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091" windowHeight="11017" tabRatio="694" activeTab="3"/>
  </bookViews>
  <sheets>
    <sheet name="Ejercicio 1 - Trapezoidal V" sheetId="9" r:id="rId1"/>
    <sheet name="Ejercicio 2 - Triangular V" sheetId="10" r:id="rId2"/>
    <sheet name="Ejercicio 3 - TIR" sheetId="5" r:id="rId3"/>
    <sheet name="Ejercicio 3 - Simulacion" sheetId="6" r:id="rId4"/>
    <sheet name="Ejercicio 4 - Camiones V" sheetId="11" r:id="rId5"/>
  </sheets>
  <calcPr calcId="144525"/>
</workbook>
</file>

<file path=xl/sharedStrings.xml><?xml version="1.0" encoding="utf-8"?>
<sst xmlns="http://schemas.openxmlformats.org/spreadsheetml/2006/main" count="209" uniqueCount="181">
  <si>
    <t>Ejercicio 1 — Distribución Trapezoidal  Método de Composición</t>
  </si>
  <si>
    <t>Parámetros</t>
  </si>
  <si>
    <t>a =</t>
  </si>
  <si>
    <t>Debe cumplirse: 0 &lt; a &lt; b &lt; c</t>
  </si>
  <si>
    <t>b =</t>
  </si>
  <si>
    <t>c =</t>
  </si>
  <si>
    <t>N° simulaciones =</t>
  </si>
  <si>
    <t>Áreas (deducidas en la teoría, Paso 1)</t>
  </si>
  <si>
    <t>A1 =</t>
  </si>
  <si>
    <t>A2 =</t>
  </si>
  <si>
    <t>A3 =</t>
  </si>
  <si>
    <t>Suma =</t>
  </si>
  <si>
    <t>Región 1: X = a*√R                        Región 2: X = a + (b−a)*R             Región 3: X = c − (c−b)*√(1−R)</t>
  </si>
  <si>
    <t>i</t>
  </si>
  <si>
    <t>R_region</t>
  </si>
  <si>
    <t>R_valor</t>
  </si>
  <si>
    <t>Región</t>
  </si>
  <si>
    <t>X</t>
  </si>
  <si>
    <t>Fórmula de X según región (Paso 5 de la teoría): Región 1 -&gt; a*SQRT(R_valor) | Región 2 -&gt; a+(b-a)*R_valor | Región 3 -&gt; c-(c-b)*SQRT(1-R_valor)</t>
  </si>
  <si>
    <t>Promedio X =</t>
  </si>
  <si>
    <t>Mínimo X =</t>
  </si>
  <si>
    <t>Máximo X =</t>
  </si>
  <si>
    <t>Histograma vs. densidad teórica (dominio [0, c])</t>
  </si>
  <si>
    <t>h (altura meseta) =</t>
  </si>
  <si>
    <t>Bin</t>
  </si>
  <si>
    <t>Lím. inf.</t>
  </si>
  <si>
    <t>Lím. sup.</t>
  </si>
  <si>
    <t>Punto medio</t>
  </si>
  <si>
    <t>Frecuencia</t>
  </si>
  <si>
    <t>Densidad emp.</t>
  </si>
  <si>
    <t>Densidad teór.</t>
  </si>
  <si>
    <t>Ejercicio 2 — Distribución Triangular Método de Composición</t>
  </si>
  <si>
    <t>a (punto 1) =</t>
  </si>
  <si>
    <t>Debe cumplirse: a &lt; c &lt; b</t>
  </si>
  <si>
    <t>c (vértice) =</t>
  </si>
  <si>
    <t>b (punto 3) =</t>
  </si>
  <si>
    <t>Áreas (Paso 1 de la teoría)</t>
  </si>
  <si>
    <t>iteracion</t>
  </si>
  <si>
    <t>Region</t>
  </si>
  <si>
    <t>Histograma vs. densidad teórica (dominio [a, b])</t>
  </si>
  <si>
    <t>EJERCICIO 3 TIR del proyecto Compañía X</t>
  </si>
  <si>
    <t>Parámetros generales</t>
  </si>
  <si>
    <t>Tasa de impuestos (T)</t>
  </si>
  <si>
    <t>TREMA</t>
  </si>
  <si>
    <t>Vida fiscal del activo (años)</t>
  </si>
  <si>
    <t>Umbral de aceptación Prob(TIR&gt;TREMA)</t>
  </si>
  <si>
    <t>Número de simulaciones</t>
  </si>
  <si>
    <t>Activo fijo y activo circulante inicial (distribución triangular)</t>
  </si>
  <si>
    <t>Variable</t>
  </si>
  <si>
    <t>a (mínimo / optimista)</t>
  </si>
  <si>
    <t>b (moda / más probable)</t>
  </si>
  <si>
    <t>c (máximo / pesimista)</t>
  </si>
  <si>
    <t>Activo fijo inicial (AF)</t>
  </si>
  <si>
    <t>Activo circulante inicial (AC)</t>
  </si>
  <si>
    <t>Flujo de efectivo antes de impuestos, por año (triangular, igual los 5 años)</t>
  </si>
  <si>
    <t>Flujo antes de impuestos (x)</t>
  </si>
  <si>
    <t>Tasas de inflación, por año (triangular)</t>
  </si>
  <si>
    <t>Año</t>
  </si>
  <si>
    <t xml:space="preserve">Extremos teóricos </t>
  </si>
  <si>
    <t>TIR mínima (todo pesimista)</t>
  </si>
  <si>
    <t>TIR máxima (todo optimista)</t>
  </si>
  <si>
    <t>── Resultados de la simulación ──</t>
  </si>
  <si>
    <t>Tabla de frecuencia acumulada de la TIR simulada (Pasos 3, 8 y 9)</t>
  </si>
  <si>
    <t>Intervalo #</t>
  </si>
  <si>
    <t>Límite inferior (%)</t>
  </si>
  <si>
    <t>Límite superior (%)</t>
  </si>
  <si>
    <t>Fracción</t>
  </si>
  <si>
    <t>Fracción acumulada</t>
  </si>
  <si>
    <t>Resultado principal</t>
  </si>
  <si>
    <t>Prob(TIR &gt; TREMA)</t>
  </si>
  <si>
    <t>Umbral requerido por la administración</t>
  </si>
  <si>
    <t>Decisión</t>
  </si>
  <si>
    <t>Comparación y validación de resultados (Teórico / Excel / Java)</t>
  </si>
  <si>
    <t>Método</t>
  </si>
  <si>
    <t>Teórico (libro, Tabla 5.6)</t>
  </si>
  <si>
    <t>Rechazar</t>
  </si>
  <si>
    <t>Excel (esta simulación)</t>
  </si>
  <si>
    <t>Java (completar con tu programa)</t>
  </si>
  <si>
    <t>N° sim</t>
  </si>
  <si>
    <t>R (AF)</t>
  </si>
  <si>
    <t>AF simulado</t>
  </si>
  <si>
    <t>R (AC)</t>
  </si>
  <si>
    <t>AC simulado</t>
  </si>
  <si>
    <t>R (x año 1)</t>
  </si>
  <si>
    <t>x año 1</t>
  </si>
  <si>
    <t>R (x año 2)</t>
  </si>
  <si>
    <t>x año 2</t>
  </si>
  <si>
    <t>R (x año 3)</t>
  </si>
  <si>
    <t>x año 3</t>
  </si>
  <si>
    <t>R (x año 4)</t>
  </si>
  <si>
    <t>x año 4</t>
  </si>
  <si>
    <t>R (x año 5)</t>
  </si>
  <si>
    <t>x año 5</t>
  </si>
  <si>
    <t>R (i año 1)</t>
  </si>
  <si>
    <t>i año 1</t>
  </si>
  <si>
    <t>R (i año 2)</t>
  </si>
  <si>
    <t>i año 2</t>
  </si>
  <si>
    <t>R (i año 3)</t>
  </si>
  <si>
    <t>i año 3</t>
  </si>
  <si>
    <t>R (i año 4)</t>
  </si>
  <si>
    <t>i año 4</t>
  </si>
  <si>
    <t>R (i año 5)</t>
  </si>
  <si>
    <t>i año 5</t>
  </si>
  <si>
    <t>Inflación acum. año 1</t>
  </si>
  <si>
    <t>Inflación acum. año 2</t>
  </si>
  <si>
    <t>Inflación acum. año 3</t>
  </si>
  <si>
    <t>Inflación acum. año 4</t>
  </si>
  <si>
    <t>Inflación acum. año 5</t>
  </si>
  <si>
    <t>Inv. adicional AC año 1</t>
  </si>
  <si>
    <t>Inv. adicional AC año 2</t>
  </si>
  <si>
    <t>Inv. adicional AC año 3</t>
  </si>
  <si>
    <t>Inv. adicional AC año 4</t>
  </si>
  <si>
    <t>Inv. adicional AC año 5</t>
  </si>
  <si>
    <t>Flujo antes imp. año 1 (corriente)</t>
  </si>
  <si>
    <t>Flujo antes imp. año 2 (corriente)</t>
  </si>
  <si>
    <t>Flujo antes imp. año 3 (corriente)</t>
  </si>
  <si>
    <t>Flujo antes imp. año 4 (corriente)</t>
  </si>
  <si>
    <t>Flujo antes imp. año 5 (corriente)</t>
  </si>
  <si>
    <t>Depreciación (fija)</t>
  </si>
  <si>
    <t>Ingreso gravable año 1</t>
  </si>
  <si>
    <t>Ingreso gravable año 2</t>
  </si>
  <si>
    <t>Ingreso gravable año 3</t>
  </si>
  <si>
    <t>Ingreso gravable año 4</t>
  </si>
  <si>
    <t>Ingreso gravable año 5</t>
  </si>
  <si>
    <t>Impuestos año 1</t>
  </si>
  <si>
    <t>Impuestos año 2</t>
  </si>
  <si>
    <t>Impuestos año 3</t>
  </si>
  <si>
    <t>Impuestos año 4</t>
  </si>
  <si>
    <t>Impuestos año 5</t>
  </si>
  <si>
    <t>Flujo desp. imp. año 1 (corriente)</t>
  </si>
  <si>
    <t>Flujo desp. imp. año 2 (corriente)</t>
  </si>
  <si>
    <t>Flujo desp. imp. año 3 (corriente)</t>
  </si>
  <si>
    <t>Flujo desp. imp. año 4 (corriente)</t>
  </si>
  <si>
    <t>Flujo desp. imp. año 5 (corriente)</t>
  </si>
  <si>
    <t>Flujo desp. imp. año 1 (constante)</t>
  </si>
  <si>
    <t>Flujo desp. imp. año 2 (constante)</t>
  </si>
  <si>
    <t>Flujo desp. imp. año 3 (constante)</t>
  </si>
  <si>
    <t>Flujo desp. imp. año 4 (constante)</t>
  </si>
  <si>
    <t>Flujo desp. imp. año 5 (constante)</t>
  </si>
  <si>
    <t>VR: AC recuperado (nominal)</t>
  </si>
  <si>
    <t>VR: 20% AF recuperado (nominal)</t>
  </si>
  <si>
    <t>VR antes de impuestos</t>
  </si>
  <si>
    <t>VR impuestos</t>
  </si>
  <si>
    <t>VR pesos corrientes</t>
  </si>
  <si>
    <t>VR pesos constantes</t>
  </si>
  <si>
    <t>Flujo año 0</t>
  </si>
  <si>
    <t>Flujo año 1</t>
  </si>
  <si>
    <t>Flujo año 2</t>
  </si>
  <si>
    <t>Flujo año 3</t>
  </si>
  <si>
    <t>Flujo año 4</t>
  </si>
  <si>
    <t>Flujo año 5</t>
  </si>
  <si>
    <t>TIR simulada</t>
  </si>
  <si>
    <t>Ejercicio 4 — Número óptimo de camiones (distribución empírica agrupada)</t>
  </si>
  <si>
    <t>Nº camiones a comprar (B1):</t>
  </si>
  <si>
    <t>&lt;- cambia este valor y presiona F9 para recalcular</t>
  </si>
  <si>
    <t>Tabla de Producción Diaria (toneladas)</t>
  </si>
  <si>
    <t>Tabla de Capacidad por Camión (ton/día)</t>
  </si>
  <si>
    <t>Prob. acumulada (F)</t>
  </si>
  <si>
    <t>Lím. inf. ton (G)</t>
  </si>
  <si>
    <t>Lím. sup. ton (H)</t>
  </si>
  <si>
    <t>Prob. acum. (K)</t>
  </si>
  <si>
    <t>Lím. inf. ton (L)</t>
  </si>
  <si>
    <t>Lím. sup. ton (M)</t>
  </si>
  <si>
    <t>Día</t>
  </si>
  <si>
    <t>R_Producción</t>
  </si>
  <si>
    <t>Producción del Día</t>
  </si>
  <si>
    <t>R_Camión</t>
  </si>
  <si>
    <t>Capacidad Prom. x Camión</t>
  </si>
  <si>
    <t>Capacidad Flotilla Total</t>
  </si>
  <si>
    <t>Excedente (Ton)</t>
  </si>
  <si>
    <t>Costo Flete Externo</t>
  </si>
  <si>
    <t>Costo Anual de Camiones =</t>
  </si>
  <si>
    <t>Costo Anual Flete Externo =</t>
  </si>
  <si>
    <t>COSTO TOTAL =</t>
  </si>
  <si>
    <t>Para encontrar el óptimo: cambia B3 (10,11,12,13,14...), presiona F9, y anota el COSTO TOTAL de cada uno.</t>
  </si>
  <si>
    <t>Tabla de referencia (promedio de 500 corridas de 250 días cada una, calculada aparte para validar):</t>
  </si>
  <si>
    <t>N° camiones</t>
  </si>
  <si>
    <t>Costo camiones</t>
  </si>
  <si>
    <t>Flete externo (prom.)</t>
  </si>
  <si>
    <t>Costo total (prom.)</t>
  </si>
  <si>
    <t>Con estos datos, 11 camiones da el menor costo total esperado (muy cerca de 12).</t>
  </si>
</sst>
</file>

<file path=xl/styles.xml><?xml version="1.0" encoding="utf-8"?>
<styleSheet xmlns="http://schemas.openxmlformats.org/spreadsheetml/2006/main">
  <numFmts count="7">
    <numFmt numFmtId="176" formatCode="0.0%"/>
    <numFmt numFmtId="177" formatCode="0.000"/>
    <numFmt numFmtId="178" formatCode="0.0000"/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</numFmts>
  <fonts count="42">
    <font>
      <sz val="11"/>
      <color theme="1"/>
      <name val="Calibri"/>
      <charset val="1"/>
    </font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9"/>
      <color rgb="FF666666"/>
      <name val="Arial"/>
      <charset val="1"/>
    </font>
    <font>
      <sz val="11"/>
      <color theme="1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008000"/>
      <name val="Arial"/>
      <charset val="1"/>
    </font>
    <font>
      <b/>
      <sz val="9"/>
      <name val="Arial"/>
      <charset val="1"/>
    </font>
    <font>
      <b/>
      <sz val="14"/>
      <color rgb="FF2F5597"/>
      <name val="Arial"/>
      <charset val="1"/>
    </font>
    <font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8"/>
      <name val="Arial"/>
      <charset val="1"/>
    </font>
    <font>
      <sz val="11"/>
      <color rgb="FF000000"/>
      <name val="Arial"/>
      <charset val="1"/>
    </font>
    <font>
      <b/>
      <sz val="11"/>
      <color theme="1"/>
      <name val="Arial"/>
      <charset val="1"/>
    </font>
    <font>
      <sz val="9"/>
      <color theme="1"/>
      <name val="Arial"/>
      <charset val="1"/>
    </font>
    <font>
      <sz val="9"/>
      <color theme="1"/>
      <name val="Calibri"/>
      <charset val="1"/>
    </font>
    <font>
      <b/>
      <sz val="11"/>
      <color theme="1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F9F9F9"/>
      </patternFill>
    </fill>
    <fill>
      <patternFill patternType="solid">
        <fgColor theme="2"/>
        <bgColor rgb="FF0066CC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rgb="FFF2F2F2"/>
      </patternFill>
    </fill>
    <fill>
      <patternFill patternType="solid">
        <fgColor theme="0" tint="-0.05"/>
        <bgColor rgb="FF666666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auto="1"/>
      </right>
      <top style="thin">
        <color auto="1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1" fillId="3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9" fillId="27" borderId="26" applyNumberFormat="0" applyAlignment="0" applyProtection="0">
      <alignment vertical="center"/>
    </xf>
    <xf numFmtId="44" fontId="22" fillId="0" borderId="0" applyBorder="0" applyAlignment="0" applyProtection="0"/>
    <xf numFmtId="0" fontId="24" fillId="11" borderId="0" applyNumberFormat="0" applyBorder="0" applyAlignment="0" applyProtection="0">
      <alignment vertical="center"/>
    </xf>
    <xf numFmtId="0" fontId="40" fillId="39" borderId="27" applyNumberFormat="0" applyFont="0" applyAlignment="0" applyProtection="0">
      <alignment vertical="center"/>
    </xf>
    <xf numFmtId="0" fontId="33" fillId="16" borderId="2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27" borderId="23" applyNumberFormat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41" fontId="22" fillId="0" borderId="0" applyBorder="0" applyAlignment="0" applyProtection="0"/>
    <xf numFmtId="0" fontId="24" fillId="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2" fontId="22" fillId="0" borderId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43" fontId="22" fillId="0" borderId="0" applyBorder="0" applyAlignment="0" applyProtection="0"/>
    <xf numFmtId="0" fontId="28" fillId="10" borderId="22" applyNumberFormat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9" fontId="22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</cellStyleXfs>
  <cellXfs count="86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Border="1" applyAlignment="1"/>
    <xf numFmtId="0" fontId="3" fillId="0" borderId="0" xfId="0" applyFont="1" applyFill="1" applyAlignment="1"/>
    <xf numFmtId="0" fontId="4" fillId="2" borderId="1" xfId="0" applyFont="1" applyFill="1" applyBorder="1" applyAlignment="1"/>
    <xf numFmtId="0" fontId="5" fillId="0" borderId="0" xfId="0" applyFont="1" applyFill="1" applyAlignment="1"/>
    <xf numFmtId="0" fontId="3" fillId="3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Border="1" applyAlignment="1"/>
    <xf numFmtId="0" fontId="3" fillId="0" borderId="0" xfId="0" applyFont="1" applyFill="1" applyBorder="1" applyAlignment="1"/>
    <xf numFmtId="0" fontId="9" fillId="0" borderId="2" xfId="0" applyFont="1" applyFill="1" applyBorder="1" applyAlignment="1"/>
    <xf numFmtId="0" fontId="0" fillId="0" borderId="0" xfId="0" applyFont="1" applyFill="1" applyAlignment="1"/>
    <xf numFmtId="0" fontId="10" fillId="4" borderId="3" xfId="0" applyFont="1" applyFill="1" applyBorder="1" applyAlignment="1">
      <alignment horizontal="center" vertical="center" wrapText="1"/>
    </xf>
    <xf numFmtId="0" fontId="8" fillId="0" borderId="0" xfId="0" applyFont="1" applyFill="1" applyAlignment="1"/>
    <xf numFmtId="178" fontId="8" fillId="0" borderId="0" xfId="0" applyNumberFormat="1" applyFont="1" applyFill="1" applyAlignment="1"/>
    <xf numFmtId="3" fontId="8" fillId="0" borderId="0" xfId="0" applyNumberFormat="1" applyFont="1" applyFill="1" applyAlignment="1"/>
    <xf numFmtId="176" fontId="8" fillId="0" borderId="0" xfId="0" applyNumberFormat="1" applyFont="1" applyFill="1" applyAlignment="1"/>
    <xf numFmtId="2" fontId="8" fillId="0" borderId="0" xfId="0" applyNumberFormat="1" applyFont="1" applyFill="1" applyAlignment="1"/>
    <xf numFmtId="0" fontId="11" fillId="0" borderId="0" xfId="0" applyFont="1" applyFill="1" applyAlignment="1"/>
    <xf numFmtId="0" fontId="3" fillId="0" borderId="2" xfId="0" applyFont="1" applyFill="1" applyBorder="1" applyAlignment="1"/>
    <xf numFmtId="0" fontId="0" fillId="0" borderId="2" xfId="0" applyFont="1" applyFill="1" applyBorder="1" applyAlignment="1"/>
    <xf numFmtId="0" fontId="12" fillId="0" borderId="2" xfId="0" applyFont="1" applyFill="1" applyBorder="1" applyAlignment="1"/>
    <xf numFmtId="176" fontId="4" fillId="0" borderId="2" xfId="0" applyNumberFormat="1" applyFont="1" applyFill="1" applyBorder="1" applyAlignment="1"/>
    <xf numFmtId="1" fontId="4" fillId="0" borderId="2" xfId="0" applyNumberFormat="1" applyFont="1" applyFill="1" applyBorder="1" applyAlignment="1"/>
    <xf numFmtId="3" fontId="4" fillId="0" borderId="2" xfId="0" applyNumberFormat="1" applyFont="1" applyFill="1" applyBorder="1" applyAlignment="1"/>
    <xf numFmtId="0" fontId="3" fillId="0" borderId="0" xfId="0" applyFont="1" applyFill="1" applyAlignment="1"/>
    <xf numFmtId="0" fontId="3" fillId="5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/>
    <xf numFmtId="3" fontId="4" fillId="0" borderId="4" xfId="0" applyNumberFormat="1" applyFont="1" applyFill="1" applyBorder="1" applyAlignment="1"/>
    <xf numFmtId="176" fontId="4" fillId="0" borderId="4" xfId="0" applyNumberFormat="1" applyFont="1" applyFill="1" applyBorder="1" applyAlignment="1"/>
    <xf numFmtId="176" fontId="0" fillId="0" borderId="2" xfId="0" applyNumberFormat="1" applyFont="1" applyFill="1" applyBorder="1" applyAlignment="1"/>
    <xf numFmtId="0" fontId="13" fillId="5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/>
    <xf numFmtId="2" fontId="14" fillId="0" borderId="4" xfId="0" applyNumberFormat="1" applyFont="1" applyFill="1" applyBorder="1" applyAlignment="1"/>
    <xf numFmtId="0" fontId="14" fillId="0" borderId="2" xfId="0" applyFont="1" applyFill="1" applyBorder="1" applyAlignment="1"/>
    <xf numFmtId="0" fontId="15" fillId="0" borderId="2" xfId="0" applyFont="1" applyFill="1" applyBorder="1" applyAlignment="1"/>
    <xf numFmtId="177" fontId="14" fillId="0" borderId="4" xfId="0" applyNumberFormat="1" applyFont="1" applyFill="1" applyBorder="1" applyAlignment="1"/>
    <xf numFmtId="0" fontId="3" fillId="6" borderId="0" xfId="0" applyFont="1" applyFill="1" applyAlignment="1"/>
    <xf numFmtId="0" fontId="0" fillId="6" borderId="0" xfId="0" applyFont="1" applyFill="1" applyAlignment="1"/>
    <xf numFmtId="0" fontId="13" fillId="6" borderId="4" xfId="0" applyFont="1" applyFill="1" applyBorder="1" applyAlignment="1"/>
    <xf numFmtId="0" fontId="14" fillId="6" borderId="4" xfId="0" applyFont="1" applyFill="1" applyBorder="1" applyAlignment="1"/>
    <xf numFmtId="176" fontId="14" fillId="6" borderId="4" xfId="0" applyNumberFormat="1" applyFont="1" applyFill="1" applyBorder="1" applyAlignment="1"/>
    <xf numFmtId="0" fontId="8" fillId="6" borderId="4" xfId="0" applyFont="1" applyFill="1" applyBorder="1" applyAlignment="1"/>
    <xf numFmtId="0" fontId="16" fillId="0" borderId="1" xfId="0" applyFont="1" applyFill="1" applyBorder="1" applyAlignment="1"/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8" fillId="0" borderId="0" xfId="0" applyFont="1" applyFill="1" applyAlignment="1"/>
    <xf numFmtId="0" fontId="3" fillId="7" borderId="8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0" fontId="18" fillId="0" borderId="0" xfId="0" applyFont="1" applyFill="1" applyAlignment="1"/>
    <xf numFmtId="0" fontId="19" fillId="0" borderId="0" xfId="0" applyFont="1" applyFill="1" applyAlignment="1">
      <alignment vertical="top" wrapText="1"/>
    </xf>
    <xf numFmtId="0" fontId="17" fillId="7" borderId="8" xfId="0" applyFont="1" applyFill="1" applyBorder="1" applyAlignment="1">
      <alignment horizontal="center"/>
    </xf>
    <xf numFmtId="0" fontId="20" fillId="0" borderId="0" xfId="0" applyFont="1" applyFill="1" applyAlignment="1">
      <alignment horizontal="center" wrapText="1"/>
    </xf>
    <xf numFmtId="0" fontId="0" fillId="0" borderId="0" xfId="0" applyFont="1" applyFill="1" applyAlignment="1">
      <alignment wrapText="1"/>
    </xf>
    <xf numFmtId="0" fontId="3" fillId="8" borderId="1" xfId="0" applyFont="1" applyFill="1" applyBorder="1" applyAlignment="1">
      <alignment horizontal="center"/>
    </xf>
    <xf numFmtId="0" fontId="1" fillId="0" borderId="1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Ejercicio 1 — Histograma (empírico) vs. densidad teórica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1 - Trapezoidal V'!$G$1025</c:f>
              <c:strCache>
                <c:ptCount val="1"/>
                <c:pt idx="0">
                  <c:v>Densidad emp.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1 - Trapezoidal V'!$E$1026:$E$1045</c:f>
              <c:numCache>
                <c:formatCode>General</c:formatCod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numCache>
            </c:numRef>
          </c:cat>
          <c:val>
            <c:numRef>
              <c:f>'Ejercicio 1 - Trapezoidal V'!$G$1026:$G$1045</c:f>
              <c:numCache>
                <c:formatCode>General</c:formatCode>
                <c:ptCount val="20"/>
                <c:pt idx="0">
                  <c:v>0.018</c:v>
                </c:pt>
                <c:pt idx="1">
                  <c:v>0.026</c:v>
                </c:pt>
                <c:pt idx="2">
                  <c:v>0.07</c:v>
                </c:pt>
                <c:pt idx="3">
                  <c:v>0.07</c:v>
                </c:pt>
                <c:pt idx="4">
                  <c:v>0.108</c:v>
                </c:pt>
                <c:pt idx="5">
                  <c:v>0.11</c:v>
                </c:pt>
                <c:pt idx="6">
                  <c:v>0.166</c:v>
                </c:pt>
                <c:pt idx="7">
                  <c:v>0.166</c:v>
                </c:pt>
                <c:pt idx="8">
                  <c:v>0.14</c:v>
                </c:pt>
                <c:pt idx="9">
                  <c:v>0.148</c:v>
                </c:pt>
                <c:pt idx="10">
                  <c:v>0.124</c:v>
                </c:pt>
                <c:pt idx="11">
                  <c:v>0.13</c:v>
                </c:pt>
                <c:pt idx="12">
                  <c:v>0.19</c:v>
                </c:pt>
                <c:pt idx="13">
                  <c:v>0.158</c:v>
                </c:pt>
                <c:pt idx="14">
                  <c:v>0.108</c:v>
                </c:pt>
                <c:pt idx="15">
                  <c:v>0.104</c:v>
                </c:pt>
                <c:pt idx="16">
                  <c:v>0.066</c:v>
                </c:pt>
                <c:pt idx="17">
                  <c:v>0.068</c:v>
                </c:pt>
                <c:pt idx="18">
                  <c:v>0.024</c:v>
                </c:pt>
                <c:pt idx="19">
                  <c:v>0.006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6305985"/>
        <c:axId val="56386561"/>
      </c:barChart>
      <c:lineChart>
        <c:grouping val="standard"/>
        <c:varyColors val="0"/>
        <c:ser>
          <c:idx val="1"/>
          <c:order val="1"/>
          <c:tx>
            <c:strRef>
              <c:f>'Ejercicio 1 - Trapezoidal V'!$H$1025</c:f>
              <c:strCache>
                <c:ptCount val="1"/>
                <c:pt idx="0">
                  <c:v>Densidad teór.</c:v>
                </c:pt>
              </c:strCache>
            </c:strRef>
          </c:tx>
          <c:spPr>
            <a:ln w="24840" cap="rnd" cmpd="sng" algn="ctr">
              <a:solidFill>
                <a:srgbClr val="E06C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1 - Trapezoidal V'!$E$1026:$E$1045</c:f>
              <c:numCache>
                <c:formatCode>General</c:formatCod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numCache>
            </c:numRef>
          </c:cat>
          <c:val>
            <c:numRef>
              <c:f>'Ejercicio 1 - Trapezoidal V'!$H$1026:$H$1045</c:f>
              <c:numCache>
                <c:formatCode>General</c:formatCode>
                <c:ptCount val="20"/>
                <c:pt idx="0">
                  <c:v>0.0119047619047619</c:v>
                </c:pt>
                <c:pt idx="1">
                  <c:v>0.0357142857142857</c:v>
                </c:pt>
                <c:pt idx="2">
                  <c:v>0.0595238095238095</c:v>
                </c:pt>
                <c:pt idx="3">
                  <c:v>0.0833333333333333</c:v>
                </c:pt>
                <c:pt idx="4">
                  <c:v>0.107142857142857</c:v>
                </c:pt>
                <c:pt idx="5">
                  <c:v>0.130952380952381</c:v>
                </c:pt>
                <c:pt idx="6">
                  <c:v>0.142857142857143</c:v>
                </c:pt>
                <c:pt idx="7">
                  <c:v>0.142857142857143</c:v>
                </c:pt>
                <c:pt idx="8">
                  <c:v>0.142857142857143</c:v>
                </c:pt>
                <c:pt idx="9">
                  <c:v>0.142857142857143</c:v>
                </c:pt>
                <c:pt idx="10">
                  <c:v>0.142857142857143</c:v>
                </c:pt>
                <c:pt idx="11">
                  <c:v>0.142857142857143</c:v>
                </c:pt>
                <c:pt idx="12">
                  <c:v>0.142857142857143</c:v>
                </c:pt>
                <c:pt idx="13">
                  <c:v>0.142857142857143</c:v>
                </c:pt>
                <c:pt idx="14">
                  <c:v>0.130952380952381</c:v>
                </c:pt>
                <c:pt idx="15">
                  <c:v>0.107142857142857</c:v>
                </c:pt>
                <c:pt idx="16">
                  <c:v>0.0833333333333333</c:v>
                </c:pt>
                <c:pt idx="17">
                  <c:v>0.0595238095238095</c:v>
                </c:pt>
                <c:pt idx="18">
                  <c:v>0.0357142857142857</c:v>
                </c:pt>
                <c:pt idx="19">
                  <c:v>0.0119047619047619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56305985"/>
        <c:axId val="56386561"/>
      </c:lineChart>
      <c:catAx>
        <c:axId val="56305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6386561"/>
        <c:crosses val="autoZero"/>
        <c:auto val="1"/>
        <c:lblAlgn val="ctr"/>
        <c:lblOffset val="100"/>
        <c:noMultiLvlLbl val="0"/>
      </c:catAx>
      <c:valAx>
        <c:axId val="5638656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Densidad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6305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Ejercicio 2 — Histograma (empírico) vs. densidad teórica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27484333034915"/>
          <c:y val="0.218784735087069"/>
          <c:w val="0.70940017905103"/>
          <c:h val="0.663949610967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'Ejercicio 2 - Triangular V'!$G$1024</c:f>
              <c:strCache>
                <c:ptCount val="1"/>
                <c:pt idx="0">
                  <c:v>Densidad emp.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2 - Triangular V'!$E$1025:$E$1044</c:f>
              <c:numCache>
                <c:formatCode>General</c:formatCode>
                <c:ptCount val="20"/>
                <c:pt idx="0">
                  <c:v>8.05</c:v>
                </c:pt>
                <c:pt idx="1">
                  <c:v>8.15</c:v>
                </c:pt>
                <c:pt idx="2">
                  <c:v>8.25</c:v>
                </c:pt>
                <c:pt idx="3">
                  <c:v>8.35</c:v>
                </c:pt>
                <c:pt idx="4">
                  <c:v>8.45</c:v>
                </c:pt>
                <c:pt idx="5">
                  <c:v>8.55</c:v>
                </c:pt>
                <c:pt idx="6">
                  <c:v>8.65</c:v>
                </c:pt>
                <c:pt idx="7">
                  <c:v>8.75</c:v>
                </c:pt>
                <c:pt idx="8">
                  <c:v>8.85</c:v>
                </c:pt>
                <c:pt idx="9">
                  <c:v>8.95</c:v>
                </c:pt>
                <c:pt idx="10">
                  <c:v>9.05</c:v>
                </c:pt>
                <c:pt idx="11">
                  <c:v>9.15</c:v>
                </c:pt>
                <c:pt idx="12">
                  <c:v>9.25</c:v>
                </c:pt>
                <c:pt idx="13">
                  <c:v>9.35</c:v>
                </c:pt>
                <c:pt idx="14">
                  <c:v>9.45</c:v>
                </c:pt>
                <c:pt idx="15">
                  <c:v>9.55</c:v>
                </c:pt>
                <c:pt idx="16">
                  <c:v>9.65</c:v>
                </c:pt>
                <c:pt idx="17">
                  <c:v>9.75</c:v>
                </c:pt>
                <c:pt idx="18">
                  <c:v>9.85</c:v>
                </c:pt>
                <c:pt idx="19">
                  <c:v>9.95</c:v>
                </c:pt>
              </c:numCache>
            </c:numRef>
          </c:cat>
          <c:val>
            <c:numRef>
              <c:f>'Ejercicio 2 - Triangular V'!$G$1025:$G$1044</c:f>
              <c:numCache>
                <c:formatCode>General</c:formatCode>
                <c:ptCount val="20"/>
                <c:pt idx="0">
                  <c:v>0.01</c:v>
                </c:pt>
                <c:pt idx="1">
                  <c:v>0.0500000000000002</c:v>
                </c:pt>
                <c:pt idx="2">
                  <c:v>0.129999999999998</c:v>
                </c:pt>
                <c:pt idx="3">
                  <c:v>0.180000000000001</c:v>
                </c:pt>
                <c:pt idx="4">
                  <c:v>0.280000000000001</c:v>
                </c:pt>
                <c:pt idx="5">
                  <c:v>0.440000000000002</c:v>
                </c:pt>
                <c:pt idx="6">
                  <c:v>1.07</c:v>
                </c:pt>
                <c:pt idx="7">
                  <c:v>0.899999999999987</c:v>
                </c:pt>
                <c:pt idx="8">
                  <c:v>1</c:v>
                </c:pt>
                <c:pt idx="9">
                  <c:v>0.870000000000003</c:v>
                </c:pt>
                <c:pt idx="10">
                  <c:v>1.28</c:v>
                </c:pt>
                <c:pt idx="11">
                  <c:v>1.05</c:v>
                </c:pt>
                <c:pt idx="12">
                  <c:v>0.919999999999987</c:v>
                </c:pt>
                <c:pt idx="13">
                  <c:v>0.990000000000004</c:v>
                </c:pt>
                <c:pt idx="14">
                  <c:v>0.270000000000001</c:v>
                </c:pt>
                <c:pt idx="15">
                  <c:v>0.11</c:v>
                </c:pt>
                <c:pt idx="16">
                  <c:v>0.260000000000001</c:v>
                </c:pt>
                <c:pt idx="17">
                  <c:v>0.0899999999999987</c:v>
                </c:pt>
                <c:pt idx="18">
                  <c:v>0.0700000000000002</c:v>
                </c:pt>
                <c:pt idx="19">
                  <c:v>0.0300000000000001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0772358"/>
        <c:axId val="9277461"/>
      </c:barChart>
      <c:lineChart>
        <c:grouping val="standard"/>
        <c:varyColors val="0"/>
        <c:ser>
          <c:idx val="1"/>
          <c:order val="1"/>
          <c:tx>
            <c:strRef>
              <c:f>'Ejercicio 2 - Triangular V'!$H$1024</c:f>
              <c:strCache>
                <c:ptCount val="1"/>
                <c:pt idx="0">
                  <c:v>Densidad teór.</c:v>
                </c:pt>
              </c:strCache>
            </c:strRef>
          </c:tx>
          <c:spPr>
            <a:ln w="24840" cap="rnd" cmpd="sng" algn="ctr">
              <a:solidFill>
                <a:srgbClr val="E06C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2 - Triangular V'!$E$1025:$E$1044</c:f>
              <c:numCache>
                <c:formatCode>General</c:formatCode>
                <c:ptCount val="20"/>
                <c:pt idx="0">
                  <c:v>8.05</c:v>
                </c:pt>
                <c:pt idx="1">
                  <c:v>8.15</c:v>
                </c:pt>
                <c:pt idx="2">
                  <c:v>8.25</c:v>
                </c:pt>
                <c:pt idx="3">
                  <c:v>8.35</c:v>
                </c:pt>
                <c:pt idx="4">
                  <c:v>8.45</c:v>
                </c:pt>
                <c:pt idx="5">
                  <c:v>8.55</c:v>
                </c:pt>
                <c:pt idx="6">
                  <c:v>8.65</c:v>
                </c:pt>
                <c:pt idx="7">
                  <c:v>8.75</c:v>
                </c:pt>
                <c:pt idx="8">
                  <c:v>8.85</c:v>
                </c:pt>
                <c:pt idx="9">
                  <c:v>8.95</c:v>
                </c:pt>
                <c:pt idx="10">
                  <c:v>9.05</c:v>
                </c:pt>
                <c:pt idx="11">
                  <c:v>9.15</c:v>
                </c:pt>
                <c:pt idx="12">
                  <c:v>9.25</c:v>
                </c:pt>
                <c:pt idx="13">
                  <c:v>9.35</c:v>
                </c:pt>
                <c:pt idx="14">
                  <c:v>9.45</c:v>
                </c:pt>
                <c:pt idx="15">
                  <c:v>9.55</c:v>
                </c:pt>
                <c:pt idx="16">
                  <c:v>9.65</c:v>
                </c:pt>
                <c:pt idx="17">
                  <c:v>9.75</c:v>
                </c:pt>
                <c:pt idx="18">
                  <c:v>9.85</c:v>
                </c:pt>
                <c:pt idx="19">
                  <c:v>9.95</c:v>
                </c:pt>
              </c:numCache>
            </c:numRef>
          </c:cat>
          <c:val>
            <c:numRef>
              <c:f>'Ejercicio 2 - Triangular V'!$H$1025:$H$1044</c:f>
              <c:numCache>
                <c:formatCode>General</c:formatCode>
                <c:ptCount val="20"/>
                <c:pt idx="0">
                  <c:v>0.0500000000000007</c:v>
                </c:pt>
                <c:pt idx="1">
                  <c:v>0.149999999999999</c:v>
                </c:pt>
                <c:pt idx="2">
                  <c:v>0.25</c:v>
                </c:pt>
                <c:pt idx="3">
                  <c:v>0.350000000000001</c:v>
                </c:pt>
                <c:pt idx="4">
                  <c:v>0.449999999999999</c:v>
                </c:pt>
                <c:pt idx="5">
                  <c:v>0.550000000000001</c:v>
                </c:pt>
                <c:pt idx="6">
                  <c:v>0.649999999999999</c:v>
                </c:pt>
                <c:pt idx="7">
                  <c:v>0.75</c:v>
                </c:pt>
                <c:pt idx="8">
                  <c:v>0.850000000000001</c:v>
                </c:pt>
                <c:pt idx="9">
                  <c:v>0.949999999999999</c:v>
                </c:pt>
                <c:pt idx="10">
                  <c:v>0.949999999999999</c:v>
                </c:pt>
                <c:pt idx="11">
                  <c:v>0.850000000000001</c:v>
                </c:pt>
                <c:pt idx="12">
                  <c:v>0.75</c:v>
                </c:pt>
                <c:pt idx="13">
                  <c:v>0.649999999999999</c:v>
                </c:pt>
                <c:pt idx="14">
                  <c:v>0.550000000000001</c:v>
                </c:pt>
                <c:pt idx="15">
                  <c:v>0.449999999999999</c:v>
                </c:pt>
                <c:pt idx="16">
                  <c:v>0.350000000000001</c:v>
                </c:pt>
                <c:pt idx="17">
                  <c:v>0.25</c:v>
                </c:pt>
                <c:pt idx="18">
                  <c:v>0.149999999999999</c:v>
                </c:pt>
                <c:pt idx="19">
                  <c:v>0.0500000000000007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50772358"/>
        <c:axId val="9277461"/>
      </c:lineChart>
      <c:catAx>
        <c:axId val="50772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9277461"/>
        <c:crosses val="autoZero"/>
        <c:auto val="1"/>
        <c:lblAlgn val="ctr"/>
        <c:lblOffset val="100"/>
        <c:noMultiLvlLbl val="0"/>
      </c:catAx>
      <c:valAx>
        <c:axId val="927746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Densidad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0772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Histograma de la TIR simulada (1000 corridas)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3 - TIR'!$E$36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3 - TIR'!$D$37:$D$56</c:f>
              <c:numCache>
                <c:formatCode>0.00</c:formatCode>
                <c:ptCount val="20"/>
                <c:pt idx="0" c:formatCode="0.00">
                  <c:v>-1.9495</c:v>
                </c:pt>
                <c:pt idx="1" c:formatCode="0.00">
                  <c:v>-0.799</c:v>
                </c:pt>
                <c:pt idx="2" c:formatCode="0.00">
                  <c:v>0.3515</c:v>
                </c:pt>
                <c:pt idx="3" c:formatCode="0.00">
                  <c:v>1.502</c:v>
                </c:pt>
                <c:pt idx="4" c:formatCode="0.00">
                  <c:v>2.6525</c:v>
                </c:pt>
                <c:pt idx="5" c:formatCode="0.00">
                  <c:v>3.803</c:v>
                </c:pt>
                <c:pt idx="6" c:formatCode="0.00">
                  <c:v>4.9535</c:v>
                </c:pt>
                <c:pt idx="7" c:formatCode="0.00">
                  <c:v>6.104</c:v>
                </c:pt>
                <c:pt idx="8" c:formatCode="0.00">
                  <c:v>7.2545</c:v>
                </c:pt>
                <c:pt idx="9" c:formatCode="0.00">
                  <c:v>8.405</c:v>
                </c:pt>
                <c:pt idx="10" c:formatCode="0.00">
                  <c:v>9.5555</c:v>
                </c:pt>
                <c:pt idx="11" c:formatCode="0.00">
                  <c:v>10.706</c:v>
                </c:pt>
                <c:pt idx="12" c:formatCode="0.00">
                  <c:v>11.8565</c:v>
                </c:pt>
                <c:pt idx="13" c:formatCode="0.00">
                  <c:v>13.007</c:v>
                </c:pt>
                <c:pt idx="14" c:formatCode="0.00">
                  <c:v>14.1575</c:v>
                </c:pt>
                <c:pt idx="15" c:formatCode="0.00">
                  <c:v>15.308</c:v>
                </c:pt>
                <c:pt idx="16" c:formatCode="0.00">
                  <c:v>16.4585</c:v>
                </c:pt>
                <c:pt idx="17" c:formatCode="0.00">
                  <c:v>17.609</c:v>
                </c:pt>
                <c:pt idx="18" c:formatCode="0.00">
                  <c:v>18.7595</c:v>
                </c:pt>
                <c:pt idx="19" c:formatCode="0.00">
                  <c:v>19.91</c:v>
                </c:pt>
              </c:numCache>
            </c:numRef>
          </c:cat>
          <c:val>
            <c:numRef>
              <c:f>'Ejercicio 3 - TIR'!$E$37:$E$56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17</c:v>
                </c:pt>
                <c:pt idx="6">
                  <c:v>69</c:v>
                </c:pt>
                <c:pt idx="7">
                  <c:v>145</c:v>
                </c:pt>
                <c:pt idx="8">
                  <c:v>191</c:v>
                </c:pt>
                <c:pt idx="9">
                  <c:v>197</c:v>
                </c:pt>
                <c:pt idx="10">
                  <c:v>168</c:v>
                </c:pt>
                <c:pt idx="11">
                  <c:v>136</c:v>
                </c:pt>
                <c:pt idx="12">
                  <c:v>47</c:v>
                </c:pt>
                <c:pt idx="13">
                  <c:v>25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0972614"/>
        <c:axId val="24394153"/>
      </c:barChart>
      <c:catAx>
        <c:axId val="4097261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Intervalo de TIR (%)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24394153"/>
        <c:crosses val="autoZero"/>
        <c:auto val="1"/>
        <c:lblAlgn val="ctr"/>
        <c:lblOffset val="100"/>
        <c:noMultiLvlLbl val="0"/>
      </c:catAx>
      <c:valAx>
        <c:axId val="24394153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Frecuencia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40972614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Costo total anual vs. número de camiones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4 - Camiones V'!$D$274</c:f>
              <c:strCache>
                <c:ptCount val="1"/>
                <c:pt idx="0">
                  <c:v>Costo total (prom.)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4 - Camiones V'!$A$275:$A$280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cat>
          <c:val>
            <c:numRef>
              <c:f>'Ejercicio 4 - Camiones V'!$D$275:$D$280</c:f>
              <c:numCache>
                <c:formatCode>General</c:formatCode>
                <c:ptCount val="6"/>
                <c:pt idx="0">
                  <c:v>1404778</c:v>
                </c:pt>
                <c:pt idx="1">
                  <c:v>1393293</c:v>
                </c:pt>
                <c:pt idx="2">
                  <c:v>1394157</c:v>
                </c:pt>
                <c:pt idx="3">
                  <c:v>1416862</c:v>
                </c:pt>
                <c:pt idx="4">
                  <c:v>1463358</c:v>
                </c:pt>
                <c:pt idx="5">
                  <c:v>1530183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7087026"/>
        <c:axId val="24208967"/>
      </c:barChart>
      <c:catAx>
        <c:axId val="670870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N° de camiones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24208967"/>
        <c:crosses val="autoZero"/>
        <c:auto val="1"/>
        <c:lblAlgn val="ctr"/>
        <c:lblOffset val="100"/>
        <c:noMultiLvlLbl val="0"/>
      </c:catAx>
      <c:valAx>
        <c:axId val="2420896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Costo total ($)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67087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257810</xdr:colOff>
      <xdr:row>1024</xdr:row>
      <xdr:rowOff>14605</xdr:rowOff>
    </xdr:from>
    <xdr:to>
      <xdr:col>16</xdr:col>
      <xdr:colOff>165100</xdr:colOff>
      <xdr:row>1045</xdr:row>
      <xdr:rowOff>0</xdr:rowOff>
    </xdr:to>
    <xdr:graphicFrame>
      <xdr:nvGraphicFramePr>
        <xdr:cNvPr id="2" name="Chart 1"/>
        <xdr:cNvGraphicFramePr/>
      </xdr:nvGraphicFramePr>
      <xdr:xfrm>
        <a:off x="10541635" y="176559210"/>
        <a:ext cx="708914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155575</xdr:colOff>
      <xdr:row>1023</xdr:row>
      <xdr:rowOff>20320</xdr:rowOff>
    </xdr:from>
    <xdr:to>
      <xdr:col>18</xdr:col>
      <xdr:colOff>520065</xdr:colOff>
      <xdr:row>1044</xdr:row>
      <xdr:rowOff>6350</xdr:rowOff>
    </xdr:to>
    <xdr:graphicFrame>
      <xdr:nvGraphicFramePr>
        <xdr:cNvPr id="2" name="Chart 1"/>
        <xdr:cNvGraphicFramePr/>
      </xdr:nvGraphicFramePr>
      <xdr:xfrm>
        <a:off x="9111615" y="176124870"/>
        <a:ext cx="708914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67310</xdr:colOff>
      <xdr:row>35</xdr:row>
      <xdr:rowOff>11430</xdr:rowOff>
    </xdr:from>
    <xdr:to>
      <xdr:col>19</xdr:col>
      <xdr:colOff>648970</xdr:colOff>
      <xdr:row>52</xdr:row>
      <xdr:rowOff>118110</xdr:rowOff>
    </xdr:to>
    <xdr:graphicFrame>
      <xdr:nvGraphicFramePr>
        <xdr:cNvPr id="2" name="Chart 1"/>
        <xdr:cNvGraphicFramePr/>
      </xdr:nvGraphicFramePr>
      <xdr:xfrm>
        <a:off x="9570085" y="7068820"/>
        <a:ext cx="865124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256540</xdr:colOff>
      <xdr:row>267</xdr:row>
      <xdr:rowOff>133985</xdr:rowOff>
    </xdr:from>
    <xdr:to>
      <xdr:col>10</xdr:col>
      <xdr:colOff>660400</xdr:colOff>
      <xdr:row>286</xdr:row>
      <xdr:rowOff>78105</xdr:rowOff>
    </xdr:to>
    <xdr:graphicFrame>
      <xdr:nvGraphicFramePr>
        <xdr:cNvPr id="2" name="Chart 1"/>
        <xdr:cNvGraphicFramePr/>
      </xdr:nvGraphicFramePr>
      <xdr:xfrm>
        <a:off x="7017385" y="46132750"/>
        <a:ext cx="6290310" cy="323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045"/>
  <sheetViews>
    <sheetView topLeftCell="C1008" workbookViewId="0">
      <selection activeCell="J1017" sqref="J1017"/>
    </sheetView>
  </sheetViews>
  <sheetFormatPr defaultColWidth="8.68032786885246" defaultRowHeight="13.55"/>
  <cols>
    <col min="1" max="1" width="8.68032786885246" style="1"/>
    <col min="2" max="2" width="17.6885245901639" style="1" customWidth="1"/>
    <col min="3" max="3" width="17.2540983606557" style="1" customWidth="1"/>
    <col min="4" max="4" width="14" style="1" customWidth="1"/>
    <col min="5" max="5" width="12" style="1" customWidth="1"/>
    <col min="6" max="6" width="27.2786885245902" style="1" customWidth="1"/>
    <col min="7" max="7" width="19.1475409836066" style="1" customWidth="1"/>
    <col min="8" max="8" width="16.6967213114754" style="1" customWidth="1"/>
    <col min="9" max="9" width="19.6967213114754" style="1" customWidth="1"/>
    <col min="10" max="10" width="20.9262295081967" style="1" customWidth="1"/>
    <col min="11" max="16384" width="8.68032786885246" style="1"/>
  </cols>
  <sheetData>
    <row r="1" ht="17.65" spans="2:6">
      <c r="B1" s="2" t="s">
        <v>0</v>
      </c>
      <c r="C1" s="2"/>
      <c r="D1" s="2"/>
      <c r="E1" s="2"/>
      <c r="F1" s="2"/>
    </row>
    <row r="2" spans="9:10">
      <c r="I2" s="82"/>
      <c r="J2" s="82"/>
    </row>
    <row r="3" spans="2:10">
      <c r="B3" s="3" t="s">
        <v>1</v>
      </c>
      <c r="I3" s="83"/>
      <c r="J3" s="83"/>
    </row>
    <row r="4" spans="2:10">
      <c r="B4" s="1" t="s">
        <v>2</v>
      </c>
      <c r="C4" s="4">
        <v>3</v>
      </c>
      <c r="G4" s="79" t="s">
        <v>3</v>
      </c>
      <c r="I4" s="83"/>
      <c r="J4" s="83"/>
    </row>
    <row r="5" spans="2:10">
      <c r="B5" s="1" t="s">
        <v>4</v>
      </c>
      <c r="C5" s="4">
        <v>7</v>
      </c>
      <c r="I5" s="83"/>
      <c r="J5" s="83"/>
    </row>
    <row r="6" spans="2:10">
      <c r="B6" s="1" t="s">
        <v>5</v>
      </c>
      <c r="C6" s="4">
        <v>10</v>
      </c>
      <c r="I6" s="83"/>
      <c r="J6" s="83"/>
    </row>
    <row r="7" spans="2:10">
      <c r="B7" s="1" t="s">
        <v>6</v>
      </c>
      <c r="C7" s="4">
        <v>1000</v>
      </c>
      <c r="I7" s="83"/>
      <c r="J7" s="83"/>
    </row>
    <row r="8" spans="9:10">
      <c r="I8" s="83"/>
      <c r="J8" s="83"/>
    </row>
    <row r="9" spans="2:10">
      <c r="B9" s="3" t="s">
        <v>7</v>
      </c>
      <c r="I9" s="83"/>
      <c r="J9" s="83"/>
    </row>
    <row r="10" spans="2:10">
      <c r="B10" s="1" t="s">
        <v>8</v>
      </c>
      <c r="C10" s="46">
        <f>C4/(-C4+C5+C6)</f>
        <v>0.214285714285714</v>
      </c>
      <c r="I10" s="83"/>
      <c r="J10" s="83"/>
    </row>
    <row r="11" spans="2:3">
      <c r="B11" s="1" t="s">
        <v>9</v>
      </c>
      <c r="C11" s="46">
        <f>(2*C5-2*C4)/(-C4+C5+C6)</f>
        <v>0.571428571428571</v>
      </c>
    </row>
    <row r="12" spans="2:3">
      <c r="B12" s="1" t="s">
        <v>10</v>
      </c>
      <c r="C12" s="46">
        <f>(C6-C5)/(-C4+C5+C6)</f>
        <v>0.214285714285714</v>
      </c>
    </row>
    <row r="13" ht="34.65" spans="2:6">
      <c r="B13" s="1" t="s">
        <v>11</v>
      </c>
      <c r="C13" s="46">
        <f>C10+C11+C12</f>
        <v>1</v>
      </c>
      <c r="F13" s="80" t="s">
        <v>12</v>
      </c>
    </row>
    <row r="15" ht="14.3"/>
    <row r="16" spans="2:7">
      <c r="B16" s="77" t="s">
        <v>13</v>
      </c>
      <c r="C16" s="78" t="s">
        <v>14</v>
      </c>
      <c r="D16" s="78" t="s">
        <v>15</v>
      </c>
      <c r="E16" s="78" t="s">
        <v>16</v>
      </c>
      <c r="F16" s="81" t="s">
        <v>17</v>
      </c>
      <c r="G16" s="79" t="s">
        <v>18</v>
      </c>
    </row>
    <row r="17" spans="2:6">
      <c r="B17" s="49">
        <v>1</v>
      </c>
      <c r="C17" s="50">
        <f ca="1" t="shared" ref="C17:C80" si="0">RAND()</f>
        <v>0.155890506079017</v>
      </c>
      <c r="D17" s="50">
        <f ca="1" t="shared" ref="D17:D80" si="1">RAND()</f>
        <v>0.793236646631081</v>
      </c>
      <c r="E17" s="50">
        <f ca="1" t="shared" ref="E17:E80" si="2">IF(C17&lt;=$C$10,1,IF(C17&lt;=$C$10+$C$11,2,3))</f>
        <v>1</v>
      </c>
      <c r="F17" s="61">
        <f ca="1">IF(E17=1,$C$4*SQRT(D17),IF(E17=2,$C$4+($C$5-$C$4)*D17,$C$6-($C$6-$C$5)*SQRT(1-D17)))</f>
        <v>2.67191500981594</v>
      </c>
    </row>
    <row r="18" spans="2:6">
      <c r="B18" s="51">
        <v>2</v>
      </c>
      <c r="C18" s="52">
        <f ca="1" t="shared" si="0"/>
        <v>0.748577320362261</v>
      </c>
      <c r="D18" s="52">
        <f ca="1" t="shared" si="1"/>
        <v>0.136008305078632</v>
      </c>
      <c r="E18" s="52">
        <f ca="1" t="shared" si="2"/>
        <v>2</v>
      </c>
      <c r="F18" s="62">
        <f ca="1">IF(E18=1,$C$4*SQRT(D18),IF(E18=2,$C$4+($C$5-$C$4)*D18,$C$6-($C$6-$C$5)*SQRT(1-D18)))</f>
        <v>3.54403322031453</v>
      </c>
    </row>
    <row r="19" spans="2:6">
      <c r="B19" s="51">
        <v>3</v>
      </c>
      <c r="C19" s="52">
        <f ca="1" t="shared" si="0"/>
        <v>0.210289894632304</v>
      </c>
      <c r="D19" s="52">
        <f ca="1" t="shared" si="1"/>
        <v>0.30845352500808</v>
      </c>
      <c r="E19" s="52">
        <f ca="1" t="shared" si="2"/>
        <v>1</v>
      </c>
      <c r="F19" s="62">
        <f ca="1">IF(E19=1,$C$4*SQRT(D19),IF(E19=2,$C$4+($C$5-$C$4)*D19,$C$6-($C$6-$C$5)*SQRT(1-D19)))</f>
        <v>1.66615777316337</v>
      </c>
    </row>
    <row r="20" spans="2:6">
      <c r="B20" s="51">
        <v>4</v>
      </c>
      <c r="C20" s="52">
        <f ca="1" t="shared" si="0"/>
        <v>0.748373287742196</v>
      </c>
      <c r="D20" s="52">
        <f ca="1" t="shared" si="1"/>
        <v>0.860110600851138</v>
      </c>
      <c r="E20" s="52">
        <f ca="1" t="shared" si="2"/>
        <v>2</v>
      </c>
      <c r="F20" s="62">
        <f ca="1">IF(E20=1,$C$4*SQRT(D20),IF(E20=2,$C$4+($C$5-$C$4)*D20,$C$6-($C$6-$C$5)*SQRT(1-D20)))</f>
        <v>6.44044240340455</v>
      </c>
    </row>
    <row r="21" spans="2:6">
      <c r="B21" s="51">
        <v>5</v>
      </c>
      <c r="C21" s="52">
        <f ca="1" t="shared" si="0"/>
        <v>0.602514195630766</v>
      </c>
      <c r="D21" s="52">
        <f ca="1" t="shared" si="1"/>
        <v>0.855475102322408</v>
      </c>
      <c r="E21" s="52">
        <f ca="1" t="shared" si="2"/>
        <v>2</v>
      </c>
      <c r="F21" s="62">
        <f ca="1">IF(E21=1,$C$4*SQRT(D21),IF(E21=2,$C$4+($C$5-$C$4)*D21,$C$6-($C$6-$C$5)*SQRT(1-D21)))</f>
        <v>6.42190040928963</v>
      </c>
    </row>
    <row r="22" spans="2:6">
      <c r="B22" s="51">
        <v>6</v>
      </c>
      <c r="C22" s="52">
        <f ca="1" t="shared" si="0"/>
        <v>0.89519558136419</v>
      </c>
      <c r="D22" s="52">
        <f ca="1" t="shared" si="1"/>
        <v>0.257633095085205</v>
      </c>
      <c r="E22" s="52">
        <f ca="1" t="shared" si="2"/>
        <v>3</v>
      </c>
      <c r="F22" s="62">
        <f ca="1">IF(E22=1,$C$4*SQRT(D22),IF(E22=2,$C$4+($C$5-$C$4)*D22,$C$6-($C$6-$C$5)*SQRT(1-D22)))</f>
        <v>7.41517850824604</v>
      </c>
    </row>
    <row r="23" spans="2:6">
      <c r="B23" s="51">
        <v>7</v>
      </c>
      <c r="C23" s="52">
        <f ca="1" t="shared" si="0"/>
        <v>0.11431376827737</v>
      </c>
      <c r="D23" s="52">
        <f ca="1" t="shared" si="1"/>
        <v>0.968429248631053</v>
      </c>
      <c r="E23" s="52">
        <f ca="1" t="shared" si="2"/>
        <v>1</v>
      </c>
      <c r="F23" s="62">
        <f ca="1">IF(E23=1,$C$4*SQRT(D23),IF(E23=2,$C$4+($C$5-$C$4)*D23,$C$6-($C$6-$C$5)*SQRT(1-D23)))</f>
        <v>2.95226408671031</v>
      </c>
    </row>
    <row r="24" spans="2:6">
      <c r="B24" s="51">
        <v>8</v>
      </c>
      <c r="C24" s="52">
        <f ca="1" t="shared" si="0"/>
        <v>0.618789984028954</v>
      </c>
      <c r="D24" s="52">
        <f ca="1" t="shared" si="1"/>
        <v>0.934973181321153</v>
      </c>
      <c r="E24" s="52">
        <f ca="1" t="shared" si="2"/>
        <v>2</v>
      </c>
      <c r="F24" s="62">
        <f ca="1">IF(E24=1,$C$4*SQRT(D24),IF(E24=2,$C$4+($C$5-$C$4)*D24,$C$6-($C$6-$C$5)*SQRT(1-D24)))</f>
        <v>6.73989272528461</v>
      </c>
    </row>
    <row r="25" spans="2:6">
      <c r="B25" s="51">
        <v>9</v>
      </c>
      <c r="C25" s="52">
        <f ca="1" t="shared" si="0"/>
        <v>0.603804079182511</v>
      </c>
      <c r="D25" s="52">
        <f ca="1" t="shared" si="1"/>
        <v>0.449605559895258</v>
      </c>
      <c r="E25" s="52">
        <f ca="1" t="shared" si="2"/>
        <v>2</v>
      </c>
      <c r="F25" s="62">
        <f ca="1">IF(E25=1,$C$4*SQRT(D25),IF(E25=2,$C$4+($C$5-$C$4)*D25,$C$6-($C$6-$C$5)*SQRT(1-D25)))</f>
        <v>4.79842223958103</v>
      </c>
    </row>
    <row r="26" spans="2:6">
      <c r="B26" s="51">
        <v>10</v>
      </c>
      <c r="C26" s="52">
        <f ca="1" t="shared" si="0"/>
        <v>0.59885362938219</v>
      </c>
      <c r="D26" s="52">
        <f ca="1" t="shared" si="1"/>
        <v>0.147849668314247</v>
      </c>
      <c r="E26" s="52">
        <f ca="1" t="shared" si="2"/>
        <v>2</v>
      </c>
      <c r="F26" s="62">
        <f ca="1">IF(E26=1,$C$4*SQRT(D26),IF(E26=2,$C$4+($C$5-$C$4)*D26,$C$6-($C$6-$C$5)*SQRT(1-D26)))</f>
        <v>3.59139867325699</v>
      </c>
    </row>
    <row r="27" spans="2:6">
      <c r="B27" s="51">
        <v>11</v>
      </c>
      <c r="C27" s="52">
        <f ca="1" t="shared" si="0"/>
        <v>0.388305101494583</v>
      </c>
      <c r="D27" s="52">
        <f ca="1" t="shared" si="1"/>
        <v>0.0325360310461122</v>
      </c>
      <c r="E27" s="52">
        <f ca="1" t="shared" si="2"/>
        <v>2</v>
      </c>
      <c r="F27" s="62">
        <f ca="1">IF(E27=1,$C$4*SQRT(D27),IF(E27=2,$C$4+($C$5-$C$4)*D27,$C$6-($C$6-$C$5)*SQRT(1-D27)))</f>
        <v>3.13014412418445</v>
      </c>
    </row>
    <row r="28" spans="2:6">
      <c r="B28" s="51">
        <v>12</v>
      </c>
      <c r="C28" s="52">
        <f ca="1" t="shared" si="0"/>
        <v>0.178521890926711</v>
      </c>
      <c r="D28" s="52">
        <f ca="1" t="shared" si="1"/>
        <v>0.256168761599171</v>
      </c>
      <c r="E28" s="52">
        <f ca="1" t="shared" si="2"/>
        <v>1</v>
      </c>
      <c r="F28" s="62">
        <f ca="1">IF(E28=1,$C$4*SQRT(D28),IF(E28=2,$C$4+($C$5-$C$4)*D28,$C$6-($C$6-$C$5)*SQRT(1-D28)))</f>
        <v>1.51839351104796</v>
      </c>
    </row>
    <row r="29" spans="2:6">
      <c r="B29" s="51">
        <v>13</v>
      </c>
      <c r="C29" s="52">
        <f ca="1" t="shared" si="0"/>
        <v>0.964504218371395</v>
      </c>
      <c r="D29" s="52">
        <f ca="1" t="shared" si="1"/>
        <v>0.708039124862347</v>
      </c>
      <c r="E29" s="52">
        <f ca="1" t="shared" si="2"/>
        <v>3</v>
      </c>
      <c r="F29" s="62">
        <f ca="1">IF(E29=1,$C$4*SQRT(D29),IF(E29=2,$C$4+($C$5-$C$4)*D29,$C$6-($C$6-$C$5)*SQRT(1-D29)))</f>
        <v>8.37899787901469</v>
      </c>
    </row>
    <row r="30" spans="2:6">
      <c r="B30" s="51">
        <v>14</v>
      </c>
      <c r="C30" s="52">
        <f ca="1" t="shared" si="0"/>
        <v>0.433209446953754</v>
      </c>
      <c r="D30" s="52">
        <f ca="1" t="shared" si="1"/>
        <v>0.0657827934091009</v>
      </c>
      <c r="E30" s="52">
        <f ca="1" t="shared" si="2"/>
        <v>2</v>
      </c>
      <c r="F30" s="62">
        <f ca="1">IF(E30=1,$C$4*SQRT(D30),IF(E30=2,$C$4+($C$5-$C$4)*D30,$C$6-($C$6-$C$5)*SQRT(1-D30)))</f>
        <v>3.2631311736364</v>
      </c>
    </row>
    <row r="31" spans="2:6">
      <c r="B31" s="51">
        <v>15</v>
      </c>
      <c r="C31" s="52">
        <f ca="1" t="shared" si="0"/>
        <v>0.626536198005203</v>
      </c>
      <c r="D31" s="52">
        <f ca="1" t="shared" si="1"/>
        <v>0.548184797301726</v>
      </c>
      <c r="E31" s="52">
        <f ca="1" t="shared" si="2"/>
        <v>2</v>
      </c>
      <c r="F31" s="62">
        <f ca="1">IF(E31=1,$C$4*SQRT(D31),IF(E31=2,$C$4+($C$5-$C$4)*D31,$C$6-($C$6-$C$5)*SQRT(1-D31)))</f>
        <v>5.1927391892069</v>
      </c>
    </row>
    <row r="32" spans="2:6">
      <c r="B32" s="51">
        <v>16</v>
      </c>
      <c r="C32" s="52">
        <f ca="1" t="shared" si="0"/>
        <v>0.192308808270742</v>
      </c>
      <c r="D32" s="52">
        <f ca="1" t="shared" si="1"/>
        <v>0.412211338012429</v>
      </c>
      <c r="E32" s="52">
        <f ca="1" t="shared" si="2"/>
        <v>1</v>
      </c>
      <c r="F32" s="62">
        <f ca="1">IF(E32=1,$C$4*SQRT(D32),IF(E32=2,$C$4+($C$5-$C$4)*D32,$C$6-($C$6-$C$5)*SQRT(1-D32)))</f>
        <v>1.92611059965721</v>
      </c>
    </row>
    <row r="33" spans="2:6">
      <c r="B33" s="51">
        <v>17</v>
      </c>
      <c r="C33" s="52">
        <f ca="1" t="shared" si="0"/>
        <v>0.359863097364172</v>
      </c>
      <c r="D33" s="52">
        <f ca="1" t="shared" si="1"/>
        <v>0.367849432907295</v>
      </c>
      <c r="E33" s="52">
        <f ca="1" t="shared" si="2"/>
        <v>2</v>
      </c>
      <c r="F33" s="62">
        <f ca="1">IF(E33=1,$C$4*SQRT(D33),IF(E33=2,$C$4+($C$5-$C$4)*D33,$C$6-($C$6-$C$5)*SQRT(1-D33)))</f>
        <v>4.47139773162918</v>
      </c>
    </row>
    <row r="34" spans="2:6">
      <c r="B34" s="51">
        <v>18</v>
      </c>
      <c r="C34" s="52">
        <f ca="1" t="shared" si="0"/>
        <v>0.231700271537807</v>
      </c>
      <c r="D34" s="52">
        <f ca="1" t="shared" si="1"/>
        <v>0.232186975631149</v>
      </c>
      <c r="E34" s="52">
        <f ca="1" t="shared" si="2"/>
        <v>2</v>
      </c>
      <c r="F34" s="62">
        <f ca="1">IF(E34=1,$C$4*SQRT(D34),IF(E34=2,$C$4+($C$5-$C$4)*D34,$C$6-($C$6-$C$5)*SQRT(1-D34)))</f>
        <v>3.9287479025246</v>
      </c>
    </row>
    <row r="35" spans="2:6">
      <c r="B35" s="51">
        <v>19</v>
      </c>
      <c r="C35" s="52">
        <f ca="1" t="shared" si="0"/>
        <v>0.77654636882036</v>
      </c>
      <c r="D35" s="52">
        <f ca="1" t="shared" si="1"/>
        <v>0.406562535514466</v>
      </c>
      <c r="E35" s="52">
        <f ca="1" t="shared" si="2"/>
        <v>2</v>
      </c>
      <c r="F35" s="62">
        <f ca="1">IF(E35=1,$C$4*SQRT(D35),IF(E35=2,$C$4+($C$5-$C$4)*D35,$C$6-($C$6-$C$5)*SQRT(1-D35)))</f>
        <v>4.62625014205786</v>
      </c>
    </row>
    <row r="36" spans="2:6">
      <c r="B36" s="51">
        <v>20</v>
      </c>
      <c r="C36" s="52">
        <f ca="1" t="shared" si="0"/>
        <v>0.46542174595835</v>
      </c>
      <c r="D36" s="52">
        <f ca="1" t="shared" si="1"/>
        <v>0.774616394521846</v>
      </c>
      <c r="E36" s="52">
        <f ca="1" t="shared" si="2"/>
        <v>2</v>
      </c>
      <c r="F36" s="62">
        <f ca="1">IF(E36=1,$C$4*SQRT(D36),IF(E36=2,$C$4+($C$5-$C$4)*D36,$C$6-($C$6-$C$5)*SQRT(1-D36)))</f>
        <v>6.09846557808739</v>
      </c>
    </row>
    <row r="37" spans="2:6">
      <c r="B37" s="51">
        <v>21</v>
      </c>
      <c r="C37" s="52">
        <f ca="1" t="shared" si="0"/>
        <v>0.0472675783622152</v>
      </c>
      <c r="D37" s="52">
        <f ca="1" t="shared" si="1"/>
        <v>0.307384071049532</v>
      </c>
      <c r="E37" s="52">
        <f ca="1" t="shared" si="2"/>
        <v>1</v>
      </c>
      <c r="F37" s="62">
        <f ca="1">IF(E37=1,$C$4*SQRT(D37),IF(E37=2,$C$4+($C$5-$C$4)*D37,$C$6-($C$6-$C$5)*SQRT(1-D37)))</f>
        <v>1.66326685755647</v>
      </c>
    </row>
    <row r="38" spans="2:6">
      <c r="B38" s="51">
        <v>22</v>
      </c>
      <c r="C38" s="52">
        <f ca="1" t="shared" si="0"/>
        <v>0.895136772658276</v>
      </c>
      <c r="D38" s="52">
        <f ca="1" t="shared" si="1"/>
        <v>0.19234595654773</v>
      </c>
      <c r="E38" s="52">
        <f ca="1" t="shared" si="2"/>
        <v>3</v>
      </c>
      <c r="F38" s="62">
        <f ca="1">IF(E38=1,$C$4*SQRT(D38),IF(E38=2,$C$4+($C$5-$C$4)*D38,$C$6-($C$6-$C$5)*SQRT(1-D38)))</f>
        <v>7.30391276271141</v>
      </c>
    </row>
    <row r="39" spans="2:6">
      <c r="B39" s="51">
        <v>23</v>
      </c>
      <c r="C39" s="52">
        <f ca="1" t="shared" si="0"/>
        <v>0.58097816658114</v>
      </c>
      <c r="D39" s="52">
        <f ca="1" t="shared" si="1"/>
        <v>0.187247751511351</v>
      </c>
      <c r="E39" s="52">
        <f ca="1" t="shared" si="2"/>
        <v>2</v>
      </c>
      <c r="F39" s="62">
        <f ca="1">IF(E39=1,$C$4*SQRT(D39),IF(E39=2,$C$4+($C$5-$C$4)*D39,$C$6-($C$6-$C$5)*SQRT(1-D39)))</f>
        <v>3.74899100604541</v>
      </c>
    </row>
    <row r="40" spans="2:6">
      <c r="B40" s="51">
        <v>24</v>
      </c>
      <c r="C40" s="52">
        <f ca="1" t="shared" si="0"/>
        <v>0.809724410319424</v>
      </c>
      <c r="D40" s="52">
        <f ca="1" t="shared" si="1"/>
        <v>0.11066185548665</v>
      </c>
      <c r="E40" s="52">
        <f ca="1" t="shared" si="2"/>
        <v>3</v>
      </c>
      <c r="F40" s="62">
        <f ca="1">IF(E40=1,$C$4*SQRT(D40),IF(E40=2,$C$4+($C$5-$C$4)*D40,$C$6-($C$6-$C$5)*SQRT(1-D40)))</f>
        <v>7.17085820422161</v>
      </c>
    </row>
    <row r="41" spans="2:6">
      <c r="B41" s="51">
        <v>25</v>
      </c>
      <c r="C41" s="52">
        <f ca="1" t="shared" si="0"/>
        <v>0.835105933766096</v>
      </c>
      <c r="D41" s="52">
        <f ca="1" t="shared" si="1"/>
        <v>0.376803209773374</v>
      </c>
      <c r="E41" s="52">
        <f ca="1" t="shared" si="2"/>
        <v>3</v>
      </c>
      <c r="F41" s="62">
        <f ca="1">IF(E41=1,$C$4*SQRT(D41),IF(E41=2,$C$4+($C$5-$C$4)*D41,$C$6-($C$6-$C$5)*SQRT(1-D41)))</f>
        <v>7.63171557619452</v>
      </c>
    </row>
    <row r="42" spans="2:6">
      <c r="B42" s="51">
        <v>26</v>
      </c>
      <c r="C42" s="52">
        <f ca="1" t="shared" si="0"/>
        <v>0.408460421923061</v>
      </c>
      <c r="D42" s="52">
        <f ca="1" t="shared" si="1"/>
        <v>0.337417979364354</v>
      </c>
      <c r="E42" s="52">
        <f ca="1" t="shared" si="2"/>
        <v>2</v>
      </c>
      <c r="F42" s="62">
        <f ca="1">IF(E42=1,$C$4*SQRT(D42),IF(E42=2,$C$4+($C$5-$C$4)*D42,$C$6-($C$6-$C$5)*SQRT(1-D42)))</f>
        <v>4.34967191745742</v>
      </c>
    </row>
    <row r="43" spans="2:6">
      <c r="B43" s="51">
        <v>27</v>
      </c>
      <c r="C43" s="52">
        <f ca="1" t="shared" si="0"/>
        <v>0.822571320074052</v>
      </c>
      <c r="D43" s="52">
        <f ca="1" t="shared" si="1"/>
        <v>0.717555869766803</v>
      </c>
      <c r="E43" s="52">
        <f ca="1" t="shared" si="2"/>
        <v>3</v>
      </c>
      <c r="F43" s="62">
        <f ca="1">IF(E43=1,$C$4*SQRT(D43),IF(E43=2,$C$4+($C$5-$C$4)*D43,$C$6-($C$6-$C$5)*SQRT(1-D43)))</f>
        <v>8.40563580945294</v>
      </c>
    </row>
    <row r="44" spans="2:6">
      <c r="B44" s="51">
        <v>28</v>
      </c>
      <c r="C44" s="52">
        <f ca="1" t="shared" si="0"/>
        <v>0.313796807750251</v>
      </c>
      <c r="D44" s="52">
        <f ca="1" t="shared" si="1"/>
        <v>0.30992971639407</v>
      </c>
      <c r="E44" s="52">
        <f ca="1" t="shared" si="2"/>
        <v>2</v>
      </c>
      <c r="F44" s="62">
        <f ca="1">IF(E44=1,$C$4*SQRT(D44),IF(E44=2,$C$4+($C$5-$C$4)*D44,$C$6-($C$6-$C$5)*SQRT(1-D44)))</f>
        <v>4.23971886557628</v>
      </c>
    </row>
    <row r="45" spans="2:6">
      <c r="B45" s="51">
        <v>29</v>
      </c>
      <c r="C45" s="52">
        <f ca="1" t="shared" si="0"/>
        <v>0.610055575205702</v>
      </c>
      <c r="D45" s="52">
        <f ca="1" t="shared" si="1"/>
        <v>0.93327687857303</v>
      </c>
      <c r="E45" s="52">
        <f ca="1" t="shared" si="2"/>
        <v>2</v>
      </c>
      <c r="F45" s="62">
        <f ca="1">IF(E45=1,$C$4*SQRT(D45),IF(E45=2,$C$4+($C$5-$C$4)*D45,$C$6-($C$6-$C$5)*SQRT(1-D45)))</f>
        <v>6.73310751429212</v>
      </c>
    </row>
    <row r="46" spans="2:6">
      <c r="B46" s="53">
        <v>30</v>
      </c>
      <c r="C46" s="54">
        <f ca="1" t="shared" si="0"/>
        <v>0.347561813998366</v>
      </c>
      <c r="D46" s="54">
        <f ca="1" t="shared" si="1"/>
        <v>0.31597415543117</v>
      </c>
      <c r="E46" s="54">
        <f ca="1" t="shared" si="2"/>
        <v>2</v>
      </c>
      <c r="F46" s="63">
        <f ca="1">IF(E46=1,$C$4*SQRT(D46),IF(E46=2,$C$4+($C$5-$C$4)*D46,$C$6-($C$6-$C$5)*SQRT(1-D46)))</f>
        <v>4.26389662172468</v>
      </c>
    </row>
    <row r="47" spans="2:6">
      <c r="B47" s="55">
        <v>31</v>
      </c>
      <c r="C47" s="56">
        <f ca="1" t="shared" si="0"/>
        <v>0.252831476690174</v>
      </c>
      <c r="D47" s="56">
        <f ca="1" t="shared" si="1"/>
        <v>0.547621020321813</v>
      </c>
      <c r="E47" s="56">
        <f ca="1" t="shared" si="2"/>
        <v>2</v>
      </c>
      <c r="F47" s="64">
        <f ca="1">IF(E47=1,$C$4*SQRT(D47),IF(E47=2,$C$4+($C$5-$C$4)*D47,$C$6-($C$6-$C$5)*SQRT(1-D47)))</f>
        <v>5.19048408128725</v>
      </c>
    </row>
    <row r="48" spans="2:6">
      <c r="B48" s="57">
        <v>32</v>
      </c>
      <c r="C48" s="58">
        <f ca="1" t="shared" si="0"/>
        <v>0.398893370937754</v>
      </c>
      <c r="D48" s="56">
        <f ca="1" t="shared" si="1"/>
        <v>0.699532179158177</v>
      </c>
      <c r="E48" s="56">
        <f ca="1" t="shared" si="2"/>
        <v>2</v>
      </c>
      <c r="F48" s="64">
        <f ca="1">IF(E48=1,$C$4*SQRT(D48),IF(E48=2,$C$4+($C$5-$C$4)*D48,$C$6-($C$6-$C$5)*SQRT(1-D48)))</f>
        <v>5.79812871663271</v>
      </c>
    </row>
    <row r="49" spans="2:6">
      <c r="B49" s="57">
        <v>33</v>
      </c>
      <c r="C49" s="58">
        <f ca="1" t="shared" si="0"/>
        <v>0.851845196644427</v>
      </c>
      <c r="D49" s="56">
        <f ca="1" t="shared" si="1"/>
        <v>0.149438056013941</v>
      </c>
      <c r="E49" s="56">
        <f ca="1" t="shared" si="2"/>
        <v>3</v>
      </c>
      <c r="F49" s="64">
        <f ca="1">IF(E49=1,$C$4*SQRT(D49),IF(E49=2,$C$4+($C$5-$C$4)*D49,$C$6-($C$6-$C$5)*SQRT(1-D49)))</f>
        <v>7.23322254312449</v>
      </c>
    </row>
    <row r="50" spans="2:6">
      <c r="B50" s="57">
        <v>34</v>
      </c>
      <c r="C50" s="58">
        <f ca="1" t="shared" si="0"/>
        <v>0.678835508720947</v>
      </c>
      <c r="D50" s="56">
        <f ca="1" t="shared" si="1"/>
        <v>0.311912403660112</v>
      </c>
      <c r="E50" s="56">
        <f ca="1" t="shared" si="2"/>
        <v>2</v>
      </c>
      <c r="F50" s="64">
        <f ca="1">IF(E50=1,$C$4*SQRT(D50),IF(E50=2,$C$4+($C$5-$C$4)*D50,$C$6-($C$6-$C$5)*SQRT(1-D50)))</f>
        <v>4.24764961464045</v>
      </c>
    </row>
    <row r="51" spans="2:6">
      <c r="B51" s="55">
        <v>35</v>
      </c>
      <c r="C51" s="56">
        <f ca="1" t="shared" si="0"/>
        <v>0.637167152648786</v>
      </c>
      <c r="D51" s="56">
        <f ca="1" t="shared" si="1"/>
        <v>0.856676913849361</v>
      </c>
      <c r="E51" s="56">
        <f ca="1" t="shared" si="2"/>
        <v>2</v>
      </c>
      <c r="F51" s="64">
        <f ca="1">IF(E51=1,$C$4*SQRT(D51),IF(E51=2,$C$4+($C$5-$C$4)*D51,$C$6-($C$6-$C$5)*SQRT(1-D51)))</f>
        <v>6.42670765539744</v>
      </c>
    </row>
    <row r="52" spans="2:6">
      <c r="B52" s="55">
        <v>36</v>
      </c>
      <c r="C52" s="56">
        <f ca="1" t="shared" si="0"/>
        <v>0.355712269538838</v>
      </c>
      <c r="D52" s="56">
        <f ca="1" t="shared" si="1"/>
        <v>0.442218482500049</v>
      </c>
      <c r="E52" s="56">
        <f ca="1" t="shared" si="2"/>
        <v>2</v>
      </c>
      <c r="F52" s="64">
        <f ca="1">IF(E52=1,$C$4*SQRT(D52),IF(E52=2,$C$4+($C$5-$C$4)*D52,$C$6-($C$6-$C$5)*SQRT(1-D52)))</f>
        <v>4.7688739300002</v>
      </c>
    </row>
    <row r="53" spans="2:6">
      <c r="B53" s="55">
        <v>37</v>
      </c>
      <c r="C53" s="56">
        <f ca="1" t="shared" si="0"/>
        <v>0.381248964960612</v>
      </c>
      <c r="D53" s="56">
        <f ca="1" t="shared" si="1"/>
        <v>0.114361022235821</v>
      </c>
      <c r="E53" s="56">
        <f ca="1" t="shared" si="2"/>
        <v>2</v>
      </c>
      <c r="F53" s="64">
        <f ca="1">IF(E53=1,$C$4*SQRT(D53),IF(E53=2,$C$4+($C$5-$C$4)*D53,$C$6-($C$6-$C$5)*SQRT(1-D53)))</f>
        <v>3.45744408894329</v>
      </c>
    </row>
    <row r="54" spans="2:6">
      <c r="B54" s="55">
        <v>38</v>
      </c>
      <c r="C54" s="56">
        <f ca="1" t="shared" si="0"/>
        <v>0.777493235663971</v>
      </c>
      <c r="D54" s="56">
        <f ca="1" t="shared" si="1"/>
        <v>0.896334659133912</v>
      </c>
      <c r="E54" s="56">
        <f ca="1" t="shared" si="2"/>
        <v>2</v>
      </c>
      <c r="F54" s="64">
        <f ca="1">IF(E54=1,$C$4*SQRT(D54),IF(E54=2,$C$4+($C$5-$C$4)*D54,$C$6-($C$6-$C$5)*SQRT(1-D54)))</f>
        <v>6.58533863653565</v>
      </c>
    </row>
    <row r="55" spans="2:6">
      <c r="B55" s="55">
        <v>39</v>
      </c>
      <c r="C55" s="56">
        <f ca="1" t="shared" si="0"/>
        <v>0.963426538648352</v>
      </c>
      <c r="D55" s="56">
        <f ca="1" t="shared" si="1"/>
        <v>0.757921656167578</v>
      </c>
      <c r="E55" s="56">
        <f ca="1" t="shared" si="2"/>
        <v>3</v>
      </c>
      <c r="F55" s="64">
        <f ca="1">IF(E55=1,$C$4*SQRT(D55),IF(E55=2,$C$4+($C$5-$C$4)*D55,$C$6-($C$6-$C$5)*SQRT(1-D55)))</f>
        <v>8.52395626945141</v>
      </c>
    </row>
    <row r="56" spans="2:6">
      <c r="B56" s="55">
        <v>40</v>
      </c>
      <c r="C56" s="56">
        <f ca="1" t="shared" si="0"/>
        <v>0.64539066748041</v>
      </c>
      <c r="D56" s="56">
        <f ca="1" t="shared" si="1"/>
        <v>0.451315681196355</v>
      </c>
      <c r="E56" s="56">
        <f ca="1" t="shared" si="2"/>
        <v>2</v>
      </c>
      <c r="F56" s="64">
        <f ca="1">IF(E56=1,$C$4*SQRT(D56),IF(E56=2,$C$4+($C$5-$C$4)*D56,$C$6-($C$6-$C$5)*SQRT(1-D56)))</f>
        <v>4.80526272478542</v>
      </c>
    </row>
    <row r="57" spans="2:6">
      <c r="B57" s="55">
        <v>41</v>
      </c>
      <c r="C57" s="56">
        <f ca="1" t="shared" si="0"/>
        <v>0.677870088923494</v>
      </c>
      <c r="D57" s="56">
        <f ca="1" t="shared" si="1"/>
        <v>0.261121562327022</v>
      </c>
      <c r="E57" s="56">
        <f ca="1" t="shared" si="2"/>
        <v>2</v>
      </c>
      <c r="F57" s="64">
        <f ca="1">IF(E57=1,$C$4*SQRT(D57),IF(E57=2,$C$4+($C$5-$C$4)*D57,$C$6-($C$6-$C$5)*SQRT(1-D57)))</f>
        <v>4.04448624930809</v>
      </c>
    </row>
    <row r="58" spans="2:6">
      <c r="B58" s="55">
        <v>42</v>
      </c>
      <c r="C58" s="56">
        <f ca="1" t="shared" si="0"/>
        <v>0.219384871139949</v>
      </c>
      <c r="D58" s="56">
        <f ca="1" t="shared" si="1"/>
        <v>0.270275376532586</v>
      </c>
      <c r="E58" s="56">
        <f ca="1" t="shared" si="2"/>
        <v>2</v>
      </c>
      <c r="F58" s="64">
        <f ca="1">IF(E58=1,$C$4*SQRT(D58),IF(E58=2,$C$4+($C$5-$C$4)*D58,$C$6-($C$6-$C$5)*SQRT(1-D58)))</f>
        <v>4.08110150613034</v>
      </c>
    </row>
    <row r="59" spans="2:6">
      <c r="B59" s="55">
        <v>43</v>
      </c>
      <c r="C59" s="56">
        <f ca="1" t="shared" si="0"/>
        <v>0.0161069015192767</v>
      </c>
      <c r="D59" s="56">
        <f ca="1" t="shared" si="1"/>
        <v>0.508465541665027</v>
      </c>
      <c r="E59" s="56">
        <f ca="1" t="shared" si="2"/>
        <v>1</v>
      </c>
      <c r="F59" s="64">
        <f ca="1">IF(E59=1,$C$4*SQRT(D59),IF(E59=2,$C$4+($C$5-$C$4)*D59,$C$6-($C$6-$C$5)*SQRT(1-D59)))</f>
        <v>2.13920309344046</v>
      </c>
    </row>
    <row r="60" spans="2:6">
      <c r="B60" s="55">
        <v>44</v>
      </c>
      <c r="C60" s="56">
        <f ca="1" t="shared" si="0"/>
        <v>0.287483811854847</v>
      </c>
      <c r="D60" s="56">
        <f ca="1" t="shared" si="1"/>
        <v>0.785144994302858</v>
      </c>
      <c r="E60" s="56">
        <f ca="1" t="shared" si="2"/>
        <v>2</v>
      </c>
      <c r="F60" s="64">
        <f ca="1">IF(E60=1,$C$4*SQRT(D60),IF(E60=2,$C$4+($C$5-$C$4)*D60,$C$6-($C$6-$C$5)*SQRT(1-D60)))</f>
        <v>6.14057997721143</v>
      </c>
    </row>
    <row r="61" spans="2:6">
      <c r="B61" s="55">
        <v>45</v>
      </c>
      <c r="C61" s="56">
        <f ca="1" t="shared" si="0"/>
        <v>0.636072611444711</v>
      </c>
      <c r="D61" s="56">
        <f ca="1" t="shared" si="1"/>
        <v>0.39158034738627</v>
      </c>
      <c r="E61" s="56">
        <f ca="1" t="shared" si="2"/>
        <v>2</v>
      </c>
      <c r="F61" s="64">
        <f ca="1">IF(E61=1,$C$4*SQRT(D61),IF(E61=2,$C$4+($C$5-$C$4)*D61,$C$6-($C$6-$C$5)*SQRT(1-D61)))</f>
        <v>4.56632138954508</v>
      </c>
    </row>
    <row r="62" spans="2:6">
      <c r="B62" s="55">
        <v>46</v>
      </c>
      <c r="C62" s="56">
        <f ca="1" t="shared" si="0"/>
        <v>0.345191269280659</v>
      </c>
      <c r="D62" s="56">
        <f ca="1" t="shared" si="1"/>
        <v>0.0726206456960294</v>
      </c>
      <c r="E62" s="56">
        <f ca="1" t="shared" si="2"/>
        <v>2</v>
      </c>
      <c r="F62" s="64">
        <f ca="1">IF(E62=1,$C$4*SQRT(D62),IF(E62=2,$C$4+($C$5-$C$4)*D62,$C$6-($C$6-$C$5)*SQRT(1-D62)))</f>
        <v>3.29048258278412</v>
      </c>
    </row>
    <row r="63" spans="2:6">
      <c r="B63" s="55">
        <v>47</v>
      </c>
      <c r="C63" s="56">
        <f ca="1" t="shared" si="0"/>
        <v>0.90899040103656</v>
      </c>
      <c r="D63" s="56">
        <f ca="1" t="shared" si="1"/>
        <v>0.00897044697298566</v>
      </c>
      <c r="E63" s="56">
        <f ca="1" t="shared" si="2"/>
        <v>3</v>
      </c>
      <c r="F63" s="64">
        <f ca="1">IF(E63=1,$C$4*SQRT(D63),IF(E63=2,$C$4+($C$5-$C$4)*D63,$C$6-($C$6-$C$5)*SQRT(1-D63)))</f>
        <v>7.01348598241309</v>
      </c>
    </row>
    <row r="64" spans="2:6">
      <c r="B64" s="55">
        <v>48</v>
      </c>
      <c r="C64" s="56">
        <f ca="1" t="shared" si="0"/>
        <v>0.875326191081272</v>
      </c>
      <c r="D64" s="56">
        <f ca="1" t="shared" si="1"/>
        <v>0.528905104916671</v>
      </c>
      <c r="E64" s="56">
        <f ca="1" t="shared" si="2"/>
        <v>3</v>
      </c>
      <c r="F64" s="64">
        <f ca="1">IF(E64=1,$C$4*SQRT(D64),IF(E64=2,$C$4+($C$5-$C$4)*D64,$C$6-($C$6-$C$5)*SQRT(1-D64)))</f>
        <v>7.94090941050425</v>
      </c>
    </row>
    <row r="65" spans="2:6">
      <c r="B65" s="55">
        <v>49</v>
      </c>
      <c r="C65" s="56">
        <f ca="1" t="shared" si="0"/>
        <v>0.712486791833617</v>
      </c>
      <c r="D65" s="56">
        <f ca="1" t="shared" si="1"/>
        <v>0.0581160473894078</v>
      </c>
      <c r="E65" s="56">
        <f ca="1" t="shared" si="2"/>
        <v>2</v>
      </c>
      <c r="F65" s="64">
        <f ca="1">IF(E65=1,$C$4*SQRT(D65),IF(E65=2,$C$4+($C$5-$C$4)*D65,$C$6-($C$6-$C$5)*SQRT(1-D65)))</f>
        <v>3.23246418955763</v>
      </c>
    </row>
    <row r="66" spans="2:6">
      <c r="B66" s="55">
        <v>50</v>
      </c>
      <c r="C66" s="56">
        <f ca="1" t="shared" si="0"/>
        <v>0.583349408393784</v>
      </c>
      <c r="D66" s="56">
        <f ca="1" t="shared" si="1"/>
        <v>0.661033947786412</v>
      </c>
      <c r="E66" s="56">
        <f ca="1" t="shared" si="2"/>
        <v>2</v>
      </c>
      <c r="F66" s="64">
        <f ca="1">IF(E66=1,$C$4*SQRT(D66),IF(E66=2,$C$4+($C$5-$C$4)*D66,$C$6-($C$6-$C$5)*SQRT(1-D66)))</f>
        <v>5.64413579114565</v>
      </c>
    </row>
    <row r="67" spans="2:6">
      <c r="B67" s="55">
        <v>51</v>
      </c>
      <c r="C67" s="56">
        <f ca="1" t="shared" si="0"/>
        <v>0.225473989057425</v>
      </c>
      <c r="D67" s="56">
        <f ca="1" t="shared" si="1"/>
        <v>0.0804453846964746</v>
      </c>
      <c r="E67" s="56">
        <f ca="1" t="shared" si="2"/>
        <v>2</v>
      </c>
      <c r="F67" s="64">
        <f ca="1">IF(E67=1,$C$4*SQRT(D67),IF(E67=2,$C$4+($C$5-$C$4)*D67,$C$6-($C$6-$C$5)*SQRT(1-D67)))</f>
        <v>3.3217815387859</v>
      </c>
    </row>
    <row r="68" spans="2:6">
      <c r="B68" s="55">
        <v>52</v>
      </c>
      <c r="C68" s="56">
        <f ca="1" t="shared" si="0"/>
        <v>0.110168566073014</v>
      </c>
      <c r="D68" s="56">
        <f ca="1" t="shared" si="1"/>
        <v>0.812939806738137</v>
      </c>
      <c r="E68" s="56">
        <f ca="1" t="shared" si="2"/>
        <v>1</v>
      </c>
      <c r="F68" s="64">
        <f ca="1">IF(E68=1,$C$4*SQRT(D68),IF(E68=2,$C$4+($C$5-$C$4)*D68,$C$6-($C$6-$C$5)*SQRT(1-D68)))</f>
        <v>2.7048952402345</v>
      </c>
    </row>
    <row r="69" spans="2:6">
      <c r="B69" s="55">
        <v>53</v>
      </c>
      <c r="C69" s="56">
        <f ca="1" t="shared" si="0"/>
        <v>0.475225910439747</v>
      </c>
      <c r="D69" s="56">
        <f ca="1" t="shared" si="1"/>
        <v>0.452409415748083</v>
      </c>
      <c r="E69" s="56">
        <f ca="1" t="shared" si="2"/>
        <v>2</v>
      </c>
      <c r="F69" s="64">
        <f ca="1">IF(E69=1,$C$4*SQRT(D69),IF(E69=2,$C$4+($C$5-$C$4)*D69,$C$6-($C$6-$C$5)*SQRT(1-D69)))</f>
        <v>4.80963766299233</v>
      </c>
    </row>
    <row r="70" spans="2:6">
      <c r="B70" s="55">
        <v>54</v>
      </c>
      <c r="C70" s="56">
        <f ca="1" t="shared" si="0"/>
        <v>0.336440520024282</v>
      </c>
      <c r="D70" s="56">
        <f ca="1" t="shared" si="1"/>
        <v>0.311246668892635</v>
      </c>
      <c r="E70" s="56">
        <f ca="1" t="shared" si="2"/>
        <v>2</v>
      </c>
      <c r="F70" s="64">
        <f ca="1">IF(E70=1,$C$4*SQRT(D70),IF(E70=2,$C$4+($C$5-$C$4)*D70,$C$6-($C$6-$C$5)*SQRT(1-D70)))</f>
        <v>4.24498667557054</v>
      </c>
    </row>
    <row r="71" spans="2:6">
      <c r="B71" s="55">
        <v>55</v>
      </c>
      <c r="C71" s="56">
        <f ca="1" t="shared" si="0"/>
        <v>0.57276076012751</v>
      </c>
      <c r="D71" s="56">
        <f ca="1" t="shared" si="1"/>
        <v>0.839535317403539</v>
      </c>
      <c r="E71" s="56">
        <f ca="1" t="shared" si="2"/>
        <v>2</v>
      </c>
      <c r="F71" s="64">
        <f ca="1">IF(E71=1,$C$4*SQRT(D71),IF(E71=2,$C$4+($C$5-$C$4)*D71,$C$6-($C$6-$C$5)*SQRT(1-D71)))</f>
        <v>6.35814126961415</v>
      </c>
    </row>
    <row r="72" spans="2:6">
      <c r="B72" s="55">
        <v>56</v>
      </c>
      <c r="C72" s="56">
        <f ca="1" t="shared" si="0"/>
        <v>0.424568903827693</v>
      </c>
      <c r="D72" s="56">
        <f ca="1" t="shared" si="1"/>
        <v>0.0974903307307298</v>
      </c>
      <c r="E72" s="56">
        <f ca="1" t="shared" si="2"/>
        <v>2</v>
      </c>
      <c r="F72" s="64">
        <f ca="1">IF(E72=1,$C$4*SQRT(D72),IF(E72=2,$C$4+($C$5-$C$4)*D72,$C$6-($C$6-$C$5)*SQRT(1-D72)))</f>
        <v>3.38996132292292</v>
      </c>
    </row>
    <row r="73" spans="2:6">
      <c r="B73" s="55">
        <v>57</v>
      </c>
      <c r="C73" s="56">
        <f ca="1" t="shared" si="0"/>
        <v>0.521486806313415</v>
      </c>
      <c r="D73" s="56">
        <f ca="1" t="shared" si="1"/>
        <v>0.0887966157210232</v>
      </c>
      <c r="E73" s="56">
        <f ca="1" t="shared" si="2"/>
        <v>2</v>
      </c>
      <c r="F73" s="64">
        <f ca="1">IF(E73=1,$C$4*SQRT(D73),IF(E73=2,$C$4+($C$5-$C$4)*D73,$C$6-($C$6-$C$5)*SQRT(1-D73)))</f>
        <v>3.35518646288409</v>
      </c>
    </row>
    <row r="74" spans="2:6">
      <c r="B74" s="55">
        <v>58</v>
      </c>
      <c r="C74" s="56">
        <f ca="1" t="shared" si="0"/>
        <v>0.290535471216161</v>
      </c>
      <c r="D74" s="56">
        <f ca="1" t="shared" si="1"/>
        <v>0.547951316262299</v>
      </c>
      <c r="E74" s="56">
        <f ca="1" t="shared" si="2"/>
        <v>2</v>
      </c>
      <c r="F74" s="64">
        <f ca="1">IF(E74=1,$C$4*SQRT(D74),IF(E74=2,$C$4+($C$5-$C$4)*D74,$C$6-($C$6-$C$5)*SQRT(1-D74)))</f>
        <v>5.1918052650492</v>
      </c>
    </row>
    <row r="75" spans="2:6">
      <c r="B75" s="55">
        <v>59</v>
      </c>
      <c r="C75" s="56">
        <f ca="1" t="shared" si="0"/>
        <v>0.936666450162421</v>
      </c>
      <c r="D75" s="56">
        <f ca="1" t="shared" si="1"/>
        <v>0.758643377104558</v>
      </c>
      <c r="E75" s="56">
        <f ca="1" t="shared" si="2"/>
        <v>3</v>
      </c>
      <c r="F75" s="64">
        <f ca="1">IF(E75=1,$C$4*SQRT(D75),IF(E75=2,$C$4+($C$5-$C$4)*D75,$C$6-($C$6-$C$5)*SQRT(1-D75)))</f>
        <v>8.52615821539116</v>
      </c>
    </row>
    <row r="76" spans="2:6">
      <c r="B76" s="55">
        <v>60</v>
      </c>
      <c r="C76" s="56">
        <f ca="1" t="shared" si="0"/>
        <v>0.231214488598494</v>
      </c>
      <c r="D76" s="56">
        <f ca="1" t="shared" si="1"/>
        <v>0.870780415114501</v>
      </c>
      <c r="E76" s="56">
        <f ca="1" t="shared" si="2"/>
        <v>2</v>
      </c>
      <c r="F76" s="64">
        <f ca="1">IF(E76=1,$C$4*SQRT(D76),IF(E76=2,$C$4+($C$5-$C$4)*D76,$C$6-($C$6-$C$5)*SQRT(1-D76)))</f>
        <v>6.48312166045801</v>
      </c>
    </row>
    <row r="77" spans="2:6">
      <c r="B77" s="55">
        <v>61</v>
      </c>
      <c r="C77" s="56">
        <f ca="1" t="shared" si="0"/>
        <v>0.124554456298987</v>
      </c>
      <c r="D77" s="56">
        <f ca="1" t="shared" si="1"/>
        <v>0.701174805347413</v>
      </c>
      <c r="E77" s="56">
        <f ca="1" t="shared" si="2"/>
        <v>1</v>
      </c>
      <c r="F77" s="64">
        <f ca="1">IF(E77=1,$C$4*SQRT(D77),IF(E77=2,$C$4+($C$5-$C$4)*D77,$C$6-($C$6-$C$5)*SQRT(1-D77)))</f>
        <v>2.51208543806271</v>
      </c>
    </row>
    <row r="78" spans="2:6">
      <c r="B78" s="55">
        <v>62</v>
      </c>
      <c r="C78" s="56">
        <f ca="1" t="shared" si="0"/>
        <v>0.292811500245966</v>
      </c>
      <c r="D78" s="56">
        <f ca="1" t="shared" si="1"/>
        <v>0.151416883481199</v>
      </c>
      <c r="E78" s="56">
        <f ca="1" t="shared" si="2"/>
        <v>2</v>
      </c>
      <c r="F78" s="64">
        <f ca="1">IF(E78=1,$C$4*SQRT(D78),IF(E78=2,$C$4+($C$5-$C$4)*D78,$C$6-($C$6-$C$5)*SQRT(1-D78)))</f>
        <v>3.6056675339248</v>
      </c>
    </row>
    <row r="79" spans="2:6">
      <c r="B79" s="55">
        <v>63</v>
      </c>
      <c r="C79" s="56">
        <f ca="1" t="shared" si="0"/>
        <v>0.6825421473025</v>
      </c>
      <c r="D79" s="56">
        <f ca="1" t="shared" si="1"/>
        <v>0.933824357818697</v>
      </c>
      <c r="E79" s="56">
        <f ca="1" t="shared" si="2"/>
        <v>2</v>
      </c>
      <c r="F79" s="64">
        <f ca="1">IF(E79=1,$C$4*SQRT(D79),IF(E79=2,$C$4+($C$5-$C$4)*D79,$C$6-($C$6-$C$5)*SQRT(1-D79)))</f>
        <v>6.73529743127479</v>
      </c>
    </row>
    <row r="80" spans="2:6">
      <c r="B80" s="55">
        <v>64</v>
      </c>
      <c r="C80" s="56">
        <f ca="1" t="shared" si="0"/>
        <v>0.068429066427599</v>
      </c>
      <c r="D80" s="56">
        <f ca="1" t="shared" si="1"/>
        <v>0.632966704064464</v>
      </c>
      <c r="E80" s="56">
        <f ca="1" t="shared" si="2"/>
        <v>1</v>
      </c>
      <c r="F80" s="64">
        <f ca="1">IF(E80=1,$C$4*SQRT(D80),IF(E80=2,$C$4+($C$5-$C$4)*D80,$C$6-($C$6-$C$5)*SQRT(1-D80)))</f>
        <v>2.38677613876546</v>
      </c>
    </row>
    <row r="81" spans="2:6">
      <c r="B81" s="55">
        <v>65</v>
      </c>
      <c r="C81" s="56">
        <f ca="1" t="shared" ref="C81:C144" si="3">RAND()</f>
        <v>0.600352007062883</v>
      </c>
      <c r="D81" s="56">
        <f ca="1" t="shared" ref="D81:D144" si="4">RAND()</f>
        <v>0.791559696786244</v>
      </c>
      <c r="E81" s="56">
        <f ca="1" t="shared" ref="E81:E144" si="5">IF(C81&lt;=$C$10,1,IF(C81&lt;=$C$10+$C$11,2,3))</f>
        <v>2</v>
      </c>
      <c r="F81" s="64">
        <f ca="1">IF(E81=1,$C$4*SQRT(D81),IF(E81=2,$C$4+($C$5-$C$4)*D81,$C$6-($C$6-$C$5)*SQRT(1-D81)))</f>
        <v>6.16623878714498</v>
      </c>
    </row>
    <row r="82" spans="2:6">
      <c r="B82" s="55">
        <v>66</v>
      </c>
      <c r="C82" s="56">
        <f ca="1" t="shared" si="3"/>
        <v>0.705810480840269</v>
      </c>
      <c r="D82" s="56">
        <f ca="1" t="shared" si="4"/>
        <v>0.953219575389078</v>
      </c>
      <c r="E82" s="56">
        <f ca="1" t="shared" si="5"/>
        <v>2</v>
      </c>
      <c r="F82" s="64">
        <f ca="1">IF(E82=1,$C$4*SQRT(D82),IF(E82=2,$C$4+($C$5-$C$4)*D82,$C$6-($C$6-$C$5)*SQRT(1-D82)))</f>
        <v>6.81287830155631</v>
      </c>
    </row>
    <row r="83" spans="2:6">
      <c r="B83" s="55">
        <v>67</v>
      </c>
      <c r="C83" s="56">
        <f ca="1" t="shared" si="3"/>
        <v>0.237215357605306</v>
      </c>
      <c r="D83" s="56">
        <f ca="1" t="shared" si="4"/>
        <v>0.216290656762705</v>
      </c>
      <c r="E83" s="56">
        <f ca="1" t="shared" si="5"/>
        <v>2</v>
      </c>
      <c r="F83" s="64">
        <f ca="1">IF(E83=1,$C$4*SQRT(D83),IF(E83=2,$C$4+($C$5-$C$4)*D83,$C$6-($C$6-$C$5)*SQRT(1-D83)))</f>
        <v>3.86516262705082</v>
      </c>
    </row>
    <row r="84" spans="2:6">
      <c r="B84" s="55">
        <v>68</v>
      </c>
      <c r="C84" s="56">
        <f ca="1" t="shared" si="3"/>
        <v>0.470700398474991</v>
      </c>
      <c r="D84" s="56">
        <f ca="1" t="shared" si="4"/>
        <v>0.0790665403775752</v>
      </c>
      <c r="E84" s="56">
        <f ca="1" t="shared" si="5"/>
        <v>2</v>
      </c>
      <c r="F84" s="64">
        <f ca="1">IF(E84=1,$C$4*SQRT(D84),IF(E84=2,$C$4+($C$5-$C$4)*D84,$C$6-($C$6-$C$5)*SQRT(1-D84)))</f>
        <v>3.3162661615103</v>
      </c>
    </row>
    <row r="85" spans="2:6">
      <c r="B85" s="55">
        <v>69</v>
      </c>
      <c r="C85" s="56">
        <f ca="1" t="shared" si="3"/>
        <v>0.168821719093627</v>
      </c>
      <c r="D85" s="56">
        <f ca="1" t="shared" si="4"/>
        <v>0.0514890170519411</v>
      </c>
      <c r="E85" s="56">
        <f ca="1" t="shared" si="5"/>
        <v>1</v>
      </c>
      <c r="F85" s="64">
        <f ca="1">IF(E85=1,$C$4*SQRT(D85),IF(E85=2,$C$4+($C$5-$C$4)*D85,$C$6-($C$6-$C$5)*SQRT(1-D85)))</f>
        <v>0.680735744226399</v>
      </c>
    </row>
    <row r="86" spans="2:6">
      <c r="B86" s="55">
        <v>70</v>
      </c>
      <c r="C86" s="56">
        <f ca="1" t="shared" si="3"/>
        <v>0.408243445963657</v>
      </c>
      <c r="D86" s="56">
        <f ca="1" t="shared" si="4"/>
        <v>0.00790321148511741</v>
      </c>
      <c r="E86" s="56">
        <f ca="1" t="shared" si="5"/>
        <v>2</v>
      </c>
      <c r="F86" s="64">
        <f ca="1">IF(E86=1,$C$4*SQRT(D86),IF(E86=2,$C$4+($C$5-$C$4)*D86,$C$6-($C$6-$C$5)*SQRT(1-D86)))</f>
        <v>3.03161284594047</v>
      </c>
    </row>
    <row r="87" spans="2:6">
      <c r="B87" s="55">
        <v>71</v>
      </c>
      <c r="C87" s="56">
        <f ca="1" t="shared" si="3"/>
        <v>0.0918458867327316</v>
      </c>
      <c r="D87" s="56">
        <f ca="1" t="shared" si="4"/>
        <v>0.882286174977428</v>
      </c>
      <c r="E87" s="56">
        <f ca="1" t="shared" si="5"/>
        <v>1</v>
      </c>
      <c r="F87" s="64">
        <f ca="1">IF(E87=1,$C$4*SQRT(D87),IF(E87=2,$C$4+($C$5-$C$4)*D87,$C$6-($C$6-$C$5)*SQRT(1-D87)))</f>
        <v>2.81790269079627</v>
      </c>
    </row>
    <row r="88" spans="2:6">
      <c r="B88" s="55">
        <v>72</v>
      </c>
      <c r="C88" s="56">
        <f ca="1" t="shared" si="3"/>
        <v>0.177574793377411</v>
      </c>
      <c r="D88" s="56">
        <f ca="1" t="shared" si="4"/>
        <v>0.468644850609887</v>
      </c>
      <c r="E88" s="56">
        <f ca="1" t="shared" si="5"/>
        <v>1</v>
      </c>
      <c r="F88" s="64">
        <f ca="1">IF(E88=1,$C$4*SQRT(D88),IF(E88=2,$C$4+($C$5-$C$4)*D88,$C$6-($C$6-$C$5)*SQRT(1-D88)))</f>
        <v>2.05372920695232</v>
      </c>
    </row>
    <row r="89" spans="2:6">
      <c r="B89" s="55">
        <v>73</v>
      </c>
      <c r="C89" s="56">
        <f ca="1" t="shared" si="3"/>
        <v>0.100052556007764</v>
      </c>
      <c r="D89" s="56">
        <f ca="1" t="shared" si="4"/>
        <v>0.656144221746466</v>
      </c>
      <c r="E89" s="56">
        <f ca="1" t="shared" si="5"/>
        <v>1</v>
      </c>
      <c r="F89" s="64">
        <f ca="1">IF(E89=1,$C$4*SQRT(D89),IF(E89=2,$C$4+($C$5-$C$4)*D89,$C$6-($C$6-$C$5)*SQRT(1-D89)))</f>
        <v>2.43008189074323</v>
      </c>
    </row>
    <row r="90" spans="2:6">
      <c r="B90" s="55">
        <v>74</v>
      </c>
      <c r="C90" s="56">
        <f ca="1" t="shared" si="3"/>
        <v>0.36952062171493</v>
      </c>
      <c r="D90" s="56">
        <f ca="1" t="shared" si="4"/>
        <v>0.140403282111724</v>
      </c>
      <c r="E90" s="56">
        <f ca="1" t="shared" si="5"/>
        <v>2</v>
      </c>
      <c r="F90" s="64">
        <f ca="1">IF(E90=1,$C$4*SQRT(D90),IF(E90=2,$C$4+($C$5-$C$4)*D90,$C$6-($C$6-$C$5)*SQRT(1-D90)))</f>
        <v>3.56161312844689</v>
      </c>
    </row>
    <row r="91" spans="2:6">
      <c r="B91" s="55">
        <v>75</v>
      </c>
      <c r="C91" s="56">
        <f ca="1" t="shared" si="3"/>
        <v>0.0425084300815934</v>
      </c>
      <c r="D91" s="56">
        <f ca="1" t="shared" si="4"/>
        <v>0.894789257681861</v>
      </c>
      <c r="E91" s="56">
        <f ca="1" t="shared" si="5"/>
        <v>1</v>
      </c>
      <c r="F91" s="64">
        <f ca="1">IF(E91=1,$C$4*SQRT(D91),IF(E91=2,$C$4+($C$5-$C$4)*D91,$C$6-($C$6-$C$5)*SQRT(1-D91)))</f>
        <v>2.83779902726334</v>
      </c>
    </row>
    <row r="92" spans="2:6">
      <c r="B92" s="55">
        <v>76</v>
      </c>
      <c r="C92" s="56">
        <f ca="1" t="shared" si="3"/>
        <v>0.193776222144094</v>
      </c>
      <c r="D92" s="56">
        <f ca="1" t="shared" si="4"/>
        <v>0.917515814742458</v>
      </c>
      <c r="E92" s="56">
        <f ca="1" t="shared" si="5"/>
        <v>1</v>
      </c>
      <c r="F92" s="64">
        <f ca="1">IF(E92=1,$C$4*SQRT(D92),IF(E92=2,$C$4+($C$5-$C$4)*D92,$C$6-($C$6-$C$5)*SQRT(1-D92)))</f>
        <v>2.87361137467858</v>
      </c>
    </row>
    <row r="93" spans="2:6">
      <c r="B93" s="55">
        <v>77</v>
      </c>
      <c r="C93" s="56">
        <f ca="1" t="shared" si="3"/>
        <v>0.0436842766369767</v>
      </c>
      <c r="D93" s="56">
        <f ca="1" t="shared" si="4"/>
        <v>0.0496708008787061</v>
      </c>
      <c r="E93" s="56">
        <f ca="1" t="shared" si="5"/>
        <v>1</v>
      </c>
      <c r="F93" s="64">
        <f ca="1">IF(E93=1,$C$4*SQRT(D93),IF(E93=2,$C$4+($C$5-$C$4)*D93,$C$6-($C$6-$C$5)*SQRT(1-D93)))</f>
        <v>0.668608411484895</v>
      </c>
    </row>
    <row r="94" spans="2:6">
      <c r="B94" s="55">
        <v>78</v>
      </c>
      <c r="C94" s="56">
        <f ca="1" t="shared" si="3"/>
        <v>0.59317145988362</v>
      </c>
      <c r="D94" s="56">
        <f ca="1" t="shared" si="4"/>
        <v>0.876496046285327</v>
      </c>
      <c r="E94" s="56">
        <f ca="1" t="shared" si="5"/>
        <v>2</v>
      </c>
      <c r="F94" s="64">
        <f ca="1">IF(E94=1,$C$4*SQRT(D94),IF(E94=2,$C$4+($C$5-$C$4)*D94,$C$6-($C$6-$C$5)*SQRT(1-D94)))</f>
        <v>6.50598418514131</v>
      </c>
    </row>
    <row r="95" spans="2:6">
      <c r="B95" s="55">
        <v>79</v>
      </c>
      <c r="C95" s="56">
        <f ca="1" t="shared" si="3"/>
        <v>0.0883773109703661</v>
      </c>
      <c r="D95" s="56">
        <f ca="1" t="shared" si="4"/>
        <v>0.961531585465029</v>
      </c>
      <c r="E95" s="56">
        <f ca="1" t="shared" si="5"/>
        <v>1</v>
      </c>
      <c r="F95" s="64">
        <f ca="1">IF(E95=1,$C$4*SQRT(D95),IF(E95=2,$C$4+($C$5-$C$4)*D95,$C$6-($C$6-$C$5)*SQRT(1-D95)))</f>
        <v>2.94173150868417</v>
      </c>
    </row>
    <row r="96" spans="2:6">
      <c r="B96" s="55">
        <v>80</v>
      </c>
      <c r="C96" s="56">
        <f ca="1" t="shared" si="3"/>
        <v>0.0927743462559234</v>
      </c>
      <c r="D96" s="56">
        <f ca="1" t="shared" si="4"/>
        <v>0.656718308816591</v>
      </c>
      <c r="E96" s="56">
        <f ca="1" t="shared" si="5"/>
        <v>1</v>
      </c>
      <c r="F96" s="64">
        <f ca="1">IF(E96=1,$C$4*SQRT(D96),IF(E96=2,$C$4+($C$5-$C$4)*D96,$C$6-($C$6-$C$5)*SQRT(1-D96)))</f>
        <v>2.43114474668814</v>
      </c>
    </row>
    <row r="97" spans="2:6">
      <c r="B97" s="55">
        <v>81</v>
      </c>
      <c r="C97" s="56">
        <f ca="1" t="shared" si="3"/>
        <v>0.160427315101304</v>
      </c>
      <c r="D97" s="56">
        <f ca="1" t="shared" si="4"/>
        <v>0.422158236409028</v>
      </c>
      <c r="E97" s="56">
        <f ca="1" t="shared" si="5"/>
        <v>1</v>
      </c>
      <c r="F97" s="64">
        <f ca="1">IF(E97=1,$C$4*SQRT(D97),IF(E97=2,$C$4+($C$5-$C$4)*D97,$C$6-($C$6-$C$5)*SQRT(1-D97)))</f>
        <v>1.9492111552321</v>
      </c>
    </row>
    <row r="98" spans="2:6">
      <c r="B98" s="55">
        <v>82</v>
      </c>
      <c r="C98" s="56">
        <f ca="1" t="shared" si="3"/>
        <v>0.5817802372874</v>
      </c>
      <c r="D98" s="56">
        <f ca="1" t="shared" si="4"/>
        <v>0.496020124038617</v>
      </c>
      <c r="E98" s="56">
        <f ca="1" t="shared" si="5"/>
        <v>2</v>
      </c>
      <c r="F98" s="64">
        <f ca="1">IF(E98=1,$C$4*SQRT(D98),IF(E98=2,$C$4+($C$5-$C$4)*D98,$C$6-($C$6-$C$5)*SQRT(1-D98)))</f>
        <v>4.98408049615447</v>
      </c>
    </row>
    <row r="99" spans="2:6">
      <c r="B99" s="55">
        <v>83</v>
      </c>
      <c r="C99" s="56">
        <f ca="1" t="shared" si="3"/>
        <v>0.657074398049171</v>
      </c>
      <c r="D99" s="56">
        <f ca="1" t="shared" si="4"/>
        <v>0.225067689286329</v>
      </c>
      <c r="E99" s="56">
        <f ca="1" t="shared" si="5"/>
        <v>2</v>
      </c>
      <c r="F99" s="64">
        <f ca="1">IF(E99=1,$C$4*SQRT(D99),IF(E99=2,$C$4+($C$5-$C$4)*D99,$C$6-($C$6-$C$5)*SQRT(1-D99)))</f>
        <v>3.90027075714531</v>
      </c>
    </row>
    <row r="100" spans="2:6">
      <c r="B100" s="55">
        <v>84</v>
      </c>
      <c r="C100" s="56">
        <f ca="1" t="shared" si="3"/>
        <v>0.386145851221469</v>
      </c>
      <c r="D100" s="56">
        <f ca="1" t="shared" si="4"/>
        <v>0.793760120456199</v>
      </c>
      <c r="E100" s="56">
        <f ca="1" t="shared" si="5"/>
        <v>2</v>
      </c>
      <c r="F100" s="64">
        <f ca="1">IF(E100=1,$C$4*SQRT(D100),IF(E100=2,$C$4+($C$5-$C$4)*D100,$C$6-($C$6-$C$5)*SQRT(1-D100)))</f>
        <v>6.1750404818248</v>
      </c>
    </row>
    <row r="101" spans="2:6">
      <c r="B101" s="55">
        <v>85</v>
      </c>
      <c r="C101" s="56">
        <f ca="1" t="shared" si="3"/>
        <v>0.528271663518213</v>
      </c>
      <c r="D101" s="56">
        <f ca="1" t="shared" si="4"/>
        <v>0.146535147361921</v>
      </c>
      <c r="E101" s="56">
        <f ca="1" t="shared" si="5"/>
        <v>2</v>
      </c>
      <c r="F101" s="64">
        <f ca="1">IF(E101=1,$C$4*SQRT(D101),IF(E101=2,$C$4+($C$5-$C$4)*D101,$C$6-($C$6-$C$5)*SQRT(1-D101)))</f>
        <v>3.58614058944768</v>
      </c>
    </row>
    <row r="102" spans="2:6">
      <c r="B102" s="55">
        <v>86</v>
      </c>
      <c r="C102" s="56">
        <f ca="1" t="shared" si="3"/>
        <v>0.698655346118888</v>
      </c>
      <c r="D102" s="56">
        <f ca="1" t="shared" si="4"/>
        <v>0.89788402192726</v>
      </c>
      <c r="E102" s="56">
        <f ca="1" t="shared" si="5"/>
        <v>2</v>
      </c>
      <c r="F102" s="64">
        <f ca="1">IF(E102=1,$C$4*SQRT(D102),IF(E102=2,$C$4+($C$5-$C$4)*D102,$C$6-($C$6-$C$5)*SQRT(1-D102)))</f>
        <v>6.59153608770904</v>
      </c>
    </row>
    <row r="103" spans="2:6">
      <c r="B103" s="55">
        <v>87</v>
      </c>
      <c r="C103" s="56">
        <f ca="1" t="shared" si="3"/>
        <v>0.776681042855865</v>
      </c>
      <c r="D103" s="56">
        <f ca="1" t="shared" si="4"/>
        <v>0.751624293481035</v>
      </c>
      <c r="E103" s="56">
        <f ca="1" t="shared" si="5"/>
        <v>2</v>
      </c>
      <c r="F103" s="64">
        <f ca="1">IF(E103=1,$C$4*SQRT(D103),IF(E103=2,$C$4+($C$5-$C$4)*D103,$C$6-($C$6-$C$5)*SQRT(1-D103)))</f>
        <v>6.00649717392414</v>
      </c>
    </row>
    <row r="104" spans="2:6">
      <c r="B104" s="55">
        <v>88</v>
      </c>
      <c r="C104" s="56">
        <f ca="1" t="shared" si="3"/>
        <v>0.788761342387436</v>
      </c>
      <c r="D104" s="56">
        <f ca="1" t="shared" si="4"/>
        <v>0.783065498628972</v>
      </c>
      <c r="E104" s="56">
        <f ca="1" t="shared" si="5"/>
        <v>3</v>
      </c>
      <c r="F104" s="64">
        <f ca="1">IF(E104=1,$C$4*SQRT(D104),IF(E104=2,$C$4+($C$5-$C$4)*D104,$C$6-($C$6-$C$5)*SQRT(1-D104)))</f>
        <v>8.60271316032131</v>
      </c>
    </row>
    <row r="105" spans="2:6">
      <c r="B105" s="55">
        <v>89</v>
      </c>
      <c r="C105" s="56">
        <f ca="1" t="shared" si="3"/>
        <v>0.635128220146669</v>
      </c>
      <c r="D105" s="56">
        <f ca="1" t="shared" si="4"/>
        <v>0.0523147008856988</v>
      </c>
      <c r="E105" s="56">
        <f ca="1" t="shared" si="5"/>
        <v>2</v>
      </c>
      <c r="F105" s="64">
        <f ca="1">IF(E105=1,$C$4*SQRT(D105),IF(E105=2,$C$4+($C$5-$C$4)*D105,$C$6-($C$6-$C$5)*SQRT(1-D105)))</f>
        <v>3.20925880354279</v>
      </c>
    </row>
    <row r="106" spans="2:6">
      <c r="B106" s="55">
        <v>90</v>
      </c>
      <c r="C106" s="56">
        <f ca="1" t="shared" si="3"/>
        <v>0.806293974813028</v>
      </c>
      <c r="D106" s="56">
        <f ca="1" t="shared" si="4"/>
        <v>0.0893271730258789</v>
      </c>
      <c r="E106" s="56">
        <f ca="1" t="shared" si="5"/>
        <v>3</v>
      </c>
      <c r="F106" s="64">
        <f ca="1">IF(E106=1,$C$4*SQRT(D106),IF(E106=2,$C$4+($C$5-$C$4)*D106,$C$6-($C$6-$C$5)*SQRT(1-D106)))</f>
        <v>7.13712461976301</v>
      </c>
    </row>
    <row r="107" spans="2:6">
      <c r="B107" s="55">
        <v>91</v>
      </c>
      <c r="C107" s="56">
        <f ca="1" t="shared" si="3"/>
        <v>0.156119777145497</v>
      </c>
      <c r="D107" s="56">
        <f ca="1" t="shared" si="4"/>
        <v>0.32565445531248</v>
      </c>
      <c r="E107" s="56">
        <f ca="1" t="shared" si="5"/>
        <v>1</v>
      </c>
      <c r="F107" s="64">
        <f ca="1">IF(E107=1,$C$4*SQRT(D107),IF(E107=2,$C$4+($C$5-$C$4)*D107,$C$6-($C$6-$C$5)*SQRT(1-D107)))</f>
        <v>1.71198425746626</v>
      </c>
    </row>
    <row r="108" spans="2:6">
      <c r="B108" s="55">
        <v>92</v>
      </c>
      <c r="C108" s="56">
        <f ca="1" t="shared" si="3"/>
        <v>0.0451486810353716</v>
      </c>
      <c r="D108" s="56">
        <f ca="1" t="shared" si="4"/>
        <v>0.700693512637329</v>
      </c>
      <c r="E108" s="56">
        <f ca="1" t="shared" si="5"/>
        <v>1</v>
      </c>
      <c r="F108" s="64">
        <f ca="1">IF(E108=1,$C$4*SQRT(D108),IF(E108=2,$C$4+($C$5-$C$4)*D108,$C$6-($C$6-$C$5)*SQRT(1-D108)))</f>
        <v>2.51122313101324</v>
      </c>
    </row>
    <row r="109" spans="2:6">
      <c r="B109" s="55">
        <v>93</v>
      </c>
      <c r="C109" s="56">
        <f ca="1" t="shared" si="3"/>
        <v>0.171212077605569</v>
      </c>
      <c r="D109" s="56">
        <f ca="1" t="shared" si="4"/>
        <v>0.456480065257448</v>
      </c>
      <c r="E109" s="56">
        <f ca="1" t="shared" si="5"/>
        <v>1</v>
      </c>
      <c r="F109" s="64">
        <f ca="1">IF(E109=1,$C$4*SQRT(D109),IF(E109=2,$C$4+($C$5-$C$4)*D109,$C$6-($C$6-$C$5)*SQRT(1-D109)))</f>
        <v>2.026899254358</v>
      </c>
    </row>
    <row r="110" spans="2:6">
      <c r="B110" s="55">
        <v>94</v>
      </c>
      <c r="C110" s="56">
        <f ca="1" t="shared" si="3"/>
        <v>0.109921714515151</v>
      </c>
      <c r="D110" s="56">
        <f ca="1" t="shared" si="4"/>
        <v>0.928545512467301</v>
      </c>
      <c r="E110" s="56">
        <f ca="1" t="shared" si="5"/>
        <v>1</v>
      </c>
      <c r="F110" s="64">
        <f ca="1">IF(E110=1,$C$4*SQRT(D110),IF(E110=2,$C$4+($C$5-$C$4)*D110,$C$6-($C$6-$C$5)*SQRT(1-D110)))</f>
        <v>2.89083199307841</v>
      </c>
    </row>
    <row r="111" spans="2:6">
      <c r="B111" s="55">
        <v>95</v>
      </c>
      <c r="C111" s="56">
        <f ca="1" t="shared" si="3"/>
        <v>0.59219808982647</v>
      </c>
      <c r="D111" s="56">
        <f ca="1" t="shared" si="4"/>
        <v>0.00717194431574586</v>
      </c>
      <c r="E111" s="56">
        <f ca="1" t="shared" si="5"/>
        <v>2</v>
      </c>
      <c r="F111" s="64">
        <f ca="1">IF(E111=1,$C$4*SQRT(D111),IF(E111=2,$C$4+($C$5-$C$4)*D111,$C$6-($C$6-$C$5)*SQRT(1-D111)))</f>
        <v>3.02868777726298</v>
      </c>
    </row>
    <row r="112" spans="2:6">
      <c r="B112" s="55">
        <v>96</v>
      </c>
      <c r="C112" s="56">
        <f ca="1" t="shared" si="3"/>
        <v>0.85604297353026</v>
      </c>
      <c r="D112" s="56">
        <f ca="1" t="shared" si="4"/>
        <v>0.723623723885351</v>
      </c>
      <c r="E112" s="56">
        <f ca="1" t="shared" si="5"/>
        <v>3</v>
      </c>
      <c r="F112" s="64">
        <f ca="1">IF(E112=1,$C$4*SQRT(D112),IF(E112=2,$C$4+($C$5-$C$4)*D112,$C$6-($C$6-$C$5)*SQRT(1-D112)))</f>
        <v>8.42285495751601</v>
      </c>
    </row>
    <row r="113" spans="2:6">
      <c r="B113" s="55">
        <v>97</v>
      </c>
      <c r="C113" s="56">
        <f ca="1" t="shared" si="3"/>
        <v>0.0275872962562023</v>
      </c>
      <c r="D113" s="56">
        <f ca="1" t="shared" si="4"/>
        <v>0.0343338195093996</v>
      </c>
      <c r="E113" s="56">
        <f ca="1" t="shared" si="5"/>
        <v>1</v>
      </c>
      <c r="F113" s="64">
        <f ca="1">IF(E113=1,$C$4*SQRT(D113),IF(E113=2,$C$4+($C$5-$C$4)*D113,$C$6-($C$6-$C$5)*SQRT(1-D113)))</f>
        <v>0.555881620117626</v>
      </c>
    </row>
    <row r="114" spans="2:6">
      <c r="B114" s="55">
        <v>98</v>
      </c>
      <c r="C114" s="56">
        <f ca="1" t="shared" si="3"/>
        <v>0.482079648393554</v>
      </c>
      <c r="D114" s="56">
        <f ca="1" t="shared" si="4"/>
        <v>0.934674845054363</v>
      </c>
      <c r="E114" s="56">
        <f ca="1" t="shared" si="5"/>
        <v>2</v>
      </c>
      <c r="F114" s="64">
        <f ca="1">IF(E114=1,$C$4*SQRT(D114),IF(E114=2,$C$4+($C$5-$C$4)*D114,$C$6-($C$6-$C$5)*SQRT(1-D114)))</f>
        <v>6.73869938021745</v>
      </c>
    </row>
    <row r="115" spans="2:6">
      <c r="B115" s="55">
        <v>99</v>
      </c>
      <c r="C115" s="56">
        <f ca="1" t="shared" si="3"/>
        <v>0.449340109632895</v>
      </c>
      <c r="D115" s="56">
        <f ca="1" t="shared" si="4"/>
        <v>0.645921649700236</v>
      </c>
      <c r="E115" s="56">
        <f ca="1" t="shared" si="5"/>
        <v>2</v>
      </c>
      <c r="F115" s="64">
        <f ca="1">IF(E115=1,$C$4*SQRT(D115),IF(E115=2,$C$4+($C$5-$C$4)*D115,$C$6-($C$6-$C$5)*SQRT(1-D115)))</f>
        <v>5.58368659880095</v>
      </c>
    </row>
    <row r="116" spans="2:6">
      <c r="B116" s="55">
        <v>100</v>
      </c>
      <c r="C116" s="56">
        <f ca="1" t="shared" si="3"/>
        <v>0.220536804201747</v>
      </c>
      <c r="D116" s="56">
        <f ca="1" t="shared" si="4"/>
        <v>0.462161545006424</v>
      </c>
      <c r="E116" s="56">
        <f ca="1" t="shared" si="5"/>
        <v>2</v>
      </c>
      <c r="F116" s="64">
        <f ca="1">IF(E116=1,$C$4*SQRT(D116),IF(E116=2,$C$4+($C$5-$C$4)*D116,$C$6-($C$6-$C$5)*SQRT(1-D116)))</f>
        <v>4.8486461800257</v>
      </c>
    </row>
    <row r="117" spans="2:6">
      <c r="B117" s="55">
        <v>101</v>
      </c>
      <c r="C117" s="56">
        <f ca="1" t="shared" si="3"/>
        <v>0.435680815806688</v>
      </c>
      <c r="D117" s="56">
        <f ca="1" t="shared" si="4"/>
        <v>0.219068195089351</v>
      </c>
      <c r="E117" s="56">
        <f ca="1" t="shared" si="5"/>
        <v>2</v>
      </c>
      <c r="F117" s="64">
        <f ca="1">IF(E117=1,$C$4*SQRT(D117),IF(E117=2,$C$4+($C$5-$C$4)*D117,$C$6-($C$6-$C$5)*SQRT(1-D117)))</f>
        <v>3.8762727803574</v>
      </c>
    </row>
    <row r="118" spans="2:6">
      <c r="B118" s="55">
        <v>102</v>
      </c>
      <c r="C118" s="56">
        <f ca="1" t="shared" si="3"/>
        <v>0.99738802588834</v>
      </c>
      <c r="D118" s="56">
        <f ca="1" t="shared" si="4"/>
        <v>0.782129800730658</v>
      </c>
      <c r="E118" s="56">
        <f ca="1" t="shared" si="5"/>
        <v>3</v>
      </c>
      <c r="F118" s="64">
        <f ca="1">IF(E118=1,$C$4*SQRT(D118),IF(E118=2,$C$4+($C$5-$C$4)*D118,$C$6-($C$6-$C$5)*SQRT(1-D118)))</f>
        <v>8.59970296243116</v>
      </c>
    </row>
    <row r="119" spans="2:6">
      <c r="B119" s="55">
        <v>103</v>
      </c>
      <c r="C119" s="56">
        <f ca="1" t="shared" si="3"/>
        <v>0.108691234409038</v>
      </c>
      <c r="D119" s="56">
        <f ca="1" t="shared" si="4"/>
        <v>0.053893149181069</v>
      </c>
      <c r="E119" s="56">
        <f ca="1" t="shared" si="5"/>
        <v>1</v>
      </c>
      <c r="F119" s="64">
        <f ca="1">IF(E119=1,$C$4*SQRT(D119),IF(E119=2,$C$4+($C$5-$C$4)*D119,$C$6-($C$6-$C$5)*SQRT(1-D119)))</f>
        <v>0.696446941718909</v>
      </c>
    </row>
    <row r="120" spans="2:6">
      <c r="B120" s="55">
        <v>104</v>
      </c>
      <c r="C120" s="56">
        <f ca="1" t="shared" si="3"/>
        <v>0.655619448217416</v>
      </c>
      <c r="D120" s="56">
        <f ca="1" t="shared" si="4"/>
        <v>0.0502127931632443</v>
      </c>
      <c r="E120" s="56">
        <f ca="1" t="shared" si="5"/>
        <v>2</v>
      </c>
      <c r="F120" s="64">
        <f ca="1">IF(E120=1,$C$4*SQRT(D120),IF(E120=2,$C$4+($C$5-$C$4)*D120,$C$6-($C$6-$C$5)*SQRT(1-D120)))</f>
        <v>3.20085117265298</v>
      </c>
    </row>
    <row r="121" spans="2:6">
      <c r="B121" s="55">
        <v>105</v>
      </c>
      <c r="C121" s="56">
        <f ca="1" t="shared" si="3"/>
        <v>0.271604954002909</v>
      </c>
      <c r="D121" s="56">
        <f ca="1" t="shared" si="4"/>
        <v>0.962423550650894</v>
      </c>
      <c r="E121" s="56">
        <f ca="1" t="shared" si="5"/>
        <v>2</v>
      </c>
      <c r="F121" s="64">
        <f ca="1">IF(E121=1,$C$4*SQRT(D121),IF(E121=2,$C$4+($C$5-$C$4)*D121,$C$6-($C$6-$C$5)*SQRT(1-D121)))</f>
        <v>6.84969420260357</v>
      </c>
    </row>
    <row r="122" spans="2:6">
      <c r="B122" s="55">
        <v>106</v>
      </c>
      <c r="C122" s="56">
        <f ca="1" t="shared" si="3"/>
        <v>0.698163316225089</v>
      </c>
      <c r="D122" s="56">
        <f ca="1" t="shared" si="4"/>
        <v>0.491775327409663</v>
      </c>
      <c r="E122" s="56">
        <f ca="1" t="shared" si="5"/>
        <v>2</v>
      </c>
      <c r="F122" s="64">
        <f ca="1">IF(E122=1,$C$4*SQRT(D122),IF(E122=2,$C$4+($C$5-$C$4)*D122,$C$6-($C$6-$C$5)*SQRT(1-D122)))</f>
        <v>4.96710130963865</v>
      </c>
    </row>
    <row r="123" spans="2:6">
      <c r="B123" s="55">
        <v>107</v>
      </c>
      <c r="C123" s="56">
        <f ca="1" t="shared" si="3"/>
        <v>0.802866989335645</v>
      </c>
      <c r="D123" s="56">
        <f ca="1" t="shared" si="4"/>
        <v>0.867180625560386</v>
      </c>
      <c r="E123" s="56">
        <f ca="1" t="shared" si="5"/>
        <v>3</v>
      </c>
      <c r="F123" s="64">
        <f ca="1">IF(E123=1,$C$4*SQRT(D123),IF(E123=2,$C$4+($C$5-$C$4)*D123,$C$6-($C$6-$C$5)*SQRT(1-D123)))</f>
        <v>8.90666822512262</v>
      </c>
    </row>
    <row r="124" spans="2:6">
      <c r="B124" s="55">
        <v>108</v>
      </c>
      <c r="C124" s="56">
        <f ca="1" t="shared" si="3"/>
        <v>0.678515628654491</v>
      </c>
      <c r="D124" s="56">
        <f ca="1" t="shared" si="4"/>
        <v>0.406535269911888</v>
      </c>
      <c r="E124" s="56">
        <f ca="1" t="shared" si="5"/>
        <v>2</v>
      </c>
      <c r="F124" s="64">
        <f ca="1">IF(E124=1,$C$4*SQRT(D124),IF(E124=2,$C$4+($C$5-$C$4)*D124,$C$6-($C$6-$C$5)*SQRT(1-D124)))</f>
        <v>4.62614107964755</v>
      </c>
    </row>
    <row r="125" spans="2:6">
      <c r="B125" s="55">
        <v>109</v>
      </c>
      <c r="C125" s="56">
        <f ca="1" t="shared" si="3"/>
        <v>0.0293441414993332</v>
      </c>
      <c r="D125" s="56">
        <f ca="1" t="shared" si="4"/>
        <v>0.50035462774881</v>
      </c>
      <c r="E125" s="56">
        <f ca="1" t="shared" si="5"/>
        <v>1</v>
      </c>
      <c r="F125" s="64">
        <f ca="1">IF(E125=1,$C$4*SQRT(D125),IF(E125=2,$C$4+($C$5-$C$4)*D125,$C$6-($C$6-$C$5)*SQRT(1-D125)))</f>
        <v>2.12207248927535</v>
      </c>
    </row>
    <row r="126" spans="2:6">
      <c r="B126" s="55">
        <v>110</v>
      </c>
      <c r="C126" s="56">
        <f ca="1" t="shared" si="3"/>
        <v>0.813778777573888</v>
      </c>
      <c r="D126" s="56">
        <f ca="1" t="shared" si="4"/>
        <v>0.473573116281156</v>
      </c>
      <c r="E126" s="56">
        <f ca="1" t="shared" si="5"/>
        <v>3</v>
      </c>
      <c r="F126" s="64">
        <f ca="1">IF(E126=1,$C$4*SQRT(D126),IF(E126=2,$C$4+($C$5-$C$4)*D126,$C$6-($C$6-$C$5)*SQRT(1-D126)))</f>
        <v>7.82334156251616</v>
      </c>
    </row>
    <row r="127" spans="2:6">
      <c r="B127" s="55">
        <v>111</v>
      </c>
      <c r="C127" s="56">
        <f ca="1" t="shared" si="3"/>
        <v>0.504065089612509</v>
      </c>
      <c r="D127" s="56">
        <f ca="1" t="shared" si="4"/>
        <v>0.681401303020339</v>
      </c>
      <c r="E127" s="56">
        <f ca="1" t="shared" si="5"/>
        <v>2</v>
      </c>
      <c r="F127" s="64">
        <f ca="1">IF(E127=1,$C$4*SQRT(D127),IF(E127=2,$C$4+($C$5-$C$4)*D127,$C$6-($C$6-$C$5)*SQRT(1-D127)))</f>
        <v>5.72560521208135</v>
      </c>
    </row>
    <row r="128" spans="2:6">
      <c r="B128" s="55">
        <v>112</v>
      </c>
      <c r="C128" s="56">
        <f ca="1" t="shared" si="3"/>
        <v>0.759500292468556</v>
      </c>
      <c r="D128" s="56">
        <f ca="1" t="shared" si="4"/>
        <v>0.152872245277421</v>
      </c>
      <c r="E128" s="56">
        <f ca="1" t="shared" si="5"/>
        <v>2</v>
      </c>
      <c r="F128" s="64">
        <f ca="1">IF(E128=1,$C$4*SQRT(D128),IF(E128=2,$C$4+($C$5-$C$4)*D128,$C$6-($C$6-$C$5)*SQRT(1-D128)))</f>
        <v>3.61148898110969</v>
      </c>
    </row>
    <row r="129" spans="2:6">
      <c r="B129" s="55">
        <v>113</v>
      </c>
      <c r="C129" s="56">
        <f ca="1" t="shared" si="3"/>
        <v>0.215025756817395</v>
      </c>
      <c r="D129" s="56">
        <f ca="1" t="shared" si="4"/>
        <v>0.573660321591745</v>
      </c>
      <c r="E129" s="56">
        <f ca="1" t="shared" si="5"/>
        <v>2</v>
      </c>
      <c r="F129" s="64">
        <f ca="1">IF(E129=1,$C$4*SQRT(D129),IF(E129=2,$C$4+($C$5-$C$4)*D129,$C$6-($C$6-$C$5)*SQRT(1-D129)))</f>
        <v>5.29464128636698</v>
      </c>
    </row>
    <row r="130" spans="2:6">
      <c r="B130" s="55">
        <v>114</v>
      </c>
      <c r="C130" s="56">
        <f ca="1" t="shared" si="3"/>
        <v>0.526754509880446</v>
      </c>
      <c r="D130" s="56">
        <f ca="1" t="shared" si="4"/>
        <v>0.899324929560422</v>
      </c>
      <c r="E130" s="56">
        <f ca="1" t="shared" si="5"/>
        <v>2</v>
      </c>
      <c r="F130" s="64">
        <f ca="1">IF(E130=1,$C$4*SQRT(D130),IF(E130=2,$C$4+($C$5-$C$4)*D130,$C$6-($C$6-$C$5)*SQRT(1-D130)))</f>
        <v>6.59729971824169</v>
      </c>
    </row>
    <row r="131" spans="2:6">
      <c r="B131" s="55">
        <v>115</v>
      </c>
      <c r="C131" s="56">
        <f ca="1" t="shared" si="3"/>
        <v>0.114309046780994</v>
      </c>
      <c r="D131" s="56">
        <f ca="1" t="shared" si="4"/>
        <v>0.169196435478102</v>
      </c>
      <c r="E131" s="56">
        <f ca="1" t="shared" si="5"/>
        <v>1</v>
      </c>
      <c r="F131" s="64">
        <f ca="1">IF(E131=1,$C$4*SQRT(D131),IF(E131=2,$C$4+($C$5-$C$4)*D131,$C$6-($C$6-$C$5)*SQRT(1-D131)))</f>
        <v>1.23400482952982</v>
      </c>
    </row>
    <row r="132" spans="2:6">
      <c r="B132" s="55">
        <v>116</v>
      </c>
      <c r="C132" s="56">
        <f ca="1" t="shared" si="3"/>
        <v>0.320606465658262</v>
      </c>
      <c r="D132" s="56">
        <f ca="1" t="shared" si="4"/>
        <v>0.766142307379611</v>
      </c>
      <c r="E132" s="56">
        <f ca="1" t="shared" si="5"/>
        <v>2</v>
      </c>
      <c r="F132" s="64">
        <f ca="1">IF(E132=1,$C$4*SQRT(D132),IF(E132=2,$C$4+($C$5-$C$4)*D132,$C$6-($C$6-$C$5)*SQRT(1-D132)))</f>
        <v>6.06456922951844</v>
      </c>
    </row>
    <row r="133" spans="2:6">
      <c r="B133" s="55">
        <v>117</v>
      </c>
      <c r="C133" s="56">
        <f ca="1" t="shared" si="3"/>
        <v>0.589112225232007</v>
      </c>
      <c r="D133" s="56">
        <f ca="1" t="shared" si="4"/>
        <v>0.408154723692537</v>
      </c>
      <c r="E133" s="56">
        <f ca="1" t="shared" si="5"/>
        <v>2</v>
      </c>
      <c r="F133" s="64">
        <f ca="1">IF(E133=1,$C$4*SQRT(D133),IF(E133=2,$C$4+($C$5-$C$4)*D133,$C$6-($C$6-$C$5)*SQRT(1-D133)))</f>
        <v>4.63261889477015</v>
      </c>
    </row>
    <row r="134" spans="2:6">
      <c r="B134" s="55">
        <v>118</v>
      </c>
      <c r="C134" s="56">
        <f ca="1" t="shared" si="3"/>
        <v>0.219691833316078</v>
      </c>
      <c r="D134" s="56">
        <f ca="1" t="shared" si="4"/>
        <v>0.0935580695581786</v>
      </c>
      <c r="E134" s="56">
        <f ca="1" t="shared" si="5"/>
        <v>2</v>
      </c>
      <c r="F134" s="64">
        <f ca="1">IF(E134=1,$C$4*SQRT(D134),IF(E134=2,$C$4+($C$5-$C$4)*D134,$C$6-($C$6-$C$5)*SQRT(1-D134)))</f>
        <v>3.37423227823271</v>
      </c>
    </row>
    <row r="135" spans="2:6">
      <c r="B135" s="55">
        <v>119</v>
      </c>
      <c r="C135" s="56">
        <f ca="1" t="shared" si="3"/>
        <v>0.754931493478947</v>
      </c>
      <c r="D135" s="56">
        <f ca="1" t="shared" si="4"/>
        <v>0.817344021784609</v>
      </c>
      <c r="E135" s="56">
        <f ca="1" t="shared" si="5"/>
        <v>2</v>
      </c>
      <c r="F135" s="64">
        <f ca="1">IF(E135=1,$C$4*SQRT(D135),IF(E135=2,$C$4+($C$5-$C$4)*D135,$C$6-($C$6-$C$5)*SQRT(1-D135)))</f>
        <v>6.26937608713844</v>
      </c>
    </row>
    <row r="136" spans="2:6">
      <c r="B136" s="55">
        <v>120</v>
      </c>
      <c r="C136" s="56">
        <f ca="1" t="shared" si="3"/>
        <v>0.390645049480793</v>
      </c>
      <c r="D136" s="56">
        <f ca="1" t="shared" si="4"/>
        <v>0.0028639282649161</v>
      </c>
      <c r="E136" s="56">
        <f ca="1" t="shared" si="5"/>
        <v>2</v>
      </c>
      <c r="F136" s="64">
        <f ca="1">IF(E136=1,$C$4*SQRT(D136),IF(E136=2,$C$4+($C$5-$C$4)*D136,$C$6-($C$6-$C$5)*SQRT(1-D136)))</f>
        <v>3.01145571305966</v>
      </c>
    </row>
    <row r="137" spans="2:6">
      <c r="B137" s="55">
        <v>121</v>
      </c>
      <c r="C137" s="56">
        <f ca="1" t="shared" si="3"/>
        <v>0.78414946059246</v>
      </c>
      <c r="D137" s="56">
        <f ca="1" t="shared" si="4"/>
        <v>0.90907336509726</v>
      </c>
      <c r="E137" s="56">
        <f ca="1" t="shared" si="5"/>
        <v>2</v>
      </c>
      <c r="F137" s="64">
        <f ca="1">IF(E137=1,$C$4*SQRT(D137),IF(E137=2,$C$4+($C$5-$C$4)*D137,$C$6-($C$6-$C$5)*SQRT(1-D137)))</f>
        <v>6.63629346038904</v>
      </c>
    </row>
    <row r="138" spans="2:6">
      <c r="B138" s="55">
        <v>122</v>
      </c>
      <c r="C138" s="56">
        <f ca="1" t="shared" si="3"/>
        <v>0.381059744563446</v>
      </c>
      <c r="D138" s="56">
        <f ca="1" t="shared" si="4"/>
        <v>0.714076857056848</v>
      </c>
      <c r="E138" s="56">
        <f ca="1" t="shared" si="5"/>
        <v>2</v>
      </c>
      <c r="F138" s="64">
        <f ca="1">IF(E138=1,$C$4*SQRT(D138),IF(E138=2,$C$4+($C$5-$C$4)*D138,$C$6-($C$6-$C$5)*SQRT(1-D138)))</f>
        <v>5.85630742822739</v>
      </c>
    </row>
    <row r="139" spans="2:6">
      <c r="B139" s="55">
        <v>123</v>
      </c>
      <c r="C139" s="56">
        <f ca="1" t="shared" si="3"/>
        <v>0.0138520841798273</v>
      </c>
      <c r="D139" s="56">
        <f ca="1" t="shared" si="4"/>
        <v>0.435477612684593</v>
      </c>
      <c r="E139" s="56">
        <f ca="1" t="shared" si="5"/>
        <v>1</v>
      </c>
      <c r="F139" s="64">
        <f ca="1">IF(E139=1,$C$4*SQRT(D139),IF(E139=2,$C$4+($C$5-$C$4)*D139,$C$6-($C$6-$C$5)*SQRT(1-D139)))</f>
        <v>1.97972182747004</v>
      </c>
    </row>
    <row r="140" spans="2:6">
      <c r="B140" s="55">
        <v>124</v>
      </c>
      <c r="C140" s="56">
        <f ca="1" t="shared" si="3"/>
        <v>0.931372075116475</v>
      </c>
      <c r="D140" s="56">
        <f ca="1" t="shared" si="4"/>
        <v>0.253355181378321</v>
      </c>
      <c r="E140" s="56">
        <f ca="1" t="shared" si="5"/>
        <v>3</v>
      </c>
      <c r="F140" s="64">
        <f ca="1">IF(E140=1,$C$4*SQRT(D140),IF(E140=2,$C$4+($C$5-$C$4)*D140,$C$6-($C$6-$C$5)*SQRT(1-D140)))</f>
        <v>7.40774164721278</v>
      </c>
    </row>
    <row r="141" spans="2:6">
      <c r="B141" s="55">
        <v>125</v>
      </c>
      <c r="C141" s="56">
        <f ca="1" t="shared" si="3"/>
        <v>0.402858384436999</v>
      </c>
      <c r="D141" s="56">
        <f ca="1" t="shared" si="4"/>
        <v>0.260838142842564</v>
      </c>
      <c r="E141" s="56">
        <f ca="1" t="shared" si="5"/>
        <v>2</v>
      </c>
      <c r="F141" s="64">
        <f ca="1">IF(E141=1,$C$4*SQRT(D141),IF(E141=2,$C$4+($C$5-$C$4)*D141,$C$6-($C$6-$C$5)*SQRT(1-D141)))</f>
        <v>4.04335257137026</v>
      </c>
    </row>
    <row r="142" spans="2:6">
      <c r="B142" s="55">
        <v>126</v>
      </c>
      <c r="C142" s="56">
        <f ca="1" t="shared" si="3"/>
        <v>0.765547071967989</v>
      </c>
      <c r="D142" s="56">
        <f ca="1" t="shared" si="4"/>
        <v>0.0933961061384923</v>
      </c>
      <c r="E142" s="56">
        <f ca="1" t="shared" si="5"/>
        <v>2</v>
      </c>
      <c r="F142" s="64">
        <f ca="1">IF(E142=1,$C$4*SQRT(D142),IF(E142=2,$C$4+($C$5-$C$4)*D142,$C$6-($C$6-$C$5)*SQRT(1-D142)))</f>
        <v>3.37358442455397</v>
      </c>
    </row>
    <row r="143" spans="2:6">
      <c r="B143" s="55">
        <v>127</v>
      </c>
      <c r="C143" s="56">
        <f ca="1" t="shared" si="3"/>
        <v>0.398422407173976</v>
      </c>
      <c r="D143" s="56">
        <f ca="1" t="shared" si="4"/>
        <v>0.342391140644785</v>
      </c>
      <c r="E143" s="56">
        <f ca="1" t="shared" si="5"/>
        <v>2</v>
      </c>
      <c r="F143" s="64">
        <f ca="1">IF(E143=1,$C$4*SQRT(D143),IF(E143=2,$C$4+($C$5-$C$4)*D143,$C$6-($C$6-$C$5)*SQRT(1-D143)))</f>
        <v>4.36956456257914</v>
      </c>
    </row>
    <row r="144" spans="2:6">
      <c r="B144" s="55">
        <v>128</v>
      </c>
      <c r="C144" s="56">
        <f ca="1" t="shared" si="3"/>
        <v>0.977695240764509</v>
      </c>
      <c r="D144" s="56">
        <f ca="1" t="shared" si="4"/>
        <v>0.951720356398189</v>
      </c>
      <c r="E144" s="56">
        <f ca="1" t="shared" si="5"/>
        <v>3</v>
      </c>
      <c r="F144" s="64">
        <f ca="1">IF(E144=1,$C$4*SQRT(D144),IF(E144=2,$C$4+($C$5-$C$4)*D144,$C$6-($C$6-$C$5)*SQRT(1-D144)))</f>
        <v>9.34082112259547</v>
      </c>
    </row>
    <row r="145" spans="2:6">
      <c r="B145" s="55">
        <v>129</v>
      </c>
      <c r="C145" s="56">
        <f ca="1" t="shared" ref="C145:C208" si="6">RAND()</f>
        <v>0.442677738430016</v>
      </c>
      <c r="D145" s="56">
        <f ca="1" t="shared" ref="D145:D208" si="7">RAND()</f>
        <v>0.276957432363614</v>
      </c>
      <c r="E145" s="56">
        <f ca="1" t="shared" ref="E145:E208" si="8">IF(C145&lt;=$C$10,1,IF(C145&lt;=$C$10+$C$11,2,3))</f>
        <v>2</v>
      </c>
      <c r="F145" s="64">
        <f ca="1">IF(E145=1,$C$4*SQRT(D145),IF(E145=2,$C$4+($C$5-$C$4)*D145,$C$6-($C$6-$C$5)*SQRT(1-D145)))</f>
        <v>4.10782972945446</v>
      </c>
    </row>
    <row r="146" spans="2:6">
      <c r="B146" s="55">
        <v>130</v>
      </c>
      <c r="C146" s="56">
        <f ca="1" t="shared" si="6"/>
        <v>0.0884501364990726</v>
      </c>
      <c r="D146" s="56">
        <f ca="1" t="shared" si="7"/>
        <v>0.337772817435301</v>
      </c>
      <c r="E146" s="56">
        <f ca="1" t="shared" si="8"/>
        <v>1</v>
      </c>
      <c r="F146" s="64">
        <f ca="1">IF(E146=1,$C$4*SQRT(D146),IF(E146=2,$C$4+($C$5-$C$4)*D146,$C$6-($C$6-$C$5)*SQRT(1-D146)))</f>
        <v>1.74354677508741</v>
      </c>
    </row>
    <row r="147" spans="2:6">
      <c r="B147" s="55">
        <v>131</v>
      </c>
      <c r="C147" s="56">
        <f ca="1" t="shared" si="6"/>
        <v>0.580724185526553</v>
      </c>
      <c r="D147" s="56">
        <f ca="1" t="shared" si="7"/>
        <v>0.00343958111117737</v>
      </c>
      <c r="E147" s="56">
        <f ca="1" t="shared" si="8"/>
        <v>2</v>
      </c>
      <c r="F147" s="64">
        <f ca="1">IF(E147=1,$C$4*SQRT(D147),IF(E147=2,$C$4+($C$5-$C$4)*D147,$C$6-($C$6-$C$5)*SQRT(1-D147)))</f>
        <v>3.01375832444471</v>
      </c>
    </row>
    <row r="148" spans="2:6">
      <c r="B148" s="55">
        <v>132</v>
      </c>
      <c r="C148" s="56">
        <f ca="1" t="shared" si="6"/>
        <v>0.394857298096058</v>
      </c>
      <c r="D148" s="56">
        <f ca="1" t="shared" si="7"/>
        <v>0.881334279391038</v>
      </c>
      <c r="E148" s="56">
        <f ca="1" t="shared" si="8"/>
        <v>2</v>
      </c>
      <c r="F148" s="64">
        <f ca="1">IF(E148=1,$C$4*SQRT(D148),IF(E148=2,$C$4+($C$5-$C$4)*D148,$C$6-($C$6-$C$5)*SQRT(1-D148)))</f>
        <v>6.52533711756415</v>
      </c>
    </row>
    <row r="149" spans="2:6">
      <c r="B149" s="55">
        <v>133</v>
      </c>
      <c r="C149" s="56">
        <f ca="1" t="shared" si="6"/>
        <v>0.651396627783019</v>
      </c>
      <c r="D149" s="56">
        <f ca="1" t="shared" si="7"/>
        <v>0.319785976727646</v>
      </c>
      <c r="E149" s="56">
        <f ca="1" t="shared" si="8"/>
        <v>2</v>
      </c>
      <c r="F149" s="64">
        <f ca="1">IF(E149=1,$C$4*SQRT(D149),IF(E149=2,$C$4+($C$5-$C$4)*D149,$C$6-($C$6-$C$5)*SQRT(1-D149)))</f>
        <v>4.27914390691058</v>
      </c>
    </row>
    <row r="150" spans="2:6">
      <c r="B150" s="55">
        <v>134</v>
      </c>
      <c r="C150" s="56">
        <f ca="1" t="shared" si="6"/>
        <v>0.575961107337295</v>
      </c>
      <c r="D150" s="56">
        <f ca="1" t="shared" si="7"/>
        <v>0.742882928232665</v>
      </c>
      <c r="E150" s="56">
        <f ca="1" t="shared" si="8"/>
        <v>2</v>
      </c>
      <c r="F150" s="64">
        <f ca="1">IF(E150=1,$C$4*SQRT(D150),IF(E150=2,$C$4+($C$5-$C$4)*D150,$C$6-($C$6-$C$5)*SQRT(1-D150)))</f>
        <v>5.97153171293066</v>
      </c>
    </row>
    <row r="151" spans="2:6">
      <c r="B151" s="55">
        <v>135</v>
      </c>
      <c r="C151" s="56">
        <f ca="1" t="shared" si="6"/>
        <v>0.529011979849844</v>
      </c>
      <c r="D151" s="56">
        <f ca="1" t="shared" si="7"/>
        <v>0.203851318967982</v>
      </c>
      <c r="E151" s="56">
        <f ca="1" t="shared" si="8"/>
        <v>2</v>
      </c>
      <c r="F151" s="64">
        <f ca="1">IF(E151=1,$C$4*SQRT(D151),IF(E151=2,$C$4+($C$5-$C$4)*D151,$C$6-($C$6-$C$5)*SQRT(1-D151)))</f>
        <v>3.81540527587193</v>
      </c>
    </row>
    <row r="152" spans="2:6">
      <c r="B152" s="55">
        <v>136</v>
      </c>
      <c r="C152" s="56">
        <f ca="1" t="shared" si="6"/>
        <v>0.678927246656451</v>
      </c>
      <c r="D152" s="56">
        <f ca="1" t="shared" si="7"/>
        <v>0.942659718138769</v>
      </c>
      <c r="E152" s="56">
        <f ca="1" t="shared" si="8"/>
        <v>2</v>
      </c>
      <c r="F152" s="64">
        <f ca="1">IF(E152=1,$C$4*SQRT(D152),IF(E152=2,$C$4+($C$5-$C$4)*D152,$C$6-($C$6-$C$5)*SQRT(1-D152)))</f>
        <v>6.77063887255508</v>
      </c>
    </row>
    <row r="153" spans="2:6">
      <c r="B153" s="55">
        <v>137</v>
      </c>
      <c r="C153" s="56">
        <f ca="1" t="shared" si="6"/>
        <v>0.383628164638774</v>
      </c>
      <c r="D153" s="56">
        <f ca="1" t="shared" si="7"/>
        <v>0.63023194731999</v>
      </c>
      <c r="E153" s="56">
        <f ca="1" t="shared" si="8"/>
        <v>2</v>
      </c>
      <c r="F153" s="64">
        <f ca="1">IF(E153=1,$C$4*SQRT(D153),IF(E153=2,$C$4+($C$5-$C$4)*D153,$C$6-($C$6-$C$5)*SQRT(1-D153)))</f>
        <v>5.52092778927996</v>
      </c>
    </row>
    <row r="154" spans="2:6">
      <c r="B154" s="55">
        <v>138</v>
      </c>
      <c r="C154" s="56">
        <f ca="1" t="shared" si="6"/>
        <v>0.0795591593351168</v>
      </c>
      <c r="D154" s="56">
        <f ca="1" t="shared" si="7"/>
        <v>0.556626692412959</v>
      </c>
      <c r="E154" s="56">
        <f ca="1" t="shared" si="8"/>
        <v>1</v>
      </c>
      <c r="F154" s="64">
        <f ca="1">IF(E154=1,$C$4*SQRT(D154),IF(E154=2,$C$4+($C$5-$C$4)*D154,$C$6-($C$6-$C$5)*SQRT(1-D154)))</f>
        <v>2.2382225608095</v>
      </c>
    </row>
    <row r="155" spans="2:6">
      <c r="B155" s="55">
        <v>139</v>
      </c>
      <c r="C155" s="56">
        <f ca="1" t="shared" si="6"/>
        <v>0.90138376680953</v>
      </c>
      <c r="D155" s="56">
        <f ca="1" t="shared" si="7"/>
        <v>0.42830236015593</v>
      </c>
      <c r="E155" s="56">
        <f ca="1" t="shared" si="8"/>
        <v>3</v>
      </c>
      <c r="F155" s="64">
        <f ca="1">IF(E155=1,$C$4*SQRT(D155),IF(E155=2,$C$4+($C$5-$C$4)*D155,$C$6-($C$6-$C$5)*SQRT(1-D155)))</f>
        <v>7.73167930869627</v>
      </c>
    </row>
    <row r="156" spans="2:6">
      <c r="B156" s="55">
        <v>140</v>
      </c>
      <c r="C156" s="56">
        <f ca="1" t="shared" si="6"/>
        <v>0.440436769291563</v>
      </c>
      <c r="D156" s="56">
        <f ca="1" t="shared" si="7"/>
        <v>0.0142782927711989</v>
      </c>
      <c r="E156" s="56">
        <f ca="1" t="shared" si="8"/>
        <v>2</v>
      </c>
      <c r="F156" s="64">
        <f ca="1">IF(E156=1,$C$4*SQRT(D156),IF(E156=2,$C$4+($C$5-$C$4)*D156,$C$6-($C$6-$C$5)*SQRT(1-D156)))</f>
        <v>3.0571131710848</v>
      </c>
    </row>
    <row r="157" spans="2:6">
      <c r="B157" s="55">
        <v>141</v>
      </c>
      <c r="C157" s="56">
        <f ca="1" t="shared" si="6"/>
        <v>0.766698120088288</v>
      </c>
      <c r="D157" s="56">
        <f ca="1" t="shared" si="7"/>
        <v>0.624741578142857</v>
      </c>
      <c r="E157" s="56">
        <f ca="1" t="shared" si="8"/>
        <v>2</v>
      </c>
      <c r="F157" s="64">
        <f ca="1">IF(E157=1,$C$4*SQRT(D157),IF(E157=2,$C$4+($C$5-$C$4)*D157,$C$6-($C$6-$C$5)*SQRT(1-D157)))</f>
        <v>5.49896631257143</v>
      </c>
    </row>
    <row r="158" spans="2:6">
      <c r="B158" s="55">
        <v>142</v>
      </c>
      <c r="C158" s="56">
        <f ca="1" t="shared" si="6"/>
        <v>0.650528232714254</v>
      </c>
      <c r="D158" s="56">
        <f ca="1" t="shared" si="7"/>
        <v>0.73174072872729</v>
      </c>
      <c r="E158" s="56">
        <f ca="1" t="shared" si="8"/>
        <v>2</v>
      </c>
      <c r="F158" s="64">
        <f ca="1">IF(E158=1,$C$4*SQRT(D158),IF(E158=2,$C$4+($C$5-$C$4)*D158,$C$6-($C$6-$C$5)*SQRT(1-D158)))</f>
        <v>5.92696291490916</v>
      </c>
    </row>
    <row r="159" spans="2:6">
      <c r="B159" s="55">
        <v>143</v>
      </c>
      <c r="C159" s="56">
        <f ca="1" t="shared" si="6"/>
        <v>0.416821752656776</v>
      </c>
      <c r="D159" s="56">
        <f ca="1" t="shared" si="7"/>
        <v>0.858026153633706</v>
      </c>
      <c r="E159" s="56">
        <f ca="1" t="shared" si="8"/>
        <v>2</v>
      </c>
      <c r="F159" s="64">
        <f ca="1">IF(E159=1,$C$4*SQRT(D159),IF(E159=2,$C$4+($C$5-$C$4)*D159,$C$6-($C$6-$C$5)*SQRT(1-D159)))</f>
        <v>6.43210461453482</v>
      </c>
    </row>
    <row r="160" spans="2:6">
      <c r="B160" s="55">
        <v>144</v>
      </c>
      <c r="C160" s="56">
        <f ca="1" t="shared" si="6"/>
        <v>0.307805353223044</v>
      </c>
      <c r="D160" s="56">
        <f ca="1" t="shared" si="7"/>
        <v>0.611437897393885</v>
      </c>
      <c r="E160" s="56">
        <f ca="1" t="shared" si="8"/>
        <v>2</v>
      </c>
      <c r="F160" s="64">
        <f ca="1">IF(E160=1,$C$4*SQRT(D160),IF(E160=2,$C$4+($C$5-$C$4)*D160,$C$6-($C$6-$C$5)*SQRT(1-D160)))</f>
        <v>5.44575158957554</v>
      </c>
    </row>
    <row r="161" spans="2:6">
      <c r="B161" s="55">
        <v>145</v>
      </c>
      <c r="C161" s="56">
        <f ca="1" t="shared" si="6"/>
        <v>0.150942217846745</v>
      </c>
      <c r="D161" s="56">
        <f ca="1" t="shared" si="7"/>
        <v>0.513715304001861</v>
      </c>
      <c r="E161" s="56">
        <f ca="1" t="shared" si="8"/>
        <v>1</v>
      </c>
      <c r="F161" s="64">
        <f ca="1">IF(E161=1,$C$4*SQRT(D161),IF(E161=2,$C$4+($C$5-$C$4)*D161,$C$6-($C$6-$C$5)*SQRT(1-D161)))</f>
        <v>2.15021806708453</v>
      </c>
    </row>
    <row r="162" spans="2:6">
      <c r="B162" s="55">
        <v>146</v>
      </c>
      <c r="C162" s="56">
        <f ca="1" t="shared" si="6"/>
        <v>0.383803863618841</v>
      </c>
      <c r="D162" s="56">
        <f ca="1" t="shared" si="7"/>
        <v>0.454525884267899</v>
      </c>
      <c r="E162" s="56">
        <f ca="1" t="shared" si="8"/>
        <v>2</v>
      </c>
      <c r="F162" s="64">
        <f ca="1">IF(E162=1,$C$4*SQRT(D162),IF(E162=2,$C$4+($C$5-$C$4)*D162,$C$6-($C$6-$C$5)*SQRT(1-D162)))</f>
        <v>4.81810353707159</v>
      </c>
    </row>
    <row r="163" spans="2:6">
      <c r="B163" s="55">
        <v>147</v>
      </c>
      <c r="C163" s="56">
        <f ca="1" t="shared" si="6"/>
        <v>0.167289868612598</v>
      </c>
      <c r="D163" s="56">
        <f ca="1" t="shared" si="7"/>
        <v>0.540927624437644</v>
      </c>
      <c r="E163" s="56">
        <f ca="1" t="shared" si="8"/>
        <v>1</v>
      </c>
      <c r="F163" s="64">
        <f ca="1">IF(E163=1,$C$4*SQRT(D163),IF(E163=2,$C$4+($C$5-$C$4)*D163,$C$6-($C$6-$C$5)*SQRT(1-D163)))</f>
        <v>2.20643346148004</v>
      </c>
    </row>
    <row r="164" spans="2:6">
      <c r="B164" s="55">
        <v>148</v>
      </c>
      <c r="C164" s="56">
        <f ca="1" t="shared" si="6"/>
        <v>0.870117261513591</v>
      </c>
      <c r="D164" s="56">
        <f ca="1" t="shared" si="7"/>
        <v>0.6521070609496</v>
      </c>
      <c r="E164" s="56">
        <f ca="1" t="shared" si="8"/>
        <v>3</v>
      </c>
      <c r="F164" s="64">
        <f ca="1">IF(E164=1,$C$4*SQRT(D164),IF(E164=2,$C$4+($C$5-$C$4)*D164,$C$6-($C$6-$C$5)*SQRT(1-D164)))</f>
        <v>8.2305265044501</v>
      </c>
    </row>
    <row r="165" spans="2:6">
      <c r="B165" s="55">
        <v>149</v>
      </c>
      <c r="C165" s="56">
        <f ca="1" t="shared" si="6"/>
        <v>0.937358403103406</v>
      </c>
      <c r="D165" s="56">
        <f ca="1" t="shared" si="7"/>
        <v>0.8119584424224</v>
      </c>
      <c r="E165" s="56">
        <f ca="1" t="shared" si="8"/>
        <v>3</v>
      </c>
      <c r="F165" s="64">
        <f ca="1">IF(E165=1,$C$4*SQRT(D165),IF(E165=2,$C$4+($C$5-$C$4)*D165,$C$6-($C$6-$C$5)*SQRT(1-D165)))</f>
        <v>8.69908723651491</v>
      </c>
    </row>
    <row r="166" spans="2:6">
      <c r="B166" s="55">
        <v>150</v>
      </c>
      <c r="C166" s="56">
        <f ca="1" t="shared" si="6"/>
        <v>0.297597160509504</v>
      </c>
      <c r="D166" s="56">
        <f ca="1" t="shared" si="7"/>
        <v>0.264868399826466</v>
      </c>
      <c r="E166" s="56">
        <f ca="1" t="shared" si="8"/>
        <v>2</v>
      </c>
      <c r="F166" s="64">
        <f ca="1">IF(E166=1,$C$4*SQRT(D166),IF(E166=2,$C$4+($C$5-$C$4)*D166,$C$6-($C$6-$C$5)*SQRT(1-D166)))</f>
        <v>4.05947359930586</v>
      </c>
    </row>
    <row r="167" spans="2:6">
      <c r="B167" s="55">
        <v>151</v>
      </c>
      <c r="C167" s="56">
        <f ca="1" t="shared" si="6"/>
        <v>0.712233170362985</v>
      </c>
      <c r="D167" s="56">
        <f ca="1" t="shared" si="7"/>
        <v>0.280070722069366</v>
      </c>
      <c r="E167" s="56">
        <f ca="1" t="shared" si="8"/>
        <v>2</v>
      </c>
      <c r="F167" s="64">
        <f ca="1">IF(E167=1,$C$4*SQRT(D167),IF(E167=2,$C$4+($C$5-$C$4)*D167,$C$6-($C$6-$C$5)*SQRT(1-D167)))</f>
        <v>4.12028288827747</v>
      </c>
    </row>
    <row r="168" spans="2:6">
      <c r="B168" s="55">
        <v>152</v>
      </c>
      <c r="C168" s="56">
        <f ca="1" t="shared" si="6"/>
        <v>0.0263358821560638</v>
      </c>
      <c r="D168" s="56">
        <f ca="1" t="shared" si="7"/>
        <v>0.140426325566258</v>
      </c>
      <c r="E168" s="56">
        <f ca="1" t="shared" si="8"/>
        <v>1</v>
      </c>
      <c r="F168" s="64">
        <f ca="1">IF(E168=1,$C$4*SQRT(D168),IF(E168=2,$C$4+($C$5-$C$4)*D168,$C$6-($C$6-$C$5)*SQRT(1-D168)))</f>
        <v>1.12420502138014</v>
      </c>
    </row>
    <row r="169" spans="2:6">
      <c r="B169" s="55">
        <v>153</v>
      </c>
      <c r="C169" s="56">
        <f ca="1" t="shared" si="6"/>
        <v>0.234547530837417</v>
      </c>
      <c r="D169" s="56">
        <f ca="1" t="shared" si="7"/>
        <v>0.972022572965922</v>
      </c>
      <c r="E169" s="56">
        <f ca="1" t="shared" si="8"/>
        <v>2</v>
      </c>
      <c r="F169" s="64">
        <f ca="1">IF(E169=1,$C$4*SQRT(D169),IF(E169=2,$C$4+($C$5-$C$4)*D169,$C$6-($C$6-$C$5)*SQRT(1-D169)))</f>
        <v>6.88809029186369</v>
      </c>
    </row>
    <row r="170" spans="2:6">
      <c r="B170" s="55">
        <v>154</v>
      </c>
      <c r="C170" s="56">
        <f ca="1" t="shared" si="6"/>
        <v>0.652414469817538</v>
      </c>
      <c r="D170" s="56">
        <f ca="1" t="shared" si="7"/>
        <v>0.716148385800967</v>
      </c>
      <c r="E170" s="56">
        <f ca="1" t="shared" si="8"/>
        <v>2</v>
      </c>
      <c r="F170" s="64">
        <f ca="1">IF(E170=1,$C$4*SQRT(D170),IF(E170=2,$C$4+($C$5-$C$4)*D170,$C$6-($C$6-$C$5)*SQRT(1-D170)))</f>
        <v>5.86459354320387</v>
      </c>
    </row>
    <row r="171" spans="2:6">
      <c r="B171" s="55">
        <v>155</v>
      </c>
      <c r="C171" s="56">
        <f ca="1" t="shared" si="6"/>
        <v>0.636035970699239</v>
      </c>
      <c r="D171" s="56">
        <f ca="1" t="shared" si="7"/>
        <v>0.0844766830793691</v>
      </c>
      <c r="E171" s="56">
        <f ca="1" t="shared" si="8"/>
        <v>2</v>
      </c>
      <c r="F171" s="64">
        <f ca="1">IF(E171=1,$C$4*SQRT(D171),IF(E171=2,$C$4+($C$5-$C$4)*D171,$C$6-($C$6-$C$5)*SQRT(1-D171)))</f>
        <v>3.33790673231748</v>
      </c>
    </row>
    <row r="172" spans="2:6">
      <c r="B172" s="55">
        <v>156</v>
      </c>
      <c r="C172" s="56">
        <f ca="1" t="shared" si="6"/>
        <v>0.210651211852012</v>
      </c>
      <c r="D172" s="56">
        <f ca="1" t="shared" si="7"/>
        <v>0.206399507455084</v>
      </c>
      <c r="E172" s="56">
        <f ca="1" t="shared" si="8"/>
        <v>1</v>
      </c>
      <c r="F172" s="64">
        <f ca="1">IF(E172=1,$C$4*SQRT(D172),IF(E172=2,$C$4+($C$5-$C$4)*D172,$C$6-($C$6-$C$5)*SQRT(1-D172)))</f>
        <v>1.36293637676003</v>
      </c>
    </row>
    <row r="173" spans="2:6">
      <c r="B173" s="55">
        <v>157</v>
      </c>
      <c r="C173" s="56">
        <f ca="1" t="shared" si="6"/>
        <v>0.413031943787227</v>
      </c>
      <c r="D173" s="56">
        <f ca="1" t="shared" si="7"/>
        <v>0.206473312670687</v>
      </c>
      <c r="E173" s="56">
        <f ca="1" t="shared" si="8"/>
        <v>2</v>
      </c>
      <c r="F173" s="64">
        <f ca="1">IF(E173=1,$C$4*SQRT(D173),IF(E173=2,$C$4+($C$5-$C$4)*D173,$C$6-($C$6-$C$5)*SQRT(1-D173)))</f>
        <v>3.82589325068275</v>
      </c>
    </row>
    <row r="174" spans="2:6">
      <c r="B174" s="55">
        <v>158</v>
      </c>
      <c r="C174" s="56">
        <f ca="1" t="shared" si="6"/>
        <v>0.352774269042847</v>
      </c>
      <c r="D174" s="56">
        <f ca="1" t="shared" si="7"/>
        <v>0.00466037420502752</v>
      </c>
      <c r="E174" s="56">
        <f ca="1" t="shared" si="8"/>
        <v>2</v>
      </c>
      <c r="F174" s="64">
        <f ca="1">IF(E174=1,$C$4*SQRT(D174),IF(E174=2,$C$4+($C$5-$C$4)*D174,$C$6-($C$6-$C$5)*SQRT(1-D174)))</f>
        <v>3.01864149682011</v>
      </c>
    </row>
    <row r="175" spans="2:6">
      <c r="B175" s="55">
        <v>159</v>
      </c>
      <c r="C175" s="56">
        <f ca="1" t="shared" si="6"/>
        <v>0.0714556454993847</v>
      </c>
      <c r="D175" s="56">
        <f ca="1" t="shared" si="7"/>
        <v>0.822313581653483</v>
      </c>
      <c r="E175" s="56">
        <f ca="1" t="shared" si="8"/>
        <v>1</v>
      </c>
      <c r="F175" s="64">
        <f ca="1">IF(E175=1,$C$4*SQRT(D175),IF(E175=2,$C$4+($C$5-$C$4)*D175,$C$6-($C$6-$C$5)*SQRT(1-D175)))</f>
        <v>2.7204452273261</v>
      </c>
    </row>
    <row r="176" spans="2:6">
      <c r="B176" s="55">
        <v>160</v>
      </c>
      <c r="C176" s="56">
        <f ca="1" t="shared" si="6"/>
        <v>0.344884473539883</v>
      </c>
      <c r="D176" s="56">
        <f ca="1" t="shared" si="7"/>
        <v>0.999226169893411</v>
      </c>
      <c r="E176" s="56">
        <f ca="1" t="shared" si="8"/>
        <v>2</v>
      </c>
      <c r="F176" s="64">
        <f ca="1">IF(E176=1,$C$4*SQRT(D176),IF(E176=2,$C$4+($C$5-$C$4)*D176,$C$6-($C$6-$C$5)*SQRT(1-D176)))</f>
        <v>6.99690467957364</v>
      </c>
    </row>
    <row r="177" spans="2:6">
      <c r="B177" s="55">
        <v>161</v>
      </c>
      <c r="C177" s="56">
        <f ca="1" t="shared" si="6"/>
        <v>0.695628941936621</v>
      </c>
      <c r="D177" s="56">
        <f ca="1" t="shared" si="7"/>
        <v>0.625743105887715</v>
      </c>
      <c r="E177" s="56">
        <f ca="1" t="shared" si="8"/>
        <v>2</v>
      </c>
      <c r="F177" s="64">
        <f ca="1">IF(E177=1,$C$4*SQRT(D177),IF(E177=2,$C$4+($C$5-$C$4)*D177,$C$6-($C$6-$C$5)*SQRT(1-D177)))</f>
        <v>5.50297242355086</v>
      </c>
    </row>
    <row r="178" spans="2:6">
      <c r="B178" s="55">
        <v>162</v>
      </c>
      <c r="C178" s="56">
        <f ca="1" t="shared" si="6"/>
        <v>0.0163177254945155</v>
      </c>
      <c r="D178" s="56">
        <f ca="1" t="shared" si="7"/>
        <v>0.649553753303465</v>
      </c>
      <c r="E178" s="56">
        <f ca="1" t="shared" si="8"/>
        <v>1</v>
      </c>
      <c r="F178" s="64">
        <f ca="1">IF(E178=1,$C$4*SQRT(D178),IF(E178=2,$C$4+($C$5-$C$4)*D178,$C$6-($C$6-$C$5)*SQRT(1-D178)))</f>
        <v>2.41784693058332</v>
      </c>
    </row>
    <row r="179" spans="2:6">
      <c r="B179" s="55">
        <v>163</v>
      </c>
      <c r="C179" s="56">
        <f ca="1" t="shared" si="6"/>
        <v>0.269787295411093</v>
      </c>
      <c r="D179" s="56">
        <f ca="1" t="shared" si="7"/>
        <v>0.482601571441403</v>
      </c>
      <c r="E179" s="56">
        <f ca="1" t="shared" si="8"/>
        <v>2</v>
      </c>
      <c r="F179" s="64">
        <f ca="1">IF(E179=1,$C$4*SQRT(D179),IF(E179=2,$C$4+($C$5-$C$4)*D179,$C$6-($C$6-$C$5)*SQRT(1-D179)))</f>
        <v>4.93040628576561</v>
      </c>
    </row>
    <row r="180" spans="2:6">
      <c r="B180" s="55">
        <v>164</v>
      </c>
      <c r="C180" s="56">
        <f ca="1" t="shared" si="6"/>
        <v>0.834042564188738</v>
      </c>
      <c r="D180" s="56">
        <f ca="1" t="shared" si="7"/>
        <v>0.447799350124748</v>
      </c>
      <c r="E180" s="56">
        <f ca="1" t="shared" si="8"/>
        <v>3</v>
      </c>
      <c r="F180" s="64">
        <f ca="1">IF(E180=1,$C$4*SQRT(D180),IF(E180=2,$C$4+($C$5-$C$4)*D180,$C$6-($C$6-$C$5)*SQRT(1-D180)))</f>
        <v>7.77069386380487</v>
      </c>
    </row>
    <row r="181" spans="2:6">
      <c r="B181" s="55">
        <v>165</v>
      </c>
      <c r="C181" s="56">
        <f ca="1" t="shared" si="6"/>
        <v>0.569428737954846</v>
      </c>
      <c r="D181" s="56">
        <f ca="1" t="shared" si="7"/>
        <v>0.138651384641836</v>
      </c>
      <c r="E181" s="56">
        <f ca="1" t="shared" si="8"/>
        <v>2</v>
      </c>
      <c r="F181" s="64">
        <f ca="1">IF(E181=1,$C$4*SQRT(D181),IF(E181=2,$C$4+($C$5-$C$4)*D181,$C$6-($C$6-$C$5)*SQRT(1-D181)))</f>
        <v>3.55460553856734</v>
      </c>
    </row>
    <row r="182" spans="2:6">
      <c r="B182" s="55">
        <v>166</v>
      </c>
      <c r="C182" s="56">
        <f ca="1" t="shared" si="6"/>
        <v>0.180756099718064</v>
      </c>
      <c r="D182" s="56">
        <f ca="1" t="shared" si="7"/>
        <v>0.423777274081928</v>
      </c>
      <c r="E182" s="56">
        <f ca="1" t="shared" si="8"/>
        <v>1</v>
      </c>
      <c r="F182" s="64">
        <f ca="1">IF(E182=1,$C$4*SQRT(D182),IF(E182=2,$C$4+($C$5-$C$4)*D182,$C$6-($C$6-$C$5)*SQRT(1-D182)))</f>
        <v>1.95294533122086</v>
      </c>
    </row>
    <row r="183" spans="2:6">
      <c r="B183" s="55">
        <v>167</v>
      </c>
      <c r="C183" s="56">
        <f ca="1" t="shared" si="6"/>
        <v>0.288205176446931</v>
      </c>
      <c r="D183" s="56">
        <f ca="1" t="shared" si="7"/>
        <v>0.332377656864519</v>
      </c>
      <c r="E183" s="56">
        <f ca="1" t="shared" si="8"/>
        <v>2</v>
      </c>
      <c r="F183" s="64">
        <f ca="1">IF(E183=1,$C$4*SQRT(D183),IF(E183=2,$C$4+($C$5-$C$4)*D183,$C$6-($C$6-$C$5)*SQRT(1-D183)))</f>
        <v>4.32951062745807</v>
      </c>
    </row>
    <row r="184" spans="2:6">
      <c r="B184" s="55">
        <v>168</v>
      </c>
      <c r="C184" s="56">
        <f ca="1" t="shared" si="6"/>
        <v>0.48832644134804</v>
      </c>
      <c r="D184" s="56">
        <f ca="1" t="shared" si="7"/>
        <v>0.436085662088047</v>
      </c>
      <c r="E184" s="56">
        <f ca="1" t="shared" si="8"/>
        <v>2</v>
      </c>
      <c r="F184" s="64">
        <f ca="1">IF(E184=1,$C$4*SQRT(D184),IF(E184=2,$C$4+($C$5-$C$4)*D184,$C$6-($C$6-$C$5)*SQRT(1-D184)))</f>
        <v>4.74434264835219</v>
      </c>
    </row>
    <row r="185" spans="2:6">
      <c r="B185" s="55">
        <v>169</v>
      </c>
      <c r="C185" s="56">
        <f ca="1" t="shared" si="6"/>
        <v>0.632299860284854</v>
      </c>
      <c r="D185" s="56">
        <f ca="1" t="shared" si="7"/>
        <v>0.452999049599824</v>
      </c>
      <c r="E185" s="56">
        <f ca="1" t="shared" si="8"/>
        <v>2</v>
      </c>
      <c r="F185" s="64">
        <f ca="1">IF(E185=1,$C$4*SQRT(D185),IF(E185=2,$C$4+($C$5-$C$4)*D185,$C$6-($C$6-$C$5)*SQRT(1-D185)))</f>
        <v>4.8119961983993</v>
      </c>
    </row>
    <row r="186" spans="2:6">
      <c r="B186" s="55">
        <v>170</v>
      </c>
      <c r="C186" s="56">
        <f ca="1" t="shared" si="6"/>
        <v>0.722810432104692</v>
      </c>
      <c r="D186" s="56">
        <f ca="1" t="shared" si="7"/>
        <v>0.366867714885891</v>
      </c>
      <c r="E186" s="56">
        <f ca="1" t="shared" si="8"/>
        <v>2</v>
      </c>
      <c r="F186" s="64">
        <f ca="1">IF(E186=1,$C$4*SQRT(D186),IF(E186=2,$C$4+($C$5-$C$4)*D186,$C$6-($C$6-$C$5)*SQRT(1-D186)))</f>
        <v>4.46747085954356</v>
      </c>
    </row>
    <row r="187" spans="2:6">
      <c r="B187" s="55">
        <v>171</v>
      </c>
      <c r="C187" s="56">
        <f ca="1" t="shared" si="6"/>
        <v>0.538848887567664</v>
      </c>
      <c r="D187" s="56">
        <f ca="1" t="shared" si="7"/>
        <v>0.689505806520164</v>
      </c>
      <c r="E187" s="56">
        <f ca="1" t="shared" si="8"/>
        <v>2</v>
      </c>
      <c r="F187" s="64">
        <f ca="1">IF(E187=1,$C$4*SQRT(D187),IF(E187=2,$C$4+($C$5-$C$4)*D187,$C$6-($C$6-$C$5)*SQRT(1-D187)))</f>
        <v>5.75802322608066</v>
      </c>
    </row>
    <row r="188" spans="2:6">
      <c r="B188" s="55">
        <v>172</v>
      </c>
      <c r="C188" s="56">
        <f ca="1" t="shared" si="6"/>
        <v>0.440449106790602</v>
      </c>
      <c r="D188" s="56">
        <f ca="1" t="shared" si="7"/>
        <v>0.818259415369944</v>
      </c>
      <c r="E188" s="56">
        <f ca="1" t="shared" si="8"/>
        <v>2</v>
      </c>
      <c r="F188" s="64">
        <f ca="1">IF(E188=1,$C$4*SQRT(D188),IF(E188=2,$C$4+($C$5-$C$4)*D188,$C$6-($C$6-$C$5)*SQRT(1-D188)))</f>
        <v>6.27303766147977</v>
      </c>
    </row>
    <row r="189" spans="2:6">
      <c r="B189" s="55">
        <v>173</v>
      </c>
      <c r="C189" s="56">
        <f ca="1" t="shared" si="6"/>
        <v>0.886926281625902</v>
      </c>
      <c r="D189" s="56">
        <f ca="1" t="shared" si="7"/>
        <v>0.466977477835481</v>
      </c>
      <c r="E189" s="56">
        <f ca="1" t="shared" si="8"/>
        <v>3</v>
      </c>
      <c r="F189" s="64">
        <f ca="1">IF(E189=1,$C$4*SQRT(D189),IF(E189=2,$C$4+($C$5-$C$4)*D189,$C$6-($C$6-$C$5)*SQRT(1-D189)))</f>
        <v>7.80974825659682</v>
      </c>
    </row>
    <row r="190" spans="2:6">
      <c r="B190" s="55">
        <v>174</v>
      </c>
      <c r="C190" s="56">
        <f ca="1" t="shared" si="6"/>
        <v>0.900737842854005</v>
      </c>
      <c r="D190" s="56">
        <f ca="1" t="shared" si="7"/>
        <v>0.366861144200042</v>
      </c>
      <c r="E190" s="56">
        <f ca="1" t="shared" si="8"/>
        <v>3</v>
      </c>
      <c r="F190" s="64">
        <f ca="1">IF(E190=1,$C$4*SQRT(D190),IF(E190=2,$C$4+($C$5-$C$4)*D190,$C$6-($C$6-$C$5)*SQRT(1-D190)))</f>
        <v>7.61289931041868</v>
      </c>
    </row>
    <row r="191" spans="2:6">
      <c r="B191" s="55">
        <v>175</v>
      </c>
      <c r="C191" s="56">
        <f ca="1" t="shared" si="6"/>
        <v>0.59025044505709</v>
      </c>
      <c r="D191" s="56">
        <f ca="1" t="shared" si="7"/>
        <v>0.900546368734092</v>
      </c>
      <c r="E191" s="56">
        <f ca="1" t="shared" si="8"/>
        <v>2</v>
      </c>
      <c r="F191" s="64">
        <f ca="1">IF(E191=1,$C$4*SQRT(D191),IF(E191=2,$C$4+($C$5-$C$4)*D191,$C$6-($C$6-$C$5)*SQRT(1-D191)))</f>
        <v>6.60218547493637</v>
      </c>
    </row>
    <row r="192" spans="2:6">
      <c r="B192" s="55">
        <v>176</v>
      </c>
      <c r="C192" s="56">
        <f ca="1" t="shared" si="6"/>
        <v>0.466528821405142</v>
      </c>
      <c r="D192" s="56">
        <f ca="1" t="shared" si="7"/>
        <v>0.735366944392224</v>
      </c>
      <c r="E192" s="56">
        <f ca="1" t="shared" si="8"/>
        <v>2</v>
      </c>
      <c r="F192" s="64">
        <f ca="1">IF(E192=1,$C$4*SQRT(D192),IF(E192=2,$C$4+($C$5-$C$4)*D192,$C$6-($C$6-$C$5)*SQRT(1-D192)))</f>
        <v>5.94146777756889</v>
      </c>
    </row>
    <row r="193" spans="2:6">
      <c r="B193" s="55">
        <v>177</v>
      </c>
      <c r="C193" s="56">
        <f ca="1" t="shared" si="6"/>
        <v>0.150159845223447</v>
      </c>
      <c r="D193" s="56">
        <f ca="1" t="shared" si="7"/>
        <v>0.652990495905308</v>
      </c>
      <c r="E193" s="56">
        <f ca="1" t="shared" si="8"/>
        <v>1</v>
      </c>
      <c r="F193" s="64">
        <f ca="1">IF(E193=1,$C$4*SQRT(D193),IF(E193=2,$C$4+($C$5-$C$4)*D193,$C$6-($C$6-$C$5)*SQRT(1-D193)))</f>
        <v>2.42423482013351</v>
      </c>
    </row>
    <row r="194" spans="2:6">
      <c r="B194" s="55">
        <v>178</v>
      </c>
      <c r="C194" s="56">
        <f ca="1" t="shared" si="6"/>
        <v>0.121817315100208</v>
      </c>
      <c r="D194" s="56">
        <f ca="1" t="shared" si="7"/>
        <v>0.900889550000606</v>
      </c>
      <c r="E194" s="56">
        <f ca="1" t="shared" si="8"/>
        <v>1</v>
      </c>
      <c r="F194" s="64">
        <f ca="1">IF(E194=1,$C$4*SQRT(D194),IF(E194=2,$C$4+($C$5-$C$4)*D194,$C$6-($C$6-$C$5)*SQRT(1-D194)))</f>
        <v>2.8474560488277</v>
      </c>
    </row>
    <row r="195" spans="2:6">
      <c r="B195" s="55">
        <v>179</v>
      </c>
      <c r="C195" s="56">
        <f ca="1" t="shared" si="6"/>
        <v>0.183413258725257</v>
      </c>
      <c r="D195" s="56">
        <f ca="1" t="shared" si="7"/>
        <v>0.481052979319156</v>
      </c>
      <c r="E195" s="56">
        <f ca="1" t="shared" si="8"/>
        <v>1</v>
      </c>
      <c r="F195" s="64">
        <f ca="1">IF(E195=1,$C$4*SQRT(D195),IF(E195=2,$C$4+($C$5-$C$4)*D195,$C$6-($C$6-$C$5)*SQRT(1-D195)))</f>
        <v>2.08073948726706</v>
      </c>
    </row>
    <row r="196" spans="2:6">
      <c r="B196" s="55">
        <v>180</v>
      </c>
      <c r="C196" s="56">
        <f ca="1" t="shared" si="6"/>
        <v>0.0134959526425225</v>
      </c>
      <c r="D196" s="56">
        <f ca="1" t="shared" si="7"/>
        <v>0.529737634295523</v>
      </c>
      <c r="E196" s="56">
        <f ca="1" t="shared" si="8"/>
        <v>1</v>
      </c>
      <c r="F196" s="64">
        <f ca="1">IF(E196=1,$C$4*SQRT(D196),IF(E196=2,$C$4+($C$5-$C$4)*D196,$C$6-($C$6-$C$5)*SQRT(1-D196)))</f>
        <v>2.18349231934983</v>
      </c>
    </row>
    <row r="197" spans="2:6">
      <c r="B197" s="55">
        <v>181</v>
      </c>
      <c r="C197" s="56">
        <f ca="1" t="shared" si="6"/>
        <v>0.524918987717735</v>
      </c>
      <c r="D197" s="56">
        <f ca="1" t="shared" si="7"/>
        <v>0.179338231737988</v>
      </c>
      <c r="E197" s="56">
        <f ca="1" t="shared" si="8"/>
        <v>2</v>
      </c>
      <c r="F197" s="64">
        <f ca="1">IF(E197=1,$C$4*SQRT(D197),IF(E197=2,$C$4+($C$5-$C$4)*D197,$C$6-($C$6-$C$5)*SQRT(1-D197)))</f>
        <v>3.71735292695195</v>
      </c>
    </row>
    <row r="198" spans="2:6">
      <c r="B198" s="55">
        <v>182</v>
      </c>
      <c r="C198" s="56">
        <f ca="1" t="shared" si="6"/>
        <v>0.794579265042968</v>
      </c>
      <c r="D198" s="56">
        <f ca="1" t="shared" si="7"/>
        <v>0.0454720342614525</v>
      </c>
      <c r="E198" s="56">
        <f ca="1" t="shared" si="8"/>
        <v>3</v>
      </c>
      <c r="F198" s="64">
        <f ca="1">IF(E198=1,$C$4*SQRT(D198),IF(E198=2,$C$4+($C$5-$C$4)*D198,$C$6-($C$6-$C$5)*SQRT(1-D198)))</f>
        <v>7.06900158791464</v>
      </c>
    </row>
    <row r="199" spans="2:6">
      <c r="B199" s="55">
        <v>183</v>
      </c>
      <c r="C199" s="56">
        <f ca="1" t="shared" si="6"/>
        <v>0.0905274057300791</v>
      </c>
      <c r="D199" s="56">
        <f ca="1" t="shared" si="7"/>
        <v>0.855823355435409</v>
      </c>
      <c r="E199" s="56">
        <f ca="1" t="shared" si="8"/>
        <v>1</v>
      </c>
      <c r="F199" s="64">
        <f ca="1">IF(E199=1,$C$4*SQRT(D199),IF(E199=2,$C$4+($C$5-$C$4)*D199,$C$6-($C$6-$C$5)*SQRT(1-D199)))</f>
        <v>2.77532163882291</v>
      </c>
    </row>
    <row r="200" spans="2:6">
      <c r="B200" s="55">
        <v>184</v>
      </c>
      <c r="C200" s="56">
        <f ca="1" t="shared" si="6"/>
        <v>0.354811590606377</v>
      </c>
      <c r="D200" s="56">
        <f ca="1" t="shared" si="7"/>
        <v>0.924438590014581</v>
      </c>
      <c r="E200" s="56">
        <f ca="1" t="shared" si="8"/>
        <v>2</v>
      </c>
      <c r="F200" s="64">
        <f ca="1">IF(E200=1,$C$4*SQRT(D200),IF(E200=2,$C$4+($C$5-$C$4)*D200,$C$6-($C$6-$C$5)*SQRT(1-D200)))</f>
        <v>6.69775436005833</v>
      </c>
    </row>
    <row r="201" spans="2:6">
      <c r="B201" s="55">
        <v>185</v>
      </c>
      <c r="C201" s="56">
        <f ca="1" t="shared" si="6"/>
        <v>0.778385205458708</v>
      </c>
      <c r="D201" s="56">
        <f ca="1" t="shared" si="7"/>
        <v>0.164280691628039</v>
      </c>
      <c r="E201" s="56">
        <f ca="1" t="shared" si="8"/>
        <v>2</v>
      </c>
      <c r="F201" s="64">
        <f ca="1">IF(E201=1,$C$4*SQRT(D201),IF(E201=2,$C$4+($C$5-$C$4)*D201,$C$6-($C$6-$C$5)*SQRT(1-D201)))</f>
        <v>3.65712276651216</v>
      </c>
    </row>
    <row r="202" spans="2:6">
      <c r="B202" s="55">
        <v>186</v>
      </c>
      <c r="C202" s="56">
        <f ca="1" t="shared" si="6"/>
        <v>0.557445679858972</v>
      </c>
      <c r="D202" s="56">
        <f ca="1" t="shared" si="7"/>
        <v>0.120330389434797</v>
      </c>
      <c r="E202" s="56">
        <f ca="1" t="shared" si="8"/>
        <v>2</v>
      </c>
      <c r="F202" s="64">
        <f ca="1">IF(E202=1,$C$4*SQRT(D202),IF(E202=2,$C$4+($C$5-$C$4)*D202,$C$6-($C$6-$C$5)*SQRT(1-D202)))</f>
        <v>3.48132155773919</v>
      </c>
    </row>
    <row r="203" spans="2:6">
      <c r="B203" s="55">
        <v>187</v>
      </c>
      <c r="C203" s="56">
        <f ca="1" t="shared" si="6"/>
        <v>0.605203496654694</v>
      </c>
      <c r="D203" s="56">
        <f ca="1" t="shared" si="7"/>
        <v>0.0425351916826675</v>
      </c>
      <c r="E203" s="56">
        <f ca="1" t="shared" si="8"/>
        <v>2</v>
      </c>
      <c r="F203" s="64">
        <f ca="1">IF(E203=1,$C$4*SQRT(D203),IF(E203=2,$C$4+($C$5-$C$4)*D203,$C$6-($C$6-$C$5)*SQRT(1-D203)))</f>
        <v>3.17014076673067</v>
      </c>
    </row>
    <row r="204" spans="2:6">
      <c r="B204" s="55">
        <v>188</v>
      </c>
      <c r="C204" s="56">
        <f ca="1" t="shared" si="6"/>
        <v>0.0571447817644706</v>
      </c>
      <c r="D204" s="56">
        <f ca="1" t="shared" si="7"/>
        <v>0.860704221867794</v>
      </c>
      <c r="E204" s="56">
        <f ca="1" t="shared" si="8"/>
        <v>1</v>
      </c>
      <c r="F204" s="64">
        <f ca="1">IF(E204=1,$C$4*SQRT(D204),IF(E204=2,$C$4+($C$5-$C$4)*D204,$C$6-($C$6-$C$5)*SQRT(1-D204)))</f>
        <v>2.78322438851239</v>
      </c>
    </row>
    <row r="205" spans="2:6">
      <c r="B205" s="55">
        <v>189</v>
      </c>
      <c r="C205" s="56">
        <f ca="1" t="shared" si="6"/>
        <v>0.747087816789697</v>
      </c>
      <c r="D205" s="56">
        <f ca="1" t="shared" si="7"/>
        <v>0.88873853775774</v>
      </c>
      <c r="E205" s="56">
        <f ca="1" t="shared" si="8"/>
        <v>2</v>
      </c>
      <c r="F205" s="64">
        <f ca="1">IF(E205=1,$C$4*SQRT(D205),IF(E205=2,$C$4+($C$5-$C$4)*D205,$C$6-($C$6-$C$5)*SQRT(1-D205)))</f>
        <v>6.55495415103096</v>
      </c>
    </row>
    <row r="206" spans="2:6">
      <c r="B206" s="55">
        <v>190</v>
      </c>
      <c r="C206" s="56">
        <f ca="1" t="shared" si="6"/>
        <v>0.411953895921128</v>
      </c>
      <c r="D206" s="56">
        <f ca="1" t="shared" si="7"/>
        <v>0.638253732024046</v>
      </c>
      <c r="E206" s="56">
        <f ca="1" t="shared" si="8"/>
        <v>2</v>
      </c>
      <c r="F206" s="64">
        <f ca="1">IF(E206=1,$C$4*SQRT(D206),IF(E206=2,$C$4+($C$5-$C$4)*D206,$C$6-($C$6-$C$5)*SQRT(1-D206)))</f>
        <v>5.55301492809618</v>
      </c>
    </row>
    <row r="207" spans="2:6">
      <c r="B207" s="55">
        <v>191</v>
      </c>
      <c r="C207" s="56">
        <f ca="1" t="shared" si="6"/>
        <v>0.799572826001226</v>
      </c>
      <c r="D207" s="56">
        <f ca="1" t="shared" si="7"/>
        <v>0.576130269112171</v>
      </c>
      <c r="E207" s="56">
        <f ca="1" t="shared" si="8"/>
        <v>3</v>
      </c>
      <c r="F207" s="64">
        <f ca="1">IF(E207=1,$C$4*SQRT(D207),IF(E207=2,$C$4+($C$5-$C$4)*D207,$C$6-($C$6-$C$5)*SQRT(1-D207)))</f>
        <v>8.04684164031934</v>
      </c>
    </row>
    <row r="208" spans="2:6">
      <c r="B208" s="55">
        <v>192</v>
      </c>
      <c r="C208" s="56">
        <f ca="1" t="shared" si="6"/>
        <v>0.181456570641339</v>
      </c>
      <c r="D208" s="56">
        <f ca="1" t="shared" si="7"/>
        <v>0.445636816060257</v>
      </c>
      <c r="E208" s="56">
        <f ca="1" t="shared" si="8"/>
        <v>1</v>
      </c>
      <c r="F208" s="64">
        <f ca="1">IF(E208=1,$C$4*SQRT(D208),IF(E208=2,$C$4+($C$5-$C$4)*D208,$C$6-($C$6-$C$5)*SQRT(1-D208)))</f>
        <v>2.00268103914286</v>
      </c>
    </row>
    <row r="209" spans="2:6">
      <c r="B209" s="55">
        <v>193</v>
      </c>
      <c r="C209" s="56">
        <f ca="1" t="shared" ref="C209:C272" si="9">RAND()</f>
        <v>0.732708439219389</v>
      </c>
      <c r="D209" s="56">
        <f ca="1" t="shared" ref="D209:D272" si="10">RAND()</f>
        <v>0.619698370215106</v>
      </c>
      <c r="E209" s="56">
        <f ca="1" t="shared" ref="E209:E272" si="11">IF(C209&lt;=$C$10,1,IF(C209&lt;=$C$10+$C$11,2,3))</f>
        <v>2</v>
      </c>
      <c r="F209" s="64">
        <f ca="1">IF(E209=1,$C$4*SQRT(D209),IF(E209=2,$C$4+($C$5-$C$4)*D209,$C$6-($C$6-$C$5)*SQRT(1-D209)))</f>
        <v>5.47879348086042</v>
      </c>
    </row>
    <row r="210" spans="2:6">
      <c r="B210" s="55">
        <v>194</v>
      </c>
      <c r="C210" s="56">
        <f ca="1" t="shared" si="9"/>
        <v>0.328635507465468</v>
      </c>
      <c r="D210" s="56">
        <f ca="1" t="shared" si="10"/>
        <v>0.945196368231956</v>
      </c>
      <c r="E210" s="56">
        <f ca="1" t="shared" si="11"/>
        <v>2</v>
      </c>
      <c r="F210" s="64">
        <f ca="1">IF(E210=1,$C$4*SQRT(D210),IF(E210=2,$C$4+($C$5-$C$4)*D210,$C$6-($C$6-$C$5)*SQRT(1-D210)))</f>
        <v>6.78078547292782</v>
      </c>
    </row>
    <row r="211" spans="2:6">
      <c r="B211" s="55">
        <v>195</v>
      </c>
      <c r="C211" s="56">
        <f ca="1" t="shared" si="9"/>
        <v>0.552102715559486</v>
      </c>
      <c r="D211" s="56">
        <f ca="1" t="shared" si="10"/>
        <v>0.476231994757229</v>
      </c>
      <c r="E211" s="56">
        <f ca="1" t="shared" si="11"/>
        <v>2</v>
      </c>
      <c r="F211" s="64">
        <f ca="1">IF(E211=1,$C$4*SQRT(D211),IF(E211=2,$C$4+($C$5-$C$4)*D211,$C$6-($C$6-$C$5)*SQRT(1-D211)))</f>
        <v>4.90492797902892</v>
      </c>
    </row>
    <row r="212" spans="2:6">
      <c r="B212" s="55">
        <v>196</v>
      </c>
      <c r="C212" s="56">
        <f ca="1" t="shared" si="9"/>
        <v>0.495813330264272</v>
      </c>
      <c r="D212" s="56">
        <f ca="1" t="shared" si="10"/>
        <v>0.00873728309597288</v>
      </c>
      <c r="E212" s="56">
        <f ca="1" t="shared" si="11"/>
        <v>2</v>
      </c>
      <c r="F212" s="64">
        <f ca="1">IF(E212=1,$C$4*SQRT(D212),IF(E212=2,$C$4+($C$5-$C$4)*D212,$C$6-($C$6-$C$5)*SQRT(1-D212)))</f>
        <v>3.03494913238389</v>
      </c>
    </row>
    <row r="213" spans="2:6">
      <c r="B213" s="55">
        <v>197</v>
      </c>
      <c r="C213" s="56">
        <f ca="1" t="shared" si="9"/>
        <v>0.583392116920773</v>
      </c>
      <c r="D213" s="56">
        <f ca="1" t="shared" si="10"/>
        <v>0.977734786713526</v>
      </c>
      <c r="E213" s="56">
        <f ca="1" t="shared" si="11"/>
        <v>2</v>
      </c>
      <c r="F213" s="64">
        <f ca="1">IF(E213=1,$C$4*SQRT(D213),IF(E213=2,$C$4+($C$5-$C$4)*D213,$C$6-($C$6-$C$5)*SQRT(1-D213)))</f>
        <v>6.91093914685411</v>
      </c>
    </row>
    <row r="214" spans="2:6">
      <c r="B214" s="55">
        <v>198</v>
      </c>
      <c r="C214" s="56">
        <f ca="1" t="shared" si="9"/>
        <v>0.962433475475429</v>
      </c>
      <c r="D214" s="56">
        <f ca="1" t="shared" si="10"/>
        <v>0.0992650261084811</v>
      </c>
      <c r="E214" s="56">
        <f ca="1" t="shared" si="11"/>
        <v>3</v>
      </c>
      <c r="F214" s="64">
        <f ca="1">IF(E214=1,$C$4*SQRT(D214),IF(E214=2,$C$4+($C$5-$C$4)*D214,$C$6-($C$6-$C$5)*SQRT(1-D214)))</f>
        <v>7.15278824724544</v>
      </c>
    </row>
    <row r="215" spans="2:6">
      <c r="B215" s="55">
        <v>199</v>
      </c>
      <c r="C215" s="56">
        <f ca="1" t="shared" si="9"/>
        <v>0.709811733385174</v>
      </c>
      <c r="D215" s="56">
        <f ca="1" t="shared" si="10"/>
        <v>0.168490978608356</v>
      </c>
      <c r="E215" s="56">
        <f ca="1" t="shared" si="11"/>
        <v>2</v>
      </c>
      <c r="F215" s="64">
        <f ca="1">IF(E215=1,$C$4*SQRT(D215),IF(E215=2,$C$4+($C$5-$C$4)*D215,$C$6-($C$6-$C$5)*SQRT(1-D215)))</f>
        <v>3.67396391443343</v>
      </c>
    </row>
    <row r="216" spans="2:6">
      <c r="B216" s="55">
        <v>200</v>
      </c>
      <c r="C216" s="56">
        <f ca="1" t="shared" si="9"/>
        <v>0.466809254762109</v>
      </c>
      <c r="D216" s="56">
        <f ca="1" t="shared" si="10"/>
        <v>0.861936527638744</v>
      </c>
      <c r="E216" s="56">
        <f ca="1" t="shared" si="11"/>
        <v>2</v>
      </c>
      <c r="F216" s="64">
        <f ca="1">IF(E216=1,$C$4*SQRT(D216),IF(E216=2,$C$4+($C$5-$C$4)*D216,$C$6-($C$6-$C$5)*SQRT(1-D216)))</f>
        <v>6.44774611055498</v>
      </c>
    </row>
    <row r="217" spans="2:6">
      <c r="B217" s="55">
        <v>201</v>
      </c>
      <c r="C217" s="56">
        <f ca="1" t="shared" si="9"/>
        <v>0.253743380340376</v>
      </c>
      <c r="D217" s="56">
        <f ca="1" t="shared" si="10"/>
        <v>0.738826289681987</v>
      </c>
      <c r="E217" s="56">
        <f ca="1" t="shared" si="11"/>
        <v>2</v>
      </c>
      <c r="F217" s="64">
        <f ca="1">IF(E217=1,$C$4*SQRT(D217),IF(E217=2,$C$4+($C$5-$C$4)*D217,$C$6-($C$6-$C$5)*SQRT(1-D217)))</f>
        <v>5.95530515872795</v>
      </c>
    </row>
    <row r="218" spans="2:6">
      <c r="B218" s="55">
        <v>202</v>
      </c>
      <c r="C218" s="56">
        <f ca="1" t="shared" si="9"/>
        <v>0.802549255553598</v>
      </c>
      <c r="D218" s="56">
        <f ca="1" t="shared" si="10"/>
        <v>0.855208576277357</v>
      </c>
      <c r="E218" s="56">
        <f ca="1" t="shared" si="11"/>
        <v>3</v>
      </c>
      <c r="F218" s="64">
        <f ca="1">IF(E218=1,$C$4*SQRT(D218),IF(E218=2,$C$4+($C$5-$C$4)*D218,$C$6-($C$6-$C$5)*SQRT(1-D218)))</f>
        <v>8.85845595200895</v>
      </c>
    </row>
    <row r="219" spans="2:6">
      <c r="B219" s="55">
        <v>203</v>
      </c>
      <c r="C219" s="56">
        <f ca="1" t="shared" si="9"/>
        <v>0.966091447269502</v>
      </c>
      <c r="D219" s="56">
        <f ca="1" t="shared" si="10"/>
        <v>0.952257783529864</v>
      </c>
      <c r="E219" s="56">
        <f ca="1" t="shared" si="11"/>
        <v>3</v>
      </c>
      <c r="F219" s="64">
        <f ca="1">IF(E219=1,$C$4*SQRT(D219),IF(E219=2,$C$4+($C$5-$C$4)*D219,$C$6-($C$6-$C$5)*SQRT(1-D219)))</f>
        <v>9.34450023018218</v>
      </c>
    </row>
    <row r="220" spans="2:6">
      <c r="B220" s="55">
        <v>204</v>
      </c>
      <c r="C220" s="56">
        <f ca="1" t="shared" si="9"/>
        <v>0.155412821197123</v>
      </c>
      <c r="D220" s="56">
        <f ca="1" t="shared" si="10"/>
        <v>0.968254420104781</v>
      </c>
      <c r="E220" s="56">
        <f ca="1" t="shared" si="11"/>
        <v>1</v>
      </c>
      <c r="F220" s="64">
        <f ca="1">IF(E220=1,$C$4*SQRT(D220),IF(E220=2,$C$4+($C$5-$C$4)*D220,$C$6-($C$6-$C$5)*SQRT(1-D220)))</f>
        <v>2.95199759162216</v>
      </c>
    </row>
    <row r="221" spans="2:6">
      <c r="B221" s="55">
        <v>205</v>
      </c>
      <c r="C221" s="56">
        <f ca="1" t="shared" si="9"/>
        <v>0.116727052985971</v>
      </c>
      <c r="D221" s="56">
        <f ca="1" t="shared" si="10"/>
        <v>0.248572609455375</v>
      </c>
      <c r="E221" s="56">
        <f ca="1" t="shared" si="11"/>
        <v>1</v>
      </c>
      <c r="F221" s="64">
        <f ca="1">IF(E221=1,$C$4*SQRT(D221),IF(E221=2,$C$4+($C$5-$C$4)*D221,$C$6-($C$6-$C$5)*SQRT(1-D221)))</f>
        <v>1.49571169852294</v>
      </c>
    </row>
    <row r="222" spans="2:6">
      <c r="B222" s="55">
        <v>206</v>
      </c>
      <c r="C222" s="56">
        <f ca="1" t="shared" si="9"/>
        <v>0.147976011570419</v>
      </c>
      <c r="D222" s="56">
        <f ca="1" t="shared" si="10"/>
        <v>0.810250780510448</v>
      </c>
      <c r="E222" s="56">
        <f ca="1" t="shared" si="11"/>
        <v>1</v>
      </c>
      <c r="F222" s="64">
        <f ca="1">IF(E222=1,$C$4*SQRT(D222),IF(E222=2,$C$4+($C$5-$C$4)*D222,$C$6-($C$6-$C$5)*SQRT(1-D222)))</f>
        <v>2.70041793517115</v>
      </c>
    </row>
    <row r="223" spans="2:6">
      <c r="B223" s="55">
        <v>207</v>
      </c>
      <c r="C223" s="56">
        <f ca="1" t="shared" si="9"/>
        <v>0.411707088847893</v>
      </c>
      <c r="D223" s="56">
        <f ca="1" t="shared" si="10"/>
        <v>0.603129916841697</v>
      </c>
      <c r="E223" s="56">
        <f ca="1" t="shared" si="11"/>
        <v>2</v>
      </c>
      <c r="F223" s="64">
        <f ca="1">IF(E223=1,$C$4*SQRT(D223),IF(E223=2,$C$4+($C$5-$C$4)*D223,$C$6-($C$6-$C$5)*SQRT(1-D223)))</f>
        <v>5.41251966736679</v>
      </c>
    </row>
    <row r="224" spans="2:6">
      <c r="B224" s="55">
        <v>208</v>
      </c>
      <c r="C224" s="56">
        <f ca="1" t="shared" si="9"/>
        <v>0.202774440946843</v>
      </c>
      <c r="D224" s="56">
        <f ca="1" t="shared" si="10"/>
        <v>0.480878353490803</v>
      </c>
      <c r="E224" s="56">
        <f ca="1" t="shared" si="11"/>
        <v>1</v>
      </c>
      <c r="F224" s="64">
        <f ca="1">IF(E224=1,$C$4*SQRT(D224),IF(E224=2,$C$4+($C$5-$C$4)*D224,$C$6-($C$6-$C$5)*SQRT(1-D224)))</f>
        <v>2.08036179099147</v>
      </c>
    </row>
    <row r="225" spans="2:6">
      <c r="B225" s="55">
        <v>209</v>
      </c>
      <c r="C225" s="56">
        <f ca="1" t="shared" si="9"/>
        <v>0.748635128473692</v>
      </c>
      <c r="D225" s="56">
        <f ca="1" t="shared" si="10"/>
        <v>0.836939327146691</v>
      </c>
      <c r="E225" s="56">
        <f ca="1" t="shared" si="11"/>
        <v>2</v>
      </c>
      <c r="F225" s="64">
        <f ca="1">IF(E225=1,$C$4*SQRT(D225),IF(E225=2,$C$4+($C$5-$C$4)*D225,$C$6-($C$6-$C$5)*SQRT(1-D225)))</f>
        <v>6.34775730858676</v>
      </c>
    </row>
    <row r="226" spans="2:6">
      <c r="B226" s="55">
        <v>210</v>
      </c>
      <c r="C226" s="56">
        <f ca="1" t="shared" si="9"/>
        <v>0.143233977658106</v>
      </c>
      <c r="D226" s="56">
        <f ca="1" t="shared" si="10"/>
        <v>0.843077326334727</v>
      </c>
      <c r="E226" s="56">
        <f ca="1" t="shared" si="11"/>
        <v>1</v>
      </c>
      <c r="F226" s="64">
        <f ca="1">IF(E226=1,$C$4*SQRT(D226),IF(E226=2,$C$4+($C$5-$C$4)*D226,$C$6-($C$6-$C$5)*SQRT(1-D226)))</f>
        <v>2.75457727011107</v>
      </c>
    </row>
    <row r="227" spans="2:6">
      <c r="B227" s="55">
        <v>211</v>
      </c>
      <c r="C227" s="56">
        <f ca="1" t="shared" si="9"/>
        <v>0.641271825901215</v>
      </c>
      <c r="D227" s="56">
        <f ca="1" t="shared" si="10"/>
        <v>0.160236295377272</v>
      </c>
      <c r="E227" s="56">
        <f ca="1" t="shared" si="11"/>
        <v>2</v>
      </c>
      <c r="F227" s="64">
        <f ca="1">IF(E227=1,$C$4*SQRT(D227),IF(E227=2,$C$4+($C$5-$C$4)*D227,$C$6-($C$6-$C$5)*SQRT(1-D227)))</f>
        <v>3.64094518150909</v>
      </c>
    </row>
    <row r="228" spans="2:6">
      <c r="B228" s="55">
        <v>212</v>
      </c>
      <c r="C228" s="56">
        <f ca="1" t="shared" si="9"/>
        <v>0.350504357255474</v>
      </c>
      <c r="D228" s="56">
        <f ca="1" t="shared" si="10"/>
        <v>0.181845175590577</v>
      </c>
      <c r="E228" s="56">
        <f ca="1" t="shared" si="11"/>
        <v>2</v>
      </c>
      <c r="F228" s="64">
        <f ca="1">IF(E228=1,$C$4*SQRT(D228),IF(E228=2,$C$4+($C$5-$C$4)*D228,$C$6-($C$6-$C$5)*SQRT(1-D228)))</f>
        <v>3.72738070236231</v>
      </c>
    </row>
    <row r="229" spans="2:6">
      <c r="B229" s="55">
        <v>213</v>
      </c>
      <c r="C229" s="56">
        <f ca="1" t="shared" si="9"/>
        <v>0.250338104214193</v>
      </c>
      <c r="D229" s="56">
        <f ca="1" t="shared" si="10"/>
        <v>0.196389815119905</v>
      </c>
      <c r="E229" s="56">
        <f ca="1" t="shared" si="11"/>
        <v>2</v>
      </c>
      <c r="F229" s="64">
        <f ca="1">IF(E229=1,$C$4*SQRT(D229),IF(E229=2,$C$4+($C$5-$C$4)*D229,$C$6-($C$6-$C$5)*SQRT(1-D229)))</f>
        <v>3.78555926047962</v>
      </c>
    </row>
    <row r="230" spans="2:6">
      <c r="B230" s="55">
        <v>214</v>
      </c>
      <c r="C230" s="56">
        <f ca="1" t="shared" si="9"/>
        <v>0.245486920058548</v>
      </c>
      <c r="D230" s="56">
        <f ca="1" t="shared" si="10"/>
        <v>0.706804450413176</v>
      </c>
      <c r="E230" s="56">
        <f ca="1" t="shared" si="11"/>
        <v>2</v>
      </c>
      <c r="F230" s="64">
        <f ca="1">IF(E230=1,$C$4*SQRT(D230),IF(E230=2,$C$4+($C$5-$C$4)*D230,$C$6-($C$6-$C$5)*SQRT(1-D230)))</f>
        <v>5.82721780165271</v>
      </c>
    </row>
    <row r="231" spans="2:6">
      <c r="B231" s="55">
        <v>215</v>
      </c>
      <c r="C231" s="56">
        <f ca="1" t="shared" si="9"/>
        <v>0.64853762488223</v>
      </c>
      <c r="D231" s="56">
        <f ca="1" t="shared" si="10"/>
        <v>0.0688687335931566</v>
      </c>
      <c r="E231" s="56">
        <f ca="1" t="shared" si="11"/>
        <v>2</v>
      </c>
      <c r="F231" s="64">
        <f ca="1">IF(E231=1,$C$4*SQRT(D231),IF(E231=2,$C$4+($C$5-$C$4)*D231,$C$6-($C$6-$C$5)*SQRT(1-D231)))</f>
        <v>3.27547493437263</v>
      </c>
    </row>
    <row r="232" spans="2:6">
      <c r="B232" s="55">
        <v>216</v>
      </c>
      <c r="C232" s="56">
        <f ca="1" t="shared" si="9"/>
        <v>0.442056097862618</v>
      </c>
      <c r="D232" s="56">
        <f ca="1" t="shared" si="10"/>
        <v>0.431335483842738</v>
      </c>
      <c r="E232" s="56">
        <f ca="1" t="shared" si="11"/>
        <v>2</v>
      </c>
      <c r="F232" s="64">
        <f ca="1">IF(E232=1,$C$4*SQRT(D232),IF(E232=2,$C$4+($C$5-$C$4)*D232,$C$6-($C$6-$C$5)*SQRT(1-D232)))</f>
        <v>4.72534193537095</v>
      </c>
    </row>
    <row r="233" spans="2:6">
      <c r="B233" s="55">
        <v>217</v>
      </c>
      <c r="C233" s="56">
        <f ca="1" t="shared" si="9"/>
        <v>0.669247446968273</v>
      </c>
      <c r="D233" s="56">
        <f ca="1" t="shared" si="10"/>
        <v>0.246460953074295</v>
      </c>
      <c r="E233" s="56">
        <f ca="1" t="shared" si="11"/>
        <v>2</v>
      </c>
      <c r="F233" s="64">
        <f ca="1">IF(E233=1,$C$4*SQRT(D233),IF(E233=2,$C$4+($C$5-$C$4)*D233,$C$6-($C$6-$C$5)*SQRT(1-D233)))</f>
        <v>3.98584381229718</v>
      </c>
    </row>
    <row r="234" spans="2:6">
      <c r="B234" s="55">
        <v>218</v>
      </c>
      <c r="C234" s="56">
        <f ca="1" t="shared" si="9"/>
        <v>0.420180526724082</v>
      </c>
      <c r="D234" s="56">
        <f ca="1" t="shared" si="10"/>
        <v>0.752697978837799</v>
      </c>
      <c r="E234" s="56">
        <f ca="1" t="shared" si="11"/>
        <v>2</v>
      </c>
      <c r="F234" s="64">
        <f ca="1">IF(E234=1,$C$4*SQRT(D234),IF(E234=2,$C$4+($C$5-$C$4)*D234,$C$6-($C$6-$C$5)*SQRT(1-D234)))</f>
        <v>6.0107919153512</v>
      </c>
    </row>
    <row r="235" spans="2:6">
      <c r="B235" s="55">
        <v>219</v>
      </c>
      <c r="C235" s="56">
        <f ca="1" t="shared" si="9"/>
        <v>0.534641775153263</v>
      </c>
      <c r="D235" s="56">
        <f ca="1" t="shared" si="10"/>
        <v>0.133295253888016</v>
      </c>
      <c r="E235" s="56">
        <f ca="1" t="shared" si="11"/>
        <v>2</v>
      </c>
      <c r="F235" s="64">
        <f ca="1">IF(E235=1,$C$4*SQRT(D235),IF(E235=2,$C$4+($C$5-$C$4)*D235,$C$6-($C$6-$C$5)*SQRT(1-D235)))</f>
        <v>3.53318101555206</v>
      </c>
    </row>
    <row r="236" spans="2:6">
      <c r="B236" s="55">
        <v>220</v>
      </c>
      <c r="C236" s="56">
        <f ca="1" t="shared" si="9"/>
        <v>0.266066058166085</v>
      </c>
      <c r="D236" s="56">
        <f ca="1" t="shared" si="10"/>
        <v>0.915756007439622</v>
      </c>
      <c r="E236" s="56">
        <f ca="1" t="shared" si="11"/>
        <v>2</v>
      </c>
      <c r="F236" s="64">
        <f ca="1">IF(E236=1,$C$4*SQRT(D236),IF(E236=2,$C$4+($C$5-$C$4)*D236,$C$6-($C$6-$C$5)*SQRT(1-D236)))</f>
        <v>6.66302402975849</v>
      </c>
    </row>
    <row r="237" spans="2:6">
      <c r="B237" s="55">
        <v>221</v>
      </c>
      <c r="C237" s="56">
        <f ca="1" t="shared" si="9"/>
        <v>0.68556656005527</v>
      </c>
      <c r="D237" s="56">
        <f ca="1" t="shared" si="10"/>
        <v>0.791728055273107</v>
      </c>
      <c r="E237" s="56">
        <f ca="1" t="shared" si="11"/>
        <v>2</v>
      </c>
      <c r="F237" s="64">
        <f ca="1">IF(E237=1,$C$4*SQRT(D237),IF(E237=2,$C$4+($C$5-$C$4)*D237,$C$6-($C$6-$C$5)*SQRT(1-D237)))</f>
        <v>6.16691222109243</v>
      </c>
    </row>
    <row r="238" spans="2:6">
      <c r="B238" s="55">
        <v>222</v>
      </c>
      <c r="C238" s="56">
        <f ca="1" t="shared" si="9"/>
        <v>0.960141395761782</v>
      </c>
      <c r="D238" s="56">
        <f ca="1" t="shared" si="10"/>
        <v>0.984828057779442</v>
      </c>
      <c r="E238" s="56">
        <f ca="1" t="shared" si="11"/>
        <v>3</v>
      </c>
      <c r="F238" s="64">
        <f ca="1">IF(E238=1,$C$4*SQRT(D238),IF(E238=2,$C$4+($C$5-$C$4)*D238,$C$6-($C$6-$C$5)*SQRT(1-D238)))</f>
        <v>9.63047668546488</v>
      </c>
    </row>
    <row r="239" spans="2:6">
      <c r="B239" s="55">
        <v>223</v>
      </c>
      <c r="C239" s="56">
        <f ca="1" t="shared" si="9"/>
        <v>0.013828623827373</v>
      </c>
      <c r="D239" s="56">
        <f ca="1" t="shared" si="10"/>
        <v>0.823582090972598</v>
      </c>
      <c r="E239" s="56">
        <f ca="1" t="shared" si="11"/>
        <v>1</v>
      </c>
      <c r="F239" s="64">
        <f ca="1">IF(E239=1,$C$4*SQRT(D239),IF(E239=2,$C$4+($C$5-$C$4)*D239,$C$6-($C$6-$C$5)*SQRT(1-D239)))</f>
        <v>2.72254271201636</v>
      </c>
    </row>
    <row r="240" spans="2:6">
      <c r="B240" s="55">
        <v>224</v>
      </c>
      <c r="C240" s="56">
        <f ca="1" t="shared" si="9"/>
        <v>0.340751377914436</v>
      </c>
      <c r="D240" s="56">
        <f ca="1" t="shared" si="10"/>
        <v>0.554960307709885</v>
      </c>
      <c r="E240" s="56">
        <f ca="1" t="shared" si="11"/>
        <v>2</v>
      </c>
      <c r="F240" s="64">
        <f ca="1">IF(E240=1,$C$4*SQRT(D240),IF(E240=2,$C$4+($C$5-$C$4)*D240,$C$6-($C$6-$C$5)*SQRT(1-D240)))</f>
        <v>5.21984123083954</v>
      </c>
    </row>
    <row r="241" spans="2:6">
      <c r="B241" s="55">
        <v>225</v>
      </c>
      <c r="C241" s="56">
        <f ca="1" t="shared" si="9"/>
        <v>0.222755601738487</v>
      </c>
      <c r="D241" s="56">
        <f ca="1" t="shared" si="10"/>
        <v>0.609612433985393</v>
      </c>
      <c r="E241" s="56">
        <f ca="1" t="shared" si="11"/>
        <v>2</v>
      </c>
      <c r="F241" s="64">
        <f ca="1">IF(E241=1,$C$4*SQRT(D241),IF(E241=2,$C$4+($C$5-$C$4)*D241,$C$6-($C$6-$C$5)*SQRT(1-D241)))</f>
        <v>5.43844973594157</v>
      </c>
    </row>
    <row r="242" spans="2:6">
      <c r="B242" s="55">
        <v>226</v>
      </c>
      <c r="C242" s="56">
        <f ca="1" t="shared" si="9"/>
        <v>0.488718003741669</v>
      </c>
      <c r="D242" s="56">
        <f ca="1" t="shared" si="10"/>
        <v>0.890897793198843</v>
      </c>
      <c r="E242" s="56">
        <f ca="1" t="shared" si="11"/>
        <v>2</v>
      </c>
      <c r="F242" s="64">
        <f ca="1">IF(E242=1,$C$4*SQRT(D242),IF(E242=2,$C$4+($C$5-$C$4)*D242,$C$6-($C$6-$C$5)*SQRT(1-D242)))</f>
        <v>6.56359117279537</v>
      </c>
    </row>
    <row r="243" spans="2:6">
      <c r="B243" s="55">
        <v>227</v>
      </c>
      <c r="C243" s="56">
        <f ca="1" t="shared" si="9"/>
        <v>0.739203537029685</v>
      </c>
      <c r="D243" s="56">
        <f ca="1" t="shared" si="10"/>
        <v>0.644170006001948</v>
      </c>
      <c r="E243" s="56">
        <f ca="1" t="shared" si="11"/>
        <v>2</v>
      </c>
      <c r="F243" s="64">
        <f ca="1">IF(E243=1,$C$4*SQRT(D243),IF(E243=2,$C$4+($C$5-$C$4)*D243,$C$6-($C$6-$C$5)*SQRT(1-D243)))</f>
        <v>5.57668002400779</v>
      </c>
    </row>
    <row r="244" spans="2:6">
      <c r="B244" s="55">
        <v>228</v>
      </c>
      <c r="C244" s="56">
        <f ca="1" t="shared" si="9"/>
        <v>0.961433996456804</v>
      </c>
      <c r="D244" s="56">
        <f ca="1" t="shared" si="10"/>
        <v>0.365084174921968</v>
      </c>
      <c r="E244" s="56">
        <f ca="1" t="shared" si="11"/>
        <v>3</v>
      </c>
      <c r="F244" s="64">
        <f ca="1">IF(E244=1,$C$4*SQRT(D244),IF(E244=2,$C$4+($C$5-$C$4)*D244,$C$6-($C$6-$C$5)*SQRT(1-D244)))</f>
        <v>7.6095518358052</v>
      </c>
    </row>
    <row r="245" spans="2:6">
      <c r="B245" s="55">
        <v>229</v>
      </c>
      <c r="C245" s="56">
        <f ca="1" t="shared" si="9"/>
        <v>0.711480002985216</v>
      </c>
      <c r="D245" s="56">
        <f ca="1" t="shared" si="10"/>
        <v>0.492129072892816</v>
      </c>
      <c r="E245" s="56">
        <f ca="1" t="shared" si="11"/>
        <v>2</v>
      </c>
      <c r="F245" s="64">
        <f ca="1">IF(E245=1,$C$4*SQRT(D245),IF(E245=2,$C$4+($C$5-$C$4)*D245,$C$6-($C$6-$C$5)*SQRT(1-D245)))</f>
        <v>4.96851629157126</v>
      </c>
    </row>
    <row r="246" spans="2:6">
      <c r="B246" s="55">
        <v>230</v>
      </c>
      <c r="C246" s="56">
        <f ca="1" t="shared" si="9"/>
        <v>0.88682134093667</v>
      </c>
      <c r="D246" s="56">
        <f ca="1" t="shared" si="10"/>
        <v>0.306184368341794</v>
      </c>
      <c r="E246" s="56">
        <f ca="1" t="shared" si="11"/>
        <v>3</v>
      </c>
      <c r="F246" s="64">
        <f ca="1">IF(E246=1,$C$4*SQRT(D246),IF(E246=2,$C$4+($C$5-$C$4)*D246,$C$6-($C$6-$C$5)*SQRT(1-D246)))</f>
        <v>7.50113211935408</v>
      </c>
    </row>
    <row r="247" spans="2:6">
      <c r="B247" s="55">
        <v>231</v>
      </c>
      <c r="C247" s="56">
        <f ca="1" t="shared" si="9"/>
        <v>0.109420278439435</v>
      </c>
      <c r="D247" s="56">
        <f ca="1" t="shared" si="10"/>
        <v>0.597645771109185</v>
      </c>
      <c r="E247" s="56">
        <f ca="1" t="shared" si="11"/>
        <v>1</v>
      </c>
      <c r="F247" s="64">
        <f ca="1">IF(E247=1,$C$4*SQRT(D247),IF(E247=2,$C$4+($C$5-$C$4)*D247,$C$6-($C$6-$C$5)*SQRT(1-D247)))</f>
        <v>2.31922658228614</v>
      </c>
    </row>
    <row r="248" spans="2:6">
      <c r="B248" s="55">
        <v>232</v>
      </c>
      <c r="C248" s="56">
        <f ca="1" t="shared" si="9"/>
        <v>0.125646272841226</v>
      </c>
      <c r="D248" s="56">
        <f ca="1" t="shared" si="10"/>
        <v>0.174754383964198</v>
      </c>
      <c r="E248" s="56">
        <f ca="1" t="shared" si="11"/>
        <v>1</v>
      </c>
      <c r="F248" s="64">
        <f ca="1">IF(E248=1,$C$4*SQRT(D248),IF(E248=2,$C$4+($C$5-$C$4)*D248,$C$6-($C$6-$C$5)*SQRT(1-D248)))</f>
        <v>1.25410902862462</v>
      </c>
    </row>
    <row r="249" spans="2:6">
      <c r="B249" s="55">
        <v>233</v>
      </c>
      <c r="C249" s="56">
        <f ca="1" t="shared" si="9"/>
        <v>0.102723342300223</v>
      </c>
      <c r="D249" s="56">
        <f ca="1" t="shared" si="10"/>
        <v>0.71158581263337</v>
      </c>
      <c r="E249" s="56">
        <f ca="1" t="shared" si="11"/>
        <v>1</v>
      </c>
      <c r="F249" s="64">
        <f ca="1">IF(E249=1,$C$4*SQRT(D249),IF(E249=2,$C$4+($C$5-$C$4)*D249,$C$6-($C$6-$C$5)*SQRT(1-D249)))</f>
        <v>2.5306663773995</v>
      </c>
    </row>
    <row r="250" spans="2:6">
      <c r="B250" s="55">
        <v>234</v>
      </c>
      <c r="C250" s="56">
        <f ca="1" t="shared" si="9"/>
        <v>0.107720954393132</v>
      </c>
      <c r="D250" s="56">
        <f ca="1" t="shared" si="10"/>
        <v>0.190874966686587</v>
      </c>
      <c r="E250" s="56">
        <f ca="1" t="shared" si="11"/>
        <v>1</v>
      </c>
      <c r="F250" s="64">
        <f ca="1">IF(E250=1,$C$4*SQRT(D250),IF(E250=2,$C$4+($C$5-$C$4)*D250,$C$6-($C$6-$C$5)*SQRT(1-D250)))</f>
        <v>1.31067719144696</v>
      </c>
    </row>
    <row r="251" spans="2:6">
      <c r="B251" s="55">
        <v>235</v>
      </c>
      <c r="C251" s="56">
        <f ca="1" t="shared" si="9"/>
        <v>0.807442637584465</v>
      </c>
      <c r="D251" s="56">
        <f ca="1" t="shared" si="10"/>
        <v>0.698724667723531</v>
      </c>
      <c r="E251" s="56">
        <f ca="1" t="shared" si="11"/>
        <v>3</v>
      </c>
      <c r="F251" s="64">
        <f ca="1">IF(E251=1,$C$4*SQRT(D251),IF(E251=2,$C$4+($C$5-$C$4)*D251,$C$6-($C$6-$C$5)*SQRT(1-D251)))</f>
        <v>8.35334339023334</v>
      </c>
    </row>
    <row r="252" spans="2:6">
      <c r="B252" s="55">
        <v>236</v>
      </c>
      <c r="C252" s="56">
        <f ca="1" t="shared" si="9"/>
        <v>0.817133615930407</v>
      </c>
      <c r="D252" s="56">
        <f ca="1" t="shared" si="10"/>
        <v>0.275163431464729</v>
      </c>
      <c r="E252" s="56">
        <f ca="1" t="shared" si="11"/>
        <v>3</v>
      </c>
      <c r="F252" s="64">
        <f ca="1">IF(E252=1,$C$4*SQRT(D252),IF(E252=2,$C$4+($C$5-$C$4)*D252,$C$6-($C$6-$C$5)*SQRT(1-D252)))</f>
        <v>7.44587997212006</v>
      </c>
    </row>
    <row r="253" spans="2:6">
      <c r="B253" s="55">
        <v>237</v>
      </c>
      <c r="C253" s="56">
        <f ca="1" t="shared" si="9"/>
        <v>0.894860971135439</v>
      </c>
      <c r="D253" s="56">
        <f ca="1" t="shared" si="10"/>
        <v>0.653300718226444</v>
      </c>
      <c r="E253" s="56">
        <f ca="1" t="shared" si="11"/>
        <v>3</v>
      </c>
      <c r="F253" s="64">
        <f ca="1">IF(E253=1,$C$4*SQRT(D253),IF(E253=2,$C$4+($C$5-$C$4)*D253,$C$6-($C$6-$C$5)*SQRT(1-D253)))</f>
        <v>8.23356473768156</v>
      </c>
    </row>
    <row r="254" spans="2:6">
      <c r="B254" s="55">
        <v>238</v>
      </c>
      <c r="C254" s="56">
        <f ca="1" t="shared" si="9"/>
        <v>0.99738797535995</v>
      </c>
      <c r="D254" s="56">
        <f ca="1" t="shared" si="10"/>
        <v>0.438599900112134</v>
      </c>
      <c r="E254" s="56">
        <f ca="1" t="shared" si="11"/>
        <v>3</v>
      </c>
      <c r="F254" s="64">
        <f ca="1">IF(E254=1,$C$4*SQRT(D254),IF(E254=2,$C$4+($C$5-$C$4)*D254,$C$6-($C$6-$C$5)*SQRT(1-D254)))</f>
        <v>7.75220087663715</v>
      </c>
    </row>
    <row r="255" spans="2:6">
      <c r="B255" s="55">
        <v>239</v>
      </c>
      <c r="C255" s="56">
        <f ca="1" t="shared" si="9"/>
        <v>0.779929437214899</v>
      </c>
      <c r="D255" s="56">
        <f ca="1" t="shared" si="10"/>
        <v>0.265149329263631</v>
      </c>
      <c r="E255" s="56">
        <f ca="1" t="shared" si="11"/>
        <v>2</v>
      </c>
      <c r="F255" s="64">
        <f ca="1">IF(E255=1,$C$4*SQRT(D255),IF(E255=2,$C$4+($C$5-$C$4)*D255,$C$6-($C$6-$C$5)*SQRT(1-D255)))</f>
        <v>4.06059731705452</v>
      </c>
    </row>
    <row r="256" spans="2:6">
      <c r="B256" s="55">
        <v>240</v>
      </c>
      <c r="C256" s="56">
        <f ca="1" t="shared" si="9"/>
        <v>0.449864048927583</v>
      </c>
      <c r="D256" s="56">
        <f ca="1" t="shared" si="10"/>
        <v>0.394998583144877</v>
      </c>
      <c r="E256" s="56">
        <f ca="1" t="shared" si="11"/>
        <v>2</v>
      </c>
      <c r="F256" s="64">
        <f ca="1">IF(E256=1,$C$4*SQRT(D256),IF(E256=2,$C$4+($C$5-$C$4)*D256,$C$6-($C$6-$C$5)*SQRT(1-D256)))</f>
        <v>4.57999433257951</v>
      </c>
    </row>
    <row r="257" spans="2:6">
      <c r="B257" s="55">
        <v>241</v>
      </c>
      <c r="C257" s="56">
        <f ca="1" t="shared" si="9"/>
        <v>0.18409957894807</v>
      </c>
      <c r="D257" s="56">
        <f ca="1" t="shared" si="10"/>
        <v>0.00732055922955355</v>
      </c>
      <c r="E257" s="56">
        <f ca="1" t="shared" si="11"/>
        <v>1</v>
      </c>
      <c r="F257" s="64">
        <f ca="1">IF(E257=1,$C$4*SQRT(D257),IF(E257=2,$C$4+($C$5-$C$4)*D257,$C$6-($C$6-$C$5)*SQRT(1-D257)))</f>
        <v>0.256680799955863</v>
      </c>
    </row>
    <row r="258" spans="2:6">
      <c r="B258" s="55">
        <v>242</v>
      </c>
      <c r="C258" s="56">
        <f ca="1" t="shared" si="9"/>
        <v>0.257153098825541</v>
      </c>
      <c r="D258" s="56">
        <f ca="1" t="shared" si="10"/>
        <v>0.0537446688497736</v>
      </c>
      <c r="E258" s="56">
        <f ca="1" t="shared" si="11"/>
        <v>2</v>
      </c>
      <c r="F258" s="64">
        <f ca="1">IF(E258=1,$C$4*SQRT(D258),IF(E258=2,$C$4+($C$5-$C$4)*D258,$C$6-($C$6-$C$5)*SQRT(1-D258)))</f>
        <v>3.21497867539909</v>
      </c>
    </row>
    <row r="259" spans="2:6">
      <c r="B259" s="55">
        <v>243</v>
      </c>
      <c r="C259" s="56">
        <f ca="1" t="shared" si="9"/>
        <v>0.610713763339514</v>
      </c>
      <c r="D259" s="56">
        <f ca="1" t="shared" si="10"/>
        <v>0.418271196314452</v>
      </c>
      <c r="E259" s="56">
        <f ca="1" t="shared" si="11"/>
        <v>2</v>
      </c>
      <c r="F259" s="64">
        <f ca="1">IF(E259=1,$C$4*SQRT(D259),IF(E259=2,$C$4+($C$5-$C$4)*D259,$C$6-($C$6-$C$5)*SQRT(1-D259)))</f>
        <v>4.67308478525781</v>
      </c>
    </row>
    <row r="260" spans="2:6">
      <c r="B260" s="55">
        <v>244</v>
      </c>
      <c r="C260" s="56">
        <f ca="1" t="shared" si="9"/>
        <v>0.206028986928329</v>
      </c>
      <c r="D260" s="56">
        <f ca="1" t="shared" si="10"/>
        <v>0.654742797011973</v>
      </c>
      <c r="E260" s="56">
        <f ca="1" t="shared" si="11"/>
        <v>1</v>
      </c>
      <c r="F260" s="64">
        <f ca="1">IF(E260=1,$C$4*SQRT(D260),IF(E260=2,$C$4+($C$5-$C$4)*D260,$C$6-($C$6-$C$5)*SQRT(1-D260)))</f>
        <v>2.42748536001924</v>
      </c>
    </row>
    <row r="261" spans="2:6">
      <c r="B261" s="55">
        <v>245</v>
      </c>
      <c r="C261" s="56">
        <f ca="1" t="shared" si="9"/>
        <v>0.275127821610263</v>
      </c>
      <c r="D261" s="56">
        <f ca="1" t="shared" si="10"/>
        <v>0.683869491276764</v>
      </c>
      <c r="E261" s="56">
        <f ca="1" t="shared" si="11"/>
        <v>2</v>
      </c>
      <c r="F261" s="64">
        <f ca="1">IF(E261=1,$C$4*SQRT(D261),IF(E261=2,$C$4+($C$5-$C$4)*D261,$C$6-($C$6-$C$5)*SQRT(1-D261)))</f>
        <v>5.73547796510706</v>
      </c>
    </row>
    <row r="262" spans="2:6">
      <c r="B262" s="55">
        <v>246</v>
      </c>
      <c r="C262" s="56">
        <f ca="1" t="shared" si="9"/>
        <v>0.766003191800779</v>
      </c>
      <c r="D262" s="56">
        <f ca="1" t="shared" si="10"/>
        <v>0.100507135512677</v>
      </c>
      <c r="E262" s="56">
        <f ca="1" t="shared" si="11"/>
        <v>2</v>
      </c>
      <c r="F262" s="64">
        <f ca="1">IF(E262=1,$C$4*SQRT(D262),IF(E262=2,$C$4+($C$5-$C$4)*D262,$C$6-($C$6-$C$5)*SQRT(1-D262)))</f>
        <v>3.40202854205071</v>
      </c>
    </row>
    <row r="263" spans="2:6">
      <c r="B263" s="55">
        <v>247</v>
      </c>
      <c r="C263" s="56">
        <f ca="1" t="shared" si="9"/>
        <v>0.301033769534681</v>
      </c>
      <c r="D263" s="56">
        <f ca="1" t="shared" si="10"/>
        <v>0.283429177418667</v>
      </c>
      <c r="E263" s="56">
        <f ca="1" t="shared" si="11"/>
        <v>2</v>
      </c>
      <c r="F263" s="64">
        <f ca="1">IF(E263=1,$C$4*SQRT(D263),IF(E263=2,$C$4+($C$5-$C$4)*D263,$C$6-($C$6-$C$5)*SQRT(1-D263)))</f>
        <v>4.13371670967467</v>
      </c>
    </row>
    <row r="264" spans="2:6">
      <c r="B264" s="55">
        <v>248</v>
      </c>
      <c r="C264" s="56">
        <f ca="1" t="shared" si="9"/>
        <v>0.347734245318569</v>
      </c>
      <c r="D264" s="56">
        <f ca="1" t="shared" si="10"/>
        <v>0.00618546374649243</v>
      </c>
      <c r="E264" s="56">
        <f ca="1" t="shared" si="11"/>
        <v>2</v>
      </c>
      <c r="F264" s="64">
        <f ca="1">IF(E264=1,$C$4*SQRT(D264),IF(E264=2,$C$4+($C$5-$C$4)*D264,$C$6-($C$6-$C$5)*SQRT(1-D264)))</f>
        <v>3.02474185498597</v>
      </c>
    </row>
    <row r="265" spans="2:6">
      <c r="B265" s="55">
        <v>249</v>
      </c>
      <c r="C265" s="56">
        <f ca="1" t="shared" si="9"/>
        <v>0.100182112525733</v>
      </c>
      <c r="D265" s="56">
        <f ca="1" t="shared" si="10"/>
        <v>0.645247976065889</v>
      </c>
      <c r="E265" s="56">
        <f ca="1" t="shared" si="11"/>
        <v>1</v>
      </c>
      <c r="F265" s="64">
        <f ca="1">IF(E265=1,$C$4*SQRT(D265),IF(E265=2,$C$4+($C$5-$C$4)*D265,$C$6-($C$6-$C$5)*SQRT(1-D265)))</f>
        <v>2.40981986559016</v>
      </c>
    </row>
    <row r="266" spans="2:6">
      <c r="B266" s="55">
        <v>250</v>
      </c>
      <c r="C266" s="56">
        <f ca="1" t="shared" si="9"/>
        <v>0.172284635569781</v>
      </c>
      <c r="D266" s="56">
        <f ca="1" t="shared" si="10"/>
        <v>0.965794753209808</v>
      </c>
      <c r="E266" s="56">
        <f ca="1" t="shared" si="11"/>
        <v>1</v>
      </c>
      <c r="F266" s="64">
        <f ca="1">IF(E266=1,$C$4*SQRT(D266),IF(E266=2,$C$4+($C$5-$C$4)*D266,$C$6-($C$6-$C$5)*SQRT(1-D266)))</f>
        <v>2.94824571209529</v>
      </c>
    </row>
    <row r="267" spans="2:6">
      <c r="B267" s="55">
        <v>251</v>
      </c>
      <c r="C267" s="56">
        <f ca="1" t="shared" si="9"/>
        <v>0.956667254730613</v>
      </c>
      <c r="D267" s="56">
        <f ca="1" t="shared" si="10"/>
        <v>0.659465873224323</v>
      </c>
      <c r="E267" s="56">
        <f ca="1" t="shared" si="11"/>
        <v>3</v>
      </c>
      <c r="F267" s="64">
        <f ca="1">IF(E267=1,$C$4*SQRT(D267),IF(E267=2,$C$4+($C$5-$C$4)*D267,$C$6-($C$6-$C$5)*SQRT(1-D267)))</f>
        <v>8.24934094096506</v>
      </c>
    </row>
    <row r="268" spans="2:6">
      <c r="B268" s="55">
        <v>252</v>
      </c>
      <c r="C268" s="56">
        <f ca="1" t="shared" si="9"/>
        <v>0.197829541774723</v>
      </c>
      <c r="D268" s="56">
        <f ca="1" t="shared" si="10"/>
        <v>0.179853433530415</v>
      </c>
      <c r="E268" s="56">
        <f ca="1" t="shared" si="11"/>
        <v>1</v>
      </c>
      <c r="F268" s="64">
        <f ca="1">IF(E268=1,$C$4*SQRT(D268),IF(E268=2,$C$4+($C$5-$C$4)*D268,$C$6-($C$6-$C$5)*SQRT(1-D268)))</f>
        <v>1.27227390988487</v>
      </c>
    </row>
    <row r="269" spans="2:6">
      <c r="B269" s="55">
        <v>253</v>
      </c>
      <c r="C269" s="56">
        <f ca="1" t="shared" si="9"/>
        <v>0.832098806195038</v>
      </c>
      <c r="D269" s="56">
        <f ca="1" t="shared" si="10"/>
        <v>0.682473373932072</v>
      </c>
      <c r="E269" s="56">
        <f ca="1" t="shared" si="11"/>
        <v>3</v>
      </c>
      <c r="F269" s="64">
        <f ca="1">IF(E269=1,$C$4*SQRT(D269),IF(E269=2,$C$4+($C$5-$C$4)*D269,$C$6-($C$6-$C$5)*SQRT(1-D269)))</f>
        <v>8.30951497060419</v>
      </c>
    </row>
    <row r="270" spans="2:6">
      <c r="B270" s="55">
        <v>254</v>
      </c>
      <c r="C270" s="56">
        <f ca="1" t="shared" si="9"/>
        <v>0.598980167502737</v>
      </c>
      <c r="D270" s="56">
        <f ca="1" t="shared" si="10"/>
        <v>0.389037107418187</v>
      </c>
      <c r="E270" s="56">
        <f ca="1" t="shared" si="11"/>
        <v>2</v>
      </c>
      <c r="F270" s="64">
        <f ca="1">IF(E270=1,$C$4*SQRT(D270),IF(E270=2,$C$4+($C$5-$C$4)*D270,$C$6-($C$6-$C$5)*SQRT(1-D270)))</f>
        <v>4.55614842967275</v>
      </c>
    </row>
    <row r="271" spans="2:6">
      <c r="B271" s="55">
        <v>255</v>
      </c>
      <c r="C271" s="56">
        <f ca="1" t="shared" si="9"/>
        <v>0.882163906460832</v>
      </c>
      <c r="D271" s="56">
        <f ca="1" t="shared" si="10"/>
        <v>0.345780775846719</v>
      </c>
      <c r="E271" s="56">
        <f ca="1" t="shared" si="11"/>
        <v>3</v>
      </c>
      <c r="F271" s="64">
        <f ca="1">IF(E271=1,$C$4*SQRT(D271),IF(E271=2,$C$4+($C$5-$C$4)*D271,$C$6-($C$6-$C$5)*SQRT(1-D271)))</f>
        <v>7.57348541785145</v>
      </c>
    </row>
    <row r="272" spans="2:6">
      <c r="B272" s="55">
        <v>256</v>
      </c>
      <c r="C272" s="56">
        <f ca="1" t="shared" si="9"/>
        <v>0.493306082596766</v>
      </c>
      <c r="D272" s="56">
        <f ca="1" t="shared" si="10"/>
        <v>0.956213958050064</v>
      </c>
      <c r="E272" s="56">
        <f ca="1" t="shared" si="11"/>
        <v>2</v>
      </c>
      <c r="F272" s="64">
        <f ca="1">IF(E272=1,$C$4*SQRT(D272),IF(E272=2,$C$4+($C$5-$C$4)*D272,$C$6-($C$6-$C$5)*SQRT(1-D272)))</f>
        <v>6.82485583220026</v>
      </c>
    </row>
    <row r="273" spans="2:6">
      <c r="B273" s="55">
        <v>257</v>
      </c>
      <c r="C273" s="56">
        <f ca="1" t="shared" ref="C273:C336" si="12">RAND()</f>
        <v>0.339759002271979</v>
      </c>
      <c r="D273" s="56">
        <f ca="1" t="shared" ref="D273:D336" si="13">RAND()</f>
        <v>0.135111894532237</v>
      </c>
      <c r="E273" s="56">
        <f ca="1" t="shared" ref="E273:E336" si="14">IF(C273&lt;=$C$10,1,IF(C273&lt;=$C$10+$C$11,2,3))</f>
        <v>2</v>
      </c>
      <c r="F273" s="64">
        <f ca="1">IF(E273=1,$C$4*SQRT(D273),IF(E273=2,$C$4+($C$5-$C$4)*D273,$C$6-($C$6-$C$5)*SQRT(1-D273)))</f>
        <v>3.54044757812895</v>
      </c>
    </row>
    <row r="274" spans="2:6">
      <c r="B274" s="55">
        <v>258</v>
      </c>
      <c r="C274" s="56">
        <f ca="1" t="shared" si="12"/>
        <v>0.342590129754329</v>
      </c>
      <c r="D274" s="56">
        <f ca="1" t="shared" si="13"/>
        <v>0.580118410710794</v>
      </c>
      <c r="E274" s="56">
        <f ca="1" t="shared" si="14"/>
        <v>2</v>
      </c>
      <c r="F274" s="64">
        <f ca="1">IF(E274=1,$C$4*SQRT(D274),IF(E274=2,$C$4+($C$5-$C$4)*D274,$C$6-($C$6-$C$5)*SQRT(1-D274)))</f>
        <v>5.32047364284317</v>
      </c>
    </row>
    <row r="275" spans="2:6">
      <c r="B275" s="55">
        <v>259</v>
      </c>
      <c r="C275" s="56">
        <f ca="1" t="shared" si="12"/>
        <v>0.254246246889101</v>
      </c>
      <c r="D275" s="56">
        <f ca="1" t="shared" si="13"/>
        <v>0.962531338837188</v>
      </c>
      <c r="E275" s="56">
        <f ca="1" t="shared" si="14"/>
        <v>2</v>
      </c>
      <c r="F275" s="64">
        <f ca="1">IF(E275=1,$C$4*SQRT(D275),IF(E275=2,$C$4+($C$5-$C$4)*D275,$C$6-($C$6-$C$5)*SQRT(1-D275)))</f>
        <v>6.85012535534875</v>
      </c>
    </row>
    <row r="276" spans="2:6">
      <c r="B276" s="55">
        <v>260</v>
      </c>
      <c r="C276" s="56">
        <f ca="1" t="shared" si="12"/>
        <v>0.523741919494649</v>
      </c>
      <c r="D276" s="56">
        <f ca="1" t="shared" si="13"/>
        <v>0.76021361404446</v>
      </c>
      <c r="E276" s="56">
        <f ca="1" t="shared" si="14"/>
        <v>2</v>
      </c>
      <c r="F276" s="64">
        <f ca="1">IF(E276=1,$C$4*SQRT(D276),IF(E276=2,$C$4+($C$5-$C$4)*D276,$C$6-($C$6-$C$5)*SQRT(1-D276)))</f>
        <v>6.04085445617784</v>
      </c>
    </row>
    <row r="277" spans="2:6">
      <c r="B277" s="55">
        <v>261</v>
      </c>
      <c r="C277" s="56">
        <f ca="1" t="shared" si="12"/>
        <v>0.304674065529203</v>
      </c>
      <c r="D277" s="56">
        <f ca="1" t="shared" si="13"/>
        <v>0.130260194288292</v>
      </c>
      <c r="E277" s="56">
        <f ca="1" t="shared" si="14"/>
        <v>2</v>
      </c>
      <c r="F277" s="64">
        <f ca="1">IF(E277=1,$C$4*SQRT(D277),IF(E277=2,$C$4+($C$5-$C$4)*D277,$C$6-($C$6-$C$5)*SQRT(1-D277)))</f>
        <v>3.52104077715317</v>
      </c>
    </row>
    <row r="278" spans="2:6">
      <c r="B278" s="55">
        <v>262</v>
      </c>
      <c r="C278" s="56">
        <f ca="1" t="shared" si="12"/>
        <v>0.234084943102538</v>
      </c>
      <c r="D278" s="56">
        <f ca="1" t="shared" si="13"/>
        <v>0.830789047197323</v>
      </c>
      <c r="E278" s="56">
        <f ca="1" t="shared" si="14"/>
        <v>2</v>
      </c>
      <c r="F278" s="64">
        <f ca="1">IF(E278=1,$C$4*SQRT(D278),IF(E278=2,$C$4+($C$5-$C$4)*D278,$C$6-($C$6-$C$5)*SQRT(1-D278)))</f>
        <v>6.32315618878929</v>
      </c>
    </row>
    <row r="279" spans="2:6">
      <c r="B279" s="55">
        <v>263</v>
      </c>
      <c r="C279" s="56">
        <f ca="1" t="shared" si="12"/>
        <v>0.714049591219459</v>
      </c>
      <c r="D279" s="56">
        <f ca="1" t="shared" si="13"/>
        <v>0.148583410886155</v>
      </c>
      <c r="E279" s="56">
        <f ca="1" t="shared" si="14"/>
        <v>2</v>
      </c>
      <c r="F279" s="64">
        <f ca="1">IF(E279=1,$C$4*SQRT(D279),IF(E279=2,$C$4+($C$5-$C$4)*D279,$C$6-($C$6-$C$5)*SQRT(1-D279)))</f>
        <v>3.59433364354462</v>
      </c>
    </row>
    <row r="280" spans="2:6">
      <c r="B280" s="55">
        <v>264</v>
      </c>
      <c r="C280" s="56">
        <f ca="1" t="shared" si="12"/>
        <v>0.955549842793075</v>
      </c>
      <c r="D280" s="56">
        <f ca="1" t="shared" si="13"/>
        <v>0.548692863618332</v>
      </c>
      <c r="E280" s="56">
        <f ca="1" t="shared" si="14"/>
        <v>3</v>
      </c>
      <c r="F280" s="64">
        <f ca="1">IF(E280=1,$C$4*SQRT(D280),IF(E280=2,$C$4+($C$5-$C$4)*D280,$C$6-($C$6-$C$5)*SQRT(1-D280)))</f>
        <v>7.98461809390006</v>
      </c>
    </row>
    <row r="281" spans="2:6">
      <c r="B281" s="55">
        <v>265</v>
      </c>
      <c r="C281" s="56">
        <f ca="1" t="shared" si="12"/>
        <v>0.858711704960176</v>
      </c>
      <c r="D281" s="56">
        <f ca="1" t="shared" si="13"/>
        <v>0.0107736872403021</v>
      </c>
      <c r="E281" s="56">
        <f ca="1" t="shared" si="14"/>
        <v>3</v>
      </c>
      <c r="F281" s="64">
        <f ca="1">IF(E281=1,$C$4*SQRT(D281),IF(E281=2,$C$4+($C$5-$C$4)*D281,$C$6-($C$6-$C$5)*SQRT(1-D281)))</f>
        <v>7.0162042940514</v>
      </c>
    </row>
    <row r="282" spans="2:6">
      <c r="B282" s="55">
        <v>266</v>
      </c>
      <c r="C282" s="56">
        <f ca="1" t="shared" si="12"/>
        <v>0.44741840422505</v>
      </c>
      <c r="D282" s="56">
        <f ca="1" t="shared" si="13"/>
        <v>0.240548816925068</v>
      </c>
      <c r="E282" s="56">
        <f ca="1" t="shared" si="14"/>
        <v>2</v>
      </c>
      <c r="F282" s="64">
        <f ca="1">IF(E282=1,$C$4*SQRT(D282),IF(E282=2,$C$4+($C$5-$C$4)*D282,$C$6-($C$6-$C$5)*SQRT(1-D282)))</f>
        <v>3.96219526770027</v>
      </c>
    </row>
    <row r="283" spans="2:6">
      <c r="B283" s="55">
        <v>267</v>
      </c>
      <c r="C283" s="56">
        <f ca="1" t="shared" si="12"/>
        <v>0.871178146901524</v>
      </c>
      <c r="D283" s="56">
        <f ca="1" t="shared" si="13"/>
        <v>0.162356104747387</v>
      </c>
      <c r="E283" s="56">
        <f ca="1" t="shared" si="14"/>
        <v>3</v>
      </c>
      <c r="F283" s="64">
        <f ca="1">IF(E283=1,$C$4*SQRT(D283),IF(E283=2,$C$4+($C$5-$C$4)*D283,$C$6-($C$6-$C$5)*SQRT(1-D283)))</f>
        <v>7.25431337234682</v>
      </c>
    </row>
    <row r="284" spans="2:6">
      <c r="B284" s="55">
        <v>268</v>
      </c>
      <c r="C284" s="56">
        <f ca="1" t="shared" si="12"/>
        <v>0.639940422128514</v>
      </c>
      <c r="D284" s="56">
        <f ca="1" t="shared" si="13"/>
        <v>0.665198340608686</v>
      </c>
      <c r="E284" s="56">
        <f ca="1" t="shared" si="14"/>
        <v>2</v>
      </c>
      <c r="F284" s="64">
        <f ca="1">IF(E284=1,$C$4*SQRT(D284),IF(E284=2,$C$4+($C$5-$C$4)*D284,$C$6-($C$6-$C$5)*SQRT(1-D284)))</f>
        <v>5.66079336243474</v>
      </c>
    </row>
    <row r="285" spans="2:6">
      <c r="B285" s="55">
        <v>269</v>
      </c>
      <c r="C285" s="56">
        <f ca="1" t="shared" si="12"/>
        <v>0.0380242119797212</v>
      </c>
      <c r="D285" s="56">
        <f ca="1" t="shared" si="13"/>
        <v>0.00945942977528991</v>
      </c>
      <c r="E285" s="56">
        <f ca="1" t="shared" si="14"/>
        <v>1</v>
      </c>
      <c r="F285" s="64">
        <f ca="1">IF(E285=1,$C$4*SQRT(D285),IF(E285=2,$C$4+($C$5-$C$4)*D285,$C$6-($C$6-$C$5)*SQRT(1-D285)))</f>
        <v>0.291778799739819</v>
      </c>
    </row>
    <row r="286" spans="2:6">
      <c r="B286" s="55">
        <v>270</v>
      </c>
      <c r="C286" s="56">
        <f ca="1" t="shared" si="12"/>
        <v>0.928897308124892</v>
      </c>
      <c r="D286" s="56">
        <f ca="1" t="shared" si="13"/>
        <v>0.795575720952489</v>
      </c>
      <c r="E286" s="56">
        <f ca="1" t="shared" si="14"/>
        <v>3</v>
      </c>
      <c r="F286" s="64">
        <f ca="1">IF(E286=1,$C$4*SQRT(D286),IF(E286=2,$C$4+($C$5-$C$4)*D286,$C$6-($C$6-$C$5)*SQRT(1-D286)))</f>
        <v>8.64360090259997</v>
      </c>
    </row>
    <row r="287" spans="2:6">
      <c r="B287" s="55">
        <v>271</v>
      </c>
      <c r="C287" s="56">
        <f ca="1" t="shared" si="12"/>
        <v>0.977880361348043</v>
      </c>
      <c r="D287" s="56">
        <f ca="1" t="shared" si="13"/>
        <v>0.237222772800576</v>
      </c>
      <c r="E287" s="56">
        <f ca="1" t="shared" si="14"/>
        <v>3</v>
      </c>
      <c r="F287" s="64">
        <f ca="1">IF(E287=1,$C$4*SQRT(D287),IF(E287=2,$C$4+($C$5-$C$4)*D287,$C$6-($C$6-$C$5)*SQRT(1-D287)))</f>
        <v>7.37988644429391</v>
      </c>
    </row>
    <row r="288" spans="2:6">
      <c r="B288" s="55">
        <v>272</v>
      </c>
      <c r="C288" s="56">
        <f ca="1" t="shared" si="12"/>
        <v>0.514136723632866</v>
      </c>
      <c r="D288" s="56">
        <f ca="1" t="shared" si="13"/>
        <v>0.365019071922109</v>
      </c>
      <c r="E288" s="56">
        <f ca="1" t="shared" si="14"/>
        <v>2</v>
      </c>
      <c r="F288" s="64">
        <f ca="1">IF(E288=1,$C$4*SQRT(D288),IF(E288=2,$C$4+($C$5-$C$4)*D288,$C$6-($C$6-$C$5)*SQRT(1-D288)))</f>
        <v>4.46007628768844</v>
      </c>
    </row>
    <row r="289" spans="2:6">
      <c r="B289" s="55">
        <v>273</v>
      </c>
      <c r="C289" s="56">
        <f ca="1" t="shared" si="12"/>
        <v>0.749824633626357</v>
      </c>
      <c r="D289" s="56">
        <f ca="1" t="shared" si="13"/>
        <v>0.856194205469861</v>
      </c>
      <c r="E289" s="56">
        <f ca="1" t="shared" si="14"/>
        <v>2</v>
      </c>
      <c r="F289" s="64">
        <f ca="1">IF(E289=1,$C$4*SQRT(D289),IF(E289=2,$C$4+($C$5-$C$4)*D289,$C$6-($C$6-$C$5)*SQRT(1-D289)))</f>
        <v>6.42477682187944</v>
      </c>
    </row>
    <row r="290" spans="2:6">
      <c r="B290" s="55">
        <v>274</v>
      </c>
      <c r="C290" s="56">
        <f ca="1" t="shared" si="12"/>
        <v>0.329684424319621</v>
      </c>
      <c r="D290" s="56">
        <f ca="1" t="shared" si="13"/>
        <v>0.734619124859933</v>
      </c>
      <c r="E290" s="56">
        <f ca="1" t="shared" si="14"/>
        <v>2</v>
      </c>
      <c r="F290" s="64">
        <f ca="1">IF(E290=1,$C$4*SQRT(D290),IF(E290=2,$C$4+($C$5-$C$4)*D290,$C$6-($C$6-$C$5)*SQRT(1-D290)))</f>
        <v>5.93847649943973</v>
      </c>
    </row>
    <row r="291" spans="2:6">
      <c r="B291" s="55">
        <v>275</v>
      </c>
      <c r="C291" s="56">
        <f ca="1" t="shared" si="12"/>
        <v>0.757024704652806</v>
      </c>
      <c r="D291" s="56">
        <f ca="1" t="shared" si="13"/>
        <v>0.68250442300973</v>
      </c>
      <c r="E291" s="56">
        <f ca="1" t="shared" si="14"/>
        <v>2</v>
      </c>
      <c r="F291" s="64">
        <f ca="1">IF(E291=1,$C$4*SQRT(D291),IF(E291=2,$C$4+($C$5-$C$4)*D291,$C$6-($C$6-$C$5)*SQRT(1-D291)))</f>
        <v>5.73001769203892</v>
      </c>
    </row>
    <row r="292" spans="2:6">
      <c r="B292" s="55">
        <v>276</v>
      </c>
      <c r="C292" s="56">
        <f ca="1" t="shared" si="12"/>
        <v>0.610832995728954</v>
      </c>
      <c r="D292" s="56">
        <f ca="1" t="shared" si="13"/>
        <v>0.653372597060278</v>
      </c>
      <c r="E292" s="56">
        <f ca="1" t="shared" si="14"/>
        <v>2</v>
      </c>
      <c r="F292" s="64">
        <f ca="1">IF(E292=1,$C$4*SQRT(D292),IF(E292=2,$C$4+($C$5-$C$4)*D292,$C$6-($C$6-$C$5)*SQRT(1-D292)))</f>
        <v>5.61349038824111</v>
      </c>
    </row>
    <row r="293" spans="2:6">
      <c r="B293" s="55">
        <v>277</v>
      </c>
      <c r="C293" s="56">
        <f ca="1" t="shared" si="12"/>
        <v>0.98399759011519</v>
      </c>
      <c r="D293" s="56">
        <f ca="1" t="shared" si="13"/>
        <v>0.75740371476419</v>
      </c>
      <c r="E293" s="56">
        <f ca="1" t="shared" si="14"/>
        <v>3</v>
      </c>
      <c r="F293" s="64">
        <f ca="1">IF(E293=1,$C$4*SQRT(D293),IF(E293=2,$C$4+($C$5-$C$4)*D293,$C$6-($C$6-$C$5)*SQRT(1-D293)))</f>
        <v>8.52237807030273</v>
      </c>
    </row>
    <row r="294" spans="2:6">
      <c r="B294" s="55">
        <v>278</v>
      </c>
      <c r="C294" s="56">
        <f ca="1" t="shared" si="12"/>
        <v>0.680783906203647</v>
      </c>
      <c r="D294" s="56">
        <f ca="1" t="shared" si="13"/>
        <v>0.526111747245082</v>
      </c>
      <c r="E294" s="56">
        <f ca="1" t="shared" si="14"/>
        <v>2</v>
      </c>
      <c r="F294" s="64">
        <f ca="1">IF(E294=1,$C$4*SQRT(D294),IF(E294=2,$C$4+($C$5-$C$4)*D294,$C$6-($C$6-$C$5)*SQRT(1-D294)))</f>
        <v>5.10444698898033</v>
      </c>
    </row>
    <row r="295" spans="2:6">
      <c r="B295" s="55">
        <v>279</v>
      </c>
      <c r="C295" s="56">
        <f ca="1" t="shared" si="12"/>
        <v>0.205638095563771</v>
      </c>
      <c r="D295" s="56">
        <f ca="1" t="shared" si="13"/>
        <v>0.418253895670774</v>
      </c>
      <c r="E295" s="56">
        <f ca="1" t="shared" si="14"/>
        <v>1</v>
      </c>
      <c r="F295" s="64">
        <f ca="1">IF(E295=1,$C$4*SQRT(D295),IF(E295=2,$C$4+($C$5-$C$4)*D295,$C$6-($C$6-$C$5)*SQRT(1-D295)))</f>
        <v>1.94017655408908</v>
      </c>
    </row>
    <row r="296" spans="2:6">
      <c r="B296" s="55">
        <v>280</v>
      </c>
      <c r="C296" s="56">
        <f ca="1" t="shared" si="12"/>
        <v>0.202925009392189</v>
      </c>
      <c r="D296" s="56">
        <f ca="1" t="shared" si="13"/>
        <v>0.842513689630374</v>
      </c>
      <c r="E296" s="56">
        <f ca="1" t="shared" si="14"/>
        <v>1</v>
      </c>
      <c r="F296" s="64">
        <f ca="1">IF(E296=1,$C$4*SQRT(D296),IF(E296=2,$C$4+($C$5-$C$4)*D296,$C$6-($C$6-$C$5)*SQRT(1-D296)))</f>
        <v>2.75365633416252</v>
      </c>
    </row>
    <row r="297" spans="2:6">
      <c r="B297" s="55">
        <v>281</v>
      </c>
      <c r="C297" s="56">
        <f ca="1" t="shared" si="12"/>
        <v>0.105874174517913</v>
      </c>
      <c r="D297" s="56">
        <f ca="1" t="shared" si="13"/>
        <v>0.297357388549979</v>
      </c>
      <c r="E297" s="56">
        <f ca="1" t="shared" si="14"/>
        <v>1</v>
      </c>
      <c r="F297" s="64">
        <f ca="1">IF(E297=1,$C$4*SQRT(D297),IF(E297=2,$C$4+($C$5-$C$4)*D297,$C$6-($C$6-$C$5)*SQRT(1-D297)))</f>
        <v>1.63591457507714</v>
      </c>
    </row>
    <row r="298" spans="2:6">
      <c r="B298" s="55">
        <v>282</v>
      </c>
      <c r="C298" s="56">
        <f ca="1" t="shared" si="12"/>
        <v>0.0173916013471815</v>
      </c>
      <c r="D298" s="56">
        <f ca="1" t="shared" si="13"/>
        <v>0.246557202295057</v>
      </c>
      <c r="E298" s="56">
        <f ca="1" t="shared" si="14"/>
        <v>1</v>
      </c>
      <c r="F298" s="64">
        <f ca="1">IF(E298=1,$C$4*SQRT(D298),IF(E298=2,$C$4+($C$5-$C$4)*D298,$C$6-($C$6-$C$5)*SQRT(1-D298)))</f>
        <v>1.48963580134727</v>
      </c>
    </row>
    <row r="299" spans="2:6">
      <c r="B299" s="55">
        <v>283</v>
      </c>
      <c r="C299" s="56">
        <f ca="1" t="shared" si="12"/>
        <v>0.647910410112581</v>
      </c>
      <c r="D299" s="56">
        <f ca="1" t="shared" si="13"/>
        <v>0.0927949385617211</v>
      </c>
      <c r="E299" s="56">
        <f ca="1" t="shared" si="14"/>
        <v>2</v>
      </c>
      <c r="F299" s="64">
        <f ca="1">IF(E299=1,$C$4*SQRT(D299),IF(E299=2,$C$4+($C$5-$C$4)*D299,$C$6-($C$6-$C$5)*SQRT(1-D299)))</f>
        <v>3.37117975424688</v>
      </c>
    </row>
    <row r="300" spans="2:6">
      <c r="B300" s="55">
        <v>284</v>
      </c>
      <c r="C300" s="56">
        <f ca="1" t="shared" si="12"/>
        <v>0.400209917190401</v>
      </c>
      <c r="D300" s="56">
        <f ca="1" t="shared" si="13"/>
        <v>0.898030519782093</v>
      </c>
      <c r="E300" s="56">
        <f ca="1" t="shared" si="14"/>
        <v>2</v>
      </c>
      <c r="F300" s="64">
        <f ca="1">IF(E300=1,$C$4*SQRT(D300),IF(E300=2,$C$4+($C$5-$C$4)*D300,$C$6-($C$6-$C$5)*SQRT(1-D300)))</f>
        <v>6.59212207912837</v>
      </c>
    </row>
    <row r="301" spans="2:6">
      <c r="B301" s="55">
        <v>285</v>
      </c>
      <c r="C301" s="56">
        <f ca="1" t="shared" si="12"/>
        <v>0.04406077582059</v>
      </c>
      <c r="D301" s="56">
        <f ca="1" t="shared" si="13"/>
        <v>0.257912149008372</v>
      </c>
      <c r="E301" s="56">
        <f ca="1" t="shared" si="14"/>
        <v>1</v>
      </c>
      <c r="F301" s="64">
        <f ca="1">IF(E301=1,$C$4*SQRT(D301),IF(E301=2,$C$4+($C$5-$C$4)*D301,$C$6-($C$6-$C$5)*SQRT(1-D301)))</f>
        <v>1.5235515551091</v>
      </c>
    </row>
    <row r="302" spans="2:6">
      <c r="B302" s="55">
        <v>286</v>
      </c>
      <c r="C302" s="56">
        <f ca="1" t="shared" si="12"/>
        <v>0.811270744975553</v>
      </c>
      <c r="D302" s="56">
        <f ca="1" t="shared" si="13"/>
        <v>0.585341819375838</v>
      </c>
      <c r="E302" s="56">
        <f ca="1" t="shared" si="14"/>
        <v>3</v>
      </c>
      <c r="F302" s="64">
        <f ca="1">IF(E302=1,$C$4*SQRT(D302),IF(E302=2,$C$4+($C$5-$C$4)*D302,$C$6-($C$6-$C$5)*SQRT(1-D302)))</f>
        <v>8.06818126481353</v>
      </c>
    </row>
    <row r="303" spans="2:6">
      <c r="B303" s="55">
        <v>287</v>
      </c>
      <c r="C303" s="56">
        <f ca="1" t="shared" si="12"/>
        <v>0.287881400707759</v>
      </c>
      <c r="D303" s="56">
        <f ca="1" t="shared" si="13"/>
        <v>0.347972682018072</v>
      </c>
      <c r="E303" s="56">
        <f ca="1" t="shared" si="14"/>
        <v>2</v>
      </c>
      <c r="F303" s="64">
        <f ca="1">IF(E303=1,$C$4*SQRT(D303),IF(E303=2,$C$4+($C$5-$C$4)*D303,$C$6-($C$6-$C$5)*SQRT(1-D303)))</f>
        <v>4.39189072807229</v>
      </c>
    </row>
    <row r="304" spans="2:6">
      <c r="B304" s="55">
        <v>288</v>
      </c>
      <c r="C304" s="56">
        <f ca="1" t="shared" si="12"/>
        <v>0.730385305737792</v>
      </c>
      <c r="D304" s="56">
        <f ca="1" t="shared" si="13"/>
        <v>0.607316618248098</v>
      </c>
      <c r="E304" s="56">
        <f ca="1" t="shared" si="14"/>
        <v>2</v>
      </c>
      <c r="F304" s="64">
        <f ca="1">IF(E304=1,$C$4*SQRT(D304),IF(E304=2,$C$4+($C$5-$C$4)*D304,$C$6-($C$6-$C$5)*SQRT(1-D304)))</f>
        <v>5.42926647299239</v>
      </c>
    </row>
    <row r="305" spans="2:6">
      <c r="B305" s="55">
        <v>289</v>
      </c>
      <c r="C305" s="56">
        <f ca="1" t="shared" si="12"/>
        <v>0.694321502564782</v>
      </c>
      <c r="D305" s="56">
        <f ca="1" t="shared" si="13"/>
        <v>0.044690725850254</v>
      </c>
      <c r="E305" s="56">
        <f ca="1" t="shared" si="14"/>
        <v>2</v>
      </c>
      <c r="F305" s="64">
        <f ca="1">IF(E305=1,$C$4*SQRT(D305),IF(E305=2,$C$4+($C$5-$C$4)*D305,$C$6-($C$6-$C$5)*SQRT(1-D305)))</f>
        <v>3.17876290340102</v>
      </c>
    </row>
    <row r="306" spans="2:6">
      <c r="B306" s="55">
        <v>290</v>
      </c>
      <c r="C306" s="56">
        <f ca="1" t="shared" si="12"/>
        <v>0.493143936218996</v>
      </c>
      <c r="D306" s="56">
        <f ca="1" t="shared" si="13"/>
        <v>0.170177423856142</v>
      </c>
      <c r="E306" s="56">
        <f ca="1" t="shared" si="14"/>
        <v>2</v>
      </c>
      <c r="F306" s="64">
        <f ca="1">IF(E306=1,$C$4*SQRT(D306),IF(E306=2,$C$4+($C$5-$C$4)*D306,$C$6-($C$6-$C$5)*SQRT(1-D306)))</f>
        <v>3.68070969542457</v>
      </c>
    </row>
    <row r="307" spans="2:6">
      <c r="B307" s="55">
        <v>291</v>
      </c>
      <c r="C307" s="56">
        <f ca="1" t="shared" si="12"/>
        <v>0.11549917783182</v>
      </c>
      <c r="D307" s="56">
        <f ca="1" t="shared" si="13"/>
        <v>0.131709438204878</v>
      </c>
      <c r="E307" s="56">
        <f ca="1" t="shared" si="14"/>
        <v>1</v>
      </c>
      <c r="F307" s="64">
        <f ca="1">IF(E307=1,$C$4*SQRT(D307),IF(E307=2,$C$4+($C$5-$C$4)*D307,$C$6-($C$6-$C$5)*SQRT(1-D307)))</f>
        <v>1.08875384906043</v>
      </c>
    </row>
    <row r="308" spans="2:6">
      <c r="B308" s="55">
        <v>292</v>
      </c>
      <c r="C308" s="56">
        <f ca="1" t="shared" si="12"/>
        <v>0.0618778185212914</v>
      </c>
      <c r="D308" s="56">
        <f ca="1" t="shared" si="13"/>
        <v>0.358924360028605</v>
      </c>
      <c r="E308" s="56">
        <f ca="1" t="shared" si="14"/>
        <v>1</v>
      </c>
      <c r="F308" s="64">
        <f ca="1">IF(E308=1,$C$4*SQRT(D308),IF(E308=2,$C$4+($C$5-$C$4)*D308,$C$6-($C$6-$C$5)*SQRT(1-D308)))</f>
        <v>1.79730888838214</v>
      </c>
    </row>
    <row r="309" spans="2:6">
      <c r="B309" s="55">
        <v>293</v>
      </c>
      <c r="C309" s="56">
        <f ca="1" t="shared" si="12"/>
        <v>0.420648166182743</v>
      </c>
      <c r="D309" s="56">
        <f ca="1" t="shared" si="13"/>
        <v>0.651096624772628</v>
      </c>
      <c r="E309" s="56">
        <f ca="1" t="shared" si="14"/>
        <v>2</v>
      </c>
      <c r="F309" s="64">
        <f ca="1">IF(E309=1,$C$4*SQRT(D309),IF(E309=2,$C$4+($C$5-$C$4)*D309,$C$6-($C$6-$C$5)*SQRT(1-D309)))</f>
        <v>5.60438649909051</v>
      </c>
    </row>
    <row r="310" spans="2:6">
      <c r="B310" s="55">
        <v>294</v>
      </c>
      <c r="C310" s="56">
        <f ca="1" t="shared" si="12"/>
        <v>0.369159003578765</v>
      </c>
      <c r="D310" s="56">
        <f ca="1" t="shared" si="13"/>
        <v>0.533261822453243</v>
      </c>
      <c r="E310" s="56">
        <f ca="1" t="shared" si="14"/>
        <v>2</v>
      </c>
      <c r="F310" s="64">
        <f ca="1">IF(E310=1,$C$4*SQRT(D310),IF(E310=2,$C$4+($C$5-$C$4)*D310,$C$6-($C$6-$C$5)*SQRT(1-D310)))</f>
        <v>5.13304728981297</v>
      </c>
    </row>
    <row r="311" spans="2:6">
      <c r="B311" s="55">
        <v>295</v>
      </c>
      <c r="C311" s="56">
        <f ca="1" t="shared" si="12"/>
        <v>0.053727787604261</v>
      </c>
      <c r="D311" s="56">
        <f ca="1" t="shared" si="13"/>
        <v>0.973639845603844</v>
      </c>
      <c r="E311" s="56">
        <f ca="1" t="shared" si="14"/>
        <v>1</v>
      </c>
      <c r="F311" s="64">
        <f ca="1">IF(E311=1,$C$4*SQRT(D311),IF(E311=2,$C$4+($C$5-$C$4)*D311,$C$6-($C$6-$C$5)*SQRT(1-D311)))</f>
        <v>2.96019570475241</v>
      </c>
    </row>
    <row r="312" spans="2:6">
      <c r="B312" s="55">
        <v>296</v>
      </c>
      <c r="C312" s="56">
        <f ca="1" t="shared" si="12"/>
        <v>0.71430639989602</v>
      </c>
      <c r="D312" s="56">
        <f ca="1" t="shared" si="13"/>
        <v>0.663697309088508</v>
      </c>
      <c r="E312" s="56">
        <f ca="1" t="shared" si="14"/>
        <v>2</v>
      </c>
      <c r="F312" s="64">
        <f ca="1">IF(E312=1,$C$4*SQRT(D312),IF(E312=2,$C$4+($C$5-$C$4)*D312,$C$6-($C$6-$C$5)*SQRT(1-D312)))</f>
        <v>5.65478923635403</v>
      </c>
    </row>
    <row r="313" spans="2:6">
      <c r="B313" s="55">
        <v>297</v>
      </c>
      <c r="C313" s="56">
        <f ca="1" t="shared" si="12"/>
        <v>0.503983503175645</v>
      </c>
      <c r="D313" s="56">
        <f ca="1" t="shared" si="13"/>
        <v>0.756852372949104</v>
      </c>
      <c r="E313" s="56">
        <f ca="1" t="shared" si="14"/>
        <v>2</v>
      </c>
      <c r="F313" s="64">
        <f ca="1">IF(E313=1,$C$4*SQRT(D313),IF(E313=2,$C$4+($C$5-$C$4)*D313,$C$6-($C$6-$C$5)*SQRT(1-D313)))</f>
        <v>6.02740949179641</v>
      </c>
    </row>
    <row r="314" spans="2:6">
      <c r="B314" s="55">
        <v>298</v>
      </c>
      <c r="C314" s="56">
        <f ca="1" t="shared" si="12"/>
        <v>0.495076931365849</v>
      </c>
      <c r="D314" s="56">
        <f ca="1" t="shared" si="13"/>
        <v>0.497952416532212</v>
      </c>
      <c r="E314" s="56">
        <f ca="1" t="shared" si="14"/>
        <v>2</v>
      </c>
      <c r="F314" s="64">
        <f ca="1">IF(E314=1,$C$4*SQRT(D314),IF(E314=2,$C$4+($C$5-$C$4)*D314,$C$6-($C$6-$C$5)*SQRT(1-D314)))</f>
        <v>4.99180966612885</v>
      </c>
    </row>
    <row r="315" spans="2:6">
      <c r="B315" s="55">
        <v>299</v>
      </c>
      <c r="C315" s="56">
        <f ca="1" t="shared" si="12"/>
        <v>0.998080164959924</v>
      </c>
      <c r="D315" s="56">
        <f ca="1" t="shared" si="13"/>
        <v>0.834563478365568</v>
      </c>
      <c r="E315" s="56">
        <f ca="1" t="shared" si="14"/>
        <v>3</v>
      </c>
      <c r="F315" s="64">
        <f ca="1">IF(E315=1,$C$4*SQRT(D315),IF(E315=2,$C$4+($C$5-$C$4)*D315,$C$6-($C$6-$C$5)*SQRT(1-D315)))</f>
        <v>8.77978334107836</v>
      </c>
    </row>
    <row r="316" spans="2:6">
      <c r="B316" s="55">
        <v>300</v>
      </c>
      <c r="C316" s="56">
        <f ca="1" t="shared" si="12"/>
        <v>0.252007310729082</v>
      </c>
      <c r="D316" s="56">
        <f ca="1" t="shared" si="13"/>
        <v>0.559069433211049</v>
      </c>
      <c r="E316" s="56">
        <f ca="1" t="shared" si="14"/>
        <v>2</v>
      </c>
      <c r="F316" s="64">
        <f ca="1">IF(E316=1,$C$4*SQRT(D316),IF(E316=2,$C$4+($C$5-$C$4)*D316,$C$6-($C$6-$C$5)*SQRT(1-D316)))</f>
        <v>5.2362777328442</v>
      </c>
    </row>
    <row r="317" spans="2:6">
      <c r="B317" s="55">
        <v>301</v>
      </c>
      <c r="C317" s="56">
        <f ca="1" t="shared" si="12"/>
        <v>0.925233641410314</v>
      </c>
      <c r="D317" s="56">
        <f ca="1" t="shared" si="13"/>
        <v>0.30999608225659</v>
      </c>
      <c r="E317" s="56">
        <f ca="1" t="shared" si="14"/>
        <v>3</v>
      </c>
      <c r="F317" s="64">
        <f ca="1">IF(E317=1,$C$4*SQRT(D317),IF(E317=2,$C$4+($C$5-$C$4)*D317,$C$6-($C$6-$C$5)*SQRT(1-D317)))</f>
        <v>7.50800576652138</v>
      </c>
    </row>
    <row r="318" spans="2:6">
      <c r="B318" s="55">
        <v>302</v>
      </c>
      <c r="C318" s="56">
        <f ca="1" t="shared" si="12"/>
        <v>0.626459896670814</v>
      </c>
      <c r="D318" s="56">
        <f ca="1" t="shared" si="13"/>
        <v>0.115528905033578</v>
      </c>
      <c r="E318" s="56">
        <f ca="1" t="shared" si="14"/>
        <v>2</v>
      </c>
      <c r="F318" s="64">
        <f ca="1">IF(E318=1,$C$4*SQRT(D318),IF(E318=2,$C$4+($C$5-$C$4)*D318,$C$6-($C$6-$C$5)*SQRT(1-D318)))</f>
        <v>3.46211562013431</v>
      </c>
    </row>
    <row r="319" spans="2:6">
      <c r="B319" s="55">
        <v>303</v>
      </c>
      <c r="C319" s="56">
        <f ca="1" t="shared" si="12"/>
        <v>0.342748941970606</v>
      </c>
      <c r="D319" s="56">
        <f ca="1" t="shared" si="13"/>
        <v>0.653557069230567</v>
      </c>
      <c r="E319" s="56">
        <f ca="1" t="shared" si="14"/>
        <v>2</v>
      </c>
      <c r="F319" s="64">
        <f ca="1">IF(E319=1,$C$4*SQRT(D319),IF(E319=2,$C$4+($C$5-$C$4)*D319,$C$6-($C$6-$C$5)*SQRT(1-D319)))</f>
        <v>5.61422827692227</v>
      </c>
    </row>
    <row r="320" spans="2:6">
      <c r="B320" s="55">
        <v>304</v>
      </c>
      <c r="C320" s="56">
        <f ca="1" t="shared" si="12"/>
        <v>0.124533614984503</v>
      </c>
      <c r="D320" s="56">
        <f ca="1" t="shared" si="13"/>
        <v>0.693340061936569</v>
      </c>
      <c r="E320" s="56">
        <f ca="1" t="shared" si="14"/>
        <v>1</v>
      </c>
      <c r="F320" s="64">
        <f ca="1">IF(E320=1,$C$4*SQRT(D320),IF(E320=2,$C$4+($C$5-$C$4)*D320,$C$6-($C$6-$C$5)*SQRT(1-D320)))</f>
        <v>2.49801132051661</v>
      </c>
    </row>
    <row r="321" spans="2:6">
      <c r="B321" s="55">
        <v>305</v>
      </c>
      <c r="C321" s="56">
        <f ca="1" t="shared" si="12"/>
        <v>0.674693555785129</v>
      </c>
      <c r="D321" s="56">
        <f ca="1" t="shared" si="13"/>
        <v>0.988232753182518</v>
      </c>
      <c r="E321" s="56">
        <f ca="1" t="shared" si="14"/>
        <v>2</v>
      </c>
      <c r="F321" s="64">
        <f ca="1">IF(E321=1,$C$4*SQRT(D321),IF(E321=2,$C$4+($C$5-$C$4)*D321,$C$6-($C$6-$C$5)*SQRT(1-D321)))</f>
        <v>6.95293101273007</v>
      </c>
    </row>
    <row r="322" spans="2:6">
      <c r="B322" s="55">
        <v>306</v>
      </c>
      <c r="C322" s="56">
        <f ca="1" t="shared" si="12"/>
        <v>0.102392798045452</v>
      </c>
      <c r="D322" s="56">
        <f ca="1" t="shared" si="13"/>
        <v>0.382689572948832</v>
      </c>
      <c r="E322" s="56">
        <f ca="1" t="shared" si="14"/>
        <v>1</v>
      </c>
      <c r="F322" s="64">
        <f ca="1">IF(E322=1,$C$4*SQRT(D322),IF(E322=2,$C$4+($C$5-$C$4)*D322,$C$6-($C$6-$C$5)*SQRT(1-D322)))</f>
        <v>1.85585725650964</v>
      </c>
    </row>
    <row r="323" spans="2:6">
      <c r="B323" s="55">
        <v>307</v>
      </c>
      <c r="C323" s="56">
        <f ca="1" t="shared" si="12"/>
        <v>0.0891467902891692</v>
      </c>
      <c r="D323" s="56">
        <f ca="1" t="shared" si="13"/>
        <v>0.240683699836462</v>
      </c>
      <c r="E323" s="56">
        <f ca="1" t="shared" si="14"/>
        <v>1</v>
      </c>
      <c r="F323" s="64">
        <f ca="1">IF(E323=1,$C$4*SQRT(D323),IF(E323=2,$C$4+($C$5-$C$4)*D323,$C$6-($C$6-$C$5)*SQRT(1-D323)))</f>
        <v>1.47178575157125</v>
      </c>
    </row>
    <row r="324" spans="2:6">
      <c r="B324" s="55">
        <v>308</v>
      </c>
      <c r="C324" s="56">
        <f ca="1" t="shared" si="12"/>
        <v>0.473039807299332</v>
      </c>
      <c r="D324" s="56">
        <f ca="1" t="shared" si="13"/>
        <v>0.0865120276911013</v>
      </c>
      <c r="E324" s="56">
        <f ca="1" t="shared" si="14"/>
        <v>2</v>
      </c>
      <c r="F324" s="64">
        <f ca="1">IF(E324=1,$C$4*SQRT(D324),IF(E324=2,$C$4+($C$5-$C$4)*D324,$C$6-($C$6-$C$5)*SQRT(1-D324)))</f>
        <v>3.34604811076441</v>
      </c>
    </row>
    <row r="325" spans="2:6">
      <c r="B325" s="55">
        <v>309</v>
      </c>
      <c r="C325" s="56">
        <f ca="1" t="shared" si="12"/>
        <v>0.969527652419058</v>
      </c>
      <c r="D325" s="56">
        <f ca="1" t="shared" si="13"/>
        <v>0.470592616053604</v>
      </c>
      <c r="E325" s="56">
        <f ca="1" t="shared" si="14"/>
        <v>3</v>
      </c>
      <c r="F325" s="64">
        <f ca="1">IF(E325=1,$C$4*SQRT(D325),IF(E325=2,$C$4+($C$5-$C$4)*D325,$C$6-($C$6-$C$5)*SQRT(1-D325)))</f>
        <v>7.81718840585873</v>
      </c>
    </row>
    <row r="326" spans="2:6">
      <c r="B326" s="55">
        <v>310</v>
      </c>
      <c r="C326" s="56">
        <f ca="1" t="shared" si="12"/>
        <v>0.825155187917993</v>
      </c>
      <c r="D326" s="56">
        <f ca="1" t="shared" si="13"/>
        <v>0.389454866520254</v>
      </c>
      <c r="E326" s="56">
        <f ca="1" t="shared" si="14"/>
        <v>3</v>
      </c>
      <c r="F326" s="64">
        <f ca="1">IF(E326=1,$C$4*SQRT(D326),IF(E326=2,$C$4+($C$5-$C$4)*D326,$C$6-($C$6-$C$5)*SQRT(1-D326)))</f>
        <v>7.65587837318161</v>
      </c>
    </row>
    <row r="327" spans="2:6">
      <c r="B327" s="55">
        <v>311</v>
      </c>
      <c r="C327" s="56">
        <f ca="1" t="shared" si="12"/>
        <v>0.395798308962599</v>
      </c>
      <c r="D327" s="56">
        <f ca="1" t="shared" si="13"/>
        <v>0.00432845927068071</v>
      </c>
      <c r="E327" s="56">
        <f ca="1" t="shared" si="14"/>
        <v>2</v>
      </c>
      <c r="F327" s="64">
        <f ca="1">IF(E327=1,$C$4*SQRT(D327),IF(E327=2,$C$4+($C$5-$C$4)*D327,$C$6-($C$6-$C$5)*SQRT(1-D327)))</f>
        <v>3.01731383708272</v>
      </c>
    </row>
    <row r="328" spans="2:6">
      <c r="B328" s="55">
        <v>312</v>
      </c>
      <c r="C328" s="56">
        <f ca="1" t="shared" si="12"/>
        <v>0.51247533895595</v>
      </c>
      <c r="D328" s="56">
        <f ca="1" t="shared" si="13"/>
        <v>0.72342143316387</v>
      </c>
      <c r="E328" s="56">
        <f ca="1" t="shared" si="14"/>
        <v>2</v>
      </c>
      <c r="F328" s="64">
        <f ca="1">IF(E328=1,$C$4*SQRT(D328),IF(E328=2,$C$4+($C$5-$C$4)*D328,$C$6-($C$6-$C$5)*SQRT(1-D328)))</f>
        <v>5.89368573265548</v>
      </c>
    </row>
    <row r="329" spans="2:6">
      <c r="B329" s="55">
        <v>313</v>
      </c>
      <c r="C329" s="56">
        <f ca="1" t="shared" si="12"/>
        <v>0.386923804149355</v>
      </c>
      <c r="D329" s="56">
        <f ca="1" t="shared" si="13"/>
        <v>0.82815255352842</v>
      </c>
      <c r="E329" s="56">
        <f ca="1" t="shared" si="14"/>
        <v>2</v>
      </c>
      <c r="F329" s="64">
        <f ca="1">IF(E329=1,$C$4*SQRT(D329),IF(E329=2,$C$4+($C$5-$C$4)*D329,$C$6-($C$6-$C$5)*SQRT(1-D329)))</f>
        <v>6.31261021411368</v>
      </c>
    </row>
    <row r="330" spans="2:6">
      <c r="B330" s="55">
        <v>314</v>
      </c>
      <c r="C330" s="56">
        <f ca="1" t="shared" si="12"/>
        <v>0.583910315285192</v>
      </c>
      <c r="D330" s="56">
        <f ca="1" t="shared" si="13"/>
        <v>0.291476491936462</v>
      </c>
      <c r="E330" s="56">
        <f ca="1" t="shared" si="14"/>
        <v>2</v>
      </c>
      <c r="F330" s="64">
        <f ca="1">IF(E330=1,$C$4*SQRT(D330),IF(E330=2,$C$4+($C$5-$C$4)*D330,$C$6-($C$6-$C$5)*SQRT(1-D330)))</f>
        <v>4.16590596774585</v>
      </c>
    </row>
    <row r="331" spans="2:6">
      <c r="B331" s="55">
        <v>315</v>
      </c>
      <c r="C331" s="56">
        <f ca="1" t="shared" si="12"/>
        <v>0.0873881617922803</v>
      </c>
      <c r="D331" s="56">
        <f ca="1" t="shared" si="13"/>
        <v>0.308300766356436</v>
      </c>
      <c r="E331" s="56">
        <f ca="1" t="shared" si="14"/>
        <v>1</v>
      </c>
      <c r="F331" s="64">
        <f ca="1">IF(E331=1,$C$4*SQRT(D331),IF(E331=2,$C$4+($C$5-$C$4)*D331,$C$6-($C$6-$C$5)*SQRT(1-D331)))</f>
        <v>1.66574514773657</v>
      </c>
    </row>
    <row r="332" spans="2:6">
      <c r="B332" s="55">
        <v>316</v>
      </c>
      <c r="C332" s="56">
        <f ca="1" t="shared" si="12"/>
        <v>0.875910430332092</v>
      </c>
      <c r="D332" s="56">
        <f ca="1" t="shared" si="13"/>
        <v>0.883542285703683</v>
      </c>
      <c r="E332" s="56">
        <f ca="1" t="shared" si="14"/>
        <v>3</v>
      </c>
      <c r="F332" s="64">
        <f ca="1">IF(E332=1,$C$4*SQRT(D332),IF(E332=2,$C$4+($C$5-$C$4)*D332,$C$6-($C$6-$C$5)*SQRT(1-D332)))</f>
        <v>8.97622295949418</v>
      </c>
    </row>
    <row r="333" spans="2:6">
      <c r="B333" s="55">
        <v>317</v>
      </c>
      <c r="C333" s="56">
        <f ca="1" t="shared" si="12"/>
        <v>0.101673162596262</v>
      </c>
      <c r="D333" s="56">
        <f ca="1" t="shared" si="13"/>
        <v>0.236432256920364</v>
      </c>
      <c r="E333" s="56">
        <f ca="1" t="shared" si="14"/>
        <v>1</v>
      </c>
      <c r="F333" s="64">
        <f ca="1">IF(E333=1,$C$4*SQRT(D333),IF(E333=2,$C$4+($C$5-$C$4)*D333,$C$6-($C$6-$C$5)*SQRT(1-D333)))</f>
        <v>1.45872900577293</v>
      </c>
    </row>
    <row r="334" spans="2:6">
      <c r="B334" s="55">
        <v>318</v>
      </c>
      <c r="C334" s="56">
        <f ca="1" t="shared" si="12"/>
        <v>0.863898443727322</v>
      </c>
      <c r="D334" s="56">
        <f ca="1" t="shared" si="13"/>
        <v>0.310393654448777</v>
      </c>
      <c r="E334" s="56">
        <f ca="1" t="shared" si="14"/>
        <v>3</v>
      </c>
      <c r="F334" s="64">
        <f ca="1">IF(E334=1,$C$4*SQRT(D334),IF(E334=2,$C$4+($C$5-$C$4)*D334,$C$6-($C$6-$C$5)*SQRT(1-D334)))</f>
        <v>7.50872379894139</v>
      </c>
    </row>
    <row r="335" spans="2:6">
      <c r="B335" s="55">
        <v>319</v>
      </c>
      <c r="C335" s="56">
        <f ca="1" t="shared" si="12"/>
        <v>0.435741214845561</v>
      </c>
      <c r="D335" s="56">
        <f ca="1" t="shared" si="13"/>
        <v>0.151138022029966</v>
      </c>
      <c r="E335" s="56">
        <f ca="1" t="shared" si="14"/>
        <v>2</v>
      </c>
      <c r="F335" s="64">
        <f ca="1">IF(E335=1,$C$4*SQRT(D335),IF(E335=2,$C$4+($C$5-$C$4)*D335,$C$6-($C$6-$C$5)*SQRT(1-D335)))</f>
        <v>3.60455208811986</v>
      </c>
    </row>
    <row r="336" spans="2:6">
      <c r="B336" s="55">
        <v>320</v>
      </c>
      <c r="C336" s="56">
        <f ca="1" t="shared" si="12"/>
        <v>0.0746643183330129</v>
      </c>
      <c r="D336" s="56">
        <f ca="1" t="shared" si="13"/>
        <v>0.420907713613488</v>
      </c>
      <c r="E336" s="56">
        <f ca="1" t="shared" si="14"/>
        <v>1</v>
      </c>
      <c r="F336" s="64">
        <f ca="1">IF(E336=1,$C$4*SQRT(D336),IF(E336=2,$C$4+($C$5-$C$4)*D336,$C$6-($C$6-$C$5)*SQRT(1-D336)))</f>
        <v>1.94632202436323</v>
      </c>
    </row>
    <row r="337" spans="2:6">
      <c r="B337" s="55">
        <v>321</v>
      </c>
      <c r="C337" s="56">
        <f ca="1" t="shared" ref="C337:C400" si="15">RAND()</f>
        <v>0.637942113950645</v>
      </c>
      <c r="D337" s="56">
        <f ca="1" t="shared" ref="D337:D400" si="16">RAND()</f>
        <v>0.324193534357405</v>
      </c>
      <c r="E337" s="56">
        <f ca="1" t="shared" ref="E337:E400" si="17">IF(C337&lt;=$C$10,1,IF(C337&lt;=$C$10+$C$11,2,3))</f>
        <v>2</v>
      </c>
      <c r="F337" s="64">
        <f ca="1">IF(E337=1,$C$4*SQRT(D337),IF(E337=2,$C$4+($C$5-$C$4)*D337,$C$6-($C$6-$C$5)*SQRT(1-D337)))</f>
        <v>4.29677413742962</v>
      </c>
    </row>
    <row r="338" spans="2:6">
      <c r="B338" s="55">
        <v>322</v>
      </c>
      <c r="C338" s="56">
        <f ca="1" t="shared" si="15"/>
        <v>0.53004801189726</v>
      </c>
      <c r="D338" s="56">
        <f ca="1" t="shared" si="16"/>
        <v>0.352275274364552</v>
      </c>
      <c r="E338" s="56">
        <f ca="1" t="shared" si="17"/>
        <v>2</v>
      </c>
      <c r="F338" s="64">
        <f ca="1">IF(E338=1,$C$4*SQRT(D338),IF(E338=2,$C$4+($C$5-$C$4)*D338,$C$6-($C$6-$C$5)*SQRT(1-D338)))</f>
        <v>4.40910109745821</v>
      </c>
    </row>
    <row r="339" spans="2:6">
      <c r="B339" s="55">
        <v>323</v>
      </c>
      <c r="C339" s="56">
        <f ca="1" t="shared" si="15"/>
        <v>0.136896858883482</v>
      </c>
      <c r="D339" s="56">
        <f ca="1" t="shared" si="16"/>
        <v>0.178196931903219</v>
      </c>
      <c r="E339" s="56">
        <f ca="1" t="shared" si="17"/>
        <v>1</v>
      </c>
      <c r="F339" s="64">
        <f ca="1">IF(E339=1,$C$4*SQRT(D339),IF(E339=2,$C$4+($C$5-$C$4)*D339,$C$6-($C$6-$C$5)*SQRT(1-D339)))</f>
        <v>1.26640135309821</v>
      </c>
    </row>
    <row r="340" spans="2:6">
      <c r="B340" s="55">
        <v>324</v>
      </c>
      <c r="C340" s="56">
        <f ca="1" t="shared" si="15"/>
        <v>0.826363901234558</v>
      </c>
      <c r="D340" s="56">
        <f ca="1" t="shared" si="16"/>
        <v>0.7040177469233</v>
      </c>
      <c r="E340" s="56">
        <f ca="1" t="shared" si="17"/>
        <v>3</v>
      </c>
      <c r="F340" s="64">
        <f ca="1">IF(E340=1,$C$4*SQRT(D340),IF(E340=2,$C$4+($C$5-$C$4)*D340,$C$6-($C$6-$C$5)*SQRT(1-D340)))</f>
        <v>8.36787246892582</v>
      </c>
    </row>
    <row r="341" spans="2:6">
      <c r="B341" s="55">
        <v>325</v>
      </c>
      <c r="C341" s="56">
        <f ca="1" t="shared" si="15"/>
        <v>0.588094960767575</v>
      </c>
      <c r="D341" s="56">
        <f ca="1" t="shared" si="16"/>
        <v>0.564112368787662</v>
      </c>
      <c r="E341" s="56">
        <f ca="1" t="shared" si="17"/>
        <v>2</v>
      </c>
      <c r="F341" s="64">
        <f ca="1">IF(E341=1,$C$4*SQRT(D341),IF(E341=2,$C$4+($C$5-$C$4)*D341,$C$6-($C$6-$C$5)*SQRT(1-D341)))</f>
        <v>5.25644947515065</v>
      </c>
    </row>
    <row r="342" spans="2:6">
      <c r="B342" s="55">
        <v>326</v>
      </c>
      <c r="C342" s="56">
        <f ca="1" t="shared" si="15"/>
        <v>0.141026091582578</v>
      </c>
      <c r="D342" s="56">
        <f ca="1" t="shared" si="16"/>
        <v>0.0166011389140066</v>
      </c>
      <c r="E342" s="56">
        <f ca="1" t="shared" si="17"/>
        <v>1</v>
      </c>
      <c r="F342" s="64">
        <f ca="1">IF(E342=1,$C$4*SQRT(D342),IF(E342=2,$C$4+($C$5-$C$4)*D342,$C$6-($C$6-$C$5)*SQRT(1-D342)))</f>
        <v>0.386536221104904</v>
      </c>
    </row>
    <row r="343" spans="2:6">
      <c r="B343" s="55">
        <v>327</v>
      </c>
      <c r="C343" s="56">
        <f ca="1" t="shared" si="15"/>
        <v>0.819182809445231</v>
      </c>
      <c r="D343" s="56">
        <f ca="1" t="shared" si="16"/>
        <v>0.793288902113719</v>
      </c>
      <c r="E343" s="56">
        <f ca="1" t="shared" si="17"/>
        <v>3</v>
      </c>
      <c r="F343" s="64">
        <f ca="1">IF(E343=1,$C$4*SQRT(D343),IF(E343=2,$C$4+($C$5-$C$4)*D343,$C$6-($C$6-$C$5)*SQRT(1-D343)))</f>
        <v>8.63603523470123</v>
      </c>
    </row>
    <row r="344" spans="2:6">
      <c r="B344" s="55">
        <v>328</v>
      </c>
      <c r="C344" s="56">
        <f ca="1" t="shared" si="15"/>
        <v>0.0159375229991296</v>
      </c>
      <c r="D344" s="56">
        <f ca="1" t="shared" si="16"/>
        <v>0.123688784476219</v>
      </c>
      <c r="E344" s="56">
        <f ca="1" t="shared" si="17"/>
        <v>1</v>
      </c>
      <c r="F344" s="64">
        <f ca="1">IF(E344=1,$C$4*SQRT(D344),IF(E344=2,$C$4+($C$5-$C$4)*D344,$C$6-($C$6-$C$5)*SQRT(1-D344)))</f>
        <v>1.05508248980161</v>
      </c>
    </row>
    <row r="345" spans="2:6">
      <c r="B345" s="55">
        <v>329</v>
      </c>
      <c r="C345" s="56">
        <f ca="1" t="shared" si="15"/>
        <v>0.430647243773959</v>
      </c>
      <c r="D345" s="56">
        <f ca="1" t="shared" si="16"/>
        <v>0.44299718842031</v>
      </c>
      <c r="E345" s="56">
        <f ca="1" t="shared" si="17"/>
        <v>2</v>
      </c>
      <c r="F345" s="64">
        <f ca="1">IF(E345=1,$C$4*SQRT(D345),IF(E345=2,$C$4+($C$5-$C$4)*D345,$C$6-($C$6-$C$5)*SQRT(1-D345)))</f>
        <v>4.77198875368124</v>
      </c>
    </row>
    <row r="346" spans="2:6">
      <c r="B346" s="55">
        <v>330</v>
      </c>
      <c r="C346" s="56">
        <f ca="1" t="shared" si="15"/>
        <v>0.118787061439336</v>
      </c>
      <c r="D346" s="56">
        <f ca="1" t="shared" si="16"/>
        <v>0.719476168538805</v>
      </c>
      <c r="E346" s="56">
        <f ca="1" t="shared" si="17"/>
        <v>1</v>
      </c>
      <c r="F346" s="64">
        <f ca="1">IF(E346=1,$C$4*SQRT(D346),IF(E346=2,$C$4+($C$5-$C$4)*D346,$C$6-($C$6-$C$5)*SQRT(1-D346)))</f>
        <v>2.54465823183571</v>
      </c>
    </row>
    <row r="347" spans="2:6">
      <c r="B347" s="55">
        <v>331</v>
      </c>
      <c r="C347" s="56">
        <f ca="1" t="shared" si="15"/>
        <v>0.385252080212243</v>
      </c>
      <c r="D347" s="56">
        <f ca="1" t="shared" si="16"/>
        <v>0.00552418536945765</v>
      </c>
      <c r="E347" s="56">
        <f ca="1" t="shared" si="17"/>
        <v>2</v>
      </c>
      <c r="F347" s="64">
        <f ca="1">IF(E347=1,$C$4*SQRT(D347),IF(E347=2,$C$4+($C$5-$C$4)*D347,$C$6-($C$6-$C$5)*SQRT(1-D347)))</f>
        <v>3.02209674147783</v>
      </c>
    </row>
    <row r="348" spans="2:6">
      <c r="B348" s="55">
        <v>332</v>
      </c>
      <c r="C348" s="56">
        <f ca="1" t="shared" si="15"/>
        <v>0.528876965281876</v>
      </c>
      <c r="D348" s="56">
        <f ca="1" t="shared" si="16"/>
        <v>0.431233963755934</v>
      </c>
      <c r="E348" s="56">
        <f ca="1" t="shared" si="17"/>
        <v>2</v>
      </c>
      <c r="F348" s="64">
        <f ca="1">IF(E348=1,$C$4*SQRT(D348),IF(E348=2,$C$4+($C$5-$C$4)*D348,$C$6-($C$6-$C$5)*SQRT(1-D348)))</f>
        <v>4.72493585502374</v>
      </c>
    </row>
    <row r="349" spans="2:6">
      <c r="B349" s="55">
        <v>333</v>
      </c>
      <c r="C349" s="56">
        <f ca="1" t="shared" si="15"/>
        <v>0.906111876027362</v>
      </c>
      <c r="D349" s="56">
        <f ca="1" t="shared" si="16"/>
        <v>0.458496592302703</v>
      </c>
      <c r="E349" s="56">
        <f ca="1" t="shared" si="17"/>
        <v>3</v>
      </c>
      <c r="F349" s="64">
        <f ca="1">IF(E349=1,$C$4*SQRT(D349),IF(E349=2,$C$4+($C$5-$C$4)*D349,$C$6-($C$6-$C$5)*SQRT(1-D349)))</f>
        <v>7.79239254638066</v>
      </c>
    </row>
    <row r="350" spans="2:6">
      <c r="B350" s="55">
        <v>334</v>
      </c>
      <c r="C350" s="56">
        <f ca="1" t="shared" si="15"/>
        <v>0.46326636246974</v>
      </c>
      <c r="D350" s="56">
        <f ca="1" t="shared" si="16"/>
        <v>0.317255075989898</v>
      </c>
      <c r="E350" s="56">
        <f ca="1" t="shared" si="17"/>
        <v>2</v>
      </c>
      <c r="F350" s="64">
        <f ca="1">IF(E350=1,$C$4*SQRT(D350),IF(E350=2,$C$4+($C$5-$C$4)*D350,$C$6-($C$6-$C$5)*SQRT(1-D350)))</f>
        <v>4.26902030395959</v>
      </c>
    </row>
    <row r="351" spans="2:6">
      <c r="B351" s="55">
        <v>335</v>
      </c>
      <c r="C351" s="56">
        <f ca="1" t="shared" si="15"/>
        <v>0.626642611016208</v>
      </c>
      <c r="D351" s="56">
        <f ca="1" t="shared" si="16"/>
        <v>0.207520284992049</v>
      </c>
      <c r="E351" s="56">
        <f ca="1" t="shared" si="17"/>
        <v>2</v>
      </c>
      <c r="F351" s="64">
        <f ca="1">IF(E351=1,$C$4*SQRT(D351),IF(E351=2,$C$4+($C$5-$C$4)*D351,$C$6-($C$6-$C$5)*SQRT(1-D351)))</f>
        <v>3.8300811399682</v>
      </c>
    </row>
    <row r="352" spans="2:6">
      <c r="B352" s="55">
        <v>336</v>
      </c>
      <c r="C352" s="56">
        <f ca="1" t="shared" si="15"/>
        <v>0.345427764314592</v>
      </c>
      <c r="D352" s="56">
        <f ca="1" t="shared" si="16"/>
        <v>0.883392855755823</v>
      </c>
      <c r="E352" s="56">
        <f ca="1" t="shared" si="17"/>
        <v>2</v>
      </c>
      <c r="F352" s="64">
        <f ca="1">IF(E352=1,$C$4*SQRT(D352),IF(E352=2,$C$4+($C$5-$C$4)*D352,$C$6-($C$6-$C$5)*SQRT(1-D352)))</f>
        <v>6.53357142302329</v>
      </c>
    </row>
    <row r="353" spans="2:6">
      <c r="B353" s="55">
        <v>337</v>
      </c>
      <c r="C353" s="56">
        <f ca="1" t="shared" si="15"/>
        <v>0.31389786981477</v>
      </c>
      <c r="D353" s="56">
        <f ca="1" t="shared" si="16"/>
        <v>0.826500880337058</v>
      </c>
      <c r="E353" s="56">
        <f ca="1" t="shared" si="17"/>
        <v>2</v>
      </c>
      <c r="F353" s="64">
        <f ca="1">IF(E353=1,$C$4*SQRT(D353),IF(E353=2,$C$4+($C$5-$C$4)*D353,$C$6-($C$6-$C$5)*SQRT(1-D353)))</f>
        <v>6.30600352134823</v>
      </c>
    </row>
    <row r="354" spans="2:6">
      <c r="B354" s="55">
        <v>338</v>
      </c>
      <c r="C354" s="56">
        <f ca="1" t="shared" si="15"/>
        <v>0.750236271585506</v>
      </c>
      <c r="D354" s="56">
        <f ca="1" t="shared" si="16"/>
        <v>0.53910772578354</v>
      </c>
      <c r="E354" s="56">
        <f ca="1" t="shared" si="17"/>
        <v>2</v>
      </c>
      <c r="F354" s="64">
        <f ca="1">IF(E354=1,$C$4*SQRT(D354),IF(E354=2,$C$4+($C$5-$C$4)*D354,$C$6-($C$6-$C$5)*SQRT(1-D354)))</f>
        <v>5.15643090313416</v>
      </c>
    </row>
    <row r="355" spans="2:6">
      <c r="B355" s="55">
        <v>339</v>
      </c>
      <c r="C355" s="56">
        <f ca="1" t="shared" si="15"/>
        <v>0.148009838984937</v>
      </c>
      <c r="D355" s="56">
        <f ca="1" t="shared" si="16"/>
        <v>0.551482508761929</v>
      </c>
      <c r="E355" s="56">
        <f ca="1" t="shared" si="17"/>
        <v>1</v>
      </c>
      <c r="F355" s="64">
        <f ca="1">IF(E355=1,$C$4*SQRT(D355),IF(E355=2,$C$4+($C$5-$C$4)*D355,$C$6-($C$6-$C$5)*SQRT(1-D355)))</f>
        <v>2.22785604985092</v>
      </c>
    </row>
    <row r="356" spans="2:6">
      <c r="B356" s="55">
        <v>340</v>
      </c>
      <c r="C356" s="56">
        <f ca="1" t="shared" si="15"/>
        <v>0.209369373645491</v>
      </c>
      <c r="D356" s="56">
        <f ca="1" t="shared" si="16"/>
        <v>0.109247503313642</v>
      </c>
      <c r="E356" s="56">
        <f ca="1" t="shared" si="17"/>
        <v>1</v>
      </c>
      <c r="F356" s="64">
        <f ca="1">IF(E356=1,$C$4*SQRT(D356),IF(E356=2,$C$4+($C$5-$C$4)*D356,$C$6-($C$6-$C$5)*SQRT(1-D356)))</f>
        <v>0.991578302416292</v>
      </c>
    </row>
    <row r="357" spans="2:6">
      <c r="B357" s="55">
        <v>341</v>
      </c>
      <c r="C357" s="56">
        <f ca="1" t="shared" si="15"/>
        <v>0.761522278370289</v>
      </c>
      <c r="D357" s="56">
        <f ca="1" t="shared" si="16"/>
        <v>0.475624676977877</v>
      </c>
      <c r="E357" s="56">
        <f ca="1" t="shared" si="17"/>
        <v>2</v>
      </c>
      <c r="F357" s="64">
        <f ca="1">IF(E357=1,$C$4*SQRT(D357),IF(E357=2,$C$4+($C$5-$C$4)*D357,$C$6-($C$6-$C$5)*SQRT(1-D357)))</f>
        <v>4.90249870791151</v>
      </c>
    </row>
    <row r="358" spans="2:6">
      <c r="B358" s="55">
        <v>342</v>
      </c>
      <c r="C358" s="56">
        <f ca="1" t="shared" si="15"/>
        <v>0.85771698388569</v>
      </c>
      <c r="D358" s="56">
        <f ca="1" t="shared" si="16"/>
        <v>0.103404563956412</v>
      </c>
      <c r="E358" s="56">
        <f ca="1" t="shared" si="17"/>
        <v>3</v>
      </c>
      <c r="F358" s="64">
        <f ca="1">IF(E358=1,$C$4*SQRT(D358),IF(E358=2,$C$4+($C$5-$C$4)*D358,$C$6-($C$6-$C$5)*SQRT(1-D358)))</f>
        <v>7.15933829462354</v>
      </c>
    </row>
    <row r="359" spans="2:6">
      <c r="B359" s="55">
        <v>343</v>
      </c>
      <c r="C359" s="56">
        <f ca="1" t="shared" si="15"/>
        <v>0.483276051597267</v>
      </c>
      <c r="D359" s="56">
        <f ca="1" t="shared" si="16"/>
        <v>0.30605261508598</v>
      </c>
      <c r="E359" s="56">
        <f ca="1" t="shared" si="17"/>
        <v>2</v>
      </c>
      <c r="F359" s="64">
        <f ca="1">IF(E359=1,$C$4*SQRT(D359),IF(E359=2,$C$4+($C$5-$C$4)*D359,$C$6-($C$6-$C$5)*SQRT(1-D359)))</f>
        <v>4.22421046034392</v>
      </c>
    </row>
    <row r="360" spans="2:6">
      <c r="B360" s="55">
        <v>344</v>
      </c>
      <c r="C360" s="56">
        <f ca="1" t="shared" si="15"/>
        <v>0.851550881066768</v>
      </c>
      <c r="D360" s="56">
        <f ca="1" t="shared" si="16"/>
        <v>0.460514169088425</v>
      </c>
      <c r="E360" s="56">
        <f ca="1" t="shared" si="17"/>
        <v>3</v>
      </c>
      <c r="F360" s="64">
        <f ca="1">IF(E360=1,$C$4*SQRT(D360),IF(E360=2,$C$4+($C$5-$C$4)*D360,$C$6-($C$6-$C$5)*SQRT(1-D360)))</f>
        <v>7.79650902470553</v>
      </c>
    </row>
    <row r="361" spans="2:6">
      <c r="B361" s="55">
        <v>345</v>
      </c>
      <c r="C361" s="56">
        <f ca="1" t="shared" si="15"/>
        <v>0.95712269555643</v>
      </c>
      <c r="D361" s="56">
        <f ca="1" t="shared" si="16"/>
        <v>0.579908509913029</v>
      </c>
      <c r="E361" s="56">
        <f ca="1" t="shared" si="17"/>
        <v>3</v>
      </c>
      <c r="F361" s="64">
        <f ca="1">IF(E361=1,$C$4*SQRT(D361),IF(E361=2,$C$4+($C$5-$C$4)*D361,$C$6-($C$6-$C$5)*SQRT(1-D361)))</f>
        <v>8.05556604360479</v>
      </c>
    </row>
    <row r="362" spans="2:6">
      <c r="B362" s="55">
        <v>346</v>
      </c>
      <c r="C362" s="56">
        <f ca="1" t="shared" si="15"/>
        <v>0.89893512705611</v>
      </c>
      <c r="D362" s="56">
        <f ca="1" t="shared" si="16"/>
        <v>0.707629151922086</v>
      </c>
      <c r="E362" s="56">
        <f ca="1" t="shared" si="17"/>
        <v>3</v>
      </c>
      <c r="F362" s="64">
        <f ca="1">IF(E362=1,$C$4*SQRT(D362),IF(E362=2,$C$4+($C$5-$C$4)*D362,$C$6-($C$6-$C$5)*SQRT(1-D362)))</f>
        <v>8.37786016857324</v>
      </c>
    </row>
    <row r="363" spans="2:6">
      <c r="B363" s="55">
        <v>347</v>
      </c>
      <c r="C363" s="56">
        <f ca="1" t="shared" si="15"/>
        <v>0.763695358799355</v>
      </c>
      <c r="D363" s="56">
        <f ca="1" t="shared" si="16"/>
        <v>0.167679671988794</v>
      </c>
      <c r="E363" s="56">
        <f ca="1" t="shared" si="17"/>
        <v>2</v>
      </c>
      <c r="F363" s="64">
        <f ca="1">IF(E363=1,$C$4*SQRT(D363),IF(E363=2,$C$4+($C$5-$C$4)*D363,$C$6-($C$6-$C$5)*SQRT(1-D363)))</f>
        <v>3.67071868795518</v>
      </c>
    </row>
    <row r="364" spans="2:6">
      <c r="B364" s="55">
        <v>348</v>
      </c>
      <c r="C364" s="56">
        <f ca="1" t="shared" si="15"/>
        <v>0.306282915715971</v>
      </c>
      <c r="D364" s="56">
        <f ca="1" t="shared" si="16"/>
        <v>0.251433159881618</v>
      </c>
      <c r="E364" s="56">
        <f ca="1" t="shared" si="17"/>
        <v>2</v>
      </c>
      <c r="F364" s="64">
        <f ca="1">IF(E364=1,$C$4*SQRT(D364),IF(E364=2,$C$4+($C$5-$C$4)*D364,$C$6-($C$6-$C$5)*SQRT(1-D364)))</f>
        <v>4.00573263952647</v>
      </c>
    </row>
    <row r="365" spans="2:6">
      <c r="B365" s="55">
        <v>349</v>
      </c>
      <c r="C365" s="56">
        <f ca="1" t="shared" si="15"/>
        <v>0.340404515225514</v>
      </c>
      <c r="D365" s="56">
        <f ca="1" t="shared" si="16"/>
        <v>0.210903690474903</v>
      </c>
      <c r="E365" s="56">
        <f ca="1" t="shared" si="17"/>
        <v>2</v>
      </c>
      <c r="F365" s="64">
        <f ca="1">IF(E365=1,$C$4*SQRT(D365),IF(E365=2,$C$4+($C$5-$C$4)*D365,$C$6-($C$6-$C$5)*SQRT(1-D365)))</f>
        <v>3.84361476189961</v>
      </c>
    </row>
    <row r="366" spans="2:6">
      <c r="B366" s="55">
        <v>350</v>
      </c>
      <c r="C366" s="56">
        <f ca="1" t="shared" si="15"/>
        <v>0.308748394469235</v>
      </c>
      <c r="D366" s="56">
        <f ca="1" t="shared" si="16"/>
        <v>0.234976872598427</v>
      </c>
      <c r="E366" s="56">
        <f ca="1" t="shared" si="17"/>
        <v>2</v>
      </c>
      <c r="F366" s="64">
        <f ca="1">IF(E366=1,$C$4*SQRT(D366),IF(E366=2,$C$4+($C$5-$C$4)*D366,$C$6-($C$6-$C$5)*SQRT(1-D366)))</f>
        <v>3.93990749039371</v>
      </c>
    </row>
    <row r="367" spans="2:6">
      <c r="B367" s="55">
        <v>351</v>
      </c>
      <c r="C367" s="56">
        <f ca="1" t="shared" si="15"/>
        <v>0.532399926194611</v>
      </c>
      <c r="D367" s="56">
        <f ca="1" t="shared" si="16"/>
        <v>0.977953326781494</v>
      </c>
      <c r="E367" s="56">
        <f ca="1" t="shared" si="17"/>
        <v>2</v>
      </c>
      <c r="F367" s="64">
        <f ca="1">IF(E367=1,$C$4*SQRT(D367),IF(E367=2,$C$4+($C$5-$C$4)*D367,$C$6-($C$6-$C$5)*SQRT(1-D367)))</f>
        <v>6.91181330712597</v>
      </c>
    </row>
    <row r="368" spans="2:6">
      <c r="B368" s="55">
        <v>352</v>
      </c>
      <c r="C368" s="56">
        <f ca="1" t="shared" si="15"/>
        <v>0.70908147519867</v>
      </c>
      <c r="D368" s="56">
        <f ca="1" t="shared" si="16"/>
        <v>0.905789350685938</v>
      </c>
      <c r="E368" s="56">
        <f ca="1" t="shared" si="17"/>
        <v>2</v>
      </c>
      <c r="F368" s="64">
        <f ca="1">IF(E368=1,$C$4*SQRT(D368),IF(E368=2,$C$4+($C$5-$C$4)*D368,$C$6-($C$6-$C$5)*SQRT(1-D368)))</f>
        <v>6.62315740274375</v>
      </c>
    </row>
    <row r="369" spans="2:6">
      <c r="B369" s="55">
        <v>353</v>
      </c>
      <c r="C369" s="56">
        <f ca="1" t="shared" si="15"/>
        <v>0.65816668492289</v>
      </c>
      <c r="D369" s="56">
        <f ca="1" t="shared" si="16"/>
        <v>0.215376931077055</v>
      </c>
      <c r="E369" s="56">
        <f ca="1" t="shared" si="17"/>
        <v>2</v>
      </c>
      <c r="F369" s="64">
        <f ca="1">IF(E369=1,$C$4*SQRT(D369),IF(E369=2,$C$4+($C$5-$C$4)*D369,$C$6-($C$6-$C$5)*SQRT(1-D369)))</f>
        <v>3.86150772430822</v>
      </c>
    </row>
    <row r="370" spans="2:6">
      <c r="B370" s="55">
        <v>354</v>
      </c>
      <c r="C370" s="56">
        <f ca="1" t="shared" si="15"/>
        <v>0.388186876284128</v>
      </c>
      <c r="D370" s="56">
        <f ca="1" t="shared" si="16"/>
        <v>0.678971401851088</v>
      </c>
      <c r="E370" s="56">
        <f ca="1" t="shared" si="17"/>
        <v>2</v>
      </c>
      <c r="F370" s="64">
        <f ca="1">IF(E370=1,$C$4*SQRT(D370),IF(E370=2,$C$4+($C$5-$C$4)*D370,$C$6-($C$6-$C$5)*SQRT(1-D370)))</f>
        <v>5.71588560740435</v>
      </c>
    </row>
    <row r="371" spans="2:6">
      <c r="B371" s="55">
        <v>355</v>
      </c>
      <c r="C371" s="56">
        <f ca="1" t="shared" si="15"/>
        <v>0.667899218561246</v>
      </c>
      <c r="D371" s="56">
        <f ca="1" t="shared" si="16"/>
        <v>0.225561723192794</v>
      </c>
      <c r="E371" s="56">
        <f ca="1" t="shared" si="17"/>
        <v>2</v>
      </c>
      <c r="F371" s="64">
        <f ca="1">IF(E371=1,$C$4*SQRT(D371),IF(E371=2,$C$4+($C$5-$C$4)*D371,$C$6-($C$6-$C$5)*SQRT(1-D371)))</f>
        <v>3.90224689277117</v>
      </c>
    </row>
    <row r="372" spans="2:6">
      <c r="B372" s="55">
        <v>356</v>
      </c>
      <c r="C372" s="56">
        <f ca="1" t="shared" si="15"/>
        <v>0.147658416070755</v>
      </c>
      <c r="D372" s="56">
        <f ca="1" t="shared" si="16"/>
        <v>0.407423300715763</v>
      </c>
      <c r="E372" s="56">
        <f ca="1" t="shared" si="17"/>
        <v>1</v>
      </c>
      <c r="F372" s="64">
        <f ca="1">IF(E372=1,$C$4*SQRT(D372),IF(E372=2,$C$4+($C$5-$C$4)*D372,$C$6-($C$6-$C$5)*SQRT(1-D372)))</f>
        <v>1.91489156519158</v>
      </c>
    </row>
    <row r="373" spans="2:6">
      <c r="B373" s="55">
        <v>357</v>
      </c>
      <c r="C373" s="56">
        <f ca="1" t="shared" si="15"/>
        <v>0.0882230508343447</v>
      </c>
      <c r="D373" s="56">
        <f ca="1" t="shared" si="16"/>
        <v>0.952212476469578</v>
      </c>
      <c r="E373" s="56">
        <f ca="1" t="shared" si="17"/>
        <v>1</v>
      </c>
      <c r="F373" s="64">
        <f ca="1">IF(E373=1,$C$4*SQRT(D373),IF(E373=2,$C$4+($C$5-$C$4)*D373,$C$6-($C$6-$C$5)*SQRT(1-D373)))</f>
        <v>2.92744125273697</v>
      </c>
    </row>
    <row r="374" spans="2:6">
      <c r="B374" s="55">
        <v>358</v>
      </c>
      <c r="C374" s="56">
        <f ca="1" t="shared" si="15"/>
        <v>0.00834913137995774</v>
      </c>
      <c r="D374" s="56">
        <f ca="1" t="shared" si="16"/>
        <v>0.48146067801625</v>
      </c>
      <c r="E374" s="56">
        <f ca="1" t="shared" si="17"/>
        <v>1</v>
      </c>
      <c r="F374" s="64">
        <f ca="1">IF(E374=1,$C$4*SQRT(D374),IF(E374=2,$C$4+($C$5-$C$4)*D374,$C$6-($C$6-$C$5)*SQRT(1-D374)))</f>
        <v>2.08162102750387</v>
      </c>
    </row>
    <row r="375" spans="2:6">
      <c r="B375" s="55">
        <v>359</v>
      </c>
      <c r="C375" s="56">
        <f ca="1" t="shared" si="15"/>
        <v>0.751629893034025</v>
      </c>
      <c r="D375" s="56">
        <f ca="1" t="shared" si="16"/>
        <v>0.434704461098547</v>
      </c>
      <c r="E375" s="56">
        <f ca="1" t="shared" si="17"/>
        <v>2</v>
      </c>
      <c r="F375" s="64">
        <f ca="1">IF(E375=1,$C$4*SQRT(D375),IF(E375=2,$C$4+($C$5-$C$4)*D375,$C$6-($C$6-$C$5)*SQRT(1-D375)))</f>
        <v>4.73881784439419</v>
      </c>
    </row>
    <row r="376" spans="2:6">
      <c r="B376" s="55">
        <v>360</v>
      </c>
      <c r="C376" s="56">
        <f ca="1" t="shared" si="15"/>
        <v>0.168279578498894</v>
      </c>
      <c r="D376" s="56">
        <f ca="1" t="shared" si="16"/>
        <v>0.441335926900701</v>
      </c>
      <c r="E376" s="56">
        <f ca="1" t="shared" si="17"/>
        <v>1</v>
      </c>
      <c r="F376" s="64">
        <f ca="1">IF(E376=1,$C$4*SQRT(D376),IF(E376=2,$C$4+($C$5-$C$4)*D376,$C$6-($C$6-$C$5)*SQRT(1-D376)))</f>
        <v>1.99299356298667</v>
      </c>
    </row>
    <row r="377" spans="2:6">
      <c r="B377" s="55">
        <v>361</v>
      </c>
      <c r="C377" s="56">
        <f ca="1" t="shared" si="15"/>
        <v>0.4277753582639</v>
      </c>
      <c r="D377" s="56">
        <f ca="1" t="shared" si="16"/>
        <v>0.373246935998868</v>
      </c>
      <c r="E377" s="56">
        <f ca="1" t="shared" si="17"/>
        <v>2</v>
      </c>
      <c r="F377" s="64">
        <f ca="1">IF(E377=1,$C$4*SQRT(D377),IF(E377=2,$C$4+($C$5-$C$4)*D377,$C$6-($C$6-$C$5)*SQRT(1-D377)))</f>
        <v>4.49298774399547</v>
      </c>
    </row>
    <row r="378" spans="2:6">
      <c r="B378" s="55">
        <v>362</v>
      </c>
      <c r="C378" s="56">
        <f ca="1" t="shared" si="15"/>
        <v>0.565254091612136</v>
      </c>
      <c r="D378" s="56">
        <f ca="1" t="shared" si="16"/>
        <v>0.400377869131349</v>
      </c>
      <c r="E378" s="56">
        <f ca="1" t="shared" si="17"/>
        <v>2</v>
      </c>
      <c r="F378" s="64">
        <f ca="1">IF(E378=1,$C$4*SQRT(D378),IF(E378=2,$C$4+($C$5-$C$4)*D378,$C$6-($C$6-$C$5)*SQRT(1-D378)))</f>
        <v>4.6015114765254</v>
      </c>
    </row>
    <row r="379" spans="2:6">
      <c r="B379" s="55">
        <v>363</v>
      </c>
      <c r="C379" s="56">
        <f ca="1" t="shared" si="15"/>
        <v>0.720556698015093</v>
      </c>
      <c r="D379" s="56">
        <f ca="1" t="shared" si="16"/>
        <v>0.779321020036279</v>
      </c>
      <c r="E379" s="56">
        <f ca="1" t="shared" si="17"/>
        <v>2</v>
      </c>
      <c r="F379" s="64">
        <f ca="1">IF(E379=1,$C$4*SQRT(D379),IF(E379=2,$C$4+($C$5-$C$4)*D379,$C$6-($C$6-$C$5)*SQRT(1-D379)))</f>
        <v>6.11728408014512</v>
      </c>
    </row>
    <row r="380" spans="2:6">
      <c r="B380" s="55">
        <v>364</v>
      </c>
      <c r="C380" s="56">
        <f ca="1" t="shared" si="15"/>
        <v>0.444933683122944</v>
      </c>
      <c r="D380" s="56">
        <f ca="1" t="shared" si="16"/>
        <v>0.321218001991115</v>
      </c>
      <c r="E380" s="56">
        <f ca="1" t="shared" si="17"/>
        <v>2</v>
      </c>
      <c r="F380" s="64">
        <f ca="1">IF(E380=1,$C$4*SQRT(D380),IF(E380=2,$C$4+($C$5-$C$4)*D380,$C$6-($C$6-$C$5)*SQRT(1-D380)))</f>
        <v>4.28487200796446</v>
      </c>
    </row>
    <row r="381" spans="2:6">
      <c r="B381" s="55">
        <v>365</v>
      </c>
      <c r="C381" s="56">
        <f ca="1" t="shared" si="15"/>
        <v>0.033245450120069</v>
      </c>
      <c r="D381" s="56">
        <f ca="1" t="shared" si="16"/>
        <v>0.325203947030803</v>
      </c>
      <c r="E381" s="56">
        <f ca="1" t="shared" si="17"/>
        <v>1</v>
      </c>
      <c r="F381" s="64">
        <f ca="1">IF(E381=1,$C$4*SQRT(D381),IF(E381=2,$C$4+($C$5-$C$4)*D381,$C$6-($C$6-$C$5)*SQRT(1-D381)))</f>
        <v>1.71079967362553</v>
      </c>
    </row>
    <row r="382" spans="2:6">
      <c r="B382" s="55">
        <v>366</v>
      </c>
      <c r="C382" s="56">
        <f ca="1" t="shared" si="15"/>
        <v>0.220680171782708</v>
      </c>
      <c r="D382" s="56">
        <f ca="1" t="shared" si="16"/>
        <v>0.0181627804838296</v>
      </c>
      <c r="E382" s="56">
        <f ca="1" t="shared" si="17"/>
        <v>2</v>
      </c>
      <c r="F382" s="64">
        <f ca="1">IF(E382=1,$C$4*SQRT(D382),IF(E382=2,$C$4+($C$5-$C$4)*D382,$C$6-($C$6-$C$5)*SQRT(1-D382)))</f>
        <v>3.07265112193532</v>
      </c>
    </row>
    <row r="383" spans="2:6">
      <c r="B383" s="55">
        <v>367</v>
      </c>
      <c r="C383" s="56">
        <f ca="1" t="shared" si="15"/>
        <v>0.419918253856954</v>
      </c>
      <c r="D383" s="56">
        <f ca="1" t="shared" si="16"/>
        <v>0.30804860507085</v>
      </c>
      <c r="E383" s="56">
        <f ca="1" t="shared" si="17"/>
        <v>2</v>
      </c>
      <c r="F383" s="64">
        <f ca="1">IF(E383=1,$C$4*SQRT(D383),IF(E383=2,$C$4+($C$5-$C$4)*D383,$C$6-($C$6-$C$5)*SQRT(1-D383)))</f>
        <v>4.2321944202834</v>
      </c>
    </row>
    <row r="384" spans="2:6">
      <c r="B384" s="55">
        <v>368</v>
      </c>
      <c r="C384" s="56">
        <f ca="1" t="shared" si="15"/>
        <v>0.138694231538596</v>
      </c>
      <c r="D384" s="56">
        <f ca="1" t="shared" si="16"/>
        <v>0.498126683949074</v>
      </c>
      <c r="E384" s="56">
        <f ca="1" t="shared" si="17"/>
        <v>1</v>
      </c>
      <c r="F384" s="64">
        <f ca="1">IF(E384=1,$C$4*SQRT(D384),IF(E384=2,$C$4+($C$5-$C$4)*D384,$C$6-($C$6-$C$5)*SQRT(1-D384)))</f>
        <v>2.11734271093313</v>
      </c>
    </row>
    <row r="385" spans="2:6">
      <c r="B385" s="55">
        <v>369</v>
      </c>
      <c r="C385" s="56">
        <f ca="1" t="shared" si="15"/>
        <v>0.241994371407821</v>
      </c>
      <c r="D385" s="56">
        <f ca="1" t="shared" si="16"/>
        <v>0.783072007907742</v>
      </c>
      <c r="E385" s="56">
        <f ca="1" t="shared" si="17"/>
        <v>2</v>
      </c>
      <c r="F385" s="64">
        <f ca="1">IF(E385=1,$C$4*SQRT(D385),IF(E385=2,$C$4+($C$5-$C$4)*D385,$C$6-($C$6-$C$5)*SQRT(1-D385)))</f>
        <v>6.13228803163097</v>
      </c>
    </row>
    <row r="386" spans="2:6">
      <c r="B386" s="55">
        <v>370</v>
      </c>
      <c r="C386" s="56">
        <f ca="1" t="shared" si="15"/>
        <v>0.931270235841409</v>
      </c>
      <c r="D386" s="56">
        <f ca="1" t="shared" si="16"/>
        <v>0.746741095287434</v>
      </c>
      <c r="E386" s="56">
        <f ca="1" t="shared" si="17"/>
        <v>3</v>
      </c>
      <c r="F386" s="64">
        <f ca="1">IF(E386=1,$C$4*SQRT(D386),IF(E386=2,$C$4+($C$5-$C$4)*D386,$C$6-($C$6-$C$5)*SQRT(1-D386)))</f>
        <v>8.4902549412523</v>
      </c>
    </row>
    <row r="387" spans="2:6">
      <c r="B387" s="55">
        <v>371</v>
      </c>
      <c r="C387" s="56">
        <f ca="1" t="shared" si="15"/>
        <v>0.307999065342776</v>
      </c>
      <c r="D387" s="56">
        <f ca="1" t="shared" si="16"/>
        <v>0.600978240602428</v>
      </c>
      <c r="E387" s="56">
        <f ca="1" t="shared" si="17"/>
        <v>2</v>
      </c>
      <c r="F387" s="64">
        <f ca="1">IF(E387=1,$C$4*SQRT(D387),IF(E387=2,$C$4+($C$5-$C$4)*D387,$C$6-($C$6-$C$5)*SQRT(1-D387)))</f>
        <v>5.40391296240971</v>
      </c>
    </row>
    <row r="388" spans="2:6">
      <c r="B388" s="55">
        <v>372</v>
      </c>
      <c r="C388" s="56">
        <f ca="1" t="shared" si="15"/>
        <v>0.964134392438192</v>
      </c>
      <c r="D388" s="56">
        <f ca="1" t="shared" si="16"/>
        <v>0.831806947109692</v>
      </c>
      <c r="E388" s="56">
        <f ca="1" t="shared" si="17"/>
        <v>3</v>
      </c>
      <c r="F388" s="64">
        <f ca="1">IF(E388=1,$C$4*SQRT(D388),IF(E388=2,$C$4+($C$5-$C$4)*D388,$C$6-($C$6-$C$5)*SQRT(1-D388)))</f>
        <v>8.76965960969626</v>
      </c>
    </row>
    <row r="389" spans="2:6">
      <c r="B389" s="55">
        <v>373</v>
      </c>
      <c r="C389" s="56">
        <f ca="1" t="shared" si="15"/>
        <v>0.250335993926194</v>
      </c>
      <c r="D389" s="56">
        <f ca="1" t="shared" si="16"/>
        <v>0.880638476864531</v>
      </c>
      <c r="E389" s="56">
        <f ca="1" t="shared" si="17"/>
        <v>2</v>
      </c>
      <c r="F389" s="64">
        <f ca="1">IF(E389=1,$C$4*SQRT(D389),IF(E389=2,$C$4+($C$5-$C$4)*D389,$C$6-($C$6-$C$5)*SQRT(1-D389)))</f>
        <v>6.52255390745812</v>
      </c>
    </row>
    <row r="390" spans="2:6">
      <c r="B390" s="55">
        <v>374</v>
      </c>
      <c r="C390" s="56">
        <f ca="1" t="shared" si="15"/>
        <v>0.525849971882942</v>
      </c>
      <c r="D390" s="56">
        <f ca="1" t="shared" si="16"/>
        <v>0.471235943773416</v>
      </c>
      <c r="E390" s="56">
        <f ca="1" t="shared" si="17"/>
        <v>2</v>
      </c>
      <c r="F390" s="64">
        <f ca="1">IF(E390=1,$C$4*SQRT(D390),IF(E390=2,$C$4+($C$5-$C$4)*D390,$C$6-($C$6-$C$5)*SQRT(1-D390)))</f>
        <v>4.88494377509367</v>
      </c>
    </row>
    <row r="391" spans="2:6">
      <c r="B391" s="55">
        <v>375</v>
      </c>
      <c r="C391" s="56">
        <f ca="1" t="shared" si="15"/>
        <v>0.454745211893466</v>
      </c>
      <c r="D391" s="56">
        <f ca="1" t="shared" si="16"/>
        <v>0.551113534227682</v>
      </c>
      <c r="E391" s="56">
        <f ca="1" t="shared" si="17"/>
        <v>2</v>
      </c>
      <c r="F391" s="64">
        <f ca="1">IF(E391=1,$C$4*SQRT(D391),IF(E391=2,$C$4+($C$5-$C$4)*D391,$C$6-($C$6-$C$5)*SQRT(1-D391)))</f>
        <v>5.20445413691073</v>
      </c>
    </row>
    <row r="392" spans="2:6">
      <c r="B392" s="55">
        <v>376</v>
      </c>
      <c r="C392" s="56">
        <f ca="1" t="shared" si="15"/>
        <v>0.490387798893013</v>
      </c>
      <c r="D392" s="56">
        <f ca="1" t="shared" si="16"/>
        <v>0.499169775235205</v>
      </c>
      <c r="E392" s="56">
        <f ca="1" t="shared" si="17"/>
        <v>2</v>
      </c>
      <c r="F392" s="64">
        <f ca="1">IF(E392=1,$C$4*SQRT(D392),IF(E392=2,$C$4+($C$5-$C$4)*D392,$C$6-($C$6-$C$5)*SQRT(1-D392)))</f>
        <v>4.99667910094082</v>
      </c>
    </row>
    <row r="393" spans="2:6">
      <c r="B393" s="55">
        <v>377</v>
      </c>
      <c r="C393" s="56">
        <f ca="1" t="shared" si="15"/>
        <v>0.69291919829175</v>
      </c>
      <c r="D393" s="56">
        <f ca="1" t="shared" si="16"/>
        <v>0.0648250801425909</v>
      </c>
      <c r="E393" s="56">
        <f ca="1" t="shared" si="17"/>
        <v>2</v>
      </c>
      <c r="F393" s="64">
        <f ca="1">IF(E393=1,$C$4*SQRT(D393),IF(E393=2,$C$4+($C$5-$C$4)*D393,$C$6-($C$6-$C$5)*SQRT(1-D393)))</f>
        <v>3.25930032057036</v>
      </c>
    </row>
    <row r="394" spans="2:6">
      <c r="B394" s="55">
        <v>378</v>
      </c>
      <c r="C394" s="56">
        <f ca="1" t="shared" si="15"/>
        <v>0.526730038182881</v>
      </c>
      <c r="D394" s="56">
        <f ca="1" t="shared" si="16"/>
        <v>0.612493075276257</v>
      </c>
      <c r="E394" s="56">
        <f ca="1" t="shared" si="17"/>
        <v>2</v>
      </c>
      <c r="F394" s="64">
        <f ca="1">IF(E394=1,$C$4*SQRT(D394),IF(E394=2,$C$4+($C$5-$C$4)*D394,$C$6-($C$6-$C$5)*SQRT(1-D394)))</f>
        <v>5.44997230110503</v>
      </c>
    </row>
    <row r="395" spans="2:6">
      <c r="B395" s="55">
        <v>379</v>
      </c>
      <c r="C395" s="56">
        <f ca="1" t="shared" si="15"/>
        <v>0.638294807246602</v>
      </c>
      <c r="D395" s="56">
        <f ca="1" t="shared" si="16"/>
        <v>0.0242400610227576</v>
      </c>
      <c r="E395" s="56">
        <f ca="1" t="shared" si="17"/>
        <v>2</v>
      </c>
      <c r="F395" s="64">
        <f ca="1">IF(E395=1,$C$4*SQRT(D395),IF(E395=2,$C$4+($C$5-$C$4)*D395,$C$6-($C$6-$C$5)*SQRT(1-D395)))</f>
        <v>3.09696024409103</v>
      </c>
    </row>
    <row r="396" spans="2:6">
      <c r="B396" s="55">
        <v>380</v>
      </c>
      <c r="C396" s="56">
        <f ca="1" t="shared" si="15"/>
        <v>0.32014210452971</v>
      </c>
      <c r="D396" s="56">
        <f ca="1" t="shared" si="16"/>
        <v>0.930734848207254</v>
      </c>
      <c r="E396" s="56">
        <f ca="1" t="shared" si="17"/>
        <v>2</v>
      </c>
      <c r="F396" s="64">
        <f ca="1">IF(E396=1,$C$4*SQRT(D396),IF(E396=2,$C$4+($C$5-$C$4)*D396,$C$6-($C$6-$C$5)*SQRT(1-D396)))</f>
        <v>6.72293939282901</v>
      </c>
    </row>
    <row r="397" spans="2:6">
      <c r="B397" s="55">
        <v>381</v>
      </c>
      <c r="C397" s="56">
        <f ca="1" t="shared" si="15"/>
        <v>0.982407443636419</v>
      </c>
      <c r="D397" s="56">
        <f ca="1" t="shared" si="16"/>
        <v>0.513269057013759</v>
      </c>
      <c r="E397" s="56">
        <f ca="1" t="shared" si="17"/>
        <v>3</v>
      </c>
      <c r="F397" s="64">
        <f ca="1">IF(E397=1,$C$4*SQRT(D397),IF(E397=2,$C$4+($C$5-$C$4)*D397,$C$6-($C$6-$C$5)*SQRT(1-D397)))</f>
        <v>7.90701684505676</v>
      </c>
    </row>
    <row r="398" spans="2:6">
      <c r="B398" s="55">
        <v>382</v>
      </c>
      <c r="C398" s="56">
        <f ca="1" t="shared" si="15"/>
        <v>0.412938327273793</v>
      </c>
      <c r="D398" s="56">
        <f ca="1" t="shared" si="16"/>
        <v>0.787846489161356</v>
      </c>
      <c r="E398" s="56">
        <f ca="1" t="shared" si="17"/>
        <v>2</v>
      </c>
      <c r="F398" s="64">
        <f ca="1">IF(E398=1,$C$4*SQRT(D398),IF(E398=2,$C$4+($C$5-$C$4)*D398,$C$6-($C$6-$C$5)*SQRT(1-D398)))</f>
        <v>6.15138595664543</v>
      </c>
    </row>
    <row r="399" spans="2:6">
      <c r="B399" s="55">
        <v>383</v>
      </c>
      <c r="C399" s="56">
        <f ca="1" t="shared" si="15"/>
        <v>0.111159384179371</v>
      </c>
      <c r="D399" s="56">
        <f ca="1" t="shared" si="16"/>
        <v>0.731309097711837</v>
      </c>
      <c r="E399" s="56">
        <f ca="1" t="shared" si="17"/>
        <v>1</v>
      </c>
      <c r="F399" s="64">
        <f ca="1">IF(E399=1,$C$4*SQRT(D399),IF(E399=2,$C$4+($C$5-$C$4)*D399,$C$6-($C$6-$C$5)*SQRT(1-D399)))</f>
        <v>2.56549836862286</v>
      </c>
    </row>
    <row r="400" spans="2:6">
      <c r="B400" s="55">
        <v>384</v>
      </c>
      <c r="C400" s="56">
        <f ca="1" t="shared" si="15"/>
        <v>0.552754085307085</v>
      </c>
      <c r="D400" s="56">
        <f ca="1" t="shared" si="16"/>
        <v>0.0290761785297518</v>
      </c>
      <c r="E400" s="56">
        <f ca="1" t="shared" si="17"/>
        <v>2</v>
      </c>
      <c r="F400" s="64">
        <f ca="1">IF(E400=1,$C$4*SQRT(D400),IF(E400=2,$C$4+($C$5-$C$4)*D400,$C$6-($C$6-$C$5)*SQRT(1-D400)))</f>
        <v>3.11630471411901</v>
      </c>
    </row>
    <row r="401" spans="2:6">
      <c r="B401" s="55">
        <v>385</v>
      </c>
      <c r="C401" s="56">
        <f ca="1" t="shared" ref="C401:C464" si="18">RAND()</f>
        <v>0.432883881165468</v>
      </c>
      <c r="D401" s="56">
        <f ca="1" t="shared" ref="D401:D464" si="19">RAND()</f>
        <v>0.645794880579313</v>
      </c>
      <c r="E401" s="56">
        <f ca="1" t="shared" ref="E401:E464" si="20">IF(C401&lt;=$C$10,1,IF(C401&lt;=$C$10+$C$11,2,3))</f>
        <v>2</v>
      </c>
      <c r="F401" s="64">
        <f ca="1">IF(E401=1,$C$4*SQRT(D401),IF(E401=2,$C$4+($C$5-$C$4)*D401,$C$6-($C$6-$C$5)*SQRT(1-D401)))</f>
        <v>5.58317952231725</v>
      </c>
    </row>
    <row r="402" spans="2:6">
      <c r="B402" s="55">
        <v>386</v>
      </c>
      <c r="C402" s="56">
        <f ca="1" t="shared" si="18"/>
        <v>0.313401897356221</v>
      </c>
      <c r="D402" s="56">
        <f ca="1" t="shared" si="19"/>
        <v>0.890948679545811</v>
      </c>
      <c r="E402" s="56">
        <f ca="1" t="shared" si="20"/>
        <v>2</v>
      </c>
      <c r="F402" s="64">
        <f ca="1">IF(E402=1,$C$4*SQRT(D402),IF(E402=2,$C$4+($C$5-$C$4)*D402,$C$6-($C$6-$C$5)*SQRT(1-D402)))</f>
        <v>6.56379471818325</v>
      </c>
    </row>
    <row r="403" spans="2:6">
      <c r="B403" s="55">
        <v>387</v>
      </c>
      <c r="C403" s="56">
        <f ca="1" t="shared" si="18"/>
        <v>0.49059996978667</v>
      </c>
      <c r="D403" s="56">
        <f ca="1" t="shared" si="19"/>
        <v>0.224369421732006</v>
      </c>
      <c r="E403" s="56">
        <f ca="1" t="shared" si="20"/>
        <v>2</v>
      </c>
      <c r="F403" s="64">
        <f ca="1">IF(E403=1,$C$4*SQRT(D403),IF(E403=2,$C$4+($C$5-$C$4)*D403,$C$6-($C$6-$C$5)*SQRT(1-D403)))</f>
        <v>3.89747768692803</v>
      </c>
    </row>
    <row r="404" spans="2:6">
      <c r="B404" s="55">
        <v>388</v>
      </c>
      <c r="C404" s="56">
        <f ca="1" t="shared" si="18"/>
        <v>0.287881330976915</v>
      </c>
      <c r="D404" s="56">
        <f ca="1" t="shared" si="19"/>
        <v>0.629662472142747</v>
      </c>
      <c r="E404" s="56">
        <f ca="1" t="shared" si="20"/>
        <v>2</v>
      </c>
      <c r="F404" s="64">
        <f ca="1">IF(E404=1,$C$4*SQRT(D404),IF(E404=2,$C$4+($C$5-$C$4)*D404,$C$6-($C$6-$C$5)*SQRT(1-D404)))</f>
        <v>5.51864988857099</v>
      </c>
    </row>
    <row r="405" spans="2:6">
      <c r="B405" s="55">
        <v>389</v>
      </c>
      <c r="C405" s="56">
        <f ca="1" t="shared" si="18"/>
        <v>0.513765892336259</v>
      </c>
      <c r="D405" s="56">
        <f ca="1" t="shared" si="19"/>
        <v>0.748921317922792</v>
      </c>
      <c r="E405" s="56">
        <f ca="1" t="shared" si="20"/>
        <v>2</v>
      </c>
      <c r="F405" s="64">
        <f ca="1">IF(E405=1,$C$4*SQRT(D405),IF(E405=2,$C$4+($C$5-$C$4)*D405,$C$6-($C$6-$C$5)*SQRT(1-D405)))</f>
        <v>5.99568527169117</v>
      </c>
    </row>
    <row r="406" spans="2:6">
      <c r="B406" s="55">
        <v>390</v>
      </c>
      <c r="C406" s="56">
        <f ca="1" t="shared" si="18"/>
        <v>0.487400588041731</v>
      </c>
      <c r="D406" s="56">
        <f ca="1" t="shared" si="19"/>
        <v>0.874751223816868</v>
      </c>
      <c r="E406" s="56">
        <f ca="1" t="shared" si="20"/>
        <v>2</v>
      </c>
      <c r="F406" s="64">
        <f ca="1">IF(E406=1,$C$4*SQRT(D406),IF(E406=2,$C$4+($C$5-$C$4)*D406,$C$6-($C$6-$C$5)*SQRT(1-D406)))</f>
        <v>6.49900489526747</v>
      </c>
    </row>
    <row r="407" spans="2:6">
      <c r="B407" s="55">
        <v>391</v>
      </c>
      <c r="C407" s="56">
        <f ca="1" t="shared" si="18"/>
        <v>0.0257450199900964</v>
      </c>
      <c r="D407" s="56">
        <f ca="1" t="shared" si="19"/>
        <v>0.875444434234047</v>
      </c>
      <c r="E407" s="56">
        <f ca="1" t="shared" si="20"/>
        <v>1</v>
      </c>
      <c r="F407" s="64">
        <f ca="1">IF(E407=1,$C$4*SQRT(D407),IF(E407=2,$C$4+($C$5-$C$4)*D407,$C$6-($C$6-$C$5)*SQRT(1-D407)))</f>
        <v>2.80695562987847</v>
      </c>
    </row>
    <row r="408" spans="2:6">
      <c r="B408" s="55">
        <v>392</v>
      </c>
      <c r="C408" s="56">
        <f ca="1" t="shared" si="18"/>
        <v>0.606288925869631</v>
      </c>
      <c r="D408" s="56">
        <f ca="1" t="shared" si="19"/>
        <v>0.48776179665818</v>
      </c>
      <c r="E408" s="56">
        <f ca="1" t="shared" si="20"/>
        <v>2</v>
      </c>
      <c r="F408" s="64">
        <f ca="1">IF(E408=1,$C$4*SQRT(D408),IF(E408=2,$C$4+($C$5-$C$4)*D408,$C$6-($C$6-$C$5)*SQRT(1-D408)))</f>
        <v>4.95104718663272</v>
      </c>
    </row>
    <row r="409" spans="2:6">
      <c r="B409" s="55">
        <v>393</v>
      </c>
      <c r="C409" s="56">
        <f ca="1" t="shared" si="18"/>
        <v>0.139157731376726</v>
      </c>
      <c r="D409" s="56">
        <f ca="1" t="shared" si="19"/>
        <v>0.572681045703781</v>
      </c>
      <c r="E409" s="56">
        <f ca="1" t="shared" si="20"/>
        <v>1</v>
      </c>
      <c r="F409" s="64">
        <f ca="1">IF(E409=1,$C$4*SQRT(D409),IF(E409=2,$C$4+($C$5-$C$4)*D409,$C$6-($C$6-$C$5)*SQRT(1-D409)))</f>
        <v>2.27027077929793</v>
      </c>
    </row>
    <row r="410" spans="2:6">
      <c r="B410" s="55">
        <v>394</v>
      </c>
      <c r="C410" s="56">
        <f ca="1" t="shared" si="18"/>
        <v>0.493296469907657</v>
      </c>
      <c r="D410" s="56">
        <f ca="1" t="shared" si="19"/>
        <v>0.0030331259201839</v>
      </c>
      <c r="E410" s="56">
        <f ca="1" t="shared" si="20"/>
        <v>2</v>
      </c>
      <c r="F410" s="64">
        <f ca="1">IF(E410=1,$C$4*SQRT(D410),IF(E410=2,$C$4+($C$5-$C$4)*D410,$C$6-($C$6-$C$5)*SQRT(1-D410)))</f>
        <v>3.01213250368074</v>
      </c>
    </row>
    <row r="411" spans="2:6">
      <c r="B411" s="55">
        <v>395</v>
      </c>
      <c r="C411" s="56">
        <f ca="1" t="shared" si="18"/>
        <v>0.915051643700479</v>
      </c>
      <c r="D411" s="56">
        <f ca="1" t="shared" si="19"/>
        <v>0.91969844836526</v>
      </c>
      <c r="E411" s="56">
        <f ca="1" t="shared" si="20"/>
        <v>3</v>
      </c>
      <c r="F411" s="64">
        <f ca="1">IF(E411=1,$C$4*SQRT(D411),IF(E411=2,$C$4+($C$5-$C$4)*D411,$C$6-($C$6-$C$5)*SQRT(1-D411)))</f>
        <v>9.14987414772126</v>
      </c>
    </row>
    <row r="412" spans="2:6">
      <c r="B412" s="55">
        <v>396</v>
      </c>
      <c r="C412" s="56">
        <f ca="1" t="shared" si="18"/>
        <v>0.0632851740037885</v>
      </c>
      <c r="D412" s="56">
        <f ca="1" t="shared" si="19"/>
        <v>0.135136785770876</v>
      </c>
      <c r="E412" s="56">
        <f ca="1" t="shared" si="20"/>
        <v>1</v>
      </c>
      <c r="F412" s="64">
        <f ca="1">IF(E412=1,$C$4*SQRT(D412),IF(E412=2,$C$4+($C$5-$C$4)*D412,$C$6-($C$6-$C$5)*SQRT(1-D412)))</f>
        <v>1.10282866844215</v>
      </c>
    </row>
    <row r="413" spans="2:6">
      <c r="B413" s="55">
        <v>397</v>
      </c>
      <c r="C413" s="56">
        <f ca="1" t="shared" si="18"/>
        <v>0.345641854843253</v>
      </c>
      <c r="D413" s="56">
        <f ca="1" t="shared" si="19"/>
        <v>0.0623292447881778</v>
      </c>
      <c r="E413" s="56">
        <f ca="1" t="shared" si="20"/>
        <v>2</v>
      </c>
      <c r="F413" s="64">
        <f ca="1">IF(E413=1,$C$4*SQRT(D413),IF(E413=2,$C$4+($C$5-$C$4)*D413,$C$6-($C$6-$C$5)*SQRT(1-D413)))</f>
        <v>3.24931697915271</v>
      </c>
    </row>
    <row r="414" spans="2:6">
      <c r="B414" s="55">
        <v>398</v>
      </c>
      <c r="C414" s="56">
        <f ca="1" t="shared" si="18"/>
        <v>0.0890409521677791</v>
      </c>
      <c r="D414" s="56">
        <f ca="1" t="shared" si="19"/>
        <v>0.735164886960373</v>
      </c>
      <c r="E414" s="56">
        <f ca="1" t="shared" si="20"/>
        <v>1</v>
      </c>
      <c r="F414" s="64">
        <f ca="1">IF(E414=1,$C$4*SQRT(D414),IF(E414=2,$C$4+($C$5-$C$4)*D414,$C$6-($C$6-$C$5)*SQRT(1-D414)))</f>
        <v>2.57225270582876</v>
      </c>
    </row>
    <row r="415" spans="2:6">
      <c r="B415" s="55">
        <v>399</v>
      </c>
      <c r="C415" s="56">
        <f ca="1" t="shared" si="18"/>
        <v>0.667160587400964</v>
      </c>
      <c r="D415" s="56">
        <f ca="1" t="shared" si="19"/>
        <v>0.79560578025271</v>
      </c>
      <c r="E415" s="56">
        <f ca="1" t="shared" si="20"/>
        <v>2</v>
      </c>
      <c r="F415" s="64">
        <f ca="1">IF(E415=1,$C$4*SQRT(D415),IF(E415=2,$C$4+($C$5-$C$4)*D415,$C$6-($C$6-$C$5)*SQRT(1-D415)))</f>
        <v>6.18242312101084</v>
      </c>
    </row>
    <row r="416" spans="2:6">
      <c r="B416" s="55">
        <v>400</v>
      </c>
      <c r="C416" s="56">
        <f ca="1" t="shared" si="18"/>
        <v>0.178458435546269</v>
      </c>
      <c r="D416" s="56">
        <f ca="1" t="shared" si="19"/>
        <v>0.0503937714521514</v>
      </c>
      <c r="E416" s="56">
        <f ca="1" t="shared" si="20"/>
        <v>1</v>
      </c>
      <c r="F416" s="64">
        <f ca="1">IF(E416=1,$C$4*SQRT(D416),IF(E416=2,$C$4+($C$5-$C$4)*D416,$C$6-($C$6-$C$5)*SQRT(1-D416)))</f>
        <v>0.673456712097639</v>
      </c>
    </row>
    <row r="417" spans="2:6">
      <c r="B417" s="55">
        <v>401</v>
      </c>
      <c r="C417" s="56">
        <f ca="1" t="shared" si="18"/>
        <v>0.992165368192468</v>
      </c>
      <c r="D417" s="56">
        <f ca="1" t="shared" si="19"/>
        <v>0.924727811604145</v>
      </c>
      <c r="E417" s="56">
        <f ca="1" t="shared" si="20"/>
        <v>3</v>
      </c>
      <c r="F417" s="64">
        <f ca="1">IF(E417=1,$C$4*SQRT(D417),IF(E417=2,$C$4+($C$5-$C$4)*D417,$C$6-($C$6-$C$5)*SQRT(1-D417)))</f>
        <v>9.17692667667899</v>
      </c>
    </row>
    <row r="418" spans="2:6">
      <c r="B418" s="55">
        <v>402</v>
      </c>
      <c r="C418" s="56">
        <f ca="1" t="shared" si="18"/>
        <v>0.677472065305474</v>
      </c>
      <c r="D418" s="56">
        <f ca="1" t="shared" si="19"/>
        <v>0.271558730446898</v>
      </c>
      <c r="E418" s="56">
        <f ca="1" t="shared" si="20"/>
        <v>2</v>
      </c>
      <c r="F418" s="64">
        <f ca="1">IF(E418=1,$C$4*SQRT(D418),IF(E418=2,$C$4+($C$5-$C$4)*D418,$C$6-($C$6-$C$5)*SQRT(1-D418)))</f>
        <v>4.08623492178759</v>
      </c>
    </row>
    <row r="419" spans="2:6">
      <c r="B419" s="55">
        <v>403</v>
      </c>
      <c r="C419" s="56">
        <f ca="1" t="shared" si="18"/>
        <v>0.493948114385207</v>
      </c>
      <c r="D419" s="56">
        <f ca="1" t="shared" si="19"/>
        <v>0.846957486717118</v>
      </c>
      <c r="E419" s="56">
        <f ca="1" t="shared" si="20"/>
        <v>2</v>
      </c>
      <c r="F419" s="64">
        <f ca="1">IF(E419=1,$C$4*SQRT(D419),IF(E419=2,$C$4+($C$5-$C$4)*D419,$C$6-($C$6-$C$5)*SQRT(1-D419)))</f>
        <v>6.38782994686847</v>
      </c>
    </row>
    <row r="420" spans="2:6">
      <c r="B420" s="55">
        <v>404</v>
      </c>
      <c r="C420" s="56">
        <f ca="1" t="shared" si="18"/>
        <v>0.486400305510518</v>
      </c>
      <c r="D420" s="56">
        <f ca="1" t="shared" si="19"/>
        <v>0.127426152992768</v>
      </c>
      <c r="E420" s="56">
        <f ca="1" t="shared" si="20"/>
        <v>2</v>
      </c>
      <c r="F420" s="64">
        <f ca="1">IF(E420=1,$C$4*SQRT(D420),IF(E420=2,$C$4+($C$5-$C$4)*D420,$C$6-($C$6-$C$5)*SQRT(1-D420)))</f>
        <v>3.50970461197107</v>
      </c>
    </row>
    <row r="421" spans="2:6">
      <c r="B421" s="55">
        <v>405</v>
      </c>
      <c r="C421" s="56">
        <f ca="1" t="shared" si="18"/>
        <v>0.209483385066666</v>
      </c>
      <c r="D421" s="56">
        <f ca="1" t="shared" si="19"/>
        <v>0.781646277248556</v>
      </c>
      <c r="E421" s="56">
        <f ca="1" t="shared" si="20"/>
        <v>1</v>
      </c>
      <c r="F421" s="64">
        <f ca="1">IF(E421=1,$C$4*SQRT(D421),IF(E421=2,$C$4+($C$5-$C$4)*D421,$C$6-($C$6-$C$5)*SQRT(1-D421)))</f>
        <v>2.65232284898294</v>
      </c>
    </row>
    <row r="422" spans="2:6">
      <c r="B422" s="55">
        <v>406</v>
      </c>
      <c r="C422" s="56">
        <f ca="1" t="shared" si="18"/>
        <v>0.401801138885839</v>
      </c>
      <c r="D422" s="56">
        <f ca="1" t="shared" si="19"/>
        <v>0.895475390141535</v>
      </c>
      <c r="E422" s="56">
        <f ca="1" t="shared" si="20"/>
        <v>2</v>
      </c>
      <c r="F422" s="64">
        <f ca="1">IF(E422=1,$C$4*SQRT(D422),IF(E422=2,$C$4+($C$5-$C$4)*D422,$C$6-($C$6-$C$5)*SQRT(1-D422)))</f>
        <v>6.58190156056614</v>
      </c>
    </row>
    <row r="423" spans="2:6">
      <c r="B423" s="55">
        <v>407</v>
      </c>
      <c r="C423" s="56">
        <f ca="1" t="shared" si="18"/>
        <v>0.76221720218735</v>
      </c>
      <c r="D423" s="56">
        <f ca="1" t="shared" si="19"/>
        <v>0.084657193504597</v>
      </c>
      <c r="E423" s="56">
        <f ca="1" t="shared" si="20"/>
        <v>2</v>
      </c>
      <c r="F423" s="64">
        <f ca="1">IF(E423=1,$C$4*SQRT(D423),IF(E423=2,$C$4+($C$5-$C$4)*D423,$C$6-($C$6-$C$5)*SQRT(1-D423)))</f>
        <v>3.33862877401839</v>
      </c>
    </row>
    <row r="424" spans="2:6">
      <c r="B424" s="55">
        <v>408</v>
      </c>
      <c r="C424" s="56">
        <f ca="1" t="shared" si="18"/>
        <v>0.883413955474098</v>
      </c>
      <c r="D424" s="56">
        <f ca="1" t="shared" si="19"/>
        <v>0.98944292110299</v>
      </c>
      <c r="E424" s="56">
        <f ca="1" t="shared" si="20"/>
        <v>3</v>
      </c>
      <c r="F424" s="64">
        <f ca="1">IF(E424=1,$C$4*SQRT(D424),IF(E424=2,$C$4+($C$5-$C$4)*D424,$C$6-($C$6-$C$5)*SQRT(1-D424)))</f>
        <v>9.69175705997852</v>
      </c>
    </row>
    <row r="425" spans="2:6">
      <c r="B425" s="55">
        <v>409</v>
      </c>
      <c r="C425" s="56">
        <f ca="1" t="shared" si="18"/>
        <v>0.675363874727988</v>
      </c>
      <c r="D425" s="56">
        <f ca="1" t="shared" si="19"/>
        <v>0.420337416711197</v>
      </c>
      <c r="E425" s="56">
        <f ca="1" t="shared" si="20"/>
        <v>2</v>
      </c>
      <c r="F425" s="64">
        <f ca="1">IF(E425=1,$C$4*SQRT(D425),IF(E425=2,$C$4+($C$5-$C$4)*D425,$C$6-($C$6-$C$5)*SQRT(1-D425)))</f>
        <v>4.68134966684479</v>
      </c>
    </row>
    <row r="426" spans="2:6">
      <c r="B426" s="55">
        <v>410</v>
      </c>
      <c r="C426" s="56">
        <f ca="1" t="shared" si="18"/>
        <v>0.227072836737189</v>
      </c>
      <c r="D426" s="56">
        <f ca="1" t="shared" si="19"/>
        <v>0.0873485338835334</v>
      </c>
      <c r="E426" s="56">
        <f ca="1" t="shared" si="20"/>
        <v>2</v>
      </c>
      <c r="F426" s="64">
        <f ca="1">IF(E426=1,$C$4*SQRT(D426),IF(E426=2,$C$4+($C$5-$C$4)*D426,$C$6-($C$6-$C$5)*SQRT(1-D426)))</f>
        <v>3.34939413553413</v>
      </c>
    </row>
    <row r="427" spans="2:6">
      <c r="B427" s="55">
        <v>411</v>
      </c>
      <c r="C427" s="56">
        <f ca="1" t="shared" si="18"/>
        <v>0.395285152318789</v>
      </c>
      <c r="D427" s="56">
        <f ca="1" t="shared" si="19"/>
        <v>0.825585744888918</v>
      </c>
      <c r="E427" s="56">
        <f ca="1" t="shared" si="20"/>
        <v>2</v>
      </c>
      <c r="F427" s="64">
        <f ca="1">IF(E427=1,$C$4*SQRT(D427),IF(E427=2,$C$4+($C$5-$C$4)*D427,$C$6-($C$6-$C$5)*SQRT(1-D427)))</f>
        <v>6.30234297955567</v>
      </c>
    </row>
    <row r="428" spans="2:6">
      <c r="B428" s="55">
        <v>412</v>
      </c>
      <c r="C428" s="56">
        <f ca="1" t="shared" si="18"/>
        <v>0.135295071155251</v>
      </c>
      <c r="D428" s="56">
        <f ca="1" t="shared" si="19"/>
        <v>0.0658970764464126</v>
      </c>
      <c r="E428" s="56">
        <f ca="1" t="shared" si="20"/>
        <v>1</v>
      </c>
      <c r="F428" s="64">
        <f ca="1">IF(E428=1,$C$4*SQRT(D428),IF(E428=2,$C$4+($C$5-$C$4)*D428,$C$6-($C$6-$C$5)*SQRT(1-D428)))</f>
        <v>0.770112776168344</v>
      </c>
    </row>
    <row r="429" spans="2:6">
      <c r="B429" s="55">
        <v>413</v>
      </c>
      <c r="C429" s="56">
        <f ca="1" t="shared" si="18"/>
        <v>0.120879172780943</v>
      </c>
      <c r="D429" s="56">
        <f ca="1" t="shared" si="19"/>
        <v>0.575091224062685</v>
      </c>
      <c r="E429" s="56">
        <f ca="1" t="shared" si="20"/>
        <v>1</v>
      </c>
      <c r="F429" s="64">
        <f ca="1">IF(E429=1,$C$4*SQRT(D429),IF(E429=2,$C$4+($C$5-$C$4)*D429,$C$6-($C$6-$C$5)*SQRT(1-D429)))</f>
        <v>2.27504308015566</v>
      </c>
    </row>
    <row r="430" spans="2:6">
      <c r="B430" s="55">
        <v>414</v>
      </c>
      <c r="C430" s="56">
        <f ca="1" t="shared" si="18"/>
        <v>0.312213830659365</v>
      </c>
      <c r="D430" s="56">
        <f ca="1" t="shared" si="19"/>
        <v>0.13819900982849</v>
      </c>
      <c r="E430" s="56">
        <f ca="1" t="shared" si="20"/>
        <v>2</v>
      </c>
      <c r="F430" s="64">
        <f ca="1">IF(E430=1,$C$4*SQRT(D430),IF(E430=2,$C$4+($C$5-$C$4)*D430,$C$6-($C$6-$C$5)*SQRT(1-D430)))</f>
        <v>3.55279603931396</v>
      </c>
    </row>
    <row r="431" spans="2:6">
      <c r="B431" s="55">
        <v>415</v>
      </c>
      <c r="C431" s="56">
        <f ca="1" t="shared" si="18"/>
        <v>0.262358498562591</v>
      </c>
      <c r="D431" s="56">
        <f ca="1" t="shared" si="19"/>
        <v>0.622943611249728</v>
      </c>
      <c r="E431" s="56">
        <f ca="1" t="shared" si="20"/>
        <v>2</v>
      </c>
      <c r="F431" s="64">
        <f ca="1">IF(E431=1,$C$4*SQRT(D431),IF(E431=2,$C$4+($C$5-$C$4)*D431,$C$6-($C$6-$C$5)*SQRT(1-D431)))</f>
        <v>5.49177444499891</v>
      </c>
    </row>
    <row r="432" spans="2:6">
      <c r="B432" s="55">
        <v>416</v>
      </c>
      <c r="C432" s="56">
        <f ca="1" t="shared" si="18"/>
        <v>0.669092489401717</v>
      </c>
      <c r="D432" s="56">
        <f ca="1" t="shared" si="19"/>
        <v>0.836075184730209</v>
      </c>
      <c r="E432" s="56">
        <f ca="1" t="shared" si="20"/>
        <v>2</v>
      </c>
      <c r="F432" s="64">
        <f ca="1">IF(E432=1,$C$4*SQRT(D432),IF(E432=2,$C$4+($C$5-$C$4)*D432,$C$6-($C$6-$C$5)*SQRT(1-D432)))</f>
        <v>6.34430073892084</v>
      </c>
    </row>
    <row r="433" spans="2:6">
      <c r="B433" s="55">
        <v>417</v>
      </c>
      <c r="C433" s="56">
        <f ca="1" t="shared" si="18"/>
        <v>0.444994770383533</v>
      </c>
      <c r="D433" s="56">
        <f ca="1" t="shared" si="19"/>
        <v>0.456838598740992</v>
      </c>
      <c r="E433" s="56">
        <f ca="1" t="shared" si="20"/>
        <v>2</v>
      </c>
      <c r="F433" s="64">
        <f ca="1">IF(E433=1,$C$4*SQRT(D433),IF(E433=2,$C$4+($C$5-$C$4)*D433,$C$6-($C$6-$C$5)*SQRT(1-D433)))</f>
        <v>4.82735439496397</v>
      </c>
    </row>
    <row r="434" spans="2:6">
      <c r="B434" s="55">
        <v>418</v>
      </c>
      <c r="C434" s="56">
        <f ca="1" t="shared" si="18"/>
        <v>0.478119072609269</v>
      </c>
      <c r="D434" s="56">
        <f ca="1" t="shared" si="19"/>
        <v>0.245276646777422</v>
      </c>
      <c r="E434" s="56">
        <f ca="1" t="shared" si="20"/>
        <v>2</v>
      </c>
      <c r="F434" s="64">
        <f ca="1">IF(E434=1,$C$4*SQRT(D434),IF(E434=2,$C$4+($C$5-$C$4)*D434,$C$6-($C$6-$C$5)*SQRT(1-D434)))</f>
        <v>3.98110658710969</v>
      </c>
    </row>
    <row r="435" spans="2:6">
      <c r="B435" s="55">
        <v>419</v>
      </c>
      <c r="C435" s="56">
        <f ca="1" t="shared" si="18"/>
        <v>0.717572063419557</v>
      </c>
      <c r="D435" s="56">
        <f ca="1" t="shared" si="19"/>
        <v>0.295957796671752</v>
      </c>
      <c r="E435" s="56">
        <f ca="1" t="shared" si="20"/>
        <v>2</v>
      </c>
      <c r="F435" s="64">
        <f ca="1">IF(E435=1,$C$4*SQRT(D435),IF(E435=2,$C$4+($C$5-$C$4)*D435,$C$6-($C$6-$C$5)*SQRT(1-D435)))</f>
        <v>4.18383118668701</v>
      </c>
    </row>
    <row r="436" spans="2:6">
      <c r="B436" s="55">
        <v>420</v>
      </c>
      <c r="C436" s="56">
        <f ca="1" t="shared" si="18"/>
        <v>0.304782812818518</v>
      </c>
      <c r="D436" s="56">
        <f ca="1" t="shared" si="19"/>
        <v>0.702643875831673</v>
      </c>
      <c r="E436" s="56">
        <f ca="1" t="shared" si="20"/>
        <v>2</v>
      </c>
      <c r="F436" s="64">
        <f ca="1">IF(E436=1,$C$4*SQRT(D436),IF(E436=2,$C$4+($C$5-$C$4)*D436,$C$6-($C$6-$C$5)*SQRT(1-D436)))</f>
        <v>5.81057550332669</v>
      </c>
    </row>
    <row r="437" spans="2:6">
      <c r="B437" s="55">
        <v>421</v>
      </c>
      <c r="C437" s="56">
        <f ca="1" t="shared" si="18"/>
        <v>0.934744952155185</v>
      </c>
      <c r="D437" s="56">
        <f ca="1" t="shared" si="19"/>
        <v>0.472064854377004</v>
      </c>
      <c r="E437" s="56">
        <f ca="1" t="shared" si="20"/>
        <v>3</v>
      </c>
      <c r="F437" s="64">
        <f ca="1">IF(E437=1,$C$4*SQRT(D437),IF(E437=2,$C$4+($C$5-$C$4)*D437,$C$6-($C$6-$C$5)*SQRT(1-D437)))</f>
        <v>7.82022562850946</v>
      </c>
    </row>
    <row r="438" spans="2:6">
      <c r="B438" s="55">
        <v>422</v>
      </c>
      <c r="C438" s="56">
        <f ca="1" t="shared" si="18"/>
        <v>0.631835999637363</v>
      </c>
      <c r="D438" s="56">
        <f ca="1" t="shared" si="19"/>
        <v>0.75345321814873</v>
      </c>
      <c r="E438" s="56">
        <f ca="1" t="shared" si="20"/>
        <v>2</v>
      </c>
      <c r="F438" s="64">
        <f ca="1">IF(E438=1,$C$4*SQRT(D438),IF(E438=2,$C$4+($C$5-$C$4)*D438,$C$6-($C$6-$C$5)*SQRT(1-D438)))</f>
        <v>6.01381287259492</v>
      </c>
    </row>
    <row r="439" spans="2:6">
      <c r="B439" s="55">
        <v>423</v>
      </c>
      <c r="C439" s="56">
        <f ca="1" t="shared" si="18"/>
        <v>0.683313423477492</v>
      </c>
      <c r="D439" s="56">
        <f ca="1" t="shared" si="19"/>
        <v>0.922642343622274</v>
      </c>
      <c r="E439" s="56">
        <f ca="1" t="shared" si="20"/>
        <v>2</v>
      </c>
      <c r="F439" s="64">
        <f ca="1">IF(E439=1,$C$4*SQRT(D439),IF(E439=2,$C$4+($C$5-$C$4)*D439,$C$6-($C$6-$C$5)*SQRT(1-D439)))</f>
        <v>6.6905693744891</v>
      </c>
    </row>
    <row r="440" spans="2:6">
      <c r="B440" s="55">
        <v>424</v>
      </c>
      <c r="C440" s="56">
        <f ca="1" t="shared" si="18"/>
        <v>0.71830188679203</v>
      </c>
      <c r="D440" s="56">
        <f ca="1" t="shared" si="19"/>
        <v>0.309109876642962</v>
      </c>
      <c r="E440" s="56">
        <f ca="1" t="shared" si="20"/>
        <v>2</v>
      </c>
      <c r="F440" s="64">
        <f ca="1">IF(E440=1,$C$4*SQRT(D440),IF(E440=2,$C$4+($C$5-$C$4)*D440,$C$6-($C$6-$C$5)*SQRT(1-D440)))</f>
        <v>4.23643950657185</v>
      </c>
    </row>
    <row r="441" spans="2:6">
      <c r="B441" s="55">
        <v>425</v>
      </c>
      <c r="C441" s="56">
        <f ca="1" t="shared" si="18"/>
        <v>0.27200861366757</v>
      </c>
      <c r="D441" s="56">
        <f ca="1" t="shared" si="19"/>
        <v>0.0920551396889024</v>
      </c>
      <c r="E441" s="56">
        <f ca="1" t="shared" si="20"/>
        <v>2</v>
      </c>
      <c r="F441" s="64">
        <f ca="1">IF(E441=1,$C$4*SQRT(D441),IF(E441=2,$C$4+($C$5-$C$4)*D441,$C$6-($C$6-$C$5)*SQRT(1-D441)))</f>
        <v>3.36822055875561</v>
      </c>
    </row>
    <row r="442" spans="2:6">
      <c r="B442" s="55">
        <v>426</v>
      </c>
      <c r="C442" s="56">
        <f ca="1" t="shared" si="18"/>
        <v>0.717776242597721</v>
      </c>
      <c r="D442" s="56">
        <f ca="1" t="shared" si="19"/>
        <v>0.421774625991473</v>
      </c>
      <c r="E442" s="56">
        <f ca="1" t="shared" si="20"/>
        <v>2</v>
      </c>
      <c r="F442" s="64">
        <f ca="1">IF(E442=1,$C$4*SQRT(D442),IF(E442=2,$C$4+($C$5-$C$4)*D442,$C$6-($C$6-$C$5)*SQRT(1-D442)))</f>
        <v>4.68709850396589</v>
      </c>
    </row>
    <row r="443" spans="2:6">
      <c r="B443" s="55">
        <v>427</v>
      </c>
      <c r="C443" s="56">
        <f ca="1" t="shared" si="18"/>
        <v>0.51415456207516</v>
      </c>
      <c r="D443" s="56">
        <f ca="1" t="shared" si="19"/>
        <v>0.651645177083479</v>
      </c>
      <c r="E443" s="56">
        <f ca="1" t="shared" si="20"/>
        <v>2</v>
      </c>
      <c r="F443" s="64">
        <f ca="1">IF(E443=1,$C$4*SQRT(D443),IF(E443=2,$C$4+($C$5-$C$4)*D443,$C$6-($C$6-$C$5)*SQRT(1-D443)))</f>
        <v>5.60658070833392</v>
      </c>
    </row>
    <row r="444" spans="2:6">
      <c r="B444" s="55">
        <v>428</v>
      </c>
      <c r="C444" s="56">
        <f ca="1" t="shared" si="18"/>
        <v>0.0604928423554243</v>
      </c>
      <c r="D444" s="56">
        <f ca="1" t="shared" si="19"/>
        <v>0.651342666700708</v>
      </c>
      <c r="E444" s="56">
        <f ca="1" t="shared" si="20"/>
        <v>1</v>
      </c>
      <c r="F444" s="64">
        <f ca="1">IF(E444=1,$C$4*SQRT(D444),IF(E444=2,$C$4+($C$5-$C$4)*D444,$C$6-($C$6-$C$5)*SQRT(1-D444)))</f>
        <v>2.42117409541453</v>
      </c>
    </row>
    <row r="445" spans="2:6">
      <c r="B445" s="55">
        <v>429</v>
      </c>
      <c r="C445" s="56">
        <f ca="1" t="shared" si="18"/>
        <v>0.829130093254048</v>
      </c>
      <c r="D445" s="56">
        <f ca="1" t="shared" si="19"/>
        <v>0.0411481417402462</v>
      </c>
      <c r="E445" s="56">
        <f ca="1" t="shared" si="20"/>
        <v>3</v>
      </c>
      <c r="F445" s="64">
        <f ca="1">IF(E445=1,$C$4*SQRT(D445),IF(E445=2,$C$4+($C$5-$C$4)*D445,$C$6-($C$6-$C$5)*SQRT(1-D445)))</f>
        <v>7.06237056041137</v>
      </c>
    </row>
    <row r="446" spans="2:6">
      <c r="B446" s="55">
        <v>430</v>
      </c>
      <c r="C446" s="56">
        <f ca="1" t="shared" si="18"/>
        <v>0.174836847953358</v>
      </c>
      <c r="D446" s="56">
        <f ca="1" t="shared" si="19"/>
        <v>0.975910910202797</v>
      </c>
      <c r="E446" s="56">
        <f ca="1" t="shared" si="20"/>
        <v>1</v>
      </c>
      <c r="F446" s="64">
        <f ca="1">IF(E446=1,$C$4*SQRT(D446),IF(E446=2,$C$4+($C$5-$C$4)*D446,$C$6-($C$6-$C$5)*SQRT(1-D446)))</f>
        <v>2.96364609760092</v>
      </c>
    </row>
    <row r="447" spans="2:6">
      <c r="B447" s="55">
        <v>431</v>
      </c>
      <c r="C447" s="56">
        <f ca="1" t="shared" si="18"/>
        <v>0.0111710999840748</v>
      </c>
      <c r="D447" s="56">
        <f ca="1" t="shared" si="19"/>
        <v>0.505420271887924</v>
      </c>
      <c r="E447" s="56">
        <f ca="1" t="shared" si="20"/>
        <v>1</v>
      </c>
      <c r="F447" s="64">
        <f ca="1">IF(E447=1,$C$4*SQRT(D447),IF(E447=2,$C$4+($C$5-$C$4)*D447,$C$6-($C$6-$C$5)*SQRT(1-D447)))</f>
        <v>2.13278748284758</v>
      </c>
    </row>
    <row r="448" spans="2:6">
      <c r="B448" s="55">
        <v>432</v>
      </c>
      <c r="C448" s="56">
        <f ca="1" t="shared" si="18"/>
        <v>0.409196965317506</v>
      </c>
      <c r="D448" s="56">
        <f ca="1" t="shared" si="19"/>
        <v>0.283296603434396</v>
      </c>
      <c r="E448" s="56">
        <f ca="1" t="shared" si="20"/>
        <v>2</v>
      </c>
      <c r="F448" s="64">
        <f ca="1">IF(E448=1,$C$4*SQRT(D448),IF(E448=2,$C$4+($C$5-$C$4)*D448,$C$6-($C$6-$C$5)*SQRT(1-D448)))</f>
        <v>4.13318641373758</v>
      </c>
    </row>
    <row r="449" spans="2:6">
      <c r="B449" s="55">
        <v>433</v>
      </c>
      <c r="C449" s="56">
        <f ca="1" t="shared" si="18"/>
        <v>0.131388179064222</v>
      </c>
      <c r="D449" s="56">
        <f ca="1" t="shared" si="19"/>
        <v>0.689406520543908</v>
      </c>
      <c r="E449" s="56">
        <f ca="1" t="shared" si="20"/>
        <v>1</v>
      </c>
      <c r="F449" s="64">
        <f ca="1">IF(E449=1,$C$4*SQRT(D449),IF(E449=2,$C$4+($C$5-$C$4)*D449,$C$6-($C$6-$C$5)*SQRT(1-D449)))</f>
        <v>2.49091523037119</v>
      </c>
    </row>
    <row r="450" spans="2:6">
      <c r="B450" s="55">
        <v>434</v>
      </c>
      <c r="C450" s="56">
        <f ca="1" t="shared" si="18"/>
        <v>0.420163502820439</v>
      </c>
      <c r="D450" s="56">
        <f ca="1" t="shared" si="19"/>
        <v>0.119073920208959</v>
      </c>
      <c r="E450" s="56">
        <f ca="1" t="shared" si="20"/>
        <v>2</v>
      </c>
      <c r="F450" s="64">
        <f ca="1">IF(E450=1,$C$4*SQRT(D450),IF(E450=2,$C$4+($C$5-$C$4)*D450,$C$6-($C$6-$C$5)*SQRT(1-D450)))</f>
        <v>3.47629568083584</v>
      </c>
    </row>
    <row r="451" spans="2:6">
      <c r="B451" s="55">
        <v>435</v>
      </c>
      <c r="C451" s="56">
        <f ca="1" t="shared" si="18"/>
        <v>0.546876548272152</v>
      </c>
      <c r="D451" s="56">
        <f ca="1" t="shared" si="19"/>
        <v>0.656200016770919</v>
      </c>
      <c r="E451" s="56">
        <f ca="1" t="shared" si="20"/>
        <v>2</v>
      </c>
      <c r="F451" s="64">
        <f ca="1">IF(E451=1,$C$4*SQRT(D451),IF(E451=2,$C$4+($C$5-$C$4)*D451,$C$6-($C$6-$C$5)*SQRT(1-D451)))</f>
        <v>5.62480006708368</v>
      </c>
    </row>
    <row r="452" spans="2:6">
      <c r="B452" s="55">
        <v>436</v>
      </c>
      <c r="C452" s="56">
        <f ca="1" t="shared" si="18"/>
        <v>0.622889719976429</v>
      </c>
      <c r="D452" s="56">
        <f ca="1" t="shared" si="19"/>
        <v>0.825608841347214</v>
      </c>
      <c r="E452" s="56">
        <f ca="1" t="shared" si="20"/>
        <v>2</v>
      </c>
      <c r="F452" s="64">
        <f ca="1">IF(E452=1,$C$4*SQRT(D452),IF(E452=2,$C$4+($C$5-$C$4)*D452,$C$6-($C$6-$C$5)*SQRT(1-D452)))</f>
        <v>6.30243536538885</v>
      </c>
    </row>
    <row r="453" spans="2:6">
      <c r="B453" s="55">
        <v>437</v>
      </c>
      <c r="C453" s="56">
        <f ca="1" t="shared" si="18"/>
        <v>0.225602893471688</v>
      </c>
      <c r="D453" s="56">
        <f ca="1" t="shared" si="19"/>
        <v>0.0124013136412833</v>
      </c>
      <c r="E453" s="56">
        <f ca="1" t="shared" si="20"/>
        <v>2</v>
      </c>
      <c r="F453" s="64">
        <f ca="1">IF(E453=1,$C$4*SQRT(D453),IF(E453=2,$C$4+($C$5-$C$4)*D453,$C$6-($C$6-$C$5)*SQRT(1-D453)))</f>
        <v>3.04960525456513</v>
      </c>
    </row>
    <row r="454" spans="2:6">
      <c r="B454" s="55">
        <v>438</v>
      </c>
      <c r="C454" s="56">
        <f ca="1" t="shared" si="18"/>
        <v>0.911936219028097</v>
      </c>
      <c r="D454" s="56">
        <f ca="1" t="shared" si="19"/>
        <v>0.838661537756234</v>
      </c>
      <c r="E454" s="56">
        <f ca="1" t="shared" si="20"/>
        <v>3</v>
      </c>
      <c r="F454" s="64">
        <f ca="1">IF(E454=1,$C$4*SQRT(D454),IF(E454=2,$C$4+($C$5-$C$4)*D454,$C$6-($C$6-$C$5)*SQRT(1-D454)))</f>
        <v>8.79499121986855</v>
      </c>
    </row>
    <row r="455" spans="2:6">
      <c r="B455" s="55">
        <v>439</v>
      </c>
      <c r="C455" s="56">
        <f ca="1" t="shared" si="18"/>
        <v>0.36994173007121</v>
      </c>
      <c r="D455" s="56">
        <f ca="1" t="shared" si="19"/>
        <v>0.852586752501187</v>
      </c>
      <c r="E455" s="56">
        <f ca="1" t="shared" si="20"/>
        <v>2</v>
      </c>
      <c r="F455" s="64">
        <f ca="1">IF(E455=1,$C$4*SQRT(D455),IF(E455=2,$C$4+($C$5-$C$4)*D455,$C$6-($C$6-$C$5)*SQRT(1-D455)))</f>
        <v>6.41034701000475</v>
      </c>
    </row>
    <row r="456" spans="2:6">
      <c r="B456" s="55">
        <v>440</v>
      </c>
      <c r="C456" s="56">
        <f ca="1" t="shared" si="18"/>
        <v>0.696770927345099</v>
      </c>
      <c r="D456" s="56">
        <f ca="1" t="shared" si="19"/>
        <v>0.534711476611868</v>
      </c>
      <c r="E456" s="56">
        <f ca="1" t="shared" si="20"/>
        <v>2</v>
      </c>
      <c r="F456" s="64">
        <f ca="1">IF(E456=1,$C$4*SQRT(D456),IF(E456=2,$C$4+($C$5-$C$4)*D456,$C$6-($C$6-$C$5)*SQRT(1-D456)))</f>
        <v>5.13884590644747</v>
      </c>
    </row>
    <row r="457" spans="2:6">
      <c r="B457" s="55">
        <v>441</v>
      </c>
      <c r="C457" s="56">
        <f ca="1" t="shared" si="18"/>
        <v>0.140557237126463</v>
      </c>
      <c r="D457" s="56">
        <f ca="1" t="shared" si="19"/>
        <v>0.167785572939278</v>
      </c>
      <c r="E457" s="56">
        <f ca="1" t="shared" si="20"/>
        <v>1</v>
      </c>
      <c r="F457" s="64">
        <f ca="1">IF(E457=1,$C$4*SQRT(D457),IF(E457=2,$C$4+($C$5-$C$4)*D457,$C$6-($C$6-$C$5)*SQRT(1-D457)))</f>
        <v>1.22884911866897</v>
      </c>
    </row>
    <row r="458" spans="2:6">
      <c r="B458" s="55">
        <v>442</v>
      </c>
      <c r="C458" s="56">
        <f ca="1" t="shared" si="18"/>
        <v>0.334774898414885</v>
      </c>
      <c r="D458" s="56">
        <f ca="1" t="shared" si="19"/>
        <v>0.384227196939471</v>
      </c>
      <c r="E458" s="56">
        <f ca="1" t="shared" si="20"/>
        <v>2</v>
      </c>
      <c r="F458" s="64">
        <f ca="1">IF(E458=1,$C$4*SQRT(D458),IF(E458=2,$C$4+($C$5-$C$4)*D458,$C$6-($C$6-$C$5)*SQRT(1-D458)))</f>
        <v>4.53690878775788</v>
      </c>
    </row>
    <row r="459" spans="2:6">
      <c r="B459" s="55">
        <v>443</v>
      </c>
      <c r="C459" s="56">
        <f ca="1" t="shared" si="18"/>
        <v>0.337583311036131</v>
      </c>
      <c r="D459" s="56">
        <f ca="1" t="shared" si="19"/>
        <v>0.507682939725471</v>
      </c>
      <c r="E459" s="56">
        <f ca="1" t="shared" si="20"/>
        <v>2</v>
      </c>
      <c r="F459" s="64">
        <f ca="1">IF(E459=1,$C$4*SQRT(D459),IF(E459=2,$C$4+($C$5-$C$4)*D459,$C$6-($C$6-$C$5)*SQRT(1-D459)))</f>
        <v>5.03073175890188</v>
      </c>
    </row>
    <row r="460" spans="2:6">
      <c r="B460" s="55">
        <v>444</v>
      </c>
      <c r="C460" s="56">
        <f ca="1" t="shared" si="18"/>
        <v>0.190936895570444</v>
      </c>
      <c r="D460" s="56">
        <f ca="1" t="shared" si="19"/>
        <v>0.851488435213538</v>
      </c>
      <c r="E460" s="56">
        <f ca="1" t="shared" si="20"/>
        <v>1</v>
      </c>
      <c r="F460" s="64">
        <f ca="1">IF(E460=1,$C$4*SQRT(D460),IF(E460=2,$C$4+($C$5-$C$4)*D460,$C$6-($C$6-$C$5)*SQRT(1-D460)))</f>
        <v>2.7682839299685</v>
      </c>
    </row>
    <row r="461" spans="2:6">
      <c r="B461" s="55">
        <v>445</v>
      </c>
      <c r="C461" s="56">
        <f ca="1" t="shared" si="18"/>
        <v>0.286104329421254</v>
      </c>
      <c r="D461" s="56">
        <f ca="1" t="shared" si="19"/>
        <v>0.391964636314463</v>
      </c>
      <c r="E461" s="56">
        <f ca="1" t="shared" si="20"/>
        <v>2</v>
      </c>
      <c r="F461" s="64">
        <f ca="1">IF(E461=1,$C$4*SQRT(D461),IF(E461=2,$C$4+($C$5-$C$4)*D461,$C$6-($C$6-$C$5)*SQRT(1-D461)))</f>
        <v>4.56785854525785</v>
      </c>
    </row>
    <row r="462" spans="2:6">
      <c r="B462" s="55">
        <v>446</v>
      </c>
      <c r="C462" s="56">
        <f ca="1" t="shared" si="18"/>
        <v>0.351749753312385</v>
      </c>
      <c r="D462" s="56">
        <f ca="1" t="shared" si="19"/>
        <v>0.8954338157038</v>
      </c>
      <c r="E462" s="56">
        <f ca="1" t="shared" si="20"/>
        <v>2</v>
      </c>
      <c r="F462" s="64">
        <f ca="1">IF(E462=1,$C$4*SQRT(D462),IF(E462=2,$C$4+($C$5-$C$4)*D462,$C$6-($C$6-$C$5)*SQRT(1-D462)))</f>
        <v>6.5817352628152</v>
      </c>
    </row>
    <row r="463" spans="2:6">
      <c r="B463" s="55">
        <v>447</v>
      </c>
      <c r="C463" s="56">
        <f ca="1" t="shared" si="18"/>
        <v>0.572967917465697</v>
      </c>
      <c r="D463" s="56">
        <f ca="1" t="shared" si="19"/>
        <v>0.867101221738283</v>
      </c>
      <c r="E463" s="56">
        <f ca="1" t="shared" si="20"/>
        <v>2</v>
      </c>
      <c r="F463" s="64">
        <f ca="1">IF(E463=1,$C$4*SQRT(D463),IF(E463=2,$C$4+($C$5-$C$4)*D463,$C$6-($C$6-$C$5)*SQRT(1-D463)))</f>
        <v>6.46840488695313</v>
      </c>
    </row>
    <row r="464" spans="2:6">
      <c r="B464" s="55">
        <v>448</v>
      </c>
      <c r="C464" s="56">
        <f ca="1" t="shared" si="18"/>
        <v>0.425379749972247</v>
      </c>
      <c r="D464" s="56">
        <f ca="1" t="shared" si="19"/>
        <v>0.787262396103697</v>
      </c>
      <c r="E464" s="56">
        <f ca="1" t="shared" si="20"/>
        <v>2</v>
      </c>
      <c r="F464" s="64">
        <f ca="1">IF(E464=1,$C$4*SQRT(D464),IF(E464=2,$C$4+($C$5-$C$4)*D464,$C$6-($C$6-$C$5)*SQRT(1-D464)))</f>
        <v>6.14904958441479</v>
      </c>
    </row>
    <row r="465" spans="2:6">
      <c r="B465" s="55">
        <v>449</v>
      </c>
      <c r="C465" s="56">
        <f ca="1" t="shared" ref="C465:C528" si="21">RAND()</f>
        <v>0.807657302855678</v>
      </c>
      <c r="D465" s="56">
        <f ca="1" t="shared" ref="D465:D528" si="22">RAND()</f>
        <v>0.658294122450009</v>
      </c>
      <c r="E465" s="56">
        <f ca="1" t="shared" ref="E465:E528" si="23">IF(C465&lt;=$C$10,1,IF(C465&lt;=$C$10+$C$11,2,3))</f>
        <v>3</v>
      </c>
      <c r="F465" s="64">
        <f ca="1">IF(E465=1,$C$4*SQRT(D465),IF(E465=2,$C$4+($C$5-$C$4)*D465,$C$6-($C$6-$C$5)*SQRT(1-D465)))</f>
        <v>8.24633158836971</v>
      </c>
    </row>
    <row r="466" spans="2:6">
      <c r="B466" s="55">
        <v>450</v>
      </c>
      <c r="C466" s="56">
        <f ca="1" t="shared" si="21"/>
        <v>0.873756329737955</v>
      </c>
      <c r="D466" s="56">
        <f ca="1" t="shared" si="22"/>
        <v>0.137508452090781</v>
      </c>
      <c r="E466" s="56">
        <f ca="1" t="shared" si="23"/>
        <v>3</v>
      </c>
      <c r="F466" s="64">
        <f ca="1">IF(E466=1,$C$4*SQRT(D466),IF(E466=2,$C$4+($C$5-$C$4)*D466,$C$6-($C$6-$C$5)*SQRT(1-D466)))</f>
        <v>7.21388730824057</v>
      </c>
    </row>
    <row r="467" spans="2:6">
      <c r="B467" s="55">
        <v>451</v>
      </c>
      <c r="C467" s="56">
        <f ca="1" t="shared" si="21"/>
        <v>0.665724271872635</v>
      </c>
      <c r="D467" s="56">
        <f ca="1" t="shared" si="22"/>
        <v>0.335220888391613</v>
      </c>
      <c r="E467" s="56">
        <f ca="1" t="shared" si="23"/>
        <v>2</v>
      </c>
      <c r="F467" s="64">
        <f ca="1">IF(E467=1,$C$4*SQRT(D467),IF(E467=2,$C$4+($C$5-$C$4)*D467,$C$6-($C$6-$C$5)*SQRT(1-D467)))</f>
        <v>4.34088355356645</v>
      </c>
    </row>
    <row r="468" spans="2:6">
      <c r="B468" s="55">
        <v>452</v>
      </c>
      <c r="C468" s="56">
        <f ca="1" t="shared" si="21"/>
        <v>0.0620984187403022</v>
      </c>
      <c r="D468" s="56">
        <f ca="1" t="shared" si="22"/>
        <v>0.690938966898309</v>
      </c>
      <c r="E468" s="56">
        <f ca="1" t="shared" si="23"/>
        <v>1</v>
      </c>
      <c r="F468" s="64">
        <f ca="1">IF(E468=1,$C$4*SQRT(D468),IF(E468=2,$C$4+($C$5-$C$4)*D468,$C$6-($C$6-$C$5)*SQRT(1-D468)))</f>
        <v>2.49368215738991</v>
      </c>
    </row>
    <row r="469" spans="2:6">
      <c r="B469" s="55">
        <v>453</v>
      </c>
      <c r="C469" s="56">
        <f ca="1" t="shared" si="21"/>
        <v>0.62483097840449</v>
      </c>
      <c r="D469" s="56">
        <f ca="1" t="shared" si="22"/>
        <v>0.87320655431499</v>
      </c>
      <c r="E469" s="56">
        <f ca="1" t="shared" si="23"/>
        <v>2</v>
      </c>
      <c r="F469" s="64">
        <f ca="1">IF(E469=1,$C$4*SQRT(D469),IF(E469=2,$C$4+($C$5-$C$4)*D469,$C$6-($C$6-$C$5)*SQRT(1-D469)))</f>
        <v>6.49282621725996</v>
      </c>
    </row>
    <row r="470" spans="2:6">
      <c r="B470" s="55">
        <v>454</v>
      </c>
      <c r="C470" s="56">
        <f ca="1" t="shared" si="21"/>
        <v>0.478569312573218</v>
      </c>
      <c r="D470" s="56">
        <f ca="1" t="shared" si="22"/>
        <v>0.960474437772326</v>
      </c>
      <c r="E470" s="56">
        <f ca="1" t="shared" si="23"/>
        <v>2</v>
      </c>
      <c r="F470" s="64">
        <f ca="1">IF(E470=1,$C$4*SQRT(D470),IF(E470=2,$C$4+($C$5-$C$4)*D470,$C$6-($C$6-$C$5)*SQRT(1-D470)))</f>
        <v>6.8418977510893</v>
      </c>
    </row>
    <row r="471" spans="2:6">
      <c r="B471" s="55">
        <v>455</v>
      </c>
      <c r="C471" s="56">
        <f ca="1" t="shared" si="21"/>
        <v>0.980366904138131</v>
      </c>
      <c r="D471" s="56">
        <f ca="1" t="shared" si="22"/>
        <v>0.34440774156772</v>
      </c>
      <c r="E471" s="56">
        <f ca="1" t="shared" si="23"/>
        <v>3</v>
      </c>
      <c r="F471" s="64">
        <f ca="1">IF(E471=1,$C$4*SQRT(D471),IF(E471=2,$C$4+($C$5-$C$4)*D471,$C$6-($C$6-$C$5)*SQRT(1-D471)))</f>
        <v>7.57094044414499</v>
      </c>
    </row>
    <row r="472" spans="2:6">
      <c r="B472" s="55">
        <v>456</v>
      </c>
      <c r="C472" s="56">
        <f ca="1" t="shared" si="21"/>
        <v>0.369149163508548</v>
      </c>
      <c r="D472" s="56">
        <f ca="1" t="shared" si="22"/>
        <v>0.234683857309269</v>
      </c>
      <c r="E472" s="56">
        <f ca="1" t="shared" si="23"/>
        <v>2</v>
      </c>
      <c r="F472" s="64">
        <f ca="1">IF(E472=1,$C$4*SQRT(D472),IF(E472=2,$C$4+($C$5-$C$4)*D472,$C$6-($C$6-$C$5)*SQRT(1-D472)))</f>
        <v>3.93873542923707</v>
      </c>
    </row>
    <row r="473" spans="2:6">
      <c r="B473" s="55">
        <v>457</v>
      </c>
      <c r="C473" s="56">
        <f ca="1" t="shared" si="21"/>
        <v>0.0157098328501248</v>
      </c>
      <c r="D473" s="56">
        <f ca="1" t="shared" si="22"/>
        <v>0.677413747679397</v>
      </c>
      <c r="E473" s="56">
        <f ca="1" t="shared" si="23"/>
        <v>1</v>
      </c>
      <c r="F473" s="64">
        <f ca="1">IF(E473=1,$C$4*SQRT(D473),IF(E473=2,$C$4+($C$5-$C$4)*D473,$C$6-($C$6-$C$5)*SQRT(1-D473)))</f>
        <v>2.46915445630981</v>
      </c>
    </row>
    <row r="474" spans="2:6">
      <c r="B474" s="55">
        <v>458</v>
      </c>
      <c r="C474" s="56">
        <f ca="1" t="shared" si="21"/>
        <v>0.760281500787412</v>
      </c>
      <c r="D474" s="56">
        <f ca="1" t="shared" si="22"/>
        <v>0.0199797340089645</v>
      </c>
      <c r="E474" s="56">
        <f ca="1" t="shared" si="23"/>
        <v>2</v>
      </c>
      <c r="F474" s="64">
        <f ca="1">IF(E474=1,$C$4*SQRT(D474),IF(E474=2,$C$4+($C$5-$C$4)*D474,$C$6-($C$6-$C$5)*SQRT(1-D474)))</f>
        <v>3.07991893603586</v>
      </c>
    </row>
    <row r="475" spans="2:6">
      <c r="B475" s="55">
        <v>459</v>
      </c>
      <c r="C475" s="56">
        <f ca="1" t="shared" si="21"/>
        <v>0.247485435128566</v>
      </c>
      <c r="D475" s="56">
        <f ca="1" t="shared" si="22"/>
        <v>0.552471350367976</v>
      </c>
      <c r="E475" s="56">
        <f ca="1" t="shared" si="23"/>
        <v>2</v>
      </c>
      <c r="F475" s="64">
        <f ca="1">IF(E475=1,$C$4*SQRT(D475),IF(E475=2,$C$4+($C$5-$C$4)*D475,$C$6-($C$6-$C$5)*SQRT(1-D475)))</f>
        <v>5.2098854014719</v>
      </c>
    </row>
    <row r="476" spans="2:6">
      <c r="B476" s="55">
        <v>460</v>
      </c>
      <c r="C476" s="56">
        <f ca="1" t="shared" si="21"/>
        <v>0.916596705973375</v>
      </c>
      <c r="D476" s="56">
        <f ca="1" t="shared" si="22"/>
        <v>0.862501612409263</v>
      </c>
      <c r="E476" s="56">
        <f ca="1" t="shared" si="23"/>
        <v>3</v>
      </c>
      <c r="F476" s="64">
        <f ca="1">IF(E476=1,$C$4*SQRT(D476),IF(E476=2,$C$4+($C$5-$C$4)*D476,$C$6-($C$6-$C$5)*SQRT(1-D476)))</f>
        <v>8.88757674947139</v>
      </c>
    </row>
    <row r="477" spans="2:6">
      <c r="B477" s="55">
        <v>461</v>
      </c>
      <c r="C477" s="56">
        <f ca="1" t="shared" si="21"/>
        <v>0.5142550673907</v>
      </c>
      <c r="D477" s="56">
        <f ca="1" t="shared" si="22"/>
        <v>0.390568812457116</v>
      </c>
      <c r="E477" s="56">
        <f ca="1" t="shared" si="23"/>
        <v>2</v>
      </c>
      <c r="F477" s="64">
        <f ca="1">IF(E477=1,$C$4*SQRT(D477),IF(E477=2,$C$4+($C$5-$C$4)*D477,$C$6-($C$6-$C$5)*SQRT(1-D477)))</f>
        <v>4.56227524982847</v>
      </c>
    </row>
    <row r="478" spans="2:6">
      <c r="B478" s="55">
        <v>462</v>
      </c>
      <c r="C478" s="56">
        <f ca="1" t="shared" si="21"/>
        <v>0.529637473633192</v>
      </c>
      <c r="D478" s="56">
        <f ca="1" t="shared" si="22"/>
        <v>0.0273464434550614</v>
      </c>
      <c r="E478" s="56">
        <f ca="1" t="shared" si="23"/>
        <v>2</v>
      </c>
      <c r="F478" s="64">
        <f ca="1">IF(E478=1,$C$4*SQRT(D478),IF(E478=2,$C$4+($C$5-$C$4)*D478,$C$6-($C$6-$C$5)*SQRT(1-D478)))</f>
        <v>3.10938577382025</v>
      </c>
    </row>
    <row r="479" spans="2:6">
      <c r="B479" s="55">
        <v>463</v>
      </c>
      <c r="C479" s="56">
        <f ca="1" t="shared" si="21"/>
        <v>0.941172275311712</v>
      </c>
      <c r="D479" s="56">
        <f ca="1" t="shared" si="22"/>
        <v>0.120996541318259</v>
      </c>
      <c r="E479" s="56">
        <f ca="1" t="shared" si="23"/>
        <v>3</v>
      </c>
      <c r="F479" s="64">
        <f ca="1">IF(E479=1,$C$4*SQRT(D479),IF(E479=2,$C$4+($C$5-$C$4)*D479,$C$6-($C$6-$C$5)*SQRT(1-D479)))</f>
        <v>7.18734447040956</v>
      </c>
    </row>
    <row r="480" spans="2:6">
      <c r="B480" s="55">
        <v>464</v>
      </c>
      <c r="C480" s="56">
        <f ca="1" t="shared" si="21"/>
        <v>0.221696086317222</v>
      </c>
      <c r="D480" s="56">
        <f ca="1" t="shared" si="22"/>
        <v>0.205627908552144</v>
      </c>
      <c r="E480" s="56">
        <f ca="1" t="shared" si="23"/>
        <v>2</v>
      </c>
      <c r="F480" s="64">
        <f ca="1">IF(E480=1,$C$4*SQRT(D480),IF(E480=2,$C$4+($C$5-$C$4)*D480,$C$6-($C$6-$C$5)*SQRT(1-D480)))</f>
        <v>3.82251163420857</v>
      </c>
    </row>
    <row r="481" spans="2:6">
      <c r="B481" s="55">
        <v>465</v>
      </c>
      <c r="C481" s="56">
        <f ca="1" t="shared" si="21"/>
        <v>0.604605857348751</v>
      </c>
      <c r="D481" s="56">
        <f ca="1" t="shared" si="22"/>
        <v>0.382353164485901</v>
      </c>
      <c r="E481" s="56">
        <f ca="1" t="shared" si="23"/>
        <v>2</v>
      </c>
      <c r="F481" s="64">
        <f ca="1">IF(E481=1,$C$4*SQRT(D481),IF(E481=2,$C$4+($C$5-$C$4)*D481,$C$6-($C$6-$C$5)*SQRT(1-D481)))</f>
        <v>4.5294126579436</v>
      </c>
    </row>
    <row r="482" spans="2:6">
      <c r="B482" s="55">
        <v>466</v>
      </c>
      <c r="C482" s="56">
        <f ca="1" t="shared" si="21"/>
        <v>0.0128697733570706</v>
      </c>
      <c r="D482" s="56">
        <f ca="1" t="shared" si="22"/>
        <v>0.436293976973358</v>
      </c>
      <c r="E482" s="56">
        <f ca="1" t="shared" si="23"/>
        <v>1</v>
      </c>
      <c r="F482" s="64">
        <f ca="1">IF(E482=1,$C$4*SQRT(D482),IF(E482=2,$C$4+($C$5-$C$4)*D482,$C$6-($C$6-$C$5)*SQRT(1-D482)))</f>
        <v>1.98157659270597</v>
      </c>
    </row>
    <row r="483" spans="2:6">
      <c r="B483" s="55">
        <v>467</v>
      </c>
      <c r="C483" s="56">
        <f ca="1" t="shared" si="21"/>
        <v>0.525996233160907</v>
      </c>
      <c r="D483" s="56">
        <f ca="1" t="shared" si="22"/>
        <v>0.0439810278812738</v>
      </c>
      <c r="E483" s="56">
        <f ca="1" t="shared" si="23"/>
        <v>2</v>
      </c>
      <c r="F483" s="64">
        <f ca="1">IF(E483=1,$C$4*SQRT(D483),IF(E483=2,$C$4+($C$5-$C$4)*D483,$C$6-($C$6-$C$5)*SQRT(1-D483)))</f>
        <v>3.17592411152509</v>
      </c>
    </row>
    <row r="484" spans="2:6">
      <c r="B484" s="55">
        <v>468</v>
      </c>
      <c r="C484" s="56">
        <f ca="1" t="shared" si="21"/>
        <v>0.956349291140632</v>
      </c>
      <c r="D484" s="56">
        <f ca="1" t="shared" si="22"/>
        <v>0.185288884496166</v>
      </c>
      <c r="E484" s="56">
        <f ca="1" t="shared" si="23"/>
        <v>3</v>
      </c>
      <c r="F484" s="64">
        <f ca="1">IF(E484=1,$C$4*SQRT(D484),IF(E484=2,$C$4+($C$5-$C$4)*D484,$C$6-($C$6-$C$5)*SQRT(1-D484)))</f>
        <v>7.29215952472556</v>
      </c>
    </row>
    <row r="485" spans="2:6">
      <c r="B485" s="55">
        <v>469</v>
      </c>
      <c r="C485" s="56">
        <f ca="1" t="shared" si="21"/>
        <v>0.157802920595244</v>
      </c>
      <c r="D485" s="56">
        <f ca="1" t="shared" si="22"/>
        <v>0.809539349269798</v>
      </c>
      <c r="E485" s="56">
        <f ca="1" t="shared" si="23"/>
        <v>1</v>
      </c>
      <c r="F485" s="64">
        <f ca="1">IF(E485=1,$C$4*SQRT(D485),IF(E485=2,$C$4+($C$5-$C$4)*D485,$C$6-($C$6-$C$5)*SQRT(1-D485)))</f>
        <v>2.69923213959603</v>
      </c>
    </row>
    <row r="486" spans="2:6">
      <c r="B486" s="55">
        <v>470</v>
      </c>
      <c r="C486" s="56">
        <f ca="1" t="shared" si="21"/>
        <v>0.605768514972621</v>
      </c>
      <c r="D486" s="56">
        <f ca="1" t="shared" si="22"/>
        <v>0.960184357686072</v>
      </c>
      <c r="E486" s="56">
        <f ca="1" t="shared" si="23"/>
        <v>2</v>
      </c>
      <c r="F486" s="64">
        <f ca="1">IF(E486=1,$C$4*SQRT(D486),IF(E486=2,$C$4+($C$5-$C$4)*D486,$C$6-($C$6-$C$5)*SQRT(1-D486)))</f>
        <v>6.84073743074429</v>
      </c>
    </row>
    <row r="487" spans="2:6">
      <c r="B487" s="55">
        <v>471</v>
      </c>
      <c r="C487" s="56">
        <f ca="1" t="shared" si="21"/>
        <v>0.219400457241745</v>
      </c>
      <c r="D487" s="56">
        <f ca="1" t="shared" si="22"/>
        <v>0.941341823587982</v>
      </c>
      <c r="E487" s="56">
        <f ca="1" t="shared" si="23"/>
        <v>2</v>
      </c>
      <c r="F487" s="64">
        <f ca="1">IF(E487=1,$C$4*SQRT(D487),IF(E487=2,$C$4+($C$5-$C$4)*D487,$C$6-($C$6-$C$5)*SQRT(1-D487)))</f>
        <v>6.76536729435193</v>
      </c>
    </row>
    <row r="488" spans="2:6">
      <c r="B488" s="55">
        <v>472</v>
      </c>
      <c r="C488" s="56">
        <f ca="1" t="shared" si="21"/>
        <v>0.873616730307646</v>
      </c>
      <c r="D488" s="56">
        <f ca="1" t="shared" si="22"/>
        <v>0.40633879205842</v>
      </c>
      <c r="E488" s="56">
        <f ca="1" t="shared" si="23"/>
        <v>3</v>
      </c>
      <c r="F488" s="64">
        <f ca="1">IF(E488=1,$C$4*SQRT(D488),IF(E488=2,$C$4+($C$5-$C$4)*D488,$C$6-($C$6-$C$5)*SQRT(1-D488)))</f>
        <v>7.68851760303605</v>
      </c>
    </row>
    <row r="489" spans="2:6">
      <c r="B489" s="55">
        <v>473</v>
      </c>
      <c r="C489" s="56">
        <f ca="1" t="shared" si="21"/>
        <v>0.845552934028813</v>
      </c>
      <c r="D489" s="56">
        <f ca="1" t="shared" si="22"/>
        <v>0.155850347557675</v>
      </c>
      <c r="E489" s="56">
        <f ca="1" t="shared" si="23"/>
        <v>3</v>
      </c>
      <c r="F489" s="64">
        <f ca="1">IF(E489=1,$C$4*SQRT(D489),IF(E489=2,$C$4+($C$5-$C$4)*D489,$C$6-($C$6-$C$5)*SQRT(1-D489)))</f>
        <v>7.24367148692669</v>
      </c>
    </row>
    <row r="490" spans="2:6">
      <c r="B490" s="55">
        <v>474</v>
      </c>
      <c r="C490" s="56">
        <f ca="1" t="shared" si="21"/>
        <v>0.421604334043149</v>
      </c>
      <c r="D490" s="56">
        <f ca="1" t="shared" si="22"/>
        <v>0.819004065658018</v>
      </c>
      <c r="E490" s="56">
        <f ca="1" t="shared" si="23"/>
        <v>2</v>
      </c>
      <c r="F490" s="64">
        <f ca="1">IF(E490=1,$C$4*SQRT(D490),IF(E490=2,$C$4+($C$5-$C$4)*D490,$C$6-($C$6-$C$5)*SQRT(1-D490)))</f>
        <v>6.27601626263207</v>
      </c>
    </row>
    <row r="491" spans="2:6">
      <c r="B491" s="55">
        <v>475</v>
      </c>
      <c r="C491" s="56">
        <f ca="1" t="shared" si="21"/>
        <v>0.709557558572659</v>
      </c>
      <c r="D491" s="56">
        <f ca="1" t="shared" si="22"/>
        <v>0.965960829904904</v>
      </c>
      <c r="E491" s="56">
        <f ca="1" t="shared" si="23"/>
        <v>2</v>
      </c>
      <c r="F491" s="64">
        <f ca="1">IF(E491=1,$C$4*SQRT(D491),IF(E491=2,$C$4+($C$5-$C$4)*D491,$C$6-($C$6-$C$5)*SQRT(1-D491)))</f>
        <v>6.86384331961962</v>
      </c>
    </row>
    <row r="492" spans="2:6">
      <c r="B492" s="55">
        <v>476</v>
      </c>
      <c r="C492" s="56">
        <f ca="1" t="shared" si="21"/>
        <v>0.99271166857636</v>
      </c>
      <c r="D492" s="56">
        <f ca="1" t="shared" si="22"/>
        <v>0.378932652847056</v>
      </c>
      <c r="E492" s="56">
        <f ca="1" t="shared" si="23"/>
        <v>3</v>
      </c>
      <c r="F492" s="64">
        <f ca="1">IF(E492=1,$C$4*SQRT(D492),IF(E492=2,$C$4+($C$5-$C$4)*D492,$C$6-($C$6-$C$5)*SQRT(1-D492)))</f>
        <v>7.6357652137792</v>
      </c>
    </row>
    <row r="493" spans="2:6">
      <c r="B493" s="55">
        <v>477</v>
      </c>
      <c r="C493" s="56">
        <f ca="1" t="shared" si="21"/>
        <v>0.106994014186325</v>
      </c>
      <c r="D493" s="56">
        <f ca="1" t="shared" si="22"/>
        <v>0.122705923115334</v>
      </c>
      <c r="E493" s="56">
        <f ca="1" t="shared" si="23"/>
        <v>1</v>
      </c>
      <c r="F493" s="64">
        <f ca="1">IF(E493=1,$C$4*SQRT(D493),IF(E493=2,$C$4+($C$5-$C$4)*D493,$C$6-($C$6-$C$5)*SQRT(1-D493)))</f>
        <v>1.0508821570652</v>
      </c>
    </row>
    <row r="494" spans="2:6">
      <c r="B494" s="55">
        <v>478</v>
      </c>
      <c r="C494" s="56">
        <f ca="1" t="shared" si="21"/>
        <v>0.0331625381292198</v>
      </c>
      <c r="D494" s="56">
        <f ca="1" t="shared" si="22"/>
        <v>0.953339454227048</v>
      </c>
      <c r="E494" s="56">
        <f ca="1" t="shared" si="23"/>
        <v>1</v>
      </c>
      <c r="F494" s="64">
        <f ca="1">IF(E494=1,$C$4*SQRT(D494),IF(E494=2,$C$4+($C$5-$C$4)*D494,$C$6-($C$6-$C$5)*SQRT(1-D494)))</f>
        <v>2.92917310653424</v>
      </c>
    </row>
    <row r="495" spans="2:6">
      <c r="B495" s="55">
        <v>479</v>
      </c>
      <c r="C495" s="56">
        <f ca="1" t="shared" si="21"/>
        <v>0.614542324270971</v>
      </c>
      <c r="D495" s="56">
        <f ca="1" t="shared" si="22"/>
        <v>0.177946848906274</v>
      </c>
      <c r="E495" s="56">
        <f ca="1" t="shared" si="23"/>
        <v>2</v>
      </c>
      <c r="F495" s="64">
        <f ca="1">IF(E495=1,$C$4*SQRT(D495),IF(E495=2,$C$4+($C$5-$C$4)*D495,$C$6-($C$6-$C$5)*SQRT(1-D495)))</f>
        <v>3.7117873956251</v>
      </c>
    </row>
    <row r="496" spans="2:6">
      <c r="B496" s="55">
        <v>480</v>
      </c>
      <c r="C496" s="56">
        <f ca="1" t="shared" si="21"/>
        <v>0.79716113489216</v>
      </c>
      <c r="D496" s="56">
        <f ca="1" t="shared" si="22"/>
        <v>0.218769803536525</v>
      </c>
      <c r="E496" s="56">
        <f ca="1" t="shared" si="23"/>
        <v>3</v>
      </c>
      <c r="F496" s="64">
        <f ca="1">IF(E496=1,$C$4*SQRT(D496),IF(E496=2,$C$4+($C$5-$C$4)*D496,$C$6-($C$6-$C$5)*SQRT(1-D496)))</f>
        <v>7.34838317847935</v>
      </c>
    </row>
    <row r="497" spans="2:6">
      <c r="B497" s="55">
        <v>481</v>
      </c>
      <c r="C497" s="56">
        <f ca="1" t="shared" si="21"/>
        <v>0.555212739754699</v>
      </c>
      <c r="D497" s="56">
        <f ca="1" t="shared" si="22"/>
        <v>0.697807244180632</v>
      </c>
      <c r="E497" s="56">
        <f ca="1" t="shared" si="23"/>
        <v>2</v>
      </c>
      <c r="F497" s="64">
        <f ca="1">IF(E497=1,$C$4*SQRT(D497),IF(E497=2,$C$4+($C$5-$C$4)*D497,$C$6-($C$6-$C$5)*SQRT(1-D497)))</f>
        <v>5.79122897672253</v>
      </c>
    </row>
    <row r="498" spans="2:6">
      <c r="B498" s="55">
        <v>482</v>
      </c>
      <c r="C498" s="56">
        <f ca="1" t="shared" si="21"/>
        <v>0.319389551541488</v>
      </c>
      <c r="D498" s="56">
        <f ca="1" t="shared" si="22"/>
        <v>0.756661042402283</v>
      </c>
      <c r="E498" s="56">
        <f ca="1" t="shared" si="23"/>
        <v>2</v>
      </c>
      <c r="F498" s="64">
        <f ca="1">IF(E498=1,$C$4*SQRT(D498),IF(E498=2,$C$4+($C$5-$C$4)*D498,$C$6-($C$6-$C$5)*SQRT(1-D498)))</f>
        <v>6.02664416960913</v>
      </c>
    </row>
    <row r="499" spans="2:6">
      <c r="B499" s="55">
        <v>483</v>
      </c>
      <c r="C499" s="56">
        <f ca="1" t="shared" si="21"/>
        <v>0.879504284580751</v>
      </c>
      <c r="D499" s="56">
        <f ca="1" t="shared" si="22"/>
        <v>0.374360608877766</v>
      </c>
      <c r="E499" s="56">
        <f ca="1" t="shared" si="23"/>
        <v>3</v>
      </c>
      <c r="F499" s="64">
        <f ca="1">IF(E499=1,$C$4*SQRT(D499),IF(E499=2,$C$4+($C$5-$C$4)*D499,$C$6-($C$6-$C$5)*SQRT(1-D499)))</f>
        <v>7.62707890563127</v>
      </c>
    </row>
    <row r="500" spans="2:6">
      <c r="B500" s="55">
        <v>484</v>
      </c>
      <c r="C500" s="56">
        <f ca="1" t="shared" si="21"/>
        <v>0.994908000699833</v>
      </c>
      <c r="D500" s="56">
        <f ca="1" t="shared" si="22"/>
        <v>0.796931662657682</v>
      </c>
      <c r="E500" s="56">
        <f ca="1" t="shared" si="23"/>
        <v>3</v>
      </c>
      <c r="F500" s="64">
        <f ca="1">IF(E500=1,$C$4*SQRT(D500),IF(E500=2,$C$4+($C$5-$C$4)*D500,$C$6-($C$6-$C$5)*SQRT(1-D500)))</f>
        <v>8.64810686957849</v>
      </c>
    </row>
    <row r="501" spans="2:6">
      <c r="B501" s="55">
        <v>485</v>
      </c>
      <c r="C501" s="56">
        <f ca="1" t="shared" si="21"/>
        <v>0.237315188370384</v>
      </c>
      <c r="D501" s="56">
        <f ca="1" t="shared" si="22"/>
        <v>0.803835074609254</v>
      </c>
      <c r="E501" s="56">
        <f ca="1" t="shared" si="23"/>
        <v>2</v>
      </c>
      <c r="F501" s="64">
        <f ca="1">IF(E501=1,$C$4*SQRT(D501),IF(E501=2,$C$4+($C$5-$C$4)*D501,$C$6-($C$6-$C$5)*SQRT(1-D501)))</f>
        <v>6.21534029843701</v>
      </c>
    </row>
    <row r="502" spans="2:6">
      <c r="B502" s="55">
        <v>486</v>
      </c>
      <c r="C502" s="56">
        <f ca="1" t="shared" si="21"/>
        <v>0.917214875384692</v>
      </c>
      <c r="D502" s="56">
        <f ca="1" t="shared" si="22"/>
        <v>0.534279436950768</v>
      </c>
      <c r="E502" s="56">
        <f ca="1" t="shared" si="23"/>
        <v>3</v>
      </c>
      <c r="F502" s="64">
        <f ca="1">IF(E502=1,$C$4*SQRT(D502),IF(E502=2,$C$4+($C$5-$C$4)*D502,$C$6-($C$6-$C$5)*SQRT(1-D502)))</f>
        <v>7.95268833163021</v>
      </c>
    </row>
    <row r="503" spans="2:6">
      <c r="B503" s="55">
        <v>487</v>
      </c>
      <c r="C503" s="56">
        <f ca="1" t="shared" si="21"/>
        <v>0.0654697423749895</v>
      </c>
      <c r="D503" s="56">
        <f ca="1" t="shared" si="22"/>
        <v>0.834561351691092</v>
      </c>
      <c r="E503" s="56">
        <f ca="1" t="shared" si="23"/>
        <v>1</v>
      </c>
      <c r="F503" s="64">
        <f ca="1">IF(E503=1,$C$4*SQRT(D503),IF(E503=2,$C$4+($C$5-$C$4)*D503,$C$6-($C$6-$C$5)*SQRT(1-D503)))</f>
        <v>2.74062988475639</v>
      </c>
    </row>
    <row r="504" spans="2:6">
      <c r="B504" s="55">
        <v>488</v>
      </c>
      <c r="C504" s="56">
        <f ca="1" t="shared" si="21"/>
        <v>0.72428434673113</v>
      </c>
      <c r="D504" s="56">
        <f ca="1" t="shared" si="22"/>
        <v>0.551419822731084</v>
      </c>
      <c r="E504" s="56">
        <f ca="1" t="shared" si="23"/>
        <v>2</v>
      </c>
      <c r="F504" s="64">
        <f ca="1">IF(E504=1,$C$4*SQRT(D504),IF(E504=2,$C$4+($C$5-$C$4)*D504,$C$6-($C$6-$C$5)*SQRT(1-D504)))</f>
        <v>5.20567929092434</v>
      </c>
    </row>
    <row r="505" spans="2:6">
      <c r="B505" s="55">
        <v>489</v>
      </c>
      <c r="C505" s="56">
        <f ca="1" t="shared" si="21"/>
        <v>0.736556080282005</v>
      </c>
      <c r="D505" s="56">
        <f ca="1" t="shared" si="22"/>
        <v>0.808321478518222</v>
      </c>
      <c r="E505" s="56">
        <f ca="1" t="shared" si="23"/>
        <v>2</v>
      </c>
      <c r="F505" s="64">
        <f ca="1">IF(E505=1,$C$4*SQRT(D505),IF(E505=2,$C$4+($C$5-$C$4)*D505,$C$6-($C$6-$C$5)*SQRT(1-D505)))</f>
        <v>6.23328591407289</v>
      </c>
    </row>
    <row r="506" spans="2:6">
      <c r="B506" s="55">
        <v>490</v>
      </c>
      <c r="C506" s="56">
        <f ca="1" t="shared" si="21"/>
        <v>0.434755170953606</v>
      </c>
      <c r="D506" s="56">
        <f ca="1" t="shared" si="22"/>
        <v>0.00160468166140992</v>
      </c>
      <c r="E506" s="56">
        <f ca="1" t="shared" si="23"/>
        <v>2</v>
      </c>
      <c r="F506" s="64">
        <f ca="1">IF(E506=1,$C$4*SQRT(D506),IF(E506=2,$C$4+($C$5-$C$4)*D506,$C$6-($C$6-$C$5)*SQRT(1-D506)))</f>
        <v>3.00641872664564</v>
      </c>
    </row>
    <row r="507" spans="2:6">
      <c r="B507" s="55">
        <v>491</v>
      </c>
      <c r="C507" s="56">
        <f ca="1" t="shared" si="21"/>
        <v>0.217781247603639</v>
      </c>
      <c r="D507" s="56">
        <f ca="1" t="shared" si="22"/>
        <v>0.223388663682715</v>
      </c>
      <c r="E507" s="56">
        <f ca="1" t="shared" si="23"/>
        <v>2</v>
      </c>
      <c r="F507" s="64">
        <f ca="1">IF(E507=1,$C$4*SQRT(D507),IF(E507=2,$C$4+($C$5-$C$4)*D507,$C$6-($C$6-$C$5)*SQRT(1-D507)))</f>
        <v>3.89355465473086</v>
      </c>
    </row>
    <row r="508" spans="2:6">
      <c r="B508" s="55">
        <v>492</v>
      </c>
      <c r="C508" s="56">
        <f ca="1" t="shared" si="21"/>
        <v>0.460064433494812</v>
      </c>
      <c r="D508" s="56">
        <f ca="1" t="shared" si="22"/>
        <v>0.866628790277209</v>
      </c>
      <c r="E508" s="56">
        <f ca="1" t="shared" si="23"/>
        <v>2</v>
      </c>
      <c r="F508" s="64">
        <f ca="1">IF(E508=1,$C$4*SQRT(D508),IF(E508=2,$C$4+($C$5-$C$4)*D508,$C$6-($C$6-$C$5)*SQRT(1-D508)))</f>
        <v>6.46651516110883</v>
      </c>
    </row>
    <row r="509" spans="2:6">
      <c r="B509" s="55">
        <v>493</v>
      </c>
      <c r="C509" s="56">
        <f ca="1" t="shared" si="21"/>
        <v>0.593937547072016</v>
      </c>
      <c r="D509" s="56">
        <f ca="1" t="shared" si="22"/>
        <v>0.773448158498431</v>
      </c>
      <c r="E509" s="56">
        <f ca="1" t="shared" si="23"/>
        <v>2</v>
      </c>
      <c r="F509" s="64">
        <f ca="1">IF(E509=1,$C$4*SQRT(D509),IF(E509=2,$C$4+($C$5-$C$4)*D509,$C$6-($C$6-$C$5)*SQRT(1-D509)))</f>
        <v>6.09379263399372</v>
      </c>
    </row>
    <row r="510" spans="2:6">
      <c r="B510" s="55">
        <v>494</v>
      </c>
      <c r="C510" s="56">
        <f ca="1" t="shared" si="21"/>
        <v>0.79033791360547</v>
      </c>
      <c r="D510" s="56">
        <f ca="1" t="shared" si="22"/>
        <v>0.0302717855364592</v>
      </c>
      <c r="E510" s="56">
        <f ca="1" t="shared" si="23"/>
        <v>3</v>
      </c>
      <c r="F510" s="64">
        <f ca="1">IF(E510=1,$C$4*SQRT(D510),IF(E510=2,$C$4+($C$5-$C$4)*D510,$C$6-($C$6-$C$5)*SQRT(1-D510)))</f>
        <v>7.04575662306372</v>
      </c>
    </row>
    <row r="511" spans="2:6">
      <c r="B511" s="55">
        <v>495</v>
      </c>
      <c r="C511" s="56">
        <f ca="1" t="shared" si="21"/>
        <v>0.107503090511121</v>
      </c>
      <c r="D511" s="56">
        <f ca="1" t="shared" si="22"/>
        <v>0.53166161802685</v>
      </c>
      <c r="E511" s="56">
        <f ca="1" t="shared" si="23"/>
        <v>1</v>
      </c>
      <c r="F511" s="64">
        <f ca="1">IF(E511=1,$C$4*SQRT(D511),IF(E511=2,$C$4+($C$5-$C$4)*D511,$C$6-($C$6-$C$5)*SQRT(1-D511)))</f>
        <v>2.18745389945518</v>
      </c>
    </row>
    <row r="512" spans="2:6">
      <c r="B512" s="55">
        <v>496</v>
      </c>
      <c r="C512" s="56">
        <f ca="1" t="shared" si="21"/>
        <v>0.882162331867931</v>
      </c>
      <c r="D512" s="56">
        <f ca="1" t="shared" si="22"/>
        <v>0.0215970841975193</v>
      </c>
      <c r="E512" s="56">
        <f ca="1" t="shared" si="23"/>
        <v>3</v>
      </c>
      <c r="F512" s="64">
        <f ca="1">IF(E512=1,$C$4*SQRT(D512),IF(E512=2,$C$4+($C$5-$C$4)*D512,$C$6-($C$6-$C$5)*SQRT(1-D512)))</f>
        <v>7.03257245375353</v>
      </c>
    </row>
    <row r="513" spans="2:6">
      <c r="B513" s="55">
        <v>497</v>
      </c>
      <c r="C513" s="56">
        <f ca="1" t="shared" si="21"/>
        <v>0.099669256821884</v>
      </c>
      <c r="D513" s="56">
        <f ca="1" t="shared" si="22"/>
        <v>0.804792308148083</v>
      </c>
      <c r="E513" s="56">
        <f ca="1" t="shared" si="23"/>
        <v>1</v>
      </c>
      <c r="F513" s="64">
        <f ca="1">IF(E513=1,$C$4*SQRT(D513),IF(E513=2,$C$4+($C$5-$C$4)*D513,$C$6-($C$6-$C$5)*SQRT(1-D513)))</f>
        <v>2.69130651790775</v>
      </c>
    </row>
    <row r="514" spans="2:6">
      <c r="B514" s="55">
        <v>498</v>
      </c>
      <c r="C514" s="56">
        <f ca="1" t="shared" si="21"/>
        <v>0.219561573849513</v>
      </c>
      <c r="D514" s="56">
        <f ca="1" t="shared" si="22"/>
        <v>0.733034478922738</v>
      </c>
      <c r="E514" s="56">
        <f ca="1" t="shared" si="23"/>
        <v>2</v>
      </c>
      <c r="F514" s="64">
        <f ca="1">IF(E514=1,$C$4*SQRT(D514),IF(E514=2,$C$4+($C$5-$C$4)*D514,$C$6-($C$6-$C$5)*SQRT(1-D514)))</f>
        <v>5.93213791569095</v>
      </c>
    </row>
    <row r="515" spans="2:6">
      <c r="B515" s="55">
        <v>499</v>
      </c>
      <c r="C515" s="56">
        <f ca="1" t="shared" si="21"/>
        <v>0.0769551515013553</v>
      </c>
      <c r="D515" s="56">
        <f ca="1" t="shared" si="22"/>
        <v>0.688747883813942</v>
      </c>
      <c r="E515" s="56">
        <f ca="1" t="shared" si="23"/>
        <v>1</v>
      </c>
      <c r="F515" s="64">
        <f ca="1">IF(E515=1,$C$4*SQRT(D515),IF(E515=2,$C$4+($C$5-$C$4)*D515,$C$6-($C$6-$C$5)*SQRT(1-D515)))</f>
        <v>2.48972507605267</v>
      </c>
    </row>
    <row r="516" spans="2:6">
      <c r="B516" s="55">
        <v>500</v>
      </c>
      <c r="C516" s="56">
        <f ca="1" t="shared" si="21"/>
        <v>0.238782326007329</v>
      </c>
      <c r="D516" s="56">
        <f ca="1" t="shared" si="22"/>
        <v>0.422292838635319</v>
      </c>
      <c r="E516" s="56">
        <f ca="1" t="shared" si="23"/>
        <v>2</v>
      </c>
      <c r="F516" s="64">
        <f ca="1">IF(E516=1,$C$4*SQRT(D516),IF(E516=2,$C$4+($C$5-$C$4)*D516,$C$6-($C$6-$C$5)*SQRT(1-D516)))</f>
        <v>4.68917135454128</v>
      </c>
    </row>
    <row r="517" spans="2:6">
      <c r="B517" s="55">
        <v>501</v>
      </c>
      <c r="C517" s="56">
        <f ca="1" t="shared" si="21"/>
        <v>0.786178544633089</v>
      </c>
      <c r="D517" s="56">
        <f ca="1" t="shared" si="22"/>
        <v>0.493369433647825</v>
      </c>
      <c r="E517" s="56">
        <f ca="1" t="shared" si="23"/>
        <v>3</v>
      </c>
      <c r="F517" s="64">
        <f ca="1">IF(E517=1,$C$4*SQRT(D517),IF(E517=2,$C$4+($C$5-$C$4)*D517,$C$6-($C$6-$C$5)*SQRT(1-D517)))</f>
        <v>7.86466042579416</v>
      </c>
    </row>
    <row r="518" spans="2:6">
      <c r="B518" s="55">
        <v>502</v>
      </c>
      <c r="C518" s="56">
        <f ca="1" t="shared" si="21"/>
        <v>0.678779174111385</v>
      </c>
      <c r="D518" s="56">
        <f ca="1" t="shared" si="22"/>
        <v>0.49371313977699</v>
      </c>
      <c r="E518" s="56">
        <f ca="1" t="shared" si="23"/>
        <v>2</v>
      </c>
      <c r="F518" s="64">
        <f ca="1">IF(E518=1,$C$4*SQRT(D518),IF(E518=2,$C$4+($C$5-$C$4)*D518,$C$6-($C$6-$C$5)*SQRT(1-D518)))</f>
        <v>4.97485255910796</v>
      </c>
    </row>
    <row r="519" spans="2:6">
      <c r="B519" s="55">
        <v>503</v>
      </c>
      <c r="C519" s="56">
        <f ca="1" t="shared" si="21"/>
        <v>0.940404414207934</v>
      </c>
      <c r="D519" s="56">
        <f ca="1" t="shared" si="22"/>
        <v>0.96712737763338</v>
      </c>
      <c r="E519" s="56">
        <f ca="1" t="shared" si="23"/>
        <v>3</v>
      </c>
      <c r="F519" s="64">
        <f ca="1">IF(E519=1,$C$4*SQRT(D519),IF(E519=2,$C$4+($C$5-$C$4)*D519,$C$6-($C$6-$C$5)*SQRT(1-D519)))</f>
        <v>9.45607573937212</v>
      </c>
    </row>
    <row r="520" spans="2:6">
      <c r="B520" s="55">
        <v>504</v>
      </c>
      <c r="C520" s="56">
        <f ca="1" t="shared" si="21"/>
        <v>0.976601528053078</v>
      </c>
      <c r="D520" s="56">
        <f ca="1" t="shared" si="22"/>
        <v>0.286539024482974</v>
      </c>
      <c r="E520" s="56">
        <f ca="1" t="shared" si="23"/>
        <v>3</v>
      </c>
      <c r="F520" s="64">
        <f ca="1">IF(E520=1,$C$4*SQRT(D520),IF(E520=2,$C$4+($C$5-$C$4)*D520,$C$6-($C$6-$C$5)*SQRT(1-D520)))</f>
        <v>7.46600142469392</v>
      </c>
    </row>
    <row r="521" spans="2:6">
      <c r="B521" s="55">
        <v>505</v>
      </c>
      <c r="C521" s="56">
        <f ca="1" t="shared" si="21"/>
        <v>0.899715359165281</v>
      </c>
      <c r="D521" s="56">
        <f ca="1" t="shared" si="22"/>
        <v>0.497632506291428</v>
      </c>
      <c r="E521" s="56">
        <f ca="1" t="shared" si="23"/>
        <v>3</v>
      </c>
      <c r="F521" s="64">
        <f ca="1">IF(E521=1,$C$4*SQRT(D521),IF(E521=2,$C$4+($C$5-$C$4)*D521,$C$6-($C$6-$C$5)*SQRT(1-D521)))</f>
        <v>7.87366337486814</v>
      </c>
    </row>
    <row r="522" spans="2:6">
      <c r="B522" s="55">
        <v>506</v>
      </c>
      <c r="C522" s="56">
        <f ca="1" t="shared" si="21"/>
        <v>0.191995567938947</v>
      </c>
      <c r="D522" s="56">
        <f ca="1" t="shared" si="22"/>
        <v>0.341851643809896</v>
      </c>
      <c r="E522" s="56">
        <f ca="1" t="shared" si="23"/>
        <v>1</v>
      </c>
      <c r="F522" s="64">
        <f ca="1">IF(E522=1,$C$4*SQRT(D522),IF(E522=2,$C$4+($C$5-$C$4)*D522,$C$6-($C$6-$C$5)*SQRT(1-D522)))</f>
        <v>1.754042415191</v>
      </c>
    </row>
    <row r="523" spans="2:6">
      <c r="B523" s="55">
        <v>507</v>
      </c>
      <c r="C523" s="56">
        <f ca="1" t="shared" si="21"/>
        <v>0.134451179799642</v>
      </c>
      <c r="D523" s="56">
        <f ca="1" t="shared" si="22"/>
        <v>0.67514923647014</v>
      </c>
      <c r="E523" s="56">
        <f ca="1" t="shared" si="23"/>
        <v>1</v>
      </c>
      <c r="F523" s="64">
        <f ca="1">IF(E523=1,$C$4*SQRT(D523),IF(E523=2,$C$4+($C$5-$C$4)*D523,$C$6-($C$6-$C$5)*SQRT(1-D523)))</f>
        <v>2.46502396098522</v>
      </c>
    </row>
    <row r="524" spans="2:6">
      <c r="B524" s="55">
        <v>508</v>
      </c>
      <c r="C524" s="56">
        <f ca="1" t="shared" si="21"/>
        <v>0.0832493192543693</v>
      </c>
      <c r="D524" s="56">
        <f ca="1" t="shared" si="22"/>
        <v>0.190158956497017</v>
      </c>
      <c r="E524" s="56">
        <f ca="1" t="shared" si="23"/>
        <v>1</v>
      </c>
      <c r="F524" s="64">
        <f ca="1">IF(E524=1,$C$4*SQRT(D524),IF(E524=2,$C$4+($C$5-$C$4)*D524,$C$6-($C$6-$C$5)*SQRT(1-D524)))</f>
        <v>1.30821657552301</v>
      </c>
    </row>
    <row r="525" spans="2:6">
      <c r="B525" s="55">
        <v>509</v>
      </c>
      <c r="C525" s="56">
        <f ca="1" t="shared" si="21"/>
        <v>0.719790089040741</v>
      </c>
      <c r="D525" s="56">
        <f ca="1" t="shared" si="22"/>
        <v>0.772145685905681</v>
      </c>
      <c r="E525" s="56">
        <f ca="1" t="shared" si="23"/>
        <v>2</v>
      </c>
      <c r="F525" s="64">
        <f ca="1">IF(E525=1,$C$4*SQRT(D525),IF(E525=2,$C$4+($C$5-$C$4)*D525,$C$6-($C$6-$C$5)*SQRT(1-D525)))</f>
        <v>6.08858274362273</v>
      </c>
    </row>
    <row r="526" spans="2:6">
      <c r="B526" s="55">
        <v>510</v>
      </c>
      <c r="C526" s="56">
        <f ca="1" t="shared" si="21"/>
        <v>0.209341672797506</v>
      </c>
      <c r="D526" s="56">
        <f ca="1" t="shared" si="22"/>
        <v>0.237763740208579</v>
      </c>
      <c r="E526" s="56">
        <f ca="1" t="shared" si="23"/>
        <v>1</v>
      </c>
      <c r="F526" s="64">
        <f ca="1">IF(E526=1,$C$4*SQRT(D526),IF(E526=2,$C$4+($C$5-$C$4)*D526,$C$6-($C$6-$C$5)*SQRT(1-D526)))</f>
        <v>1.46283070171405</v>
      </c>
    </row>
    <row r="527" spans="2:6">
      <c r="B527" s="55">
        <v>511</v>
      </c>
      <c r="C527" s="56">
        <f ca="1" t="shared" si="21"/>
        <v>0.329328421075238</v>
      </c>
      <c r="D527" s="56">
        <f ca="1" t="shared" si="22"/>
        <v>0.92955649722893</v>
      </c>
      <c r="E527" s="56">
        <f ca="1" t="shared" si="23"/>
        <v>2</v>
      </c>
      <c r="F527" s="64">
        <f ca="1">IF(E527=1,$C$4*SQRT(D527),IF(E527=2,$C$4+($C$5-$C$4)*D527,$C$6-($C$6-$C$5)*SQRT(1-D527)))</f>
        <v>6.71822598891572</v>
      </c>
    </row>
    <row r="528" spans="2:6">
      <c r="B528" s="55">
        <v>512</v>
      </c>
      <c r="C528" s="56">
        <f ca="1" t="shared" si="21"/>
        <v>0.181123902413361</v>
      </c>
      <c r="D528" s="56">
        <f ca="1" t="shared" si="22"/>
        <v>0.142602162820336</v>
      </c>
      <c r="E528" s="56">
        <f ca="1" t="shared" si="23"/>
        <v>1</v>
      </c>
      <c r="F528" s="64">
        <f ca="1">IF(E528=1,$C$4*SQRT(D528),IF(E528=2,$C$4+($C$5-$C$4)*D528,$C$6-($C$6-$C$5)*SQRT(1-D528)))</f>
        <v>1.13288104644001</v>
      </c>
    </row>
    <row r="529" spans="2:6">
      <c r="B529" s="55">
        <v>513</v>
      </c>
      <c r="C529" s="56">
        <f ca="1" t="shared" ref="C529:C592" si="24">RAND()</f>
        <v>0.0375436752563763</v>
      </c>
      <c r="D529" s="56">
        <f ca="1" t="shared" ref="D529:D592" si="25">RAND()</f>
        <v>0.946287848631044</v>
      </c>
      <c r="E529" s="56">
        <f ca="1" t="shared" ref="E529:E592" si="26">IF(C529&lt;=$C$10,1,IF(C529&lt;=$C$10+$C$11,2,3))</f>
        <v>1</v>
      </c>
      <c r="F529" s="64">
        <f ca="1">IF(E529=1,$C$4*SQRT(D529),IF(E529=2,$C$4+($C$5-$C$4)*D529,$C$6-($C$6-$C$5)*SQRT(1-D529)))</f>
        <v>2.91831983128638</v>
      </c>
    </row>
    <row r="530" spans="2:6">
      <c r="B530" s="55">
        <v>514</v>
      </c>
      <c r="C530" s="56">
        <f ca="1" t="shared" si="24"/>
        <v>0.851992368253522</v>
      </c>
      <c r="D530" s="56">
        <f ca="1" t="shared" si="25"/>
        <v>0.429810983108389</v>
      </c>
      <c r="E530" s="56">
        <f ca="1" t="shared" si="26"/>
        <v>3</v>
      </c>
      <c r="F530" s="64">
        <f ca="1">IF(E530=1,$C$4*SQRT(D530),IF(E530=2,$C$4+($C$5-$C$4)*D530,$C$6-($C$6-$C$5)*SQRT(1-D530)))</f>
        <v>7.7346741620631</v>
      </c>
    </row>
    <row r="531" spans="2:6">
      <c r="B531" s="55">
        <v>515</v>
      </c>
      <c r="C531" s="56">
        <f ca="1" t="shared" si="24"/>
        <v>0.0962474312735127</v>
      </c>
      <c r="D531" s="56">
        <f ca="1" t="shared" si="25"/>
        <v>0.151408887593502</v>
      </c>
      <c r="E531" s="56">
        <f ca="1" t="shared" si="26"/>
        <v>1</v>
      </c>
      <c r="F531" s="64">
        <f ca="1">IF(E531=1,$C$4*SQRT(D531),IF(E531=2,$C$4+($C$5-$C$4)*D531,$C$6-($C$6-$C$5)*SQRT(1-D531)))</f>
        <v>1.16733884898153</v>
      </c>
    </row>
    <row r="532" spans="2:6">
      <c r="B532" s="55">
        <v>516</v>
      </c>
      <c r="C532" s="56">
        <f ca="1" t="shared" si="24"/>
        <v>0.303741732436982</v>
      </c>
      <c r="D532" s="56">
        <f ca="1" t="shared" si="25"/>
        <v>0.152322954508319</v>
      </c>
      <c r="E532" s="56">
        <f ca="1" t="shared" si="26"/>
        <v>2</v>
      </c>
      <c r="F532" s="64">
        <f ca="1">IF(E532=1,$C$4*SQRT(D532),IF(E532=2,$C$4+($C$5-$C$4)*D532,$C$6-($C$6-$C$5)*SQRT(1-D532)))</f>
        <v>3.60929181803327</v>
      </c>
    </row>
    <row r="533" spans="2:6">
      <c r="B533" s="55">
        <v>517</v>
      </c>
      <c r="C533" s="56">
        <f ca="1" t="shared" si="24"/>
        <v>0.458330395058076</v>
      </c>
      <c r="D533" s="56">
        <f ca="1" t="shared" si="25"/>
        <v>0.610259155489593</v>
      </c>
      <c r="E533" s="56">
        <f ca="1" t="shared" si="26"/>
        <v>2</v>
      </c>
      <c r="F533" s="64">
        <f ca="1">IF(E533=1,$C$4*SQRT(D533),IF(E533=2,$C$4+($C$5-$C$4)*D533,$C$6-($C$6-$C$5)*SQRT(1-D533)))</f>
        <v>5.44103662195837</v>
      </c>
    </row>
    <row r="534" spans="2:6">
      <c r="B534" s="55">
        <v>518</v>
      </c>
      <c r="C534" s="56">
        <f ca="1" t="shared" si="24"/>
        <v>0.442746856354517</v>
      </c>
      <c r="D534" s="56">
        <f ca="1" t="shared" si="25"/>
        <v>0.0957152110967106</v>
      </c>
      <c r="E534" s="56">
        <f ca="1" t="shared" si="26"/>
        <v>2</v>
      </c>
      <c r="F534" s="64">
        <f ca="1">IF(E534=1,$C$4*SQRT(D534),IF(E534=2,$C$4+($C$5-$C$4)*D534,$C$6-($C$6-$C$5)*SQRT(1-D534)))</f>
        <v>3.38286084438684</v>
      </c>
    </row>
    <row r="535" spans="2:6">
      <c r="B535" s="55">
        <v>519</v>
      </c>
      <c r="C535" s="56">
        <f ca="1" t="shared" si="24"/>
        <v>0.353094524899552</v>
      </c>
      <c r="D535" s="56">
        <f ca="1" t="shared" si="25"/>
        <v>0.401240157801994</v>
      </c>
      <c r="E535" s="56">
        <f ca="1" t="shared" si="26"/>
        <v>2</v>
      </c>
      <c r="F535" s="64">
        <f ca="1">IF(E535=1,$C$4*SQRT(D535),IF(E535=2,$C$4+($C$5-$C$4)*D535,$C$6-($C$6-$C$5)*SQRT(1-D535)))</f>
        <v>4.60496063120798</v>
      </c>
    </row>
    <row r="536" spans="2:6">
      <c r="B536" s="55">
        <v>520</v>
      </c>
      <c r="C536" s="56">
        <f ca="1" t="shared" si="24"/>
        <v>0.868452583383752</v>
      </c>
      <c r="D536" s="56">
        <f ca="1" t="shared" si="25"/>
        <v>0.942164715530747</v>
      </c>
      <c r="E536" s="56">
        <f ca="1" t="shared" si="26"/>
        <v>3</v>
      </c>
      <c r="F536" s="64">
        <f ca="1">IF(E536=1,$C$4*SQRT(D536),IF(E536=2,$C$4+($C$5-$C$4)*D536,$C$6-($C$6-$C$5)*SQRT(1-D536)))</f>
        <v>9.27853097071095</v>
      </c>
    </row>
    <row r="537" spans="2:6">
      <c r="B537" s="55">
        <v>521</v>
      </c>
      <c r="C537" s="56">
        <f ca="1" t="shared" si="24"/>
        <v>0.287016099096101</v>
      </c>
      <c r="D537" s="56">
        <f ca="1" t="shared" si="25"/>
        <v>0.296943788420047</v>
      </c>
      <c r="E537" s="56">
        <f ca="1" t="shared" si="26"/>
        <v>2</v>
      </c>
      <c r="F537" s="64">
        <f ca="1">IF(E537=1,$C$4*SQRT(D537),IF(E537=2,$C$4+($C$5-$C$4)*D537,$C$6-($C$6-$C$5)*SQRT(1-D537)))</f>
        <v>4.18777515368019</v>
      </c>
    </row>
    <row r="538" spans="2:6">
      <c r="B538" s="55">
        <v>522</v>
      </c>
      <c r="C538" s="56">
        <f ca="1" t="shared" si="24"/>
        <v>0.49220469383519</v>
      </c>
      <c r="D538" s="56">
        <f ca="1" t="shared" si="25"/>
        <v>0.977756817027465</v>
      </c>
      <c r="E538" s="56">
        <f ca="1" t="shared" si="26"/>
        <v>2</v>
      </c>
      <c r="F538" s="64">
        <f ca="1">IF(E538=1,$C$4*SQRT(D538),IF(E538=2,$C$4+($C$5-$C$4)*D538,$C$6-($C$6-$C$5)*SQRT(1-D538)))</f>
        <v>6.91102726810986</v>
      </c>
    </row>
    <row r="539" spans="2:6">
      <c r="B539" s="55">
        <v>523</v>
      </c>
      <c r="C539" s="56">
        <f ca="1" t="shared" si="24"/>
        <v>0.0931362591011806</v>
      </c>
      <c r="D539" s="56">
        <f ca="1" t="shared" si="25"/>
        <v>0.960361673093403</v>
      </c>
      <c r="E539" s="56">
        <f ca="1" t="shared" si="26"/>
        <v>1</v>
      </c>
      <c r="F539" s="64">
        <f ca="1">IF(E539=1,$C$4*SQRT(D539),IF(E539=2,$C$4+($C$5-$C$4)*D539,$C$6-($C$6-$C$5)*SQRT(1-D539)))</f>
        <v>2.93994133578217</v>
      </c>
    </row>
    <row r="540" spans="2:6">
      <c r="B540" s="55">
        <v>524</v>
      </c>
      <c r="C540" s="56">
        <f ca="1" t="shared" si="24"/>
        <v>0.888053709072476</v>
      </c>
      <c r="D540" s="56">
        <f ca="1" t="shared" si="25"/>
        <v>0.223532655673531</v>
      </c>
      <c r="E540" s="56">
        <f ca="1" t="shared" si="26"/>
        <v>3</v>
      </c>
      <c r="F540" s="64">
        <f ca="1">IF(E540=1,$C$4*SQRT(D540),IF(E540=2,$C$4+($C$5-$C$4)*D540,$C$6-($C$6-$C$5)*SQRT(1-D540)))</f>
        <v>7.35647846633733</v>
      </c>
    </row>
    <row r="541" spans="2:6">
      <c r="B541" s="55">
        <v>525</v>
      </c>
      <c r="C541" s="56">
        <f ca="1" t="shared" si="24"/>
        <v>0.778581148722747</v>
      </c>
      <c r="D541" s="56">
        <f ca="1" t="shared" si="25"/>
        <v>0.326680122993263</v>
      </c>
      <c r="E541" s="56">
        <f ca="1" t="shared" si="26"/>
        <v>2</v>
      </c>
      <c r="F541" s="64">
        <f ca="1">IF(E541=1,$C$4*SQRT(D541),IF(E541=2,$C$4+($C$5-$C$4)*D541,$C$6-($C$6-$C$5)*SQRT(1-D541)))</f>
        <v>4.30672049197305</v>
      </c>
    </row>
    <row r="542" spans="2:6">
      <c r="B542" s="55">
        <v>526</v>
      </c>
      <c r="C542" s="56">
        <f ca="1" t="shared" si="24"/>
        <v>0.793855020029359</v>
      </c>
      <c r="D542" s="56">
        <f ca="1" t="shared" si="25"/>
        <v>0.164294331699048</v>
      </c>
      <c r="E542" s="56">
        <f ca="1" t="shared" si="26"/>
        <v>3</v>
      </c>
      <c r="F542" s="64">
        <f ca="1">IF(E542=1,$C$4*SQRT(D542),IF(E542=2,$C$4+($C$5-$C$4)*D542,$C$6-($C$6-$C$5)*SQRT(1-D542)))</f>
        <v>7.25749183871614</v>
      </c>
    </row>
    <row r="543" spans="2:6">
      <c r="B543" s="55">
        <v>527</v>
      </c>
      <c r="C543" s="56">
        <f ca="1" t="shared" si="24"/>
        <v>0.72937583513305</v>
      </c>
      <c r="D543" s="56">
        <f ca="1" t="shared" si="25"/>
        <v>0.951302354197288</v>
      </c>
      <c r="E543" s="56">
        <f ca="1" t="shared" si="26"/>
        <v>2</v>
      </c>
      <c r="F543" s="64">
        <f ca="1">IF(E543=1,$C$4*SQRT(D543),IF(E543=2,$C$4+($C$5-$C$4)*D543,$C$6-($C$6-$C$5)*SQRT(1-D543)))</f>
        <v>6.80520941678915</v>
      </c>
    </row>
    <row r="544" spans="2:6">
      <c r="B544" s="55">
        <v>528</v>
      </c>
      <c r="C544" s="56">
        <f ca="1" t="shared" si="24"/>
        <v>0.924784177379527</v>
      </c>
      <c r="D544" s="56">
        <f ca="1" t="shared" si="25"/>
        <v>0.811857857047158</v>
      </c>
      <c r="E544" s="56">
        <f ca="1" t="shared" si="26"/>
        <v>3</v>
      </c>
      <c r="F544" s="64">
        <f ca="1">IF(E544=1,$C$4*SQRT(D544),IF(E544=2,$C$4+($C$5-$C$4)*D544,$C$6-($C$6-$C$5)*SQRT(1-D544)))</f>
        <v>8.69873934718075</v>
      </c>
    </row>
    <row r="545" spans="2:6">
      <c r="B545" s="55">
        <v>529</v>
      </c>
      <c r="C545" s="56">
        <f ca="1" t="shared" si="24"/>
        <v>0.0537957523460919</v>
      </c>
      <c r="D545" s="56">
        <f ca="1" t="shared" si="25"/>
        <v>0.625935520662135</v>
      </c>
      <c r="E545" s="56">
        <f ca="1" t="shared" si="26"/>
        <v>1</v>
      </c>
      <c r="F545" s="64">
        <f ca="1">IF(E545=1,$C$4*SQRT(D545),IF(E545=2,$C$4+($C$5-$C$4)*D545,$C$6-($C$6-$C$5)*SQRT(1-D545)))</f>
        <v>2.37348260704797</v>
      </c>
    </row>
    <row r="546" spans="2:6">
      <c r="B546" s="55">
        <v>530</v>
      </c>
      <c r="C546" s="56">
        <f ca="1" t="shared" si="24"/>
        <v>0.317836234767749</v>
      </c>
      <c r="D546" s="56">
        <f ca="1" t="shared" si="25"/>
        <v>0.930179589605892</v>
      </c>
      <c r="E546" s="56">
        <f ca="1" t="shared" si="26"/>
        <v>2</v>
      </c>
      <c r="F546" s="64">
        <f ca="1">IF(E546=1,$C$4*SQRT(D546),IF(E546=2,$C$4+($C$5-$C$4)*D546,$C$6-($C$6-$C$5)*SQRT(1-D546)))</f>
        <v>6.72071835842357</v>
      </c>
    </row>
    <row r="547" spans="2:6">
      <c r="B547" s="55">
        <v>531</v>
      </c>
      <c r="C547" s="56">
        <f ca="1" t="shared" si="24"/>
        <v>0.443105687835562</v>
      </c>
      <c r="D547" s="56">
        <f ca="1" t="shared" si="25"/>
        <v>0.35034805850123</v>
      </c>
      <c r="E547" s="56">
        <f ca="1" t="shared" si="26"/>
        <v>2</v>
      </c>
      <c r="F547" s="64">
        <f ca="1">IF(E547=1,$C$4*SQRT(D547),IF(E547=2,$C$4+($C$5-$C$4)*D547,$C$6-($C$6-$C$5)*SQRT(1-D547)))</f>
        <v>4.40139223400492</v>
      </c>
    </row>
    <row r="548" spans="2:6">
      <c r="B548" s="55">
        <v>532</v>
      </c>
      <c r="C548" s="56">
        <f ca="1" t="shared" si="24"/>
        <v>0.0747947928276915</v>
      </c>
      <c r="D548" s="56">
        <f ca="1" t="shared" si="25"/>
        <v>0.823046145769288</v>
      </c>
      <c r="E548" s="56">
        <f ca="1" t="shared" si="26"/>
        <v>1</v>
      </c>
      <c r="F548" s="64">
        <f ca="1">IF(E548=1,$C$4*SQRT(D548),IF(E548=2,$C$4+($C$5-$C$4)*D548,$C$6-($C$6-$C$5)*SQRT(1-D548)))</f>
        <v>2.72165672191105</v>
      </c>
    </row>
    <row r="549" spans="2:6">
      <c r="B549" s="55">
        <v>533</v>
      </c>
      <c r="C549" s="56">
        <f ca="1" t="shared" si="24"/>
        <v>0.150560052661318</v>
      </c>
      <c r="D549" s="56">
        <f ca="1" t="shared" si="25"/>
        <v>0.435511714285685</v>
      </c>
      <c r="E549" s="56">
        <f ca="1" t="shared" si="26"/>
        <v>1</v>
      </c>
      <c r="F549" s="64">
        <f ca="1">IF(E549=1,$C$4*SQRT(D549),IF(E549=2,$C$4+($C$5-$C$4)*D549,$C$6-($C$6-$C$5)*SQRT(1-D549)))</f>
        <v>1.97979934048155</v>
      </c>
    </row>
    <row r="550" spans="2:6">
      <c r="B550" s="55">
        <v>534</v>
      </c>
      <c r="C550" s="56">
        <f ca="1" t="shared" si="24"/>
        <v>0.756949604798978</v>
      </c>
      <c r="D550" s="56">
        <f ca="1" t="shared" si="25"/>
        <v>0.830003186430395</v>
      </c>
      <c r="E550" s="56">
        <f ca="1" t="shared" si="26"/>
        <v>2</v>
      </c>
      <c r="F550" s="64">
        <f ca="1">IF(E550=1,$C$4*SQRT(D550),IF(E550=2,$C$4+($C$5-$C$4)*D550,$C$6-($C$6-$C$5)*SQRT(1-D550)))</f>
        <v>6.32001274572158</v>
      </c>
    </row>
    <row r="551" spans="2:6">
      <c r="B551" s="55">
        <v>535</v>
      </c>
      <c r="C551" s="56">
        <f ca="1" t="shared" si="24"/>
        <v>0.122783407730428</v>
      </c>
      <c r="D551" s="56">
        <f ca="1" t="shared" si="25"/>
        <v>0.00422494941374474</v>
      </c>
      <c r="E551" s="56">
        <f ca="1" t="shared" si="26"/>
        <v>1</v>
      </c>
      <c r="F551" s="64">
        <f ca="1">IF(E551=1,$C$4*SQRT(D551),IF(E551=2,$C$4+($C$5-$C$4)*D551,$C$6-($C$6-$C$5)*SQRT(1-D551)))</f>
        <v>0.194998832621384</v>
      </c>
    </row>
    <row r="552" spans="2:6">
      <c r="B552" s="55">
        <v>536</v>
      </c>
      <c r="C552" s="56">
        <f ca="1" t="shared" si="24"/>
        <v>0.305930802040894</v>
      </c>
      <c r="D552" s="56">
        <f ca="1" t="shared" si="25"/>
        <v>0.0315485633558905</v>
      </c>
      <c r="E552" s="56">
        <f ca="1" t="shared" si="26"/>
        <v>2</v>
      </c>
      <c r="F552" s="64">
        <f ca="1">IF(E552=1,$C$4*SQRT(D552),IF(E552=2,$C$4+($C$5-$C$4)*D552,$C$6-($C$6-$C$5)*SQRT(1-D552)))</f>
        <v>3.12619425342356</v>
      </c>
    </row>
    <row r="553" spans="2:6">
      <c r="B553" s="55">
        <v>537</v>
      </c>
      <c r="C553" s="56">
        <f ca="1" t="shared" si="24"/>
        <v>0.381196204603763</v>
      </c>
      <c r="D553" s="56">
        <f ca="1" t="shared" si="25"/>
        <v>0.126891115904943</v>
      </c>
      <c r="E553" s="56">
        <f ca="1" t="shared" si="26"/>
        <v>2</v>
      </c>
      <c r="F553" s="64">
        <f ca="1">IF(E553=1,$C$4*SQRT(D553),IF(E553=2,$C$4+($C$5-$C$4)*D553,$C$6-($C$6-$C$5)*SQRT(1-D553)))</f>
        <v>3.50756446361977</v>
      </c>
    </row>
    <row r="554" spans="2:6">
      <c r="B554" s="55">
        <v>538</v>
      </c>
      <c r="C554" s="56">
        <f ca="1" t="shared" si="24"/>
        <v>0.502267299621812</v>
      </c>
      <c r="D554" s="56">
        <f ca="1" t="shared" si="25"/>
        <v>0.475121584266984</v>
      </c>
      <c r="E554" s="56">
        <f ca="1" t="shared" si="26"/>
        <v>2</v>
      </c>
      <c r="F554" s="64">
        <f ca="1">IF(E554=1,$C$4*SQRT(D554),IF(E554=2,$C$4+($C$5-$C$4)*D554,$C$6-($C$6-$C$5)*SQRT(1-D554)))</f>
        <v>4.90048633706794</v>
      </c>
    </row>
    <row r="555" spans="2:6">
      <c r="B555" s="55">
        <v>539</v>
      </c>
      <c r="C555" s="56">
        <f ca="1" t="shared" si="24"/>
        <v>0.199103006698369</v>
      </c>
      <c r="D555" s="56">
        <f ca="1" t="shared" si="25"/>
        <v>0.211512507155778</v>
      </c>
      <c r="E555" s="56">
        <f ca="1" t="shared" si="26"/>
        <v>1</v>
      </c>
      <c r="F555" s="64">
        <f ca="1">IF(E555=1,$C$4*SQRT(D555),IF(E555=2,$C$4+($C$5-$C$4)*D555,$C$6-($C$6-$C$5)*SQRT(1-D555)))</f>
        <v>1.3797146677491</v>
      </c>
    </row>
    <row r="556" spans="2:6">
      <c r="B556" s="55">
        <v>540</v>
      </c>
      <c r="C556" s="56">
        <f ca="1" t="shared" si="24"/>
        <v>0.620715203196135</v>
      </c>
      <c r="D556" s="56">
        <f ca="1" t="shared" si="25"/>
        <v>0.375642500837003</v>
      </c>
      <c r="E556" s="56">
        <f ca="1" t="shared" si="26"/>
        <v>2</v>
      </c>
      <c r="F556" s="64">
        <f ca="1">IF(E556=1,$C$4*SQRT(D556),IF(E556=2,$C$4+($C$5-$C$4)*D556,$C$6-($C$6-$C$5)*SQRT(1-D556)))</f>
        <v>4.50257000334801</v>
      </c>
    </row>
    <row r="557" spans="2:6">
      <c r="B557" s="55">
        <v>541</v>
      </c>
      <c r="C557" s="56">
        <f ca="1" t="shared" si="24"/>
        <v>0.557680629983871</v>
      </c>
      <c r="D557" s="56">
        <f ca="1" t="shared" si="25"/>
        <v>0.46516267837891</v>
      </c>
      <c r="E557" s="56">
        <f ca="1" t="shared" si="26"/>
        <v>2</v>
      </c>
      <c r="F557" s="64">
        <f ca="1">IF(E557=1,$C$4*SQRT(D557),IF(E557=2,$C$4+($C$5-$C$4)*D557,$C$6-($C$6-$C$5)*SQRT(1-D557)))</f>
        <v>4.86065071351564</v>
      </c>
    </row>
    <row r="558" spans="2:6">
      <c r="B558" s="55">
        <v>542</v>
      </c>
      <c r="C558" s="56">
        <f ca="1" t="shared" si="24"/>
        <v>0.993513320424956</v>
      </c>
      <c r="D558" s="56">
        <f ca="1" t="shared" si="25"/>
        <v>0.456125705060678</v>
      </c>
      <c r="E558" s="56">
        <f ca="1" t="shared" si="26"/>
        <v>3</v>
      </c>
      <c r="F558" s="64">
        <f ca="1">IF(E558=1,$C$4*SQRT(D558),IF(E558=2,$C$4+($C$5-$C$4)*D558,$C$6-($C$6-$C$5)*SQRT(1-D558)))</f>
        <v>7.78756499429839</v>
      </c>
    </row>
    <row r="559" spans="2:6">
      <c r="B559" s="55">
        <v>543</v>
      </c>
      <c r="C559" s="56">
        <f ca="1" t="shared" si="24"/>
        <v>0.318384964847824</v>
      </c>
      <c r="D559" s="56">
        <f ca="1" t="shared" si="25"/>
        <v>0.994573552017943</v>
      </c>
      <c r="E559" s="56">
        <f ca="1" t="shared" si="26"/>
        <v>2</v>
      </c>
      <c r="F559" s="64">
        <f ca="1">IF(E559=1,$C$4*SQRT(D559),IF(E559=2,$C$4+($C$5-$C$4)*D559,$C$6-($C$6-$C$5)*SQRT(1-D559)))</f>
        <v>6.97829420807177</v>
      </c>
    </row>
    <row r="560" spans="2:6">
      <c r="B560" s="55">
        <v>544</v>
      </c>
      <c r="C560" s="56">
        <f ca="1" t="shared" si="24"/>
        <v>0.724065700005795</v>
      </c>
      <c r="D560" s="56">
        <f ca="1" t="shared" si="25"/>
        <v>0.353505268107939</v>
      </c>
      <c r="E560" s="56">
        <f ca="1" t="shared" si="26"/>
        <v>2</v>
      </c>
      <c r="F560" s="64">
        <f ca="1">IF(E560=1,$C$4*SQRT(D560),IF(E560=2,$C$4+($C$5-$C$4)*D560,$C$6-($C$6-$C$5)*SQRT(1-D560)))</f>
        <v>4.41402107243176</v>
      </c>
    </row>
    <row r="561" spans="2:6">
      <c r="B561" s="55">
        <v>545</v>
      </c>
      <c r="C561" s="56">
        <f ca="1" t="shared" si="24"/>
        <v>0.93272234986536</v>
      </c>
      <c r="D561" s="56">
        <f ca="1" t="shared" si="25"/>
        <v>0.213588660749426</v>
      </c>
      <c r="E561" s="56">
        <f ca="1" t="shared" si="26"/>
        <v>3</v>
      </c>
      <c r="F561" s="64">
        <f ca="1">IF(E561=1,$C$4*SQRT(D561),IF(E561=2,$C$4+($C$5-$C$4)*D561,$C$6-($C$6-$C$5)*SQRT(1-D561)))</f>
        <v>7.33960490654956</v>
      </c>
    </row>
    <row r="562" spans="2:6">
      <c r="B562" s="55">
        <v>546</v>
      </c>
      <c r="C562" s="56">
        <f ca="1" t="shared" si="24"/>
        <v>0.151739283278324</v>
      </c>
      <c r="D562" s="56">
        <f ca="1" t="shared" si="25"/>
        <v>0.0137556253211322</v>
      </c>
      <c r="E562" s="56">
        <f ca="1" t="shared" si="26"/>
        <v>1</v>
      </c>
      <c r="F562" s="64">
        <f ca="1">IF(E562=1,$C$4*SQRT(D562),IF(E562=2,$C$4+($C$5-$C$4)*D562,$C$6-($C$6-$C$5)*SQRT(1-D562)))</f>
        <v>0.35185313397807</v>
      </c>
    </row>
    <row r="563" spans="2:6">
      <c r="B563" s="55">
        <v>547</v>
      </c>
      <c r="C563" s="56">
        <f ca="1" t="shared" si="24"/>
        <v>0.671628168590705</v>
      </c>
      <c r="D563" s="56">
        <f ca="1" t="shared" si="25"/>
        <v>0.696118200563319</v>
      </c>
      <c r="E563" s="56">
        <f ca="1" t="shared" si="26"/>
        <v>2</v>
      </c>
      <c r="F563" s="64">
        <f ca="1">IF(E563=1,$C$4*SQRT(D563),IF(E563=2,$C$4+($C$5-$C$4)*D563,$C$6-($C$6-$C$5)*SQRT(1-D563)))</f>
        <v>5.78447280225328</v>
      </c>
    </row>
    <row r="564" spans="2:6">
      <c r="B564" s="55">
        <v>548</v>
      </c>
      <c r="C564" s="56">
        <f ca="1" t="shared" si="24"/>
        <v>0.213601233628945</v>
      </c>
      <c r="D564" s="56">
        <f ca="1" t="shared" si="25"/>
        <v>0.784290870112861</v>
      </c>
      <c r="E564" s="56">
        <f ca="1" t="shared" si="26"/>
        <v>1</v>
      </c>
      <c r="F564" s="64">
        <f ca="1">IF(E564=1,$C$4*SQRT(D564),IF(E564=2,$C$4+($C$5-$C$4)*D564,$C$6-($C$6-$C$5)*SQRT(1-D564)))</f>
        <v>2.65680594530646</v>
      </c>
    </row>
    <row r="565" spans="2:6">
      <c r="B565" s="55">
        <v>549</v>
      </c>
      <c r="C565" s="56">
        <f ca="1" t="shared" si="24"/>
        <v>0.205137054205892</v>
      </c>
      <c r="D565" s="56">
        <f ca="1" t="shared" si="25"/>
        <v>0.208433992857761</v>
      </c>
      <c r="E565" s="56">
        <f ca="1" t="shared" si="26"/>
        <v>1</v>
      </c>
      <c r="F565" s="64">
        <f ca="1">IF(E565=1,$C$4*SQRT(D565),IF(E565=2,$C$4+($C$5-$C$4)*D565,$C$6-($C$6-$C$5)*SQRT(1-D565)))</f>
        <v>1.36963715476759</v>
      </c>
    </row>
    <row r="566" spans="2:6">
      <c r="B566" s="55">
        <v>550</v>
      </c>
      <c r="C566" s="56">
        <f ca="1" t="shared" si="24"/>
        <v>0.00495534451921054</v>
      </c>
      <c r="D566" s="56">
        <f ca="1" t="shared" si="25"/>
        <v>0.834731876149129</v>
      </c>
      <c r="E566" s="56">
        <f ca="1" t="shared" si="26"/>
        <v>1</v>
      </c>
      <c r="F566" s="64">
        <f ca="1">IF(E566=1,$C$4*SQRT(D566),IF(E566=2,$C$4+($C$5-$C$4)*D566,$C$6-($C$6-$C$5)*SQRT(1-D566)))</f>
        <v>2.74090986450525</v>
      </c>
    </row>
    <row r="567" spans="2:6">
      <c r="B567" s="55">
        <v>551</v>
      </c>
      <c r="C567" s="56">
        <f ca="1" t="shared" si="24"/>
        <v>0.427277171996094</v>
      </c>
      <c r="D567" s="56">
        <f ca="1" t="shared" si="25"/>
        <v>0.846694872170917</v>
      </c>
      <c r="E567" s="56">
        <f ca="1" t="shared" si="26"/>
        <v>2</v>
      </c>
      <c r="F567" s="64">
        <f ca="1">IF(E567=1,$C$4*SQRT(D567),IF(E567=2,$C$4+($C$5-$C$4)*D567,$C$6-($C$6-$C$5)*SQRT(1-D567)))</f>
        <v>6.38677948868367</v>
      </c>
    </row>
    <row r="568" spans="2:6">
      <c r="B568" s="55">
        <v>552</v>
      </c>
      <c r="C568" s="56">
        <f ca="1" t="shared" si="24"/>
        <v>0.679662172493965</v>
      </c>
      <c r="D568" s="56">
        <f ca="1" t="shared" si="25"/>
        <v>0.718739192627309</v>
      </c>
      <c r="E568" s="56">
        <f ca="1" t="shared" si="26"/>
        <v>2</v>
      </c>
      <c r="F568" s="64">
        <f ca="1">IF(E568=1,$C$4*SQRT(D568),IF(E568=2,$C$4+($C$5-$C$4)*D568,$C$6-($C$6-$C$5)*SQRT(1-D568)))</f>
        <v>5.87495677050924</v>
      </c>
    </row>
    <row r="569" spans="2:6">
      <c r="B569" s="55">
        <v>553</v>
      </c>
      <c r="C569" s="56">
        <f ca="1" t="shared" si="24"/>
        <v>0.190309681753805</v>
      </c>
      <c r="D569" s="56">
        <f ca="1" t="shared" si="25"/>
        <v>0.846395946086632</v>
      </c>
      <c r="E569" s="56">
        <f ca="1" t="shared" si="26"/>
        <v>1</v>
      </c>
      <c r="F569" s="64">
        <f ca="1">IF(E569=1,$C$4*SQRT(D569),IF(E569=2,$C$4+($C$5-$C$4)*D569,$C$6-($C$6-$C$5)*SQRT(1-D569)))</f>
        <v>2.75999339035072</v>
      </c>
    </row>
    <row r="570" spans="2:6">
      <c r="B570" s="55">
        <v>554</v>
      </c>
      <c r="C570" s="56">
        <f ca="1" t="shared" si="24"/>
        <v>0.176806388164946</v>
      </c>
      <c r="D570" s="56">
        <f ca="1" t="shared" si="25"/>
        <v>0.537968643453594</v>
      </c>
      <c r="E570" s="56">
        <f ca="1" t="shared" si="26"/>
        <v>1</v>
      </c>
      <c r="F570" s="64">
        <f ca="1">IF(E570=1,$C$4*SQRT(D570),IF(E570=2,$C$4+($C$5-$C$4)*D570,$C$6-($C$6-$C$5)*SQRT(1-D570)))</f>
        <v>2.20039037242993</v>
      </c>
    </row>
    <row r="571" spans="2:6">
      <c r="B571" s="55">
        <v>555</v>
      </c>
      <c r="C571" s="56">
        <f ca="1" t="shared" si="24"/>
        <v>0.592508243568364</v>
      </c>
      <c r="D571" s="56">
        <f ca="1" t="shared" si="25"/>
        <v>0.655976273116414</v>
      </c>
      <c r="E571" s="56">
        <f ca="1" t="shared" si="26"/>
        <v>2</v>
      </c>
      <c r="F571" s="64">
        <f ca="1">IF(E571=1,$C$4*SQRT(D571),IF(E571=2,$C$4+($C$5-$C$4)*D571,$C$6-($C$6-$C$5)*SQRT(1-D571)))</f>
        <v>5.62390509246565</v>
      </c>
    </row>
    <row r="572" spans="2:6">
      <c r="B572" s="55">
        <v>556</v>
      </c>
      <c r="C572" s="56">
        <f ca="1" t="shared" si="24"/>
        <v>0.515599413851313</v>
      </c>
      <c r="D572" s="56">
        <f ca="1" t="shared" si="25"/>
        <v>0.809263948739793</v>
      </c>
      <c r="E572" s="56">
        <f ca="1" t="shared" si="26"/>
        <v>2</v>
      </c>
      <c r="F572" s="64">
        <f ca="1">IF(E572=1,$C$4*SQRT(D572),IF(E572=2,$C$4+($C$5-$C$4)*D572,$C$6-($C$6-$C$5)*SQRT(1-D572)))</f>
        <v>6.23705579495917</v>
      </c>
    </row>
    <row r="573" spans="2:6">
      <c r="B573" s="55">
        <v>557</v>
      </c>
      <c r="C573" s="56">
        <f ca="1" t="shared" si="24"/>
        <v>0.604865399845148</v>
      </c>
      <c r="D573" s="56">
        <f ca="1" t="shared" si="25"/>
        <v>0.592184623922638</v>
      </c>
      <c r="E573" s="56">
        <f ca="1" t="shared" si="26"/>
        <v>2</v>
      </c>
      <c r="F573" s="64">
        <f ca="1">IF(E573=1,$C$4*SQRT(D573),IF(E573=2,$C$4+($C$5-$C$4)*D573,$C$6-($C$6-$C$5)*SQRT(1-D573)))</f>
        <v>5.36873849569055</v>
      </c>
    </row>
    <row r="574" spans="2:6">
      <c r="B574" s="55">
        <v>558</v>
      </c>
      <c r="C574" s="56">
        <f ca="1" t="shared" si="24"/>
        <v>0.542470170376439</v>
      </c>
      <c r="D574" s="56">
        <f ca="1" t="shared" si="25"/>
        <v>0.0338677126503211</v>
      </c>
      <c r="E574" s="56">
        <f ca="1" t="shared" si="26"/>
        <v>2</v>
      </c>
      <c r="F574" s="64">
        <f ca="1">IF(E574=1,$C$4*SQRT(D574),IF(E574=2,$C$4+($C$5-$C$4)*D574,$C$6-($C$6-$C$5)*SQRT(1-D574)))</f>
        <v>3.13547085060128</v>
      </c>
    </row>
    <row r="575" spans="2:6">
      <c r="B575" s="55">
        <v>559</v>
      </c>
      <c r="C575" s="56">
        <f ca="1" t="shared" si="24"/>
        <v>0.650437119727822</v>
      </c>
      <c r="D575" s="56">
        <f ca="1" t="shared" si="25"/>
        <v>0.447103344834352</v>
      </c>
      <c r="E575" s="56">
        <f ca="1" t="shared" si="26"/>
        <v>2</v>
      </c>
      <c r="F575" s="64">
        <f ca="1">IF(E575=1,$C$4*SQRT(D575),IF(E575=2,$C$4+($C$5-$C$4)*D575,$C$6-($C$6-$C$5)*SQRT(1-D575)))</f>
        <v>4.78841337933741</v>
      </c>
    </row>
    <row r="576" spans="2:6">
      <c r="B576" s="55">
        <v>560</v>
      </c>
      <c r="C576" s="56">
        <f ca="1" t="shared" si="24"/>
        <v>0.137146991181343</v>
      </c>
      <c r="D576" s="56">
        <f ca="1" t="shared" si="25"/>
        <v>0.609173990913314</v>
      </c>
      <c r="E576" s="56">
        <f ca="1" t="shared" si="26"/>
        <v>1</v>
      </c>
      <c r="F576" s="64">
        <f ca="1">IF(E576=1,$C$4*SQRT(D576),IF(E576=2,$C$4+($C$5-$C$4)*D576,$C$6-($C$6-$C$5)*SQRT(1-D576)))</f>
        <v>2.34148797097483</v>
      </c>
    </row>
    <row r="577" spans="2:6">
      <c r="B577" s="55">
        <v>561</v>
      </c>
      <c r="C577" s="56">
        <f ca="1" t="shared" si="24"/>
        <v>0.0364720825567475</v>
      </c>
      <c r="D577" s="56">
        <f ca="1" t="shared" si="25"/>
        <v>0.601869837150982</v>
      </c>
      <c r="E577" s="56">
        <f ca="1" t="shared" si="26"/>
        <v>1</v>
      </c>
      <c r="F577" s="64">
        <f ca="1">IF(E577=1,$C$4*SQRT(D577),IF(E577=2,$C$4+($C$5-$C$4)*D577,$C$6-($C$6-$C$5)*SQRT(1-D577)))</f>
        <v>2.32740811512696</v>
      </c>
    </row>
    <row r="578" spans="2:6">
      <c r="B578" s="55">
        <v>562</v>
      </c>
      <c r="C578" s="56">
        <f ca="1" t="shared" si="24"/>
        <v>0.0872682782639291</v>
      </c>
      <c r="D578" s="56">
        <f ca="1" t="shared" si="25"/>
        <v>0.340263860596639</v>
      </c>
      <c r="E578" s="56">
        <f ca="1" t="shared" si="26"/>
        <v>1</v>
      </c>
      <c r="F578" s="64">
        <f ca="1">IF(E578=1,$C$4*SQRT(D578),IF(E578=2,$C$4+($C$5-$C$4)*D578,$C$6-($C$6-$C$5)*SQRT(1-D578)))</f>
        <v>1.74996421259686</v>
      </c>
    </row>
    <row r="579" spans="2:6">
      <c r="B579" s="55">
        <v>563</v>
      </c>
      <c r="C579" s="56">
        <f ca="1" t="shared" si="24"/>
        <v>0.483608686322418</v>
      </c>
      <c r="D579" s="56">
        <f ca="1" t="shared" si="25"/>
        <v>0.196828440241609</v>
      </c>
      <c r="E579" s="56">
        <f ca="1" t="shared" si="26"/>
        <v>2</v>
      </c>
      <c r="F579" s="64">
        <f ca="1">IF(E579=1,$C$4*SQRT(D579),IF(E579=2,$C$4+($C$5-$C$4)*D579,$C$6-($C$6-$C$5)*SQRT(1-D579)))</f>
        <v>3.78731376096644</v>
      </c>
    </row>
    <row r="580" spans="2:6">
      <c r="B580" s="55">
        <v>564</v>
      </c>
      <c r="C580" s="56">
        <f ca="1" t="shared" si="24"/>
        <v>0.869355426173455</v>
      </c>
      <c r="D580" s="56">
        <f ca="1" t="shared" si="25"/>
        <v>0.0918279990131687</v>
      </c>
      <c r="E580" s="56">
        <f ca="1" t="shared" si="26"/>
        <v>3</v>
      </c>
      <c r="F580" s="64">
        <f ca="1">IF(E580=1,$C$4*SQRT(D580),IF(E580=2,$C$4+($C$5-$C$4)*D580,$C$6-($C$6-$C$5)*SQRT(1-D580)))</f>
        <v>7.14105823618572</v>
      </c>
    </row>
    <row r="581" spans="2:6">
      <c r="B581" s="55">
        <v>565</v>
      </c>
      <c r="C581" s="56">
        <f ca="1" t="shared" si="24"/>
        <v>0.997199073624984</v>
      </c>
      <c r="D581" s="56">
        <f ca="1" t="shared" si="25"/>
        <v>0.41247635872319</v>
      </c>
      <c r="E581" s="56">
        <f ca="1" t="shared" si="26"/>
        <v>3</v>
      </c>
      <c r="F581" s="64">
        <f ca="1">IF(E581=1,$C$4*SQRT(D581),IF(E581=2,$C$4+($C$5-$C$4)*D581,$C$6-($C$6-$C$5)*SQRT(1-D581)))</f>
        <v>7.70049727734641</v>
      </c>
    </row>
    <row r="582" spans="2:6">
      <c r="B582" s="55">
        <v>566</v>
      </c>
      <c r="C582" s="56">
        <f ca="1" t="shared" si="24"/>
        <v>0.610925117187965</v>
      </c>
      <c r="D582" s="56">
        <f ca="1" t="shared" si="25"/>
        <v>0.994302521811957</v>
      </c>
      <c r="E582" s="56">
        <f ca="1" t="shared" si="26"/>
        <v>2</v>
      </c>
      <c r="F582" s="64">
        <f ca="1">IF(E582=1,$C$4*SQRT(D582),IF(E582=2,$C$4+($C$5-$C$4)*D582,$C$6-($C$6-$C$5)*SQRT(1-D582)))</f>
        <v>6.97721008724783</v>
      </c>
    </row>
    <row r="583" spans="2:6">
      <c r="B583" s="55">
        <v>567</v>
      </c>
      <c r="C583" s="56">
        <f ca="1" t="shared" si="24"/>
        <v>0.878233774122747</v>
      </c>
      <c r="D583" s="56">
        <f ca="1" t="shared" si="25"/>
        <v>0.0533708918519209</v>
      </c>
      <c r="E583" s="56">
        <f ca="1" t="shared" si="26"/>
        <v>3</v>
      </c>
      <c r="F583" s="64">
        <f ca="1">IF(E583=1,$C$4*SQRT(D583),IF(E583=2,$C$4+($C$5-$C$4)*D583,$C$6-($C$6-$C$5)*SQRT(1-D583)))</f>
        <v>7.08115399972306</v>
      </c>
    </row>
    <row r="584" spans="2:6">
      <c r="B584" s="55">
        <v>568</v>
      </c>
      <c r="C584" s="56">
        <f ca="1" t="shared" si="24"/>
        <v>0.362998638063677</v>
      </c>
      <c r="D584" s="56">
        <f ca="1" t="shared" si="25"/>
        <v>0.76907666397918</v>
      </c>
      <c r="E584" s="56">
        <f ca="1" t="shared" si="26"/>
        <v>2</v>
      </c>
      <c r="F584" s="64">
        <f ca="1">IF(E584=1,$C$4*SQRT(D584),IF(E584=2,$C$4+($C$5-$C$4)*D584,$C$6-($C$6-$C$5)*SQRT(1-D584)))</f>
        <v>6.07630665591672</v>
      </c>
    </row>
    <row r="585" spans="2:6">
      <c r="B585" s="55">
        <v>569</v>
      </c>
      <c r="C585" s="56">
        <f ca="1" t="shared" si="24"/>
        <v>0.707213770826805</v>
      </c>
      <c r="D585" s="56">
        <f ca="1" t="shared" si="25"/>
        <v>0.285996041698031</v>
      </c>
      <c r="E585" s="56">
        <f ca="1" t="shared" si="26"/>
        <v>2</v>
      </c>
      <c r="F585" s="64">
        <f ca="1">IF(E585=1,$C$4*SQRT(D585),IF(E585=2,$C$4+($C$5-$C$4)*D585,$C$6-($C$6-$C$5)*SQRT(1-D585)))</f>
        <v>4.14398416679212</v>
      </c>
    </row>
    <row r="586" spans="2:6">
      <c r="B586" s="55">
        <v>570</v>
      </c>
      <c r="C586" s="56">
        <f ca="1" t="shared" si="24"/>
        <v>0.696453896146126</v>
      </c>
      <c r="D586" s="56">
        <f ca="1" t="shared" si="25"/>
        <v>0.282598402960683</v>
      </c>
      <c r="E586" s="56">
        <f ca="1" t="shared" si="26"/>
        <v>2</v>
      </c>
      <c r="F586" s="64">
        <f ca="1">IF(E586=1,$C$4*SQRT(D586),IF(E586=2,$C$4+($C$5-$C$4)*D586,$C$6-($C$6-$C$5)*SQRT(1-D586)))</f>
        <v>4.13039361184273</v>
      </c>
    </row>
    <row r="587" spans="2:6">
      <c r="B587" s="55">
        <v>571</v>
      </c>
      <c r="C587" s="56">
        <f ca="1" t="shared" si="24"/>
        <v>0.965134887298594</v>
      </c>
      <c r="D587" s="56">
        <f ca="1" t="shared" si="25"/>
        <v>0.708319283740071</v>
      </c>
      <c r="E587" s="56">
        <f ca="1" t="shared" si="26"/>
        <v>3</v>
      </c>
      <c r="F587" s="64">
        <f ca="1">IF(E587=1,$C$4*SQRT(D587),IF(E587=2,$C$4+($C$5-$C$4)*D587,$C$6-($C$6-$C$5)*SQRT(1-D587)))</f>
        <v>8.37977580368044</v>
      </c>
    </row>
    <row r="588" spans="2:6">
      <c r="B588" s="55">
        <v>572</v>
      </c>
      <c r="C588" s="56">
        <f ca="1" t="shared" si="24"/>
        <v>0.385567595127442</v>
      </c>
      <c r="D588" s="56">
        <f ca="1" t="shared" si="25"/>
        <v>0.575164688218944</v>
      </c>
      <c r="E588" s="56">
        <f ca="1" t="shared" si="26"/>
        <v>2</v>
      </c>
      <c r="F588" s="64">
        <f ca="1">IF(E588=1,$C$4*SQRT(D588),IF(E588=2,$C$4+($C$5-$C$4)*D588,$C$6-($C$6-$C$5)*SQRT(1-D588)))</f>
        <v>5.30065875287578</v>
      </c>
    </row>
    <row r="589" spans="2:6">
      <c r="B589" s="55">
        <v>573</v>
      </c>
      <c r="C589" s="56">
        <f ca="1" t="shared" si="24"/>
        <v>0.599111219238423</v>
      </c>
      <c r="D589" s="56">
        <f ca="1" t="shared" si="25"/>
        <v>0.43094682658502</v>
      </c>
      <c r="E589" s="56">
        <f ca="1" t="shared" si="26"/>
        <v>2</v>
      </c>
      <c r="F589" s="64">
        <f ca="1">IF(E589=1,$C$4*SQRT(D589),IF(E589=2,$C$4+($C$5-$C$4)*D589,$C$6-($C$6-$C$5)*SQRT(1-D589)))</f>
        <v>4.72378730634008</v>
      </c>
    </row>
    <row r="590" spans="2:6">
      <c r="B590" s="55">
        <v>574</v>
      </c>
      <c r="C590" s="56">
        <f ca="1" t="shared" si="24"/>
        <v>0.382903579722439</v>
      </c>
      <c r="D590" s="56">
        <f ca="1" t="shared" si="25"/>
        <v>0.763164363150987</v>
      </c>
      <c r="E590" s="56">
        <f ca="1" t="shared" si="26"/>
        <v>2</v>
      </c>
      <c r="F590" s="64">
        <f ca="1">IF(E590=1,$C$4*SQRT(D590),IF(E590=2,$C$4+($C$5-$C$4)*D590,$C$6-($C$6-$C$5)*SQRT(1-D590)))</f>
        <v>6.05265745260395</v>
      </c>
    </row>
    <row r="591" spans="2:6">
      <c r="B591" s="55">
        <v>575</v>
      </c>
      <c r="C591" s="56">
        <f ca="1" t="shared" si="24"/>
        <v>0.453015555577636</v>
      </c>
      <c r="D591" s="56">
        <f ca="1" t="shared" si="25"/>
        <v>0.787386126904753</v>
      </c>
      <c r="E591" s="56">
        <f ca="1" t="shared" si="26"/>
        <v>2</v>
      </c>
      <c r="F591" s="64">
        <f ca="1">IF(E591=1,$C$4*SQRT(D591),IF(E591=2,$C$4+($C$5-$C$4)*D591,$C$6-($C$6-$C$5)*SQRT(1-D591)))</f>
        <v>6.14954450761901</v>
      </c>
    </row>
    <row r="592" spans="2:6">
      <c r="B592" s="55">
        <v>576</v>
      </c>
      <c r="C592" s="56">
        <f ca="1" t="shared" si="24"/>
        <v>0.752118314632741</v>
      </c>
      <c r="D592" s="56">
        <f ca="1" t="shared" si="25"/>
        <v>0.774183384967859</v>
      </c>
      <c r="E592" s="56">
        <f ca="1" t="shared" si="26"/>
        <v>2</v>
      </c>
      <c r="F592" s="64">
        <f ca="1">IF(E592=1,$C$4*SQRT(D592),IF(E592=2,$C$4+($C$5-$C$4)*D592,$C$6-($C$6-$C$5)*SQRT(1-D592)))</f>
        <v>6.09673353987144</v>
      </c>
    </row>
    <row r="593" spans="2:6">
      <c r="B593" s="55">
        <v>577</v>
      </c>
      <c r="C593" s="56">
        <f ca="1" t="shared" ref="C593:C656" si="27">RAND()</f>
        <v>0.915032655054424</v>
      </c>
      <c r="D593" s="56">
        <f ca="1" t="shared" ref="D593:D656" si="28">RAND()</f>
        <v>0.391361979551257</v>
      </c>
      <c r="E593" s="56">
        <f ca="1" t="shared" ref="E593:E656" si="29">IF(C593&lt;=$C$10,1,IF(C593&lt;=$C$10+$C$11,2,3))</f>
        <v>3</v>
      </c>
      <c r="F593" s="64">
        <f ca="1">IF(E593=1,$C$4*SQRT(D593),IF(E593=2,$C$4+($C$5-$C$4)*D593,$C$6-($C$6-$C$5)*SQRT(1-D593)))</f>
        <v>7.6595423131279</v>
      </c>
    </row>
    <row r="594" spans="2:6">
      <c r="B594" s="55">
        <v>578</v>
      </c>
      <c r="C594" s="56">
        <f ca="1" t="shared" si="27"/>
        <v>0.673127577266332</v>
      </c>
      <c r="D594" s="56">
        <f ca="1" t="shared" si="28"/>
        <v>0.583507603059271</v>
      </c>
      <c r="E594" s="56">
        <f ca="1" t="shared" si="29"/>
        <v>2</v>
      </c>
      <c r="F594" s="64">
        <f ca="1">IF(E594=1,$C$4*SQRT(D594),IF(E594=2,$C$4+($C$5-$C$4)*D594,$C$6-($C$6-$C$5)*SQRT(1-D594)))</f>
        <v>5.33403041223708</v>
      </c>
    </row>
    <row r="595" spans="2:6">
      <c r="B595" s="55">
        <v>579</v>
      </c>
      <c r="C595" s="56">
        <f ca="1" t="shared" si="27"/>
        <v>0.580423185844426</v>
      </c>
      <c r="D595" s="56">
        <f ca="1" t="shared" si="28"/>
        <v>0.160835483005051</v>
      </c>
      <c r="E595" s="56">
        <f ca="1" t="shared" si="29"/>
        <v>2</v>
      </c>
      <c r="F595" s="64">
        <f ca="1">IF(E595=1,$C$4*SQRT(D595),IF(E595=2,$C$4+($C$5-$C$4)*D595,$C$6-($C$6-$C$5)*SQRT(1-D595)))</f>
        <v>3.6433419320202</v>
      </c>
    </row>
    <row r="596" spans="2:6">
      <c r="B596" s="55">
        <v>580</v>
      </c>
      <c r="C596" s="56">
        <f ca="1" t="shared" si="27"/>
        <v>0.5311677887029</v>
      </c>
      <c r="D596" s="56">
        <f ca="1" t="shared" si="28"/>
        <v>0.0286241841856265</v>
      </c>
      <c r="E596" s="56">
        <f ca="1" t="shared" si="29"/>
        <v>2</v>
      </c>
      <c r="F596" s="64">
        <f ca="1">IF(E596=1,$C$4*SQRT(D596),IF(E596=2,$C$4+($C$5-$C$4)*D596,$C$6-($C$6-$C$5)*SQRT(1-D596)))</f>
        <v>3.11449673674251</v>
      </c>
    </row>
    <row r="597" spans="2:6">
      <c r="B597" s="55">
        <v>581</v>
      </c>
      <c r="C597" s="56">
        <f ca="1" t="shared" si="27"/>
        <v>0.525604614145222</v>
      </c>
      <c r="D597" s="56">
        <f ca="1" t="shared" si="28"/>
        <v>0.486373025539487</v>
      </c>
      <c r="E597" s="56">
        <f ca="1" t="shared" si="29"/>
        <v>2</v>
      </c>
      <c r="F597" s="64">
        <f ca="1">IF(E597=1,$C$4*SQRT(D597),IF(E597=2,$C$4+($C$5-$C$4)*D597,$C$6-($C$6-$C$5)*SQRT(1-D597)))</f>
        <v>4.94549210215795</v>
      </c>
    </row>
    <row r="598" spans="2:6">
      <c r="B598" s="55">
        <v>582</v>
      </c>
      <c r="C598" s="56">
        <f ca="1" t="shared" si="27"/>
        <v>0.647204754859156</v>
      </c>
      <c r="D598" s="56">
        <f ca="1" t="shared" si="28"/>
        <v>0.69386509180874</v>
      </c>
      <c r="E598" s="56">
        <f ca="1" t="shared" si="29"/>
        <v>2</v>
      </c>
      <c r="F598" s="64">
        <f ca="1">IF(E598=1,$C$4*SQRT(D598),IF(E598=2,$C$4+($C$5-$C$4)*D598,$C$6-($C$6-$C$5)*SQRT(1-D598)))</f>
        <v>5.77546036723496</v>
      </c>
    </row>
    <row r="599" spans="2:6">
      <c r="B599" s="55">
        <v>583</v>
      </c>
      <c r="C599" s="56">
        <f ca="1" t="shared" si="27"/>
        <v>0.0333057492269992</v>
      </c>
      <c r="D599" s="56">
        <f ca="1" t="shared" si="28"/>
        <v>0.0627573237814416</v>
      </c>
      <c r="E599" s="56">
        <f ca="1" t="shared" si="29"/>
        <v>1</v>
      </c>
      <c r="F599" s="64">
        <f ca="1">IF(E599=1,$C$4*SQRT(D599),IF(E599=2,$C$4+($C$5-$C$4)*D599,$C$6-($C$6-$C$5)*SQRT(1-D599)))</f>
        <v>0.751542356779027</v>
      </c>
    </row>
    <row r="600" spans="2:6">
      <c r="B600" s="55">
        <v>584</v>
      </c>
      <c r="C600" s="56">
        <f ca="1" t="shared" si="27"/>
        <v>0.758132694494246</v>
      </c>
      <c r="D600" s="56">
        <f ca="1" t="shared" si="28"/>
        <v>0.38679981373774</v>
      </c>
      <c r="E600" s="56">
        <f ca="1" t="shared" si="29"/>
        <v>2</v>
      </c>
      <c r="F600" s="64">
        <f ca="1">IF(E600=1,$C$4*SQRT(D600),IF(E600=2,$C$4+($C$5-$C$4)*D600,$C$6-($C$6-$C$5)*SQRT(1-D600)))</f>
        <v>4.54719925495096</v>
      </c>
    </row>
    <row r="601" spans="2:6">
      <c r="B601" s="55">
        <v>585</v>
      </c>
      <c r="C601" s="56">
        <f ca="1" t="shared" si="27"/>
        <v>0.9156517803002</v>
      </c>
      <c r="D601" s="56">
        <f ca="1" t="shared" si="28"/>
        <v>0.796597533972602</v>
      </c>
      <c r="E601" s="56">
        <f ca="1" t="shared" si="29"/>
        <v>3</v>
      </c>
      <c r="F601" s="64">
        <f ca="1">IF(E601=1,$C$4*SQRT(D601),IF(E601=2,$C$4+($C$5-$C$4)*D601,$C$6-($C$6-$C$5)*SQRT(1-D601)))</f>
        <v>8.64699512408618</v>
      </c>
    </row>
    <row r="602" spans="2:6">
      <c r="B602" s="55">
        <v>586</v>
      </c>
      <c r="C602" s="56">
        <f ca="1" t="shared" si="27"/>
        <v>0.989041199602401</v>
      </c>
      <c r="D602" s="56">
        <f ca="1" t="shared" si="28"/>
        <v>0.702622581119132</v>
      </c>
      <c r="E602" s="56">
        <f ca="1" t="shared" si="29"/>
        <v>3</v>
      </c>
      <c r="F602" s="64">
        <f ca="1">IF(E602=1,$C$4*SQRT(D602),IF(E602=2,$C$4+($C$5-$C$4)*D602,$C$6-($C$6-$C$5)*SQRT(1-D602)))</f>
        <v>8.36403032732028</v>
      </c>
    </row>
    <row r="603" spans="2:6">
      <c r="B603" s="55">
        <v>587</v>
      </c>
      <c r="C603" s="56">
        <f ca="1" t="shared" si="27"/>
        <v>0.0641551984078239</v>
      </c>
      <c r="D603" s="56">
        <f ca="1" t="shared" si="28"/>
        <v>0.0599587069934597</v>
      </c>
      <c r="E603" s="56">
        <f ca="1" t="shared" si="29"/>
        <v>1</v>
      </c>
      <c r="F603" s="64">
        <f ca="1">IF(E603=1,$C$4*SQRT(D603),IF(E603=2,$C$4+($C$5-$C$4)*D603,$C$6-($C$6-$C$5)*SQRT(1-D603)))</f>
        <v>0.734594012323227</v>
      </c>
    </row>
    <row r="604" spans="2:6">
      <c r="B604" s="55">
        <v>588</v>
      </c>
      <c r="C604" s="56">
        <f ca="1" t="shared" si="27"/>
        <v>0.408724363541794</v>
      </c>
      <c r="D604" s="56">
        <f ca="1" t="shared" si="28"/>
        <v>0.847728835971935</v>
      </c>
      <c r="E604" s="56">
        <f ca="1" t="shared" si="29"/>
        <v>2</v>
      </c>
      <c r="F604" s="64">
        <f ca="1">IF(E604=1,$C$4*SQRT(D604),IF(E604=2,$C$4+($C$5-$C$4)*D604,$C$6-($C$6-$C$5)*SQRT(1-D604)))</f>
        <v>6.39091534388774</v>
      </c>
    </row>
    <row r="605" spans="2:6">
      <c r="B605" s="55">
        <v>589</v>
      </c>
      <c r="C605" s="56">
        <f ca="1" t="shared" si="27"/>
        <v>0.227192863165685</v>
      </c>
      <c r="D605" s="56">
        <f ca="1" t="shared" si="28"/>
        <v>0.4152638507306</v>
      </c>
      <c r="E605" s="56">
        <f ca="1" t="shared" si="29"/>
        <v>2</v>
      </c>
      <c r="F605" s="64">
        <f ca="1">IF(E605=1,$C$4*SQRT(D605),IF(E605=2,$C$4+($C$5-$C$4)*D605,$C$6-($C$6-$C$5)*SQRT(1-D605)))</f>
        <v>4.6610554029224</v>
      </c>
    </row>
    <row r="606" spans="2:6">
      <c r="B606" s="55">
        <v>590</v>
      </c>
      <c r="C606" s="56">
        <f ca="1" t="shared" si="27"/>
        <v>0.328965951184979</v>
      </c>
      <c r="D606" s="56">
        <f ca="1" t="shared" si="28"/>
        <v>0.81232444088386</v>
      </c>
      <c r="E606" s="56">
        <f ca="1" t="shared" si="29"/>
        <v>2</v>
      </c>
      <c r="F606" s="64">
        <f ca="1">IF(E606=1,$C$4*SQRT(D606),IF(E606=2,$C$4+($C$5-$C$4)*D606,$C$6-($C$6-$C$5)*SQRT(1-D606)))</f>
        <v>6.24929776353544</v>
      </c>
    </row>
    <row r="607" spans="2:6">
      <c r="B607" s="55">
        <v>591</v>
      </c>
      <c r="C607" s="56">
        <f ca="1" t="shared" si="27"/>
        <v>0.370807074283802</v>
      </c>
      <c r="D607" s="56">
        <f ca="1" t="shared" si="28"/>
        <v>0.529537532108527</v>
      </c>
      <c r="E607" s="56">
        <f ca="1" t="shared" si="29"/>
        <v>2</v>
      </c>
      <c r="F607" s="64">
        <f ca="1">IF(E607=1,$C$4*SQRT(D607),IF(E607=2,$C$4+($C$5-$C$4)*D607,$C$6-($C$6-$C$5)*SQRT(1-D607)))</f>
        <v>5.11815012843411</v>
      </c>
    </row>
    <row r="608" spans="2:6">
      <c r="B608" s="55">
        <v>592</v>
      </c>
      <c r="C608" s="56">
        <f ca="1" t="shared" si="27"/>
        <v>0.620816895073077</v>
      </c>
      <c r="D608" s="56">
        <f ca="1" t="shared" si="28"/>
        <v>0.161182328469455</v>
      </c>
      <c r="E608" s="56">
        <f ca="1" t="shared" si="29"/>
        <v>2</v>
      </c>
      <c r="F608" s="64">
        <f ca="1">IF(E608=1,$C$4*SQRT(D608),IF(E608=2,$C$4+($C$5-$C$4)*D608,$C$6-($C$6-$C$5)*SQRT(1-D608)))</f>
        <v>3.64472931387782</v>
      </c>
    </row>
    <row r="609" spans="2:6">
      <c r="B609" s="55">
        <v>593</v>
      </c>
      <c r="C609" s="56">
        <f ca="1" t="shared" si="27"/>
        <v>0.710798830316236</v>
      </c>
      <c r="D609" s="56">
        <f ca="1" t="shared" si="28"/>
        <v>0.34290867960471</v>
      </c>
      <c r="E609" s="56">
        <f ca="1" t="shared" si="29"/>
        <v>2</v>
      </c>
      <c r="F609" s="64">
        <f ca="1">IF(E609=1,$C$4*SQRT(D609),IF(E609=2,$C$4+($C$5-$C$4)*D609,$C$6-($C$6-$C$5)*SQRT(1-D609)))</f>
        <v>4.37163471841884</v>
      </c>
    </row>
    <row r="610" spans="2:6">
      <c r="B610" s="55">
        <v>594</v>
      </c>
      <c r="C610" s="56">
        <f ca="1" t="shared" si="27"/>
        <v>0.465326677147414</v>
      </c>
      <c r="D610" s="56">
        <f ca="1" t="shared" si="28"/>
        <v>0.813415715271819</v>
      </c>
      <c r="E610" s="56">
        <f ca="1" t="shared" si="29"/>
        <v>2</v>
      </c>
      <c r="F610" s="64">
        <f ca="1">IF(E610=1,$C$4*SQRT(D610),IF(E610=2,$C$4+($C$5-$C$4)*D610,$C$6-($C$6-$C$5)*SQRT(1-D610)))</f>
        <v>6.25366286108728</v>
      </c>
    </row>
    <row r="611" spans="2:6">
      <c r="B611" s="55">
        <v>595</v>
      </c>
      <c r="C611" s="56">
        <f ca="1" t="shared" si="27"/>
        <v>0.826621235454346</v>
      </c>
      <c r="D611" s="56">
        <f ca="1" t="shared" si="28"/>
        <v>0.73481541897137</v>
      </c>
      <c r="E611" s="56">
        <f ca="1" t="shared" si="29"/>
        <v>3</v>
      </c>
      <c r="F611" s="64">
        <f ca="1">IF(E611=1,$C$4*SQRT(D611),IF(E611=2,$C$4+($C$5-$C$4)*D611,$C$6-($C$6-$C$5)*SQRT(1-D611)))</f>
        <v>8.45511772964485</v>
      </c>
    </row>
    <row r="612" spans="2:6">
      <c r="B612" s="55">
        <v>596</v>
      </c>
      <c r="C612" s="56">
        <f ca="1" t="shared" si="27"/>
        <v>0.330160397641392</v>
      </c>
      <c r="D612" s="56">
        <f ca="1" t="shared" si="28"/>
        <v>0.132568487134129</v>
      </c>
      <c r="E612" s="56">
        <f ca="1" t="shared" si="29"/>
        <v>2</v>
      </c>
      <c r="F612" s="64">
        <f ca="1">IF(E612=1,$C$4*SQRT(D612),IF(E612=2,$C$4+($C$5-$C$4)*D612,$C$6-($C$6-$C$5)*SQRT(1-D612)))</f>
        <v>3.53027394853651</v>
      </c>
    </row>
    <row r="613" spans="2:6">
      <c r="B613" s="55">
        <v>597</v>
      </c>
      <c r="C613" s="56">
        <f ca="1" t="shared" si="27"/>
        <v>0.914671050103779</v>
      </c>
      <c r="D613" s="56">
        <f ca="1" t="shared" si="28"/>
        <v>0.699820233936888</v>
      </c>
      <c r="E613" s="56">
        <f ca="1" t="shared" si="29"/>
        <v>3</v>
      </c>
      <c r="F613" s="64">
        <f ca="1">IF(E613=1,$C$4*SQRT(D613),IF(E613=2,$C$4+($C$5-$C$4)*D613,$C$6-($C$6-$C$5)*SQRT(1-D613)))</f>
        <v>8.35634009157368</v>
      </c>
    </row>
    <row r="614" spans="2:6">
      <c r="B614" s="55">
        <v>598</v>
      </c>
      <c r="C614" s="56">
        <f ca="1" t="shared" si="27"/>
        <v>0.246114551276024</v>
      </c>
      <c r="D614" s="56">
        <f ca="1" t="shared" si="28"/>
        <v>0.0602448493824366</v>
      </c>
      <c r="E614" s="56">
        <f ca="1" t="shared" si="29"/>
        <v>2</v>
      </c>
      <c r="F614" s="64">
        <f ca="1">IF(E614=1,$C$4*SQRT(D614),IF(E614=2,$C$4+($C$5-$C$4)*D614,$C$6-($C$6-$C$5)*SQRT(1-D614)))</f>
        <v>3.24097939752975</v>
      </c>
    </row>
    <row r="615" spans="2:6">
      <c r="B615" s="55">
        <v>599</v>
      </c>
      <c r="C615" s="56">
        <f ca="1" t="shared" si="27"/>
        <v>0.610489427304521</v>
      </c>
      <c r="D615" s="56">
        <f ca="1" t="shared" si="28"/>
        <v>0.576893092279805</v>
      </c>
      <c r="E615" s="56">
        <f ca="1" t="shared" si="29"/>
        <v>2</v>
      </c>
      <c r="F615" s="64">
        <f ca="1">IF(E615=1,$C$4*SQRT(D615),IF(E615=2,$C$4+($C$5-$C$4)*D615,$C$6-($C$6-$C$5)*SQRT(1-D615)))</f>
        <v>5.30757236911922</v>
      </c>
    </row>
    <row r="616" spans="2:6">
      <c r="B616" s="55">
        <v>600</v>
      </c>
      <c r="C616" s="56">
        <f ca="1" t="shared" si="27"/>
        <v>0.15893857151388</v>
      </c>
      <c r="D616" s="56">
        <f ca="1" t="shared" si="28"/>
        <v>0.971450251249675</v>
      </c>
      <c r="E616" s="56">
        <f ca="1" t="shared" si="29"/>
        <v>1</v>
      </c>
      <c r="F616" s="64">
        <f ca="1">IF(E616=1,$C$4*SQRT(D616),IF(E616=2,$C$4+($C$5-$C$4)*D616,$C$6-($C$6-$C$5)*SQRT(1-D616)))</f>
        <v>2.95686527614078</v>
      </c>
    </row>
    <row r="617" spans="2:6">
      <c r="B617" s="55">
        <v>601</v>
      </c>
      <c r="C617" s="56">
        <f ca="1" t="shared" si="27"/>
        <v>0.293455257231781</v>
      </c>
      <c r="D617" s="56">
        <f ca="1" t="shared" si="28"/>
        <v>0.850547823461129</v>
      </c>
      <c r="E617" s="56">
        <f ca="1" t="shared" si="29"/>
        <v>2</v>
      </c>
      <c r="F617" s="64">
        <f ca="1">IF(E617=1,$C$4*SQRT(D617),IF(E617=2,$C$4+($C$5-$C$4)*D617,$C$6-($C$6-$C$5)*SQRT(1-D617)))</f>
        <v>6.40219129384452</v>
      </c>
    </row>
    <row r="618" spans="2:6">
      <c r="B618" s="55">
        <v>602</v>
      </c>
      <c r="C618" s="56">
        <f ca="1" t="shared" si="27"/>
        <v>0.550358590809664</v>
      </c>
      <c r="D618" s="56">
        <f ca="1" t="shared" si="28"/>
        <v>0.829548886088142</v>
      </c>
      <c r="E618" s="56">
        <f ca="1" t="shared" si="29"/>
        <v>2</v>
      </c>
      <c r="F618" s="64">
        <f ca="1">IF(E618=1,$C$4*SQRT(D618),IF(E618=2,$C$4+($C$5-$C$4)*D618,$C$6-($C$6-$C$5)*SQRT(1-D618)))</f>
        <v>6.31819554435257</v>
      </c>
    </row>
    <row r="619" spans="2:6">
      <c r="B619" s="55">
        <v>603</v>
      </c>
      <c r="C619" s="56">
        <f ca="1" t="shared" si="27"/>
        <v>0.0227131720336282</v>
      </c>
      <c r="D619" s="56">
        <f ca="1" t="shared" si="28"/>
        <v>0.920189159714499</v>
      </c>
      <c r="E619" s="56">
        <f ca="1" t="shared" si="29"/>
        <v>1</v>
      </c>
      <c r="F619" s="64">
        <f ca="1">IF(E619=1,$C$4*SQRT(D619),IF(E619=2,$C$4+($C$5-$C$4)*D619,$C$6-($C$6-$C$5)*SQRT(1-D619)))</f>
        <v>2.87779471773622</v>
      </c>
    </row>
    <row r="620" spans="2:6">
      <c r="B620" s="55">
        <v>604</v>
      </c>
      <c r="C620" s="56">
        <f ca="1" t="shared" si="27"/>
        <v>0.434831867459944</v>
      </c>
      <c r="D620" s="56">
        <f ca="1" t="shared" si="28"/>
        <v>0.534723564442986</v>
      </c>
      <c r="E620" s="56">
        <f ca="1" t="shared" si="29"/>
        <v>2</v>
      </c>
      <c r="F620" s="64">
        <f ca="1">IF(E620=1,$C$4*SQRT(D620),IF(E620=2,$C$4+($C$5-$C$4)*D620,$C$6-($C$6-$C$5)*SQRT(1-D620)))</f>
        <v>5.13889425777194</v>
      </c>
    </row>
    <row r="621" spans="2:6">
      <c r="B621" s="55">
        <v>605</v>
      </c>
      <c r="C621" s="56">
        <f ca="1" t="shared" si="27"/>
        <v>0.782415381080283</v>
      </c>
      <c r="D621" s="56">
        <f ca="1" t="shared" si="28"/>
        <v>0.831037010887267</v>
      </c>
      <c r="E621" s="56">
        <f ca="1" t="shared" si="29"/>
        <v>2</v>
      </c>
      <c r="F621" s="64">
        <f ca="1">IF(E621=1,$C$4*SQRT(D621),IF(E621=2,$C$4+($C$5-$C$4)*D621,$C$6-($C$6-$C$5)*SQRT(1-D621)))</f>
        <v>6.32414804354907</v>
      </c>
    </row>
    <row r="622" spans="2:6">
      <c r="B622" s="55">
        <v>606</v>
      </c>
      <c r="C622" s="56">
        <f ca="1" t="shared" si="27"/>
        <v>0.37604020504269</v>
      </c>
      <c r="D622" s="56">
        <f ca="1" t="shared" si="28"/>
        <v>0.803996549124653</v>
      </c>
      <c r="E622" s="56">
        <f ca="1" t="shared" si="29"/>
        <v>2</v>
      </c>
      <c r="F622" s="64">
        <f ca="1">IF(E622=1,$C$4*SQRT(D622),IF(E622=2,$C$4+($C$5-$C$4)*D622,$C$6-($C$6-$C$5)*SQRT(1-D622)))</f>
        <v>6.21598619649861</v>
      </c>
    </row>
    <row r="623" spans="2:6">
      <c r="B623" s="55">
        <v>607</v>
      </c>
      <c r="C623" s="56">
        <f ca="1" t="shared" si="27"/>
        <v>0.472299146432307</v>
      </c>
      <c r="D623" s="56">
        <f ca="1" t="shared" si="28"/>
        <v>0.304583625574999</v>
      </c>
      <c r="E623" s="56">
        <f ca="1" t="shared" si="29"/>
        <v>2</v>
      </c>
      <c r="F623" s="64">
        <f ca="1">IF(E623=1,$C$4*SQRT(D623),IF(E623=2,$C$4+($C$5-$C$4)*D623,$C$6-($C$6-$C$5)*SQRT(1-D623)))</f>
        <v>4.21833450229999</v>
      </c>
    </row>
    <row r="624" spans="2:6">
      <c r="B624" s="55">
        <v>608</v>
      </c>
      <c r="C624" s="56">
        <f ca="1" t="shared" si="27"/>
        <v>0.142699968454322</v>
      </c>
      <c r="D624" s="56">
        <f ca="1" t="shared" si="28"/>
        <v>0.405234896632542</v>
      </c>
      <c r="E624" s="56">
        <f ca="1" t="shared" si="29"/>
        <v>1</v>
      </c>
      <c r="F624" s="64">
        <f ca="1">IF(E624=1,$C$4*SQRT(D624),IF(E624=2,$C$4+($C$5-$C$4)*D624,$C$6-($C$6-$C$5)*SQRT(1-D624)))</f>
        <v>1.90974188562038</v>
      </c>
    </row>
    <row r="625" spans="2:6">
      <c r="B625" s="55">
        <v>609</v>
      </c>
      <c r="C625" s="56">
        <f ca="1" t="shared" si="27"/>
        <v>0.321712843978576</v>
      </c>
      <c r="D625" s="56">
        <f ca="1" t="shared" si="28"/>
        <v>0.953691472236706</v>
      </c>
      <c r="E625" s="56">
        <f ca="1" t="shared" si="29"/>
        <v>2</v>
      </c>
      <c r="F625" s="64">
        <f ca="1">IF(E625=1,$C$4*SQRT(D625),IF(E625=2,$C$4+($C$5-$C$4)*D625,$C$6-($C$6-$C$5)*SQRT(1-D625)))</f>
        <v>6.81476588894682</v>
      </c>
    </row>
    <row r="626" spans="2:6">
      <c r="B626" s="55">
        <v>610</v>
      </c>
      <c r="C626" s="56">
        <f ca="1" t="shared" si="27"/>
        <v>0.738245567528641</v>
      </c>
      <c r="D626" s="56">
        <f ca="1" t="shared" si="28"/>
        <v>0.603867801517808</v>
      </c>
      <c r="E626" s="56">
        <f ca="1" t="shared" si="29"/>
        <v>2</v>
      </c>
      <c r="F626" s="64">
        <f ca="1">IF(E626=1,$C$4*SQRT(D626),IF(E626=2,$C$4+($C$5-$C$4)*D626,$C$6-($C$6-$C$5)*SQRT(1-D626)))</f>
        <v>5.41547120607123</v>
      </c>
    </row>
    <row r="627" spans="2:6">
      <c r="B627" s="55">
        <v>611</v>
      </c>
      <c r="C627" s="56">
        <f ca="1" t="shared" si="27"/>
        <v>0.835604033211866</v>
      </c>
      <c r="D627" s="56">
        <f ca="1" t="shared" si="28"/>
        <v>0.78273466365542</v>
      </c>
      <c r="E627" s="56">
        <f ca="1" t="shared" si="29"/>
        <v>3</v>
      </c>
      <c r="F627" s="64">
        <f ca="1">IF(E627=1,$C$4*SQRT(D627),IF(E627=2,$C$4+($C$5-$C$4)*D627,$C$6-($C$6-$C$5)*SQRT(1-D627)))</f>
        <v>8.60164810326541</v>
      </c>
    </row>
    <row r="628" spans="2:6">
      <c r="B628" s="55">
        <v>612</v>
      </c>
      <c r="C628" s="56">
        <f ca="1" t="shared" si="27"/>
        <v>0.52704440676067</v>
      </c>
      <c r="D628" s="56">
        <f ca="1" t="shared" si="28"/>
        <v>0.948635487668709</v>
      </c>
      <c r="E628" s="56">
        <f ca="1" t="shared" si="29"/>
        <v>2</v>
      </c>
      <c r="F628" s="64">
        <f ca="1">IF(E628=1,$C$4*SQRT(D628),IF(E628=2,$C$4+($C$5-$C$4)*D628,$C$6-($C$6-$C$5)*SQRT(1-D628)))</f>
        <v>6.79454195067483</v>
      </c>
    </row>
    <row r="629" spans="2:6">
      <c r="B629" s="55">
        <v>613</v>
      </c>
      <c r="C629" s="56">
        <f ca="1" t="shared" si="27"/>
        <v>0.628503180505535</v>
      </c>
      <c r="D629" s="56">
        <f ca="1" t="shared" si="28"/>
        <v>0.597795997233432</v>
      </c>
      <c r="E629" s="56">
        <f ca="1" t="shared" si="29"/>
        <v>2</v>
      </c>
      <c r="F629" s="64">
        <f ca="1">IF(E629=1,$C$4*SQRT(D629),IF(E629=2,$C$4+($C$5-$C$4)*D629,$C$6-($C$6-$C$5)*SQRT(1-D629)))</f>
        <v>5.39118398893373</v>
      </c>
    </row>
    <row r="630" spans="2:6">
      <c r="B630" s="55">
        <v>614</v>
      </c>
      <c r="C630" s="56">
        <f ca="1" t="shared" si="27"/>
        <v>0.0553786059972348</v>
      </c>
      <c r="D630" s="56">
        <f ca="1" t="shared" si="28"/>
        <v>0.18824468062</v>
      </c>
      <c r="E630" s="56">
        <f ca="1" t="shared" si="29"/>
        <v>1</v>
      </c>
      <c r="F630" s="64">
        <f ca="1">IF(E630=1,$C$4*SQRT(D630),IF(E630=2,$C$4+($C$5-$C$4)*D630,$C$6-($C$6-$C$5)*SQRT(1-D630)))</f>
        <v>1.30161519873579</v>
      </c>
    </row>
    <row r="631" spans="2:6">
      <c r="B631" s="55">
        <v>615</v>
      </c>
      <c r="C631" s="56">
        <f ca="1" t="shared" si="27"/>
        <v>0.266037959445207</v>
      </c>
      <c r="D631" s="56">
        <f ca="1" t="shared" si="28"/>
        <v>0.367097838458136</v>
      </c>
      <c r="E631" s="56">
        <f ca="1" t="shared" si="29"/>
        <v>2</v>
      </c>
      <c r="F631" s="64">
        <f ca="1">IF(E631=1,$C$4*SQRT(D631),IF(E631=2,$C$4+($C$5-$C$4)*D631,$C$6-($C$6-$C$5)*SQRT(1-D631)))</f>
        <v>4.46839135383254</v>
      </c>
    </row>
    <row r="632" spans="2:6">
      <c r="B632" s="55">
        <v>616</v>
      </c>
      <c r="C632" s="56">
        <f ca="1" t="shared" si="27"/>
        <v>0.777353490359834</v>
      </c>
      <c r="D632" s="56">
        <f ca="1" t="shared" si="28"/>
        <v>0.136481195977712</v>
      </c>
      <c r="E632" s="56">
        <f ca="1" t="shared" si="29"/>
        <v>2</v>
      </c>
      <c r="F632" s="64">
        <f ca="1">IF(E632=1,$C$4*SQRT(D632),IF(E632=2,$C$4+($C$5-$C$4)*D632,$C$6-($C$6-$C$5)*SQRT(1-D632)))</f>
        <v>3.54592478391085</v>
      </c>
    </row>
    <row r="633" spans="2:6">
      <c r="B633" s="55">
        <v>617</v>
      </c>
      <c r="C633" s="56">
        <f ca="1" t="shared" si="27"/>
        <v>0.230129247067699</v>
      </c>
      <c r="D633" s="56">
        <f ca="1" t="shared" si="28"/>
        <v>0.98013262772861</v>
      </c>
      <c r="E633" s="56">
        <f ca="1" t="shared" si="29"/>
        <v>2</v>
      </c>
      <c r="F633" s="64">
        <f ca="1">IF(E633=1,$C$4*SQRT(D633),IF(E633=2,$C$4+($C$5-$C$4)*D633,$C$6-($C$6-$C$5)*SQRT(1-D633)))</f>
        <v>6.92053051091444</v>
      </c>
    </row>
    <row r="634" spans="2:6">
      <c r="B634" s="55">
        <v>618</v>
      </c>
      <c r="C634" s="56">
        <f ca="1" t="shared" si="27"/>
        <v>0.421740912693538</v>
      </c>
      <c r="D634" s="56">
        <f ca="1" t="shared" si="28"/>
        <v>0.639357267155739</v>
      </c>
      <c r="E634" s="56">
        <f ca="1" t="shared" si="29"/>
        <v>2</v>
      </c>
      <c r="F634" s="64">
        <f ca="1">IF(E634=1,$C$4*SQRT(D634),IF(E634=2,$C$4+($C$5-$C$4)*D634,$C$6-($C$6-$C$5)*SQRT(1-D634)))</f>
        <v>5.55742906862296</v>
      </c>
    </row>
    <row r="635" spans="2:6">
      <c r="B635" s="55">
        <v>619</v>
      </c>
      <c r="C635" s="56">
        <f ca="1" t="shared" si="27"/>
        <v>0.474879911420358</v>
      </c>
      <c r="D635" s="56">
        <f ca="1" t="shared" si="28"/>
        <v>0.128092689655636</v>
      </c>
      <c r="E635" s="56">
        <f ca="1" t="shared" si="29"/>
        <v>2</v>
      </c>
      <c r="F635" s="64">
        <f ca="1">IF(E635=1,$C$4*SQRT(D635),IF(E635=2,$C$4+($C$5-$C$4)*D635,$C$6-($C$6-$C$5)*SQRT(1-D635)))</f>
        <v>3.51237075862254</v>
      </c>
    </row>
    <row r="636" spans="2:6">
      <c r="B636" s="55">
        <v>620</v>
      </c>
      <c r="C636" s="56">
        <f ca="1" t="shared" si="27"/>
        <v>0.41359362793137</v>
      </c>
      <c r="D636" s="56">
        <f ca="1" t="shared" si="28"/>
        <v>0.979253194102246</v>
      </c>
      <c r="E636" s="56">
        <f ca="1" t="shared" si="29"/>
        <v>2</v>
      </c>
      <c r="F636" s="64">
        <f ca="1">IF(E636=1,$C$4*SQRT(D636),IF(E636=2,$C$4+($C$5-$C$4)*D636,$C$6-($C$6-$C$5)*SQRT(1-D636)))</f>
        <v>6.91701277640898</v>
      </c>
    </row>
    <row r="637" spans="2:6">
      <c r="B637" s="55">
        <v>621</v>
      </c>
      <c r="C637" s="56">
        <f ca="1" t="shared" si="27"/>
        <v>0.164634372844158</v>
      </c>
      <c r="D637" s="56">
        <f ca="1" t="shared" si="28"/>
        <v>0.223698896704509</v>
      </c>
      <c r="E637" s="56">
        <f ca="1" t="shared" si="29"/>
        <v>1</v>
      </c>
      <c r="F637" s="64">
        <f ca="1">IF(E637=1,$C$4*SQRT(D637),IF(E637=2,$C$4+($C$5-$C$4)*D637,$C$6-($C$6-$C$5)*SQRT(1-D637)))</f>
        <v>1.41890453179225</v>
      </c>
    </row>
    <row r="638" spans="2:6">
      <c r="B638" s="55">
        <v>622</v>
      </c>
      <c r="C638" s="56">
        <f ca="1" t="shared" si="27"/>
        <v>0.563006089166114</v>
      </c>
      <c r="D638" s="56">
        <f ca="1" t="shared" si="28"/>
        <v>0.430139073982603</v>
      </c>
      <c r="E638" s="56">
        <f ca="1" t="shared" si="29"/>
        <v>2</v>
      </c>
      <c r="F638" s="64">
        <f ca="1">IF(E638=1,$C$4*SQRT(D638),IF(E638=2,$C$4+($C$5-$C$4)*D638,$C$6-($C$6-$C$5)*SQRT(1-D638)))</f>
        <v>4.72055629593041</v>
      </c>
    </row>
    <row r="639" spans="2:6">
      <c r="B639" s="55">
        <v>623</v>
      </c>
      <c r="C639" s="56">
        <f ca="1" t="shared" si="27"/>
        <v>0.251320214601967</v>
      </c>
      <c r="D639" s="56">
        <f ca="1" t="shared" si="28"/>
        <v>0.553990488902339</v>
      </c>
      <c r="E639" s="56">
        <f ca="1" t="shared" si="29"/>
        <v>2</v>
      </c>
      <c r="F639" s="64">
        <f ca="1">IF(E639=1,$C$4*SQRT(D639),IF(E639=2,$C$4+($C$5-$C$4)*D639,$C$6-($C$6-$C$5)*SQRT(1-D639)))</f>
        <v>5.21596195560936</v>
      </c>
    </row>
    <row r="640" spans="2:6">
      <c r="B640" s="55">
        <v>624</v>
      </c>
      <c r="C640" s="56">
        <f ca="1" t="shared" si="27"/>
        <v>0.0372694894438699</v>
      </c>
      <c r="D640" s="56">
        <f ca="1" t="shared" si="28"/>
        <v>0.0267976330402084</v>
      </c>
      <c r="E640" s="56">
        <f ca="1" t="shared" si="29"/>
        <v>1</v>
      </c>
      <c r="F640" s="64">
        <f ca="1">IF(E640=1,$C$4*SQRT(D640),IF(E640=2,$C$4+($C$5-$C$4)*D640,$C$6-($C$6-$C$5)*SQRT(1-D640)))</f>
        <v>0.491099478071272</v>
      </c>
    </row>
    <row r="641" spans="2:6">
      <c r="B641" s="55">
        <v>625</v>
      </c>
      <c r="C641" s="56">
        <f ca="1" t="shared" si="27"/>
        <v>0.590477245616417</v>
      </c>
      <c r="D641" s="56">
        <f ca="1" t="shared" si="28"/>
        <v>0.30809044247438</v>
      </c>
      <c r="E641" s="56">
        <f ca="1" t="shared" si="29"/>
        <v>2</v>
      </c>
      <c r="F641" s="64">
        <f ca="1">IF(E641=1,$C$4*SQRT(D641),IF(E641=2,$C$4+($C$5-$C$4)*D641,$C$6-($C$6-$C$5)*SQRT(1-D641)))</f>
        <v>4.23236176989752</v>
      </c>
    </row>
    <row r="642" spans="2:6">
      <c r="B642" s="55">
        <v>626</v>
      </c>
      <c r="C642" s="56">
        <f ca="1" t="shared" si="27"/>
        <v>0.49847071853256</v>
      </c>
      <c r="D642" s="56">
        <f ca="1" t="shared" si="28"/>
        <v>0.177519897598886</v>
      </c>
      <c r="E642" s="56">
        <f ca="1" t="shared" si="29"/>
        <v>2</v>
      </c>
      <c r="F642" s="64">
        <f ca="1">IF(E642=1,$C$4*SQRT(D642),IF(E642=2,$C$4+($C$5-$C$4)*D642,$C$6-($C$6-$C$5)*SQRT(1-D642)))</f>
        <v>3.71007959039554</v>
      </c>
    </row>
    <row r="643" spans="2:6">
      <c r="B643" s="55">
        <v>627</v>
      </c>
      <c r="C643" s="56">
        <f ca="1" t="shared" si="27"/>
        <v>0.916584819687295</v>
      </c>
      <c r="D643" s="56">
        <f ca="1" t="shared" si="28"/>
        <v>0.946857570596814</v>
      </c>
      <c r="E643" s="56">
        <f ca="1" t="shared" si="29"/>
        <v>3</v>
      </c>
      <c r="F643" s="64">
        <f ca="1">IF(E643=1,$C$4*SQRT(D643),IF(E643=2,$C$4+($C$5-$C$4)*D643,$C$6-($C$6-$C$5)*SQRT(1-D643)))</f>
        <v>9.30842074595266</v>
      </c>
    </row>
    <row r="644" spans="2:6">
      <c r="B644" s="55">
        <v>628</v>
      </c>
      <c r="C644" s="56">
        <f ca="1" t="shared" si="27"/>
        <v>0.319612290710399</v>
      </c>
      <c r="D644" s="56">
        <f ca="1" t="shared" si="28"/>
        <v>0.782560509877384</v>
      </c>
      <c r="E644" s="56">
        <f ca="1" t="shared" si="29"/>
        <v>2</v>
      </c>
      <c r="F644" s="64">
        <f ca="1">IF(E644=1,$C$4*SQRT(D644),IF(E644=2,$C$4+($C$5-$C$4)*D644,$C$6-($C$6-$C$5)*SQRT(1-D644)))</f>
        <v>6.13024203950954</v>
      </c>
    </row>
    <row r="645" spans="2:6">
      <c r="B645" s="55">
        <v>629</v>
      </c>
      <c r="C645" s="56">
        <f ca="1" t="shared" si="27"/>
        <v>0.360378367438294</v>
      </c>
      <c r="D645" s="56">
        <f ca="1" t="shared" si="28"/>
        <v>0.28318859175126</v>
      </c>
      <c r="E645" s="56">
        <f ca="1" t="shared" si="29"/>
        <v>2</v>
      </c>
      <c r="F645" s="64">
        <f ca="1">IF(E645=1,$C$4*SQRT(D645),IF(E645=2,$C$4+($C$5-$C$4)*D645,$C$6-($C$6-$C$5)*SQRT(1-D645)))</f>
        <v>4.13275436700504</v>
      </c>
    </row>
    <row r="646" spans="2:6">
      <c r="B646" s="55">
        <v>630</v>
      </c>
      <c r="C646" s="56">
        <f ca="1" t="shared" si="27"/>
        <v>0.855360138167176</v>
      </c>
      <c r="D646" s="56">
        <f ca="1" t="shared" si="28"/>
        <v>0.402544366452179</v>
      </c>
      <c r="E646" s="56">
        <f ca="1" t="shared" si="29"/>
        <v>3</v>
      </c>
      <c r="F646" s="64">
        <f ca="1">IF(E646=1,$C$4*SQRT(D646),IF(E646=2,$C$4+($C$5-$C$4)*D646,$C$6-($C$6-$C$5)*SQRT(1-D646)))</f>
        <v>7.68114237135386</v>
      </c>
    </row>
    <row r="647" spans="2:6">
      <c r="B647" s="55">
        <v>631</v>
      </c>
      <c r="C647" s="56">
        <f ca="1" t="shared" si="27"/>
        <v>0.891321728140476</v>
      </c>
      <c r="D647" s="56">
        <f ca="1" t="shared" si="28"/>
        <v>0.416061777956408</v>
      </c>
      <c r="E647" s="56">
        <f ca="1" t="shared" si="29"/>
        <v>3</v>
      </c>
      <c r="F647" s="64">
        <f ca="1">IF(E647=1,$C$4*SQRT(D647),IF(E647=2,$C$4+($C$5-$C$4)*D647,$C$6-($C$6-$C$5)*SQRT(1-D647)))</f>
        <v>7.70752448248791</v>
      </c>
    </row>
    <row r="648" spans="2:6">
      <c r="B648" s="55">
        <v>632</v>
      </c>
      <c r="C648" s="56">
        <f ca="1" t="shared" si="27"/>
        <v>0.024254866271648</v>
      </c>
      <c r="D648" s="56">
        <f ca="1" t="shared" si="28"/>
        <v>0.198337680611975</v>
      </c>
      <c r="E648" s="56">
        <f ca="1" t="shared" si="29"/>
        <v>1</v>
      </c>
      <c r="F648" s="64">
        <f ca="1">IF(E648=1,$C$4*SQRT(D648),IF(E648=2,$C$4+($C$5-$C$4)*D648,$C$6-($C$6-$C$5)*SQRT(1-D648)))</f>
        <v>1.33605356386178</v>
      </c>
    </row>
    <row r="649" spans="2:6">
      <c r="B649" s="55">
        <v>633</v>
      </c>
      <c r="C649" s="56">
        <f ca="1" t="shared" si="27"/>
        <v>0.532988227858369</v>
      </c>
      <c r="D649" s="56">
        <f ca="1" t="shared" si="28"/>
        <v>0.0649730941654516</v>
      </c>
      <c r="E649" s="56">
        <f ca="1" t="shared" si="29"/>
        <v>2</v>
      </c>
      <c r="F649" s="64">
        <f ca="1">IF(E649=1,$C$4*SQRT(D649),IF(E649=2,$C$4+($C$5-$C$4)*D649,$C$6-($C$6-$C$5)*SQRT(1-D649)))</f>
        <v>3.25989237666181</v>
      </c>
    </row>
    <row r="650" spans="2:6">
      <c r="B650" s="55">
        <v>634</v>
      </c>
      <c r="C650" s="56">
        <f ca="1" t="shared" si="27"/>
        <v>0.102257878462863</v>
      </c>
      <c r="D650" s="56">
        <f ca="1" t="shared" si="28"/>
        <v>0.149190979543423</v>
      </c>
      <c r="E650" s="56">
        <f ca="1" t="shared" si="29"/>
        <v>1</v>
      </c>
      <c r="F650" s="64">
        <f ca="1">IF(E650=1,$C$4*SQRT(D650),IF(E650=2,$C$4+($C$5-$C$4)*D650,$C$6-($C$6-$C$5)*SQRT(1-D650)))</f>
        <v>1.15875744480491</v>
      </c>
    </row>
    <row r="651" spans="2:6">
      <c r="B651" s="55">
        <v>635</v>
      </c>
      <c r="C651" s="56">
        <f ca="1" t="shared" si="27"/>
        <v>0.170181596497762</v>
      </c>
      <c r="D651" s="56">
        <f ca="1" t="shared" si="28"/>
        <v>0.762246292903504</v>
      </c>
      <c r="E651" s="56">
        <f ca="1" t="shared" si="29"/>
        <v>1</v>
      </c>
      <c r="F651" s="64">
        <f ca="1">IF(E651=1,$C$4*SQRT(D651),IF(E651=2,$C$4+($C$5-$C$4)*D651,$C$6-($C$6-$C$5)*SQRT(1-D651)))</f>
        <v>2.61920152644495</v>
      </c>
    </row>
    <row r="652" spans="2:6">
      <c r="B652" s="55">
        <v>636</v>
      </c>
      <c r="C652" s="56">
        <f ca="1" t="shared" si="27"/>
        <v>0.350724254560534</v>
      </c>
      <c r="D652" s="56">
        <f ca="1" t="shared" si="28"/>
        <v>0.563918099159175</v>
      </c>
      <c r="E652" s="56">
        <f ca="1" t="shared" si="29"/>
        <v>2</v>
      </c>
      <c r="F652" s="64">
        <f ca="1">IF(E652=1,$C$4*SQRT(D652),IF(E652=2,$C$4+($C$5-$C$4)*D652,$C$6-($C$6-$C$5)*SQRT(1-D652)))</f>
        <v>5.2556723966367</v>
      </c>
    </row>
    <row r="653" spans="2:6">
      <c r="B653" s="55">
        <v>637</v>
      </c>
      <c r="C653" s="56">
        <f ca="1" t="shared" si="27"/>
        <v>0.999607346682399</v>
      </c>
      <c r="D653" s="56">
        <f ca="1" t="shared" si="28"/>
        <v>0.423573083582178</v>
      </c>
      <c r="E653" s="56">
        <f ca="1" t="shared" si="29"/>
        <v>3</v>
      </c>
      <c r="F653" s="64">
        <f ca="1">IF(E653=1,$C$4*SQRT(D653),IF(E653=2,$C$4+($C$5-$C$4)*D653,$C$6-($C$6-$C$5)*SQRT(1-D653)))</f>
        <v>7.72231647330881</v>
      </c>
    </row>
    <row r="654" spans="2:6">
      <c r="B654" s="55">
        <v>638</v>
      </c>
      <c r="C654" s="56">
        <f ca="1" t="shared" si="27"/>
        <v>0.0321379851993808</v>
      </c>
      <c r="D654" s="56">
        <f ca="1" t="shared" si="28"/>
        <v>0.571605083558522</v>
      </c>
      <c r="E654" s="56">
        <f ca="1" t="shared" si="29"/>
        <v>1</v>
      </c>
      <c r="F654" s="64">
        <f ca="1">IF(E654=1,$C$4*SQRT(D654),IF(E654=2,$C$4+($C$5-$C$4)*D654,$C$6-($C$6-$C$5)*SQRT(1-D654)))</f>
        <v>2.26813706641082</v>
      </c>
    </row>
    <row r="655" spans="2:6">
      <c r="B655" s="55">
        <v>639</v>
      </c>
      <c r="C655" s="56">
        <f ca="1" t="shared" si="27"/>
        <v>0.582479393996357</v>
      </c>
      <c r="D655" s="56">
        <f ca="1" t="shared" si="28"/>
        <v>0.522683670320071</v>
      </c>
      <c r="E655" s="56">
        <f ca="1" t="shared" si="29"/>
        <v>2</v>
      </c>
      <c r="F655" s="64">
        <f ca="1">IF(E655=1,$C$4*SQRT(D655),IF(E655=2,$C$4+($C$5-$C$4)*D655,$C$6-($C$6-$C$5)*SQRT(1-D655)))</f>
        <v>5.09073468128028</v>
      </c>
    </row>
    <row r="656" spans="2:6">
      <c r="B656" s="55">
        <v>640</v>
      </c>
      <c r="C656" s="56">
        <f ca="1" t="shared" si="27"/>
        <v>0.196661302413139</v>
      </c>
      <c r="D656" s="56">
        <f ca="1" t="shared" si="28"/>
        <v>0.0495595496424737</v>
      </c>
      <c r="E656" s="56">
        <f ca="1" t="shared" si="29"/>
        <v>1</v>
      </c>
      <c r="F656" s="64">
        <f ca="1">IF(E656=1,$C$4*SQRT(D656),IF(E656=2,$C$4+($C$5-$C$4)*D656,$C$6-($C$6-$C$5)*SQRT(1-D656)))</f>
        <v>0.66785922677033</v>
      </c>
    </row>
    <row r="657" spans="2:6">
      <c r="B657" s="55">
        <v>641</v>
      </c>
      <c r="C657" s="56">
        <f ca="1" t="shared" ref="C657:C720" si="30">RAND()</f>
        <v>0.716514209013206</v>
      </c>
      <c r="D657" s="56">
        <f ca="1" t="shared" ref="D657:D720" si="31">RAND()</f>
        <v>0.263873633543989</v>
      </c>
      <c r="E657" s="56">
        <f ca="1" t="shared" ref="E657:E720" si="32">IF(C657&lt;=$C$10,1,IF(C657&lt;=$C$10+$C$11,2,3))</f>
        <v>2</v>
      </c>
      <c r="F657" s="64">
        <f ca="1">IF(E657=1,$C$4*SQRT(D657),IF(E657=2,$C$4+($C$5-$C$4)*D657,$C$6-($C$6-$C$5)*SQRT(1-D657)))</f>
        <v>4.05549453417596</v>
      </c>
    </row>
    <row r="658" spans="2:6">
      <c r="B658" s="55">
        <v>642</v>
      </c>
      <c r="C658" s="56">
        <f ca="1" t="shared" si="30"/>
        <v>0.765045653747815</v>
      </c>
      <c r="D658" s="56">
        <f ca="1" t="shared" si="31"/>
        <v>0.800733131812822</v>
      </c>
      <c r="E658" s="56">
        <f ca="1" t="shared" si="32"/>
        <v>2</v>
      </c>
      <c r="F658" s="64">
        <f ca="1">IF(E658=1,$C$4*SQRT(D658),IF(E658=2,$C$4+($C$5-$C$4)*D658,$C$6-($C$6-$C$5)*SQRT(1-D658)))</f>
        <v>6.20293252725129</v>
      </c>
    </row>
    <row r="659" spans="2:6">
      <c r="B659" s="55">
        <v>643</v>
      </c>
      <c r="C659" s="56">
        <f ca="1" t="shared" si="30"/>
        <v>0.583999043002027</v>
      </c>
      <c r="D659" s="56">
        <f ca="1" t="shared" si="31"/>
        <v>0.234680148170839</v>
      </c>
      <c r="E659" s="56">
        <f ca="1" t="shared" si="32"/>
        <v>2</v>
      </c>
      <c r="F659" s="64">
        <f ca="1">IF(E659=1,$C$4*SQRT(D659),IF(E659=2,$C$4+($C$5-$C$4)*D659,$C$6-($C$6-$C$5)*SQRT(1-D659)))</f>
        <v>3.93872059268335</v>
      </c>
    </row>
    <row r="660" spans="2:6">
      <c r="B660" s="55">
        <v>644</v>
      </c>
      <c r="C660" s="56">
        <f ca="1" t="shared" si="30"/>
        <v>0.948341942280187</v>
      </c>
      <c r="D660" s="56">
        <f ca="1" t="shared" si="31"/>
        <v>0.461911308466329</v>
      </c>
      <c r="E660" s="56">
        <f ca="1" t="shared" si="32"/>
        <v>3</v>
      </c>
      <c r="F660" s="64">
        <f ca="1">IF(E660=1,$C$4*SQRT(D660),IF(E660=2,$C$4+($C$5-$C$4)*D660,$C$6-($C$6-$C$5)*SQRT(1-D660)))</f>
        <v>7.79936413193753</v>
      </c>
    </row>
    <row r="661" spans="2:6">
      <c r="B661" s="55">
        <v>645</v>
      </c>
      <c r="C661" s="56">
        <f ca="1" t="shared" si="30"/>
        <v>0.815617148458385</v>
      </c>
      <c r="D661" s="56">
        <f ca="1" t="shared" si="31"/>
        <v>0.0105464205417851</v>
      </c>
      <c r="E661" s="56">
        <f ca="1" t="shared" si="32"/>
        <v>3</v>
      </c>
      <c r="F661" s="64">
        <f ca="1">IF(E661=1,$C$4*SQRT(D661),IF(E661=2,$C$4+($C$5-$C$4)*D661,$C$6-($C$6-$C$5)*SQRT(1-D661)))</f>
        <v>7.01586156233932</v>
      </c>
    </row>
    <row r="662" spans="2:6">
      <c r="B662" s="55">
        <v>646</v>
      </c>
      <c r="C662" s="56">
        <f ca="1" t="shared" si="30"/>
        <v>0.712128701602438</v>
      </c>
      <c r="D662" s="56">
        <f ca="1" t="shared" si="31"/>
        <v>0.760312760746776</v>
      </c>
      <c r="E662" s="56">
        <f ca="1" t="shared" si="32"/>
        <v>2</v>
      </c>
      <c r="F662" s="64">
        <f ca="1">IF(E662=1,$C$4*SQRT(D662),IF(E662=2,$C$4+($C$5-$C$4)*D662,$C$6-($C$6-$C$5)*SQRT(1-D662)))</f>
        <v>6.0412510429871</v>
      </c>
    </row>
    <row r="663" spans="2:6">
      <c r="B663" s="55">
        <v>647</v>
      </c>
      <c r="C663" s="56">
        <f ca="1" t="shared" si="30"/>
        <v>0.991917964878354</v>
      </c>
      <c r="D663" s="56">
        <f ca="1" t="shared" si="31"/>
        <v>0.159181754228616</v>
      </c>
      <c r="E663" s="56">
        <f ca="1" t="shared" si="32"/>
        <v>3</v>
      </c>
      <c r="F663" s="64">
        <f ca="1">IF(E663=1,$C$4*SQRT(D663),IF(E663=2,$C$4+($C$5-$C$4)*D663,$C$6-($C$6-$C$5)*SQRT(1-D663)))</f>
        <v>7.24911573999515</v>
      </c>
    </row>
    <row r="664" spans="2:6">
      <c r="B664" s="55">
        <v>648</v>
      </c>
      <c r="C664" s="56">
        <f ca="1" t="shared" si="30"/>
        <v>0.111490889584133</v>
      </c>
      <c r="D664" s="56">
        <f ca="1" t="shared" si="31"/>
        <v>0.727953489219474</v>
      </c>
      <c r="E664" s="56">
        <f ca="1" t="shared" si="32"/>
        <v>1</v>
      </c>
      <c r="F664" s="64">
        <f ca="1">IF(E664=1,$C$4*SQRT(D664),IF(E664=2,$C$4+($C$5-$C$4)*D664,$C$6-($C$6-$C$5)*SQRT(1-D664)))</f>
        <v>2.5596057124048</v>
      </c>
    </row>
    <row r="665" spans="2:6">
      <c r="B665" s="55">
        <v>649</v>
      </c>
      <c r="C665" s="56">
        <f ca="1" t="shared" si="30"/>
        <v>0.317110323083336</v>
      </c>
      <c r="D665" s="56">
        <f ca="1" t="shared" si="31"/>
        <v>0.533275302161043</v>
      </c>
      <c r="E665" s="56">
        <f ca="1" t="shared" si="32"/>
        <v>2</v>
      </c>
      <c r="F665" s="64">
        <f ca="1">IF(E665=1,$C$4*SQRT(D665),IF(E665=2,$C$4+($C$5-$C$4)*D665,$C$6-($C$6-$C$5)*SQRT(1-D665)))</f>
        <v>5.13310120864417</v>
      </c>
    </row>
    <row r="666" spans="2:6">
      <c r="B666" s="55">
        <v>650</v>
      </c>
      <c r="C666" s="56">
        <f ca="1" t="shared" si="30"/>
        <v>0.371143545439124</v>
      </c>
      <c r="D666" s="56">
        <f ca="1" t="shared" si="31"/>
        <v>0.577650577928197</v>
      </c>
      <c r="E666" s="56">
        <f ca="1" t="shared" si="32"/>
        <v>2</v>
      </c>
      <c r="F666" s="64">
        <f ca="1">IF(E666=1,$C$4*SQRT(D666),IF(E666=2,$C$4+($C$5-$C$4)*D666,$C$6-($C$6-$C$5)*SQRT(1-D666)))</f>
        <v>5.31060231171279</v>
      </c>
    </row>
    <row r="667" spans="2:6">
      <c r="B667" s="55">
        <v>651</v>
      </c>
      <c r="C667" s="56">
        <f ca="1" t="shared" si="30"/>
        <v>0.351884898200938</v>
      </c>
      <c r="D667" s="56">
        <f ca="1" t="shared" si="31"/>
        <v>0.91131157078493</v>
      </c>
      <c r="E667" s="56">
        <f ca="1" t="shared" si="32"/>
        <v>2</v>
      </c>
      <c r="F667" s="64">
        <f ca="1">IF(E667=1,$C$4*SQRT(D667),IF(E667=2,$C$4+($C$5-$C$4)*D667,$C$6-($C$6-$C$5)*SQRT(1-D667)))</f>
        <v>6.64524628313972</v>
      </c>
    </row>
    <row r="668" spans="2:6">
      <c r="B668" s="55">
        <v>652</v>
      </c>
      <c r="C668" s="56">
        <f ca="1" t="shared" si="30"/>
        <v>0.190242241143216</v>
      </c>
      <c r="D668" s="56">
        <f ca="1" t="shared" si="31"/>
        <v>0.828805594862956</v>
      </c>
      <c r="E668" s="56">
        <f ca="1" t="shared" si="32"/>
        <v>1</v>
      </c>
      <c r="F668" s="64">
        <f ca="1">IF(E668=1,$C$4*SQRT(D668),IF(E668=2,$C$4+($C$5-$C$4)*D668,$C$6-($C$6-$C$5)*SQRT(1-D668)))</f>
        <v>2.73116282080849</v>
      </c>
    </row>
    <row r="669" spans="2:6">
      <c r="B669" s="55">
        <v>653</v>
      </c>
      <c r="C669" s="56">
        <f ca="1" t="shared" si="30"/>
        <v>0.0281175198493508</v>
      </c>
      <c r="D669" s="56">
        <f ca="1" t="shared" si="31"/>
        <v>0.618556161122246</v>
      </c>
      <c r="E669" s="56">
        <f ca="1" t="shared" si="32"/>
        <v>1</v>
      </c>
      <c r="F669" s="64">
        <f ca="1">IF(E669=1,$C$4*SQRT(D669),IF(E669=2,$C$4+($C$5-$C$4)*D669,$C$6-($C$6-$C$5)*SQRT(1-D669)))</f>
        <v>2.3594502431923</v>
      </c>
    </row>
    <row r="670" spans="2:6">
      <c r="B670" s="55">
        <v>654</v>
      </c>
      <c r="C670" s="56">
        <f ca="1" t="shared" si="30"/>
        <v>0.96367889556624</v>
      </c>
      <c r="D670" s="56">
        <f ca="1" t="shared" si="31"/>
        <v>0.499702242095293</v>
      </c>
      <c r="E670" s="56">
        <f ca="1" t="shared" si="32"/>
        <v>3</v>
      </c>
      <c r="F670" s="64">
        <f ca="1">IF(E670=1,$C$4*SQRT(D670),IF(E670=2,$C$4+($C$5-$C$4)*D670,$C$6-($C$6-$C$5)*SQRT(1-D670)))</f>
        <v>7.87804811054954</v>
      </c>
    </row>
    <row r="671" spans="2:6">
      <c r="B671" s="55">
        <v>655</v>
      </c>
      <c r="C671" s="56">
        <f ca="1" t="shared" si="30"/>
        <v>0.924859261530143</v>
      </c>
      <c r="D671" s="56">
        <f ca="1" t="shared" si="31"/>
        <v>0.766647065567126</v>
      </c>
      <c r="E671" s="56">
        <f ca="1" t="shared" si="32"/>
        <v>3</v>
      </c>
      <c r="F671" s="64">
        <f ca="1">IF(E671=1,$C$4*SQRT(D671),IF(E671=2,$C$4+($C$5-$C$4)*D671,$C$6-($C$6-$C$5)*SQRT(1-D671)))</f>
        <v>8.55080145946255</v>
      </c>
    </row>
    <row r="672" spans="2:6">
      <c r="B672" s="55">
        <v>656</v>
      </c>
      <c r="C672" s="56">
        <f ca="1" t="shared" si="30"/>
        <v>0.935493933762504</v>
      </c>
      <c r="D672" s="56">
        <f ca="1" t="shared" si="31"/>
        <v>0.809275998577494</v>
      </c>
      <c r="E672" s="56">
        <f ca="1" t="shared" si="32"/>
        <v>3</v>
      </c>
      <c r="F672" s="64">
        <f ca="1">IF(E672=1,$C$4*SQRT(D672),IF(E672=2,$C$4+($C$5-$C$4)*D672,$C$6-($C$6-$C$5)*SQRT(1-D672)))</f>
        <v>8.68984122610939</v>
      </c>
    </row>
    <row r="673" spans="2:6">
      <c r="B673" s="55">
        <v>657</v>
      </c>
      <c r="C673" s="56">
        <f ca="1" t="shared" si="30"/>
        <v>0.0464463625261826</v>
      </c>
      <c r="D673" s="56">
        <f ca="1" t="shared" si="31"/>
        <v>0.317577924954172</v>
      </c>
      <c r="E673" s="56">
        <f ca="1" t="shared" si="32"/>
        <v>1</v>
      </c>
      <c r="F673" s="64">
        <f ca="1">IF(E673=1,$C$4*SQRT(D673),IF(E673=2,$C$4+($C$5-$C$4)*D673,$C$6-($C$6-$C$5)*SQRT(1-D673)))</f>
        <v>1.690621579357</v>
      </c>
    </row>
    <row r="674" spans="2:6">
      <c r="B674" s="55">
        <v>658</v>
      </c>
      <c r="C674" s="56">
        <f ca="1" t="shared" si="30"/>
        <v>0.308321045301597</v>
      </c>
      <c r="D674" s="56">
        <f ca="1" t="shared" si="31"/>
        <v>0.777261356118351</v>
      </c>
      <c r="E674" s="56">
        <f ca="1" t="shared" si="32"/>
        <v>2</v>
      </c>
      <c r="F674" s="64">
        <f ca="1">IF(E674=1,$C$4*SQRT(D674),IF(E674=2,$C$4+($C$5-$C$4)*D674,$C$6-($C$6-$C$5)*SQRT(1-D674)))</f>
        <v>6.1090454244734</v>
      </c>
    </row>
    <row r="675" spans="2:6">
      <c r="B675" s="55">
        <v>659</v>
      </c>
      <c r="C675" s="56">
        <f ca="1" t="shared" si="30"/>
        <v>0.369447264304188</v>
      </c>
      <c r="D675" s="56">
        <f ca="1" t="shared" si="31"/>
        <v>0.0771365675877547</v>
      </c>
      <c r="E675" s="56">
        <f ca="1" t="shared" si="32"/>
        <v>2</v>
      </c>
      <c r="F675" s="64">
        <f ca="1">IF(E675=1,$C$4*SQRT(D675),IF(E675=2,$C$4+($C$5-$C$4)*D675,$C$6-($C$6-$C$5)*SQRT(1-D675)))</f>
        <v>3.30854627035102</v>
      </c>
    </row>
    <row r="676" spans="2:6">
      <c r="B676" s="55">
        <v>660</v>
      </c>
      <c r="C676" s="56">
        <f ca="1" t="shared" si="30"/>
        <v>0.205873915169463</v>
      </c>
      <c r="D676" s="56">
        <f ca="1" t="shared" si="31"/>
        <v>0.749796965938033</v>
      </c>
      <c r="E676" s="56">
        <f ca="1" t="shared" si="32"/>
        <v>1</v>
      </c>
      <c r="F676" s="64">
        <f ca="1">IF(E676=1,$C$4*SQRT(D676),IF(E676=2,$C$4+($C$5-$C$4)*D676,$C$6-($C$6-$C$5)*SQRT(1-D676)))</f>
        <v>2.59772452223909</v>
      </c>
    </row>
    <row r="677" spans="2:6">
      <c r="B677" s="55">
        <v>661</v>
      </c>
      <c r="C677" s="56">
        <f ca="1" t="shared" si="30"/>
        <v>0.638045545517552</v>
      </c>
      <c r="D677" s="56">
        <f ca="1" t="shared" si="31"/>
        <v>0.680928842171829</v>
      </c>
      <c r="E677" s="56">
        <f ca="1" t="shared" si="32"/>
        <v>2</v>
      </c>
      <c r="F677" s="64">
        <f ca="1">IF(E677=1,$C$4*SQRT(D677),IF(E677=2,$C$4+($C$5-$C$4)*D677,$C$6-($C$6-$C$5)*SQRT(1-D677)))</f>
        <v>5.72371536868732</v>
      </c>
    </row>
    <row r="678" spans="2:6">
      <c r="B678" s="55">
        <v>662</v>
      </c>
      <c r="C678" s="56">
        <f ca="1" t="shared" si="30"/>
        <v>0.579061859703323</v>
      </c>
      <c r="D678" s="56">
        <f ca="1" t="shared" si="31"/>
        <v>0.397046672310786</v>
      </c>
      <c r="E678" s="56">
        <f ca="1" t="shared" si="32"/>
        <v>2</v>
      </c>
      <c r="F678" s="64">
        <f ca="1">IF(E678=1,$C$4*SQRT(D678),IF(E678=2,$C$4+($C$5-$C$4)*D678,$C$6-($C$6-$C$5)*SQRT(1-D678)))</f>
        <v>4.58818668924314</v>
      </c>
    </row>
    <row r="679" spans="2:6">
      <c r="B679" s="55">
        <v>663</v>
      </c>
      <c r="C679" s="56">
        <f ca="1" t="shared" si="30"/>
        <v>0.164566255373153</v>
      </c>
      <c r="D679" s="56">
        <f ca="1" t="shared" si="31"/>
        <v>0.450745247893982</v>
      </c>
      <c r="E679" s="56">
        <f ca="1" t="shared" si="32"/>
        <v>1</v>
      </c>
      <c r="F679" s="64">
        <f ca="1">IF(E679=1,$C$4*SQRT(D679),IF(E679=2,$C$4+($C$5-$C$4)*D679,$C$6-($C$6-$C$5)*SQRT(1-D679)))</f>
        <v>2.01412691532729</v>
      </c>
    </row>
    <row r="680" spans="2:6">
      <c r="B680" s="55">
        <v>664</v>
      </c>
      <c r="C680" s="56">
        <f ca="1" t="shared" si="30"/>
        <v>0.464893979559717</v>
      </c>
      <c r="D680" s="56">
        <f ca="1" t="shared" si="31"/>
        <v>0.235871723934521</v>
      </c>
      <c r="E680" s="56">
        <f ca="1" t="shared" si="32"/>
        <v>2</v>
      </c>
      <c r="F680" s="64">
        <f ca="1">IF(E680=1,$C$4*SQRT(D680),IF(E680=2,$C$4+($C$5-$C$4)*D680,$C$6-($C$6-$C$5)*SQRT(1-D680)))</f>
        <v>3.94348689573808</v>
      </c>
    </row>
    <row r="681" spans="2:6">
      <c r="B681" s="55">
        <v>665</v>
      </c>
      <c r="C681" s="56">
        <f ca="1" t="shared" si="30"/>
        <v>0.992994941432995</v>
      </c>
      <c r="D681" s="56">
        <f ca="1" t="shared" si="31"/>
        <v>0.166155594532814</v>
      </c>
      <c r="E681" s="56">
        <f ca="1" t="shared" si="32"/>
        <v>3</v>
      </c>
      <c r="F681" s="64">
        <f ca="1">IF(E681=1,$C$4*SQRT(D681),IF(E681=2,$C$4+($C$5-$C$4)*D681,$C$6-($C$6-$C$5)*SQRT(1-D681)))</f>
        <v>7.26054756398205</v>
      </c>
    </row>
    <row r="682" spans="2:6">
      <c r="B682" s="55">
        <v>666</v>
      </c>
      <c r="C682" s="56">
        <f ca="1" t="shared" si="30"/>
        <v>0.329730556127732</v>
      </c>
      <c r="D682" s="56">
        <f ca="1" t="shared" si="31"/>
        <v>0.973825949375982</v>
      </c>
      <c r="E682" s="56">
        <f ca="1" t="shared" si="32"/>
        <v>2</v>
      </c>
      <c r="F682" s="64">
        <f ca="1">IF(E682=1,$C$4*SQRT(D682),IF(E682=2,$C$4+($C$5-$C$4)*D682,$C$6-($C$6-$C$5)*SQRT(1-D682)))</f>
        <v>6.89530379750393</v>
      </c>
    </row>
    <row r="683" spans="2:6">
      <c r="B683" s="55">
        <v>667</v>
      </c>
      <c r="C683" s="56">
        <f ca="1" t="shared" si="30"/>
        <v>0.215856640666991</v>
      </c>
      <c r="D683" s="56">
        <f ca="1" t="shared" si="31"/>
        <v>0.147805802474034</v>
      </c>
      <c r="E683" s="56">
        <f ca="1" t="shared" si="32"/>
        <v>2</v>
      </c>
      <c r="F683" s="64">
        <f ca="1">IF(E683=1,$C$4*SQRT(D683),IF(E683=2,$C$4+($C$5-$C$4)*D683,$C$6-($C$6-$C$5)*SQRT(1-D683)))</f>
        <v>3.59122320989614</v>
      </c>
    </row>
    <row r="684" spans="2:6">
      <c r="B684" s="55">
        <v>668</v>
      </c>
      <c r="C684" s="56">
        <f ca="1" t="shared" si="30"/>
        <v>0.0880173226881293</v>
      </c>
      <c r="D684" s="56">
        <f ca="1" t="shared" si="31"/>
        <v>0.0490706579919149</v>
      </c>
      <c r="E684" s="56">
        <f ca="1" t="shared" si="32"/>
        <v>1</v>
      </c>
      <c r="F684" s="64">
        <f ca="1">IF(E684=1,$C$4*SQRT(D684),IF(E684=2,$C$4+($C$5-$C$4)*D684,$C$6-($C$6-$C$5)*SQRT(1-D684)))</f>
        <v>0.66455693655791</v>
      </c>
    </row>
    <row r="685" spans="2:6">
      <c r="B685" s="55">
        <v>669</v>
      </c>
      <c r="C685" s="56">
        <f ca="1" t="shared" si="30"/>
        <v>0.196732696712788</v>
      </c>
      <c r="D685" s="56">
        <f ca="1" t="shared" si="31"/>
        <v>0.159095109654851</v>
      </c>
      <c r="E685" s="56">
        <f ca="1" t="shared" si="32"/>
        <v>1</v>
      </c>
      <c r="F685" s="64">
        <f ca="1">IF(E685=1,$C$4*SQRT(D685),IF(E685=2,$C$4+($C$5-$C$4)*D685,$C$6-($C$6-$C$5)*SQRT(1-D685)))</f>
        <v>1.19660184977864</v>
      </c>
    </row>
    <row r="686" spans="2:6">
      <c r="B686" s="55">
        <v>670</v>
      </c>
      <c r="C686" s="56">
        <f ca="1" t="shared" si="30"/>
        <v>0.850494205577334</v>
      </c>
      <c r="D686" s="56">
        <f ca="1" t="shared" si="31"/>
        <v>0.84684477842213</v>
      </c>
      <c r="E686" s="56">
        <f ca="1" t="shared" si="32"/>
        <v>3</v>
      </c>
      <c r="F686" s="64">
        <f ca="1">IF(E686=1,$C$4*SQRT(D686),IF(E686=2,$C$4+($C$5-$C$4)*D686,$C$6-($C$6-$C$5)*SQRT(1-D686)))</f>
        <v>8.82594847038095</v>
      </c>
    </row>
    <row r="687" spans="2:6">
      <c r="B687" s="55">
        <v>671</v>
      </c>
      <c r="C687" s="56">
        <f ca="1" t="shared" si="30"/>
        <v>0.377899347661347</v>
      </c>
      <c r="D687" s="56">
        <f ca="1" t="shared" si="31"/>
        <v>0.300557977179271</v>
      </c>
      <c r="E687" s="56">
        <f ca="1" t="shared" si="32"/>
        <v>2</v>
      </c>
      <c r="F687" s="64">
        <f ca="1">IF(E687=1,$C$4*SQRT(D687),IF(E687=2,$C$4+($C$5-$C$4)*D687,$C$6-($C$6-$C$5)*SQRT(1-D687)))</f>
        <v>4.20223190871708</v>
      </c>
    </row>
    <row r="688" spans="2:6">
      <c r="B688" s="55">
        <v>672</v>
      </c>
      <c r="C688" s="56">
        <f ca="1" t="shared" si="30"/>
        <v>0.0200180984287246</v>
      </c>
      <c r="D688" s="56">
        <f ca="1" t="shared" si="31"/>
        <v>0.799677522638636</v>
      </c>
      <c r="E688" s="56">
        <f ca="1" t="shared" si="32"/>
        <v>1</v>
      </c>
      <c r="F688" s="64">
        <f ca="1">IF(E688=1,$C$4*SQRT(D688),IF(E688=2,$C$4+($C$5-$C$4)*D688,$C$6-($C$6-$C$5)*SQRT(1-D688)))</f>
        <v>2.68274070751307</v>
      </c>
    </row>
    <row r="689" spans="2:6">
      <c r="B689" s="55">
        <v>673</v>
      </c>
      <c r="C689" s="56">
        <f ca="1" t="shared" si="30"/>
        <v>0.456877034348171</v>
      </c>
      <c r="D689" s="56">
        <f ca="1" t="shared" si="31"/>
        <v>0.115213105937772</v>
      </c>
      <c r="E689" s="56">
        <f ca="1" t="shared" si="32"/>
        <v>2</v>
      </c>
      <c r="F689" s="64">
        <f ca="1">IF(E689=1,$C$4*SQRT(D689),IF(E689=2,$C$4+($C$5-$C$4)*D689,$C$6-($C$6-$C$5)*SQRT(1-D689)))</f>
        <v>3.46085242375109</v>
      </c>
    </row>
    <row r="690" spans="2:6">
      <c r="B690" s="55">
        <v>674</v>
      </c>
      <c r="C690" s="56">
        <f ca="1" t="shared" si="30"/>
        <v>0.374026914202418</v>
      </c>
      <c r="D690" s="56">
        <f ca="1" t="shared" si="31"/>
        <v>0.170764414359654</v>
      </c>
      <c r="E690" s="56">
        <f ca="1" t="shared" si="32"/>
        <v>2</v>
      </c>
      <c r="F690" s="64">
        <f ca="1">IF(E690=1,$C$4*SQRT(D690),IF(E690=2,$C$4+($C$5-$C$4)*D690,$C$6-($C$6-$C$5)*SQRT(1-D690)))</f>
        <v>3.68305765743862</v>
      </c>
    </row>
    <row r="691" spans="2:6">
      <c r="B691" s="55">
        <v>675</v>
      </c>
      <c r="C691" s="56">
        <f ca="1" t="shared" si="30"/>
        <v>0.944296434744645</v>
      </c>
      <c r="D691" s="56">
        <f ca="1" t="shared" si="31"/>
        <v>0.510666089145641</v>
      </c>
      <c r="E691" s="56">
        <f ca="1" t="shared" si="32"/>
        <v>3</v>
      </c>
      <c r="F691" s="64">
        <f ca="1">IF(E691=1,$C$4*SQRT(D691),IF(E691=2,$C$4+($C$5-$C$4)*D691,$C$6-($C$6-$C$5)*SQRT(1-D691)))</f>
        <v>7.90142781928064</v>
      </c>
    </row>
    <row r="692" spans="2:6">
      <c r="B692" s="55">
        <v>676</v>
      </c>
      <c r="C692" s="56">
        <f ca="1" t="shared" si="30"/>
        <v>0.568181445353185</v>
      </c>
      <c r="D692" s="56">
        <f ca="1" t="shared" si="31"/>
        <v>0.00402336165425621</v>
      </c>
      <c r="E692" s="56">
        <f ca="1" t="shared" si="32"/>
        <v>2</v>
      </c>
      <c r="F692" s="64">
        <f ca="1">IF(E692=1,$C$4*SQRT(D692),IF(E692=2,$C$4+($C$5-$C$4)*D692,$C$6-($C$6-$C$5)*SQRT(1-D692)))</f>
        <v>3.01609344661702</v>
      </c>
    </row>
    <row r="693" spans="2:6">
      <c r="B693" s="55">
        <v>677</v>
      </c>
      <c r="C693" s="56">
        <f ca="1" t="shared" si="30"/>
        <v>0.270896434695901</v>
      </c>
      <c r="D693" s="56">
        <f ca="1" t="shared" si="31"/>
        <v>0.413486351553919</v>
      </c>
      <c r="E693" s="56">
        <f ca="1" t="shared" si="32"/>
        <v>2</v>
      </c>
      <c r="F693" s="64">
        <f ca="1">IF(E693=1,$C$4*SQRT(D693),IF(E693=2,$C$4+($C$5-$C$4)*D693,$C$6-($C$6-$C$5)*SQRT(1-D693)))</f>
        <v>4.65394540621568</v>
      </c>
    </row>
    <row r="694" spans="2:6">
      <c r="B694" s="55">
        <v>678</v>
      </c>
      <c r="C694" s="56">
        <f ca="1" t="shared" si="30"/>
        <v>0.88612035660366</v>
      </c>
      <c r="D694" s="56">
        <f ca="1" t="shared" si="31"/>
        <v>0.0997265989902316</v>
      </c>
      <c r="E694" s="56">
        <f ca="1" t="shared" si="32"/>
        <v>3</v>
      </c>
      <c r="F694" s="64">
        <f ca="1">IF(E694=1,$C$4*SQRT(D694),IF(E694=2,$C$4+($C$5-$C$4)*D694,$C$6-($C$6-$C$5)*SQRT(1-D694)))</f>
        <v>7.15351785372051</v>
      </c>
    </row>
    <row r="695" spans="2:6">
      <c r="B695" s="55">
        <v>679</v>
      </c>
      <c r="C695" s="56">
        <f ca="1" t="shared" si="30"/>
        <v>0.445589384343878</v>
      </c>
      <c r="D695" s="56">
        <f ca="1" t="shared" si="31"/>
        <v>0.185818138738194</v>
      </c>
      <c r="E695" s="56">
        <f ca="1" t="shared" si="32"/>
        <v>2</v>
      </c>
      <c r="F695" s="64">
        <f ca="1">IF(E695=1,$C$4*SQRT(D695),IF(E695=2,$C$4+($C$5-$C$4)*D695,$C$6-($C$6-$C$5)*SQRT(1-D695)))</f>
        <v>3.74327255495278</v>
      </c>
    </row>
    <row r="696" spans="2:6">
      <c r="B696" s="55">
        <v>680</v>
      </c>
      <c r="C696" s="56">
        <f ca="1" t="shared" si="30"/>
        <v>0.504859335245937</v>
      </c>
      <c r="D696" s="56">
        <f ca="1" t="shared" si="31"/>
        <v>0.505288278652002</v>
      </c>
      <c r="E696" s="56">
        <f ca="1" t="shared" si="32"/>
        <v>2</v>
      </c>
      <c r="F696" s="64">
        <f ca="1">IF(E696=1,$C$4*SQRT(D696),IF(E696=2,$C$4+($C$5-$C$4)*D696,$C$6-($C$6-$C$5)*SQRT(1-D696)))</f>
        <v>5.02115311460801</v>
      </c>
    </row>
    <row r="697" spans="2:6">
      <c r="B697" s="55">
        <v>681</v>
      </c>
      <c r="C697" s="56">
        <f ca="1" t="shared" si="30"/>
        <v>0.548908381860624</v>
      </c>
      <c r="D697" s="56">
        <f ca="1" t="shared" si="31"/>
        <v>0.246067630228886</v>
      </c>
      <c r="E697" s="56">
        <f ca="1" t="shared" si="32"/>
        <v>2</v>
      </c>
      <c r="F697" s="64">
        <f ca="1">IF(E697=1,$C$4*SQRT(D697),IF(E697=2,$C$4+($C$5-$C$4)*D697,$C$6-($C$6-$C$5)*SQRT(1-D697)))</f>
        <v>3.98427052091554</v>
      </c>
    </row>
    <row r="698" spans="2:6">
      <c r="B698" s="55">
        <v>682</v>
      </c>
      <c r="C698" s="56">
        <f ca="1" t="shared" si="30"/>
        <v>0.601139376261447</v>
      </c>
      <c r="D698" s="56">
        <f ca="1" t="shared" si="31"/>
        <v>0.9946617012079</v>
      </c>
      <c r="E698" s="56">
        <f ca="1" t="shared" si="32"/>
        <v>2</v>
      </c>
      <c r="F698" s="64">
        <f ca="1">IF(E698=1,$C$4*SQRT(D698),IF(E698=2,$C$4+($C$5-$C$4)*D698,$C$6-($C$6-$C$5)*SQRT(1-D698)))</f>
        <v>6.9786468048316</v>
      </c>
    </row>
    <row r="699" spans="2:6">
      <c r="B699" s="55">
        <v>683</v>
      </c>
      <c r="C699" s="56">
        <f ca="1" t="shared" si="30"/>
        <v>0.40085632521321</v>
      </c>
      <c r="D699" s="56">
        <f ca="1" t="shared" si="31"/>
        <v>0.27517951274214</v>
      </c>
      <c r="E699" s="56">
        <f ca="1" t="shared" si="32"/>
        <v>2</v>
      </c>
      <c r="F699" s="64">
        <f ca="1">IF(E699=1,$C$4*SQRT(D699),IF(E699=2,$C$4+($C$5-$C$4)*D699,$C$6-($C$6-$C$5)*SQRT(1-D699)))</f>
        <v>4.10071805096856</v>
      </c>
    </row>
    <row r="700" spans="2:6">
      <c r="B700" s="55">
        <v>684</v>
      </c>
      <c r="C700" s="56">
        <f ca="1" t="shared" si="30"/>
        <v>0.669473306537911</v>
      </c>
      <c r="D700" s="56">
        <f ca="1" t="shared" si="31"/>
        <v>0.760179326635813</v>
      </c>
      <c r="E700" s="56">
        <f ca="1" t="shared" si="32"/>
        <v>2</v>
      </c>
      <c r="F700" s="64">
        <f ca="1">IF(E700=1,$C$4*SQRT(D700),IF(E700=2,$C$4+($C$5-$C$4)*D700,$C$6-($C$6-$C$5)*SQRT(1-D700)))</f>
        <v>6.04071730654325</v>
      </c>
    </row>
    <row r="701" spans="2:6">
      <c r="B701" s="55">
        <v>685</v>
      </c>
      <c r="C701" s="56">
        <f ca="1" t="shared" si="30"/>
        <v>0.797361699789433</v>
      </c>
      <c r="D701" s="56">
        <f ca="1" t="shared" si="31"/>
        <v>0.926060247251482</v>
      </c>
      <c r="E701" s="56">
        <f ca="1" t="shared" si="32"/>
        <v>3</v>
      </c>
      <c r="F701" s="64">
        <f ca="1">IF(E701=1,$C$4*SQRT(D701),IF(E701=2,$C$4+($C$5-$C$4)*D701,$C$6-($C$6-$C$5)*SQRT(1-D701)))</f>
        <v>9.18424404707249</v>
      </c>
    </row>
    <row r="702" spans="2:6">
      <c r="B702" s="55">
        <v>686</v>
      </c>
      <c r="C702" s="56">
        <f ca="1" t="shared" si="30"/>
        <v>0.728875580734966</v>
      </c>
      <c r="D702" s="56">
        <f ca="1" t="shared" si="31"/>
        <v>0.960768788597337</v>
      </c>
      <c r="E702" s="56">
        <f ca="1" t="shared" si="32"/>
        <v>2</v>
      </c>
      <c r="F702" s="64">
        <f ca="1">IF(E702=1,$C$4*SQRT(D702),IF(E702=2,$C$4+($C$5-$C$4)*D702,$C$6-($C$6-$C$5)*SQRT(1-D702)))</f>
        <v>6.84307515438935</v>
      </c>
    </row>
    <row r="703" spans="2:6">
      <c r="B703" s="55">
        <v>687</v>
      </c>
      <c r="C703" s="56">
        <f ca="1" t="shared" si="30"/>
        <v>0.295023435530655</v>
      </c>
      <c r="D703" s="56">
        <f ca="1" t="shared" si="31"/>
        <v>0.644210469400699</v>
      </c>
      <c r="E703" s="56">
        <f ca="1" t="shared" si="32"/>
        <v>2</v>
      </c>
      <c r="F703" s="64">
        <f ca="1">IF(E703=1,$C$4*SQRT(D703),IF(E703=2,$C$4+($C$5-$C$4)*D703,$C$6-($C$6-$C$5)*SQRT(1-D703)))</f>
        <v>5.5768418776028</v>
      </c>
    </row>
    <row r="704" spans="2:6">
      <c r="B704" s="55">
        <v>688</v>
      </c>
      <c r="C704" s="56">
        <f ca="1" t="shared" si="30"/>
        <v>0.569107139455264</v>
      </c>
      <c r="D704" s="56">
        <f ca="1" t="shared" si="31"/>
        <v>0.039633566715606</v>
      </c>
      <c r="E704" s="56">
        <f ca="1" t="shared" si="32"/>
        <v>2</v>
      </c>
      <c r="F704" s="64">
        <f ca="1">IF(E704=1,$C$4*SQRT(D704),IF(E704=2,$C$4+($C$5-$C$4)*D704,$C$6-($C$6-$C$5)*SQRT(1-D704)))</f>
        <v>3.15853426686242</v>
      </c>
    </row>
    <row r="705" spans="2:6">
      <c r="B705" s="55">
        <v>689</v>
      </c>
      <c r="C705" s="56">
        <f ca="1" t="shared" si="30"/>
        <v>0.304348573752457</v>
      </c>
      <c r="D705" s="56">
        <f ca="1" t="shared" si="31"/>
        <v>0.120540808114715</v>
      </c>
      <c r="E705" s="56">
        <f ca="1" t="shared" si="32"/>
        <v>2</v>
      </c>
      <c r="F705" s="64">
        <f ca="1">IF(E705=1,$C$4*SQRT(D705),IF(E705=2,$C$4+($C$5-$C$4)*D705,$C$6-($C$6-$C$5)*SQRT(1-D705)))</f>
        <v>3.48216323245886</v>
      </c>
    </row>
    <row r="706" spans="2:6">
      <c r="B706" s="55">
        <v>690</v>
      </c>
      <c r="C706" s="56">
        <f ca="1" t="shared" si="30"/>
        <v>0.930034892731311</v>
      </c>
      <c r="D706" s="56">
        <f ca="1" t="shared" si="31"/>
        <v>0.922163270824683</v>
      </c>
      <c r="E706" s="56">
        <f ca="1" t="shared" si="32"/>
        <v>3</v>
      </c>
      <c r="F706" s="64">
        <f ca="1">IF(E706=1,$C$4*SQRT(D706),IF(E706=2,$C$4+($C$5-$C$4)*D706,$C$6-($C$6-$C$5)*SQRT(1-D706)))</f>
        <v>9.16302296173799</v>
      </c>
    </row>
    <row r="707" spans="2:6">
      <c r="B707" s="55">
        <v>691</v>
      </c>
      <c r="C707" s="56">
        <f ca="1" t="shared" si="30"/>
        <v>0.85218167648589</v>
      </c>
      <c r="D707" s="56">
        <f ca="1" t="shared" si="31"/>
        <v>0.362327924493502</v>
      </c>
      <c r="E707" s="56">
        <f ca="1" t="shared" si="32"/>
        <v>3</v>
      </c>
      <c r="F707" s="64">
        <f ca="1">IF(E707=1,$C$4*SQRT(D707),IF(E707=2,$C$4+($C$5-$C$4)*D707,$C$6-($C$6-$C$5)*SQRT(1-D707)))</f>
        <v>7.60436883482484</v>
      </c>
    </row>
    <row r="708" spans="2:6">
      <c r="B708" s="55">
        <v>692</v>
      </c>
      <c r="C708" s="56">
        <f ca="1" t="shared" si="30"/>
        <v>0.853398686007976</v>
      </c>
      <c r="D708" s="56">
        <f ca="1" t="shared" si="31"/>
        <v>0.413245760754192</v>
      </c>
      <c r="E708" s="56">
        <f ca="1" t="shared" si="32"/>
        <v>3</v>
      </c>
      <c r="F708" s="64">
        <f ca="1">IF(E708=1,$C$4*SQRT(D708),IF(E708=2,$C$4+($C$5-$C$4)*D708,$C$6-($C$6-$C$5)*SQRT(1-D708)))</f>
        <v>7.70200344795466</v>
      </c>
    </row>
    <row r="709" spans="2:6">
      <c r="B709" s="55">
        <v>693</v>
      </c>
      <c r="C709" s="56">
        <f ca="1" t="shared" si="30"/>
        <v>0.913464982298419</v>
      </c>
      <c r="D709" s="56">
        <f ca="1" t="shared" si="31"/>
        <v>0.694697005246736</v>
      </c>
      <c r="E709" s="56">
        <f ca="1" t="shared" si="32"/>
        <v>3</v>
      </c>
      <c r="F709" s="64">
        <f ca="1">IF(E709=1,$C$4*SQRT(D709),IF(E709=2,$C$4+($C$5-$C$4)*D709,$C$6-($C$6-$C$5)*SQRT(1-D709)))</f>
        <v>8.34237309602572</v>
      </c>
    </row>
    <row r="710" spans="2:6">
      <c r="B710" s="55">
        <v>694</v>
      </c>
      <c r="C710" s="56">
        <f ca="1" t="shared" si="30"/>
        <v>0.819629382120481</v>
      </c>
      <c r="D710" s="56">
        <f ca="1" t="shared" si="31"/>
        <v>0.301319363386284</v>
      </c>
      <c r="E710" s="56">
        <f ca="1" t="shared" si="32"/>
        <v>3</v>
      </c>
      <c r="F710" s="64">
        <f ca="1">IF(E710=1,$C$4*SQRT(D710),IF(E710=2,$C$4+($C$5-$C$4)*D710,$C$6-($C$6-$C$5)*SQRT(1-D710)))</f>
        <v>7.49238644733216</v>
      </c>
    </row>
    <row r="711" spans="2:6">
      <c r="B711" s="55">
        <v>695</v>
      </c>
      <c r="C711" s="56">
        <f ca="1" t="shared" si="30"/>
        <v>0.822225645190056</v>
      </c>
      <c r="D711" s="56">
        <f ca="1" t="shared" si="31"/>
        <v>0.03936600962773</v>
      </c>
      <c r="E711" s="56">
        <f ca="1" t="shared" si="32"/>
        <v>3</v>
      </c>
      <c r="F711" s="64">
        <f ca="1">IF(E711=1,$C$4*SQRT(D711),IF(E711=2,$C$4+($C$5-$C$4)*D711,$C$6-($C$6-$C$5)*SQRT(1-D711)))</f>
        <v>7.05964187328305</v>
      </c>
    </row>
    <row r="712" spans="2:6">
      <c r="B712" s="55">
        <v>696</v>
      </c>
      <c r="C712" s="56">
        <f ca="1" t="shared" si="30"/>
        <v>0.56931292772888</v>
      </c>
      <c r="D712" s="56">
        <f ca="1" t="shared" si="31"/>
        <v>0.158241194775781</v>
      </c>
      <c r="E712" s="56">
        <f ca="1" t="shared" si="32"/>
        <v>2</v>
      </c>
      <c r="F712" s="64">
        <f ca="1">IF(E712=1,$C$4*SQRT(D712),IF(E712=2,$C$4+($C$5-$C$4)*D712,$C$6-($C$6-$C$5)*SQRT(1-D712)))</f>
        <v>3.63296477910313</v>
      </c>
    </row>
    <row r="713" spans="2:6">
      <c r="B713" s="55">
        <v>697</v>
      </c>
      <c r="C713" s="56">
        <f ca="1" t="shared" si="30"/>
        <v>0.11950908975301</v>
      </c>
      <c r="D713" s="56">
        <f ca="1" t="shared" si="31"/>
        <v>0.508068230186849</v>
      </c>
      <c r="E713" s="56">
        <f ca="1" t="shared" si="32"/>
        <v>1</v>
      </c>
      <c r="F713" s="64">
        <f ca="1">IF(E713=1,$C$4*SQRT(D713),IF(E713=2,$C$4+($C$5-$C$4)*D713,$C$6-($C$6-$C$5)*SQRT(1-D713)))</f>
        <v>2.13836715081429</v>
      </c>
    </row>
    <row r="714" spans="2:6">
      <c r="B714" s="55">
        <v>698</v>
      </c>
      <c r="C714" s="56">
        <f ca="1" t="shared" si="30"/>
        <v>0.833457758992044</v>
      </c>
      <c r="D714" s="56">
        <f ca="1" t="shared" si="31"/>
        <v>0.795585212227774</v>
      </c>
      <c r="E714" s="56">
        <f ca="1" t="shared" si="32"/>
        <v>3</v>
      </c>
      <c r="F714" s="64">
        <f ca="1">IF(E714=1,$C$4*SQRT(D714),IF(E714=2,$C$4+($C$5-$C$4)*D714,$C$6-($C$6-$C$5)*SQRT(1-D714)))</f>
        <v>8.64363239129282</v>
      </c>
    </row>
    <row r="715" spans="2:6">
      <c r="B715" s="55">
        <v>699</v>
      </c>
      <c r="C715" s="56">
        <f ca="1" t="shared" si="30"/>
        <v>0.556908669491675</v>
      </c>
      <c r="D715" s="56">
        <f ca="1" t="shared" si="31"/>
        <v>0.850435071507457</v>
      </c>
      <c r="E715" s="56">
        <f ca="1" t="shared" si="32"/>
        <v>2</v>
      </c>
      <c r="F715" s="64">
        <f ca="1">IF(E715=1,$C$4*SQRT(D715),IF(E715=2,$C$4+($C$5-$C$4)*D715,$C$6-($C$6-$C$5)*SQRT(1-D715)))</f>
        <v>6.40174028602983</v>
      </c>
    </row>
    <row r="716" spans="2:6">
      <c r="B716" s="55">
        <v>700</v>
      </c>
      <c r="C716" s="56">
        <f ca="1" t="shared" si="30"/>
        <v>0.911973877598758</v>
      </c>
      <c r="D716" s="56">
        <f ca="1" t="shared" si="31"/>
        <v>0.247099730517528</v>
      </c>
      <c r="E716" s="56">
        <f ca="1" t="shared" si="32"/>
        <v>3</v>
      </c>
      <c r="F716" s="64">
        <f ca="1">IF(E716=1,$C$4*SQRT(D716),IF(E716=2,$C$4+($C$5-$C$4)*D716,$C$6-($C$6-$C$5)*SQRT(1-D716)))</f>
        <v>7.39690522159829</v>
      </c>
    </row>
    <row r="717" spans="2:6">
      <c r="B717" s="55">
        <v>701</v>
      </c>
      <c r="C717" s="56">
        <f ca="1" t="shared" si="30"/>
        <v>0.008586266929973</v>
      </c>
      <c r="D717" s="56">
        <f ca="1" t="shared" si="31"/>
        <v>0.0179730777641767</v>
      </c>
      <c r="E717" s="56">
        <f ca="1" t="shared" si="32"/>
        <v>1</v>
      </c>
      <c r="F717" s="64">
        <f ca="1">IF(E717=1,$C$4*SQRT(D717),IF(E717=2,$C$4+($C$5-$C$4)*D717,$C$6-($C$6-$C$5)*SQRT(1-D717)))</f>
        <v>0.40219112356887</v>
      </c>
    </row>
    <row r="718" spans="2:6">
      <c r="B718" s="55">
        <v>702</v>
      </c>
      <c r="C718" s="56">
        <f ca="1" t="shared" si="30"/>
        <v>0.613625376809299</v>
      </c>
      <c r="D718" s="56">
        <f ca="1" t="shared" si="31"/>
        <v>0.435853025447474</v>
      </c>
      <c r="E718" s="56">
        <f ca="1" t="shared" si="32"/>
        <v>2</v>
      </c>
      <c r="F718" s="64">
        <f ca="1">IF(E718=1,$C$4*SQRT(D718),IF(E718=2,$C$4+($C$5-$C$4)*D718,$C$6-($C$6-$C$5)*SQRT(1-D718)))</f>
        <v>4.7434121017899</v>
      </c>
    </row>
    <row r="719" spans="2:6">
      <c r="B719" s="55">
        <v>703</v>
      </c>
      <c r="C719" s="56">
        <f ca="1" t="shared" si="30"/>
        <v>0.607649266997479</v>
      </c>
      <c r="D719" s="56">
        <f ca="1" t="shared" si="31"/>
        <v>0.669318968183406</v>
      </c>
      <c r="E719" s="56">
        <f ca="1" t="shared" si="32"/>
        <v>2</v>
      </c>
      <c r="F719" s="64">
        <f ca="1">IF(E719=1,$C$4*SQRT(D719),IF(E719=2,$C$4+($C$5-$C$4)*D719,$C$6-($C$6-$C$5)*SQRT(1-D719)))</f>
        <v>5.67727587273362</v>
      </c>
    </row>
    <row r="720" spans="2:6">
      <c r="B720" s="55">
        <v>704</v>
      </c>
      <c r="C720" s="56">
        <f ca="1" t="shared" si="30"/>
        <v>0.867176366132377</v>
      </c>
      <c r="D720" s="56">
        <f ca="1" t="shared" si="31"/>
        <v>0.960875026384862</v>
      </c>
      <c r="E720" s="56">
        <f ca="1" t="shared" si="32"/>
        <v>3</v>
      </c>
      <c r="F720" s="64">
        <f ca="1">IF(E720=1,$C$4*SQRT(D720),IF(E720=2,$C$4+($C$5-$C$4)*D720,$C$6-($C$6-$C$5)*SQRT(1-D720)))</f>
        <v>9.40659898674148</v>
      </c>
    </row>
    <row r="721" spans="2:6">
      <c r="B721" s="55">
        <v>705</v>
      </c>
      <c r="C721" s="56">
        <f ca="1" t="shared" ref="C721:C784" si="33">RAND()</f>
        <v>0.21548558371731</v>
      </c>
      <c r="D721" s="56">
        <f ca="1" t="shared" ref="D721:D784" si="34">RAND()</f>
        <v>0.0679422052301213</v>
      </c>
      <c r="E721" s="56">
        <f ca="1" t="shared" ref="E721:E784" si="35">IF(C721&lt;=$C$10,1,IF(C721&lt;=$C$10+$C$11,2,3))</f>
        <v>2</v>
      </c>
      <c r="F721" s="64">
        <f ca="1">IF(E721=1,$C$4*SQRT(D721),IF(E721=2,$C$4+($C$5-$C$4)*D721,$C$6-($C$6-$C$5)*SQRT(1-D721)))</f>
        <v>3.27176882092048</v>
      </c>
    </row>
    <row r="722" spans="2:6">
      <c r="B722" s="55">
        <v>706</v>
      </c>
      <c r="C722" s="56">
        <f ca="1" t="shared" si="33"/>
        <v>0.66225227514825</v>
      </c>
      <c r="D722" s="56">
        <f ca="1" t="shared" si="34"/>
        <v>0.807067009548919</v>
      </c>
      <c r="E722" s="56">
        <f ca="1" t="shared" si="35"/>
        <v>2</v>
      </c>
      <c r="F722" s="64">
        <f ca="1">IF(E722=1,$C$4*SQRT(D722),IF(E722=2,$C$4+($C$5-$C$4)*D722,$C$6-($C$6-$C$5)*SQRT(1-D722)))</f>
        <v>6.22826803819568</v>
      </c>
    </row>
    <row r="723" spans="2:6">
      <c r="B723" s="55">
        <v>707</v>
      </c>
      <c r="C723" s="56">
        <f ca="1" t="shared" si="33"/>
        <v>0.861875279760014</v>
      </c>
      <c r="D723" s="56">
        <f ca="1" t="shared" si="34"/>
        <v>0.511227673938712</v>
      </c>
      <c r="E723" s="56">
        <f ca="1" t="shared" si="35"/>
        <v>3</v>
      </c>
      <c r="F723" s="64">
        <f ca="1">IF(E723=1,$C$4*SQRT(D723),IF(E723=2,$C$4+($C$5-$C$4)*D723,$C$6-($C$6-$C$5)*SQRT(1-D723)))</f>
        <v>7.9026323797313</v>
      </c>
    </row>
    <row r="724" spans="2:6">
      <c r="B724" s="55">
        <v>708</v>
      </c>
      <c r="C724" s="56">
        <f ca="1" t="shared" si="33"/>
        <v>0.392504068474192</v>
      </c>
      <c r="D724" s="56">
        <f ca="1" t="shared" si="34"/>
        <v>0.361473653358313</v>
      </c>
      <c r="E724" s="56">
        <f ca="1" t="shared" si="35"/>
        <v>2</v>
      </c>
      <c r="F724" s="64">
        <f ca="1">IF(E724=1,$C$4*SQRT(D724),IF(E724=2,$C$4+($C$5-$C$4)*D724,$C$6-($C$6-$C$5)*SQRT(1-D724)))</f>
        <v>4.44589461343325</v>
      </c>
    </row>
    <row r="725" spans="2:6">
      <c r="B725" s="55">
        <v>709</v>
      </c>
      <c r="C725" s="56">
        <f ca="1" t="shared" si="33"/>
        <v>0.653191933049363</v>
      </c>
      <c r="D725" s="56">
        <f ca="1" t="shared" si="34"/>
        <v>0.404694069592553</v>
      </c>
      <c r="E725" s="56">
        <f ca="1" t="shared" si="35"/>
        <v>2</v>
      </c>
      <c r="F725" s="64">
        <f ca="1">IF(E725=1,$C$4*SQRT(D725),IF(E725=2,$C$4+($C$5-$C$4)*D725,$C$6-($C$6-$C$5)*SQRT(1-D725)))</f>
        <v>4.61877627837021</v>
      </c>
    </row>
    <row r="726" spans="2:6">
      <c r="B726" s="55">
        <v>710</v>
      </c>
      <c r="C726" s="56">
        <f ca="1" t="shared" si="33"/>
        <v>0.755042262843272</v>
      </c>
      <c r="D726" s="56">
        <f ca="1" t="shared" si="34"/>
        <v>0.5293051323376</v>
      </c>
      <c r="E726" s="56">
        <f ca="1" t="shared" si="35"/>
        <v>2</v>
      </c>
      <c r="F726" s="64">
        <f ca="1">IF(E726=1,$C$4*SQRT(D726),IF(E726=2,$C$4+($C$5-$C$4)*D726,$C$6-($C$6-$C$5)*SQRT(1-D726)))</f>
        <v>5.1172205293504</v>
      </c>
    </row>
    <row r="727" spans="2:6">
      <c r="B727" s="55">
        <v>711</v>
      </c>
      <c r="C727" s="56">
        <f ca="1" t="shared" si="33"/>
        <v>0.721265260987212</v>
      </c>
      <c r="D727" s="56">
        <f ca="1" t="shared" si="34"/>
        <v>0.0584136527819661</v>
      </c>
      <c r="E727" s="56">
        <f ca="1" t="shared" si="35"/>
        <v>2</v>
      </c>
      <c r="F727" s="64">
        <f ca="1">IF(E727=1,$C$4*SQRT(D727),IF(E727=2,$C$4+($C$5-$C$4)*D727,$C$6-($C$6-$C$5)*SQRT(1-D727)))</f>
        <v>3.23365461112786</v>
      </c>
    </row>
    <row r="728" spans="2:6">
      <c r="B728" s="55">
        <v>712</v>
      </c>
      <c r="C728" s="56">
        <f ca="1" t="shared" si="33"/>
        <v>0.641088021373383</v>
      </c>
      <c r="D728" s="56">
        <f ca="1" t="shared" si="34"/>
        <v>0.0692750568815672</v>
      </c>
      <c r="E728" s="56">
        <f ca="1" t="shared" si="35"/>
        <v>2</v>
      </c>
      <c r="F728" s="64">
        <f ca="1">IF(E728=1,$C$4*SQRT(D728),IF(E728=2,$C$4+($C$5-$C$4)*D728,$C$6-($C$6-$C$5)*SQRT(1-D728)))</f>
        <v>3.27710022752627</v>
      </c>
    </row>
    <row r="729" spans="2:6">
      <c r="B729" s="55">
        <v>713</v>
      </c>
      <c r="C729" s="56">
        <f ca="1" t="shared" si="33"/>
        <v>0.21231506936486</v>
      </c>
      <c r="D729" s="56">
        <f ca="1" t="shared" si="34"/>
        <v>0.211485700482077</v>
      </c>
      <c r="E729" s="56">
        <f ca="1" t="shared" si="35"/>
        <v>1</v>
      </c>
      <c r="F729" s="64">
        <f ca="1">IF(E729=1,$C$4*SQRT(D729),IF(E729=2,$C$4+($C$5-$C$4)*D729,$C$6-($C$6-$C$5)*SQRT(1-D729)))</f>
        <v>1.37962723383481</v>
      </c>
    </row>
    <row r="730" spans="2:6">
      <c r="B730" s="55">
        <v>714</v>
      </c>
      <c r="C730" s="56">
        <f ca="1" t="shared" si="33"/>
        <v>0.659339185878037</v>
      </c>
      <c r="D730" s="56">
        <f ca="1" t="shared" si="34"/>
        <v>0.682967721024798</v>
      </c>
      <c r="E730" s="56">
        <f ca="1" t="shared" si="35"/>
        <v>2</v>
      </c>
      <c r="F730" s="64">
        <f ca="1">IF(E730=1,$C$4*SQRT(D730),IF(E730=2,$C$4+($C$5-$C$4)*D730,$C$6-($C$6-$C$5)*SQRT(1-D730)))</f>
        <v>5.73187088409919</v>
      </c>
    </row>
    <row r="731" spans="2:6">
      <c r="B731" s="55">
        <v>715</v>
      </c>
      <c r="C731" s="56">
        <f ca="1" t="shared" si="33"/>
        <v>0.398030279042354</v>
      </c>
      <c r="D731" s="56">
        <f ca="1" t="shared" si="34"/>
        <v>0.678398941212879</v>
      </c>
      <c r="E731" s="56">
        <f ca="1" t="shared" si="35"/>
        <v>2</v>
      </c>
      <c r="F731" s="64">
        <f ca="1">IF(E731=1,$C$4*SQRT(D731),IF(E731=2,$C$4+($C$5-$C$4)*D731,$C$6-($C$6-$C$5)*SQRT(1-D731)))</f>
        <v>5.71359576485152</v>
      </c>
    </row>
    <row r="732" spans="2:6">
      <c r="B732" s="55">
        <v>716</v>
      </c>
      <c r="C732" s="56">
        <f ca="1" t="shared" si="33"/>
        <v>0.348780403335689</v>
      </c>
      <c r="D732" s="56">
        <f ca="1" t="shared" si="34"/>
        <v>0.404898160728557</v>
      </c>
      <c r="E732" s="56">
        <f ca="1" t="shared" si="35"/>
        <v>2</v>
      </c>
      <c r="F732" s="64">
        <f ca="1">IF(E732=1,$C$4*SQRT(D732),IF(E732=2,$C$4+($C$5-$C$4)*D732,$C$6-($C$6-$C$5)*SQRT(1-D732)))</f>
        <v>4.61959264291423</v>
      </c>
    </row>
    <row r="733" spans="2:6">
      <c r="B733" s="55">
        <v>717</v>
      </c>
      <c r="C733" s="56">
        <f ca="1" t="shared" si="33"/>
        <v>0.562250850917172</v>
      </c>
      <c r="D733" s="56">
        <f ca="1" t="shared" si="34"/>
        <v>0.485898307719663</v>
      </c>
      <c r="E733" s="56">
        <f ca="1" t="shared" si="35"/>
        <v>2</v>
      </c>
      <c r="F733" s="64">
        <f ca="1">IF(E733=1,$C$4*SQRT(D733),IF(E733=2,$C$4+($C$5-$C$4)*D733,$C$6-($C$6-$C$5)*SQRT(1-D733)))</f>
        <v>4.94359323087865</v>
      </c>
    </row>
    <row r="734" spans="2:6">
      <c r="B734" s="55">
        <v>718</v>
      </c>
      <c r="C734" s="56">
        <f ca="1" t="shared" si="33"/>
        <v>0.184563529012619</v>
      </c>
      <c r="D734" s="56">
        <f ca="1" t="shared" si="34"/>
        <v>0.698040481345509</v>
      </c>
      <c r="E734" s="56">
        <f ca="1" t="shared" si="35"/>
        <v>1</v>
      </c>
      <c r="F734" s="64">
        <f ca="1">IF(E734=1,$C$4*SQRT(D734),IF(E734=2,$C$4+($C$5-$C$4)*D734,$C$6-($C$6-$C$5)*SQRT(1-D734)))</f>
        <v>2.50646450844802</v>
      </c>
    </row>
    <row r="735" spans="2:6">
      <c r="B735" s="55">
        <v>719</v>
      </c>
      <c r="C735" s="56">
        <f ca="1" t="shared" si="33"/>
        <v>0.816311546800848</v>
      </c>
      <c r="D735" s="56">
        <f ca="1" t="shared" si="34"/>
        <v>0.647872510870791</v>
      </c>
      <c r="E735" s="56">
        <f ca="1" t="shared" si="35"/>
        <v>3</v>
      </c>
      <c r="F735" s="64">
        <f ca="1">IF(E735=1,$C$4*SQRT(D735),IF(E735=2,$C$4+($C$5-$C$4)*D735,$C$6-($C$6-$C$5)*SQRT(1-D735)))</f>
        <v>8.21979006795185</v>
      </c>
    </row>
    <row r="736" spans="2:6">
      <c r="B736" s="55">
        <v>720</v>
      </c>
      <c r="C736" s="56">
        <f ca="1" t="shared" si="33"/>
        <v>0.287128580216018</v>
      </c>
      <c r="D736" s="56">
        <f ca="1" t="shared" si="34"/>
        <v>0.8791725748045</v>
      </c>
      <c r="E736" s="56">
        <f ca="1" t="shared" si="35"/>
        <v>2</v>
      </c>
      <c r="F736" s="64">
        <f ca="1">IF(E736=1,$C$4*SQRT(D736),IF(E736=2,$C$4+($C$5-$C$4)*D736,$C$6-($C$6-$C$5)*SQRT(1-D736)))</f>
        <v>6.516690299218</v>
      </c>
    </row>
    <row r="737" spans="2:6">
      <c r="B737" s="55">
        <v>721</v>
      </c>
      <c r="C737" s="56">
        <f ca="1" t="shared" si="33"/>
        <v>0.57810439136346</v>
      </c>
      <c r="D737" s="56">
        <f ca="1" t="shared" si="34"/>
        <v>0.791790635228398</v>
      </c>
      <c r="E737" s="56">
        <f ca="1" t="shared" si="35"/>
        <v>2</v>
      </c>
      <c r="F737" s="64">
        <f ca="1">IF(E737=1,$C$4*SQRT(D737),IF(E737=2,$C$4+($C$5-$C$4)*D737,$C$6-($C$6-$C$5)*SQRT(1-D737)))</f>
        <v>6.16716254091359</v>
      </c>
    </row>
    <row r="738" spans="2:6">
      <c r="B738" s="55">
        <v>722</v>
      </c>
      <c r="C738" s="56">
        <f ca="1" t="shared" si="33"/>
        <v>0.229538266045388</v>
      </c>
      <c r="D738" s="56">
        <f ca="1" t="shared" si="34"/>
        <v>0.515304791761335</v>
      </c>
      <c r="E738" s="56">
        <f ca="1" t="shared" si="35"/>
        <v>2</v>
      </c>
      <c r="F738" s="64">
        <f ca="1">IF(E738=1,$C$4*SQRT(D738),IF(E738=2,$C$4+($C$5-$C$4)*D738,$C$6-($C$6-$C$5)*SQRT(1-D738)))</f>
        <v>5.06121916704534</v>
      </c>
    </row>
    <row r="739" spans="2:6">
      <c r="B739" s="55">
        <v>723</v>
      </c>
      <c r="C739" s="56">
        <f ca="1" t="shared" si="33"/>
        <v>0.718639499175417</v>
      </c>
      <c r="D739" s="56">
        <f ca="1" t="shared" si="34"/>
        <v>0.737834528458434</v>
      </c>
      <c r="E739" s="56">
        <f ca="1" t="shared" si="35"/>
        <v>2</v>
      </c>
      <c r="F739" s="64">
        <f ca="1">IF(E739=1,$C$4*SQRT(D739),IF(E739=2,$C$4+($C$5-$C$4)*D739,$C$6-($C$6-$C$5)*SQRT(1-D739)))</f>
        <v>5.95133811383374</v>
      </c>
    </row>
    <row r="740" spans="2:6">
      <c r="B740" s="55">
        <v>724</v>
      </c>
      <c r="C740" s="56">
        <f ca="1" t="shared" si="33"/>
        <v>0.864986285640889</v>
      </c>
      <c r="D740" s="56">
        <f ca="1" t="shared" si="34"/>
        <v>0.592455816956924</v>
      </c>
      <c r="E740" s="56">
        <f ca="1" t="shared" si="35"/>
        <v>3</v>
      </c>
      <c r="F740" s="64">
        <f ca="1">IF(E740=1,$C$4*SQRT(D740),IF(E740=2,$C$4+($C$5-$C$4)*D740,$C$6-($C$6-$C$5)*SQRT(1-D740)))</f>
        <v>8.08482438210286</v>
      </c>
    </row>
    <row r="741" spans="2:6">
      <c r="B741" s="55">
        <v>725</v>
      </c>
      <c r="C741" s="56">
        <f ca="1" t="shared" si="33"/>
        <v>0.287446261192772</v>
      </c>
      <c r="D741" s="56">
        <f ca="1" t="shared" si="34"/>
        <v>0.775361419018336</v>
      </c>
      <c r="E741" s="56">
        <f ca="1" t="shared" si="35"/>
        <v>2</v>
      </c>
      <c r="F741" s="64">
        <f ca="1">IF(E741=1,$C$4*SQRT(D741),IF(E741=2,$C$4+($C$5-$C$4)*D741,$C$6-($C$6-$C$5)*SQRT(1-D741)))</f>
        <v>6.10144567607334</v>
      </c>
    </row>
    <row r="742" spans="2:6">
      <c r="B742" s="55">
        <v>726</v>
      </c>
      <c r="C742" s="56">
        <f ca="1" t="shared" si="33"/>
        <v>0.246397699646828</v>
      </c>
      <c r="D742" s="56">
        <f ca="1" t="shared" si="34"/>
        <v>0.107578357744796</v>
      </c>
      <c r="E742" s="56">
        <f ca="1" t="shared" si="35"/>
        <v>2</v>
      </c>
      <c r="F742" s="64">
        <f ca="1">IF(E742=1,$C$4*SQRT(D742),IF(E742=2,$C$4+($C$5-$C$4)*D742,$C$6-($C$6-$C$5)*SQRT(1-D742)))</f>
        <v>3.43031343097918</v>
      </c>
    </row>
    <row r="743" spans="2:6">
      <c r="B743" s="55">
        <v>727</v>
      </c>
      <c r="C743" s="56">
        <f ca="1" t="shared" si="33"/>
        <v>0.463926778803833</v>
      </c>
      <c r="D743" s="56">
        <f ca="1" t="shared" si="34"/>
        <v>0.358584710223464</v>
      </c>
      <c r="E743" s="56">
        <f ca="1" t="shared" si="35"/>
        <v>2</v>
      </c>
      <c r="F743" s="64">
        <f ca="1">IF(E743=1,$C$4*SQRT(D743),IF(E743=2,$C$4+($C$5-$C$4)*D743,$C$6-($C$6-$C$5)*SQRT(1-D743)))</f>
        <v>4.43433884089386</v>
      </c>
    </row>
    <row r="744" spans="2:6">
      <c r="B744" s="55">
        <v>728</v>
      </c>
      <c r="C744" s="56">
        <f ca="1" t="shared" si="33"/>
        <v>0.575854127113007</v>
      </c>
      <c r="D744" s="56">
        <f ca="1" t="shared" si="34"/>
        <v>0.79771799372214</v>
      </c>
      <c r="E744" s="56">
        <f ca="1" t="shared" si="35"/>
        <v>2</v>
      </c>
      <c r="F744" s="64">
        <f ca="1">IF(E744=1,$C$4*SQRT(D744),IF(E744=2,$C$4+($C$5-$C$4)*D744,$C$6-($C$6-$C$5)*SQRT(1-D744)))</f>
        <v>6.19087197488856</v>
      </c>
    </row>
    <row r="745" spans="2:6">
      <c r="B745" s="55">
        <v>729</v>
      </c>
      <c r="C745" s="56">
        <f ca="1" t="shared" si="33"/>
        <v>0.524434272098814</v>
      </c>
      <c r="D745" s="56">
        <f ca="1" t="shared" si="34"/>
        <v>0.445125961685209</v>
      </c>
      <c r="E745" s="56">
        <f ca="1" t="shared" si="35"/>
        <v>2</v>
      </c>
      <c r="F745" s="64">
        <f ca="1">IF(E745=1,$C$4*SQRT(D745),IF(E745=2,$C$4+($C$5-$C$4)*D745,$C$6-($C$6-$C$5)*SQRT(1-D745)))</f>
        <v>4.78050384674084</v>
      </c>
    </row>
    <row r="746" spans="2:6">
      <c r="B746" s="55">
        <v>730</v>
      </c>
      <c r="C746" s="56">
        <f ca="1" t="shared" si="33"/>
        <v>0.0442004501463185</v>
      </c>
      <c r="D746" s="56">
        <f ca="1" t="shared" si="34"/>
        <v>0.25085313011435</v>
      </c>
      <c r="E746" s="56">
        <f ca="1" t="shared" si="35"/>
        <v>1</v>
      </c>
      <c r="F746" s="64">
        <f ca="1">IF(E746=1,$C$4*SQRT(D746),IF(E746=2,$C$4+($C$5-$C$4)*D746,$C$6-($C$6-$C$5)*SQRT(1-D746)))</f>
        <v>1.50255721056775</v>
      </c>
    </row>
    <row r="747" spans="2:6">
      <c r="B747" s="55">
        <v>731</v>
      </c>
      <c r="C747" s="56">
        <f ca="1" t="shared" si="33"/>
        <v>0.302439309224183</v>
      </c>
      <c r="D747" s="56">
        <f ca="1" t="shared" si="34"/>
        <v>0.240263992594912</v>
      </c>
      <c r="E747" s="56">
        <f ca="1" t="shared" si="35"/>
        <v>2</v>
      </c>
      <c r="F747" s="64">
        <f ca="1">IF(E747=1,$C$4*SQRT(D747),IF(E747=2,$C$4+($C$5-$C$4)*D747,$C$6-($C$6-$C$5)*SQRT(1-D747)))</f>
        <v>3.96105597037965</v>
      </c>
    </row>
    <row r="748" spans="2:6">
      <c r="B748" s="55">
        <v>732</v>
      </c>
      <c r="C748" s="56">
        <f ca="1" t="shared" si="33"/>
        <v>0.998872128718489</v>
      </c>
      <c r="D748" s="56">
        <f ca="1" t="shared" si="34"/>
        <v>0.137768885311349</v>
      </c>
      <c r="E748" s="56">
        <f ca="1" t="shared" si="35"/>
        <v>3</v>
      </c>
      <c r="F748" s="64">
        <f ca="1">IF(E748=1,$C$4*SQRT(D748),IF(E748=2,$C$4+($C$5-$C$4)*D748,$C$6-($C$6-$C$5)*SQRT(1-D748)))</f>
        <v>7.21430797965786</v>
      </c>
    </row>
    <row r="749" spans="2:6">
      <c r="B749" s="55">
        <v>733</v>
      </c>
      <c r="C749" s="56">
        <f ca="1" t="shared" si="33"/>
        <v>0.37242518749607</v>
      </c>
      <c r="D749" s="56">
        <f ca="1" t="shared" si="34"/>
        <v>0.240120494424168</v>
      </c>
      <c r="E749" s="56">
        <f ca="1" t="shared" si="35"/>
        <v>2</v>
      </c>
      <c r="F749" s="64">
        <f ca="1">IF(E749=1,$C$4*SQRT(D749),IF(E749=2,$C$4+($C$5-$C$4)*D749,$C$6-($C$6-$C$5)*SQRT(1-D749)))</f>
        <v>3.96048197769667</v>
      </c>
    </row>
    <row r="750" spans="2:6">
      <c r="B750" s="55">
        <v>734</v>
      </c>
      <c r="C750" s="56">
        <f ca="1" t="shared" si="33"/>
        <v>0.703925894570824</v>
      </c>
      <c r="D750" s="56">
        <f ca="1" t="shared" si="34"/>
        <v>0.430152213804098</v>
      </c>
      <c r="E750" s="56">
        <f ca="1" t="shared" si="35"/>
        <v>2</v>
      </c>
      <c r="F750" s="64">
        <f ca="1">IF(E750=1,$C$4*SQRT(D750),IF(E750=2,$C$4+($C$5-$C$4)*D750,$C$6-($C$6-$C$5)*SQRT(1-D750)))</f>
        <v>4.72060885521639</v>
      </c>
    </row>
    <row r="751" spans="2:6">
      <c r="B751" s="55">
        <v>735</v>
      </c>
      <c r="C751" s="56">
        <f ca="1" t="shared" si="33"/>
        <v>0.220466022463297</v>
      </c>
      <c r="D751" s="56">
        <f ca="1" t="shared" si="34"/>
        <v>0.507408822850681</v>
      </c>
      <c r="E751" s="56">
        <f ca="1" t="shared" si="35"/>
        <v>2</v>
      </c>
      <c r="F751" s="64">
        <f ca="1">IF(E751=1,$C$4*SQRT(D751),IF(E751=2,$C$4+($C$5-$C$4)*D751,$C$6-($C$6-$C$5)*SQRT(1-D751)))</f>
        <v>5.02963529140272</v>
      </c>
    </row>
    <row r="752" spans="2:6">
      <c r="B752" s="55">
        <v>736</v>
      </c>
      <c r="C752" s="56">
        <f ca="1" t="shared" si="33"/>
        <v>0.867539348206096</v>
      </c>
      <c r="D752" s="56">
        <f ca="1" t="shared" si="34"/>
        <v>0.904796382170413</v>
      </c>
      <c r="E752" s="56">
        <f ca="1" t="shared" si="35"/>
        <v>3</v>
      </c>
      <c r="F752" s="64">
        <f ca="1">IF(E752=1,$C$4*SQRT(D752),IF(E752=2,$C$4+($C$5-$C$4)*D752,$C$6-($C$6-$C$5)*SQRT(1-D752)))</f>
        <v>9.07434749475503</v>
      </c>
    </row>
    <row r="753" spans="2:6">
      <c r="B753" s="55">
        <v>737</v>
      </c>
      <c r="C753" s="56">
        <f ca="1" t="shared" si="33"/>
        <v>0.0490936788985015</v>
      </c>
      <c r="D753" s="56">
        <f ca="1" t="shared" si="34"/>
        <v>0.108650541342239</v>
      </c>
      <c r="E753" s="56">
        <f ca="1" t="shared" si="35"/>
        <v>1</v>
      </c>
      <c r="F753" s="64">
        <f ca="1">IF(E753=1,$C$4*SQRT(D753),IF(E753=2,$C$4+($C$5-$C$4)*D753,$C$6-($C$6-$C$5)*SQRT(1-D753)))</f>
        <v>0.988865446903751</v>
      </c>
    </row>
    <row r="754" spans="2:6">
      <c r="B754" s="55">
        <v>738</v>
      </c>
      <c r="C754" s="56">
        <f ca="1" t="shared" si="33"/>
        <v>0.848287792892293</v>
      </c>
      <c r="D754" s="56">
        <f ca="1" t="shared" si="34"/>
        <v>0.853047146892278</v>
      </c>
      <c r="E754" s="56">
        <f ca="1" t="shared" si="35"/>
        <v>3</v>
      </c>
      <c r="F754" s="64">
        <f ca="1">IF(E754=1,$C$4*SQRT(D754),IF(E754=2,$C$4+($C$5-$C$4)*D754,$C$6-($C$6-$C$5)*SQRT(1-D754)))</f>
        <v>8.8499670970057</v>
      </c>
    </row>
    <row r="755" spans="2:6">
      <c r="B755" s="55">
        <v>739</v>
      </c>
      <c r="C755" s="56">
        <f ca="1" t="shared" si="33"/>
        <v>0.345578386814074</v>
      </c>
      <c r="D755" s="56">
        <f ca="1" t="shared" si="34"/>
        <v>0.652710581806448</v>
      </c>
      <c r="E755" s="56">
        <f ca="1" t="shared" si="35"/>
        <v>2</v>
      </c>
      <c r="F755" s="64">
        <f ca="1">IF(E755=1,$C$4*SQRT(D755),IF(E755=2,$C$4+($C$5-$C$4)*D755,$C$6-($C$6-$C$5)*SQRT(1-D755)))</f>
        <v>5.61084232722579</v>
      </c>
    </row>
    <row r="756" spans="2:6">
      <c r="B756" s="55">
        <v>740</v>
      </c>
      <c r="C756" s="56">
        <f ca="1" t="shared" si="33"/>
        <v>0.909727730258575</v>
      </c>
      <c r="D756" s="56">
        <f ca="1" t="shared" si="34"/>
        <v>0.644890627012153</v>
      </c>
      <c r="E756" s="56">
        <f ca="1" t="shared" si="35"/>
        <v>3</v>
      </c>
      <c r="F756" s="64">
        <f ca="1">IF(E756=1,$C$4*SQRT(D756),IF(E756=2,$C$4+($C$5-$C$4)*D756,$C$6-($C$6-$C$5)*SQRT(1-D756)))</f>
        <v>8.21226837671573</v>
      </c>
    </row>
    <row r="757" spans="2:6">
      <c r="B757" s="55">
        <v>741</v>
      </c>
      <c r="C757" s="56">
        <f ca="1" t="shared" si="33"/>
        <v>0.234052760496362</v>
      </c>
      <c r="D757" s="56">
        <f ca="1" t="shared" si="34"/>
        <v>0.239324910919622</v>
      </c>
      <c r="E757" s="56">
        <f ca="1" t="shared" si="35"/>
        <v>2</v>
      </c>
      <c r="F757" s="64">
        <f ca="1">IF(E757=1,$C$4*SQRT(D757),IF(E757=2,$C$4+($C$5-$C$4)*D757,$C$6-($C$6-$C$5)*SQRT(1-D757)))</f>
        <v>3.95729964367849</v>
      </c>
    </row>
    <row r="758" spans="2:6">
      <c r="B758" s="55">
        <v>742</v>
      </c>
      <c r="C758" s="56">
        <f ca="1" t="shared" si="33"/>
        <v>0.321848475618493</v>
      </c>
      <c r="D758" s="56">
        <f ca="1" t="shared" si="34"/>
        <v>0.826352893562027</v>
      </c>
      <c r="E758" s="56">
        <f ca="1" t="shared" si="35"/>
        <v>2</v>
      </c>
      <c r="F758" s="64">
        <f ca="1">IF(E758=1,$C$4*SQRT(D758),IF(E758=2,$C$4+($C$5-$C$4)*D758,$C$6-($C$6-$C$5)*SQRT(1-D758)))</f>
        <v>6.30541157424811</v>
      </c>
    </row>
    <row r="759" spans="2:6">
      <c r="B759" s="55">
        <v>743</v>
      </c>
      <c r="C759" s="56">
        <f ca="1" t="shared" si="33"/>
        <v>0.35224439897011</v>
      </c>
      <c r="D759" s="56">
        <f ca="1" t="shared" si="34"/>
        <v>0.756424369436219</v>
      </c>
      <c r="E759" s="56">
        <f ca="1" t="shared" si="35"/>
        <v>2</v>
      </c>
      <c r="F759" s="64">
        <f ca="1">IF(E759=1,$C$4*SQRT(D759),IF(E759=2,$C$4+($C$5-$C$4)*D759,$C$6-($C$6-$C$5)*SQRT(1-D759)))</f>
        <v>6.02569747774488</v>
      </c>
    </row>
    <row r="760" spans="2:6">
      <c r="B760" s="55">
        <v>744</v>
      </c>
      <c r="C760" s="56">
        <f ca="1" t="shared" si="33"/>
        <v>0.437233376764226</v>
      </c>
      <c r="D760" s="56">
        <f ca="1" t="shared" si="34"/>
        <v>0.826020540158321</v>
      </c>
      <c r="E760" s="56">
        <f ca="1" t="shared" si="35"/>
        <v>2</v>
      </c>
      <c r="F760" s="64">
        <f ca="1">IF(E760=1,$C$4*SQRT(D760),IF(E760=2,$C$4+($C$5-$C$4)*D760,$C$6-($C$6-$C$5)*SQRT(1-D760)))</f>
        <v>6.30408216063328</v>
      </c>
    </row>
    <row r="761" spans="2:6">
      <c r="B761" s="55">
        <v>745</v>
      </c>
      <c r="C761" s="56">
        <f ca="1" t="shared" si="33"/>
        <v>0.333695941589469</v>
      </c>
      <c r="D761" s="56">
        <f ca="1" t="shared" si="34"/>
        <v>0.663576860490755</v>
      </c>
      <c r="E761" s="56">
        <f ca="1" t="shared" si="35"/>
        <v>2</v>
      </c>
      <c r="F761" s="64">
        <f ca="1">IF(E761=1,$C$4*SQRT(D761),IF(E761=2,$C$4+($C$5-$C$4)*D761,$C$6-($C$6-$C$5)*SQRT(1-D761)))</f>
        <v>5.65430744196302</v>
      </c>
    </row>
    <row r="762" spans="2:6">
      <c r="B762" s="55">
        <v>746</v>
      </c>
      <c r="C762" s="56">
        <f ca="1" t="shared" si="33"/>
        <v>0.423622100359842</v>
      </c>
      <c r="D762" s="56">
        <f ca="1" t="shared" si="34"/>
        <v>0.75819127281352</v>
      </c>
      <c r="E762" s="56">
        <f ca="1" t="shared" si="35"/>
        <v>2</v>
      </c>
      <c r="F762" s="64">
        <f ca="1">IF(E762=1,$C$4*SQRT(D762),IF(E762=2,$C$4+($C$5-$C$4)*D762,$C$6-($C$6-$C$5)*SQRT(1-D762)))</f>
        <v>6.03276509125408</v>
      </c>
    </row>
    <row r="763" spans="2:6">
      <c r="B763" s="55">
        <v>747</v>
      </c>
      <c r="C763" s="56">
        <f ca="1" t="shared" si="33"/>
        <v>0.726416660174966</v>
      </c>
      <c r="D763" s="56">
        <f ca="1" t="shared" si="34"/>
        <v>0.458889617803293</v>
      </c>
      <c r="E763" s="56">
        <f ca="1" t="shared" si="35"/>
        <v>2</v>
      </c>
      <c r="F763" s="64">
        <f ca="1">IF(E763=1,$C$4*SQRT(D763),IF(E763=2,$C$4+($C$5-$C$4)*D763,$C$6-($C$6-$C$5)*SQRT(1-D763)))</f>
        <v>4.83555847121317</v>
      </c>
    </row>
    <row r="764" spans="2:6">
      <c r="B764" s="55">
        <v>748</v>
      </c>
      <c r="C764" s="56">
        <f ca="1" t="shared" si="33"/>
        <v>0.340408446299157</v>
      </c>
      <c r="D764" s="56">
        <f ca="1" t="shared" si="34"/>
        <v>0.296787266966905</v>
      </c>
      <c r="E764" s="56">
        <f ca="1" t="shared" si="35"/>
        <v>2</v>
      </c>
      <c r="F764" s="64">
        <f ca="1">IF(E764=1,$C$4*SQRT(D764),IF(E764=2,$C$4+($C$5-$C$4)*D764,$C$6-($C$6-$C$5)*SQRT(1-D764)))</f>
        <v>4.18714906786762</v>
      </c>
    </row>
    <row r="765" spans="2:6">
      <c r="B765" s="55">
        <v>749</v>
      </c>
      <c r="C765" s="56">
        <f ca="1" t="shared" si="33"/>
        <v>0.365372306806675</v>
      </c>
      <c r="D765" s="56">
        <f ca="1" t="shared" si="34"/>
        <v>0.131740530820635</v>
      </c>
      <c r="E765" s="56">
        <f ca="1" t="shared" si="35"/>
        <v>2</v>
      </c>
      <c r="F765" s="64">
        <f ca="1">IF(E765=1,$C$4*SQRT(D765),IF(E765=2,$C$4+($C$5-$C$4)*D765,$C$6-($C$6-$C$5)*SQRT(1-D765)))</f>
        <v>3.52696212328254</v>
      </c>
    </row>
    <row r="766" spans="2:6">
      <c r="B766" s="55">
        <v>750</v>
      </c>
      <c r="C766" s="56">
        <f ca="1" t="shared" si="33"/>
        <v>0.169418481283202</v>
      </c>
      <c r="D766" s="56">
        <f ca="1" t="shared" si="34"/>
        <v>0.518282070642109</v>
      </c>
      <c r="E766" s="56">
        <f ca="1" t="shared" si="35"/>
        <v>1</v>
      </c>
      <c r="F766" s="64">
        <f ca="1">IF(E766=1,$C$4*SQRT(D766),IF(E766=2,$C$4+($C$5-$C$4)*D766,$C$6-($C$6-$C$5)*SQRT(1-D766)))</f>
        <v>2.15975429986352</v>
      </c>
    </row>
    <row r="767" spans="2:6">
      <c r="B767" s="55">
        <v>751</v>
      </c>
      <c r="C767" s="56">
        <f ca="1" t="shared" si="33"/>
        <v>0.641700423759488</v>
      </c>
      <c r="D767" s="56">
        <f ca="1" t="shared" si="34"/>
        <v>0.972503988605219</v>
      </c>
      <c r="E767" s="56">
        <f ca="1" t="shared" si="35"/>
        <v>2</v>
      </c>
      <c r="F767" s="64">
        <f ca="1">IF(E767=1,$C$4*SQRT(D767),IF(E767=2,$C$4+($C$5-$C$4)*D767,$C$6-($C$6-$C$5)*SQRT(1-D767)))</f>
        <v>6.89001595442088</v>
      </c>
    </row>
    <row r="768" spans="2:6">
      <c r="B768" s="55">
        <v>752</v>
      </c>
      <c r="C768" s="56">
        <f ca="1" t="shared" si="33"/>
        <v>0.270341594550366</v>
      </c>
      <c r="D768" s="56">
        <f ca="1" t="shared" si="34"/>
        <v>0.811552624581886</v>
      </c>
      <c r="E768" s="56">
        <f ca="1" t="shared" si="35"/>
        <v>2</v>
      </c>
      <c r="F768" s="64">
        <f ca="1">IF(E768=1,$C$4*SQRT(D768),IF(E768=2,$C$4+($C$5-$C$4)*D768,$C$6-($C$6-$C$5)*SQRT(1-D768)))</f>
        <v>6.24621049832754</v>
      </c>
    </row>
    <row r="769" spans="2:6">
      <c r="B769" s="55">
        <v>753</v>
      </c>
      <c r="C769" s="56">
        <f ca="1" t="shared" si="33"/>
        <v>0.23454929299527</v>
      </c>
      <c r="D769" s="56">
        <f ca="1" t="shared" si="34"/>
        <v>0.224152706054417</v>
      </c>
      <c r="E769" s="56">
        <f ca="1" t="shared" si="35"/>
        <v>2</v>
      </c>
      <c r="F769" s="64">
        <f ca="1">IF(E769=1,$C$4*SQRT(D769),IF(E769=2,$C$4+($C$5-$C$4)*D769,$C$6-($C$6-$C$5)*SQRT(1-D769)))</f>
        <v>3.89661082421767</v>
      </c>
    </row>
    <row r="770" spans="2:6">
      <c r="B770" s="55">
        <v>754</v>
      </c>
      <c r="C770" s="56">
        <f ca="1" t="shared" si="33"/>
        <v>0.321303014708211</v>
      </c>
      <c r="D770" s="56">
        <f ca="1" t="shared" si="34"/>
        <v>0.0405812251051918</v>
      </c>
      <c r="E770" s="56">
        <f ca="1" t="shared" si="35"/>
        <v>2</v>
      </c>
      <c r="F770" s="64">
        <f ca="1">IF(E770=1,$C$4*SQRT(D770),IF(E770=2,$C$4+($C$5-$C$4)*D770,$C$6-($C$6-$C$5)*SQRT(1-D770)))</f>
        <v>3.16232490042077</v>
      </c>
    </row>
    <row r="771" spans="2:6">
      <c r="B771" s="55">
        <v>755</v>
      </c>
      <c r="C771" s="56">
        <f ca="1" t="shared" si="33"/>
        <v>0.420253833945259</v>
      </c>
      <c r="D771" s="56">
        <f ca="1" t="shared" si="34"/>
        <v>0.616389872394586</v>
      </c>
      <c r="E771" s="56">
        <f ca="1" t="shared" si="35"/>
        <v>2</v>
      </c>
      <c r="F771" s="64">
        <f ca="1">IF(E771=1,$C$4*SQRT(D771),IF(E771=2,$C$4+($C$5-$C$4)*D771,$C$6-($C$6-$C$5)*SQRT(1-D771)))</f>
        <v>5.46555948957834</v>
      </c>
    </row>
    <row r="772" spans="2:6">
      <c r="B772" s="55">
        <v>756</v>
      </c>
      <c r="C772" s="56">
        <f ca="1" t="shared" si="33"/>
        <v>0.735075823439424</v>
      </c>
      <c r="D772" s="56">
        <f ca="1" t="shared" si="34"/>
        <v>0.292734895430216</v>
      </c>
      <c r="E772" s="56">
        <f ca="1" t="shared" si="35"/>
        <v>2</v>
      </c>
      <c r="F772" s="64">
        <f ca="1">IF(E772=1,$C$4*SQRT(D772),IF(E772=2,$C$4+($C$5-$C$4)*D772,$C$6-($C$6-$C$5)*SQRT(1-D772)))</f>
        <v>4.17093958172086</v>
      </c>
    </row>
    <row r="773" spans="2:6">
      <c r="B773" s="55">
        <v>757</v>
      </c>
      <c r="C773" s="56">
        <f ca="1" t="shared" si="33"/>
        <v>0.229999305289405</v>
      </c>
      <c r="D773" s="56">
        <f ca="1" t="shared" si="34"/>
        <v>0.439918138777183</v>
      </c>
      <c r="E773" s="56">
        <f ca="1" t="shared" si="35"/>
        <v>2</v>
      </c>
      <c r="F773" s="64">
        <f ca="1">IF(E773=1,$C$4*SQRT(D773),IF(E773=2,$C$4+($C$5-$C$4)*D773,$C$6-($C$6-$C$5)*SQRT(1-D773)))</f>
        <v>4.75967255510873</v>
      </c>
    </row>
    <row r="774" spans="2:6">
      <c r="B774" s="55">
        <v>758</v>
      </c>
      <c r="C774" s="56">
        <f ca="1" t="shared" si="33"/>
        <v>0.688765950731855</v>
      </c>
      <c r="D774" s="56">
        <f ca="1" t="shared" si="34"/>
        <v>0.319742988124376</v>
      </c>
      <c r="E774" s="56">
        <f ca="1" t="shared" si="35"/>
        <v>2</v>
      </c>
      <c r="F774" s="64">
        <f ca="1">IF(E774=1,$C$4*SQRT(D774),IF(E774=2,$C$4+($C$5-$C$4)*D774,$C$6-($C$6-$C$5)*SQRT(1-D774)))</f>
        <v>4.27897195249751</v>
      </c>
    </row>
    <row r="775" spans="2:6">
      <c r="B775" s="55">
        <v>759</v>
      </c>
      <c r="C775" s="56">
        <f ca="1" t="shared" si="33"/>
        <v>0.475794831120246</v>
      </c>
      <c r="D775" s="56">
        <f ca="1" t="shared" si="34"/>
        <v>0.672451201171909</v>
      </c>
      <c r="E775" s="56">
        <f ca="1" t="shared" si="35"/>
        <v>2</v>
      </c>
      <c r="F775" s="64">
        <f ca="1">IF(E775=1,$C$4*SQRT(D775),IF(E775=2,$C$4+($C$5-$C$4)*D775,$C$6-($C$6-$C$5)*SQRT(1-D775)))</f>
        <v>5.68980480468764</v>
      </c>
    </row>
    <row r="776" spans="2:6">
      <c r="B776" s="55">
        <v>760</v>
      </c>
      <c r="C776" s="56">
        <f ca="1" t="shared" si="33"/>
        <v>0.343349328313774</v>
      </c>
      <c r="D776" s="56">
        <f ca="1" t="shared" si="34"/>
        <v>0.176106145633237</v>
      </c>
      <c r="E776" s="56">
        <f ca="1" t="shared" si="35"/>
        <v>2</v>
      </c>
      <c r="F776" s="64">
        <f ca="1">IF(E776=1,$C$4*SQRT(D776),IF(E776=2,$C$4+($C$5-$C$4)*D776,$C$6-($C$6-$C$5)*SQRT(1-D776)))</f>
        <v>3.70442458253295</v>
      </c>
    </row>
    <row r="777" spans="2:6">
      <c r="B777" s="55">
        <v>761</v>
      </c>
      <c r="C777" s="56">
        <f ca="1" t="shared" si="33"/>
        <v>0.342174991776823</v>
      </c>
      <c r="D777" s="56">
        <f ca="1" t="shared" si="34"/>
        <v>0.9661377951697</v>
      </c>
      <c r="E777" s="56">
        <f ca="1" t="shared" si="35"/>
        <v>2</v>
      </c>
      <c r="F777" s="64">
        <f ca="1">IF(E777=1,$C$4*SQRT(D777),IF(E777=2,$C$4+($C$5-$C$4)*D777,$C$6-($C$6-$C$5)*SQRT(1-D777)))</f>
        <v>6.8645511806788</v>
      </c>
    </row>
    <row r="778" spans="2:6">
      <c r="B778" s="55">
        <v>762</v>
      </c>
      <c r="C778" s="56">
        <f ca="1" t="shared" si="33"/>
        <v>0.655439015626297</v>
      </c>
      <c r="D778" s="56">
        <f ca="1" t="shared" si="34"/>
        <v>0.243298025030202</v>
      </c>
      <c r="E778" s="56">
        <f ca="1" t="shared" si="35"/>
        <v>2</v>
      </c>
      <c r="F778" s="64">
        <f ca="1">IF(E778=1,$C$4*SQRT(D778),IF(E778=2,$C$4+($C$5-$C$4)*D778,$C$6-($C$6-$C$5)*SQRT(1-D778)))</f>
        <v>3.97319210012081</v>
      </c>
    </row>
    <row r="779" spans="2:6">
      <c r="B779" s="55">
        <v>763</v>
      </c>
      <c r="C779" s="56">
        <f ca="1" t="shared" si="33"/>
        <v>0.613830126558904</v>
      </c>
      <c r="D779" s="56">
        <f ca="1" t="shared" si="34"/>
        <v>0.430533905719835</v>
      </c>
      <c r="E779" s="56">
        <f ca="1" t="shared" si="35"/>
        <v>2</v>
      </c>
      <c r="F779" s="64">
        <f ca="1">IF(E779=1,$C$4*SQRT(D779),IF(E779=2,$C$4+($C$5-$C$4)*D779,$C$6-($C$6-$C$5)*SQRT(1-D779)))</f>
        <v>4.72213562287934</v>
      </c>
    </row>
    <row r="780" spans="2:6">
      <c r="B780" s="55">
        <v>764</v>
      </c>
      <c r="C780" s="56">
        <f ca="1" t="shared" si="33"/>
        <v>0.913743783393647</v>
      </c>
      <c r="D780" s="56">
        <f ca="1" t="shared" si="34"/>
        <v>0.336869392033504</v>
      </c>
      <c r="E780" s="56">
        <f ca="1" t="shared" si="35"/>
        <v>3</v>
      </c>
      <c r="F780" s="64">
        <f ca="1">IF(E780=1,$C$4*SQRT(D780),IF(E780=2,$C$4+($C$5-$C$4)*D780,$C$6-($C$6-$C$5)*SQRT(1-D780)))</f>
        <v>7.55701504881867</v>
      </c>
    </row>
    <row r="781" spans="2:6">
      <c r="B781" s="55">
        <v>765</v>
      </c>
      <c r="C781" s="56">
        <f ca="1" t="shared" si="33"/>
        <v>0.640170062375514</v>
      </c>
      <c r="D781" s="56">
        <f ca="1" t="shared" si="34"/>
        <v>0.0579403806473278</v>
      </c>
      <c r="E781" s="56">
        <f ca="1" t="shared" si="35"/>
        <v>2</v>
      </c>
      <c r="F781" s="64">
        <f ca="1">IF(E781=1,$C$4*SQRT(D781),IF(E781=2,$C$4+($C$5-$C$4)*D781,$C$6-($C$6-$C$5)*SQRT(1-D781)))</f>
        <v>3.23176152258931</v>
      </c>
    </row>
    <row r="782" spans="2:6">
      <c r="B782" s="55">
        <v>766</v>
      </c>
      <c r="C782" s="56">
        <f ca="1" t="shared" si="33"/>
        <v>0.91203942591833</v>
      </c>
      <c r="D782" s="56">
        <f ca="1" t="shared" si="34"/>
        <v>0.450709047375336</v>
      </c>
      <c r="E782" s="56">
        <f ca="1" t="shared" si="35"/>
        <v>3</v>
      </c>
      <c r="F782" s="64">
        <f ca="1">IF(E782=1,$C$4*SQRT(D782),IF(E782=2,$C$4+($C$5-$C$4)*D782,$C$6-($C$6-$C$5)*SQRT(1-D782)))</f>
        <v>7.77657503530657</v>
      </c>
    </row>
    <row r="783" spans="2:6">
      <c r="B783" s="55">
        <v>767</v>
      </c>
      <c r="C783" s="56">
        <f ca="1" t="shared" si="33"/>
        <v>0.431844312917347</v>
      </c>
      <c r="D783" s="56">
        <f ca="1" t="shared" si="34"/>
        <v>0.700216869516921</v>
      </c>
      <c r="E783" s="56">
        <f ca="1" t="shared" si="35"/>
        <v>2</v>
      </c>
      <c r="F783" s="64">
        <f ca="1">IF(E783=1,$C$4*SQRT(D783),IF(E783=2,$C$4+($C$5-$C$4)*D783,$C$6-($C$6-$C$5)*SQRT(1-D783)))</f>
        <v>5.80086747806768</v>
      </c>
    </row>
    <row r="784" spans="2:6">
      <c r="B784" s="55">
        <v>768</v>
      </c>
      <c r="C784" s="56">
        <f ca="1" t="shared" si="33"/>
        <v>0.198203245330494</v>
      </c>
      <c r="D784" s="56">
        <f ca="1" t="shared" si="34"/>
        <v>0.23479055970998</v>
      </c>
      <c r="E784" s="56">
        <f ca="1" t="shared" si="35"/>
        <v>1</v>
      </c>
      <c r="F784" s="64">
        <f ca="1">IF(E784=1,$C$4*SQRT(D784),IF(E784=2,$C$4+($C$5-$C$4)*D784,$C$6-($C$6-$C$5)*SQRT(1-D784)))</f>
        <v>1.45365574927141</v>
      </c>
    </row>
    <row r="785" spans="2:6">
      <c r="B785" s="55">
        <v>769</v>
      </c>
      <c r="C785" s="56">
        <f ca="1" t="shared" ref="C785:C848" si="36">RAND()</f>
        <v>0.819645064922671</v>
      </c>
      <c r="D785" s="56">
        <f ca="1" t="shared" ref="D785:D848" si="37">RAND()</f>
        <v>0.74628854202232</v>
      </c>
      <c r="E785" s="56">
        <f ca="1" t="shared" ref="E785:E848" si="38">IF(C785&lt;=$C$10,1,IF(C785&lt;=$C$10+$C$11,2,3))</f>
        <v>3</v>
      </c>
      <c r="F785" s="64">
        <f ca="1">IF(E785=1,$C$4*SQRT(D785),IF(E785=2,$C$4+($C$5-$C$4)*D785,$C$6-($C$6-$C$5)*SQRT(1-D785)))</f>
        <v>8.48890664689467</v>
      </c>
    </row>
    <row r="786" spans="2:6">
      <c r="B786" s="55">
        <v>770</v>
      </c>
      <c r="C786" s="56">
        <f ca="1" t="shared" si="36"/>
        <v>0.688183397384823</v>
      </c>
      <c r="D786" s="56">
        <f ca="1" t="shared" si="37"/>
        <v>0.672059497587252</v>
      </c>
      <c r="E786" s="56">
        <f ca="1" t="shared" si="38"/>
        <v>2</v>
      </c>
      <c r="F786" s="64">
        <f ca="1">IF(E786=1,$C$4*SQRT(D786),IF(E786=2,$C$4+($C$5-$C$4)*D786,$C$6-($C$6-$C$5)*SQRT(1-D786)))</f>
        <v>5.68823799034901</v>
      </c>
    </row>
    <row r="787" spans="2:6">
      <c r="B787" s="55">
        <v>771</v>
      </c>
      <c r="C787" s="56">
        <f ca="1" t="shared" si="36"/>
        <v>0.6348811549476</v>
      </c>
      <c r="D787" s="56">
        <f ca="1" t="shared" si="37"/>
        <v>0.0141990860213039</v>
      </c>
      <c r="E787" s="56">
        <f ca="1" t="shared" si="38"/>
        <v>2</v>
      </c>
      <c r="F787" s="64">
        <f ca="1">IF(E787=1,$C$4*SQRT(D787),IF(E787=2,$C$4+($C$5-$C$4)*D787,$C$6-($C$6-$C$5)*SQRT(1-D787)))</f>
        <v>3.05679634408522</v>
      </c>
    </row>
    <row r="788" spans="2:6">
      <c r="B788" s="55">
        <v>772</v>
      </c>
      <c r="C788" s="56">
        <f ca="1" t="shared" si="36"/>
        <v>0.754491590945879</v>
      </c>
      <c r="D788" s="56">
        <f ca="1" t="shared" si="37"/>
        <v>0.482770830763624</v>
      </c>
      <c r="E788" s="56">
        <f ca="1" t="shared" si="38"/>
        <v>2</v>
      </c>
      <c r="F788" s="64">
        <f ca="1">IF(E788=1,$C$4*SQRT(D788),IF(E788=2,$C$4+($C$5-$C$4)*D788,$C$6-($C$6-$C$5)*SQRT(1-D788)))</f>
        <v>4.9310833230545</v>
      </c>
    </row>
    <row r="789" spans="2:6">
      <c r="B789" s="55">
        <v>773</v>
      </c>
      <c r="C789" s="56">
        <f ca="1" t="shared" si="36"/>
        <v>0.503905759387735</v>
      </c>
      <c r="D789" s="56">
        <f ca="1" t="shared" si="37"/>
        <v>0.368794513984114</v>
      </c>
      <c r="E789" s="56">
        <f ca="1" t="shared" si="38"/>
        <v>2</v>
      </c>
      <c r="F789" s="64">
        <f ca="1">IF(E789=1,$C$4*SQRT(D789),IF(E789=2,$C$4+($C$5-$C$4)*D789,$C$6-($C$6-$C$5)*SQRT(1-D789)))</f>
        <v>4.47517805593646</v>
      </c>
    </row>
    <row r="790" spans="2:6">
      <c r="B790" s="55">
        <v>774</v>
      </c>
      <c r="C790" s="56">
        <f ca="1" t="shared" si="36"/>
        <v>0.965489969026154</v>
      </c>
      <c r="D790" s="56">
        <f ca="1" t="shared" si="37"/>
        <v>0.52106242092389</v>
      </c>
      <c r="E790" s="56">
        <f ca="1" t="shared" si="38"/>
        <v>3</v>
      </c>
      <c r="F790" s="64">
        <f ca="1">IF(E790=1,$C$4*SQRT(D790),IF(E790=2,$C$4+($C$5-$C$4)*D790,$C$6-($C$6-$C$5)*SQRT(1-D790)))</f>
        <v>7.92384051390916</v>
      </c>
    </row>
    <row r="791" spans="2:6">
      <c r="B791" s="55">
        <v>775</v>
      </c>
      <c r="C791" s="56">
        <f ca="1" t="shared" si="36"/>
        <v>0.318290054158604</v>
      </c>
      <c r="D791" s="56">
        <f ca="1" t="shared" si="37"/>
        <v>0.206450982491067</v>
      </c>
      <c r="E791" s="56">
        <f ca="1" t="shared" si="38"/>
        <v>2</v>
      </c>
      <c r="F791" s="64">
        <f ca="1">IF(E791=1,$C$4*SQRT(D791),IF(E791=2,$C$4+($C$5-$C$4)*D791,$C$6-($C$6-$C$5)*SQRT(1-D791)))</f>
        <v>3.82580392996427</v>
      </c>
    </row>
    <row r="792" spans="2:6">
      <c r="B792" s="55">
        <v>776</v>
      </c>
      <c r="C792" s="56">
        <f ca="1" t="shared" si="36"/>
        <v>0.854577230376859</v>
      </c>
      <c r="D792" s="56">
        <f ca="1" t="shared" si="37"/>
        <v>0.403999816133596</v>
      </c>
      <c r="E792" s="56">
        <f ca="1" t="shared" si="38"/>
        <v>3</v>
      </c>
      <c r="F792" s="64">
        <f ca="1">IF(E792=1,$C$4*SQRT(D792),IF(E792=2,$C$4+($C$5-$C$4)*D792,$C$6-($C$6-$C$5)*SQRT(1-D792)))</f>
        <v>7.68396855487719</v>
      </c>
    </row>
    <row r="793" spans="2:6">
      <c r="B793" s="55">
        <v>777</v>
      </c>
      <c r="C793" s="56">
        <f ca="1" t="shared" si="36"/>
        <v>0.290820820464076</v>
      </c>
      <c r="D793" s="56">
        <f ca="1" t="shared" si="37"/>
        <v>0.385182072864523</v>
      </c>
      <c r="E793" s="56">
        <f ca="1" t="shared" si="38"/>
        <v>2</v>
      </c>
      <c r="F793" s="64">
        <f ca="1">IF(E793=1,$C$4*SQRT(D793),IF(E793=2,$C$4+($C$5-$C$4)*D793,$C$6-($C$6-$C$5)*SQRT(1-D793)))</f>
        <v>4.54072829145809</v>
      </c>
    </row>
    <row r="794" spans="2:6">
      <c r="B794" s="55">
        <v>778</v>
      </c>
      <c r="C794" s="56">
        <f ca="1" t="shared" si="36"/>
        <v>0.844913151455844</v>
      </c>
      <c r="D794" s="56">
        <f ca="1" t="shared" si="37"/>
        <v>0.830461603463719</v>
      </c>
      <c r="E794" s="56">
        <f ca="1" t="shared" si="38"/>
        <v>3</v>
      </c>
      <c r="F794" s="64">
        <f ca="1">IF(E794=1,$C$4*SQRT(D794),IF(E794=2,$C$4+($C$5-$C$4)*D794,$C$6-($C$6-$C$5)*SQRT(1-D794)))</f>
        <v>8.76474878311069</v>
      </c>
    </row>
    <row r="795" spans="2:6">
      <c r="B795" s="55">
        <v>779</v>
      </c>
      <c r="C795" s="56">
        <f ca="1" t="shared" si="36"/>
        <v>0.808500524428874</v>
      </c>
      <c r="D795" s="56">
        <f ca="1" t="shared" si="37"/>
        <v>0.866144311893025</v>
      </c>
      <c r="E795" s="56">
        <f ca="1" t="shared" si="38"/>
        <v>3</v>
      </c>
      <c r="F795" s="64">
        <f ca="1">IF(E795=1,$C$4*SQRT(D795),IF(E795=2,$C$4+($C$5-$C$4)*D795,$C$6-($C$6-$C$5)*SQRT(1-D795)))</f>
        <v>8.90241119130943</v>
      </c>
    </row>
    <row r="796" spans="2:6">
      <c r="B796" s="55">
        <v>780</v>
      </c>
      <c r="C796" s="56">
        <f ca="1" t="shared" si="36"/>
        <v>0.528262142616368</v>
      </c>
      <c r="D796" s="56">
        <f ca="1" t="shared" si="37"/>
        <v>0.444095581340205</v>
      </c>
      <c r="E796" s="56">
        <f ca="1" t="shared" si="38"/>
        <v>2</v>
      </c>
      <c r="F796" s="64">
        <f ca="1">IF(E796=1,$C$4*SQRT(D796),IF(E796=2,$C$4+($C$5-$C$4)*D796,$C$6-($C$6-$C$5)*SQRT(1-D796)))</f>
        <v>4.77638232536082</v>
      </c>
    </row>
    <row r="797" spans="2:6">
      <c r="B797" s="55">
        <v>781</v>
      </c>
      <c r="C797" s="56">
        <f ca="1" t="shared" si="36"/>
        <v>0.685618500465077</v>
      </c>
      <c r="D797" s="56">
        <f ca="1" t="shared" si="37"/>
        <v>0.0107430066922738</v>
      </c>
      <c r="E797" s="56">
        <f ca="1" t="shared" si="38"/>
        <v>2</v>
      </c>
      <c r="F797" s="64">
        <f ca="1">IF(E797=1,$C$4*SQRT(D797),IF(E797=2,$C$4+($C$5-$C$4)*D797,$C$6-($C$6-$C$5)*SQRT(1-D797)))</f>
        <v>3.0429720267691</v>
      </c>
    </row>
    <row r="798" spans="2:6">
      <c r="B798" s="55">
        <v>782</v>
      </c>
      <c r="C798" s="56">
        <f ca="1" t="shared" si="36"/>
        <v>0.953454997445235</v>
      </c>
      <c r="D798" s="56">
        <f ca="1" t="shared" si="37"/>
        <v>0.25928673997629</v>
      </c>
      <c r="E798" s="56">
        <f ca="1" t="shared" si="38"/>
        <v>3</v>
      </c>
      <c r="F798" s="64">
        <f ca="1">IF(E798=1,$C$4*SQRT(D798),IF(E798=2,$C$4+($C$5-$C$4)*D798,$C$6-($C$6-$C$5)*SQRT(1-D798)))</f>
        <v>7.41805899753434</v>
      </c>
    </row>
    <row r="799" spans="2:6">
      <c r="B799" s="55">
        <v>783</v>
      </c>
      <c r="C799" s="56">
        <f ca="1" t="shared" si="36"/>
        <v>0.295164921819216</v>
      </c>
      <c r="D799" s="56">
        <f ca="1" t="shared" si="37"/>
        <v>0.949288510803413</v>
      </c>
      <c r="E799" s="56">
        <f ca="1" t="shared" si="38"/>
        <v>2</v>
      </c>
      <c r="F799" s="64">
        <f ca="1">IF(E799=1,$C$4*SQRT(D799),IF(E799=2,$C$4+($C$5-$C$4)*D799,$C$6-($C$6-$C$5)*SQRT(1-D799)))</f>
        <v>6.79715404321365</v>
      </c>
    </row>
    <row r="800" spans="2:6">
      <c r="B800" s="55">
        <v>784</v>
      </c>
      <c r="C800" s="56">
        <f ca="1" t="shared" si="36"/>
        <v>0.619401736292907</v>
      </c>
      <c r="D800" s="56">
        <f ca="1" t="shared" si="37"/>
        <v>0.811544877693286</v>
      </c>
      <c r="E800" s="56">
        <f ca="1" t="shared" si="38"/>
        <v>2</v>
      </c>
      <c r="F800" s="64">
        <f ca="1">IF(E800=1,$C$4*SQRT(D800),IF(E800=2,$C$4+($C$5-$C$4)*D800,$C$6-($C$6-$C$5)*SQRT(1-D800)))</f>
        <v>6.24617951077314</v>
      </c>
    </row>
    <row r="801" spans="2:6">
      <c r="B801" s="55">
        <v>785</v>
      </c>
      <c r="C801" s="56">
        <f ca="1" t="shared" si="36"/>
        <v>0.285428540375198</v>
      </c>
      <c r="D801" s="56">
        <f ca="1" t="shared" si="37"/>
        <v>0.0250262972244817</v>
      </c>
      <c r="E801" s="56">
        <f ca="1" t="shared" si="38"/>
        <v>2</v>
      </c>
      <c r="F801" s="64">
        <f ca="1">IF(E801=1,$C$4*SQRT(D801),IF(E801=2,$C$4+($C$5-$C$4)*D801,$C$6-($C$6-$C$5)*SQRT(1-D801)))</f>
        <v>3.10010518889793</v>
      </c>
    </row>
    <row r="802" spans="2:6">
      <c r="B802" s="55">
        <v>786</v>
      </c>
      <c r="C802" s="56">
        <f ca="1" t="shared" si="36"/>
        <v>0.245370228899951</v>
      </c>
      <c r="D802" s="56">
        <f ca="1" t="shared" si="37"/>
        <v>0.427919377335367</v>
      </c>
      <c r="E802" s="56">
        <f ca="1" t="shared" si="38"/>
        <v>2</v>
      </c>
      <c r="F802" s="64">
        <f ca="1">IF(E802=1,$C$4*SQRT(D802),IF(E802=2,$C$4+($C$5-$C$4)*D802,$C$6-($C$6-$C$5)*SQRT(1-D802)))</f>
        <v>4.71167750934147</v>
      </c>
    </row>
    <row r="803" spans="2:6">
      <c r="B803" s="55">
        <v>787</v>
      </c>
      <c r="C803" s="56">
        <f ca="1" t="shared" si="36"/>
        <v>0.705286529583845</v>
      </c>
      <c r="D803" s="56">
        <f ca="1" t="shared" si="37"/>
        <v>0.792200156071206</v>
      </c>
      <c r="E803" s="56">
        <f ca="1" t="shared" si="38"/>
        <v>2</v>
      </c>
      <c r="F803" s="64">
        <f ca="1">IF(E803=1,$C$4*SQRT(D803),IF(E803=2,$C$4+($C$5-$C$4)*D803,$C$6-($C$6-$C$5)*SQRT(1-D803)))</f>
        <v>6.16880062428482</v>
      </c>
    </row>
    <row r="804" spans="2:6">
      <c r="B804" s="55">
        <v>788</v>
      </c>
      <c r="C804" s="56">
        <f ca="1" t="shared" si="36"/>
        <v>0.553857281543142</v>
      </c>
      <c r="D804" s="56">
        <f ca="1" t="shared" si="37"/>
        <v>0.0688797415428344</v>
      </c>
      <c r="E804" s="56">
        <f ca="1" t="shared" si="38"/>
        <v>2</v>
      </c>
      <c r="F804" s="64">
        <f ca="1">IF(E804=1,$C$4*SQRT(D804),IF(E804=2,$C$4+($C$5-$C$4)*D804,$C$6-($C$6-$C$5)*SQRT(1-D804)))</f>
        <v>3.27551896617134</v>
      </c>
    </row>
    <row r="805" spans="2:6">
      <c r="B805" s="55">
        <v>789</v>
      </c>
      <c r="C805" s="56">
        <f ca="1" t="shared" si="36"/>
        <v>0.987255286985848</v>
      </c>
      <c r="D805" s="56">
        <f ca="1" t="shared" si="37"/>
        <v>0.632288072155076</v>
      </c>
      <c r="E805" s="56">
        <f ca="1" t="shared" si="38"/>
        <v>3</v>
      </c>
      <c r="F805" s="64">
        <f ca="1">IF(E805=1,$C$4*SQRT(D805),IF(E805=2,$C$4+($C$5-$C$4)*D805,$C$6-($C$6-$C$5)*SQRT(1-D805)))</f>
        <v>8.18082234220945</v>
      </c>
    </row>
    <row r="806" spans="2:6">
      <c r="B806" s="55">
        <v>790</v>
      </c>
      <c r="C806" s="56">
        <f ca="1" t="shared" si="36"/>
        <v>0.948545666224238</v>
      </c>
      <c r="D806" s="56">
        <f ca="1" t="shared" si="37"/>
        <v>0.739903417990255</v>
      </c>
      <c r="E806" s="56">
        <f ca="1" t="shared" si="38"/>
        <v>3</v>
      </c>
      <c r="F806" s="64">
        <f ca="1">IF(E806=1,$C$4*SQRT(D806),IF(E806=2,$C$4+($C$5-$C$4)*D806,$C$6-($C$6-$C$5)*SQRT(1-D806)))</f>
        <v>8.47001005294554</v>
      </c>
    </row>
    <row r="807" spans="2:6">
      <c r="B807" s="55">
        <v>791</v>
      </c>
      <c r="C807" s="56">
        <f ca="1" t="shared" si="36"/>
        <v>0.124970996432253</v>
      </c>
      <c r="D807" s="56">
        <f ca="1" t="shared" si="37"/>
        <v>0.300897035263381</v>
      </c>
      <c r="E807" s="56">
        <f ca="1" t="shared" si="38"/>
        <v>1</v>
      </c>
      <c r="F807" s="64">
        <f ca="1">IF(E807=1,$C$4*SQRT(D807),IF(E807=2,$C$4+($C$5-$C$4)*D807,$C$6-($C$6-$C$5)*SQRT(1-D807)))</f>
        <v>1.64562247109427</v>
      </c>
    </row>
    <row r="808" spans="2:6">
      <c r="B808" s="55">
        <v>792</v>
      </c>
      <c r="C808" s="56">
        <f ca="1" t="shared" si="36"/>
        <v>0.244177604339896</v>
      </c>
      <c r="D808" s="56">
        <f ca="1" t="shared" si="37"/>
        <v>0.174731115466099</v>
      </c>
      <c r="E808" s="56">
        <f ca="1" t="shared" si="38"/>
        <v>2</v>
      </c>
      <c r="F808" s="64">
        <f ca="1">IF(E808=1,$C$4*SQRT(D808),IF(E808=2,$C$4+($C$5-$C$4)*D808,$C$6-($C$6-$C$5)*SQRT(1-D808)))</f>
        <v>3.6989244618644</v>
      </c>
    </row>
    <row r="809" spans="2:6">
      <c r="B809" s="55">
        <v>793</v>
      </c>
      <c r="C809" s="56">
        <f ca="1" t="shared" si="36"/>
        <v>0.903215577490533</v>
      </c>
      <c r="D809" s="56">
        <f ca="1" t="shared" si="37"/>
        <v>0.855670272776836</v>
      </c>
      <c r="E809" s="56">
        <f ca="1" t="shared" si="38"/>
        <v>3</v>
      </c>
      <c r="F809" s="64">
        <f ca="1">IF(E809=1,$C$4*SQRT(D809),IF(E809=2,$C$4+($C$5-$C$4)*D809,$C$6-($C$6-$C$5)*SQRT(1-D809)))</f>
        <v>8.86027742629688</v>
      </c>
    </row>
    <row r="810" spans="2:6">
      <c r="B810" s="55">
        <v>794</v>
      </c>
      <c r="C810" s="56">
        <f ca="1" t="shared" si="36"/>
        <v>0.654612605196693</v>
      </c>
      <c r="D810" s="56">
        <f ca="1" t="shared" si="37"/>
        <v>0.62313928584212</v>
      </c>
      <c r="E810" s="56">
        <f ca="1" t="shared" si="38"/>
        <v>2</v>
      </c>
      <c r="F810" s="64">
        <f ca="1">IF(E810=1,$C$4*SQRT(D810),IF(E810=2,$C$4+($C$5-$C$4)*D810,$C$6-($C$6-$C$5)*SQRT(1-D810)))</f>
        <v>5.49255714336848</v>
      </c>
    </row>
    <row r="811" spans="2:6">
      <c r="B811" s="55">
        <v>795</v>
      </c>
      <c r="C811" s="56">
        <f ca="1" t="shared" si="36"/>
        <v>0.294671991403125</v>
      </c>
      <c r="D811" s="56">
        <f ca="1" t="shared" si="37"/>
        <v>0.148264965756659</v>
      </c>
      <c r="E811" s="56">
        <f ca="1" t="shared" si="38"/>
        <v>2</v>
      </c>
      <c r="F811" s="64">
        <f ca="1">IF(E811=1,$C$4*SQRT(D811),IF(E811=2,$C$4+($C$5-$C$4)*D811,$C$6-($C$6-$C$5)*SQRT(1-D811)))</f>
        <v>3.59305986302664</v>
      </c>
    </row>
    <row r="812" spans="2:6">
      <c r="B812" s="55">
        <v>796</v>
      </c>
      <c r="C812" s="56">
        <f ca="1" t="shared" si="36"/>
        <v>0.948665408221775</v>
      </c>
      <c r="D812" s="56">
        <f ca="1" t="shared" si="37"/>
        <v>0.0659960071925239</v>
      </c>
      <c r="E812" s="56">
        <f ca="1" t="shared" si="38"/>
        <v>3</v>
      </c>
      <c r="F812" s="64">
        <f ca="1">IF(E812=1,$C$4*SQRT(D812),IF(E812=2,$C$4+($C$5-$C$4)*D812,$C$6-($C$6-$C$5)*SQRT(1-D812)))</f>
        <v>7.10068353999304</v>
      </c>
    </row>
    <row r="813" spans="2:6">
      <c r="B813" s="55">
        <v>797</v>
      </c>
      <c r="C813" s="56">
        <f ca="1" t="shared" si="36"/>
        <v>0.657873127926873</v>
      </c>
      <c r="D813" s="56">
        <f ca="1" t="shared" si="37"/>
        <v>0.233966122093874</v>
      </c>
      <c r="E813" s="56">
        <f ca="1" t="shared" si="38"/>
        <v>2</v>
      </c>
      <c r="F813" s="64">
        <f ca="1">IF(E813=1,$C$4*SQRT(D813),IF(E813=2,$C$4+($C$5-$C$4)*D813,$C$6-($C$6-$C$5)*SQRT(1-D813)))</f>
        <v>3.9358644883755</v>
      </c>
    </row>
    <row r="814" spans="2:6">
      <c r="B814" s="55">
        <v>798</v>
      </c>
      <c r="C814" s="56">
        <f ca="1" t="shared" si="36"/>
        <v>0.490917807129814</v>
      </c>
      <c r="D814" s="56">
        <f ca="1" t="shared" si="37"/>
        <v>0.846768828146277</v>
      </c>
      <c r="E814" s="56">
        <f ca="1" t="shared" si="38"/>
        <v>2</v>
      </c>
      <c r="F814" s="64">
        <f ca="1">IF(E814=1,$C$4*SQRT(D814),IF(E814=2,$C$4+($C$5-$C$4)*D814,$C$6-($C$6-$C$5)*SQRT(1-D814)))</f>
        <v>6.38707531258511</v>
      </c>
    </row>
    <row r="815" spans="2:6">
      <c r="B815" s="55">
        <v>799</v>
      </c>
      <c r="C815" s="56">
        <f ca="1" t="shared" si="36"/>
        <v>0.756948287303819</v>
      </c>
      <c r="D815" s="56">
        <f ca="1" t="shared" si="37"/>
        <v>0.0518775058989491</v>
      </c>
      <c r="E815" s="56">
        <f ca="1" t="shared" si="38"/>
        <v>2</v>
      </c>
      <c r="F815" s="64">
        <f ca="1">IF(E815=1,$C$4*SQRT(D815),IF(E815=2,$C$4+($C$5-$C$4)*D815,$C$6-($C$6-$C$5)*SQRT(1-D815)))</f>
        <v>3.2075100235958</v>
      </c>
    </row>
    <row r="816" spans="2:6">
      <c r="B816" s="55">
        <v>800</v>
      </c>
      <c r="C816" s="56">
        <f ca="1" t="shared" si="36"/>
        <v>0.344089332491855</v>
      </c>
      <c r="D816" s="56">
        <f ca="1" t="shared" si="37"/>
        <v>0.801839365955791</v>
      </c>
      <c r="E816" s="56">
        <f ca="1" t="shared" si="38"/>
        <v>2</v>
      </c>
      <c r="F816" s="64">
        <f ca="1">IF(E816=1,$C$4*SQRT(D816),IF(E816=2,$C$4+($C$5-$C$4)*D816,$C$6-($C$6-$C$5)*SQRT(1-D816)))</f>
        <v>6.20735746382316</v>
      </c>
    </row>
    <row r="817" spans="2:6">
      <c r="B817" s="55">
        <v>801</v>
      </c>
      <c r="C817" s="56">
        <f ca="1" t="shared" si="36"/>
        <v>0.451698322664188</v>
      </c>
      <c r="D817" s="56">
        <f ca="1" t="shared" si="37"/>
        <v>0.211004457783763</v>
      </c>
      <c r="E817" s="56">
        <f ca="1" t="shared" si="38"/>
        <v>2</v>
      </c>
      <c r="F817" s="64">
        <f ca="1">IF(E817=1,$C$4*SQRT(D817),IF(E817=2,$C$4+($C$5-$C$4)*D817,$C$6-($C$6-$C$5)*SQRT(1-D817)))</f>
        <v>3.84401783113505</v>
      </c>
    </row>
    <row r="818" spans="2:6">
      <c r="B818" s="55">
        <v>802</v>
      </c>
      <c r="C818" s="56">
        <f ca="1" t="shared" si="36"/>
        <v>0.711614702474905</v>
      </c>
      <c r="D818" s="56">
        <f ca="1" t="shared" si="37"/>
        <v>0.747640978126139</v>
      </c>
      <c r="E818" s="56">
        <f ca="1" t="shared" si="38"/>
        <v>2</v>
      </c>
      <c r="F818" s="64">
        <f ca="1">IF(E818=1,$C$4*SQRT(D818),IF(E818=2,$C$4+($C$5-$C$4)*D818,$C$6-($C$6-$C$5)*SQRT(1-D818)))</f>
        <v>5.99056391250456</v>
      </c>
    </row>
    <row r="819" spans="2:6">
      <c r="B819" s="55">
        <v>803</v>
      </c>
      <c r="C819" s="56">
        <f ca="1" t="shared" si="36"/>
        <v>0.772873051310584</v>
      </c>
      <c r="D819" s="56">
        <f ca="1" t="shared" si="37"/>
        <v>0.349136088029352</v>
      </c>
      <c r="E819" s="56">
        <f ca="1" t="shared" si="38"/>
        <v>2</v>
      </c>
      <c r="F819" s="64">
        <f ca="1">IF(E819=1,$C$4*SQRT(D819),IF(E819=2,$C$4+($C$5-$C$4)*D819,$C$6-($C$6-$C$5)*SQRT(1-D819)))</f>
        <v>4.39654435211741</v>
      </c>
    </row>
    <row r="820" spans="2:6">
      <c r="B820" s="55">
        <v>804</v>
      </c>
      <c r="C820" s="56">
        <f ca="1" t="shared" si="36"/>
        <v>0.00869867678670988</v>
      </c>
      <c r="D820" s="56">
        <f ca="1" t="shared" si="37"/>
        <v>0.0194726069002571</v>
      </c>
      <c r="E820" s="56">
        <f ca="1" t="shared" si="38"/>
        <v>1</v>
      </c>
      <c r="F820" s="64">
        <f ca="1">IF(E820=1,$C$4*SQRT(D820),IF(E820=2,$C$4+($C$5-$C$4)*D820,$C$6-($C$6-$C$5)*SQRT(1-D820)))</f>
        <v>0.418632848809448</v>
      </c>
    </row>
    <row r="821" spans="2:6">
      <c r="B821" s="55">
        <v>805</v>
      </c>
      <c r="C821" s="56">
        <f ca="1" t="shared" si="36"/>
        <v>0.4503396621489</v>
      </c>
      <c r="D821" s="56">
        <f ca="1" t="shared" si="37"/>
        <v>0.0117794795232917</v>
      </c>
      <c r="E821" s="56">
        <f ca="1" t="shared" si="38"/>
        <v>2</v>
      </c>
      <c r="F821" s="64">
        <f ca="1">IF(E821=1,$C$4*SQRT(D821),IF(E821=2,$C$4+($C$5-$C$4)*D821,$C$6-($C$6-$C$5)*SQRT(1-D821)))</f>
        <v>3.04711791809317</v>
      </c>
    </row>
    <row r="822" spans="2:6">
      <c r="B822" s="55">
        <v>806</v>
      </c>
      <c r="C822" s="56">
        <f ca="1" t="shared" si="36"/>
        <v>0.722250301732249</v>
      </c>
      <c r="D822" s="56">
        <f ca="1" t="shared" si="37"/>
        <v>0.406882409906129</v>
      </c>
      <c r="E822" s="56">
        <f ca="1" t="shared" si="38"/>
        <v>2</v>
      </c>
      <c r="F822" s="64">
        <f ca="1">IF(E822=1,$C$4*SQRT(D822),IF(E822=2,$C$4+($C$5-$C$4)*D822,$C$6-($C$6-$C$5)*SQRT(1-D822)))</f>
        <v>4.62752963962452</v>
      </c>
    </row>
    <row r="823" spans="2:6">
      <c r="B823" s="55">
        <v>807</v>
      </c>
      <c r="C823" s="56">
        <f ca="1" t="shared" si="36"/>
        <v>0.186790394862514</v>
      </c>
      <c r="D823" s="56">
        <f ca="1" t="shared" si="37"/>
        <v>0.283187478639098</v>
      </c>
      <c r="E823" s="56">
        <f ca="1" t="shared" si="38"/>
        <v>1</v>
      </c>
      <c r="F823" s="64">
        <f ca="1">IF(E823=1,$C$4*SQRT(D823),IF(E823=2,$C$4+($C$5-$C$4)*D823,$C$6-($C$6-$C$5)*SQRT(1-D823)))</f>
        <v>1.59646086947093</v>
      </c>
    </row>
    <row r="824" spans="2:6">
      <c r="B824" s="55">
        <v>808</v>
      </c>
      <c r="C824" s="56">
        <f ca="1" t="shared" si="36"/>
        <v>0.309279562008125</v>
      </c>
      <c r="D824" s="56">
        <f ca="1" t="shared" si="37"/>
        <v>0.348047640231546</v>
      </c>
      <c r="E824" s="56">
        <f ca="1" t="shared" si="38"/>
        <v>2</v>
      </c>
      <c r="F824" s="64">
        <f ca="1">IF(E824=1,$C$4*SQRT(D824),IF(E824=2,$C$4+($C$5-$C$4)*D824,$C$6-($C$6-$C$5)*SQRT(1-D824)))</f>
        <v>4.39219056092619</v>
      </c>
    </row>
    <row r="825" spans="2:6">
      <c r="B825" s="55">
        <v>809</v>
      </c>
      <c r="C825" s="56">
        <f ca="1" t="shared" si="36"/>
        <v>0.983208239502209</v>
      </c>
      <c r="D825" s="56">
        <f ca="1" t="shared" si="37"/>
        <v>0.487167424690599</v>
      </c>
      <c r="E825" s="56">
        <f ca="1" t="shared" si="38"/>
        <v>3</v>
      </c>
      <c r="F825" s="64">
        <f ca="1">IF(E825=1,$C$4*SQRT(D825),IF(E825=2,$C$4+($C$5-$C$4)*D825,$C$6-($C$6-$C$5)*SQRT(1-D825)))</f>
        <v>7.85163011150672</v>
      </c>
    </row>
    <row r="826" spans="2:6">
      <c r="B826" s="55">
        <v>810</v>
      </c>
      <c r="C826" s="56">
        <f ca="1" t="shared" si="36"/>
        <v>0.537519500840154</v>
      </c>
      <c r="D826" s="56">
        <f ca="1" t="shared" si="37"/>
        <v>0.303892554782124</v>
      </c>
      <c r="E826" s="56">
        <f ca="1" t="shared" si="38"/>
        <v>2</v>
      </c>
      <c r="F826" s="64">
        <f ca="1">IF(E826=1,$C$4*SQRT(D826),IF(E826=2,$C$4+($C$5-$C$4)*D826,$C$6-($C$6-$C$5)*SQRT(1-D826)))</f>
        <v>4.21557021912849</v>
      </c>
    </row>
    <row r="827" spans="2:6">
      <c r="B827" s="55">
        <v>811</v>
      </c>
      <c r="C827" s="56">
        <f ca="1" t="shared" si="36"/>
        <v>0.668658462225993</v>
      </c>
      <c r="D827" s="56">
        <f ca="1" t="shared" si="37"/>
        <v>0.0276706644442934</v>
      </c>
      <c r="E827" s="56">
        <f ca="1" t="shared" si="38"/>
        <v>2</v>
      </c>
      <c r="F827" s="64">
        <f ca="1">IF(E827=1,$C$4*SQRT(D827),IF(E827=2,$C$4+($C$5-$C$4)*D827,$C$6-($C$6-$C$5)*SQRT(1-D827)))</f>
        <v>3.11068265777717</v>
      </c>
    </row>
    <row r="828" spans="2:6">
      <c r="B828" s="55">
        <v>812</v>
      </c>
      <c r="C828" s="56">
        <f ca="1" t="shared" si="36"/>
        <v>0.47172664590929</v>
      </c>
      <c r="D828" s="56">
        <f ca="1" t="shared" si="37"/>
        <v>0.224673362504201</v>
      </c>
      <c r="E828" s="56">
        <f ca="1" t="shared" si="38"/>
        <v>2</v>
      </c>
      <c r="F828" s="64">
        <f ca="1">IF(E828=1,$C$4*SQRT(D828),IF(E828=2,$C$4+($C$5-$C$4)*D828,$C$6-($C$6-$C$5)*SQRT(1-D828)))</f>
        <v>3.89869345001681</v>
      </c>
    </row>
    <row r="829" spans="2:6">
      <c r="B829" s="55">
        <v>813</v>
      </c>
      <c r="C829" s="56">
        <f ca="1" t="shared" si="36"/>
        <v>0.9109711465146</v>
      </c>
      <c r="D829" s="56">
        <f ca="1" t="shared" si="37"/>
        <v>0.777909607243693</v>
      </c>
      <c r="E829" s="56">
        <f ca="1" t="shared" si="38"/>
        <v>3</v>
      </c>
      <c r="F829" s="64">
        <f ca="1">IF(E829=1,$C$4*SQRT(D829),IF(E829=2,$C$4+($C$5-$C$4)*D829,$C$6-($C$6-$C$5)*SQRT(1-D829)))</f>
        <v>8.58620597864938</v>
      </c>
    </row>
    <row r="830" spans="2:6">
      <c r="B830" s="55">
        <v>814</v>
      </c>
      <c r="C830" s="56">
        <f ca="1" t="shared" si="36"/>
        <v>0.387699649202871</v>
      </c>
      <c r="D830" s="56">
        <f ca="1" t="shared" si="37"/>
        <v>0.272990033888819</v>
      </c>
      <c r="E830" s="56">
        <f ca="1" t="shared" si="38"/>
        <v>2</v>
      </c>
      <c r="F830" s="64">
        <f ca="1">IF(E830=1,$C$4*SQRT(D830),IF(E830=2,$C$4+($C$5-$C$4)*D830,$C$6-($C$6-$C$5)*SQRT(1-D830)))</f>
        <v>4.09196013555528</v>
      </c>
    </row>
    <row r="831" spans="2:6">
      <c r="B831" s="55">
        <v>815</v>
      </c>
      <c r="C831" s="56">
        <f ca="1" t="shared" si="36"/>
        <v>0.0590624101328276</v>
      </c>
      <c r="D831" s="56">
        <f ca="1" t="shared" si="37"/>
        <v>0.483882623631609</v>
      </c>
      <c r="E831" s="56">
        <f ca="1" t="shared" si="38"/>
        <v>1</v>
      </c>
      <c r="F831" s="64">
        <f ca="1">IF(E831=1,$C$4*SQRT(D831),IF(E831=2,$C$4+($C$5-$C$4)*D831,$C$6-($C$6-$C$5)*SQRT(1-D831)))</f>
        <v>2.08685016536513</v>
      </c>
    </row>
    <row r="832" spans="2:6">
      <c r="B832" s="55">
        <v>816</v>
      </c>
      <c r="C832" s="56">
        <f ca="1" t="shared" si="36"/>
        <v>0.81095159681688</v>
      </c>
      <c r="D832" s="56">
        <f ca="1" t="shared" si="37"/>
        <v>0.185064943535675</v>
      </c>
      <c r="E832" s="56">
        <f ca="1" t="shared" si="38"/>
        <v>3</v>
      </c>
      <c r="F832" s="64">
        <f ca="1">IF(E832=1,$C$4*SQRT(D832),IF(E832=2,$C$4+($C$5-$C$4)*D832,$C$6-($C$6-$C$5)*SQRT(1-D832)))</f>
        <v>7.29178739605272</v>
      </c>
    </row>
    <row r="833" spans="2:6">
      <c r="B833" s="55">
        <v>817</v>
      </c>
      <c r="C833" s="56">
        <f ca="1" t="shared" si="36"/>
        <v>0.18129353241864</v>
      </c>
      <c r="D833" s="56">
        <f ca="1" t="shared" si="37"/>
        <v>0.21171762266048</v>
      </c>
      <c r="E833" s="56">
        <f ca="1" t="shared" si="38"/>
        <v>1</v>
      </c>
      <c r="F833" s="64">
        <f ca="1">IF(E833=1,$C$4*SQRT(D833),IF(E833=2,$C$4+($C$5-$C$4)*D833,$C$6-($C$6-$C$5)*SQRT(1-D833)))</f>
        <v>1.38038349886701</v>
      </c>
    </row>
    <row r="834" spans="2:6">
      <c r="B834" s="55">
        <v>818</v>
      </c>
      <c r="C834" s="56">
        <f ca="1" t="shared" si="36"/>
        <v>0.996018944504495</v>
      </c>
      <c r="D834" s="56">
        <f ca="1" t="shared" si="37"/>
        <v>0.470005675457734</v>
      </c>
      <c r="E834" s="56">
        <f ca="1" t="shared" si="38"/>
        <v>3</v>
      </c>
      <c r="F834" s="64">
        <f ca="1">IF(E834=1,$C$4*SQRT(D834),IF(E834=2,$C$4+($C$5-$C$4)*D834,$C$6-($C$6-$C$5)*SQRT(1-D834)))</f>
        <v>7.81597872700827</v>
      </c>
    </row>
    <row r="835" spans="2:6">
      <c r="B835" s="55">
        <v>819</v>
      </c>
      <c r="C835" s="56">
        <f ca="1" t="shared" si="36"/>
        <v>0.501104597689422</v>
      </c>
      <c r="D835" s="56">
        <f ca="1" t="shared" si="37"/>
        <v>0.893399934216155</v>
      </c>
      <c r="E835" s="56">
        <f ca="1" t="shared" si="38"/>
        <v>2</v>
      </c>
      <c r="F835" s="64">
        <f ca="1">IF(E835=1,$C$4*SQRT(D835),IF(E835=2,$C$4+($C$5-$C$4)*D835,$C$6-($C$6-$C$5)*SQRT(1-D835)))</f>
        <v>6.57359973686462</v>
      </c>
    </row>
    <row r="836" spans="2:6">
      <c r="B836" s="55">
        <v>820</v>
      </c>
      <c r="C836" s="56">
        <f ca="1" t="shared" si="36"/>
        <v>0.0344721880708705</v>
      </c>
      <c r="D836" s="56">
        <f ca="1" t="shared" si="37"/>
        <v>0.353972697712618</v>
      </c>
      <c r="E836" s="56">
        <f ca="1" t="shared" si="38"/>
        <v>1</v>
      </c>
      <c r="F836" s="64">
        <f ca="1">IF(E836=1,$C$4*SQRT(D836),IF(E836=2,$C$4+($C$5-$C$4)*D836,$C$6-($C$6-$C$5)*SQRT(1-D836)))</f>
        <v>1.78486814062372</v>
      </c>
    </row>
    <row r="837" spans="2:6">
      <c r="B837" s="55">
        <v>821</v>
      </c>
      <c r="C837" s="56">
        <f ca="1" t="shared" si="36"/>
        <v>0.246692277682343</v>
      </c>
      <c r="D837" s="56">
        <f ca="1" t="shared" si="37"/>
        <v>0.0455339224471623</v>
      </c>
      <c r="E837" s="56">
        <f ca="1" t="shared" si="38"/>
        <v>2</v>
      </c>
      <c r="F837" s="64">
        <f ca="1">IF(E837=1,$C$4*SQRT(D837),IF(E837=2,$C$4+($C$5-$C$4)*D837,$C$6-($C$6-$C$5)*SQRT(1-D837)))</f>
        <v>3.18213568978865</v>
      </c>
    </row>
    <row r="838" spans="2:6">
      <c r="B838" s="55">
        <v>822</v>
      </c>
      <c r="C838" s="56">
        <f ca="1" t="shared" si="36"/>
        <v>0.519981174150696</v>
      </c>
      <c r="D838" s="56">
        <f ca="1" t="shared" si="37"/>
        <v>0.758151741900427</v>
      </c>
      <c r="E838" s="56">
        <f ca="1" t="shared" si="38"/>
        <v>2</v>
      </c>
      <c r="F838" s="64">
        <f ca="1">IF(E838=1,$C$4*SQRT(D838),IF(E838=2,$C$4+($C$5-$C$4)*D838,$C$6-($C$6-$C$5)*SQRT(1-D838)))</f>
        <v>6.03260696760171</v>
      </c>
    </row>
    <row r="839" spans="2:6">
      <c r="B839" s="55">
        <v>823</v>
      </c>
      <c r="C839" s="56">
        <f ca="1" t="shared" si="36"/>
        <v>0.647764887105834</v>
      </c>
      <c r="D839" s="56">
        <f ca="1" t="shared" si="37"/>
        <v>0.76624224977148</v>
      </c>
      <c r="E839" s="56">
        <f ca="1" t="shared" si="38"/>
        <v>2</v>
      </c>
      <c r="F839" s="64">
        <f ca="1">IF(E839=1,$C$4*SQRT(D839),IF(E839=2,$C$4+($C$5-$C$4)*D839,$C$6-($C$6-$C$5)*SQRT(1-D839)))</f>
        <v>6.06496899908592</v>
      </c>
    </row>
    <row r="840" spans="2:6">
      <c r="B840" s="55">
        <v>824</v>
      </c>
      <c r="C840" s="56">
        <f ca="1" t="shared" si="36"/>
        <v>0.387768471107712</v>
      </c>
      <c r="D840" s="56">
        <f ca="1" t="shared" si="37"/>
        <v>0.200663680651125</v>
      </c>
      <c r="E840" s="56">
        <f ca="1" t="shared" si="38"/>
        <v>2</v>
      </c>
      <c r="F840" s="64">
        <f ca="1">IF(E840=1,$C$4*SQRT(D840),IF(E840=2,$C$4+($C$5-$C$4)*D840,$C$6-($C$6-$C$5)*SQRT(1-D840)))</f>
        <v>3.8026547226045</v>
      </c>
    </row>
    <row r="841" spans="2:6">
      <c r="B841" s="55">
        <v>825</v>
      </c>
      <c r="C841" s="56">
        <f ca="1" t="shared" si="36"/>
        <v>0.656587076025763</v>
      </c>
      <c r="D841" s="56">
        <f ca="1" t="shared" si="37"/>
        <v>0.975385991661998</v>
      </c>
      <c r="E841" s="56">
        <f ca="1" t="shared" si="38"/>
        <v>2</v>
      </c>
      <c r="F841" s="64">
        <f ca="1">IF(E841=1,$C$4*SQRT(D841),IF(E841=2,$C$4+($C$5-$C$4)*D841,$C$6-($C$6-$C$5)*SQRT(1-D841)))</f>
        <v>6.90154396664799</v>
      </c>
    </row>
    <row r="842" spans="2:6">
      <c r="B842" s="55">
        <v>826</v>
      </c>
      <c r="C842" s="56">
        <f ca="1" t="shared" si="36"/>
        <v>0.528401913517573</v>
      </c>
      <c r="D842" s="56">
        <f ca="1" t="shared" si="37"/>
        <v>0.810349476521381</v>
      </c>
      <c r="E842" s="56">
        <f ca="1" t="shared" si="38"/>
        <v>2</v>
      </c>
      <c r="F842" s="64">
        <f ca="1">IF(E842=1,$C$4*SQRT(D842),IF(E842=2,$C$4+($C$5-$C$4)*D842,$C$6-($C$6-$C$5)*SQRT(1-D842)))</f>
        <v>6.24139790608552</v>
      </c>
    </row>
    <row r="843" spans="2:6">
      <c r="B843" s="55">
        <v>827</v>
      </c>
      <c r="C843" s="56">
        <f ca="1" t="shared" si="36"/>
        <v>0.0684106210676259</v>
      </c>
      <c r="D843" s="56">
        <f ca="1" t="shared" si="37"/>
        <v>0.241056189315107</v>
      </c>
      <c r="E843" s="56">
        <f ca="1" t="shared" si="38"/>
        <v>1</v>
      </c>
      <c r="F843" s="64">
        <f ca="1">IF(E843=1,$C$4*SQRT(D843),IF(E843=2,$C$4+($C$5-$C$4)*D843,$C$6-($C$6-$C$5)*SQRT(1-D843)))</f>
        <v>1.47292420166007</v>
      </c>
    </row>
    <row r="844" spans="2:6">
      <c r="B844" s="55">
        <v>828</v>
      </c>
      <c r="C844" s="56">
        <f ca="1" t="shared" si="36"/>
        <v>0.769657082342262</v>
      </c>
      <c r="D844" s="56">
        <f ca="1" t="shared" si="37"/>
        <v>0.939996507880548</v>
      </c>
      <c r="E844" s="56">
        <f ca="1" t="shared" si="38"/>
        <v>2</v>
      </c>
      <c r="F844" s="64">
        <f ca="1">IF(E844=1,$C$4*SQRT(D844),IF(E844=2,$C$4+($C$5-$C$4)*D844,$C$6-($C$6-$C$5)*SQRT(1-D844)))</f>
        <v>6.75998603152219</v>
      </c>
    </row>
    <row r="845" spans="2:6">
      <c r="B845" s="55">
        <v>829</v>
      </c>
      <c r="C845" s="56">
        <f ca="1" t="shared" si="36"/>
        <v>0.458006277192786</v>
      </c>
      <c r="D845" s="56">
        <f ca="1" t="shared" si="37"/>
        <v>0.546213307776887</v>
      </c>
      <c r="E845" s="56">
        <f ca="1" t="shared" si="38"/>
        <v>2</v>
      </c>
      <c r="F845" s="64">
        <f ca="1">IF(E845=1,$C$4*SQRT(D845),IF(E845=2,$C$4+($C$5-$C$4)*D845,$C$6-($C$6-$C$5)*SQRT(1-D845)))</f>
        <v>5.18485323110755</v>
      </c>
    </row>
    <row r="846" spans="2:6">
      <c r="B846" s="55">
        <v>830</v>
      </c>
      <c r="C846" s="56">
        <f ca="1" t="shared" si="36"/>
        <v>0.27296672806097</v>
      </c>
      <c r="D846" s="56">
        <f ca="1" t="shared" si="37"/>
        <v>0.601766084476357</v>
      </c>
      <c r="E846" s="56">
        <f ca="1" t="shared" si="38"/>
        <v>2</v>
      </c>
      <c r="F846" s="64">
        <f ca="1">IF(E846=1,$C$4*SQRT(D846),IF(E846=2,$C$4+($C$5-$C$4)*D846,$C$6-($C$6-$C$5)*SQRT(1-D846)))</f>
        <v>5.40706433790543</v>
      </c>
    </row>
    <row r="847" spans="2:6">
      <c r="B847" s="55">
        <v>831</v>
      </c>
      <c r="C847" s="56">
        <f ca="1" t="shared" si="36"/>
        <v>0.209319422828503</v>
      </c>
      <c r="D847" s="56">
        <f ca="1" t="shared" si="37"/>
        <v>0.717674885667944</v>
      </c>
      <c r="E847" s="56">
        <f ca="1" t="shared" si="38"/>
        <v>1</v>
      </c>
      <c r="F847" s="64">
        <f ca="1">IF(E847=1,$C$4*SQRT(D847),IF(E847=2,$C$4+($C$5-$C$4)*D847,$C$6-($C$6-$C$5)*SQRT(1-D847)))</f>
        <v>2.54147082828261</v>
      </c>
    </row>
    <row r="848" spans="2:6">
      <c r="B848" s="55">
        <v>832</v>
      </c>
      <c r="C848" s="56">
        <f ca="1" t="shared" si="36"/>
        <v>0.298404366180896</v>
      </c>
      <c r="D848" s="56">
        <f ca="1" t="shared" si="37"/>
        <v>0.584261609093207</v>
      </c>
      <c r="E848" s="56">
        <f ca="1" t="shared" si="38"/>
        <v>2</v>
      </c>
      <c r="F848" s="64">
        <f ca="1">IF(E848=1,$C$4*SQRT(D848),IF(E848=2,$C$4+($C$5-$C$4)*D848,$C$6-($C$6-$C$5)*SQRT(1-D848)))</f>
        <v>5.33704643637283</v>
      </c>
    </row>
    <row r="849" spans="2:6">
      <c r="B849" s="55">
        <v>833</v>
      </c>
      <c r="C849" s="56">
        <f ca="1" t="shared" ref="C849:C912" si="39">RAND()</f>
        <v>0.073989165881349</v>
      </c>
      <c r="D849" s="56">
        <f ca="1" t="shared" ref="D849:D912" si="40">RAND()</f>
        <v>0.762503231237694</v>
      </c>
      <c r="E849" s="56">
        <f ca="1" t="shared" ref="E849:E912" si="41">IF(C849&lt;=$C$10,1,IF(C849&lt;=$C$10+$C$11,2,3))</f>
        <v>1</v>
      </c>
      <c r="F849" s="64">
        <f ca="1">IF(E849=1,$C$4*SQRT(D849),IF(E849=2,$C$4+($C$5-$C$4)*D849,$C$6-($C$6-$C$5)*SQRT(1-D849)))</f>
        <v>2.61964293008403</v>
      </c>
    </row>
    <row r="850" spans="2:6">
      <c r="B850" s="55">
        <v>834</v>
      </c>
      <c r="C850" s="56">
        <f ca="1" t="shared" si="39"/>
        <v>0.904424631672885</v>
      </c>
      <c r="D850" s="56">
        <f ca="1" t="shared" si="40"/>
        <v>0.0321617800286602</v>
      </c>
      <c r="E850" s="56">
        <f ca="1" t="shared" si="41"/>
        <v>3</v>
      </c>
      <c r="F850" s="64">
        <f ca="1">IF(E850=1,$C$4*SQRT(D850),IF(E850=2,$C$4+($C$5-$C$4)*D850,$C$6-($C$6-$C$5)*SQRT(1-D850)))</f>
        <v>7.04863692851217</v>
      </c>
    </row>
    <row r="851" spans="2:6">
      <c r="B851" s="55">
        <v>835</v>
      </c>
      <c r="C851" s="56">
        <f ca="1" t="shared" si="39"/>
        <v>0.885177708764855</v>
      </c>
      <c r="D851" s="56">
        <f ca="1" t="shared" si="40"/>
        <v>0.173053525490599</v>
      </c>
      <c r="E851" s="56">
        <f ca="1" t="shared" si="41"/>
        <v>3</v>
      </c>
      <c r="F851" s="64">
        <f ca="1">IF(E851=1,$C$4*SQRT(D851),IF(E851=2,$C$4+($C$5-$C$4)*D851,$C$6-($C$6-$C$5)*SQRT(1-D851)))</f>
        <v>7.27190207826321</v>
      </c>
    </row>
    <row r="852" spans="2:6">
      <c r="B852" s="55">
        <v>836</v>
      </c>
      <c r="C852" s="56">
        <f ca="1" t="shared" si="39"/>
        <v>0.602520817966817</v>
      </c>
      <c r="D852" s="56">
        <f ca="1" t="shared" si="40"/>
        <v>0.72682891737937</v>
      </c>
      <c r="E852" s="56">
        <f ca="1" t="shared" si="41"/>
        <v>2</v>
      </c>
      <c r="F852" s="64">
        <f ca="1">IF(E852=1,$C$4*SQRT(D852),IF(E852=2,$C$4+($C$5-$C$4)*D852,$C$6-($C$6-$C$5)*SQRT(1-D852)))</f>
        <v>5.90731566951748</v>
      </c>
    </row>
    <row r="853" spans="2:6">
      <c r="B853" s="55">
        <v>837</v>
      </c>
      <c r="C853" s="56">
        <f ca="1" t="shared" si="39"/>
        <v>0.084878563758743</v>
      </c>
      <c r="D853" s="56">
        <f ca="1" t="shared" si="40"/>
        <v>0.673228853212434</v>
      </c>
      <c r="E853" s="56">
        <f ca="1" t="shared" si="41"/>
        <v>1</v>
      </c>
      <c r="F853" s="64">
        <f ca="1">IF(E853=1,$C$4*SQRT(D853),IF(E853=2,$C$4+($C$5-$C$4)*D853,$C$6-($C$6-$C$5)*SQRT(1-D853)))</f>
        <v>2.46151572794323</v>
      </c>
    </row>
    <row r="854" spans="2:6">
      <c r="B854" s="55">
        <v>838</v>
      </c>
      <c r="C854" s="56">
        <f ca="1" t="shared" si="39"/>
        <v>0.647559967168823</v>
      </c>
      <c r="D854" s="56">
        <f ca="1" t="shared" si="40"/>
        <v>0.137185894500811</v>
      </c>
      <c r="E854" s="56">
        <f ca="1" t="shared" si="41"/>
        <v>2</v>
      </c>
      <c r="F854" s="64">
        <f ca="1">IF(E854=1,$C$4*SQRT(D854),IF(E854=2,$C$4+($C$5-$C$4)*D854,$C$6-($C$6-$C$5)*SQRT(1-D854)))</f>
        <v>3.54874357800324</v>
      </c>
    </row>
    <row r="855" spans="2:6">
      <c r="B855" s="55">
        <v>839</v>
      </c>
      <c r="C855" s="56">
        <f ca="1" t="shared" si="39"/>
        <v>0.335598042941967</v>
      </c>
      <c r="D855" s="56">
        <f ca="1" t="shared" si="40"/>
        <v>0.642412060785435</v>
      </c>
      <c r="E855" s="56">
        <f ca="1" t="shared" si="41"/>
        <v>2</v>
      </c>
      <c r="F855" s="64">
        <f ca="1">IF(E855=1,$C$4*SQRT(D855),IF(E855=2,$C$4+($C$5-$C$4)*D855,$C$6-($C$6-$C$5)*SQRT(1-D855)))</f>
        <v>5.56964824314174</v>
      </c>
    </row>
    <row r="856" spans="2:6">
      <c r="B856" s="55">
        <v>840</v>
      </c>
      <c r="C856" s="56">
        <f ca="1" t="shared" si="39"/>
        <v>0.422152151098128</v>
      </c>
      <c r="D856" s="56">
        <f ca="1" t="shared" si="40"/>
        <v>0.239179677441758</v>
      </c>
      <c r="E856" s="56">
        <f ca="1" t="shared" si="41"/>
        <v>2</v>
      </c>
      <c r="F856" s="64">
        <f ca="1">IF(E856=1,$C$4*SQRT(D856),IF(E856=2,$C$4+($C$5-$C$4)*D856,$C$6-($C$6-$C$5)*SQRT(1-D856)))</f>
        <v>3.95671870976703</v>
      </c>
    </row>
    <row r="857" spans="2:6">
      <c r="B857" s="55">
        <v>841</v>
      </c>
      <c r="C857" s="56">
        <f ca="1" t="shared" si="39"/>
        <v>0.092424150475618</v>
      </c>
      <c r="D857" s="56">
        <f ca="1" t="shared" si="40"/>
        <v>0.726453656612294</v>
      </c>
      <c r="E857" s="56">
        <f ca="1" t="shared" si="41"/>
        <v>1</v>
      </c>
      <c r="F857" s="64">
        <f ca="1">IF(E857=1,$C$4*SQRT(D857),IF(E857=2,$C$4+($C$5-$C$4)*D857,$C$6-($C$6-$C$5)*SQRT(1-D857)))</f>
        <v>2.55696752218534</v>
      </c>
    </row>
    <row r="858" spans="2:6">
      <c r="B858" s="55">
        <v>842</v>
      </c>
      <c r="C858" s="56">
        <f ca="1" t="shared" si="39"/>
        <v>0.48938612969023</v>
      </c>
      <c r="D858" s="56">
        <f ca="1" t="shared" si="40"/>
        <v>0.189985251133995</v>
      </c>
      <c r="E858" s="56">
        <f ca="1" t="shared" si="41"/>
        <v>2</v>
      </c>
      <c r="F858" s="64">
        <f ca="1">IF(E858=1,$C$4*SQRT(D858),IF(E858=2,$C$4+($C$5-$C$4)*D858,$C$6-($C$6-$C$5)*SQRT(1-D858)))</f>
        <v>3.75994100453598</v>
      </c>
    </row>
    <row r="859" spans="2:6">
      <c r="B859" s="55">
        <v>843</v>
      </c>
      <c r="C859" s="56">
        <f ca="1" t="shared" si="39"/>
        <v>0.603147203269924</v>
      </c>
      <c r="D859" s="56">
        <f ca="1" t="shared" si="40"/>
        <v>0.234031230513096</v>
      </c>
      <c r="E859" s="56">
        <f ca="1" t="shared" si="41"/>
        <v>2</v>
      </c>
      <c r="F859" s="64">
        <f ca="1">IF(E859=1,$C$4*SQRT(D859),IF(E859=2,$C$4+($C$5-$C$4)*D859,$C$6-($C$6-$C$5)*SQRT(1-D859)))</f>
        <v>3.93612492205238</v>
      </c>
    </row>
    <row r="860" spans="2:6">
      <c r="B860" s="55">
        <v>844</v>
      </c>
      <c r="C860" s="56">
        <f ca="1" t="shared" si="39"/>
        <v>0.419199868945289</v>
      </c>
      <c r="D860" s="56">
        <f ca="1" t="shared" si="40"/>
        <v>0.033209399177301</v>
      </c>
      <c r="E860" s="56">
        <f ca="1" t="shared" si="41"/>
        <v>2</v>
      </c>
      <c r="F860" s="64">
        <f ca="1">IF(E860=1,$C$4*SQRT(D860),IF(E860=2,$C$4+($C$5-$C$4)*D860,$C$6-($C$6-$C$5)*SQRT(1-D860)))</f>
        <v>3.1328375967092</v>
      </c>
    </row>
    <row r="861" spans="2:6">
      <c r="B861" s="55">
        <v>845</v>
      </c>
      <c r="C861" s="56">
        <f ca="1" t="shared" si="39"/>
        <v>0.603624562120688</v>
      </c>
      <c r="D861" s="56">
        <f ca="1" t="shared" si="40"/>
        <v>0.342867655509722</v>
      </c>
      <c r="E861" s="56">
        <f ca="1" t="shared" si="41"/>
        <v>2</v>
      </c>
      <c r="F861" s="64">
        <f ca="1">IF(E861=1,$C$4*SQRT(D861),IF(E861=2,$C$4+($C$5-$C$4)*D861,$C$6-($C$6-$C$5)*SQRT(1-D861)))</f>
        <v>4.37147062203889</v>
      </c>
    </row>
    <row r="862" spans="2:6">
      <c r="B862" s="55">
        <v>846</v>
      </c>
      <c r="C862" s="56">
        <f ca="1" t="shared" si="39"/>
        <v>0.72115231894292</v>
      </c>
      <c r="D862" s="56">
        <f ca="1" t="shared" si="40"/>
        <v>0.603246162321283</v>
      </c>
      <c r="E862" s="56">
        <f ca="1" t="shared" si="41"/>
        <v>2</v>
      </c>
      <c r="F862" s="64">
        <f ca="1">IF(E862=1,$C$4*SQRT(D862),IF(E862=2,$C$4+($C$5-$C$4)*D862,$C$6-($C$6-$C$5)*SQRT(1-D862)))</f>
        <v>5.41298464928513</v>
      </c>
    </row>
    <row r="863" spans="2:6">
      <c r="B863" s="55">
        <v>847</v>
      </c>
      <c r="C863" s="56">
        <f ca="1" t="shared" si="39"/>
        <v>0.554033758936156</v>
      </c>
      <c r="D863" s="56">
        <f ca="1" t="shared" si="40"/>
        <v>0.64525578339078</v>
      </c>
      <c r="E863" s="56">
        <f ca="1" t="shared" si="41"/>
        <v>2</v>
      </c>
      <c r="F863" s="64">
        <f ca="1">IF(E863=1,$C$4*SQRT(D863),IF(E863=2,$C$4+($C$5-$C$4)*D863,$C$6-($C$6-$C$5)*SQRT(1-D863)))</f>
        <v>5.58102313356312</v>
      </c>
    </row>
    <row r="864" spans="2:6">
      <c r="B864" s="55">
        <v>848</v>
      </c>
      <c r="C864" s="56">
        <f ca="1" t="shared" si="39"/>
        <v>0.295617993973329</v>
      </c>
      <c r="D864" s="56">
        <f ca="1" t="shared" si="40"/>
        <v>0.980535285797365</v>
      </c>
      <c r="E864" s="56">
        <f ca="1" t="shared" si="41"/>
        <v>2</v>
      </c>
      <c r="F864" s="64">
        <f ca="1">IF(E864=1,$C$4*SQRT(D864),IF(E864=2,$C$4+($C$5-$C$4)*D864,$C$6-($C$6-$C$5)*SQRT(1-D864)))</f>
        <v>6.92214114318946</v>
      </c>
    </row>
    <row r="865" spans="2:6">
      <c r="B865" s="55">
        <v>849</v>
      </c>
      <c r="C865" s="56">
        <f ca="1" t="shared" si="39"/>
        <v>0.105314496948527</v>
      </c>
      <c r="D865" s="56">
        <f ca="1" t="shared" si="40"/>
        <v>0.627906354903495</v>
      </c>
      <c r="E865" s="56">
        <f ca="1" t="shared" si="41"/>
        <v>1</v>
      </c>
      <c r="F865" s="64">
        <f ca="1">IF(E865=1,$C$4*SQRT(D865),IF(E865=2,$C$4+($C$5-$C$4)*D865,$C$6-($C$6-$C$5)*SQRT(1-D865)))</f>
        <v>2.37721626995346</v>
      </c>
    </row>
    <row r="866" spans="2:6">
      <c r="B866" s="55">
        <v>850</v>
      </c>
      <c r="C866" s="56">
        <f ca="1" t="shared" si="39"/>
        <v>0.103011690490874</v>
      </c>
      <c r="D866" s="56">
        <f ca="1" t="shared" si="40"/>
        <v>0.495874602792408</v>
      </c>
      <c r="E866" s="56">
        <f ca="1" t="shared" si="41"/>
        <v>1</v>
      </c>
      <c r="F866" s="64">
        <f ca="1">IF(E866=1,$C$4*SQRT(D866),IF(E866=2,$C$4+($C$5-$C$4)*D866,$C$6-($C$6-$C$5)*SQRT(1-D866)))</f>
        <v>2.11255092841135</v>
      </c>
    </row>
    <row r="867" spans="2:6">
      <c r="B867" s="55">
        <v>851</v>
      </c>
      <c r="C867" s="56">
        <f ca="1" t="shared" si="39"/>
        <v>0.552302579558938</v>
      </c>
      <c r="D867" s="56">
        <f ca="1" t="shared" si="40"/>
        <v>0.00906749545670671</v>
      </c>
      <c r="E867" s="56">
        <f ca="1" t="shared" si="41"/>
        <v>2</v>
      </c>
      <c r="F867" s="64">
        <f ca="1">IF(E867=1,$C$4*SQRT(D867),IF(E867=2,$C$4+($C$5-$C$4)*D867,$C$6-($C$6-$C$5)*SQRT(1-D867)))</f>
        <v>3.03626998182683</v>
      </c>
    </row>
    <row r="868" spans="2:6">
      <c r="B868" s="55">
        <v>852</v>
      </c>
      <c r="C868" s="56">
        <f ca="1" t="shared" si="39"/>
        <v>0.263421477650291</v>
      </c>
      <c r="D868" s="56">
        <f ca="1" t="shared" si="40"/>
        <v>0.192514696411188</v>
      </c>
      <c r="E868" s="56">
        <f ca="1" t="shared" si="41"/>
        <v>2</v>
      </c>
      <c r="F868" s="64">
        <f ca="1">IF(E868=1,$C$4*SQRT(D868),IF(E868=2,$C$4+($C$5-$C$4)*D868,$C$6-($C$6-$C$5)*SQRT(1-D868)))</f>
        <v>3.77005878564475</v>
      </c>
    </row>
    <row r="869" spans="2:6">
      <c r="B869" s="55">
        <v>853</v>
      </c>
      <c r="C869" s="56">
        <f ca="1" t="shared" si="39"/>
        <v>0.96092399491631</v>
      </c>
      <c r="D869" s="56">
        <f ca="1" t="shared" si="40"/>
        <v>0.790964580121673</v>
      </c>
      <c r="E869" s="56">
        <f ca="1" t="shared" si="41"/>
        <v>3</v>
      </c>
      <c r="F869" s="64">
        <f ca="1">IF(E869=1,$C$4*SQRT(D869),IF(E869=2,$C$4+($C$5-$C$4)*D869,$C$6-($C$6-$C$5)*SQRT(1-D869)))</f>
        <v>8.62838825504265</v>
      </c>
    </row>
    <row r="870" spans="2:6">
      <c r="B870" s="55">
        <v>854</v>
      </c>
      <c r="C870" s="56">
        <f ca="1" t="shared" si="39"/>
        <v>0.469806827802604</v>
      </c>
      <c r="D870" s="56">
        <f ca="1" t="shared" si="40"/>
        <v>0.939116333294157</v>
      </c>
      <c r="E870" s="56">
        <f ca="1" t="shared" si="41"/>
        <v>2</v>
      </c>
      <c r="F870" s="64">
        <f ca="1">IF(E870=1,$C$4*SQRT(D870),IF(E870=2,$C$4+($C$5-$C$4)*D870,$C$6-($C$6-$C$5)*SQRT(1-D870)))</f>
        <v>6.75646533317663</v>
      </c>
    </row>
    <row r="871" spans="2:6">
      <c r="B871" s="55">
        <v>855</v>
      </c>
      <c r="C871" s="56">
        <f ca="1" t="shared" si="39"/>
        <v>0.669489445596052</v>
      </c>
      <c r="D871" s="56">
        <f ca="1" t="shared" si="40"/>
        <v>0.891014670805519</v>
      </c>
      <c r="E871" s="56">
        <f ca="1" t="shared" si="41"/>
        <v>2</v>
      </c>
      <c r="F871" s="64">
        <f ca="1">IF(E871=1,$C$4*SQRT(D871),IF(E871=2,$C$4+($C$5-$C$4)*D871,$C$6-($C$6-$C$5)*SQRT(1-D871)))</f>
        <v>6.56405868322207</v>
      </c>
    </row>
    <row r="872" spans="2:6">
      <c r="B872" s="55">
        <v>856</v>
      </c>
      <c r="C872" s="56">
        <f ca="1" t="shared" si="39"/>
        <v>0.877445569066079</v>
      </c>
      <c r="D872" s="56">
        <f ca="1" t="shared" si="40"/>
        <v>0.743205554804813</v>
      </c>
      <c r="E872" s="56">
        <f ca="1" t="shared" si="41"/>
        <v>3</v>
      </c>
      <c r="F872" s="64">
        <f ca="1">IF(E872=1,$C$4*SQRT(D872),IF(E872=2,$C$4+($C$5-$C$4)*D872,$C$6-($C$6-$C$5)*SQRT(1-D872)))</f>
        <v>8.47975330726994</v>
      </c>
    </row>
    <row r="873" spans="2:6">
      <c r="B873" s="55">
        <v>857</v>
      </c>
      <c r="C873" s="56">
        <f ca="1" t="shared" si="39"/>
        <v>0.500476971771023</v>
      </c>
      <c r="D873" s="56">
        <f ca="1" t="shared" si="40"/>
        <v>0.613284849054738</v>
      </c>
      <c r="E873" s="56">
        <f ca="1" t="shared" si="41"/>
        <v>2</v>
      </c>
      <c r="F873" s="64">
        <f ca="1">IF(E873=1,$C$4*SQRT(D873),IF(E873=2,$C$4+($C$5-$C$4)*D873,$C$6-($C$6-$C$5)*SQRT(1-D873)))</f>
        <v>5.45313939621895</v>
      </c>
    </row>
    <row r="874" spans="2:6">
      <c r="B874" s="55">
        <v>858</v>
      </c>
      <c r="C874" s="56">
        <f ca="1" t="shared" si="39"/>
        <v>0.230125930596045</v>
      </c>
      <c r="D874" s="56">
        <f ca="1" t="shared" si="40"/>
        <v>0.433686327755858</v>
      </c>
      <c r="E874" s="56">
        <f ca="1" t="shared" si="41"/>
        <v>2</v>
      </c>
      <c r="F874" s="64">
        <f ca="1">IF(E874=1,$C$4*SQRT(D874),IF(E874=2,$C$4+($C$5-$C$4)*D874,$C$6-($C$6-$C$5)*SQRT(1-D874)))</f>
        <v>4.73474531102343</v>
      </c>
    </row>
    <row r="875" spans="2:6">
      <c r="B875" s="55">
        <v>859</v>
      </c>
      <c r="C875" s="56">
        <f ca="1" t="shared" si="39"/>
        <v>0.340462226677937</v>
      </c>
      <c r="D875" s="56">
        <f ca="1" t="shared" si="40"/>
        <v>0.334894439802434</v>
      </c>
      <c r="E875" s="56">
        <f ca="1" t="shared" si="41"/>
        <v>2</v>
      </c>
      <c r="F875" s="64">
        <f ca="1">IF(E875=1,$C$4*SQRT(D875),IF(E875=2,$C$4+($C$5-$C$4)*D875,$C$6-($C$6-$C$5)*SQRT(1-D875)))</f>
        <v>4.33957775920974</v>
      </c>
    </row>
    <row r="876" spans="2:6">
      <c r="B876" s="55">
        <v>860</v>
      </c>
      <c r="C876" s="56">
        <f ca="1" t="shared" si="39"/>
        <v>0.459871296886766</v>
      </c>
      <c r="D876" s="56">
        <f ca="1" t="shared" si="40"/>
        <v>0.888308849136066</v>
      </c>
      <c r="E876" s="56">
        <f ca="1" t="shared" si="41"/>
        <v>2</v>
      </c>
      <c r="F876" s="64">
        <f ca="1">IF(E876=1,$C$4*SQRT(D876),IF(E876=2,$C$4+($C$5-$C$4)*D876,$C$6-($C$6-$C$5)*SQRT(1-D876)))</f>
        <v>6.55323539654427</v>
      </c>
    </row>
    <row r="877" spans="2:6">
      <c r="B877" s="55">
        <v>861</v>
      </c>
      <c r="C877" s="56">
        <f ca="1" t="shared" si="39"/>
        <v>0.531781411178864</v>
      </c>
      <c r="D877" s="56">
        <f ca="1" t="shared" si="40"/>
        <v>0.719762790256183</v>
      </c>
      <c r="E877" s="56">
        <f ca="1" t="shared" si="41"/>
        <v>2</v>
      </c>
      <c r="F877" s="64">
        <f ca="1">IF(E877=1,$C$4*SQRT(D877),IF(E877=2,$C$4+($C$5-$C$4)*D877,$C$6-($C$6-$C$5)*SQRT(1-D877)))</f>
        <v>5.87905116102473</v>
      </c>
    </row>
    <row r="878" spans="2:6">
      <c r="B878" s="55">
        <v>862</v>
      </c>
      <c r="C878" s="56">
        <f ca="1" t="shared" si="39"/>
        <v>0.542049892785122</v>
      </c>
      <c r="D878" s="56">
        <f ca="1" t="shared" si="40"/>
        <v>0.294374682489265</v>
      </c>
      <c r="E878" s="56">
        <f ca="1" t="shared" si="41"/>
        <v>2</v>
      </c>
      <c r="F878" s="64">
        <f ca="1">IF(E878=1,$C$4*SQRT(D878),IF(E878=2,$C$4+($C$5-$C$4)*D878,$C$6-($C$6-$C$5)*SQRT(1-D878)))</f>
        <v>4.17749872995706</v>
      </c>
    </row>
    <row r="879" spans="2:6">
      <c r="B879" s="55">
        <v>863</v>
      </c>
      <c r="C879" s="56">
        <f ca="1" t="shared" si="39"/>
        <v>0.370810281003066</v>
      </c>
      <c r="D879" s="56">
        <f ca="1" t="shared" si="40"/>
        <v>0.950804442578338</v>
      </c>
      <c r="E879" s="56">
        <f ca="1" t="shared" si="41"/>
        <v>2</v>
      </c>
      <c r="F879" s="64">
        <f ca="1">IF(E879=1,$C$4*SQRT(D879),IF(E879=2,$C$4+($C$5-$C$4)*D879,$C$6-($C$6-$C$5)*SQRT(1-D879)))</f>
        <v>6.80321777031335</v>
      </c>
    </row>
    <row r="880" spans="2:6">
      <c r="B880" s="55">
        <v>864</v>
      </c>
      <c r="C880" s="56">
        <f ca="1" t="shared" si="39"/>
        <v>0.723550228488752</v>
      </c>
      <c r="D880" s="56">
        <f ca="1" t="shared" si="40"/>
        <v>0.552910550898287</v>
      </c>
      <c r="E880" s="56">
        <f ca="1" t="shared" si="41"/>
        <v>2</v>
      </c>
      <c r="F880" s="64">
        <f ca="1">IF(E880=1,$C$4*SQRT(D880),IF(E880=2,$C$4+($C$5-$C$4)*D880,$C$6-($C$6-$C$5)*SQRT(1-D880)))</f>
        <v>5.21164220359315</v>
      </c>
    </row>
    <row r="881" spans="2:6">
      <c r="B881" s="55">
        <v>865</v>
      </c>
      <c r="C881" s="56">
        <f ca="1" t="shared" si="39"/>
        <v>0.780462973183071</v>
      </c>
      <c r="D881" s="56">
        <f ca="1" t="shared" si="40"/>
        <v>0.788900567160506</v>
      </c>
      <c r="E881" s="56">
        <f ca="1" t="shared" si="41"/>
        <v>2</v>
      </c>
      <c r="F881" s="64">
        <f ca="1">IF(E881=1,$C$4*SQRT(D881),IF(E881=2,$C$4+($C$5-$C$4)*D881,$C$6-($C$6-$C$5)*SQRT(1-D881)))</f>
        <v>6.15560226864203</v>
      </c>
    </row>
    <row r="882" spans="2:6">
      <c r="B882" s="55">
        <v>866</v>
      </c>
      <c r="C882" s="56">
        <f ca="1" t="shared" si="39"/>
        <v>0.45221274027396</v>
      </c>
      <c r="D882" s="56">
        <f ca="1" t="shared" si="40"/>
        <v>0.779447968980632</v>
      </c>
      <c r="E882" s="56">
        <f ca="1" t="shared" si="41"/>
        <v>2</v>
      </c>
      <c r="F882" s="64">
        <f ca="1">IF(E882=1,$C$4*SQRT(D882),IF(E882=2,$C$4+($C$5-$C$4)*D882,$C$6-($C$6-$C$5)*SQRT(1-D882)))</f>
        <v>6.11779187592253</v>
      </c>
    </row>
    <row r="883" spans="2:6">
      <c r="B883" s="55">
        <v>867</v>
      </c>
      <c r="C883" s="56">
        <f ca="1" t="shared" si="39"/>
        <v>0.745096588538625</v>
      </c>
      <c r="D883" s="56">
        <f ca="1" t="shared" si="40"/>
        <v>0.795268919556503</v>
      </c>
      <c r="E883" s="56">
        <f ca="1" t="shared" si="41"/>
        <v>2</v>
      </c>
      <c r="F883" s="64">
        <f ca="1">IF(E883=1,$C$4*SQRT(D883),IF(E883=2,$C$4+($C$5-$C$4)*D883,$C$6-($C$6-$C$5)*SQRT(1-D883)))</f>
        <v>6.18107567822601</v>
      </c>
    </row>
    <row r="884" spans="2:6">
      <c r="B884" s="55">
        <v>868</v>
      </c>
      <c r="C884" s="56">
        <f ca="1" t="shared" si="39"/>
        <v>0.154250304315192</v>
      </c>
      <c r="D884" s="56">
        <f ca="1" t="shared" si="40"/>
        <v>0.255668965602815</v>
      </c>
      <c r="E884" s="56">
        <f ca="1" t="shared" si="41"/>
        <v>1</v>
      </c>
      <c r="F884" s="64">
        <f ca="1">IF(E884=1,$C$4*SQRT(D884),IF(E884=2,$C$4+($C$5-$C$4)*D884,$C$6-($C$6-$C$5)*SQRT(1-D884)))</f>
        <v>1.51691156315236</v>
      </c>
    </row>
    <row r="885" spans="2:6">
      <c r="B885" s="55">
        <v>869</v>
      </c>
      <c r="C885" s="56">
        <f ca="1" t="shared" si="39"/>
        <v>0.984370192399487</v>
      </c>
      <c r="D885" s="56">
        <f ca="1" t="shared" si="40"/>
        <v>0.0556601242057846</v>
      </c>
      <c r="E885" s="56">
        <f ca="1" t="shared" si="41"/>
        <v>3</v>
      </c>
      <c r="F885" s="64">
        <f ca="1">IF(E885=1,$C$4*SQRT(D885),IF(E885=2,$C$4+($C$5-$C$4)*D885,$C$6-($C$6-$C$5)*SQRT(1-D885)))</f>
        <v>7.08468545742523</v>
      </c>
    </row>
    <row r="886" spans="2:6">
      <c r="B886" s="55">
        <v>870</v>
      </c>
      <c r="C886" s="56">
        <f ca="1" t="shared" si="39"/>
        <v>0.995890068742139</v>
      </c>
      <c r="D886" s="56">
        <f ca="1" t="shared" si="40"/>
        <v>0.674646273666705</v>
      </c>
      <c r="E886" s="56">
        <f ca="1" t="shared" si="41"/>
        <v>3</v>
      </c>
      <c r="F886" s="64">
        <f ca="1">IF(E886=1,$C$4*SQRT(D886),IF(E886=2,$C$4+($C$5-$C$4)*D886,$C$6-($C$6-$C$5)*SQRT(1-D886)))</f>
        <v>8.28880639990688</v>
      </c>
    </row>
    <row r="887" spans="2:6">
      <c r="B887" s="55">
        <v>871</v>
      </c>
      <c r="C887" s="56">
        <f ca="1" t="shared" si="39"/>
        <v>0.669948746443781</v>
      </c>
      <c r="D887" s="56">
        <f ca="1" t="shared" si="40"/>
        <v>0.320704291337909</v>
      </c>
      <c r="E887" s="56">
        <f ca="1" t="shared" si="41"/>
        <v>2</v>
      </c>
      <c r="F887" s="64">
        <f ca="1">IF(E887=1,$C$4*SQRT(D887),IF(E887=2,$C$4+($C$5-$C$4)*D887,$C$6-($C$6-$C$5)*SQRT(1-D887)))</f>
        <v>4.28281716535164</v>
      </c>
    </row>
    <row r="888" spans="2:6">
      <c r="B888" s="55">
        <v>872</v>
      </c>
      <c r="C888" s="56">
        <f ca="1" t="shared" si="39"/>
        <v>0.3858883545584</v>
      </c>
      <c r="D888" s="56">
        <f ca="1" t="shared" si="40"/>
        <v>0.121098909304106</v>
      </c>
      <c r="E888" s="56">
        <f ca="1" t="shared" si="41"/>
        <v>2</v>
      </c>
      <c r="F888" s="64">
        <f ca="1">IF(E888=1,$C$4*SQRT(D888),IF(E888=2,$C$4+($C$5-$C$4)*D888,$C$6-($C$6-$C$5)*SQRT(1-D888)))</f>
        <v>3.48439563721642</v>
      </c>
    </row>
    <row r="889" spans="2:6">
      <c r="B889" s="55">
        <v>873</v>
      </c>
      <c r="C889" s="56">
        <f ca="1" t="shared" si="39"/>
        <v>0.231868724724916</v>
      </c>
      <c r="D889" s="56">
        <f ca="1" t="shared" si="40"/>
        <v>0.573420827187314</v>
      </c>
      <c r="E889" s="56">
        <f ca="1" t="shared" si="41"/>
        <v>2</v>
      </c>
      <c r="F889" s="64">
        <f ca="1">IF(E889=1,$C$4*SQRT(D889),IF(E889=2,$C$4+($C$5-$C$4)*D889,$C$6-($C$6-$C$5)*SQRT(1-D889)))</f>
        <v>5.29368330874926</v>
      </c>
    </row>
    <row r="890" spans="2:6">
      <c r="B890" s="55">
        <v>874</v>
      </c>
      <c r="C890" s="56">
        <f ca="1" t="shared" si="39"/>
        <v>0.706733651931405</v>
      </c>
      <c r="D890" s="56">
        <f ca="1" t="shared" si="40"/>
        <v>0.0202961074276651</v>
      </c>
      <c r="E890" s="56">
        <f ca="1" t="shared" si="41"/>
        <v>2</v>
      </c>
      <c r="F890" s="64">
        <f ca="1">IF(E890=1,$C$4*SQRT(D890),IF(E890=2,$C$4+($C$5-$C$4)*D890,$C$6-($C$6-$C$5)*SQRT(1-D890)))</f>
        <v>3.08118442971066</v>
      </c>
    </row>
    <row r="891" spans="2:6">
      <c r="B891" s="55">
        <v>875</v>
      </c>
      <c r="C891" s="56">
        <f ca="1" t="shared" si="39"/>
        <v>0.118680810328554</v>
      </c>
      <c r="D891" s="56">
        <f ca="1" t="shared" si="40"/>
        <v>0.650571427287118</v>
      </c>
      <c r="E891" s="56">
        <f ca="1" t="shared" si="41"/>
        <v>1</v>
      </c>
      <c r="F891" s="64">
        <f ca="1">IF(E891=1,$C$4*SQRT(D891),IF(E891=2,$C$4+($C$5-$C$4)*D891,$C$6-($C$6-$C$5)*SQRT(1-D891)))</f>
        <v>2.41974024341128</v>
      </c>
    </row>
    <row r="892" spans="2:6">
      <c r="B892" s="55">
        <v>876</v>
      </c>
      <c r="C892" s="56">
        <f ca="1" t="shared" si="39"/>
        <v>0.758366479541617</v>
      </c>
      <c r="D892" s="56">
        <f ca="1" t="shared" si="40"/>
        <v>0.711311872652909</v>
      </c>
      <c r="E892" s="56">
        <f ca="1" t="shared" si="41"/>
        <v>2</v>
      </c>
      <c r="F892" s="64">
        <f ca="1">IF(E892=1,$C$4*SQRT(D892),IF(E892=2,$C$4+($C$5-$C$4)*D892,$C$6-($C$6-$C$5)*SQRT(1-D892)))</f>
        <v>5.84524749061163</v>
      </c>
    </row>
    <row r="893" spans="2:6">
      <c r="B893" s="55">
        <v>877</v>
      </c>
      <c r="C893" s="56">
        <f ca="1" t="shared" si="39"/>
        <v>0.534470281109362</v>
      </c>
      <c r="D893" s="56">
        <f ca="1" t="shared" si="40"/>
        <v>0.615171195297534</v>
      </c>
      <c r="E893" s="56">
        <f ca="1" t="shared" si="41"/>
        <v>2</v>
      </c>
      <c r="F893" s="64">
        <f ca="1">IF(E893=1,$C$4*SQRT(D893),IF(E893=2,$C$4+($C$5-$C$4)*D893,$C$6-($C$6-$C$5)*SQRT(1-D893)))</f>
        <v>5.46068478119013</v>
      </c>
    </row>
    <row r="894" spans="2:6">
      <c r="B894" s="55">
        <v>878</v>
      </c>
      <c r="C894" s="56">
        <f ca="1" t="shared" si="39"/>
        <v>0.343499154316899</v>
      </c>
      <c r="D894" s="56">
        <f ca="1" t="shared" si="40"/>
        <v>0.427209382893843</v>
      </c>
      <c r="E894" s="56">
        <f ca="1" t="shared" si="41"/>
        <v>2</v>
      </c>
      <c r="F894" s="64">
        <f ca="1">IF(E894=1,$C$4*SQRT(D894),IF(E894=2,$C$4+($C$5-$C$4)*D894,$C$6-($C$6-$C$5)*SQRT(1-D894)))</f>
        <v>4.70883753157537</v>
      </c>
    </row>
    <row r="895" spans="2:6">
      <c r="B895" s="55">
        <v>879</v>
      </c>
      <c r="C895" s="56">
        <f ca="1" t="shared" si="39"/>
        <v>0.727365812501532</v>
      </c>
      <c r="D895" s="56">
        <f ca="1" t="shared" si="40"/>
        <v>0.879840989699268</v>
      </c>
      <c r="E895" s="56">
        <f ca="1" t="shared" si="41"/>
        <v>2</v>
      </c>
      <c r="F895" s="64">
        <f ca="1">IF(E895=1,$C$4*SQRT(D895),IF(E895=2,$C$4+($C$5-$C$4)*D895,$C$6-($C$6-$C$5)*SQRT(1-D895)))</f>
        <v>6.51936395879707</v>
      </c>
    </row>
    <row r="896" spans="2:6">
      <c r="B896" s="55">
        <v>880</v>
      </c>
      <c r="C896" s="56">
        <f ca="1" t="shared" si="39"/>
        <v>0.784819539043267</v>
      </c>
      <c r="D896" s="56">
        <f ca="1" t="shared" si="40"/>
        <v>0.858665092704159</v>
      </c>
      <c r="E896" s="56">
        <f ca="1" t="shared" si="41"/>
        <v>2</v>
      </c>
      <c r="F896" s="64">
        <f ca="1">IF(E896=1,$C$4*SQRT(D896),IF(E896=2,$C$4+($C$5-$C$4)*D896,$C$6-($C$6-$C$5)*SQRT(1-D896)))</f>
        <v>6.43466037081664</v>
      </c>
    </row>
    <row r="897" spans="2:6">
      <c r="B897" s="55">
        <v>881</v>
      </c>
      <c r="C897" s="56">
        <f ca="1" t="shared" si="39"/>
        <v>0.883637960710115</v>
      </c>
      <c r="D897" s="56">
        <f ca="1" t="shared" si="40"/>
        <v>0.239644513149891</v>
      </c>
      <c r="E897" s="56">
        <f ca="1" t="shared" si="41"/>
        <v>3</v>
      </c>
      <c r="F897" s="64">
        <f ca="1">IF(E897=1,$C$4*SQRT(D897),IF(E897=2,$C$4+($C$5-$C$4)*D897,$C$6-($C$6-$C$5)*SQRT(1-D897)))</f>
        <v>7.3840490483094</v>
      </c>
    </row>
    <row r="898" spans="2:6">
      <c r="B898" s="55">
        <v>882</v>
      </c>
      <c r="C898" s="56">
        <f ca="1" t="shared" si="39"/>
        <v>0.642895916802171</v>
      </c>
      <c r="D898" s="56">
        <f ca="1" t="shared" si="40"/>
        <v>0.672062360571612</v>
      </c>
      <c r="E898" s="56">
        <f ca="1" t="shared" si="41"/>
        <v>2</v>
      </c>
      <c r="F898" s="64">
        <f ca="1">IF(E898=1,$C$4*SQRT(D898),IF(E898=2,$C$4+($C$5-$C$4)*D898,$C$6-($C$6-$C$5)*SQRT(1-D898)))</f>
        <v>5.68824944228645</v>
      </c>
    </row>
    <row r="899" spans="2:6">
      <c r="B899" s="55">
        <v>883</v>
      </c>
      <c r="C899" s="56">
        <f ca="1" t="shared" si="39"/>
        <v>0.363652450542774</v>
      </c>
      <c r="D899" s="56">
        <f ca="1" t="shared" si="40"/>
        <v>0.947366287580092</v>
      </c>
      <c r="E899" s="56">
        <f ca="1" t="shared" si="41"/>
        <v>2</v>
      </c>
      <c r="F899" s="64">
        <f ca="1">IF(E899=1,$C$4*SQRT(D899),IF(E899=2,$C$4+($C$5-$C$4)*D899,$C$6-($C$6-$C$5)*SQRT(1-D899)))</f>
        <v>6.78946515032037</v>
      </c>
    </row>
    <row r="900" spans="2:6">
      <c r="B900" s="55">
        <v>884</v>
      </c>
      <c r="C900" s="56">
        <f ca="1" t="shared" si="39"/>
        <v>0.470104127416689</v>
      </c>
      <c r="D900" s="56">
        <f ca="1" t="shared" si="40"/>
        <v>0.954063108538441</v>
      </c>
      <c r="E900" s="56">
        <f ca="1" t="shared" si="41"/>
        <v>2</v>
      </c>
      <c r="F900" s="64">
        <f ca="1">IF(E900=1,$C$4*SQRT(D900),IF(E900=2,$C$4+($C$5-$C$4)*D900,$C$6-($C$6-$C$5)*SQRT(1-D900)))</f>
        <v>6.81625243415376</v>
      </c>
    </row>
    <row r="901" spans="2:6">
      <c r="B901" s="55">
        <v>885</v>
      </c>
      <c r="C901" s="56">
        <f ca="1" t="shared" si="39"/>
        <v>0.43273799322607</v>
      </c>
      <c r="D901" s="56">
        <f ca="1" t="shared" si="40"/>
        <v>0.796129273618729</v>
      </c>
      <c r="E901" s="56">
        <f ca="1" t="shared" si="41"/>
        <v>2</v>
      </c>
      <c r="F901" s="64">
        <f ca="1">IF(E901=1,$C$4*SQRT(D901),IF(E901=2,$C$4+($C$5-$C$4)*D901,$C$6-($C$6-$C$5)*SQRT(1-D901)))</f>
        <v>6.18451709447491</v>
      </c>
    </row>
    <row r="902" spans="2:6">
      <c r="B902" s="55">
        <v>886</v>
      </c>
      <c r="C902" s="56">
        <f ca="1" t="shared" si="39"/>
        <v>0.121196310789896</v>
      </c>
      <c r="D902" s="56">
        <f ca="1" t="shared" si="40"/>
        <v>0.0912562222070998</v>
      </c>
      <c r="E902" s="56">
        <f ca="1" t="shared" si="41"/>
        <v>1</v>
      </c>
      <c r="F902" s="64">
        <f ca="1">IF(E902=1,$C$4*SQRT(D902),IF(E902=2,$C$4+($C$5-$C$4)*D902,$C$6-($C$6-$C$5)*SQRT(1-D902)))</f>
        <v>0.906259344704317</v>
      </c>
    </row>
    <row r="903" spans="2:6">
      <c r="B903" s="55">
        <v>887</v>
      </c>
      <c r="C903" s="56">
        <f ca="1" t="shared" si="39"/>
        <v>0.723378355451149</v>
      </c>
      <c r="D903" s="56">
        <f ca="1" t="shared" si="40"/>
        <v>0.939741330533086</v>
      </c>
      <c r="E903" s="56">
        <f ca="1" t="shared" si="41"/>
        <v>2</v>
      </c>
      <c r="F903" s="64">
        <f ca="1">IF(E903=1,$C$4*SQRT(D903),IF(E903=2,$C$4+($C$5-$C$4)*D903,$C$6-($C$6-$C$5)*SQRT(1-D903)))</f>
        <v>6.75896532213234</v>
      </c>
    </row>
    <row r="904" spans="2:6">
      <c r="B904" s="55">
        <v>888</v>
      </c>
      <c r="C904" s="56">
        <f ca="1" t="shared" si="39"/>
        <v>0.463961001121802</v>
      </c>
      <c r="D904" s="56">
        <f ca="1" t="shared" si="40"/>
        <v>0.45844936209256</v>
      </c>
      <c r="E904" s="56">
        <f ca="1" t="shared" si="41"/>
        <v>2</v>
      </c>
      <c r="F904" s="64">
        <f ca="1">IF(E904=1,$C$4*SQRT(D904),IF(E904=2,$C$4+($C$5-$C$4)*D904,$C$6-($C$6-$C$5)*SQRT(1-D904)))</f>
        <v>4.83379744837024</v>
      </c>
    </row>
    <row r="905" spans="2:6">
      <c r="B905" s="55">
        <v>889</v>
      </c>
      <c r="C905" s="56">
        <f ca="1" t="shared" si="39"/>
        <v>0.124228037962635</v>
      </c>
      <c r="D905" s="56">
        <f ca="1" t="shared" si="40"/>
        <v>0.213240043418789</v>
      </c>
      <c r="E905" s="56">
        <f ca="1" t="shared" si="41"/>
        <v>1</v>
      </c>
      <c r="F905" s="64">
        <f ca="1">IF(E905=1,$C$4*SQRT(D905),IF(E905=2,$C$4+($C$5-$C$4)*D905,$C$6-($C$6-$C$5)*SQRT(1-D905)))</f>
        <v>1.38533764504149</v>
      </c>
    </row>
    <row r="906" spans="2:6">
      <c r="B906" s="55">
        <v>890</v>
      </c>
      <c r="C906" s="56">
        <f ca="1" t="shared" si="39"/>
        <v>0.847052322502252</v>
      </c>
      <c r="D906" s="56">
        <f ca="1" t="shared" si="40"/>
        <v>0.360895633002296</v>
      </c>
      <c r="E906" s="56">
        <f ca="1" t="shared" si="41"/>
        <v>3</v>
      </c>
      <c r="F906" s="64">
        <f ca="1">IF(E906=1,$C$4*SQRT(D906),IF(E906=2,$C$4+($C$5-$C$4)*D906,$C$6-($C$6-$C$5)*SQRT(1-D906)))</f>
        <v>7.60167989980917</v>
      </c>
    </row>
    <row r="907" spans="2:6">
      <c r="B907" s="55">
        <v>891</v>
      </c>
      <c r="C907" s="56">
        <f ca="1" t="shared" si="39"/>
        <v>0.927837775547136</v>
      </c>
      <c r="D907" s="56">
        <f ca="1" t="shared" si="40"/>
        <v>0.118432600683519</v>
      </c>
      <c r="E907" s="56">
        <f ca="1" t="shared" si="41"/>
        <v>3</v>
      </c>
      <c r="F907" s="64">
        <f ca="1">IF(E907=1,$C$4*SQRT(D907),IF(E907=2,$C$4+($C$5-$C$4)*D907,$C$6-($C$6-$C$5)*SQRT(1-D907)))</f>
        <v>7.18324537919109</v>
      </c>
    </row>
    <row r="908" spans="2:6">
      <c r="B908" s="55">
        <v>892</v>
      </c>
      <c r="C908" s="56">
        <f ca="1" t="shared" si="39"/>
        <v>0.566480187153223</v>
      </c>
      <c r="D908" s="56">
        <f ca="1" t="shared" si="40"/>
        <v>0.0296016760941089</v>
      </c>
      <c r="E908" s="56">
        <f ca="1" t="shared" si="41"/>
        <v>2</v>
      </c>
      <c r="F908" s="64">
        <f ca="1">IF(E908=1,$C$4*SQRT(D908),IF(E908=2,$C$4+($C$5-$C$4)*D908,$C$6-($C$6-$C$5)*SQRT(1-D908)))</f>
        <v>3.11840670437644</v>
      </c>
    </row>
    <row r="909" spans="2:6">
      <c r="B909" s="55">
        <v>893</v>
      </c>
      <c r="C909" s="56">
        <f ca="1" t="shared" si="39"/>
        <v>0.164477716368449</v>
      </c>
      <c r="D909" s="56">
        <f ca="1" t="shared" si="40"/>
        <v>0.950222897300756</v>
      </c>
      <c r="E909" s="56">
        <f ca="1" t="shared" si="41"/>
        <v>1</v>
      </c>
      <c r="F909" s="64">
        <f ca="1">IF(E909=1,$C$4*SQRT(D909),IF(E909=2,$C$4+($C$5-$C$4)*D909,$C$6-($C$6-$C$5)*SQRT(1-D909)))</f>
        <v>2.92438131503175</v>
      </c>
    </row>
    <row r="910" spans="2:6">
      <c r="B910" s="55">
        <v>894</v>
      </c>
      <c r="C910" s="56">
        <f ca="1" t="shared" si="39"/>
        <v>0.0812041014850564</v>
      </c>
      <c r="D910" s="56">
        <f ca="1" t="shared" si="40"/>
        <v>0.613722458227669</v>
      </c>
      <c r="E910" s="56">
        <f ca="1" t="shared" si="41"/>
        <v>1</v>
      </c>
      <c r="F910" s="64">
        <f ca="1">IF(E910=1,$C$4*SQRT(D910),IF(E910=2,$C$4+($C$5-$C$4)*D910,$C$6-($C$6-$C$5)*SQRT(1-D910)))</f>
        <v>2.35021320821091</v>
      </c>
    </row>
    <row r="911" spans="2:6">
      <c r="B911" s="55">
        <v>895</v>
      </c>
      <c r="C911" s="56">
        <f ca="1" t="shared" si="39"/>
        <v>0.499511571387254</v>
      </c>
      <c r="D911" s="56">
        <f ca="1" t="shared" si="40"/>
        <v>0.833348351545077</v>
      </c>
      <c r="E911" s="56">
        <f ca="1" t="shared" si="41"/>
        <v>2</v>
      </c>
      <c r="F911" s="64">
        <f ca="1">IF(E911=1,$C$4*SQRT(D911),IF(E911=2,$C$4+($C$5-$C$4)*D911,$C$6-($C$6-$C$5)*SQRT(1-D911)))</f>
        <v>6.33339340618031</v>
      </c>
    </row>
    <row r="912" spans="2:6">
      <c r="B912" s="55">
        <v>896</v>
      </c>
      <c r="C912" s="56">
        <f ca="1" t="shared" si="39"/>
        <v>0.15433175624301</v>
      </c>
      <c r="D912" s="56">
        <f ca="1" t="shared" si="40"/>
        <v>0.543890153998874</v>
      </c>
      <c r="E912" s="56">
        <f ca="1" t="shared" si="41"/>
        <v>1</v>
      </c>
      <c r="F912" s="64">
        <f ca="1">IF(E912=1,$C$4*SQRT(D912),IF(E912=2,$C$4+($C$5-$C$4)*D912,$C$6-($C$6-$C$5)*SQRT(1-D912)))</f>
        <v>2.21246726212838</v>
      </c>
    </row>
    <row r="913" spans="2:6">
      <c r="B913" s="55">
        <v>897</v>
      </c>
      <c r="C913" s="56">
        <f ca="1" t="shared" ref="C913:C976" si="42">RAND()</f>
        <v>0.0932251352589821</v>
      </c>
      <c r="D913" s="56">
        <f ca="1" t="shared" ref="D913:D976" si="43">RAND()</f>
        <v>0.416086182721879</v>
      </c>
      <c r="E913" s="56">
        <f ca="1" t="shared" ref="E913:E976" si="44">IF(C913&lt;=$C$10,1,IF(C913&lt;=$C$10+$C$11,2,3))</f>
        <v>1</v>
      </c>
      <c r="F913" s="64">
        <f ca="1">IF(E913=1,$C$4*SQRT(D913),IF(E913=2,$C$4+($C$5-$C$4)*D913,$C$6-($C$6-$C$5)*SQRT(1-D913)))</f>
        <v>1.9351422801688</v>
      </c>
    </row>
    <row r="914" spans="2:6">
      <c r="B914" s="55">
        <v>898</v>
      </c>
      <c r="C914" s="56">
        <f ca="1" t="shared" si="42"/>
        <v>0.486089557163704</v>
      </c>
      <c r="D914" s="56">
        <f ca="1" t="shared" si="43"/>
        <v>0.528436675592312</v>
      </c>
      <c r="E914" s="56">
        <f ca="1" t="shared" si="44"/>
        <v>2</v>
      </c>
      <c r="F914" s="64">
        <f ca="1">IF(E914=1,$C$4*SQRT(D914),IF(E914=2,$C$4+($C$5-$C$4)*D914,$C$6-($C$6-$C$5)*SQRT(1-D914)))</f>
        <v>5.11374670236925</v>
      </c>
    </row>
    <row r="915" spans="2:6">
      <c r="B915" s="55">
        <v>899</v>
      </c>
      <c r="C915" s="56">
        <f ca="1" t="shared" si="42"/>
        <v>0.0435477695020303</v>
      </c>
      <c r="D915" s="56">
        <f ca="1" t="shared" si="43"/>
        <v>0.525706720528363</v>
      </c>
      <c r="E915" s="56">
        <f ca="1" t="shared" si="44"/>
        <v>1</v>
      </c>
      <c r="F915" s="64">
        <f ca="1">IF(E915=1,$C$4*SQRT(D915),IF(E915=2,$C$4+($C$5-$C$4)*D915,$C$6-($C$6-$C$5)*SQRT(1-D915)))</f>
        <v>2.17516907038402</v>
      </c>
    </row>
    <row r="916" spans="2:6">
      <c r="B916" s="55">
        <v>900</v>
      </c>
      <c r="C916" s="56">
        <f ca="1" t="shared" si="42"/>
        <v>0.721252098898764</v>
      </c>
      <c r="D916" s="56">
        <f ca="1" t="shared" si="43"/>
        <v>0.754413708712032</v>
      </c>
      <c r="E916" s="56">
        <f ca="1" t="shared" si="44"/>
        <v>2</v>
      </c>
      <c r="F916" s="64">
        <f ca="1">IF(E916=1,$C$4*SQRT(D916),IF(E916=2,$C$4+($C$5-$C$4)*D916,$C$6-($C$6-$C$5)*SQRT(1-D916)))</f>
        <v>6.01765483484813</v>
      </c>
    </row>
    <row r="917" spans="2:6">
      <c r="B917" s="55">
        <v>901</v>
      </c>
      <c r="C917" s="56">
        <f ca="1" t="shared" si="42"/>
        <v>0.306468417714891</v>
      </c>
      <c r="D917" s="56">
        <f ca="1" t="shared" si="43"/>
        <v>0.174645915298785</v>
      </c>
      <c r="E917" s="56">
        <f ca="1" t="shared" si="44"/>
        <v>2</v>
      </c>
      <c r="F917" s="64">
        <f ca="1">IF(E917=1,$C$4*SQRT(D917),IF(E917=2,$C$4+($C$5-$C$4)*D917,$C$6-($C$6-$C$5)*SQRT(1-D917)))</f>
        <v>3.69858366119514</v>
      </c>
    </row>
    <row r="918" spans="2:6">
      <c r="B918" s="55">
        <v>902</v>
      </c>
      <c r="C918" s="56">
        <f ca="1" t="shared" si="42"/>
        <v>0.624227809501064</v>
      </c>
      <c r="D918" s="56">
        <f ca="1" t="shared" si="43"/>
        <v>0.87261489767016</v>
      </c>
      <c r="E918" s="56">
        <f ca="1" t="shared" si="44"/>
        <v>2</v>
      </c>
      <c r="F918" s="64">
        <f ca="1">IF(E918=1,$C$4*SQRT(D918),IF(E918=2,$C$4+($C$5-$C$4)*D918,$C$6-($C$6-$C$5)*SQRT(1-D918)))</f>
        <v>6.49045959068064</v>
      </c>
    </row>
    <row r="919" spans="2:6">
      <c r="B919" s="55">
        <v>903</v>
      </c>
      <c r="C919" s="56">
        <f ca="1" t="shared" si="42"/>
        <v>0.40443556128493</v>
      </c>
      <c r="D919" s="56">
        <f ca="1" t="shared" si="43"/>
        <v>0.836308214511973</v>
      </c>
      <c r="E919" s="56">
        <f ca="1" t="shared" si="44"/>
        <v>2</v>
      </c>
      <c r="F919" s="64">
        <f ca="1">IF(E919=1,$C$4*SQRT(D919),IF(E919=2,$C$4+($C$5-$C$4)*D919,$C$6-($C$6-$C$5)*SQRT(1-D919)))</f>
        <v>6.34523285804789</v>
      </c>
    </row>
    <row r="920" spans="2:6">
      <c r="B920" s="55">
        <v>904</v>
      </c>
      <c r="C920" s="56">
        <f ca="1" t="shared" si="42"/>
        <v>0.855684671727683</v>
      </c>
      <c r="D920" s="56">
        <f ca="1" t="shared" si="43"/>
        <v>0.609670975734362</v>
      </c>
      <c r="E920" s="56">
        <f ca="1" t="shared" si="44"/>
        <v>3</v>
      </c>
      <c r="F920" s="64">
        <f ca="1">IF(E920=1,$C$4*SQRT(D920),IF(E920=2,$C$4+($C$5-$C$4)*D920,$C$6-($C$6-$C$5)*SQRT(1-D920)))</f>
        <v>8.12571047636958</v>
      </c>
    </row>
    <row r="921" spans="2:6">
      <c r="B921" s="55">
        <v>905</v>
      </c>
      <c r="C921" s="56">
        <f ca="1" t="shared" si="42"/>
        <v>0.358050505976539</v>
      </c>
      <c r="D921" s="56">
        <f ca="1" t="shared" si="43"/>
        <v>0.942017519061681</v>
      </c>
      <c r="E921" s="56">
        <f ca="1" t="shared" si="44"/>
        <v>2</v>
      </c>
      <c r="F921" s="64">
        <f ca="1">IF(E921=1,$C$4*SQRT(D921),IF(E921=2,$C$4+($C$5-$C$4)*D921,$C$6-($C$6-$C$5)*SQRT(1-D921)))</f>
        <v>6.76807007624672</v>
      </c>
    </row>
    <row r="922" spans="2:6">
      <c r="B922" s="55">
        <v>906</v>
      </c>
      <c r="C922" s="56">
        <f ca="1" t="shared" si="42"/>
        <v>0.580760236745671</v>
      </c>
      <c r="D922" s="56">
        <f ca="1" t="shared" si="43"/>
        <v>0.653043970304038</v>
      </c>
      <c r="E922" s="56">
        <f ca="1" t="shared" si="44"/>
        <v>2</v>
      </c>
      <c r="F922" s="64">
        <f ca="1">IF(E922=1,$C$4*SQRT(D922),IF(E922=2,$C$4+($C$5-$C$4)*D922,$C$6-($C$6-$C$5)*SQRT(1-D922)))</f>
        <v>5.61217588121615</v>
      </c>
    </row>
    <row r="923" spans="2:6">
      <c r="B923" s="55">
        <v>907</v>
      </c>
      <c r="C923" s="56">
        <f ca="1" t="shared" si="42"/>
        <v>0.980584306241197</v>
      </c>
      <c r="D923" s="56">
        <f ca="1" t="shared" si="43"/>
        <v>0.210819631438613</v>
      </c>
      <c r="E923" s="56">
        <f ca="1" t="shared" si="44"/>
        <v>3</v>
      </c>
      <c r="F923" s="64">
        <f ca="1">IF(E923=1,$C$4*SQRT(D923),IF(E923=2,$C$4+($C$5-$C$4)*D923,$C$6-($C$6-$C$5)*SQRT(1-D923)))</f>
        <v>7.33492526989345</v>
      </c>
    </row>
    <row r="924" spans="2:6">
      <c r="B924" s="55">
        <v>908</v>
      </c>
      <c r="C924" s="56">
        <f ca="1" t="shared" si="42"/>
        <v>0.383675986517604</v>
      </c>
      <c r="D924" s="56">
        <f ca="1" t="shared" si="43"/>
        <v>0.291911953101701</v>
      </c>
      <c r="E924" s="56">
        <f ca="1" t="shared" si="44"/>
        <v>2</v>
      </c>
      <c r="F924" s="64">
        <f ca="1">IF(E924=1,$C$4*SQRT(D924),IF(E924=2,$C$4+($C$5-$C$4)*D924,$C$6-($C$6-$C$5)*SQRT(1-D924)))</f>
        <v>4.1676478124068</v>
      </c>
    </row>
    <row r="925" spans="2:6">
      <c r="B925" s="55">
        <v>909</v>
      </c>
      <c r="C925" s="56">
        <f ca="1" t="shared" si="42"/>
        <v>0.312728223776404</v>
      </c>
      <c r="D925" s="56">
        <f ca="1" t="shared" si="43"/>
        <v>0.632179245311133</v>
      </c>
      <c r="E925" s="56">
        <f ca="1" t="shared" si="44"/>
        <v>2</v>
      </c>
      <c r="F925" s="64">
        <f ca="1">IF(E925=1,$C$4*SQRT(D925),IF(E925=2,$C$4+($C$5-$C$4)*D925,$C$6-($C$6-$C$5)*SQRT(1-D925)))</f>
        <v>5.52871698124453</v>
      </c>
    </row>
    <row r="926" spans="2:6">
      <c r="B926" s="55">
        <v>910</v>
      </c>
      <c r="C926" s="56">
        <f ca="1" t="shared" si="42"/>
        <v>0.751809249946823</v>
      </c>
      <c r="D926" s="56">
        <f ca="1" t="shared" si="43"/>
        <v>0.192486025672122</v>
      </c>
      <c r="E926" s="56">
        <f ca="1" t="shared" si="44"/>
        <v>2</v>
      </c>
      <c r="F926" s="64">
        <f ca="1">IF(E926=1,$C$4*SQRT(D926),IF(E926=2,$C$4+($C$5-$C$4)*D926,$C$6-($C$6-$C$5)*SQRT(1-D926)))</f>
        <v>3.76994410268849</v>
      </c>
    </row>
    <row r="927" spans="2:6">
      <c r="B927" s="55">
        <v>911</v>
      </c>
      <c r="C927" s="56">
        <f ca="1" t="shared" si="42"/>
        <v>0.17085451384437</v>
      </c>
      <c r="D927" s="56">
        <f ca="1" t="shared" si="43"/>
        <v>0.234458813076774</v>
      </c>
      <c r="E927" s="56">
        <f ca="1" t="shared" si="44"/>
        <v>1</v>
      </c>
      <c r="F927" s="64">
        <f ca="1">IF(E927=1,$C$4*SQRT(D927),IF(E927=2,$C$4+($C$5-$C$4)*D927,$C$6-($C$6-$C$5)*SQRT(1-D927)))</f>
        <v>1.45262841693634</v>
      </c>
    </row>
    <row r="928" spans="2:6">
      <c r="B928" s="55">
        <v>912</v>
      </c>
      <c r="C928" s="56">
        <f ca="1" t="shared" si="42"/>
        <v>0.208935649980978</v>
      </c>
      <c r="D928" s="56">
        <f ca="1" t="shared" si="43"/>
        <v>0.539796528098036</v>
      </c>
      <c r="E928" s="56">
        <f ca="1" t="shared" si="44"/>
        <v>1</v>
      </c>
      <c r="F928" s="64">
        <f ca="1">IF(E928=1,$C$4*SQRT(D928),IF(E928=2,$C$4+($C$5-$C$4)*D928,$C$6-($C$6-$C$5)*SQRT(1-D928)))</f>
        <v>2.20412539409225</v>
      </c>
    </row>
    <row r="929" spans="2:6">
      <c r="B929" s="55">
        <v>913</v>
      </c>
      <c r="C929" s="56">
        <f ca="1" t="shared" si="42"/>
        <v>0.71425372480114</v>
      </c>
      <c r="D929" s="56">
        <f ca="1" t="shared" si="43"/>
        <v>0.049629907757536</v>
      </c>
      <c r="E929" s="56">
        <f ca="1" t="shared" si="44"/>
        <v>2</v>
      </c>
      <c r="F929" s="64">
        <f ca="1">IF(E929=1,$C$4*SQRT(D929),IF(E929=2,$C$4+($C$5-$C$4)*D929,$C$6-($C$6-$C$5)*SQRT(1-D929)))</f>
        <v>3.19851963103014</v>
      </c>
    </row>
    <row r="930" spans="2:6">
      <c r="B930" s="55">
        <v>914</v>
      </c>
      <c r="C930" s="56">
        <f ca="1" t="shared" si="42"/>
        <v>0.368599211769722</v>
      </c>
      <c r="D930" s="56">
        <f ca="1" t="shared" si="43"/>
        <v>0.907555179785141</v>
      </c>
      <c r="E930" s="56">
        <f ca="1" t="shared" si="44"/>
        <v>2</v>
      </c>
      <c r="F930" s="64">
        <f ca="1">IF(E930=1,$C$4*SQRT(D930),IF(E930=2,$C$4+($C$5-$C$4)*D930,$C$6-($C$6-$C$5)*SQRT(1-D930)))</f>
        <v>6.63022071914056</v>
      </c>
    </row>
    <row r="931" spans="2:6">
      <c r="B931" s="55">
        <v>915</v>
      </c>
      <c r="C931" s="56">
        <f ca="1" t="shared" si="42"/>
        <v>0.627514456193478</v>
      </c>
      <c r="D931" s="56">
        <f ca="1" t="shared" si="43"/>
        <v>0.633133110405679</v>
      </c>
      <c r="E931" s="56">
        <f ca="1" t="shared" si="44"/>
        <v>2</v>
      </c>
      <c r="F931" s="64">
        <f ca="1">IF(E931=1,$C$4*SQRT(D931),IF(E931=2,$C$4+($C$5-$C$4)*D931,$C$6-($C$6-$C$5)*SQRT(1-D931)))</f>
        <v>5.53253244162272</v>
      </c>
    </row>
    <row r="932" spans="2:6">
      <c r="B932" s="55">
        <v>916</v>
      </c>
      <c r="C932" s="56">
        <f ca="1" t="shared" si="42"/>
        <v>0.317998543228284</v>
      </c>
      <c r="D932" s="56">
        <f ca="1" t="shared" si="43"/>
        <v>0.59326478230204</v>
      </c>
      <c r="E932" s="56">
        <f ca="1" t="shared" si="44"/>
        <v>2</v>
      </c>
      <c r="F932" s="64">
        <f ca="1">IF(E932=1,$C$4*SQRT(D932),IF(E932=2,$C$4+($C$5-$C$4)*D932,$C$6-($C$6-$C$5)*SQRT(1-D932)))</f>
        <v>5.37305912920816</v>
      </c>
    </row>
    <row r="933" spans="2:6">
      <c r="B933" s="55">
        <v>917</v>
      </c>
      <c r="C933" s="56">
        <f ca="1" t="shared" si="42"/>
        <v>0.01495682892072</v>
      </c>
      <c r="D933" s="56">
        <f ca="1" t="shared" si="43"/>
        <v>0.409486958727137</v>
      </c>
      <c r="E933" s="56">
        <f ca="1" t="shared" si="44"/>
        <v>1</v>
      </c>
      <c r="F933" s="64">
        <f ca="1">IF(E933=1,$C$4*SQRT(D933),IF(E933=2,$C$4+($C$5-$C$4)*D933,$C$6-($C$6-$C$5)*SQRT(1-D933)))</f>
        <v>1.91973504123466</v>
      </c>
    </row>
    <row r="934" spans="2:6">
      <c r="B934" s="55">
        <v>918</v>
      </c>
      <c r="C934" s="56">
        <f ca="1" t="shared" si="42"/>
        <v>0.978784776298511</v>
      </c>
      <c r="D934" s="56">
        <f ca="1" t="shared" si="43"/>
        <v>0.864829443895139</v>
      </c>
      <c r="E934" s="56">
        <f ca="1" t="shared" si="44"/>
        <v>3</v>
      </c>
      <c r="F934" s="64">
        <f ca="1">IF(E934=1,$C$4*SQRT(D934),IF(E934=2,$C$4+($C$5-$C$4)*D934,$C$6-($C$6-$C$5)*SQRT(1-D934)))</f>
        <v>8.8970335431466</v>
      </c>
    </row>
    <row r="935" spans="2:6">
      <c r="B935" s="55">
        <v>919</v>
      </c>
      <c r="C935" s="56">
        <f ca="1" t="shared" si="42"/>
        <v>0.461827459044204</v>
      </c>
      <c r="D935" s="56">
        <f ca="1" t="shared" si="43"/>
        <v>0.112318143589204</v>
      </c>
      <c r="E935" s="56">
        <f ca="1" t="shared" si="44"/>
        <v>2</v>
      </c>
      <c r="F935" s="64">
        <f ca="1">IF(E935=1,$C$4*SQRT(D935),IF(E935=2,$C$4+($C$5-$C$4)*D935,$C$6-($C$6-$C$5)*SQRT(1-D935)))</f>
        <v>3.44927257435681</v>
      </c>
    </row>
    <row r="936" spans="2:6">
      <c r="B936" s="55">
        <v>920</v>
      </c>
      <c r="C936" s="56">
        <f ca="1" t="shared" si="42"/>
        <v>0.759002865758291</v>
      </c>
      <c r="D936" s="56">
        <f ca="1" t="shared" si="43"/>
        <v>0.890874741042002</v>
      </c>
      <c r="E936" s="56">
        <f ca="1" t="shared" si="44"/>
        <v>2</v>
      </c>
      <c r="F936" s="64">
        <f ca="1">IF(E936=1,$C$4*SQRT(D936),IF(E936=2,$C$4+($C$5-$C$4)*D936,$C$6-($C$6-$C$5)*SQRT(1-D936)))</f>
        <v>6.56349896416801</v>
      </c>
    </row>
    <row r="937" spans="2:6">
      <c r="B937" s="55">
        <v>921</v>
      </c>
      <c r="C937" s="56">
        <f ca="1" t="shared" si="42"/>
        <v>0.343372666424383</v>
      </c>
      <c r="D937" s="56">
        <f ca="1" t="shared" si="43"/>
        <v>0.552482279343946</v>
      </c>
      <c r="E937" s="56">
        <f ca="1" t="shared" si="44"/>
        <v>2</v>
      </c>
      <c r="F937" s="64">
        <f ca="1">IF(E937=1,$C$4*SQRT(D937),IF(E937=2,$C$4+($C$5-$C$4)*D937,$C$6-($C$6-$C$5)*SQRT(1-D937)))</f>
        <v>5.20992911737579</v>
      </c>
    </row>
    <row r="938" spans="2:6">
      <c r="B938" s="55">
        <v>922</v>
      </c>
      <c r="C938" s="56">
        <f ca="1" t="shared" si="42"/>
        <v>0.864607154342776</v>
      </c>
      <c r="D938" s="56">
        <f ca="1" t="shared" si="43"/>
        <v>0.454673178581995</v>
      </c>
      <c r="E938" s="56">
        <f ca="1" t="shared" si="44"/>
        <v>3</v>
      </c>
      <c r="F938" s="64">
        <f ca="1">IF(E938=1,$C$4*SQRT(D938),IF(E938=2,$C$4+($C$5-$C$4)*D938,$C$6-($C$6-$C$5)*SQRT(1-D938)))</f>
        <v>7.78461258630414</v>
      </c>
    </row>
    <row r="939" spans="2:6">
      <c r="B939" s="55">
        <v>923</v>
      </c>
      <c r="C939" s="56">
        <f ca="1" t="shared" si="42"/>
        <v>0.524231299679691</v>
      </c>
      <c r="D939" s="56">
        <f ca="1" t="shared" si="43"/>
        <v>0.613837504475057</v>
      </c>
      <c r="E939" s="56">
        <f ca="1" t="shared" si="44"/>
        <v>2</v>
      </c>
      <c r="F939" s="64">
        <f ca="1">IF(E939=1,$C$4*SQRT(D939),IF(E939=2,$C$4+($C$5-$C$4)*D939,$C$6-($C$6-$C$5)*SQRT(1-D939)))</f>
        <v>5.45535001790023</v>
      </c>
    </row>
    <row r="940" spans="2:6">
      <c r="B940" s="55">
        <v>924</v>
      </c>
      <c r="C940" s="56">
        <f ca="1" t="shared" si="42"/>
        <v>0.264727802378417</v>
      </c>
      <c r="D940" s="56">
        <f ca="1" t="shared" si="43"/>
        <v>0.469131956783848</v>
      </c>
      <c r="E940" s="56">
        <f ca="1" t="shared" si="44"/>
        <v>2</v>
      </c>
      <c r="F940" s="64">
        <f ca="1">IF(E940=1,$C$4*SQRT(D940),IF(E940=2,$C$4+($C$5-$C$4)*D940,$C$6-($C$6-$C$5)*SQRT(1-D940)))</f>
        <v>4.87652782713539</v>
      </c>
    </row>
    <row r="941" spans="2:6">
      <c r="B941" s="55">
        <v>925</v>
      </c>
      <c r="C941" s="56">
        <f ca="1" t="shared" si="42"/>
        <v>0.973979203490405</v>
      </c>
      <c r="D941" s="56">
        <f ca="1" t="shared" si="43"/>
        <v>0.794270117755584</v>
      </c>
      <c r="E941" s="56">
        <f ca="1" t="shared" si="44"/>
        <v>3</v>
      </c>
      <c r="F941" s="64">
        <f ca="1">IF(E941=1,$C$4*SQRT(D941),IF(E941=2,$C$4+($C$5-$C$4)*D941,$C$6-($C$6-$C$5)*SQRT(1-D941)))</f>
        <v>8.63927631746936</v>
      </c>
    </row>
    <row r="942" spans="2:6">
      <c r="B942" s="55">
        <v>926</v>
      </c>
      <c r="C942" s="56">
        <f ca="1" t="shared" si="42"/>
        <v>0.345058358787793</v>
      </c>
      <c r="D942" s="56">
        <f ca="1" t="shared" si="43"/>
        <v>0.490061306469476</v>
      </c>
      <c r="E942" s="56">
        <f ca="1" t="shared" si="44"/>
        <v>2</v>
      </c>
      <c r="F942" s="64">
        <f ca="1">IF(E942=1,$C$4*SQRT(D942),IF(E942=2,$C$4+($C$5-$C$4)*D942,$C$6-($C$6-$C$5)*SQRT(1-D942)))</f>
        <v>4.9602452258779</v>
      </c>
    </row>
    <row r="943" spans="2:6">
      <c r="B943" s="55">
        <v>927</v>
      </c>
      <c r="C943" s="56">
        <f ca="1" t="shared" si="42"/>
        <v>0.0772226462172043</v>
      </c>
      <c r="D943" s="56">
        <f ca="1" t="shared" si="43"/>
        <v>0.578469326131843</v>
      </c>
      <c r="E943" s="56">
        <f ca="1" t="shared" si="44"/>
        <v>1</v>
      </c>
      <c r="F943" s="64">
        <f ca="1">IF(E943=1,$C$4*SQRT(D943),IF(E943=2,$C$4+($C$5-$C$4)*D943,$C$6-($C$6-$C$5)*SQRT(1-D943)))</f>
        <v>2.28171513015683</v>
      </c>
    </row>
    <row r="944" spans="2:6">
      <c r="B944" s="55">
        <v>928</v>
      </c>
      <c r="C944" s="56">
        <f ca="1" t="shared" si="42"/>
        <v>0.423069427985139</v>
      </c>
      <c r="D944" s="56">
        <f ca="1" t="shared" si="43"/>
        <v>0.00353616034788118</v>
      </c>
      <c r="E944" s="56">
        <f ca="1" t="shared" si="44"/>
        <v>2</v>
      </c>
      <c r="F944" s="64">
        <f ca="1">IF(E944=1,$C$4*SQRT(D944),IF(E944=2,$C$4+($C$5-$C$4)*D944,$C$6-($C$6-$C$5)*SQRT(1-D944)))</f>
        <v>3.01414464139152</v>
      </c>
    </row>
    <row r="945" spans="2:6">
      <c r="B945" s="55">
        <v>929</v>
      </c>
      <c r="C945" s="56">
        <f ca="1" t="shared" si="42"/>
        <v>0.825535529546948</v>
      </c>
      <c r="D945" s="56">
        <f ca="1" t="shared" si="43"/>
        <v>0.0573373553153873</v>
      </c>
      <c r="E945" s="56">
        <f ca="1" t="shared" si="44"/>
        <v>3</v>
      </c>
      <c r="F945" s="64">
        <f ca="1">IF(E945=1,$C$4*SQRT(D945),IF(E945=2,$C$4+($C$5-$C$4)*D945,$C$6-($C$6-$C$5)*SQRT(1-D945)))</f>
        <v>7.08727553617554</v>
      </c>
    </row>
    <row r="946" spans="2:6">
      <c r="B946" s="55">
        <v>930</v>
      </c>
      <c r="C946" s="56">
        <f ca="1" t="shared" si="42"/>
        <v>0.710310216222724</v>
      </c>
      <c r="D946" s="56">
        <f ca="1" t="shared" si="43"/>
        <v>0.74627907845295</v>
      </c>
      <c r="E946" s="56">
        <f ca="1" t="shared" si="44"/>
        <v>2</v>
      </c>
      <c r="F946" s="64">
        <f ca="1">IF(E946=1,$C$4*SQRT(D946),IF(E946=2,$C$4+($C$5-$C$4)*D946,$C$6-($C$6-$C$5)*SQRT(1-D946)))</f>
        <v>5.9851163138118</v>
      </c>
    </row>
    <row r="947" spans="2:6">
      <c r="B947" s="55">
        <v>931</v>
      </c>
      <c r="C947" s="56">
        <f ca="1" t="shared" si="42"/>
        <v>0.553676840644321</v>
      </c>
      <c r="D947" s="56">
        <f ca="1" t="shared" si="43"/>
        <v>0.189017706398105</v>
      </c>
      <c r="E947" s="56">
        <f ca="1" t="shared" si="44"/>
        <v>2</v>
      </c>
      <c r="F947" s="64">
        <f ca="1">IF(E947=1,$C$4*SQRT(D947),IF(E947=2,$C$4+($C$5-$C$4)*D947,$C$6-($C$6-$C$5)*SQRT(1-D947)))</f>
        <v>3.75607082559242</v>
      </c>
    </row>
    <row r="948" spans="2:6">
      <c r="B948" s="55">
        <v>932</v>
      </c>
      <c r="C948" s="56">
        <f ca="1" t="shared" si="42"/>
        <v>0.785782667026714</v>
      </c>
      <c r="D948" s="56">
        <f ca="1" t="shared" si="43"/>
        <v>0.854155397939322</v>
      </c>
      <c r="E948" s="56">
        <f ca="1" t="shared" si="44"/>
        <v>3</v>
      </c>
      <c r="F948" s="64">
        <f ca="1">IF(E948=1,$C$4*SQRT(D948),IF(E948=2,$C$4+($C$5-$C$4)*D948,$C$6-($C$6-$C$5)*SQRT(1-D948)))</f>
        <v>8.85431181443374</v>
      </c>
    </row>
    <row r="949" spans="2:6">
      <c r="B949" s="55">
        <v>933</v>
      </c>
      <c r="C949" s="56">
        <f ca="1" t="shared" si="42"/>
        <v>0.81321898151132</v>
      </c>
      <c r="D949" s="56">
        <f ca="1" t="shared" si="43"/>
        <v>0.220386038218048</v>
      </c>
      <c r="E949" s="56">
        <f ca="1" t="shared" si="44"/>
        <v>3</v>
      </c>
      <c r="F949" s="64">
        <f ca="1">IF(E949=1,$C$4*SQRT(D949),IF(E949=2,$C$4+($C$5-$C$4)*D949,$C$6-($C$6-$C$5)*SQRT(1-D949)))</f>
        <v>7.35112747455874</v>
      </c>
    </row>
    <row r="950" spans="2:6">
      <c r="B950" s="55">
        <v>934</v>
      </c>
      <c r="C950" s="56">
        <f ca="1" t="shared" si="42"/>
        <v>0.999663000733831</v>
      </c>
      <c r="D950" s="56">
        <f ca="1" t="shared" si="43"/>
        <v>0.576329325452333</v>
      </c>
      <c r="E950" s="56">
        <f ca="1" t="shared" si="44"/>
        <v>3</v>
      </c>
      <c r="F950" s="64">
        <f ca="1">IF(E950=1,$C$4*SQRT(D950),IF(E950=2,$C$4+($C$5-$C$4)*D950,$C$6-($C$6-$C$5)*SQRT(1-D950)))</f>
        <v>8.04730031215012</v>
      </c>
    </row>
    <row r="951" spans="2:6">
      <c r="B951" s="55">
        <v>935</v>
      </c>
      <c r="C951" s="56">
        <f ca="1" t="shared" si="42"/>
        <v>0.190828874210444</v>
      </c>
      <c r="D951" s="56">
        <f ca="1" t="shared" si="43"/>
        <v>0.272020205200263</v>
      </c>
      <c r="E951" s="56">
        <f ca="1" t="shared" si="44"/>
        <v>1</v>
      </c>
      <c r="F951" s="64">
        <f ca="1">IF(E951=1,$C$4*SQRT(D951),IF(E951=2,$C$4+($C$5-$C$4)*D951,$C$6-($C$6-$C$5)*SQRT(1-D951)))</f>
        <v>1.56466668872395</v>
      </c>
    </row>
    <row r="952" spans="2:6">
      <c r="B952" s="55">
        <v>936</v>
      </c>
      <c r="C952" s="56">
        <f ca="1" t="shared" si="42"/>
        <v>0.774444079863631</v>
      </c>
      <c r="D952" s="56">
        <f ca="1" t="shared" si="43"/>
        <v>0.773449722716448</v>
      </c>
      <c r="E952" s="56">
        <f ca="1" t="shared" si="44"/>
        <v>2</v>
      </c>
      <c r="F952" s="64">
        <f ca="1">IF(E952=1,$C$4*SQRT(D952),IF(E952=2,$C$4+($C$5-$C$4)*D952,$C$6-($C$6-$C$5)*SQRT(1-D952)))</f>
        <v>6.09379889086579</v>
      </c>
    </row>
    <row r="953" spans="2:6">
      <c r="B953" s="55">
        <v>937</v>
      </c>
      <c r="C953" s="56">
        <f ca="1" t="shared" si="42"/>
        <v>0.258505131768063</v>
      </c>
      <c r="D953" s="56">
        <f ca="1" t="shared" si="43"/>
        <v>0.849936088167122</v>
      </c>
      <c r="E953" s="56">
        <f ca="1" t="shared" si="44"/>
        <v>2</v>
      </c>
      <c r="F953" s="64">
        <f ca="1">IF(E953=1,$C$4*SQRT(D953),IF(E953=2,$C$4+($C$5-$C$4)*D953,$C$6-($C$6-$C$5)*SQRT(1-D953)))</f>
        <v>6.39974435266849</v>
      </c>
    </row>
    <row r="954" spans="2:6">
      <c r="B954" s="55">
        <v>938</v>
      </c>
      <c r="C954" s="56">
        <f ca="1" t="shared" si="42"/>
        <v>0.352807665777089</v>
      </c>
      <c r="D954" s="56">
        <f ca="1" t="shared" si="43"/>
        <v>0.993551323445041</v>
      </c>
      <c r="E954" s="56">
        <f ca="1" t="shared" si="44"/>
        <v>2</v>
      </c>
      <c r="F954" s="64">
        <f ca="1">IF(E954=1,$C$4*SQRT(D954),IF(E954=2,$C$4+($C$5-$C$4)*D954,$C$6-($C$6-$C$5)*SQRT(1-D954)))</f>
        <v>6.97420529378016</v>
      </c>
    </row>
    <row r="955" spans="2:6">
      <c r="B955" s="55">
        <v>939</v>
      </c>
      <c r="C955" s="56">
        <f ca="1" t="shared" si="42"/>
        <v>0.889108319001881</v>
      </c>
      <c r="D955" s="56">
        <f ca="1" t="shared" si="43"/>
        <v>0.64224499835349</v>
      </c>
      <c r="E955" s="56">
        <f ca="1" t="shared" si="44"/>
        <v>3</v>
      </c>
      <c r="F955" s="64">
        <f ca="1">IF(E955=1,$C$4*SQRT(D955),IF(E955=2,$C$4+($C$5-$C$4)*D955,$C$6-($C$6-$C$5)*SQRT(1-D955)))</f>
        <v>8.20562127330416</v>
      </c>
    </row>
    <row r="956" spans="2:6">
      <c r="B956" s="55">
        <v>940</v>
      </c>
      <c r="C956" s="56">
        <f ca="1" t="shared" si="42"/>
        <v>0.557364141225269</v>
      </c>
      <c r="D956" s="56">
        <f ca="1" t="shared" si="43"/>
        <v>0.274775682606537</v>
      </c>
      <c r="E956" s="56">
        <f ca="1" t="shared" si="44"/>
        <v>2</v>
      </c>
      <c r="F956" s="64">
        <f ca="1">IF(E956=1,$C$4*SQRT(D956),IF(E956=2,$C$4+($C$5-$C$4)*D956,$C$6-($C$6-$C$5)*SQRT(1-D956)))</f>
        <v>4.09910273042615</v>
      </c>
    </row>
    <row r="957" spans="2:6">
      <c r="B957" s="55">
        <v>941</v>
      </c>
      <c r="C957" s="56">
        <f ca="1" t="shared" si="42"/>
        <v>0.734854078891529</v>
      </c>
      <c r="D957" s="56">
        <f ca="1" t="shared" si="43"/>
        <v>0.714178137359194</v>
      </c>
      <c r="E957" s="56">
        <f ca="1" t="shared" si="44"/>
        <v>2</v>
      </c>
      <c r="F957" s="64">
        <f ca="1">IF(E957=1,$C$4*SQRT(D957),IF(E957=2,$C$4+($C$5-$C$4)*D957,$C$6-($C$6-$C$5)*SQRT(1-D957)))</f>
        <v>5.85671254943677</v>
      </c>
    </row>
    <row r="958" spans="2:6">
      <c r="B958" s="55">
        <v>942</v>
      </c>
      <c r="C958" s="56">
        <f ca="1" t="shared" si="42"/>
        <v>0.37578087539008</v>
      </c>
      <c r="D958" s="56">
        <f ca="1" t="shared" si="43"/>
        <v>0.671422886345806</v>
      </c>
      <c r="E958" s="56">
        <f ca="1" t="shared" si="44"/>
        <v>2</v>
      </c>
      <c r="F958" s="64">
        <f ca="1">IF(E958=1,$C$4*SQRT(D958),IF(E958=2,$C$4+($C$5-$C$4)*D958,$C$6-($C$6-$C$5)*SQRT(1-D958)))</f>
        <v>5.68569154538323</v>
      </c>
    </row>
    <row r="959" spans="2:6">
      <c r="B959" s="55">
        <v>943</v>
      </c>
      <c r="C959" s="56">
        <f ca="1" t="shared" si="42"/>
        <v>0.454172485880396</v>
      </c>
      <c r="D959" s="56">
        <f ca="1" t="shared" si="43"/>
        <v>0.715037313983002</v>
      </c>
      <c r="E959" s="56">
        <f ca="1" t="shared" si="44"/>
        <v>2</v>
      </c>
      <c r="F959" s="64">
        <f ca="1">IF(E959=1,$C$4*SQRT(D959),IF(E959=2,$C$4+($C$5-$C$4)*D959,$C$6-($C$6-$C$5)*SQRT(1-D959)))</f>
        <v>5.86014925593201</v>
      </c>
    </row>
    <row r="960" spans="2:6">
      <c r="B960" s="55">
        <v>944</v>
      </c>
      <c r="C960" s="56">
        <f ca="1" t="shared" si="42"/>
        <v>0.787267908594268</v>
      </c>
      <c r="D960" s="56">
        <f ca="1" t="shared" si="43"/>
        <v>0.259947518659696</v>
      </c>
      <c r="E960" s="56">
        <f ca="1" t="shared" si="44"/>
        <v>3</v>
      </c>
      <c r="F960" s="64">
        <f ca="1">IF(E960=1,$C$4*SQRT(D960),IF(E960=2,$C$4+($C$5-$C$4)*D960,$C$6-($C$6-$C$5)*SQRT(1-D960)))</f>
        <v>7.41921090903136</v>
      </c>
    </row>
    <row r="961" spans="2:6">
      <c r="B961" s="55">
        <v>945</v>
      </c>
      <c r="C961" s="56">
        <f ca="1" t="shared" si="42"/>
        <v>0.843870661326732</v>
      </c>
      <c r="D961" s="56">
        <f ca="1" t="shared" si="43"/>
        <v>0.217441905364628</v>
      </c>
      <c r="E961" s="56">
        <f ca="1" t="shared" si="44"/>
        <v>3</v>
      </c>
      <c r="F961" s="64">
        <f ca="1">IF(E961=1,$C$4*SQRT(D961),IF(E961=2,$C$4+($C$5-$C$4)*D961,$C$6-($C$6-$C$5)*SQRT(1-D961)))</f>
        <v>7.34613058879711</v>
      </c>
    </row>
    <row r="962" spans="2:6">
      <c r="B962" s="55">
        <v>946</v>
      </c>
      <c r="C962" s="56">
        <f ca="1" t="shared" si="42"/>
        <v>0.285723967558799</v>
      </c>
      <c r="D962" s="56">
        <f ca="1" t="shared" si="43"/>
        <v>0.311445418424222</v>
      </c>
      <c r="E962" s="56">
        <f ca="1" t="shared" si="44"/>
        <v>2</v>
      </c>
      <c r="F962" s="64">
        <f ca="1">IF(E962=1,$C$4*SQRT(D962),IF(E962=2,$C$4+($C$5-$C$4)*D962,$C$6-($C$6-$C$5)*SQRT(1-D962)))</f>
        <v>4.24578167369689</v>
      </c>
    </row>
    <row r="963" spans="2:6">
      <c r="B963" s="55">
        <v>947</v>
      </c>
      <c r="C963" s="56">
        <f ca="1" t="shared" si="42"/>
        <v>0.387739385458153</v>
      </c>
      <c r="D963" s="56">
        <f ca="1" t="shared" si="43"/>
        <v>0.61179843131508</v>
      </c>
      <c r="E963" s="56">
        <f ca="1" t="shared" si="44"/>
        <v>2</v>
      </c>
      <c r="F963" s="64">
        <f ca="1">IF(E963=1,$C$4*SQRT(D963),IF(E963=2,$C$4+($C$5-$C$4)*D963,$C$6-($C$6-$C$5)*SQRT(1-D963)))</f>
        <v>5.44719372526032</v>
      </c>
    </row>
    <row r="964" spans="2:6">
      <c r="B964" s="55">
        <v>948</v>
      </c>
      <c r="C964" s="56">
        <f ca="1" t="shared" si="42"/>
        <v>0.309154365986438</v>
      </c>
      <c r="D964" s="56">
        <f ca="1" t="shared" si="43"/>
        <v>0.619314217599974</v>
      </c>
      <c r="E964" s="56">
        <f ca="1" t="shared" si="44"/>
        <v>2</v>
      </c>
      <c r="F964" s="64">
        <f ca="1">IF(E964=1,$C$4*SQRT(D964),IF(E964=2,$C$4+($C$5-$C$4)*D964,$C$6-($C$6-$C$5)*SQRT(1-D964)))</f>
        <v>5.4772568703999</v>
      </c>
    </row>
    <row r="965" spans="2:6">
      <c r="B965" s="55">
        <v>949</v>
      </c>
      <c r="C965" s="56">
        <f ca="1" t="shared" si="42"/>
        <v>0.457354384674272</v>
      </c>
      <c r="D965" s="56">
        <f ca="1" t="shared" si="43"/>
        <v>0.789462355071967</v>
      </c>
      <c r="E965" s="56">
        <f ca="1" t="shared" si="44"/>
        <v>2</v>
      </c>
      <c r="F965" s="64">
        <f ca="1">IF(E965=1,$C$4*SQRT(D965),IF(E965=2,$C$4+($C$5-$C$4)*D965,$C$6-($C$6-$C$5)*SQRT(1-D965)))</f>
        <v>6.15784942028787</v>
      </c>
    </row>
    <row r="966" spans="2:6">
      <c r="B966" s="55">
        <v>950</v>
      </c>
      <c r="C966" s="56">
        <f ca="1" t="shared" si="42"/>
        <v>0.247428711033488</v>
      </c>
      <c r="D966" s="56">
        <f ca="1" t="shared" si="43"/>
        <v>0.0907174161529785</v>
      </c>
      <c r="E966" s="56">
        <f ca="1" t="shared" si="44"/>
        <v>2</v>
      </c>
      <c r="F966" s="64">
        <f ca="1">IF(E966=1,$C$4*SQRT(D966),IF(E966=2,$C$4+($C$5-$C$4)*D966,$C$6-($C$6-$C$5)*SQRT(1-D966)))</f>
        <v>3.36286966461191</v>
      </c>
    </row>
    <row r="967" spans="2:6">
      <c r="B967" s="55">
        <v>951</v>
      </c>
      <c r="C967" s="56">
        <f ca="1" t="shared" si="42"/>
        <v>0.490098206603681</v>
      </c>
      <c r="D967" s="56">
        <f ca="1" t="shared" si="43"/>
        <v>0.36445367616756</v>
      </c>
      <c r="E967" s="56">
        <f ca="1" t="shared" si="44"/>
        <v>2</v>
      </c>
      <c r="F967" s="64">
        <f ca="1">IF(E967=1,$C$4*SQRT(D967),IF(E967=2,$C$4+($C$5-$C$4)*D967,$C$6-($C$6-$C$5)*SQRT(1-D967)))</f>
        <v>4.45781470467024</v>
      </c>
    </row>
    <row r="968" spans="2:6">
      <c r="B968" s="55">
        <v>952</v>
      </c>
      <c r="C968" s="56">
        <f ca="1" t="shared" si="42"/>
        <v>0.870359711061925</v>
      </c>
      <c r="D968" s="56">
        <f ca="1" t="shared" si="43"/>
        <v>0.544336166731844</v>
      </c>
      <c r="E968" s="56">
        <f ca="1" t="shared" si="44"/>
        <v>3</v>
      </c>
      <c r="F968" s="64">
        <f ca="1">IF(E968=1,$C$4*SQRT(D968),IF(E968=2,$C$4+($C$5-$C$4)*D968,$C$6-($C$6-$C$5)*SQRT(1-D968)))</f>
        <v>7.97491370568723</v>
      </c>
    </row>
    <row r="969" spans="2:6">
      <c r="B969" s="55">
        <v>953</v>
      </c>
      <c r="C969" s="56">
        <f ca="1" t="shared" si="42"/>
        <v>0.549034055330825</v>
      </c>
      <c r="D969" s="56">
        <f ca="1" t="shared" si="43"/>
        <v>0.547085508292908</v>
      </c>
      <c r="E969" s="56">
        <f ca="1" t="shared" si="44"/>
        <v>2</v>
      </c>
      <c r="F969" s="64">
        <f ca="1">IF(E969=1,$C$4*SQRT(D969),IF(E969=2,$C$4+($C$5-$C$4)*D969,$C$6-($C$6-$C$5)*SQRT(1-D969)))</f>
        <v>5.18834203317163</v>
      </c>
    </row>
    <row r="970" spans="2:6">
      <c r="B970" s="55">
        <v>954</v>
      </c>
      <c r="C970" s="56">
        <f ca="1" t="shared" si="42"/>
        <v>0.394856760616482</v>
      </c>
      <c r="D970" s="56">
        <f ca="1" t="shared" si="43"/>
        <v>0.327646446591347</v>
      </c>
      <c r="E970" s="56">
        <f ca="1" t="shared" si="44"/>
        <v>2</v>
      </c>
      <c r="F970" s="64">
        <f ca="1">IF(E970=1,$C$4*SQRT(D970),IF(E970=2,$C$4+($C$5-$C$4)*D970,$C$6-($C$6-$C$5)*SQRT(1-D970)))</f>
        <v>4.31058578636539</v>
      </c>
    </row>
    <row r="971" spans="2:6">
      <c r="B971" s="55">
        <v>955</v>
      </c>
      <c r="C971" s="56">
        <f ca="1" t="shared" si="42"/>
        <v>0.789436326121874</v>
      </c>
      <c r="D971" s="56">
        <f ca="1" t="shared" si="43"/>
        <v>0.144350989174011</v>
      </c>
      <c r="E971" s="56">
        <f ca="1" t="shared" si="44"/>
        <v>3</v>
      </c>
      <c r="F971" s="64">
        <f ca="1">IF(E971=1,$C$4*SQRT(D971),IF(E971=2,$C$4+($C$5-$C$4)*D971,$C$6-($C$6-$C$5)*SQRT(1-D971)))</f>
        <v>7.22496106379858</v>
      </c>
    </row>
    <row r="972" spans="2:6">
      <c r="B972" s="55">
        <v>956</v>
      </c>
      <c r="C972" s="56">
        <f ca="1" t="shared" si="42"/>
        <v>0.551519289889618</v>
      </c>
      <c r="D972" s="56">
        <f ca="1" t="shared" si="43"/>
        <v>0.196713774310525</v>
      </c>
      <c r="E972" s="56">
        <f ca="1" t="shared" si="44"/>
        <v>2</v>
      </c>
      <c r="F972" s="64">
        <f ca="1">IF(E972=1,$C$4*SQRT(D972),IF(E972=2,$C$4+($C$5-$C$4)*D972,$C$6-($C$6-$C$5)*SQRT(1-D972)))</f>
        <v>3.7868550972421</v>
      </c>
    </row>
    <row r="973" spans="2:6">
      <c r="B973" s="55">
        <v>957</v>
      </c>
      <c r="C973" s="56">
        <f ca="1" t="shared" si="42"/>
        <v>0.858447497803063</v>
      </c>
      <c r="D973" s="56">
        <f ca="1" t="shared" si="43"/>
        <v>0.0748463669083381</v>
      </c>
      <c r="E973" s="56">
        <f ca="1" t="shared" si="44"/>
        <v>3</v>
      </c>
      <c r="F973" s="64">
        <f ca="1">IF(E973=1,$C$4*SQRT(D973),IF(E973=2,$C$4+($C$5-$C$4)*D973,$C$6-($C$6-$C$5)*SQRT(1-D973)))</f>
        <v>7.11445279057421</v>
      </c>
    </row>
    <row r="974" spans="2:6">
      <c r="B974" s="55">
        <v>958</v>
      </c>
      <c r="C974" s="56">
        <f ca="1" t="shared" si="42"/>
        <v>0.483055853392389</v>
      </c>
      <c r="D974" s="56">
        <f ca="1" t="shared" si="43"/>
        <v>0.264369949282034</v>
      </c>
      <c r="E974" s="56">
        <f ca="1" t="shared" si="44"/>
        <v>2</v>
      </c>
      <c r="F974" s="64">
        <f ca="1">IF(E974=1,$C$4*SQRT(D974),IF(E974=2,$C$4+($C$5-$C$4)*D974,$C$6-($C$6-$C$5)*SQRT(1-D974)))</f>
        <v>4.05747979712813</v>
      </c>
    </row>
    <row r="975" spans="2:6">
      <c r="B975" s="55">
        <v>959</v>
      </c>
      <c r="C975" s="56">
        <f ca="1" t="shared" si="42"/>
        <v>0.276499797687734</v>
      </c>
      <c r="D975" s="56">
        <f ca="1" t="shared" si="43"/>
        <v>0.701622093477551</v>
      </c>
      <c r="E975" s="56">
        <f ca="1" t="shared" si="44"/>
        <v>2</v>
      </c>
      <c r="F975" s="64">
        <f ca="1">IF(E975=1,$C$4*SQRT(D975),IF(E975=2,$C$4+($C$5-$C$4)*D975,$C$6-($C$6-$C$5)*SQRT(1-D975)))</f>
        <v>5.80648837391021</v>
      </c>
    </row>
    <row r="976" spans="2:6">
      <c r="B976" s="55">
        <v>960</v>
      </c>
      <c r="C976" s="56">
        <f ca="1" t="shared" si="42"/>
        <v>0.871163823335467</v>
      </c>
      <c r="D976" s="56">
        <f ca="1" t="shared" si="43"/>
        <v>0.776242599347373</v>
      </c>
      <c r="E976" s="56">
        <f ca="1" t="shared" si="44"/>
        <v>3</v>
      </c>
      <c r="F976" s="64">
        <f ca="1">IF(E976=1,$C$4*SQRT(D976),IF(E976=2,$C$4+($C$5-$C$4)*D976,$C$6-($C$6-$C$5)*SQRT(1-D976)))</f>
        <v>8.58090993736351</v>
      </c>
    </row>
    <row r="977" spans="2:6">
      <c r="B977" s="55">
        <v>961</v>
      </c>
      <c r="C977" s="56">
        <f ca="1" t="shared" ref="C977:C1016" si="45">RAND()</f>
        <v>0.467060505501548</v>
      </c>
      <c r="D977" s="56">
        <f ca="1" t="shared" ref="D977:D1016" si="46">RAND()</f>
        <v>0.467651655879052</v>
      </c>
      <c r="E977" s="56">
        <f ca="1" t="shared" ref="E977:E1016" si="47">IF(C977&lt;=$C$10,1,IF(C977&lt;=$C$10+$C$11,2,3))</f>
        <v>2</v>
      </c>
      <c r="F977" s="64">
        <f ca="1">IF(E977=1,$C$4*SQRT(D977),IF(E977=2,$C$4+($C$5-$C$4)*D977,$C$6-($C$6-$C$5)*SQRT(1-D977)))</f>
        <v>4.87060662351621</v>
      </c>
    </row>
    <row r="978" spans="2:6">
      <c r="B978" s="55">
        <v>962</v>
      </c>
      <c r="C978" s="56">
        <f ca="1" t="shared" si="45"/>
        <v>0.875496697143253</v>
      </c>
      <c r="D978" s="56">
        <f ca="1" t="shared" si="46"/>
        <v>0.341354452777729</v>
      </c>
      <c r="E978" s="56">
        <f ca="1" t="shared" si="47"/>
        <v>3</v>
      </c>
      <c r="F978" s="64">
        <f ca="1">IF(E978=1,$C$4*SQRT(D978),IF(E978=2,$C$4+($C$5-$C$4)*D978,$C$6-($C$6-$C$5)*SQRT(1-D978)))</f>
        <v>7.5652905871541</v>
      </c>
    </row>
    <row r="979" spans="2:6">
      <c r="B979" s="55">
        <v>963</v>
      </c>
      <c r="C979" s="56">
        <f ca="1" t="shared" si="45"/>
        <v>0.170450658868587</v>
      </c>
      <c r="D979" s="56">
        <f ca="1" t="shared" si="46"/>
        <v>0.535545930228797</v>
      </c>
      <c r="E979" s="56">
        <f ca="1" t="shared" si="47"/>
        <v>1</v>
      </c>
      <c r="F979" s="64">
        <f ca="1">IF(E979=1,$C$4*SQRT(D979),IF(E979=2,$C$4+($C$5-$C$4)*D979,$C$6-($C$6-$C$5)*SQRT(1-D979)))</f>
        <v>2.19543011094846</v>
      </c>
    </row>
    <row r="980" spans="2:6">
      <c r="B980" s="55">
        <v>964</v>
      </c>
      <c r="C980" s="56">
        <f ca="1" t="shared" si="45"/>
        <v>0.907804605480795</v>
      </c>
      <c r="D980" s="56">
        <f ca="1" t="shared" si="46"/>
        <v>0.987159628352813</v>
      </c>
      <c r="E980" s="56">
        <f ca="1" t="shared" si="47"/>
        <v>3</v>
      </c>
      <c r="F980" s="64">
        <f ca="1">IF(E980=1,$C$4*SQRT(D980),IF(E980=2,$C$4+($C$5-$C$4)*D980,$C$6-($C$6-$C$5)*SQRT(1-D980)))</f>
        <v>9.66005390894336</v>
      </c>
    </row>
    <row r="981" spans="2:6">
      <c r="B981" s="55">
        <v>965</v>
      </c>
      <c r="C981" s="56">
        <f ca="1" t="shared" si="45"/>
        <v>0.405077141914506</v>
      </c>
      <c r="D981" s="56">
        <f ca="1" t="shared" si="46"/>
        <v>0.911507791460846</v>
      </c>
      <c r="E981" s="56">
        <f ca="1" t="shared" si="47"/>
        <v>2</v>
      </c>
      <c r="F981" s="64">
        <f ca="1">IF(E981=1,$C$4*SQRT(D981),IF(E981=2,$C$4+($C$5-$C$4)*D981,$C$6-($C$6-$C$5)*SQRT(1-D981)))</f>
        <v>6.64603116584339</v>
      </c>
    </row>
    <row r="982" spans="2:6">
      <c r="B982" s="55">
        <v>966</v>
      </c>
      <c r="C982" s="56">
        <f ca="1" t="shared" si="45"/>
        <v>0.991156141017358</v>
      </c>
      <c r="D982" s="56">
        <f ca="1" t="shared" si="46"/>
        <v>0.118590367325982</v>
      </c>
      <c r="E982" s="56">
        <f ca="1" t="shared" si="47"/>
        <v>3</v>
      </c>
      <c r="F982" s="64">
        <f ca="1">IF(E982=1,$C$4*SQRT(D982),IF(E982=2,$C$4+($C$5-$C$4)*D982,$C$6-($C$6-$C$5)*SQRT(1-D982)))</f>
        <v>7.18349743581403</v>
      </c>
    </row>
    <row r="983" spans="2:6">
      <c r="B983" s="55">
        <v>967</v>
      </c>
      <c r="C983" s="56">
        <f ca="1" t="shared" si="45"/>
        <v>0.70227537708362</v>
      </c>
      <c r="D983" s="56">
        <f ca="1" t="shared" si="46"/>
        <v>0.945594739111666</v>
      </c>
      <c r="E983" s="56">
        <f ca="1" t="shared" si="47"/>
        <v>2</v>
      </c>
      <c r="F983" s="64">
        <f ca="1">IF(E983=1,$C$4*SQRT(D983),IF(E983=2,$C$4+($C$5-$C$4)*D983,$C$6-($C$6-$C$5)*SQRT(1-D983)))</f>
        <v>6.78237895644667</v>
      </c>
    </row>
    <row r="984" spans="2:6">
      <c r="B984" s="55">
        <v>968</v>
      </c>
      <c r="C984" s="56">
        <f ca="1" t="shared" si="45"/>
        <v>0.940046444498167</v>
      </c>
      <c r="D984" s="56">
        <f ca="1" t="shared" si="46"/>
        <v>0.927355092461678</v>
      </c>
      <c r="E984" s="56">
        <f ca="1" t="shared" si="47"/>
        <v>3</v>
      </c>
      <c r="F984" s="64">
        <f ca="1">IF(E984=1,$C$4*SQRT(D984),IF(E984=2,$C$4+($C$5-$C$4)*D984,$C$6-($C$6-$C$5)*SQRT(1-D984)))</f>
        <v>9.19141842226965</v>
      </c>
    </row>
    <row r="985" spans="2:6">
      <c r="B985" s="55">
        <v>969</v>
      </c>
      <c r="C985" s="56">
        <f ca="1" t="shared" si="45"/>
        <v>0.584757904145623</v>
      </c>
      <c r="D985" s="56">
        <f ca="1" t="shared" si="46"/>
        <v>0.362260413805019</v>
      </c>
      <c r="E985" s="56">
        <f ca="1" t="shared" si="47"/>
        <v>2</v>
      </c>
      <c r="F985" s="64">
        <f ca="1">IF(E985=1,$C$4*SQRT(D985),IF(E985=2,$C$4+($C$5-$C$4)*D985,$C$6-($C$6-$C$5)*SQRT(1-D985)))</f>
        <v>4.44904165522008</v>
      </c>
    </row>
    <row r="986" spans="2:6">
      <c r="B986" s="55">
        <v>970</v>
      </c>
      <c r="C986" s="56">
        <f ca="1" t="shared" si="45"/>
        <v>0.742133581748854</v>
      </c>
      <c r="D986" s="56">
        <f ca="1" t="shared" si="46"/>
        <v>0.993636687030875</v>
      </c>
      <c r="E986" s="56">
        <f ca="1" t="shared" si="47"/>
        <v>2</v>
      </c>
      <c r="F986" s="64">
        <f ca="1">IF(E986=1,$C$4*SQRT(D986),IF(E986=2,$C$4+($C$5-$C$4)*D986,$C$6-($C$6-$C$5)*SQRT(1-D986)))</f>
        <v>6.9745467481235</v>
      </c>
    </row>
    <row r="987" spans="2:6">
      <c r="B987" s="55">
        <v>971</v>
      </c>
      <c r="C987" s="56">
        <f ca="1" t="shared" si="45"/>
        <v>0.521339324770402</v>
      </c>
      <c r="D987" s="56">
        <f ca="1" t="shared" si="46"/>
        <v>0.964582267929015</v>
      </c>
      <c r="E987" s="56">
        <f ca="1" t="shared" si="47"/>
        <v>2</v>
      </c>
      <c r="F987" s="64">
        <f ca="1">IF(E987=1,$C$4*SQRT(D987),IF(E987=2,$C$4+($C$5-$C$4)*D987,$C$6-($C$6-$C$5)*SQRT(1-D987)))</f>
        <v>6.85832907171606</v>
      </c>
    </row>
    <row r="988" spans="2:6">
      <c r="B988" s="55">
        <v>972</v>
      </c>
      <c r="C988" s="56">
        <f ca="1" t="shared" si="45"/>
        <v>0.0384130400015381</v>
      </c>
      <c r="D988" s="56">
        <f ca="1" t="shared" si="46"/>
        <v>0.00807904831529616</v>
      </c>
      <c r="E988" s="56">
        <f ca="1" t="shared" si="47"/>
        <v>1</v>
      </c>
      <c r="F988" s="64">
        <f ca="1">IF(E988=1,$C$4*SQRT(D988),IF(E988=2,$C$4+($C$5-$C$4)*D988,$C$6-($C$6-$C$5)*SQRT(1-D988)))</f>
        <v>0.269650579153217</v>
      </c>
    </row>
    <row r="989" spans="2:6">
      <c r="B989" s="55">
        <v>973</v>
      </c>
      <c r="C989" s="56">
        <f ca="1" t="shared" si="45"/>
        <v>0.629255977788984</v>
      </c>
      <c r="D989" s="56">
        <f ca="1" t="shared" si="46"/>
        <v>0.588190802892128</v>
      </c>
      <c r="E989" s="56">
        <f ca="1" t="shared" si="47"/>
        <v>2</v>
      </c>
      <c r="F989" s="64">
        <f ca="1">IF(E989=1,$C$4*SQRT(D989),IF(E989=2,$C$4+($C$5-$C$4)*D989,$C$6-($C$6-$C$5)*SQRT(1-D989)))</f>
        <v>5.35276321156851</v>
      </c>
    </row>
    <row r="990" spans="2:6">
      <c r="B990" s="55">
        <v>974</v>
      </c>
      <c r="C990" s="56">
        <f ca="1" t="shared" si="45"/>
        <v>0.965306750358563</v>
      </c>
      <c r="D990" s="56">
        <f ca="1" t="shared" si="46"/>
        <v>0.257356746280577</v>
      </c>
      <c r="E990" s="56">
        <f ca="1" t="shared" si="47"/>
        <v>3</v>
      </c>
      <c r="F990" s="64">
        <f ca="1">IF(E990=1,$C$4*SQRT(D990),IF(E990=2,$C$4+($C$5-$C$4)*D990,$C$6-($C$6-$C$5)*SQRT(1-D990)))</f>
        <v>7.41469744836802</v>
      </c>
    </row>
    <row r="991" spans="2:6">
      <c r="B991" s="55">
        <v>975</v>
      </c>
      <c r="C991" s="56">
        <f ca="1" t="shared" si="45"/>
        <v>0.575759410930659</v>
      </c>
      <c r="D991" s="56">
        <f ca="1" t="shared" si="46"/>
        <v>0.225933296117865</v>
      </c>
      <c r="E991" s="56">
        <f ca="1" t="shared" si="47"/>
        <v>2</v>
      </c>
      <c r="F991" s="64">
        <f ca="1">IF(E991=1,$C$4*SQRT(D991),IF(E991=2,$C$4+($C$5-$C$4)*D991,$C$6-($C$6-$C$5)*SQRT(1-D991)))</f>
        <v>3.90373318447146</v>
      </c>
    </row>
    <row r="992" spans="2:6">
      <c r="B992" s="55">
        <v>976</v>
      </c>
      <c r="C992" s="56">
        <f ca="1" t="shared" si="45"/>
        <v>0.943072358265312</v>
      </c>
      <c r="D992" s="56">
        <f ca="1" t="shared" si="46"/>
        <v>0.441915996874894</v>
      </c>
      <c r="E992" s="56">
        <f ca="1" t="shared" si="47"/>
        <v>3</v>
      </c>
      <c r="F992" s="64">
        <f ca="1">IF(E992=1,$C$4*SQRT(D992),IF(E992=2,$C$4+($C$5-$C$4)*D992,$C$6-($C$6-$C$5)*SQRT(1-D992)))</f>
        <v>7.75884939637561</v>
      </c>
    </row>
    <row r="993" spans="2:6">
      <c r="B993" s="55">
        <v>977</v>
      </c>
      <c r="C993" s="56">
        <f ca="1" t="shared" si="45"/>
        <v>0.940102752757528</v>
      </c>
      <c r="D993" s="56">
        <f ca="1" t="shared" si="46"/>
        <v>0.806592354159224</v>
      </c>
      <c r="E993" s="56">
        <f ca="1" t="shared" si="47"/>
        <v>3</v>
      </c>
      <c r="F993" s="64">
        <f ca="1">IF(E993=1,$C$4*SQRT(D993),IF(E993=2,$C$4+($C$5-$C$4)*D993,$C$6-($C$6-$C$5)*SQRT(1-D993)))</f>
        <v>8.68065591577975</v>
      </c>
    </row>
    <row r="994" spans="2:6">
      <c r="B994" s="55">
        <v>978</v>
      </c>
      <c r="C994" s="56">
        <f ca="1" t="shared" si="45"/>
        <v>0.941995271922888</v>
      </c>
      <c r="D994" s="56">
        <f ca="1" t="shared" si="46"/>
        <v>0.669710370974326</v>
      </c>
      <c r="E994" s="56">
        <f ca="1" t="shared" si="47"/>
        <v>3</v>
      </c>
      <c r="F994" s="64">
        <f ca="1">IF(E994=1,$C$4*SQRT(D994),IF(E994=2,$C$4+($C$5-$C$4)*D994,$C$6-($C$6-$C$5)*SQRT(1-D994)))</f>
        <v>8.27587510277502</v>
      </c>
    </row>
    <row r="995" spans="2:6">
      <c r="B995" s="55">
        <v>979</v>
      </c>
      <c r="C995" s="56">
        <f ca="1" t="shared" si="45"/>
        <v>0.747341989531385</v>
      </c>
      <c r="D995" s="56">
        <f ca="1" t="shared" si="46"/>
        <v>0.0970748289220289</v>
      </c>
      <c r="E995" s="56">
        <f ca="1" t="shared" si="47"/>
        <v>2</v>
      </c>
      <c r="F995" s="64">
        <f ca="1">IF(E995=1,$C$4*SQRT(D995),IF(E995=2,$C$4+($C$5-$C$4)*D995,$C$6-($C$6-$C$5)*SQRT(1-D995)))</f>
        <v>3.38829931568812</v>
      </c>
    </row>
    <row r="996" spans="2:6">
      <c r="B996" s="55">
        <v>980</v>
      </c>
      <c r="C996" s="56">
        <f ca="1" t="shared" si="45"/>
        <v>0.952542011906419</v>
      </c>
      <c r="D996" s="56">
        <f ca="1" t="shared" si="46"/>
        <v>0.560468937850544</v>
      </c>
      <c r="E996" s="56">
        <f ca="1" t="shared" si="47"/>
        <v>3</v>
      </c>
      <c r="F996" s="64">
        <f ca="1">IF(E996=1,$C$4*SQRT(D996),IF(E996=2,$C$4+($C$5-$C$4)*D996,$C$6-($C$6-$C$5)*SQRT(1-D996)))</f>
        <v>8.01108583409311</v>
      </c>
    </row>
    <row r="997" spans="2:6">
      <c r="B997" s="55">
        <v>981</v>
      </c>
      <c r="C997" s="56">
        <f ca="1" t="shared" si="45"/>
        <v>0.504122644562532</v>
      </c>
      <c r="D997" s="56">
        <f ca="1" t="shared" si="46"/>
        <v>0.199995761537317</v>
      </c>
      <c r="E997" s="56">
        <f ca="1" t="shared" si="47"/>
        <v>2</v>
      </c>
      <c r="F997" s="64">
        <f ca="1">IF(E997=1,$C$4*SQRT(D997),IF(E997=2,$C$4+($C$5-$C$4)*D997,$C$6-($C$6-$C$5)*SQRT(1-D997)))</f>
        <v>3.79998304614927</v>
      </c>
    </row>
    <row r="998" spans="2:6">
      <c r="B998" s="55">
        <v>982</v>
      </c>
      <c r="C998" s="56">
        <f ca="1" t="shared" si="45"/>
        <v>0.833574095426489</v>
      </c>
      <c r="D998" s="56">
        <f ca="1" t="shared" si="46"/>
        <v>0.147259893439311</v>
      </c>
      <c r="E998" s="56">
        <f ca="1" t="shared" si="47"/>
        <v>3</v>
      </c>
      <c r="F998" s="64">
        <f ca="1">IF(E998=1,$C$4*SQRT(D998),IF(E998=2,$C$4+($C$5-$C$4)*D998,$C$6-($C$6-$C$5)*SQRT(1-D998)))</f>
        <v>7.22968215559185</v>
      </c>
    </row>
    <row r="999" spans="2:6">
      <c r="B999" s="55">
        <v>983</v>
      </c>
      <c r="C999" s="56">
        <f ca="1" t="shared" si="45"/>
        <v>0.0917286484338917</v>
      </c>
      <c r="D999" s="56">
        <f ca="1" t="shared" si="46"/>
        <v>0.779414127535264</v>
      </c>
      <c r="E999" s="56">
        <f ca="1" t="shared" si="47"/>
        <v>1</v>
      </c>
      <c r="F999" s="64">
        <f ca="1">IF(E999=1,$C$4*SQRT(D999),IF(E999=2,$C$4+($C$5-$C$4)*D999,$C$6-($C$6-$C$5)*SQRT(1-D999)))</f>
        <v>2.64853301807196</v>
      </c>
    </row>
    <row r="1000" spans="2:6">
      <c r="B1000" s="55">
        <v>984</v>
      </c>
      <c r="C1000" s="56">
        <f ca="1" t="shared" si="45"/>
        <v>0.579433322520756</v>
      </c>
      <c r="D1000" s="56">
        <f ca="1" t="shared" si="46"/>
        <v>0.409623486008892</v>
      </c>
      <c r="E1000" s="56">
        <f ca="1" t="shared" si="47"/>
        <v>2</v>
      </c>
      <c r="F1000" s="64">
        <f ca="1">IF(E1000=1,$C$4*SQRT(D1000),IF(E1000=2,$C$4+($C$5-$C$4)*D1000,$C$6-($C$6-$C$5)*SQRT(1-D1000)))</f>
        <v>4.63849394403557</v>
      </c>
    </row>
    <row r="1001" spans="2:6">
      <c r="B1001" s="55">
        <v>985</v>
      </c>
      <c r="C1001" s="56">
        <f ca="1" t="shared" si="45"/>
        <v>0.160124832449087</v>
      </c>
      <c r="D1001" s="56">
        <f ca="1" t="shared" si="46"/>
        <v>0.149362407790315</v>
      </c>
      <c r="E1001" s="56">
        <f ca="1" t="shared" si="47"/>
        <v>1</v>
      </c>
      <c r="F1001" s="64">
        <f ca="1">IF(E1001=1,$C$4*SQRT(D1001),IF(E1001=2,$C$4+($C$5-$C$4)*D1001,$C$6-($C$6-$C$5)*SQRT(1-D1001)))</f>
        <v>1.15942299016055</v>
      </c>
    </row>
    <row r="1002" spans="2:6">
      <c r="B1002" s="55">
        <v>986</v>
      </c>
      <c r="C1002" s="56">
        <f ca="1" t="shared" si="45"/>
        <v>0.15160313993506</v>
      </c>
      <c r="D1002" s="56">
        <f ca="1" t="shared" si="46"/>
        <v>0.376223018354857</v>
      </c>
      <c r="E1002" s="56">
        <f ca="1" t="shared" si="47"/>
        <v>1</v>
      </c>
      <c r="F1002" s="64">
        <f ca="1">IF(E1002=1,$C$4*SQRT(D1002),IF(E1002=2,$C$4+($C$5-$C$4)*D1002,$C$6-($C$6-$C$5)*SQRT(1-D1002)))</f>
        <v>1.8401106393893</v>
      </c>
    </row>
    <row r="1003" spans="2:6">
      <c r="B1003" s="55">
        <v>987</v>
      </c>
      <c r="C1003" s="56">
        <f ca="1" t="shared" si="45"/>
        <v>0.180573425342201</v>
      </c>
      <c r="D1003" s="56">
        <f ca="1" t="shared" si="46"/>
        <v>0.901824236771786</v>
      </c>
      <c r="E1003" s="56">
        <f ca="1" t="shared" si="47"/>
        <v>1</v>
      </c>
      <c r="F1003" s="64">
        <f ca="1">IF(E1003=1,$C$4*SQRT(D1003),IF(E1003=2,$C$4+($C$5-$C$4)*D1003,$C$6-($C$6-$C$5)*SQRT(1-D1003)))</f>
        <v>2.84893280562144</v>
      </c>
    </row>
    <row r="1004" spans="2:6">
      <c r="B1004" s="55">
        <v>988</v>
      </c>
      <c r="C1004" s="56">
        <f ca="1" t="shared" si="45"/>
        <v>0.0562992898354928</v>
      </c>
      <c r="D1004" s="56">
        <f ca="1" t="shared" si="46"/>
        <v>0.511711873581034</v>
      </c>
      <c r="E1004" s="56">
        <f ca="1" t="shared" si="47"/>
        <v>1</v>
      </c>
      <c r="F1004" s="64">
        <f ca="1">IF(E1004=1,$C$4*SQRT(D1004),IF(E1004=2,$C$4+($C$5-$C$4)*D1004,$C$6-($C$6-$C$5)*SQRT(1-D1004)))</f>
        <v>2.14602117003288</v>
      </c>
    </row>
    <row r="1005" spans="2:6">
      <c r="B1005" s="55">
        <v>989</v>
      </c>
      <c r="C1005" s="56">
        <f ca="1" t="shared" si="45"/>
        <v>0.781806983425714</v>
      </c>
      <c r="D1005" s="56">
        <f ca="1" t="shared" si="46"/>
        <v>0.910105561239241</v>
      </c>
      <c r="E1005" s="56">
        <f ca="1" t="shared" si="47"/>
        <v>2</v>
      </c>
      <c r="F1005" s="64">
        <f ca="1">IF(E1005=1,$C$4*SQRT(D1005),IF(E1005=2,$C$4+($C$5-$C$4)*D1005,$C$6-($C$6-$C$5)*SQRT(1-D1005)))</f>
        <v>6.64042224495696</v>
      </c>
    </row>
    <row r="1006" spans="2:6">
      <c r="B1006" s="55">
        <v>990</v>
      </c>
      <c r="C1006" s="56">
        <f ca="1" t="shared" si="45"/>
        <v>0.313020648363997</v>
      </c>
      <c r="D1006" s="56">
        <f ca="1" t="shared" si="46"/>
        <v>0.849409489647114</v>
      </c>
      <c r="E1006" s="56">
        <f ca="1" t="shared" si="47"/>
        <v>2</v>
      </c>
      <c r="F1006" s="64">
        <f ca="1">IF(E1006=1,$C$4*SQRT(D1006),IF(E1006=2,$C$4+($C$5-$C$4)*D1006,$C$6-($C$6-$C$5)*SQRT(1-D1006)))</f>
        <v>6.39763795858846</v>
      </c>
    </row>
    <row r="1007" spans="2:6">
      <c r="B1007" s="55">
        <v>991</v>
      </c>
      <c r="C1007" s="56">
        <f ca="1" t="shared" si="45"/>
        <v>0.196960936522975</v>
      </c>
      <c r="D1007" s="56">
        <f ca="1" t="shared" si="46"/>
        <v>0.982761055024715</v>
      </c>
      <c r="E1007" s="56">
        <f ca="1" t="shared" si="47"/>
        <v>1</v>
      </c>
      <c r="F1007" s="64">
        <f ca="1">IF(E1007=1,$C$4*SQRT(D1007),IF(E1007=2,$C$4+($C$5-$C$4)*D1007,$C$6-($C$6-$C$5)*SQRT(1-D1007)))</f>
        <v>2.97402916852247</v>
      </c>
    </row>
    <row r="1008" spans="2:6">
      <c r="B1008" s="55">
        <v>992</v>
      </c>
      <c r="C1008" s="56">
        <f ca="1" t="shared" si="45"/>
        <v>0.715368772673721</v>
      </c>
      <c r="D1008" s="56">
        <f ca="1" t="shared" si="46"/>
        <v>0.402514928456704</v>
      </c>
      <c r="E1008" s="56">
        <f ca="1" t="shared" si="47"/>
        <v>2</v>
      </c>
      <c r="F1008" s="64">
        <f ca="1">IF(E1008=1,$C$4*SQRT(D1008),IF(E1008=2,$C$4+($C$5-$C$4)*D1008,$C$6-($C$6-$C$5)*SQRT(1-D1008)))</f>
        <v>4.61005971382681</v>
      </c>
    </row>
    <row r="1009" spans="2:6">
      <c r="B1009" s="55">
        <v>993</v>
      </c>
      <c r="C1009" s="56">
        <f ca="1" t="shared" si="45"/>
        <v>0.512539608254375</v>
      </c>
      <c r="D1009" s="56">
        <f ca="1" t="shared" si="46"/>
        <v>0.759831698319673</v>
      </c>
      <c r="E1009" s="56">
        <f ca="1" t="shared" si="47"/>
        <v>2</v>
      </c>
      <c r="F1009" s="64">
        <f ca="1">IF(E1009=1,$C$4*SQRT(D1009),IF(E1009=2,$C$4+($C$5-$C$4)*D1009,$C$6-($C$6-$C$5)*SQRT(1-D1009)))</f>
        <v>6.03932679327869</v>
      </c>
    </row>
    <row r="1010" spans="2:6">
      <c r="B1010" s="55">
        <v>994</v>
      </c>
      <c r="C1010" s="56">
        <f ca="1" t="shared" si="45"/>
        <v>0.608878830036644</v>
      </c>
      <c r="D1010" s="56">
        <f ca="1" t="shared" si="46"/>
        <v>0.624307981227929</v>
      </c>
      <c r="E1010" s="56">
        <f ca="1" t="shared" si="47"/>
        <v>2</v>
      </c>
      <c r="F1010" s="64">
        <f ca="1">IF(E1010=1,$C$4*SQRT(D1010),IF(E1010=2,$C$4+($C$5-$C$4)*D1010,$C$6-($C$6-$C$5)*SQRT(1-D1010)))</f>
        <v>5.49723192491172</v>
      </c>
    </row>
    <row r="1011" spans="2:6">
      <c r="B1011" s="55">
        <v>995</v>
      </c>
      <c r="C1011" s="56">
        <f ca="1" t="shared" si="45"/>
        <v>0.308006659344639</v>
      </c>
      <c r="D1011" s="56">
        <f ca="1" t="shared" si="46"/>
        <v>0.436795154123601</v>
      </c>
      <c r="E1011" s="56">
        <f ca="1" t="shared" si="47"/>
        <v>2</v>
      </c>
      <c r="F1011" s="64">
        <f ca="1">IF(E1011=1,$C$4*SQRT(D1011),IF(E1011=2,$C$4+($C$5-$C$4)*D1011,$C$6-($C$6-$C$5)*SQRT(1-D1011)))</f>
        <v>4.7471806164944</v>
      </c>
    </row>
    <row r="1012" spans="2:6">
      <c r="B1012" s="55">
        <v>996</v>
      </c>
      <c r="C1012" s="56">
        <f ca="1" t="shared" si="45"/>
        <v>0.50545202410751</v>
      </c>
      <c r="D1012" s="56">
        <f ca="1">RAND()</f>
        <v>0.365783051704593</v>
      </c>
      <c r="E1012" s="56">
        <f ca="1" t="shared" si="47"/>
        <v>2</v>
      </c>
      <c r="F1012" s="64">
        <f ca="1">IF(E1012=1,$C$4*SQRT(D1012),IF(E1012=2,$C$4+($C$5-$C$4)*D1012,$C$6-($C$6-$C$5)*SQRT(1-D1012)))</f>
        <v>4.46313220681837</v>
      </c>
    </row>
    <row r="1013" spans="2:6">
      <c r="B1013" s="55">
        <v>997</v>
      </c>
      <c r="C1013" s="56">
        <f ca="1" t="shared" si="45"/>
        <v>0.853368984823827</v>
      </c>
      <c r="D1013" s="56">
        <f ca="1" t="shared" si="46"/>
        <v>0.511986969395513</v>
      </c>
      <c r="E1013" s="56">
        <f ca="1" t="shared" si="47"/>
        <v>3</v>
      </c>
      <c r="F1013" s="64">
        <f ca="1">IF(E1013=1,$C$4*SQRT(D1013),IF(E1013=2,$C$4+($C$5-$C$4)*D1013,$C$6-($C$6-$C$5)*SQRT(1-D1013)))</f>
        <v>7.90426211671393</v>
      </c>
    </row>
    <row r="1014" spans="2:6">
      <c r="B1014" s="55">
        <v>998</v>
      </c>
      <c r="C1014" s="56">
        <f ca="1" t="shared" si="45"/>
        <v>0.100564232816489</v>
      </c>
      <c r="D1014" s="56">
        <f ca="1" t="shared" si="46"/>
        <v>0.204242538546068</v>
      </c>
      <c r="E1014" s="56">
        <f ca="1" t="shared" si="47"/>
        <v>1</v>
      </c>
      <c r="F1014" s="64">
        <f ca="1">IF(E1014=1,$C$4*SQRT(D1014),IF(E1014=2,$C$4+($C$5-$C$4)*D1014,$C$6-($C$6-$C$5)*SQRT(1-D1014)))</f>
        <v>1.35579601965584</v>
      </c>
    </row>
    <row r="1015" spans="2:6">
      <c r="B1015" s="55">
        <v>999</v>
      </c>
      <c r="C1015" s="56">
        <f ca="1" t="shared" si="45"/>
        <v>0.110672933135322</v>
      </c>
      <c r="D1015" s="56">
        <f ca="1" t="shared" si="46"/>
        <v>0.35646232106296</v>
      </c>
      <c r="E1015" s="56">
        <f ca="1" t="shared" si="47"/>
        <v>1</v>
      </c>
      <c r="F1015" s="64">
        <f ca="1">IF(E1015=1,$C$4*SQRT(D1015),IF(E1015=2,$C$4+($C$5-$C$4)*D1015,$C$6-($C$6-$C$5)*SQRT(1-D1015)))</f>
        <v>1.79113396750959</v>
      </c>
    </row>
    <row r="1016" spans="2:6">
      <c r="B1016" s="65">
        <v>1000</v>
      </c>
      <c r="C1016" s="66">
        <f ca="1" t="shared" si="45"/>
        <v>0.461308809367193</v>
      </c>
      <c r="D1016" s="66">
        <f ca="1" t="shared" si="46"/>
        <v>0.924713559025206</v>
      </c>
      <c r="E1016" s="66">
        <f ca="1" t="shared" si="47"/>
        <v>2</v>
      </c>
      <c r="F1016" s="69">
        <f ca="1">IF(E1016=1,$C$4*SQRT(D1016),IF(E1016=2,$C$4+($C$5-$C$4)*D1016,$C$6-($C$6-$C$5)*SQRT(1-D1016)))</f>
        <v>6.69885423610082</v>
      </c>
    </row>
    <row r="1018" spans="2:3">
      <c r="B1018" s="3" t="s">
        <v>19</v>
      </c>
      <c r="C1018" s="1">
        <f ca="1">AVERAGE(F17:F1016)</f>
        <v>4.95085913187532</v>
      </c>
    </row>
    <row r="1019" spans="2:3">
      <c r="B1019" s="3" t="s">
        <v>20</v>
      </c>
      <c r="C1019" s="1">
        <f ca="1">MIN(F17:F1016)</f>
        <v>0.194998832621384</v>
      </c>
    </row>
    <row r="1020" spans="2:3">
      <c r="B1020" s="3" t="s">
        <v>21</v>
      </c>
      <c r="C1020" s="1">
        <f ca="1">MAX(F17:F1016)</f>
        <v>9.69175705997852</v>
      </c>
    </row>
    <row r="1023" spans="2:2">
      <c r="B1023" s="3" t="s">
        <v>22</v>
      </c>
    </row>
    <row r="1024" spans="8:9">
      <c r="H1024" s="1" t="s">
        <v>23</v>
      </c>
      <c r="I1024" s="1">
        <f>2/(-C4+C5+C6)</f>
        <v>0.142857142857143</v>
      </c>
    </row>
    <row r="1025" spans="2:8">
      <c r="B1025" s="84" t="s">
        <v>24</v>
      </c>
      <c r="C1025" s="84" t="s">
        <v>25</v>
      </c>
      <c r="D1025" s="84" t="s">
        <v>26</v>
      </c>
      <c r="E1025" s="84" t="s">
        <v>27</v>
      </c>
      <c r="F1025" s="84" t="s">
        <v>28</v>
      </c>
      <c r="G1025" s="84" t="s">
        <v>29</v>
      </c>
      <c r="H1025" s="84" t="s">
        <v>30</v>
      </c>
    </row>
    <row r="1026" spans="2:8">
      <c r="B1026" s="85">
        <v>1</v>
      </c>
      <c r="C1026" s="85">
        <f>($C$6/20)*0</f>
        <v>0</v>
      </c>
      <c r="D1026" s="85">
        <f>($C$6/20)*1</f>
        <v>0.5</v>
      </c>
      <c r="E1026" s="85">
        <f t="shared" ref="E1026:E1045" si="48">(C1026+D1026)/2</f>
        <v>0.25</v>
      </c>
      <c r="F1026" s="85">
        <f ca="1" t="shared" ref="F1026:F1045" si="49">COUNTIFS($F$17:$F$1016,"&gt;="&amp;C1026,$F$17:$F$1016,"&lt;"&amp;D1026)</f>
        <v>9</v>
      </c>
      <c r="G1026" s="85">
        <f ca="1" t="shared" ref="G1026:G1045" si="50">F1026/($C$7*(D1026-C1026))</f>
        <v>0.018</v>
      </c>
      <c r="H1026" s="85">
        <f>IF(E1026&lt;=$C$4,$I$1024*E1026/$C$4,IF(E1026&lt;=$C$5,$I$1024,$I$1024*($C$6-E1026)/($C$6-$C$5)))</f>
        <v>0.0119047619047619</v>
      </c>
    </row>
    <row r="1027" spans="2:8">
      <c r="B1027" s="85">
        <v>2</v>
      </c>
      <c r="C1027" s="85">
        <f>($C$6/20)*1</f>
        <v>0.5</v>
      </c>
      <c r="D1027" s="85">
        <f>($C$6/20)*2</f>
        <v>1</v>
      </c>
      <c r="E1027" s="85">
        <f t="shared" si="48"/>
        <v>0.75</v>
      </c>
      <c r="F1027" s="85">
        <f ca="1" t="shared" si="49"/>
        <v>13</v>
      </c>
      <c r="G1027" s="85">
        <f ca="1" t="shared" si="50"/>
        <v>0.026</v>
      </c>
      <c r="H1027" s="85">
        <f>IF(E1027&lt;=$C$4,$I$1024*E1027/$C$4,IF(E1027&lt;=$C$5,$I$1024,$I$1024*($C$6-E1027)/($C$6-$C$5)))</f>
        <v>0.0357142857142857</v>
      </c>
    </row>
    <row r="1028" spans="2:8">
      <c r="B1028" s="85">
        <v>3</v>
      </c>
      <c r="C1028" s="85">
        <f>($C$6/20)*2</f>
        <v>1</v>
      </c>
      <c r="D1028" s="85">
        <f>($C$6/20)*3</f>
        <v>1.5</v>
      </c>
      <c r="E1028" s="85">
        <f t="shared" si="48"/>
        <v>1.25</v>
      </c>
      <c r="F1028" s="85">
        <f ca="1" t="shared" si="49"/>
        <v>35</v>
      </c>
      <c r="G1028" s="85">
        <f ca="1" t="shared" si="50"/>
        <v>0.07</v>
      </c>
      <c r="H1028" s="85">
        <f>IF(E1028&lt;=$C$4,$I$1024*E1028/$C$4,IF(E1028&lt;=$C$5,$I$1024,$I$1024*($C$6-E1028)/($C$6-$C$5)))</f>
        <v>0.0595238095238095</v>
      </c>
    </row>
    <row r="1029" spans="2:8">
      <c r="B1029" s="85">
        <v>4</v>
      </c>
      <c r="C1029" s="85">
        <f>($C$6/20)*3</f>
        <v>1.5</v>
      </c>
      <c r="D1029" s="85">
        <f>($C$6/20)*4</f>
        <v>2</v>
      </c>
      <c r="E1029" s="85">
        <f t="shared" si="48"/>
        <v>1.75</v>
      </c>
      <c r="F1029" s="85">
        <f ca="1" t="shared" si="49"/>
        <v>35</v>
      </c>
      <c r="G1029" s="85">
        <f ca="1" t="shared" si="50"/>
        <v>0.07</v>
      </c>
      <c r="H1029" s="85">
        <f>IF(E1029&lt;=$C$4,$I$1024*E1029/$C$4,IF(E1029&lt;=$C$5,$I$1024,$I$1024*($C$6-E1029)/($C$6-$C$5)))</f>
        <v>0.0833333333333333</v>
      </c>
    </row>
    <row r="1030" spans="2:8">
      <c r="B1030" s="85">
        <v>5</v>
      </c>
      <c r="C1030" s="85">
        <f>($C$6/20)*4</f>
        <v>2</v>
      </c>
      <c r="D1030" s="85">
        <f>($C$6/20)*5</f>
        <v>2.5</v>
      </c>
      <c r="E1030" s="85">
        <f t="shared" si="48"/>
        <v>2.25</v>
      </c>
      <c r="F1030" s="85">
        <f ca="1" t="shared" si="49"/>
        <v>54</v>
      </c>
      <c r="G1030" s="85">
        <f ca="1" t="shared" si="50"/>
        <v>0.108</v>
      </c>
      <c r="H1030" s="85">
        <f>IF(E1030&lt;=$C$4,$I$1024*E1030/$C$4,IF(E1030&lt;=$C$5,$I$1024,$I$1024*($C$6-E1030)/($C$6-$C$5)))</f>
        <v>0.107142857142857</v>
      </c>
    </row>
    <row r="1031" spans="2:8">
      <c r="B1031" s="85">
        <v>6</v>
      </c>
      <c r="C1031" s="85">
        <f>($C$6/20)*5</f>
        <v>2.5</v>
      </c>
      <c r="D1031" s="85">
        <f>($C$6/20)*6</f>
        <v>3</v>
      </c>
      <c r="E1031" s="85">
        <f t="shared" si="48"/>
        <v>2.75</v>
      </c>
      <c r="F1031" s="85">
        <f ca="1" t="shared" si="49"/>
        <v>55</v>
      </c>
      <c r="G1031" s="85">
        <f ca="1" t="shared" si="50"/>
        <v>0.11</v>
      </c>
      <c r="H1031" s="85">
        <f>IF(E1031&lt;=$C$4,$I$1024*E1031/$C$4,IF(E1031&lt;=$C$5,$I$1024,$I$1024*($C$6-E1031)/($C$6-$C$5)))</f>
        <v>0.130952380952381</v>
      </c>
    </row>
    <row r="1032" spans="2:8">
      <c r="B1032" s="85">
        <v>7</v>
      </c>
      <c r="C1032" s="85">
        <f>($C$6/20)*6</f>
        <v>3</v>
      </c>
      <c r="D1032" s="85">
        <f>($C$6/20)*7</f>
        <v>3.5</v>
      </c>
      <c r="E1032" s="85">
        <f t="shared" si="48"/>
        <v>3.25</v>
      </c>
      <c r="F1032" s="85">
        <f ca="1" t="shared" si="49"/>
        <v>83</v>
      </c>
      <c r="G1032" s="85">
        <f ca="1" t="shared" si="50"/>
        <v>0.166</v>
      </c>
      <c r="H1032" s="85">
        <f>IF(E1032&lt;=$C$4,$I$1024*E1032/$C$4,IF(E1032&lt;=$C$5,$I$1024,$I$1024*($C$6-E1032)/($C$6-$C$5)))</f>
        <v>0.142857142857143</v>
      </c>
    </row>
    <row r="1033" spans="2:8">
      <c r="B1033" s="85">
        <v>8</v>
      </c>
      <c r="C1033" s="85">
        <f>($C$6/20)*7</f>
        <v>3.5</v>
      </c>
      <c r="D1033" s="85">
        <f>($C$6/20)*8</f>
        <v>4</v>
      </c>
      <c r="E1033" s="85">
        <f t="shared" si="48"/>
        <v>3.75</v>
      </c>
      <c r="F1033" s="85">
        <f ca="1" t="shared" si="49"/>
        <v>83</v>
      </c>
      <c r="G1033" s="85">
        <f ca="1" t="shared" si="50"/>
        <v>0.166</v>
      </c>
      <c r="H1033" s="85">
        <f>IF(E1033&lt;=$C$4,$I$1024*E1033/$C$4,IF(E1033&lt;=$C$5,$I$1024,$I$1024*($C$6-E1033)/($C$6-$C$5)))</f>
        <v>0.142857142857143</v>
      </c>
    </row>
    <row r="1034" spans="2:8">
      <c r="B1034" s="85">
        <v>9</v>
      </c>
      <c r="C1034" s="85">
        <f>($C$6/20)*8</f>
        <v>4</v>
      </c>
      <c r="D1034" s="85">
        <f>($C$6/20)*9</f>
        <v>4.5</v>
      </c>
      <c r="E1034" s="85">
        <f t="shared" si="48"/>
        <v>4.25</v>
      </c>
      <c r="F1034" s="85">
        <f ca="1" t="shared" si="49"/>
        <v>70</v>
      </c>
      <c r="G1034" s="85">
        <f ca="1" t="shared" si="50"/>
        <v>0.14</v>
      </c>
      <c r="H1034" s="85">
        <f>IF(E1034&lt;=$C$4,$I$1024*E1034/$C$4,IF(E1034&lt;=$C$5,$I$1024,$I$1024*($C$6-E1034)/($C$6-$C$5)))</f>
        <v>0.142857142857143</v>
      </c>
    </row>
    <row r="1035" spans="2:8">
      <c r="B1035" s="85">
        <v>10</v>
      </c>
      <c r="C1035" s="85">
        <f>($C$6/20)*9</f>
        <v>4.5</v>
      </c>
      <c r="D1035" s="85">
        <f>($C$6/20)*10</f>
        <v>5</v>
      </c>
      <c r="E1035" s="85">
        <f t="shared" si="48"/>
        <v>4.75</v>
      </c>
      <c r="F1035" s="85">
        <f ca="1" t="shared" si="49"/>
        <v>74</v>
      </c>
      <c r="G1035" s="85">
        <f ca="1" t="shared" si="50"/>
        <v>0.148</v>
      </c>
      <c r="H1035" s="85">
        <f>IF(E1035&lt;=$C$4,$I$1024*E1035/$C$4,IF(E1035&lt;=$C$5,$I$1024,$I$1024*($C$6-E1035)/($C$6-$C$5)))</f>
        <v>0.142857142857143</v>
      </c>
    </row>
    <row r="1036" spans="2:8">
      <c r="B1036" s="85">
        <v>11</v>
      </c>
      <c r="C1036" s="85">
        <f>($C$6/20)*10</f>
        <v>5</v>
      </c>
      <c r="D1036" s="85">
        <f>($C$6/20)*11</f>
        <v>5.5</v>
      </c>
      <c r="E1036" s="85">
        <f t="shared" si="48"/>
        <v>5.25</v>
      </c>
      <c r="F1036" s="85">
        <f ca="1" t="shared" si="49"/>
        <v>62</v>
      </c>
      <c r="G1036" s="85">
        <f ca="1" t="shared" si="50"/>
        <v>0.124</v>
      </c>
      <c r="H1036" s="85">
        <f>IF(E1036&lt;=$C$4,$I$1024*E1036/$C$4,IF(E1036&lt;=$C$5,$I$1024,$I$1024*($C$6-E1036)/($C$6-$C$5)))</f>
        <v>0.142857142857143</v>
      </c>
    </row>
    <row r="1037" spans="2:8">
      <c r="B1037" s="85">
        <v>12</v>
      </c>
      <c r="C1037" s="85">
        <f>($C$6/20)*11</f>
        <v>5.5</v>
      </c>
      <c r="D1037" s="85">
        <f>($C$6/20)*12</f>
        <v>6</v>
      </c>
      <c r="E1037" s="85">
        <f t="shared" si="48"/>
        <v>5.75</v>
      </c>
      <c r="F1037" s="85">
        <f ca="1" t="shared" si="49"/>
        <v>65</v>
      </c>
      <c r="G1037" s="85">
        <f ca="1" t="shared" si="50"/>
        <v>0.13</v>
      </c>
      <c r="H1037" s="85">
        <f>IF(E1037&lt;=$C$4,$I$1024*E1037/$C$4,IF(E1037&lt;=$C$5,$I$1024,$I$1024*($C$6-E1037)/($C$6-$C$5)))</f>
        <v>0.142857142857143</v>
      </c>
    </row>
    <row r="1038" spans="2:8">
      <c r="B1038" s="85">
        <v>13</v>
      </c>
      <c r="C1038" s="85">
        <f>($C$6/20)*12</f>
        <v>6</v>
      </c>
      <c r="D1038" s="85">
        <f>($C$6/20)*13</f>
        <v>6.5</v>
      </c>
      <c r="E1038" s="85">
        <f t="shared" si="48"/>
        <v>6.25</v>
      </c>
      <c r="F1038" s="85">
        <f ca="1" t="shared" si="49"/>
        <v>95</v>
      </c>
      <c r="G1038" s="85">
        <f ca="1" t="shared" si="50"/>
        <v>0.19</v>
      </c>
      <c r="H1038" s="85">
        <f>IF(E1038&lt;=$C$4,$I$1024*E1038/$C$4,IF(E1038&lt;=$C$5,$I$1024,$I$1024*($C$6-E1038)/($C$6-$C$5)))</f>
        <v>0.142857142857143</v>
      </c>
    </row>
    <row r="1039" spans="2:8">
      <c r="B1039" s="85">
        <v>14</v>
      </c>
      <c r="C1039" s="85">
        <f>($C$6/20)*13</f>
        <v>6.5</v>
      </c>
      <c r="D1039" s="85">
        <f>($C$6/20)*14</f>
        <v>7</v>
      </c>
      <c r="E1039" s="85">
        <f t="shared" si="48"/>
        <v>6.75</v>
      </c>
      <c r="F1039" s="85">
        <f ca="1" t="shared" si="49"/>
        <v>79</v>
      </c>
      <c r="G1039" s="85">
        <f ca="1" t="shared" si="50"/>
        <v>0.158</v>
      </c>
      <c r="H1039" s="85">
        <f>IF(E1039&lt;=$C$4,$I$1024*E1039/$C$4,IF(E1039&lt;=$C$5,$I$1024,$I$1024*($C$6-E1039)/($C$6-$C$5)))</f>
        <v>0.142857142857143</v>
      </c>
    </row>
    <row r="1040" spans="2:8">
      <c r="B1040" s="85">
        <v>15</v>
      </c>
      <c r="C1040" s="85">
        <f>($C$6/20)*14</f>
        <v>7</v>
      </c>
      <c r="D1040" s="85">
        <f>($C$6/20)*15</f>
        <v>7.5</v>
      </c>
      <c r="E1040" s="85">
        <f t="shared" si="48"/>
        <v>7.25</v>
      </c>
      <c r="F1040" s="85">
        <f ca="1" t="shared" si="49"/>
        <v>54</v>
      </c>
      <c r="G1040" s="85">
        <f ca="1" t="shared" si="50"/>
        <v>0.108</v>
      </c>
      <c r="H1040" s="85">
        <f>IF(E1040&lt;=$C$4,$I$1024*E1040/$C$4,IF(E1040&lt;=$C$5,$I$1024,$I$1024*($C$6-E1040)/($C$6-$C$5)))</f>
        <v>0.130952380952381</v>
      </c>
    </row>
    <row r="1041" spans="2:8">
      <c r="B1041" s="85">
        <v>16</v>
      </c>
      <c r="C1041" s="85">
        <f>($C$6/20)*15</f>
        <v>7.5</v>
      </c>
      <c r="D1041" s="85">
        <f>($C$6/20)*16</f>
        <v>8</v>
      </c>
      <c r="E1041" s="85">
        <f t="shared" si="48"/>
        <v>7.75</v>
      </c>
      <c r="F1041" s="85">
        <f ca="1" t="shared" si="49"/>
        <v>52</v>
      </c>
      <c r="G1041" s="85">
        <f ca="1" t="shared" si="50"/>
        <v>0.104</v>
      </c>
      <c r="H1041" s="85">
        <f>IF(E1041&lt;=$C$4,$I$1024*E1041/$C$4,IF(E1041&lt;=$C$5,$I$1024,$I$1024*($C$6-E1041)/($C$6-$C$5)))</f>
        <v>0.107142857142857</v>
      </c>
    </row>
    <row r="1042" spans="2:8">
      <c r="B1042" s="85">
        <v>17</v>
      </c>
      <c r="C1042" s="85">
        <f>($C$6/20)*16</f>
        <v>8</v>
      </c>
      <c r="D1042" s="85">
        <f>($C$6/20)*17</f>
        <v>8.5</v>
      </c>
      <c r="E1042" s="85">
        <f t="shared" si="48"/>
        <v>8.25</v>
      </c>
      <c r="F1042" s="85">
        <f ca="1" t="shared" si="49"/>
        <v>33</v>
      </c>
      <c r="G1042" s="85">
        <f ca="1" t="shared" si="50"/>
        <v>0.066</v>
      </c>
      <c r="H1042" s="85">
        <f>IF(E1042&lt;=$C$4,$I$1024*E1042/$C$4,IF(E1042&lt;=$C$5,$I$1024,$I$1024*($C$6-E1042)/($C$6-$C$5)))</f>
        <v>0.0833333333333333</v>
      </c>
    </row>
    <row r="1043" spans="2:8">
      <c r="B1043" s="85">
        <v>18</v>
      </c>
      <c r="C1043" s="85">
        <f>($C$6/20)*17</f>
        <v>8.5</v>
      </c>
      <c r="D1043" s="85">
        <f>($C$6/20)*18</f>
        <v>9</v>
      </c>
      <c r="E1043" s="85">
        <f t="shared" si="48"/>
        <v>8.75</v>
      </c>
      <c r="F1043" s="85">
        <f ca="1" t="shared" si="49"/>
        <v>34</v>
      </c>
      <c r="G1043" s="85">
        <f ca="1" t="shared" si="50"/>
        <v>0.068</v>
      </c>
      <c r="H1043" s="85">
        <f>IF(E1043&lt;=$C$4,$I$1024*E1043/$C$4,IF(E1043&lt;=$C$5,$I$1024,$I$1024*($C$6-E1043)/($C$6-$C$5)))</f>
        <v>0.0595238095238095</v>
      </c>
    </row>
    <row r="1044" spans="2:8">
      <c r="B1044" s="85">
        <v>19</v>
      </c>
      <c r="C1044" s="85">
        <f>($C$6/20)*18</f>
        <v>9</v>
      </c>
      <c r="D1044" s="85">
        <f>($C$6/20)*19</f>
        <v>9.5</v>
      </c>
      <c r="E1044" s="85">
        <f t="shared" si="48"/>
        <v>9.25</v>
      </c>
      <c r="F1044" s="85">
        <f ca="1" t="shared" si="49"/>
        <v>12</v>
      </c>
      <c r="G1044" s="85">
        <f ca="1" t="shared" si="50"/>
        <v>0.024</v>
      </c>
      <c r="H1044" s="85">
        <f>IF(E1044&lt;=$C$4,$I$1024*E1044/$C$4,IF(E1044&lt;=$C$5,$I$1024,$I$1024*($C$6-E1044)/($C$6-$C$5)))</f>
        <v>0.0357142857142857</v>
      </c>
    </row>
    <row r="1045" spans="2:8">
      <c r="B1045" s="85">
        <v>20</v>
      </c>
      <c r="C1045" s="85">
        <f>($C$6/20)*19</f>
        <v>9.5</v>
      </c>
      <c r="D1045" s="85">
        <f>($C$6/20)*20</f>
        <v>10</v>
      </c>
      <c r="E1045" s="85">
        <f t="shared" si="48"/>
        <v>9.75</v>
      </c>
      <c r="F1045" s="85">
        <f ca="1" t="shared" si="49"/>
        <v>3</v>
      </c>
      <c r="G1045" s="85">
        <f ca="1" t="shared" si="50"/>
        <v>0.006</v>
      </c>
      <c r="H1045" s="85">
        <f>IF(E1045&lt;=$C$4,$I$1024*E1045/$C$4,IF(E1045&lt;=$C$5,$I$1024,$I$1024*($C$6-E1045)/($C$6-$C$5)))</f>
        <v>0.0119047619047619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44"/>
  <sheetViews>
    <sheetView topLeftCell="A1007" workbookViewId="0">
      <selection activeCell="J1016" sqref="J1016"/>
    </sheetView>
  </sheetViews>
  <sheetFormatPr defaultColWidth="8.68032786885246" defaultRowHeight="13.55" outlineLevelCol="7"/>
  <cols>
    <col min="1" max="1" width="8.68032786885246" style="1"/>
    <col min="2" max="2" width="18.0327868852459" style="1" customWidth="1"/>
    <col min="3" max="3" width="14" style="1" customWidth="1"/>
    <col min="4" max="4" width="12.5573770491803" style="1"/>
    <col min="5" max="5" width="11.6967213114754" style="1" customWidth="1"/>
    <col min="6" max="6" width="16.1393442622951" style="1" customWidth="1"/>
    <col min="7" max="7" width="17.9180327868852" style="1" customWidth="1"/>
    <col min="8" max="8" width="16.5819672131148" style="1" customWidth="1"/>
    <col min="9" max="16384" width="8.68032786885246" style="1"/>
  </cols>
  <sheetData>
    <row r="1" ht="17.65" spans="2:6">
      <c r="B1" s="2" t="s">
        <v>31</v>
      </c>
      <c r="C1" s="2"/>
      <c r="D1" s="2"/>
      <c r="E1" s="2"/>
      <c r="F1" s="2"/>
    </row>
    <row r="3" spans="2:2">
      <c r="B3" s="3" t="s">
        <v>1</v>
      </c>
    </row>
    <row r="4" spans="2:7">
      <c r="B4" s="1" t="s">
        <v>32</v>
      </c>
      <c r="C4" s="4">
        <v>8</v>
      </c>
      <c r="G4" s="59" t="s">
        <v>33</v>
      </c>
    </row>
    <row r="5" spans="2:3">
      <c r="B5" s="1" t="s">
        <v>34</v>
      </c>
      <c r="C5" s="4">
        <v>9</v>
      </c>
    </row>
    <row r="6" spans="2:3">
      <c r="B6" s="1" t="s">
        <v>35</v>
      </c>
      <c r="C6" s="4">
        <v>10</v>
      </c>
    </row>
    <row r="7" spans="2:3">
      <c r="B7" s="1" t="s">
        <v>6</v>
      </c>
      <c r="C7" s="4">
        <v>1000</v>
      </c>
    </row>
    <row r="9" spans="2:2">
      <c r="B9" s="3" t="s">
        <v>36</v>
      </c>
    </row>
    <row r="10" spans="2:3">
      <c r="B10" s="1" t="s">
        <v>8</v>
      </c>
      <c r="C10" s="46">
        <f>(C5-C4)/(C6-C4)</f>
        <v>0.5</v>
      </c>
    </row>
    <row r="11" spans="2:3">
      <c r="B11" s="1" t="s">
        <v>9</v>
      </c>
      <c r="C11" s="46">
        <f>(C6-C5)/(C6-C4)</f>
        <v>0.5</v>
      </c>
    </row>
    <row r="12" spans="2:3">
      <c r="B12" s="1" t="s">
        <v>11</v>
      </c>
      <c r="C12" s="46">
        <f>C10+C11</f>
        <v>1</v>
      </c>
    </row>
    <row r="15" ht="14.3"/>
    <row r="16" spans="2:6">
      <c r="B16" s="47" t="s">
        <v>37</v>
      </c>
      <c r="C16" s="48" t="s">
        <v>14</v>
      </c>
      <c r="D16" s="48" t="s">
        <v>15</v>
      </c>
      <c r="E16" s="48" t="s">
        <v>38</v>
      </c>
      <c r="F16" s="60" t="s">
        <v>17</v>
      </c>
    </row>
    <row r="17" spans="2:6">
      <c r="B17" s="49">
        <v>1</v>
      </c>
      <c r="C17" s="50">
        <f ca="1" t="shared" ref="C17:C80" si="0">RAND()</f>
        <v>0.794323773943473</v>
      </c>
      <c r="D17" s="50">
        <f ca="1" t="shared" ref="D17:D80" si="1">RAND()</f>
        <v>0.492095302264576</v>
      </c>
      <c r="E17" s="50">
        <f ca="1" t="shared" ref="E17:E80" si="2">IF(C17&lt;=$C$10,1,2)</f>
        <v>2</v>
      </c>
      <c r="F17" s="61">
        <f ca="1">IF(E17=1,$C$4+SQRT(D17*($C$6-$C$4)*($C$5-$C$4)),$C$6-SQRT((1-D17)*($C$6-$C$4)*($C$6-$C$5)))</f>
        <v>8.99212629984167</v>
      </c>
    </row>
    <row r="18" spans="2:6">
      <c r="B18" s="51">
        <v>2</v>
      </c>
      <c r="C18" s="52">
        <f ca="1" t="shared" si="0"/>
        <v>0.282040166070038</v>
      </c>
      <c r="D18" s="52">
        <f ca="1" t="shared" si="1"/>
        <v>0.761572609067179</v>
      </c>
      <c r="E18" s="52">
        <f ca="1" t="shared" si="2"/>
        <v>1</v>
      </c>
      <c r="F18" s="62">
        <f ca="1">IF(E18=1,$C$4+SQRT(D18*($C$6-$C$4)*($C$5-$C$4)),$C$6-SQRT((1-D18)*($C$6-$C$4)*($C$6-$C$5)))</f>
        <v>9.23415769581296</v>
      </c>
    </row>
    <row r="19" spans="2:6">
      <c r="B19" s="51">
        <v>3</v>
      </c>
      <c r="C19" s="52">
        <f ca="1" t="shared" si="0"/>
        <v>0.5059119513751</v>
      </c>
      <c r="D19" s="52">
        <f ca="1" t="shared" si="1"/>
        <v>0.655297917529506</v>
      </c>
      <c r="E19" s="52">
        <f ca="1" t="shared" si="2"/>
        <v>2</v>
      </c>
      <c r="F19" s="62">
        <f ca="1">IF(E19=1,$C$4+SQRT(D19*($C$6-$C$4)*($C$5-$C$4)),$C$6-SQRT((1-D19)*($C$6-$C$4)*($C$6-$C$5)))</f>
        <v>9.16969634172733</v>
      </c>
    </row>
    <row r="20" spans="2:6">
      <c r="B20" s="51">
        <v>4</v>
      </c>
      <c r="C20" s="52">
        <f ca="1" t="shared" si="0"/>
        <v>0.126293958805802</v>
      </c>
      <c r="D20" s="52">
        <f ca="1" t="shared" si="1"/>
        <v>0.152597736576574</v>
      </c>
      <c r="E20" s="52">
        <f ca="1" t="shared" si="2"/>
        <v>1</v>
      </c>
      <c r="F20" s="62">
        <f ca="1">IF(E20=1,$C$4+SQRT(D20*($C$6-$C$4)*($C$5-$C$4)),$C$6-SQRT((1-D20)*($C$6-$C$4)*($C$6-$C$5)))</f>
        <v>8.55244499559065</v>
      </c>
    </row>
    <row r="21" spans="2:6">
      <c r="B21" s="51">
        <v>5</v>
      </c>
      <c r="C21" s="52">
        <f ca="1" t="shared" si="0"/>
        <v>0.301489353155983</v>
      </c>
      <c r="D21" s="52">
        <f ca="1" t="shared" si="1"/>
        <v>0.412923234729142</v>
      </c>
      <c r="E21" s="52">
        <f ca="1" t="shared" si="2"/>
        <v>1</v>
      </c>
      <c r="F21" s="62">
        <f ca="1">IF(E21=1,$C$4+SQRT(D21*($C$6-$C$4)*($C$5-$C$4)),$C$6-SQRT((1-D21)*($C$6-$C$4)*($C$6-$C$5)))</f>
        <v>8.9087609528684</v>
      </c>
    </row>
    <row r="22" spans="2:6">
      <c r="B22" s="51">
        <v>6</v>
      </c>
      <c r="C22" s="52">
        <f ca="1" t="shared" si="0"/>
        <v>0.766546117576699</v>
      </c>
      <c r="D22" s="52">
        <f ca="1" t="shared" si="1"/>
        <v>0.288824211482084</v>
      </c>
      <c r="E22" s="52">
        <f ca="1" t="shared" si="2"/>
        <v>2</v>
      </c>
      <c r="F22" s="62">
        <f ca="1">IF(E22=1,$C$4+SQRT(D22*($C$6-$C$4)*($C$5-$C$4)),$C$6-SQRT((1-D22)*($C$6-$C$4)*($C$6-$C$5)))</f>
        <v>8.8073761795789</v>
      </c>
    </row>
    <row r="23" spans="2:6">
      <c r="B23" s="51">
        <v>7</v>
      </c>
      <c r="C23" s="52">
        <f ca="1" t="shared" si="0"/>
        <v>0.946989541561382</v>
      </c>
      <c r="D23" s="52">
        <f ca="1" t="shared" si="1"/>
        <v>0.330696568239733</v>
      </c>
      <c r="E23" s="52">
        <f ca="1" t="shared" si="2"/>
        <v>2</v>
      </c>
      <c r="F23" s="62">
        <f ca="1">IF(E23=1,$C$4+SQRT(D23*($C$6-$C$4)*($C$5-$C$4)),$C$6-SQRT((1-D23)*($C$6-$C$4)*($C$6-$C$5)))</f>
        <v>8.84301820951212</v>
      </c>
    </row>
    <row r="24" spans="2:6">
      <c r="B24" s="51">
        <v>8</v>
      </c>
      <c r="C24" s="52">
        <f ca="1" t="shared" si="0"/>
        <v>0.697825807395793</v>
      </c>
      <c r="D24" s="52">
        <f ca="1" t="shared" si="1"/>
        <v>0.871641590156653</v>
      </c>
      <c r="E24" s="52">
        <f ca="1" t="shared" si="2"/>
        <v>2</v>
      </c>
      <c r="F24" s="62">
        <f ca="1">IF(E24=1,$C$4+SQRT(D24*($C$6-$C$4)*($C$5-$C$4)),$C$6-SQRT((1-D24)*($C$6-$C$4)*($C$6-$C$5)))</f>
        <v>9.49332769990191</v>
      </c>
    </row>
    <row r="25" spans="2:6">
      <c r="B25" s="51">
        <v>9</v>
      </c>
      <c r="C25" s="52">
        <f ca="1" t="shared" si="0"/>
        <v>0.10653230930297</v>
      </c>
      <c r="D25" s="52">
        <f ca="1" t="shared" si="1"/>
        <v>0.597031909692771</v>
      </c>
      <c r="E25" s="52">
        <f ca="1" t="shared" si="2"/>
        <v>1</v>
      </c>
      <c r="F25" s="62">
        <f ca="1">IF(E25=1,$C$4+SQRT(D25*($C$6-$C$4)*($C$5-$C$4)),$C$6-SQRT((1-D25)*($C$6-$C$4)*($C$6-$C$5)))</f>
        <v>9.09273227251031</v>
      </c>
    </row>
    <row r="26" spans="2:6">
      <c r="B26" s="51">
        <v>10</v>
      </c>
      <c r="C26" s="52">
        <f ca="1" t="shared" si="0"/>
        <v>0.128505864311794</v>
      </c>
      <c r="D26" s="52">
        <f ca="1" t="shared" si="1"/>
        <v>0.73575141774345</v>
      </c>
      <c r="E26" s="52">
        <f ca="1" t="shared" si="2"/>
        <v>1</v>
      </c>
      <c r="F26" s="62">
        <f ca="1">IF(E26=1,$C$4+SQRT(D26*($C$6-$C$4)*($C$5-$C$4)),$C$6-SQRT((1-D26)*($C$6-$C$4)*($C$6-$C$5)))</f>
        <v>9.21305516588773</v>
      </c>
    </row>
    <row r="27" spans="2:6">
      <c r="B27" s="51">
        <v>11</v>
      </c>
      <c r="C27" s="52">
        <f ca="1" t="shared" si="0"/>
        <v>0.514423874524645</v>
      </c>
      <c r="D27" s="52">
        <f ca="1" t="shared" si="1"/>
        <v>0.0415413815522752</v>
      </c>
      <c r="E27" s="52">
        <f ca="1" t="shared" si="2"/>
        <v>2</v>
      </c>
      <c r="F27" s="62">
        <f ca="1">IF(E27=1,$C$4+SQRT(D27*($C$6-$C$4)*($C$5-$C$4)),$C$6-SQRT((1-D27)*($C$6-$C$4)*($C$6-$C$5)))</f>
        <v>8.61547219713888</v>
      </c>
    </row>
    <row r="28" spans="2:6">
      <c r="B28" s="51">
        <v>12</v>
      </c>
      <c r="C28" s="52">
        <f ca="1" t="shared" si="0"/>
        <v>0.992902395151373</v>
      </c>
      <c r="D28" s="52">
        <f ca="1" t="shared" si="1"/>
        <v>0.302046269472999</v>
      </c>
      <c r="E28" s="52">
        <f ca="1" t="shared" si="2"/>
        <v>2</v>
      </c>
      <c r="F28" s="62">
        <f ca="1">IF(E28=1,$C$4+SQRT(D28*($C$6-$C$4)*($C$5-$C$4)),$C$6-SQRT((1-D28)*($C$6-$C$4)*($C$6-$C$5)))</f>
        <v>8.81851472245567</v>
      </c>
    </row>
    <row r="29" spans="2:6">
      <c r="B29" s="51">
        <v>13</v>
      </c>
      <c r="C29" s="52">
        <f ca="1" t="shared" si="0"/>
        <v>0.627944061487652</v>
      </c>
      <c r="D29" s="52">
        <f ca="1" t="shared" si="1"/>
        <v>0.157745835770972</v>
      </c>
      <c r="E29" s="52">
        <f ca="1" t="shared" si="2"/>
        <v>2</v>
      </c>
      <c r="F29" s="62">
        <f ca="1">IF(E29=1,$C$4+SQRT(D29*($C$6-$C$4)*($C$5-$C$4)),$C$6-SQRT((1-D29)*($C$6-$C$4)*($C$6-$C$5)))</f>
        <v>8.70211390004436</v>
      </c>
    </row>
    <row r="30" spans="2:6">
      <c r="B30" s="51">
        <v>14</v>
      </c>
      <c r="C30" s="52">
        <f ca="1" t="shared" si="0"/>
        <v>0.800335434204633</v>
      </c>
      <c r="D30" s="52">
        <f ca="1" t="shared" si="1"/>
        <v>0.186223805675689</v>
      </c>
      <c r="E30" s="52">
        <f ca="1" t="shared" si="2"/>
        <v>2</v>
      </c>
      <c r="F30" s="62">
        <f ca="1">IF(E30=1,$C$4+SQRT(D30*($C$6-$C$4)*($C$5-$C$4)),$C$6-SQRT((1-D30)*($C$6-$C$4)*($C$6-$C$5)))</f>
        <v>8.72424438521768</v>
      </c>
    </row>
    <row r="31" spans="2:6">
      <c r="B31" s="51">
        <v>15</v>
      </c>
      <c r="C31" s="52">
        <f ca="1" t="shared" si="0"/>
        <v>0.0083731508216458</v>
      </c>
      <c r="D31" s="52">
        <f ca="1" t="shared" si="1"/>
        <v>0.113620075409699</v>
      </c>
      <c r="E31" s="52">
        <f ca="1" t="shared" si="2"/>
        <v>1</v>
      </c>
      <c r="F31" s="62">
        <f ca="1">IF(E31=1,$C$4+SQRT(D31*($C$6-$C$4)*($C$5-$C$4)),$C$6-SQRT((1-D31)*($C$6-$C$4)*($C$6-$C$5)))</f>
        <v>8.47669712692589</v>
      </c>
    </row>
    <row r="32" spans="2:6">
      <c r="B32" s="51">
        <v>16</v>
      </c>
      <c r="C32" s="52">
        <f ca="1" t="shared" si="0"/>
        <v>0.483688937621972</v>
      </c>
      <c r="D32" s="52">
        <f ca="1" t="shared" si="1"/>
        <v>0.0240359315744578</v>
      </c>
      <c r="E32" s="52">
        <f ca="1" t="shared" si="2"/>
        <v>1</v>
      </c>
      <c r="F32" s="62">
        <f ca="1">IF(E32=1,$C$4+SQRT(D32*($C$6-$C$4)*($C$5-$C$4)),$C$6-SQRT((1-D32)*($C$6-$C$4)*($C$6-$C$5)))</f>
        <v>8.21925296611201</v>
      </c>
    </row>
    <row r="33" spans="2:6">
      <c r="B33" s="51">
        <v>17</v>
      </c>
      <c r="C33" s="52">
        <f ca="1" t="shared" si="0"/>
        <v>0.452829117136955</v>
      </c>
      <c r="D33" s="52">
        <f ca="1" t="shared" si="1"/>
        <v>0.919325430184387</v>
      </c>
      <c r="E33" s="52">
        <f ca="1" t="shared" si="2"/>
        <v>1</v>
      </c>
      <c r="F33" s="62">
        <f ca="1">IF(E33=1,$C$4+SQRT(D33*($C$6-$C$4)*($C$5-$C$4)),$C$6-SQRT((1-D33)*($C$6-$C$4)*($C$6-$C$5)))</f>
        <v>9.35596860596725</v>
      </c>
    </row>
    <row r="34" spans="2:6">
      <c r="B34" s="51">
        <v>18</v>
      </c>
      <c r="C34" s="52">
        <f ca="1" t="shared" si="0"/>
        <v>0.400672849060013</v>
      </c>
      <c r="D34" s="52">
        <f ca="1" t="shared" si="1"/>
        <v>0.417052916748084</v>
      </c>
      <c r="E34" s="52">
        <f ca="1" t="shared" si="2"/>
        <v>1</v>
      </c>
      <c r="F34" s="62">
        <f ca="1">IF(E34=1,$C$4+SQRT(D34*($C$6-$C$4)*($C$5-$C$4)),$C$6-SQRT((1-D34)*($C$6-$C$4)*($C$6-$C$5)))</f>
        <v>8.91329394692846</v>
      </c>
    </row>
    <row r="35" spans="2:6">
      <c r="B35" s="51">
        <v>19</v>
      </c>
      <c r="C35" s="52">
        <f ca="1" t="shared" si="0"/>
        <v>0.596714686343863</v>
      </c>
      <c r="D35" s="52">
        <f ca="1" t="shared" si="1"/>
        <v>0.227672921141367</v>
      </c>
      <c r="E35" s="52">
        <f ca="1" t="shared" si="2"/>
        <v>2</v>
      </c>
      <c r="F35" s="62">
        <f ca="1">IF(E35=1,$C$4+SQRT(D35*($C$6-$C$4)*($C$5-$C$4)),$C$6-SQRT((1-D35)*($C$6-$C$4)*($C$6-$C$5)))</f>
        <v>8.75715883648904</v>
      </c>
    </row>
    <row r="36" spans="2:6">
      <c r="B36" s="51">
        <v>20</v>
      </c>
      <c r="C36" s="52">
        <f ca="1" t="shared" si="0"/>
        <v>0.63360752133176</v>
      </c>
      <c r="D36" s="52">
        <f ca="1" t="shared" si="1"/>
        <v>0.298076750280988</v>
      </c>
      <c r="E36" s="52">
        <f ca="1" t="shared" si="2"/>
        <v>2</v>
      </c>
      <c r="F36" s="62">
        <f ca="1">IF(E36=1,$C$4+SQRT(D36*($C$6-$C$4)*($C$5-$C$4)),$C$6-SQRT((1-D36)*($C$6-$C$4)*($C$6-$C$5)))</f>
        <v>8.8151597156418</v>
      </c>
    </row>
    <row r="37" spans="2:6">
      <c r="B37" s="51">
        <v>21</v>
      </c>
      <c r="C37" s="52">
        <f ca="1" t="shared" si="0"/>
        <v>0.197096964978117</v>
      </c>
      <c r="D37" s="52">
        <f ca="1" t="shared" si="1"/>
        <v>0.805322236339134</v>
      </c>
      <c r="E37" s="52">
        <f ca="1" t="shared" si="2"/>
        <v>1</v>
      </c>
      <c r="F37" s="62">
        <f ca="1">IF(E37=1,$C$4+SQRT(D37*($C$6-$C$4)*($C$5-$C$4)),$C$6-SQRT((1-D37)*($C$6-$C$4)*($C$6-$C$5)))</f>
        <v>9.26911168644776</v>
      </c>
    </row>
    <row r="38" spans="2:6">
      <c r="B38" s="51">
        <v>22</v>
      </c>
      <c r="C38" s="52">
        <f ca="1" t="shared" si="0"/>
        <v>0.920182703725456</v>
      </c>
      <c r="D38" s="52">
        <f ca="1" t="shared" si="1"/>
        <v>0.309727137451666</v>
      </c>
      <c r="E38" s="52">
        <f ca="1" t="shared" si="2"/>
        <v>2</v>
      </c>
      <c r="F38" s="62">
        <f ca="1">IF(E38=1,$C$4+SQRT(D38*($C$6-$C$4)*($C$5-$C$4)),$C$6-SQRT((1-D38)*($C$6-$C$4)*($C$6-$C$5)))</f>
        <v>8.82503373448568</v>
      </c>
    </row>
    <row r="39" spans="2:6">
      <c r="B39" s="51">
        <v>23</v>
      </c>
      <c r="C39" s="52">
        <f ca="1" t="shared" si="0"/>
        <v>0.72309805774049</v>
      </c>
      <c r="D39" s="52">
        <f ca="1" t="shared" si="1"/>
        <v>0.0804782461115094</v>
      </c>
      <c r="E39" s="52">
        <f ca="1" t="shared" si="2"/>
        <v>2</v>
      </c>
      <c r="F39" s="62">
        <f ca="1">IF(E39=1,$C$4+SQRT(D39*($C$6-$C$4)*($C$5-$C$4)),$C$6-SQRT((1-D39)*($C$6-$C$4)*($C$6-$C$5)))</f>
        <v>8.64388661691694</v>
      </c>
    </row>
    <row r="40" spans="2:6">
      <c r="B40" s="51">
        <v>24</v>
      </c>
      <c r="C40" s="52">
        <f ca="1" t="shared" si="0"/>
        <v>0.88944612296516</v>
      </c>
      <c r="D40" s="52">
        <f ca="1" t="shared" si="1"/>
        <v>0.0290800805320706</v>
      </c>
      <c r="E40" s="52">
        <f ca="1" t="shared" si="2"/>
        <v>2</v>
      </c>
      <c r="F40" s="62">
        <f ca="1">IF(E40=1,$C$4+SQRT(D40*($C$6-$C$4)*($C$5-$C$4)),$C$6-SQRT((1-D40)*($C$6-$C$4)*($C$6-$C$5)))</f>
        <v>8.60650086511119</v>
      </c>
    </row>
    <row r="41" spans="2:6">
      <c r="B41" s="51">
        <v>25</v>
      </c>
      <c r="C41" s="52">
        <f ca="1" t="shared" si="0"/>
        <v>0.62784343594423</v>
      </c>
      <c r="D41" s="52">
        <f ca="1" t="shared" si="1"/>
        <v>0.0766763026195376</v>
      </c>
      <c r="E41" s="52">
        <f ca="1" t="shared" si="2"/>
        <v>2</v>
      </c>
      <c r="F41" s="62">
        <f ca="1">IF(E41=1,$C$4+SQRT(D41*($C$6-$C$4)*($C$5-$C$4)),$C$6-SQRT((1-D41)*($C$6-$C$4)*($C$6-$C$5)))</f>
        <v>8.64108595019371</v>
      </c>
    </row>
    <row r="42" spans="2:6">
      <c r="B42" s="51">
        <v>26</v>
      </c>
      <c r="C42" s="52">
        <f ca="1" t="shared" si="0"/>
        <v>0.561823593108967</v>
      </c>
      <c r="D42" s="52">
        <f ca="1" t="shared" si="1"/>
        <v>0.470481788485566</v>
      </c>
      <c r="E42" s="52">
        <f ca="1" t="shared" si="2"/>
        <v>2</v>
      </c>
      <c r="F42" s="62">
        <f ca="1">IF(E42=1,$C$4+SQRT(D42*($C$6-$C$4)*($C$5-$C$4)),$C$6-SQRT((1-D42)*($C$6-$C$4)*($C$6-$C$5)))</f>
        <v>8.97090504664105</v>
      </c>
    </row>
    <row r="43" spans="2:6">
      <c r="B43" s="51">
        <v>27</v>
      </c>
      <c r="C43" s="52">
        <f ca="1" t="shared" si="0"/>
        <v>0.237526672892539</v>
      </c>
      <c r="D43" s="52">
        <f ca="1" t="shared" si="1"/>
        <v>0.200017394588624</v>
      </c>
      <c r="E43" s="52">
        <f ca="1" t="shared" si="2"/>
        <v>1</v>
      </c>
      <c r="F43" s="62">
        <f ca="1">IF(E43=1,$C$4+SQRT(D43*($C$6-$C$4)*($C$5-$C$4)),$C$6-SQRT((1-D43)*($C$6-$C$4)*($C$6-$C$5)))</f>
        <v>8.6324830346952</v>
      </c>
    </row>
    <row r="44" spans="2:6">
      <c r="B44" s="51">
        <v>28</v>
      </c>
      <c r="C44" s="52">
        <f ca="1" t="shared" si="0"/>
        <v>0.394619659295934</v>
      </c>
      <c r="D44" s="52">
        <f ca="1" t="shared" si="1"/>
        <v>0.555386136548039</v>
      </c>
      <c r="E44" s="52">
        <f ca="1" t="shared" si="2"/>
        <v>1</v>
      </c>
      <c r="F44" s="62">
        <f ca="1">IF(E44=1,$C$4+SQRT(D44*($C$6-$C$4)*($C$5-$C$4)),$C$6-SQRT((1-D44)*($C$6-$C$4)*($C$6-$C$5)))</f>
        <v>9.05393181615135</v>
      </c>
    </row>
    <row r="45" spans="2:6">
      <c r="B45" s="51">
        <v>29</v>
      </c>
      <c r="C45" s="52">
        <f ca="1" t="shared" si="0"/>
        <v>0.62932654761104</v>
      </c>
      <c r="D45" s="52">
        <f ca="1" t="shared" si="1"/>
        <v>0.696350480166002</v>
      </c>
      <c r="E45" s="52">
        <f ca="1" t="shared" si="2"/>
        <v>2</v>
      </c>
      <c r="F45" s="62">
        <f ca="1">IF(E45=1,$C$4+SQRT(D45*($C$6-$C$4)*($C$5-$C$4)),$C$6-SQRT((1-D45)*($C$6-$C$4)*($C$6-$C$5)))</f>
        <v>9.22070606337018</v>
      </c>
    </row>
    <row r="46" spans="2:6">
      <c r="B46" s="53">
        <v>30</v>
      </c>
      <c r="C46" s="54">
        <f ca="1" t="shared" si="0"/>
        <v>0.963858893357931</v>
      </c>
      <c r="D46" s="54">
        <f ca="1" t="shared" si="1"/>
        <v>0.941394977601512</v>
      </c>
      <c r="E46" s="54">
        <f ca="1" t="shared" si="2"/>
        <v>2</v>
      </c>
      <c r="F46" s="63">
        <f ca="1">IF(E46=1,$C$4+SQRT(D46*($C$6-$C$4)*($C$5-$C$4)),$C$6-SQRT((1-D46)*($C$6-$C$4)*($C$6-$C$5)))</f>
        <v>9.65764047435923</v>
      </c>
    </row>
    <row r="47" spans="2:6">
      <c r="B47" s="55">
        <v>31</v>
      </c>
      <c r="C47" s="56">
        <f ca="1" t="shared" si="0"/>
        <v>0.678201435116729</v>
      </c>
      <c r="D47" s="56">
        <f ca="1" t="shared" si="1"/>
        <v>0.807358469850685</v>
      </c>
      <c r="E47" s="56">
        <f ca="1" t="shared" si="2"/>
        <v>2</v>
      </c>
      <c r="F47" s="64">
        <f ca="1">IF(E47=1,$C$4+SQRT(D47*($C$6-$C$4)*($C$5-$C$4)),$C$6-SQRT((1-D47)*($C$6-$C$4)*($C$6-$C$5)))</f>
        <v>9.37928826312158</v>
      </c>
    </row>
    <row r="48" spans="2:6">
      <c r="B48" s="57">
        <v>32</v>
      </c>
      <c r="C48" s="58">
        <f ca="1" t="shared" si="0"/>
        <v>0.0416832681746242</v>
      </c>
      <c r="D48" s="56">
        <f ca="1" t="shared" si="1"/>
        <v>0.403739175427601</v>
      </c>
      <c r="E48" s="56">
        <f ca="1" t="shared" si="2"/>
        <v>1</v>
      </c>
      <c r="F48" s="64">
        <f ca="1">IF(E48=1,$C$4+SQRT(D48*($C$6-$C$4)*($C$5-$C$4)),$C$6-SQRT((1-D48)*($C$6-$C$4)*($C$6-$C$5)))</f>
        <v>8.89859799179344</v>
      </c>
    </row>
    <row r="49" spans="2:6">
      <c r="B49" s="57">
        <v>33</v>
      </c>
      <c r="C49" s="58">
        <f ca="1" t="shared" si="0"/>
        <v>0.536682580046279</v>
      </c>
      <c r="D49" s="56">
        <f ca="1" t="shared" si="1"/>
        <v>0.589828512834711</v>
      </c>
      <c r="E49" s="56">
        <f ca="1" t="shared" si="2"/>
        <v>2</v>
      </c>
      <c r="F49" s="64">
        <f ca="1">IF(E49=1,$C$4+SQRT(D49*($C$6-$C$4)*($C$5-$C$4)),$C$6-SQRT((1-D49)*($C$6-$C$4)*($C$6-$C$5)))</f>
        <v>9.09427213009062</v>
      </c>
    </row>
    <row r="50" spans="2:6">
      <c r="B50" s="57">
        <v>34</v>
      </c>
      <c r="C50" s="58">
        <f ca="1" t="shared" si="0"/>
        <v>0.306919232048658</v>
      </c>
      <c r="D50" s="56">
        <f ca="1" t="shared" si="1"/>
        <v>0.181068457214635</v>
      </c>
      <c r="E50" s="56">
        <f ca="1" t="shared" si="2"/>
        <v>1</v>
      </c>
      <c r="F50" s="64">
        <f ca="1">IF(E50=1,$C$4+SQRT(D50*($C$6-$C$4)*($C$5-$C$4)),$C$6-SQRT((1-D50)*($C$6-$C$4)*($C$6-$C$5)))</f>
        <v>8.60177812724398</v>
      </c>
    </row>
    <row r="51" spans="2:6">
      <c r="B51" s="55">
        <v>35</v>
      </c>
      <c r="C51" s="56">
        <f ca="1" t="shared" si="0"/>
        <v>0.224592996149793</v>
      </c>
      <c r="D51" s="56">
        <f ca="1" t="shared" si="1"/>
        <v>0.521947356313141</v>
      </c>
      <c r="E51" s="56">
        <f ca="1" t="shared" si="2"/>
        <v>1</v>
      </c>
      <c r="F51" s="64">
        <f ca="1">IF(E51=1,$C$4+SQRT(D51*($C$6-$C$4)*($C$5-$C$4)),$C$6-SQRT((1-D51)*($C$6-$C$4)*($C$6-$C$5)))</f>
        <v>9.02171165826092</v>
      </c>
    </row>
    <row r="52" spans="2:6">
      <c r="B52" s="55">
        <v>36</v>
      </c>
      <c r="C52" s="56">
        <f ca="1" t="shared" si="0"/>
        <v>0.393392134543338</v>
      </c>
      <c r="D52" s="56">
        <f ca="1" t="shared" si="1"/>
        <v>0.396924484949455</v>
      </c>
      <c r="E52" s="56">
        <f ca="1" t="shared" si="2"/>
        <v>1</v>
      </c>
      <c r="F52" s="64">
        <f ca="1">IF(E52=1,$C$4+SQRT(D52*($C$6-$C$4)*($C$5-$C$4)),$C$6-SQRT((1-D52)*($C$6-$C$4)*($C$6-$C$5)))</f>
        <v>8.89098202557566</v>
      </c>
    </row>
    <row r="53" spans="2:6">
      <c r="B53" s="55">
        <v>37</v>
      </c>
      <c r="C53" s="56">
        <f ca="1" t="shared" si="0"/>
        <v>0.245188653323048</v>
      </c>
      <c r="D53" s="56">
        <f ca="1" t="shared" si="1"/>
        <v>0.225131414849283</v>
      </c>
      <c r="E53" s="56">
        <f ca="1" t="shared" si="2"/>
        <v>1</v>
      </c>
      <c r="F53" s="64">
        <f ca="1">IF(E53=1,$C$4+SQRT(D53*($C$6-$C$4)*($C$5-$C$4)),$C$6-SQRT((1-D53)*($C$6-$C$4)*($C$6-$C$5)))</f>
        <v>8.67101626634424</v>
      </c>
    </row>
    <row r="54" spans="2:6">
      <c r="B54" s="55">
        <v>38</v>
      </c>
      <c r="C54" s="56">
        <f ca="1" t="shared" si="0"/>
        <v>0.508291297690531</v>
      </c>
      <c r="D54" s="56">
        <f ca="1" t="shared" si="1"/>
        <v>0.169151940880102</v>
      </c>
      <c r="E54" s="56">
        <f ca="1" t="shared" si="2"/>
        <v>2</v>
      </c>
      <c r="F54" s="64">
        <f ca="1">IF(E54=1,$C$4+SQRT(D54*($C$6-$C$4)*($C$5-$C$4)),$C$6-SQRT((1-D54)*($C$6-$C$4)*($C$6-$C$5)))</f>
        <v>8.71093207384568</v>
      </c>
    </row>
    <row r="55" spans="2:6">
      <c r="B55" s="55">
        <v>39</v>
      </c>
      <c r="C55" s="56">
        <f ca="1" t="shared" si="0"/>
        <v>0.616753432471749</v>
      </c>
      <c r="D55" s="56">
        <f ca="1" t="shared" si="1"/>
        <v>0.000926758784716597</v>
      </c>
      <c r="E55" s="56">
        <f ca="1" t="shared" si="2"/>
        <v>2</v>
      </c>
      <c r="F55" s="64">
        <f ca="1">IF(E55=1,$C$4+SQRT(D55*($C$6-$C$4)*($C$5-$C$4)),$C$6-SQRT((1-D55)*($C$6-$C$4)*($C$6-$C$5)))</f>
        <v>8.58644190694879</v>
      </c>
    </row>
    <row r="56" spans="2:6">
      <c r="B56" s="55">
        <v>40</v>
      </c>
      <c r="C56" s="56">
        <f ca="1" t="shared" si="0"/>
        <v>0.643427958430445</v>
      </c>
      <c r="D56" s="56">
        <f ca="1" t="shared" si="1"/>
        <v>0.179885183330259</v>
      </c>
      <c r="E56" s="56">
        <f ca="1" t="shared" si="2"/>
        <v>2</v>
      </c>
      <c r="F56" s="64">
        <f ca="1">IF(E56=1,$C$4+SQRT(D56*($C$6-$C$4)*($C$5-$C$4)),$C$6-SQRT((1-D56)*($C$6-$C$4)*($C$6-$C$5)))</f>
        <v>8.71928549889545</v>
      </c>
    </row>
    <row r="57" spans="2:6">
      <c r="B57" s="55">
        <v>41</v>
      </c>
      <c r="C57" s="56">
        <f ca="1" t="shared" si="0"/>
        <v>0.858249465120961</v>
      </c>
      <c r="D57" s="56">
        <f ca="1" t="shared" si="1"/>
        <v>0.616690753895183</v>
      </c>
      <c r="E57" s="56">
        <f ca="1" t="shared" si="2"/>
        <v>2</v>
      </c>
      <c r="F57" s="64">
        <f ca="1">IF(E57=1,$C$4+SQRT(D57*($C$6-$C$4)*($C$5-$C$4)),$C$6-SQRT((1-D57)*($C$6-$C$4)*($C$6-$C$5)))</f>
        <v>9.12443247421479</v>
      </c>
    </row>
    <row r="58" spans="2:6">
      <c r="B58" s="55">
        <v>42</v>
      </c>
      <c r="C58" s="56">
        <f ca="1" t="shared" si="0"/>
        <v>0.476666739719101</v>
      </c>
      <c r="D58" s="56">
        <f ca="1" t="shared" si="1"/>
        <v>0.537152845218669</v>
      </c>
      <c r="E58" s="56">
        <f ca="1" t="shared" si="2"/>
        <v>1</v>
      </c>
      <c r="F58" s="64">
        <f ca="1">IF(E58=1,$C$4+SQRT(D58*($C$6-$C$4)*($C$5-$C$4)),$C$6-SQRT((1-D58)*($C$6-$C$4)*($C$6-$C$5)))</f>
        <v>9.03648718778253</v>
      </c>
    </row>
    <row r="59" spans="2:6">
      <c r="B59" s="55">
        <v>43</v>
      </c>
      <c r="C59" s="56">
        <f ca="1" t="shared" si="0"/>
        <v>0.555826615478088</v>
      </c>
      <c r="D59" s="56">
        <f ca="1" t="shared" si="1"/>
        <v>0.98093278612503</v>
      </c>
      <c r="E59" s="56">
        <f ca="1" t="shared" si="2"/>
        <v>2</v>
      </c>
      <c r="F59" s="64">
        <f ca="1">IF(E59=1,$C$4+SQRT(D59*($C$6-$C$4)*($C$5-$C$4)),$C$6-SQRT((1-D59)*($C$6-$C$4)*($C$6-$C$5)))</f>
        <v>9.8047196176009</v>
      </c>
    </row>
    <row r="60" spans="2:6">
      <c r="B60" s="55">
        <v>44</v>
      </c>
      <c r="C60" s="56">
        <f ca="1" t="shared" si="0"/>
        <v>0.0116907138637188</v>
      </c>
      <c r="D60" s="56">
        <f ca="1" t="shared" si="1"/>
        <v>0.100072188593982</v>
      </c>
      <c r="E60" s="56">
        <f ca="1" t="shared" si="2"/>
        <v>1</v>
      </c>
      <c r="F60" s="64">
        <f ca="1">IF(E60=1,$C$4+SQRT(D60*($C$6-$C$4)*($C$5-$C$4)),$C$6-SQRT((1-D60)*($C$6-$C$4)*($C$6-$C$5)))</f>
        <v>8.44737498498236</v>
      </c>
    </row>
    <row r="61" spans="2:6">
      <c r="B61" s="55">
        <v>45</v>
      </c>
      <c r="C61" s="56">
        <f ca="1" t="shared" si="0"/>
        <v>0.274121197866767</v>
      </c>
      <c r="D61" s="56">
        <f ca="1" t="shared" si="1"/>
        <v>0.424220606848918</v>
      </c>
      <c r="E61" s="56">
        <f ca="1" t="shared" si="2"/>
        <v>1</v>
      </c>
      <c r="F61" s="64">
        <f ca="1">IF(E61=1,$C$4+SQRT(D61*($C$6-$C$4)*($C$5-$C$4)),$C$6-SQRT((1-D61)*($C$6-$C$4)*($C$6-$C$5)))</f>
        <v>8.92110868723394</v>
      </c>
    </row>
    <row r="62" spans="2:6">
      <c r="B62" s="55">
        <v>46</v>
      </c>
      <c r="C62" s="56">
        <f ca="1" t="shared" si="0"/>
        <v>0.0878426027056938</v>
      </c>
      <c r="D62" s="56">
        <f ca="1" t="shared" si="1"/>
        <v>0.41499875882159</v>
      </c>
      <c r="E62" s="56">
        <f ca="1" t="shared" si="2"/>
        <v>1</v>
      </c>
      <c r="F62" s="64">
        <f ca="1">IF(E62=1,$C$4+SQRT(D62*($C$6-$C$4)*($C$5-$C$4)),$C$6-SQRT((1-D62)*($C$6-$C$4)*($C$6-$C$5)))</f>
        <v>8.91104199554311</v>
      </c>
    </row>
    <row r="63" spans="2:6">
      <c r="B63" s="55">
        <v>47</v>
      </c>
      <c r="C63" s="56">
        <f ca="1" t="shared" si="0"/>
        <v>0.128256036961459</v>
      </c>
      <c r="D63" s="56">
        <f ca="1" t="shared" si="1"/>
        <v>0.829756654341585</v>
      </c>
      <c r="E63" s="56">
        <f ca="1" t="shared" si="2"/>
        <v>1</v>
      </c>
      <c r="F63" s="64">
        <f ca="1">IF(E63=1,$C$4+SQRT(D63*($C$6-$C$4)*($C$5-$C$4)),$C$6-SQRT((1-D63)*($C$6-$C$4)*($C$6-$C$5)))</f>
        <v>9.28822098596598</v>
      </c>
    </row>
    <row r="64" spans="2:6">
      <c r="B64" s="55">
        <v>48</v>
      </c>
      <c r="C64" s="56">
        <f ca="1" t="shared" si="0"/>
        <v>0.179074283177275</v>
      </c>
      <c r="D64" s="56">
        <f ca="1" t="shared" si="1"/>
        <v>0.780998035629226</v>
      </c>
      <c r="E64" s="56">
        <f ca="1" t="shared" si="2"/>
        <v>1</v>
      </c>
      <c r="F64" s="64">
        <f ca="1">IF(E64=1,$C$4+SQRT(D64*($C$6-$C$4)*($C$5-$C$4)),$C$6-SQRT((1-D64)*($C$6-$C$4)*($C$6-$C$5)))</f>
        <v>9.24979841224833</v>
      </c>
    </row>
    <row r="65" spans="2:6">
      <c r="B65" s="55">
        <v>49</v>
      </c>
      <c r="C65" s="56">
        <f ca="1" t="shared" si="0"/>
        <v>0.895681638357353</v>
      </c>
      <c r="D65" s="56">
        <f ca="1" t="shared" si="1"/>
        <v>0.386615714134318</v>
      </c>
      <c r="E65" s="56">
        <f ca="1" t="shared" si="2"/>
        <v>2</v>
      </c>
      <c r="F65" s="64">
        <f ca="1">IF(E65=1,$C$4+SQRT(D65*($C$6-$C$4)*($C$5-$C$4)),$C$6-SQRT((1-D65)*($C$6-$C$4)*($C$6-$C$5)))</f>
        <v>8.89240414783579</v>
      </c>
    </row>
    <row r="66" spans="2:6">
      <c r="B66" s="55">
        <v>50</v>
      </c>
      <c r="C66" s="56">
        <f ca="1" t="shared" si="0"/>
        <v>0.992017873509268</v>
      </c>
      <c r="D66" s="56">
        <f ca="1" t="shared" si="1"/>
        <v>0.993904132783219</v>
      </c>
      <c r="E66" s="56">
        <f ca="1" t="shared" si="2"/>
        <v>2</v>
      </c>
      <c r="F66" s="64">
        <f ca="1">IF(E66=1,$C$4+SQRT(D66*($C$6-$C$4)*($C$5-$C$4)),$C$6-SQRT((1-D66)*($C$6-$C$4)*($C$6-$C$5)))</f>
        <v>9.88958381262893</v>
      </c>
    </row>
    <row r="67" spans="2:6">
      <c r="B67" s="55">
        <v>51</v>
      </c>
      <c r="C67" s="56">
        <f ca="1" t="shared" si="0"/>
        <v>0.618464612280746</v>
      </c>
      <c r="D67" s="56">
        <f ca="1" t="shared" si="1"/>
        <v>0.751271881486425</v>
      </c>
      <c r="E67" s="56">
        <f ca="1" t="shared" si="2"/>
        <v>2</v>
      </c>
      <c r="F67" s="64">
        <f ca="1">IF(E67=1,$C$4+SQRT(D67*($C$6-$C$4)*($C$5-$C$4)),$C$6-SQRT((1-D67)*($C$6-$C$4)*($C$6-$C$5)))</f>
        <v>9.2946942244479</v>
      </c>
    </row>
    <row r="68" spans="2:6">
      <c r="B68" s="55">
        <v>52</v>
      </c>
      <c r="C68" s="56">
        <f ca="1" t="shared" si="0"/>
        <v>0.428312036155695</v>
      </c>
      <c r="D68" s="56">
        <f ca="1" t="shared" si="1"/>
        <v>0.0139181866247193</v>
      </c>
      <c r="E68" s="56">
        <f ca="1" t="shared" si="2"/>
        <v>1</v>
      </c>
      <c r="F68" s="64">
        <f ca="1">IF(E68=1,$C$4+SQRT(D68*($C$6-$C$4)*($C$5-$C$4)),$C$6-SQRT((1-D68)*($C$6-$C$4)*($C$6-$C$5)))</f>
        <v>8.16684236047671</v>
      </c>
    </row>
    <row r="69" spans="2:6">
      <c r="B69" s="55">
        <v>53</v>
      </c>
      <c r="C69" s="56">
        <f ca="1" t="shared" si="0"/>
        <v>0.822260297410571</v>
      </c>
      <c r="D69" s="56">
        <f ca="1" t="shared" si="1"/>
        <v>0.127787006443111</v>
      </c>
      <c r="E69" s="56">
        <f ca="1" t="shared" si="2"/>
        <v>2</v>
      </c>
      <c r="F69" s="64">
        <f ca="1">IF(E69=1,$C$4+SQRT(D69*($C$6-$C$4)*($C$5-$C$4)),$C$6-SQRT((1-D69)*($C$6-$C$4)*($C$6-$C$5)))</f>
        <v>8.6792328035896</v>
      </c>
    </row>
    <row r="70" spans="2:6">
      <c r="B70" s="55">
        <v>54</v>
      </c>
      <c r="C70" s="56">
        <f ca="1" t="shared" si="0"/>
        <v>0.983713619196959</v>
      </c>
      <c r="D70" s="56">
        <f ca="1" t="shared" si="1"/>
        <v>0.306361976853471</v>
      </c>
      <c r="E70" s="56">
        <f ca="1" t="shared" si="2"/>
        <v>2</v>
      </c>
      <c r="F70" s="64">
        <f ca="1">IF(E70=1,$C$4+SQRT(D70*($C$6-$C$4)*($C$5-$C$4)),$C$6-SQRT((1-D70)*($C$6-$C$4)*($C$6-$C$5)))</f>
        <v>8.82217316795165</v>
      </c>
    </row>
    <row r="71" spans="2:6">
      <c r="B71" s="55">
        <v>55</v>
      </c>
      <c r="C71" s="56">
        <f ca="1" t="shared" si="0"/>
        <v>0.218236954429543</v>
      </c>
      <c r="D71" s="56">
        <f ca="1" t="shared" si="1"/>
        <v>0.654402156373868</v>
      </c>
      <c r="E71" s="56">
        <f ca="1" t="shared" si="2"/>
        <v>1</v>
      </c>
      <c r="F71" s="64">
        <f ca="1">IF(E71=1,$C$4+SQRT(D71*($C$6-$C$4)*($C$5-$C$4)),$C$6-SQRT((1-D71)*($C$6-$C$4)*($C$6-$C$5)))</f>
        <v>9.14402985658056</v>
      </c>
    </row>
    <row r="72" spans="2:6">
      <c r="B72" s="55">
        <v>56</v>
      </c>
      <c r="C72" s="56">
        <f ca="1" t="shared" si="0"/>
        <v>0.672203475239048</v>
      </c>
      <c r="D72" s="56">
        <f ca="1" t="shared" si="1"/>
        <v>0.412764527713614</v>
      </c>
      <c r="E72" s="56">
        <f ca="1" t="shared" si="2"/>
        <v>2</v>
      </c>
      <c r="F72" s="64">
        <f ca="1">IF(E72=1,$C$4+SQRT(D72*($C$6-$C$4)*($C$5-$C$4)),$C$6-SQRT((1-D72)*($C$6-$C$4)*($C$6-$C$5)))</f>
        <v>8.91626989311325</v>
      </c>
    </row>
    <row r="73" spans="2:6">
      <c r="B73" s="55">
        <v>57</v>
      </c>
      <c r="C73" s="56">
        <f ca="1" t="shared" si="0"/>
        <v>0.188431472974341</v>
      </c>
      <c r="D73" s="56">
        <f ca="1" t="shared" si="1"/>
        <v>0.570264551398844</v>
      </c>
      <c r="E73" s="56">
        <f ca="1" t="shared" si="2"/>
        <v>1</v>
      </c>
      <c r="F73" s="64">
        <f ca="1">IF(E73=1,$C$4+SQRT(D73*($C$6-$C$4)*($C$5-$C$4)),$C$6-SQRT((1-D73)*($C$6-$C$4)*($C$6-$C$5)))</f>
        <v>9.06795557154672</v>
      </c>
    </row>
    <row r="74" spans="2:6">
      <c r="B74" s="55">
        <v>58</v>
      </c>
      <c r="C74" s="56">
        <f ca="1" t="shared" si="0"/>
        <v>0.834167846803237</v>
      </c>
      <c r="D74" s="56">
        <f ca="1" t="shared" si="1"/>
        <v>0.795306710725046</v>
      </c>
      <c r="E74" s="56">
        <f ca="1" t="shared" si="2"/>
        <v>2</v>
      </c>
      <c r="F74" s="64">
        <f ca="1">IF(E74=1,$C$4+SQRT(D74*($C$6-$C$4)*($C$5-$C$4)),$C$6-SQRT((1-D74)*($C$6-$C$4)*($C$6-$C$5)))</f>
        <v>9.36016675723286</v>
      </c>
    </row>
    <row r="75" spans="2:6">
      <c r="B75" s="55">
        <v>59</v>
      </c>
      <c r="C75" s="56">
        <f ca="1" t="shared" si="0"/>
        <v>0.645730923643004</v>
      </c>
      <c r="D75" s="56">
        <f ca="1" t="shared" si="1"/>
        <v>0.922394686305641</v>
      </c>
      <c r="E75" s="56">
        <f ca="1" t="shared" si="2"/>
        <v>2</v>
      </c>
      <c r="F75" s="64">
        <f ca="1">IF(E75=1,$C$4+SQRT(D75*($C$6-$C$4)*($C$5-$C$4)),$C$6-SQRT((1-D75)*($C$6-$C$4)*($C$6-$C$5)))</f>
        <v>9.60603220006107</v>
      </c>
    </row>
    <row r="76" spans="2:6">
      <c r="B76" s="55">
        <v>60</v>
      </c>
      <c r="C76" s="56">
        <f ca="1" t="shared" si="0"/>
        <v>0.0361148654885139</v>
      </c>
      <c r="D76" s="56">
        <f ca="1" t="shared" si="1"/>
        <v>0.103770316579185</v>
      </c>
      <c r="E76" s="56">
        <f ca="1" t="shared" si="2"/>
        <v>1</v>
      </c>
      <c r="F76" s="64">
        <f ca="1">IF(E76=1,$C$4+SQRT(D76*($C$6-$C$4)*($C$5-$C$4)),$C$6-SQRT((1-D76)*($C$6-$C$4)*($C$6-$C$5)))</f>
        <v>8.45556627745957</v>
      </c>
    </row>
    <row r="77" spans="2:6">
      <c r="B77" s="55">
        <v>61</v>
      </c>
      <c r="C77" s="56">
        <f ca="1" t="shared" si="0"/>
        <v>0.114655935979336</v>
      </c>
      <c r="D77" s="56">
        <f ca="1" t="shared" si="1"/>
        <v>0.540319981948056</v>
      </c>
      <c r="E77" s="56">
        <f ca="1" t="shared" si="2"/>
        <v>1</v>
      </c>
      <c r="F77" s="64">
        <f ca="1">IF(E77=1,$C$4+SQRT(D77*($C$6-$C$4)*($C$5-$C$4)),$C$6-SQRT((1-D77)*($C$6-$C$4)*($C$6-$C$5)))</f>
        <v>9.03953834171526</v>
      </c>
    </row>
    <row r="78" spans="2:6">
      <c r="B78" s="55">
        <v>62</v>
      </c>
      <c r="C78" s="56">
        <f ca="1" t="shared" si="0"/>
        <v>0.514151865941495</v>
      </c>
      <c r="D78" s="56">
        <f ca="1" t="shared" si="1"/>
        <v>0.0610947673833986</v>
      </c>
      <c r="E78" s="56">
        <f ca="1" t="shared" si="2"/>
        <v>2</v>
      </c>
      <c r="F78" s="64">
        <f ca="1">IF(E78=1,$C$4+SQRT(D78*($C$6-$C$4)*($C$5-$C$4)),$C$6-SQRT((1-D78)*($C$6-$C$4)*($C$6-$C$5)))</f>
        <v>8.62966775370598</v>
      </c>
    </row>
    <row r="79" spans="2:6">
      <c r="B79" s="55">
        <v>63</v>
      </c>
      <c r="C79" s="56">
        <f ca="1" t="shared" si="0"/>
        <v>0.673529284959752</v>
      </c>
      <c r="D79" s="56">
        <f ca="1" t="shared" si="1"/>
        <v>0.506929124750395</v>
      </c>
      <c r="E79" s="56">
        <f ca="1" t="shared" si="2"/>
        <v>2</v>
      </c>
      <c r="F79" s="64">
        <f ca="1">IF(E79=1,$C$4+SQRT(D79*($C$6-$C$4)*($C$5-$C$4)),$C$6-SQRT((1-D79)*($C$6-$C$4)*($C$6-$C$5)))</f>
        <v>9.00695329893342</v>
      </c>
    </row>
    <row r="80" spans="2:6">
      <c r="B80" s="55">
        <v>64</v>
      </c>
      <c r="C80" s="56">
        <f ca="1" t="shared" si="0"/>
        <v>0.505541502789817</v>
      </c>
      <c r="D80" s="56">
        <f ca="1" t="shared" si="1"/>
        <v>0.18836022637229</v>
      </c>
      <c r="E80" s="56">
        <f ca="1" t="shared" si="2"/>
        <v>2</v>
      </c>
      <c r="F80" s="64">
        <f ca="1">IF(E80=1,$C$4+SQRT(D80*($C$6-$C$4)*($C$5-$C$4)),$C$6-SQRT((1-D80)*($C$6-$C$4)*($C$6-$C$5)))</f>
        <v>8.72592011739632</v>
      </c>
    </row>
    <row r="81" spans="2:6">
      <c r="B81" s="55">
        <v>65</v>
      </c>
      <c r="C81" s="56">
        <f ca="1" t="shared" ref="C81:C144" si="3">RAND()</f>
        <v>0.224397959407943</v>
      </c>
      <c r="D81" s="56">
        <f ca="1" t="shared" ref="D81:D144" si="4">RAND()</f>
        <v>0.868471864983623</v>
      </c>
      <c r="E81" s="56">
        <f ca="1" t="shared" ref="E81:E144" si="5">IF(C81&lt;=$C$10,1,2)</f>
        <v>1</v>
      </c>
      <c r="F81" s="64">
        <f ca="1">IF(E81=1,$C$4+SQRT(D81*($C$6-$C$4)*($C$5-$C$4)),$C$6-SQRT((1-D81)*($C$6-$C$4)*($C$6-$C$5)))</f>
        <v>9.3179316105046</v>
      </c>
    </row>
    <row r="82" spans="2:6">
      <c r="B82" s="55">
        <v>66</v>
      </c>
      <c r="C82" s="56">
        <f ca="1" t="shared" si="3"/>
        <v>0.82181184996928</v>
      </c>
      <c r="D82" s="56">
        <f ca="1" t="shared" si="4"/>
        <v>0.025537692735796</v>
      </c>
      <c r="E82" s="56">
        <f ca="1" t="shared" si="5"/>
        <v>2</v>
      </c>
      <c r="F82" s="64">
        <f ca="1">IF(E82=1,$C$4+SQRT(D82*($C$6-$C$4)*($C$5-$C$4)),$C$6-SQRT((1-D82)*($C$6-$C$4)*($C$6-$C$5)))</f>
        <v>8.6039610984903</v>
      </c>
    </row>
    <row r="83" spans="2:6">
      <c r="B83" s="55">
        <v>67</v>
      </c>
      <c r="C83" s="56">
        <f ca="1" t="shared" si="3"/>
        <v>0.64325478783302</v>
      </c>
      <c r="D83" s="56">
        <f ca="1" t="shared" si="4"/>
        <v>0.387931283115296</v>
      </c>
      <c r="E83" s="56">
        <f ca="1" t="shared" si="5"/>
        <v>2</v>
      </c>
      <c r="F83" s="64">
        <f ca="1">IF(E83=1,$C$4+SQRT(D83*($C$6-$C$4)*($C$5-$C$4)),$C$6-SQRT((1-D83)*($C$6-$C$4)*($C$6-$C$5)))</f>
        <v>8.89359255526302</v>
      </c>
    </row>
    <row r="84" spans="2:6">
      <c r="B84" s="55">
        <v>68</v>
      </c>
      <c r="C84" s="56">
        <f ca="1" t="shared" si="3"/>
        <v>0.976128709704759</v>
      </c>
      <c r="D84" s="56">
        <f ca="1" t="shared" si="4"/>
        <v>0.402248914253909</v>
      </c>
      <c r="E84" s="56">
        <f ca="1" t="shared" si="5"/>
        <v>2</v>
      </c>
      <c r="F84" s="64">
        <f ca="1">IF(E84=1,$C$4+SQRT(D84*($C$6-$C$4)*($C$5-$C$4)),$C$6-SQRT((1-D84)*($C$6-$C$4)*($C$6-$C$5)))</f>
        <v>8.90660978077715</v>
      </c>
    </row>
    <row r="85" spans="2:6">
      <c r="B85" s="55">
        <v>69</v>
      </c>
      <c r="C85" s="56">
        <f ca="1" t="shared" si="3"/>
        <v>0.9160367476047</v>
      </c>
      <c r="D85" s="56">
        <f ca="1" t="shared" si="4"/>
        <v>0.623721104406821</v>
      </c>
      <c r="E85" s="56">
        <f ca="1" t="shared" si="5"/>
        <v>2</v>
      </c>
      <c r="F85" s="64">
        <f ca="1">IF(E85=1,$C$4+SQRT(D85*($C$6-$C$4)*($C$5-$C$4)),$C$6-SQRT((1-D85)*($C$6-$C$4)*($C$6-$C$5)))</f>
        <v>9.13249911170861</v>
      </c>
    </row>
    <row r="86" spans="2:6">
      <c r="B86" s="55">
        <v>70</v>
      </c>
      <c r="C86" s="56">
        <f ca="1" t="shared" si="3"/>
        <v>0.133662505221748</v>
      </c>
      <c r="D86" s="56">
        <f ca="1" t="shared" si="4"/>
        <v>0.388499172164188</v>
      </c>
      <c r="E86" s="56">
        <f ca="1" t="shared" si="5"/>
        <v>1</v>
      </c>
      <c r="F86" s="64">
        <f ca="1">IF(E86=1,$C$4+SQRT(D86*($C$6-$C$4)*($C$5-$C$4)),$C$6-SQRT((1-D86)*($C$6-$C$4)*($C$6-$C$5)))</f>
        <v>8.88147509569379</v>
      </c>
    </row>
    <row r="87" spans="2:6">
      <c r="B87" s="55">
        <v>71</v>
      </c>
      <c r="C87" s="56">
        <f ca="1" t="shared" si="3"/>
        <v>0.426270255030794</v>
      </c>
      <c r="D87" s="56">
        <f ca="1" t="shared" si="4"/>
        <v>0.39708929859374</v>
      </c>
      <c r="E87" s="56">
        <f ca="1" t="shared" si="5"/>
        <v>1</v>
      </c>
      <c r="F87" s="64">
        <f ca="1">IF(E87=1,$C$4+SQRT(D87*($C$6-$C$4)*($C$5-$C$4)),$C$6-SQRT((1-D87)*($C$6-$C$4)*($C$6-$C$5)))</f>
        <v>8.89116698614091</v>
      </c>
    </row>
    <row r="88" spans="2:6">
      <c r="B88" s="55">
        <v>72</v>
      </c>
      <c r="C88" s="56">
        <f ca="1" t="shared" si="3"/>
        <v>0.51923805105589</v>
      </c>
      <c r="D88" s="56">
        <f ca="1" t="shared" si="4"/>
        <v>0.745185642647012</v>
      </c>
      <c r="E88" s="56">
        <f ca="1" t="shared" si="5"/>
        <v>2</v>
      </c>
      <c r="F88" s="64">
        <f ca="1">IF(E88=1,$C$4+SQRT(D88*($C$6-$C$4)*($C$5-$C$4)),$C$6-SQRT((1-D88)*($C$6-$C$4)*($C$6-$C$5)))</f>
        <v>9.28611715617619</v>
      </c>
    </row>
    <row r="89" spans="2:6">
      <c r="B89" s="55">
        <v>73</v>
      </c>
      <c r="C89" s="56">
        <f ca="1" t="shared" si="3"/>
        <v>0.659766249719735</v>
      </c>
      <c r="D89" s="56">
        <f ca="1" t="shared" si="4"/>
        <v>0.17127017656006</v>
      </c>
      <c r="E89" s="56">
        <f ca="1" t="shared" si="5"/>
        <v>2</v>
      </c>
      <c r="F89" s="64">
        <f ca="1">IF(E89=1,$C$4+SQRT(D89*($C$6-$C$4)*($C$5-$C$4)),$C$6-SQRT((1-D89)*($C$6-$C$4)*($C$6-$C$5)))</f>
        <v>8.71257635299025</v>
      </c>
    </row>
    <row r="90" spans="2:6">
      <c r="B90" s="55">
        <v>74</v>
      </c>
      <c r="C90" s="56">
        <f ca="1" t="shared" si="3"/>
        <v>0.0762173280151446</v>
      </c>
      <c r="D90" s="56">
        <f ca="1" t="shared" si="4"/>
        <v>0.510943899661397</v>
      </c>
      <c r="E90" s="56">
        <f ca="1" t="shared" si="5"/>
        <v>1</v>
      </c>
      <c r="F90" s="64">
        <f ca="1">IF(E90=1,$C$4+SQRT(D90*($C$6-$C$4)*($C$5-$C$4)),$C$6-SQRT((1-D90)*($C$6-$C$4)*($C$6-$C$5)))</f>
        <v>9.0108846617309</v>
      </c>
    </row>
    <row r="91" spans="2:6">
      <c r="B91" s="55">
        <v>75</v>
      </c>
      <c r="C91" s="56">
        <f ca="1" t="shared" si="3"/>
        <v>0.620685540737792</v>
      </c>
      <c r="D91" s="56">
        <f ca="1" t="shared" si="4"/>
        <v>0.941825305894465</v>
      </c>
      <c r="E91" s="56">
        <f ca="1" t="shared" si="5"/>
        <v>2</v>
      </c>
      <c r="F91" s="64">
        <f ca="1">IF(E91=1,$C$4+SQRT(D91*($C$6-$C$4)*($C$5-$C$4)),$C$6-SQRT((1-D91)*($C$6-$C$4)*($C$6-$C$5)))</f>
        <v>9.65889973877015</v>
      </c>
    </row>
    <row r="92" spans="2:6">
      <c r="B92" s="55">
        <v>76</v>
      </c>
      <c r="C92" s="56">
        <f ca="1" t="shared" si="3"/>
        <v>0.98451146676537</v>
      </c>
      <c r="D92" s="56">
        <f ca="1" t="shared" si="4"/>
        <v>0.5517538558113</v>
      </c>
      <c r="E92" s="56">
        <f ca="1" t="shared" si="5"/>
        <v>2</v>
      </c>
      <c r="F92" s="64">
        <f ca="1">IF(E92=1,$C$4+SQRT(D92*($C$6-$C$4)*($C$5-$C$4)),$C$6-SQRT((1-D92)*($C$6-$C$4)*($C$6-$C$5)))</f>
        <v>9.05316723315181</v>
      </c>
    </row>
    <row r="93" spans="2:6">
      <c r="B93" s="55">
        <v>77</v>
      </c>
      <c r="C93" s="56">
        <f ca="1" t="shared" si="3"/>
        <v>0.644022855172127</v>
      </c>
      <c r="D93" s="56">
        <f ca="1" t="shared" si="4"/>
        <v>0.440412576014674</v>
      </c>
      <c r="E93" s="56">
        <f ca="1" t="shared" si="5"/>
        <v>2</v>
      </c>
      <c r="F93" s="64">
        <f ca="1">IF(E93=1,$C$4+SQRT(D93*($C$6-$C$4)*($C$5-$C$4)),$C$6-SQRT((1-D93)*($C$6-$C$4)*($C$6-$C$5)))</f>
        <v>8.94208939509491</v>
      </c>
    </row>
    <row r="94" spans="2:6">
      <c r="B94" s="55">
        <v>78</v>
      </c>
      <c r="C94" s="56">
        <f ca="1" t="shared" si="3"/>
        <v>0.00832032005623518</v>
      </c>
      <c r="D94" s="56">
        <f ca="1" t="shared" si="4"/>
        <v>0.0281813743668384</v>
      </c>
      <c r="E94" s="56">
        <f ca="1" t="shared" si="5"/>
        <v>1</v>
      </c>
      <c r="F94" s="64">
        <f ca="1">IF(E94=1,$C$4+SQRT(D94*($C$6-$C$4)*($C$5-$C$4)),$C$6-SQRT((1-D94)*($C$6-$C$4)*($C$6-$C$5)))</f>
        <v>8.23740840072263</v>
      </c>
    </row>
    <row r="95" spans="2:6">
      <c r="B95" s="55">
        <v>79</v>
      </c>
      <c r="C95" s="56">
        <f ca="1" t="shared" si="3"/>
        <v>0.398362436672293</v>
      </c>
      <c r="D95" s="56">
        <f ca="1" t="shared" si="4"/>
        <v>0.588651743501904</v>
      </c>
      <c r="E95" s="56">
        <f ca="1" t="shared" si="5"/>
        <v>1</v>
      </c>
      <c r="F95" s="64">
        <f ca="1">IF(E95=1,$C$4+SQRT(D95*($C$6-$C$4)*($C$5-$C$4)),$C$6-SQRT((1-D95)*($C$6-$C$4)*($C$6-$C$5)))</f>
        <v>9.08503616852334</v>
      </c>
    </row>
    <row r="96" spans="2:6">
      <c r="B96" s="55">
        <v>80</v>
      </c>
      <c r="C96" s="56">
        <f ca="1" t="shared" si="3"/>
        <v>0.0324145569964911</v>
      </c>
      <c r="D96" s="56">
        <f ca="1" t="shared" si="4"/>
        <v>0.614076734361896</v>
      </c>
      <c r="E96" s="56">
        <f ca="1" t="shared" si="5"/>
        <v>1</v>
      </c>
      <c r="F96" s="64">
        <f ca="1">IF(E96=1,$C$4+SQRT(D96*($C$6-$C$4)*($C$5-$C$4)),$C$6-SQRT((1-D96)*($C$6-$C$4)*($C$6-$C$5)))</f>
        <v>9.10822085737627</v>
      </c>
    </row>
    <row r="97" spans="2:6">
      <c r="B97" s="55">
        <v>81</v>
      </c>
      <c r="C97" s="56">
        <f ca="1" t="shared" si="3"/>
        <v>0.571206131405169</v>
      </c>
      <c r="D97" s="56">
        <f ca="1" t="shared" si="4"/>
        <v>0.0158701890020072</v>
      </c>
      <c r="E97" s="56">
        <f ca="1" t="shared" si="5"/>
        <v>2</v>
      </c>
      <c r="F97" s="64">
        <f ca="1">IF(E97=1,$C$4+SQRT(D97*($C$6-$C$4)*($C$5-$C$4)),$C$6-SQRT((1-D97)*($C$6-$C$4)*($C$6-$C$5)))</f>
        <v>8.59705323622171</v>
      </c>
    </row>
    <row r="98" spans="2:6">
      <c r="B98" s="55">
        <v>82</v>
      </c>
      <c r="C98" s="56">
        <f ca="1" t="shared" si="3"/>
        <v>0.957472639127783</v>
      </c>
      <c r="D98" s="56">
        <f ca="1" t="shared" si="4"/>
        <v>0.807464266145079</v>
      </c>
      <c r="E98" s="56">
        <f ca="1" t="shared" si="5"/>
        <v>2</v>
      </c>
      <c r="F98" s="64">
        <f ca="1">IF(E98=1,$C$4+SQRT(D98*($C$6-$C$4)*($C$5-$C$4)),$C$6-SQRT((1-D98)*($C$6-$C$4)*($C$6-$C$5)))</f>
        <v>9.37945873005106</v>
      </c>
    </row>
    <row r="99" spans="2:6">
      <c r="B99" s="55">
        <v>83</v>
      </c>
      <c r="C99" s="56">
        <f ca="1" t="shared" si="3"/>
        <v>0.657937177674584</v>
      </c>
      <c r="D99" s="56">
        <f ca="1" t="shared" si="4"/>
        <v>0.120022427859253</v>
      </c>
      <c r="E99" s="56">
        <f ca="1" t="shared" si="5"/>
        <v>2</v>
      </c>
      <c r="F99" s="64">
        <f ca="1">IF(E99=1,$C$4+SQRT(D99*($C$6-$C$4)*($C$5-$C$4)),$C$6-SQRT((1-D99)*($C$6-$C$4)*($C$6-$C$5)))</f>
        <v>8.67336698960056</v>
      </c>
    </row>
    <row r="100" spans="2:6">
      <c r="B100" s="55">
        <v>84</v>
      </c>
      <c r="C100" s="56">
        <f ca="1" t="shared" si="3"/>
        <v>0.696858637529942</v>
      </c>
      <c r="D100" s="56">
        <f ca="1" t="shared" si="4"/>
        <v>0.540134397014498</v>
      </c>
      <c r="E100" s="56">
        <f ca="1" t="shared" si="5"/>
        <v>2</v>
      </c>
      <c r="F100" s="64">
        <f ca="1">IF(E100=1,$C$4+SQRT(D100*($C$6-$C$4)*($C$5-$C$4)),$C$6-SQRT((1-D100)*($C$6-$C$4)*($C$6-$C$5)))</f>
        <v>9.04097382414712</v>
      </c>
    </row>
    <row r="101" spans="2:6">
      <c r="B101" s="55">
        <v>85</v>
      </c>
      <c r="C101" s="56">
        <f ca="1" t="shared" si="3"/>
        <v>0.841117949897481</v>
      </c>
      <c r="D101" s="56">
        <f ca="1" t="shared" si="4"/>
        <v>0.592321476028897</v>
      </c>
      <c r="E101" s="56">
        <f ca="1" t="shared" si="5"/>
        <v>2</v>
      </c>
      <c r="F101" s="64">
        <f ca="1">IF(E101=1,$C$4+SQRT(D101*($C$6-$C$4)*($C$5-$C$4)),$C$6-SQRT((1-D101)*($C$6-$C$4)*($C$6-$C$5)))</f>
        <v>9.09702876682465</v>
      </c>
    </row>
    <row r="102" spans="2:6">
      <c r="B102" s="55">
        <v>86</v>
      </c>
      <c r="C102" s="56">
        <f ca="1" t="shared" si="3"/>
        <v>0.304129457827676</v>
      </c>
      <c r="D102" s="56">
        <f ca="1" t="shared" si="4"/>
        <v>0.502447930161031</v>
      </c>
      <c r="E102" s="56">
        <f ca="1" t="shared" si="5"/>
        <v>1</v>
      </c>
      <c r="F102" s="64">
        <f ca="1">IF(E102=1,$C$4+SQRT(D102*($C$6-$C$4)*($C$5-$C$4)),$C$6-SQRT((1-D102)*($C$6-$C$4)*($C$6-$C$5)))</f>
        <v>9.00244494129207</v>
      </c>
    </row>
    <row r="103" spans="2:6">
      <c r="B103" s="55">
        <v>87</v>
      </c>
      <c r="C103" s="56">
        <f ca="1" t="shared" si="3"/>
        <v>0.237205977039729</v>
      </c>
      <c r="D103" s="56">
        <f ca="1" t="shared" si="4"/>
        <v>0.38882175697216</v>
      </c>
      <c r="E103" s="56">
        <f ca="1" t="shared" si="5"/>
        <v>1</v>
      </c>
      <c r="F103" s="64">
        <f ca="1">IF(E103=1,$C$4+SQRT(D103*($C$6-$C$4)*($C$5-$C$4)),$C$6-SQRT((1-D103)*($C$6-$C$4)*($C$6-$C$5)))</f>
        <v>8.88184097996426</v>
      </c>
    </row>
    <row r="104" spans="2:6">
      <c r="B104" s="55">
        <v>88</v>
      </c>
      <c r="C104" s="56">
        <f ca="1" t="shared" si="3"/>
        <v>0.993333790785823</v>
      </c>
      <c r="D104" s="56">
        <f ca="1" t="shared" si="4"/>
        <v>0.848546632253221</v>
      </c>
      <c r="E104" s="56">
        <f ca="1" t="shared" si="5"/>
        <v>2</v>
      </c>
      <c r="F104" s="64">
        <f ca="1">IF(E104=1,$C$4+SQRT(D104*($C$6-$C$4)*($C$5-$C$4)),$C$6-SQRT((1-D104)*($C$6-$C$4)*($C$6-$C$5)))</f>
        <v>9.44963036466975</v>
      </c>
    </row>
    <row r="105" spans="2:6">
      <c r="B105" s="55">
        <v>89</v>
      </c>
      <c r="C105" s="56">
        <f ca="1" t="shared" si="3"/>
        <v>0.0539993094584172</v>
      </c>
      <c r="D105" s="56">
        <f ca="1" t="shared" si="4"/>
        <v>0.811519413099342</v>
      </c>
      <c r="E105" s="56">
        <f ca="1" t="shared" si="5"/>
        <v>1</v>
      </c>
      <c r="F105" s="64">
        <f ca="1">IF(E105=1,$C$4+SQRT(D105*($C$6-$C$4)*($C$5-$C$4)),$C$6-SQRT((1-D105)*($C$6-$C$4)*($C$6-$C$5)))</f>
        <v>9.27398541051249</v>
      </c>
    </row>
    <row r="106" spans="2:6">
      <c r="B106" s="55">
        <v>90</v>
      </c>
      <c r="C106" s="56">
        <f ca="1" t="shared" si="3"/>
        <v>0.0273136244300474</v>
      </c>
      <c r="D106" s="56">
        <f ca="1" t="shared" si="4"/>
        <v>0.604922365264182</v>
      </c>
      <c r="E106" s="56">
        <f ca="1" t="shared" si="5"/>
        <v>1</v>
      </c>
      <c r="F106" s="64">
        <f ca="1">IF(E106=1,$C$4+SQRT(D106*($C$6-$C$4)*($C$5-$C$4)),$C$6-SQRT((1-D106)*($C$6-$C$4)*($C$6-$C$5)))</f>
        <v>9.09992942070315</v>
      </c>
    </row>
    <row r="107" spans="2:6">
      <c r="B107" s="55">
        <v>91</v>
      </c>
      <c r="C107" s="56">
        <f ca="1" t="shared" si="3"/>
        <v>0.754077294386931</v>
      </c>
      <c r="D107" s="56">
        <f ca="1" t="shared" si="4"/>
        <v>0.81843140095301</v>
      </c>
      <c r="E107" s="56">
        <f ca="1" t="shared" si="5"/>
        <v>2</v>
      </c>
      <c r="F107" s="64">
        <f ca="1">IF(E107=1,$C$4+SQRT(D107*($C$6-$C$4)*($C$5-$C$4)),$C$6-SQRT((1-D107)*($C$6-$C$4)*($C$6-$C$5)))</f>
        <v>9.39739133918107</v>
      </c>
    </row>
    <row r="108" spans="2:6">
      <c r="B108" s="55">
        <v>92</v>
      </c>
      <c r="C108" s="56">
        <f ca="1" t="shared" si="3"/>
        <v>0.579719118681539</v>
      </c>
      <c r="D108" s="56">
        <f ca="1" t="shared" si="4"/>
        <v>0.649232241137206</v>
      </c>
      <c r="E108" s="56">
        <f ca="1" t="shared" si="5"/>
        <v>2</v>
      </c>
      <c r="F108" s="64">
        <f ca="1">IF(E108=1,$C$4+SQRT(D108*($C$6-$C$4)*($C$5-$C$4)),$C$6-SQRT((1-D108)*($C$6-$C$4)*($C$6-$C$5)))</f>
        <v>9.16242282879391</v>
      </c>
    </row>
    <row r="109" spans="2:6">
      <c r="B109" s="55">
        <v>93</v>
      </c>
      <c r="C109" s="56">
        <f ca="1" t="shared" si="3"/>
        <v>0.291901839742076</v>
      </c>
      <c r="D109" s="56">
        <f ca="1" t="shared" si="4"/>
        <v>0.563559692494163</v>
      </c>
      <c r="E109" s="56">
        <f ca="1" t="shared" si="5"/>
        <v>1</v>
      </c>
      <c r="F109" s="64">
        <f ca="1">IF(E109=1,$C$4+SQRT(D109*($C$6-$C$4)*($C$5-$C$4)),$C$6-SQRT((1-D109)*($C$6-$C$4)*($C$6-$C$5)))</f>
        <v>9.06165878934257</v>
      </c>
    </row>
    <row r="110" spans="2:6">
      <c r="B110" s="55">
        <v>94</v>
      </c>
      <c r="C110" s="56">
        <f ca="1" t="shared" si="3"/>
        <v>0.954295118780825</v>
      </c>
      <c r="D110" s="56">
        <f ca="1" t="shared" si="4"/>
        <v>0.0287967241348648</v>
      </c>
      <c r="E110" s="56">
        <f ca="1" t="shared" si="5"/>
        <v>2</v>
      </c>
      <c r="F110" s="64">
        <f ca="1">IF(E110=1,$C$4+SQRT(D110*($C$6-$C$4)*($C$5-$C$4)),$C$6-SQRT((1-D110)*($C$6-$C$4)*($C$6-$C$5)))</f>
        <v>8.60629753830659</v>
      </c>
    </row>
    <row r="111" spans="2:6">
      <c r="B111" s="55">
        <v>95</v>
      </c>
      <c r="C111" s="56">
        <f ca="1" t="shared" si="3"/>
        <v>0.38634673012043</v>
      </c>
      <c r="D111" s="56">
        <f ca="1" t="shared" si="4"/>
        <v>0.338602567300129</v>
      </c>
      <c r="E111" s="56">
        <f ca="1" t="shared" si="5"/>
        <v>1</v>
      </c>
      <c r="F111" s="64">
        <f ca="1">IF(E111=1,$C$4+SQRT(D111*($C$6-$C$4)*($C$5-$C$4)),$C$6-SQRT((1-D111)*($C$6-$C$4)*($C$6-$C$5)))</f>
        <v>8.82292474419005</v>
      </c>
    </row>
    <row r="112" spans="2:6">
      <c r="B112" s="55">
        <v>96</v>
      </c>
      <c r="C112" s="56">
        <f ca="1" t="shared" si="3"/>
        <v>0.465258595275103</v>
      </c>
      <c r="D112" s="56">
        <f ca="1" t="shared" si="4"/>
        <v>0.122596425877361</v>
      </c>
      <c r="E112" s="56">
        <f ca="1" t="shared" si="5"/>
        <v>1</v>
      </c>
      <c r="F112" s="64">
        <f ca="1">IF(E112=1,$C$4+SQRT(D112*($C$6-$C$4)*($C$5-$C$4)),$C$6-SQRT((1-D112)*($C$6-$C$4)*($C$6-$C$5)))</f>
        <v>8.4951695182003</v>
      </c>
    </row>
    <row r="113" spans="2:6">
      <c r="B113" s="55">
        <v>97</v>
      </c>
      <c r="C113" s="56">
        <f ca="1" t="shared" si="3"/>
        <v>0.703680548766681</v>
      </c>
      <c r="D113" s="56">
        <f ca="1" t="shared" si="4"/>
        <v>0.807133531371528</v>
      </c>
      <c r="E113" s="56">
        <f ca="1" t="shared" si="5"/>
        <v>2</v>
      </c>
      <c r="F113" s="64">
        <f ca="1">IF(E113=1,$C$4+SQRT(D113*($C$6-$C$4)*($C$5-$C$4)),$C$6-SQRT((1-D113)*($C$6-$C$4)*($C$6-$C$5)))</f>
        <v>9.37892598085498</v>
      </c>
    </row>
    <row r="114" spans="2:6">
      <c r="B114" s="55">
        <v>98</v>
      </c>
      <c r="C114" s="56">
        <f ca="1" t="shared" si="3"/>
        <v>0.534681979493878</v>
      </c>
      <c r="D114" s="56">
        <f ca="1" t="shared" si="4"/>
        <v>0.747598520103354</v>
      </c>
      <c r="E114" s="56">
        <f ca="1" t="shared" si="5"/>
        <v>2</v>
      </c>
      <c r="F114" s="64">
        <f ca="1">IF(E114=1,$C$4+SQRT(D114*($C$6-$C$4)*($C$5-$C$4)),$C$6-SQRT((1-D114)*($C$6-$C$4)*($C$6-$C$5)))</f>
        <v>9.289505130354</v>
      </c>
    </row>
    <row r="115" spans="2:6">
      <c r="B115" s="55">
        <v>99</v>
      </c>
      <c r="C115" s="56">
        <f ca="1" t="shared" si="3"/>
        <v>0.377864090154263</v>
      </c>
      <c r="D115" s="56">
        <f ca="1" t="shared" si="4"/>
        <v>0.614653451238833</v>
      </c>
      <c r="E115" s="56">
        <f ca="1" t="shared" si="5"/>
        <v>1</v>
      </c>
      <c r="F115" s="64">
        <f ca="1">IF(E115=1,$C$4+SQRT(D115*($C$6-$C$4)*($C$5-$C$4)),$C$6-SQRT((1-D115)*($C$6-$C$4)*($C$6-$C$5)))</f>
        <v>9.10874113411457</v>
      </c>
    </row>
    <row r="116" spans="2:6">
      <c r="B116" s="55">
        <v>100</v>
      </c>
      <c r="C116" s="56">
        <f ca="1" t="shared" si="3"/>
        <v>0.742398162335087</v>
      </c>
      <c r="D116" s="56">
        <f ca="1" t="shared" si="4"/>
        <v>0.551345982257782</v>
      </c>
      <c r="E116" s="56">
        <f ca="1" t="shared" si="5"/>
        <v>2</v>
      </c>
      <c r="F116" s="64">
        <f ca="1">IF(E116=1,$C$4+SQRT(D116*($C$6-$C$4)*($C$5-$C$4)),$C$6-SQRT((1-D116)*($C$6-$C$4)*($C$6-$C$5)))</f>
        <v>9.05273655433959</v>
      </c>
    </row>
    <row r="117" spans="2:6">
      <c r="B117" s="55">
        <v>101</v>
      </c>
      <c r="C117" s="56">
        <f ca="1" t="shared" si="3"/>
        <v>0.95086210114606</v>
      </c>
      <c r="D117" s="56">
        <f ca="1" t="shared" si="4"/>
        <v>0.517563464270083</v>
      </c>
      <c r="E117" s="56">
        <f ca="1" t="shared" si="5"/>
        <v>2</v>
      </c>
      <c r="F117" s="64">
        <f ca="1">IF(E117=1,$C$4+SQRT(D117*($C$6-$C$4)*($C$5-$C$4)),$C$6-SQRT((1-D117)*($C$6-$C$4)*($C$6-$C$5)))</f>
        <v>9.01772047183104</v>
      </c>
    </row>
    <row r="118" spans="2:6">
      <c r="B118" s="55">
        <v>102</v>
      </c>
      <c r="C118" s="56">
        <f ca="1" t="shared" si="3"/>
        <v>0.532485807738765</v>
      </c>
      <c r="D118" s="56">
        <f ca="1" t="shared" si="4"/>
        <v>0.514007025666969</v>
      </c>
      <c r="E118" s="56">
        <f ca="1" t="shared" si="5"/>
        <v>2</v>
      </c>
      <c r="F118" s="64">
        <f ca="1">IF(E118=1,$C$4+SQRT(D118*($C$6-$C$4)*($C$5-$C$4)),$C$6-SQRT((1-D118)*($C$6-$C$4)*($C$6-$C$5)))</f>
        <v>9.01410652265772</v>
      </c>
    </row>
    <row r="119" spans="2:6">
      <c r="B119" s="55">
        <v>103</v>
      </c>
      <c r="C119" s="56">
        <f ca="1" t="shared" si="3"/>
        <v>0.0246312502962962</v>
      </c>
      <c r="D119" s="56">
        <f ca="1" t="shared" si="4"/>
        <v>0.0742620586140463</v>
      </c>
      <c r="E119" s="56">
        <f ca="1" t="shared" si="5"/>
        <v>1</v>
      </c>
      <c r="F119" s="64">
        <f ca="1">IF(E119=1,$C$4+SQRT(D119*($C$6-$C$4)*($C$5-$C$4)),$C$6-SQRT((1-D119)*($C$6-$C$4)*($C$6-$C$5)))</f>
        <v>8.38538826815057</v>
      </c>
    </row>
    <row r="120" spans="2:6">
      <c r="B120" s="55">
        <v>104</v>
      </c>
      <c r="C120" s="56">
        <f ca="1" t="shared" si="3"/>
        <v>0.284302572544814</v>
      </c>
      <c r="D120" s="56">
        <f ca="1" t="shared" si="4"/>
        <v>0.726691609577534</v>
      </c>
      <c r="E120" s="56">
        <f ca="1" t="shared" si="5"/>
        <v>1</v>
      </c>
      <c r="F120" s="64">
        <f ca="1">IF(E120=1,$C$4+SQRT(D120*($C$6-$C$4)*($C$5-$C$4)),$C$6-SQRT((1-D120)*($C$6-$C$4)*($C$6-$C$5)))</f>
        <v>9.20556344468264</v>
      </c>
    </row>
    <row r="121" spans="2:6">
      <c r="B121" s="55">
        <v>105</v>
      </c>
      <c r="C121" s="56">
        <f ca="1" t="shared" si="3"/>
        <v>0.167191034969002</v>
      </c>
      <c r="D121" s="56">
        <f ca="1" t="shared" si="4"/>
        <v>0.70567869285679</v>
      </c>
      <c r="E121" s="56">
        <f ca="1" t="shared" si="5"/>
        <v>1</v>
      </c>
      <c r="F121" s="64">
        <f ca="1">IF(E121=1,$C$4+SQRT(D121*($C$6-$C$4)*($C$5-$C$4)),$C$6-SQRT((1-D121)*($C$6-$C$4)*($C$6-$C$5)))</f>
        <v>9.18800563370448</v>
      </c>
    </row>
    <row r="122" spans="2:6">
      <c r="B122" s="55">
        <v>106</v>
      </c>
      <c r="C122" s="56">
        <f ca="1" t="shared" si="3"/>
        <v>0.782270572879822</v>
      </c>
      <c r="D122" s="56">
        <f ca="1" t="shared" si="4"/>
        <v>0.46172786344104</v>
      </c>
      <c r="E122" s="56">
        <f ca="1" t="shared" si="5"/>
        <v>2</v>
      </c>
      <c r="F122" s="64">
        <f ca="1">IF(E122=1,$C$4+SQRT(D122*($C$6-$C$4)*($C$5-$C$4)),$C$6-SQRT((1-D122)*($C$6-$C$4)*($C$6-$C$5)))</f>
        <v>8.96243348496691</v>
      </c>
    </row>
    <row r="123" spans="2:6">
      <c r="B123" s="55">
        <v>107</v>
      </c>
      <c r="C123" s="56">
        <f ca="1" t="shared" si="3"/>
        <v>0.73133817470733</v>
      </c>
      <c r="D123" s="56">
        <f ca="1" t="shared" si="4"/>
        <v>0.327594882820909</v>
      </c>
      <c r="E123" s="56">
        <f ca="1" t="shared" si="5"/>
        <v>2</v>
      </c>
      <c r="F123" s="64">
        <f ca="1">IF(E123=1,$C$4+SQRT(D123*($C$6-$C$4)*($C$5-$C$4)),$C$6-SQRT((1-D123)*($C$6-$C$4)*($C$6-$C$5)))</f>
        <v>8.84034046618924</v>
      </c>
    </row>
    <row r="124" spans="2:6">
      <c r="B124" s="55">
        <v>108</v>
      </c>
      <c r="C124" s="56">
        <f ca="1" t="shared" si="3"/>
        <v>0.0996565067894448</v>
      </c>
      <c r="D124" s="56">
        <f ca="1" t="shared" si="4"/>
        <v>0.384122516075658</v>
      </c>
      <c r="E124" s="56">
        <f ca="1" t="shared" si="5"/>
        <v>1</v>
      </c>
      <c r="F124" s="64">
        <f ca="1">IF(E124=1,$C$4+SQRT(D124*($C$6-$C$4)*($C$5-$C$4)),$C$6-SQRT((1-D124)*($C$6-$C$4)*($C$6-$C$5)))</f>
        <v>8.87649588256381</v>
      </c>
    </row>
    <row r="125" spans="2:6">
      <c r="B125" s="55">
        <v>109</v>
      </c>
      <c r="C125" s="56">
        <f ca="1" t="shared" si="3"/>
        <v>0.47906018537901</v>
      </c>
      <c r="D125" s="56">
        <f ca="1" t="shared" si="4"/>
        <v>0.905196963415728</v>
      </c>
      <c r="E125" s="56">
        <f ca="1" t="shared" si="5"/>
        <v>1</v>
      </c>
      <c r="F125" s="64">
        <f ca="1">IF(E125=1,$C$4+SQRT(D125*($C$6-$C$4)*($C$5-$C$4)),$C$6-SQRT((1-D125)*($C$6-$C$4)*($C$6-$C$5)))</f>
        <v>9.34550879849649</v>
      </c>
    </row>
    <row r="126" spans="2:6">
      <c r="B126" s="55">
        <v>110</v>
      </c>
      <c r="C126" s="56">
        <f ca="1" t="shared" si="3"/>
        <v>0.322226364443589</v>
      </c>
      <c r="D126" s="56">
        <f ca="1" t="shared" si="4"/>
        <v>0.620616165124109</v>
      </c>
      <c r="E126" s="56">
        <f ca="1" t="shared" si="5"/>
        <v>1</v>
      </c>
      <c r="F126" s="64">
        <f ca="1">IF(E126=1,$C$4+SQRT(D126*($C$6-$C$4)*($C$5-$C$4)),$C$6-SQRT((1-D126)*($C$6-$C$4)*($C$6-$C$5)))</f>
        <v>9.11410606777282</v>
      </c>
    </row>
    <row r="127" spans="2:6">
      <c r="B127" s="55">
        <v>111</v>
      </c>
      <c r="C127" s="56">
        <f ca="1" t="shared" si="3"/>
        <v>0.0571451465788173</v>
      </c>
      <c r="D127" s="56">
        <f ca="1" t="shared" si="4"/>
        <v>0.0878820681276273</v>
      </c>
      <c r="E127" s="56">
        <f ca="1" t="shared" si="5"/>
        <v>1</v>
      </c>
      <c r="F127" s="64">
        <f ca="1">IF(E127=1,$C$4+SQRT(D127*($C$6-$C$4)*($C$5-$C$4)),$C$6-SQRT((1-D127)*($C$6-$C$4)*($C$6-$C$5)))</f>
        <v>8.41924233595291</v>
      </c>
    </row>
    <row r="128" spans="2:6">
      <c r="B128" s="55">
        <v>112</v>
      </c>
      <c r="C128" s="56">
        <f ca="1" t="shared" si="3"/>
        <v>0.112204932772779</v>
      </c>
      <c r="D128" s="56">
        <f ca="1" t="shared" si="4"/>
        <v>0.329992548280887</v>
      </c>
      <c r="E128" s="56">
        <f ca="1" t="shared" si="5"/>
        <v>1</v>
      </c>
      <c r="F128" s="64">
        <f ca="1">IF(E128=1,$C$4+SQRT(D128*($C$6-$C$4)*($C$5-$C$4)),$C$6-SQRT((1-D128)*($C$6-$C$4)*($C$6-$C$5)))</f>
        <v>8.81239466797965</v>
      </c>
    </row>
    <row r="129" spans="2:6">
      <c r="B129" s="55">
        <v>113</v>
      </c>
      <c r="C129" s="56">
        <f ca="1" t="shared" si="3"/>
        <v>0.185104202508539</v>
      </c>
      <c r="D129" s="56">
        <f ca="1" t="shared" si="4"/>
        <v>0.130638269328885</v>
      </c>
      <c r="E129" s="56">
        <f ca="1" t="shared" si="5"/>
        <v>1</v>
      </c>
      <c r="F129" s="64">
        <f ca="1">IF(E129=1,$C$4+SQRT(D129*($C$6-$C$4)*($C$5-$C$4)),$C$6-SQRT((1-D129)*($C$6-$C$4)*($C$6-$C$5)))</f>
        <v>8.51115216781089</v>
      </c>
    </row>
    <row r="130" spans="2:6">
      <c r="B130" s="55">
        <v>114</v>
      </c>
      <c r="C130" s="56">
        <f ca="1" t="shared" si="3"/>
        <v>0.35484856613374</v>
      </c>
      <c r="D130" s="56">
        <f ca="1" t="shared" si="4"/>
        <v>0.926488992474182</v>
      </c>
      <c r="E130" s="56">
        <f ca="1" t="shared" si="5"/>
        <v>1</v>
      </c>
      <c r="F130" s="64">
        <f ca="1">IF(E130=1,$C$4+SQRT(D130*($C$6-$C$4)*($C$5-$C$4)),$C$6-SQRT((1-D130)*($C$6-$C$4)*($C$6-$C$5)))</f>
        <v>9.36124133971473</v>
      </c>
    </row>
    <row r="131" spans="2:6">
      <c r="B131" s="55">
        <v>115</v>
      </c>
      <c r="C131" s="56">
        <f ca="1" t="shared" si="3"/>
        <v>0.26285047847069</v>
      </c>
      <c r="D131" s="56">
        <f ca="1" t="shared" si="4"/>
        <v>0.203683017543994</v>
      </c>
      <c r="E131" s="56">
        <f ca="1" t="shared" si="5"/>
        <v>1</v>
      </c>
      <c r="F131" s="64">
        <f ca="1">IF(E131=1,$C$4+SQRT(D131*($C$6-$C$4)*($C$5-$C$4)),$C$6-SQRT((1-D131)*($C$6-$C$4)*($C$6-$C$5)))</f>
        <v>8.63825232869766</v>
      </c>
    </row>
    <row r="132" spans="2:6">
      <c r="B132" s="55">
        <v>116</v>
      </c>
      <c r="C132" s="56">
        <f ca="1" t="shared" si="3"/>
        <v>0.13905354979074</v>
      </c>
      <c r="D132" s="56">
        <f ca="1" t="shared" si="4"/>
        <v>0.847587960967074</v>
      </c>
      <c r="E132" s="56">
        <f ca="1" t="shared" si="5"/>
        <v>1</v>
      </c>
      <c r="F132" s="64">
        <f ca="1">IF(E132=1,$C$4+SQRT(D132*($C$6-$C$4)*($C$5-$C$4)),$C$6-SQRT((1-D132)*($C$6-$C$4)*($C$6-$C$5)))</f>
        <v>9.30198921728797</v>
      </c>
    </row>
    <row r="133" spans="2:6">
      <c r="B133" s="55">
        <v>117</v>
      </c>
      <c r="C133" s="56">
        <f ca="1" t="shared" si="3"/>
        <v>0.88128619942317</v>
      </c>
      <c r="D133" s="56">
        <f ca="1" t="shared" si="4"/>
        <v>0.97161355206664</v>
      </c>
      <c r="E133" s="56">
        <f ca="1" t="shared" si="5"/>
        <v>2</v>
      </c>
      <c r="F133" s="64">
        <f ca="1">IF(E133=1,$C$4+SQRT(D133*($C$6-$C$4)*($C$5-$C$4)),$C$6-SQRT((1-D133)*($C$6-$C$4)*($C$6-$C$5)))</f>
        <v>9.76172936423739</v>
      </c>
    </row>
    <row r="134" spans="2:6">
      <c r="B134" s="55">
        <v>118</v>
      </c>
      <c r="C134" s="56">
        <f ca="1" t="shared" si="3"/>
        <v>0.499755330513428</v>
      </c>
      <c r="D134" s="56">
        <f ca="1" t="shared" si="4"/>
        <v>0.393043461104998</v>
      </c>
      <c r="E134" s="56">
        <f ca="1" t="shared" si="5"/>
        <v>1</v>
      </c>
      <c r="F134" s="64">
        <f ca="1">IF(E134=1,$C$4+SQRT(D134*($C$6-$C$4)*($C$5-$C$4)),$C$6-SQRT((1-D134)*($C$6-$C$4)*($C$6-$C$5)))</f>
        <v>8.88661543084361</v>
      </c>
    </row>
    <row r="135" spans="2:6">
      <c r="B135" s="55">
        <v>119</v>
      </c>
      <c r="C135" s="56">
        <f ca="1" t="shared" si="3"/>
        <v>0.973232648048374</v>
      </c>
      <c r="D135" s="56">
        <f ca="1" t="shared" si="4"/>
        <v>0.699223775813758</v>
      </c>
      <c r="E135" s="56">
        <f ca="1" t="shared" si="5"/>
        <v>2</v>
      </c>
      <c r="F135" s="64">
        <f ca="1">IF(E135=1,$C$4+SQRT(D135*($C$6-$C$4)*($C$5-$C$4)),$C$6-SQRT((1-D135)*($C$6-$C$4)*($C$6-$C$5)))</f>
        <v>9.22440187701846</v>
      </c>
    </row>
    <row r="136" spans="2:6">
      <c r="B136" s="55">
        <v>120</v>
      </c>
      <c r="C136" s="56">
        <f ca="1" t="shared" si="3"/>
        <v>0.798071203097713</v>
      </c>
      <c r="D136" s="56">
        <f ca="1" t="shared" si="4"/>
        <v>0.539860034071646</v>
      </c>
      <c r="E136" s="56">
        <f ca="1" t="shared" si="5"/>
        <v>2</v>
      </c>
      <c r="F136" s="64">
        <f ca="1">IF(E136=1,$C$4+SQRT(D136*($C$6-$C$4)*($C$5-$C$4)),$C$6-SQRT((1-D136)*($C$6-$C$4)*($C$6-$C$5)))</f>
        <v>9.04068778186833</v>
      </c>
    </row>
    <row r="137" spans="2:6">
      <c r="B137" s="55">
        <v>121</v>
      </c>
      <c r="C137" s="56">
        <f ca="1" t="shared" si="3"/>
        <v>0.122141221511544</v>
      </c>
      <c r="D137" s="56">
        <f ca="1" t="shared" si="4"/>
        <v>0.875084406779973</v>
      </c>
      <c r="E137" s="56">
        <f ca="1" t="shared" si="5"/>
        <v>1</v>
      </c>
      <c r="F137" s="64">
        <f ca="1">IF(E137=1,$C$4+SQRT(D137*($C$6-$C$4)*($C$5-$C$4)),$C$6-SQRT((1-D137)*($C$6-$C$4)*($C$6-$C$5)))</f>
        <v>9.32293945952184</v>
      </c>
    </row>
    <row r="138" spans="2:6">
      <c r="B138" s="55">
        <v>122</v>
      </c>
      <c r="C138" s="56">
        <f ca="1" t="shared" si="3"/>
        <v>0.691391392629285</v>
      </c>
      <c r="D138" s="56">
        <f ca="1" t="shared" si="4"/>
        <v>0.806154229831686</v>
      </c>
      <c r="E138" s="56">
        <f ca="1" t="shared" si="5"/>
        <v>2</v>
      </c>
      <c r="F138" s="64">
        <f ca="1">IF(E138=1,$C$4+SQRT(D138*($C$6-$C$4)*($C$5-$C$4)),$C$6-SQRT((1-D138)*($C$6-$C$4)*($C$6-$C$5)))</f>
        <v>9.37735119020701</v>
      </c>
    </row>
    <row r="139" spans="2:6">
      <c r="B139" s="55">
        <v>123</v>
      </c>
      <c r="C139" s="56">
        <f ca="1" t="shared" si="3"/>
        <v>0.736672697064602</v>
      </c>
      <c r="D139" s="56">
        <f ca="1" t="shared" si="4"/>
        <v>0.242654417106033</v>
      </c>
      <c r="E139" s="56">
        <f ca="1" t="shared" si="5"/>
        <v>2</v>
      </c>
      <c r="F139" s="64">
        <f ca="1">IF(E139=1,$C$4+SQRT(D139*($C$6-$C$4)*($C$5-$C$4)),$C$6-SQRT((1-D139)*($C$6-$C$4)*($C$6-$C$5)))</f>
        <v>8.76927209920798</v>
      </c>
    </row>
    <row r="140" spans="2:6">
      <c r="B140" s="55">
        <v>124</v>
      </c>
      <c r="C140" s="56">
        <f ca="1" t="shared" si="3"/>
        <v>0.907907502385094</v>
      </c>
      <c r="D140" s="56">
        <f ca="1" t="shared" si="4"/>
        <v>0.528069626553946</v>
      </c>
      <c r="E140" s="56">
        <f ca="1" t="shared" si="5"/>
        <v>2</v>
      </c>
      <c r="F140" s="64">
        <f ca="1">IF(E140=1,$C$4+SQRT(D140*($C$6-$C$4)*($C$5-$C$4)),$C$6-SQRT((1-D140)*($C$6-$C$4)*($C$6-$C$5)))</f>
        <v>9.02847504052026</v>
      </c>
    </row>
    <row r="141" spans="2:6">
      <c r="B141" s="55">
        <v>125</v>
      </c>
      <c r="C141" s="56">
        <f ca="1" t="shared" si="3"/>
        <v>0.504303303925661</v>
      </c>
      <c r="D141" s="56">
        <f ca="1" t="shared" si="4"/>
        <v>0.643522145882641</v>
      </c>
      <c r="E141" s="56">
        <f ca="1" t="shared" si="5"/>
        <v>2</v>
      </c>
      <c r="F141" s="64">
        <f ca="1">IF(E141=1,$C$4+SQRT(D141*($C$6-$C$4)*($C$5-$C$4)),$C$6-SQRT((1-D141)*($C$6-$C$4)*($C$6-$C$5)))</f>
        <v>9.15563295408056</v>
      </c>
    </row>
    <row r="142" spans="2:6">
      <c r="B142" s="55">
        <v>126</v>
      </c>
      <c r="C142" s="56">
        <f ca="1" t="shared" si="3"/>
        <v>0.113612760927667</v>
      </c>
      <c r="D142" s="56">
        <f ca="1" t="shared" si="4"/>
        <v>0.828934324025945</v>
      </c>
      <c r="E142" s="56">
        <f ca="1" t="shared" si="5"/>
        <v>1</v>
      </c>
      <c r="F142" s="64">
        <f ca="1">IF(E142=1,$C$4+SQRT(D142*($C$6-$C$4)*($C$5-$C$4)),$C$6-SQRT((1-D142)*($C$6-$C$4)*($C$6-$C$5)))</f>
        <v>9.28758248203829</v>
      </c>
    </row>
    <row r="143" spans="2:6">
      <c r="B143" s="55">
        <v>127</v>
      </c>
      <c r="C143" s="56">
        <f ca="1" t="shared" si="3"/>
        <v>0.656098392679471</v>
      </c>
      <c r="D143" s="56">
        <f ca="1" t="shared" si="4"/>
        <v>0.837101907813069</v>
      </c>
      <c r="E143" s="56">
        <f ca="1" t="shared" si="5"/>
        <v>2</v>
      </c>
      <c r="F143" s="64">
        <f ca="1">IF(E143=1,$C$4+SQRT(D143*($C$6-$C$4)*($C$5-$C$4)),$C$6-SQRT((1-D143)*($C$6-$C$4)*($C$6-$C$5)))</f>
        <v>9.42921441471086</v>
      </c>
    </row>
    <row r="144" spans="2:6">
      <c r="B144" s="55">
        <v>128</v>
      </c>
      <c r="C144" s="56">
        <f ca="1" t="shared" si="3"/>
        <v>0.798315635949151</v>
      </c>
      <c r="D144" s="56">
        <f ca="1" t="shared" si="4"/>
        <v>0.268021903083501</v>
      </c>
      <c r="E144" s="56">
        <f ca="1" t="shared" si="5"/>
        <v>2</v>
      </c>
      <c r="F144" s="64">
        <f ca="1">IF(E144=1,$C$4+SQRT(D144*($C$6-$C$4)*($C$5-$C$4)),$C$6-SQRT((1-D144)*($C$6-$C$4)*($C$6-$C$5)))</f>
        <v>8.7900594254952</v>
      </c>
    </row>
    <row r="145" spans="2:6">
      <c r="B145" s="55">
        <v>129</v>
      </c>
      <c r="C145" s="56">
        <f ca="1" t="shared" ref="C145:C208" si="6">RAND()</f>
        <v>0.409874698624552</v>
      </c>
      <c r="D145" s="56">
        <f ca="1" t="shared" ref="D145:D208" si="7">RAND()</f>
        <v>0.380443011454573</v>
      </c>
      <c r="E145" s="56">
        <f ca="1" t="shared" ref="E145:E208" si="8">IF(C145&lt;=$C$10,1,2)</f>
        <v>1</v>
      </c>
      <c r="F145" s="64">
        <f ca="1">IF(E145=1,$C$4+SQRT(D145*($C$6-$C$4)*($C$5-$C$4)),$C$6-SQRT((1-D145)*($C$6-$C$4)*($C$6-$C$5)))</f>
        <v>8.87228780967588</v>
      </c>
    </row>
    <row r="146" spans="2:6">
      <c r="B146" s="55">
        <v>130</v>
      </c>
      <c r="C146" s="56">
        <f ca="1" t="shared" si="6"/>
        <v>0.846442662117912</v>
      </c>
      <c r="D146" s="56">
        <f ca="1" t="shared" si="7"/>
        <v>0.921290765565779</v>
      </c>
      <c r="E146" s="56">
        <f ca="1" t="shared" si="8"/>
        <v>2</v>
      </c>
      <c r="F146" s="64">
        <f ca="1">IF(E146=1,$C$4+SQRT(D146*($C$6-$C$4)*($C$5-$C$4)),$C$6-SQRT((1-D146)*($C$6-$C$4)*($C$6-$C$5)))</f>
        <v>9.60324003620773</v>
      </c>
    </row>
    <row r="147" spans="2:6">
      <c r="B147" s="55">
        <v>131</v>
      </c>
      <c r="C147" s="56">
        <f ca="1" t="shared" si="6"/>
        <v>0.390110122474283</v>
      </c>
      <c r="D147" s="56">
        <f ca="1" t="shared" si="7"/>
        <v>0.526235213932847</v>
      </c>
      <c r="E147" s="56">
        <f ca="1" t="shared" si="8"/>
        <v>1</v>
      </c>
      <c r="F147" s="64">
        <f ca="1">IF(E147=1,$C$4+SQRT(D147*($C$6-$C$4)*($C$5-$C$4)),$C$6-SQRT((1-D147)*($C$6-$C$4)*($C$6-$C$5)))</f>
        <v>9.02589981375653</v>
      </c>
    </row>
    <row r="148" spans="2:6">
      <c r="B148" s="55">
        <v>132</v>
      </c>
      <c r="C148" s="56">
        <f ca="1" t="shared" si="6"/>
        <v>0.837239346229629</v>
      </c>
      <c r="D148" s="56">
        <f ca="1" t="shared" si="7"/>
        <v>0.60220564539972</v>
      </c>
      <c r="E148" s="56">
        <f ca="1" t="shared" si="8"/>
        <v>2</v>
      </c>
      <c r="F148" s="64">
        <f ca="1">IF(E148=1,$C$4+SQRT(D148*($C$6-$C$4)*($C$5-$C$4)),$C$6-SQRT((1-D148)*($C$6-$C$4)*($C$6-$C$5)))</f>
        <v>9.10804220436135</v>
      </c>
    </row>
    <row r="149" spans="2:6">
      <c r="B149" s="55">
        <v>133</v>
      </c>
      <c r="C149" s="56">
        <f ca="1" t="shared" si="6"/>
        <v>0.854244916805975</v>
      </c>
      <c r="D149" s="56">
        <f ca="1" t="shared" si="7"/>
        <v>0.558589892819884</v>
      </c>
      <c r="E149" s="56">
        <f ca="1" t="shared" si="8"/>
        <v>2</v>
      </c>
      <c r="F149" s="64">
        <f ca="1">IF(E149=1,$C$4+SQRT(D149*($C$6-$C$4)*($C$5-$C$4)),$C$6-SQRT((1-D149)*($C$6-$C$4)*($C$6-$C$5)))</f>
        <v>9.06041487114779</v>
      </c>
    </row>
    <row r="150" spans="2:6">
      <c r="B150" s="55">
        <v>134</v>
      </c>
      <c r="C150" s="56">
        <f ca="1" t="shared" si="6"/>
        <v>0.599564682816474</v>
      </c>
      <c r="D150" s="56">
        <f ca="1" t="shared" si="7"/>
        <v>0.987068057669754</v>
      </c>
      <c r="E150" s="56">
        <f ca="1" t="shared" si="8"/>
        <v>2</v>
      </c>
      <c r="F150" s="64">
        <f ca="1">IF(E150=1,$C$4+SQRT(D150*($C$6-$C$4)*($C$5-$C$4)),$C$6-SQRT((1-D150)*($C$6-$C$4)*($C$6-$C$5)))</f>
        <v>9.83917747464832</v>
      </c>
    </row>
    <row r="151" spans="2:6">
      <c r="B151" s="55">
        <v>135</v>
      </c>
      <c r="C151" s="56">
        <f ca="1" t="shared" si="6"/>
        <v>0.724084910823375</v>
      </c>
      <c r="D151" s="56">
        <f ca="1" t="shared" si="7"/>
        <v>0.512678483099955</v>
      </c>
      <c r="E151" s="56">
        <f ca="1" t="shared" si="8"/>
        <v>2</v>
      </c>
      <c r="F151" s="64">
        <f ca="1">IF(E151=1,$C$4+SQRT(D151*($C$6-$C$4)*($C$5-$C$4)),$C$6-SQRT((1-D151)*($C$6-$C$4)*($C$6-$C$5)))</f>
        <v>9.01275989050278</v>
      </c>
    </row>
    <row r="152" spans="2:6">
      <c r="B152" s="55">
        <v>136</v>
      </c>
      <c r="C152" s="56">
        <f ca="1" t="shared" si="6"/>
        <v>0.576878061635802</v>
      </c>
      <c r="D152" s="56">
        <f ca="1" t="shared" si="7"/>
        <v>0.924680959496374</v>
      </c>
      <c r="E152" s="56">
        <f ca="1" t="shared" si="8"/>
        <v>2</v>
      </c>
      <c r="F152" s="64">
        <f ca="1">IF(E152=1,$C$4+SQRT(D152*($C$6-$C$4)*($C$5-$C$4)),$C$6-SQRT((1-D152)*($C$6-$C$4)*($C$6-$C$5)))</f>
        <v>9.61187878052437</v>
      </c>
    </row>
    <row r="153" spans="2:6">
      <c r="B153" s="55">
        <v>137</v>
      </c>
      <c r="C153" s="56">
        <f ca="1" t="shared" si="6"/>
        <v>0.160640110162055</v>
      </c>
      <c r="D153" s="56">
        <f ca="1" t="shared" si="7"/>
        <v>0.663673205559119</v>
      </c>
      <c r="E153" s="56">
        <f ca="1" t="shared" si="8"/>
        <v>1</v>
      </c>
      <c r="F153" s="64">
        <f ca="1">IF(E153=1,$C$4+SQRT(D153*($C$6-$C$4)*($C$5-$C$4)),$C$6-SQRT((1-D153)*($C$6-$C$4)*($C$6-$C$5)))</f>
        <v>9.15210520835479</v>
      </c>
    </row>
    <row r="154" spans="2:6">
      <c r="B154" s="55">
        <v>138</v>
      </c>
      <c r="C154" s="56">
        <f ca="1" t="shared" si="6"/>
        <v>0.852240881997877</v>
      </c>
      <c r="D154" s="56">
        <f ca="1" t="shared" si="7"/>
        <v>0.995847865083972</v>
      </c>
      <c r="E154" s="56">
        <f ca="1" t="shared" si="8"/>
        <v>2</v>
      </c>
      <c r="F154" s="64">
        <f ca="1">IF(E154=1,$C$4+SQRT(D154*($C$6-$C$4)*($C$5-$C$4)),$C$6-SQRT((1-D154)*($C$6-$C$4)*($C$6-$C$5)))</f>
        <v>9.90887223347379</v>
      </c>
    </row>
    <row r="155" spans="2:6">
      <c r="B155" s="55">
        <v>139</v>
      </c>
      <c r="C155" s="56">
        <f ca="1" t="shared" si="6"/>
        <v>0.779311197103806</v>
      </c>
      <c r="D155" s="56">
        <f ca="1" t="shared" si="7"/>
        <v>0.225371155182396</v>
      </c>
      <c r="E155" s="56">
        <f ca="1" t="shared" si="8"/>
        <v>2</v>
      </c>
      <c r="F155" s="64">
        <f ca="1">IF(E155=1,$C$4+SQRT(D155*($C$6-$C$4)*($C$5-$C$4)),$C$6-SQRT((1-D155)*($C$6-$C$4)*($C$6-$C$5)))</f>
        <v>8.75530819491924</v>
      </c>
    </row>
    <row r="156" spans="2:6">
      <c r="B156" s="55">
        <v>140</v>
      </c>
      <c r="C156" s="56">
        <f ca="1" t="shared" si="6"/>
        <v>0.8015899953498</v>
      </c>
      <c r="D156" s="56">
        <f ca="1" t="shared" si="7"/>
        <v>0.000868029158425321</v>
      </c>
      <c r="E156" s="56">
        <f ca="1" t="shared" si="8"/>
        <v>2</v>
      </c>
      <c r="F156" s="64">
        <f ca="1">IF(E156=1,$C$4+SQRT(D156*($C$6-$C$4)*($C$5-$C$4)),$C$6-SQRT((1-D156)*($C$6-$C$4)*($C$6-$C$5)))</f>
        <v>8.58640036018569</v>
      </c>
    </row>
    <row r="157" spans="2:6">
      <c r="B157" s="55">
        <v>141</v>
      </c>
      <c r="C157" s="56">
        <f ca="1" t="shared" si="6"/>
        <v>0.11267319851955</v>
      </c>
      <c r="D157" s="56">
        <f ca="1" t="shared" si="7"/>
        <v>0.953076942811947</v>
      </c>
      <c r="E157" s="56">
        <f ca="1" t="shared" si="8"/>
        <v>1</v>
      </c>
      <c r="F157" s="64">
        <f ca="1">IF(E157=1,$C$4+SQRT(D157*($C$6-$C$4)*($C$5-$C$4)),$C$6-SQRT((1-D157)*($C$6-$C$4)*($C$6-$C$5)))</f>
        <v>9.38063531956266</v>
      </c>
    </row>
    <row r="158" spans="2:6">
      <c r="B158" s="55">
        <v>142</v>
      </c>
      <c r="C158" s="56">
        <f ca="1" t="shared" si="6"/>
        <v>0.78081014135941</v>
      </c>
      <c r="D158" s="56">
        <f ca="1" t="shared" si="7"/>
        <v>0.598771533381262</v>
      </c>
      <c r="E158" s="56">
        <f ca="1" t="shared" si="8"/>
        <v>2</v>
      </c>
      <c r="F158" s="64">
        <f ca="1">IF(E158=1,$C$4+SQRT(D158*($C$6-$C$4)*($C$5-$C$4)),$C$6-SQRT((1-D158)*($C$6-$C$4)*($C$6-$C$5)))</f>
        <v>9.10420039448687</v>
      </c>
    </row>
    <row r="159" spans="2:6">
      <c r="B159" s="55">
        <v>143</v>
      </c>
      <c r="C159" s="56">
        <f ca="1" t="shared" si="6"/>
        <v>0.208660076532176</v>
      </c>
      <c r="D159" s="56">
        <f ca="1" t="shared" si="7"/>
        <v>0.72967431014073</v>
      </c>
      <c r="E159" s="56">
        <f ca="1" t="shared" si="8"/>
        <v>1</v>
      </c>
      <c r="F159" s="64">
        <f ca="1">IF(E159=1,$C$4+SQRT(D159*($C$6-$C$4)*($C$5-$C$4)),$C$6-SQRT((1-D159)*($C$6-$C$4)*($C$6-$C$5)))</f>
        <v>9.20803502444319</v>
      </c>
    </row>
    <row r="160" spans="2:6">
      <c r="B160" s="55">
        <v>144</v>
      </c>
      <c r="C160" s="56">
        <f ca="1" t="shared" si="6"/>
        <v>0.93059742668241</v>
      </c>
      <c r="D160" s="56">
        <f ca="1" t="shared" si="7"/>
        <v>0.0120709403410462</v>
      </c>
      <c r="E160" s="56">
        <f ca="1" t="shared" si="8"/>
        <v>2</v>
      </c>
      <c r="F160" s="64">
        <f ca="1">IF(E160=1,$C$4+SQRT(D160*($C$6-$C$4)*($C$5-$C$4)),$C$6-SQRT((1-D160)*($C$6-$C$4)*($C$6-$C$5)))</f>
        <v>8.59434779574821</v>
      </c>
    </row>
    <row r="161" spans="2:6">
      <c r="B161" s="55">
        <v>145</v>
      </c>
      <c r="C161" s="56">
        <f ca="1" t="shared" si="6"/>
        <v>0.988973528245489</v>
      </c>
      <c r="D161" s="56">
        <f ca="1" t="shared" si="7"/>
        <v>0.0210588951958715</v>
      </c>
      <c r="E161" s="56">
        <f ca="1" t="shared" si="8"/>
        <v>2</v>
      </c>
      <c r="F161" s="64">
        <f ca="1">IF(E161=1,$C$4+SQRT(D161*($C$6-$C$4)*($C$5-$C$4)),$C$6-SQRT((1-D161)*($C$6-$C$4)*($C$6-$C$5)))</f>
        <v>8.60075655813284</v>
      </c>
    </row>
    <row r="162" spans="2:6">
      <c r="B162" s="55">
        <v>146</v>
      </c>
      <c r="C162" s="56">
        <f ca="1" t="shared" si="6"/>
        <v>0.285184987664257</v>
      </c>
      <c r="D162" s="56">
        <f ca="1" t="shared" si="7"/>
        <v>0.671381098612114</v>
      </c>
      <c r="E162" s="56">
        <f ca="1" t="shared" si="8"/>
        <v>1</v>
      </c>
      <c r="F162" s="64">
        <f ca="1">IF(E162=1,$C$4+SQRT(D162*($C$6-$C$4)*($C$5-$C$4)),$C$6-SQRT((1-D162)*($C$6-$C$4)*($C$6-$C$5)))</f>
        <v>9.15877616355542</v>
      </c>
    </row>
    <row r="163" spans="2:6">
      <c r="B163" s="55">
        <v>147</v>
      </c>
      <c r="C163" s="56">
        <f ca="1" t="shared" si="6"/>
        <v>0.324602437556935</v>
      </c>
      <c r="D163" s="56">
        <f ca="1" t="shared" si="7"/>
        <v>0.826358948300345</v>
      </c>
      <c r="E163" s="56">
        <f ca="1" t="shared" si="8"/>
        <v>1</v>
      </c>
      <c r="F163" s="64">
        <f ca="1">IF(E163=1,$C$4+SQRT(D163*($C$6-$C$4)*($C$5-$C$4)),$C$6-SQRT((1-D163)*($C$6-$C$4)*($C$6-$C$5)))</f>
        <v>9.28558076237967</v>
      </c>
    </row>
    <row r="164" spans="2:6">
      <c r="B164" s="55">
        <v>148</v>
      </c>
      <c r="C164" s="56">
        <f ca="1" t="shared" si="6"/>
        <v>0.586624923381093</v>
      </c>
      <c r="D164" s="56">
        <f ca="1" t="shared" si="7"/>
        <v>0.0766748795949534</v>
      </c>
      <c r="E164" s="56">
        <f ca="1" t="shared" si="8"/>
        <v>2</v>
      </c>
      <c r="F164" s="64">
        <f ca="1">IF(E164=1,$C$4+SQRT(D164*($C$6-$C$4)*($C$5-$C$4)),$C$6-SQRT((1-D164)*($C$6-$C$4)*($C$6-$C$5)))</f>
        <v>8.64108490301635</v>
      </c>
    </row>
    <row r="165" spans="2:6">
      <c r="B165" s="55">
        <v>149</v>
      </c>
      <c r="C165" s="56">
        <f ca="1" t="shared" si="6"/>
        <v>0.0259267082911547</v>
      </c>
      <c r="D165" s="56">
        <f ca="1" t="shared" si="7"/>
        <v>0.710785157779787</v>
      </c>
      <c r="E165" s="56">
        <f ca="1" t="shared" si="8"/>
        <v>1</v>
      </c>
      <c r="F165" s="64">
        <f ca="1">IF(E165=1,$C$4+SQRT(D165*($C$6-$C$4)*($C$5-$C$4)),$C$6-SQRT((1-D165)*($C$6-$C$4)*($C$6-$C$5)))</f>
        <v>9.19229623649476</v>
      </c>
    </row>
    <row r="166" spans="2:6">
      <c r="B166" s="55">
        <v>150</v>
      </c>
      <c r="C166" s="56">
        <f ca="1" t="shared" si="6"/>
        <v>0.940155162462742</v>
      </c>
      <c r="D166" s="56">
        <f ca="1" t="shared" si="7"/>
        <v>0.145703868934486</v>
      </c>
      <c r="E166" s="56">
        <f ca="1" t="shared" si="8"/>
        <v>2</v>
      </c>
      <c r="F166" s="64">
        <f ca="1">IF(E166=1,$C$4+SQRT(D166*($C$6-$C$4)*($C$5-$C$4)),$C$6-SQRT((1-D166)*($C$6-$C$4)*($C$6-$C$5)))</f>
        <v>8.69286868979011</v>
      </c>
    </row>
    <row r="167" spans="2:6">
      <c r="B167" s="55">
        <v>151</v>
      </c>
      <c r="C167" s="56">
        <f ca="1" t="shared" si="6"/>
        <v>0.331816525954435</v>
      </c>
      <c r="D167" s="56">
        <f ca="1" t="shared" si="7"/>
        <v>0.780656647151605</v>
      </c>
      <c r="E167" s="56">
        <f ca="1" t="shared" si="8"/>
        <v>1</v>
      </c>
      <c r="F167" s="64">
        <f ca="1">IF(E167=1,$C$4+SQRT(D167*($C$6-$C$4)*($C$5-$C$4)),$C$6-SQRT((1-D167)*($C$6-$C$4)*($C$6-$C$5)))</f>
        <v>9.24952522755774</v>
      </c>
    </row>
    <row r="168" spans="2:6">
      <c r="B168" s="55">
        <v>152</v>
      </c>
      <c r="C168" s="56">
        <f ca="1" t="shared" si="6"/>
        <v>0.295891665450877</v>
      </c>
      <c r="D168" s="56">
        <f ca="1" t="shared" si="7"/>
        <v>0.954097740310921</v>
      </c>
      <c r="E168" s="56">
        <f ca="1" t="shared" si="8"/>
        <v>1</v>
      </c>
      <c r="F168" s="64">
        <f ca="1">IF(E168=1,$C$4+SQRT(D168*($C$6-$C$4)*($C$5-$C$4)),$C$6-SQRT((1-D168)*($C$6-$C$4)*($C$6-$C$5)))</f>
        <v>9.38137448963771</v>
      </c>
    </row>
    <row r="169" spans="2:6">
      <c r="B169" s="55">
        <v>153</v>
      </c>
      <c r="C169" s="56">
        <f ca="1" t="shared" si="6"/>
        <v>0.115519867542301</v>
      </c>
      <c r="D169" s="56">
        <f ca="1" t="shared" si="7"/>
        <v>0.378969338052054</v>
      </c>
      <c r="E169" s="56">
        <f ca="1" t="shared" si="8"/>
        <v>1</v>
      </c>
      <c r="F169" s="64">
        <f ca="1">IF(E169=1,$C$4+SQRT(D169*($C$6-$C$4)*($C$5-$C$4)),$C$6-SQRT((1-D169)*($C$6-$C$4)*($C$6-$C$5)))</f>
        <v>8.87059673563832</v>
      </c>
    </row>
    <row r="170" spans="2:6">
      <c r="B170" s="55">
        <v>154</v>
      </c>
      <c r="C170" s="56">
        <f ca="1" t="shared" si="6"/>
        <v>0.715333098690226</v>
      </c>
      <c r="D170" s="56">
        <f ca="1" t="shared" si="7"/>
        <v>0.73862185232632</v>
      </c>
      <c r="E170" s="56">
        <f ca="1" t="shared" si="8"/>
        <v>2</v>
      </c>
      <c r="F170" s="64">
        <f ca="1">IF(E170=1,$C$4+SQRT(D170*($C$6-$C$4)*($C$5-$C$4)),$C$6-SQRT((1-D170)*($C$6-$C$4)*($C$6-$C$5)))</f>
        <v>9.27698112379596</v>
      </c>
    </row>
    <row r="171" spans="2:6">
      <c r="B171" s="55">
        <v>155</v>
      </c>
      <c r="C171" s="56">
        <f ca="1" t="shared" si="6"/>
        <v>0.503009990047324</v>
      </c>
      <c r="D171" s="56">
        <f ca="1" t="shared" si="7"/>
        <v>0.134457395574514</v>
      </c>
      <c r="E171" s="56">
        <f ca="1" t="shared" si="8"/>
        <v>2</v>
      </c>
      <c r="F171" s="64">
        <f ca="1">IF(E171=1,$C$4+SQRT(D171*($C$6-$C$4)*($C$5-$C$4)),$C$6-SQRT((1-D171)*($C$6-$C$4)*($C$6-$C$5)))</f>
        <v>8.68429288637213</v>
      </c>
    </row>
    <row r="172" spans="2:6">
      <c r="B172" s="55">
        <v>156</v>
      </c>
      <c r="C172" s="56">
        <f ca="1" t="shared" si="6"/>
        <v>0.589397887599483</v>
      </c>
      <c r="D172" s="56">
        <f ca="1" t="shared" si="7"/>
        <v>0.192635893368919</v>
      </c>
      <c r="E172" s="56">
        <f ca="1" t="shared" si="8"/>
        <v>2</v>
      </c>
      <c r="F172" s="64">
        <f ca="1">IF(E172=1,$C$4+SQRT(D172*($C$6-$C$4)*($C$5-$C$4)),$C$6-SQRT((1-D172)*($C$6-$C$4)*($C$6-$C$5)))</f>
        <v>8.72928043484718</v>
      </c>
    </row>
    <row r="173" spans="2:6">
      <c r="B173" s="55">
        <v>157</v>
      </c>
      <c r="C173" s="56">
        <f ca="1" t="shared" si="6"/>
        <v>0.356088763651524</v>
      </c>
      <c r="D173" s="56">
        <f ca="1" t="shared" si="7"/>
        <v>0.467299810179262</v>
      </c>
      <c r="E173" s="56">
        <f ca="1" t="shared" si="8"/>
        <v>1</v>
      </c>
      <c r="F173" s="64">
        <f ca="1">IF(E173=1,$C$4+SQRT(D173*($C$6-$C$4)*($C$5-$C$4)),$C$6-SQRT((1-D173)*($C$6-$C$4)*($C$6-$C$5)))</f>
        <v>8.9667469267386</v>
      </c>
    </row>
    <row r="174" spans="2:6">
      <c r="B174" s="55">
        <v>158</v>
      </c>
      <c r="C174" s="56">
        <f ca="1" t="shared" si="6"/>
        <v>0.0658294054405433</v>
      </c>
      <c r="D174" s="56">
        <f ca="1" t="shared" si="7"/>
        <v>0.574419170979308</v>
      </c>
      <c r="E174" s="56">
        <f ca="1" t="shared" si="8"/>
        <v>1</v>
      </c>
      <c r="F174" s="64">
        <f ca="1">IF(E174=1,$C$4+SQRT(D174*($C$6-$C$4)*($C$5-$C$4)),$C$6-SQRT((1-D174)*($C$6-$C$4)*($C$6-$C$5)))</f>
        <v>9.07183876677354</v>
      </c>
    </row>
    <row r="175" spans="2:6">
      <c r="B175" s="55">
        <v>159</v>
      </c>
      <c r="C175" s="56">
        <f ca="1" t="shared" si="6"/>
        <v>0.122400063375623</v>
      </c>
      <c r="D175" s="56">
        <f ca="1" t="shared" si="7"/>
        <v>0.886695051944778</v>
      </c>
      <c r="E175" s="56">
        <f ca="1" t="shared" si="8"/>
        <v>1</v>
      </c>
      <c r="F175" s="64">
        <f ca="1">IF(E175=1,$C$4+SQRT(D175*($C$6-$C$4)*($C$5-$C$4)),$C$6-SQRT((1-D175)*($C$6-$C$4)*($C$6-$C$5)))</f>
        <v>9.33168693914507</v>
      </c>
    </row>
    <row r="176" spans="2:6">
      <c r="B176" s="55">
        <v>160</v>
      </c>
      <c r="C176" s="56">
        <f ca="1" t="shared" si="6"/>
        <v>0.17954249516723</v>
      </c>
      <c r="D176" s="56">
        <f ca="1" t="shared" si="7"/>
        <v>0.548592185535266</v>
      </c>
      <c r="E176" s="56">
        <f ca="1" t="shared" si="8"/>
        <v>1</v>
      </c>
      <c r="F176" s="64">
        <f ca="1">IF(E176=1,$C$4+SQRT(D176*($C$6-$C$4)*($C$5-$C$4)),$C$6-SQRT((1-D176)*($C$6-$C$4)*($C$6-$C$5)))</f>
        <v>9.04746568968656</v>
      </c>
    </row>
    <row r="177" spans="2:6">
      <c r="B177" s="55">
        <v>161</v>
      </c>
      <c r="C177" s="56">
        <f ca="1" t="shared" si="6"/>
        <v>0.63425825384124</v>
      </c>
      <c r="D177" s="56">
        <f ca="1" t="shared" si="7"/>
        <v>0.663574831974793</v>
      </c>
      <c r="E177" s="56">
        <f ca="1" t="shared" si="8"/>
        <v>2</v>
      </c>
      <c r="F177" s="64">
        <f ca="1">IF(E177=1,$C$4+SQRT(D177*($C$6-$C$4)*($C$5-$C$4)),$C$6-SQRT((1-D177)*($C$6-$C$4)*($C$6-$C$5)))</f>
        <v>9.17972545080905</v>
      </c>
    </row>
    <row r="178" spans="2:6">
      <c r="B178" s="55">
        <v>162</v>
      </c>
      <c r="C178" s="56">
        <f ca="1" t="shared" si="6"/>
        <v>0.131935164358067</v>
      </c>
      <c r="D178" s="56">
        <f ca="1" t="shared" si="7"/>
        <v>0.644872382080927</v>
      </c>
      <c r="E178" s="56">
        <f ca="1" t="shared" si="8"/>
        <v>1</v>
      </c>
      <c r="F178" s="64">
        <f ca="1">IF(E178=1,$C$4+SQRT(D178*($C$6-$C$4)*($C$5-$C$4)),$C$6-SQRT((1-D178)*($C$6-$C$4)*($C$6-$C$5)))</f>
        <v>9.13566930228912</v>
      </c>
    </row>
    <row r="179" spans="2:6">
      <c r="B179" s="55">
        <v>163</v>
      </c>
      <c r="C179" s="56">
        <f ca="1" t="shared" si="6"/>
        <v>0.65329422474816</v>
      </c>
      <c r="D179" s="56">
        <f ca="1" t="shared" si="7"/>
        <v>0.255125006426856</v>
      </c>
      <c r="E179" s="56">
        <f ca="1" t="shared" si="8"/>
        <v>2</v>
      </c>
      <c r="F179" s="64">
        <f ca="1">IF(E179=1,$C$4+SQRT(D179*($C$6-$C$4)*($C$5-$C$4)),$C$6-SQRT((1-D179)*($C$6-$C$4)*($C$6-$C$5)))</f>
        <v>8.77944685197805</v>
      </c>
    </row>
    <row r="180" spans="2:6">
      <c r="B180" s="55">
        <v>164</v>
      </c>
      <c r="C180" s="56">
        <f ca="1" t="shared" si="6"/>
        <v>0.363537152133973</v>
      </c>
      <c r="D180" s="56">
        <f ca="1" t="shared" si="7"/>
        <v>0.0160141221234262</v>
      </c>
      <c r="E180" s="56">
        <f ca="1" t="shared" si="8"/>
        <v>1</v>
      </c>
      <c r="F180" s="64">
        <f ca="1">IF(E180=1,$C$4+SQRT(D180*($C$6-$C$4)*($C$5-$C$4)),$C$6-SQRT((1-D180)*($C$6-$C$4)*($C$6-$C$5)))</f>
        <v>8.17896436585771</v>
      </c>
    </row>
    <row r="181" spans="2:6">
      <c r="B181" s="55">
        <v>165</v>
      </c>
      <c r="C181" s="56">
        <f ca="1" t="shared" si="6"/>
        <v>0.553788353021202</v>
      </c>
      <c r="D181" s="56">
        <f ca="1" t="shared" si="7"/>
        <v>0.711870116428558</v>
      </c>
      <c r="E181" s="56">
        <f ca="1" t="shared" si="8"/>
        <v>2</v>
      </c>
      <c r="F181" s="64">
        <f ca="1">IF(E181=1,$C$4+SQRT(D181*($C$6-$C$4)*($C$5-$C$4)),$C$6-SQRT((1-D181)*($C$6-$C$4)*($C$6-$C$5)))</f>
        <v>9.24088224421841</v>
      </c>
    </row>
    <row r="182" spans="2:6">
      <c r="B182" s="55">
        <v>166</v>
      </c>
      <c r="C182" s="56">
        <f ca="1" t="shared" si="6"/>
        <v>0.598767858454187</v>
      </c>
      <c r="D182" s="56">
        <f ca="1" t="shared" si="7"/>
        <v>0.525839091913374</v>
      </c>
      <c r="E182" s="56">
        <f ca="1" t="shared" si="8"/>
        <v>2</v>
      </c>
      <c r="F182" s="64">
        <f ca="1">IF(E182=1,$C$4+SQRT(D182*($C$6-$C$4)*($C$5-$C$4)),$C$6-SQRT((1-D182)*($C$6-$C$4)*($C$6-$C$5)))</f>
        <v>9.02618183618642</v>
      </c>
    </row>
    <row r="183" spans="2:6">
      <c r="B183" s="55">
        <v>167</v>
      </c>
      <c r="C183" s="56">
        <f ca="1" t="shared" si="6"/>
        <v>0.887168248887582</v>
      </c>
      <c r="D183" s="56">
        <f ca="1" t="shared" si="7"/>
        <v>0.0128324967200557</v>
      </c>
      <c r="E183" s="56">
        <f ca="1" t="shared" si="8"/>
        <v>2</v>
      </c>
      <c r="F183" s="64">
        <f ca="1">IF(E183=1,$C$4+SQRT(D183*($C$6-$C$4)*($C$5-$C$4)),$C$6-SQRT((1-D183)*($C$6-$C$4)*($C$6-$C$5)))</f>
        <v>8.59488968171183</v>
      </c>
    </row>
    <row r="184" spans="2:6">
      <c r="B184" s="55">
        <v>168</v>
      </c>
      <c r="C184" s="56">
        <f ca="1" t="shared" si="6"/>
        <v>0.0287545115058088</v>
      </c>
      <c r="D184" s="56">
        <f ca="1" t="shared" si="7"/>
        <v>0.971291331353044</v>
      </c>
      <c r="E184" s="56">
        <f ca="1" t="shared" si="8"/>
        <v>1</v>
      </c>
      <c r="F184" s="64">
        <f ca="1">IF(E184=1,$C$4+SQRT(D184*($C$6-$C$4)*($C$5-$C$4)),$C$6-SQRT((1-D184)*($C$6-$C$4)*($C$6-$C$5)))</f>
        <v>9.39376564124177</v>
      </c>
    </row>
    <row r="185" spans="2:6">
      <c r="B185" s="55">
        <v>169</v>
      </c>
      <c r="C185" s="56">
        <f ca="1" t="shared" si="6"/>
        <v>0.254356481910623</v>
      </c>
      <c r="D185" s="56">
        <f ca="1" t="shared" si="7"/>
        <v>0.227686407872337</v>
      </c>
      <c r="E185" s="56">
        <f ca="1" t="shared" si="8"/>
        <v>1</v>
      </c>
      <c r="F185" s="64">
        <f ca="1">IF(E185=1,$C$4+SQRT(D185*($C$6-$C$4)*($C$5-$C$4)),$C$6-SQRT((1-D185)*($C$6-$C$4)*($C$6-$C$5)))</f>
        <v>8.67481317099229</v>
      </c>
    </row>
    <row r="186" spans="2:6">
      <c r="B186" s="55">
        <v>170</v>
      </c>
      <c r="C186" s="56">
        <f ca="1" t="shared" si="6"/>
        <v>0.924559526737911</v>
      </c>
      <c r="D186" s="56">
        <f ca="1" t="shared" si="7"/>
        <v>0.633908694157983</v>
      </c>
      <c r="E186" s="56">
        <f ca="1" t="shared" si="8"/>
        <v>2</v>
      </c>
      <c r="F186" s="64">
        <f ca="1">IF(E186=1,$C$4+SQRT(D186*($C$6-$C$4)*($C$5-$C$4)),$C$6-SQRT((1-D186)*($C$6-$C$4)*($C$6-$C$5)))</f>
        <v>9.14432330189257</v>
      </c>
    </row>
    <row r="187" spans="2:6">
      <c r="B187" s="55">
        <v>171</v>
      </c>
      <c r="C187" s="56">
        <f ca="1" t="shared" si="6"/>
        <v>0.475425716552619</v>
      </c>
      <c r="D187" s="56">
        <f ca="1" t="shared" si="7"/>
        <v>0.1270027588702</v>
      </c>
      <c r="E187" s="56">
        <f ca="1" t="shared" si="8"/>
        <v>1</v>
      </c>
      <c r="F187" s="64">
        <f ca="1">IF(E187=1,$C$4+SQRT(D187*($C$6-$C$4)*($C$5-$C$4)),$C$6-SQRT((1-D187)*($C$6-$C$4)*($C$6-$C$5)))</f>
        <v>8.50398960082565</v>
      </c>
    </row>
    <row r="188" spans="2:6">
      <c r="B188" s="55">
        <v>172</v>
      </c>
      <c r="C188" s="56">
        <f ca="1" t="shared" si="6"/>
        <v>0.099374362461919</v>
      </c>
      <c r="D188" s="56">
        <f ca="1" t="shared" si="7"/>
        <v>0.334584857096957</v>
      </c>
      <c r="E188" s="56">
        <f ca="1" t="shared" si="8"/>
        <v>1</v>
      </c>
      <c r="F188" s="64">
        <f ca="1">IF(E188=1,$C$4+SQRT(D188*($C$6-$C$4)*($C$5-$C$4)),$C$6-SQRT((1-D188)*($C$6-$C$4)*($C$6-$C$5)))</f>
        <v>8.81802794218408</v>
      </c>
    </row>
    <row r="189" spans="2:6">
      <c r="B189" s="55">
        <v>173</v>
      </c>
      <c r="C189" s="56">
        <f ca="1" t="shared" si="6"/>
        <v>0.802708467505385</v>
      </c>
      <c r="D189" s="56">
        <f ca="1" t="shared" si="7"/>
        <v>0.689903609598788</v>
      </c>
      <c r="E189" s="56">
        <f ca="1" t="shared" si="8"/>
        <v>2</v>
      </c>
      <c r="F189" s="64">
        <f ca="1">IF(E189=1,$C$4+SQRT(D189*($C$6-$C$4)*($C$5-$C$4)),$C$6-SQRT((1-D189)*($C$6-$C$4)*($C$6-$C$5)))</f>
        <v>9.21247680618129</v>
      </c>
    </row>
    <row r="190" spans="2:6">
      <c r="B190" s="55">
        <v>174</v>
      </c>
      <c r="C190" s="56">
        <f ca="1" t="shared" si="6"/>
        <v>0.166710701934425</v>
      </c>
      <c r="D190" s="56">
        <f ca="1" t="shared" si="7"/>
        <v>0.784294482001564</v>
      </c>
      <c r="E190" s="56">
        <f ca="1" t="shared" si="8"/>
        <v>1</v>
      </c>
      <c r="F190" s="64">
        <f ca="1">IF(E190=1,$C$4+SQRT(D190*($C$6-$C$4)*($C$5-$C$4)),$C$6-SQRT((1-D190)*($C$6-$C$4)*($C$6-$C$5)))</f>
        <v>9.25243321738252</v>
      </c>
    </row>
    <row r="191" spans="2:6">
      <c r="B191" s="55">
        <v>175</v>
      </c>
      <c r="C191" s="56">
        <f ca="1" t="shared" si="6"/>
        <v>0.767319512362084</v>
      </c>
      <c r="D191" s="56">
        <f ca="1" t="shared" si="7"/>
        <v>0.925458992717681</v>
      </c>
      <c r="E191" s="56">
        <f ca="1" t="shared" si="8"/>
        <v>2</v>
      </c>
      <c r="F191" s="64">
        <f ca="1">IF(E191=1,$C$4+SQRT(D191*($C$6-$C$4)*($C$5-$C$4)),$C$6-SQRT((1-D191)*($C$6-$C$4)*($C$6-$C$5)))</f>
        <v>9.61388859824574</v>
      </c>
    </row>
    <row r="192" spans="2:6">
      <c r="B192" s="55">
        <v>176</v>
      </c>
      <c r="C192" s="56">
        <f ca="1" t="shared" si="6"/>
        <v>0.326824261019185</v>
      </c>
      <c r="D192" s="56">
        <f ca="1" t="shared" si="7"/>
        <v>0.32655992592241</v>
      </c>
      <c r="E192" s="56">
        <f ca="1" t="shared" si="8"/>
        <v>1</v>
      </c>
      <c r="F192" s="64">
        <f ca="1">IF(E192=1,$C$4+SQRT(D192*($C$6-$C$4)*($C$5-$C$4)),$C$6-SQRT((1-D192)*($C$6-$C$4)*($C$6-$C$5)))</f>
        <v>8.80815830865297</v>
      </c>
    </row>
    <row r="193" spans="2:6">
      <c r="B193" s="55">
        <v>177</v>
      </c>
      <c r="C193" s="56">
        <f ca="1" t="shared" si="6"/>
        <v>0.665058781561068</v>
      </c>
      <c r="D193" s="56">
        <f ca="1" t="shared" si="7"/>
        <v>0.615221854081743</v>
      </c>
      <c r="E193" s="56">
        <f ca="1" t="shared" si="8"/>
        <v>2</v>
      </c>
      <c r="F193" s="64">
        <f ca="1">IF(E193=1,$C$4+SQRT(D193*($C$6-$C$4)*($C$5-$C$4)),$C$6-SQRT((1-D193)*($C$6-$C$4)*($C$6-$C$5)))</f>
        <v>9.12275642388416</v>
      </c>
    </row>
    <row r="194" spans="2:6">
      <c r="B194" s="55">
        <v>178</v>
      </c>
      <c r="C194" s="56">
        <f ca="1" t="shared" si="6"/>
        <v>0.035362100816154</v>
      </c>
      <c r="D194" s="56">
        <f ca="1" t="shared" si="7"/>
        <v>0.146728504489496</v>
      </c>
      <c r="E194" s="56">
        <f ca="1" t="shared" si="8"/>
        <v>1</v>
      </c>
      <c r="F194" s="64">
        <f ca="1">IF(E194=1,$C$4+SQRT(D194*($C$6-$C$4)*($C$5-$C$4)),$C$6-SQRT((1-D194)*($C$6-$C$4)*($C$6-$C$5)))</f>
        <v>8.54171672392404</v>
      </c>
    </row>
    <row r="195" spans="2:6">
      <c r="B195" s="55">
        <v>179</v>
      </c>
      <c r="C195" s="56">
        <f ca="1" t="shared" si="6"/>
        <v>0.884895744039516</v>
      </c>
      <c r="D195" s="56">
        <f ca="1" t="shared" si="7"/>
        <v>0.96696141636849</v>
      </c>
      <c r="E195" s="56">
        <f ca="1" t="shared" si="8"/>
        <v>2</v>
      </c>
      <c r="F195" s="64">
        <f ca="1">IF(E195=1,$C$4+SQRT(D195*($C$6-$C$4)*($C$5-$C$4)),$C$6-SQRT((1-D195)*($C$6-$C$4)*($C$6-$C$5)))</f>
        <v>9.74294520571867</v>
      </c>
    </row>
    <row r="196" spans="2:6">
      <c r="B196" s="55">
        <v>180</v>
      </c>
      <c r="C196" s="56">
        <f ca="1" t="shared" si="6"/>
        <v>0.283679996984227</v>
      </c>
      <c r="D196" s="56">
        <f ca="1" t="shared" si="7"/>
        <v>0.025482079159443</v>
      </c>
      <c r="E196" s="56">
        <f ca="1" t="shared" si="8"/>
        <v>1</v>
      </c>
      <c r="F196" s="64">
        <f ca="1">IF(E196=1,$C$4+SQRT(D196*($C$6-$C$4)*($C$5-$C$4)),$C$6-SQRT((1-D196)*($C$6-$C$4)*($C$6-$C$5)))</f>
        <v>8.22575242704982</v>
      </c>
    </row>
    <row r="197" spans="2:6">
      <c r="B197" s="55">
        <v>181</v>
      </c>
      <c r="C197" s="56">
        <f ca="1" t="shared" si="6"/>
        <v>0.142761998538796</v>
      </c>
      <c r="D197" s="56">
        <f ca="1" t="shared" si="7"/>
        <v>0.975237153994942</v>
      </c>
      <c r="E197" s="56">
        <f ca="1" t="shared" si="8"/>
        <v>1</v>
      </c>
      <c r="F197" s="64">
        <f ca="1">IF(E197=1,$C$4+SQRT(D197*($C$6-$C$4)*($C$5-$C$4)),$C$6-SQRT((1-D197)*($C$6-$C$4)*($C$6-$C$5)))</f>
        <v>9.39659382355425</v>
      </c>
    </row>
    <row r="198" spans="2:6">
      <c r="B198" s="55">
        <v>182</v>
      </c>
      <c r="C198" s="56">
        <f ca="1" t="shared" si="6"/>
        <v>0.364056103161197</v>
      </c>
      <c r="D198" s="56">
        <f ca="1" t="shared" si="7"/>
        <v>0.674214233879331</v>
      </c>
      <c r="E198" s="56">
        <f ca="1" t="shared" si="8"/>
        <v>1</v>
      </c>
      <c r="F198" s="64">
        <f ca="1">IF(E198=1,$C$4+SQRT(D198*($C$6-$C$4)*($C$5-$C$4)),$C$6-SQRT((1-D198)*($C$6-$C$4)*($C$6-$C$5)))</f>
        <v>9.16121852713374</v>
      </c>
    </row>
    <row r="199" spans="2:6">
      <c r="B199" s="55">
        <v>183</v>
      </c>
      <c r="C199" s="56">
        <f ca="1" t="shared" si="6"/>
        <v>0.856592340880134</v>
      </c>
      <c r="D199" s="56">
        <f ca="1" t="shared" si="7"/>
        <v>0.922147760426744</v>
      </c>
      <c r="E199" s="56">
        <f ca="1" t="shared" si="8"/>
        <v>2</v>
      </c>
      <c r="F199" s="64">
        <f ca="1">IF(E199=1,$C$4+SQRT(D199*($C$6-$C$4)*($C$5-$C$4)),$C$6-SQRT((1-D199)*($C$6-$C$4)*($C$6-$C$5)))</f>
        <v>9.60540593118179</v>
      </c>
    </row>
    <row r="200" spans="2:6">
      <c r="B200" s="55">
        <v>184</v>
      </c>
      <c r="C200" s="56">
        <f ca="1" t="shared" si="6"/>
        <v>0.0533008440782399</v>
      </c>
      <c r="D200" s="56">
        <f ca="1" t="shared" si="7"/>
        <v>0.507387857850625</v>
      </c>
      <c r="E200" s="56">
        <f ca="1" t="shared" si="8"/>
        <v>1</v>
      </c>
      <c r="F200" s="64">
        <f ca="1">IF(E200=1,$C$4+SQRT(D200*($C$6-$C$4)*($C$5-$C$4)),$C$6-SQRT((1-D200)*($C$6-$C$4)*($C$6-$C$5)))</f>
        <v>9.00736076740225</v>
      </c>
    </row>
    <row r="201" spans="2:6">
      <c r="B201" s="55">
        <v>185</v>
      </c>
      <c r="C201" s="56">
        <f ca="1" t="shared" si="6"/>
        <v>0.0960788296732678</v>
      </c>
      <c r="D201" s="56">
        <f ca="1" t="shared" si="7"/>
        <v>0.0682674382919597</v>
      </c>
      <c r="E201" s="56">
        <f ca="1" t="shared" si="8"/>
        <v>1</v>
      </c>
      <c r="F201" s="64">
        <f ca="1">IF(E201=1,$C$4+SQRT(D201*($C$6-$C$4)*($C$5-$C$4)),$C$6-SQRT((1-D201)*($C$6-$C$4)*($C$6-$C$5)))</f>
        <v>8.36950626054767</v>
      </c>
    </row>
    <row r="202" spans="2:6">
      <c r="B202" s="55">
        <v>186</v>
      </c>
      <c r="C202" s="56">
        <f ca="1" t="shared" si="6"/>
        <v>0.121420467732568</v>
      </c>
      <c r="D202" s="56">
        <f ca="1" t="shared" si="7"/>
        <v>0.513906924456306</v>
      </c>
      <c r="E202" s="56">
        <f ca="1" t="shared" si="8"/>
        <v>1</v>
      </c>
      <c r="F202" s="64">
        <f ca="1">IF(E202=1,$C$4+SQRT(D202*($C$6-$C$4)*($C$5-$C$4)),$C$6-SQRT((1-D202)*($C$6-$C$4)*($C$6-$C$5)))</f>
        <v>9.01381154506773</v>
      </c>
    </row>
    <row r="203" spans="2:6">
      <c r="B203" s="55">
        <v>187</v>
      </c>
      <c r="C203" s="56">
        <f ca="1" t="shared" si="6"/>
        <v>0.210267714359368</v>
      </c>
      <c r="D203" s="56">
        <f ca="1" t="shared" si="7"/>
        <v>0.860121092609214</v>
      </c>
      <c r="E203" s="56">
        <f ca="1" t="shared" si="8"/>
        <v>1</v>
      </c>
      <c r="F203" s="64">
        <f ca="1">IF(E203=1,$C$4+SQRT(D203*($C$6-$C$4)*($C$5-$C$4)),$C$6-SQRT((1-D203)*($C$6-$C$4)*($C$6-$C$5)))</f>
        <v>9.31158003385933</v>
      </c>
    </row>
    <row r="204" spans="2:6">
      <c r="B204" s="55">
        <v>188</v>
      </c>
      <c r="C204" s="56">
        <f ca="1" t="shared" si="6"/>
        <v>0.645405290419828</v>
      </c>
      <c r="D204" s="56">
        <f ca="1" t="shared" si="7"/>
        <v>0.265956657632555</v>
      </c>
      <c r="E204" s="56">
        <f ca="1" t="shared" si="8"/>
        <v>2</v>
      </c>
      <c r="F204" s="64">
        <f ca="1">IF(E204=1,$C$4+SQRT(D204*($C$6-$C$4)*($C$5-$C$4)),$C$6-SQRT((1-D204)*($C$6-$C$4)*($C$6-$C$5)))</f>
        <v>8.7883537295337</v>
      </c>
    </row>
    <row r="205" spans="2:6">
      <c r="B205" s="55">
        <v>189</v>
      </c>
      <c r="C205" s="56">
        <f ca="1" t="shared" si="6"/>
        <v>0.10793796284958</v>
      </c>
      <c r="D205" s="56">
        <f ca="1" t="shared" si="7"/>
        <v>0.296750217966794</v>
      </c>
      <c r="E205" s="56">
        <f ca="1" t="shared" si="8"/>
        <v>1</v>
      </c>
      <c r="F205" s="64">
        <f ca="1">IF(E205=1,$C$4+SQRT(D205*($C$6-$C$4)*($C$5-$C$4)),$C$6-SQRT((1-D205)*($C$6-$C$4)*($C$6-$C$5)))</f>
        <v>8.77038979480104</v>
      </c>
    </row>
    <row r="206" spans="2:6">
      <c r="B206" s="55">
        <v>190</v>
      </c>
      <c r="C206" s="56">
        <f ca="1" t="shared" si="6"/>
        <v>0.523281416144947</v>
      </c>
      <c r="D206" s="56">
        <f ca="1" t="shared" si="7"/>
        <v>0.602525114298379</v>
      </c>
      <c r="E206" s="56">
        <f ca="1" t="shared" si="8"/>
        <v>2</v>
      </c>
      <c r="F206" s="64">
        <f ca="1">IF(E206=1,$C$4+SQRT(D206*($C$6-$C$4)*($C$5-$C$4)),$C$6-SQRT((1-D206)*($C$6-$C$4)*($C$6-$C$5)))</f>
        <v>9.10840044223696</v>
      </c>
    </row>
    <row r="207" spans="2:6">
      <c r="B207" s="55">
        <v>191</v>
      </c>
      <c r="C207" s="56">
        <f ca="1" t="shared" si="6"/>
        <v>0.275619708596892</v>
      </c>
      <c r="D207" s="56">
        <f ca="1" t="shared" si="7"/>
        <v>0.257651881493168</v>
      </c>
      <c r="E207" s="56">
        <f ca="1" t="shared" si="8"/>
        <v>1</v>
      </c>
      <c r="F207" s="64">
        <f ca="1">IF(E207=1,$C$4+SQRT(D207*($C$6-$C$4)*($C$5-$C$4)),$C$6-SQRT((1-D207)*($C$6-$C$4)*($C$6-$C$5)))</f>
        <v>8.71784661522246</v>
      </c>
    </row>
    <row r="208" spans="2:6">
      <c r="B208" s="55">
        <v>192</v>
      </c>
      <c r="C208" s="56">
        <f ca="1" t="shared" si="6"/>
        <v>0.383953717357047</v>
      </c>
      <c r="D208" s="56">
        <f ca="1" t="shared" si="7"/>
        <v>0.276605648641732</v>
      </c>
      <c r="E208" s="56">
        <f ca="1" t="shared" si="8"/>
        <v>1</v>
      </c>
      <c r="F208" s="64">
        <f ca="1">IF(E208=1,$C$4+SQRT(D208*($C$6-$C$4)*($C$5-$C$4)),$C$6-SQRT((1-D208)*($C$6-$C$4)*($C$6-$C$5)))</f>
        <v>8.74378175379843</v>
      </c>
    </row>
    <row r="209" spans="2:6">
      <c r="B209" s="55">
        <v>193</v>
      </c>
      <c r="C209" s="56">
        <f ca="1" t="shared" ref="C209:C272" si="9">RAND()</f>
        <v>0.0282779089357283</v>
      </c>
      <c r="D209" s="56">
        <f ca="1" t="shared" ref="D209:D272" si="10">RAND()</f>
        <v>0.51483732924846</v>
      </c>
      <c r="E209" s="56">
        <f ca="1" t="shared" ref="E209:E272" si="11">IF(C209&lt;=$C$10,1,2)</f>
        <v>1</v>
      </c>
      <c r="F209" s="64">
        <f ca="1">IF(E209=1,$C$4+SQRT(D209*($C$6-$C$4)*($C$5-$C$4)),$C$6-SQRT((1-D209)*($C$6-$C$4)*($C$6-$C$5)))</f>
        <v>9.01472885959596</v>
      </c>
    </row>
    <row r="210" spans="2:6">
      <c r="B210" s="55">
        <v>194</v>
      </c>
      <c r="C210" s="56">
        <f ca="1" t="shared" si="9"/>
        <v>0.618793894359588</v>
      </c>
      <c r="D210" s="56">
        <f ca="1" t="shared" si="10"/>
        <v>0.951827011892855</v>
      </c>
      <c r="E210" s="56">
        <f ca="1" t="shared" si="11"/>
        <v>2</v>
      </c>
      <c r="F210" s="64">
        <f ca="1">IF(E210=1,$C$4+SQRT(D210*($C$6-$C$4)*($C$5-$C$4)),$C$6-SQRT((1-D210)*($C$6-$C$4)*($C$6-$C$5)))</f>
        <v>9.68960351771599</v>
      </c>
    </row>
    <row r="211" spans="2:6">
      <c r="B211" s="55">
        <v>195</v>
      </c>
      <c r="C211" s="56">
        <f ca="1" t="shared" si="9"/>
        <v>0.729804970938078</v>
      </c>
      <c r="D211" s="56">
        <f ca="1" t="shared" si="10"/>
        <v>0.598873118760437</v>
      </c>
      <c r="E211" s="56">
        <f ca="1" t="shared" si="11"/>
        <v>2</v>
      </c>
      <c r="F211" s="64">
        <f ca="1">IF(E211=1,$C$4+SQRT(D211*($C$6-$C$4)*($C$5-$C$4)),$C$6-SQRT((1-D211)*($C$6-$C$4)*($C$6-$C$5)))</f>
        <v>9.10431380356783</v>
      </c>
    </row>
    <row r="212" spans="2:6">
      <c r="B212" s="55">
        <v>196</v>
      </c>
      <c r="C212" s="56">
        <f ca="1" t="shared" si="9"/>
        <v>0.175022213896954</v>
      </c>
      <c r="D212" s="56">
        <f ca="1" t="shared" si="10"/>
        <v>0.236735401148959</v>
      </c>
      <c r="E212" s="56">
        <f ca="1" t="shared" si="11"/>
        <v>1</v>
      </c>
      <c r="F212" s="64">
        <f ca="1">IF(E212=1,$C$4+SQRT(D212*($C$6-$C$4)*($C$5-$C$4)),$C$6-SQRT((1-D212)*($C$6-$C$4)*($C$6-$C$5)))</f>
        <v>8.688092146662</v>
      </c>
    </row>
    <row r="213" spans="2:6">
      <c r="B213" s="55">
        <v>197</v>
      </c>
      <c r="C213" s="56">
        <f ca="1" t="shared" si="9"/>
        <v>0.402152742872974</v>
      </c>
      <c r="D213" s="56">
        <f ca="1" t="shared" si="10"/>
        <v>0.940794181830286</v>
      </c>
      <c r="E213" s="56">
        <f ca="1" t="shared" si="11"/>
        <v>1</v>
      </c>
      <c r="F213" s="64">
        <f ca="1">IF(E213=1,$C$4+SQRT(D213*($C$6-$C$4)*($C$5-$C$4)),$C$6-SQRT((1-D213)*($C$6-$C$4)*($C$6-$C$5)))</f>
        <v>9.37171001442017</v>
      </c>
    </row>
    <row r="214" spans="2:6">
      <c r="B214" s="55">
        <v>198</v>
      </c>
      <c r="C214" s="56">
        <f ca="1" t="shared" si="9"/>
        <v>0.871501543338452</v>
      </c>
      <c r="D214" s="56">
        <f ca="1" t="shared" si="10"/>
        <v>0.421633899524159</v>
      </c>
      <c r="E214" s="56">
        <f ca="1" t="shared" si="11"/>
        <v>2</v>
      </c>
      <c r="F214" s="64">
        <f ca="1">IF(E214=1,$C$4+SQRT(D214*($C$6-$C$4)*($C$5-$C$4)),$C$6-SQRT((1-D214)*($C$6-$C$4)*($C$6-$C$5)))</f>
        <v>8.92448514610365</v>
      </c>
    </row>
    <row r="215" spans="2:6">
      <c r="B215" s="55">
        <v>199</v>
      </c>
      <c r="C215" s="56">
        <f ca="1" t="shared" si="9"/>
        <v>0.931302729966548</v>
      </c>
      <c r="D215" s="56">
        <f ca="1" t="shared" si="10"/>
        <v>0.544627435458737</v>
      </c>
      <c r="E215" s="56">
        <f ca="1" t="shared" si="11"/>
        <v>2</v>
      </c>
      <c r="F215" s="64">
        <f ca="1">IF(E215=1,$C$4+SQRT(D215*($C$6-$C$4)*($C$5-$C$4)),$C$6-SQRT((1-D215)*($C$6-$C$4)*($C$6-$C$5)))</f>
        <v>9.04567032473965</v>
      </c>
    </row>
    <row r="216" spans="2:6">
      <c r="B216" s="55">
        <v>200</v>
      </c>
      <c r="C216" s="56">
        <f ca="1" t="shared" si="9"/>
        <v>0.954669312579025</v>
      </c>
      <c r="D216" s="56">
        <f ca="1" t="shared" si="10"/>
        <v>0.992676415736293</v>
      </c>
      <c r="E216" s="56">
        <f ca="1" t="shared" si="11"/>
        <v>2</v>
      </c>
      <c r="F216" s="64">
        <f ca="1">IF(E216=1,$C$4+SQRT(D216*($C$6-$C$4)*($C$5-$C$4)),$C$6-SQRT((1-D216)*($C$6-$C$4)*($C$6-$C$5)))</f>
        <v>9.87897451290156</v>
      </c>
    </row>
    <row r="217" spans="2:6">
      <c r="B217" s="55">
        <v>201</v>
      </c>
      <c r="C217" s="56">
        <f ca="1" t="shared" si="9"/>
        <v>0.54357299766677</v>
      </c>
      <c r="D217" s="56">
        <f ca="1" t="shared" si="10"/>
        <v>0.0300384234195186</v>
      </c>
      <c r="E217" s="56">
        <f ca="1" t="shared" si="11"/>
        <v>2</v>
      </c>
      <c r="F217" s="64">
        <f ca="1">IF(E217=1,$C$4+SQRT(D217*($C$6-$C$4)*($C$5-$C$4)),$C$6-SQRT((1-D217)*($C$6-$C$4)*($C$6-$C$5)))</f>
        <v>8.60718875896231</v>
      </c>
    </row>
    <row r="218" spans="2:6">
      <c r="B218" s="55">
        <v>202</v>
      </c>
      <c r="C218" s="56">
        <f ca="1" t="shared" si="9"/>
        <v>0.126945022049001</v>
      </c>
      <c r="D218" s="56">
        <f ca="1" t="shared" si="10"/>
        <v>0.697767950473167</v>
      </c>
      <c r="E218" s="56">
        <f ca="1" t="shared" si="11"/>
        <v>1</v>
      </c>
      <c r="F218" s="64">
        <f ca="1">IF(E218=1,$C$4+SQRT(D218*($C$6-$C$4)*($C$5-$C$4)),$C$6-SQRT((1-D218)*($C$6-$C$4)*($C$6-$C$5)))</f>
        <v>9.18132802427875</v>
      </c>
    </row>
    <row r="219" spans="2:6">
      <c r="B219" s="55">
        <v>203</v>
      </c>
      <c r="C219" s="56">
        <f ca="1" t="shared" si="9"/>
        <v>0.213125544531356</v>
      </c>
      <c r="D219" s="56">
        <f ca="1" t="shared" si="10"/>
        <v>0.293535452021577</v>
      </c>
      <c r="E219" s="56">
        <f ca="1" t="shared" si="11"/>
        <v>1</v>
      </c>
      <c r="F219" s="64">
        <f ca="1">IF(E219=1,$C$4+SQRT(D219*($C$6-$C$4)*($C$5-$C$4)),$C$6-SQRT((1-D219)*($C$6-$C$4)*($C$6-$C$5)))</f>
        <v>8.7662055233703</v>
      </c>
    </row>
    <row r="220" spans="2:6">
      <c r="B220" s="55">
        <v>204</v>
      </c>
      <c r="C220" s="56">
        <f ca="1" t="shared" si="9"/>
        <v>0.424778464538839</v>
      </c>
      <c r="D220" s="56">
        <f ca="1" t="shared" si="10"/>
        <v>0.097790689160868</v>
      </c>
      <c r="E220" s="56">
        <f ca="1" t="shared" si="11"/>
        <v>1</v>
      </c>
      <c r="F220" s="64">
        <f ca="1">IF(E220=1,$C$4+SQRT(D220*($C$6-$C$4)*($C$5-$C$4)),$C$6-SQRT((1-D220)*($C$6-$C$4)*($C$6-$C$5)))</f>
        <v>8.44224583471383</v>
      </c>
    </row>
    <row r="221" spans="2:6">
      <c r="B221" s="55">
        <v>205</v>
      </c>
      <c r="C221" s="56">
        <f ca="1" t="shared" si="9"/>
        <v>0.360977424546836</v>
      </c>
      <c r="D221" s="56">
        <f ca="1" t="shared" si="10"/>
        <v>0.0657816343945277</v>
      </c>
      <c r="E221" s="56">
        <f ca="1" t="shared" si="11"/>
        <v>1</v>
      </c>
      <c r="F221" s="64">
        <f ca="1">IF(E221=1,$C$4+SQRT(D221*($C$6-$C$4)*($C$5-$C$4)),$C$6-SQRT((1-D221)*($C$6-$C$4)*($C$6-$C$5)))</f>
        <v>8.36271651298094</v>
      </c>
    </row>
    <row r="222" spans="2:6">
      <c r="B222" s="55">
        <v>206</v>
      </c>
      <c r="C222" s="56">
        <f ca="1" t="shared" si="9"/>
        <v>0.349270648379434</v>
      </c>
      <c r="D222" s="56">
        <f ca="1" t="shared" si="10"/>
        <v>0.733548992529227</v>
      </c>
      <c r="E222" s="56">
        <f ca="1" t="shared" si="11"/>
        <v>1</v>
      </c>
      <c r="F222" s="64">
        <f ca="1">IF(E222=1,$C$4+SQRT(D222*($C$6-$C$4)*($C$5-$C$4)),$C$6-SQRT((1-D222)*($C$6-$C$4)*($C$6-$C$5)))</f>
        <v>9.21123820326906</v>
      </c>
    </row>
    <row r="223" spans="2:6">
      <c r="B223" s="55">
        <v>207</v>
      </c>
      <c r="C223" s="56">
        <f ca="1" t="shared" si="9"/>
        <v>0.0844292213131572</v>
      </c>
      <c r="D223" s="56">
        <f ca="1" t="shared" si="10"/>
        <v>0.198258701817903</v>
      </c>
      <c r="E223" s="56">
        <f ca="1" t="shared" si="11"/>
        <v>1</v>
      </c>
      <c r="F223" s="64">
        <f ca="1">IF(E223=1,$C$4+SQRT(D223*($C$6-$C$4)*($C$5-$C$4)),$C$6-SQRT((1-D223)*($C$6-$C$4)*($C$6-$C$5)))</f>
        <v>8.62969627888039</v>
      </c>
    </row>
    <row r="224" spans="2:6">
      <c r="B224" s="55">
        <v>208</v>
      </c>
      <c r="C224" s="56">
        <f ca="1" t="shared" si="9"/>
        <v>0.231699234053554</v>
      </c>
      <c r="D224" s="56">
        <f ca="1" t="shared" si="10"/>
        <v>0.063213094743259</v>
      </c>
      <c r="E224" s="56">
        <f ca="1" t="shared" si="11"/>
        <v>1</v>
      </c>
      <c r="F224" s="64">
        <f ca="1">IF(E224=1,$C$4+SQRT(D224*($C$6-$C$4)*($C$5-$C$4)),$C$6-SQRT((1-D224)*($C$6-$C$4)*($C$6-$C$5)))</f>
        <v>8.35556460662799</v>
      </c>
    </row>
    <row r="225" spans="2:6">
      <c r="B225" s="55">
        <v>209</v>
      </c>
      <c r="C225" s="56">
        <f ca="1" t="shared" si="9"/>
        <v>0.559967513710134</v>
      </c>
      <c r="D225" s="56">
        <f ca="1" t="shared" si="10"/>
        <v>0.452892669479545</v>
      </c>
      <c r="E225" s="56">
        <f ca="1" t="shared" si="11"/>
        <v>2</v>
      </c>
      <c r="F225" s="64">
        <f ca="1">IF(E225=1,$C$4+SQRT(D225*($C$6-$C$4)*($C$5-$C$4)),$C$6-SQRT((1-D225)*($C$6-$C$4)*($C$6-$C$5)))</f>
        <v>8.95395283995371</v>
      </c>
    </row>
    <row r="226" spans="2:6">
      <c r="B226" s="55">
        <v>210</v>
      </c>
      <c r="C226" s="56">
        <f ca="1" t="shared" si="9"/>
        <v>0.774600211058615</v>
      </c>
      <c r="D226" s="56">
        <f ca="1" t="shared" si="10"/>
        <v>0.26054425512468</v>
      </c>
      <c r="E226" s="56">
        <f ca="1" t="shared" si="11"/>
        <v>2</v>
      </c>
      <c r="F226" s="64">
        <f ca="1">IF(E226=1,$C$4+SQRT(D226*($C$6-$C$4)*($C$5-$C$4)),$C$6-SQRT((1-D226)*($C$6-$C$4)*($C$6-$C$5)))</f>
        <v>8.78389495118611</v>
      </c>
    </row>
    <row r="227" spans="2:6">
      <c r="B227" s="55">
        <v>211</v>
      </c>
      <c r="C227" s="56">
        <f ca="1" t="shared" si="9"/>
        <v>0.787371064842363</v>
      </c>
      <c r="D227" s="56">
        <f ca="1" t="shared" si="10"/>
        <v>0.41850022252823</v>
      </c>
      <c r="E227" s="56">
        <f ca="1" t="shared" si="11"/>
        <v>2</v>
      </c>
      <c r="F227" s="64">
        <f ca="1">IF(E227=1,$C$4+SQRT(D227*($C$6-$C$4)*($C$5-$C$4)),$C$6-SQRT((1-D227)*($C$6-$C$4)*($C$6-$C$5)))</f>
        <v>8.92157542918221</v>
      </c>
    </row>
    <row r="228" spans="2:6">
      <c r="B228" s="55">
        <v>212</v>
      </c>
      <c r="C228" s="56">
        <f ca="1" t="shared" si="9"/>
        <v>0.580971734392684</v>
      </c>
      <c r="D228" s="56">
        <f ca="1" t="shared" si="10"/>
        <v>0.466875711040158</v>
      </c>
      <c r="E228" s="56">
        <f ca="1" t="shared" si="11"/>
        <v>2</v>
      </c>
      <c r="F228" s="64">
        <f ca="1">IF(E228=1,$C$4+SQRT(D228*($C$6-$C$4)*($C$5-$C$4)),$C$6-SQRT((1-D228)*($C$6-$C$4)*($C$6-$C$5)))</f>
        <v>8.96740686719324</v>
      </c>
    </row>
    <row r="229" spans="2:6">
      <c r="B229" s="55">
        <v>213</v>
      </c>
      <c r="C229" s="56">
        <f ca="1" t="shared" si="9"/>
        <v>0.835113082567256</v>
      </c>
      <c r="D229" s="56">
        <f ca="1" t="shared" si="10"/>
        <v>0.759684254236571</v>
      </c>
      <c r="E229" s="56">
        <f ca="1" t="shared" si="11"/>
        <v>2</v>
      </c>
      <c r="F229" s="64">
        <f ca="1">IF(E229=1,$C$4+SQRT(D229*($C$6-$C$4)*($C$5-$C$4)),$C$6-SQRT((1-D229)*($C$6-$C$4)*($C$6-$C$5)))</f>
        <v>9.30672408701379</v>
      </c>
    </row>
    <row r="230" spans="2:6">
      <c r="B230" s="55">
        <v>214</v>
      </c>
      <c r="C230" s="56">
        <f ca="1" t="shared" si="9"/>
        <v>0.717539015296571</v>
      </c>
      <c r="D230" s="56">
        <f ca="1" t="shared" si="10"/>
        <v>0.138609915368198</v>
      </c>
      <c r="E230" s="56">
        <f ca="1" t="shared" si="11"/>
        <v>2</v>
      </c>
      <c r="F230" s="64">
        <f ca="1">IF(E230=1,$C$4+SQRT(D230*($C$6-$C$4)*($C$5-$C$4)),$C$6-SQRT((1-D230)*($C$6-$C$4)*($C$6-$C$5)))</f>
        <v>8.68745279351042</v>
      </c>
    </row>
    <row r="231" spans="2:6">
      <c r="B231" s="55">
        <v>215</v>
      </c>
      <c r="C231" s="56">
        <f ca="1" t="shared" si="9"/>
        <v>0.632228201449701</v>
      </c>
      <c r="D231" s="56">
        <f ca="1" t="shared" si="10"/>
        <v>0.544827618818006</v>
      </c>
      <c r="E231" s="56">
        <f ca="1" t="shared" si="11"/>
        <v>2</v>
      </c>
      <c r="F231" s="64">
        <f ca="1">IF(E231=1,$C$4+SQRT(D231*($C$6-$C$4)*($C$5-$C$4)),$C$6-SQRT((1-D231)*($C$6-$C$4)*($C$6-$C$5)))</f>
        <v>9.04588011111601</v>
      </c>
    </row>
    <row r="232" spans="2:6">
      <c r="B232" s="55">
        <v>216</v>
      </c>
      <c r="C232" s="56">
        <f ca="1" t="shared" si="9"/>
        <v>0.252833686827783</v>
      </c>
      <c r="D232" s="56">
        <f ca="1" t="shared" si="10"/>
        <v>0.184734122971954</v>
      </c>
      <c r="E232" s="56">
        <f ca="1" t="shared" si="11"/>
        <v>1</v>
      </c>
      <c r="F232" s="64">
        <f ca="1">IF(E232=1,$C$4+SQRT(D232*($C$6-$C$4)*($C$5-$C$4)),$C$6-SQRT((1-D232)*($C$6-$C$4)*($C$6-$C$5)))</f>
        <v>8.6078389967285</v>
      </c>
    </row>
    <row r="233" spans="2:6">
      <c r="B233" s="55">
        <v>217</v>
      </c>
      <c r="C233" s="56">
        <f ca="1" t="shared" si="9"/>
        <v>0.751011796700741</v>
      </c>
      <c r="D233" s="56">
        <f ca="1" t="shared" si="10"/>
        <v>0.704010287005196</v>
      </c>
      <c r="E233" s="56">
        <f ca="1" t="shared" si="11"/>
        <v>2</v>
      </c>
      <c r="F233" s="64">
        <f ca="1">IF(E233=1,$C$4+SQRT(D233*($C$6-$C$4)*($C$5-$C$4)),$C$6-SQRT((1-D233)*($C$6-$C$4)*($C$6-$C$5)))</f>
        <v>9.23059800754767</v>
      </c>
    </row>
    <row r="234" spans="2:6">
      <c r="B234" s="55">
        <v>218</v>
      </c>
      <c r="C234" s="56">
        <f ca="1" t="shared" si="9"/>
        <v>0.347704742946052</v>
      </c>
      <c r="D234" s="56">
        <f ca="1" t="shared" si="10"/>
        <v>0.110380734378328</v>
      </c>
      <c r="E234" s="56">
        <f ca="1" t="shared" si="11"/>
        <v>1</v>
      </c>
      <c r="F234" s="64">
        <f ca="1">IF(E234=1,$C$4+SQRT(D234*($C$6-$C$4)*($C$5-$C$4)),$C$6-SQRT((1-D234)*($C$6-$C$4)*($C$6-$C$5)))</f>
        <v>8.4698526032243</v>
      </c>
    </row>
    <row r="235" spans="2:6">
      <c r="B235" s="55">
        <v>219</v>
      </c>
      <c r="C235" s="56">
        <f ca="1" t="shared" si="9"/>
        <v>0.188893458320683</v>
      </c>
      <c r="D235" s="56">
        <f ca="1" t="shared" si="10"/>
        <v>0.179389628227761</v>
      </c>
      <c r="E235" s="56">
        <f ca="1" t="shared" si="11"/>
        <v>1</v>
      </c>
      <c r="F235" s="64">
        <f ca="1">IF(E235=1,$C$4+SQRT(D235*($C$6-$C$4)*($C$5-$C$4)),$C$6-SQRT((1-D235)*($C$6-$C$4)*($C$6-$C$5)))</f>
        <v>8.59898184985484</v>
      </c>
    </row>
    <row r="236" spans="2:6">
      <c r="B236" s="55">
        <v>220</v>
      </c>
      <c r="C236" s="56">
        <f ca="1" t="shared" si="9"/>
        <v>0.609041087762409</v>
      </c>
      <c r="D236" s="56">
        <f ca="1" t="shared" si="10"/>
        <v>0.944903854472958</v>
      </c>
      <c r="E236" s="56">
        <f ca="1" t="shared" si="11"/>
        <v>2</v>
      </c>
      <c r="F236" s="64">
        <f ca="1">IF(E236=1,$C$4+SQRT(D236*($C$6-$C$4)*($C$5-$C$4)),$C$6-SQRT((1-D236)*($C$6-$C$4)*($C$6-$C$5)))</f>
        <v>9.66804775787158</v>
      </c>
    </row>
    <row r="237" spans="2:6">
      <c r="B237" s="55">
        <v>221</v>
      </c>
      <c r="C237" s="56">
        <f ca="1" t="shared" si="9"/>
        <v>0.723218455300693</v>
      </c>
      <c r="D237" s="56">
        <f ca="1" t="shared" si="10"/>
        <v>0.366804721536868</v>
      </c>
      <c r="E237" s="56">
        <f ca="1" t="shared" si="11"/>
        <v>2</v>
      </c>
      <c r="F237" s="64">
        <f ca="1">IF(E237=1,$C$4+SQRT(D237*($C$6-$C$4)*($C$5-$C$4)),$C$6-SQRT((1-D237)*($C$6-$C$4)*($C$6-$C$5)))</f>
        <v>8.87465980391427</v>
      </c>
    </row>
    <row r="238" spans="2:6">
      <c r="B238" s="55">
        <v>222</v>
      </c>
      <c r="C238" s="56">
        <f ca="1" t="shared" si="9"/>
        <v>0.980786664144667</v>
      </c>
      <c r="D238" s="56">
        <f ca="1" t="shared" si="10"/>
        <v>0.739497723945814</v>
      </c>
      <c r="E238" s="56">
        <f ca="1" t="shared" si="11"/>
        <v>2</v>
      </c>
      <c r="F238" s="64">
        <f ca="1">IF(E238=1,$C$4+SQRT(D238*($C$6-$C$4)*($C$5-$C$4)),$C$6-SQRT((1-D238)*($C$6-$C$4)*($C$6-$C$5)))</f>
        <v>9.27819354941344</v>
      </c>
    </row>
    <row r="239" spans="2:6">
      <c r="B239" s="55">
        <v>223</v>
      </c>
      <c r="C239" s="56">
        <f ca="1" t="shared" si="9"/>
        <v>0.758157476833805</v>
      </c>
      <c r="D239" s="56">
        <f ca="1" t="shared" si="10"/>
        <v>0.448710908550832</v>
      </c>
      <c r="E239" s="56">
        <f ca="1" t="shared" si="11"/>
        <v>2</v>
      </c>
      <c r="F239" s="64">
        <f ca="1">IF(E239=1,$C$4+SQRT(D239*($C$6-$C$4)*($C$5-$C$4)),$C$6-SQRT((1-D239)*($C$6-$C$4)*($C$6-$C$5)))</f>
        <v>8.94996277070842</v>
      </c>
    </row>
    <row r="240" spans="2:6">
      <c r="B240" s="55">
        <v>224</v>
      </c>
      <c r="C240" s="56">
        <f ca="1" t="shared" si="9"/>
        <v>0.771423419802004</v>
      </c>
      <c r="D240" s="56">
        <f ca="1" t="shared" si="10"/>
        <v>0.0813610376067866</v>
      </c>
      <c r="E240" s="56">
        <f ca="1" t="shared" si="11"/>
        <v>2</v>
      </c>
      <c r="F240" s="64">
        <f ca="1">IF(E240=1,$C$4+SQRT(D240*($C$6-$C$4)*($C$5-$C$4)),$C$6-SQRT((1-D240)*($C$6-$C$4)*($C$6-$C$5)))</f>
        <v>8.64453774497907</v>
      </c>
    </row>
    <row r="241" spans="2:6">
      <c r="B241" s="55">
        <v>225</v>
      </c>
      <c r="C241" s="56">
        <f ca="1" t="shared" si="9"/>
        <v>0.974600638398572</v>
      </c>
      <c r="D241" s="56">
        <f ca="1" t="shared" si="10"/>
        <v>0.0950789560460259</v>
      </c>
      <c r="E241" s="56">
        <f ca="1" t="shared" si="11"/>
        <v>2</v>
      </c>
      <c r="F241" s="64">
        <f ca="1">IF(E241=1,$C$4+SQRT(D241*($C$6-$C$4)*($C$5-$C$4)),$C$6-SQRT((1-D241)*($C$6-$C$4)*($C$6-$C$5)))</f>
        <v>8.65469628413955</v>
      </c>
    </row>
    <row r="242" spans="2:6">
      <c r="B242" s="55">
        <v>226</v>
      </c>
      <c r="C242" s="56">
        <f ca="1" t="shared" si="9"/>
        <v>0.263501431528147</v>
      </c>
      <c r="D242" s="56">
        <f ca="1" t="shared" si="10"/>
        <v>0.284050080445746</v>
      </c>
      <c r="E242" s="56">
        <f ca="1" t="shared" si="11"/>
        <v>1</v>
      </c>
      <c r="F242" s="64">
        <f ca="1">IF(E242=1,$C$4+SQRT(D242*($C$6-$C$4)*($C$5-$C$4)),$C$6-SQRT((1-D242)*($C$6-$C$4)*($C$6-$C$5)))</f>
        <v>8.75372419417947</v>
      </c>
    </row>
    <row r="243" spans="2:6">
      <c r="B243" s="55">
        <v>227</v>
      </c>
      <c r="C243" s="56">
        <f ca="1" t="shared" si="9"/>
        <v>0.00267550895532898</v>
      </c>
      <c r="D243" s="56">
        <f ca="1" t="shared" si="10"/>
        <v>0.139293361781573</v>
      </c>
      <c r="E243" s="56">
        <f ca="1" t="shared" si="11"/>
        <v>1</v>
      </c>
      <c r="F243" s="64">
        <f ca="1">IF(E243=1,$C$4+SQRT(D243*($C$6-$C$4)*($C$5-$C$4)),$C$6-SQRT((1-D243)*($C$6-$C$4)*($C$6-$C$5)))</f>
        <v>8.52781315213165</v>
      </c>
    </row>
    <row r="244" spans="2:6">
      <c r="B244" s="55">
        <v>228</v>
      </c>
      <c r="C244" s="56">
        <f ca="1" t="shared" si="9"/>
        <v>0.0425473100196423</v>
      </c>
      <c r="D244" s="56">
        <f ca="1" t="shared" si="10"/>
        <v>0.533937935956626</v>
      </c>
      <c r="E244" s="56">
        <f ca="1" t="shared" si="11"/>
        <v>1</v>
      </c>
      <c r="F244" s="64">
        <f ca="1">IF(E244=1,$C$4+SQRT(D244*($C$6-$C$4)*($C$5-$C$4)),$C$6-SQRT((1-D244)*($C$6-$C$4)*($C$6-$C$5)))</f>
        <v>9.03338079714752</v>
      </c>
    </row>
    <row r="245" spans="2:6">
      <c r="B245" s="55">
        <v>229</v>
      </c>
      <c r="C245" s="56">
        <f ca="1" t="shared" si="9"/>
        <v>0.555591640390545</v>
      </c>
      <c r="D245" s="56">
        <f ca="1" t="shared" si="10"/>
        <v>0.851860731534253</v>
      </c>
      <c r="E245" s="56">
        <f ca="1" t="shared" si="11"/>
        <v>2</v>
      </c>
      <c r="F245" s="64">
        <f ca="1">IF(E245=1,$C$4+SQRT(D245*($C$6-$C$4)*($C$5-$C$4)),$C$6-SQRT((1-D245)*($C$6-$C$4)*($C$6-$C$5)))</f>
        <v>9.45568525931085</v>
      </c>
    </row>
    <row r="246" spans="2:6">
      <c r="B246" s="55">
        <v>230</v>
      </c>
      <c r="C246" s="56">
        <f ca="1" t="shared" si="9"/>
        <v>0.338775238047359</v>
      </c>
      <c r="D246" s="56">
        <f ca="1" t="shared" si="10"/>
        <v>0.927378513222428</v>
      </c>
      <c r="E246" s="56">
        <f ca="1" t="shared" si="11"/>
        <v>1</v>
      </c>
      <c r="F246" s="64">
        <f ca="1">IF(E246=1,$C$4+SQRT(D246*($C$6-$C$4)*($C$5-$C$4)),$C$6-SQRT((1-D246)*($C$6-$C$4)*($C$6-$C$5)))</f>
        <v>9.36189464586834</v>
      </c>
    </row>
    <row r="247" spans="2:6">
      <c r="B247" s="55">
        <v>231</v>
      </c>
      <c r="C247" s="56">
        <f ca="1" t="shared" si="9"/>
        <v>0.856686188365194</v>
      </c>
      <c r="D247" s="56">
        <f ca="1" t="shared" si="10"/>
        <v>0.586925667164903</v>
      </c>
      <c r="E247" s="56">
        <f ca="1" t="shared" si="11"/>
        <v>2</v>
      </c>
      <c r="F247" s="64">
        <f ca="1">IF(E247=1,$C$4+SQRT(D247*($C$6-$C$4)*($C$5-$C$4)),$C$6-SQRT((1-D247)*($C$6-$C$4)*($C$6-$C$5)))</f>
        <v>9.09107279407524</v>
      </c>
    </row>
    <row r="248" spans="2:6">
      <c r="B248" s="55">
        <v>232</v>
      </c>
      <c r="C248" s="56">
        <f ca="1" t="shared" si="9"/>
        <v>0.374770128864754</v>
      </c>
      <c r="D248" s="56">
        <f ca="1" t="shared" si="10"/>
        <v>0.447774700983659</v>
      </c>
      <c r="E248" s="56">
        <f ca="1" t="shared" si="11"/>
        <v>1</v>
      </c>
      <c r="F248" s="64">
        <f ca="1">IF(E248=1,$C$4+SQRT(D248*($C$6-$C$4)*($C$5-$C$4)),$C$6-SQRT((1-D248)*($C$6-$C$4)*($C$6-$C$5)))</f>
        <v>8.94633471983613</v>
      </c>
    </row>
    <row r="249" spans="2:6">
      <c r="B249" s="55">
        <v>233</v>
      </c>
      <c r="C249" s="56">
        <f ca="1" t="shared" si="9"/>
        <v>0.114356400845859</v>
      </c>
      <c r="D249" s="56">
        <f ca="1" t="shared" si="10"/>
        <v>0.919856490792257</v>
      </c>
      <c r="E249" s="56">
        <f ca="1" t="shared" si="11"/>
        <v>1</v>
      </c>
      <c r="F249" s="64">
        <f ca="1">IF(E249=1,$C$4+SQRT(D249*($C$6-$C$4)*($C$5-$C$4)),$C$6-SQRT((1-D249)*($C$6-$C$4)*($C$6-$C$5)))</f>
        <v>9.3563601961074</v>
      </c>
    </row>
    <row r="250" spans="2:6">
      <c r="B250" s="55">
        <v>234</v>
      </c>
      <c r="C250" s="56">
        <f ca="1" t="shared" si="9"/>
        <v>0.963413362169237</v>
      </c>
      <c r="D250" s="56">
        <f ca="1" t="shared" si="10"/>
        <v>0.328702010816452</v>
      </c>
      <c r="E250" s="56">
        <f ca="1" t="shared" si="11"/>
        <v>2</v>
      </c>
      <c r="F250" s="64">
        <f ca="1">IF(E250=1,$C$4+SQRT(D250*($C$6-$C$4)*($C$5-$C$4)),$C$6-SQRT((1-D250)*($C$6-$C$4)*($C$6-$C$5)))</f>
        <v>8.84129556039208</v>
      </c>
    </row>
    <row r="251" spans="2:6">
      <c r="B251" s="55">
        <v>235</v>
      </c>
      <c r="C251" s="56">
        <f ca="1" t="shared" si="9"/>
        <v>0.677876755188602</v>
      </c>
      <c r="D251" s="56">
        <f ca="1" t="shared" si="10"/>
        <v>0.037205130878933</v>
      </c>
      <c r="E251" s="56">
        <f ca="1" t="shared" si="11"/>
        <v>2</v>
      </c>
      <c r="F251" s="64">
        <f ca="1">IF(E251=1,$C$4+SQRT(D251*($C$6-$C$4)*($C$5-$C$4)),$C$6-SQRT((1-D251)*($C$6-$C$4)*($C$6-$C$5)))</f>
        <v>8.61234379681344</v>
      </c>
    </row>
    <row r="252" spans="2:6">
      <c r="B252" s="55">
        <v>236</v>
      </c>
      <c r="C252" s="56">
        <f ca="1" t="shared" si="9"/>
        <v>0.270291138830648</v>
      </c>
      <c r="D252" s="56">
        <f ca="1" t="shared" si="10"/>
        <v>0.311127415058032</v>
      </c>
      <c r="E252" s="56">
        <f ca="1" t="shared" si="11"/>
        <v>1</v>
      </c>
      <c r="F252" s="64">
        <f ca="1">IF(E252=1,$C$4+SQRT(D252*($C$6-$C$4)*($C$5-$C$4)),$C$6-SQRT((1-D252)*($C$6-$C$4)*($C$6-$C$5)))</f>
        <v>8.78883130650099</v>
      </c>
    </row>
    <row r="253" spans="2:6">
      <c r="B253" s="55">
        <v>237</v>
      </c>
      <c r="C253" s="56">
        <f ca="1" t="shared" si="9"/>
        <v>0.250905195103658</v>
      </c>
      <c r="D253" s="56">
        <f ca="1" t="shared" si="10"/>
        <v>0.107449312691156</v>
      </c>
      <c r="E253" s="56">
        <f ca="1" t="shared" si="11"/>
        <v>1</v>
      </c>
      <c r="F253" s="64">
        <f ca="1">IF(E253=1,$C$4+SQRT(D253*($C$6-$C$4)*($C$5-$C$4)),$C$6-SQRT((1-D253)*($C$6-$C$4)*($C$6-$C$5)))</f>
        <v>8.46357159682439</v>
      </c>
    </row>
    <row r="254" spans="2:6">
      <c r="B254" s="55">
        <v>238</v>
      </c>
      <c r="C254" s="56">
        <f ca="1" t="shared" si="9"/>
        <v>0.0647674059457948</v>
      </c>
      <c r="D254" s="56">
        <f ca="1" t="shared" si="10"/>
        <v>0.0430597560249428</v>
      </c>
      <c r="E254" s="56">
        <f ca="1" t="shared" si="11"/>
        <v>1</v>
      </c>
      <c r="F254" s="64">
        <f ca="1">IF(E254=1,$C$4+SQRT(D254*($C$6-$C$4)*($C$5-$C$4)),$C$6-SQRT((1-D254)*($C$6-$C$4)*($C$6-$C$5)))</f>
        <v>8.293461261583</v>
      </c>
    </row>
    <row r="255" spans="2:6">
      <c r="B255" s="55">
        <v>239</v>
      </c>
      <c r="C255" s="56">
        <f ca="1" t="shared" si="9"/>
        <v>0.541683894135075</v>
      </c>
      <c r="D255" s="56">
        <f ca="1" t="shared" si="10"/>
        <v>0.141133837040834</v>
      </c>
      <c r="E255" s="56">
        <f ca="1" t="shared" si="11"/>
        <v>2</v>
      </c>
      <c r="F255" s="64">
        <f ca="1">IF(E255=1,$C$4+SQRT(D255*($C$6-$C$4)*($C$5-$C$4)),$C$6-SQRT((1-D255)*($C$6-$C$4)*($C$6-$C$5)))</f>
        <v>8.68937712292272</v>
      </c>
    </row>
    <row r="256" spans="2:6">
      <c r="B256" s="55">
        <v>240</v>
      </c>
      <c r="C256" s="56">
        <f ca="1" t="shared" si="9"/>
        <v>0.0726196487061184</v>
      </c>
      <c r="D256" s="56">
        <f ca="1" t="shared" si="10"/>
        <v>0.848532636464254</v>
      </c>
      <c r="E256" s="56">
        <f ca="1" t="shared" si="11"/>
        <v>1</v>
      </c>
      <c r="F256" s="64">
        <f ca="1">IF(E256=1,$C$4+SQRT(D256*($C$6-$C$4)*($C$5-$C$4)),$C$6-SQRT((1-D256)*($C$6-$C$4)*($C$6-$C$5)))</f>
        <v>9.30271457845858</v>
      </c>
    </row>
    <row r="257" spans="2:6">
      <c r="B257" s="55">
        <v>241</v>
      </c>
      <c r="C257" s="56">
        <f ca="1" t="shared" si="9"/>
        <v>0.220866678371448</v>
      </c>
      <c r="D257" s="56">
        <f ca="1" t="shared" si="10"/>
        <v>0.767953903677642</v>
      </c>
      <c r="E257" s="56">
        <f ca="1" t="shared" si="11"/>
        <v>1</v>
      </c>
      <c r="F257" s="64">
        <f ca="1">IF(E257=1,$C$4+SQRT(D257*($C$6-$C$4)*($C$5-$C$4)),$C$6-SQRT((1-D257)*($C$6-$C$4)*($C$6-$C$5)))</f>
        <v>9.23931747641808</v>
      </c>
    </row>
    <row r="258" spans="2:6">
      <c r="B258" s="55">
        <v>242</v>
      </c>
      <c r="C258" s="56">
        <f ca="1" t="shared" si="9"/>
        <v>0.608412234852149</v>
      </c>
      <c r="D258" s="56">
        <f ca="1" t="shared" si="10"/>
        <v>0.130569142433933</v>
      </c>
      <c r="E258" s="56">
        <f ca="1" t="shared" si="11"/>
        <v>2</v>
      </c>
      <c r="F258" s="64">
        <f ca="1">IF(E258=1,$C$4+SQRT(D258*($C$6-$C$4)*($C$5-$C$4)),$C$6-SQRT((1-D258)*($C$6-$C$4)*($C$6-$C$5)))</f>
        <v>8.68134094052627</v>
      </c>
    </row>
    <row r="259" spans="2:6">
      <c r="B259" s="55">
        <v>243</v>
      </c>
      <c r="C259" s="56">
        <f ca="1" t="shared" si="9"/>
        <v>0.274513521367989</v>
      </c>
      <c r="D259" s="56">
        <f ca="1" t="shared" si="10"/>
        <v>0.879031768095928</v>
      </c>
      <c r="E259" s="56">
        <f ca="1" t="shared" si="11"/>
        <v>1</v>
      </c>
      <c r="F259" s="64">
        <f ca="1">IF(E259=1,$C$4+SQRT(D259*($C$6-$C$4)*($C$5-$C$4)),$C$6-SQRT((1-D259)*($C$6-$C$4)*($C$6-$C$5)))</f>
        <v>9.32591988302154</v>
      </c>
    </row>
    <row r="260" spans="2:6">
      <c r="B260" s="55">
        <v>244</v>
      </c>
      <c r="C260" s="56">
        <f ca="1" t="shared" si="9"/>
        <v>0.528914934420723</v>
      </c>
      <c r="D260" s="56">
        <f ca="1" t="shared" si="10"/>
        <v>0.358836432636676</v>
      </c>
      <c r="E260" s="56">
        <f ca="1" t="shared" si="11"/>
        <v>2</v>
      </c>
      <c r="F260" s="64">
        <f ca="1">IF(E260=1,$C$4+SQRT(D260*($C$6-$C$4)*($C$5-$C$4)),$C$6-SQRT((1-D260)*($C$6-$C$4)*($C$6-$C$5)))</f>
        <v>8.86760115916403</v>
      </c>
    </row>
    <row r="261" spans="2:6">
      <c r="B261" s="55">
        <v>245</v>
      </c>
      <c r="C261" s="56">
        <f ca="1" t="shared" si="9"/>
        <v>0.891447275010736</v>
      </c>
      <c r="D261" s="56">
        <f ca="1" t="shared" si="10"/>
        <v>0.496038863476574</v>
      </c>
      <c r="E261" s="56">
        <f ca="1" t="shared" si="11"/>
        <v>2</v>
      </c>
      <c r="F261" s="64">
        <f ca="1">IF(E261=1,$C$4+SQRT(D261*($C$6-$C$4)*($C$5-$C$4)),$C$6-SQRT((1-D261)*($C$6-$C$4)*($C$6-$C$5)))</f>
        <v>8.99604667785457</v>
      </c>
    </row>
    <row r="262" spans="2:6">
      <c r="B262" s="55">
        <v>246</v>
      </c>
      <c r="C262" s="56">
        <f ca="1" t="shared" si="9"/>
        <v>0.181413827370317</v>
      </c>
      <c r="D262" s="56">
        <f ca="1" t="shared" si="10"/>
        <v>0.110198424640373</v>
      </c>
      <c r="E262" s="56">
        <f ca="1" t="shared" si="11"/>
        <v>1</v>
      </c>
      <c r="F262" s="64">
        <f ca="1">IF(E262=1,$C$4+SQRT(D262*($C$6-$C$4)*($C$5-$C$4)),$C$6-SQRT((1-D262)*($C$6-$C$4)*($C$6-$C$5)))</f>
        <v>8.4694644281314</v>
      </c>
    </row>
    <row r="263" spans="2:6">
      <c r="B263" s="55">
        <v>247</v>
      </c>
      <c r="C263" s="56">
        <f ca="1" t="shared" si="9"/>
        <v>0.566295995616105</v>
      </c>
      <c r="D263" s="56">
        <f ca="1" t="shared" si="10"/>
        <v>0.68116958268629</v>
      </c>
      <c r="E263" s="56">
        <f ca="1" t="shared" si="11"/>
        <v>2</v>
      </c>
      <c r="F263" s="64">
        <f ca="1">IF(E263=1,$C$4+SQRT(D263*($C$6-$C$4)*($C$5-$C$4)),$C$6-SQRT((1-D263)*($C$6-$C$4)*($C$6-$C$5)))</f>
        <v>9.20146331666766</v>
      </c>
    </row>
    <row r="264" spans="2:6">
      <c r="B264" s="55">
        <v>248</v>
      </c>
      <c r="C264" s="56">
        <f ca="1" t="shared" si="9"/>
        <v>0.311244552904098</v>
      </c>
      <c r="D264" s="56">
        <f ca="1" t="shared" si="10"/>
        <v>0.739399745719921</v>
      </c>
      <c r="E264" s="56">
        <f ca="1" t="shared" si="11"/>
        <v>1</v>
      </c>
      <c r="F264" s="64">
        <f ca="1">IF(E264=1,$C$4+SQRT(D264*($C$6-$C$4)*($C$5-$C$4)),$C$6-SQRT((1-D264)*($C$6-$C$4)*($C$6-$C$5)))</f>
        <v>9.21605899998308</v>
      </c>
    </row>
    <row r="265" spans="2:6">
      <c r="B265" s="55">
        <v>249</v>
      </c>
      <c r="C265" s="56">
        <f ca="1" t="shared" si="9"/>
        <v>0.762671289498057</v>
      </c>
      <c r="D265" s="56">
        <f ca="1" t="shared" si="10"/>
        <v>0.587873918447113</v>
      </c>
      <c r="E265" s="56">
        <f ca="1" t="shared" si="11"/>
        <v>2</v>
      </c>
      <c r="F265" s="64">
        <f ca="1">IF(E265=1,$C$4+SQRT(D265*($C$6-$C$4)*($C$5-$C$4)),$C$6-SQRT((1-D265)*($C$6-$C$4)*($C$6-$C$5)))</f>
        <v>9.09211665776611</v>
      </c>
    </row>
    <row r="266" spans="2:6">
      <c r="B266" s="55">
        <v>250</v>
      </c>
      <c r="C266" s="56">
        <f ca="1" t="shared" si="9"/>
        <v>0.0887887302491637</v>
      </c>
      <c r="D266" s="56">
        <f ca="1" t="shared" si="10"/>
        <v>0.592396698873628</v>
      </c>
      <c r="E266" s="56">
        <f ca="1" t="shared" si="11"/>
        <v>1</v>
      </c>
      <c r="F266" s="64">
        <f ca="1">IF(E266=1,$C$4+SQRT(D266*($C$6-$C$4)*($C$5-$C$4)),$C$6-SQRT((1-D266)*($C$6-$C$4)*($C$6-$C$5)))</f>
        <v>9.08848215315974</v>
      </c>
    </row>
    <row r="267" spans="2:6">
      <c r="B267" s="55">
        <v>251</v>
      </c>
      <c r="C267" s="56">
        <f ca="1" t="shared" si="9"/>
        <v>0.704325496377721</v>
      </c>
      <c r="D267" s="56">
        <f ca="1" t="shared" si="10"/>
        <v>0.401010970528709</v>
      </c>
      <c r="E267" s="56">
        <f ca="1" t="shared" si="11"/>
        <v>2</v>
      </c>
      <c r="F267" s="64">
        <f ca="1">IF(E267=1,$C$4+SQRT(D267*($C$6-$C$4)*($C$5-$C$4)),$C$6-SQRT((1-D267)*($C$6-$C$4)*($C$6-$C$5)))</f>
        <v>8.90547815967767</v>
      </c>
    </row>
    <row r="268" spans="2:6">
      <c r="B268" s="55">
        <v>252</v>
      </c>
      <c r="C268" s="56">
        <f ca="1" t="shared" si="9"/>
        <v>0.874343269966637</v>
      </c>
      <c r="D268" s="56">
        <f ca="1" t="shared" si="10"/>
        <v>0.0535145974016573</v>
      </c>
      <c r="E268" s="56">
        <f ca="1" t="shared" si="11"/>
        <v>2</v>
      </c>
      <c r="F268" s="64">
        <f ca="1">IF(E268=1,$C$4+SQRT(D268*($C$6-$C$4)*($C$5-$C$4)),$C$6-SQRT((1-D268)*($C$6-$C$4)*($C$6-$C$5)))</f>
        <v>8.624147244362</v>
      </c>
    </row>
    <row r="269" spans="2:6">
      <c r="B269" s="55">
        <v>253</v>
      </c>
      <c r="C269" s="56">
        <f ca="1" t="shared" si="9"/>
        <v>0.627263704876592</v>
      </c>
      <c r="D269" s="56">
        <f ca="1" t="shared" si="10"/>
        <v>0.399916927127449</v>
      </c>
      <c r="E269" s="56">
        <f ca="1" t="shared" si="11"/>
        <v>2</v>
      </c>
      <c r="F269" s="64">
        <f ca="1">IF(E269=1,$C$4+SQRT(D269*($C$6-$C$4)*($C$5-$C$4)),$C$6-SQRT((1-D269)*($C$6-$C$4)*($C$6-$C$5)))</f>
        <v>8.90447905280405</v>
      </c>
    </row>
    <row r="270" spans="2:6">
      <c r="B270" s="55">
        <v>254</v>
      </c>
      <c r="C270" s="56">
        <f ca="1" t="shared" si="9"/>
        <v>0.916747398096227</v>
      </c>
      <c r="D270" s="56">
        <f ca="1" t="shared" si="10"/>
        <v>0.9185430920155</v>
      </c>
      <c r="E270" s="56">
        <f ca="1" t="shared" si="11"/>
        <v>2</v>
      </c>
      <c r="F270" s="64">
        <f ca="1">IF(E270=1,$C$4+SQRT(D270*($C$6-$C$4)*($C$5-$C$4)),$C$6-SQRT((1-D270)*($C$6-$C$4)*($C$6-$C$5)))</f>
        <v>9.59637416340254</v>
      </c>
    </row>
    <row r="271" spans="2:6">
      <c r="B271" s="55">
        <v>255</v>
      </c>
      <c r="C271" s="56">
        <f ca="1" t="shared" si="9"/>
        <v>0.0769107158055715</v>
      </c>
      <c r="D271" s="56">
        <f ca="1" t="shared" si="10"/>
        <v>0.74630611603472</v>
      </c>
      <c r="E271" s="56">
        <f ca="1" t="shared" si="11"/>
        <v>1</v>
      </c>
      <c r="F271" s="64">
        <f ca="1">IF(E271=1,$C$4+SQRT(D271*($C$6-$C$4)*($C$5-$C$4)),$C$6-SQRT((1-D271)*($C$6-$C$4)*($C$6-$C$5)))</f>
        <v>9.22172510495178</v>
      </c>
    </row>
    <row r="272" spans="2:6">
      <c r="B272" s="55">
        <v>256</v>
      </c>
      <c r="C272" s="56">
        <f ca="1" t="shared" si="9"/>
        <v>0.683646301331527</v>
      </c>
      <c r="D272" s="56">
        <f ca="1" t="shared" si="10"/>
        <v>0.623616714225907</v>
      </c>
      <c r="E272" s="56">
        <f ca="1" t="shared" si="11"/>
        <v>2</v>
      </c>
      <c r="F272" s="64">
        <f ca="1">IF(E272=1,$C$4+SQRT(D272*($C$6-$C$4)*($C$5-$C$4)),$C$6-SQRT((1-D272)*($C$6-$C$4)*($C$6-$C$5)))</f>
        <v>9.1323787856742</v>
      </c>
    </row>
    <row r="273" spans="2:6">
      <c r="B273" s="55">
        <v>257</v>
      </c>
      <c r="C273" s="56">
        <f ca="1" t="shared" ref="C273:C336" si="12">RAND()</f>
        <v>0.490703212610932</v>
      </c>
      <c r="D273" s="56">
        <f ca="1" t="shared" ref="D273:D336" si="13">RAND()</f>
        <v>0.0652644942375009</v>
      </c>
      <c r="E273" s="56">
        <f ca="1" t="shared" ref="E273:E336" si="14">IF(C273&lt;=$C$10,1,2)</f>
        <v>1</v>
      </c>
      <c r="F273" s="64">
        <f ca="1">IF(E273=1,$C$4+SQRT(D273*($C$6-$C$4)*($C$5-$C$4)),$C$6-SQRT((1-D273)*($C$6-$C$4)*($C$6-$C$5)))</f>
        <v>8.36128795783281</v>
      </c>
    </row>
    <row r="274" spans="2:6">
      <c r="B274" s="55">
        <v>258</v>
      </c>
      <c r="C274" s="56">
        <f ca="1" t="shared" si="12"/>
        <v>0.176329591056238</v>
      </c>
      <c r="D274" s="56">
        <f ca="1" t="shared" si="13"/>
        <v>0.838263745325436</v>
      </c>
      <c r="E274" s="56">
        <f ca="1" t="shared" si="14"/>
        <v>1</v>
      </c>
      <c r="F274" s="64">
        <f ca="1">IF(E274=1,$C$4+SQRT(D274*($C$6-$C$4)*($C$5-$C$4)),$C$6-SQRT((1-D274)*($C$6-$C$4)*($C$6-$C$5)))</f>
        <v>9.29480789719976</v>
      </c>
    </row>
    <row r="275" spans="2:6">
      <c r="B275" s="55">
        <v>259</v>
      </c>
      <c r="C275" s="56">
        <f ca="1" t="shared" si="12"/>
        <v>0.810231496313764</v>
      </c>
      <c r="D275" s="56">
        <f ca="1" t="shared" si="13"/>
        <v>0.668272565560796</v>
      </c>
      <c r="E275" s="56">
        <f ca="1" t="shared" si="14"/>
        <v>2</v>
      </c>
      <c r="F275" s="64">
        <f ca="1">IF(E275=1,$C$4+SQRT(D275*($C$6-$C$4)*($C$5-$C$4)),$C$6-SQRT((1-D275)*($C$6-$C$4)*($C$6-$C$5)))</f>
        <v>9.1854726101116</v>
      </c>
    </row>
    <row r="276" spans="2:6">
      <c r="B276" s="55">
        <v>260</v>
      </c>
      <c r="C276" s="56">
        <f ca="1" t="shared" si="12"/>
        <v>0.745900266489048</v>
      </c>
      <c r="D276" s="56">
        <f ca="1" t="shared" si="13"/>
        <v>0.525409044747784</v>
      </c>
      <c r="E276" s="56">
        <f ca="1" t="shared" si="14"/>
        <v>2</v>
      </c>
      <c r="F276" s="64">
        <f ca="1">IF(E276=1,$C$4+SQRT(D276*($C$6-$C$4)*($C$5-$C$4)),$C$6-SQRT((1-D276)*($C$6-$C$4)*($C$6-$C$5)))</f>
        <v>9.02574032696389</v>
      </c>
    </row>
    <row r="277" spans="2:6">
      <c r="B277" s="55">
        <v>261</v>
      </c>
      <c r="C277" s="56">
        <f ca="1" t="shared" si="12"/>
        <v>0.257027203366345</v>
      </c>
      <c r="D277" s="56">
        <f ca="1" t="shared" si="13"/>
        <v>0.697930825080159</v>
      </c>
      <c r="E277" s="56">
        <f ca="1" t="shared" si="14"/>
        <v>1</v>
      </c>
      <c r="F277" s="64">
        <f ca="1">IF(E277=1,$C$4+SQRT(D277*($C$6-$C$4)*($C$5-$C$4)),$C$6-SQRT((1-D277)*($C$6-$C$4)*($C$6-$C$5)))</f>
        <v>9.18146589039224</v>
      </c>
    </row>
    <row r="278" spans="2:6">
      <c r="B278" s="55">
        <v>262</v>
      </c>
      <c r="C278" s="56">
        <f ca="1" t="shared" si="12"/>
        <v>0.0487077827043194</v>
      </c>
      <c r="D278" s="56">
        <f ca="1" t="shared" si="13"/>
        <v>0.519752998088756</v>
      </c>
      <c r="E278" s="56">
        <f ca="1" t="shared" si="14"/>
        <v>1</v>
      </c>
      <c r="F278" s="64">
        <f ca="1">IF(E278=1,$C$4+SQRT(D278*($C$6-$C$4)*($C$5-$C$4)),$C$6-SQRT((1-D278)*($C$6-$C$4)*($C$6-$C$5)))</f>
        <v>9.0195616686486</v>
      </c>
    </row>
    <row r="279" spans="2:6">
      <c r="B279" s="55">
        <v>263</v>
      </c>
      <c r="C279" s="56">
        <f ca="1" t="shared" si="12"/>
        <v>0.231217580509406</v>
      </c>
      <c r="D279" s="56">
        <f ca="1" t="shared" si="13"/>
        <v>0.543921799212989</v>
      </c>
      <c r="E279" s="56">
        <f ca="1" t="shared" si="14"/>
        <v>1</v>
      </c>
      <c r="F279" s="64">
        <f ca="1">IF(E279=1,$C$4+SQRT(D279*($C$6-$C$4)*($C$5-$C$4)),$C$6-SQRT((1-D279)*($C$6-$C$4)*($C$6-$C$5)))</f>
        <v>9.04299741055574</v>
      </c>
    </row>
    <row r="280" spans="2:6">
      <c r="B280" s="55">
        <v>264</v>
      </c>
      <c r="C280" s="56">
        <f ca="1" t="shared" si="12"/>
        <v>0.293999375066035</v>
      </c>
      <c r="D280" s="56">
        <f ca="1" t="shared" si="13"/>
        <v>0.632966628241709</v>
      </c>
      <c r="E280" s="56">
        <f ca="1" t="shared" si="14"/>
        <v>1</v>
      </c>
      <c r="F280" s="64">
        <f ca="1">IF(E280=1,$C$4+SQRT(D280*($C$6-$C$4)*($C$5-$C$4)),$C$6-SQRT((1-D280)*($C$6-$C$4)*($C$6-$C$5)))</f>
        <v>9.12513699454041</v>
      </c>
    </row>
    <row r="281" spans="2:6">
      <c r="B281" s="55">
        <v>265</v>
      </c>
      <c r="C281" s="56">
        <f ca="1" t="shared" si="12"/>
        <v>0.38323180457248</v>
      </c>
      <c r="D281" s="56">
        <f ca="1" t="shared" si="13"/>
        <v>0.809462041591279</v>
      </c>
      <c r="E281" s="56">
        <f ca="1" t="shared" si="14"/>
        <v>1</v>
      </c>
      <c r="F281" s="64">
        <f ca="1">IF(E281=1,$C$4+SQRT(D281*($C$6-$C$4)*($C$5-$C$4)),$C$6-SQRT((1-D281)*($C$6-$C$4)*($C$6-$C$5)))</f>
        <v>9.27236947589234</v>
      </c>
    </row>
    <row r="282" spans="2:6">
      <c r="B282" s="55">
        <v>266</v>
      </c>
      <c r="C282" s="56">
        <f ca="1" t="shared" si="12"/>
        <v>0.0581309224315503</v>
      </c>
      <c r="D282" s="56">
        <f ca="1" t="shared" si="13"/>
        <v>0.706130929896921</v>
      </c>
      <c r="E282" s="56">
        <f ca="1" t="shared" si="14"/>
        <v>1</v>
      </c>
      <c r="F282" s="64">
        <f ca="1">IF(E282=1,$C$4+SQRT(D282*($C$6-$C$4)*($C$5-$C$4)),$C$6-SQRT((1-D282)*($C$6-$C$4)*($C$6-$C$5)))</f>
        <v>9.18838624183968</v>
      </c>
    </row>
    <row r="283" spans="2:6">
      <c r="B283" s="55">
        <v>267</v>
      </c>
      <c r="C283" s="56">
        <f ca="1" t="shared" si="12"/>
        <v>0.705808956328879</v>
      </c>
      <c r="D283" s="56">
        <f ca="1" t="shared" si="13"/>
        <v>0.787267055942166</v>
      </c>
      <c r="E283" s="56">
        <f ca="1" t="shared" si="14"/>
        <v>2</v>
      </c>
      <c r="F283" s="64">
        <f ca="1">IF(E283=1,$C$4+SQRT(D283*($C$6-$C$4)*($C$5-$C$4)),$C$6-SQRT((1-D283)*($C$6-$C$4)*($C$6-$C$5)))</f>
        <v>9.34772253747683</v>
      </c>
    </row>
    <row r="284" spans="2:6">
      <c r="B284" s="55">
        <v>268</v>
      </c>
      <c r="C284" s="56">
        <f ca="1" t="shared" si="12"/>
        <v>0.486959638628021</v>
      </c>
      <c r="D284" s="56">
        <f ca="1" t="shared" si="13"/>
        <v>0.0938880050878483</v>
      </c>
      <c r="E284" s="56">
        <f ca="1" t="shared" si="14"/>
        <v>1</v>
      </c>
      <c r="F284" s="64">
        <f ca="1">IF(E284=1,$C$4+SQRT(D284*($C$6-$C$4)*($C$5-$C$4)),$C$6-SQRT((1-D284)*($C$6-$C$4)*($C$6-$C$5)))</f>
        <v>8.43333129378767</v>
      </c>
    </row>
    <row r="285" spans="2:6">
      <c r="B285" s="55">
        <v>269</v>
      </c>
      <c r="C285" s="56">
        <f ca="1" t="shared" si="12"/>
        <v>0.437155881824537</v>
      </c>
      <c r="D285" s="56">
        <f ca="1" t="shared" si="13"/>
        <v>0.0515024353675162</v>
      </c>
      <c r="E285" s="56">
        <f ca="1" t="shared" si="14"/>
        <v>1</v>
      </c>
      <c r="F285" s="64">
        <f ca="1">IF(E285=1,$C$4+SQRT(D285*($C$6-$C$4)*($C$5-$C$4)),$C$6-SQRT((1-D285)*($C$6-$C$4)*($C$6-$C$5)))</f>
        <v>8.32094371895245</v>
      </c>
    </row>
    <row r="286" spans="2:6">
      <c r="B286" s="55">
        <v>270</v>
      </c>
      <c r="C286" s="56">
        <f ca="1" t="shared" si="12"/>
        <v>0.415709337167125</v>
      </c>
      <c r="D286" s="56">
        <f ca="1" t="shared" si="13"/>
        <v>0.846876068259288</v>
      </c>
      <c r="E286" s="56">
        <f ca="1" t="shared" si="14"/>
        <v>1</v>
      </c>
      <c r="F286" s="64">
        <f ca="1">IF(E286=1,$C$4+SQRT(D286*($C$6-$C$4)*($C$5-$C$4)),$C$6-SQRT((1-D286)*($C$6-$C$4)*($C$6-$C$5)))</f>
        <v>9.30144232930951</v>
      </c>
    </row>
    <row r="287" spans="2:6">
      <c r="B287" s="55">
        <v>271</v>
      </c>
      <c r="C287" s="56">
        <f ca="1" t="shared" si="12"/>
        <v>0.177566151929918</v>
      </c>
      <c r="D287" s="56">
        <f ca="1" t="shared" si="13"/>
        <v>0.133902026327725</v>
      </c>
      <c r="E287" s="56">
        <f ca="1" t="shared" si="14"/>
        <v>1</v>
      </c>
      <c r="F287" s="64">
        <f ca="1">IF(E287=1,$C$4+SQRT(D287*($C$6-$C$4)*($C$5-$C$4)),$C$6-SQRT((1-D287)*($C$6-$C$4)*($C$6-$C$5)))</f>
        <v>8.51749787695743</v>
      </c>
    </row>
    <row r="288" spans="2:6">
      <c r="B288" s="55">
        <v>272</v>
      </c>
      <c r="C288" s="56">
        <f ca="1" t="shared" si="12"/>
        <v>0.207657361599356</v>
      </c>
      <c r="D288" s="56">
        <f ca="1" t="shared" si="13"/>
        <v>0.0975441863643605</v>
      </c>
      <c r="E288" s="56">
        <f ca="1" t="shared" si="14"/>
        <v>1</v>
      </c>
      <c r="F288" s="64">
        <f ca="1">IF(E288=1,$C$4+SQRT(D288*($C$6-$C$4)*($C$5-$C$4)),$C$6-SQRT((1-D288)*($C$6-$C$4)*($C$6-$C$5)))</f>
        <v>8.44168809439323</v>
      </c>
    </row>
    <row r="289" spans="2:6">
      <c r="B289" s="55">
        <v>273</v>
      </c>
      <c r="C289" s="56">
        <f ca="1" t="shared" si="12"/>
        <v>0.876669330825809</v>
      </c>
      <c r="D289" s="56">
        <f ca="1" t="shared" si="13"/>
        <v>0.386148265778927</v>
      </c>
      <c r="E289" s="56">
        <f ca="1" t="shared" si="14"/>
        <v>2</v>
      </c>
      <c r="F289" s="64">
        <f ca="1">IF(E289=1,$C$4+SQRT(D289*($C$6-$C$4)*($C$5-$C$4)),$C$6-SQRT((1-D289)*($C$6-$C$4)*($C$6-$C$5)))</f>
        <v>8.89198218947431</v>
      </c>
    </row>
    <row r="290" spans="2:6">
      <c r="B290" s="55">
        <v>274</v>
      </c>
      <c r="C290" s="56">
        <f ca="1" t="shared" si="12"/>
        <v>0.366022218637191</v>
      </c>
      <c r="D290" s="56">
        <f ca="1" t="shared" si="13"/>
        <v>0.751958478395074</v>
      </c>
      <c r="E290" s="56">
        <f ca="1" t="shared" si="14"/>
        <v>1</v>
      </c>
      <c r="F290" s="64">
        <f ca="1">IF(E290=1,$C$4+SQRT(D290*($C$6-$C$4)*($C$5-$C$4)),$C$6-SQRT((1-D290)*($C$6-$C$4)*($C$6-$C$5)))</f>
        <v>9.22634291973744</v>
      </c>
    </row>
    <row r="291" spans="2:6">
      <c r="B291" s="55">
        <v>275</v>
      </c>
      <c r="C291" s="56">
        <f ca="1" t="shared" si="12"/>
        <v>0.47153991439444</v>
      </c>
      <c r="D291" s="56">
        <f ca="1" t="shared" si="13"/>
        <v>0.522419937361465</v>
      </c>
      <c r="E291" s="56">
        <f ca="1" t="shared" si="14"/>
        <v>1</v>
      </c>
      <c r="F291" s="64">
        <f ca="1">IF(E291=1,$C$4+SQRT(D291*($C$6-$C$4)*($C$5-$C$4)),$C$6-SQRT((1-D291)*($C$6-$C$4)*($C$6-$C$5)))</f>
        <v>9.02217409217947</v>
      </c>
    </row>
    <row r="292" spans="2:6">
      <c r="B292" s="55">
        <v>276</v>
      </c>
      <c r="C292" s="56">
        <f ca="1" t="shared" si="12"/>
        <v>0.776696671942058</v>
      </c>
      <c r="D292" s="56">
        <f ca="1" t="shared" si="13"/>
        <v>0.971081424241635</v>
      </c>
      <c r="E292" s="56">
        <f ca="1" t="shared" si="14"/>
        <v>2</v>
      </c>
      <c r="F292" s="64">
        <f ca="1">IF(E292=1,$C$4+SQRT(D292*($C$6-$C$4)*($C$5-$C$4)),$C$6-SQRT((1-D292)*($C$6-$C$4)*($C$6-$C$5)))</f>
        <v>9.75950644183943</v>
      </c>
    </row>
    <row r="293" spans="2:6">
      <c r="B293" s="55">
        <v>277</v>
      </c>
      <c r="C293" s="56">
        <f ca="1" t="shared" si="12"/>
        <v>0.475670943092829</v>
      </c>
      <c r="D293" s="56">
        <f ca="1" t="shared" si="13"/>
        <v>0.0503234264558623</v>
      </c>
      <c r="E293" s="56">
        <f ca="1" t="shared" si="14"/>
        <v>1</v>
      </c>
      <c r="F293" s="64">
        <f ca="1">IF(E293=1,$C$4+SQRT(D293*($C$6-$C$4)*($C$5-$C$4)),$C$6-SQRT((1-D293)*($C$6-$C$4)*($C$6-$C$5)))</f>
        <v>8.31724888165559</v>
      </c>
    </row>
    <row r="294" spans="2:6">
      <c r="B294" s="55">
        <v>278</v>
      </c>
      <c r="C294" s="56">
        <f ca="1" t="shared" si="12"/>
        <v>0.0451391367524965</v>
      </c>
      <c r="D294" s="56">
        <f ca="1" t="shared" si="13"/>
        <v>0.632758289145931</v>
      </c>
      <c r="E294" s="56">
        <f ca="1" t="shared" si="14"/>
        <v>1</v>
      </c>
      <c r="F294" s="64">
        <f ca="1">IF(E294=1,$C$4+SQRT(D294*($C$6-$C$4)*($C$5-$C$4)),$C$6-SQRT((1-D294)*($C$6-$C$4)*($C$6-$C$5)))</f>
        <v>9.1249518115421</v>
      </c>
    </row>
    <row r="295" spans="2:6">
      <c r="B295" s="55">
        <v>279</v>
      </c>
      <c r="C295" s="56">
        <f ca="1" t="shared" si="12"/>
        <v>0.885537103303365</v>
      </c>
      <c r="D295" s="56">
        <f ca="1" t="shared" si="13"/>
        <v>0.278459523014724</v>
      </c>
      <c r="E295" s="56">
        <f ca="1" t="shared" si="14"/>
        <v>2</v>
      </c>
      <c r="F295" s="64">
        <f ca="1">IF(E295=1,$C$4+SQRT(D295*($C$6-$C$4)*($C$5-$C$4)),$C$6-SQRT((1-D295)*($C$6-$C$4)*($C$6-$C$5)))</f>
        <v>8.79871695509736</v>
      </c>
    </row>
    <row r="296" spans="2:6">
      <c r="B296" s="55">
        <v>280</v>
      </c>
      <c r="C296" s="56">
        <f ca="1" t="shared" si="12"/>
        <v>0.271043845284785</v>
      </c>
      <c r="D296" s="56">
        <f ca="1" t="shared" si="13"/>
        <v>0.303888192943545</v>
      </c>
      <c r="E296" s="56">
        <f ca="1" t="shared" si="14"/>
        <v>1</v>
      </c>
      <c r="F296" s="64">
        <f ca="1">IF(E296=1,$C$4+SQRT(D296*($C$6-$C$4)*($C$5-$C$4)),$C$6-SQRT((1-D296)*($C$6-$C$4)*($C$6-$C$5)))</f>
        <v>8.7796001448737</v>
      </c>
    </row>
    <row r="297" spans="2:6">
      <c r="B297" s="55">
        <v>281</v>
      </c>
      <c r="C297" s="56">
        <f ca="1" t="shared" si="12"/>
        <v>0.842925764511772</v>
      </c>
      <c r="D297" s="56">
        <f ca="1" t="shared" si="13"/>
        <v>0.910070315413539</v>
      </c>
      <c r="E297" s="56">
        <f ca="1" t="shared" si="14"/>
        <v>2</v>
      </c>
      <c r="F297" s="64">
        <f ca="1">IF(E297=1,$C$4+SQRT(D297*($C$6-$C$4)*($C$5-$C$4)),$C$6-SQRT((1-D297)*($C$6-$C$4)*($C$6-$C$5)))</f>
        <v>9.5759016986913</v>
      </c>
    </row>
    <row r="298" spans="2:6">
      <c r="B298" s="55">
        <v>282</v>
      </c>
      <c r="C298" s="56">
        <f ca="1" t="shared" si="12"/>
        <v>0.00717277060441535</v>
      </c>
      <c r="D298" s="56">
        <f ca="1" t="shared" si="13"/>
        <v>0.617997201775785</v>
      </c>
      <c r="E298" s="56">
        <f ca="1" t="shared" si="14"/>
        <v>1</v>
      </c>
      <c r="F298" s="64">
        <f ca="1">IF(E298=1,$C$4+SQRT(D298*($C$6-$C$4)*($C$5-$C$4)),$C$6-SQRT((1-D298)*($C$6-$C$4)*($C$6-$C$5)))</f>
        <v>9.11175285182975</v>
      </c>
    </row>
    <row r="299" spans="2:6">
      <c r="B299" s="55">
        <v>283</v>
      </c>
      <c r="C299" s="56">
        <f ca="1" t="shared" si="12"/>
        <v>0.769303651186054</v>
      </c>
      <c r="D299" s="56">
        <f ca="1" t="shared" si="13"/>
        <v>0.438186660670372</v>
      </c>
      <c r="E299" s="56">
        <f ca="1" t="shared" si="14"/>
        <v>2</v>
      </c>
      <c r="F299" s="64">
        <f ca="1">IF(E299=1,$C$4+SQRT(D299*($C$6-$C$4)*($C$5-$C$4)),$C$6-SQRT((1-D299)*($C$6-$C$4)*($C$6-$C$5)))</f>
        <v>8.93998741580146</v>
      </c>
    </row>
    <row r="300" spans="2:6">
      <c r="B300" s="55">
        <v>284</v>
      </c>
      <c r="C300" s="56">
        <f ca="1" t="shared" si="12"/>
        <v>0.449336227696686</v>
      </c>
      <c r="D300" s="56">
        <f ca="1" t="shared" si="13"/>
        <v>0.47055834323994</v>
      </c>
      <c r="E300" s="56">
        <f ca="1" t="shared" si="14"/>
        <v>1</v>
      </c>
      <c r="F300" s="64">
        <f ca="1">IF(E300=1,$C$4+SQRT(D300*($C$6-$C$4)*($C$5-$C$4)),$C$6-SQRT((1-D300)*($C$6-$C$4)*($C$6-$C$5)))</f>
        <v>8.97011168763183</v>
      </c>
    </row>
    <row r="301" spans="2:6">
      <c r="B301" s="55">
        <v>285</v>
      </c>
      <c r="C301" s="56">
        <f ca="1" t="shared" si="12"/>
        <v>0.0184093262055833</v>
      </c>
      <c r="D301" s="56">
        <f ca="1" t="shared" si="13"/>
        <v>0.704438251018923</v>
      </c>
      <c r="E301" s="56">
        <f ca="1" t="shared" si="14"/>
        <v>1</v>
      </c>
      <c r="F301" s="64">
        <f ca="1">IF(E301=1,$C$4+SQRT(D301*($C$6-$C$4)*($C$5-$C$4)),$C$6-SQRT((1-D301)*($C$6-$C$4)*($C$6-$C$5)))</f>
        <v>9.18696103644469</v>
      </c>
    </row>
    <row r="302" spans="2:6">
      <c r="B302" s="55">
        <v>286</v>
      </c>
      <c r="C302" s="56">
        <f ca="1" t="shared" si="12"/>
        <v>0.435681906438173</v>
      </c>
      <c r="D302" s="56">
        <f ca="1" t="shared" si="13"/>
        <v>0.598049714117518</v>
      </c>
      <c r="E302" s="56">
        <f ca="1" t="shared" si="14"/>
        <v>1</v>
      </c>
      <c r="F302" s="64">
        <f ca="1">IF(E302=1,$C$4+SQRT(D302*($C$6-$C$4)*($C$5-$C$4)),$C$6-SQRT((1-D302)*($C$6-$C$4)*($C$6-$C$5)))</f>
        <v>9.09366330661453</v>
      </c>
    </row>
    <row r="303" spans="2:6">
      <c r="B303" s="55">
        <v>287</v>
      </c>
      <c r="C303" s="56">
        <f ca="1" t="shared" si="12"/>
        <v>0.351295878657596</v>
      </c>
      <c r="D303" s="56">
        <f ca="1" t="shared" si="13"/>
        <v>0.201295317793405</v>
      </c>
      <c r="E303" s="56">
        <f ca="1" t="shared" si="14"/>
        <v>1</v>
      </c>
      <c r="F303" s="64">
        <f ca="1">IF(E303=1,$C$4+SQRT(D303*($C$6-$C$4)*($C$5-$C$4)),$C$6-SQRT((1-D303)*($C$6-$C$4)*($C$6-$C$5)))</f>
        <v>8.63450030385084</v>
      </c>
    </row>
    <row r="304" spans="2:6">
      <c r="B304" s="55">
        <v>288</v>
      </c>
      <c r="C304" s="56">
        <f ca="1" t="shared" si="12"/>
        <v>0.765980729312904</v>
      </c>
      <c r="D304" s="56">
        <f ca="1" t="shared" si="13"/>
        <v>0.655635301244851</v>
      </c>
      <c r="E304" s="56">
        <f ca="1" t="shared" si="14"/>
        <v>2</v>
      </c>
      <c r="F304" s="64">
        <f ca="1">IF(E304=1,$C$4+SQRT(D304*($C$6-$C$4)*($C$5-$C$4)),$C$6-SQRT((1-D304)*($C$6-$C$4)*($C$6-$C$5)))</f>
        <v>9.17010277894772</v>
      </c>
    </row>
    <row r="305" spans="2:6">
      <c r="B305" s="55">
        <v>289</v>
      </c>
      <c r="C305" s="56">
        <f ca="1" t="shared" si="12"/>
        <v>0.816303547897175</v>
      </c>
      <c r="D305" s="56">
        <f ca="1" t="shared" si="13"/>
        <v>0.104662633214325</v>
      </c>
      <c r="E305" s="56">
        <f ca="1" t="shared" si="14"/>
        <v>2</v>
      </c>
      <c r="F305" s="64">
        <f ca="1">IF(E305=1,$C$4+SQRT(D305*($C$6-$C$4)*($C$5-$C$4)),$C$6-SQRT((1-D305)*($C$6-$C$4)*($C$6-$C$5)))</f>
        <v>8.66183904795748</v>
      </c>
    </row>
    <row r="306" spans="2:6">
      <c r="B306" s="55">
        <v>290</v>
      </c>
      <c r="C306" s="56">
        <f ca="1" t="shared" si="12"/>
        <v>0.491784684831395</v>
      </c>
      <c r="D306" s="56">
        <f ca="1" t="shared" si="13"/>
        <v>0.36047280219784</v>
      </c>
      <c r="E306" s="56">
        <f ca="1" t="shared" si="14"/>
        <v>1</v>
      </c>
      <c r="F306" s="64">
        <f ca="1">IF(E306=1,$C$4+SQRT(D306*($C$6-$C$4)*($C$5-$C$4)),$C$6-SQRT((1-D306)*($C$6-$C$4)*($C$6-$C$5)))</f>
        <v>8.84908515732857</v>
      </c>
    </row>
    <row r="307" spans="2:6">
      <c r="B307" s="55">
        <v>291</v>
      </c>
      <c r="C307" s="56">
        <f ca="1" t="shared" si="12"/>
        <v>0.0932171307235912</v>
      </c>
      <c r="D307" s="56">
        <f ca="1" t="shared" si="13"/>
        <v>0.496203903004345</v>
      </c>
      <c r="E307" s="56">
        <f ca="1" t="shared" si="14"/>
        <v>1</v>
      </c>
      <c r="F307" s="64">
        <f ca="1">IF(E307=1,$C$4+SQRT(D307*($C$6-$C$4)*($C$5-$C$4)),$C$6-SQRT((1-D307)*($C$6-$C$4)*($C$6-$C$5)))</f>
        <v>8.99619667034612</v>
      </c>
    </row>
    <row r="308" spans="2:6">
      <c r="B308" s="55">
        <v>292</v>
      </c>
      <c r="C308" s="56">
        <f ca="1" t="shared" si="12"/>
        <v>0.965022469844429</v>
      </c>
      <c r="D308" s="56">
        <f ca="1" t="shared" si="13"/>
        <v>0.522212855847224</v>
      </c>
      <c r="E308" s="56">
        <f ca="1" t="shared" si="14"/>
        <v>2</v>
      </c>
      <c r="F308" s="64">
        <f ca="1">IF(E308=1,$C$4+SQRT(D308*($C$6-$C$4)*($C$5-$C$4)),$C$6-SQRT((1-D308)*($C$6-$C$4)*($C$6-$C$5)))</f>
        <v>9.02246519841719</v>
      </c>
    </row>
    <row r="309" spans="2:6">
      <c r="B309" s="55">
        <v>293</v>
      </c>
      <c r="C309" s="56">
        <f ca="1" t="shared" si="12"/>
        <v>0.449901481935674</v>
      </c>
      <c r="D309" s="56">
        <f ca="1" t="shared" si="13"/>
        <v>0.988320079893392</v>
      </c>
      <c r="E309" s="56">
        <f ca="1" t="shared" si="14"/>
        <v>1</v>
      </c>
      <c r="F309" s="64">
        <f ca="1">IF(E309=1,$C$4+SQRT(D309*($C$6-$C$4)*($C$5-$C$4)),$C$6-SQRT((1-D309)*($C$6-$C$4)*($C$6-$C$5)))</f>
        <v>9.40593035381799</v>
      </c>
    </row>
    <row r="310" spans="2:6">
      <c r="B310" s="55">
        <v>294</v>
      </c>
      <c r="C310" s="56">
        <f ca="1" t="shared" si="12"/>
        <v>0.406549750540922</v>
      </c>
      <c r="D310" s="56">
        <f ca="1" t="shared" si="13"/>
        <v>0.508240073844441</v>
      </c>
      <c r="E310" s="56">
        <f ca="1" t="shared" si="14"/>
        <v>1</v>
      </c>
      <c r="F310" s="64">
        <f ca="1">IF(E310=1,$C$4+SQRT(D310*($C$6-$C$4)*($C$5-$C$4)),$C$6-SQRT((1-D310)*($C$6-$C$4)*($C$6-$C$5)))</f>
        <v>9.00820640133302</v>
      </c>
    </row>
    <row r="311" spans="2:6">
      <c r="B311" s="55">
        <v>295</v>
      </c>
      <c r="C311" s="56">
        <f ca="1" t="shared" si="12"/>
        <v>0.689261282832843</v>
      </c>
      <c r="D311" s="56">
        <f ca="1" t="shared" si="13"/>
        <v>0.267211007633804</v>
      </c>
      <c r="E311" s="56">
        <f ca="1" t="shared" si="14"/>
        <v>2</v>
      </c>
      <c r="F311" s="64">
        <f ca="1">IF(E311=1,$C$4+SQRT(D311*($C$6-$C$4)*($C$5-$C$4)),$C$6-SQRT((1-D311)*($C$6-$C$4)*($C$6-$C$5)))</f>
        <v>8.78938941656188</v>
      </c>
    </row>
    <row r="312" spans="2:6">
      <c r="B312" s="55">
        <v>296</v>
      </c>
      <c r="C312" s="56">
        <f ca="1" t="shared" si="12"/>
        <v>0.841593360539296</v>
      </c>
      <c r="D312" s="56">
        <f ca="1" t="shared" si="13"/>
        <v>0.504087857155269</v>
      </c>
      <c r="E312" s="56">
        <f ca="1" t="shared" si="14"/>
        <v>2</v>
      </c>
      <c r="F312" s="64">
        <f ca="1">IF(E312=1,$C$4+SQRT(D312*($C$6-$C$4)*($C$5-$C$4)),$C$6-SQRT((1-D312)*($C$6-$C$4)*($C$6-$C$5)))</f>
        <v>9.00409624677409</v>
      </c>
    </row>
    <row r="313" spans="2:6">
      <c r="B313" s="55">
        <v>297</v>
      </c>
      <c r="C313" s="56">
        <f ca="1" t="shared" si="12"/>
        <v>0.845861246942446</v>
      </c>
      <c r="D313" s="56">
        <f ca="1" t="shared" si="13"/>
        <v>0.257430321315216</v>
      </c>
      <c r="E313" s="56">
        <f ca="1" t="shared" si="14"/>
        <v>2</v>
      </c>
      <c r="F313" s="64">
        <f ca="1">IF(E313=1,$C$4+SQRT(D313*($C$6-$C$4)*($C$5-$C$4)),$C$6-SQRT((1-D313)*($C$6-$C$4)*($C$6-$C$5)))</f>
        <v>8.78133706162468</v>
      </c>
    </row>
    <row r="314" spans="2:6">
      <c r="B314" s="55">
        <v>298</v>
      </c>
      <c r="C314" s="56">
        <f ca="1" t="shared" si="12"/>
        <v>0.545452363281729</v>
      </c>
      <c r="D314" s="56">
        <f ca="1" t="shared" si="13"/>
        <v>0.940047172222253</v>
      </c>
      <c r="E314" s="56">
        <f ca="1" t="shared" si="14"/>
        <v>2</v>
      </c>
      <c r="F314" s="64">
        <f ca="1">IF(E314=1,$C$4+SQRT(D314*($C$6-$C$4)*($C$5-$C$4)),$C$6-SQRT((1-D314)*($C$6-$C$4)*($C$6-$C$5)))</f>
        <v>9.65372603973805</v>
      </c>
    </row>
    <row r="315" spans="2:6">
      <c r="B315" s="55">
        <v>299</v>
      </c>
      <c r="C315" s="56">
        <f ca="1" t="shared" si="12"/>
        <v>0.24499200463054</v>
      </c>
      <c r="D315" s="56">
        <f ca="1" t="shared" si="13"/>
        <v>0.759499332049427</v>
      </c>
      <c r="E315" s="56">
        <f ca="1" t="shared" si="14"/>
        <v>1</v>
      </c>
      <c r="F315" s="64">
        <f ca="1">IF(E315=1,$C$4+SQRT(D315*($C$6-$C$4)*($C$5-$C$4)),$C$6-SQRT((1-D315)*($C$6-$C$4)*($C$6-$C$5)))</f>
        <v>9.23247663835825</v>
      </c>
    </row>
    <row r="316" spans="2:6">
      <c r="B316" s="55">
        <v>300</v>
      </c>
      <c r="C316" s="56">
        <f ca="1" t="shared" si="12"/>
        <v>0.421520699708408</v>
      </c>
      <c r="D316" s="56">
        <f ca="1" t="shared" si="13"/>
        <v>0.17120126750751</v>
      </c>
      <c r="E316" s="56">
        <f ca="1" t="shared" si="14"/>
        <v>1</v>
      </c>
      <c r="F316" s="64">
        <f ca="1">IF(E316=1,$C$4+SQRT(D316*($C$6-$C$4)*($C$5-$C$4)),$C$6-SQRT((1-D316)*($C$6-$C$4)*($C$6-$C$5)))</f>
        <v>8.58515171965484</v>
      </c>
    </row>
    <row r="317" spans="2:6">
      <c r="B317" s="55">
        <v>301</v>
      </c>
      <c r="C317" s="56">
        <f ca="1" t="shared" si="12"/>
        <v>0.756136284026412</v>
      </c>
      <c r="D317" s="56">
        <f ca="1" t="shared" si="13"/>
        <v>0.22517173996377</v>
      </c>
      <c r="E317" s="56">
        <f ca="1" t="shared" si="14"/>
        <v>2</v>
      </c>
      <c r="F317" s="64">
        <f ca="1">IF(E317=1,$C$4+SQRT(D317*($C$6-$C$4)*($C$5-$C$4)),$C$6-SQRT((1-D317)*($C$6-$C$4)*($C$6-$C$5)))</f>
        <v>8.75514799270256</v>
      </c>
    </row>
    <row r="318" spans="2:6">
      <c r="B318" s="55">
        <v>302</v>
      </c>
      <c r="C318" s="56">
        <f ca="1" t="shared" si="12"/>
        <v>0.462868221195955</v>
      </c>
      <c r="D318" s="56">
        <f ca="1" t="shared" si="13"/>
        <v>0.899326972212762</v>
      </c>
      <c r="E318" s="56">
        <f ca="1" t="shared" si="14"/>
        <v>1</v>
      </c>
      <c r="F318" s="64">
        <f ca="1">IF(E318=1,$C$4+SQRT(D318*($C$6-$C$4)*($C$5-$C$4)),$C$6-SQRT((1-D318)*($C$6-$C$4)*($C$6-$C$5)))</f>
        <v>9.34113904738678</v>
      </c>
    </row>
    <row r="319" spans="2:6">
      <c r="B319" s="55">
        <v>303</v>
      </c>
      <c r="C319" s="56">
        <f ca="1" t="shared" si="12"/>
        <v>0.883094308331167</v>
      </c>
      <c r="D319" s="56">
        <f ca="1" t="shared" si="13"/>
        <v>0.54968379888207</v>
      </c>
      <c r="E319" s="56">
        <f ca="1" t="shared" si="14"/>
        <v>2</v>
      </c>
      <c r="F319" s="64">
        <f ca="1">IF(E319=1,$C$4+SQRT(D319*($C$6-$C$4)*($C$5-$C$4)),$C$6-SQRT((1-D319)*($C$6-$C$4)*($C$6-$C$5)))</f>
        <v>9.05098345523597</v>
      </c>
    </row>
    <row r="320" spans="2:6">
      <c r="B320" s="55">
        <v>304</v>
      </c>
      <c r="C320" s="56">
        <f ca="1" t="shared" si="12"/>
        <v>0.112975314985301</v>
      </c>
      <c r="D320" s="56">
        <f ca="1" t="shared" si="13"/>
        <v>0.870370592389785</v>
      </c>
      <c r="E320" s="56">
        <f ca="1" t="shared" si="14"/>
        <v>1</v>
      </c>
      <c r="F320" s="64">
        <f ca="1">IF(E320=1,$C$4+SQRT(D320*($C$6-$C$4)*($C$5-$C$4)),$C$6-SQRT((1-D320)*($C$6-$C$4)*($C$6-$C$5)))</f>
        <v>9.31937151128087</v>
      </c>
    </row>
    <row r="321" spans="2:6">
      <c r="B321" s="55">
        <v>305</v>
      </c>
      <c r="C321" s="56">
        <f ca="1" t="shared" si="12"/>
        <v>0.72086760115171</v>
      </c>
      <c r="D321" s="56">
        <f ca="1" t="shared" si="13"/>
        <v>0.589140398623918</v>
      </c>
      <c r="E321" s="56">
        <f ca="1" t="shared" si="14"/>
        <v>2</v>
      </c>
      <c r="F321" s="64">
        <f ca="1">IF(E321=1,$C$4+SQRT(D321*($C$6-$C$4)*($C$5-$C$4)),$C$6-SQRT((1-D321)*($C$6-$C$4)*($C$6-$C$5)))</f>
        <v>9.09351271230526</v>
      </c>
    </row>
    <row r="322" spans="2:6">
      <c r="B322" s="55">
        <v>306</v>
      </c>
      <c r="C322" s="56">
        <f ca="1" t="shared" si="12"/>
        <v>0.817325938945376</v>
      </c>
      <c r="D322" s="56">
        <f ca="1" t="shared" si="13"/>
        <v>0.741918791597118</v>
      </c>
      <c r="E322" s="56">
        <f ca="1" t="shared" si="14"/>
        <v>2</v>
      </c>
      <c r="F322" s="64">
        <f ca="1">IF(E322=1,$C$4+SQRT(D322*($C$6-$C$4)*($C$5-$C$4)),$C$6-SQRT((1-D322)*($C$6-$C$4)*($C$6-$C$5)))</f>
        <v>9.28155555760674</v>
      </c>
    </row>
    <row r="323" spans="2:6">
      <c r="B323" s="55">
        <v>307</v>
      </c>
      <c r="C323" s="56">
        <f ca="1" t="shared" si="12"/>
        <v>0.525327871508492</v>
      </c>
      <c r="D323" s="56">
        <f ca="1" t="shared" si="13"/>
        <v>0.195769224923354</v>
      </c>
      <c r="E323" s="56">
        <f ca="1" t="shared" si="14"/>
        <v>2</v>
      </c>
      <c r="F323" s="64">
        <f ca="1">IF(E323=1,$C$4+SQRT(D323*($C$6-$C$4)*($C$5-$C$4)),$C$6-SQRT((1-D323)*($C$6-$C$4)*($C$6-$C$5)))</f>
        <v>8.73174862501423</v>
      </c>
    </row>
    <row r="324" spans="2:6">
      <c r="B324" s="55">
        <v>308</v>
      </c>
      <c r="C324" s="56">
        <f ca="1" t="shared" si="12"/>
        <v>0.914137191025857</v>
      </c>
      <c r="D324" s="56">
        <f ca="1" t="shared" si="13"/>
        <v>0.435477213967572</v>
      </c>
      <c r="E324" s="56">
        <f ca="1" t="shared" si="14"/>
        <v>2</v>
      </c>
      <c r="F324" s="64">
        <f ca="1">IF(E324=1,$C$4+SQRT(D324*($C$6-$C$4)*($C$5-$C$4)),$C$6-SQRT((1-D324)*($C$6-$C$4)*($C$6-$C$5)))</f>
        <v>8.93743443869808</v>
      </c>
    </row>
    <row r="325" spans="2:6">
      <c r="B325" s="55">
        <v>309</v>
      </c>
      <c r="C325" s="56">
        <f ca="1" t="shared" si="12"/>
        <v>0.300406173743326</v>
      </c>
      <c r="D325" s="56">
        <f ca="1" t="shared" si="13"/>
        <v>0.387205637922028</v>
      </c>
      <c r="E325" s="56">
        <f ca="1" t="shared" si="14"/>
        <v>1</v>
      </c>
      <c r="F325" s="64">
        <f ca="1">IF(E325=1,$C$4+SQRT(D325*($C$6-$C$4)*($C$5-$C$4)),$C$6-SQRT((1-D325)*($C$6-$C$4)*($C$6-$C$5)))</f>
        <v>8.88000640670626</v>
      </c>
    </row>
    <row r="326" spans="2:6">
      <c r="B326" s="55">
        <v>310</v>
      </c>
      <c r="C326" s="56">
        <f ca="1" t="shared" si="12"/>
        <v>0.462122658734</v>
      </c>
      <c r="D326" s="56">
        <f ca="1" t="shared" si="13"/>
        <v>0.402837218578074</v>
      </c>
      <c r="E326" s="56">
        <f ca="1" t="shared" si="14"/>
        <v>1</v>
      </c>
      <c r="F326" s="64">
        <f ca="1">IF(E326=1,$C$4+SQRT(D326*($C$6-$C$4)*($C$5-$C$4)),$C$6-SQRT((1-D326)*($C$6-$C$4)*($C$6-$C$5)))</f>
        <v>8.8975936926896</v>
      </c>
    </row>
    <row r="327" spans="2:6">
      <c r="B327" s="55">
        <v>311</v>
      </c>
      <c r="C327" s="56">
        <f ca="1" t="shared" si="12"/>
        <v>0.963935672153301</v>
      </c>
      <c r="D327" s="56">
        <f ca="1" t="shared" si="13"/>
        <v>0.342397132026626</v>
      </c>
      <c r="E327" s="56">
        <f ca="1" t="shared" si="14"/>
        <v>2</v>
      </c>
      <c r="F327" s="64">
        <f ca="1">IF(E327=1,$C$4+SQRT(D327*($C$6-$C$4)*($C$5-$C$4)),$C$6-SQRT((1-D327)*($C$6-$C$4)*($C$6-$C$5)))</f>
        <v>8.85317580425475</v>
      </c>
    </row>
    <row r="328" spans="2:6">
      <c r="B328" s="55">
        <v>312</v>
      </c>
      <c r="C328" s="56">
        <f ca="1" t="shared" si="12"/>
        <v>0.816490077957675</v>
      </c>
      <c r="D328" s="56">
        <f ca="1" t="shared" si="13"/>
        <v>0.651378470348849</v>
      </c>
      <c r="E328" s="56">
        <f ca="1" t="shared" si="14"/>
        <v>2</v>
      </c>
      <c r="F328" s="64">
        <f ca="1">IF(E328=1,$C$4+SQRT(D328*($C$6-$C$4)*($C$5-$C$4)),$C$6-SQRT((1-D328)*($C$6-$C$4)*($C$6-$C$5)))</f>
        <v>9.16498918611655</v>
      </c>
    </row>
    <row r="329" spans="2:6">
      <c r="B329" s="55">
        <v>313</v>
      </c>
      <c r="C329" s="56">
        <f ca="1" t="shared" si="12"/>
        <v>0.468767213827433</v>
      </c>
      <c r="D329" s="56">
        <f ca="1" t="shared" si="13"/>
        <v>0.848133663022851</v>
      </c>
      <c r="E329" s="56">
        <f ca="1" t="shared" si="14"/>
        <v>1</v>
      </c>
      <c r="F329" s="64">
        <f ca="1">IF(E329=1,$C$4+SQRT(D329*($C$6-$C$4)*($C$5-$C$4)),$C$6-SQRT((1-D329)*($C$6-$C$4)*($C$6-$C$5)))</f>
        <v>9.3024082793217</v>
      </c>
    </row>
    <row r="330" spans="2:6">
      <c r="B330" s="55">
        <v>314</v>
      </c>
      <c r="C330" s="56">
        <f ca="1" t="shared" si="12"/>
        <v>0.0142616662185202</v>
      </c>
      <c r="D330" s="56">
        <f ca="1" t="shared" si="13"/>
        <v>0.738657539423578</v>
      </c>
      <c r="E330" s="56">
        <f ca="1" t="shared" si="14"/>
        <v>1</v>
      </c>
      <c r="F330" s="64">
        <f ca="1">IF(E330=1,$C$4+SQRT(D330*($C$6-$C$4)*($C$5-$C$4)),$C$6-SQRT((1-D330)*($C$6-$C$4)*($C$6-$C$5)))</f>
        <v>9.21544850933602</v>
      </c>
    </row>
    <row r="331" spans="2:6">
      <c r="B331" s="55">
        <v>315</v>
      </c>
      <c r="C331" s="56">
        <f ca="1" t="shared" si="12"/>
        <v>0.461571231122444</v>
      </c>
      <c r="D331" s="56">
        <f ca="1" t="shared" si="13"/>
        <v>0.0626515742570595</v>
      </c>
      <c r="E331" s="56">
        <f ca="1" t="shared" si="14"/>
        <v>1</v>
      </c>
      <c r="F331" s="64">
        <f ca="1">IF(E331=1,$C$4+SQRT(D331*($C$6-$C$4)*($C$5-$C$4)),$C$6-SQRT((1-D331)*($C$6-$C$4)*($C$6-$C$5)))</f>
        <v>8.35398184771838</v>
      </c>
    </row>
    <row r="332" spans="2:6">
      <c r="B332" s="55">
        <v>316</v>
      </c>
      <c r="C332" s="56">
        <f ca="1" t="shared" si="12"/>
        <v>0.805013955101137</v>
      </c>
      <c r="D332" s="56">
        <f ca="1" t="shared" si="13"/>
        <v>0.638653934326759</v>
      </c>
      <c r="E332" s="56">
        <f ca="1" t="shared" si="14"/>
        <v>2</v>
      </c>
      <c r="F332" s="64">
        <f ca="1">IF(E332=1,$C$4+SQRT(D332*($C$6-$C$4)*($C$5-$C$4)),$C$6-SQRT((1-D332)*($C$6-$C$4)*($C$6-$C$5)))</f>
        <v>9.14988698907352</v>
      </c>
    </row>
    <row r="333" spans="2:6">
      <c r="B333" s="55">
        <v>317</v>
      </c>
      <c r="C333" s="56">
        <f ca="1" t="shared" si="12"/>
        <v>0.0820539288686197</v>
      </c>
      <c r="D333" s="56">
        <f ca="1" t="shared" si="13"/>
        <v>0.731729395230049</v>
      </c>
      <c r="E333" s="56">
        <f ca="1" t="shared" si="14"/>
        <v>1</v>
      </c>
      <c r="F333" s="64">
        <f ca="1">IF(E333=1,$C$4+SQRT(D333*($C$6-$C$4)*($C$5-$C$4)),$C$6-SQRT((1-D333)*($C$6-$C$4)*($C$6-$C$5)))</f>
        <v>9.20973500836344</v>
      </c>
    </row>
    <row r="334" spans="2:6">
      <c r="B334" s="55">
        <v>318</v>
      </c>
      <c r="C334" s="56">
        <f ca="1" t="shared" si="12"/>
        <v>0.118743736092833</v>
      </c>
      <c r="D334" s="56">
        <f ca="1" t="shared" si="13"/>
        <v>0.556039592329702</v>
      </c>
      <c r="E334" s="56">
        <f ca="1" t="shared" si="14"/>
        <v>1</v>
      </c>
      <c r="F334" s="64">
        <f ca="1">IF(E334=1,$C$4+SQRT(D334*($C$6-$C$4)*($C$5-$C$4)),$C$6-SQRT((1-D334)*($C$6-$C$4)*($C$6-$C$5)))</f>
        <v>9.05455165101545</v>
      </c>
    </row>
    <row r="335" spans="2:6">
      <c r="B335" s="55">
        <v>319</v>
      </c>
      <c r="C335" s="56">
        <f ca="1" t="shared" si="12"/>
        <v>0.5776933747769</v>
      </c>
      <c r="D335" s="56">
        <f ca="1" t="shared" si="13"/>
        <v>0.611421926141234</v>
      </c>
      <c r="E335" s="56">
        <f ca="1" t="shared" si="14"/>
        <v>2</v>
      </c>
      <c r="F335" s="64">
        <f ca="1">IF(E335=1,$C$4+SQRT(D335*($C$6-$C$4)*($C$5-$C$4)),$C$6-SQRT((1-D335)*($C$6-$C$4)*($C$6-$C$5)))</f>
        <v>9.11843539787629</v>
      </c>
    </row>
    <row r="336" spans="2:6">
      <c r="B336" s="55">
        <v>320</v>
      </c>
      <c r="C336" s="56">
        <f ca="1" t="shared" si="12"/>
        <v>0.588084517472136</v>
      </c>
      <c r="D336" s="56">
        <f ca="1" t="shared" si="13"/>
        <v>0.356689977371554</v>
      </c>
      <c r="E336" s="56">
        <f ca="1" t="shared" si="14"/>
        <v>2</v>
      </c>
      <c r="F336" s="64">
        <f ca="1">IF(E336=1,$C$4+SQRT(D336*($C$6-$C$4)*($C$5-$C$4)),$C$6-SQRT((1-D336)*($C$6-$C$4)*($C$6-$C$5)))</f>
        <v>8.86570724887404</v>
      </c>
    </row>
    <row r="337" spans="2:6">
      <c r="B337" s="55">
        <v>321</v>
      </c>
      <c r="C337" s="56">
        <f ca="1" t="shared" ref="C337:C400" si="15">RAND()</f>
        <v>0.540952716245045</v>
      </c>
      <c r="D337" s="56">
        <f ca="1" t="shared" ref="D337:D400" si="16">RAND()</f>
        <v>0.896931712911371</v>
      </c>
      <c r="E337" s="56">
        <f ca="1" t="shared" ref="E337:E400" si="17">IF(C337&lt;=$C$10,1,2)</f>
        <v>2</v>
      </c>
      <c r="F337" s="64">
        <f ca="1">IF(E337=1,$C$4+SQRT(D337*($C$6-$C$4)*($C$5-$C$4)),$C$6-SQRT((1-D337)*($C$6-$C$4)*($C$6-$C$5)))</f>
        <v>9.54597734177988</v>
      </c>
    </row>
    <row r="338" spans="2:6">
      <c r="B338" s="55">
        <v>322</v>
      </c>
      <c r="C338" s="56">
        <f ca="1" t="shared" si="15"/>
        <v>0.811972138732307</v>
      </c>
      <c r="D338" s="56">
        <f ca="1" t="shared" si="16"/>
        <v>0.564902116135566</v>
      </c>
      <c r="E338" s="56">
        <f ca="1" t="shared" si="17"/>
        <v>2</v>
      </c>
      <c r="F338" s="64">
        <f ca="1">IF(E338=1,$C$4+SQRT(D338*($C$6-$C$4)*($C$5-$C$4)),$C$6-SQRT((1-D338)*($C$6-$C$4)*($C$6-$C$5)))</f>
        <v>9.06715715807599</v>
      </c>
    </row>
    <row r="339" spans="2:6">
      <c r="B339" s="55">
        <v>323</v>
      </c>
      <c r="C339" s="56">
        <f ca="1" t="shared" si="15"/>
        <v>0.0263120033508408</v>
      </c>
      <c r="D339" s="56">
        <f ca="1" t="shared" si="16"/>
        <v>0.0870288931429604</v>
      </c>
      <c r="E339" s="56">
        <f ca="1" t="shared" si="17"/>
        <v>1</v>
      </c>
      <c r="F339" s="64">
        <f ca="1">IF(E339=1,$C$4+SQRT(D339*($C$6-$C$4)*($C$5-$C$4)),$C$6-SQRT((1-D339)*($C$6-$C$4)*($C$6-$C$5)))</f>
        <v>8.41720233255091</v>
      </c>
    </row>
    <row r="340" spans="2:6">
      <c r="B340" s="55">
        <v>324</v>
      </c>
      <c r="C340" s="56">
        <f ca="1" t="shared" si="15"/>
        <v>0.228770316800352</v>
      </c>
      <c r="D340" s="56">
        <f ca="1" t="shared" si="16"/>
        <v>0.14965170198613</v>
      </c>
      <c r="E340" s="56">
        <f ca="1" t="shared" si="17"/>
        <v>1</v>
      </c>
      <c r="F340" s="64">
        <f ca="1">IF(E340=1,$C$4+SQRT(D340*($C$6-$C$4)*($C$5-$C$4)),$C$6-SQRT((1-D340)*($C$6-$C$4)*($C$6-$C$5)))</f>
        <v>8.54708628567371</v>
      </c>
    </row>
    <row r="341" spans="2:6">
      <c r="B341" s="55">
        <v>325</v>
      </c>
      <c r="C341" s="56">
        <f ca="1" t="shared" si="15"/>
        <v>0.234541156716559</v>
      </c>
      <c r="D341" s="56">
        <f ca="1" t="shared" si="16"/>
        <v>0.609374659330642</v>
      </c>
      <c r="E341" s="56">
        <f ca="1" t="shared" si="17"/>
        <v>1</v>
      </c>
      <c r="F341" s="64">
        <f ca="1">IF(E341=1,$C$4+SQRT(D341*($C$6-$C$4)*($C$5-$C$4)),$C$6-SQRT((1-D341)*($C$6-$C$4)*($C$6-$C$5)))</f>
        <v>9.10396979970526</v>
      </c>
    </row>
    <row r="342" spans="2:6">
      <c r="B342" s="55">
        <v>326</v>
      </c>
      <c r="C342" s="56">
        <f ca="1" t="shared" si="15"/>
        <v>0.26219262487624</v>
      </c>
      <c r="D342" s="56">
        <f ca="1" t="shared" si="16"/>
        <v>0.861026251863233</v>
      </c>
      <c r="E342" s="56">
        <f ca="1" t="shared" si="17"/>
        <v>1</v>
      </c>
      <c r="F342" s="64">
        <f ca="1">IF(E342=1,$C$4+SQRT(D342*($C$6-$C$4)*($C$5-$C$4)),$C$6-SQRT((1-D342)*($C$6-$C$4)*($C$6-$C$5)))</f>
        <v>9.31226998126394</v>
      </c>
    </row>
    <row r="343" spans="2:6">
      <c r="B343" s="55">
        <v>327</v>
      </c>
      <c r="C343" s="56">
        <f ca="1" t="shared" si="15"/>
        <v>0.716131604783346</v>
      </c>
      <c r="D343" s="56">
        <f ca="1" t="shared" si="16"/>
        <v>0.560339659459979</v>
      </c>
      <c r="E343" s="56">
        <f ca="1" t="shared" si="17"/>
        <v>2</v>
      </c>
      <c r="F343" s="64">
        <f ca="1">IF(E343=1,$C$4+SQRT(D343*($C$6-$C$4)*($C$5-$C$4)),$C$6-SQRT((1-D343)*($C$6-$C$4)*($C$6-$C$5)))</f>
        <v>9.06227899614009</v>
      </c>
    </row>
    <row r="344" spans="2:6">
      <c r="B344" s="55">
        <v>328</v>
      </c>
      <c r="C344" s="56">
        <f ca="1" t="shared" si="15"/>
        <v>0.934885405467904</v>
      </c>
      <c r="D344" s="56">
        <f ca="1" t="shared" si="16"/>
        <v>0.676406361545094</v>
      </c>
      <c r="E344" s="56">
        <f ca="1" t="shared" si="17"/>
        <v>2</v>
      </c>
      <c r="F344" s="64">
        <f ca="1">IF(E344=1,$C$4+SQRT(D344*($C$6-$C$4)*($C$5-$C$4)),$C$6-SQRT((1-D344)*($C$6-$C$4)*($C$6-$C$5)))</f>
        <v>9.19552049316977</v>
      </c>
    </row>
    <row r="345" spans="2:6">
      <c r="B345" s="55">
        <v>329</v>
      </c>
      <c r="C345" s="56">
        <f ca="1" t="shared" si="15"/>
        <v>0.678482447581195</v>
      </c>
      <c r="D345" s="56">
        <f ca="1" t="shared" si="16"/>
        <v>0.233962318061915</v>
      </c>
      <c r="E345" s="56">
        <f ca="1" t="shared" si="17"/>
        <v>2</v>
      </c>
      <c r="F345" s="64">
        <f ca="1">IF(E345=1,$C$4+SQRT(D345*($C$6-$C$4)*($C$5-$C$4)),$C$6-SQRT((1-D345)*($C$6-$C$4)*($C$6-$C$5)))</f>
        <v>8.76222968048342</v>
      </c>
    </row>
    <row r="346" spans="2:6">
      <c r="B346" s="55">
        <v>330</v>
      </c>
      <c r="C346" s="56">
        <f ca="1" t="shared" si="15"/>
        <v>0.292703698290081</v>
      </c>
      <c r="D346" s="56">
        <f ca="1" t="shared" si="16"/>
        <v>0.0314760285751057</v>
      </c>
      <c r="E346" s="56">
        <f ca="1" t="shared" si="17"/>
        <v>1</v>
      </c>
      <c r="F346" s="64">
        <f ca="1">IF(E346=1,$C$4+SQRT(D346*($C$6-$C$4)*($C$5-$C$4)),$C$6-SQRT((1-D346)*($C$6-$C$4)*($C$6-$C$5)))</f>
        <v>8.25090248534084</v>
      </c>
    </row>
    <row r="347" spans="2:6">
      <c r="B347" s="55">
        <v>331</v>
      </c>
      <c r="C347" s="56">
        <f ca="1" t="shared" si="15"/>
        <v>0.370654703340699</v>
      </c>
      <c r="D347" s="56">
        <f ca="1" t="shared" si="16"/>
        <v>0.206404228432897</v>
      </c>
      <c r="E347" s="56">
        <f ca="1" t="shared" si="17"/>
        <v>1</v>
      </c>
      <c r="F347" s="64">
        <f ca="1">IF(E347=1,$C$4+SQRT(D347*($C$6-$C$4)*($C$5-$C$4)),$C$6-SQRT((1-D347)*($C$6-$C$4)*($C$6-$C$5)))</f>
        <v>8.64250171740299</v>
      </c>
    </row>
    <row r="348" spans="2:6">
      <c r="B348" s="55">
        <v>332</v>
      </c>
      <c r="C348" s="56">
        <f ca="1" t="shared" si="15"/>
        <v>0.507137133475874</v>
      </c>
      <c r="D348" s="56">
        <f ca="1" t="shared" si="16"/>
        <v>0.870208362039661</v>
      </c>
      <c r="E348" s="56">
        <f ca="1" t="shared" si="17"/>
        <v>2</v>
      </c>
      <c r="F348" s="64">
        <f ca="1">IF(E348=1,$C$4+SQRT(D348*($C$6-$C$4)*($C$5-$C$4)),$C$6-SQRT((1-D348)*($C$6-$C$4)*($C$6-$C$5)))</f>
        <v>9.49050684408848</v>
      </c>
    </row>
    <row r="349" spans="2:6">
      <c r="B349" s="55">
        <v>333</v>
      </c>
      <c r="C349" s="56">
        <f ca="1" t="shared" si="15"/>
        <v>0.677776832327525</v>
      </c>
      <c r="D349" s="56">
        <f ca="1" t="shared" si="16"/>
        <v>0.365288339712597</v>
      </c>
      <c r="E349" s="56">
        <f ca="1" t="shared" si="17"/>
        <v>2</v>
      </c>
      <c r="F349" s="64">
        <f ca="1">IF(E349=1,$C$4+SQRT(D349*($C$6-$C$4)*($C$5-$C$4)),$C$6-SQRT((1-D349)*($C$6-$C$4)*($C$6-$C$5)))</f>
        <v>8.87331312221416</v>
      </c>
    </row>
    <row r="350" spans="2:6">
      <c r="B350" s="55">
        <v>334</v>
      </c>
      <c r="C350" s="56">
        <f ca="1" t="shared" si="15"/>
        <v>0.941396141057841</v>
      </c>
      <c r="D350" s="56">
        <f ca="1" t="shared" si="16"/>
        <v>0.344901162940465</v>
      </c>
      <c r="E350" s="56">
        <f ca="1" t="shared" si="17"/>
        <v>2</v>
      </c>
      <c r="F350" s="64">
        <f ca="1">IF(E350=1,$C$4+SQRT(D350*($C$6-$C$4)*($C$5-$C$4)),$C$6-SQRT((1-D350)*($C$6-$C$4)*($C$6-$C$5)))</f>
        <v>8.85536133469157</v>
      </c>
    </row>
    <row r="351" spans="2:6">
      <c r="B351" s="55">
        <v>335</v>
      </c>
      <c r="C351" s="56">
        <f ca="1" t="shared" si="15"/>
        <v>0.379635262488905</v>
      </c>
      <c r="D351" s="56">
        <f ca="1" t="shared" si="16"/>
        <v>0.625906073318244</v>
      </c>
      <c r="E351" s="56">
        <f ca="1" t="shared" si="17"/>
        <v>1</v>
      </c>
      <c r="F351" s="64">
        <f ca="1">IF(E351=1,$C$4+SQRT(D351*($C$6-$C$4)*($C$5-$C$4)),$C$6-SQRT((1-D351)*($C$6-$C$4)*($C$6-$C$5)))</f>
        <v>9.11884411185674</v>
      </c>
    </row>
    <row r="352" spans="2:6">
      <c r="B352" s="55">
        <v>336</v>
      </c>
      <c r="C352" s="56">
        <f ca="1" t="shared" si="15"/>
        <v>0.441889294837256</v>
      </c>
      <c r="D352" s="56">
        <f ca="1" t="shared" si="16"/>
        <v>0.0933224448523564</v>
      </c>
      <c r="E352" s="56">
        <f ca="1" t="shared" si="17"/>
        <v>1</v>
      </c>
      <c r="F352" s="64">
        <f ca="1">IF(E352=1,$C$4+SQRT(D352*($C$6-$C$4)*($C$5-$C$4)),$C$6-SQRT((1-D352)*($C$6-$C$4)*($C$6-$C$5)))</f>
        <v>8.43202417722242</v>
      </c>
    </row>
    <row r="353" spans="2:6">
      <c r="B353" s="55">
        <v>337</v>
      </c>
      <c r="C353" s="56">
        <f ca="1" t="shared" si="15"/>
        <v>0.999207713082689</v>
      </c>
      <c r="D353" s="56">
        <f ca="1" t="shared" si="16"/>
        <v>0.465583148013934</v>
      </c>
      <c r="E353" s="56">
        <f ca="1" t="shared" si="17"/>
        <v>2</v>
      </c>
      <c r="F353" s="64">
        <f ca="1">IF(E353=1,$C$4+SQRT(D353*($C$6-$C$4)*($C$5-$C$4)),$C$6-SQRT((1-D353)*($C$6-$C$4)*($C$6-$C$5)))</f>
        <v>8.96615586088998</v>
      </c>
    </row>
    <row r="354" spans="2:6">
      <c r="B354" s="55">
        <v>338</v>
      </c>
      <c r="C354" s="56">
        <f ca="1" t="shared" si="15"/>
        <v>0.514924709814224</v>
      </c>
      <c r="D354" s="56">
        <f ca="1" t="shared" si="16"/>
        <v>0.763393634715043</v>
      </c>
      <c r="E354" s="56">
        <f ca="1" t="shared" si="17"/>
        <v>2</v>
      </c>
      <c r="F354" s="64">
        <f ca="1">IF(E354=1,$C$4+SQRT(D354*($C$6-$C$4)*($C$5-$C$4)),$C$6-SQRT((1-D354)*($C$6-$C$4)*($C$6-$C$5)))</f>
        <v>9.31209540591015</v>
      </c>
    </row>
    <row r="355" spans="2:6">
      <c r="B355" s="55">
        <v>339</v>
      </c>
      <c r="C355" s="56">
        <f ca="1" t="shared" si="15"/>
        <v>0.874604166735062</v>
      </c>
      <c r="D355" s="56">
        <f ca="1" t="shared" si="16"/>
        <v>0.695647894460154</v>
      </c>
      <c r="E355" s="56">
        <f ca="1" t="shared" si="17"/>
        <v>2</v>
      </c>
      <c r="F355" s="64">
        <f ca="1">IF(E355=1,$C$4+SQRT(D355*($C$6-$C$4)*($C$5-$C$4)),$C$6-SQRT((1-D355)*($C$6-$C$4)*($C$6-$C$5)))</f>
        <v>9.21980501726832</v>
      </c>
    </row>
    <row r="356" spans="2:6">
      <c r="B356" s="55">
        <v>340</v>
      </c>
      <c r="C356" s="56">
        <f ca="1" t="shared" si="15"/>
        <v>0.927622680566026</v>
      </c>
      <c r="D356" s="56">
        <f ca="1" t="shared" si="16"/>
        <v>0.482585085980456</v>
      </c>
      <c r="E356" s="56">
        <f ca="1" t="shared" si="17"/>
        <v>2</v>
      </c>
      <c r="F356" s="64">
        <f ca="1">IF(E356=1,$C$4+SQRT(D356*($C$6-$C$4)*($C$5-$C$4)),$C$6-SQRT((1-D356)*($C$6-$C$4)*($C$6-$C$5)))</f>
        <v>8.98273414092525</v>
      </c>
    </row>
    <row r="357" spans="2:6">
      <c r="B357" s="55">
        <v>341</v>
      </c>
      <c r="C357" s="56">
        <f ca="1" t="shared" si="15"/>
        <v>0.966911944554746</v>
      </c>
      <c r="D357" s="56">
        <f ca="1" t="shared" si="16"/>
        <v>0.264602874655705</v>
      </c>
      <c r="E357" s="56">
        <f ca="1" t="shared" si="17"/>
        <v>2</v>
      </c>
      <c r="F357" s="64">
        <f ca="1">IF(E357=1,$C$4+SQRT(D357*($C$6-$C$4)*($C$5-$C$4)),$C$6-SQRT((1-D357)*($C$6-$C$4)*($C$6-$C$5)))</f>
        <v>8.78723693546984</v>
      </c>
    </row>
    <row r="358" spans="2:6">
      <c r="B358" s="55">
        <v>342</v>
      </c>
      <c r="C358" s="56">
        <f ca="1" t="shared" si="15"/>
        <v>0.624924662535215</v>
      </c>
      <c r="D358" s="56">
        <f ca="1" t="shared" si="16"/>
        <v>0.329920384590661</v>
      </c>
      <c r="E358" s="56">
        <f ca="1" t="shared" si="17"/>
        <v>2</v>
      </c>
      <c r="F358" s="64">
        <f ca="1">IF(E358=1,$C$4+SQRT(D358*($C$6-$C$4)*($C$5-$C$4)),$C$6-SQRT((1-D358)*($C$6-$C$4)*($C$6-$C$5)))</f>
        <v>8.84234753452572</v>
      </c>
    </row>
    <row r="359" spans="2:6">
      <c r="B359" s="55">
        <v>343</v>
      </c>
      <c r="C359" s="56">
        <f ca="1" t="shared" si="15"/>
        <v>0.288192917044066</v>
      </c>
      <c r="D359" s="56">
        <f ca="1" t="shared" si="16"/>
        <v>0.738822083644717</v>
      </c>
      <c r="E359" s="56">
        <f ca="1" t="shared" si="17"/>
        <v>1</v>
      </c>
      <c r="F359" s="64">
        <f ca="1">IF(E359=1,$C$4+SQRT(D359*($C$6-$C$4)*($C$5-$C$4)),$C$6-SQRT((1-D359)*($C$6-$C$4)*($C$6-$C$5)))</f>
        <v>9.21558387916648</v>
      </c>
    </row>
    <row r="360" spans="2:6">
      <c r="B360" s="55">
        <v>344</v>
      </c>
      <c r="C360" s="56">
        <f ca="1" t="shared" si="15"/>
        <v>0.590415100057834</v>
      </c>
      <c r="D360" s="56">
        <f ca="1" t="shared" si="16"/>
        <v>0.436091539650264</v>
      </c>
      <c r="E360" s="56">
        <f ca="1" t="shared" si="17"/>
        <v>2</v>
      </c>
      <c r="F360" s="64">
        <f ca="1">IF(E360=1,$C$4+SQRT(D360*($C$6-$C$4)*($C$5-$C$4)),$C$6-SQRT((1-D360)*($C$6-$C$4)*($C$6-$C$5)))</f>
        <v>8.9380127492764</v>
      </c>
    </row>
    <row r="361" spans="2:6">
      <c r="B361" s="55">
        <v>345</v>
      </c>
      <c r="C361" s="56">
        <f ca="1" t="shared" si="15"/>
        <v>0.822989600385554</v>
      </c>
      <c r="D361" s="56">
        <f ca="1" t="shared" si="16"/>
        <v>0.315951184249389</v>
      </c>
      <c r="E361" s="56">
        <f ca="1" t="shared" si="17"/>
        <v>2</v>
      </c>
      <c r="F361" s="64">
        <f ca="1">IF(E361=1,$C$4+SQRT(D361*($C$6-$C$4)*($C$5-$C$4)),$C$6-SQRT((1-D361)*($C$6-$C$4)*($C$6-$C$5)))</f>
        <v>8.83034294278142</v>
      </c>
    </row>
    <row r="362" spans="2:6">
      <c r="B362" s="55">
        <v>346</v>
      </c>
      <c r="C362" s="56">
        <f ca="1" t="shared" si="15"/>
        <v>0.589520407208438</v>
      </c>
      <c r="D362" s="56">
        <f ca="1" t="shared" si="16"/>
        <v>0.440456516393005</v>
      </c>
      <c r="E362" s="56">
        <f ca="1" t="shared" si="17"/>
        <v>2</v>
      </c>
      <c r="F362" s="64">
        <f ca="1">IF(E362=1,$C$4+SQRT(D362*($C$6-$C$4)*($C$5-$C$4)),$C$6-SQRT((1-D362)*($C$6-$C$4)*($C$6-$C$5)))</f>
        <v>8.9421309309683</v>
      </c>
    </row>
    <row r="363" spans="2:6">
      <c r="B363" s="55">
        <v>347</v>
      </c>
      <c r="C363" s="56">
        <f ca="1" t="shared" si="15"/>
        <v>0.891979345231023</v>
      </c>
      <c r="D363" s="56">
        <f ca="1" t="shared" si="16"/>
        <v>0.366867736839735</v>
      </c>
      <c r="E363" s="56">
        <f ca="1" t="shared" si="17"/>
        <v>2</v>
      </c>
      <c r="F363" s="64">
        <f ca="1">IF(E363=1,$C$4+SQRT(D363*($C$6-$C$4)*($C$5-$C$4)),$C$6-SQRT((1-D363)*($C$6-$C$4)*($C$6-$C$5)))</f>
        <v>8.87471580197688</v>
      </c>
    </row>
    <row r="364" spans="2:6">
      <c r="B364" s="55">
        <v>348</v>
      </c>
      <c r="C364" s="56">
        <f ca="1" t="shared" si="15"/>
        <v>0.539700183200846</v>
      </c>
      <c r="D364" s="56">
        <f ca="1" t="shared" si="16"/>
        <v>0.920882235566024</v>
      </c>
      <c r="E364" s="56">
        <f ca="1" t="shared" si="17"/>
        <v>2</v>
      </c>
      <c r="F364" s="64">
        <f ca="1">IF(E364=1,$C$4+SQRT(D364*($C$6-$C$4)*($C$5-$C$4)),$C$6-SQRT((1-D364)*($C$6-$C$4)*($C$6-$C$5)))</f>
        <v>9.60221170345528</v>
      </c>
    </row>
    <row r="365" spans="2:6">
      <c r="B365" s="55">
        <v>349</v>
      </c>
      <c r="C365" s="56">
        <f ca="1" t="shared" si="15"/>
        <v>0.441235799031427</v>
      </c>
      <c r="D365" s="56">
        <f ca="1" t="shared" si="16"/>
        <v>0.703101475203746</v>
      </c>
      <c r="E365" s="56">
        <f ca="1" t="shared" si="17"/>
        <v>1</v>
      </c>
      <c r="F365" s="64">
        <f ca="1">IF(E365=1,$C$4+SQRT(D365*($C$6-$C$4)*($C$5-$C$4)),$C$6-SQRT((1-D365)*($C$6-$C$4)*($C$6-$C$5)))</f>
        <v>9.18583428454717</v>
      </c>
    </row>
    <row r="366" spans="2:6">
      <c r="B366" s="55">
        <v>350</v>
      </c>
      <c r="C366" s="56">
        <f ca="1" t="shared" si="15"/>
        <v>0.465979771544041</v>
      </c>
      <c r="D366" s="56">
        <f ca="1" t="shared" si="16"/>
        <v>0.901507091083516</v>
      </c>
      <c r="E366" s="56">
        <f ca="1" t="shared" si="17"/>
        <v>1</v>
      </c>
      <c r="F366" s="64">
        <f ca="1">IF(E366=1,$C$4+SQRT(D366*($C$6-$C$4)*($C$5-$C$4)),$C$6-SQRT((1-D366)*($C$6-$C$4)*($C$6-$C$5)))</f>
        <v>9.34276363600115</v>
      </c>
    </row>
    <row r="367" spans="2:6">
      <c r="B367" s="55">
        <v>351</v>
      </c>
      <c r="C367" s="56">
        <f ca="1" t="shared" si="15"/>
        <v>0.380901591380474</v>
      </c>
      <c r="D367" s="56">
        <f ca="1" t="shared" si="16"/>
        <v>0.0875989182308321</v>
      </c>
      <c r="E367" s="56">
        <f ca="1" t="shared" si="17"/>
        <v>1</v>
      </c>
      <c r="F367" s="64">
        <f ca="1">IF(E367=1,$C$4+SQRT(D367*($C$6-$C$4)*($C$5-$C$4)),$C$6-SQRT((1-D367)*($C$6-$C$4)*($C$6-$C$5)))</f>
        <v>8.41856640627464</v>
      </c>
    </row>
    <row r="368" spans="2:6">
      <c r="B368" s="55">
        <v>352</v>
      </c>
      <c r="C368" s="56">
        <f ca="1" t="shared" si="15"/>
        <v>0.0798443409319922</v>
      </c>
      <c r="D368" s="56">
        <f ca="1" t="shared" si="16"/>
        <v>0.183426299776972</v>
      </c>
      <c r="E368" s="56">
        <f ca="1" t="shared" si="17"/>
        <v>1</v>
      </c>
      <c r="F368" s="64">
        <f ca="1">IF(E368=1,$C$4+SQRT(D368*($C$6-$C$4)*($C$5-$C$4)),$C$6-SQRT((1-D368)*($C$6-$C$4)*($C$6-$C$5)))</f>
        <v>8.60568358038991</v>
      </c>
    </row>
    <row r="369" spans="2:6">
      <c r="B369" s="55">
        <v>353</v>
      </c>
      <c r="C369" s="56">
        <f ca="1" t="shared" si="15"/>
        <v>0.225511512195419</v>
      </c>
      <c r="D369" s="56">
        <f ca="1" t="shared" si="16"/>
        <v>0.948480803980586</v>
      </c>
      <c r="E369" s="56">
        <f ca="1" t="shared" si="17"/>
        <v>1</v>
      </c>
      <c r="F369" s="64">
        <f ca="1">IF(E369=1,$C$4+SQRT(D369*($C$6-$C$4)*($C$5-$C$4)),$C$6-SQRT((1-D369)*($C$6-$C$4)*($C$6-$C$5)))</f>
        <v>9.37730229360194</v>
      </c>
    </row>
    <row r="370" spans="2:6">
      <c r="B370" s="55">
        <v>354</v>
      </c>
      <c r="C370" s="56">
        <f ca="1" t="shared" si="15"/>
        <v>0.228137055106579</v>
      </c>
      <c r="D370" s="56">
        <f ca="1" t="shared" si="16"/>
        <v>0.79456170114686</v>
      </c>
      <c r="E370" s="56">
        <f ca="1" t="shared" si="17"/>
        <v>1</v>
      </c>
      <c r="F370" s="64">
        <f ca="1">IF(E370=1,$C$4+SQRT(D370*($C$6-$C$4)*($C$5-$C$4)),$C$6-SQRT((1-D370)*($C$6-$C$4)*($C$6-$C$5)))</f>
        <v>9.26060437976937</v>
      </c>
    </row>
    <row r="371" spans="2:6">
      <c r="B371" s="55">
        <v>355</v>
      </c>
      <c r="C371" s="56">
        <f ca="1" t="shared" si="15"/>
        <v>0.510465114351814</v>
      </c>
      <c r="D371" s="56">
        <f ca="1" t="shared" si="16"/>
        <v>0.924447561064774</v>
      </c>
      <c r="E371" s="56">
        <f ca="1" t="shared" si="17"/>
        <v>2</v>
      </c>
      <c r="F371" s="64">
        <f ca="1">IF(E371=1,$C$4+SQRT(D371*($C$6-$C$4)*($C$5-$C$4)),$C$6-SQRT((1-D371)*($C$6-$C$4)*($C$6-$C$5)))</f>
        <v>9.61127789119931</v>
      </c>
    </row>
    <row r="372" spans="2:6">
      <c r="B372" s="55">
        <v>356</v>
      </c>
      <c r="C372" s="56">
        <f ca="1" t="shared" si="15"/>
        <v>0.48440914752538</v>
      </c>
      <c r="D372" s="56">
        <f ca="1" t="shared" si="16"/>
        <v>0.469215350723337</v>
      </c>
      <c r="E372" s="56">
        <f ca="1" t="shared" si="17"/>
        <v>1</v>
      </c>
      <c r="F372" s="64">
        <f ca="1">IF(E372=1,$C$4+SQRT(D372*($C$6-$C$4)*($C$5-$C$4)),$C$6-SQRT((1-D372)*($C$6-$C$4)*($C$6-$C$5)))</f>
        <v>8.96872632948975</v>
      </c>
    </row>
    <row r="373" spans="2:6">
      <c r="B373" s="55">
        <v>357</v>
      </c>
      <c r="C373" s="56">
        <f ca="1" t="shared" si="15"/>
        <v>0.503661239489939</v>
      </c>
      <c r="D373" s="56">
        <f ca="1" t="shared" si="16"/>
        <v>0.267742930010751</v>
      </c>
      <c r="E373" s="56">
        <f ca="1" t="shared" si="17"/>
        <v>2</v>
      </c>
      <c r="F373" s="64">
        <f ca="1">IF(E373=1,$C$4+SQRT(D373*($C$6-$C$4)*($C$5-$C$4)),$C$6-SQRT((1-D373)*($C$6-$C$4)*($C$6-$C$5)))</f>
        <v>8.78982887987752</v>
      </c>
    </row>
    <row r="374" spans="2:6">
      <c r="B374" s="55">
        <v>358</v>
      </c>
      <c r="C374" s="56">
        <f ca="1" t="shared" si="15"/>
        <v>0.164280891638657</v>
      </c>
      <c r="D374" s="56">
        <f ca="1" t="shared" si="16"/>
        <v>0.85726357612152</v>
      </c>
      <c r="E374" s="56">
        <f ca="1" t="shared" si="17"/>
        <v>1</v>
      </c>
      <c r="F374" s="64">
        <f ca="1">IF(E374=1,$C$4+SQRT(D374*($C$6-$C$4)*($C$5-$C$4)),$C$6-SQRT((1-D374)*($C$6-$C$4)*($C$6-$C$5)))</f>
        <v>9.30939953881275</v>
      </c>
    </row>
    <row r="375" spans="2:6">
      <c r="B375" s="55">
        <v>359</v>
      </c>
      <c r="C375" s="56">
        <f ca="1" t="shared" si="15"/>
        <v>0.833325186674737</v>
      </c>
      <c r="D375" s="56">
        <f ca="1" t="shared" si="16"/>
        <v>0.340552094855306</v>
      </c>
      <c r="E375" s="56">
        <f ca="1" t="shared" si="17"/>
        <v>2</v>
      </c>
      <c r="F375" s="64">
        <f ca="1">IF(E375=1,$C$4+SQRT(D375*($C$6-$C$4)*($C$5-$C$4)),$C$6-SQRT((1-D375)*($C$6-$C$4)*($C$6-$C$5)))</f>
        <v>8.85156810811899</v>
      </c>
    </row>
    <row r="376" spans="2:6">
      <c r="B376" s="55">
        <v>360</v>
      </c>
      <c r="C376" s="56">
        <f ca="1" t="shared" si="15"/>
        <v>0.74802594619995</v>
      </c>
      <c r="D376" s="56">
        <f ca="1" t="shared" si="16"/>
        <v>0.842479325095919</v>
      </c>
      <c r="E376" s="56">
        <f ca="1" t="shared" si="17"/>
        <v>2</v>
      </c>
      <c r="F376" s="64">
        <f ca="1">IF(E376=1,$C$4+SQRT(D376*($C$6-$C$4)*($C$5-$C$4)),$C$6-SQRT((1-D376)*($C$6-$C$4)*($C$6-$C$5)))</f>
        <v>9.43871455585579</v>
      </c>
    </row>
    <row r="377" spans="2:6">
      <c r="B377" s="55">
        <v>361</v>
      </c>
      <c r="C377" s="56">
        <f ca="1" t="shared" si="15"/>
        <v>0.302414390963995</v>
      </c>
      <c r="D377" s="56">
        <f ca="1" t="shared" si="16"/>
        <v>0.382060980047366</v>
      </c>
      <c r="E377" s="56">
        <f ca="1" t="shared" si="17"/>
        <v>1</v>
      </c>
      <c r="F377" s="64">
        <f ca="1">IF(E377=1,$C$4+SQRT(D377*($C$6-$C$4)*($C$5-$C$4)),$C$6-SQRT((1-D377)*($C$6-$C$4)*($C$6-$C$5)))</f>
        <v>8.87414069811143</v>
      </c>
    </row>
    <row r="378" spans="2:6">
      <c r="B378" s="55">
        <v>362</v>
      </c>
      <c r="C378" s="56">
        <f ca="1" t="shared" si="15"/>
        <v>0.132257762021702</v>
      </c>
      <c r="D378" s="56">
        <f ca="1" t="shared" si="16"/>
        <v>0.98293105526375</v>
      </c>
      <c r="E378" s="56">
        <f ca="1" t="shared" si="17"/>
        <v>1</v>
      </c>
      <c r="F378" s="64">
        <f ca="1">IF(E378=1,$C$4+SQRT(D378*($C$6-$C$4)*($C$5-$C$4)),$C$6-SQRT((1-D378)*($C$6-$C$4)*($C$6-$C$5)))</f>
        <v>9.40209204780838</v>
      </c>
    </row>
    <row r="379" spans="2:6">
      <c r="B379" s="55">
        <v>363</v>
      </c>
      <c r="C379" s="56">
        <f ca="1" t="shared" si="15"/>
        <v>0.605213325562117</v>
      </c>
      <c r="D379" s="56">
        <f ca="1" t="shared" si="16"/>
        <v>0.103297530839145</v>
      </c>
      <c r="E379" s="56">
        <f ca="1" t="shared" si="17"/>
        <v>2</v>
      </c>
      <c r="F379" s="64">
        <f ca="1">IF(E379=1,$C$4+SQRT(D379*($C$6-$C$4)*($C$5-$C$4)),$C$6-SQRT((1-D379)*($C$6-$C$4)*($C$6-$C$5)))</f>
        <v>8.66081930333442</v>
      </c>
    </row>
    <row r="380" spans="2:6">
      <c r="B380" s="55">
        <v>364</v>
      </c>
      <c r="C380" s="56">
        <f ca="1" t="shared" si="15"/>
        <v>0.0829985746807727</v>
      </c>
      <c r="D380" s="56">
        <f ca="1" t="shared" si="16"/>
        <v>0.799563287033438</v>
      </c>
      <c r="E380" s="56">
        <f ca="1" t="shared" si="17"/>
        <v>1</v>
      </c>
      <c r="F380" s="64">
        <f ca="1">IF(E380=1,$C$4+SQRT(D380*($C$6-$C$4)*($C$5-$C$4)),$C$6-SQRT((1-D380)*($C$6-$C$4)*($C$6-$C$5)))</f>
        <v>9.26456576502247</v>
      </c>
    </row>
    <row r="381" spans="2:6">
      <c r="B381" s="55">
        <v>365</v>
      </c>
      <c r="C381" s="56">
        <f ca="1" t="shared" si="15"/>
        <v>0.257285706410826</v>
      </c>
      <c r="D381" s="56">
        <f ca="1" t="shared" si="16"/>
        <v>0.080846544668397</v>
      </c>
      <c r="E381" s="56">
        <f ca="1" t="shared" si="17"/>
        <v>1</v>
      </c>
      <c r="F381" s="64">
        <f ca="1">IF(E381=1,$C$4+SQRT(D381*($C$6-$C$4)*($C$5-$C$4)),$C$6-SQRT((1-D381)*($C$6-$C$4)*($C$6-$C$5)))</f>
        <v>8.40211079236548</v>
      </c>
    </row>
    <row r="382" spans="2:6">
      <c r="B382" s="55">
        <v>366</v>
      </c>
      <c r="C382" s="56">
        <f ca="1" t="shared" si="15"/>
        <v>0.445628325436089</v>
      </c>
      <c r="D382" s="56">
        <f ca="1" t="shared" si="16"/>
        <v>0.502137689750032</v>
      </c>
      <c r="E382" s="56">
        <f ca="1" t="shared" si="17"/>
        <v>1</v>
      </c>
      <c r="F382" s="64">
        <f ca="1">IF(E382=1,$C$4+SQRT(D382*($C$6-$C$4)*($C$5-$C$4)),$C$6-SQRT((1-D382)*($C$6-$C$4)*($C$6-$C$5)))</f>
        <v>9.00213540976261</v>
      </c>
    </row>
    <row r="383" spans="2:6">
      <c r="B383" s="55">
        <v>367</v>
      </c>
      <c r="C383" s="56">
        <f ca="1" t="shared" si="15"/>
        <v>0.547866773019293</v>
      </c>
      <c r="D383" s="56">
        <f ca="1" t="shared" si="16"/>
        <v>0.552118028674486</v>
      </c>
      <c r="E383" s="56">
        <f ca="1" t="shared" si="17"/>
        <v>2</v>
      </c>
      <c r="F383" s="64">
        <f ca="1">IF(E383=1,$C$4+SQRT(D383*($C$6-$C$4)*($C$5-$C$4)),$C$6-SQRT((1-D383)*($C$6-$C$4)*($C$6-$C$5)))</f>
        <v>9.05355193346332</v>
      </c>
    </row>
    <row r="384" spans="2:6">
      <c r="B384" s="55">
        <v>368</v>
      </c>
      <c r="C384" s="56">
        <f ca="1" t="shared" si="15"/>
        <v>0.624329386785055</v>
      </c>
      <c r="D384" s="56">
        <f ca="1" t="shared" si="16"/>
        <v>0.466815872367431</v>
      </c>
      <c r="E384" s="56">
        <f ca="1" t="shared" si="17"/>
        <v>2</v>
      </c>
      <c r="F384" s="64">
        <f ca="1">IF(E384=1,$C$4+SQRT(D384*($C$6-$C$4)*($C$5-$C$4)),$C$6-SQRT((1-D384)*($C$6-$C$4)*($C$6-$C$5)))</f>
        <v>8.96734891891543</v>
      </c>
    </row>
    <row r="385" spans="2:6">
      <c r="B385" s="55">
        <v>369</v>
      </c>
      <c r="C385" s="56">
        <f ca="1" t="shared" si="15"/>
        <v>0.914913685311861</v>
      </c>
      <c r="D385" s="56">
        <f ca="1" t="shared" si="16"/>
        <v>0.529042717670404</v>
      </c>
      <c r="E385" s="56">
        <f ca="1" t="shared" si="17"/>
        <v>2</v>
      </c>
      <c r="F385" s="64">
        <f ca="1">IF(E385=1,$C$4+SQRT(D385*($C$6-$C$4)*($C$5-$C$4)),$C$6-SQRT((1-D385)*($C$6-$C$4)*($C$6-$C$5)))</f>
        <v>9.02947716942918</v>
      </c>
    </row>
    <row r="386" spans="2:6">
      <c r="B386" s="55">
        <v>370</v>
      </c>
      <c r="C386" s="56">
        <f ca="1" t="shared" si="15"/>
        <v>0.966081294954858</v>
      </c>
      <c r="D386" s="56">
        <f ca="1" t="shared" si="16"/>
        <v>0.501868582214712</v>
      </c>
      <c r="E386" s="56">
        <f ca="1" t="shared" si="17"/>
        <v>2</v>
      </c>
      <c r="F386" s="64">
        <f ca="1">IF(E386=1,$C$4+SQRT(D386*($C$6-$C$4)*($C$5-$C$4)),$C$6-SQRT((1-D386)*($C$6-$C$4)*($C$6-$C$5)))</f>
        <v>9.00187033128427</v>
      </c>
    </row>
    <row r="387" spans="2:6">
      <c r="B387" s="55">
        <v>371</v>
      </c>
      <c r="C387" s="56">
        <f ca="1" t="shared" si="15"/>
        <v>0.421038759280911</v>
      </c>
      <c r="D387" s="56">
        <f ca="1" t="shared" si="16"/>
        <v>0.155403577971546</v>
      </c>
      <c r="E387" s="56">
        <f ca="1" t="shared" si="17"/>
        <v>1</v>
      </c>
      <c r="F387" s="64">
        <f ca="1">IF(E387=1,$C$4+SQRT(D387*($C$6-$C$4)*($C$5-$C$4)),$C$6-SQRT((1-D387)*($C$6-$C$4)*($C$6-$C$5)))</f>
        <v>8.55750081250442</v>
      </c>
    </row>
    <row r="388" spans="2:6">
      <c r="B388" s="55">
        <v>372</v>
      </c>
      <c r="C388" s="56">
        <f ca="1" t="shared" si="15"/>
        <v>0.118839295132319</v>
      </c>
      <c r="D388" s="56">
        <f ca="1" t="shared" si="16"/>
        <v>0.276733650817031</v>
      </c>
      <c r="E388" s="56">
        <f ca="1" t="shared" si="17"/>
        <v>1</v>
      </c>
      <c r="F388" s="64">
        <f ca="1">IF(E388=1,$C$4+SQRT(D388*($C$6-$C$4)*($C$5-$C$4)),$C$6-SQRT((1-D388)*($C$6-$C$4)*($C$6-$C$5)))</f>
        <v>8.74395383031077</v>
      </c>
    </row>
    <row r="389" spans="2:6">
      <c r="B389" s="55">
        <v>373</v>
      </c>
      <c r="C389" s="56">
        <f ca="1" t="shared" si="15"/>
        <v>0.648549251236765</v>
      </c>
      <c r="D389" s="56">
        <f ca="1" t="shared" si="16"/>
        <v>0.239312755191878</v>
      </c>
      <c r="E389" s="56">
        <f ca="1" t="shared" si="17"/>
        <v>2</v>
      </c>
      <c r="F389" s="64">
        <f ca="1">IF(E389=1,$C$4+SQRT(D389*($C$6-$C$4)*($C$5-$C$4)),$C$6-SQRT((1-D389)*($C$6-$C$4)*($C$6-$C$5)))</f>
        <v>8.76655989621861</v>
      </c>
    </row>
    <row r="390" spans="2:6">
      <c r="B390" s="55">
        <v>374</v>
      </c>
      <c r="C390" s="56">
        <f ca="1" t="shared" si="15"/>
        <v>0.320227949895293</v>
      </c>
      <c r="D390" s="56">
        <f ca="1" t="shared" si="16"/>
        <v>0.133297572099061</v>
      </c>
      <c r="E390" s="56">
        <f ca="1" t="shared" si="17"/>
        <v>1</v>
      </c>
      <c r="F390" s="64">
        <f ca="1">IF(E390=1,$C$4+SQRT(D390*($C$6-$C$4)*($C$5-$C$4)),$C$6-SQRT((1-D390)*($C$6-$C$4)*($C$6-$C$5)))</f>
        <v>8.51632852351785</v>
      </c>
    </row>
    <row r="391" spans="2:6">
      <c r="B391" s="55">
        <v>375</v>
      </c>
      <c r="C391" s="56">
        <f ca="1" t="shared" si="15"/>
        <v>0.121884372164985</v>
      </c>
      <c r="D391" s="56">
        <f ca="1" t="shared" si="16"/>
        <v>0.920148703624425</v>
      </c>
      <c r="E391" s="56">
        <f ca="1" t="shared" si="17"/>
        <v>1</v>
      </c>
      <c r="F391" s="64">
        <f ca="1">IF(E391=1,$C$4+SQRT(D391*($C$6-$C$4)*($C$5-$C$4)),$C$6-SQRT((1-D391)*($C$6-$C$4)*($C$6-$C$5)))</f>
        <v>9.35657561796195</v>
      </c>
    </row>
    <row r="392" spans="2:6">
      <c r="B392" s="55">
        <v>376</v>
      </c>
      <c r="C392" s="56">
        <f ca="1" t="shared" si="15"/>
        <v>0.791732528928387</v>
      </c>
      <c r="D392" s="56">
        <f ca="1" t="shared" si="16"/>
        <v>0.625385922674931</v>
      </c>
      <c r="E392" s="56">
        <f ca="1" t="shared" si="17"/>
        <v>2</v>
      </c>
      <c r="F392" s="64">
        <f ca="1">IF(E392=1,$C$4+SQRT(D392*($C$6-$C$4)*($C$5-$C$4)),$C$6-SQRT((1-D392)*($C$6-$C$4)*($C$6-$C$5)))</f>
        <v>9.13442033604634</v>
      </c>
    </row>
    <row r="393" spans="2:6">
      <c r="B393" s="55">
        <v>377</v>
      </c>
      <c r="C393" s="56">
        <f ca="1" t="shared" si="15"/>
        <v>0.338841033764357</v>
      </c>
      <c r="D393" s="56">
        <f ca="1" t="shared" si="16"/>
        <v>0.813622984925145</v>
      </c>
      <c r="E393" s="56">
        <f ca="1" t="shared" si="17"/>
        <v>1</v>
      </c>
      <c r="F393" s="64">
        <f ca="1">IF(E393=1,$C$4+SQRT(D393*($C$6-$C$4)*($C$5-$C$4)),$C$6-SQRT((1-D393)*($C$6-$C$4)*($C$6-$C$5)))</f>
        <v>9.27563551606652</v>
      </c>
    </row>
    <row r="394" spans="2:6">
      <c r="B394" s="55">
        <v>378</v>
      </c>
      <c r="C394" s="56">
        <f ca="1" t="shared" si="15"/>
        <v>0.554949731754428</v>
      </c>
      <c r="D394" s="56">
        <f ca="1" t="shared" si="16"/>
        <v>0.55775223544134</v>
      </c>
      <c r="E394" s="56">
        <f ca="1" t="shared" si="17"/>
        <v>2</v>
      </c>
      <c r="F394" s="64">
        <f ca="1">IF(E394=1,$C$4+SQRT(D394*($C$6-$C$4)*($C$5-$C$4)),$C$6-SQRT((1-D394)*($C$6-$C$4)*($C$6-$C$5)))</f>
        <v>9.05952377535776</v>
      </c>
    </row>
    <row r="395" spans="2:6">
      <c r="B395" s="55">
        <v>379</v>
      </c>
      <c r="C395" s="56">
        <f ca="1" t="shared" si="15"/>
        <v>0.424911111296928</v>
      </c>
      <c r="D395" s="56">
        <f ca="1" t="shared" si="16"/>
        <v>0.396186111244904</v>
      </c>
      <c r="E395" s="56">
        <f ca="1" t="shared" si="17"/>
        <v>1</v>
      </c>
      <c r="F395" s="64">
        <f ca="1">IF(E395=1,$C$4+SQRT(D395*($C$6-$C$4)*($C$5-$C$4)),$C$6-SQRT((1-D395)*($C$6-$C$4)*($C$6-$C$5)))</f>
        <v>8.89015292084552</v>
      </c>
    </row>
    <row r="396" spans="2:6">
      <c r="B396" s="55">
        <v>380</v>
      </c>
      <c r="C396" s="56">
        <f ca="1" t="shared" si="15"/>
        <v>0.961455582094827</v>
      </c>
      <c r="D396" s="56">
        <f ca="1" t="shared" si="16"/>
        <v>0.00950450108829881</v>
      </c>
      <c r="E396" s="56">
        <f ca="1" t="shared" si="17"/>
        <v>2</v>
      </c>
      <c r="F396" s="64">
        <f ca="1">IF(E396=1,$C$4+SQRT(D396*($C$6-$C$4)*($C$5-$C$4)),$C$6-SQRT((1-D396)*($C$6-$C$4)*($C$6-$C$5)))</f>
        <v>8.59252318036019</v>
      </c>
    </row>
    <row r="397" spans="2:6">
      <c r="B397" s="55">
        <v>381</v>
      </c>
      <c r="C397" s="56">
        <f ca="1" t="shared" si="15"/>
        <v>0.515150578062314</v>
      </c>
      <c r="D397" s="56">
        <f ca="1" t="shared" si="16"/>
        <v>0.794421947772265</v>
      </c>
      <c r="E397" s="56">
        <f ca="1" t="shared" si="17"/>
        <v>2</v>
      </c>
      <c r="F397" s="64">
        <f ca="1">IF(E397=1,$C$4+SQRT(D397*($C$6-$C$4)*($C$5-$C$4)),$C$6-SQRT((1-D397)*($C$6-$C$4)*($C$6-$C$5)))</f>
        <v>9.35878544584869</v>
      </c>
    </row>
    <row r="398" spans="2:6">
      <c r="B398" s="55">
        <v>382</v>
      </c>
      <c r="C398" s="56">
        <f ca="1" t="shared" si="15"/>
        <v>0.645891390214925</v>
      </c>
      <c r="D398" s="56">
        <f ca="1" t="shared" si="16"/>
        <v>0.306188233828881</v>
      </c>
      <c r="E398" s="56">
        <f ca="1" t="shared" si="17"/>
        <v>2</v>
      </c>
      <c r="F398" s="64">
        <f ca="1">IF(E398=1,$C$4+SQRT(D398*($C$6-$C$4)*($C$5-$C$4)),$C$6-SQRT((1-D398)*($C$6-$C$4)*($C$6-$C$5)))</f>
        <v>8.82202566566914</v>
      </c>
    </row>
    <row r="399" spans="2:6">
      <c r="B399" s="55">
        <v>383</v>
      </c>
      <c r="C399" s="56">
        <f ca="1" t="shared" si="15"/>
        <v>0.47742680717153</v>
      </c>
      <c r="D399" s="56">
        <f ca="1" t="shared" si="16"/>
        <v>0.119049541400724</v>
      </c>
      <c r="E399" s="56">
        <f ca="1" t="shared" si="17"/>
        <v>1</v>
      </c>
      <c r="F399" s="64">
        <f ca="1">IF(E399=1,$C$4+SQRT(D399*($C$6-$C$4)*($C$5-$C$4)),$C$6-SQRT((1-D399)*($C$6-$C$4)*($C$6-$C$5)))</f>
        <v>8.48795397610989</v>
      </c>
    </row>
    <row r="400" spans="2:6">
      <c r="B400" s="55">
        <v>384</v>
      </c>
      <c r="C400" s="56">
        <f ca="1" t="shared" si="15"/>
        <v>0.604915700325978</v>
      </c>
      <c r="D400" s="56">
        <f ca="1" t="shared" si="16"/>
        <v>0.498809093469848</v>
      </c>
      <c r="E400" s="56">
        <f ca="1" t="shared" si="17"/>
        <v>2</v>
      </c>
      <c r="F400" s="64">
        <f ca="1">IF(E400=1,$C$4+SQRT(D400*($C$6-$C$4)*($C$5-$C$4)),$C$6-SQRT((1-D400)*($C$6-$C$4)*($C$6-$C$5)))</f>
        <v>8.99880980175578</v>
      </c>
    </row>
    <row r="401" spans="2:6">
      <c r="B401" s="55">
        <v>385</v>
      </c>
      <c r="C401" s="56">
        <f ca="1" t="shared" ref="C401:C464" si="18">RAND()</f>
        <v>0.100901526833687</v>
      </c>
      <c r="D401" s="56">
        <f ca="1" t="shared" ref="D401:D464" si="19">RAND()</f>
        <v>0.793233614274033</v>
      </c>
      <c r="E401" s="56">
        <f ca="1" t="shared" ref="E401:E464" si="20">IF(C401&lt;=$C$10,1,2)</f>
        <v>1</v>
      </c>
      <c r="F401" s="64">
        <f ca="1">IF(E401=1,$C$4+SQRT(D401*($C$6-$C$4)*($C$5-$C$4)),$C$6-SQRT((1-D401)*($C$6-$C$4)*($C$6-$C$5)))</f>
        <v>9.25955040730733</v>
      </c>
    </row>
    <row r="402" spans="2:6">
      <c r="B402" s="55">
        <v>386</v>
      </c>
      <c r="C402" s="56">
        <f ca="1" t="shared" si="18"/>
        <v>0.326051791442473</v>
      </c>
      <c r="D402" s="56">
        <f ca="1" t="shared" si="19"/>
        <v>0.225333485306399</v>
      </c>
      <c r="E402" s="56">
        <f ca="1" t="shared" si="20"/>
        <v>1</v>
      </c>
      <c r="F402" s="64">
        <f ca="1">IF(E402=1,$C$4+SQRT(D402*($C$6-$C$4)*($C$5-$C$4)),$C$6-SQRT((1-D402)*($C$6-$C$4)*($C$6-$C$5)))</f>
        <v>8.67131733972302</v>
      </c>
    </row>
    <row r="403" spans="2:6">
      <c r="B403" s="55">
        <v>387</v>
      </c>
      <c r="C403" s="56">
        <f ca="1" t="shared" si="18"/>
        <v>0.102743353455579</v>
      </c>
      <c r="D403" s="56">
        <f ca="1" t="shared" si="19"/>
        <v>0.956790782297437</v>
      </c>
      <c r="E403" s="56">
        <f ca="1" t="shared" si="20"/>
        <v>1</v>
      </c>
      <c r="F403" s="64">
        <f ca="1">IF(E403=1,$C$4+SQRT(D403*($C$6-$C$4)*($C$5-$C$4)),$C$6-SQRT((1-D403)*($C$6-$C$4)*($C$6-$C$5)))</f>
        <v>9.38332265382841</v>
      </c>
    </row>
    <row r="404" spans="2:6">
      <c r="B404" s="55">
        <v>388</v>
      </c>
      <c r="C404" s="56">
        <f ca="1" t="shared" si="18"/>
        <v>0.805794078309192</v>
      </c>
      <c r="D404" s="56">
        <f ca="1" t="shared" si="19"/>
        <v>0.458501387995898</v>
      </c>
      <c r="E404" s="56">
        <f ca="1" t="shared" si="20"/>
        <v>2</v>
      </c>
      <c r="F404" s="64">
        <f ca="1">IF(E404=1,$C$4+SQRT(D404*($C$6-$C$4)*($C$5-$C$4)),$C$6-SQRT((1-D404)*($C$6-$C$4)*($C$6-$C$5)))</f>
        <v>8.95932847448957</v>
      </c>
    </row>
    <row r="405" spans="2:6">
      <c r="B405" s="55">
        <v>389</v>
      </c>
      <c r="C405" s="56">
        <f ca="1" t="shared" si="18"/>
        <v>0.698716452936373</v>
      </c>
      <c r="D405" s="56">
        <f ca="1" t="shared" si="19"/>
        <v>0.381800354611721</v>
      </c>
      <c r="E405" s="56">
        <f ca="1" t="shared" si="20"/>
        <v>2</v>
      </c>
      <c r="F405" s="64">
        <f ca="1">IF(E405=1,$C$4+SQRT(D405*($C$6-$C$4)*($C$5-$C$4)),$C$6-SQRT((1-D405)*($C$6-$C$4)*($C$6-$C$5)))</f>
        <v>8.88806506900064</v>
      </c>
    </row>
    <row r="406" spans="2:6">
      <c r="B406" s="55">
        <v>390</v>
      </c>
      <c r="C406" s="56">
        <f ca="1" t="shared" si="18"/>
        <v>0.269340704732311</v>
      </c>
      <c r="D406" s="56">
        <f ca="1" t="shared" si="19"/>
        <v>0.0476370033495983</v>
      </c>
      <c r="E406" s="56">
        <f ca="1" t="shared" si="20"/>
        <v>1</v>
      </c>
      <c r="F406" s="64">
        <f ca="1">IF(E406=1,$C$4+SQRT(D406*($C$6-$C$4)*($C$5-$C$4)),$C$6-SQRT((1-D406)*($C$6-$C$4)*($C$6-$C$5)))</f>
        <v>8.3086648776573</v>
      </c>
    </row>
    <row r="407" spans="2:6">
      <c r="B407" s="55">
        <v>391</v>
      </c>
      <c r="C407" s="56">
        <f ca="1" t="shared" si="18"/>
        <v>0.438611266012853</v>
      </c>
      <c r="D407" s="56">
        <f ca="1" t="shared" si="19"/>
        <v>0.411900101625148</v>
      </c>
      <c r="E407" s="56">
        <f ca="1" t="shared" si="20"/>
        <v>1</v>
      </c>
      <c r="F407" s="64">
        <f ca="1">IF(E407=1,$C$4+SQRT(D407*($C$6-$C$4)*($C$5-$C$4)),$C$6-SQRT((1-D407)*($C$6-$C$4)*($C$6-$C$5)))</f>
        <v>8.9076343995521</v>
      </c>
    </row>
    <row r="408" spans="2:6">
      <c r="B408" s="55">
        <v>392</v>
      </c>
      <c r="C408" s="56">
        <f ca="1" t="shared" si="18"/>
        <v>0.257147036528579</v>
      </c>
      <c r="D408" s="56">
        <f ca="1" t="shared" si="19"/>
        <v>0.496824811194279</v>
      </c>
      <c r="E408" s="56">
        <f ca="1" t="shared" si="20"/>
        <v>1</v>
      </c>
      <c r="F408" s="64">
        <f ca="1">IF(E408=1,$C$4+SQRT(D408*($C$6-$C$4)*($C$5-$C$4)),$C$6-SQRT((1-D408)*($C$6-$C$4)*($C$6-$C$5)))</f>
        <v>8.99681975421264</v>
      </c>
    </row>
    <row r="409" spans="2:6">
      <c r="B409" s="55">
        <v>393</v>
      </c>
      <c r="C409" s="56">
        <f ca="1" t="shared" si="18"/>
        <v>0.946396888901314</v>
      </c>
      <c r="D409" s="56">
        <f ca="1" t="shared" si="19"/>
        <v>0.925435622327676</v>
      </c>
      <c r="E409" s="56">
        <f ca="1" t="shared" si="20"/>
        <v>2</v>
      </c>
      <c r="F409" s="64">
        <f ca="1">IF(E409=1,$C$4+SQRT(D409*($C$6-$C$4)*($C$5-$C$4)),$C$6-SQRT((1-D409)*($C$6-$C$4)*($C$6-$C$5)))</f>
        <v>9.61382807540598</v>
      </c>
    </row>
    <row r="410" spans="2:6">
      <c r="B410" s="55">
        <v>394</v>
      </c>
      <c r="C410" s="56">
        <f ca="1" t="shared" si="18"/>
        <v>0.654737627858817</v>
      </c>
      <c r="D410" s="56">
        <f ca="1" t="shared" si="19"/>
        <v>0.557710127197382</v>
      </c>
      <c r="E410" s="56">
        <f ca="1" t="shared" si="20"/>
        <v>2</v>
      </c>
      <c r="F410" s="64">
        <f ca="1">IF(E410=1,$C$4+SQRT(D410*($C$6-$C$4)*($C$5-$C$4)),$C$6-SQRT((1-D410)*($C$6-$C$4)*($C$6-$C$5)))</f>
        <v>9.05947900310241</v>
      </c>
    </row>
    <row r="411" spans="2:6">
      <c r="B411" s="55">
        <v>395</v>
      </c>
      <c r="C411" s="56">
        <f ca="1" t="shared" si="18"/>
        <v>0.924532541242869</v>
      </c>
      <c r="D411" s="56">
        <f ca="1" t="shared" si="19"/>
        <v>0.301029172311812</v>
      </c>
      <c r="E411" s="56">
        <f ca="1" t="shared" si="20"/>
        <v>2</v>
      </c>
      <c r="F411" s="64">
        <f ca="1">IF(E411=1,$C$4+SQRT(D411*($C$6-$C$4)*($C$5-$C$4)),$C$6-SQRT((1-D411)*($C$6-$C$4)*($C$6-$C$5)))</f>
        <v>8.81765417268196</v>
      </c>
    </row>
    <row r="412" spans="2:6">
      <c r="B412" s="55">
        <v>396</v>
      </c>
      <c r="C412" s="56">
        <f ca="1" t="shared" si="18"/>
        <v>0.672986519886492</v>
      </c>
      <c r="D412" s="56">
        <f ca="1" t="shared" si="19"/>
        <v>0.786820147225217</v>
      </c>
      <c r="E412" s="56">
        <f ca="1" t="shared" si="20"/>
        <v>2</v>
      </c>
      <c r="F412" s="64">
        <f ca="1">IF(E412=1,$C$4+SQRT(D412*($C$6-$C$4)*($C$5-$C$4)),$C$6-SQRT((1-D412)*($C$6-$C$4)*($C$6-$C$5)))</f>
        <v>9.34703774569309</v>
      </c>
    </row>
    <row r="413" spans="2:6">
      <c r="B413" s="55">
        <v>397</v>
      </c>
      <c r="C413" s="56">
        <f ca="1" t="shared" si="18"/>
        <v>0.645249756603675</v>
      </c>
      <c r="D413" s="56">
        <f ca="1" t="shared" si="19"/>
        <v>0.671020914856809</v>
      </c>
      <c r="E413" s="56">
        <f ca="1" t="shared" si="20"/>
        <v>2</v>
      </c>
      <c r="F413" s="64">
        <f ca="1">IF(E413=1,$C$4+SQRT(D413*($C$6-$C$4)*($C$5-$C$4)),$C$6-SQRT((1-D413)*($C$6-$C$4)*($C$6-$C$5)))</f>
        <v>9.18885379228749</v>
      </c>
    </row>
    <row r="414" spans="2:6">
      <c r="B414" s="55">
        <v>398</v>
      </c>
      <c r="C414" s="56">
        <f ca="1" t="shared" si="18"/>
        <v>0.949004030733671</v>
      </c>
      <c r="D414" s="56">
        <f ca="1" t="shared" si="19"/>
        <v>0.0801168397966907</v>
      </c>
      <c r="E414" s="56">
        <f ca="1" t="shared" si="20"/>
        <v>2</v>
      </c>
      <c r="F414" s="64">
        <f ca="1">IF(E414=1,$C$4+SQRT(D414*($C$6-$C$4)*($C$5-$C$4)),$C$6-SQRT((1-D414)*($C$6-$C$4)*($C$6-$C$5)))</f>
        <v>8.64362014155082</v>
      </c>
    </row>
    <row r="415" spans="2:6">
      <c r="B415" s="55">
        <v>399</v>
      </c>
      <c r="C415" s="56">
        <f ca="1" t="shared" si="18"/>
        <v>0.60944430564405</v>
      </c>
      <c r="D415" s="56">
        <f ca="1" t="shared" si="19"/>
        <v>0.956684768690005</v>
      </c>
      <c r="E415" s="56">
        <f ca="1" t="shared" si="20"/>
        <v>2</v>
      </c>
      <c r="F415" s="64">
        <f ca="1">IF(E415=1,$C$4+SQRT(D415*($C$6-$C$4)*($C$5-$C$4)),$C$6-SQRT((1-D415)*($C$6-$C$4)*($C$6-$C$5)))</f>
        <v>9.70566946706128</v>
      </c>
    </row>
    <row r="416" spans="2:6">
      <c r="B416" s="55">
        <v>400</v>
      </c>
      <c r="C416" s="56">
        <f ca="1" t="shared" si="18"/>
        <v>0.880142459072354</v>
      </c>
      <c r="D416" s="56">
        <f ca="1" t="shared" si="19"/>
        <v>0.524583185465252</v>
      </c>
      <c r="E416" s="56">
        <f ca="1" t="shared" si="20"/>
        <v>2</v>
      </c>
      <c r="F416" s="64">
        <f ca="1">IF(E416=1,$C$4+SQRT(D416*($C$6-$C$4)*($C$5-$C$4)),$C$6-SQRT((1-D416)*($C$6-$C$4)*($C$6-$C$5)))</f>
        <v>9.02489301660305</v>
      </c>
    </row>
    <row r="417" spans="2:6">
      <c r="B417" s="55">
        <v>401</v>
      </c>
      <c r="C417" s="56">
        <f ca="1" t="shared" si="18"/>
        <v>0.43579283926475</v>
      </c>
      <c r="D417" s="56">
        <f ca="1" t="shared" si="19"/>
        <v>0.179852475190391</v>
      </c>
      <c r="E417" s="56">
        <f ca="1" t="shared" si="20"/>
        <v>1</v>
      </c>
      <c r="F417" s="64">
        <f ca="1">IF(E417=1,$C$4+SQRT(D417*($C$6-$C$4)*($C$5-$C$4)),$C$6-SQRT((1-D417)*($C$6-$C$4)*($C$6-$C$5)))</f>
        <v>8.59975407491803</v>
      </c>
    </row>
    <row r="418" spans="2:6">
      <c r="B418" s="55">
        <v>402</v>
      </c>
      <c r="C418" s="56">
        <f ca="1" t="shared" si="18"/>
        <v>0.600618683967647</v>
      </c>
      <c r="D418" s="56">
        <f ca="1" t="shared" si="19"/>
        <v>0.83587784506365</v>
      </c>
      <c r="E418" s="56">
        <f ca="1" t="shared" si="20"/>
        <v>2</v>
      </c>
      <c r="F418" s="64">
        <f ca="1">IF(E418=1,$C$4+SQRT(D418*($C$6-$C$4)*($C$5-$C$4)),$C$6-SQRT((1-D418)*($C$6-$C$4)*($C$6-$C$5)))</f>
        <v>9.42707390540079</v>
      </c>
    </row>
    <row r="419" spans="2:6">
      <c r="B419" s="55">
        <v>403</v>
      </c>
      <c r="C419" s="56">
        <f ca="1" t="shared" si="18"/>
        <v>0.202803887488432</v>
      </c>
      <c r="D419" s="56">
        <f ca="1" t="shared" si="19"/>
        <v>0.59899491079384</v>
      </c>
      <c r="E419" s="56">
        <f ca="1" t="shared" si="20"/>
        <v>1</v>
      </c>
      <c r="F419" s="64">
        <f ca="1">IF(E419=1,$C$4+SQRT(D419*($C$6-$C$4)*($C$5-$C$4)),$C$6-SQRT((1-D419)*($C$6-$C$4)*($C$6-$C$5)))</f>
        <v>9.0945272137264</v>
      </c>
    </row>
    <row r="420" spans="2:6">
      <c r="B420" s="55">
        <v>404</v>
      </c>
      <c r="C420" s="56">
        <f ca="1" t="shared" si="18"/>
        <v>0.163312062426989</v>
      </c>
      <c r="D420" s="56">
        <f ca="1" t="shared" si="19"/>
        <v>0.333546218798524</v>
      </c>
      <c r="E420" s="56">
        <f ca="1" t="shared" si="20"/>
        <v>1</v>
      </c>
      <c r="F420" s="64">
        <f ca="1">IF(E420=1,$C$4+SQRT(D420*($C$6-$C$4)*($C$5-$C$4)),$C$6-SQRT((1-D420)*($C$6-$C$4)*($C$6-$C$5)))</f>
        <v>8.81675726969342</v>
      </c>
    </row>
    <row r="421" spans="2:6">
      <c r="B421" s="55">
        <v>405</v>
      </c>
      <c r="C421" s="56">
        <f ca="1" t="shared" si="18"/>
        <v>0.416157606861195</v>
      </c>
      <c r="D421" s="56">
        <f ca="1" t="shared" si="19"/>
        <v>0.778991921246049</v>
      </c>
      <c r="E421" s="56">
        <f ca="1" t="shared" si="20"/>
        <v>1</v>
      </c>
      <c r="F421" s="64">
        <f ca="1">IF(E421=1,$C$4+SQRT(D421*($C$6-$C$4)*($C$5-$C$4)),$C$6-SQRT((1-D421)*($C$6-$C$4)*($C$6-$C$5)))</f>
        <v>9.24819222978358</v>
      </c>
    </row>
    <row r="422" spans="2:6">
      <c r="B422" s="55">
        <v>406</v>
      </c>
      <c r="C422" s="56">
        <f ca="1" t="shared" si="18"/>
        <v>0.882145747304079</v>
      </c>
      <c r="D422" s="56">
        <f ca="1" t="shared" si="19"/>
        <v>0.0033058857200845</v>
      </c>
      <c r="E422" s="56">
        <f ca="1" t="shared" si="20"/>
        <v>2</v>
      </c>
      <c r="F422" s="64">
        <f ca="1">IF(E422=1,$C$4+SQRT(D422*($C$6-$C$4)*($C$5-$C$4)),$C$6-SQRT((1-D422)*($C$6-$C$4)*($C$6-$C$5)))</f>
        <v>8.58812598700882</v>
      </c>
    </row>
    <row r="423" spans="2:6">
      <c r="B423" s="55">
        <v>407</v>
      </c>
      <c r="C423" s="56">
        <f ca="1" t="shared" si="18"/>
        <v>0.00430348561833283</v>
      </c>
      <c r="D423" s="56">
        <f ca="1" t="shared" si="19"/>
        <v>0.508991770320166</v>
      </c>
      <c r="E423" s="56">
        <f ca="1" t="shared" si="20"/>
        <v>1</v>
      </c>
      <c r="F423" s="64">
        <f ca="1">IF(E423=1,$C$4+SQRT(D423*($C$6-$C$4)*($C$5-$C$4)),$C$6-SQRT((1-D423)*($C$6-$C$4)*($C$6-$C$5)))</f>
        <v>9.00895170381953</v>
      </c>
    </row>
    <row r="424" spans="2:6">
      <c r="B424" s="55">
        <v>408</v>
      </c>
      <c r="C424" s="56">
        <f ca="1" t="shared" si="18"/>
        <v>0.763328453558844</v>
      </c>
      <c r="D424" s="56">
        <f ca="1" t="shared" si="19"/>
        <v>0.0164092192125336</v>
      </c>
      <c r="E424" s="56">
        <f ca="1" t="shared" si="20"/>
        <v>2</v>
      </c>
      <c r="F424" s="64">
        <f ca="1">IF(E424=1,$C$4+SQRT(D424*($C$6-$C$4)*($C$5-$C$4)),$C$6-SQRT((1-D424)*($C$6-$C$4)*($C$6-$C$5)))</f>
        <v>8.59743750172232</v>
      </c>
    </row>
    <row r="425" spans="2:6">
      <c r="B425" s="55">
        <v>409</v>
      </c>
      <c r="C425" s="56">
        <f ca="1" t="shared" si="18"/>
        <v>0.345765861516042</v>
      </c>
      <c r="D425" s="56">
        <f ca="1" t="shared" si="19"/>
        <v>0.28446849772687</v>
      </c>
      <c r="E425" s="56">
        <f ca="1" t="shared" si="20"/>
        <v>1</v>
      </c>
      <c r="F425" s="64">
        <f ca="1">IF(E425=1,$C$4+SQRT(D425*($C$6-$C$4)*($C$5-$C$4)),$C$6-SQRT((1-D425)*($C$6-$C$4)*($C$6-$C$5)))</f>
        <v>8.75427912303983</v>
      </c>
    </row>
    <row r="426" spans="2:6">
      <c r="B426" s="55">
        <v>410</v>
      </c>
      <c r="C426" s="56">
        <f ca="1" t="shared" si="18"/>
        <v>0.617290131838558</v>
      </c>
      <c r="D426" s="56">
        <f ca="1" t="shared" si="19"/>
        <v>0.135110501928501</v>
      </c>
      <c r="E426" s="56">
        <f ca="1" t="shared" si="20"/>
        <v>2</v>
      </c>
      <c r="F426" s="64">
        <f ca="1">IF(E426=1,$C$4+SQRT(D426*($C$6-$C$4)*($C$5-$C$4)),$C$6-SQRT((1-D426)*($C$6-$C$4)*($C$6-$C$5)))</f>
        <v>8.68478937194722</v>
      </c>
    </row>
    <row r="427" spans="2:6">
      <c r="B427" s="55">
        <v>411</v>
      </c>
      <c r="C427" s="56">
        <f ca="1" t="shared" si="18"/>
        <v>0.423055974639526</v>
      </c>
      <c r="D427" s="56">
        <f ca="1" t="shared" si="19"/>
        <v>0.0415896316214468</v>
      </c>
      <c r="E427" s="56">
        <f ca="1" t="shared" si="20"/>
        <v>1</v>
      </c>
      <c r="F427" s="64">
        <f ca="1">IF(E427=1,$C$4+SQRT(D427*($C$6-$C$4)*($C$5-$C$4)),$C$6-SQRT((1-D427)*($C$6-$C$4)*($C$6-$C$5)))</f>
        <v>8.28840815391194</v>
      </c>
    </row>
    <row r="428" spans="2:6">
      <c r="B428" s="55">
        <v>412</v>
      </c>
      <c r="C428" s="56">
        <f ca="1" t="shared" si="18"/>
        <v>0.923496412521072</v>
      </c>
      <c r="D428" s="56">
        <f ca="1" t="shared" si="19"/>
        <v>0.523713887843849</v>
      </c>
      <c r="E428" s="56">
        <f ca="1" t="shared" si="20"/>
        <v>2</v>
      </c>
      <c r="F428" s="64">
        <f ca="1">IF(E428=1,$C$4+SQRT(D428*($C$6-$C$4)*($C$5-$C$4)),$C$6-SQRT((1-D428)*($C$6-$C$4)*($C$6-$C$5)))</f>
        <v>9.02400193426816</v>
      </c>
    </row>
    <row r="429" spans="2:6">
      <c r="B429" s="55">
        <v>413</v>
      </c>
      <c r="C429" s="56">
        <f ca="1" t="shared" si="18"/>
        <v>0.913276171168059</v>
      </c>
      <c r="D429" s="56">
        <f ca="1" t="shared" si="19"/>
        <v>0.810129816411669</v>
      </c>
      <c r="E429" s="56">
        <f ca="1" t="shared" si="20"/>
        <v>2</v>
      </c>
      <c r="F429" s="64">
        <f ca="1">IF(E429=1,$C$4+SQRT(D429*($C$6-$C$4)*($C$5-$C$4)),$C$6-SQRT((1-D429)*($C$6-$C$4)*($C$6-$C$5)))</f>
        <v>9.38376922571437</v>
      </c>
    </row>
    <row r="430" spans="2:6">
      <c r="B430" s="55">
        <v>414</v>
      </c>
      <c r="C430" s="56">
        <f ca="1" t="shared" si="18"/>
        <v>0.286248600896207</v>
      </c>
      <c r="D430" s="56">
        <f ca="1" t="shared" si="19"/>
        <v>0.822869322982709</v>
      </c>
      <c r="E430" s="56">
        <f ca="1" t="shared" si="20"/>
        <v>1</v>
      </c>
      <c r="F430" s="64">
        <f ca="1">IF(E430=1,$C$4+SQRT(D430*($C$6-$C$4)*($C$5-$C$4)),$C$6-SQRT((1-D430)*($C$6-$C$4)*($C$6-$C$5)))</f>
        <v>9.282863455698</v>
      </c>
    </row>
    <row r="431" spans="2:6">
      <c r="B431" s="55">
        <v>415</v>
      </c>
      <c r="C431" s="56">
        <f ca="1" t="shared" si="18"/>
        <v>0.6184942994111</v>
      </c>
      <c r="D431" s="56">
        <f ca="1" t="shared" si="19"/>
        <v>0.741009852676796</v>
      </c>
      <c r="E431" s="56">
        <f ca="1" t="shared" si="20"/>
        <v>2</v>
      </c>
      <c r="F431" s="64">
        <f ca="1">IF(E431=1,$C$4+SQRT(D431*($C$6-$C$4)*($C$5-$C$4)),$C$6-SQRT((1-D431)*($C$6-$C$4)*($C$6-$C$5)))</f>
        <v>9.28029152106814</v>
      </c>
    </row>
    <row r="432" spans="2:6">
      <c r="B432" s="55">
        <v>416</v>
      </c>
      <c r="C432" s="56">
        <f ca="1" t="shared" si="18"/>
        <v>0.130252622035494</v>
      </c>
      <c r="D432" s="56">
        <f ca="1" t="shared" si="19"/>
        <v>0.089015926306248</v>
      </c>
      <c r="E432" s="56">
        <f ca="1" t="shared" si="20"/>
        <v>1</v>
      </c>
      <c r="F432" s="64">
        <f ca="1">IF(E432=1,$C$4+SQRT(D432*($C$6-$C$4)*($C$5-$C$4)),$C$6-SQRT((1-D432)*($C$6-$C$4)*($C$6-$C$5)))</f>
        <v>8.42193820947207</v>
      </c>
    </row>
    <row r="433" spans="2:6">
      <c r="B433" s="55">
        <v>417</v>
      </c>
      <c r="C433" s="56">
        <f ca="1" t="shared" si="18"/>
        <v>0.0566713853403344</v>
      </c>
      <c r="D433" s="56">
        <f ca="1" t="shared" si="19"/>
        <v>0.700881216728018</v>
      </c>
      <c r="E433" s="56">
        <f ca="1" t="shared" si="20"/>
        <v>1</v>
      </c>
      <c r="F433" s="64">
        <f ca="1">IF(E433=1,$C$4+SQRT(D433*($C$6-$C$4)*($C$5-$C$4)),$C$6-SQRT((1-D433)*($C$6-$C$4)*($C$6-$C$5)))</f>
        <v>9.18396048644203</v>
      </c>
    </row>
    <row r="434" spans="2:6">
      <c r="B434" s="55">
        <v>418</v>
      </c>
      <c r="C434" s="56">
        <f ca="1" t="shared" si="18"/>
        <v>0.708186824498952</v>
      </c>
      <c r="D434" s="56">
        <f ca="1" t="shared" si="19"/>
        <v>0.714031450756461</v>
      </c>
      <c r="E434" s="56">
        <f ca="1" t="shared" si="20"/>
        <v>2</v>
      </c>
      <c r="F434" s="64">
        <f ca="1">IF(E434=1,$C$4+SQRT(D434*($C$6-$C$4)*($C$5-$C$4)),$C$6-SQRT((1-D434)*($C$6-$C$4)*($C$6-$C$5)))</f>
        <v>9.24373476974868</v>
      </c>
    </row>
    <row r="435" spans="2:6">
      <c r="B435" s="55">
        <v>419</v>
      </c>
      <c r="C435" s="56">
        <f ca="1" t="shared" si="18"/>
        <v>0.473269710661125</v>
      </c>
      <c r="D435" s="56">
        <f ca="1" t="shared" si="19"/>
        <v>0.378724808422352</v>
      </c>
      <c r="E435" s="56">
        <f ca="1" t="shared" si="20"/>
        <v>1</v>
      </c>
      <c r="F435" s="64">
        <f ca="1">IF(E435=1,$C$4+SQRT(D435*($C$6-$C$4)*($C$5-$C$4)),$C$6-SQRT((1-D435)*($C$6-$C$4)*($C$6-$C$5)))</f>
        <v>8.87031581442871</v>
      </c>
    </row>
    <row r="436" spans="2:6">
      <c r="B436" s="55">
        <v>420</v>
      </c>
      <c r="C436" s="56">
        <f ca="1" t="shared" si="18"/>
        <v>0.704793310715566</v>
      </c>
      <c r="D436" s="56">
        <f ca="1" t="shared" si="19"/>
        <v>0.524476950140256</v>
      </c>
      <c r="E436" s="56">
        <f ca="1" t="shared" si="20"/>
        <v>2</v>
      </c>
      <c r="F436" s="64">
        <f ca="1">IF(E436=1,$C$4+SQRT(D436*($C$6-$C$4)*($C$5-$C$4)),$C$6-SQRT((1-D436)*($C$6-$C$4)*($C$6-$C$5)))</f>
        <v>9.02478407533537</v>
      </c>
    </row>
    <row r="437" spans="2:6">
      <c r="B437" s="55">
        <v>421</v>
      </c>
      <c r="C437" s="56">
        <f ca="1" t="shared" si="18"/>
        <v>0.148580091295977</v>
      </c>
      <c r="D437" s="56">
        <f ca="1" t="shared" si="19"/>
        <v>0.194122182099808</v>
      </c>
      <c r="E437" s="56">
        <f ca="1" t="shared" si="20"/>
        <v>1</v>
      </c>
      <c r="F437" s="64">
        <f ca="1">IF(E437=1,$C$4+SQRT(D437*($C$6-$C$4)*($C$5-$C$4)),$C$6-SQRT((1-D437)*($C$6-$C$4)*($C$6-$C$5)))</f>
        <v>8.62309258076117</v>
      </c>
    </row>
    <row r="438" spans="2:6">
      <c r="B438" s="55">
        <v>422</v>
      </c>
      <c r="C438" s="56">
        <f ca="1" t="shared" si="18"/>
        <v>0.932591299101253</v>
      </c>
      <c r="D438" s="56">
        <f ca="1" t="shared" si="19"/>
        <v>0.674799689985373</v>
      </c>
      <c r="E438" s="56">
        <f ca="1" t="shared" si="20"/>
        <v>2</v>
      </c>
      <c r="F438" s="64">
        <f ca="1">IF(E438=1,$C$4+SQRT(D438*($C$6-$C$4)*($C$5-$C$4)),$C$6-SQRT((1-D438)*($C$6-$C$4)*($C$6-$C$5)))</f>
        <v>9.1935258094463</v>
      </c>
    </row>
    <row r="439" spans="2:6">
      <c r="B439" s="55">
        <v>423</v>
      </c>
      <c r="C439" s="56">
        <f ca="1" t="shared" si="18"/>
        <v>0.789014537027413</v>
      </c>
      <c r="D439" s="56">
        <f ca="1" t="shared" si="19"/>
        <v>0.637823757066783</v>
      </c>
      <c r="E439" s="56">
        <f ca="1" t="shared" si="20"/>
        <v>2</v>
      </c>
      <c r="F439" s="64">
        <f ca="1">IF(E439=1,$C$4+SQRT(D439*($C$6-$C$4)*($C$5-$C$4)),$C$6-SQRT((1-D439)*($C$6-$C$4)*($C$6-$C$5)))</f>
        <v>9.14891100003206</v>
      </c>
    </row>
    <row r="440" spans="2:6">
      <c r="B440" s="55">
        <v>424</v>
      </c>
      <c r="C440" s="56">
        <f ca="1" t="shared" si="18"/>
        <v>0.79570371730031</v>
      </c>
      <c r="D440" s="56">
        <f ca="1" t="shared" si="19"/>
        <v>0.17627911814101</v>
      </c>
      <c r="E440" s="56">
        <f ca="1" t="shared" si="20"/>
        <v>2</v>
      </c>
      <c r="F440" s="64">
        <f ca="1">IF(E440=1,$C$4+SQRT(D440*($C$6-$C$4)*($C$5-$C$4)),$C$6-SQRT((1-D440)*($C$6-$C$4)*($C$6-$C$5)))</f>
        <v>8.71647292053577</v>
      </c>
    </row>
    <row r="441" spans="2:6">
      <c r="B441" s="55">
        <v>425</v>
      </c>
      <c r="C441" s="56">
        <f ca="1" t="shared" si="18"/>
        <v>0.858723945876652</v>
      </c>
      <c r="D441" s="56">
        <f ca="1" t="shared" si="19"/>
        <v>0.52067539899907</v>
      </c>
      <c r="E441" s="56">
        <f ca="1" t="shared" si="20"/>
        <v>2</v>
      </c>
      <c r="F441" s="64">
        <f ca="1">IF(E441=1,$C$4+SQRT(D441*($C$6-$C$4)*($C$5-$C$4)),$C$6-SQRT((1-D441)*($C$6-$C$4)*($C$6-$C$5)))</f>
        <v>9.02089367175885</v>
      </c>
    </row>
    <row r="442" spans="2:6">
      <c r="B442" s="55">
        <v>426</v>
      </c>
      <c r="C442" s="56">
        <f ca="1" t="shared" si="18"/>
        <v>0.459242357556032</v>
      </c>
      <c r="D442" s="56">
        <f ca="1" t="shared" si="19"/>
        <v>0.102948696482349</v>
      </c>
      <c r="E442" s="56">
        <f ca="1" t="shared" si="20"/>
        <v>1</v>
      </c>
      <c r="F442" s="64">
        <f ca="1">IF(E442=1,$C$4+SQRT(D442*($C$6-$C$4)*($C$5-$C$4)),$C$6-SQRT((1-D442)*($C$6-$C$4)*($C$6-$C$5)))</f>
        <v>8.45375917948257</v>
      </c>
    </row>
    <row r="443" spans="2:6">
      <c r="B443" s="55">
        <v>427</v>
      </c>
      <c r="C443" s="56">
        <f ca="1" t="shared" si="18"/>
        <v>0.82834339667684</v>
      </c>
      <c r="D443" s="56">
        <f ca="1" t="shared" si="19"/>
        <v>0.447446415983382</v>
      </c>
      <c r="E443" s="56">
        <f ca="1" t="shared" si="20"/>
        <v>2</v>
      </c>
      <c r="F443" s="64">
        <f ca="1">IF(E443=1,$C$4+SQRT(D443*($C$6-$C$4)*($C$5-$C$4)),$C$6-SQRT((1-D443)*($C$6-$C$4)*($C$6-$C$5)))</f>
        <v>8.94875922451931</v>
      </c>
    </row>
    <row r="444" spans="2:6">
      <c r="B444" s="55">
        <v>428</v>
      </c>
      <c r="C444" s="56">
        <f ca="1" t="shared" si="18"/>
        <v>0.30463185511042</v>
      </c>
      <c r="D444" s="56">
        <f ca="1" t="shared" si="19"/>
        <v>0.276931265714059</v>
      </c>
      <c r="E444" s="56">
        <f ca="1" t="shared" si="20"/>
        <v>1</v>
      </c>
      <c r="F444" s="64">
        <f ca="1">IF(E444=1,$C$4+SQRT(D444*($C$6-$C$4)*($C$5-$C$4)),$C$6-SQRT((1-D444)*($C$6-$C$4)*($C$6-$C$5)))</f>
        <v>8.74421941081117</v>
      </c>
    </row>
    <row r="445" spans="2:6">
      <c r="B445" s="55">
        <v>429</v>
      </c>
      <c r="C445" s="56">
        <f ca="1" t="shared" si="18"/>
        <v>0.734711100495756</v>
      </c>
      <c r="D445" s="56">
        <f ca="1" t="shared" si="19"/>
        <v>0.51443740547484</v>
      </c>
      <c r="E445" s="56">
        <f ca="1" t="shared" si="20"/>
        <v>2</v>
      </c>
      <c r="F445" s="64">
        <f ca="1">IF(E445=1,$C$4+SQRT(D445*($C$6-$C$4)*($C$5-$C$4)),$C$6-SQRT((1-D445)*($C$6-$C$4)*($C$6-$C$5)))</f>
        <v>9.0145431571853</v>
      </c>
    </row>
    <row r="446" spans="2:6">
      <c r="B446" s="55">
        <v>430</v>
      </c>
      <c r="C446" s="56">
        <f ca="1" t="shared" si="18"/>
        <v>0.744165825961655</v>
      </c>
      <c r="D446" s="56">
        <f ca="1" t="shared" si="19"/>
        <v>0.977026532912116</v>
      </c>
      <c r="E446" s="56">
        <f ca="1" t="shared" si="20"/>
        <v>2</v>
      </c>
      <c r="F446" s="64">
        <f ca="1">IF(E446=1,$C$4+SQRT(D446*($C$6-$C$4)*($C$5-$C$4)),$C$6-SQRT((1-D446)*($C$6-$C$4)*($C$6-$C$5)))</f>
        <v>9.78564764014416</v>
      </c>
    </row>
    <row r="447" spans="2:6">
      <c r="B447" s="55">
        <v>431</v>
      </c>
      <c r="C447" s="56">
        <f ca="1" t="shared" si="18"/>
        <v>0.889266892118617</v>
      </c>
      <c r="D447" s="56">
        <f ca="1" t="shared" si="19"/>
        <v>0.967085105006545</v>
      </c>
      <c r="E447" s="56">
        <f ca="1" t="shared" si="20"/>
        <v>2</v>
      </c>
      <c r="F447" s="64">
        <f ca="1">IF(E447=1,$C$4+SQRT(D447*($C$6-$C$4)*($C$5-$C$4)),$C$6-SQRT((1-D447)*($C$6-$C$4)*($C$6-$C$5)))</f>
        <v>9.74342683307308</v>
      </c>
    </row>
    <row r="448" spans="2:6">
      <c r="B448" s="55">
        <v>432</v>
      </c>
      <c r="C448" s="56">
        <f ca="1" t="shared" si="18"/>
        <v>0.1833187495666</v>
      </c>
      <c r="D448" s="56">
        <f ca="1" t="shared" si="19"/>
        <v>0.31130300325666</v>
      </c>
      <c r="E448" s="56">
        <f ca="1" t="shared" si="20"/>
        <v>1</v>
      </c>
      <c r="F448" s="64">
        <f ca="1">IF(E448=1,$C$4+SQRT(D448*($C$6-$C$4)*($C$5-$C$4)),$C$6-SQRT((1-D448)*($C$6-$C$4)*($C$6-$C$5)))</f>
        <v>8.78905386794142</v>
      </c>
    </row>
    <row r="449" spans="2:6">
      <c r="B449" s="55">
        <v>433</v>
      </c>
      <c r="C449" s="56">
        <f ca="1" t="shared" si="18"/>
        <v>0.521749337152004</v>
      </c>
      <c r="D449" s="56">
        <f ca="1" t="shared" si="19"/>
        <v>0.871179023705348</v>
      </c>
      <c r="E449" s="56">
        <f ca="1" t="shared" si="20"/>
        <v>2</v>
      </c>
      <c r="F449" s="64">
        <f ca="1">IF(E449=1,$C$4+SQRT(D449*($C$6-$C$4)*($C$5-$C$4)),$C$6-SQRT((1-D449)*($C$6-$C$4)*($C$6-$C$5)))</f>
        <v>9.49241557097434</v>
      </c>
    </row>
    <row r="450" spans="2:6">
      <c r="B450" s="55">
        <v>434</v>
      </c>
      <c r="C450" s="56">
        <f ca="1" t="shared" si="18"/>
        <v>0.297473789914547</v>
      </c>
      <c r="D450" s="56">
        <f ca="1" t="shared" si="19"/>
        <v>0.241894927019179</v>
      </c>
      <c r="E450" s="56">
        <f ca="1" t="shared" si="20"/>
        <v>1</v>
      </c>
      <c r="F450" s="64">
        <f ca="1">IF(E450=1,$C$4+SQRT(D450*($C$6-$C$4)*($C$5-$C$4)),$C$6-SQRT((1-D450)*($C$6-$C$4)*($C$6-$C$5)))</f>
        <v>8.69555003704864</v>
      </c>
    </row>
    <row r="451" spans="2:6">
      <c r="B451" s="55">
        <v>435</v>
      </c>
      <c r="C451" s="56">
        <f ca="1" t="shared" si="18"/>
        <v>0.0519616910832601</v>
      </c>
      <c r="D451" s="56">
        <f ca="1" t="shared" si="19"/>
        <v>0.348248383523286</v>
      </c>
      <c r="E451" s="56">
        <f ca="1" t="shared" si="20"/>
        <v>1</v>
      </c>
      <c r="F451" s="64">
        <f ca="1">IF(E451=1,$C$4+SQRT(D451*($C$6-$C$4)*($C$5-$C$4)),$C$6-SQRT((1-D451)*($C$6-$C$4)*($C$6-$C$5)))</f>
        <v>8.83456381843845</v>
      </c>
    </row>
    <row r="452" spans="2:6">
      <c r="B452" s="55">
        <v>436</v>
      </c>
      <c r="C452" s="56">
        <f ca="1" t="shared" si="18"/>
        <v>0.622398119329542</v>
      </c>
      <c r="D452" s="56">
        <f ca="1" t="shared" si="19"/>
        <v>0.639949306563888</v>
      </c>
      <c r="E452" s="56">
        <f ca="1" t="shared" si="20"/>
        <v>2</v>
      </c>
      <c r="F452" s="64">
        <f ca="1">IF(E452=1,$C$4+SQRT(D452*($C$6-$C$4)*($C$5-$C$4)),$C$6-SQRT((1-D452)*($C$6-$C$4)*($C$6-$C$5)))</f>
        <v>9.15141212189177</v>
      </c>
    </row>
    <row r="453" spans="2:6">
      <c r="B453" s="55">
        <v>437</v>
      </c>
      <c r="C453" s="56">
        <f ca="1" t="shared" si="18"/>
        <v>0.802718802961708</v>
      </c>
      <c r="D453" s="56">
        <f ca="1" t="shared" si="19"/>
        <v>0.560209681862994</v>
      </c>
      <c r="E453" s="56">
        <f ca="1" t="shared" si="20"/>
        <v>2</v>
      </c>
      <c r="F453" s="64">
        <f ca="1">IF(E453=1,$C$4+SQRT(D453*($C$6-$C$4)*($C$5-$C$4)),$C$6-SQRT((1-D453)*($C$6-$C$4)*($C$6-$C$5)))</f>
        <v>9.06214039628844</v>
      </c>
    </row>
    <row r="454" spans="2:6">
      <c r="B454" s="55">
        <v>438</v>
      </c>
      <c r="C454" s="56">
        <f ca="1" t="shared" si="18"/>
        <v>0.179958264466172</v>
      </c>
      <c r="D454" s="56">
        <f ca="1" t="shared" si="19"/>
        <v>0.37804176232564</v>
      </c>
      <c r="E454" s="56">
        <f ca="1" t="shared" si="20"/>
        <v>1</v>
      </c>
      <c r="F454" s="64">
        <f ca="1">IF(E454=1,$C$4+SQRT(D454*($C$6-$C$4)*($C$5-$C$4)),$C$6-SQRT((1-D454)*($C$6-$C$4)*($C$6-$C$5)))</f>
        <v>8.86953063468246</v>
      </c>
    </row>
    <row r="455" spans="2:6">
      <c r="B455" s="55">
        <v>439</v>
      </c>
      <c r="C455" s="56">
        <f ca="1" t="shared" si="18"/>
        <v>0.979110284866514</v>
      </c>
      <c r="D455" s="56">
        <f ca="1" t="shared" si="19"/>
        <v>0.716605732893145</v>
      </c>
      <c r="E455" s="56">
        <f ca="1" t="shared" si="20"/>
        <v>2</v>
      </c>
      <c r="F455" s="64">
        <f ca="1">IF(E455=1,$C$4+SQRT(D455*($C$6-$C$4)*($C$5-$C$4)),$C$6-SQRT((1-D455)*($C$6-$C$4)*($C$6-$C$5)))</f>
        <v>9.24714640585722</v>
      </c>
    </row>
    <row r="456" spans="2:6">
      <c r="B456" s="55">
        <v>440</v>
      </c>
      <c r="C456" s="56">
        <f ca="1" t="shared" si="18"/>
        <v>0.266439130644967</v>
      </c>
      <c r="D456" s="56">
        <f ca="1" t="shared" si="19"/>
        <v>0.688427248213676</v>
      </c>
      <c r="E456" s="56">
        <f ca="1" t="shared" si="20"/>
        <v>1</v>
      </c>
      <c r="F456" s="64">
        <f ca="1">IF(E456=1,$C$4+SQRT(D456*($C$6-$C$4)*($C$5-$C$4)),$C$6-SQRT((1-D456)*($C$6-$C$4)*($C$6-$C$5)))</f>
        <v>9.17339443343973</v>
      </c>
    </row>
    <row r="457" spans="2:6">
      <c r="B457" s="55">
        <v>441</v>
      </c>
      <c r="C457" s="56">
        <f ca="1" t="shared" si="18"/>
        <v>0.0380052146108236</v>
      </c>
      <c r="D457" s="56">
        <f ca="1" t="shared" si="19"/>
        <v>0.0429904870723203</v>
      </c>
      <c r="E457" s="56">
        <f ca="1" t="shared" si="20"/>
        <v>1</v>
      </c>
      <c r="F457" s="64">
        <f ca="1">IF(E457=1,$C$4+SQRT(D457*($C$6-$C$4)*($C$5-$C$4)),$C$6-SQRT((1-D457)*($C$6-$C$4)*($C$6-$C$5)))</f>
        <v>8.29322512536384</v>
      </c>
    </row>
    <row r="458" spans="2:6">
      <c r="B458" s="55">
        <v>442</v>
      </c>
      <c r="C458" s="56">
        <f ca="1" t="shared" si="18"/>
        <v>0.131783442073249</v>
      </c>
      <c r="D458" s="56">
        <f ca="1" t="shared" si="19"/>
        <v>0.326090448753645</v>
      </c>
      <c r="E458" s="56">
        <f ca="1" t="shared" si="20"/>
        <v>1</v>
      </c>
      <c r="F458" s="64">
        <f ca="1">IF(E458=1,$C$4+SQRT(D458*($C$6-$C$4)*($C$5-$C$4)),$C$6-SQRT((1-D458)*($C$6-$C$4)*($C$6-$C$5)))</f>
        <v>8.80757717743092</v>
      </c>
    </row>
    <row r="459" spans="2:6">
      <c r="B459" s="55">
        <v>443</v>
      </c>
      <c r="C459" s="56">
        <f ca="1" t="shared" si="18"/>
        <v>0.334218704468209</v>
      </c>
      <c r="D459" s="56">
        <f ca="1" t="shared" si="19"/>
        <v>0.928909926789078</v>
      </c>
      <c r="E459" s="56">
        <f ca="1" t="shared" si="20"/>
        <v>1</v>
      </c>
      <c r="F459" s="64">
        <f ca="1">IF(E459=1,$C$4+SQRT(D459*($C$6-$C$4)*($C$5-$C$4)),$C$6-SQRT((1-D459)*($C$6-$C$4)*($C$6-$C$5)))</f>
        <v>9.36301865489</v>
      </c>
    </row>
    <row r="460" spans="2:6">
      <c r="B460" s="55">
        <v>444</v>
      </c>
      <c r="C460" s="56">
        <f ca="1" t="shared" si="18"/>
        <v>0.421360348895337</v>
      </c>
      <c r="D460" s="56">
        <f ca="1" t="shared" si="19"/>
        <v>0.664567470482607</v>
      </c>
      <c r="E460" s="56">
        <f ca="1" t="shared" si="20"/>
        <v>1</v>
      </c>
      <c r="F460" s="64">
        <f ca="1">IF(E460=1,$C$4+SQRT(D460*($C$6-$C$4)*($C$5-$C$4)),$C$6-SQRT((1-D460)*($C$6-$C$4)*($C$6-$C$5)))</f>
        <v>9.15288114780545</v>
      </c>
    </row>
    <row r="461" spans="2:6">
      <c r="B461" s="55">
        <v>445</v>
      </c>
      <c r="C461" s="56">
        <f ca="1" t="shared" si="18"/>
        <v>0.494712669847243</v>
      </c>
      <c r="D461" s="56">
        <f ca="1" t="shared" si="19"/>
        <v>0.275975316751435</v>
      </c>
      <c r="E461" s="56">
        <f ca="1" t="shared" si="20"/>
        <v>1</v>
      </c>
      <c r="F461" s="64">
        <f ca="1">IF(E461=1,$C$4+SQRT(D461*($C$6-$C$4)*($C$5-$C$4)),$C$6-SQRT((1-D461)*($C$6-$C$4)*($C$6-$C$5)))</f>
        <v>8.74293380156167</v>
      </c>
    </row>
    <row r="462" spans="2:6">
      <c r="B462" s="55">
        <v>446</v>
      </c>
      <c r="C462" s="56">
        <f ca="1" t="shared" si="18"/>
        <v>0.39758797193649</v>
      </c>
      <c r="D462" s="56">
        <f ca="1" t="shared" si="19"/>
        <v>0.24489295477075</v>
      </c>
      <c r="E462" s="56">
        <f ca="1" t="shared" si="20"/>
        <v>1</v>
      </c>
      <c r="F462" s="64">
        <f ca="1">IF(E462=1,$C$4+SQRT(D462*($C$6-$C$4)*($C$5-$C$4)),$C$6-SQRT((1-D462)*($C$6-$C$4)*($C$6-$C$5)))</f>
        <v>8.69984706153666</v>
      </c>
    </row>
    <row r="463" spans="2:6">
      <c r="B463" s="55">
        <v>447</v>
      </c>
      <c r="C463" s="56">
        <f ca="1" t="shared" si="18"/>
        <v>0.13223036145344</v>
      </c>
      <c r="D463" s="56">
        <f ca="1" t="shared" si="19"/>
        <v>0.212402613050343</v>
      </c>
      <c r="E463" s="56">
        <f ca="1" t="shared" si="20"/>
        <v>1</v>
      </c>
      <c r="F463" s="64">
        <f ca="1">IF(E463=1,$C$4+SQRT(D463*($C$6-$C$4)*($C$5-$C$4)),$C$6-SQRT((1-D463)*($C$6-$C$4)*($C$6-$C$5)))</f>
        <v>8.65177083863938</v>
      </c>
    </row>
    <row r="464" spans="2:6">
      <c r="B464" s="55">
        <v>448</v>
      </c>
      <c r="C464" s="56">
        <f ca="1" t="shared" si="18"/>
        <v>0.757030504294974</v>
      </c>
      <c r="D464" s="56">
        <f ca="1" t="shared" si="19"/>
        <v>0.0211930480545308</v>
      </c>
      <c r="E464" s="56">
        <f ca="1" t="shared" si="20"/>
        <v>2</v>
      </c>
      <c r="F464" s="64">
        <f ca="1">IF(E464=1,$C$4+SQRT(D464*($C$6-$C$4)*($C$5-$C$4)),$C$6-SQRT((1-D464)*($C$6-$C$4)*($C$6-$C$5)))</f>
        <v>8.60085243669907</v>
      </c>
    </row>
    <row r="465" spans="2:6">
      <c r="B465" s="55">
        <v>449</v>
      </c>
      <c r="C465" s="56">
        <f ca="1" t="shared" ref="C465:C528" si="21">RAND()</f>
        <v>0.383094993401452</v>
      </c>
      <c r="D465" s="56">
        <f ca="1" t="shared" ref="D465:D528" si="22">RAND()</f>
        <v>0.541136072490556</v>
      </c>
      <c r="E465" s="56">
        <f ca="1" t="shared" ref="E465:E528" si="23">IF(C465&lt;=$C$10,1,2)</f>
        <v>1</v>
      </c>
      <c r="F465" s="64">
        <f ca="1">IF(E465=1,$C$4+SQRT(D465*($C$6-$C$4)*($C$5-$C$4)),$C$6-SQRT((1-D465)*($C$6-$C$4)*($C$6-$C$5)))</f>
        <v>9.04032309643741</v>
      </c>
    </row>
    <row r="466" spans="2:6">
      <c r="B466" s="55">
        <v>450</v>
      </c>
      <c r="C466" s="56">
        <f ca="1" t="shared" si="21"/>
        <v>0.610809921062566</v>
      </c>
      <c r="D466" s="56">
        <f ca="1" t="shared" si="22"/>
        <v>0.132078504241293</v>
      </c>
      <c r="E466" s="56">
        <f ca="1" t="shared" si="23"/>
        <v>2</v>
      </c>
      <c r="F466" s="64">
        <f ca="1">IF(E466=1,$C$4+SQRT(D466*($C$6-$C$4)*($C$5-$C$4)),$C$6-SQRT((1-D466)*($C$6-$C$4)*($C$6-$C$5)))</f>
        <v>8.68248605642391</v>
      </c>
    </row>
    <row r="467" spans="2:6">
      <c r="B467" s="55">
        <v>451</v>
      </c>
      <c r="C467" s="56">
        <f ca="1" t="shared" si="21"/>
        <v>0.430844781305973</v>
      </c>
      <c r="D467" s="56">
        <f ca="1" t="shared" si="22"/>
        <v>0.654137109991778</v>
      </c>
      <c r="E467" s="56">
        <f ca="1" t="shared" si="23"/>
        <v>1</v>
      </c>
      <c r="F467" s="64">
        <f ca="1">IF(E467=1,$C$4+SQRT(D467*($C$6-$C$4)*($C$5-$C$4)),$C$6-SQRT((1-D467)*($C$6-$C$4)*($C$6-$C$5)))</f>
        <v>9.14379815526322</v>
      </c>
    </row>
    <row r="468" spans="2:6">
      <c r="B468" s="55">
        <v>452</v>
      </c>
      <c r="C468" s="56">
        <f ca="1" t="shared" si="21"/>
        <v>0.14506873547667</v>
      </c>
      <c r="D468" s="56">
        <f ca="1" t="shared" si="22"/>
        <v>0.852687953590894</v>
      </c>
      <c r="E468" s="56">
        <f ca="1" t="shared" si="23"/>
        <v>1</v>
      </c>
      <c r="F468" s="64">
        <f ca="1">IF(E468=1,$C$4+SQRT(D468*($C$6-$C$4)*($C$5-$C$4)),$C$6-SQRT((1-D468)*($C$6-$C$4)*($C$6-$C$5)))</f>
        <v>9.30590042008638</v>
      </c>
    </row>
    <row r="469" spans="2:6">
      <c r="B469" s="55">
        <v>453</v>
      </c>
      <c r="C469" s="56">
        <f ca="1" t="shared" si="21"/>
        <v>0.983996848969776</v>
      </c>
      <c r="D469" s="56">
        <f ca="1" t="shared" si="22"/>
        <v>0.574450831942661</v>
      </c>
      <c r="E469" s="56">
        <f ca="1" t="shared" si="23"/>
        <v>2</v>
      </c>
      <c r="F469" s="64">
        <f ca="1">IF(E469=1,$C$4+SQRT(D469*($C$6-$C$4)*($C$5-$C$4)),$C$6-SQRT((1-D469)*($C$6-$C$4)*($C$6-$C$5)))</f>
        <v>9.07745009017686</v>
      </c>
    </row>
    <row r="470" spans="2:6">
      <c r="B470" s="55">
        <v>454</v>
      </c>
      <c r="C470" s="56">
        <f ca="1" t="shared" si="21"/>
        <v>0.291381548761369</v>
      </c>
      <c r="D470" s="56">
        <f ca="1" t="shared" si="22"/>
        <v>0.501760923406069</v>
      </c>
      <c r="E470" s="56">
        <f ca="1" t="shared" si="23"/>
        <v>1</v>
      </c>
      <c r="F470" s="64">
        <f ca="1">IF(E470=1,$C$4+SQRT(D470*($C$6-$C$4)*($C$5-$C$4)),$C$6-SQRT((1-D470)*($C$6-$C$4)*($C$6-$C$5)))</f>
        <v>9.00175937570463</v>
      </c>
    </row>
    <row r="471" spans="2:6">
      <c r="B471" s="55">
        <v>455</v>
      </c>
      <c r="C471" s="56">
        <f ca="1" t="shared" si="21"/>
        <v>0.418249626773673</v>
      </c>
      <c r="D471" s="56">
        <f ca="1" t="shared" si="22"/>
        <v>0.766415457370924</v>
      </c>
      <c r="E471" s="56">
        <f ca="1" t="shared" si="23"/>
        <v>1</v>
      </c>
      <c r="F471" s="64">
        <f ca="1">IF(E471=1,$C$4+SQRT(D471*($C$6-$C$4)*($C$5-$C$4)),$C$6-SQRT((1-D471)*($C$6-$C$4)*($C$6-$C$5)))</f>
        <v>9.23807548830507</v>
      </c>
    </row>
    <row r="472" spans="2:6">
      <c r="B472" s="55">
        <v>456</v>
      </c>
      <c r="C472" s="56">
        <f ca="1" t="shared" si="21"/>
        <v>0.56710373563869</v>
      </c>
      <c r="D472" s="56">
        <f ca="1" t="shared" si="22"/>
        <v>0.0511257136414882</v>
      </c>
      <c r="E472" s="56">
        <f ca="1" t="shared" si="23"/>
        <v>2</v>
      </c>
      <c r="F472" s="64">
        <f ca="1">IF(E472=1,$C$4+SQRT(D472*($C$6-$C$4)*($C$5-$C$4)),$C$6-SQRT((1-D472)*($C$6-$C$4)*($C$6-$C$5)))</f>
        <v>8.62241204537894</v>
      </c>
    </row>
    <row r="473" spans="2:6">
      <c r="B473" s="55">
        <v>457</v>
      </c>
      <c r="C473" s="56">
        <f ca="1" t="shared" si="21"/>
        <v>0.309472232456673</v>
      </c>
      <c r="D473" s="56">
        <f ca="1" t="shared" si="22"/>
        <v>0.66780647495448</v>
      </c>
      <c r="E473" s="56">
        <f ca="1" t="shared" si="23"/>
        <v>1</v>
      </c>
      <c r="F473" s="64">
        <f ca="1">IF(E473=1,$C$4+SQRT(D473*($C$6-$C$4)*($C$5-$C$4)),$C$6-SQRT((1-D473)*($C$6-$C$4)*($C$6-$C$5)))</f>
        <v>9.15568721975669</v>
      </c>
    </row>
    <row r="474" spans="2:6">
      <c r="B474" s="55">
        <v>458</v>
      </c>
      <c r="C474" s="56">
        <f ca="1" t="shared" si="21"/>
        <v>0.0927792427713683</v>
      </c>
      <c r="D474" s="56">
        <f ca="1" t="shared" si="22"/>
        <v>0.958335722418178</v>
      </c>
      <c r="E474" s="56">
        <f ca="1" t="shared" si="23"/>
        <v>1</v>
      </c>
      <c r="F474" s="64">
        <f ca="1">IF(E474=1,$C$4+SQRT(D474*($C$6-$C$4)*($C$5-$C$4)),$C$6-SQRT((1-D474)*($C$6-$C$4)*($C$6-$C$5)))</f>
        <v>9.38443903615737</v>
      </c>
    </row>
    <row r="475" spans="2:6">
      <c r="B475" s="55">
        <v>459</v>
      </c>
      <c r="C475" s="56">
        <f ca="1" t="shared" si="21"/>
        <v>0.341011986591996</v>
      </c>
      <c r="D475" s="56">
        <f ca="1" t="shared" si="22"/>
        <v>0.963103567321469</v>
      </c>
      <c r="E475" s="56">
        <f ca="1" t="shared" si="23"/>
        <v>1</v>
      </c>
      <c r="F475" s="64">
        <f ca="1">IF(E475=1,$C$4+SQRT(D475*($C$6-$C$4)*($C$5-$C$4)),$C$6-SQRT((1-D475)*($C$6-$C$4)*($C$6-$C$5)))</f>
        <v>9.38787864550289</v>
      </c>
    </row>
    <row r="476" spans="2:6">
      <c r="B476" s="55">
        <v>460</v>
      </c>
      <c r="C476" s="56">
        <f ca="1" t="shared" si="21"/>
        <v>0.744102055626201</v>
      </c>
      <c r="D476" s="56">
        <f ca="1" t="shared" si="22"/>
        <v>0.70764118532825</v>
      </c>
      <c r="E476" s="56">
        <f ca="1" t="shared" si="23"/>
        <v>2</v>
      </c>
      <c r="F476" s="64">
        <f ca="1">IF(E476=1,$C$4+SQRT(D476*($C$6-$C$4)*($C$5-$C$4)),$C$6-SQRT((1-D476)*($C$6-$C$4)*($C$6-$C$5)))</f>
        <v>9.2353316867141</v>
      </c>
    </row>
    <row r="477" spans="2:6">
      <c r="B477" s="55">
        <v>461</v>
      </c>
      <c r="C477" s="56">
        <f ca="1" t="shared" si="21"/>
        <v>0.861638953515284</v>
      </c>
      <c r="D477" s="56">
        <f ca="1" t="shared" si="22"/>
        <v>0.572539527933516</v>
      </c>
      <c r="E477" s="56">
        <f ca="1" t="shared" si="23"/>
        <v>2</v>
      </c>
      <c r="F477" s="64">
        <f ca="1">IF(E477=1,$C$4+SQRT(D477*($C$6-$C$4)*($C$5-$C$4)),$C$6-SQRT((1-D477)*($C$6-$C$4)*($C$6-$C$5)))</f>
        <v>9.07538064905986</v>
      </c>
    </row>
    <row r="478" spans="2:6">
      <c r="B478" s="55">
        <v>462</v>
      </c>
      <c r="C478" s="56">
        <f ca="1" t="shared" si="21"/>
        <v>0.512143135039136</v>
      </c>
      <c r="D478" s="56">
        <f ca="1" t="shared" si="22"/>
        <v>0.0559062577054985</v>
      </c>
      <c r="E478" s="56">
        <f ca="1" t="shared" si="23"/>
        <v>2</v>
      </c>
      <c r="F478" s="64">
        <f ca="1">IF(E478=1,$C$4+SQRT(D478*($C$6-$C$4)*($C$5-$C$4)),$C$6-SQRT((1-D478)*($C$6-$C$4)*($C$6-$C$5)))</f>
        <v>8.62588665511574</v>
      </c>
    </row>
    <row r="479" spans="2:6">
      <c r="B479" s="55">
        <v>463</v>
      </c>
      <c r="C479" s="56">
        <f ca="1" t="shared" si="21"/>
        <v>0.2514241782922</v>
      </c>
      <c r="D479" s="56">
        <f ca="1" t="shared" si="22"/>
        <v>0.117904126051221</v>
      </c>
      <c r="E479" s="56">
        <f ca="1" t="shared" si="23"/>
        <v>1</v>
      </c>
      <c r="F479" s="64">
        <f ca="1">IF(E479=1,$C$4+SQRT(D479*($C$6-$C$4)*($C$5-$C$4)),$C$6-SQRT((1-D479)*($C$6-$C$4)*($C$6-$C$5)))</f>
        <v>8.48560091855601</v>
      </c>
    </row>
    <row r="480" spans="2:6">
      <c r="B480" s="55">
        <v>464</v>
      </c>
      <c r="C480" s="56">
        <f ca="1" t="shared" si="21"/>
        <v>0.343948798635325</v>
      </c>
      <c r="D480" s="56">
        <f ca="1" t="shared" si="22"/>
        <v>0.782298333794751</v>
      </c>
      <c r="E480" s="56">
        <f ca="1" t="shared" si="23"/>
        <v>1</v>
      </c>
      <c r="F480" s="64">
        <f ca="1">IF(E480=1,$C$4+SQRT(D480*($C$6-$C$4)*($C$5-$C$4)),$C$6-SQRT((1-D480)*($C$6-$C$4)*($C$6-$C$5)))</f>
        <v>9.25083838587945</v>
      </c>
    </row>
    <row r="481" spans="2:6">
      <c r="B481" s="55">
        <v>465</v>
      </c>
      <c r="C481" s="56">
        <f ca="1" t="shared" si="21"/>
        <v>0.308755337451744</v>
      </c>
      <c r="D481" s="56">
        <f ca="1" t="shared" si="22"/>
        <v>0.0785350596046486</v>
      </c>
      <c r="E481" s="56">
        <f ca="1" t="shared" si="23"/>
        <v>1</v>
      </c>
      <c r="F481" s="64">
        <f ca="1">IF(E481=1,$C$4+SQRT(D481*($C$6-$C$4)*($C$5-$C$4)),$C$6-SQRT((1-D481)*($C$6-$C$4)*($C$6-$C$5)))</f>
        <v>8.39632072770585</v>
      </c>
    </row>
    <row r="482" spans="2:6">
      <c r="B482" s="55">
        <v>466</v>
      </c>
      <c r="C482" s="56">
        <f ca="1" t="shared" si="21"/>
        <v>0.709095457377313</v>
      </c>
      <c r="D482" s="56">
        <f ca="1" t="shared" si="22"/>
        <v>0.853945789060477</v>
      </c>
      <c r="E482" s="56">
        <f ca="1" t="shared" si="23"/>
        <v>2</v>
      </c>
      <c r="F482" s="64">
        <f ca="1">IF(E482=1,$C$4+SQRT(D482*($C$6-$C$4)*($C$5-$C$4)),$C$6-SQRT((1-D482)*($C$6-$C$4)*($C$6-$C$5)))</f>
        <v>9.45952944402211</v>
      </c>
    </row>
    <row r="483" spans="2:6">
      <c r="B483" s="55">
        <v>467</v>
      </c>
      <c r="C483" s="56">
        <f ca="1" t="shared" si="21"/>
        <v>0.45713018843418</v>
      </c>
      <c r="D483" s="56">
        <f ca="1" t="shared" si="22"/>
        <v>0.916226139201254</v>
      </c>
      <c r="E483" s="56">
        <f ca="1" t="shared" si="23"/>
        <v>1</v>
      </c>
      <c r="F483" s="64">
        <f ca="1">IF(E483=1,$C$4+SQRT(D483*($C$6-$C$4)*($C$5-$C$4)),$C$6-SQRT((1-D483)*($C$6-$C$4)*($C$6-$C$5)))</f>
        <v>9.35368101057912</v>
      </c>
    </row>
    <row r="484" spans="2:6">
      <c r="B484" s="55">
        <v>468</v>
      </c>
      <c r="C484" s="56">
        <f ca="1" t="shared" si="21"/>
        <v>0.157510584894607</v>
      </c>
      <c r="D484" s="56">
        <f ca="1" t="shared" si="22"/>
        <v>0.749153319229291</v>
      </c>
      <c r="E484" s="56">
        <f ca="1" t="shared" si="23"/>
        <v>1</v>
      </c>
      <c r="F484" s="64">
        <f ca="1">IF(E484=1,$C$4+SQRT(D484*($C$6-$C$4)*($C$5-$C$4)),$C$6-SQRT((1-D484)*($C$6-$C$4)*($C$6-$C$5)))</f>
        <v>9.22405336422011</v>
      </c>
    </row>
    <row r="485" spans="2:6">
      <c r="B485" s="55">
        <v>469</v>
      </c>
      <c r="C485" s="56">
        <f ca="1" t="shared" si="21"/>
        <v>0.656975014831878</v>
      </c>
      <c r="D485" s="56">
        <f ca="1" t="shared" si="22"/>
        <v>0.544218879722363</v>
      </c>
      <c r="E485" s="56">
        <f ca="1" t="shared" si="23"/>
        <v>2</v>
      </c>
      <c r="F485" s="64">
        <f ca="1">IF(E485=1,$C$4+SQRT(D485*($C$6-$C$4)*($C$5-$C$4)),$C$6-SQRT((1-D485)*($C$6-$C$4)*($C$6-$C$5)))</f>
        <v>9.04524231317298</v>
      </c>
    </row>
    <row r="486" spans="2:6">
      <c r="B486" s="55">
        <v>470</v>
      </c>
      <c r="C486" s="56">
        <f ca="1" t="shared" si="21"/>
        <v>0.00570809589426013</v>
      </c>
      <c r="D486" s="56">
        <f ca="1" t="shared" si="22"/>
        <v>0.426795305147113</v>
      </c>
      <c r="E486" s="56">
        <f ca="1" t="shared" si="23"/>
        <v>1</v>
      </c>
      <c r="F486" s="64">
        <f ca="1">IF(E486=1,$C$4+SQRT(D486*($C$6-$C$4)*($C$5-$C$4)),$C$6-SQRT((1-D486)*($C$6-$C$4)*($C$6-$C$5)))</f>
        <v>8.92389967544871</v>
      </c>
    </row>
    <row r="487" spans="2:6">
      <c r="B487" s="55">
        <v>471</v>
      </c>
      <c r="C487" s="56">
        <f ca="1" t="shared" si="21"/>
        <v>0.22428378963707</v>
      </c>
      <c r="D487" s="56">
        <f ca="1" t="shared" si="22"/>
        <v>0.930953255084581</v>
      </c>
      <c r="E487" s="56">
        <f ca="1" t="shared" si="23"/>
        <v>1</v>
      </c>
      <c r="F487" s="64">
        <f ca="1">IF(E487=1,$C$4+SQRT(D487*($C$6-$C$4)*($C$5-$C$4)),$C$6-SQRT((1-D487)*($C$6-$C$4)*($C$6-$C$5)))</f>
        <v>9.36451695122089</v>
      </c>
    </row>
    <row r="488" spans="2:6">
      <c r="B488" s="55">
        <v>472</v>
      </c>
      <c r="C488" s="56">
        <f ca="1" t="shared" si="21"/>
        <v>0.632811470759333</v>
      </c>
      <c r="D488" s="56">
        <f ca="1" t="shared" si="22"/>
        <v>0.398328890642819</v>
      </c>
      <c r="E488" s="56">
        <f ca="1" t="shared" si="23"/>
        <v>2</v>
      </c>
      <c r="F488" s="64">
        <f ca="1">IF(E488=1,$C$4+SQRT(D488*($C$6-$C$4)*($C$5-$C$4)),$C$6-SQRT((1-D488)*($C$6-$C$4)*($C$6-$C$5)))</f>
        <v>8.90303043856524</v>
      </c>
    </row>
    <row r="489" spans="2:6">
      <c r="B489" s="55">
        <v>473</v>
      </c>
      <c r="C489" s="56">
        <f ca="1" t="shared" si="21"/>
        <v>0.678263485108692</v>
      </c>
      <c r="D489" s="56">
        <f ca="1" t="shared" si="22"/>
        <v>0.169056368835147</v>
      </c>
      <c r="E489" s="56">
        <f ca="1" t="shared" si="23"/>
        <v>2</v>
      </c>
      <c r="F489" s="64">
        <f ca="1">IF(E489=1,$C$4+SQRT(D489*($C$6-$C$4)*($C$5-$C$4)),$C$6-SQRT((1-D489)*($C$6-$C$4)*($C$6-$C$5)))</f>
        <v>8.71085793555182</v>
      </c>
    </row>
    <row r="490" spans="2:6">
      <c r="B490" s="55">
        <v>474</v>
      </c>
      <c r="C490" s="56">
        <f ca="1" t="shared" si="21"/>
        <v>0.249090209735288</v>
      </c>
      <c r="D490" s="56">
        <f ca="1" t="shared" si="22"/>
        <v>0.074237861097401</v>
      </c>
      <c r="E490" s="56">
        <f ca="1" t="shared" si="23"/>
        <v>1</v>
      </c>
      <c r="F490" s="64">
        <f ca="1">IF(E490=1,$C$4+SQRT(D490*($C$6-$C$4)*($C$5-$C$4)),$C$6-SQRT((1-D490)*($C$6-$C$4)*($C$6-$C$5)))</f>
        <v>8.38532547566285</v>
      </c>
    </row>
    <row r="491" spans="2:6">
      <c r="B491" s="55">
        <v>475</v>
      </c>
      <c r="C491" s="56">
        <f ca="1" t="shared" si="21"/>
        <v>0.989529827101801</v>
      </c>
      <c r="D491" s="56">
        <f ca="1" t="shared" si="22"/>
        <v>0.277947793170191</v>
      </c>
      <c r="E491" s="56">
        <f ca="1" t="shared" si="23"/>
        <v>2</v>
      </c>
      <c r="F491" s="64">
        <f ca="1">IF(E491=1,$C$4+SQRT(D491*($C$6-$C$4)*($C$5-$C$4)),$C$6-SQRT((1-D491)*($C$6-$C$4)*($C$6-$C$5)))</f>
        <v>8.79829104452883</v>
      </c>
    </row>
    <row r="492" spans="2:6">
      <c r="B492" s="55">
        <v>476</v>
      </c>
      <c r="C492" s="56">
        <f ca="1" t="shared" si="21"/>
        <v>0.165770035702264</v>
      </c>
      <c r="D492" s="56">
        <f ca="1" t="shared" si="22"/>
        <v>0.116666912576395</v>
      </c>
      <c r="E492" s="56">
        <f ca="1" t="shared" si="23"/>
        <v>1</v>
      </c>
      <c r="F492" s="64">
        <f ca="1">IF(E492=1,$C$4+SQRT(D492*($C$6-$C$4)*($C$5-$C$4)),$C$6-SQRT((1-D492)*($C$6-$C$4)*($C$6-$C$5)))</f>
        <v>8.48304640062088</v>
      </c>
    </row>
    <row r="493" spans="2:6">
      <c r="B493" s="55">
        <v>477</v>
      </c>
      <c r="C493" s="56">
        <f ca="1" t="shared" si="21"/>
        <v>0.0292727663516472</v>
      </c>
      <c r="D493" s="56">
        <f ca="1" t="shared" si="22"/>
        <v>0.229068400470662</v>
      </c>
      <c r="E493" s="56">
        <f ca="1" t="shared" si="23"/>
        <v>1</v>
      </c>
      <c r="F493" s="64">
        <f ca="1">IF(E493=1,$C$4+SQRT(D493*($C$6-$C$4)*($C$5-$C$4)),$C$6-SQRT((1-D493)*($C$6-$C$4)*($C$6-$C$5)))</f>
        <v>8.67685803603217</v>
      </c>
    </row>
    <row r="494" spans="2:6">
      <c r="B494" s="55">
        <v>478</v>
      </c>
      <c r="C494" s="56">
        <f ca="1" t="shared" si="21"/>
        <v>0.707647414988621</v>
      </c>
      <c r="D494" s="56">
        <f ca="1" t="shared" si="22"/>
        <v>0.429907581768879</v>
      </c>
      <c r="E494" s="56">
        <f ca="1" t="shared" si="23"/>
        <v>2</v>
      </c>
      <c r="F494" s="64">
        <f ca="1">IF(E494=1,$C$4+SQRT(D494*($C$6-$C$4)*($C$5-$C$4)),$C$6-SQRT((1-D494)*($C$6-$C$4)*($C$6-$C$5)))</f>
        <v>8.93220562070114</v>
      </c>
    </row>
    <row r="495" spans="2:6">
      <c r="B495" s="55">
        <v>479</v>
      </c>
      <c r="C495" s="56">
        <f ca="1" t="shared" si="21"/>
        <v>0.14910770919629</v>
      </c>
      <c r="D495" s="56">
        <f ca="1" t="shared" si="22"/>
        <v>0.476879905113788</v>
      </c>
      <c r="E495" s="56">
        <f ca="1" t="shared" si="23"/>
        <v>1</v>
      </c>
      <c r="F495" s="64">
        <f ca="1">IF(E495=1,$C$4+SQRT(D495*($C$6-$C$4)*($C$5-$C$4)),$C$6-SQRT((1-D495)*($C$6-$C$4)*($C$6-$C$5)))</f>
        <v>8.97660627185554</v>
      </c>
    </row>
    <row r="496" spans="2:6">
      <c r="B496" s="55">
        <v>480</v>
      </c>
      <c r="C496" s="56">
        <f ca="1" t="shared" si="21"/>
        <v>0.445188456802674</v>
      </c>
      <c r="D496" s="56">
        <f ca="1" t="shared" si="22"/>
        <v>0.454128236119576</v>
      </c>
      <c r="E496" s="56">
        <f ca="1" t="shared" si="23"/>
        <v>1</v>
      </c>
      <c r="F496" s="64">
        <f ca="1">IF(E496=1,$C$4+SQRT(D496*($C$6-$C$4)*($C$5-$C$4)),$C$6-SQRT((1-D496)*($C$6-$C$4)*($C$6-$C$5)))</f>
        <v>8.95302490641071</v>
      </c>
    </row>
    <row r="497" spans="2:6">
      <c r="B497" s="55">
        <v>481</v>
      </c>
      <c r="C497" s="56">
        <f ca="1" t="shared" si="21"/>
        <v>0.580259467508983</v>
      </c>
      <c r="D497" s="56">
        <f ca="1" t="shared" si="22"/>
        <v>0.476645497996565</v>
      </c>
      <c r="E497" s="56">
        <f ca="1" t="shared" si="23"/>
        <v>2</v>
      </c>
      <c r="F497" s="64">
        <f ca="1">IF(E497=1,$C$4+SQRT(D497*($C$6-$C$4)*($C$5-$C$4)),$C$6-SQRT((1-D497)*($C$6-$C$4)*($C$6-$C$5)))</f>
        <v>8.97691202528479</v>
      </c>
    </row>
    <row r="498" spans="2:6">
      <c r="B498" s="55">
        <v>482</v>
      </c>
      <c r="C498" s="56">
        <f ca="1" t="shared" si="21"/>
        <v>0.702489635690707</v>
      </c>
      <c r="D498" s="56">
        <f ca="1" t="shared" si="22"/>
        <v>0.242823549742484</v>
      </c>
      <c r="E498" s="56">
        <f ca="1" t="shared" si="23"/>
        <v>2</v>
      </c>
      <c r="F498" s="64">
        <f ca="1">IF(E498=1,$C$4+SQRT(D498*($C$6-$C$4)*($C$5-$C$4)),$C$6-SQRT((1-D498)*($C$6-$C$4)*($C$6-$C$5)))</f>
        <v>8.7694095317633</v>
      </c>
    </row>
    <row r="499" spans="2:6">
      <c r="B499" s="55">
        <v>483</v>
      </c>
      <c r="C499" s="56">
        <f ca="1" t="shared" si="21"/>
        <v>0.29867546265323</v>
      </c>
      <c r="D499" s="56">
        <f ca="1" t="shared" si="22"/>
        <v>0.912166825599217</v>
      </c>
      <c r="E499" s="56">
        <f ca="1" t="shared" si="23"/>
        <v>1</v>
      </c>
      <c r="F499" s="64">
        <f ca="1">IF(E499=1,$C$4+SQRT(D499*($C$6-$C$4)*($C$5-$C$4)),$C$6-SQRT((1-D499)*($C$6-$C$4)*($C$6-$C$5)))</f>
        <v>9.35067895933802</v>
      </c>
    </row>
    <row r="500" spans="2:6">
      <c r="B500" s="55">
        <v>484</v>
      </c>
      <c r="C500" s="56">
        <f ca="1" t="shared" si="21"/>
        <v>0.216203441075459</v>
      </c>
      <c r="D500" s="56">
        <f ca="1" t="shared" si="22"/>
        <v>0.836086614636283</v>
      </c>
      <c r="E500" s="56">
        <f ca="1" t="shared" si="23"/>
        <v>1</v>
      </c>
      <c r="F500" s="64">
        <f ca="1">IF(E500=1,$C$4+SQRT(D500*($C$6-$C$4)*($C$5-$C$4)),$C$6-SQRT((1-D500)*($C$6-$C$4)*($C$6-$C$5)))</f>
        <v>9.29312537260413</v>
      </c>
    </row>
    <row r="501" spans="2:6">
      <c r="B501" s="55">
        <v>485</v>
      </c>
      <c r="C501" s="56">
        <f ca="1" t="shared" si="21"/>
        <v>0.174041132699639</v>
      </c>
      <c r="D501" s="56">
        <f ca="1" t="shared" si="22"/>
        <v>0.729572047360185</v>
      </c>
      <c r="E501" s="56">
        <f ca="1" t="shared" si="23"/>
        <v>1</v>
      </c>
      <c r="F501" s="64">
        <f ca="1">IF(E501=1,$C$4+SQRT(D501*($C$6-$C$4)*($C$5-$C$4)),$C$6-SQRT((1-D501)*($C$6-$C$4)*($C$6-$C$5)))</f>
        <v>9.20795036931174</v>
      </c>
    </row>
    <row r="502" spans="2:6">
      <c r="B502" s="55">
        <v>486</v>
      </c>
      <c r="C502" s="56">
        <f ca="1" t="shared" si="21"/>
        <v>0.646313844946287</v>
      </c>
      <c r="D502" s="56">
        <f ca="1" t="shared" si="22"/>
        <v>0.294050341692565</v>
      </c>
      <c r="E502" s="56">
        <f ca="1" t="shared" si="23"/>
        <v>2</v>
      </c>
      <c r="F502" s="64">
        <f ca="1">IF(E502=1,$C$4+SQRT(D502*($C$6-$C$4)*($C$5-$C$4)),$C$6-SQRT((1-D502)*($C$6-$C$4)*($C$6-$C$5)))</f>
        <v>8.81176630387164</v>
      </c>
    </row>
    <row r="503" spans="2:6">
      <c r="B503" s="55">
        <v>487</v>
      </c>
      <c r="C503" s="56">
        <f ca="1" t="shared" si="21"/>
        <v>0.418168442931741</v>
      </c>
      <c r="D503" s="56">
        <f ca="1" t="shared" si="22"/>
        <v>0.109746041142585</v>
      </c>
      <c r="E503" s="56">
        <f ca="1" t="shared" si="23"/>
        <v>1</v>
      </c>
      <c r="F503" s="64">
        <f ca="1">IF(E503=1,$C$4+SQRT(D503*($C$6-$C$4)*($C$5-$C$4)),$C$6-SQRT((1-D503)*($C$6-$C$4)*($C$6-$C$5)))</f>
        <v>8.46849982100868</v>
      </c>
    </row>
    <row r="504" spans="2:6">
      <c r="B504" s="55">
        <v>488</v>
      </c>
      <c r="C504" s="56">
        <f ca="1" t="shared" si="21"/>
        <v>0.661191699666578</v>
      </c>
      <c r="D504" s="56">
        <f ca="1" t="shared" si="22"/>
        <v>0.737889315688791</v>
      </c>
      <c r="E504" s="56">
        <f ca="1" t="shared" si="23"/>
        <v>2</v>
      </c>
      <c r="F504" s="64">
        <f ca="1">IF(E504=1,$C$4+SQRT(D504*($C$6-$C$4)*($C$5-$C$4)),$C$6-SQRT((1-D504)*($C$6-$C$4)*($C$6-$C$5)))</f>
        <v>9.27596866875637</v>
      </c>
    </row>
    <row r="505" spans="2:6">
      <c r="B505" s="55">
        <v>489</v>
      </c>
      <c r="C505" s="56">
        <f ca="1" t="shared" si="21"/>
        <v>0.416559065943873</v>
      </c>
      <c r="D505" s="56">
        <f ca="1" t="shared" si="22"/>
        <v>0.396980076717611</v>
      </c>
      <c r="E505" s="56">
        <f ca="1" t="shared" si="23"/>
        <v>1</v>
      </c>
      <c r="F505" s="64">
        <f ca="1">IF(E505=1,$C$4+SQRT(D505*($C$6-$C$4)*($C$5-$C$4)),$C$6-SQRT((1-D505)*($C$6-$C$4)*($C$6-$C$5)))</f>
        <v>8.8910444172067</v>
      </c>
    </row>
    <row r="506" spans="2:6">
      <c r="B506" s="55">
        <v>490</v>
      </c>
      <c r="C506" s="56">
        <f ca="1" t="shared" si="21"/>
        <v>0.621639511708225</v>
      </c>
      <c r="D506" s="56">
        <f ca="1" t="shared" si="22"/>
        <v>0.215364959727533</v>
      </c>
      <c r="E506" s="56">
        <f ca="1" t="shared" si="23"/>
        <v>2</v>
      </c>
      <c r="F506" s="64">
        <f ca="1">IF(E506=1,$C$4+SQRT(D506*($C$6-$C$4)*($C$5-$C$4)),$C$6-SQRT((1-D506)*($C$6-$C$4)*($C$6-$C$5)))</f>
        <v>8.74729489481964</v>
      </c>
    </row>
    <row r="507" spans="2:6">
      <c r="B507" s="55">
        <v>491</v>
      </c>
      <c r="C507" s="56">
        <f ca="1" t="shared" si="21"/>
        <v>0.787042595790811</v>
      </c>
      <c r="D507" s="56">
        <f ca="1" t="shared" si="22"/>
        <v>0.484722948110003</v>
      </c>
      <c r="E507" s="56">
        <f ca="1" t="shared" si="23"/>
        <v>2</v>
      </c>
      <c r="F507" s="64">
        <f ca="1">IF(E507=1,$C$4+SQRT(D507*($C$6-$C$4)*($C$5-$C$4)),$C$6-SQRT((1-D507)*($C$6-$C$4)*($C$6-$C$5)))</f>
        <v>8.98483789285652</v>
      </c>
    </row>
    <row r="508" spans="2:6">
      <c r="B508" s="55">
        <v>492</v>
      </c>
      <c r="C508" s="56">
        <f ca="1" t="shared" si="21"/>
        <v>0.888651175698595</v>
      </c>
      <c r="D508" s="56">
        <f ca="1" t="shared" si="22"/>
        <v>0.056633852292407</v>
      </c>
      <c r="E508" s="56">
        <f ca="1" t="shared" si="23"/>
        <v>2</v>
      </c>
      <c r="F508" s="64">
        <f ca="1">IF(E508=1,$C$4+SQRT(D508*($C$6-$C$4)*($C$5-$C$4)),$C$6-SQRT((1-D508)*($C$6-$C$4)*($C$6-$C$5)))</f>
        <v>8.62641625831725</v>
      </c>
    </row>
    <row r="509" spans="2:6">
      <c r="B509" s="55">
        <v>493</v>
      </c>
      <c r="C509" s="56">
        <f ca="1" t="shared" si="21"/>
        <v>0.134430967671422</v>
      </c>
      <c r="D509" s="56">
        <f ca="1" t="shared" si="22"/>
        <v>0.845516142231435</v>
      </c>
      <c r="E509" s="56">
        <f ca="1" t="shared" si="23"/>
        <v>1</v>
      </c>
      <c r="F509" s="64">
        <f ca="1">IF(E509=1,$C$4+SQRT(D509*($C$6-$C$4)*($C$5-$C$4)),$C$6-SQRT((1-D509)*($C$6-$C$4)*($C$6-$C$5)))</f>
        <v>9.30039697187546</v>
      </c>
    </row>
    <row r="510" spans="2:6">
      <c r="B510" s="55">
        <v>494</v>
      </c>
      <c r="C510" s="56">
        <f ca="1" t="shared" si="21"/>
        <v>0.201843075852739</v>
      </c>
      <c r="D510" s="56">
        <f ca="1" t="shared" si="22"/>
        <v>0.322554306821081</v>
      </c>
      <c r="E510" s="56">
        <f ca="1" t="shared" si="23"/>
        <v>1</v>
      </c>
      <c r="F510" s="64">
        <f ca="1">IF(E510=1,$C$4+SQRT(D510*($C$6-$C$4)*($C$5-$C$4)),$C$6-SQRT((1-D510)*($C$6-$C$4)*($C$6-$C$5)))</f>
        <v>8.80318653726402</v>
      </c>
    </row>
    <row r="511" spans="2:6">
      <c r="B511" s="55">
        <v>495</v>
      </c>
      <c r="C511" s="56">
        <f ca="1" t="shared" si="21"/>
        <v>0.497342895177025</v>
      </c>
      <c r="D511" s="56">
        <f ca="1" t="shared" si="22"/>
        <v>0.991837309841082</v>
      </c>
      <c r="E511" s="56">
        <f ca="1" t="shared" si="23"/>
        <v>1</v>
      </c>
      <c r="F511" s="64">
        <f ca="1">IF(E511=1,$C$4+SQRT(D511*($C$6-$C$4)*($C$5-$C$4)),$C$6-SQRT((1-D511)*($C$6-$C$4)*($C$6-$C$5)))</f>
        <v>9.40842984194533</v>
      </c>
    </row>
    <row r="512" spans="2:6">
      <c r="B512" s="55">
        <v>496</v>
      </c>
      <c r="C512" s="56">
        <f ca="1" t="shared" si="21"/>
        <v>0.73299973669348</v>
      </c>
      <c r="D512" s="56">
        <f ca="1" t="shared" si="22"/>
        <v>0.936402364092185</v>
      </c>
      <c r="E512" s="56">
        <f ca="1" t="shared" si="23"/>
        <v>2</v>
      </c>
      <c r="F512" s="64">
        <f ca="1">IF(E512=1,$C$4+SQRT(D512*($C$6-$C$4)*($C$5-$C$4)),$C$6-SQRT((1-D512)*($C$6-$C$4)*($C$6-$C$5)))</f>
        <v>9.64335553864439</v>
      </c>
    </row>
    <row r="513" spans="2:6">
      <c r="B513" s="55">
        <v>497</v>
      </c>
      <c r="C513" s="56">
        <f ca="1" t="shared" si="21"/>
        <v>0.190159847887317</v>
      </c>
      <c r="D513" s="56">
        <f ca="1" t="shared" si="22"/>
        <v>0.692436700204836</v>
      </c>
      <c r="E513" s="56">
        <f ca="1" t="shared" si="23"/>
        <v>1</v>
      </c>
      <c r="F513" s="64">
        <f ca="1">IF(E513=1,$C$4+SQRT(D513*($C$6-$C$4)*($C$5-$C$4)),$C$6-SQRT((1-D513)*($C$6-$C$4)*($C$6-$C$5)))</f>
        <v>9.1768064413529</v>
      </c>
    </row>
    <row r="514" spans="2:6">
      <c r="B514" s="55">
        <v>498</v>
      </c>
      <c r="C514" s="56">
        <f ca="1" t="shared" si="21"/>
        <v>0.718686097950517</v>
      </c>
      <c r="D514" s="56">
        <f ca="1" t="shared" si="22"/>
        <v>0.307624656698831</v>
      </c>
      <c r="E514" s="56">
        <f ca="1" t="shared" si="23"/>
        <v>2</v>
      </c>
      <c r="F514" s="64">
        <f ca="1">IF(E514=1,$C$4+SQRT(D514*($C$6-$C$4)*($C$5-$C$4)),$C$6-SQRT((1-D514)*($C$6-$C$4)*($C$6-$C$5)))</f>
        <v>8.82324569828603</v>
      </c>
    </row>
    <row r="515" spans="2:6">
      <c r="B515" s="55">
        <v>499</v>
      </c>
      <c r="C515" s="56">
        <f ca="1" t="shared" si="21"/>
        <v>0.448592102012714</v>
      </c>
      <c r="D515" s="56">
        <f ca="1" t="shared" si="22"/>
        <v>0.200024143703503</v>
      </c>
      <c r="E515" s="56">
        <f ca="1" t="shared" si="23"/>
        <v>1</v>
      </c>
      <c r="F515" s="64">
        <f ca="1">IF(E515=1,$C$4+SQRT(D515*($C$6-$C$4)*($C$5-$C$4)),$C$6-SQRT((1-D515)*($C$6-$C$4)*($C$6-$C$5)))</f>
        <v>8.63249370542876</v>
      </c>
    </row>
    <row r="516" spans="2:6">
      <c r="B516" s="55">
        <v>500</v>
      </c>
      <c r="C516" s="56">
        <f ca="1" t="shared" si="21"/>
        <v>0.691279256120484</v>
      </c>
      <c r="D516" s="56">
        <f ca="1" t="shared" si="22"/>
        <v>0.927612639596</v>
      </c>
      <c r="E516" s="56">
        <f ca="1" t="shared" si="23"/>
        <v>2</v>
      </c>
      <c r="F516" s="64">
        <f ca="1">IF(E516=1,$C$4+SQRT(D516*($C$6-$C$4)*($C$5-$C$4)),$C$6-SQRT((1-D516)*($C$6-$C$4)*($C$6-$C$5)))</f>
        <v>9.61950726576188</v>
      </c>
    </row>
    <row r="517" spans="2:6">
      <c r="B517" s="55">
        <v>501</v>
      </c>
      <c r="C517" s="56">
        <f ca="1" t="shared" si="21"/>
        <v>0.269488772194148</v>
      </c>
      <c r="D517" s="56">
        <f ca="1" t="shared" si="22"/>
        <v>0.406411430749064</v>
      </c>
      <c r="E517" s="56">
        <f ca="1" t="shared" si="23"/>
        <v>1</v>
      </c>
      <c r="F517" s="64">
        <f ca="1">IF(E517=1,$C$4+SQRT(D517*($C$6-$C$4)*($C$5-$C$4)),$C$6-SQRT((1-D517)*($C$6-$C$4)*($C$6-$C$5)))</f>
        <v>8.90156689241461</v>
      </c>
    </row>
    <row r="518" spans="2:6">
      <c r="B518" s="55">
        <v>502</v>
      </c>
      <c r="C518" s="56">
        <f ca="1" t="shared" si="21"/>
        <v>0.772128236695036</v>
      </c>
      <c r="D518" s="56">
        <f ca="1" t="shared" si="22"/>
        <v>0.299178239322852</v>
      </c>
      <c r="E518" s="56">
        <f ca="1" t="shared" si="23"/>
        <v>2</v>
      </c>
      <c r="F518" s="64">
        <f ca="1">IF(E518=1,$C$4+SQRT(D518*($C$6-$C$4)*($C$5-$C$4)),$C$6-SQRT((1-D518)*($C$6-$C$4)*($C$6-$C$5)))</f>
        <v>8.81608973255812</v>
      </c>
    </row>
    <row r="519" spans="2:6">
      <c r="B519" s="55">
        <v>503</v>
      </c>
      <c r="C519" s="56">
        <f ca="1" t="shared" si="21"/>
        <v>0.666846756733138</v>
      </c>
      <c r="D519" s="56">
        <f ca="1" t="shared" si="22"/>
        <v>0.634183920484539</v>
      </c>
      <c r="E519" s="56">
        <f ca="1" t="shared" si="23"/>
        <v>2</v>
      </c>
      <c r="F519" s="64">
        <f ca="1">IF(E519=1,$C$4+SQRT(D519*($C$6-$C$4)*($C$5-$C$4)),$C$6-SQRT((1-D519)*($C$6-$C$4)*($C$6-$C$5)))</f>
        <v>9.14464500993393</v>
      </c>
    </row>
    <row r="520" spans="2:6">
      <c r="B520" s="55">
        <v>504</v>
      </c>
      <c r="C520" s="56">
        <f ca="1" t="shared" si="21"/>
        <v>0.00646991683214515</v>
      </c>
      <c r="D520" s="56">
        <f ca="1" t="shared" si="22"/>
        <v>0.181137618421104</v>
      </c>
      <c r="E520" s="56">
        <f ca="1" t="shared" si="23"/>
        <v>1</v>
      </c>
      <c r="F520" s="64">
        <f ca="1">IF(E520=1,$C$4+SQRT(D520*($C$6-$C$4)*($C$5-$C$4)),$C$6-SQRT((1-D520)*($C$6-$C$4)*($C$6-$C$5)))</f>
        <v>8.6018930443544</v>
      </c>
    </row>
    <row r="521" spans="2:6">
      <c r="B521" s="55">
        <v>505</v>
      </c>
      <c r="C521" s="56">
        <f ca="1" t="shared" si="21"/>
        <v>0.946271506233614</v>
      </c>
      <c r="D521" s="56">
        <f ca="1" t="shared" si="22"/>
        <v>0.928181057334946</v>
      </c>
      <c r="E521" s="56">
        <f ca="1" t="shared" si="23"/>
        <v>2</v>
      </c>
      <c r="F521" s="64">
        <f ca="1">IF(E521=1,$C$4+SQRT(D521*($C$6-$C$4)*($C$5-$C$4)),$C$6-SQRT((1-D521)*($C$6-$C$4)*($C$6-$C$5)))</f>
        <v>9.62100410908546</v>
      </c>
    </row>
    <row r="522" spans="2:6">
      <c r="B522" s="55">
        <v>506</v>
      </c>
      <c r="C522" s="56">
        <f ca="1" t="shared" si="21"/>
        <v>0.703149607395235</v>
      </c>
      <c r="D522" s="56">
        <f ca="1" t="shared" si="22"/>
        <v>0.42983728671198</v>
      </c>
      <c r="E522" s="56">
        <f ca="1" t="shared" si="23"/>
        <v>2</v>
      </c>
      <c r="F522" s="64">
        <f ca="1">IF(E522=1,$C$4+SQRT(D522*($C$6-$C$4)*($C$5-$C$4)),$C$6-SQRT((1-D522)*($C$6-$C$4)*($C$6-$C$5)))</f>
        <v>8.93213979071414</v>
      </c>
    </row>
    <row r="523" spans="2:6">
      <c r="B523" s="55">
        <v>507</v>
      </c>
      <c r="C523" s="56">
        <f ca="1" t="shared" si="21"/>
        <v>0.758448182958313</v>
      </c>
      <c r="D523" s="56">
        <f ca="1" t="shared" si="22"/>
        <v>0.810198517324411</v>
      </c>
      <c r="E523" s="56">
        <f ca="1" t="shared" si="23"/>
        <v>2</v>
      </c>
      <c r="F523" s="64">
        <f ca="1">IF(E523=1,$C$4+SQRT(D523*($C$6-$C$4)*($C$5-$C$4)),$C$6-SQRT((1-D523)*($C$6-$C$4)*($C$6-$C$5)))</f>
        <v>9.38388072149041</v>
      </c>
    </row>
    <row r="524" spans="2:6">
      <c r="B524" s="55">
        <v>508</v>
      </c>
      <c r="C524" s="56">
        <f ca="1" t="shared" si="21"/>
        <v>0.85457020573433</v>
      </c>
      <c r="D524" s="56">
        <f ca="1" t="shared" si="22"/>
        <v>0.0962239150656374</v>
      </c>
      <c r="E524" s="56">
        <f ca="1" t="shared" si="23"/>
        <v>2</v>
      </c>
      <c r="F524" s="64">
        <f ca="1">IF(E524=1,$C$4+SQRT(D524*($C$6-$C$4)*($C$5-$C$4)),$C$6-SQRT((1-D524)*($C$6-$C$4)*($C$6-$C$5)))</f>
        <v>8.65554763198218</v>
      </c>
    </row>
    <row r="525" spans="2:6">
      <c r="B525" s="55">
        <v>509</v>
      </c>
      <c r="C525" s="56">
        <f ca="1" t="shared" si="21"/>
        <v>0.468569945746141</v>
      </c>
      <c r="D525" s="56">
        <f ca="1" t="shared" si="22"/>
        <v>0.431971233031149</v>
      </c>
      <c r="E525" s="56">
        <f ca="1" t="shared" si="23"/>
        <v>1</v>
      </c>
      <c r="F525" s="64">
        <f ca="1">IF(E525=1,$C$4+SQRT(D525*($C$6-$C$4)*($C$5-$C$4)),$C$6-SQRT((1-D525)*($C$6-$C$4)*($C$6-$C$5)))</f>
        <v>8.92948505424364</v>
      </c>
    </row>
    <row r="526" spans="2:6">
      <c r="B526" s="55">
        <v>510</v>
      </c>
      <c r="C526" s="56">
        <f ca="1" t="shared" si="21"/>
        <v>0.330150199882936</v>
      </c>
      <c r="D526" s="56">
        <f ca="1" t="shared" si="22"/>
        <v>0.221800818026591</v>
      </c>
      <c r="E526" s="56">
        <f ca="1" t="shared" si="23"/>
        <v>1</v>
      </c>
      <c r="F526" s="64">
        <f ca="1">IF(E526=1,$C$4+SQRT(D526*($C$6-$C$4)*($C$5-$C$4)),$C$6-SQRT((1-D526)*($C$6-$C$4)*($C$6-$C$5)))</f>
        <v>8.66603426041997</v>
      </c>
    </row>
    <row r="527" spans="2:6">
      <c r="B527" s="55">
        <v>511</v>
      </c>
      <c r="C527" s="56">
        <f ca="1" t="shared" si="21"/>
        <v>0.246124099025893</v>
      </c>
      <c r="D527" s="56">
        <f ca="1" t="shared" si="22"/>
        <v>0.377384182785071</v>
      </c>
      <c r="E527" s="56">
        <f ca="1" t="shared" si="23"/>
        <v>1</v>
      </c>
      <c r="F527" s="64">
        <f ca="1">IF(E527=1,$C$4+SQRT(D527*($C$6-$C$4)*($C$5-$C$4)),$C$6-SQRT((1-D527)*($C$6-$C$4)*($C$6-$C$5)))</f>
        <v>8.8687740589878</v>
      </c>
    </row>
    <row r="528" spans="2:6">
      <c r="B528" s="55">
        <v>512</v>
      </c>
      <c r="C528" s="56">
        <f ca="1" t="shared" si="21"/>
        <v>0.469191369523706</v>
      </c>
      <c r="D528" s="56">
        <f ca="1" t="shared" si="22"/>
        <v>0.126156700242708</v>
      </c>
      <c r="E528" s="56">
        <f ca="1" t="shared" si="23"/>
        <v>1</v>
      </c>
      <c r="F528" s="64">
        <f ca="1">IF(E528=1,$C$4+SQRT(D528*($C$6-$C$4)*($C$5-$C$4)),$C$6-SQRT((1-D528)*($C$6-$C$4)*($C$6-$C$5)))</f>
        <v>8.50230807328314</v>
      </c>
    </row>
    <row r="529" spans="2:6">
      <c r="B529" s="55">
        <v>513</v>
      </c>
      <c r="C529" s="56">
        <f ca="1" t="shared" ref="C529:C592" si="24">RAND()</f>
        <v>0.185648593822107</v>
      </c>
      <c r="D529" s="56">
        <f ca="1" t="shared" ref="D529:D592" si="25">RAND()</f>
        <v>0.575901122727339</v>
      </c>
      <c r="E529" s="56">
        <f ca="1" t="shared" ref="E529:E592" si="26">IF(C529&lt;=$C$10,1,2)</f>
        <v>1</v>
      </c>
      <c r="F529" s="64">
        <f ca="1">IF(E529=1,$C$4+SQRT(D529*($C$6-$C$4)*($C$5-$C$4)),$C$6-SQRT((1-D529)*($C$6-$C$4)*($C$6-$C$5)))</f>
        <v>9.07322050178641</v>
      </c>
    </row>
    <row r="530" spans="2:6">
      <c r="B530" s="55">
        <v>514</v>
      </c>
      <c r="C530" s="56">
        <f ca="1" t="shared" si="24"/>
        <v>0.971453449033046</v>
      </c>
      <c r="D530" s="56">
        <f ca="1" t="shared" si="25"/>
        <v>0.361179786834572</v>
      </c>
      <c r="E530" s="56">
        <f ca="1" t="shared" si="26"/>
        <v>2</v>
      </c>
      <c r="F530" s="64">
        <f ca="1">IF(E530=1,$C$4+SQRT(D530*($C$6-$C$4)*($C$5-$C$4)),$C$6-SQRT((1-D530)*($C$6-$C$4)*($C$6-$C$5)))</f>
        <v>8.86967242520991</v>
      </c>
    </row>
    <row r="531" spans="2:6">
      <c r="B531" s="55">
        <v>515</v>
      </c>
      <c r="C531" s="56">
        <f ca="1" t="shared" si="24"/>
        <v>0.440470314265411</v>
      </c>
      <c r="D531" s="56">
        <f ca="1" t="shared" si="25"/>
        <v>0.534704762653648</v>
      </c>
      <c r="E531" s="56">
        <f ca="1" t="shared" si="26"/>
        <v>1</v>
      </c>
      <c r="F531" s="64">
        <f ca="1">IF(E531=1,$C$4+SQRT(D531*($C$6-$C$4)*($C$5-$C$4)),$C$6-SQRT((1-D531)*($C$6-$C$4)*($C$6-$C$5)))</f>
        <v>9.03412258717586</v>
      </c>
    </row>
    <row r="532" spans="2:6">
      <c r="B532" s="55">
        <v>516</v>
      </c>
      <c r="C532" s="56">
        <f ca="1" t="shared" si="24"/>
        <v>0.219761358135741</v>
      </c>
      <c r="D532" s="56">
        <f ca="1" t="shared" si="25"/>
        <v>0.621913487581775</v>
      </c>
      <c r="E532" s="56">
        <f ca="1" t="shared" si="26"/>
        <v>1</v>
      </c>
      <c r="F532" s="64">
        <f ca="1">IF(E532=1,$C$4+SQRT(D532*($C$6-$C$4)*($C$5-$C$4)),$C$6-SQRT((1-D532)*($C$6-$C$4)*($C$6-$C$5)))</f>
        <v>9.11526991135041</v>
      </c>
    </row>
    <row r="533" spans="2:6">
      <c r="B533" s="55">
        <v>517</v>
      </c>
      <c r="C533" s="56">
        <f ca="1" t="shared" si="24"/>
        <v>0.0803174488238183</v>
      </c>
      <c r="D533" s="56">
        <f ca="1" t="shared" si="25"/>
        <v>0.55400761485973</v>
      </c>
      <c r="E533" s="56">
        <f ca="1" t="shared" si="26"/>
        <v>1</v>
      </c>
      <c r="F533" s="64">
        <f ca="1">IF(E533=1,$C$4+SQRT(D533*($C$6-$C$4)*($C$5-$C$4)),$C$6-SQRT((1-D533)*($C$6-$C$4)*($C$6-$C$5)))</f>
        <v>9.05262302355566</v>
      </c>
    </row>
    <row r="534" spans="2:6">
      <c r="B534" s="55">
        <v>518</v>
      </c>
      <c r="C534" s="56">
        <f ca="1" t="shared" si="24"/>
        <v>0.692872013977946</v>
      </c>
      <c r="D534" s="56">
        <f ca="1" t="shared" si="25"/>
        <v>0.831031350956219</v>
      </c>
      <c r="E534" s="56">
        <f ca="1" t="shared" si="26"/>
        <v>2</v>
      </c>
      <c r="F534" s="64">
        <f ca="1">IF(E534=1,$C$4+SQRT(D534*($C$6-$C$4)*($C$5-$C$4)),$C$6-SQRT((1-D534)*($C$6-$C$4)*($C$6-$C$5)))</f>
        <v>9.41867625363524</v>
      </c>
    </row>
    <row r="535" spans="2:6">
      <c r="B535" s="55">
        <v>519</v>
      </c>
      <c r="C535" s="56">
        <f ca="1" t="shared" si="24"/>
        <v>0.63799255102015</v>
      </c>
      <c r="D535" s="56">
        <f ca="1" t="shared" si="25"/>
        <v>0.095564178234421</v>
      </c>
      <c r="E535" s="56">
        <f ca="1" t="shared" si="26"/>
        <v>2</v>
      </c>
      <c r="F535" s="64">
        <f ca="1">IF(E535=1,$C$4+SQRT(D535*($C$6-$C$4)*($C$5-$C$4)),$C$6-SQRT((1-D535)*($C$6-$C$4)*($C$6-$C$5)))</f>
        <v>8.65505701104799</v>
      </c>
    </row>
    <row r="536" spans="2:6">
      <c r="B536" s="55">
        <v>520</v>
      </c>
      <c r="C536" s="56">
        <f ca="1" t="shared" si="24"/>
        <v>0.0447403243956195</v>
      </c>
      <c r="D536" s="56">
        <f ca="1" t="shared" si="25"/>
        <v>0.0717881499330628</v>
      </c>
      <c r="E536" s="56">
        <f ca="1" t="shared" si="26"/>
        <v>1</v>
      </c>
      <c r="F536" s="64">
        <f ca="1">IF(E536=1,$C$4+SQRT(D536*($C$6-$C$4)*($C$5-$C$4)),$C$6-SQRT((1-D536)*($C$6-$C$4)*($C$6-$C$5)))</f>
        <v>8.37891463400894</v>
      </c>
    </row>
    <row r="537" spans="2:6">
      <c r="B537" s="55">
        <v>521</v>
      </c>
      <c r="C537" s="56">
        <f ca="1" t="shared" si="24"/>
        <v>0.472291327953827</v>
      </c>
      <c r="D537" s="56">
        <f ca="1" t="shared" si="25"/>
        <v>0.826158887295703</v>
      </c>
      <c r="E537" s="56">
        <f ca="1" t="shared" si="26"/>
        <v>1</v>
      </c>
      <c r="F537" s="64">
        <f ca="1">IF(E537=1,$C$4+SQRT(D537*($C$6-$C$4)*($C$5-$C$4)),$C$6-SQRT((1-D537)*($C$6-$C$4)*($C$6-$C$5)))</f>
        <v>9.28542513379481</v>
      </c>
    </row>
    <row r="538" spans="2:6">
      <c r="B538" s="55">
        <v>522</v>
      </c>
      <c r="C538" s="56">
        <f ca="1" t="shared" si="24"/>
        <v>0.130235229752773</v>
      </c>
      <c r="D538" s="56">
        <f ca="1" t="shared" si="25"/>
        <v>0.576929660014654</v>
      </c>
      <c r="E538" s="56">
        <f ca="1" t="shared" si="26"/>
        <v>1</v>
      </c>
      <c r="F538" s="64">
        <f ca="1">IF(E538=1,$C$4+SQRT(D538*($C$6-$C$4)*($C$5-$C$4)),$C$6-SQRT((1-D538)*($C$6-$C$4)*($C$6-$C$5)))</f>
        <v>9.0741784395664</v>
      </c>
    </row>
    <row r="539" spans="2:6">
      <c r="B539" s="55">
        <v>523</v>
      </c>
      <c r="C539" s="56">
        <f ca="1" t="shared" si="24"/>
        <v>0.247732811126857</v>
      </c>
      <c r="D539" s="56">
        <f ca="1" t="shared" si="25"/>
        <v>0.321696763999471</v>
      </c>
      <c r="E539" s="56">
        <f ca="1" t="shared" si="26"/>
        <v>1</v>
      </c>
      <c r="F539" s="64">
        <f ca="1">IF(E539=1,$C$4+SQRT(D539*($C$6-$C$4)*($C$5-$C$4)),$C$6-SQRT((1-D539)*($C$6-$C$4)*($C$6-$C$5)))</f>
        <v>8.80211815089732</v>
      </c>
    </row>
    <row r="540" spans="2:6">
      <c r="B540" s="55">
        <v>524</v>
      </c>
      <c r="C540" s="56">
        <f ca="1" t="shared" si="24"/>
        <v>0.758304078922096</v>
      </c>
      <c r="D540" s="56">
        <f ca="1" t="shared" si="25"/>
        <v>0.333031458202086</v>
      </c>
      <c r="E540" s="56">
        <f ca="1" t="shared" si="26"/>
        <v>2</v>
      </c>
      <c r="F540" s="64">
        <f ca="1">IF(E540=1,$C$4+SQRT(D540*($C$6-$C$4)*($C$5-$C$4)),$C$6-SQRT((1-D540)*($C$6-$C$4)*($C$6-$C$5)))</f>
        <v>8.8450380596765</v>
      </c>
    </row>
    <row r="541" spans="2:6">
      <c r="B541" s="55">
        <v>525</v>
      </c>
      <c r="C541" s="56">
        <f ca="1" t="shared" si="24"/>
        <v>0.838489956280063</v>
      </c>
      <c r="D541" s="56">
        <f ca="1" t="shared" si="25"/>
        <v>0.248255622664191</v>
      </c>
      <c r="E541" s="56">
        <f ca="1" t="shared" si="26"/>
        <v>2</v>
      </c>
      <c r="F541" s="64">
        <f ca="1">IF(E541=1,$C$4+SQRT(D541*($C$6-$C$4)*($C$5-$C$4)),$C$6-SQRT((1-D541)*($C$6-$C$4)*($C$6-$C$5)))</f>
        <v>8.77383167767569</v>
      </c>
    </row>
    <row r="542" spans="2:6">
      <c r="B542" s="55">
        <v>526</v>
      </c>
      <c r="C542" s="56">
        <f ca="1" t="shared" si="24"/>
        <v>0.5270547390916</v>
      </c>
      <c r="D542" s="56">
        <f ca="1" t="shared" si="25"/>
        <v>0.576841614125782</v>
      </c>
      <c r="E542" s="56">
        <f ca="1" t="shared" si="26"/>
        <v>2</v>
      </c>
      <c r="F542" s="64">
        <f ca="1">IF(E542=1,$C$4+SQRT(D542*($C$6-$C$4)*($C$5-$C$4)),$C$6-SQRT((1-D542)*($C$6-$C$4)*($C$6-$C$5)))</f>
        <v>9.08004523385743</v>
      </c>
    </row>
    <row r="543" spans="2:6">
      <c r="B543" s="55">
        <v>527</v>
      </c>
      <c r="C543" s="56">
        <f ca="1" t="shared" si="24"/>
        <v>0.6803689805662</v>
      </c>
      <c r="D543" s="56">
        <f ca="1" t="shared" si="25"/>
        <v>0.98509450060783</v>
      </c>
      <c r="E543" s="56">
        <f ca="1" t="shared" si="26"/>
        <v>2</v>
      </c>
      <c r="F543" s="64">
        <f ca="1">IF(E543=1,$C$4+SQRT(D543*($C$6-$C$4)*($C$5-$C$4)),$C$6-SQRT((1-D543)*($C$6-$C$4)*($C$6-$C$5)))</f>
        <v>9.82734138079916</v>
      </c>
    </row>
    <row r="544" spans="2:6">
      <c r="B544" s="55">
        <v>528</v>
      </c>
      <c r="C544" s="56">
        <f ca="1" t="shared" si="24"/>
        <v>0.412748771807065</v>
      </c>
      <c r="D544" s="56">
        <f ca="1" t="shared" si="25"/>
        <v>0.778372525603533</v>
      </c>
      <c r="E544" s="56">
        <f ca="1" t="shared" si="26"/>
        <v>1</v>
      </c>
      <c r="F544" s="64">
        <f ca="1">IF(E544=1,$C$4+SQRT(D544*($C$6-$C$4)*($C$5-$C$4)),$C$6-SQRT((1-D544)*($C$6-$C$4)*($C$6-$C$5)))</f>
        <v>9.24769589692644</v>
      </c>
    </row>
    <row r="545" spans="2:6">
      <c r="B545" s="55">
        <v>529</v>
      </c>
      <c r="C545" s="56">
        <f ca="1" t="shared" si="24"/>
        <v>0.564976580400444</v>
      </c>
      <c r="D545" s="56">
        <f ca="1" t="shared" si="25"/>
        <v>0.212602927635708</v>
      </c>
      <c r="E545" s="56">
        <f ca="1" t="shared" si="26"/>
        <v>2</v>
      </c>
      <c r="F545" s="64">
        <f ca="1">IF(E545=1,$C$4+SQRT(D545*($C$6-$C$4)*($C$5-$C$4)),$C$6-SQRT((1-D545)*($C$6-$C$4)*($C$6-$C$5)))</f>
        <v>8.74509197758219</v>
      </c>
    </row>
    <row r="546" spans="2:6">
      <c r="B546" s="55">
        <v>530</v>
      </c>
      <c r="C546" s="56">
        <f ca="1" t="shared" si="24"/>
        <v>0.14198067419563</v>
      </c>
      <c r="D546" s="56">
        <f ca="1" t="shared" si="25"/>
        <v>0.136487336458476</v>
      </c>
      <c r="E546" s="56">
        <f ca="1" t="shared" si="26"/>
        <v>1</v>
      </c>
      <c r="F546" s="64">
        <f ca="1">IF(E546=1,$C$4+SQRT(D546*($C$6-$C$4)*($C$5-$C$4)),$C$6-SQRT((1-D546)*($C$6-$C$4)*($C$6-$C$5)))</f>
        <v>8.52246978182183</v>
      </c>
    </row>
    <row r="547" spans="2:6">
      <c r="B547" s="55">
        <v>531</v>
      </c>
      <c r="C547" s="56">
        <f ca="1" t="shared" si="24"/>
        <v>0.0697382324654363</v>
      </c>
      <c r="D547" s="56">
        <f ca="1" t="shared" si="25"/>
        <v>0.753203553261804</v>
      </c>
      <c r="E547" s="56">
        <f ca="1" t="shared" si="26"/>
        <v>1</v>
      </c>
      <c r="F547" s="64">
        <f ca="1">IF(E547=1,$C$4+SQRT(D547*($C$6-$C$4)*($C$5-$C$4)),$C$6-SQRT((1-D547)*($C$6-$C$4)*($C$6-$C$5)))</f>
        <v>9.22735777445845</v>
      </c>
    </row>
    <row r="548" spans="2:6">
      <c r="B548" s="55">
        <v>532</v>
      </c>
      <c r="C548" s="56">
        <f ca="1" t="shared" si="24"/>
        <v>0.988506336072243</v>
      </c>
      <c r="D548" s="56">
        <f ca="1" t="shared" si="25"/>
        <v>0.230122999804981</v>
      </c>
      <c r="E548" s="56">
        <f ca="1" t="shared" si="26"/>
        <v>2</v>
      </c>
      <c r="F548" s="64">
        <f ca="1">IF(E548=1,$C$4+SQRT(D548*($C$6-$C$4)*($C$5-$C$4)),$C$6-SQRT((1-D548)*($C$6-$C$4)*($C$6-$C$5)))</f>
        <v>8.75913175542686</v>
      </c>
    </row>
    <row r="549" spans="2:6">
      <c r="B549" s="55">
        <v>533</v>
      </c>
      <c r="C549" s="56">
        <f ca="1" t="shared" si="24"/>
        <v>0.174330877413135</v>
      </c>
      <c r="D549" s="56">
        <f ca="1" t="shared" si="25"/>
        <v>0.441249196411853</v>
      </c>
      <c r="E549" s="56">
        <f ca="1" t="shared" si="26"/>
        <v>1</v>
      </c>
      <c r="F549" s="64">
        <f ca="1">IF(E549=1,$C$4+SQRT(D549*($C$6-$C$4)*($C$5-$C$4)),$C$6-SQRT((1-D549)*($C$6-$C$4)*($C$6-$C$5)))</f>
        <v>8.93941385598878</v>
      </c>
    </row>
    <row r="550" spans="2:6">
      <c r="B550" s="55">
        <v>534</v>
      </c>
      <c r="C550" s="56">
        <f ca="1" t="shared" si="24"/>
        <v>0.565827688679547</v>
      </c>
      <c r="D550" s="56">
        <f ca="1" t="shared" si="25"/>
        <v>0.969468762181434</v>
      </c>
      <c r="E550" s="56">
        <f ca="1" t="shared" si="26"/>
        <v>2</v>
      </c>
      <c r="F550" s="64">
        <f ca="1">IF(E550=1,$C$4+SQRT(D550*($C$6-$C$4)*($C$5-$C$4)),$C$6-SQRT((1-D550)*($C$6-$C$4)*($C$6-$C$5)))</f>
        <v>9.75289177343291</v>
      </c>
    </row>
    <row r="551" spans="2:6">
      <c r="B551" s="55">
        <v>535</v>
      </c>
      <c r="C551" s="56">
        <f ca="1" t="shared" si="24"/>
        <v>0.231931673936877</v>
      </c>
      <c r="D551" s="56">
        <f ca="1" t="shared" si="25"/>
        <v>0.639360757843698</v>
      </c>
      <c r="E551" s="56">
        <f ca="1" t="shared" si="26"/>
        <v>1</v>
      </c>
      <c r="F551" s="64">
        <f ca="1">IF(E551=1,$C$4+SQRT(D551*($C$6-$C$4)*($C$5-$C$4)),$C$6-SQRT((1-D551)*($C$6-$C$4)*($C$6-$C$5)))</f>
        <v>9.13080569316191</v>
      </c>
    </row>
    <row r="552" spans="2:6">
      <c r="B552" s="55">
        <v>536</v>
      </c>
      <c r="C552" s="56">
        <f ca="1" t="shared" si="24"/>
        <v>0.751993049636536</v>
      </c>
      <c r="D552" s="56">
        <f ca="1" t="shared" si="25"/>
        <v>0.677879063184848</v>
      </c>
      <c r="E552" s="56">
        <f ca="1" t="shared" si="26"/>
        <v>2</v>
      </c>
      <c r="F552" s="64">
        <f ca="1">IF(E552=1,$C$4+SQRT(D552*($C$6-$C$4)*($C$5-$C$4)),$C$6-SQRT((1-D552)*($C$6-$C$4)*($C$6-$C$5)))</f>
        <v>9.19735320742539</v>
      </c>
    </row>
    <row r="553" spans="2:6">
      <c r="B553" s="55">
        <v>537</v>
      </c>
      <c r="C553" s="56">
        <f ca="1" t="shared" si="24"/>
        <v>0.321227367900339</v>
      </c>
      <c r="D553" s="56">
        <f ca="1" t="shared" si="25"/>
        <v>0.251338226695245</v>
      </c>
      <c r="E553" s="56">
        <f ca="1" t="shared" si="26"/>
        <v>1</v>
      </c>
      <c r="F553" s="64">
        <f ca="1">IF(E553=1,$C$4+SQRT(D553*($C$6-$C$4)*($C$5-$C$4)),$C$6-SQRT((1-D553)*($C$6-$C$4)*($C$6-$C$5)))</f>
        <v>8.70899679363908</v>
      </c>
    </row>
    <row r="554" spans="2:6">
      <c r="B554" s="55">
        <v>538</v>
      </c>
      <c r="C554" s="56">
        <f ca="1" t="shared" si="24"/>
        <v>0.20002906316718</v>
      </c>
      <c r="D554" s="56">
        <f ca="1" t="shared" si="25"/>
        <v>0.262404068425806</v>
      </c>
      <c r="E554" s="56">
        <f ca="1" t="shared" si="26"/>
        <v>1</v>
      </c>
      <c r="F554" s="64">
        <f ca="1">IF(E554=1,$C$4+SQRT(D554*($C$6-$C$4)*($C$5-$C$4)),$C$6-SQRT((1-D554)*($C$6-$C$4)*($C$6-$C$5)))</f>
        <v>8.72443642706011</v>
      </c>
    </row>
    <row r="555" spans="2:6">
      <c r="B555" s="55">
        <v>539</v>
      </c>
      <c r="C555" s="56">
        <f ca="1" t="shared" si="24"/>
        <v>0.272067479585173</v>
      </c>
      <c r="D555" s="56">
        <f ca="1" t="shared" si="25"/>
        <v>0.683154359461835</v>
      </c>
      <c r="E555" s="56">
        <f ca="1" t="shared" si="26"/>
        <v>1</v>
      </c>
      <c r="F555" s="64">
        <f ca="1">IF(E555=1,$C$4+SQRT(D555*($C$6-$C$4)*($C$5-$C$4)),$C$6-SQRT((1-D555)*($C$6-$C$4)*($C$6-$C$5)))</f>
        <v>9.16889209036749</v>
      </c>
    </row>
    <row r="556" spans="2:6">
      <c r="B556" s="55">
        <v>540</v>
      </c>
      <c r="C556" s="56">
        <f ca="1" t="shared" si="24"/>
        <v>0.340739414076781</v>
      </c>
      <c r="D556" s="56">
        <f ca="1" t="shared" si="25"/>
        <v>0.564920685315109</v>
      </c>
      <c r="E556" s="56">
        <f ca="1" t="shared" si="26"/>
        <v>1</v>
      </c>
      <c r="F556" s="64">
        <f ca="1">IF(E556=1,$C$4+SQRT(D556*($C$6-$C$4)*($C$5-$C$4)),$C$6-SQRT((1-D556)*($C$6-$C$4)*($C$6-$C$5)))</f>
        <v>9.06293996567549</v>
      </c>
    </row>
    <row r="557" spans="2:6">
      <c r="B557" s="55">
        <v>541</v>
      </c>
      <c r="C557" s="56">
        <f ca="1" t="shared" si="24"/>
        <v>0.308089396217141</v>
      </c>
      <c r="D557" s="56">
        <f ca="1" t="shared" si="25"/>
        <v>0.889155991685095</v>
      </c>
      <c r="E557" s="56">
        <f ca="1" t="shared" si="26"/>
        <v>1</v>
      </c>
      <c r="F557" s="64">
        <f ca="1">IF(E557=1,$C$4+SQRT(D557*($C$6-$C$4)*($C$5-$C$4)),$C$6-SQRT((1-D557)*($C$6-$C$4)*($C$6-$C$5)))</f>
        <v>9.33353364538364</v>
      </c>
    </row>
    <row r="558" spans="2:6">
      <c r="B558" s="55">
        <v>542</v>
      </c>
      <c r="C558" s="56">
        <f ca="1" t="shared" si="24"/>
        <v>0.935249377416189</v>
      </c>
      <c r="D558" s="56">
        <f ca="1" t="shared" si="25"/>
        <v>0.395621474378303</v>
      </c>
      <c r="E558" s="56">
        <f ca="1" t="shared" si="26"/>
        <v>2</v>
      </c>
      <c r="F558" s="64">
        <f ca="1">IF(E558=1,$C$4+SQRT(D558*($C$6-$C$4)*($C$5-$C$4)),$C$6-SQRT((1-D558)*($C$6-$C$4)*($C$6-$C$5)))</f>
        <v>8.90056512187243</v>
      </c>
    </row>
    <row r="559" spans="2:6">
      <c r="B559" s="55">
        <v>543</v>
      </c>
      <c r="C559" s="56">
        <f ca="1" t="shared" si="24"/>
        <v>0.319634266507097</v>
      </c>
      <c r="D559" s="56">
        <f ca="1" t="shared" si="25"/>
        <v>0.495382812504094</v>
      </c>
      <c r="E559" s="56">
        <f ca="1" t="shared" si="26"/>
        <v>1</v>
      </c>
      <c r="F559" s="64">
        <f ca="1">IF(E559=1,$C$4+SQRT(D559*($C$6-$C$4)*($C$5-$C$4)),$C$6-SQRT((1-D559)*($C$6-$C$4)*($C$6-$C$5)))</f>
        <v>8.99537210379244</v>
      </c>
    </row>
    <row r="560" spans="2:6">
      <c r="B560" s="55">
        <v>544</v>
      </c>
      <c r="C560" s="56">
        <f ca="1" t="shared" si="24"/>
        <v>0.812129451598457</v>
      </c>
      <c r="D560" s="56">
        <f ca="1" t="shared" si="25"/>
        <v>0.357808394756626</v>
      </c>
      <c r="E560" s="56">
        <f ca="1" t="shared" si="26"/>
        <v>2</v>
      </c>
      <c r="F560" s="64">
        <f ca="1">IF(E560=1,$C$4+SQRT(D560*($C$6-$C$4)*($C$5-$C$4)),$C$6-SQRT((1-D560)*($C$6-$C$4)*($C$6-$C$5)))</f>
        <v>8.86669368196999</v>
      </c>
    </row>
    <row r="561" spans="2:6">
      <c r="B561" s="55">
        <v>545</v>
      </c>
      <c r="C561" s="56">
        <f ca="1" t="shared" si="24"/>
        <v>0.999633545719565</v>
      </c>
      <c r="D561" s="56">
        <f ca="1" t="shared" si="25"/>
        <v>0.934223863870885</v>
      </c>
      <c r="E561" s="56">
        <f ca="1" t="shared" si="26"/>
        <v>2</v>
      </c>
      <c r="F561" s="64">
        <f ca="1">IF(E561=1,$C$4+SQRT(D561*($C$6-$C$4)*($C$5-$C$4)),$C$6-SQRT((1-D561)*($C$6-$C$4)*($C$6-$C$5)))</f>
        <v>9.63729864591068</v>
      </c>
    </row>
    <row r="562" spans="2:6">
      <c r="B562" s="55">
        <v>546</v>
      </c>
      <c r="C562" s="56">
        <f ca="1" t="shared" si="24"/>
        <v>0.938829098914927</v>
      </c>
      <c r="D562" s="56">
        <f ca="1" t="shared" si="25"/>
        <v>0.568151453848529</v>
      </c>
      <c r="E562" s="56">
        <f ca="1" t="shared" si="26"/>
        <v>2</v>
      </c>
      <c r="F562" s="64">
        <f ca="1">IF(E562=1,$C$4+SQRT(D562*($C$6-$C$4)*($C$5-$C$4)),$C$6-SQRT((1-D562)*($C$6-$C$4)*($C$6-$C$5)))</f>
        <v>9.07064694959185</v>
      </c>
    </row>
    <row r="563" spans="2:6">
      <c r="B563" s="55">
        <v>547</v>
      </c>
      <c r="C563" s="56">
        <f ca="1" t="shared" si="24"/>
        <v>0.88912521717807</v>
      </c>
      <c r="D563" s="56">
        <f ca="1" t="shared" si="25"/>
        <v>0.52268310394134</v>
      </c>
      <c r="E563" s="56">
        <f ca="1" t="shared" si="26"/>
        <v>2</v>
      </c>
      <c r="F563" s="64">
        <f ca="1">IF(E563=1,$C$4+SQRT(D563*($C$6-$C$4)*($C$5-$C$4)),$C$6-SQRT((1-D563)*($C$6-$C$4)*($C$6-$C$5)))</f>
        <v>9.0229463719338</v>
      </c>
    </row>
    <row r="564" spans="2:6">
      <c r="B564" s="55">
        <v>548</v>
      </c>
      <c r="C564" s="56">
        <f ca="1" t="shared" si="24"/>
        <v>0.693271852758522</v>
      </c>
      <c r="D564" s="56">
        <f ca="1" t="shared" si="25"/>
        <v>0.809554523251075</v>
      </c>
      <c r="E564" s="56">
        <f ca="1" t="shared" si="26"/>
        <v>2</v>
      </c>
      <c r="F564" s="64">
        <f ca="1">IF(E564=1,$C$4+SQRT(D564*($C$6-$C$4)*($C$5-$C$4)),$C$6-SQRT((1-D564)*($C$6-$C$4)*($C$6-$C$5)))</f>
        <v>9.38283636408336</v>
      </c>
    </row>
    <row r="565" spans="2:6">
      <c r="B565" s="55">
        <v>549</v>
      </c>
      <c r="C565" s="56">
        <f ca="1" t="shared" si="24"/>
        <v>0.0791303516353841</v>
      </c>
      <c r="D565" s="56">
        <f ca="1" t="shared" si="25"/>
        <v>0.0596308146014661</v>
      </c>
      <c r="E565" s="56">
        <f ca="1" t="shared" si="26"/>
        <v>1</v>
      </c>
      <c r="F565" s="64">
        <f ca="1">IF(E565=1,$C$4+SQRT(D565*($C$6-$C$4)*($C$5-$C$4)),$C$6-SQRT((1-D565)*($C$6-$C$4)*($C$6-$C$5)))</f>
        <v>8.34534277059602</v>
      </c>
    </row>
    <row r="566" spans="2:6">
      <c r="B566" s="55">
        <v>550</v>
      </c>
      <c r="C566" s="56">
        <f ca="1" t="shared" si="24"/>
        <v>0.950626876619498</v>
      </c>
      <c r="D566" s="56">
        <f ca="1" t="shared" si="25"/>
        <v>0.584006215859322</v>
      </c>
      <c r="E566" s="56">
        <f ca="1" t="shared" si="26"/>
        <v>2</v>
      </c>
      <c r="F566" s="64">
        <f ca="1">IF(E566=1,$C$4+SQRT(D566*($C$6-$C$4)*($C$5-$C$4)),$C$6-SQRT((1-D566)*($C$6-$C$4)*($C$6-$C$5)))</f>
        <v>9.08786647453273</v>
      </c>
    </row>
    <row r="567" spans="2:6">
      <c r="B567" s="55">
        <v>551</v>
      </c>
      <c r="C567" s="56">
        <f ca="1" t="shared" si="24"/>
        <v>0.451870948260897</v>
      </c>
      <c r="D567" s="56">
        <f ca="1" t="shared" si="25"/>
        <v>0.185877568506757</v>
      </c>
      <c r="E567" s="56">
        <f ca="1" t="shared" si="26"/>
        <v>1</v>
      </c>
      <c r="F567" s="64">
        <f ca="1">IF(E567=1,$C$4+SQRT(D567*($C$6-$C$4)*($C$5-$C$4)),$C$6-SQRT((1-D567)*($C$6-$C$4)*($C$6-$C$5)))</f>
        <v>8.60971725989471</v>
      </c>
    </row>
    <row r="568" spans="2:6">
      <c r="B568" s="55">
        <v>552</v>
      </c>
      <c r="C568" s="56">
        <f ca="1" t="shared" si="24"/>
        <v>0.919875080655256</v>
      </c>
      <c r="D568" s="56">
        <f ca="1" t="shared" si="25"/>
        <v>0.815625374566933</v>
      </c>
      <c r="E568" s="56">
        <f ca="1" t="shared" si="26"/>
        <v>2</v>
      </c>
      <c r="F568" s="64">
        <f ca="1">IF(E568=1,$C$4+SQRT(D568*($C$6-$C$4)*($C$5-$C$4)),$C$6-SQRT((1-D568)*($C$6-$C$4)*($C$6-$C$5)))</f>
        <v>9.39275272675282</v>
      </c>
    </row>
    <row r="569" spans="2:6">
      <c r="B569" s="55">
        <v>553</v>
      </c>
      <c r="C569" s="56">
        <f ca="1" t="shared" si="24"/>
        <v>0.0348475501516052</v>
      </c>
      <c r="D569" s="56">
        <f ca="1" t="shared" si="25"/>
        <v>0.393185395580946</v>
      </c>
      <c r="E569" s="56">
        <f ca="1" t="shared" si="26"/>
        <v>1</v>
      </c>
      <c r="F569" s="64">
        <f ca="1">IF(E569=1,$C$4+SQRT(D569*($C$6-$C$4)*($C$5-$C$4)),$C$6-SQRT((1-D569)*($C$6-$C$4)*($C$6-$C$5)))</f>
        <v>8.88677550212097</v>
      </c>
    </row>
    <row r="570" spans="2:6">
      <c r="B570" s="55">
        <v>554</v>
      </c>
      <c r="C570" s="56">
        <f ca="1" t="shared" si="24"/>
        <v>0.615752232173782</v>
      </c>
      <c r="D570" s="56">
        <f ca="1" t="shared" si="25"/>
        <v>0.991926744574499</v>
      </c>
      <c r="E570" s="56">
        <f ca="1" t="shared" si="26"/>
        <v>2</v>
      </c>
      <c r="F570" s="64">
        <f ca="1">IF(E570=1,$C$4+SQRT(D570*($C$6-$C$4)*($C$5-$C$4)),$C$6-SQRT((1-D570)*($C$6-$C$4)*($C$6-$C$5)))</f>
        <v>9.87293107834328</v>
      </c>
    </row>
    <row r="571" spans="2:6">
      <c r="B571" s="55">
        <v>555</v>
      </c>
      <c r="C571" s="56">
        <f ca="1" t="shared" si="24"/>
        <v>0.298353255523093</v>
      </c>
      <c r="D571" s="56">
        <f ca="1" t="shared" si="25"/>
        <v>0.115807138046161</v>
      </c>
      <c r="E571" s="56">
        <f ca="1" t="shared" si="26"/>
        <v>1</v>
      </c>
      <c r="F571" s="64">
        <f ca="1">IF(E571=1,$C$4+SQRT(D571*($C$6-$C$4)*($C$5-$C$4)),$C$6-SQRT((1-D571)*($C$6-$C$4)*($C$6-$C$5)))</f>
        <v>8.48126320874582</v>
      </c>
    </row>
    <row r="572" spans="2:6">
      <c r="B572" s="55">
        <v>556</v>
      </c>
      <c r="C572" s="56">
        <f ca="1" t="shared" si="24"/>
        <v>0.178343339484769</v>
      </c>
      <c r="D572" s="56">
        <f ca="1" t="shared" si="25"/>
        <v>0.677978503064619</v>
      </c>
      <c r="E572" s="56">
        <f ca="1" t="shared" si="26"/>
        <v>1</v>
      </c>
      <c r="F572" s="64">
        <f ca="1">IF(E572=1,$C$4+SQRT(D572*($C$6-$C$4)*($C$5-$C$4)),$C$6-SQRT((1-D572)*($C$6-$C$4)*($C$6-$C$5)))</f>
        <v>9.16445566945644</v>
      </c>
    </row>
    <row r="573" spans="2:6">
      <c r="B573" s="55">
        <v>557</v>
      </c>
      <c r="C573" s="56">
        <f ca="1" t="shared" si="24"/>
        <v>0.911294427379145</v>
      </c>
      <c r="D573" s="56">
        <f ca="1" t="shared" si="25"/>
        <v>0.165081129751706</v>
      </c>
      <c r="E573" s="56">
        <f ca="1" t="shared" si="26"/>
        <v>2</v>
      </c>
      <c r="F573" s="64">
        <f ca="1">IF(E573=1,$C$4+SQRT(D573*($C$6-$C$4)*($C$5-$C$4)),$C$6-SQRT((1-D573)*($C$6-$C$4)*($C$6-$C$5)))</f>
        <v>8.70777798327974</v>
      </c>
    </row>
    <row r="574" spans="2:6">
      <c r="B574" s="55">
        <v>558</v>
      </c>
      <c r="C574" s="56">
        <f ca="1" t="shared" si="24"/>
        <v>0.761269876607743</v>
      </c>
      <c r="D574" s="56">
        <f ca="1" t="shared" si="25"/>
        <v>0.296541590182038</v>
      </c>
      <c r="E574" s="56">
        <f ca="1" t="shared" si="26"/>
        <v>2</v>
      </c>
      <c r="F574" s="64">
        <f ca="1">IF(E574=1,$C$4+SQRT(D574*($C$6-$C$4)*($C$5-$C$4)),$C$6-SQRT((1-D574)*($C$6-$C$4)*($C$6-$C$5)))</f>
        <v>8.81386475491371</v>
      </c>
    </row>
    <row r="575" spans="2:6">
      <c r="B575" s="55">
        <v>559</v>
      </c>
      <c r="C575" s="56">
        <f ca="1" t="shared" si="24"/>
        <v>0.347900850745379</v>
      </c>
      <c r="D575" s="56">
        <f ca="1" t="shared" si="25"/>
        <v>0.686957457514287</v>
      </c>
      <c r="E575" s="56">
        <f ca="1" t="shared" si="26"/>
        <v>1</v>
      </c>
      <c r="F575" s="64">
        <f ca="1">IF(E575=1,$C$4+SQRT(D575*($C$6-$C$4)*($C$5-$C$4)),$C$6-SQRT((1-D575)*($C$6-$C$4)*($C$6-$C$5)))</f>
        <v>9.17214116685175</v>
      </c>
    </row>
    <row r="576" spans="2:6">
      <c r="B576" s="55">
        <v>560</v>
      </c>
      <c r="C576" s="56">
        <f ca="1" t="shared" si="24"/>
        <v>0.49971772570417</v>
      </c>
      <c r="D576" s="56">
        <f ca="1" t="shared" si="25"/>
        <v>0.809767547727114</v>
      </c>
      <c r="E576" s="56">
        <f ca="1" t="shared" si="26"/>
        <v>1</v>
      </c>
      <c r="F576" s="64">
        <f ca="1">IF(E576=1,$C$4+SQRT(D576*($C$6-$C$4)*($C$5-$C$4)),$C$6-SQRT((1-D576)*($C$6-$C$4)*($C$6-$C$5)))</f>
        <v>9.27260956127723</v>
      </c>
    </row>
    <row r="577" spans="2:6">
      <c r="B577" s="55">
        <v>561</v>
      </c>
      <c r="C577" s="56">
        <f ca="1" t="shared" si="24"/>
        <v>0.368028649403717</v>
      </c>
      <c r="D577" s="56">
        <f ca="1" t="shared" si="25"/>
        <v>0.206665526131543</v>
      </c>
      <c r="E577" s="56">
        <f ca="1" t="shared" si="26"/>
        <v>1</v>
      </c>
      <c r="F577" s="64">
        <f ca="1">IF(E577=1,$C$4+SQRT(D577*($C$6-$C$4)*($C$5-$C$4)),$C$6-SQRT((1-D577)*($C$6-$C$4)*($C$6-$C$5)))</f>
        <v>8.64290827671067</v>
      </c>
    </row>
    <row r="578" spans="2:6">
      <c r="B578" s="55">
        <v>562</v>
      </c>
      <c r="C578" s="56">
        <f ca="1" t="shared" si="24"/>
        <v>0.784172114290724</v>
      </c>
      <c r="D578" s="56">
        <f ca="1" t="shared" si="25"/>
        <v>0.317572999583796</v>
      </c>
      <c r="E578" s="56">
        <f ca="1" t="shared" si="26"/>
        <v>2</v>
      </c>
      <c r="F578" s="64">
        <f ca="1">IF(E578=1,$C$4+SQRT(D578*($C$6-$C$4)*($C$5-$C$4)),$C$6-SQRT((1-D578)*($C$6-$C$4)*($C$6-$C$5)))</f>
        <v>8.83173033899172</v>
      </c>
    </row>
    <row r="579" spans="2:6">
      <c r="B579" s="55">
        <v>563</v>
      </c>
      <c r="C579" s="56">
        <f ca="1" t="shared" si="24"/>
        <v>0.0824995618918176</v>
      </c>
      <c r="D579" s="56">
        <f ca="1" t="shared" si="25"/>
        <v>0.958695116431241</v>
      </c>
      <c r="E579" s="56">
        <f ca="1" t="shared" si="26"/>
        <v>1</v>
      </c>
      <c r="F579" s="64">
        <f ca="1">IF(E579=1,$C$4+SQRT(D579*($C$6-$C$4)*($C$5-$C$4)),$C$6-SQRT((1-D579)*($C$6-$C$4)*($C$6-$C$5)))</f>
        <v>9.3846986072292</v>
      </c>
    </row>
    <row r="580" spans="2:6">
      <c r="B580" s="55">
        <v>564</v>
      </c>
      <c r="C580" s="56">
        <f ca="1" t="shared" si="24"/>
        <v>0.749800017825722</v>
      </c>
      <c r="D580" s="56">
        <f ca="1" t="shared" si="25"/>
        <v>0.0346144923299903</v>
      </c>
      <c r="E580" s="56">
        <f ca="1" t="shared" si="26"/>
        <v>2</v>
      </c>
      <c r="F580" s="64">
        <f ca="1">IF(E580=1,$C$4+SQRT(D580*($C$6-$C$4)*($C$5-$C$4)),$C$6-SQRT((1-D580)*($C$6-$C$4)*($C$6-$C$5)))</f>
        <v>8.61047813427063</v>
      </c>
    </row>
    <row r="581" spans="2:6">
      <c r="B581" s="55">
        <v>565</v>
      </c>
      <c r="C581" s="56">
        <f ca="1" t="shared" si="24"/>
        <v>0.191970638953492</v>
      </c>
      <c r="D581" s="56">
        <f ca="1" t="shared" si="25"/>
        <v>0.164558970153245</v>
      </c>
      <c r="E581" s="56">
        <f ca="1" t="shared" si="26"/>
        <v>1</v>
      </c>
      <c r="F581" s="64">
        <f ca="1">IF(E581=1,$C$4+SQRT(D581*($C$6-$C$4)*($C$5-$C$4)),$C$6-SQRT((1-D581)*($C$6-$C$4)*($C$6-$C$5)))</f>
        <v>8.57368801652683</v>
      </c>
    </row>
    <row r="582" spans="2:6">
      <c r="B582" s="55">
        <v>566</v>
      </c>
      <c r="C582" s="56">
        <f ca="1" t="shared" si="24"/>
        <v>0.240882297412896</v>
      </c>
      <c r="D582" s="56">
        <f ca="1" t="shared" si="25"/>
        <v>0.235876878215619</v>
      </c>
      <c r="E582" s="56">
        <f ca="1" t="shared" si="26"/>
        <v>1</v>
      </c>
      <c r="F582" s="64">
        <f ca="1">IF(E582=1,$C$4+SQRT(D582*($C$6-$C$4)*($C$5-$C$4)),$C$6-SQRT((1-D582)*($C$6-$C$4)*($C$6-$C$5)))</f>
        <v>8.68684332742718</v>
      </c>
    </row>
    <row r="583" spans="2:6">
      <c r="B583" s="55">
        <v>567</v>
      </c>
      <c r="C583" s="56">
        <f ca="1" t="shared" si="24"/>
        <v>0.502896169183975</v>
      </c>
      <c r="D583" s="56">
        <f ca="1" t="shared" si="25"/>
        <v>0.879447780913561</v>
      </c>
      <c r="E583" s="56">
        <f ca="1" t="shared" si="26"/>
        <v>2</v>
      </c>
      <c r="F583" s="64">
        <f ca="1">IF(E583=1,$C$4+SQRT(D583*($C$6-$C$4)*($C$5-$C$4)),$C$6-SQRT((1-D583)*($C$6-$C$4)*($C$6-$C$5)))</f>
        <v>9.50897613278693</v>
      </c>
    </row>
    <row r="584" spans="2:6">
      <c r="B584" s="55">
        <v>568</v>
      </c>
      <c r="C584" s="56">
        <f ca="1" t="shared" si="24"/>
        <v>0.215879962512211</v>
      </c>
      <c r="D584" s="56">
        <f ca="1" t="shared" si="25"/>
        <v>0.100714239815284</v>
      </c>
      <c r="E584" s="56">
        <f ca="1" t="shared" si="26"/>
        <v>1</v>
      </c>
      <c r="F584" s="64">
        <f ca="1">IF(E584=1,$C$4+SQRT(D584*($C$6-$C$4)*($C$5-$C$4)),$C$6-SQRT((1-D584)*($C$6-$C$4)*($C$6-$C$5)))</f>
        <v>8.44880784265716</v>
      </c>
    </row>
    <row r="585" spans="2:6">
      <c r="B585" s="55">
        <v>569</v>
      </c>
      <c r="C585" s="56">
        <f ca="1" t="shared" si="24"/>
        <v>0.785196092848511</v>
      </c>
      <c r="D585" s="56">
        <f ca="1" t="shared" si="25"/>
        <v>0.0880272471652557</v>
      </c>
      <c r="E585" s="56">
        <f ca="1" t="shared" si="26"/>
        <v>2</v>
      </c>
      <c r="F585" s="64">
        <f ca="1">IF(E585=1,$C$4+SQRT(D585*($C$6-$C$4)*($C$5-$C$4)),$C$6-SQRT((1-D585)*($C$6-$C$4)*($C$6-$C$5)))</f>
        <v>8.64946473364466</v>
      </c>
    </row>
    <row r="586" spans="2:6">
      <c r="B586" s="55">
        <v>570</v>
      </c>
      <c r="C586" s="56">
        <f ca="1" t="shared" si="24"/>
        <v>0.873986410312368</v>
      </c>
      <c r="D586" s="56">
        <f ca="1" t="shared" si="25"/>
        <v>0.826140949287064</v>
      </c>
      <c r="E586" s="56">
        <f ca="1" t="shared" si="26"/>
        <v>2</v>
      </c>
      <c r="F586" s="64">
        <f ca="1">IF(E586=1,$C$4+SQRT(D586*($C$6-$C$4)*($C$5-$C$4)),$C$6-SQRT((1-D586)*($C$6-$C$4)*($C$6-$C$5)))</f>
        <v>9.41032373167485</v>
      </c>
    </row>
    <row r="587" spans="2:6">
      <c r="B587" s="55">
        <v>571</v>
      </c>
      <c r="C587" s="56">
        <f ca="1" t="shared" si="24"/>
        <v>0.287330985681879</v>
      </c>
      <c r="D587" s="56">
        <f ca="1" t="shared" si="25"/>
        <v>0.159108058843964</v>
      </c>
      <c r="E587" s="56">
        <f ca="1" t="shared" si="26"/>
        <v>1</v>
      </c>
      <c r="F587" s="64">
        <f ca="1">IF(E587=1,$C$4+SQRT(D587*($C$6-$C$4)*($C$5-$C$4)),$C$6-SQRT((1-D587)*($C$6-$C$4)*($C$6-$C$5)))</f>
        <v>8.5641064772611</v>
      </c>
    </row>
    <row r="588" spans="2:6">
      <c r="B588" s="55">
        <v>572</v>
      </c>
      <c r="C588" s="56">
        <f ca="1" t="shared" si="24"/>
        <v>0.625259879041414</v>
      </c>
      <c r="D588" s="56">
        <f ca="1" t="shared" si="25"/>
        <v>0.0200078005549105</v>
      </c>
      <c r="E588" s="56">
        <f ca="1" t="shared" si="26"/>
        <v>2</v>
      </c>
      <c r="F588" s="64">
        <f ca="1">IF(E588=1,$C$4+SQRT(D588*($C$6-$C$4)*($C$5-$C$4)),$C$6-SQRT((1-D588)*($C$6-$C$4)*($C$6-$C$5)))</f>
        <v>8.60000557183602</v>
      </c>
    </row>
    <row r="589" spans="2:6">
      <c r="B589" s="55">
        <v>573</v>
      </c>
      <c r="C589" s="56">
        <f ca="1" t="shared" si="24"/>
        <v>0.0778326069053639</v>
      </c>
      <c r="D589" s="56">
        <f ca="1" t="shared" si="25"/>
        <v>0.0166634977700368</v>
      </c>
      <c r="E589" s="56">
        <f ca="1" t="shared" si="26"/>
        <v>1</v>
      </c>
      <c r="F589" s="64">
        <f ca="1">IF(E589=1,$C$4+SQRT(D589*($C$6-$C$4)*($C$5-$C$4)),$C$6-SQRT((1-D589)*($C$6-$C$4)*($C$6-$C$5)))</f>
        <v>8.18255682824828</v>
      </c>
    </row>
    <row r="590" spans="2:6">
      <c r="B590" s="55">
        <v>574</v>
      </c>
      <c r="C590" s="56">
        <f ca="1" t="shared" si="24"/>
        <v>0.0558269915487397</v>
      </c>
      <c r="D590" s="56">
        <f ca="1" t="shared" si="25"/>
        <v>0.827756968374207</v>
      </c>
      <c r="E590" s="56">
        <f ca="1" t="shared" si="26"/>
        <v>1</v>
      </c>
      <c r="F590" s="64">
        <f ca="1">IF(E590=1,$C$4+SQRT(D590*($C$6-$C$4)*($C$5-$C$4)),$C$6-SQRT((1-D590)*($C$6-$C$4)*($C$6-$C$5)))</f>
        <v>9.28666776471178</v>
      </c>
    </row>
    <row r="591" spans="2:6">
      <c r="B591" s="55">
        <v>575</v>
      </c>
      <c r="C591" s="56">
        <f ca="1" t="shared" si="24"/>
        <v>0.0057601268681462</v>
      </c>
      <c r="D591" s="56">
        <f ca="1" t="shared" si="25"/>
        <v>0.568177931387618</v>
      </c>
      <c r="E591" s="56">
        <f ca="1" t="shared" si="26"/>
        <v>1</v>
      </c>
      <c r="F591" s="64">
        <f ca="1">IF(E591=1,$C$4+SQRT(D591*($C$6-$C$4)*($C$5-$C$4)),$C$6-SQRT((1-D591)*($C$6-$C$4)*($C$6-$C$5)))</f>
        <v>9.06599993563566</v>
      </c>
    </row>
    <row r="592" spans="2:6">
      <c r="B592" s="55">
        <v>576</v>
      </c>
      <c r="C592" s="56">
        <f ca="1" t="shared" si="24"/>
        <v>0.191472989974412</v>
      </c>
      <c r="D592" s="56">
        <f ca="1" t="shared" si="25"/>
        <v>0.940521176101723</v>
      </c>
      <c r="E592" s="56">
        <f ca="1" t="shared" si="26"/>
        <v>1</v>
      </c>
      <c r="F592" s="64">
        <f ca="1">IF(E592=1,$C$4+SQRT(D592*($C$6-$C$4)*($C$5-$C$4)),$C$6-SQRT((1-D592)*($C$6-$C$4)*($C$6-$C$5)))</f>
        <v>9.3715109741462</v>
      </c>
    </row>
    <row r="593" spans="2:6">
      <c r="B593" s="55">
        <v>577</v>
      </c>
      <c r="C593" s="56">
        <f ca="1" t="shared" ref="C593:C656" si="27">RAND()</f>
        <v>0.83971475537716</v>
      </c>
      <c r="D593" s="56">
        <f ca="1" t="shared" ref="D593:D656" si="28">RAND()</f>
        <v>0.638373571061008</v>
      </c>
      <c r="E593" s="56">
        <f ca="1" t="shared" ref="E593:E656" si="29">IF(C593&lt;=$C$10,1,2)</f>
        <v>2</v>
      </c>
      <c r="F593" s="64">
        <f ca="1">IF(E593=1,$C$4+SQRT(D593*($C$6-$C$4)*($C$5-$C$4)),$C$6-SQRT((1-D593)*($C$6-$C$4)*($C$6-$C$5)))</f>
        <v>9.14955725773102</v>
      </c>
    </row>
    <row r="594" spans="2:6">
      <c r="B594" s="55">
        <v>578</v>
      </c>
      <c r="C594" s="56">
        <f ca="1" t="shared" si="27"/>
        <v>0.0997227338796747</v>
      </c>
      <c r="D594" s="56">
        <f ca="1" t="shared" si="28"/>
        <v>0.49034928940479</v>
      </c>
      <c r="E594" s="56">
        <f ca="1" t="shared" si="29"/>
        <v>1</v>
      </c>
      <c r="F594" s="64">
        <f ca="1">IF(E594=1,$C$4+SQRT(D594*($C$6-$C$4)*($C$5-$C$4)),$C$6-SQRT((1-D594)*($C$6-$C$4)*($C$6-$C$5)))</f>
        <v>8.99030226638617</v>
      </c>
    </row>
    <row r="595" spans="2:6">
      <c r="B595" s="55">
        <v>579</v>
      </c>
      <c r="C595" s="56">
        <f ca="1" t="shared" si="27"/>
        <v>0.601191578749891</v>
      </c>
      <c r="D595" s="56">
        <f ca="1" t="shared" si="28"/>
        <v>0.190175174892353</v>
      </c>
      <c r="E595" s="56">
        <f ca="1" t="shared" si="29"/>
        <v>2</v>
      </c>
      <c r="F595" s="64">
        <f ca="1">IF(E595=1,$C$4+SQRT(D595*($C$6-$C$4)*($C$5-$C$4)),$C$6-SQRT((1-D595)*($C$6-$C$4)*($C$6-$C$5)))</f>
        <v>8.72734543169983</v>
      </c>
    </row>
    <row r="596" spans="2:6">
      <c r="B596" s="55">
        <v>580</v>
      </c>
      <c r="C596" s="56">
        <f ca="1" t="shared" si="27"/>
        <v>0.240242814661795</v>
      </c>
      <c r="D596" s="56">
        <f ca="1" t="shared" si="28"/>
        <v>0.504853572440124</v>
      </c>
      <c r="E596" s="56">
        <f ca="1" t="shared" si="29"/>
        <v>1</v>
      </c>
      <c r="F596" s="64">
        <f ca="1">IF(E596=1,$C$4+SQRT(D596*($C$6-$C$4)*($C$5-$C$4)),$C$6-SQRT((1-D596)*($C$6-$C$4)*($C$6-$C$5)))</f>
        <v>9.00484185068111</v>
      </c>
    </row>
    <row r="597" spans="2:6">
      <c r="B597" s="55">
        <v>581</v>
      </c>
      <c r="C597" s="56">
        <f ca="1" t="shared" si="27"/>
        <v>0.842265293340806</v>
      </c>
      <c r="D597" s="56">
        <f ca="1" t="shared" si="28"/>
        <v>0.819890554975443</v>
      </c>
      <c r="E597" s="56">
        <f ca="1" t="shared" si="29"/>
        <v>2</v>
      </c>
      <c r="F597" s="64">
        <f ca="1">IF(E597=1,$C$4+SQRT(D597*($C$6-$C$4)*($C$5-$C$4)),$C$6-SQRT((1-D597)*($C$6-$C$4)*($C$6-$C$5)))</f>
        <v>9.39981761934466</v>
      </c>
    </row>
    <row r="598" spans="2:6">
      <c r="B598" s="55">
        <v>582</v>
      </c>
      <c r="C598" s="56">
        <f ca="1" t="shared" si="27"/>
        <v>0.299815952473959</v>
      </c>
      <c r="D598" s="56">
        <f ca="1" t="shared" si="28"/>
        <v>0.601143800920429</v>
      </c>
      <c r="E598" s="56">
        <f ca="1" t="shared" si="29"/>
        <v>1</v>
      </c>
      <c r="F598" s="64">
        <f ca="1">IF(E598=1,$C$4+SQRT(D598*($C$6-$C$4)*($C$5-$C$4)),$C$6-SQRT((1-D598)*($C$6-$C$4)*($C$6-$C$5)))</f>
        <v>9.09648876047174</v>
      </c>
    </row>
    <row r="599" spans="2:6">
      <c r="B599" s="55">
        <v>583</v>
      </c>
      <c r="C599" s="56">
        <f ca="1" t="shared" si="27"/>
        <v>0.249589415287732</v>
      </c>
      <c r="D599" s="56">
        <f ca="1" t="shared" si="28"/>
        <v>0.0338634232642059</v>
      </c>
      <c r="E599" s="56">
        <f ca="1" t="shared" si="29"/>
        <v>1</v>
      </c>
      <c r="F599" s="64">
        <f ca="1">IF(E599=1,$C$4+SQRT(D599*($C$6-$C$4)*($C$5-$C$4)),$C$6-SQRT((1-D599)*($C$6-$C$4)*($C$6-$C$5)))</f>
        <v>8.26024382130689</v>
      </c>
    </row>
    <row r="600" spans="2:6">
      <c r="B600" s="55">
        <v>584</v>
      </c>
      <c r="C600" s="56">
        <f ca="1" t="shared" si="27"/>
        <v>0.728857476429839</v>
      </c>
      <c r="D600" s="56">
        <f ca="1" t="shared" si="28"/>
        <v>0.775866436654482</v>
      </c>
      <c r="E600" s="56">
        <f ca="1" t="shared" si="29"/>
        <v>2</v>
      </c>
      <c r="F600" s="64">
        <f ca="1">IF(E600=1,$C$4+SQRT(D600*($C$6-$C$4)*($C$5-$C$4)),$C$6-SQRT((1-D600)*($C$6-$C$4)*($C$6-$C$5)))</f>
        <v>9.33047246009515</v>
      </c>
    </row>
    <row r="601" spans="2:6">
      <c r="B601" s="55">
        <v>585</v>
      </c>
      <c r="C601" s="56">
        <f ca="1" t="shared" si="27"/>
        <v>0.635508239184009</v>
      </c>
      <c r="D601" s="56">
        <f ca="1" t="shared" si="28"/>
        <v>0.216861866060736</v>
      </c>
      <c r="E601" s="56">
        <f ca="1" t="shared" si="29"/>
        <v>2</v>
      </c>
      <c r="F601" s="64">
        <f ca="1">IF(E601=1,$C$4+SQRT(D601*($C$6-$C$4)*($C$5-$C$4)),$C$6-SQRT((1-D601)*($C$6-$C$4)*($C$6-$C$5)))</f>
        <v>8.74849040440014</v>
      </c>
    </row>
    <row r="602" spans="2:6">
      <c r="B602" s="55">
        <v>586</v>
      </c>
      <c r="C602" s="56">
        <f ca="1" t="shared" si="27"/>
        <v>0.0396195447702163</v>
      </c>
      <c r="D602" s="56">
        <f ca="1" t="shared" si="28"/>
        <v>0.425631515427435</v>
      </c>
      <c r="E602" s="56">
        <f ca="1" t="shared" si="29"/>
        <v>1</v>
      </c>
      <c r="F602" s="64">
        <f ca="1">IF(E602=1,$C$4+SQRT(D602*($C$6-$C$4)*($C$5-$C$4)),$C$6-SQRT((1-D602)*($C$6-$C$4)*($C$6-$C$5)))</f>
        <v>8.92263916611797</v>
      </c>
    </row>
    <row r="603" spans="2:6">
      <c r="B603" s="55">
        <v>587</v>
      </c>
      <c r="C603" s="56">
        <f ca="1" t="shared" si="27"/>
        <v>0.808062990652972</v>
      </c>
      <c r="D603" s="56">
        <f ca="1" t="shared" si="28"/>
        <v>0.465576611555916</v>
      </c>
      <c r="E603" s="56">
        <f ca="1" t="shared" si="29"/>
        <v>2</v>
      </c>
      <c r="F603" s="64">
        <f ca="1">IF(E603=1,$C$4+SQRT(D603*($C$6-$C$4)*($C$5-$C$4)),$C$6-SQRT((1-D603)*($C$6-$C$4)*($C$6-$C$5)))</f>
        <v>8.96614953843016</v>
      </c>
    </row>
    <row r="604" spans="2:6">
      <c r="B604" s="55">
        <v>588</v>
      </c>
      <c r="C604" s="56">
        <f ca="1" t="shared" si="27"/>
        <v>0.121854213199207</v>
      </c>
      <c r="D604" s="56">
        <f ca="1" t="shared" si="28"/>
        <v>0.922152385806555</v>
      </c>
      <c r="E604" s="56">
        <f ca="1" t="shared" si="29"/>
        <v>1</v>
      </c>
      <c r="F604" s="64">
        <f ca="1">IF(E604=1,$C$4+SQRT(D604*($C$6-$C$4)*($C$5-$C$4)),$C$6-SQRT((1-D604)*($C$6-$C$4)*($C$6-$C$5)))</f>
        <v>9.35805182950177</v>
      </c>
    </row>
    <row r="605" spans="2:6">
      <c r="B605" s="55">
        <v>589</v>
      </c>
      <c r="C605" s="56">
        <f ca="1" t="shared" si="27"/>
        <v>0.721895481543945</v>
      </c>
      <c r="D605" s="56">
        <f ca="1" t="shared" si="28"/>
        <v>0.870097065915709</v>
      </c>
      <c r="E605" s="56">
        <f ca="1" t="shared" si="29"/>
        <v>2</v>
      </c>
      <c r="F605" s="64">
        <f ca="1">IF(E605=1,$C$4+SQRT(D605*($C$6-$C$4)*($C$5-$C$4)),$C$6-SQRT((1-D605)*($C$6-$C$4)*($C$6-$C$5)))</f>
        <v>9.49028844611037</v>
      </c>
    </row>
    <row r="606" spans="2:6">
      <c r="B606" s="55">
        <v>590</v>
      </c>
      <c r="C606" s="56">
        <f ca="1" t="shared" si="27"/>
        <v>0.105530867442806</v>
      </c>
      <c r="D606" s="56">
        <f ca="1" t="shared" si="28"/>
        <v>0.150002691752248</v>
      </c>
      <c r="E606" s="56">
        <f ca="1" t="shared" si="29"/>
        <v>1</v>
      </c>
      <c r="F606" s="64">
        <f ca="1">IF(E606=1,$C$4+SQRT(D606*($C$6-$C$4)*($C$5-$C$4)),$C$6-SQRT((1-D606)*($C$6-$C$4)*($C$6-$C$5)))</f>
        <v>8.54772747192787</v>
      </c>
    </row>
    <row r="607" spans="2:6">
      <c r="B607" s="55">
        <v>591</v>
      </c>
      <c r="C607" s="56">
        <f ca="1" t="shared" si="27"/>
        <v>0.413259773642833</v>
      </c>
      <c r="D607" s="56">
        <f ca="1" t="shared" si="28"/>
        <v>0.681233053096038</v>
      </c>
      <c r="E607" s="56">
        <f ca="1" t="shared" si="29"/>
        <v>1</v>
      </c>
      <c r="F607" s="64">
        <f ca="1">IF(E607=1,$C$4+SQRT(D607*($C$6-$C$4)*($C$5-$C$4)),$C$6-SQRT((1-D607)*($C$6-$C$4)*($C$6-$C$5)))</f>
        <v>9.16724723439042</v>
      </c>
    </row>
    <row r="608" spans="2:6">
      <c r="B608" s="55">
        <v>592</v>
      </c>
      <c r="C608" s="56">
        <f ca="1" t="shared" si="27"/>
        <v>0.295911739959351</v>
      </c>
      <c r="D608" s="56">
        <f ca="1" t="shared" si="28"/>
        <v>0.6754009458764</v>
      </c>
      <c r="E608" s="56">
        <f ca="1" t="shared" si="29"/>
        <v>1</v>
      </c>
      <c r="F608" s="64">
        <f ca="1">IF(E608=1,$C$4+SQRT(D608*($C$6-$C$4)*($C$5-$C$4)),$C$6-SQRT((1-D608)*($C$6-$C$4)*($C$6-$C$5)))</f>
        <v>9.16224003190081</v>
      </c>
    </row>
    <row r="609" spans="2:6">
      <c r="B609" s="55">
        <v>593</v>
      </c>
      <c r="C609" s="56">
        <f ca="1" t="shared" si="27"/>
        <v>0.238210821605615</v>
      </c>
      <c r="D609" s="56">
        <f ca="1" t="shared" si="28"/>
        <v>0.81963029954052</v>
      </c>
      <c r="E609" s="56">
        <f ca="1" t="shared" si="29"/>
        <v>1</v>
      </c>
      <c r="F609" s="64">
        <f ca="1">IF(E609=1,$C$4+SQRT(D609*($C$6-$C$4)*($C$5-$C$4)),$C$6-SQRT((1-D609)*($C$6-$C$4)*($C$6-$C$5)))</f>
        <v>9.28033612738259</v>
      </c>
    </row>
    <row r="610" spans="2:6">
      <c r="B610" s="55">
        <v>594</v>
      </c>
      <c r="C610" s="56">
        <f ca="1" t="shared" si="27"/>
        <v>0.177110411619973</v>
      </c>
      <c r="D610" s="56">
        <f ca="1" t="shared" si="28"/>
        <v>0.332304855568521</v>
      </c>
      <c r="E610" s="56">
        <f ca="1" t="shared" si="29"/>
        <v>1</v>
      </c>
      <c r="F610" s="64">
        <f ca="1">IF(E610=1,$C$4+SQRT(D610*($C$6-$C$4)*($C$5-$C$4)),$C$6-SQRT((1-D610)*($C$6-$C$4)*($C$6-$C$5)))</f>
        <v>8.81523598493752</v>
      </c>
    </row>
    <row r="611" spans="2:6">
      <c r="B611" s="55">
        <v>595</v>
      </c>
      <c r="C611" s="56">
        <f ca="1" t="shared" si="27"/>
        <v>0.780951359668864</v>
      </c>
      <c r="D611" s="56">
        <f ca="1" t="shared" si="28"/>
        <v>0.145983432126106</v>
      </c>
      <c r="E611" s="56">
        <f ca="1" t="shared" si="29"/>
        <v>2</v>
      </c>
      <c r="F611" s="64">
        <f ca="1">IF(E611=1,$C$4+SQRT(D611*($C$6-$C$4)*($C$5-$C$4)),$C$6-SQRT((1-D611)*($C$6-$C$4)*($C$6-$C$5)))</f>
        <v>8.69308258265957</v>
      </c>
    </row>
    <row r="612" spans="2:6">
      <c r="B612" s="55">
        <v>596</v>
      </c>
      <c r="C612" s="56">
        <f ca="1" t="shared" si="27"/>
        <v>0.301427021202468</v>
      </c>
      <c r="D612" s="56">
        <f ca="1" t="shared" si="28"/>
        <v>0.822211577193312</v>
      </c>
      <c r="E612" s="56">
        <f ca="1" t="shared" si="29"/>
        <v>1</v>
      </c>
      <c r="F612" s="64">
        <f ca="1">IF(E612=1,$C$4+SQRT(D612*($C$6-$C$4)*($C$5-$C$4)),$C$6-SQRT((1-D612)*($C$6-$C$4)*($C$6-$C$5)))</f>
        <v>9.28235063628737</v>
      </c>
    </row>
    <row r="613" spans="2:6">
      <c r="B613" s="55">
        <v>597</v>
      </c>
      <c r="C613" s="56">
        <f ca="1" t="shared" si="27"/>
        <v>0.677395664955583</v>
      </c>
      <c r="D613" s="56">
        <f ca="1" t="shared" si="28"/>
        <v>0.998841206007068</v>
      </c>
      <c r="E613" s="56">
        <f ca="1" t="shared" si="29"/>
        <v>2</v>
      </c>
      <c r="F613" s="64">
        <f ca="1">IF(E613=1,$C$4+SQRT(D613*($C$6-$C$4)*($C$5-$C$4)),$C$6-SQRT((1-D613)*($C$6-$C$4)*($C$6-$C$5)))</f>
        <v>9.95185866655498</v>
      </c>
    </row>
    <row r="614" spans="2:6">
      <c r="B614" s="55">
        <v>598</v>
      </c>
      <c r="C614" s="56">
        <f ca="1" t="shared" si="27"/>
        <v>0.478890396107235</v>
      </c>
      <c r="D614" s="56">
        <f ca="1" t="shared" si="28"/>
        <v>0.569318267766994</v>
      </c>
      <c r="E614" s="56">
        <f ca="1" t="shared" si="29"/>
        <v>1</v>
      </c>
      <c r="F614" s="64">
        <f ca="1">IF(E614=1,$C$4+SQRT(D614*($C$6-$C$4)*($C$5-$C$4)),$C$6-SQRT((1-D614)*($C$6-$C$4)*($C$6-$C$5)))</f>
        <v>9.067069133437</v>
      </c>
    </row>
    <row r="615" spans="2:6">
      <c r="B615" s="55">
        <v>599</v>
      </c>
      <c r="C615" s="56">
        <f ca="1" t="shared" si="27"/>
        <v>0.201236197936215</v>
      </c>
      <c r="D615" s="56">
        <f ca="1" t="shared" si="28"/>
        <v>0.712080931282791</v>
      </c>
      <c r="E615" s="56">
        <f ca="1" t="shared" si="29"/>
        <v>1</v>
      </c>
      <c r="F615" s="64">
        <f ca="1">IF(E615=1,$C$4+SQRT(D615*($C$6-$C$4)*($C$5-$C$4)),$C$6-SQRT((1-D615)*($C$6-$C$4)*($C$6-$C$5)))</f>
        <v>9.19338252985603</v>
      </c>
    </row>
    <row r="616" spans="2:6">
      <c r="B616" s="55">
        <v>600</v>
      </c>
      <c r="C616" s="56">
        <f ca="1" t="shared" si="27"/>
        <v>0.508061140071745</v>
      </c>
      <c r="D616" s="56">
        <f ca="1" t="shared" si="28"/>
        <v>0.71894957736705</v>
      </c>
      <c r="E616" s="56">
        <f ca="1" t="shared" si="29"/>
        <v>2</v>
      </c>
      <c r="F616" s="64">
        <f ca="1">IF(E616=1,$C$4+SQRT(D616*($C$6-$C$4)*($C$5-$C$4)),$C$6-SQRT((1-D616)*($C$6-$C$4)*($C$6-$C$5)))</f>
        <v>9.25026615038008</v>
      </c>
    </row>
    <row r="617" spans="2:6">
      <c r="B617" s="55">
        <v>601</v>
      </c>
      <c r="C617" s="56">
        <f ca="1" t="shared" si="27"/>
        <v>0.181215585060774</v>
      </c>
      <c r="D617" s="56">
        <f ca="1" t="shared" si="28"/>
        <v>0.911978560134049</v>
      </c>
      <c r="E617" s="56">
        <f ca="1" t="shared" si="29"/>
        <v>1</v>
      </c>
      <c r="F617" s="64">
        <f ca="1">IF(E617=1,$C$4+SQRT(D617*($C$6-$C$4)*($C$5-$C$4)),$C$6-SQRT((1-D617)*($C$6-$C$4)*($C$6-$C$5)))</f>
        <v>9.35053956634676</v>
      </c>
    </row>
    <row r="618" spans="2:6">
      <c r="B618" s="55">
        <v>602</v>
      </c>
      <c r="C618" s="56">
        <f ca="1" t="shared" si="27"/>
        <v>0.66630858446348</v>
      </c>
      <c r="D618" s="56">
        <f ca="1" t="shared" si="28"/>
        <v>0.188635035860085</v>
      </c>
      <c r="E618" s="56">
        <f ca="1" t="shared" si="29"/>
        <v>2</v>
      </c>
      <c r="F618" s="64">
        <f ca="1">IF(E618=1,$C$4+SQRT(D618*($C$6-$C$4)*($C$5-$C$4)),$C$6-SQRT((1-D618)*($C$6-$C$4)*($C$6-$C$5)))</f>
        <v>8.72613582816698</v>
      </c>
    </row>
    <row r="619" spans="2:6">
      <c r="B619" s="55">
        <v>603</v>
      </c>
      <c r="C619" s="56">
        <f ca="1" t="shared" si="27"/>
        <v>0.613618356936289</v>
      </c>
      <c r="D619" s="56">
        <f ca="1" t="shared" si="28"/>
        <v>0.847193570651149</v>
      </c>
      <c r="E619" s="56">
        <f ca="1" t="shared" si="29"/>
        <v>2</v>
      </c>
      <c r="F619" s="64">
        <f ca="1">IF(E619=1,$C$4+SQRT(D619*($C$6-$C$4)*($C$5-$C$4)),$C$6-SQRT((1-D619)*($C$6-$C$4)*($C$6-$C$5)))</f>
        <v>9.44717737139504</v>
      </c>
    </row>
    <row r="620" spans="2:6">
      <c r="B620" s="55">
        <v>604</v>
      </c>
      <c r="C620" s="56">
        <f ca="1" t="shared" si="27"/>
        <v>0.188214883499954</v>
      </c>
      <c r="D620" s="56">
        <f ca="1" t="shared" si="28"/>
        <v>0.294488850378168</v>
      </c>
      <c r="E620" s="56">
        <f ca="1" t="shared" si="29"/>
        <v>1</v>
      </c>
      <c r="F620" s="64">
        <f ca="1">IF(E620=1,$C$4+SQRT(D620*($C$6-$C$4)*($C$5-$C$4)),$C$6-SQRT((1-D620)*($C$6-$C$4)*($C$6-$C$5)))</f>
        <v>8.76744882614826</v>
      </c>
    </row>
    <row r="621" spans="2:6">
      <c r="B621" s="55">
        <v>605</v>
      </c>
      <c r="C621" s="56">
        <f ca="1" t="shared" si="27"/>
        <v>0.960856221841575</v>
      </c>
      <c r="D621" s="56">
        <f ca="1" t="shared" si="28"/>
        <v>0.296675950019895</v>
      </c>
      <c r="E621" s="56">
        <f ca="1" t="shared" si="29"/>
        <v>2</v>
      </c>
      <c r="F621" s="64">
        <f ca="1">IF(E621=1,$C$4+SQRT(D621*($C$6-$C$4)*($C$5-$C$4)),$C$6-SQRT((1-D621)*($C$6-$C$4)*($C$6-$C$5)))</f>
        <v>8.81397803563332</v>
      </c>
    </row>
    <row r="622" spans="2:6">
      <c r="B622" s="55">
        <v>606</v>
      </c>
      <c r="C622" s="56">
        <f ca="1" t="shared" si="27"/>
        <v>0.447234926131866</v>
      </c>
      <c r="D622" s="56">
        <f ca="1" t="shared" si="28"/>
        <v>0.882082398366284</v>
      </c>
      <c r="E622" s="56">
        <f ca="1" t="shared" si="29"/>
        <v>1</v>
      </c>
      <c r="F622" s="64">
        <f ca="1">IF(E622=1,$C$4+SQRT(D622*($C$6-$C$4)*($C$5-$C$4)),$C$6-SQRT((1-D622)*($C$6-$C$4)*($C$6-$C$5)))</f>
        <v>9.32821865546775</v>
      </c>
    </row>
    <row r="623" spans="2:6">
      <c r="B623" s="55">
        <v>607</v>
      </c>
      <c r="C623" s="56">
        <f ca="1" t="shared" si="27"/>
        <v>0.870844797779788</v>
      </c>
      <c r="D623" s="56">
        <f ca="1" t="shared" si="28"/>
        <v>0.604194128038077</v>
      </c>
      <c r="E623" s="56">
        <f ca="1" t="shared" si="29"/>
        <v>2</v>
      </c>
      <c r="F623" s="64">
        <f ca="1">IF(E623=1,$C$4+SQRT(D623*($C$6-$C$4)*($C$5-$C$4)),$C$6-SQRT((1-D623)*($C$6-$C$4)*($C$6-$C$5)))</f>
        <v>9.11027434344971</v>
      </c>
    </row>
    <row r="624" spans="2:6">
      <c r="B624" s="55">
        <v>608</v>
      </c>
      <c r="C624" s="56">
        <f ca="1" t="shared" si="27"/>
        <v>0.124200695506246</v>
      </c>
      <c r="D624" s="56">
        <f ca="1" t="shared" si="28"/>
        <v>0.643309200745104</v>
      </c>
      <c r="E624" s="56">
        <f ca="1" t="shared" si="29"/>
        <v>1</v>
      </c>
      <c r="F624" s="64">
        <f ca="1">IF(E624=1,$C$4+SQRT(D624*($C$6-$C$4)*($C$5-$C$4)),$C$6-SQRT((1-D624)*($C$6-$C$4)*($C$6-$C$5)))</f>
        <v>9.13429202654793</v>
      </c>
    </row>
    <row r="625" spans="2:6">
      <c r="B625" s="55">
        <v>609</v>
      </c>
      <c r="C625" s="56">
        <f ca="1" t="shared" si="27"/>
        <v>0.861850176785837</v>
      </c>
      <c r="D625" s="56">
        <f ca="1" t="shared" si="28"/>
        <v>0.747893403559013</v>
      </c>
      <c r="E625" s="56">
        <f ca="1" t="shared" si="29"/>
        <v>2</v>
      </c>
      <c r="F625" s="64">
        <f ca="1">IF(E625=1,$C$4+SQRT(D625*($C$6-$C$4)*($C$5-$C$4)),$C$6-SQRT((1-D625)*($C$6-$C$4)*($C$6-$C$5)))</f>
        <v>9.28992029117713</v>
      </c>
    </row>
    <row r="626" spans="2:6">
      <c r="B626" s="55">
        <v>610</v>
      </c>
      <c r="C626" s="56">
        <f ca="1" t="shared" si="27"/>
        <v>0.833947159965153</v>
      </c>
      <c r="D626" s="56">
        <f ca="1" t="shared" si="28"/>
        <v>0.314846109148027</v>
      </c>
      <c r="E626" s="56">
        <f ca="1" t="shared" si="29"/>
        <v>2</v>
      </c>
      <c r="F626" s="64">
        <f ca="1">IF(E626=1,$C$4+SQRT(D626*($C$6-$C$4)*($C$5-$C$4)),$C$6-SQRT((1-D626)*($C$6-$C$4)*($C$6-$C$5)))</f>
        <v>8.82939853848377</v>
      </c>
    </row>
    <row r="627" spans="2:6">
      <c r="B627" s="55">
        <v>611</v>
      </c>
      <c r="C627" s="56">
        <f ca="1" t="shared" si="27"/>
        <v>0.865747828353661</v>
      </c>
      <c r="D627" s="56">
        <f ca="1" t="shared" si="28"/>
        <v>0.00807077338289952</v>
      </c>
      <c r="E627" s="56">
        <f ca="1" t="shared" si="29"/>
        <v>2</v>
      </c>
      <c r="F627" s="64">
        <f ca="1">IF(E627=1,$C$4+SQRT(D627*($C$6-$C$4)*($C$5-$C$4)),$C$6-SQRT((1-D627)*($C$6-$C$4)*($C$6-$C$5)))</f>
        <v>8.59150489768895</v>
      </c>
    </row>
    <row r="628" spans="2:6">
      <c r="B628" s="55">
        <v>612</v>
      </c>
      <c r="C628" s="56">
        <f ca="1" t="shared" si="27"/>
        <v>0.407979587650832</v>
      </c>
      <c r="D628" s="56">
        <f ca="1" t="shared" si="28"/>
        <v>0.392494483347729</v>
      </c>
      <c r="E628" s="56">
        <f ca="1" t="shared" si="29"/>
        <v>1</v>
      </c>
      <c r="F628" s="64">
        <f ca="1">IF(E628=1,$C$4+SQRT(D628*($C$6-$C$4)*($C$5-$C$4)),$C$6-SQRT((1-D628)*($C$6-$C$4)*($C$6-$C$5)))</f>
        <v>8.88599603085762</v>
      </c>
    </row>
    <row r="629" spans="2:6">
      <c r="B629" s="55">
        <v>613</v>
      </c>
      <c r="C629" s="56">
        <f ca="1" t="shared" si="27"/>
        <v>0.16002992835198</v>
      </c>
      <c r="D629" s="56">
        <f ca="1" t="shared" si="28"/>
        <v>0.302344474618547</v>
      </c>
      <c r="E629" s="56">
        <f ca="1" t="shared" si="29"/>
        <v>1</v>
      </c>
      <c r="F629" s="64">
        <f ca="1">IF(E629=1,$C$4+SQRT(D629*($C$6-$C$4)*($C$5-$C$4)),$C$6-SQRT((1-D629)*($C$6-$C$4)*($C$6-$C$5)))</f>
        <v>8.77761748259481</v>
      </c>
    </row>
    <row r="630" spans="2:6">
      <c r="B630" s="55">
        <v>614</v>
      </c>
      <c r="C630" s="56">
        <f ca="1" t="shared" si="27"/>
        <v>0.707221250030141</v>
      </c>
      <c r="D630" s="56">
        <f ca="1" t="shared" si="28"/>
        <v>0.296219444054602</v>
      </c>
      <c r="E630" s="56">
        <f ca="1" t="shared" si="29"/>
        <v>2</v>
      </c>
      <c r="F630" s="64">
        <f ca="1">IF(E630=1,$C$4+SQRT(D630*($C$6-$C$4)*($C$5-$C$4)),$C$6-SQRT((1-D630)*($C$6-$C$4)*($C$6-$C$5)))</f>
        <v>8.81359319291788</v>
      </c>
    </row>
    <row r="631" spans="2:6">
      <c r="B631" s="55">
        <v>615</v>
      </c>
      <c r="C631" s="56">
        <f ca="1" t="shared" si="27"/>
        <v>0.529303960597377</v>
      </c>
      <c r="D631" s="56">
        <f ca="1" t="shared" si="28"/>
        <v>0.682960265798502</v>
      </c>
      <c r="E631" s="56">
        <f ca="1" t="shared" si="29"/>
        <v>2</v>
      </c>
      <c r="F631" s="64">
        <f ca="1">IF(E631=1,$C$4+SQRT(D631*($C$6-$C$4)*($C$5-$C$4)),$C$6-SQRT((1-D631)*($C$6-$C$4)*($C$6-$C$5)))</f>
        <v>9.20370892984852</v>
      </c>
    </row>
    <row r="632" spans="2:6">
      <c r="B632" s="55">
        <v>616</v>
      </c>
      <c r="C632" s="56">
        <f ca="1" t="shared" si="27"/>
        <v>0.404885539501414</v>
      </c>
      <c r="D632" s="56">
        <f ca="1" t="shared" si="28"/>
        <v>0.184540999661065</v>
      </c>
      <c r="E632" s="56">
        <f ca="1" t="shared" si="29"/>
        <v>1</v>
      </c>
      <c r="F632" s="64">
        <f ca="1">IF(E632=1,$C$4+SQRT(D632*($C$6-$C$4)*($C$5-$C$4)),$C$6-SQRT((1-D632)*($C$6-$C$4)*($C$6-$C$5)))</f>
        <v>8.60752119248807</v>
      </c>
    </row>
    <row r="633" spans="2:6">
      <c r="B633" s="55">
        <v>617</v>
      </c>
      <c r="C633" s="56">
        <f ca="1" t="shared" si="27"/>
        <v>0.647867021313566</v>
      </c>
      <c r="D633" s="56">
        <f ca="1" t="shared" si="28"/>
        <v>0.578109249989659</v>
      </c>
      <c r="E633" s="56">
        <f ca="1" t="shared" si="29"/>
        <v>2</v>
      </c>
      <c r="F633" s="64">
        <f ca="1">IF(E633=1,$C$4+SQRT(D633*($C$6-$C$4)*($C$5-$C$4)),$C$6-SQRT((1-D633)*($C$6-$C$4)*($C$6-$C$5)))</f>
        <v>9.08142420017688</v>
      </c>
    </row>
    <row r="634" spans="2:6">
      <c r="B634" s="55">
        <v>618</v>
      </c>
      <c r="C634" s="56">
        <f ca="1" t="shared" si="27"/>
        <v>0.515294031123884</v>
      </c>
      <c r="D634" s="56">
        <f ca="1" t="shared" si="28"/>
        <v>0.107596246912589</v>
      </c>
      <c r="E634" s="56">
        <f ca="1" t="shared" si="29"/>
        <v>2</v>
      </c>
      <c r="F634" s="64">
        <f ca="1">IF(E634=1,$C$4+SQRT(D634*($C$6-$C$4)*($C$5-$C$4)),$C$6-SQRT((1-D634)*($C$6-$C$4)*($C$6-$C$5)))</f>
        <v>8.66403311935706</v>
      </c>
    </row>
    <row r="635" spans="2:6">
      <c r="B635" s="55">
        <v>619</v>
      </c>
      <c r="C635" s="56">
        <f ca="1" t="shared" si="27"/>
        <v>0.653294646919643</v>
      </c>
      <c r="D635" s="56">
        <f ca="1" t="shared" si="28"/>
        <v>0.445121766506292</v>
      </c>
      <c r="E635" s="56">
        <f ca="1" t="shared" si="29"/>
        <v>2</v>
      </c>
      <c r="F635" s="64">
        <f ca="1">IF(E635=1,$C$4+SQRT(D635*($C$6-$C$4)*($C$5-$C$4)),$C$6-SQRT((1-D635)*($C$6-$C$4)*($C$6-$C$5)))</f>
        <v>8.94655020670778</v>
      </c>
    </row>
    <row r="636" spans="2:6">
      <c r="B636" s="55">
        <v>620</v>
      </c>
      <c r="C636" s="56">
        <f ca="1" t="shared" si="27"/>
        <v>0.541197385244809</v>
      </c>
      <c r="D636" s="56">
        <f ca="1" t="shared" si="28"/>
        <v>0.113539703199846</v>
      </c>
      <c r="E636" s="56">
        <f ca="1" t="shared" si="29"/>
        <v>2</v>
      </c>
      <c r="F636" s="64">
        <f ca="1">IF(E636=1,$C$4+SQRT(D636*($C$6-$C$4)*($C$5-$C$4)),$C$6-SQRT((1-D636)*($C$6-$C$4)*($C$6-$C$5)))</f>
        <v>8.66848935655763</v>
      </c>
    </row>
    <row r="637" spans="2:6">
      <c r="B637" s="55">
        <v>621</v>
      </c>
      <c r="C637" s="56">
        <f ca="1" t="shared" si="27"/>
        <v>0.26313081045319</v>
      </c>
      <c r="D637" s="56">
        <f ca="1" t="shared" si="28"/>
        <v>0.367835302852374</v>
      </c>
      <c r="E637" s="56">
        <f ca="1" t="shared" si="29"/>
        <v>1</v>
      </c>
      <c r="F637" s="64">
        <f ca="1">IF(E637=1,$C$4+SQRT(D637*($C$6-$C$4)*($C$5-$C$4)),$C$6-SQRT((1-D637)*($C$6-$C$4)*($C$6-$C$5)))</f>
        <v>8.85771242599414</v>
      </c>
    </row>
    <row r="638" spans="2:6">
      <c r="B638" s="55">
        <v>622</v>
      </c>
      <c r="C638" s="56">
        <f ca="1" t="shared" si="27"/>
        <v>0.78426073663399</v>
      </c>
      <c r="D638" s="56">
        <f ca="1" t="shared" si="28"/>
        <v>0.24026288253662</v>
      </c>
      <c r="E638" s="56">
        <f ca="1" t="shared" si="29"/>
        <v>2</v>
      </c>
      <c r="F638" s="64">
        <f ca="1">IF(E638=1,$C$4+SQRT(D638*($C$6-$C$4)*($C$5-$C$4)),$C$6-SQRT((1-D638)*($C$6-$C$4)*($C$6-$C$5)))</f>
        <v>8.76733044374141</v>
      </c>
    </row>
    <row r="639" spans="2:6">
      <c r="B639" s="55">
        <v>623</v>
      </c>
      <c r="C639" s="56">
        <f ca="1" t="shared" si="27"/>
        <v>0.444930147460044</v>
      </c>
      <c r="D639" s="56">
        <f ca="1" t="shared" si="28"/>
        <v>0.515498351543633</v>
      </c>
      <c r="E639" s="56">
        <f ca="1" t="shared" si="29"/>
        <v>1</v>
      </c>
      <c r="F639" s="64">
        <f ca="1">IF(E639=1,$C$4+SQRT(D639*($C$6-$C$4)*($C$5-$C$4)),$C$6-SQRT((1-D639)*($C$6-$C$4)*($C$6-$C$5)))</f>
        <v>9.01538007814181</v>
      </c>
    </row>
    <row r="640" spans="2:6">
      <c r="B640" s="55">
        <v>624</v>
      </c>
      <c r="C640" s="56">
        <f ca="1" t="shared" si="27"/>
        <v>0.0579407940362995</v>
      </c>
      <c r="D640" s="56">
        <f ca="1" t="shared" si="28"/>
        <v>0.927347951815976</v>
      </c>
      <c r="E640" s="56">
        <f ca="1" t="shared" si="29"/>
        <v>1</v>
      </c>
      <c r="F640" s="64">
        <f ca="1">IF(E640=1,$C$4+SQRT(D640*($C$6-$C$4)*($C$5-$C$4)),$C$6-SQRT((1-D640)*($C$6-$C$4)*($C$6-$C$5)))</f>
        <v>9.36187220532323</v>
      </c>
    </row>
    <row r="641" spans="2:6">
      <c r="B641" s="55">
        <v>625</v>
      </c>
      <c r="C641" s="56">
        <f ca="1" t="shared" si="27"/>
        <v>0.372409433607195</v>
      </c>
      <c r="D641" s="56">
        <f ca="1" t="shared" si="28"/>
        <v>0.530139170416661</v>
      </c>
      <c r="E641" s="56">
        <f ca="1" t="shared" si="29"/>
        <v>1</v>
      </c>
      <c r="F641" s="64">
        <f ca="1">IF(E641=1,$C$4+SQRT(D641*($C$6-$C$4)*($C$5-$C$4)),$C$6-SQRT((1-D641)*($C$6-$C$4)*($C$6-$C$5)))</f>
        <v>9.02969817948432</v>
      </c>
    </row>
    <row r="642" spans="2:6">
      <c r="B642" s="55">
        <v>626</v>
      </c>
      <c r="C642" s="56">
        <f ca="1" t="shared" si="27"/>
        <v>0.48822480289414</v>
      </c>
      <c r="D642" s="56">
        <f ca="1" t="shared" si="28"/>
        <v>0.884218346830522</v>
      </c>
      <c r="E642" s="56">
        <f ca="1" t="shared" si="29"/>
        <v>1</v>
      </c>
      <c r="F642" s="64">
        <f ca="1">IF(E642=1,$C$4+SQRT(D642*($C$6-$C$4)*($C$5-$C$4)),$C$6-SQRT((1-D642)*($C$6-$C$4)*($C$6-$C$5)))</f>
        <v>9.32982581327821</v>
      </c>
    </row>
    <row r="643" spans="2:6">
      <c r="B643" s="55">
        <v>627</v>
      </c>
      <c r="C643" s="56">
        <f ca="1" t="shared" si="27"/>
        <v>0.0585470063104865</v>
      </c>
      <c r="D643" s="56">
        <f ca="1" t="shared" si="28"/>
        <v>0.806114571072722</v>
      </c>
      <c r="E643" s="56">
        <f ca="1" t="shared" si="29"/>
        <v>1</v>
      </c>
      <c r="F643" s="64">
        <f ca="1">IF(E643=1,$C$4+SQRT(D643*($C$6-$C$4)*($C$5-$C$4)),$C$6-SQRT((1-D643)*($C$6-$C$4)*($C$6-$C$5)))</f>
        <v>9.26973585526496</v>
      </c>
    </row>
    <row r="644" spans="2:6">
      <c r="B644" s="55">
        <v>628</v>
      </c>
      <c r="C644" s="56">
        <f ca="1" t="shared" si="27"/>
        <v>0.312627992990719</v>
      </c>
      <c r="D644" s="56">
        <f ca="1" t="shared" si="28"/>
        <v>0.220458994757719</v>
      </c>
      <c r="E644" s="56">
        <f ca="1" t="shared" si="29"/>
        <v>1</v>
      </c>
      <c r="F644" s="64">
        <f ca="1">IF(E644=1,$C$4+SQRT(D644*($C$6-$C$4)*($C$5-$C$4)),$C$6-SQRT((1-D644)*($C$6-$C$4)*($C$6-$C$5)))</f>
        <v>8.6640165581636</v>
      </c>
    </row>
    <row r="645" spans="2:6">
      <c r="B645" s="55">
        <v>629</v>
      </c>
      <c r="C645" s="56">
        <f ca="1" t="shared" si="27"/>
        <v>0.922370396836982</v>
      </c>
      <c r="D645" s="56">
        <f ca="1" t="shared" si="28"/>
        <v>0.401140689903829</v>
      </c>
      <c r="E645" s="56">
        <f ca="1" t="shared" si="29"/>
        <v>2</v>
      </c>
      <c r="F645" s="64">
        <f ca="1">IF(E645=1,$C$4+SQRT(D645*($C$6-$C$4)*($C$5-$C$4)),$C$6-SQRT((1-D645)*($C$6-$C$4)*($C$6-$C$5)))</f>
        <v>8.90559668303119</v>
      </c>
    </row>
    <row r="646" spans="2:6">
      <c r="B646" s="55">
        <v>630</v>
      </c>
      <c r="C646" s="56">
        <f ca="1" t="shared" si="27"/>
        <v>0.0490895759314331</v>
      </c>
      <c r="D646" s="56">
        <f ca="1" t="shared" si="28"/>
        <v>0.719782930835518</v>
      </c>
      <c r="E646" s="56">
        <f ca="1" t="shared" si="29"/>
        <v>1</v>
      </c>
      <c r="F646" s="64">
        <f ca="1">IF(E646=1,$C$4+SQRT(D646*($C$6-$C$4)*($C$5-$C$4)),$C$6-SQRT((1-D646)*($C$6-$C$4)*($C$6-$C$5)))</f>
        <v>9.19981909539357</v>
      </c>
    </row>
    <row r="647" spans="2:6">
      <c r="B647" s="55">
        <v>631</v>
      </c>
      <c r="C647" s="56">
        <f ca="1" t="shared" si="27"/>
        <v>0.156744490680331</v>
      </c>
      <c r="D647" s="56">
        <f ca="1" t="shared" si="28"/>
        <v>0.275441416452092</v>
      </c>
      <c r="E647" s="56">
        <f ca="1" t="shared" si="29"/>
        <v>1</v>
      </c>
      <c r="F647" s="64">
        <f ca="1">IF(E647=1,$C$4+SQRT(D647*($C$6-$C$4)*($C$5-$C$4)),$C$6-SQRT((1-D647)*($C$6-$C$4)*($C$6-$C$5)))</f>
        <v>8.74221481587488</v>
      </c>
    </row>
    <row r="648" spans="2:6">
      <c r="B648" s="55">
        <v>632</v>
      </c>
      <c r="C648" s="56">
        <f ca="1" t="shared" si="27"/>
        <v>0.684665187373926</v>
      </c>
      <c r="D648" s="56">
        <f ca="1" t="shared" si="28"/>
        <v>0.239337759478603</v>
      </c>
      <c r="E648" s="56">
        <f ca="1" t="shared" si="29"/>
        <v>2</v>
      </c>
      <c r="F648" s="64">
        <f ca="1">IF(E648=1,$C$4+SQRT(D648*($C$6-$C$4)*($C$5-$C$4)),$C$6-SQRT((1-D648)*($C$6-$C$4)*($C$6-$C$5)))</f>
        <v>8.76658016837624</v>
      </c>
    </row>
    <row r="649" spans="2:6">
      <c r="B649" s="55">
        <v>633</v>
      </c>
      <c r="C649" s="56">
        <f ca="1" t="shared" si="27"/>
        <v>0.215468115846875</v>
      </c>
      <c r="D649" s="56">
        <f ca="1" t="shared" si="28"/>
        <v>0.616341067257973</v>
      </c>
      <c r="E649" s="56">
        <f ca="1" t="shared" si="29"/>
        <v>1</v>
      </c>
      <c r="F649" s="64">
        <f ca="1">IF(E649=1,$C$4+SQRT(D649*($C$6-$C$4)*($C$5-$C$4)),$C$6-SQRT((1-D649)*($C$6-$C$4)*($C$6-$C$5)))</f>
        <v>9.11026219178892</v>
      </c>
    </row>
    <row r="650" spans="2:6">
      <c r="B650" s="55">
        <v>634</v>
      </c>
      <c r="C650" s="56">
        <f ca="1" t="shared" si="27"/>
        <v>0.696139411356519</v>
      </c>
      <c r="D650" s="56">
        <f ca="1" t="shared" si="28"/>
        <v>0.652277588129643</v>
      </c>
      <c r="E650" s="56">
        <f ca="1" t="shared" si="29"/>
        <v>2</v>
      </c>
      <c r="F650" s="64">
        <f ca="1">IF(E650=1,$C$4+SQRT(D650*($C$6-$C$4)*($C$5-$C$4)),$C$6-SQRT((1-D650)*($C$6-$C$4)*($C$6-$C$5)))</f>
        <v>9.16606665509724</v>
      </c>
    </row>
    <row r="651" spans="2:6">
      <c r="B651" s="55">
        <v>635</v>
      </c>
      <c r="C651" s="56">
        <f ca="1" t="shared" si="27"/>
        <v>0.121120621277402</v>
      </c>
      <c r="D651" s="56">
        <f ca="1" t="shared" si="28"/>
        <v>0.539261366307351</v>
      </c>
      <c r="E651" s="56">
        <f ca="1" t="shared" si="29"/>
        <v>1</v>
      </c>
      <c r="F651" s="64">
        <f ca="1">IF(E651=1,$C$4+SQRT(D651*($C$6-$C$4)*($C$5-$C$4)),$C$6-SQRT((1-D651)*($C$6-$C$4)*($C$6-$C$5)))</f>
        <v>9.03851949072451</v>
      </c>
    </row>
    <row r="652" spans="2:6">
      <c r="B652" s="55">
        <v>636</v>
      </c>
      <c r="C652" s="56">
        <f ca="1" t="shared" si="27"/>
        <v>0.472071477018896</v>
      </c>
      <c r="D652" s="56">
        <f ca="1" t="shared" si="28"/>
        <v>0.648324112983217</v>
      </c>
      <c r="E652" s="56">
        <f ca="1" t="shared" si="29"/>
        <v>1</v>
      </c>
      <c r="F652" s="64">
        <f ca="1">IF(E652=1,$C$4+SQRT(D652*($C$6-$C$4)*($C$5-$C$4)),$C$6-SQRT((1-D652)*($C$6-$C$4)*($C$6-$C$5)))</f>
        <v>9.13870462630413</v>
      </c>
    </row>
    <row r="653" spans="2:6">
      <c r="B653" s="55">
        <v>637</v>
      </c>
      <c r="C653" s="56">
        <f ca="1" t="shared" si="27"/>
        <v>0.758200910374172</v>
      </c>
      <c r="D653" s="56">
        <f ca="1" t="shared" si="28"/>
        <v>0.227160864967748</v>
      </c>
      <c r="E653" s="56">
        <f ca="1" t="shared" si="29"/>
        <v>2</v>
      </c>
      <c r="F653" s="64">
        <f ca="1">IF(E653=1,$C$4+SQRT(D653*($C$6-$C$4)*($C$5-$C$4)),$C$6-SQRT((1-D653)*($C$6-$C$4)*($C$6-$C$5)))</f>
        <v>8.75674690023933</v>
      </c>
    </row>
    <row r="654" spans="2:6">
      <c r="B654" s="55">
        <v>638</v>
      </c>
      <c r="C654" s="56">
        <f ca="1" t="shared" si="27"/>
        <v>0.310753055097247</v>
      </c>
      <c r="D654" s="56">
        <f ca="1" t="shared" si="28"/>
        <v>0.296144991101475</v>
      </c>
      <c r="E654" s="56">
        <f ca="1" t="shared" si="29"/>
        <v>1</v>
      </c>
      <c r="F654" s="64">
        <f ca="1">IF(E654=1,$C$4+SQRT(D654*($C$6-$C$4)*($C$5-$C$4)),$C$6-SQRT((1-D654)*($C$6-$C$4)*($C$6-$C$5)))</f>
        <v>8.76960378260697</v>
      </c>
    </row>
    <row r="655" spans="2:6">
      <c r="B655" s="55">
        <v>639</v>
      </c>
      <c r="C655" s="56">
        <f ca="1" t="shared" si="27"/>
        <v>0.0270022248501594</v>
      </c>
      <c r="D655" s="56">
        <f ca="1" t="shared" si="28"/>
        <v>0.340404673724229</v>
      </c>
      <c r="E655" s="56">
        <f ca="1" t="shared" si="29"/>
        <v>1</v>
      </c>
      <c r="F655" s="64">
        <f ca="1">IF(E655=1,$C$4+SQRT(D655*($C$6-$C$4)*($C$5-$C$4)),$C$6-SQRT((1-D655)*($C$6-$C$4)*($C$6-$C$5)))</f>
        <v>8.82511171816213</v>
      </c>
    </row>
    <row r="656" spans="2:6">
      <c r="B656" s="55">
        <v>640</v>
      </c>
      <c r="C656" s="56">
        <f ca="1" t="shared" si="27"/>
        <v>0.805466939208773</v>
      </c>
      <c r="D656" s="56">
        <f ca="1" t="shared" si="28"/>
        <v>0.861383346129627</v>
      </c>
      <c r="E656" s="56">
        <f ca="1" t="shared" si="29"/>
        <v>2</v>
      </c>
      <c r="F656" s="64">
        <f ca="1">IF(E656=1,$C$4+SQRT(D656*($C$6-$C$4)*($C$5-$C$4)),$C$6-SQRT((1-D656)*($C$6-$C$4)*($C$6-$C$5)))</f>
        <v>9.47347050629547</v>
      </c>
    </row>
    <row r="657" spans="2:6">
      <c r="B657" s="55">
        <v>641</v>
      </c>
      <c r="C657" s="56">
        <f ca="1" t="shared" ref="C657:C720" si="30">RAND()</f>
        <v>0.186690265445807</v>
      </c>
      <c r="D657" s="56">
        <f ca="1" t="shared" ref="D657:D720" si="31">RAND()</f>
        <v>0.169418062904725</v>
      </c>
      <c r="E657" s="56">
        <f ca="1" t="shared" ref="E657:E720" si="32">IF(C657&lt;=$C$10,1,2)</f>
        <v>1</v>
      </c>
      <c r="F657" s="64">
        <f ca="1">IF(E657=1,$C$4+SQRT(D657*($C$6-$C$4)*($C$5-$C$4)),$C$6-SQRT((1-D657)*($C$6-$C$4)*($C$6-$C$5)))</f>
        <v>8.58209632004459</v>
      </c>
    </row>
    <row r="658" spans="2:6">
      <c r="B658" s="55">
        <v>642</v>
      </c>
      <c r="C658" s="56">
        <f ca="1" t="shared" si="30"/>
        <v>0.901518096083374</v>
      </c>
      <c r="D658" s="56">
        <f ca="1" t="shared" si="31"/>
        <v>0.877156554745239</v>
      </c>
      <c r="E658" s="56">
        <f ca="1" t="shared" si="32"/>
        <v>2</v>
      </c>
      <c r="F658" s="64">
        <f ca="1">IF(E658=1,$C$4+SQRT(D658*($C$6-$C$4)*($C$5-$C$4)),$C$6-SQRT((1-D658)*($C$6-$C$4)*($C$6-$C$5)))</f>
        <v>9.50433187462827</v>
      </c>
    </row>
    <row r="659" spans="2:6">
      <c r="B659" s="55">
        <v>643</v>
      </c>
      <c r="C659" s="56">
        <f ca="1" t="shared" si="30"/>
        <v>0.0372611218169296</v>
      </c>
      <c r="D659" s="56">
        <f ca="1" t="shared" si="31"/>
        <v>0.972512694363083</v>
      </c>
      <c r="E659" s="56">
        <f ca="1" t="shared" si="32"/>
        <v>1</v>
      </c>
      <c r="F659" s="64">
        <f ca="1">IF(E659=1,$C$4+SQRT(D659*($C$6-$C$4)*($C$5-$C$4)),$C$6-SQRT((1-D659)*($C$6-$C$4)*($C$6-$C$5)))</f>
        <v>9.39464167036776</v>
      </c>
    </row>
    <row r="660" spans="2:6">
      <c r="B660" s="55">
        <v>644</v>
      </c>
      <c r="C660" s="56">
        <f ca="1" t="shared" si="30"/>
        <v>0.729727809752542</v>
      </c>
      <c r="D660" s="56">
        <f ca="1" t="shared" si="31"/>
        <v>0.367918358616041</v>
      </c>
      <c r="E660" s="56">
        <f ca="1" t="shared" si="32"/>
        <v>2</v>
      </c>
      <c r="F660" s="64">
        <f ca="1">IF(E660=1,$C$4+SQRT(D660*($C$6-$C$4)*($C$5-$C$4)),$C$6-SQRT((1-D660)*($C$6-$C$4)*($C$6-$C$5)))</f>
        <v>8.87564983978837</v>
      </c>
    </row>
    <row r="661" spans="2:6">
      <c r="B661" s="55">
        <v>645</v>
      </c>
      <c r="C661" s="56">
        <f ca="1" t="shared" si="30"/>
        <v>0.425030907183234</v>
      </c>
      <c r="D661" s="56">
        <f ca="1" t="shared" si="31"/>
        <v>0.607675312796892</v>
      </c>
      <c r="E661" s="56">
        <f ca="1" t="shared" si="32"/>
        <v>1</v>
      </c>
      <c r="F661" s="64">
        <f ca="1">IF(E661=1,$C$4+SQRT(D661*($C$6-$C$4)*($C$5-$C$4)),$C$6-SQRT((1-D661)*($C$6-$C$4)*($C$6-$C$5)))</f>
        <v>9.10242941977878</v>
      </c>
    </row>
    <row r="662" spans="2:6">
      <c r="B662" s="55">
        <v>646</v>
      </c>
      <c r="C662" s="56">
        <f ca="1" t="shared" si="30"/>
        <v>0.623494567905816</v>
      </c>
      <c r="D662" s="56">
        <f ca="1" t="shared" si="31"/>
        <v>0.278765143669387</v>
      </c>
      <c r="E662" s="56">
        <f ca="1" t="shared" si="32"/>
        <v>2</v>
      </c>
      <c r="F662" s="64">
        <f ca="1">IF(E662=1,$C$4+SQRT(D662*($C$6-$C$4)*($C$5-$C$4)),$C$6-SQRT((1-D662)*($C$6-$C$4)*($C$6-$C$5)))</f>
        <v>8.79897139390386</v>
      </c>
    </row>
    <row r="663" spans="2:6">
      <c r="B663" s="55">
        <v>647</v>
      </c>
      <c r="C663" s="56">
        <f ca="1" t="shared" si="30"/>
        <v>0.224175149747941</v>
      </c>
      <c r="D663" s="56">
        <f ca="1" t="shared" si="31"/>
        <v>0.645800413103499</v>
      </c>
      <c r="E663" s="56">
        <f ca="1" t="shared" si="32"/>
        <v>1</v>
      </c>
      <c r="F663" s="64">
        <f ca="1">IF(E663=1,$C$4+SQRT(D663*($C$6-$C$4)*($C$5-$C$4)),$C$6-SQRT((1-D663)*($C$6-$C$4)*($C$6-$C$5)))</f>
        <v>9.13648617510597</v>
      </c>
    </row>
    <row r="664" spans="2:6">
      <c r="B664" s="55">
        <v>648</v>
      </c>
      <c r="C664" s="56">
        <f ca="1" t="shared" si="30"/>
        <v>0.332943600643345</v>
      </c>
      <c r="D664" s="56">
        <f ca="1" t="shared" si="31"/>
        <v>0.729864369139257</v>
      </c>
      <c r="E664" s="56">
        <f ca="1" t="shared" si="32"/>
        <v>1</v>
      </c>
      <c r="F664" s="64">
        <f ca="1">IF(E664=1,$C$4+SQRT(D664*($C$6-$C$4)*($C$5-$C$4)),$C$6-SQRT((1-D664)*($C$6-$C$4)*($C$6-$C$5)))</f>
        <v>9.2081923432461</v>
      </c>
    </row>
    <row r="665" spans="2:6">
      <c r="B665" s="55">
        <v>649</v>
      </c>
      <c r="C665" s="56">
        <f ca="1" t="shared" si="30"/>
        <v>0.214440956128169</v>
      </c>
      <c r="D665" s="56">
        <f ca="1" t="shared" si="31"/>
        <v>0.616386321674519</v>
      </c>
      <c r="E665" s="56">
        <f ca="1" t="shared" si="32"/>
        <v>1</v>
      </c>
      <c r="F665" s="64">
        <f ca="1">IF(E665=1,$C$4+SQRT(D665*($C$6-$C$4)*($C$5-$C$4)),$C$6-SQRT((1-D665)*($C$6-$C$4)*($C$6-$C$5)))</f>
        <v>9.11030295115749</v>
      </c>
    </row>
    <row r="666" spans="2:6">
      <c r="B666" s="55">
        <v>650</v>
      </c>
      <c r="C666" s="56">
        <f ca="1" t="shared" si="30"/>
        <v>0.79226259832737</v>
      </c>
      <c r="D666" s="56">
        <f ca="1" t="shared" si="31"/>
        <v>0.953290740556315</v>
      </c>
      <c r="E666" s="56">
        <f ca="1" t="shared" si="32"/>
        <v>2</v>
      </c>
      <c r="F666" s="64">
        <f ca="1">IF(E666=1,$C$4+SQRT(D666*($C$6-$C$4)*($C$5-$C$4)),$C$6-SQRT((1-D666)*($C$6-$C$4)*($C$6-$C$5)))</f>
        <v>9.69435556787769</v>
      </c>
    </row>
    <row r="667" spans="2:6">
      <c r="B667" s="55">
        <v>651</v>
      </c>
      <c r="C667" s="56">
        <f ca="1" t="shared" si="30"/>
        <v>0.403814985677897</v>
      </c>
      <c r="D667" s="56">
        <f ca="1" t="shared" si="31"/>
        <v>0.383571938908368</v>
      </c>
      <c r="E667" s="56">
        <f ca="1" t="shared" si="32"/>
        <v>1</v>
      </c>
      <c r="F667" s="64">
        <f ca="1">IF(E667=1,$C$4+SQRT(D667*($C$6-$C$4)*($C$5-$C$4)),$C$6-SQRT((1-D667)*($C$6-$C$4)*($C$6-$C$5)))</f>
        <v>8.8758675001487</v>
      </c>
    </row>
    <row r="668" spans="2:6">
      <c r="B668" s="55">
        <v>652</v>
      </c>
      <c r="C668" s="56">
        <f ca="1" t="shared" si="30"/>
        <v>0.0211774076684272</v>
      </c>
      <c r="D668" s="56">
        <f ca="1" t="shared" si="31"/>
        <v>0.879904085224919</v>
      </c>
      <c r="E668" s="56">
        <f ca="1" t="shared" si="32"/>
        <v>1</v>
      </c>
      <c r="F668" s="64">
        <f ca="1">IF(E668=1,$C$4+SQRT(D668*($C$6-$C$4)*($C$5-$C$4)),$C$6-SQRT((1-D668)*($C$6-$C$4)*($C$6-$C$5)))</f>
        <v>9.32657761569003</v>
      </c>
    </row>
    <row r="669" spans="2:6">
      <c r="B669" s="55">
        <v>653</v>
      </c>
      <c r="C669" s="56">
        <f ca="1" t="shared" si="30"/>
        <v>0.982500921102151</v>
      </c>
      <c r="D669" s="56">
        <f ca="1" t="shared" si="31"/>
        <v>0.219040879850914</v>
      </c>
      <c r="E669" s="56">
        <f ca="1" t="shared" si="32"/>
        <v>2</v>
      </c>
      <c r="F669" s="64">
        <f ca="1">IF(E669=1,$C$4+SQRT(D669*($C$6-$C$4)*($C$5-$C$4)),$C$6-SQRT((1-D669)*($C$6-$C$4)*($C$6-$C$5)))</f>
        <v>8.7502327255452</v>
      </c>
    </row>
    <row r="670" spans="2:6">
      <c r="B670" s="55">
        <v>654</v>
      </c>
      <c r="C670" s="56">
        <f ca="1" t="shared" si="30"/>
        <v>0.451183714835405</v>
      </c>
      <c r="D670" s="56">
        <f ca="1" t="shared" si="31"/>
        <v>0.995435027789878</v>
      </c>
      <c r="E670" s="56">
        <f ca="1" t="shared" si="32"/>
        <v>1</v>
      </c>
      <c r="F670" s="64">
        <f ca="1">IF(E670=1,$C$4+SQRT(D670*($C$6-$C$4)*($C$5-$C$4)),$C$6-SQRT((1-D670)*($C$6-$C$4)*($C$6-$C$5)))</f>
        <v>9.41098194729052</v>
      </c>
    </row>
    <row r="671" spans="2:6">
      <c r="B671" s="55">
        <v>655</v>
      </c>
      <c r="C671" s="56">
        <f ca="1" t="shared" si="30"/>
        <v>0.317657409800605</v>
      </c>
      <c r="D671" s="56">
        <f ca="1" t="shared" si="31"/>
        <v>0.298889057843907</v>
      </c>
      <c r="E671" s="56">
        <f ca="1" t="shared" si="32"/>
        <v>1</v>
      </c>
      <c r="F671" s="64">
        <f ca="1">IF(E671=1,$C$4+SQRT(D671*($C$6-$C$4)*($C$5-$C$4)),$C$6-SQRT((1-D671)*($C$6-$C$4)*($C$6-$C$5)))</f>
        <v>8.77316111884122</v>
      </c>
    </row>
    <row r="672" spans="2:6">
      <c r="B672" s="55">
        <v>656</v>
      </c>
      <c r="C672" s="56">
        <f ca="1" t="shared" si="30"/>
        <v>0.0657624838299526</v>
      </c>
      <c r="D672" s="56">
        <f ca="1" t="shared" si="31"/>
        <v>0.540207248379923</v>
      </c>
      <c r="E672" s="56">
        <f ca="1" t="shared" si="32"/>
        <v>1</v>
      </c>
      <c r="F672" s="64">
        <f ca="1">IF(E672=1,$C$4+SQRT(D672*($C$6-$C$4)*($C$5-$C$4)),$C$6-SQRT((1-D672)*($C$6-$C$4)*($C$6-$C$5)))</f>
        <v>9.03942989025708</v>
      </c>
    </row>
    <row r="673" spans="2:6">
      <c r="B673" s="55">
        <v>657</v>
      </c>
      <c r="C673" s="56">
        <f ca="1" t="shared" si="30"/>
        <v>0.6285621536564</v>
      </c>
      <c r="D673" s="56">
        <f ca="1" t="shared" si="31"/>
        <v>0.933684219440183</v>
      </c>
      <c r="E673" s="56">
        <f ca="1" t="shared" si="32"/>
        <v>2</v>
      </c>
      <c r="F673" s="64">
        <f ca="1">IF(E673=1,$C$4+SQRT(D673*($C$6-$C$4)*($C$5-$C$4)),$C$6-SQRT((1-D673)*($C$6-$C$4)*($C$6-$C$5)))</f>
        <v>9.635813837276</v>
      </c>
    </row>
    <row r="674" spans="2:6">
      <c r="B674" s="55">
        <v>658</v>
      </c>
      <c r="C674" s="56">
        <f ca="1" t="shared" si="30"/>
        <v>0.547303766275423</v>
      </c>
      <c r="D674" s="56">
        <f ca="1" t="shared" si="31"/>
        <v>0.0452622080452667</v>
      </c>
      <c r="E674" s="56">
        <f ca="1" t="shared" si="32"/>
        <v>2</v>
      </c>
      <c r="F674" s="64">
        <f ca="1">IF(E674=1,$C$4+SQRT(D674*($C$6-$C$4)*($C$5-$C$4)),$C$6-SQRT((1-D674)*($C$6-$C$4)*($C$6-$C$5)))</f>
        <v>8.61816224399915</v>
      </c>
    </row>
    <row r="675" spans="2:6">
      <c r="B675" s="55">
        <v>659</v>
      </c>
      <c r="C675" s="56">
        <f ca="1" t="shared" si="30"/>
        <v>0.313560163013729</v>
      </c>
      <c r="D675" s="56">
        <f ca="1" t="shared" si="31"/>
        <v>0.638650757007314</v>
      </c>
      <c r="E675" s="56">
        <f ca="1" t="shared" si="32"/>
        <v>1</v>
      </c>
      <c r="F675" s="64">
        <f ca="1">IF(E675=1,$C$4+SQRT(D675*($C$6-$C$4)*($C$5-$C$4)),$C$6-SQRT((1-D675)*($C$6-$C$4)*($C$6-$C$5)))</f>
        <v>9.13017764710448</v>
      </c>
    </row>
    <row r="676" spans="2:6">
      <c r="B676" s="55">
        <v>660</v>
      </c>
      <c r="C676" s="56">
        <f ca="1" t="shared" si="30"/>
        <v>0.332456927848424</v>
      </c>
      <c r="D676" s="56">
        <f ca="1" t="shared" si="31"/>
        <v>0.207434800201203</v>
      </c>
      <c r="E676" s="56">
        <f ca="1" t="shared" si="32"/>
        <v>1</v>
      </c>
      <c r="F676" s="64">
        <f ca="1">IF(E676=1,$C$4+SQRT(D676*($C$6-$C$4)*($C$5-$C$4)),$C$6-SQRT((1-D676)*($C$6-$C$4)*($C$6-$C$5)))</f>
        <v>8.64410371866836</v>
      </c>
    </row>
    <row r="677" spans="2:6">
      <c r="B677" s="55">
        <v>661</v>
      </c>
      <c r="C677" s="56">
        <f ca="1" t="shared" si="30"/>
        <v>0.27498681308746</v>
      </c>
      <c r="D677" s="56">
        <f ca="1" t="shared" si="31"/>
        <v>0.693944293553438</v>
      </c>
      <c r="E677" s="56">
        <f ca="1" t="shared" si="32"/>
        <v>1</v>
      </c>
      <c r="F677" s="64">
        <f ca="1">IF(E677=1,$C$4+SQRT(D677*($C$6-$C$4)*($C$5-$C$4)),$C$6-SQRT((1-D677)*($C$6-$C$4)*($C$6-$C$5)))</f>
        <v>9.17808683343244</v>
      </c>
    </row>
    <row r="678" spans="2:6">
      <c r="B678" s="55">
        <v>662</v>
      </c>
      <c r="C678" s="56">
        <f ca="1" t="shared" si="30"/>
        <v>0.6358621193689</v>
      </c>
      <c r="D678" s="56">
        <f ca="1" t="shared" si="31"/>
        <v>0.678377069193977</v>
      </c>
      <c r="E678" s="56">
        <f ca="1" t="shared" si="32"/>
        <v>2</v>
      </c>
      <c r="F678" s="64">
        <f ca="1">IF(E678=1,$C$4+SQRT(D678*($C$6-$C$4)*($C$5-$C$4)),$C$6-SQRT((1-D678)*($C$6-$C$4)*($C$6-$C$5)))</f>
        <v>9.19797390216275</v>
      </c>
    </row>
    <row r="679" spans="2:6">
      <c r="B679" s="55">
        <v>663</v>
      </c>
      <c r="C679" s="56">
        <f ca="1" t="shared" si="30"/>
        <v>0.605427409567331</v>
      </c>
      <c r="D679" s="56">
        <f ca="1" t="shared" si="31"/>
        <v>0.751002711198716</v>
      </c>
      <c r="E679" s="56">
        <f ca="1" t="shared" si="32"/>
        <v>2</v>
      </c>
      <c r="F679" s="64">
        <f ca="1">IF(E679=1,$C$4+SQRT(D679*($C$6-$C$4)*($C$5-$C$4)),$C$6-SQRT((1-D679)*($C$6-$C$4)*($C$6-$C$5)))</f>
        <v>9.29431269134087</v>
      </c>
    </row>
    <row r="680" spans="2:6">
      <c r="B680" s="55">
        <v>664</v>
      </c>
      <c r="C680" s="56">
        <f ca="1" t="shared" si="30"/>
        <v>0.189009952327313</v>
      </c>
      <c r="D680" s="56">
        <f ca="1" t="shared" si="31"/>
        <v>0.439925298361312</v>
      </c>
      <c r="E680" s="56">
        <f ca="1" t="shared" si="32"/>
        <v>1</v>
      </c>
      <c r="F680" s="64">
        <f ca="1">IF(E680=1,$C$4+SQRT(D680*($C$6-$C$4)*($C$5-$C$4)),$C$6-SQRT((1-D680)*($C$6-$C$4)*($C$6-$C$5)))</f>
        <v>8.93800351637007</v>
      </c>
    </row>
    <row r="681" spans="2:6">
      <c r="B681" s="55">
        <v>665</v>
      </c>
      <c r="C681" s="56">
        <f ca="1" t="shared" si="30"/>
        <v>0.399584200908602</v>
      </c>
      <c r="D681" s="56">
        <f ca="1" t="shared" si="31"/>
        <v>0.744719698340598</v>
      </c>
      <c r="E681" s="56">
        <f ca="1" t="shared" si="32"/>
        <v>1</v>
      </c>
      <c r="F681" s="64">
        <f ca="1">IF(E681=1,$C$4+SQRT(D681*($C$6-$C$4)*($C$5-$C$4)),$C$6-SQRT((1-D681)*($C$6-$C$4)*($C$6-$C$5)))</f>
        <v>9.22042590790314</v>
      </c>
    </row>
    <row r="682" spans="2:6">
      <c r="B682" s="55">
        <v>666</v>
      </c>
      <c r="C682" s="56">
        <f ca="1" t="shared" si="30"/>
        <v>0.535350787326896</v>
      </c>
      <c r="D682" s="56">
        <f ca="1" t="shared" si="31"/>
        <v>0.672435350012577</v>
      </c>
      <c r="E682" s="56">
        <f ca="1" t="shared" si="32"/>
        <v>2</v>
      </c>
      <c r="F682" s="64">
        <f ca="1">IF(E682=1,$C$4+SQRT(D682*($C$6-$C$4)*($C$5-$C$4)),$C$6-SQRT((1-D682)*($C$6-$C$4)*($C$6-$C$5)))</f>
        <v>9.1905994193387</v>
      </c>
    </row>
    <row r="683" spans="2:6">
      <c r="B683" s="55">
        <v>667</v>
      </c>
      <c r="C683" s="56">
        <f ca="1" t="shared" si="30"/>
        <v>0.56290509811234</v>
      </c>
      <c r="D683" s="56">
        <f ca="1" t="shared" si="31"/>
        <v>0.732171868553219</v>
      </c>
      <c r="E683" s="56">
        <f ca="1" t="shared" si="32"/>
        <v>2</v>
      </c>
      <c r="F683" s="64">
        <f ca="1">IF(E683=1,$C$4+SQRT(D683*($C$6-$C$4)*($C$5-$C$4)),$C$6-SQRT((1-D683)*($C$6-$C$4)*($C$6-$C$5)))</f>
        <v>9.26811458349441</v>
      </c>
    </row>
    <row r="684" spans="2:6">
      <c r="B684" s="55">
        <v>668</v>
      </c>
      <c r="C684" s="56">
        <f ca="1" t="shared" si="30"/>
        <v>0.289076736278141</v>
      </c>
      <c r="D684" s="56">
        <f ca="1" t="shared" si="31"/>
        <v>0.34218444623982</v>
      </c>
      <c r="E684" s="56">
        <f ca="1" t="shared" si="32"/>
        <v>1</v>
      </c>
      <c r="F684" s="64">
        <f ca="1">IF(E684=1,$C$4+SQRT(D684*($C$6-$C$4)*($C$5-$C$4)),$C$6-SQRT((1-D684)*($C$6-$C$4)*($C$6-$C$5)))</f>
        <v>8.82726591400809</v>
      </c>
    </row>
    <row r="685" spans="2:6">
      <c r="B685" s="55">
        <v>669</v>
      </c>
      <c r="C685" s="56">
        <f ca="1" t="shared" si="30"/>
        <v>0.325599807118435</v>
      </c>
      <c r="D685" s="56">
        <f ca="1" t="shared" si="31"/>
        <v>0.219015495184657</v>
      </c>
      <c r="E685" s="56">
        <f ca="1" t="shared" si="32"/>
        <v>1</v>
      </c>
      <c r="F685" s="64">
        <f ca="1">IF(E685=1,$C$4+SQRT(D685*($C$6-$C$4)*($C$5-$C$4)),$C$6-SQRT((1-D685)*($C$6-$C$4)*($C$6-$C$5)))</f>
        <v>8.66183909703894</v>
      </c>
    </row>
    <row r="686" spans="2:6">
      <c r="B686" s="55">
        <v>670</v>
      </c>
      <c r="C686" s="56">
        <f ca="1" t="shared" si="30"/>
        <v>0.617541688491926</v>
      </c>
      <c r="D686" s="56">
        <f ca="1" t="shared" si="31"/>
        <v>0.567657170562014</v>
      </c>
      <c r="E686" s="56">
        <f ca="1" t="shared" si="32"/>
        <v>2</v>
      </c>
      <c r="F686" s="64">
        <f ca="1">IF(E686=1,$C$4+SQRT(D686*($C$6-$C$4)*($C$5-$C$4)),$C$6-SQRT((1-D686)*($C$6-$C$4)*($C$6-$C$5)))</f>
        <v>9.07011524430391</v>
      </c>
    </row>
    <row r="687" spans="2:6">
      <c r="B687" s="55">
        <v>671</v>
      </c>
      <c r="C687" s="56">
        <f ca="1" t="shared" si="30"/>
        <v>0.498580994334501</v>
      </c>
      <c r="D687" s="56">
        <f ca="1" t="shared" si="31"/>
        <v>0.394485037739037</v>
      </c>
      <c r="E687" s="56">
        <f ca="1" t="shared" si="32"/>
        <v>1</v>
      </c>
      <c r="F687" s="64">
        <f ca="1">IF(E687=1,$C$4+SQRT(D687*($C$6-$C$4)*($C$5-$C$4)),$C$6-SQRT((1-D687)*($C$6-$C$4)*($C$6-$C$5)))</f>
        <v>8.88823987496513</v>
      </c>
    </row>
    <row r="688" spans="2:6">
      <c r="B688" s="55">
        <v>672</v>
      </c>
      <c r="C688" s="56">
        <f ca="1" t="shared" si="30"/>
        <v>0.357618855651637</v>
      </c>
      <c r="D688" s="56">
        <f ca="1" t="shared" si="31"/>
        <v>0.243286765083798</v>
      </c>
      <c r="E688" s="56">
        <f ca="1" t="shared" si="32"/>
        <v>1</v>
      </c>
      <c r="F688" s="64">
        <f ca="1">IF(E688=1,$C$4+SQRT(D688*($C$6-$C$4)*($C$5-$C$4)),$C$6-SQRT((1-D688)*($C$6-$C$4)*($C$6-$C$5)))</f>
        <v>8.69754822784349</v>
      </c>
    </row>
    <row r="689" spans="2:6">
      <c r="B689" s="55">
        <v>673</v>
      </c>
      <c r="C689" s="56">
        <f ca="1" t="shared" si="30"/>
        <v>0.981112014179089</v>
      </c>
      <c r="D689" s="56">
        <f ca="1" t="shared" si="31"/>
        <v>0.0668940196930567</v>
      </c>
      <c r="E689" s="56">
        <f ca="1" t="shared" si="32"/>
        <v>2</v>
      </c>
      <c r="F689" s="64">
        <f ca="1">IF(E689=1,$C$4+SQRT(D689*($C$6-$C$4)*($C$5-$C$4)),$C$6-SQRT((1-D689)*($C$6-$C$4)*($C$6-$C$5)))</f>
        <v>8.63390631338334</v>
      </c>
    </row>
    <row r="690" spans="2:6">
      <c r="B690" s="55">
        <v>674</v>
      </c>
      <c r="C690" s="56">
        <f ca="1" t="shared" si="30"/>
        <v>0.336622298489298</v>
      </c>
      <c r="D690" s="56">
        <f ca="1" t="shared" si="31"/>
        <v>0.913746073781431</v>
      </c>
      <c r="E690" s="56">
        <f ca="1" t="shared" si="32"/>
        <v>1</v>
      </c>
      <c r="F690" s="64">
        <f ca="1">IF(E690=1,$C$4+SQRT(D690*($C$6-$C$4)*($C$5-$C$4)),$C$6-SQRT((1-D690)*($C$6-$C$4)*($C$6-$C$5)))</f>
        <v>9.35184767912767</v>
      </c>
    </row>
    <row r="691" spans="2:6">
      <c r="B691" s="55">
        <v>675</v>
      </c>
      <c r="C691" s="56">
        <f ca="1" t="shared" si="30"/>
        <v>0.41442095992417</v>
      </c>
      <c r="D691" s="56">
        <f ca="1" t="shared" si="31"/>
        <v>0.705004098871538</v>
      </c>
      <c r="E691" s="56">
        <f ca="1" t="shared" si="32"/>
        <v>1</v>
      </c>
      <c r="F691" s="64">
        <f ca="1">IF(E691=1,$C$4+SQRT(D691*($C$6-$C$4)*($C$5-$C$4)),$C$6-SQRT((1-D691)*($C$6-$C$4)*($C$6-$C$5)))</f>
        <v>9.18743766057131</v>
      </c>
    </row>
    <row r="692" spans="2:6">
      <c r="B692" s="55">
        <v>676</v>
      </c>
      <c r="C692" s="56">
        <f ca="1" t="shared" si="30"/>
        <v>0.727666065776653</v>
      </c>
      <c r="D692" s="56">
        <f ca="1" t="shared" si="31"/>
        <v>0.121260162569112</v>
      </c>
      <c r="E692" s="56">
        <f ca="1" t="shared" si="32"/>
        <v>2</v>
      </c>
      <c r="F692" s="64">
        <f ca="1">IF(E692=1,$C$4+SQRT(D692*($C$6-$C$4)*($C$5-$C$4)),$C$6-SQRT((1-D692)*($C$6-$C$4)*($C$6-$C$5)))</f>
        <v>8.67430030743695</v>
      </c>
    </row>
    <row r="693" spans="2:6">
      <c r="B693" s="55">
        <v>677</v>
      </c>
      <c r="C693" s="56">
        <f ca="1" t="shared" si="30"/>
        <v>0.0579236885873837</v>
      </c>
      <c r="D693" s="56">
        <f ca="1" t="shared" si="31"/>
        <v>0.27645908001733</v>
      </c>
      <c r="E693" s="56">
        <f ca="1" t="shared" si="32"/>
        <v>1</v>
      </c>
      <c r="F693" s="64">
        <f ca="1">IF(E693=1,$C$4+SQRT(D693*($C$6-$C$4)*($C$5-$C$4)),$C$6-SQRT((1-D693)*($C$6-$C$4)*($C$6-$C$5)))</f>
        <v>8.74358466904224</v>
      </c>
    </row>
    <row r="694" spans="2:6">
      <c r="B694" s="55">
        <v>678</v>
      </c>
      <c r="C694" s="56">
        <f ca="1" t="shared" si="30"/>
        <v>0.461641006649741</v>
      </c>
      <c r="D694" s="56">
        <f ca="1" t="shared" si="31"/>
        <v>0.22547843440579</v>
      </c>
      <c r="E694" s="56">
        <f ca="1" t="shared" si="32"/>
        <v>1</v>
      </c>
      <c r="F694" s="64">
        <f ca="1">IF(E694=1,$C$4+SQRT(D694*($C$6-$C$4)*($C$5-$C$4)),$C$6-SQRT((1-D694)*($C$6-$C$4)*($C$6-$C$5)))</f>
        <v>8.67153322241835</v>
      </c>
    </row>
    <row r="695" spans="2:6">
      <c r="B695" s="55">
        <v>679</v>
      </c>
      <c r="C695" s="56">
        <f ca="1" t="shared" si="30"/>
        <v>0.10571756043067</v>
      </c>
      <c r="D695" s="56">
        <f ca="1" t="shared" si="31"/>
        <v>0.372974348266111</v>
      </c>
      <c r="E695" s="56">
        <f ca="1" t="shared" si="32"/>
        <v>1</v>
      </c>
      <c r="F695" s="64">
        <f ca="1">IF(E695=1,$C$4+SQRT(D695*($C$6-$C$4)*($C$5-$C$4)),$C$6-SQRT((1-D695)*($C$6-$C$4)*($C$6-$C$5)))</f>
        <v>8.86368321538179</v>
      </c>
    </row>
    <row r="696" spans="2:6">
      <c r="B696" s="55">
        <v>680</v>
      </c>
      <c r="C696" s="56">
        <f ca="1" t="shared" si="30"/>
        <v>0.504958985629314</v>
      </c>
      <c r="D696" s="56">
        <f ca="1" t="shared" si="31"/>
        <v>0.759406059334237</v>
      </c>
      <c r="E696" s="56">
        <f ca="1" t="shared" si="32"/>
        <v>2</v>
      </c>
      <c r="F696" s="64">
        <f ca="1">IF(E696=1,$C$4+SQRT(D696*($C$6-$C$4)*($C$5-$C$4)),$C$6-SQRT((1-D696)*($C$6-$C$4)*($C$6-$C$5)))</f>
        <v>9.30632292719773</v>
      </c>
    </row>
    <row r="697" spans="2:6">
      <c r="B697" s="55">
        <v>681</v>
      </c>
      <c r="C697" s="56">
        <f ca="1" t="shared" si="30"/>
        <v>0.752831997110932</v>
      </c>
      <c r="D697" s="56">
        <f ca="1" t="shared" si="31"/>
        <v>0.431831166640732</v>
      </c>
      <c r="E697" s="56">
        <f ca="1" t="shared" si="32"/>
        <v>2</v>
      </c>
      <c r="F697" s="64">
        <f ca="1">IF(E697=1,$C$4+SQRT(D697*($C$6-$C$4)*($C$5-$C$4)),$C$6-SQRT((1-D697)*($C$6-$C$4)*($C$6-$C$5)))</f>
        <v>8.93400859913481</v>
      </c>
    </row>
    <row r="698" spans="2:6">
      <c r="B698" s="55">
        <v>682</v>
      </c>
      <c r="C698" s="56">
        <f ca="1" t="shared" si="30"/>
        <v>0.331520933237263</v>
      </c>
      <c r="D698" s="56">
        <f ca="1" t="shared" si="31"/>
        <v>0.268974396612862</v>
      </c>
      <c r="E698" s="56">
        <f ca="1" t="shared" si="32"/>
        <v>1</v>
      </c>
      <c r="F698" s="64">
        <f ca="1">IF(E698=1,$C$4+SQRT(D698*($C$6-$C$4)*($C$5-$C$4)),$C$6-SQRT((1-D698)*($C$6-$C$4)*($C$6-$C$5)))</f>
        <v>8.73344992550666</v>
      </c>
    </row>
    <row r="699" spans="2:6">
      <c r="B699" s="55">
        <v>683</v>
      </c>
      <c r="C699" s="56">
        <f ca="1" t="shared" si="30"/>
        <v>0.542030324306056</v>
      </c>
      <c r="D699" s="56">
        <f ca="1" t="shared" si="31"/>
        <v>0.909111761061764</v>
      </c>
      <c r="E699" s="56">
        <f ca="1" t="shared" si="32"/>
        <v>2</v>
      </c>
      <c r="F699" s="64">
        <f ca="1">IF(E699=1,$C$4+SQRT(D699*($C$6-$C$4)*($C$5-$C$4)),$C$6-SQRT((1-D699)*($C$6-$C$4)*($C$6-$C$5)))</f>
        <v>9.57364747229966</v>
      </c>
    </row>
    <row r="700" spans="2:6">
      <c r="B700" s="55">
        <v>684</v>
      </c>
      <c r="C700" s="56">
        <f ca="1" t="shared" si="30"/>
        <v>0.746307212460614</v>
      </c>
      <c r="D700" s="56">
        <f ca="1" t="shared" si="31"/>
        <v>0.568853188751663</v>
      </c>
      <c r="E700" s="56">
        <f ca="1" t="shared" si="32"/>
        <v>2</v>
      </c>
      <c r="F700" s="64">
        <f ca="1">IF(E700=1,$C$4+SQRT(D700*($C$6-$C$4)*($C$5-$C$4)),$C$6-SQRT((1-D700)*($C$6-$C$4)*($C$6-$C$5)))</f>
        <v>9.07140233550979</v>
      </c>
    </row>
    <row r="701" spans="2:6">
      <c r="B701" s="55">
        <v>685</v>
      </c>
      <c r="C701" s="56">
        <f ca="1" t="shared" si="30"/>
        <v>0.47886899154717</v>
      </c>
      <c r="D701" s="56">
        <f ca="1" t="shared" si="31"/>
        <v>0.129445119345432</v>
      </c>
      <c r="E701" s="56">
        <f ca="1" t="shared" si="32"/>
        <v>1</v>
      </c>
      <c r="F701" s="64">
        <f ca="1">IF(E701=1,$C$4+SQRT(D701*($C$6-$C$4)*($C$5-$C$4)),$C$6-SQRT((1-D701)*($C$6-$C$4)*($C$6-$C$5)))</f>
        <v>8.50881257717441</v>
      </c>
    </row>
    <row r="702" spans="2:6">
      <c r="B702" s="55">
        <v>686</v>
      </c>
      <c r="C702" s="56">
        <f ca="1" t="shared" si="30"/>
        <v>0.880339015429628</v>
      </c>
      <c r="D702" s="56">
        <f ca="1" t="shared" si="31"/>
        <v>0.014209251376283</v>
      </c>
      <c r="E702" s="56">
        <f ca="1" t="shared" si="32"/>
        <v>2</v>
      </c>
      <c r="F702" s="64">
        <f ca="1">IF(E702=1,$C$4+SQRT(D702*($C$6-$C$4)*($C$5-$C$4)),$C$6-SQRT((1-D702)*($C$6-$C$4)*($C$6-$C$5)))</f>
        <v>8.59586984319564</v>
      </c>
    </row>
    <row r="703" spans="2:6">
      <c r="B703" s="55">
        <v>687</v>
      </c>
      <c r="C703" s="56">
        <f ca="1" t="shared" si="30"/>
        <v>0.326924735816781</v>
      </c>
      <c r="D703" s="56">
        <f ca="1" t="shared" si="31"/>
        <v>0.903845650197839</v>
      </c>
      <c r="E703" s="56">
        <f ca="1" t="shared" si="32"/>
        <v>1</v>
      </c>
      <c r="F703" s="64">
        <f ca="1">IF(E703=1,$C$4+SQRT(D703*($C$6-$C$4)*($C$5-$C$4)),$C$6-SQRT((1-D703)*($C$6-$C$4)*($C$6-$C$5)))</f>
        <v>9.34450410947519</v>
      </c>
    </row>
    <row r="704" spans="2:6">
      <c r="B704" s="55">
        <v>688</v>
      </c>
      <c r="C704" s="56">
        <f ca="1" t="shared" si="30"/>
        <v>0.344534493357556</v>
      </c>
      <c r="D704" s="56">
        <f ca="1" t="shared" si="31"/>
        <v>0.751468422407036</v>
      </c>
      <c r="E704" s="56">
        <f ca="1" t="shared" si="32"/>
        <v>1</v>
      </c>
      <c r="F704" s="64">
        <f ca="1">IF(E704=1,$C$4+SQRT(D704*($C$6-$C$4)*($C$5-$C$4)),$C$6-SQRT((1-D704)*($C$6-$C$4)*($C$6-$C$5)))</f>
        <v>9.22594324697927</v>
      </c>
    </row>
    <row r="705" spans="2:6">
      <c r="B705" s="55">
        <v>689</v>
      </c>
      <c r="C705" s="56">
        <f ca="1" t="shared" si="30"/>
        <v>0.546097894294305</v>
      </c>
      <c r="D705" s="56">
        <f ca="1" t="shared" si="31"/>
        <v>0.521075837782455</v>
      </c>
      <c r="E705" s="56">
        <f ca="1" t="shared" si="32"/>
        <v>2</v>
      </c>
      <c r="F705" s="64">
        <f ca="1">IF(E705=1,$C$4+SQRT(D705*($C$6-$C$4)*($C$5-$C$4)),$C$6-SQRT((1-D705)*($C$6-$C$4)*($C$6-$C$5)))</f>
        <v>9.0213027411732</v>
      </c>
    </row>
    <row r="706" spans="2:6">
      <c r="B706" s="55">
        <v>690</v>
      </c>
      <c r="C706" s="56">
        <f ca="1" t="shared" si="30"/>
        <v>0.776656543772336</v>
      </c>
      <c r="D706" s="56">
        <f ca="1" t="shared" si="31"/>
        <v>0.547743524724582</v>
      </c>
      <c r="E706" s="56">
        <f ca="1" t="shared" si="32"/>
        <v>2</v>
      </c>
      <c r="F706" s="64">
        <f ca="1">IF(E706=1,$C$4+SQRT(D706*($C$6-$C$4)*($C$5-$C$4)),$C$6-SQRT((1-D706)*($C$6-$C$4)*($C$6-$C$5)))</f>
        <v>9.04894114243606</v>
      </c>
    </row>
    <row r="707" spans="2:6">
      <c r="B707" s="55">
        <v>691</v>
      </c>
      <c r="C707" s="56">
        <f ca="1" t="shared" si="30"/>
        <v>0.444058378550734</v>
      </c>
      <c r="D707" s="56">
        <f ca="1" t="shared" si="31"/>
        <v>0.808474165655335</v>
      </c>
      <c r="E707" s="56">
        <f ca="1" t="shared" si="32"/>
        <v>1</v>
      </c>
      <c r="F707" s="64">
        <f ca="1">IF(E707=1,$C$4+SQRT(D707*($C$6-$C$4)*($C$5-$C$4)),$C$6-SQRT((1-D707)*($C$6-$C$4)*($C$6-$C$5)))</f>
        <v>9.27159283236053</v>
      </c>
    </row>
    <row r="708" spans="2:6">
      <c r="B708" s="55">
        <v>692</v>
      </c>
      <c r="C708" s="56">
        <f ca="1" t="shared" si="30"/>
        <v>0.280239153229305</v>
      </c>
      <c r="D708" s="56">
        <f ca="1" t="shared" si="31"/>
        <v>0.683251681347586</v>
      </c>
      <c r="E708" s="56">
        <f ca="1" t="shared" si="32"/>
        <v>1</v>
      </c>
      <c r="F708" s="64">
        <f ca="1">IF(E708=1,$C$4+SQRT(D708*($C$6-$C$4)*($C$5-$C$4)),$C$6-SQRT((1-D708)*($C$6-$C$4)*($C$6-$C$5)))</f>
        <v>9.16897534734278</v>
      </c>
    </row>
    <row r="709" spans="2:6">
      <c r="B709" s="55">
        <v>693</v>
      </c>
      <c r="C709" s="56">
        <f ca="1" t="shared" si="30"/>
        <v>0.295143481993202</v>
      </c>
      <c r="D709" s="56">
        <f ca="1" t="shared" si="31"/>
        <v>0.63418345851494</v>
      </c>
      <c r="E709" s="56">
        <f ca="1" t="shared" si="32"/>
        <v>1</v>
      </c>
      <c r="F709" s="64">
        <f ca="1">IF(E709=1,$C$4+SQRT(D709*($C$6-$C$4)*($C$5-$C$4)),$C$6-SQRT((1-D709)*($C$6-$C$4)*($C$6-$C$5)))</f>
        <v>9.12621797047902</v>
      </c>
    </row>
    <row r="710" spans="2:6">
      <c r="B710" s="55">
        <v>694</v>
      </c>
      <c r="C710" s="56">
        <f ca="1" t="shared" si="30"/>
        <v>0.844664025744485</v>
      </c>
      <c r="D710" s="56">
        <f ca="1" t="shared" si="31"/>
        <v>0.334379681418284</v>
      </c>
      <c r="E710" s="56">
        <f ca="1" t="shared" si="32"/>
        <v>2</v>
      </c>
      <c r="F710" s="64">
        <f ca="1">IF(E710=1,$C$4+SQRT(D710*($C$6-$C$4)*($C$5-$C$4)),$C$6-SQRT((1-D710)*($C$6-$C$4)*($C$6-$C$5)))</f>
        <v>8.84620598148394</v>
      </c>
    </row>
    <row r="711" spans="2:6">
      <c r="B711" s="55">
        <v>695</v>
      </c>
      <c r="C711" s="56">
        <f ca="1" t="shared" si="30"/>
        <v>0.246315633759568</v>
      </c>
      <c r="D711" s="56">
        <f ca="1" t="shared" si="31"/>
        <v>0.55386208399531</v>
      </c>
      <c r="E711" s="56">
        <f ca="1" t="shared" si="32"/>
        <v>1</v>
      </c>
      <c r="F711" s="64">
        <f ca="1">IF(E711=1,$C$4+SQRT(D711*($C$6-$C$4)*($C$5-$C$4)),$C$6-SQRT((1-D711)*($C$6-$C$4)*($C$6-$C$5)))</f>
        <v>9.05248475903009</v>
      </c>
    </row>
    <row r="712" spans="2:6">
      <c r="B712" s="55">
        <v>696</v>
      </c>
      <c r="C712" s="56">
        <f ca="1" t="shared" si="30"/>
        <v>0.599321546894514</v>
      </c>
      <c r="D712" s="56">
        <f ca="1" t="shared" si="31"/>
        <v>0.797644904265285</v>
      </c>
      <c r="E712" s="56">
        <f ca="1" t="shared" si="32"/>
        <v>2</v>
      </c>
      <c r="F712" s="64">
        <f ca="1">IF(E712=1,$C$4+SQRT(D712*($C$6-$C$4)*($C$5-$C$4)),$C$6-SQRT((1-D712)*($C$6-$C$4)*($C$6-$C$5)))</f>
        <v>9.3638316327658</v>
      </c>
    </row>
    <row r="713" spans="2:6">
      <c r="B713" s="55">
        <v>697</v>
      </c>
      <c r="C713" s="56">
        <f ca="1" t="shared" si="30"/>
        <v>0.884208102939266</v>
      </c>
      <c r="D713" s="56">
        <f ca="1" t="shared" si="31"/>
        <v>0.502461678816678</v>
      </c>
      <c r="E713" s="56">
        <f ca="1" t="shared" si="32"/>
        <v>2</v>
      </c>
      <c r="F713" s="64">
        <f ca="1">IF(E713=1,$C$4+SQRT(D713*($C$6-$C$4)*($C$5-$C$4)),$C$6-SQRT((1-D713)*($C$6-$C$4)*($C$6-$C$5)))</f>
        <v>9.00246471622972</v>
      </c>
    </row>
    <row r="714" spans="2:6">
      <c r="B714" s="55">
        <v>698</v>
      </c>
      <c r="C714" s="56">
        <f ca="1" t="shared" si="30"/>
        <v>0.442892204627755</v>
      </c>
      <c r="D714" s="56">
        <f ca="1" t="shared" si="31"/>
        <v>0.744311868425092</v>
      </c>
      <c r="E714" s="56">
        <f ca="1" t="shared" si="32"/>
        <v>1</v>
      </c>
      <c r="F714" s="64">
        <f ca="1">IF(E714=1,$C$4+SQRT(D714*($C$6-$C$4)*($C$5-$C$4)),$C$6-SQRT((1-D714)*($C$6-$C$4)*($C$6-$C$5)))</f>
        <v>9.22009169198474</v>
      </c>
    </row>
    <row r="715" spans="2:6">
      <c r="B715" s="55">
        <v>699</v>
      </c>
      <c r="C715" s="56">
        <f ca="1" t="shared" si="30"/>
        <v>0.095535367048303</v>
      </c>
      <c r="D715" s="56">
        <f ca="1" t="shared" si="31"/>
        <v>0.892209742449954</v>
      </c>
      <c r="E715" s="56">
        <f ca="1" t="shared" si="32"/>
        <v>1</v>
      </c>
      <c r="F715" s="64">
        <f ca="1">IF(E715=1,$C$4+SQRT(D715*($C$6-$C$4)*($C$5-$C$4)),$C$6-SQRT((1-D715)*($C$6-$C$4)*($C$6-$C$5)))</f>
        <v>9.3358216516062</v>
      </c>
    </row>
    <row r="716" spans="2:6">
      <c r="B716" s="55">
        <v>700</v>
      </c>
      <c r="C716" s="56">
        <f ca="1" t="shared" si="30"/>
        <v>0.372346121485719</v>
      </c>
      <c r="D716" s="56">
        <f ca="1" t="shared" si="31"/>
        <v>0.739919226861722</v>
      </c>
      <c r="E716" s="56">
        <f ca="1" t="shared" si="32"/>
        <v>1</v>
      </c>
      <c r="F716" s="64">
        <f ca="1">IF(E716=1,$C$4+SQRT(D716*($C$6-$C$4)*($C$5-$C$4)),$C$6-SQRT((1-D716)*($C$6-$C$4)*($C$6-$C$5)))</f>
        <v>9.21648610913707</v>
      </c>
    </row>
    <row r="717" spans="2:6">
      <c r="B717" s="55">
        <v>701</v>
      </c>
      <c r="C717" s="56">
        <f ca="1" t="shared" si="30"/>
        <v>0.865467837808999</v>
      </c>
      <c r="D717" s="56">
        <f ca="1" t="shared" si="31"/>
        <v>0.294437517192732</v>
      </c>
      <c r="E717" s="56">
        <f ca="1" t="shared" si="32"/>
        <v>2</v>
      </c>
      <c r="F717" s="64">
        <f ca="1">IF(E717=1,$C$4+SQRT(D717*($C$6-$C$4)*($C$5-$C$4)),$C$6-SQRT((1-D717)*($C$6-$C$4)*($C$6-$C$5)))</f>
        <v>8.81209218976617</v>
      </c>
    </row>
    <row r="718" spans="2:6">
      <c r="B718" s="55">
        <v>702</v>
      </c>
      <c r="C718" s="56">
        <f ca="1" t="shared" si="30"/>
        <v>0.727607380886527</v>
      </c>
      <c r="D718" s="56">
        <f ca="1" t="shared" si="31"/>
        <v>0.244179531928424</v>
      </c>
      <c r="E718" s="56">
        <f ca="1" t="shared" si="32"/>
        <v>2</v>
      </c>
      <c r="F718" s="64">
        <f ca="1">IF(E718=1,$C$4+SQRT(D718*($C$6-$C$4)*($C$5-$C$4)),$C$6-SQRT((1-D718)*($C$6-$C$4)*($C$6-$C$5)))</f>
        <v>8.77051192110572</v>
      </c>
    </row>
    <row r="719" spans="2:6">
      <c r="B719" s="55">
        <v>703</v>
      </c>
      <c r="C719" s="56">
        <f ca="1" t="shared" si="30"/>
        <v>0.684601564073081</v>
      </c>
      <c r="D719" s="56">
        <f ca="1" t="shared" si="31"/>
        <v>0.499560461030296</v>
      </c>
      <c r="E719" s="56">
        <f ca="1" t="shared" si="32"/>
        <v>2</v>
      </c>
      <c r="F719" s="64">
        <f ca="1">IF(E719=1,$C$4+SQRT(D719*($C$6-$C$4)*($C$5-$C$4)),$C$6-SQRT((1-D719)*($C$6-$C$4)*($C$6-$C$5)))</f>
        <v>8.99956055758511</v>
      </c>
    </row>
    <row r="720" spans="2:6">
      <c r="B720" s="55">
        <v>704</v>
      </c>
      <c r="C720" s="56">
        <f ca="1" t="shared" si="30"/>
        <v>0.849818224524274</v>
      </c>
      <c r="D720" s="56">
        <f ca="1" t="shared" si="31"/>
        <v>0.470830464945795</v>
      </c>
      <c r="E720" s="56">
        <f ca="1" t="shared" si="32"/>
        <v>2</v>
      </c>
      <c r="F720" s="64">
        <f ca="1">IF(E720=1,$C$4+SQRT(D720*($C$6-$C$4)*($C$5-$C$4)),$C$6-SQRT((1-D720)*($C$6-$C$4)*($C$6-$C$5)))</f>
        <v>8.97124392098593</v>
      </c>
    </row>
    <row r="721" spans="2:6">
      <c r="B721" s="55">
        <v>705</v>
      </c>
      <c r="C721" s="56">
        <f ca="1" t="shared" ref="C721:C784" si="33">RAND()</f>
        <v>0.855655228877725</v>
      </c>
      <c r="D721" s="56">
        <f ca="1" t="shared" ref="D721:D784" si="34">RAND()</f>
        <v>0.480760714816978</v>
      </c>
      <c r="E721" s="56">
        <f ca="1" t="shared" ref="E721:E784" si="35">IF(C721&lt;=$C$10,1,2)</f>
        <v>2</v>
      </c>
      <c r="F721" s="64">
        <f ca="1">IF(E721=1,$C$4+SQRT(D721*($C$6-$C$4)*($C$5-$C$4)),$C$6-SQRT((1-D721)*($C$6-$C$4)*($C$6-$C$5)))</f>
        <v>8.98094231254259</v>
      </c>
    </row>
    <row r="722" spans="2:6">
      <c r="B722" s="55">
        <v>706</v>
      </c>
      <c r="C722" s="56">
        <f ca="1" t="shared" si="33"/>
        <v>0.678191319611717</v>
      </c>
      <c r="D722" s="56">
        <f ca="1" t="shared" si="34"/>
        <v>0.0498089052649786</v>
      </c>
      <c r="E722" s="56">
        <f ca="1" t="shared" si="35"/>
        <v>2</v>
      </c>
      <c r="F722" s="64">
        <f ca="1">IF(E722=1,$C$4+SQRT(D722*($C$6-$C$4)*($C$5-$C$4)),$C$6-SQRT((1-D722)*($C$6-$C$4)*($C$6-$C$5)))</f>
        <v>8.62145649707017</v>
      </c>
    </row>
    <row r="723" spans="2:6">
      <c r="B723" s="55">
        <v>707</v>
      </c>
      <c r="C723" s="56">
        <f ca="1" t="shared" si="33"/>
        <v>0.515815073792149</v>
      </c>
      <c r="D723" s="56">
        <f ca="1" t="shared" si="34"/>
        <v>0.942208424783692</v>
      </c>
      <c r="E723" s="56">
        <f ca="1" t="shared" si="35"/>
        <v>2</v>
      </c>
      <c r="F723" s="64">
        <f ca="1">IF(E723=1,$C$4+SQRT(D723*($C$6-$C$4)*($C$5-$C$4)),$C$6-SQRT((1-D723)*($C$6-$C$4)*($C$6-$C$5)))</f>
        <v>9.66002477967855</v>
      </c>
    </row>
    <row r="724" spans="2:6">
      <c r="B724" s="55">
        <v>708</v>
      </c>
      <c r="C724" s="56">
        <f ca="1" t="shared" si="33"/>
        <v>0.148255733583262</v>
      </c>
      <c r="D724" s="56">
        <f ca="1" t="shared" si="34"/>
        <v>0.094653723390727</v>
      </c>
      <c r="E724" s="56">
        <f ca="1" t="shared" si="35"/>
        <v>1</v>
      </c>
      <c r="F724" s="64">
        <f ca="1">IF(E724=1,$C$4+SQRT(D724*($C$6-$C$4)*($C$5-$C$4)),$C$6-SQRT((1-D724)*($C$6-$C$4)*($C$6-$C$5)))</f>
        <v>8.4350947560951</v>
      </c>
    </row>
    <row r="725" spans="2:6">
      <c r="B725" s="55">
        <v>709</v>
      </c>
      <c r="C725" s="56">
        <f ca="1" t="shared" si="33"/>
        <v>0.460943075765506</v>
      </c>
      <c r="D725" s="56">
        <f ca="1" t="shared" si="34"/>
        <v>0.233952474420106</v>
      </c>
      <c r="E725" s="56">
        <f ca="1" t="shared" si="35"/>
        <v>1</v>
      </c>
      <c r="F725" s="64">
        <f ca="1">IF(E725=1,$C$4+SQRT(D725*($C$6-$C$4)*($C$5-$C$4)),$C$6-SQRT((1-D725)*($C$6-$C$4)*($C$6-$C$5)))</f>
        <v>8.6840357803801</v>
      </c>
    </row>
    <row r="726" spans="2:6">
      <c r="B726" s="55">
        <v>710</v>
      </c>
      <c r="C726" s="56">
        <f ca="1" t="shared" si="33"/>
        <v>0.900046539073816</v>
      </c>
      <c r="D726" s="56">
        <f ca="1" t="shared" si="34"/>
        <v>0.202237570695991</v>
      </c>
      <c r="E726" s="56">
        <f ca="1" t="shared" si="35"/>
        <v>2</v>
      </c>
      <c r="F726" s="64">
        <f ca="1">IF(E726=1,$C$4+SQRT(D726*($C$6-$C$4)*($C$5-$C$4)),$C$6-SQRT((1-D726)*($C$6-$C$4)*($C$6-$C$5)))</f>
        <v>8.73685912954729</v>
      </c>
    </row>
    <row r="727" spans="2:6">
      <c r="B727" s="55">
        <v>711</v>
      </c>
      <c r="C727" s="56">
        <f ca="1" t="shared" si="33"/>
        <v>0.788029777135533</v>
      </c>
      <c r="D727" s="56">
        <f ca="1" t="shared" si="34"/>
        <v>0.600715319730153</v>
      </c>
      <c r="E727" s="56">
        <f ca="1" t="shared" si="35"/>
        <v>2</v>
      </c>
      <c r="F727" s="64">
        <f ca="1">IF(E727=1,$C$4+SQRT(D727*($C$6-$C$4)*($C$5-$C$4)),$C$6-SQRT((1-D727)*($C$6-$C$4)*($C$6-$C$5)))</f>
        <v>9.10637291864017</v>
      </c>
    </row>
    <row r="728" spans="2:6">
      <c r="B728" s="55">
        <v>712</v>
      </c>
      <c r="C728" s="56">
        <f ca="1" t="shared" si="33"/>
        <v>0.662097450809817</v>
      </c>
      <c r="D728" s="56">
        <f ca="1" t="shared" si="34"/>
        <v>0.471975862672812</v>
      </c>
      <c r="E728" s="56">
        <f ca="1" t="shared" si="35"/>
        <v>2</v>
      </c>
      <c r="F728" s="64">
        <f ca="1">IF(E728=1,$C$4+SQRT(D728*($C$6-$C$4)*($C$5-$C$4)),$C$6-SQRT((1-D728)*($C$6-$C$4)*($C$6-$C$5)))</f>
        <v>8.97235790537056</v>
      </c>
    </row>
    <row r="729" spans="2:6">
      <c r="B729" s="55">
        <v>713</v>
      </c>
      <c r="C729" s="56">
        <f ca="1" t="shared" si="33"/>
        <v>0.515031004773518</v>
      </c>
      <c r="D729" s="56">
        <f ca="1" t="shared" si="34"/>
        <v>0.756952136540055</v>
      </c>
      <c r="E729" s="56">
        <f ca="1" t="shared" si="35"/>
        <v>2</v>
      </c>
      <c r="F729" s="64">
        <f ca="1">IF(E729=1,$C$4+SQRT(D729*($C$6-$C$4)*($C$5-$C$4)),$C$6-SQRT((1-D729)*($C$6-$C$4)*($C$6-$C$5)))</f>
        <v>9.30279434388418</v>
      </c>
    </row>
    <row r="730" spans="2:6">
      <c r="B730" s="55">
        <v>714</v>
      </c>
      <c r="C730" s="56">
        <f ca="1" t="shared" si="33"/>
        <v>0.94858368987196</v>
      </c>
      <c r="D730" s="56">
        <f ca="1" t="shared" si="34"/>
        <v>0.037832875740458</v>
      </c>
      <c r="E730" s="56">
        <f ca="1" t="shared" si="35"/>
        <v>2</v>
      </c>
      <c r="F730" s="64">
        <f ca="1">IF(E730=1,$C$4+SQRT(D730*($C$6-$C$4)*($C$5-$C$4)),$C$6-SQRT((1-D730)*($C$6-$C$4)*($C$6-$C$5)))</f>
        <v>8.61279624837622</v>
      </c>
    </row>
    <row r="731" spans="2:6">
      <c r="B731" s="55">
        <v>715</v>
      </c>
      <c r="C731" s="56">
        <f ca="1" t="shared" si="33"/>
        <v>0.544053168790772</v>
      </c>
      <c r="D731" s="56">
        <f ca="1" t="shared" si="34"/>
        <v>0.211017900037239</v>
      </c>
      <c r="E731" s="56">
        <f ca="1" t="shared" si="35"/>
        <v>2</v>
      </c>
      <c r="F731" s="64">
        <f ca="1">IF(E731=1,$C$4+SQRT(D731*($C$6-$C$4)*($C$5-$C$4)),$C$6-SQRT((1-D731)*($C$6-$C$4)*($C$6-$C$5)))</f>
        <v>8.743829549812</v>
      </c>
    </row>
    <row r="732" spans="2:6">
      <c r="B732" s="55">
        <v>716</v>
      </c>
      <c r="C732" s="56">
        <f ca="1" t="shared" si="33"/>
        <v>0.622765045962276</v>
      </c>
      <c r="D732" s="56">
        <f ca="1" t="shared" si="34"/>
        <v>0.487178262938871</v>
      </c>
      <c r="E732" s="56">
        <f ca="1" t="shared" si="35"/>
        <v>2</v>
      </c>
      <c r="F732" s="64">
        <f ca="1">IF(E732=1,$C$4+SQRT(D732*($C$6-$C$4)*($C$5-$C$4)),$C$6-SQRT((1-D732)*($C$6-$C$4)*($C$6-$C$5)))</f>
        <v>8.9872594240763</v>
      </c>
    </row>
    <row r="733" spans="2:6">
      <c r="B733" s="55">
        <v>717</v>
      </c>
      <c r="C733" s="56">
        <f ca="1" t="shared" si="33"/>
        <v>0.536117766481274</v>
      </c>
      <c r="D733" s="56">
        <f ca="1" t="shared" si="34"/>
        <v>0.581442431839396</v>
      </c>
      <c r="E733" s="56">
        <f ca="1" t="shared" si="35"/>
        <v>2</v>
      </c>
      <c r="F733" s="64">
        <f ca="1">IF(E733=1,$C$4+SQRT(D733*($C$6-$C$4)*($C$5-$C$4)),$C$6-SQRT((1-D733)*($C$6-$C$4)*($C$6-$C$5)))</f>
        <v>9.08506003676678</v>
      </c>
    </row>
    <row r="734" spans="2:6">
      <c r="B734" s="55">
        <v>718</v>
      </c>
      <c r="C734" s="56">
        <f ca="1" t="shared" si="33"/>
        <v>0.984581963422283</v>
      </c>
      <c r="D734" s="56">
        <f ca="1" t="shared" si="34"/>
        <v>0.224687668301069</v>
      </c>
      <c r="E734" s="56">
        <f ca="1" t="shared" si="35"/>
        <v>2</v>
      </c>
      <c r="F734" s="64">
        <f ca="1">IF(E734=1,$C$4+SQRT(D734*($C$6-$C$4)*($C$5-$C$4)),$C$6-SQRT((1-D734)*($C$6-$C$4)*($C$6-$C$5)))</f>
        <v>8.75475919461421</v>
      </c>
    </row>
    <row r="735" spans="2:6">
      <c r="B735" s="55">
        <v>719</v>
      </c>
      <c r="C735" s="56">
        <f ca="1" t="shared" si="33"/>
        <v>0.153063245344959</v>
      </c>
      <c r="D735" s="56">
        <f ca="1" t="shared" si="34"/>
        <v>0.872266873872673</v>
      </c>
      <c r="E735" s="56">
        <f ca="1" t="shared" si="35"/>
        <v>1</v>
      </c>
      <c r="F735" s="64">
        <f ca="1">IF(E735=1,$C$4+SQRT(D735*($C$6-$C$4)*($C$5-$C$4)),$C$6-SQRT((1-D735)*($C$6-$C$4)*($C$6-$C$5)))</f>
        <v>9.32080799049118</v>
      </c>
    </row>
    <row r="736" spans="2:6">
      <c r="B736" s="55">
        <v>720</v>
      </c>
      <c r="C736" s="56">
        <f ca="1" t="shared" si="33"/>
        <v>0.273003425445241</v>
      </c>
      <c r="D736" s="56">
        <f ca="1" t="shared" si="34"/>
        <v>0.18507348319616</v>
      </c>
      <c r="E736" s="56">
        <f ca="1" t="shared" si="35"/>
        <v>1</v>
      </c>
      <c r="F736" s="64">
        <f ca="1">IF(E736=1,$C$4+SQRT(D736*($C$6-$C$4)*($C$5-$C$4)),$C$6-SQRT((1-D736)*($C$6-$C$4)*($C$6-$C$5)))</f>
        <v>8.60839704666634</v>
      </c>
    </row>
    <row r="737" spans="2:6">
      <c r="B737" s="55">
        <v>721</v>
      </c>
      <c r="C737" s="56">
        <f ca="1" t="shared" si="33"/>
        <v>0.593781497143469</v>
      </c>
      <c r="D737" s="56">
        <f ca="1" t="shared" si="34"/>
        <v>0.996004578619132</v>
      </c>
      <c r="E737" s="56">
        <f ca="1" t="shared" si="35"/>
        <v>2</v>
      </c>
      <c r="F737" s="64">
        <f ca="1">IF(E737=1,$C$4+SQRT(D737*($C$6-$C$4)*($C$5-$C$4)),$C$6-SQRT((1-D737)*($C$6-$C$4)*($C$6-$C$5)))</f>
        <v>9.91060848607538</v>
      </c>
    </row>
    <row r="738" spans="2:6">
      <c r="B738" s="55">
        <v>722</v>
      </c>
      <c r="C738" s="56">
        <f ca="1" t="shared" si="33"/>
        <v>0.554804497616343</v>
      </c>
      <c r="D738" s="56">
        <f ca="1" t="shared" si="34"/>
        <v>0.927985466360966</v>
      </c>
      <c r="E738" s="56">
        <f ca="1" t="shared" si="35"/>
        <v>2</v>
      </c>
      <c r="F738" s="64">
        <f ca="1">IF(E738=1,$C$4+SQRT(D738*($C$6-$C$4)*($C$5-$C$4)),$C$6-SQRT((1-D738)*($C$6-$C$4)*($C$6-$C$5)))</f>
        <v>9.62048838321065</v>
      </c>
    </row>
    <row r="739" spans="2:6">
      <c r="B739" s="55">
        <v>723</v>
      </c>
      <c r="C739" s="56">
        <f ca="1" t="shared" si="33"/>
        <v>0.0455511071494634</v>
      </c>
      <c r="D739" s="56">
        <f ca="1" t="shared" si="34"/>
        <v>0.21659638111978</v>
      </c>
      <c r="E739" s="56">
        <f ca="1" t="shared" si="35"/>
        <v>1</v>
      </c>
      <c r="F739" s="64">
        <f ca="1">IF(E739=1,$C$4+SQRT(D739*($C$6-$C$4)*($C$5-$C$4)),$C$6-SQRT((1-D739)*($C$6-$C$4)*($C$6-$C$5)))</f>
        <v>8.65817380853355</v>
      </c>
    </row>
    <row r="740" spans="2:6">
      <c r="B740" s="55">
        <v>724</v>
      </c>
      <c r="C740" s="56">
        <f ca="1" t="shared" si="33"/>
        <v>0.483004003032407</v>
      </c>
      <c r="D740" s="56">
        <f ca="1" t="shared" si="34"/>
        <v>0.0364296256361833</v>
      </c>
      <c r="E740" s="56">
        <f ca="1" t="shared" si="35"/>
        <v>1</v>
      </c>
      <c r="F740" s="64">
        <f ca="1">IF(E740=1,$C$4+SQRT(D740*($C$6-$C$4)*($C$5-$C$4)),$C$6-SQRT((1-D740)*($C$6-$C$4)*($C$6-$C$5)))</f>
        <v>8.26992452884532</v>
      </c>
    </row>
    <row r="741" spans="2:6">
      <c r="B741" s="55">
        <v>725</v>
      </c>
      <c r="C741" s="56">
        <f ca="1" t="shared" si="33"/>
        <v>0.606796736180007</v>
      </c>
      <c r="D741" s="56">
        <f ca="1" t="shared" si="34"/>
        <v>0.543333295188579</v>
      </c>
      <c r="E741" s="56">
        <f ca="1" t="shared" si="35"/>
        <v>2</v>
      </c>
      <c r="F741" s="64">
        <f ca="1">IF(E741=1,$C$4+SQRT(D741*($C$6-$C$4)*($C$5-$C$4)),$C$6-SQRT((1-D741)*($C$6-$C$4)*($C$6-$C$5)))</f>
        <v>9.0443152142977</v>
      </c>
    </row>
    <row r="742" spans="2:6">
      <c r="B742" s="55">
        <v>726</v>
      </c>
      <c r="C742" s="56">
        <f ca="1" t="shared" si="33"/>
        <v>0.00826811986744391</v>
      </c>
      <c r="D742" s="56">
        <f ca="1" t="shared" si="34"/>
        <v>0.902759014574765</v>
      </c>
      <c r="E742" s="56">
        <f ca="1" t="shared" si="35"/>
        <v>1</v>
      </c>
      <c r="F742" s="64">
        <f ca="1">IF(E742=1,$C$4+SQRT(D742*($C$6-$C$4)*($C$5-$C$4)),$C$6-SQRT((1-D742)*($C$6-$C$4)*($C$6-$C$5)))</f>
        <v>9.34369566091043</v>
      </c>
    </row>
    <row r="743" spans="2:6">
      <c r="B743" s="55">
        <v>727</v>
      </c>
      <c r="C743" s="56">
        <f ca="1" t="shared" si="33"/>
        <v>0.387767448573733</v>
      </c>
      <c r="D743" s="56">
        <f ca="1" t="shared" si="34"/>
        <v>0.938811096098447</v>
      </c>
      <c r="E743" s="56">
        <f ca="1" t="shared" si="35"/>
        <v>1</v>
      </c>
      <c r="F743" s="64">
        <f ca="1">IF(E743=1,$C$4+SQRT(D743*($C$6-$C$4)*($C$5-$C$4)),$C$6-SQRT((1-D743)*($C$6-$C$4)*($C$6-$C$5)))</f>
        <v>9.37026354844493</v>
      </c>
    </row>
    <row r="744" spans="2:6">
      <c r="B744" s="55">
        <v>728</v>
      </c>
      <c r="C744" s="56">
        <f ca="1" t="shared" si="33"/>
        <v>0.770819989418627</v>
      </c>
      <c r="D744" s="56">
        <f ca="1" t="shared" si="34"/>
        <v>0.984074044452521</v>
      </c>
      <c r="E744" s="56">
        <f ca="1" t="shared" si="35"/>
        <v>2</v>
      </c>
      <c r="F744" s="64">
        <f ca="1">IF(E744=1,$C$4+SQRT(D744*($C$6-$C$4)*($C$5-$C$4)),$C$6-SQRT((1-D744)*($C$6-$C$4)*($C$6-$C$5)))</f>
        <v>9.82152896286804</v>
      </c>
    </row>
    <row r="745" spans="2:6">
      <c r="B745" s="55">
        <v>729</v>
      </c>
      <c r="C745" s="56">
        <f ca="1" t="shared" si="33"/>
        <v>0.81034910395779</v>
      </c>
      <c r="D745" s="56">
        <f ca="1" t="shared" si="34"/>
        <v>0.957519397383462</v>
      </c>
      <c r="E745" s="56">
        <f ca="1" t="shared" si="35"/>
        <v>2</v>
      </c>
      <c r="F745" s="64">
        <f ca="1">IF(E745=1,$C$4+SQRT(D745*($C$6-$C$4)*($C$5-$C$4)),$C$6-SQRT((1-D745)*($C$6-$C$4)*($C$6-$C$5)))</f>
        <v>9.70851894532736</v>
      </c>
    </row>
    <row r="746" spans="2:6">
      <c r="B746" s="55">
        <v>730</v>
      </c>
      <c r="C746" s="56">
        <f ca="1" t="shared" si="33"/>
        <v>0.264017210692859</v>
      </c>
      <c r="D746" s="56">
        <f ca="1" t="shared" si="34"/>
        <v>0.951174854086724</v>
      </c>
      <c r="E746" s="56">
        <f ca="1" t="shared" si="35"/>
        <v>1</v>
      </c>
      <c r="F746" s="64">
        <f ca="1">IF(E746=1,$C$4+SQRT(D746*($C$6-$C$4)*($C$5-$C$4)),$C$6-SQRT((1-D746)*($C$6-$C$4)*($C$6-$C$5)))</f>
        <v>9.37925694059281</v>
      </c>
    </row>
    <row r="747" spans="2:6">
      <c r="B747" s="55">
        <v>731</v>
      </c>
      <c r="C747" s="56">
        <f ca="1" t="shared" si="33"/>
        <v>0.769678687046933</v>
      </c>
      <c r="D747" s="56">
        <f ca="1" t="shared" si="34"/>
        <v>0.88732182196012</v>
      </c>
      <c r="E747" s="56">
        <f ca="1" t="shared" si="35"/>
        <v>2</v>
      </c>
      <c r="F747" s="64">
        <f ca="1">IF(E747=1,$C$4+SQRT(D747*($C$6-$C$4)*($C$5-$C$4)),$C$6-SQRT((1-D747)*($C$6-$C$4)*($C$6-$C$5)))</f>
        <v>9.5252828672991</v>
      </c>
    </row>
    <row r="748" spans="2:6">
      <c r="B748" s="55">
        <v>732</v>
      </c>
      <c r="C748" s="56">
        <f ca="1" t="shared" si="33"/>
        <v>0.184863705084693</v>
      </c>
      <c r="D748" s="56">
        <f ca="1" t="shared" si="34"/>
        <v>0.845167766107948</v>
      </c>
      <c r="E748" s="56">
        <f ca="1" t="shared" si="35"/>
        <v>1</v>
      </c>
      <c r="F748" s="64">
        <f ca="1">IF(E748=1,$C$4+SQRT(D748*($C$6-$C$4)*($C$5-$C$4)),$C$6-SQRT((1-D748)*($C$6-$C$4)*($C$6-$C$5)))</f>
        <v>9.30012904444747</v>
      </c>
    </row>
    <row r="749" spans="2:6">
      <c r="B749" s="55">
        <v>733</v>
      </c>
      <c r="C749" s="56">
        <f ca="1" t="shared" si="33"/>
        <v>0.602526020496609</v>
      </c>
      <c r="D749" s="56">
        <f ca="1" t="shared" si="34"/>
        <v>0.791411902773778</v>
      </c>
      <c r="E749" s="56">
        <f ca="1" t="shared" si="35"/>
        <v>2</v>
      </c>
      <c r="F749" s="64">
        <f ca="1">IF(E749=1,$C$4+SQRT(D749*($C$6-$C$4)*($C$5-$C$4)),$C$6-SQRT((1-D749)*($C$6-$C$4)*($C$6-$C$5)))</f>
        <v>9.35410821769243</v>
      </c>
    </row>
    <row r="750" spans="2:6">
      <c r="B750" s="55">
        <v>734</v>
      </c>
      <c r="C750" s="56">
        <f ca="1" t="shared" si="33"/>
        <v>0.000344164762142274</v>
      </c>
      <c r="D750" s="56">
        <f ca="1" t="shared" si="34"/>
        <v>0.960672464291474</v>
      </c>
      <c r="E750" s="56">
        <f ca="1" t="shared" si="35"/>
        <v>1</v>
      </c>
      <c r="F750" s="64">
        <f ca="1">IF(E750=1,$C$4+SQRT(D750*($C$6-$C$4)*($C$5-$C$4)),$C$6-SQRT((1-D750)*($C$6-$C$4)*($C$6-$C$5)))</f>
        <v>9.38612587039668</v>
      </c>
    </row>
    <row r="751" spans="2:6">
      <c r="B751" s="55">
        <v>735</v>
      </c>
      <c r="C751" s="56">
        <f ca="1" t="shared" si="33"/>
        <v>0.42216135126095</v>
      </c>
      <c r="D751" s="56">
        <f ca="1" t="shared" si="34"/>
        <v>0.95409800638825</v>
      </c>
      <c r="E751" s="56">
        <f ca="1" t="shared" si="35"/>
        <v>1</v>
      </c>
      <c r="F751" s="64">
        <f ca="1">IF(E751=1,$C$4+SQRT(D751*($C$6-$C$4)*($C$5-$C$4)),$C$6-SQRT((1-D751)*($C$6-$C$4)*($C$6-$C$5)))</f>
        <v>9.38137468225551</v>
      </c>
    </row>
    <row r="752" spans="2:6">
      <c r="B752" s="55">
        <v>736</v>
      </c>
      <c r="C752" s="56">
        <f ca="1" t="shared" si="33"/>
        <v>0.880632653627853</v>
      </c>
      <c r="D752" s="56">
        <f ca="1" t="shared" si="34"/>
        <v>0.678822317553772</v>
      </c>
      <c r="E752" s="56">
        <f ca="1" t="shared" si="35"/>
        <v>2</v>
      </c>
      <c r="F752" s="64">
        <f ca="1">IF(E752=1,$C$4+SQRT(D752*($C$6-$C$4)*($C$5-$C$4)),$C$6-SQRT((1-D752)*($C$6-$C$4)*($C$6-$C$5)))</f>
        <v>9.19852924888524</v>
      </c>
    </row>
    <row r="753" spans="2:6">
      <c r="B753" s="55">
        <v>737</v>
      </c>
      <c r="C753" s="56">
        <f ca="1" t="shared" si="33"/>
        <v>0.190000911916078</v>
      </c>
      <c r="D753" s="56">
        <f ca="1" t="shared" si="34"/>
        <v>0.498146328926534</v>
      </c>
      <c r="E753" s="56">
        <f ca="1" t="shared" si="35"/>
        <v>1</v>
      </c>
      <c r="F753" s="64">
        <f ca="1">IF(E753=1,$C$4+SQRT(D753*($C$6-$C$4)*($C$5-$C$4)),$C$6-SQRT((1-D753)*($C$6-$C$4)*($C$6-$C$5)))</f>
        <v>8.99814460768622</v>
      </c>
    </row>
    <row r="754" spans="2:6">
      <c r="B754" s="55">
        <v>738</v>
      </c>
      <c r="C754" s="56">
        <f ca="1" t="shared" si="33"/>
        <v>0.760299197113354</v>
      </c>
      <c r="D754" s="56">
        <f ca="1" t="shared" si="34"/>
        <v>0.810227308358474</v>
      </c>
      <c r="E754" s="56">
        <f ca="1" t="shared" si="35"/>
        <v>2</v>
      </c>
      <c r="F754" s="64">
        <f ca="1">IF(E754=1,$C$4+SQRT(D754*($C$6-$C$4)*($C$5-$C$4)),$C$6-SQRT((1-D754)*($C$6-$C$4)*($C$6-$C$5)))</f>
        <v>9.38392745290587</v>
      </c>
    </row>
    <row r="755" spans="2:6">
      <c r="B755" s="55">
        <v>739</v>
      </c>
      <c r="C755" s="56">
        <f ca="1" t="shared" si="33"/>
        <v>0.721131308709452</v>
      </c>
      <c r="D755" s="56">
        <f ca="1" t="shared" si="34"/>
        <v>0.406082307046576</v>
      </c>
      <c r="E755" s="56">
        <f ca="1" t="shared" si="35"/>
        <v>2</v>
      </c>
      <c r="F755" s="64">
        <f ca="1">IF(E755=1,$C$4+SQRT(D755*($C$6-$C$4)*($C$5-$C$4)),$C$6-SQRT((1-D755)*($C$6-$C$4)*($C$6-$C$5)))</f>
        <v>8.91012138937089</v>
      </c>
    </row>
    <row r="756" spans="2:6">
      <c r="B756" s="55">
        <v>740</v>
      </c>
      <c r="C756" s="56">
        <f ca="1" t="shared" si="33"/>
        <v>0.245167856191185</v>
      </c>
      <c r="D756" s="56">
        <f ca="1" t="shared" si="34"/>
        <v>0.64525273508832</v>
      </c>
      <c r="E756" s="56">
        <f ca="1" t="shared" si="35"/>
        <v>1</v>
      </c>
      <c r="F756" s="64">
        <f ca="1">IF(E756=1,$C$4+SQRT(D756*($C$6-$C$4)*($C$5-$C$4)),$C$6-SQRT((1-D756)*($C$6-$C$4)*($C$6-$C$5)))</f>
        <v>9.1360041682039</v>
      </c>
    </row>
    <row r="757" spans="2:6">
      <c r="B757" s="55">
        <v>741</v>
      </c>
      <c r="C757" s="56">
        <f ca="1" t="shared" si="33"/>
        <v>0.426624307352963</v>
      </c>
      <c r="D757" s="56">
        <f ca="1" t="shared" si="34"/>
        <v>0.207941337023599</v>
      </c>
      <c r="E757" s="56">
        <f ca="1" t="shared" si="35"/>
        <v>1</v>
      </c>
      <c r="F757" s="64">
        <f ca="1">IF(E757=1,$C$4+SQRT(D757*($C$6-$C$4)*($C$5-$C$4)),$C$6-SQRT((1-D757)*($C$6-$C$4)*($C$6-$C$5)))</f>
        <v>8.64488966036617</v>
      </c>
    </row>
    <row r="758" spans="2:6">
      <c r="B758" s="55">
        <v>742</v>
      </c>
      <c r="C758" s="56">
        <f ca="1" t="shared" si="33"/>
        <v>0.627927685944847</v>
      </c>
      <c r="D758" s="56">
        <f ca="1" t="shared" si="34"/>
        <v>0.302995595950803</v>
      </c>
      <c r="E758" s="56">
        <f ca="1" t="shared" si="35"/>
        <v>2</v>
      </c>
      <c r="F758" s="64">
        <f ca="1">IF(E758=1,$C$4+SQRT(D758*($C$6-$C$4)*($C$5-$C$4)),$C$6-SQRT((1-D758)*($C$6-$C$4)*($C$6-$C$5)))</f>
        <v>8.81931849845168</v>
      </c>
    </row>
    <row r="759" spans="2:6">
      <c r="B759" s="55">
        <v>743</v>
      </c>
      <c r="C759" s="56">
        <f ca="1" t="shared" si="33"/>
        <v>0.880340792610725</v>
      </c>
      <c r="D759" s="56">
        <f ca="1" t="shared" si="34"/>
        <v>0.0090807747469217</v>
      </c>
      <c r="E759" s="56">
        <f ca="1" t="shared" si="35"/>
        <v>2</v>
      </c>
      <c r="F759" s="64">
        <f ca="1">IF(E759=1,$C$4+SQRT(D759*($C$6-$C$4)*($C$5-$C$4)),$C$6-SQRT((1-D759)*($C$6-$C$4)*($C$6-$C$5)))</f>
        <v>8.59222215868193</v>
      </c>
    </row>
    <row r="760" spans="2:6">
      <c r="B760" s="55">
        <v>744</v>
      </c>
      <c r="C760" s="56">
        <f ca="1" t="shared" si="33"/>
        <v>0.609837623681168</v>
      </c>
      <c r="D760" s="56">
        <f ca="1" t="shared" si="34"/>
        <v>0.514992348406703</v>
      </c>
      <c r="E760" s="56">
        <f ca="1" t="shared" si="35"/>
        <v>2</v>
      </c>
      <c r="F760" s="64">
        <f ca="1">IF(E760=1,$C$4+SQRT(D760*($C$6-$C$4)*($C$5-$C$4)),$C$6-SQRT((1-D760)*($C$6-$C$4)*($C$6-$C$5)))</f>
        <v>9.01510645083512</v>
      </c>
    </row>
    <row r="761" spans="2:6">
      <c r="B761" s="55">
        <v>745</v>
      </c>
      <c r="C761" s="56">
        <f ca="1" t="shared" si="33"/>
        <v>0.790956194553238</v>
      </c>
      <c r="D761" s="56">
        <f ca="1" t="shared" si="34"/>
        <v>0.210644589606876</v>
      </c>
      <c r="E761" s="56">
        <f ca="1" t="shared" si="35"/>
        <v>2</v>
      </c>
      <c r="F761" s="64">
        <f ca="1">IF(E761=1,$C$4+SQRT(D761*($C$6-$C$4)*($C$5-$C$4)),$C$6-SQRT((1-D761)*($C$6-$C$4)*($C$6-$C$5)))</f>
        <v>8.74353240360674</v>
      </c>
    </row>
    <row r="762" spans="2:6">
      <c r="B762" s="55">
        <v>746</v>
      </c>
      <c r="C762" s="56">
        <f ca="1" t="shared" si="33"/>
        <v>0.711234345016849</v>
      </c>
      <c r="D762" s="56">
        <f ca="1" t="shared" si="34"/>
        <v>0.865429307053525</v>
      </c>
      <c r="E762" s="56">
        <f ca="1" t="shared" si="35"/>
        <v>2</v>
      </c>
      <c r="F762" s="64">
        <f ca="1">IF(E762=1,$C$4+SQRT(D762*($C$6-$C$4)*($C$5-$C$4)),$C$6-SQRT((1-D762)*($C$6-$C$4)*($C$6-$C$5)))</f>
        <v>9.48121161742677</v>
      </c>
    </row>
    <row r="763" spans="2:6">
      <c r="B763" s="55">
        <v>747</v>
      </c>
      <c r="C763" s="56">
        <f ca="1" t="shared" si="33"/>
        <v>0.157837494022121</v>
      </c>
      <c r="D763" s="56">
        <f ca="1" t="shared" si="34"/>
        <v>0.669478460808175</v>
      </c>
      <c r="E763" s="56">
        <f ca="1" t="shared" si="35"/>
        <v>1</v>
      </c>
      <c r="F763" s="64">
        <f ca="1">IF(E763=1,$C$4+SQRT(D763*($C$6-$C$4)*($C$5-$C$4)),$C$6-SQRT((1-D763)*($C$6-$C$4)*($C$6-$C$5)))</f>
        <v>9.15713306132715</v>
      </c>
    </row>
    <row r="764" spans="2:6">
      <c r="B764" s="55">
        <v>748</v>
      </c>
      <c r="C764" s="56">
        <f ca="1" t="shared" si="33"/>
        <v>0.290342017554724</v>
      </c>
      <c r="D764" s="56">
        <f ca="1" t="shared" si="34"/>
        <v>0.613291250484083</v>
      </c>
      <c r="E764" s="56">
        <f ca="1" t="shared" si="35"/>
        <v>1</v>
      </c>
      <c r="F764" s="64">
        <f ca="1">IF(E764=1,$C$4+SQRT(D764*($C$6-$C$4)*($C$5-$C$4)),$C$6-SQRT((1-D764)*($C$6-$C$4)*($C$6-$C$5)))</f>
        <v>9.10751185138949</v>
      </c>
    </row>
    <row r="765" spans="2:6">
      <c r="B765" s="55">
        <v>749</v>
      </c>
      <c r="C765" s="56">
        <f ca="1" t="shared" si="33"/>
        <v>0.809938028878667</v>
      </c>
      <c r="D765" s="56">
        <f ca="1" t="shared" si="34"/>
        <v>0.00544042870489569</v>
      </c>
      <c r="E765" s="56">
        <f ca="1" t="shared" si="35"/>
        <v>2</v>
      </c>
      <c r="F765" s="64">
        <f ca="1">IF(E765=1,$C$4+SQRT(D765*($C$6-$C$4)*($C$5-$C$4)),$C$6-SQRT((1-D765)*($C$6-$C$4)*($C$6-$C$5)))</f>
        <v>8.58963864822159</v>
      </c>
    </row>
    <row r="766" spans="2:6">
      <c r="B766" s="55">
        <v>750</v>
      </c>
      <c r="C766" s="56">
        <f ca="1" t="shared" si="33"/>
        <v>0.309279180387026</v>
      </c>
      <c r="D766" s="56">
        <f ca="1" t="shared" si="34"/>
        <v>0.542047375838571</v>
      </c>
      <c r="E766" s="56">
        <f ca="1" t="shared" si="35"/>
        <v>1</v>
      </c>
      <c r="F766" s="64">
        <f ca="1">IF(E766=1,$C$4+SQRT(D766*($C$6-$C$4)*($C$5-$C$4)),$C$6-SQRT((1-D766)*($C$6-$C$4)*($C$6-$C$5)))</f>
        <v>9.04119870902587</v>
      </c>
    </row>
    <row r="767" spans="2:6">
      <c r="B767" s="55">
        <v>751</v>
      </c>
      <c r="C767" s="56">
        <f ca="1" t="shared" si="33"/>
        <v>0.931838494724558</v>
      </c>
      <c r="D767" s="56">
        <f ca="1" t="shared" si="34"/>
        <v>0.57608575203359</v>
      </c>
      <c r="E767" s="56">
        <f ca="1" t="shared" si="35"/>
        <v>2</v>
      </c>
      <c r="F767" s="64">
        <f ca="1">IF(E767=1,$C$4+SQRT(D767*($C$6-$C$4)*($C$5-$C$4)),$C$6-SQRT((1-D767)*($C$6-$C$4)*($C$6-$C$5)))</f>
        <v>9.07922397080896</v>
      </c>
    </row>
    <row r="768" spans="2:6">
      <c r="B768" s="55">
        <v>752</v>
      </c>
      <c r="C768" s="56">
        <f ca="1" t="shared" si="33"/>
        <v>0.23546718012415</v>
      </c>
      <c r="D768" s="56">
        <f ca="1" t="shared" si="34"/>
        <v>0.534100994226496</v>
      </c>
      <c r="E768" s="56">
        <f ca="1" t="shared" si="35"/>
        <v>1</v>
      </c>
      <c r="F768" s="64">
        <f ca="1">IF(E768=1,$C$4+SQRT(D768*($C$6-$C$4)*($C$5-$C$4)),$C$6-SQRT((1-D768)*($C$6-$C$4)*($C$6-$C$5)))</f>
        <v>9.03353857618039</v>
      </c>
    </row>
    <row r="769" spans="2:6">
      <c r="B769" s="55">
        <v>753</v>
      </c>
      <c r="C769" s="56">
        <f ca="1" t="shared" si="33"/>
        <v>0.732876178399418</v>
      </c>
      <c r="D769" s="56">
        <f ca="1" t="shared" si="34"/>
        <v>0.152828316585909</v>
      </c>
      <c r="E769" s="56">
        <f ca="1" t="shared" si="35"/>
        <v>2</v>
      </c>
      <c r="F769" s="64">
        <f ca="1">IF(E769=1,$C$4+SQRT(D769*($C$6-$C$4)*($C$5-$C$4)),$C$6-SQRT((1-D769)*($C$6-$C$4)*($C$6-$C$5)))</f>
        <v>8.69833054624909</v>
      </c>
    </row>
    <row r="770" spans="2:6">
      <c r="B770" s="55">
        <v>754</v>
      </c>
      <c r="C770" s="56">
        <f ca="1" t="shared" si="33"/>
        <v>0.881635577201471</v>
      </c>
      <c r="D770" s="56">
        <f ca="1" t="shared" si="34"/>
        <v>0.0344745111164222</v>
      </c>
      <c r="E770" s="56">
        <f ca="1" t="shared" si="35"/>
        <v>2</v>
      </c>
      <c r="F770" s="64">
        <f ca="1">IF(E770=1,$C$4+SQRT(D770*($C$6-$C$4)*($C$5-$C$4)),$C$6-SQRT((1-D770)*($C$6-$C$4)*($C$6-$C$5)))</f>
        <v>8.61037739736029</v>
      </c>
    </row>
    <row r="771" spans="2:6">
      <c r="B771" s="55">
        <v>755</v>
      </c>
      <c r="C771" s="56">
        <f ca="1" t="shared" si="33"/>
        <v>0.950786052362637</v>
      </c>
      <c r="D771" s="56">
        <f ca="1" t="shared" si="34"/>
        <v>0.610842065924873</v>
      </c>
      <c r="E771" s="56">
        <f ca="1" t="shared" si="35"/>
        <v>2</v>
      </c>
      <c r="F771" s="64">
        <f ca="1">IF(E771=1,$C$4+SQRT(D771*($C$6-$C$4)*($C$5-$C$4)),$C$6-SQRT((1-D771)*($C$6-$C$4)*($C$6-$C$5)))</f>
        <v>9.1177778804914</v>
      </c>
    </row>
    <row r="772" spans="2:6">
      <c r="B772" s="55">
        <v>756</v>
      </c>
      <c r="C772" s="56">
        <f ca="1" t="shared" si="33"/>
        <v>0.780463248036008</v>
      </c>
      <c r="D772" s="56">
        <f ca="1" t="shared" si="34"/>
        <v>0.519093933865957</v>
      </c>
      <c r="E772" s="56">
        <f ca="1" t="shared" si="35"/>
        <v>2</v>
      </c>
      <c r="F772" s="64">
        <f ca="1">IF(E772=1,$C$4+SQRT(D772*($C$6-$C$4)*($C$5-$C$4)),$C$6-SQRT((1-D772)*($C$6-$C$4)*($C$6-$C$5)))</f>
        <v>9.01927978899786</v>
      </c>
    </row>
    <row r="773" spans="2:6">
      <c r="B773" s="55">
        <v>757</v>
      </c>
      <c r="C773" s="56">
        <f ca="1" t="shared" si="33"/>
        <v>0.39132267462648</v>
      </c>
      <c r="D773" s="56">
        <f ca="1" t="shared" si="34"/>
        <v>0.161740496515351</v>
      </c>
      <c r="E773" s="56">
        <f ca="1" t="shared" si="35"/>
        <v>1</v>
      </c>
      <c r="F773" s="64">
        <f ca="1">IF(E773=1,$C$4+SQRT(D773*($C$6-$C$4)*($C$5-$C$4)),$C$6-SQRT((1-D773)*($C$6-$C$4)*($C$6-$C$5)))</f>
        <v>8.56875389495871</v>
      </c>
    </row>
    <row r="774" spans="2:6">
      <c r="B774" s="55">
        <v>758</v>
      </c>
      <c r="C774" s="56">
        <f ca="1" t="shared" si="33"/>
        <v>0.779424468987229</v>
      </c>
      <c r="D774" s="56">
        <f ca="1" t="shared" si="34"/>
        <v>0.393672323222714</v>
      </c>
      <c r="E774" s="56">
        <f ca="1" t="shared" si="35"/>
        <v>2</v>
      </c>
      <c r="F774" s="64">
        <f ca="1">IF(E774=1,$C$4+SQRT(D774*($C$6-$C$4)*($C$5-$C$4)),$C$6-SQRT((1-D774)*($C$6-$C$4)*($C$6-$C$5)))</f>
        <v>8.8987936825669</v>
      </c>
    </row>
    <row r="775" spans="2:6">
      <c r="B775" s="55">
        <v>759</v>
      </c>
      <c r="C775" s="56">
        <f ca="1" t="shared" si="33"/>
        <v>0.0200445141505567</v>
      </c>
      <c r="D775" s="56">
        <f ca="1" t="shared" si="34"/>
        <v>0.795287600106559</v>
      </c>
      <c r="E775" s="56">
        <f ca="1" t="shared" si="35"/>
        <v>1</v>
      </c>
      <c r="F775" s="64">
        <f ca="1">IF(E775=1,$C$4+SQRT(D775*($C$6-$C$4)*($C$5-$C$4)),$C$6-SQRT((1-D775)*($C$6-$C$4)*($C$6-$C$5)))</f>
        <v>9.26118008238836</v>
      </c>
    </row>
    <row r="776" spans="2:6">
      <c r="B776" s="55">
        <v>760</v>
      </c>
      <c r="C776" s="56">
        <f ca="1" t="shared" si="33"/>
        <v>0.329051317528294</v>
      </c>
      <c r="D776" s="56">
        <f ca="1" t="shared" si="34"/>
        <v>0.59165685334704</v>
      </c>
      <c r="E776" s="56">
        <f ca="1" t="shared" si="35"/>
        <v>1</v>
      </c>
      <c r="F776" s="64">
        <f ca="1">IF(E776=1,$C$4+SQRT(D776*($C$6-$C$4)*($C$5-$C$4)),$C$6-SQRT((1-D776)*($C$6-$C$4)*($C$6-$C$5)))</f>
        <v>9.08780223694111</v>
      </c>
    </row>
    <row r="777" spans="2:6">
      <c r="B777" s="55">
        <v>761</v>
      </c>
      <c r="C777" s="56">
        <f ca="1" t="shared" si="33"/>
        <v>0.649283899946741</v>
      </c>
      <c r="D777" s="56">
        <f ca="1" t="shared" si="34"/>
        <v>0.53488167276197</v>
      </c>
      <c r="E777" s="56">
        <f ca="1" t="shared" si="35"/>
        <v>2</v>
      </c>
      <c r="F777" s="64">
        <f ca="1">IF(E777=1,$C$4+SQRT(D777*($C$6-$C$4)*($C$5-$C$4)),$C$6-SQRT((1-D777)*($C$6-$C$4)*($C$6-$C$5)))</f>
        <v>9.03551223207546</v>
      </c>
    </row>
    <row r="778" spans="2:6">
      <c r="B778" s="55">
        <v>762</v>
      </c>
      <c r="C778" s="56">
        <f ca="1" t="shared" si="33"/>
        <v>0.498210736978362</v>
      </c>
      <c r="D778" s="56">
        <f ca="1" t="shared" si="34"/>
        <v>0.939389464842029</v>
      </c>
      <c r="E778" s="56">
        <f ca="1" t="shared" si="35"/>
        <v>1</v>
      </c>
      <c r="F778" s="64">
        <f ca="1">IF(E778=1,$C$4+SQRT(D778*($C$6-$C$4)*($C$5-$C$4)),$C$6-SQRT((1-D778)*($C$6-$C$4)*($C$6-$C$5)))</f>
        <v>9.37068556922587</v>
      </c>
    </row>
    <row r="779" spans="2:6">
      <c r="B779" s="55">
        <v>763</v>
      </c>
      <c r="C779" s="56">
        <f ca="1" t="shared" si="33"/>
        <v>0.194662018527489</v>
      </c>
      <c r="D779" s="56">
        <f ca="1" t="shared" si="34"/>
        <v>0.255670116248218</v>
      </c>
      <c r="E779" s="56">
        <f ca="1" t="shared" si="35"/>
        <v>1</v>
      </c>
      <c r="F779" s="64">
        <f ca="1">IF(E779=1,$C$4+SQRT(D779*($C$6-$C$4)*($C$5-$C$4)),$C$6-SQRT((1-D779)*($C$6-$C$4)*($C$6-$C$5)))</f>
        <v>8.71508057762495</v>
      </c>
    </row>
    <row r="780" spans="2:6">
      <c r="B780" s="55">
        <v>764</v>
      </c>
      <c r="C780" s="56">
        <f ca="1" t="shared" si="33"/>
        <v>0.162762630880652</v>
      </c>
      <c r="D780" s="56">
        <f ca="1" t="shared" si="34"/>
        <v>0.0789307029951258</v>
      </c>
      <c r="E780" s="56">
        <f ca="1" t="shared" si="35"/>
        <v>1</v>
      </c>
      <c r="F780" s="64">
        <f ca="1">IF(E780=1,$C$4+SQRT(D780*($C$6-$C$4)*($C$5-$C$4)),$C$6-SQRT((1-D780)*($C$6-$C$4)*($C$6-$C$5)))</f>
        <v>8.39731776450374</v>
      </c>
    </row>
    <row r="781" spans="2:6">
      <c r="B781" s="55">
        <v>765</v>
      </c>
      <c r="C781" s="56">
        <f ca="1" t="shared" si="33"/>
        <v>0.160526160162276</v>
      </c>
      <c r="D781" s="56">
        <f ca="1" t="shared" si="34"/>
        <v>0.995881829573247</v>
      </c>
      <c r="E781" s="56">
        <f ca="1" t="shared" si="35"/>
        <v>1</v>
      </c>
      <c r="F781" s="64">
        <f ca="1">IF(E781=1,$C$4+SQRT(D781*($C$6-$C$4)*($C$5-$C$4)),$C$6-SQRT((1-D781)*($C$6-$C$4)*($C$6-$C$5)))</f>
        <v>9.41129857193526</v>
      </c>
    </row>
    <row r="782" spans="2:6">
      <c r="B782" s="55">
        <v>766</v>
      </c>
      <c r="C782" s="56">
        <f ca="1" t="shared" si="33"/>
        <v>0.152567270649161</v>
      </c>
      <c r="D782" s="56">
        <f ca="1" t="shared" si="34"/>
        <v>0.414312336251323</v>
      </c>
      <c r="E782" s="56">
        <f ca="1" t="shared" si="35"/>
        <v>1</v>
      </c>
      <c r="F782" s="64">
        <f ca="1">IF(E782=1,$C$4+SQRT(D782*($C$6-$C$4)*($C$5-$C$4)),$C$6-SQRT((1-D782)*($C$6-$C$4)*($C$6-$C$5)))</f>
        <v>8.91028823594653</v>
      </c>
    </row>
    <row r="783" spans="2:6">
      <c r="B783" s="55">
        <v>767</v>
      </c>
      <c r="C783" s="56">
        <f ca="1" t="shared" si="33"/>
        <v>0.243912805610244</v>
      </c>
      <c r="D783" s="56">
        <f ca="1" t="shared" si="34"/>
        <v>0.921303688501981</v>
      </c>
      <c r="E783" s="56">
        <f ca="1" t="shared" si="35"/>
        <v>1</v>
      </c>
      <c r="F783" s="64">
        <f ca="1">IF(E783=1,$C$4+SQRT(D783*($C$6-$C$4)*($C$5-$C$4)),$C$6-SQRT((1-D783)*($C$6-$C$4)*($C$6-$C$5)))</f>
        <v>9.35742674830134</v>
      </c>
    </row>
    <row r="784" spans="2:6">
      <c r="B784" s="55">
        <v>768</v>
      </c>
      <c r="C784" s="56">
        <f ca="1" t="shared" si="33"/>
        <v>0.38589044359679</v>
      </c>
      <c r="D784" s="56">
        <f ca="1" t="shared" si="34"/>
        <v>0.264733414408829</v>
      </c>
      <c r="E784" s="56">
        <f ca="1" t="shared" si="35"/>
        <v>1</v>
      </c>
      <c r="F784" s="64">
        <f ca="1">IF(E784=1,$C$4+SQRT(D784*($C$6-$C$4)*($C$5-$C$4)),$C$6-SQRT((1-D784)*($C$6-$C$4)*($C$6-$C$5)))</f>
        <v>8.72764471331664</v>
      </c>
    </row>
    <row r="785" spans="2:6">
      <c r="B785" s="55">
        <v>769</v>
      </c>
      <c r="C785" s="56">
        <f ca="1" t="shared" ref="C785:C848" si="36">RAND()</f>
        <v>0.706730934330313</v>
      </c>
      <c r="D785" s="56">
        <f ca="1" t="shared" ref="D785:D848" si="37">RAND()</f>
        <v>0.176037735870101</v>
      </c>
      <c r="E785" s="56">
        <f ca="1" t="shared" ref="E785:E848" si="38">IF(C785&lt;=$C$10,1,2)</f>
        <v>2</v>
      </c>
      <c r="F785" s="64">
        <f ca="1">IF(E785=1,$C$4+SQRT(D785*($C$6-$C$4)*($C$5-$C$4)),$C$6-SQRT((1-D785)*($C$6-$C$4)*($C$6-$C$5)))</f>
        <v>8.71628487262173</v>
      </c>
    </row>
    <row r="786" spans="2:6">
      <c r="B786" s="55">
        <v>770</v>
      </c>
      <c r="C786" s="56">
        <f ca="1" t="shared" si="36"/>
        <v>0.644543009761289</v>
      </c>
      <c r="D786" s="56">
        <f ca="1" t="shared" si="37"/>
        <v>0.810138344987826</v>
      </c>
      <c r="E786" s="56">
        <f ca="1" t="shared" si="38"/>
        <v>2</v>
      </c>
      <c r="F786" s="64">
        <f ca="1">IF(E786=1,$C$4+SQRT(D786*($C$6-$C$4)*($C$5-$C$4)),$C$6-SQRT((1-D786)*($C$6-$C$4)*($C$6-$C$5)))</f>
        <v>9.38378306577606</v>
      </c>
    </row>
    <row r="787" spans="2:6">
      <c r="B787" s="55">
        <v>771</v>
      </c>
      <c r="C787" s="56">
        <f ca="1" t="shared" si="36"/>
        <v>0.711327391122717</v>
      </c>
      <c r="D787" s="56">
        <f ca="1" t="shared" si="37"/>
        <v>0.347016284746643</v>
      </c>
      <c r="E787" s="56">
        <f ca="1" t="shared" si="38"/>
        <v>2</v>
      </c>
      <c r="F787" s="64">
        <f ca="1">IF(E787=1,$C$4+SQRT(D787*($C$6-$C$4)*($C$5-$C$4)),$C$6-SQRT((1-D787)*($C$6-$C$4)*($C$6-$C$5)))</f>
        <v>8.8572106797372</v>
      </c>
    </row>
    <row r="788" spans="2:6">
      <c r="B788" s="55">
        <v>772</v>
      </c>
      <c r="C788" s="56">
        <f ca="1" t="shared" si="36"/>
        <v>0.877291214437689</v>
      </c>
      <c r="D788" s="56">
        <f ca="1" t="shared" si="37"/>
        <v>0.499167431344265</v>
      </c>
      <c r="E788" s="56">
        <f ca="1" t="shared" si="38"/>
        <v>2</v>
      </c>
      <c r="F788" s="64">
        <f ca="1">IF(E788=1,$C$4+SQRT(D788*($C$6-$C$4)*($C$5-$C$4)),$C$6-SQRT((1-D788)*($C$6-$C$4)*($C$6-$C$5)))</f>
        <v>8.99916777764129</v>
      </c>
    </row>
    <row r="789" spans="2:6">
      <c r="B789" s="55">
        <v>773</v>
      </c>
      <c r="C789" s="56">
        <f ca="1" t="shared" si="36"/>
        <v>0.850079208248933</v>
      </c>
      <c r="D789" s="56">
        <f ca="1" t="shared" si="37"/>
        <v>0.976884329873979</v>
      </c>
      <c r="E789" s="56">
        <f ca="1" t="shared" si="38"/>
        <v>2</v>
      </c>
      <c r="F789" s="64">
        <f ca="1">IF(E789=1,$C$4+SQRT(D789*($C$6-$C$4)*($C$5-$C$4)),$C$6-SQRT((1-D789)*($C$6-$C$4)*($C$6-$C$5)))</f>
        <v>9.78498525573338</v>
      </c>
    </row>
    <row r="790" spans="2:6">
      <c r="B790" s="55">
        <v>774</v>
      </c>
      <c r="C790" s="56">
        <f ca="1" t="shared" si="36"/>
        <v>0.173810822944879</v>
      </c>
      <c r="D790" s="56">
        <f ca="1" t="shared" si="37"/>
        <v>0.1832250085677</v>
      </c>
      <c r="E790" s="56">
        <f ca="1" t="shared" si="38"/>
        <v>1</v>
      </c>
      <c r="F790" s="64">
        <f ca="1">IF(E790=1,$C$4+SQRT(D790*($C$6-$C$4)*($C$5-$C$4)),$C$6-SQRT((1-D790)*($C$6-$C$4)*($C$6-$C$5)))</f>
        <v>8.60535115192374</v>
      </c>
    </row>
    <row r="791" spans="2:6">
      <c r="B791" s="55">
        <v>775</v>
      </c>
      <c r="C791" s="56">
        <f ca="1" t="shared" si="36"/>
        <v>0.94737529432977</v>
      </c>
      <c r="D791" s="56">
        <f ca="1" t="shared" si="37"/>
        <v>0.255406888190996</v>
      </c>
      <c r="E791" s="56">
        <f ca="1" t="shared" si="38"/>
        <v>2</v>
      </c>
      <c r="F791" s="64">
        <f ca="1">IF(E791=1,$C$4+SQRT(D791*($C$6-$C$4)*($C$5-$C$4)),$C$6-SQRT((1-D791)*($C$6-$C$4)*($C$6-$C$5)))</f>
        <v>8.77967781974677</v>
      </c>
    </row>
    <row r="792" spans="2:6">
      <c r="B792" s="55">
        <v>776</v>
      </c>
      <c r="C792" s="56">
        <f ca="1" t="shared" si="36"/>
        <v>0.121209510566627</v>
      </c>
      <c r="D792" s="56">
        <f ca="1" t="shared" si="37"/>
        <v>0.717061711560922</v>
      </c>
      <c r="E792" s="56">
        <f ca="1" t="shared" si="38"/>
        <v>1</v>
      </c>
      <c r="F792" s="64">
        <f ca="1">IF(E792=1,$C$4+SQRT(D792*($C$6-$C$4)*($C$5-$C$4)),$C$6-SQRT((1-D792)*($C$6-$C$4)*($C$6-$C$5)))</f>
        <v>9.19754892305987</v>
      </c>
    </row>
    <row r="793" spans="2:6">
      <c r="B793" s="55">
        <v>777</v>
      </c>
      <c r="C793" s="56">
        <f ca="1" t="shared" si="36"/>
        <v>0.607242802268821</v>
      </c>
      <c r="D793" s="56">
        <f ca="1" t="shared" si="37"/>
        <v>0.458456394251024</v>
      </c>
      <c r="E793" s="56">
        <f ca="1" t="shared" si="38"/>
        <v>2</v>
      </c>
      <c r="F793" s="64">
        <f ca="1">IF(E793=1,$C$4+SQRT(D793*($C$6-$C$4)*($C$5-$C$4)),$C$6-SQRT((1-D793)*($C$6-$C$4)*($C$6-$C$5)))</f>
        <v>8.95928524008836</v>
      </c>
    </row>
    <row r="794" spans="2:6">
      <c r="B794" s="55">
        <v>778</v>
      </c>
      <c r="C794" s="56">
        <f ca="1" t="shared" si="36"/>
        <v>0.788248264272832</v>
      </c>
      <c r="D794" s="56">
        <f ca="1" t="shared" si="37"/>
        <v>0.847057378317816</v>
      </c>
      <c r="E794" s="56">
        <f ca="1" t="shared" si="38"/>
        <v>2</v>
      </c>
      <c r="F794" s="64">
        <f ca="1">IF(E794=1,$C$4+SQRT(D794*($C$6-$C$4)*($C$5-$C$4)),$C$6-SQRT((1-D794)*($C$6-$C$4)*($C$6-$C$5)))</f>
        <v>9.44693106816205</v>
      </c>
    </row>
    <row r="795" spans="2:6">
      <c r="B795" s="55">
        <v>779</v>
      </c>
      <c r="C795" s="56">
        <f ca="1" t="shared" si="36"/>
        <v>0.874433978610444</v>
      </c>
      <c r="D795" s="56">
        <f ca="1" t="shared" si="37"/>
        <v>0.430666004771156</v>
      </c>
      <c r="E795" s="56">
        <f ca="1" t="shared" si="38"/>
        <v>2</v>
      </c>
      <c r="F795" s="64">
        <f ca="1">IF(E795=1,$C$4+SQRT(D795*($C$6-$C$4)*($C$5-$C$4)),$C$6-SQRT((1-D795)*($C$6-$C$4)*($C$6-$C$5)))</f>
        <v>8.93291612773049</v>
      </c>
    </row>
    <row r="796" spans="2:6">
      <c r="B796" s="55">
        <v>780</v>
      </c>
      <c r="C796" s="56">
        <f ca="1" t="shared" si="36"/>
        <v>0.0260226367346561</v>
      </c>
      <c r="D796" s="56">
        <f ca="1" t="shared" si="37"/>
        <v>0.212312735406955</v>
      </c>
      <c r="E796" s="56">
        <f ca="1" t="shared" si="38"/>
        <v>1</v>
      </c>
      <c r="F796" s="64">
        <f ca="1">IF(E796=1,$C$4+SQRT(D796*($C$6-$C$4)*($C$5-$C$4)),$C$6-SQRT((1-D796)*($C$6-$C$4)*($C$6-$C$5)))</f>
        <v>8.65163292643475</v>
      </c>
    </row>
    <row r="797" spans="2:6">
      <c r="B797" s="55">
        <v>781</v>
      </c>
      <c r="C797" s="56">
        <f ca="1" t="shared" si="36"/>
        <v>0.314693468463882</v>
      </c>
      <c r="D797" s="56">
        <f ca="1" t="shared" si="37"/>
        <v>0.622180115313312</v>
      </c>
      <c r="E797" s="56">
        <f ca="1" t="shared" si="38"/>
        <v>1</v>
      </c>
      <c r="F797" s="64">
        <f ca="1">IF(E797=1,$C$4+SQRT(D797*($C$6-$C$4)*($C$5-$C$4)),$C$6-SQRT((1-D797)*($C$6-$C$4)*($C$6-$C$5)))</f>
        <v>9.1155089558702</v>
      </c>
    </row>
    <row r="798" spans="2:6">
      <c r="B798" s="55">
        <v>782</v>
      </c>
      <c r="C798" s="56">
        <f ca="1" t="shared" si="36"/>
        <v>0.586804039243997</v>
      </c>
      <c r="D798" s="56">
        <f ca="1" t="shared" si="37"/>
        <v>0.531276594327617</v>
      </c>
      <c r="E798" s="56">
        <f ca="1" t="shared" si="38"/>
        <v>2</v>
      </c>
      <c r="F798" s="64">
        <f ca="1">IF(E798=1,$C$4+SQRT(D798*($C$6-$C$4)*($C$5-$C$4)),$C$6-SQRT((1-D798)*($C$6-$C$4)*($C$6-$C$5)))</f>
        <v>9.03178163034119</v>
      </c>
    </row>
    <row r="799" spans="2:6">
      <c r="B799" s="55">
        <v>783</v>
      </c>
      <c r="C799" s="56">
        <f ca="1" t="shared" si="36"/>
        <v>0.0374615551356561</v>
      </c>
      <c r="D799" s="56">
        <f ca="1" t="shared" si="37"/>
        <v>0.418370696014801</v>
      </c>
      <c r="E799" s="56">
        <f ca="1" t="shared" si="38"/>
        <v>1</v>
      </c>
      <c r="F799" s="64">
        <f ca="1">IF(E799=1,$C$4+SQRT(D799*($C$6-$C$4)*($C$5-$C$4)),$C$6-SQRT((1-D799)*($C$6-$C$4)*($C$6-$C$5)))</f>
        <v>8.91473569517626</v>
      </c>
    </row>
    <row r="800" spans="2:6">
      <c r="B800" s="55">
        <v>784</v>
      </c>
      <c r="C800" s="56">
        <f ca="1" t="shared" si="36"/>
        <v>0.394231361606083</v>
      </c>
      <c r="D800" s="56">
        <f ca="1" t="shared" si="37"/>
        <v>0.654922533918563</v>
      </c>
      <c r="E800" s="56">
        <f ca="1" t="shared" si="38"/>
        <v>1</v>
      </c>
      <c r="F800" s="64">
        <f ca="1">IF(E800=1,$C$4+SQRT(D800*($C$6-$C$4)*($C$5-$C$4)),$C$6-SQRT((1-D800)*($C$6-$C$4)*($C$6-$C$5)))</f>
        <v>9.14448462979506</v>
      </c>
    </row>
    <row r="801" spans="2:6">
      <c r="B801" s="55">
        <v>785</v>
      </c>
      <c r="C801" s="56">
        <f ca="1" t="shared" si="36"/>
        <v>0.159583126359854</v>
      </c>
      <c r="D801" s="56">
        <f ca="1" t="shared" si="37"/>
        <v>0.0880368997356824</v>
      </c>
      <c r="E801" s="56">
        <f ca="1" t="shared" si="38"/>
        <v>1</v>
      </c>
      <c r="F801" s="64">
        <f ca="1">IF(E801=1,$C$4+SQRT(D801*($C$6-$C$4)*($C$5-$C$4)),$C$6-SQRT((1-D801)*($C$6-$C$4)*($C$6-$C$5)))</f>
        <v>8.41961148634346</v>
      </c>
    </row>
    <row r="802" spans="2:6">
      <c r="B802" s="55">
        <v>786</v>
      </c>
      <c r="C802" s="56">
        <f ca="1" t="shared" si="36"/>
        <v>0.528702896417347</v>
      </c>
      <c r="D802" s="56">
        <f ca="1" t="shared" si="37"/>
        <v>0.0165266888894127</v>
      </c>
      <c r="E802" s="56">
        <f ca="1" t="shared" si="38"/>
        <v>2</v>
      </c>
      <c r="F802" s="64">
        <f ca="1">IF(E802=1,$C$4+SQRT(D802*($C$6-$C$4)*($C$5-$C$4)),$C$6-SQRT((1-D802)*($C$6-$C$4)*($C$6-$C$5)))</f>
        <v>8.59752125783626</v>
      </c>
    </row>
    <row r="803" spans="2:6">
      <c r="B803" s="55">
        <v>787</v>
      </c>
      <c r="C803" s="56">
        <f ca="1" t="shared" si="36"/>
        <v>0.367490306389445</v>
      </c>
      <c r="D803" s="56">
        <f ca="1" t="shared" si="37"/>
        <v>0.652636453992708</v>
      </c>
      <c r="E803" s="56">
        <f ca="1" t="shared" si="38"/>
        <v>1</v>
      </c>
      <c r="F803" s="64">
        <f ca="1">IF(E803=1,$C$4+SQRT(D803*($C$6-$C$4)*($C$5-$C$4)),$C$6-SQRT((1-D803)*($C$6-$C$4)*($C$6-$C$5)))</f>
        <v>9.14248540821553</v>
      </c>
    </row>
    <row r="804" spans="2:6">
      <c r="B804" s="55">
        <v>788</v>
      </c>
      <c r="C804" s="56">
        <f ca="1" t="shared" si="36"/>
        <v>0.848917109703062</v>
      </c>
      <c r="D804" s="56">
        <f ca="1" t="shared" si="37"/>
        <v>0.807812611918049</v>
      </c>
      <c r="E804" s="56">
        <f ca="1" t="shared" si="38"/>
        <v>2</v>
      </c>
      <c r="F804" s="64">
        <f ca="1">IF(E804=1,$C$4+SQRT(D804*($C$6-$C$4)*($C$5-$C$4)),$C$6-SQRT((1-D804)*($C$6-$C$4)*($C$6-$C$5)))</f>
        <v>9.38002034213702</v>
      </c>
    </row>
    <row r="805" spans="2:6">
      <c r="B805" s="55">
        <v>789</v>
      </c>
      <c r="C805" s="56">
        <f ca="1" t="shared" si="36"/>
        <v>0.232597874370402</v>
      </c>
      <c r="D805" s="56">
        <f ca="1" t="shared" si="37"/>
        <v>0.947205614042086</v>
      </c>
      <c r="E805" s="56">
        <f ca="1" t="shared" si="38"/>
        <v>1</v>
      </c>
      <c r="F805" s="64">
        <f ca="1">IF(E805=1,$C$4+SQRT(D805*($C$6-$C$4)*($C$5-$C$4)),$C$6-SQRT((1-D805)*($C$6-$C$4)*($C$6-$C$5)))</f>
        <v>9.37637612159038</v>
      </c>
    </row>
    <row r="806" spans="2:6">
      <c r="B806" s="55">
        <v>790</v>
      </c>
      <c r="C806" s="56">
        <f ca="1" t="shared" si="36"/>
        <v>0.895989323927554</v>
      </c>
      <c r="D806" s="56">
        <f ca="1" t="shared" si="37"/>
        <v>0.828636615750771</v>
      </c>
      <c r="E806" s="56">
        <f ca="1" t="shared" si="38"/>
        <v>2</v>
      </c>
      <c r="F806" s="64">
        <f ca="1">IF(E806=1,$C$4+SQRT(D806*($C$6-$C$4)*($C$5-$C$4)),$C$6-SQRT((1-D806)*($C$6-$C$4)*($C$6-$C$5)))</f>
        <v>9.41457129511916</v>
      </c>
    </row>
    <row r="807" spans="2:6">
      <c r="B807" s="55">
        <v>791</v>
      </c>
      <c r="C807" s="56">
        <f ca="1" t="shared" si="36"/>
        <v>0.536132815549508</v>
      </c>
      <c r="D807" s="56">
        <f ca="1" t="shared" si="37"/>
        <v>0.686851967581932</v>
      </c>
      <c r="E807" s="56">
        <f ca="1" t="shared" si="38"/>
        <v>2</v>
      </c>
      <c r="F807" s="64">
        <f ca="1">IF(E807=1,$C$4+SQRT(D807*($C$6-$C$4)*($C$5-$C$4)),$C$6-SQRT((1-D807)*($C$6-$C$4)*($C$6-$C$5)))</f>
        <v>9.20861130609786</v>
      </c>
    </row>
    <row r="808" spans="2:6">
      <c r="B808" s="55">
        <v>792</v>
      </c>
      <c r="C808" s="56">
        <f ca="1" t="shared" si="36"/>
        <v>0.759567055618068</v>
      </c>
      <c r="D808" s="56">
        <f ca="1" t="shared" si="37"/>
        <v>0.28254760898526</v>
      </c>
      <c r="E808" s="56">
        <f ca="1" t="shared" si="38"/>
        <v>2</v>
      </c>
      <c r="F808" s="64">
        <f ca="1">IF(E808=1,$C$4+SQRT(D808*($C$6-$C$4)*($C$5-$C$4)),$C$6-SQRT((1-D808)*($C$6-$C$4)*($C$6-$C$5)))</f>
        <v>8.80212488880122</v>
      </c>
    </row>
    <row r="809" spans="2:6">
      <c r="B809" s="55">
        <v>793</v>
      </c>
      <c r="C809" s="56">
        <f ca="1" t="shared" si="36"/>
        <v>0.143504210562888</v>
      </c>
      <c r="D809" s="56">
        <f ca="1" t="shared" si="37"/>
        <v>0.204931886654711</v>
      </c>
      <c r="E809" s="56">
        <f ca="1" t="shared" si="38"/>
        <v>1</v>
      </c>
      <c r="F809" s="64">
        <f ca="1">IF(E809=1,$C$4+SQRT(D809*($C$6-$C$4)*($C$5-$C$4)),$C$6-SQRT((1-D809)*($C$6-$C$4)*($C$6-$C$5)))</f>
        <v>8.64020603973207</v>
      </c>
    </row>
    <row r="810" spans="2:6">
      <c r="B810" s="55">
        <v>794</v>
      </c>
      <c r="C810" s="56">
        <f ca="1" t="shared" si="36"/>
        <v>0.117797609379233</v>
      </c>
      <c r="D810" s="56">
        <f ca="1" t="shared" si="37"/>
        <v>0.144581264467927</v>
      </c>
      <c r="E810" s="56">
        <f ca="1" t="shared" si="38"/>
        <v>1</v>
      </c>
      <c r="F810" s="64">
        <f ca="1">IF(E810=1,$C$4+SQRT(D810*($C$6-$C$4)*($C$5-$C$4)),$C$6-SQRT((1-D810)*($C$6-$C$4)*($C$6-$C$5)))</f>
        <v>8.53773834616461</v>
      </c>
    </row>
    <row r="811" spans="2:6">
      <c r="B811" s="55">
        <v>795</v>
      </c>
      <c r="C811" s="56">
        <f ca="1" t="shared" si="36"/>
        <v>0.321699555621092</v>
      </c>
      <c r="D811" s="56">
        <f ca="1" t="shared" si="37"/>
        <v>0.322803784820365</v>
      </c>
      <c r="E811" s="56">
        <f ca="1" t="shared" si="38"/>
        <v>1</v>
      </c>
      <c r="F811" s="64">
        <f ca="1">IF(E811=1,$C$4+SQRT(D811*($C$6-$C$4)*($C$5-$C$4)),$C$6-SQRT((1-D811)*($C$6-$C$4)*($C$6-$C$5)))</f>
        <v>8.80349708751229</v>
      </c>
    </row>
    <row r="812" spans="2:6">
      <c r="B812" s="55">
        <v>796</v>
      </c>
      <c r="C812" s="56">
        <f ca="1" t="shared" si="36"/>
        <v>0.90603593861577</v>
      </c>
      <c r="D812" s="56">
        <f ca="1" t="shared" si="37"/>
        <v>0.105375956917699</v>
      </c>
      <c r="E812" s="56">
        <f ca="1" t="shared" si="38"/>
        <v>2</v>
      </c>
      <c r="F812" s="64">
        <f ca="1">IF(E812=1,$C$4+SQRT(D812*($C$6-$C$4)*($C$5-$C$4)),$C$6-SQRT((1-D812)*($C$6-$C$4)*($C$6-$C$5)))</f>
        <v>8.66237221688371</v>
      </c>
    </row>
    <row r="813" spans="2:6">
      <c r="B813" s="55">
        <v>797</v>
      </c>
      <c r="C813" s="56">
        <f ca="1" t="shared" si="36"/>
        <v>0.17480378221946</v>
      </c>
      <c r="D813" s="56">
        <f ca="1" t="shared" si="37"/>
        <v>0.307458325898486</v>
      </c>
      <c r="E813" s="56">
        <f ca="1" t="shared" si="38"/>
        <v>1</v>
      </c>
      <c r="F813" s="64">
        <f ca="1">IF(E813=1,$C$4+SQRT(D813*($C$6-$C$4)*($C$5-$C$4)),$C$6-SQRT((1-D813)*($C$6-$C$4)*($C$6-$C$5)))</f>
        <v>8.78416621439397</v>
      </c>
    </row>
    <row r="814" spans="2:6">
      <c r="B814" s="55">
        <v>798</v>
      </c>
      <c r="C814" s="56">
        <f ca="1" t="shared" si="36"/>
        <v>0.43194386132548</v>
      </c>
      <c r="D814" s="56">
        <f ca="1" t="shared" si="37"/>
        <v>0.551113659327372</v>
      </c>
      <c r="E814" s="56">
        <f ca="1" t="shared" si="38"/>
        <v>1</v>
      </c>
      <c r="F814" s="64">
        <f ca="1">IF(E814=1,$C$4+SQRT(D814*($C$6-$C$4)*($C$5-$C$4)),$C$6-SQRT((1-D814)*($C$6-$C$4)*($C$6-$C$5)))</f>
        <v>9.04987014371052</v>
      </c>
    </row>
    <row r="815" spans="2:6">
      <c r="B815" s="55">
        <v>799</v>
      </c>
      <c r="C815" s="56">
        <f ca="1" t="shared" si="36"/>
        <v>0.716525369693495</v>
      </c>
      <c r="D815" s="56">
        <f ca="1" t="shared" si="37"/>
        <v>0.181411457158362</v>
      </c>
      <c r="E815" s="56">
        <f ca="1" t="shared" si="38"/>
        <v>2</v>
      </c>
      <c r="F815" s="64">
        <f ca="1">IF(E815=1,$C$4+SQRT(D815*($C$6-$C$4)*($C$5-$C$4)),$C$6-SQRT((1-D815)*($C$6-$C$4)*($C$6-$C$5)))</f>
        <v>8.72047779007816</v>
      </c>
    </row>
    <row r="816" spans="2:6">
      <c r="B816" s="55">
        <v>800</v>
      </c>
      <c r="C816" s="56">
        <f ca="1" t="shared" si="36"/>
        <v>0.12838512536446</v>
      </c>
      <c r="D816" s="56">
        <f ca="1" t="shared" si="37"/>
        <v>0.510042687677114</v>
      </c>
      <c r="E816" s="56">
        <f ca="1" t="shared" si="38"/>
        <v>1</v>
      </c>
      <c r="F816" s="64">
        <f ca="1">IF(E816=1,$C$4+SQRT(D816*($C$6-$C$4)*($C$5-$C$4)),$C$6-SQRT((1-D816)*($C$6-$C$4)*($C$6-$C$5)))</f>
        <v>9.0099927600504</v>
      </c>
    </row>
    <row r="817" spans="2:6">
      <c r="B817" s="55">
        <v>801</v>
      </c>
      <c r="C817" s="56">
        <f ca="1" t="shared" si="36"/>
        <v>0.232137096936722</v>
      </c>
      <c r="D817" s="56">
        <f ca="1" t="shared" si="37"/>
        <v>0.0501264646546975</v>
      </c>
      <c r="E817" s="56">
        <f ca="1" t="shared" si="38"/>
        <v>1</v>
      </c>
      <c r="F817" s="64">
        <f ca="1">IF(E817=1,$C$4+SQRT(D817*($C$6-$C$4)*($C$5-$C$4)),$C$6-SQRT((1-D817)*($C$6-$C$4)*($C$6-$C$5)))</f>
        <v>8.31662742981207</v>
      </c>
    </row>
    <row r="818" spans="2:6">
      <c r="B818" s="55">
        <v>802</v>
      </c>
      <c r="C818" s="56">
        <f ca="1" t="shared" si="36"/>
        <v>0.260390659601706</v>
      </c>
      <c r="D818" s="56">
        <f ca="1" t="shared" si="37"/>
        <v>0.697772782149395</v>
      </c>
      <c r="E818" s="56">
        <f ca="1" t="shared" si="38"/>
        <v>1</v>
      </c>
      <c r="F818" s="64">
        <f ca="1">IF(E818=1,$C$4+SQRT(D818*($C$6-$C$4)*($C$5-$C$4)),$C$6-SQRT((1-D818)*($C$6-$C$4)*($C$6-$C$5)))</f>
        <v>9.18133211430943</v>
      </c>
    </row>
    <row r="819" spans="2:6">
      <c r="B819" s="55">
        <v>803</v>
      </c>
      <c r="C819" s="56">
        <f ca="1" t="shared" si="36"/>
        <v>0.834271723578953</v>
      </c>
      <c r="D819" s="56">
        <f ca="1" t="shared" si="37"/>
        <v>0.244252701395709</v>
      </c>
      <c r="E819" s="56">
        <f ca="1" t="shared" si="38"/>
        <v>2</v>
      </c>
      <c r="F819" s="64">
        <f ca="1">IF(E819=1,$C$4+SQRT(D819*($C$6-$C$4)*($C$5-$C$4)),$C$6-SQRT((1-D819)*($C$6-$C$4)*($C$6-$C$5)))</f>
        <v>8.77057143468659</v>
      </c>
    </row>
    <row r="820" spans="2:6">
      <c r="B820" s="55">
        <v>804</v>
      </c>
      <c r="C820" s="56">
        <f ca="1" t="shared" si="36"/>
        <v>0.537979102224649</v>
      </c>
      <c r="D820" s="56">
        <f ca="1" t="shared" si="37"/>
        <v>0.00874751146484232</v>
      </c>
      <c r="E820" s="56">
        <f ca="1" t="shared" si="38"/>
        <v>2</v>
      </c>
      <c r="F820" s="64">
        <f ca="1">IF(E820=1,$C$4+SQRT(D820*($C$6-$C$4)*($C$5-$C$4)),$C$6-SQRT((1-D820)*($C$6-$C$4)*($C$6-$C$5)))</f>
        <v>8.59198544855875</v>
      </c>
    </row>
    <row r="821" spans="2:6">
      <c r="B821" s="55">
        <v>805</v>
      </c>
      <c r="C821" s="56">
        <f ca="1" t="shared" si="36"/>
        <v>0.204066362585837</v>
      </c>
      <c r="D821" s="56">
        <f ca="1" t="shared" si="37"/>
        <v>0.0295976579446975</v>
      </c>
      <c r="E821" s="56">
        <f ca="1" t="shared" si="38"/>
        <v>1</v>
      </c>
      <c r="F821" s="64">
        <f ca="1">IF(E821=1,$C$4+SQRT(D821*($C$6-$C$4)*($C$5-$C$4)),$C$6-SQRT((1-D821)*($C$6-$C$4)*($C$6-$C$5)))</f>
        <v>8.24330087523352</v>
      </c>
    </row>
    <row r="822" spans="2:6">
      <c r="B822" s="55">
        <v>806</v>
      </c>
      <c r="C822" s="56">
        <f ca="1" t="shared" si="36"/>
        <v>0.811681228401278</v>
      </c>
      <c r="D822" s="56">
        <f ca="1" t="shared" si="37"/>
        <v>0.624083563024363</v>
      </c>
      <c r="E822" s="56">
        <f ca="1" t="shared" si="38"/>
        <v>2</v>
      </c>
      <c r="F822" s="64">
        <f ca="1">IF(E822=1,$C$4+SQRT(D822*($C$6-$C$4)*($C$5-$C$4)),$C$6-SQRT((1-D822)*($C$6-$C$4)*($C$6-$C$5)))</f>
        <v>9.13291703167963</v>
      </c>
    </row>
    <row r="823" spans="2:6">
      <c r="B823" s="55">
        <v>807</v>
      </c>
      <c r="C823" s="56">
        <f ca="1" t="shared" si="36"/>
        <v>0.713897432288248</v>
      </c>
      <c r="D823" s="56">
        <f ca="1" t="shared" si="37"/>
        <v>0.154312743138854</v>
      </c>
      <c r="E823" s="56">
        <f ca="1" t="shared" si="38"/>
        <v>2</v>
      </c>
      <c r="F823" s="64">
        <f ca="1">IF(E823=1,$C$4+SQRT(D823*($C$6-$C$4)*($C$5-$C$4)),$C$6-SQRT((1-D823)*($C$6-$C$4)*($C$6-$C$5)))</f>
        <v>8.69947144832484</v>
      </c>
    </row>
    <row r="824" spans="2:6">
      <c r="B824" s="55">
        <v>808</v>
      </c>
      <c r="C824" s="56">
        <f ca="1" t="shared" si="36"/>
        <v>0.613718253178916</v>
      </c>
      <c r="D824" s="56">
        <f ca="1" t="shared" si="37"/>
        <v>0.0586677089143155</v>
      </c>
      <c r="E824" s="56">
        <f ca="1" t="shared" si="38"/>
        <v>2</v>
      </c>
      <c r="F824" s="64">
        <f ca="1">IF(E824=1,$C$4+SQRT(D824*($C$6-$C$4)*($C$5-$C$4)),$C$6-SQRT((1-D824)*($C$6-$C$4)*($C$6-$C$5)))</f>
        <v>8.62789775083219</v>
      </c>
    </row>
    <row r="825" spans="2:6">
      <c r="B825" s="55">
        <v>809</v>
      </c>
      <c r="C825" s="56">
        <f ca="1" t="shared" si="36"/>
        <v>0.833346486689856</v>
      </c>
      <c r="D825" s="56">
        <f ca="1" t="shared" si="37"/>
        <v>0.484299551121348</v>
      </c>
      <c r="E825" s="56">
        <f ca="1" t="shared" si="38"/>
        <v>2</v>
      </c>
      <c r="F825" s="64">
        <f ca="1">IF(E825=1,$C$4+SQRT(D825*($C$6-$C$4)*($C$5-$C$4)),$C$6-SQRT((1-D825)*($C$6-$C$4)*($C$6-$C$5)))</f>
        <v>8.98442090521845</v>
      </c>
    </row>
    <row r="826" spans="2:6">
      <c r="B826" s="55">
        <v>810</v>
      </c>
      <c r="C826" s="56">
        <f ca="1" t="shared" si="36"/>
        <v>0.39795018823121</v>
      </c>
      <c r="D826" s="56">
        <f ca="1" t="shared" si="37"/>
        <v>0.412164821695992</v>
      </c>
      <c r="E826" s="56">
        <f ca="1" t="shared" si="38"/>
        <v>1</v>
      </c>
      <c r="F826" s="64">
        <f ca="1">IF(E826=1,$C$4+SQRT(D826*($C$6-$C$4)*($C$5-$C$4)),$C$6-SQRT((1-D826)*($C$6-$C$4)*($C$6-$C$5)))</f>
        <v>8.90792601206926</v>
      </c>
    </row>
    <row r="827" spans="2:6">
      <c r="B827" s="55">
        <v>811</v>
      </c>
      <c r="C827" s="56">
        <f ca="1" t="shared" si="36"/>
        <v>0.872152716086689</v>
      </c>
      <c r="D827" s="56">
        <f ca="1" t="shared" si="37"/>
        <v>0.112121137864953</v>
      </c>
      <c r="E827" s="56">
        <f ca="1" t="shared" si="38"/>
        <v>2</v>
      </c>
      <c r="F827" s="64">
        <f ca="1">IF(E827=1,$C$4+SQRT(D827*($C$6-$C$4)*($C$5-$C$4)),$C$6-SQRT((1-D827)*($C$6-$C$4)*($C$6-$C$5)))</f>
        <v>8.66742440204314</v>
      </c>
    </row>
    <row r="828" spans="2:6">
      <c r="B828" s="55">
        <v>812</v>
      </c>
      <c r="C828" s="56">
        <f ca="1" t="shared" si="36"/>
        <v>0.636970002533506</v>
      </c>
      <c r="D828" s="56">
        <f ca="1" t="shared" si="37"/>
        <v>0.754417282436858</v>
      </c>
      <c r="E828" s="56">
        <f ca="1" t="shared" si="38"/>
        <v>2</v>
      </c>
      <c r="F828" s="64">
        <f ca="1">IF(E828=1,$C$4+SQRT(D828*($C$6-$C$4)*($C$5-$C$4)),$C$6-SQRT((1-D828)*($C$6-$C$4)*($C$6-$C$5)))</f>
        <v>9.29916804073567</v>
      </c>
    </row>
    <row r="829" spans="2:6">
      <c r="B829" s="55">
        <v>813</v>
      </c>
      <c r="C829" s="56">
        <f ca="1" t="shared" si="36"/>
        <v>0.925935181355371</v>
      </c>
      <c r="D829" s="56">
        <f ca="1" t="shared" si="37"/>
        <v>0.892386451592649</v>
      </c>
      <c r="E829" s="56">
        <f ca="1" t="shared" si="38"/>
        <v>2</v>
      </c>
      <c r="F829" s="64">
        <f ca="1">IF(E829=1,$C$4+SQRT(D829*($C$6-$C$4)*($C$5-$C$4)),$C$6-SQRT((1-D829)*($C$6-$C$4)*($C$6-$C$5)))</f>
        <v>9.5360742550637</v>
      </c>
    </row>
    <row r="830" spans="2:6">
      <c r="B830" s="55">
        <v>814</v>
      </c>
      <c r="C830" s="56">
        <f ca="1" t="shared" si="36"/>
        <v>0.829482537035614</v>
      </c>
      <c r="D830" s="56">
        <f ca="1" t="shared" si="37"/>
        <v>0.696610636072149</v>
      </c>
      <c r="E830" s="56">
        <f ca="1" t="shared" si="38"/>
        <v>2</v>
      </c>
      <c r="F830" s="64">
        <f ca="1">IF(E830=1,$C$4+SQRT(D830*($C$6-$C$4)*($C$5-$C$4)),$C$6-SQRT((1-D830)*($C$6-$C$4)*($C$6-$C$5)))</f>
        <v>9.22103997030932</v>
      </c>
    </row>
    <row r="831" spans="2:6">
      <c r="B831" s="55">
        <v>815</v>
      </c>
      <c r="C831" s="56">
        <f ca="1" t="shared" si="36"/>
        <v>0.161063917517547</v>
      </c>
      <c r="D831" s="56">
        <f ca="1" t="shared" si="37"/>
        <v>0.00362028984537544</v>
      </c>
      <c r="E831" s="56">
        <f ca="1" t="shared" si="38"/>
        <v>1</v>
      </c>
      <c r="F831" s="64">
        <f ca="1">IF(E831=1,$C$4+SQRT(D831*($C$6-$C$4)*($C$5-$C$4)),$C$6-SQRT((1-D831)*($C$6-$C$4)*($C$6-$C$5)))</f>
        <v>8.08509159588791</v>
      </c>
    </row>
    <row r="832" spans="2:6">
      <c r="B832" s="55">
        <v>816</v>
      </c>
      <c r="C832" s="56">
        <f ca="1" t="shared" si="36"/>
        <v>0.872600772242464</v>
      </c>
      <c r="D832" s="56">
        <f ca="1" t="shared" si="37"/>
        <v>0.538407187429747</v>
      </c>
      <c r="E832" s="56">
        <f ca="1" t="shared" si="38"/>
        <v>2</v>
      </c>
      <c r="F832" s="64">
        <f ca="1">IF(E832=1,$C$4+SQRT(D832*($C$6-$C$4)*($C$5-$C$4)),$C$6-SQRT((1-D832)*($C$6-$C$4)*($C$6-$C$5)))</f>
        <v>9.03917450848736</v>
      </c>
    </row>
    <row r="833" spans="2:6">
      <c r="B833" s="55">
        <v>817</v>
      </c>
      <c r="C833" s="56">
        <f ca="1" t="shared" si="36"/>
        <v>0.518658012139334</v>
      </c>
      <c r="D833" s="56">
        <f ca="1" t="shared" si="37"/>
        <v>0.920823118090768</v>
      </c>
      <c r="E833" s="56">
        <f ca="1" t="shared" si="38"/>
        <v>2</v>
      </c>
      <c r="F833" s="64">
        <f ca="1">IF(E833=1,$C$4+SQRT(D833*($C$6-$C$4)*($C$5-$C$4)),$C$6-SQRT((1-D833)*($C$6-$C$4)*($C$6-$C$5)))</f>
        <v>9.60206311578535</v>
      </c>
    </row>
    <row r="834" spans="2:6">
      <c r="B834" s="55">
        <v>818</v>
      </c>
      <c r="C834" s="56">
        <f ca="1" t="shared" si="36"/>
        <v>0.0309961117756554</v>
      </c>
      <c r="D834" s="56">
        <f ca="1" t="shared" si="37"/>
        <v>0.963491526573851</v>
      </c>
      <c r="E834" s="56">
        <f ca="1" t="shared" si="38"/>
        <v>1</v>
      </c>
      <c r="F834" s="64">
        <f ca="1">IF(E834=1,$C$4+SQRT(D834*($C$6-$C$4)*($C$5-$C$4)),$C$6-SQRT((1-D834)*($C$6-$C$4)*($C$6-$C$5)))</f>
        <v>9.38815815134577</v>
      </c>
    </row>
    <row r="835" spans="2:6">
      <c r="B835" s="55">
        <v>819</v>
      </c>
      <c r="C835" s="56">
        <f ca="1" t="shared" si="36"/>
        <v>0.609655099876791</v>
      </c>
      <c r="D835" s="56">
        <f ca="1" t="shared" si="37"/>
        <v>0.413162539393045</v>
      </c>
      <c r="E835" s="56">
        <f ca="1" t="shared" si="38"/>
        <v>2</v>
      </c>
      <c r="F835" s="64">
        <f ca="1">IF(E835=1,$C$4+SQRT(D835*($C$6-$C$4)*($C$5-$C$4)),$C$6-SQRT((1-D835)*($C$6-$C$4)*($C$6-$C$5)))</f>
        <v>8.9166372162503</v>
      </c>
    </row>
    <row r="836" spans="2:6">
      <c r="B836" s="55">
        <v>820</v>
      </c>
      <c r="C836" s="56">
        <f ca="1" t="shared" si="36"/>
        <v>0.810718129840863</v>
      </c>
      <c r="D836" s="56">
        <f ca="1" t="shared" si="37"/>
        <v>0.20078552356222</v>
      </c>
      <c r="E836" s="56">
        <f ca="1" t="shared" si="38"/>
        <v>2</v>
      </c>
      <c r="F836" s="64">
        <f ca="1">IF(E836=1,$C$4+SQRT(D836*($C$6-$C$4)*($C$5-$C$4)),$C$6-SQRT((1-D836)*($C$6-$C$4)*($C$6-$C$5)))</f>
        <v>8.73571009935397</v>
      </c>
    </row>
    <row r="837" spans="2:6">
      <c r="B837" s="55">
        <v>821</v>
      </c>
      <c r="C837" s="56">
        <f ca="1" t="shared" si="36"/>
        <v>0.65301577205018</v>
      </c>
      <c r="D837" s="56">
        <f ca="1" t="shared" si="37"/>
        <v>0.32265927470702</v>
      </c>
      <c r="E837" s="56">
        <f ca="1" t="shared" si="38"/>
        <v>2</v>
      </c>
      <c r="F837" s="64">
        <f ca="1">IF(E837=1,$C$4+SQRT(D837*($C$6-$C$4)*($C$5-$C$4)),$C$6-SQRT((1-D837)*($C$6-$C$4)*($C$6-$C$5)))</f>
        <v>8.83609216404994</v>
      </c>
    </row>
    <row r="838" spans="2:6">
      <c r="B838" s="55">
        <v>822</v>
      </c>
      <c r="C838" s="56">
        <f ca="1" t="shared" si="36"/>
        <v>0.169336322270995</v>
      </c>
      <c r="D838" s="56">
        <f ca="1" t="shared" si="37"/>
        <v>0.210835197911552</v>
      </c>
      <c r="E838" s="56">
        <f ca="1" t="shared" si="38"/>
        <v>1</v>
      </c>
      <c r="F838" s="64">
        <f ca="1">IF(E838=1,$C$4+SQRT(D838*($C$6-$C$4)*($C$5-$C$4)),$C$6-SQRT((1-D838)*($C$6-$C$4)*($C$6-$C$5)))</f>
        <v>8.64936152936797</v>
      </c>
    </row>
    <row r="839" spans="2:6">
      <c r="B839" s="55">
        <v>823</v>
      </c>
      <c r="C839" s="56">
        <f ca="1" t="shared" si="36"/>
        <v>0.434725423018498</v>
      </c>
      <c r="D839" s="56">
        <f ca="1" t="shared" si="37"/>
        <v>0.632200412441531</v>
      </c>
      <c r="E839" s="56">
        <f ca="1" t="shared" si="38"/>
        <v>1</v>
      </c>
      <c r="F839" s="64">
        <f ca="1">IF(E839=1,$C$4+SQRT(D839*($C$6-$C$4)*($C$5-$C$4)),$C$6-SQRT((1-D839)*($C$6-$C$4)*($C$6-$C$5)))</f>
        <v>9.12445579054183</v>
      </c>
    </row>
    <row r="840" spans="2:6">
      <c r="B840" s="55">
        <v>824</v>
      </c>
      <c r="C840" s="56">
        <f ca="1" t="shared" si="36"/>
        <v>0.873088476595903</v>
      </c>
      <c r="D840" s="56">
        <f ca="1" t="shared" si="37"/>
        <v>0.65869631602495</v>
      </c>
      <c r="E840" s="56">
        <f ca="1" t="shared" si="38"/>
        <v>2</v>
      </c>
      <c r="F840" s="64">
        <f ca="1">IF(E840=1,$C$4+SQRT(D840*($C$6-$C$4)*($C$5-$C$4)),$C$6-SQRT((1-D840)*($C$6-$C$4)*($C$6-$C$5)))</f>
        <v>9.17379943842303</v>
      </c>
    </row>
    <row r="841" spans="2:6">
      <c r="B841" s="55">
        <v>825</v>
      </c>
      <c r="C841" s="56">
        <f ca="1" t="shared" si="36"/>
        <v>0.28146315182014</v>
      </c>
      <c r="D841" s="56">
        <f ca="1" t="shared" si="37"/>
        <v>0.9075584333169</v>
      </c>
      <c r="E841" s="56">
        <f ca="1" t="shared" si="38"/>
        <v>1</v>
      </c>
      <c r="F841" s="64">
        <f ca="1">IF(E841=1,$C$4+SQRT(D841*($C$6-$C$4)*($C$5-$C$4)),$C$6-SQRT((1-D841)*($C$6-$C$4)*($C$6-$C$5)))</f>
        <v>9.34726273110845</v>
      </c>
    </row>
    <row r="842" spans="2:6">
      <c r="B842" s="55">
        <v>826</v>
      </c>
      <c r="C842" s="56">
        <f ca="1" t="shared" si="36"/>
        <v>0.824427400232954</v>
      </c>
      <c r="D842" s="56">
        <f ca="1" t="shared" si="37"/>
        <v>0.288787768901506</v>
      </c>
      <c r="E842" s="56">
        <f ca="1" t="shared" si="38"/>
        <v>2</v>
      </c>
      <c r="F842" s="64">
        <f ca="1">IF(E842=1,$C$4+SQRT(D842*($C$6-$C$4)*($C$5-$C$4)),$C$6-SQRT((1-D842)*($C$6-$C$4)*($C$6-$C$5)))</f>
        <v>8.80734562332711</v>
      </c>
    </row>
    <row r="843" spans="2:6">
      <c r="B843" s="55">
        <v>827</v>
      </c>
      <c r="C843" s="56">
        <f ca="1" t="shared" si="36"/>
        <v>0.822756291019214</v>
      </c>
      <c r="D843" s="56">
        <f ca="1" t="shared" si="37"/>
        <v>0.618283291610169</v>
      </c>
      <c r="E843" s="56">
        <f ca="1" t="shared" si="38"/>
        <v>2</v>
      </c>
      <c r="F843" s="64">
        <f ca="1">IF(E843=1,$C$4+SQRT(D843*($C$6-$C$4)*($C$5-$C$4)),$C$6-SQRT((1-D843)*($C$6-$C$4)*($C$6-$C$5)))</f>
        <v>9.12625323074723</v>
      </c>
    </row>
    <row r="844" spans="2:6">
      <c r="B844" s="55">
        <v>828</v>
      </c>
      <c r="C844" s="56">
        <f ca="1" t="shared" si="36"/>
        <v>0.357170878409863</v>
      </c>
      <c r="D844" s="56">
        <f ca="1" t="shared" si="37"/>
        <v>0.0732845193330389</v>
      </c>
      <c r="E844" s="56">
        <f ca="1" t="shared" si="38"/>
        <v>1</v>
      </c>
      <c r="F844" s="64">
        <f ca="1">IF(E844=1,$C$4+SQRT(D844*($C$6-$C$4)*($C$5-$C$4)),$C$6-SQRT((1-D844)*($C$6-$C$4)*($C$6-$C$5)))</f>
        <v>8.38284336048321</v>
      </c>
    </row>
    <row r="845" spans="2:6">
      <c r="B845" s="55">
        <v>829</v>
      </c>
      <c r="C845" s="56">
        <f ca="1" t="shared" si="36"/>
        <v>0.594021987139151</v>
      </c>
      <c r="D845" s="56">
        <f ca="1" t="shared" si="37"/>
        <v>0.103034657917181</v>
      </c>
      <c r="E845" s="56">
        <f ca="1" t="shared" si="38"/>
        <v>2</v>
      </c>
      <c r="F845" s="64">
        <f ca="1">IF(E845=1,$C$4+SQRT(D845*($C$6-$C$4)*($C$5-$C$4)),$C$6-SQRT((1-D845)*($C$6-$C$4)*($C$6-$C$5)))</f>
        <v>8.66062302387803</v>
      </c>
    </row>
    <row r="846" spans="2:6">
      <c r="B846" s="55">
        <v>830</v>
      </c>
      <c r="C846" s="56">
        <f ca="1" t="shared" si="36"/>
        <v>0.588194429231222</v>
      </c>
      <c r="D846" s="56">
        <f ca="1" t="shared" si="37"/>
        <v>0.616606057196587</v>
      </c>
      <c r="E846" s="56">
        <f ca="1" t="shared" si="38"/>
        <v>2</v>
      </c>
      <c r="F846" s="64">
        <f ca="1">IF(E846=1,$C$4+SQRT(D846*($C$6-$C$4)*($C$5-$C$4)),$C$6-SQRT((1-D846)*($C$6-$C$4)*($C$6-$C$5)))</f>
        <v>9.12433574607226</v>
      </c>
    </row>
    <row r="847" spans="2:6">
      <c r="B847" s="55">
        <v>831</v>
      </c>
      <c r="C847" s="56">
        <f ca="1" t="shared" si="36"/>
        <v>0.117028173259337</v>
      </c>
      <c r="D847" s="56">
        <f ca="1" t="shared" si="37"/>
        <v>0.107740975654317</v>
      </c>
      <c r="E847" s="56">
        <f ca="1" t="shared" si="38"/>
        <v>1</v>
      </c>
      <c r="F847" s="64">
        <f ca="1">IF(E847=1,$C$4+SQRT(D847*($C$6-$C$4)*($C$5-$C$4)),$C$6-SQRT((1-D847)*($C$6-$C$4)*($C$6-$C$5)))</f>
        <v>8.46420033531724</v>
      </c>
    </row>
    <row r="848" spans="2:6">
      <c r="B848" s="55">
        <v>832</v>
      </c>
      <c r="C848" s="56">
        <f ca="1" t="shared" si="36"/>
        <v>0.620549058242535</v>
      </c>
      <c r="D848" s="56">
        <f ca="1" t="shared" si="37"/>
        <v>0.409554094326747</v>
      </c>
      <c r="E848" s="56">
        <f ca="1" t="shared" si="38"/>
        <v>2</v>
      </c>
      <c r="F848" s="64">
        <f ca="1">IF(E848=1,$C$4+SQRT(D848*($C$6-$C$4)*($C$5-$C$4)),$C$6-SQRT((1-D848)*($C$6-$C$4)*($C$6-$C$5)))</f>
        <v>8.91331153896505</v>
      </c>
    </row>
    <row r="849" spans="2:6">
      <c r="B849" s="55">
        <v>833</v>
      </c>
      <c r="C849" s="56">
        <f ca="1" t="shared" ref="C849:C912" si="39">RAND()</f>
        <v>0.512949355792121</v>
      </c>
      <c r="D849" s="56">
        <f ca="1" t="shared" ref="D849:D912" si="40">RAND()</f>
        <v>0.0168249331127752</v>
      </c>
      <c r="E849" s="56">
        <f ca="1" t="shared" ref="E849:E912" si="41">IF(C849&lt;=$C$10,1,2)</f>
        <v>2</v>
      </c>
      <c r="F849" s="64">
        <f ca="1">IF(E849=1,$C$4+SQRT(D849*($C$6-$C$4)*($C$5-$C$4)),$C$6-SQRT((1-D849)*($C$6-$C$4)*($C$6-$C$5)))</f>
        <v>8.59773392903684</v>
      </c>
    </row>
    <row r="850" spans="2:6">
      <c r="B850" s="55">
        <v>834</v>
      </c>
      <c r="C850" s="56">
        <f ca="1" t="shared" si="39"/>
        <v>0.806583956119798</v>
      </c>
      <c r="D850" s="56">
        <f ca="1" t="shared" si="40"/>
        <v>0.893084253136312</v>
      </c>
      <c r="E850" s="56">
        <f ca="1" t="shared" si="41"/>
        <v>2</v>
      </c>
      <c r="F850" s="64">
        <f ca="1">IF(E850=1,$C$4+SQRT(D850*($C$6-$C$4)*($C$5-$C$4)),$C$6-SQRT((1-D850)*($C$6-$C$4)*($C$6-$C$5)))</f>
        <v>9.53758082465432</v>
      </c>
    </row>
    <row r="851" spans="2:6">
      <c r="B851" s="55">
        <v>835</v>
      </c>
      <c r="C851" s="56">
        <f ca="1" t="shared" si="39"/>
        <v>0.879000223347364</v>
      </c>
      <c r="D851" s="56">
        <f ca="1" t="shared" si="40"/>
        <v>0.481138698075621</v>
      </c>
      <c r="E851" s="56">
        <f ca="1" t="shared" si="41"/>
        <v>2</v>
      </c>
      <c r="F851" s="64">
        <f ca="1">IF(E851=1,$C$4+SQRT(D851*($C$6-$C$4)*($C$5-$C$4)),$C$6-SQRT((1-D851)*($C$6-$C$4)*($C$6-$C$5)))</f>
        <v>8.9813132945558</v>
      </c>
    </row>
    <row r="852" spans="2:6">
      <c r="B852" s="55">
        <v>836</v>
      </c>
      <c r="C852" s="56">
        <f ca="1" t="shared" si="39"/>
        <v>0.655295881736575</v>
      </c>
      <c r="D852" s="56">
        <f ca="1" t="shared" si="40"/>
        <v>0.379437896945343</v>
      </c>
      <c r="E852" s="56">
        <f ca="1" t="shared" si="41"/>
        <v>2</v>
      </c>
      <c r="F852" s="64">
        <f ca="1">IF(E852=1,$C$4+SQRT(D852*($C$6-$C$4)*($C$5-$C$4)),$C$6-SQRT((1-D852)*($C$6-$C$4)*($C$6-$C$5)))</f>
        <v>8.88594245834907</v>
      </c>
    </row>
    <row r="853" spans="2:6">
      <c r="B853" s="55">
        <v>837</v>
      </c>
      <c r="C853" s="56">
        <f ca="1" t="shared" si="39"/>
        <v>0.707126102078933</v>
      </c>
      <c r="D853" s="56">
        <f ca="1" t="shared" si="40"/>
        <v>0.288828758691839</v>
      </c>
      <c r="E853" s="56">
        <f ca="1" t="shared" si="41"/>
        <v>2</v>
      </c>
      <c r="F853" s="64">
        <f ca="1">IF(E853=1,$C$4+SQRT(D853*($C$6-$C$4)*($C$5-$C$4)),$C$6-SQRT((1-D853)*($C$6-$C$4)*($C$6-$C$5)))</f>
        <v>8.8073799923629</v>
      </c>
    </row>
    <row r="854" spans="2:6">
      <c r="B854" s="55">
        <v>838</v>
      </c>
      <c r="C854" s="56">
        <f ca="1" t="shared" si="39"/>
        <v>0.276848824284621</v>
      </c>
      <c r="D854" s="56">
        <f ca="1" t="shared" si="40"/>
        <v>0.536202785195445</v>
      </c>
      <c r="E854" s="56">
        <f ca="1" t="shared" si="41"/>
        <v>1</v>
      </c>
      <c r="F854" s="64">
        <f ca="1">IF(E854=1,$C$4+SQRT(D854*($C$6-$C$4)*($C$5-$C$4)),$C$6-SQRT((1-D854)*($C$6-$C$4)*($C$6-$C$5)))</f>
        <v>9.03557016681193</v>
      </c>
    </row>
    <row r="855" spans="2:6">
      <c r="B855" s="55">
        <v>839</v>
      </c>
      <c r="C855" s="56">
        <f ca="1" t="shared" si="39"/>
        <v>0.697836423207127</v>
      </c>
      <c r="D855" s="56">
        <f ca="1" t="shared" si="40"/>
        <v>0.514434629123052</v>
      </c>
      <c r="E855" s="56">
        <f ca="1" t="shared" si="41"/>
        <v>2</v>
      </c>
      <c r="F855" s="64">
        <f ca="1">IF(E855=1,$C$4+SQRT(D855*($C$6-$C$4)*($C$5-$C$4)),$C$6-SQRT((1-D855)*($C$6-$C$4)*($C$6-$C$5)))</f>
        <v>9.01454033986474</v>
      </c>
    </row>
    <row r="856" spans="2:6">
      <c r="B856" s="55">
        <v>840</v>
      </c>
      <c r="C856" s="56">
        <f ca="1" t="shared" si="39"/>
        <v>0.332135054388134</v>
      </c>
      <c r="D856" s="56">
        <f ca="1" t="shared" si="40"/>
        <v>0.992261848465932</v>
      </c>
      <c r="E856" s="56">
        <f ca="1" t="shared" si="41"/>
        <v>1</v>
      </c>
      <c r="F856" s="64">
        <f ca="1">IF(E856=1,$C$4+SQRT(D856*($C$6-$C$4)*($C$5-$C$4)),$C$6-SQRT((1-D856)*($C$6-$C$4)*($C$6-$C$5)))</f>
        <v>9.40873123658555</v>
      </c>
    </row>
    <row r="857" spans="2:6">
      <c r="B857" s="55">
        <v>841</v>
      </c>
      <c r="C857" s="56">
        <f ca="1" t="shared" si="39"/>
        <v>0.929336246508501</v>
      </c>
      <c r="D857" s="56">
        <f ca="1" t="shared" si="40"/>
        <v>0.681932625649502</v>
      </c>
      <c r="E857" s="56">
        <f ca="1" t="shared" si="41"/>
        <v>2</v>
      </c>
      <c r="F857" s="64">
        <f ca="1">IF(E857=1,$C$4+SQRT(D857*($C$6-$C$4)*($C$5-$C$4)),$C$6-SQRT((1-D857)*($C$6-$C$4)*($C$6-$C$5)))</f>
        <v>9.20241944061995</v>
      </c>
    </row>
    <row r="858" spans="2:6">
      <c r="B858" s="55">
        <v>842</v>
      </c>
      <c r="C858" s="56">
        <f ca="1" t="shared" si="39"/>
        <v>0.53126384818059</v>
      </c>
      <c r="D858" s="56">
        <f ca="1" t="shared" si="40"/>
        <v>0.259835653111407</v>
      </c>
      <c r="E858" s="56">
        <f ca="1" t="shared" si="41"/>
        <v>2</v>
      </c>
      <c r="F858" s="64">
        <f ca="1">IF(E858=1,$C$4+SQRT(D858*($C$6-$C$4)*($C$5-$C$4)),$C$6-SQRT((1-D858)*($C$6-$C$4)*($C$6-$C$5)))</f>
        <v>8.78331240912994</v>
      </c>
    </row>
    <row r="859" spans="2:6">
      <c r="B859" s="55">
        <v>843</v>
      </c>
      <c r="C859" s="56">
        <f ca="1" t="shared" si="39"/>
        <v>0.0472038385047016</v>
      </c>
      <c r="D859" s="56">
        <f ca="1" t="shared" si="40"/>
        <v>0.443313798081234</v>
      </c>
      <c r="E859" s="56">
        <f ca="1" t="shared" si="41"/>
        <v>1</v>
      </c>
      <c r="F859" s="64">
        <f ca="1">IF(E859=1,$C$4+SQRT(D859*($C$6-$C$4)*($C$5-$C$4)),$C$6-SQRT((1-D859)*($C$6-$C$4)*($C$6-$C$5)))</f>
        <v>8.94160904634698</v>
      </c>
    </row>
    <row r="860" spans="2:6">
      <c r="B860" s="55">
        <v>844</v>
      </c>
      <c r="C860" s="56">
        <f ca="1" t="shared" si="39"/>
        <v>0.157748098524669</v>
      </c>
      <c r="D860" s="56">
        <f ca="1" t="shared" si="40"/>
        <v>0.802917775809687</v>
      </c>
      <c r="E860" s="56">
        <f ca="1" t="shared" si="41"/>
        <v>1</v>
      </c>
      <c r="F860" s="64">
        <f ca="1">IF(E860=1,$C$4+SQRT(D860*($C$6-$C$4)*($C$5-$C$4)),$C$6-SQRT((1-D860)*($C$6-$C$4)*($C$6-$C$5)))</f>
        <v>9.26721566894486</v>
      </c>
    </row>
    <row r="861" spans="2:6">
      <c r="B861" s="55">
        <v>845</v>
      </c>
      <c r="C861" s="56">
        <f ca="1" t="shared" si="39"/>
        <v>0.257476477403286</v>
      </c>
      <c r="D861" s="56">
        <f ca="1" t="shared" si="40"/>
        <v>0.859399860924528</v>
      </c>
      <c r="E861" s="56">
        <f ca="1" t="shared" si="41"/>
        <v>1</v>
      </c>
      <c r="F861" s="64">
        <f ca="1">IF(E861=1,$C$4+SQRT(D861*($C$6-$C$4)*($C$5-$C$4)),$C$6-SQRT((1-D861)*($C$6-$C$4)*($C$6-$C$5)))</f>
        <v>9.31103002324472</v>
      </c>
    </row>
    <row r="862" spans="2:6">
      <c r="B862" s="55">
        <v>846</v>
      </c>
      <c r="C862" s="56">
        <f ca="1" t="shared" si="39"/>
        <v>0.452828169468942</v>
      </c>
      <c r="D862" s="56">
        <f ca="1" t="shared" si="40"/>
        <v>0.131852613318461</v>
      </c>
      <c r="E862" s="56">
        <f ca="1" t="shared" si="41"/>
        <v>1</v>
      </c>
      <c r="F862" s="64">
        <f ca="1">IF(E862=1,$C$4+SQRT(D862*($C$6-$C$4)*($C$5-$C$4)),$C$6-SQRT((1-D862)*($C$6-$C$4)*($C$6-$C$5)))</f>
        <v>8.51352237208998</v>
      </c>
    </row>
    <row r="863" spans="2:6">
      <c r="B863" s="55">
        <v>847</v>
      </c>
      <c r="C863" s="56">
        <f ca="1" t="shared" si="39"/>
        <v>0.417051948387247</v>
      </c>
      <c r="D863" s="56">
        <f ca="1" t="shared" si="40"/>
        <v>0.0057690970564821</v>
      </c>
      <c r="E863" s="56">
        <f ca="1" t="shared" si="41"/>
        <v>1</v>
      </c>
      <c r="F863" s="64">
        <f ca="1">IF(E863=1,$C$4+SQRT(D863*($C$6-$C$4)*($C$5-$C$4)),$C$6-SQRT((1-D863)*($C$6-$C$4)*($C$6-$C$5)))</f>
        <v>8.10741598630076</v>
      </c>
    </row>
    <row r="864" spans="2:6">
      <c r="B864" s="55">
        <v>848</v>
      </c>
      <c r="C864" s="56">
        <f ca="1" t="shared" si="39"/>
        <v>0.41662746374328</v>
      </c>
      <c r="D864" s="56">
        <f ca="1" t="shared" si="40"/>
        <v>0.957019713474018</v>
      </c>
      <c r="E864" s="56">
        <f ca="1" t="shared" si="41"/>
        <v>1</v>
      </c>
      <c r="F864" s="64">
        <f ca="1">IF(E864=1,$C$4+SQRT(D864*($C$6-$C$4)*($C$5-$C$4)),$C$6-SQRT((1-D864)*($C$6-$C$4)*($C$6-$C$5)))</f>
        <v>9.38348813762462</v>
      </c>
    </row>
    <row r="865" spans="2:6">
      <c r="B865" s="55">
        <v>849</v>
      </c>
      <c r="C865" s="56">
        <f ca="1" t="shared" si="39"/>
        <v>0.54642195098975</v>
      </c>
      <c r="D865" s="56">
        <f ca="1" t="shared" si="40"/>
        <v>0.102207630303896</v>
      </c>
      <c r="E865" s="56">
        <f ca="1" t="shared" si="41"/>
        <v>2</v>
      </c>
      <c r="F865" s="64">
        <f ca="1">IF(E865=1,$C$4+SQRT(D865*($C$6-$C$4)*($C$5-$C$4)),$C$6-SQRT((1-D865)*($C$6-$C$4)*($C$6-$C$5)))</f>
        <v>8.66000569426874</v>
      </c>
    </row>
    <row r="866" spans="2:6">
      <c r="B866" s="55">
        <v>850</v>
      </c>
      <c r="C866" s="56">
        <f ca="1" t="shared" si="39"/>
        <v>0.805319379650836</v>
      </c>
      <c r="D866" s="56">
        <f ca="1" t="shared" si="40"/>
        <v>0.722467554268333</v>
      </c>
      <c r="E866" s="56">
        <f ca="1" t="shared" si="41"/>
        <v>2</v>
      </c>
      <c r="F866" s="64">
        <f ca="1">IF(E866=1,$C$4+SQRT(D866*($C$6-$C$4)*($C$5-$C$4)),$C$6-SQRT((1-D866)*($C$6-$C$4)*($C$6-$C$5)))</f>
        <v>9.25497322768686</v>
      </c>
    </row>
    <row r="867" spans="2:6">
      <c r="B867" s="55">
        <v>851</v>
      </c>
      <c r="C867" s="56">
        <f ca="1" t="shared" si="39"/>
        <v>0.674051134634799</v>
      </c>
      <c r="D867" s="56">
        <f ca="1" t="shared" si="40"/>
        <v>0.597216138421452</v>
      </c>
      <c r="E867" s="56">
        <f ca="1" t="shared" si="41"/>
        <v>2</v>
      </c>
      <c r="F867" s="64">
        <f ca="1">IF(E867=1,$C$4+SQRT(D867*($C$6-$C$4)*($C$5-$C$4)),$C$6-SQRT((1-D867)*($C$6-$C$4)*($C$6-$C$5)))</f>
        <v>9.1024657537692</v>
      </c>
    </row>
    <row r="868" spans="2:6">
      <c r="B868" s="55">
        <v>852</v>
      </c>
      <c r="C868" s="56">
        <f ca="1" t="shared" si="39"/>
        <v>0.338794279496362</v>
      </c>
      <c r="D868" s="56">
        <f ca="1" t="shared" si="40"/>
        <v>0.588233907699857</v>
      </c>
      <c r="E868" s="56">
        <f ca="1" t="shared" si="41"/>
        <v>1</v>
      </c>
      <c r="F868" s="64">
        <f ca="1">IF(E868=1,$C$4+SQRT(D868*($C$6-$C$4)*($C$5-$C$4)),$C$6-SQRT((1-D868)*($C$6-$C$4)*($C$6-$C$5)))</f>
        <v>9.08465101087848</v>
      </c>
    </row>
    <row r="869" spans="2:6">
      <c r="B869" s="55">
        <v>853</v>
      </c>
      <c r="C869" s="56">
        <f ca="1" t="shared" si="39"/>
        <v>0.339150328012275</v>
      </c>
      <c r="D869" s="56">
        <f ca="1" t="shared" si="40"/>
        <v>0.495026692338669</v>
      </c>
      <c r="E869" s="56">
        <f ca="1" t="shared" si="41"/>
        <v>1</v>
      </c>
      <c r="F869" s="64">
        <f ca="1">IF(E869=1,$C$4+SQRT(D869*($C$6-$C$4)*($C$5-$C$4)),$C$6-SQRT((1-D869)*($C$6-$C$4)*($C$6-$C$5)))</f>
        <v>8.99501426355472</v>
      </c>
    </row>
    <row r="870" spans="2:6">
      <c r="B870" s="55">
        <v>854</v>
      </c>
      <c r="C870" s="56">
        <f ca="1" t="shared" si="39"/>
        <v>0.879392630933972</v>
      </c>
      <c r="D870" s="56">
        <f ca="1" t="shared" si="40"/>
        <v>0.0290825584540235</v>
      </c>
      <c r="E870" s="56">
        <f ca="1" t="shared" si="41"/>
        <v>2</v>
      </c>
      <c r="F870" s="64">
        <f ca="1">IF(E870=1,$C$4+SQRT(D870*($C$6-$C$4)*($C$5-$C$4)),$C$6-SQRT((1-D870)*($C$6-$C$4)*($C$6-$C$5)))</f>
        <v>8.60650264331361</v>
      </c>
    </row>
    <row r="871" spans="2:6">
      <c r="B871" s="55">
        <v>855</v>
      </c>
      <c r="C871" s="56">
        <f ca="1" t="shared" si="39"/>
        <v>0.47047916420045</v>
      </c>
      <c r="D871" s="56">
        <f ca="1" t="shared" si="40"/>
        <v>0.394611365273598</v>
      </c>
      <c r="E871" s="56">
        <f ca="1" t="shared" si="41"/>
        <v>1</v>
      </c>
      <c r="F871" s="64">
        <f ca="1">IF(E871=1,$C$4+SQRT(D871*($C$6-$C$4)*($C$5-$C$4)),$C$6-SQRT((1-D871)*($C$6-$C$4)*($C$6-$C$5)))</f>
        <v>8.88838208589953</v>
      </c>
    </row>
    <row r="872" spans="2:6">
      <c r="B872" s="55">
        <v>856</v>
      </c>
      <c r="C872" s="56">
        <f ca="1" t="shared" si="39"/>
        <v>0.514586031938031</v>
      </c>
      <c r="D872" s="56">
        <f ca="1" t="shared" si="40"/>
        <v>0.0781285673036618</v>
      </c>
      <c r="E872" s="56">
        <f ca="1" t="shared" si="41"/>
        <v>2</v>
      </c>
      <c r="F872" s="64">
        <f ca="1">IF(E872=1,$C$4+SQRT(D872*($C$6-$C$4)*($C$5-$C$4)),$C$6-SQRT((1-D872)*($C$6-$C$4)*($C$6-$C$5)))</f>
        <v>8.64215506577788</v>
      </c>
    </row>
    <row r="873" spans="2:6">
      <c r="B873" s="55">
        <v>857</v>
      </c>
      <c r="C873" s="56">
        <f ca="1" t="shared" si="39"/>
        <v>0.269122013967992</v>
      </c>
      <c r="D873" s="56">
        <f ca="1" t="shared" si="40"/>
        <v>0.195946510201977</v>
      </c>
      <c r="E873" s="56">
        <f ca="1" t="shared" si="41"/>
        <v>1</v>
      </c>
      <c r="F873" s="64">
        <f ca="1">IF(E873=1,$C$4+SQRT(D873*($C$6-$C$4)*($C$5-$C$4)),$C$6-SQRT((1-D873)*($C$6-$C$4)*($C$6-$C$5)))</f>
        <v>8.62601359442424</v>
      </c>
    </row>
    <row r="874" spans="2:6">
      <c r="B874" s="55">
        <v>858</v>
      </c>
      <c r="C874" s="56">
        <f ca="1" t="shared" si="39"/>
        <v>0.62932663364742</v>
      </c>
      <c r="D874" s="56">
        <f ca="1" t="shared" si="40"/>
        <v>0.0894679654997825</v>
      </c>
      <c r="E874" s="56">
        <f ca="1" t="shared" si="41"/>
        <v>2</v>
      </c>
      <c r="F874" s="64">
        <f ca="1">IF(E874=1,$C$4+SQRT(D874*($C$6-$C$4)*($C$5-$C$4)),$C$6-SQRT((1-D874)*($C$6-$C$4)*($C$6-$C$5)))</f>
        <v>8.65053193109269</v>
      </c>
    </row>
    <row r="875" spans="2:6">
      <c r="B875" s="55">
        <v>859</v>
      </c>
      <c r="C875" s="56">
        <f ca="1" t="shared" si="39"/>
        <v>0.0907173407613737</v>
      </c>
      <c r="D875" s="56">
        <f ca="1" t="shared" si="40"/>
        <v>0.807366727847937</v>
      </c>
      <c r="E875" s="56">
        <f ca="1" t="shared" si="41"/>
        <v>1</v>
      </c>
      <c r="F875" s="64">
        <f ca="1">IF(E875=1,$C$4+SQRT(D875*($C$6-$C$4)*($C$5-$C$4)),$C$6-SQRT((1-D875)*($C$6-$C$4)*($C$6-$C$5)))</f>
        <v>9.27072162793268</v>
      </c>
    </row>
    <row r="876" spans="2:6">
      <c r="B876" s="55">
        <v>860</v>
      </c>
      <c r="C876" s="56">
        <f ca="1" t="shared" si="39"/>
        <v>0.0143117702704707</v>
      </c>
      <c r="D876" s="56">
        <f ca="1" t="shared" si="40"/>
        <v>0.273535262088989</v>
      </c>
      <c r="E876" s="56">
        <f ca="1" t="shared" si="41"/>
        <v>1</v>
      </c>
      <c r="F876" s="64">
        <f ca="1">IF(E876=1,$C$4+SQRT(D876*($C$6-$C$4)*($C$5-$C$4)),$C$6-SQRT((1-D876)*($C$6-$C$4)*($C$6-$C$5)))</f>
        <v>8.73964215954607</v>
      </c>
    </row>
    <row r="877" spans="2:6">
      <c r="B877" s="55">
        <v>861</v>
      </c>
      <c r="C877" s="56">
        <f ca="1" t="shared" si="39"/>
        <v>0.833930720555381</v>
      </c>
      <c r="D877" s="56">
        <f ca="1" t="shared" si="40"/>
        <v>0.531619567327894</v>
      </c>
      <c r="E877" s="56">
        <f ca="1" t="shared" si="41"/>
        <v>2</v>
      </c>
      <c r="F877" s="64">
        <f ca="1">IF(E877=1,$C$4+SQRT(D877*($C$6-$C$4)*($C$5-$C$4)),$C$6-SQRT((1-D877)*($C$6-$C$4)*($C$6-$C$5)))</f>
        <v>9.0321359262044</v>
      </c>
    </row>
    <row r="878" spans="2:6">
      <c r="B878" s="55">
        <v>862</v>
      </c>
      <c r="C878" s="56">
        <f ca="1" t="shared" si="39"/>
        <v>0.306927930432339</v>
      </c>
      <c r="D878" s="56">
        <f ca="1" t="shared" si="40"/>
        <v>0.579323495117333</v>
      </c>
      <c r="E878" s="56">
        <f ca="1" t="shared" si="41"/>
        <v>1</v>
      </c>
      <c r="F878" s="64">
        <f ca="1">IF(E878=1,$C$4+SQRT(D878*($C$6-$C$4)*($C$5-$C$4)),$C$6-SQRT((1-D878)*($C$6-$C$4)*($C$6-$C$5)))</f>
        <v>9.0764046591476</v>
      </c>
    </row>
    <row r="879" spans="2:6">
      <c r="B879" s="55">
        <v>863</v>
      </c>
      <c r="C879" s="56">
        <f ca="1" t="shared" si="39"/>
        <v>0.651916447000619</v>
      </c>
      <c r="D879" s="56">
        <f ca="1" t="shared" si="40"/>
        <v>0.638961320411903</v>
      </c>
      <c r="E879" s="56">
        <f ca="1" t="shared" si="41"/>
        <v>2</v>
      </c>
      <c r="F879" s="64">
        <f ca="1">IF(E879=1,$C$4+SQRT(D879*($C$6-$C$4)*($C$5-$C$4)),$C$6-SQRT((1-D879)*($C$6-$C$4)*($C$6-$C$5)))</f>
        <v>9.15024864861761</v>
      </c>
    </row>
    <row r="880" spans="2:6">
      <c r="B880" s="55">
        <v>864</v>
      </c>
      <c r="C880" s="56">
        <f ca="1" t="shared" si="39"/>
        <v>0.830684058350843</v>
      </c>
      <c r="D880" s="56">
        <f ca="1" t="shared" si="40"/>
        <v>0.393383549761002</v>
      </c>
      <c r="E880" s="56">
        <f ca="1" t="shared" si="41"/>
        <v>2</v>
      </c>
      <c r="F880" s="64">
        <f ca="1">IF(E880=1,$C$4+SQRT(D880*($C$6-$C$4)*($C$5-$C$4)),$C$6-SQRT((1-D880)*($C$6-$C$4)*($C$6-$C$5)))</f>
        <v>8.89853148003314</v>
      </c>
    </row>
    <row r="881" spans="2:6">
      <c r="B881" s="55">
        <v>865</v>
      </c>
      <c r="C881" s="56">
        <f ca="1" t="shared" si="39"/>
        <v>0.315989023987989</v>
      </c>
      <c r="D881" s="56">
        <f ca="1" t="shared" si="40"/>
        <v>0.582888862299219</v>
      </c>
      <c r="E881" s="56">
        <f ca="1" t="shared" si="41"/>
        <v>1</v>
      </c>
      <c r="F881" s="64">
        <f ca="1">IF(E881=1,$C$4+SQRT(D881*($C$6-$C$4)*($C$5-$C$4)),$C$6-SQRT((1-D881)*($C$6-$C$4)*($C$6-$C$5)))</f>
        <v>9.07971187110193</v>
      </c>
    </row>
    <row r="882" spans="2:6">
      <c r="B882" s="55">
        <v>866</v>
      </c>
      <c r="C882" s="56">
        <f ca="1" t="shared" si="39"/>
        <v>0.179889130733716</v>
      </c>
      <c r="D882" s="56">
        <f ca="1" t="shared" si="40"/>
        <v>0.927707423274285</v>
      </c>
      <c r="E882" s="56">
        <f ca="1" t="shared" si="41"/>
        <v>1</v>
      </c>
      <c r="F882" s="64">
        <f ca="1">IF(E882=1,$C$4+SQRT(D882*($C$6-$C$4)*($C$5-$C$4)),$C$6-SQRT((1-D882)*($C$6-$C$4)*($C$6-$C$5)))</f>
        <v>9.36213613363297</v>
      </c>
    </row>
    <row r="883" spans="2:6">
      <c r="B883" s="55">
        <v>867</v>
      </c>
      <c r="C883" s="56">
        <f ca="1" t="shared" si="39"/>
        <v>0.476669753046033</v>
      </c>
      <c r="D883" s="56">
        <f ca="1" t="shared" si="40"/>
        <v>0.955373067406343</v>
      </c>
      <c r="E883" s="56">
        <f ca="1" t="shared" si="41"/>
        <v>1</v>
      </c>
      <c r="F883" s="64">
        <f ca="1">IF(E883=1,$C$4+SQRT(D883*($C$6-$C$4)*($C$5-$C$4)),$C$6-SQRT((1-D883)*($C$6-$C$4)*($C$6-$C$5)))</f>
        <v>9.38229741185198</v>
      </c>
    </row>
    <row r="884" spans="2:6">
      <c r="B884" s="55">
        <v>868</v>
      </c>
      <c r="C884" s="56">
        <f ca="1" t="shared" si="39"/>
        <v>0.177656781431875</v>
      </c>
      <c r="D884" s="56">
        <f ca="1" t="shared" si="40"/>
        <v>0.253106514941969</v>
      </c>
      <c r="E884" s="56">
        <f ca="1" t="shared" si="41"/>
        <v>1</v>
      </c>
      <c r="F884" s="64">
        <f ca="1">IF(E884=1,$C$4+SQRT(D884*($C$6-$C$4)*($C$5-$C$4)),$C$6-SQRT((1-D884)*($C$6-$C$4)*($C$6-$C$5)))</f>
        <v>8.7114864931142</v>
      </c>
    </row>
    <row r="885" spans="2:6">
      <c r="B885" s="55">
        <v>869</v>
      </c>
      <c r="C885" s="56">
        <f ca="1" t="shared" si="39"/>
        <v>0.980949528056207</v>
      </c>
      <c r="D885" s="56">
        <f ca="1" t="shared" si="40"/>
        <v>0.221943098730651</v>
      </c>
      <c r="E885" s="56">
        <f ca="1" t="shared" si="41"/>
        <v>2</v>
      </c>
      <c r="F885" s="64">
        <f ca="1">IF(E885=1,$C$4+SQRT(D885*($C$6-$C$4)*($C$5-$C$4)),$C$6-SQRT((1-D885)*($C$6-$C$4)*($C$6-$C$5)))</f>
        <v>8.75255709447739</v>
      </c>
    </row>
    <row r="886" spans="2:6">
      <c r="B886" s="55">
        <v>870</v>
      </c>
      <c r="C886" s="56">
        <f ca="1" t="shared" si="39"/>
        <v>0.0878529334322755</v>
      </c>
      <c r="D886" s="56">
        <f ca="1" t="shared" si="40"/>
        <v>0.912779067576738</v>
      </c>
      <c r="E886" s="56">
        <f ca="1" t="shared" si="41"/>
        <v>1</v>
      </c>
      <c r="F886" s="64">
        <f ca="1">IF(E886=1,$C$4+SQRT(D886*($C$6-$C$4)*($C$5-$C$4)),$C$6-SQRT((1-D886)*($C$6-$C$4)*($C$6-$C$5)))</f>
        <v>9.35113216790715</v>
      </c>
    </row>
    <row r="887" spans="2:6">
      <c r="B887" s="55">
        <v>871</v>
      </c>
      <c r="C887" s="56">
        <f ca="1" t="shared" si="39"/>
        <v>0.868910954016833</v>
      </c>
      <c r="D887" s="56">
        <f ca="1" t="shared" si="40"/>
        <v>0.271216569727634</v>
      </c>
      <c r="E887" s="56">
        <f ca="1" t="shared" si="41"/>
        <v>2</v>
      </c>
      <c r="F887" s="64">
        <f ca="1">IF(E887=1,$C$4+SQRT(D887*($C$6-$C$4)*($C$5-$C$4)),$C$6-SQRT((1-D887)*($C$6-$C$4)*($C$6-$C$5)))</f>
        <v>8.79270266274429</v>
      </c>
    </row>
    <row r="888" spans="2:6">
      <c r="B888" s="55">
        <v>872</v>
      </c>
      <c r="C888" s="56">
        <f ca="1" t="shared" si="39"/>
        <v>0.1365288612073</v>
      </c>
      <c r="D888" s="56">
        <f ca="1" t="shared" si="40"/>
        <v>0.148737210964735</v>
      </c>
      <c r="E888" s="56">
        <f ca="1" t="shared" si="41"/>
        <v>1</v>
      </c>
      <c r="F888" s="64">
        <f ca="1">IF(E888=1,$C$4+SQRT(D888*($C$6-$C$4)*($C$5-$C$4)),$C$6-SQRT((1-D888)*($C$6-$C$4)*($C$6-$C$5)))</f>
        <v>8.54541215784897</v>
      </c>
    </row>
    <row r="889" spans="2:6">
      <c r="B889" s="55">
        <v>873</v>
      </c>
      <c r="C889" s="56">
        <f ca="1" t="shared" si="39"/>
        <v>0.179056185405958</v>
      </c>
      <c r="D889" s="56">
        <f ca="1" t="shared" si="40"/>
        <v>0.612165757308299</v>
      </c>
      <c r="E889" s="56">
        <f ca="1" t="shared" si="41"/>
        <v>1</v>
      </c>
      <c r="F889" s="64">
        <f ca="1">IF(E889=1,$C$4+SQRT(D889*($C$6-$C$4)*($C$5-$C$4)),$C$6-SQRT((1-D889)*($C$6-$C$4)*($C$6-$C$5)))</f>
        <v>9.10649514893496</v>
      </c>
    </row>
    <row r="890" spans="2:6">
      <c r="B890" s="55">
        <v>874</v>
      </c>
      <c r="C890" s="56">
        <f ca="1" t="shared" si="39"/>
        <v>0.420816859631017</v>
      </c>
      <c r="D890" s="56">
        <f ca="1" t="shared" si="40"/>
        <v>0.0429628360164651</v>
      </c>
      <c r="E890" s="56">
        <f ca="1" t="shared" si="41"/>
        <v>1</v>
      </c>
      <c r="F890" s="64">
        <f ca="1">IF(E890=1,$C$4+SQRT(D890*($C$6-$C$4)*($C$5-$C$4)),$C$6-SQRT((1-D890)*($C$6-$C$4)*($C$6-$C$5)))</f>
        <v>8.29313081044634</v>
      </c>
    </row>
    <row r="891" spans="2:6">
      <c r="B891" s="55">
        <v>875</v>
      </c>
      <c r="C891" s="56">
        <f ca="1" t="shared" si="39"/>
        <v>0.751265333666631</v>
      </c>
      <c r="D891" s="56">
        <f ca="1" t="shared" si="40"/>
        <v>0.669791184532792</v>
      </c>
      <c r="E891" s="56">
        <f ca="1" t="shared" si="41"/>
        <v>2</v>
      </c>
      <c r="F891" s="64">
        <f ca="1">IF(E891=1,$C$4+SQRT(D891*($C$6-$C$4)*($C$5-$C$4)),$C$6-SQRT((1-D891)*($C$6-$C$4)*($C$6-$C$5)))</f>
        <v>9.18733916611269</v>
      </c>
    </row>
    <row r="892" spans="2:6">
      <c r="B892" s="55">
        <v>876</v>
      </c>
      <c r="C892" s="56">
        <f ca="1" t="shared" si="39"/>
        <v>0.310458072281885</v>
      </c>
      <c r="D892" s="56">
        <f ca="1" t="shared" si="40"/>
        <v>0.83854140496111</v>
      </c>
      <c r="E892" s="56">
        <f ca="1" t="shared" si="41"/>
        <v>1</v>
      </c>
      <c r="F892" s="64">
        <f ca="1">IF(E892=1,$C$4+SQRT(D892*($C$6-$C$4)*($C$5-$C$4)),$C$6-SQRT((1-D892)*($C$6-$C$4)*($C$6-$C$5)))</f>
        <v>9.29502232024094</v>
      </c>
    </row>
    <row r="893" spans="2:6">
      <c r="B893" s="55">
        <v>877</v>
      </c>
      <c r="C893" s="56">
        <f ca="1" t="shared" si="39"/>
        <v>0.00307647746357032</v>
      </c>
      <c r="D893" s="56">
        <f ca="1" t="shared" si="40"/>
        <v>0.989211384724646</v>
      </c>
      <c r="E893" s="56">
        <f ca="1" t="shared" si="41"/>
        <v>1</v>
      </c>
      <c r="F893" s="64">
        <f ca="1">IF(E893=1,$C$4+SQRT(D893*($C$6-$C$4)*($C$5-$C$4)),$C$6-SQRT((1-D893)*($C$6-$C$4)*($C$6-$C$5)))</f>
        <v>9.40656417182057</v>
      </c>
    </row>
    <row r="894" spans="2:6">
      <c r="B894" s="55">
        <v>878</v>
      </c>
      <c r="C894" s="56">
        <f ca="1" t="shared" si="39"/>
        <v>0.388571075041426</v>
      </c>
      <c r="D894" s="56">
        <f ca="1" t="shared" si="40"/>
        <v>0.0467975385814512</v>
      </c>
      <c r="E894" s="56">
        <f ca="1" t="shared" si="41"/>
        <v>1</v>
      </c>
      <c r="F894" s="64">
        <f ca="1">IF(E894=1,$C$4+SQRT(D894*($C$6-$C$4)*($C$5-$C$4)),$C$6-SQRT((1-D894)*($C$6-$C$4)*($C$6-$C$5)))</f>
        <v>8.30593312531157</v>
      </c>
    </row>
    <row r="895" spans="2:6">
      <c r="B895" s="55">
        <v>879</v>
      </c>
      <c r="C895" s="56">
        <f ca="1" t="shared" si="39"/>
        <v>0.262750702216068</v>
      </c>
      <c r="D895" s="56">
        <f ca="1" t="shared" si="40"/>
        <v>0.580718830882135</v>
      </c>
      <c r="E895" s="56">
        <f ca="1" t="shared" si="41"/>
        <v>1</v>
      </c>
      <c r="F895" s="64">
        <f ca="1">IF(E895=1,$C$4+SQRT(D895*($C$6-$C$4)*($C$5-$C$4)),$C$6-SQRT((1-D895)*($C$6-$C$4)*($C$6-$C$5)))</f>
        <v>9.07770017248039</v>
      </c>
    </row>
    <row r="896" spans="2:6">
      <c r="B896" s="55">
        <v>880</v>
      </c>
      <c r="C896" s="56">
        <f ca="1" t="shared" si="39"/>
        <v>0.657139801085001</v>
      </c>
      <c r="D896" s="56">
        <f ca="1" t="shared" si="40"/>
        <v>0.380752769326422</v>
      </c>
      <c r="E896" s="56">
        <f ca="1" t="shared" si="41"/>
        <v>2</v>
      </c>
      <c r="F896" s="64">
        <f ca="1">IF(E896=1,$C$4+SQRT(D896*($C$6-$C$4)*($C$5-$C$4)),$C$6-SQRT((1-D896)*($C$6-$C$4)*($C$6-$C$5)))</f>
        <v>8.88712333956222</v>
      </c>
    </row>
    <row r="897" spans="2:6">
      <c r="B897" s="55">
        <v>881</v>
      </c>
      <c r="C897" s="56">
        <f ca="1" t="shared" si="39"/>
        <v>0.0852581553857659</v>
      </c>
      <c r="D897" s="56">
        <f ca="1" t="shared" si="40"/>
        <v>0.837373243357487</v>
      </c>
      <c r="E897" s="56">
        <f ca="1" t="shared" si="41"/>
        <v>1</v>
      </c>
      <c r="F897" s="64">
        <f ca="1">IF(E897=1,$C$4+SQRT(D897*($C$6-$C$4)*($C$5-$C$4)),$C$6-SQRT((1-D897)*($C$6-$C$4)*($C$6-$C$5)))</f>
        <v>9.29411996612176</v>
      </c>
    </row>
    <row r="898" spans="2:6">
      <c r="B898" s="55">
        <v>882</v>
      </c>
      <c r="C898" s="56">
        <f ca="1" t="shared" si="39"/>
        <v>0.54390511300268</v>
      </c>
      <c r="D898" s="56">
        <f ca="1" t="shared" si="40"/>
        <v>0.0623306720017005</v>
      </c>
      <c r="E898" s="56">
        <f ca="1" t="shared" si="41"/>
        <v>2</v>
      </c>
      <c r="F898" s="64">
        <f ca="1">IF(E898=1,$C$4+SQRT(D898*($C$6-$C$4)*($C$5-$C$4)),$C$6-SQRT((1-D898)*($C$6-$C$4)*($C$6-$C$5)))</f>
        <v>8.63056995213461</v>
      </c>
    </row>
    <row r="899" spans="2:6">
      <c r="B899" s="55">
        <v>883</v>
      </c>
      <c r="C899" s="56">
        <f ca="1" t="shared" si="39"/>
        <v>0.0139335503530995</v>
      </c>
      <c r="D899" s="56">
        <f ca="1" t="shared" si="40"/>
        <v>0.593155620843198</v>
      </c>
      <c r="E899" s="56">
        <f ca="1" t="shared" si="41"/>
        <v>1</v>
      </c>
      <c r="F899" s="64">
        <f ca="1">IF(E899=1,$C$4+SQRT(D899*($C$6-$C$4)*($C$5-$C$4)),$C$6-SQRT((1-D899)*($C$6-$C$4)*($C$6-$C$5)))</f>
        <v>9.08917915959056</v>
      </c>
    </row>
    <row r="900" spans="2:6">
      <c r="B900" s="55">
        <v>884</v>
      </c>
      <c r="C900" s="56">
        <f ca="1" t="shared" si="39"/>
        <v>0.561199871729936</v>
      </c>
      <c r="D900" s="56">
        <f ca="1" t="shared" si="40"/>
        <v>0.248670991732448</v>
      </c>
      <c r="E900" s="56">
        <f ca="1" t="shared" si="41"/>
        <v>2</v>
      </c>
      <c r="F900" s="64">
        <f ca="1">IF(E900=1,$C$4+SQRT(D900*($C$6-$C$4)*($C$5-$C$4)),$C$6-SQRT((1-D900)*($C$6-$C$4)*($C$6-$C$5)))</f>
        <v>8.77417047819238</v>
      </c>
    </row>
    <row r="901" spans="2:6">
      <c r="B901" s="55">
        <v>885</v>
      </c>
      <c r="C901" s="56">
        <f ca="1" t="shared" si="39"/>
        <v>0.127789244014718</v>
      </c>
      <c r="D901" s="56">
        <f ca="1" t="shared" si="40"/>
        <v>0.459958061586826</v>
      </c>
      <c r="E901" s="56">
        <f ca="1" t="shared" si="41"/>
        <v>1</v>
      </c>
      <c r="F901" s="64">
        <f ca="1">IF(E901=1,$C$4+SQRT(D901*($C$6-$C$4)*($C$5-$C$4)),$C$6-SQRT((1-D901)*($C$6-$C$4)*($C$6-$C$5)))</f>
        <v>8.95912257984767</v>
      </c>
    </row>
    <row r="902" spans="2:6">
      <c r="B902" s="55">
        <v>886</v>
      </c>
      <c r="C902" s="56">
        <f ca="1" t="shared" si="39"/>
        <v>0.19076853772265</v>
      </c>
      <c r="D902" s="56">
        <f ca="1" t="shared" si="40"/>
        <v>0.218255469222371</v>
      </c>
      <c r="E902" s="56">
        <f ca="1" t="shared" si="41"/>
        <v>1</v>
      </c>
      <c r="F902" s="64">
        <f ca="1">IF(E902=1,$C$4+SQRT(D902*($C$6-$C$4)*($C$5-$C$4)),$C$6-SQRT((1-D902)*($C$6-$C$4)*($C$6-$C$5)))</f>
        <v>8.66068974446766</v>
      </c>
    </row>
    <row r="903" spans="2:6">
      <c r="B903" s="55">
        <v>887</v>
      </c>
      <c r="C903" s="56">
        <f ca="1" t="shared" si="39"/>
        <v>0.955700320582692</v>
      </c>
      <c r="D903" s="56">
        <f ca="1" t="shared" si="40"/>
        <v>0.369273552208969</v>
      </c>
      <c r="E903" s="56">
        <f ca="1" t="shared" si="41"/>
        <v>2</v>
      </c>
      <c r="F903" s="64">
        <f ca="1">IF(E903=1,$C$4+SQRT(D903*($C$6-$C$4)*($C$5-$C$4)),$C$6-SQRT((1-D903)*($C$6-$C$4)*($C$6-$C$5)))</f>
        <v>8.87685579929287</v>
      </c>
    </row>
    <row r="904" spans="2:6">
      <c r="B904" s="55">
        <v>888</v>
      </c>
      <c r="C904" s="56">
        <f ca="1" t="shared" si="39"/>
        <v>0.188438635734426</v>
      </c>
      <c r="D904" s="56">
        <f ca="1" t="shared" si="40"/>
        <v>0.178015957163668</v>
      </c>
      <c r="E904" s="56">
        <f ca="1" t="shared" si="41"/>
        <v>1</v>
      </c>
      <c r="F904" s="64">
        <f ca="1">IF(E904=1,$C$4+SQRT(D904*($C$6-$C$4)*($C$5-$C$4)),$C$6-SQRT((1-D904)*($C$6-$C$4)*($C$6-$C$5)))</f>
        <v>8.59668409927476</v>
      </c>
    </row>
    <row r="905" spans="2:6">
      <c r="B905" s="55">
        <v>889</v>
      </c>
      <c r="C905" s="56">
        <f ca="1" t="shared" si="39"/>
        <v>0.795307205317359</v>
      </c>
      <c r="D905" s="56">
        <f ca="1" t="shared" si="40"/>
        <v>0.539782254542962</v>
      </c>
      <c r="E905" s="56">
        <f ca="1" t="shared" si="41"/>
        <v>2</v>
      </c>
      <c r="F905" s="64">
        <f ca="1">IF(E905=1,$C$4+SQRT(D905*($C$6-$C$4)*($C$5-$C$4)),$C$6-SQRT((1-D905)*($C$6-$C$4)*($C$6-$C$5)))</f>
        <v>9.04060670686414</v>
      </c>
    </row>
    <row r="906" spans="2:6">
      <c r="B906" s="55">
        <v>890</v>
      </c>
      <c r="C906" s="56">
        <f ca="1" t="shared" si="39"/>
        <v>0.135983817949695</v>
      </c>
      <c r="D906" s="56">
        <f ca="1" t="shared" si="40"/>
        <v>0.101226260961415</v>
      </c>
      <c r="E906" s="56">
        <f ca="1" t="shared" si="41"/>
        <v>1</v>
      </c>
      <c r="F906" s="64">
        <f ca="1">IF(E906=1,$C$4+SQRT(D906*($C$6-$C$4)*($C$5-$C$4)),$C$6-SQRT((1-D906)*($C$6-$C$4)*($C$6-$C$5)))</f>
        <v>8.44994724348842</v>
      </c>
    </row>
    <row r="907" spans="2:6">
      <c r="B907" s="55">
        <v>891</v>
      </c>
      <c r="C907" s="56">
        <f ca="1" t="shared" si="39"/>
        <v>0.0361319971054284</v>
      </c>
      <c r="D907" s="56">
        <f ca="1" t="shared" si="40"/>
        <v>0.505526582065392</v>
      </c>
      <c r="E907" s="56">
        <f ca="1" t="shared" si="41"/>
        <v>1</v>
      </c>
      <c r="F907" s="64">
        <f ca="1">IF(E907=1,$C$4+SQRT(D907*($C$6-$C$4)*($C$5-$C$4)),$C$6-SQRT((1-D907)*($C$6-$C$4)*($C$6-$C$5)))</f>
        <v>9.00551139433165</v>
      </c>
    </row>
    <row r="908" spans="2:6">
      <c r="B908" s="55">
        <v>892</v>
      </c>
      <c r="C908" s="56">
        <f ca="1" t="shared" si="39"/>
        <v>0.20195816445761</v>
      </c>
      <c r="D908" s="56">
        <f ca="1" t="shared" si="40"/>
        <v>0.8357178101203</v>
      </c>
      <c r="E908" s="56">
        <f ca="1" t="shared" si="41"/>
        <v>1</v>
      </c>
      <c r="F908" s="64">
        <f ca="1">IF(E908=1,$C$4+SQRT(D908*($C$6-$C$4)*($C$5-$C$4)),$C$6-SQRT((1-D908)*($C$6-$C$4)*($C$6-$C$5)))</f>
        <v>9.29284013715563</v>
      </c>
    </row>
    <row r="909" spans="2:6">
      <c r="B909" s="55">
        <v>893</v>
      </c>
      <c r="C909" s="56">
        <f ca="1" t="shared" si="39"/>
        <v>0.147894304926671</v>
      </c>
      <c r="D909" s="56">
        <f ca="1" t="shared" si="40"/>
        <v>0.164109728462271</v>
      </c>
      <c r="E909" s="56">
        <f ca="1" t="shared" si="41"/>
        <v>1</v>
      </c>
      <c r="F909" s="64">
        <f ca="1">IF(E909=1,$C$4+SQRT(D909*($C$6-$C$4)*($C$5-$C$4)),$C$6-SQRT((1-D909)*($C$6-$C$4)*($C$6-$C$5)))</f>
        <v>8.5729044046999</v>
      </c>
    </row>
    <row r="910" spans="2:6">
      <c r="B910" s="55">
        <v>894</v>
      </c>
      <c r="C910" s="56">
        <f ca="1" t="shared" si="39"/>
        <v>0.352971294542108</v>
      </c>
      <c r="D910" s="56">
        <f ca="1" t="shared" si="40"/>
        <v>0.623743979511881</v>
      </c>
      <c r="E910" s="56">
        <f ca="1" t="shared" si="41"/>
        <v>1</v>
      </c>
      <c r="F910" s="64">
        <f ca="1">IF(E910=1,$C$4+SQRT(D910*($C$6-$C$4)*($C$5-$C$4)),$C$6-SQRT((1-D910)*($C$6-$C$4)*($C$6-$C$5)))</f>
        <v>9.11691000489017</v>
      </c>
    </row>
    <row r="911" spans="2:6">
      <c r="B911" s="55">
        <v>895</v>
      </c>
      <c r="C911" s="56">
        <f ca="1" t="shared" si="39"/>
        <v>0.534349650205556</v>
      </c>
      <c r="D911" s="56">
        <f ca="1" t="shared" si="40"/>
        <v>0.133659633434019</v>
      </c>
      <c r="E911" s="56">
        <f ca="1" t="shared" si="41"/>
        <v>2</v>
      </c>
      <c r="F911" s="64">
        <f ca="1">IF(E911=1,$C$4+SQRT(D911*($C$6-$C$4)*($C$5-$C$4)),$C$6-SQRT((1-D911)*($C$6-$C$4)*($C$6-$C$5)))</f>
        <v>8.68368668884191</v>
      </c>
    </row>
    <row r="912" spans="2:6">
      <c r="B912" s="55">
        <v>896</v>
      </c>
      <c r="C912" s="56">
        <f ca="1" t="shared" si="39"/>
        <v>0.626148500543969</v>
      </c>
      <c r="D912" s="56">
        <f ca="1" t="shared" si="40"/>
        <v>0.280673781668197</v>
      </c>
      <c r="E912" s="56">
        <f ca="1" t="shared" si="41"/>
        <v>2</v>
      </c>
      <c r="F912" s="64">
        <f ca="1">IF(E912=1,$C$4+SQRT(D912*($C$6-$C$4)*($C$5-$C$4)),$C$6-SQRT((1-D912)*($C$6-$C$4)*($C$6-$C$5)))</f>
        <v>8.80056161614545</v>
      </c>
    </row>
    <row r="913" spans="2:6">
      <c r="B913" s="55">
        <v>897</v>
      </c>
      <c r="C913" s="56">
        <f ca="1" t="shared" ref="C913:C976" si="42">RAND()</f>
        <v>0.171292547959669</v>
      </c>
      <c r="D913" s="56">
        <f ca="1" t="shared" ref="D913:D976" si="43">RAND()</f>
        <v>0.505743431445176</v>
      </c>
      <c r="E913" s="56">
        <f ca="1" t="shared" ref="E913:E976" si="44">IF(C913&lt;=$C$10,1,2)</f>
        <v>1</v>
      </c>
      <c r="F913" s="64">
        <f ca="1">IF(E913=1,$C$4+SQRT(D913*($C$6-$C$4)*($C$5-$C$4)),$C$6-SQRT((1-D913)*($C$6-$C$4)*($C$6-$C$5)))</f>
        <v>9.00572703199743</v>
      </c>
    </row>
    <row r="914" spans="2:6">
      <c r="B914" s="55">
        <v>898</v>
      </c>
      <c r="C914" s="56">
        <f ca="1" t="shared" si="42"/>
        <v>0.586063354745424</v>
      </c>
      <c r="D914" s="56">
        <f ca="1" t="shared" si="43"/>
        <v>0.398355020721617</v>
      </c>
      <c r="E914" s="56">
        <f ca="1" t="shared" si="44"/>
        <v>2</v>
      </c>
      <c r="F914" s="64">
        <f ca="1">IF(E914=1,$C$4+SQRT(D914*($C$6-$C$4)*($C$5-$C$4)),$C$6-SQRT((1-D914)*($C$6-$C$4)*($C$6-$C$5)))</f>
        <v>8.90305425906439</v>
      </c>
    </row>
    <row r="915" spans="2:6">
      <c r="B915" s="55">
        <v>899</v>
      </c>
      <c r="C915" s="56">
        <f ca="1" t="shared" si="42"/>
        <v>0.999416183992385</v>
      </c>
      <c r="D915" s="56">
        <f ca="1" t="shared" si="43"/>
        <v>0.0322437020648454</v>
      </c>
      <c r="E915" s="56">
        <f ca="1" t="shared" si="44"/>
        <v>2</v>
      </c>
      <c r="F915" s="64">
        <f ca="1">IF(E915=1,$C$4+SQRT(D915*($C$6-$C$4)*($C$5-$C$4)),$C$6-SQRT((1-D915)*($C$6-$C$4)*($C$6-$C$5)))</f>
        <v>8.60877298909549</v>
      </c>
    </row>
    <row r="916" spans="2:6">
      <c r="B916" s="55">
        <v>900</v>
      </c>
      <c r="C916" s="56">
        <f ca="1" t="shared" si="42"/>
        <v>0.0158976050394901</v>
      </c>
      <c r="D916" s="56">
        <f ca="1" t="shared" si="43"/>
        <v>0.844982968157247</v>
      </c>
      <c r="E916" s="56">
        <f ca="1" t="shared" si="44"/>
        <v>1</v>
      </c>
      <c r="F916" s="64">
        <f ca="1">IF(E916=1,$C$4+SQRT(D916*($C$6-$C$4)*($C$5-$C$4)),$C$6-SQRT((1-D916)*($C$6-$C$4)*($C$6-$C$5)))</f>
        <v>9.29998689851648</v>
      </c>
    </row>
    <row r="917" spans="2:6">
      <c r="B917" s="55">
        <v>901</v>
      </c>
      <c r="C917" s="56">
        <f ca="1" t="shared" si="42"/>
        <v>0.461932584062749</v>
      </c>
      <c r="D917" s="56">
        <f ca="1" t="shared" si="43"/>
        <v>0.262558976713225</v>
      </c>
      <c r="E917" s="56">
        <f ca="1" t="shared" si="44"/>
        <v>1</v>
      </c>
      <c r="F917" s="64">
        <f ca="1">IF(E917=1,$C$4+SQRT(D917*($C$6-$C$4)*($C$5-$C$4)),$C$6-SQRT((1-D917)*($C$6-$C$4)*($C$6-$C$5)))</f>
        <v>8.72465022833533</v>
      </c>
    </row>
    <row r="918" spans="2:6">
      <c r="B918" s="55">
        <v>902</v>
      </c>
      <c r="C918" s="56">
        <f ca="1" t="shared" si="42"/>
        <v>0.696844181995686</v>
      </c>
      <c r="D918" s="56">
        <f ca="1" t="shared" si="43"/>
        <v>0.683629057315857</v>
      </c>
      <c r="E918" s="56">
        <f ca="1" t="shared" si="44"/>
        <v>2</v>
      </c>
      <c r="F918" s="64">
        <f ca="1">IF(E918=1,$C$4+SQRT(D918*($C$6-$C$4)*($C$5-$C$4)),$C$6-SQRT((1-D918)*($C$6-$C$4)*($C$6-$C$5)))</f>
        <v>9.20454925647889</v>
      </c>
    </row>
    <row r="919" spans="2:6">
      <c r="B919" s="55">
        <v>903</v>
      </c>
      <c r="C919" s="56">
        <f ca="1" t="shared" si="42"/>
        <v>0.60659972117343</v>
      </c>
      <c r="D919" s="56">
        <f ca="1" t="shared" si="43"/>
        <v>0.502457571788943</v>
      </c>
      <c r="E919" s="56">
        <f ca="1" t="shared" si="44"/>
        <v>2</v>
      </c>
      <c r="F919" s="64">
        <f ca="1">IF(E919=1,$C$4+SQRT(D919*($C$6-$C$4)*($C$5-$C$4)),$C$6-SQRT((1-D919)*($C$6-$C$4)*($C$6-$C$5)))</f>
        <v>9.00246059906282</v>
      </c>
    </row>
    <row r="920" spans="2:6">
      <c r="B920" s="55">
        <v>904</v>
      </c>
      <c r="C920" s="56">
        <f ca="1" t="shared" si="42"/>
        <v>0.60020240762915</v>
      </c>
      <c r="D920" s="56">
        <f ca="1" t="shared" si="43"/>
        <v>0.248956638288694</v>
      </c>
      <c r="E920" s="56">
        <f ca="1" t="shared" si="44"/>
        <v>2</v>
      </c>
      <c r="F920" s="64">
        <f ca="1">IF(E920=1,$C$4+SQRT(D920*($C$6-$C$4)*($C$5-$C$4)),$C$6-SQRT((1-D920)*($C$6-$C$4)*($C$6-$C$5)))</f>
        <v>8.77440352341294</v>
      </c>
    </row>
    <row r="921" spans="2:6">
      <c r="B921" s="55">
        <v>905</v>
      </c>
      <c r="C921" s="56">
        <f ca="1" t="shared" si="42"/>
        <v>0.388818348162371</v>
      </c>
      <c r="D921" s="56">
        <f ca="1" t="shared" si="43"/>
        <v>0.882243712805307</v>
      </c>
      <c r="E921" s="56">
        <f ca="1" t="shared" si="44"/>
        <v>1</v>
      </c>
      <c r="F921" s="64">
        <f ca="1">IF(E921=1,$C$4+SQRT(D921*($C$6-$C$4)*($C$5-$C$4)),$C$6-SQRT((1-D921)*($C$6-$C$4)*($C$6-$C$5)))</f>
        <v>9.3283401016346</v>
      </c>
    </row>
    <row r="922" spans="2:6">
      <c r="B922" s="55">
        <v>906</v>
      </c>
      <c r="C922" s="56">
        <f ca="1" t="shared" si="42"/>
        <v>0.858677054011495</v>
      </c>
      <c r="D922" s="56">
        <f ca="1" t="shared" si="43"/>
        <v>0.0650659925043213</v>
      </c>
      <c r="E922" s="56">
        <f ca="1" t="shared" si="44"/>
        <v>2</v>
      </c>
      <c r="F922" s="64">
        <f ca="1">IF(E922=1,$C$4+SQRT(D922*($C$6-$C$4)*($C$5-$C$4)),$C$6-SQRT((1-D922)*($C$6-$C$4)*($C$6-$C$5)))</f>
        <v>8.63256882623243</v>
      </c>
    </row>
    <row r="923" spans="2:6">
      <c r="B923" s="55">
        <v>907</v>
      </c>
      <c r="C923" s="56">
        <f ca="1" t="shared" si="42"/>
        <v>0.0273427860152367</v>
      </c>
      <c r="D923" s="56">
        <f ca="1" t="shared" si="43"/>
        <v>0.164443613522723</v>
      </c>
      <c r="E923" s="56">
        <f ca="1" t="shared" si="44"/>
        <v>1</v>
      </c>
      <c r="F923" s="64">
        <f ca="1">IF(E923=1,$C$4+SQRT(D923*($C$6-$C$4)*($C$5-$C$4)),$C$6-SQRT((1-D923)*($C$6-$C$4)*($C$6-$C$5)))</f>
        <v>8.57348690224402</v>
      </c>
    </row>
    <row r="924" spans="2:6">
      <c r="B924" s="55">
        <v>908</v>
      </c>
      <c r="C924" s="56">
        <f ca="1" t="shared" si="42"/>
        <v>0.829563871732618</v>
      </c>
      <c r="D924" s="56">
        <f ca="1" t="shared" si="43"/>
        <v>0.169543869464484</v>
      </c>
      <c r="E924" s="56">
        <f ca="1" t="shared" si="44"/>
        <v>2</v>
      </c>
      <c r="F924" s="64">
        <f ca="1">IF(E924=1,$C$4+SQRT(D924*($C$6-$C$4)*($C$5-$C$4)),$C$6-SQRT((1-D924)*($C$6-$C$4)*($C$6-$C$5)))</f>
        <v>8.71123614999837</v>
      </c>
    </row>
    <row r="925" spans="2:6">
      <c r="B925" s="55">
        <v>909</v>
      </c>
      <c r="C925" s="56">
        <f ca="1" t="shared" si="42"/>
        <v>0.837755668560743</v>
      </c>
      <c r="D925" s="56">
        <f ca="1" t="shared" si="43"/>
        <v>0.64925475842886</v>
      </c>
      <c r="E925" s="56">
        <f ca="1" t="shared" si="44"/>
        <v>2</v>
      </c>
      <c r="F925" s="64">
        <f ca="1">IF(E925=1,$C$4+SQRT(D925*($C$6-$C$4)*($C$5-$C$4)),$C$6-SQRT((1-D925)*($C$6-$C$4)*($C$6-$C$5)))</f>
        <v>9.16244971306656</v>
      </c>
    </row>
    <row r="926" spans="2:6">
      <c r="B926" s="55">
        <v>910</v>
      </c>
      <c r="C926" s="56">
        <f ca="1" t="shared" si="42"/>
        <v>0.0404849009343426</v>
      </c>
      <c r="D926" s="56">
        <f ca="1" t="shared" si="43"/>
        <v>0.636291307989381</v>
      </c>
      <c r="E926" s="56">
        <f ca="1" t="shared" si="44"/>
        <v>1</v>
      </c>
      <c r="F926" s="64">
        <f ca="1">IF(E926=1,$C$4+SQRT(D926*($C$6-$C$4)*($C$5-$C$4)),$C$6-SQRT((1-D926)*($C$6-$C$4)*($C$6-$C$5)))</f>
        <v>9.12808803556228</v>
      </c>
    </row>
    <row r="927" spans="2:6">
      <c r="B927" s="55">
        <v>911</v>
      </c>
      <c r="C927" s="56">
        <f ca="1" t="shared" si="42"/>
        <v>0.353345350901799</v>
      </c>
      <c r="D927" s="56">
        <f ca="1" t="shared" si="43"/>
        <v>0.987751108154651</v>
      </c>
      <c r="E927" s="56">
        <f ca="1" t="shared" si="44"/>
        <v>1</v>
      </c>
      <c r="F927" s="64">
        <f ca="1">IF(E927=1,$C$4+SQRT(D927*($C$6-$C$4)*($C$5-$C$4)),$C$6-SQRT((1-D927)*($C$6-$C$4)*($C$6-$C$5)))</f>
        <v>9.40552560144214</v>
      </c>
    </row>
    <row r="928" spans="2:6">
      <c r="B928" s="55">
        <v>912</v>
      </c>
      <c r="C928" s="56">
        <f ca="1" t="shared" si="42"/>
        <v>0.444458427257346</v>
      </c>
      <c r="D928" s="56">
        <f ca="1" t="shared" si="43"/>
        <v>0.80715282440442</v>
      </c>
      <c r="E928" s="56">
        <f ca="1" t="shared" si="44"/>
        <v>1</v>
      </c>
      <c r="F928" s="64">
        <f ca="1">IF(E928=1,$C$4+SQRT(D928*($C$6-$C$4)*($C$5-$C$4)),$C$6-SQRT((1-D928)*($C$6-$C$4)*($C$6-$C$5)))</f>
        <v>9.27055328452168</v>
      </c>
    </row>
    <row r="929" spans="2:6">
      <c r="B929" s="55">
        <v>913</v>
      </c>
      <c r="C929" s="56">
        <f ca="1" t="shared" si="42"/>
        <v>0.921755672828236</v>
      </c>
      <c r="D929" s="56">
        <f ca="1" t="shared" si="43"/>
        <v>0.594210424252979</v>
      </c>
      <c r="E929" s="56">
        <f ca="1" t="shared" si="44"/>
        <v>2</v>
      </c>
      <c r="F929" s="64">
        <f ca="1">IF(E929=1,$C$4+SQRT(D929*($C$6-$C$4)*($C$5-$C$4)),$C$6-SQRT((1-D929)*($C$6-$C$4)*($C$6-$C$5)))</f>
        <v>9.09912312079062</v>
      </c>
    </row>
    <row r="930" spans="2:6">
      <c r="B930" s="55">
        <v>914</v>
      </c>
      <c r="C930" s="56">
        <f ca="1" t="shared" si="42"/>
        <v>0.534697005976166</v>
      </c>
      <c r="D930" s="56">
        <f ca="1" t="shared" si="43"/>
        <v>0.904998191068661</v>
      </c>
      <c r="E930" s="56">
        <f ca="1" t="shared" si="44"/>
        <v>2</v>
      </c>
      <c r="F930" s="64">
        <f ca="1">IF(E930=1,$C$4+SQRT(D930*($C$6-$C$4)*($C$5-$C$4)),$C$6-SQRT((1-D930)*($C$6-$C$4)*($C$6-$C$5)))</f>
        <v>9.56410595569258</v>
      </c>
    </row>
    <row r="931" spans="2:6">
      <c r="B931" s="55">
        <v>915</v>
      </c>
      <c r="C931" s="56">
        <f ca="1" t="shared" si="42"/>
        <v>0.540238144113317</v>
      </c>
      <c r="D931" s="56">
        <f ca="1" t="shared" si="43"/>
        <v>0.953303008711194</v>
      </c>
      <c r="E931" s="56">
        <f ca="1" t="shared" si="44"/>
        <v>2</v>
      </c>
      <c r="F931" s="64">
        <f ca="1">IF(E931=1,$C$4+SQRT(D931*($C$6-$C$4)*($C$5-$C$4)),$C$6-SQRT((1-D931)*($C$6-$C$4)*($C$6-$C$5)))</f>
        <v>9.69439570916361</v>
      </c>
    </row>
    <row r="932" spans="2:6">
      <c r="B932" s="55">
        <v>916</v>
      </c>
      <c r="C932" s="56">
        <f ca="1" t="shared" si="42"/>
        <v>0.274405329325864</v>
      </c>
      <c r="D932" s="56">
        <f ca="1" t="shared" si="43"/>
        <v>0.726691103642003</v>
      </c>
      <c r="E932" s="56">
        <f ca="1" t="shared" si="44"/>
        <v>1</v>
      </c>
      <c r="F932" s="64">
        <f ca="1">IF(E932=1,$C$4+SQRT(D932*($C$6-$C$4)*($C$5-$C$4)),$C$6-SQRT((1-D932)*($C$6-$C$4)*($C$6-$C$5)))</f>
        <v>9.20556302501529</v>
      </c>
    </row>
    <row r="933" spans="2:6">
      <c r="B933" s="55">
        <v>917</v>
      </c>
      <c r="C933" s="56">
        <f ca="1" t="shared" si="42"/>
        <v>0.180973641465499</v>
      </c>
      <c r="D933" s="56">
        <f ca="1" t="shared" si="43"/>
        <v>0.461704367611303</v>
      </c>
      <c r="E933" s="56">
        <f ca="1" t="shared" si="44"/>
        <v>1</v>
      </c>
      <c r="F933" s="64">
        <f ca="1">IF(E933=1,$C$4+SQRT(D933*($C$6-$C$4)*($C$5-$C$4)),$C$6-SQRT((1-D933)*($C$6-$C$4)*($C$6-$C$5)))</f>
        <v>8.96094158783071</v>
      </c>
    </row>
    <row r="934" spans="2:6">
      <c r="B934" s="55">
        <v>918</v>
      </c>
      <c r="C934" s="56">
        <f ca="1" t="shared" si="42"/>
        <v>0.605850558752237</v>
      </c>
      <c r="D934" s="56">
        <f ca="1" t="shared" si="43"/>
        <v>0.342267105233041</v>
      </c>
      <c r="E934" s="56">
        <f ca="1" t="shared" si="44"/>
        <v>2</v>
      </c>
      <c r="F934" s="64">
        <f ca="1">IF(E934=1,$C$4+SQRT(D934*($C$6-$C$4)*($C$5-$C$4)),$C$6-SQRT((1-D934)*($C$6-$C$4)*($C$6-$C$5)))</f>
        <v>8.85306242997541</v>
      </c>
    </row>
    <row r="935" spans="2:6">
      <c r="B935" s="55">
        <v>919</v>
      </c>
      <c r="C935" s="56">
        <f ca="1" t="shared" si="42"/>
        <v>0.525026945315829</v>
      </c>
      <c r="D935" s="56">
        <f ca="1" t="shared" si="43"/>
        <v>0.0896118367888905</v>
      </c>
      <c r="E935" s="56">
        <f ca="1" t="shared" si="44"/>
        <v>2</v>
      </c>
      <c r="F935" s="64">
        <f ca="1">IF(E935=1,$C$4+SQRT(D935*($C$6-$C$4)*($C$5-$C$4)),$C$6-SQRT((1-D935)*($C$6-$C$4)*($C$6-$C$5)))</f>
        <v>8.65063854863783</v>
      </c>
    </row>
    <row r="936" spans="2:6">
      <c r="B936" s="55">
        <v>920</v>
      </c>
      <c r="C936" s="56">
        <f ca="1" t="shared" si="42"/>
        <v>0.09965309431803</v>
      </c>
      <c r="D936" s="56">
        <f ca="1" t="shared" si="43"/>
        <v>0.856481232647333</v>
      </c>
      <c r="E936" s="56">
        <f ca="1" t="shared" si="44"/>
        <v>1</v>
      </c>
      <c r="F936" s="64">
        <f ca="1">IF(E936=1,$C$4+SQRT(D936*($C$6-$C$4)*($C$5-$C$4)),$C$6-SQRT((1-D936)*($C$6-$C$4)*($C$6-$C$5)))</f>
        <v>9.3088019198086</v>
      </c>
    </row>
    <row r="937" spans="2:6">
      <c r="B937" s="55">
        <v>921</v>
      </c>
      <c r="C937" s="56">
        <f ca="1" t="shared" si="42"/>
        <v>0.617809006640772</v>
      </c>
      <c r="D937" s="56">
        <f ca="1" t="shared" si="43"/>
        <v>0.528932406049902</v>
      </c>
      <c r="E937" s="56">
        <f ca="1" t="shared" si="44"/>
        <v>2</v>
      </c>
      <c r="F937" s="64">
        <f ca="1">IF(E937=1,$C$4+SQRT(D937*($C$6-$C$4)*($C$5-$C$4)),$C$6-SQRT((1-D937)*($C$6-$C$4)*($C$6-$C$5)))</f>
        <v>9.02936351402794</v>
      </c>
    </row>
    <row r="938" spans="2:6">
      <c r="B938" s="55">
        <v>922</v>
      </c>
      <c r="C938" s="56">
        <f ca="1" t="shared" si="42"/>
        <v>0.861607503791325</v>
      </c>
      <c r="D938" s="56">
        <f ca="1" t="shared" si="43"/>
        <v>0.780799815247604</v>
      </c>
      <c r="E938" s="56">
        <f ca="1" t="shared" si="44"/>
        <v>2</v>
      </c>
      <c r="F938" s="64">
        <f ca="1">IF(E938=1,$C$4+SQRT(D938*($C$6-$C$4)*($C$5-$C$4)),$C$6-SQRT((1-D938)*($C$6-$C$4)*($C$6-$C$5)))</f>
        <v>9.33788190667767</v>
      </c>
    </row>
    <row r="939" spans="2:6">
      <c r="B939" s="55">
        <v>923</v>
      </c>
      <c r="C939" s="56">
        <f ca="1" t="shared" si="42"/>
        <v>0.972040507578359</v>
      </c>
      <c r="D939" s="56">
        <f ca="1" t="shared" si="43"/>
        <v>0.570179003265126</v>
      </c>
      <c r="E939" s="56">
        <f ca="1" t="shared" si="44"/>
        <v>2</v>
      </c>
      <c r="F939" s="64">
        <f ca="1">IF(E939=1,$C$4+SQRT(D939*($C$6-$C$4)*($C$5-$C$4)),$C$6-SQRT((1-D939)*($C$6-$C$4)*($C$6-$C$5)))</f>
        <v>9.07283119472787</v>
      </c>
    </row>
    <row r="940" spans="2:6">
      <c r="B940" s="55">
        <v>924</v>
      </c>
      <c r="C940" s="56">
        <f ca="1" t="shared" si="42"/>
        <v>0.0294570654249942</v>
      </c>
      <c r="D940" s="56">
        <f ca="1" t="shared" si="43"/>
        <v>0.393607069127108</v>
      </c>
      <c r="E940" s="56">
        <f ca="1" t="shared" si="44"/>
        <v>1</v>
      </c>
      <c r="F940" s="64">
        <f ca="1">IF(E940=1,$C$4+SQRT(D940*($C$6-$C$4)*($C$5-$C$4)),$C$6-SQRT((1-D940)*($C$6-$C$4)*($C$6-$C$5)))</f>
        <v>8.88725088799855</v>
      </c>
    </row>
    <row r="941" spans="2:6">
      <c r="B941" s="55">
        <v>925</v>
      </c>
      <c r="C941" s="56">
        <f ca="1" t="shared" si="42"/>
        <v>0.0120844395216142</v>
      </c>
      <c r="D941" s="56">
        <f ca="1" t="shared" si="43"/>
        <v>0.877105600129574</v>
      </c>
      <c r="E941" s="56">
        <f ca="1" t="shared" si="44"/>
        <v>1</v>
      </c>
      <c r="F941" s="64">
        <f ca="1">IF(E941=1,$C$4+SQRT(D941*($C$6-$C$4)*($C$5-$C$4)),$C$6-SQRT((1-D941)*($C$6-$C$4)*($C$6-$C$5)))</f>
        <v>9.32446638321218</v>
      </c>
    </row>
    <row r="942" spans="2:6">
      <c r="B942" s="55">
        <v>926</v>
      </c>
      <c r="C942" s="56">
        <f ca="1" t="shared" si="42"/>
        <v>0.280087212497466</v>
      </c>
      <c r="D942" s="56">
        <f ca="1" t="shared" si="43"/>
        <v>0.754741046051639</v>
      </c>
      <c r="E942" s="56">
        <f ca="1" t="shared" si="44"/>
        <v>1</v>
      </c>
      <c r="F942" s="64">
        <f ca="1">IF(E942=1,$C$4+SQRT(D942*($C$6-$C$4)*($C$5-$C$4)),$C$6-SQRT((1-D942)*($C$6-$C$4)*($C$6-$C$5)))</f>
        <v>9.22860982093717</v>
      </c>
    </row>
    <row r="943" spans="2:6">
      <c r="B943" s="55">
        <v>927</v>
      </c>
      <c r="C943" s="56">
        <f ca="1" t="shared" si="42"/>
        <v>0.336489713198446</v>
      </c>
      <c r="D943" s="56">
        <f ca="1" t="shared" si="43"/>
        <v>0.671374209486243</v>
      </c>
      <c r="E943" s="56">
        <f ca="1" t="shared" si="44"/>
        <v>1</v>
      </c>
      <c r="F943" s="64">
        <f ca="1">IF(E943=1,$C$4+SQRT(D943*($C$6-$C$4)*($C$5-$C$4)),$C$6-SQRT((1-D943)*($C$6-$C$4)*($C$6-$C$5)))</f>
        <v>9.15877021836621</v>
      </c>
    </row>
    <row r="944" spans="2:6">
      <c r="B944" s="55">
        <v>928</v>
      </c>
      <c r="C944" s="56">
        <f ca="1" t="shared" si="42"/>
        <v>0.955547542183944</v>
      </c>
      <c r="D944" s="56">
        <f ca="1" t="shared" si="43"/>
        <v>0.553511520163971</v>
      </c>
      <c r="E944" s="56">
        <f ca="1" t="shared" si="44"/>
        <v>2</v>
      </c>
      <c r="F944" s="64">
        <f ca="1">IF(E944=1,$C$4+SQRT(D944*($C$6-$C$4)*($C$5-$C$4)),$C$6-SQRT((1-D944)*($C$6-$C$4)*($C$6-$C$5)))</f>
        <v>9.05502541850478</v>
      </c>
    </row>
    <row r="945" spans="2:6">
      <c r="B945" s="55">
        <v>929</v>
      </c>
      <c r="C945" s="56">
        <f ca="1" t="shared" si="42"/>
        <v>0.20793728280695</v>
      </c>
      <c r="D945" s="56">
        <f ca="1" t="shared" si="43"/>
        <v>0.33316630857239</v>
      </c>
      <c r="E945" s="56">
        <f ca="1" t="shared" si="44"/>
        <v>1</v>
      </c>
      <c r="F945" s="64">
        <f ca="1">IF(E945=1,$C$4+SQRT(D945*($C$6-$C$4)*($C$5-$C$4)),$C$6-SQRT((1-D945)*($C$6-$C$4)*($C$6-$C$5)))</f>
        <v>8.81629199257666</v>
      </c>
    </row>
    <row r="946" spans="2:6">
      <c r="B946" s="55">
        <v>930</v>
      </c>
      <c r="C946" s="56">
        <f ca="1" t="shared" si="42"/>
        <v>0.70855340848575</v>
      </c>
      <c r="D946" s="56">
        <f ca="1" t="shared" si="43"/>
        <v>0.145708565761577</v>
      </c>
      <c r="E946" s="56">
        <f ca="1" t="shared" si="44"/>
        <v>2</v>
      </c>
      <c r="F946" s="64">
        <f ca="1">IF(E946=1,$C$4+SQRT(D946*($C$6-$C$4)*($C$5-$C$4)),$C$6-SQRT((1-D946)*($C$6-$C$4)*($C$6-$C$5)))</f>
        <v>8.69287228302784</v>
      </c>
    </row>
    <row r="947" spans="2:6">
      <c r="B947" s="55">
        <v>931</v>
      </c>
      <c r="C947" s="56">
        <f ca="1" t="shared" si="42"/>
        <v>0.927725212136496</v>
      </c>
      <c r="D947" s="56">
        <f ca="1" t="shared" si="43"/>
        <v>0.470680524633856</v>
      </c>
      <c r="E947" s="56">
        <f ca="1" t="shared" si="44"/>
        <v>2</v>
      </c>
      <c r="F947" s="64">
        <f ca="1">IF(E947=1,$C$4+SQRT(D947*($C$6-$C$4)*($C$5-$C$4)),$C$6-SQRT((1-D947)*($C$6-$C$4)*($C$6-$C$5)))</f>
        <v>8.97109818217077</v>
      </c>
    </row>
    <row r="948" spans="2:6">
      <c r="B948" s="55">
        <v>932</v>
      </c>
      <c r="C948" s="56">
        <f ca="1" t="shared" si="42"/>
        <v>0.473797492281717</v>
      </c>
      <c r="D948" s="56">
        <f ca="1" t="shared" si="43"/>
        <v>0.479221947467352</v>
      </c>
      <c r="E948" s="56">
        <f ca="1" t="shared" si="44"/>
        <v>1</v>
      </c>
      <c r="F948" s="64">
        <f ca="1">IF(E948=1,$C$4+SQRT(D948*($C$6-$C$4)*($C$5-$C$4)),$C$6-SQRT((1-D948)*($C$6-$C$4)*($C$6-$C$5)))</f>
        <v>8.97900147851507</v>
      </c>
    </row>
    <row r="949" spans="2:6">
      <c r="B949" s="55">
        <v>933</v>
      </c>
      <c r="C949" s="56">
        <f ca="1" t="shared" si="42"/>
        <v>0.954085403621014</v>
      </c>
      <c r="D949" s="56">
        <f ca="1" t="shared" si="43"/>
        <v>0.936540927361177</v>
      </c>
      <c r="E949" s="56">
        <f ca="1" t="shared" si="44"/>
        <v>2</v>
      </c>
      <c r="F949" s="64">
        <f ca="1">IF(E949=1,$C$4+SQRT(D949*($C$6-$C$4)*($C$5-$C$4)),$C$6-SQRT((1-D949)*($C$6-$C$4)*($C$6-$C$5)))</f>
        <v>9.64374426983184</v>
      </c>
    </row>
    <row r="950" spans="2:6">
      <c r="B950" s="55">
        <v>934</v>
      </c>
      <c r="C950" s="56">
        <f ca="1" t="shared" si="42"/>
        <v>0.0714804974573446</v>
      </c>
      <c r="D950" s="56">
        <f ca="1" t="shared" si="43"/>
        <v>0.922131997111867</v>
      </c>
      <c r="E950" s="56">
        <f ca="1" t="shared" si="44"/>
        <v>1</v>
      </c>
      <c r="F950" s="64">
        <f ca="1">IF(E950=1,$C$4+SQRT(D950*($C$6-$C$4)*($C$5-$C$4)),$C$6-SQRT((1-D950)*($C$6-$C$4)*($C$6-$C$5)))</f>
        <v>9.35803681622544</v>
      </c>
    </row>
    <row r="951" spans="2:6">
      <c r="B951" s="55">
        <v>935</v>
      </c>
      <c r="C951" s="56">
        <f ca="1" t="shared" si="42"/>
        <v>0.550124650433759</v>
      </c>
      <c r="D951" s="56">
        <f ca="1" t="shared" si="43"/>
        <v>0.728468071550812</v>
      </c>
      <c r="E951" s="56">
        <f ca="1" t="shared" si="44"/>
        <v>2</v>
      </c>
      <c r="F951" s="64">
        <f ca="1">IF(E951=1,$C$4+SQRT(D951*($C$6-$C$4)*($C$5-$C$4)),$C$6-SQRT((1-D951)*($C$6-$C$4)*($C$6-$C$5)))</f>
        <v>9.2630713352716</v>
      </c>
    </row>
    <row r="952" spans="2:6">
      <c r="B952" s="55">
        <v>936</v>
      </c>
      <c r="C952" s="56">
        <f ca="1" t="shared" si="42"/>
        <v>0.819023429884521</v>
      </c>
      <c r="D952" s="56">
        <f ca="1" t="shared" si="43"/>
        <v>0.107925393134398</v>
      </c>
      <c r="E952" s="56">
        <f ca="1" t="shared" si="44"/>
        <v>2</v>
      </c>
      <c r="F952" s="64">
        <f ca="1">IF(E952=1,$C$4+SQRT(D952*($C$6-$C$4)*($C$5-$C$4)),$C$6-SQRT((1-D952)*($C$6-$C$4)*($C$6-$C$5)))</f>
        <v>8.66427951511882</v>
      </c>
    </row>
    <row r="953" spans="2:6">
      <c r="B953" s="55">
        <v>937</v>
      </c>
      <c r="C953" s="56">
        <f ca="1" t="shared" si="42"/>
        <v>0.83228221687805</v>
      </c>
      <c r="D953" s="56">
        <f ca="1" t="shared" si="43"/>
        <v>0.377419204807336</v>
      </c>
      <c r="E953" s="56">
        <f ca="1" t="shared" si="44"/>
        <v>2</v>
      </c>
      <c r="F953" s="64">
        <f ca="1">IF(E953=1,$C$4+SQRT(D953*($C$6-$C$4)*($C$5-$C$4)),$C$6-SQRT((1-D953)*($C$6-$C$4)*($C$6-$C$5)))</f>
        <v>8.88413191174524</v>
      </c>
    </row>
    <row r="954" spans="2:6">
      <c r="B954" s="55">
        <v>938</v>
      </c>
      <c r="C954" s="56">
        <f ca="1" t="shared" si="42"/>
        <v>0.810824293901147</v>
      </c>
      <c r="D954" s="56">
        <f ca="1" t="shared" si="43"/>
        <v>0.515502124904446</v>
      </c>
      <c r="E954" s="56">
        <f ca="1" t="shared" si="44"/>
        <v>2</v>
      </c>
      <c r="F954" s="64">
        <f ca="1">IF(E954=1,$C$4+SQRT(D954*($C$6-$C$4)*($C$5-$C$4)),$C$6-SQRT((1-D954)*($C$6-$C$4)*($C$6-$C$5)))</f>
        <v>9.01562418244295</v>
      </c>
    </row>
    <row r="955" spans="2:6">
      <c r="B955" s="55">
        <v>939</v>
      </c>
      <c r="C955" s="56">
        <f ca="1" t="shared" si="42"/>
        <v>0.422446719114957</v>
      </c>
      <c r="D955" s="56">
        <f ca="1" t="shared" si="43"/>
        <v>0.303839319370643</v>
      </c>
      <c r="E955" s="56">
        <f ca="1" t="shared" si="44"/>
        <v>1</v>
      </c>
      <c r="F955" s="64">
        <f ca="1">IF(E955=1,$C$4+SQRT(D955*($C$6-$C$4)*($C$5-$C$4)),$C$6-SQRT((1-D955)*($C$6-$C$4)*($C$6-$C$5)))</f>
        <v>8.77953745178874</v>
      </c>
    </row>
    <row r="956" spans="2:6">
      <c r="B956" s="55">
        <v>940</v>
      </c>
      <c r="C956" s="56">
        <f ca="1" t="shared" si="42"/>
        <v>0.667799002847963</v>
      </c>
      <c r="D956" s="56">
        <f ca="1" t="shared" si="43"/>
        <v>0.694538281098582</v>
      </c>
      <c r="E956" s="56">
        <f ca="1" t="shared" si="44"/>
        <v>2</v>
      </c>
      <c r="F956" s="64">
        <f ca="1">IF(E956=1,$C$4+SQRT(D956*($C$6-$C$4)*($C$5-$C$4)),$C$6-SQRT((1-D956)*($C$6-$C$4)*($C$6-$C$5)))</f>
        <v>9.21838408549798</v>
      </c>
    </row>
    <row r="957" spans="2:6">
      <c r="B957" s="55">
        <v>941</v>
      </c>
      <c r="C957" s="56">
        <f ca="1" t="shared" si="42"/>
        <v>0.0789442651262742</v>
      </c>
      <c r="D957" s="56">
        <f ca="1" t="shared" si="43"/>
        <v>0.645143434027143</v>
      </c>
      <c r="E957" s="56">
        <f ca="1" t="shared" si="44"/>
        <v>1</v>
      </c>
      <c r="F957" s="64">
        <f ca="1">IF(E957=1,$C$4+SQRT(D957*($C$6-$C$4)*($C$5-$C$4)),$C$6-SQRT((1-D957)*($C$6-$C$4)*($C$6-$C$5)))</f>
        <v>9.13590794875918</v>
      </c>
    </row>
    <row r="958" spans="2:6">
      <c r="B958" s="55">
        <v>942</v>
      </c>
      <c r="C958" s="56">
        <f ca="1" t="shared" si="42"/>
        <v>0.341026138327736</v>
      </c>
      <c r="D958" s="56">
        <f ca="1" t="shared" si="43"/>
        <v>0.391284510624596</v>
      </c>
      <c r="E958" s="56">
        <f ca="1" t="shared" si="44"/>
        <v>1</v>
      </c>
      <c r="F958" s="64">
        <f ca="1">IF(E958=1,$C$4+SQRT(D958*($C$6-$C$4)*($C$5-$C$4)),$C$6-SQRT((1-D958)*($C$6-$C$4)*($C$6-$C$5)))</f>
        <v>8.88462931290411</v>
      </c>
    </row>
    <row r="959" spans="2:6">
      <c r="B959" s="55">
        <v>943</v>
      </c>
      <c r="C959" s="56">
        <f ca="1" t="shared" si="42"/>
        <v>0.17134813238982</v>
      </c>
      <c r="D959" s="56">
        <f ca="1" t="shared" si="43"/>
        <v>0.558845368451545</v>
      </c>
      <c r="E959" s="56">
        <f ca="1" t="shared" si="44"/>
        <v>1</v>
      </c>
      <c r="F959" s="64">
        <f ca="1">IF(E959=1,$C$4+SQRT(D959*($C$6-$C$4)*($C$5-$C$4)),$C$6-SQRT((1-D959)*($C$6-$C$4)*($C$6-$C$5)))</f>
        <v>9.05720893720356</v>
      </c>
    </row>
    <row r="960" spans="2:6">
      <c r="B960" s="55">
        <v>944</v>
      </c>
      <c r="C960" s="56">
        <f ca="1" t="shared" si="42"/>
        <v>0.0171581103397878</v>
      </c>
      <c r="D960" s="56">
        <f ca="1" t="shared" si="43"/>
        <v>0.0067185329433308</v>
      </c>
      <c r="E960" s="56">
        <f ca="1" t="shared" si="44"/>
        <v>1</v>
      </c>
      <c r="F960" s="64">
        <f ca="1">IF(E960=1,$C$4+SQRT(D960*($C$6-$C$4)*($C$5-$C$4)),$C$6-SQRT((1-D960)*($C$6-$C$4)*($C$6-$C$5)))</f>
        <v>8.11591835871277</v>
      </c>
    </row>
    <row r="961" spans="2:6">
      <c r="B961" s="55">
        <v>945</v>
      </c>
      <c r="C961" s="56">
        <f ca="1" t="shared" si="42"/>
        <v>0.229707531660532</v>
      </c>
      <c r="D961" s="56">
        <f ca="1" t="shared" si="43"/>
        <v>0.963086711992674</v>
      </c>
      <c r="E961" s="56">
        <f ca="1" t="shared" si="44"/>
        <v>1</v>
      </c>
      <c r="F961" s="64">
        <f ca="1">IF(E961=1,$C$4+SQRT(D961*($C$6-$C$4)*($C$5-$C$4)),$C$6-SQRT((1-D961)*($C$6-$C$4)*($C$6-$C$5)))</f>
        <v>9.38786650077929</v>
      </c>
    </row>
    <row r="962" spans="2:6">
      <c r="B962" s="55">
        <v>946</v>
      </c>
      <c r="C962" s="56">
        <f ca="1" t="shared" si="42"/>
        <v>0.0639507814985554</v>
      </c>
      <c r="D962" s="56">
        <f ca="1" t="shared" si="43"/>
        <v>0.351014205365355</v>
      </c>
      <c r="E962" s="56">
        <f ca="1" t="shared" si="44"/>
        <v>1</v>
      </c>
      <c r="F962" s="64">
        <f ca="1">IF(E962=1,$C$4+SQRT(D962*($C$6-$C$4)*($C$5-$C$4)),$C$6-SQRT((1-D962)*($C$6-$C$4)*($C$6-$C$5)))</f>
        <v>8.8378713569103</v>
      </c>
    </row>
    <row r="963" spans="2:6">
      <c r="B963" s="55">
        <v>947</v>
      </c>
      <c r="C963" s="56">
        <f ca="1" t="shared" si="42"/>
        <v>0.886461373223879</v>
      </c>
      <c r="D963" s="56">
        <f ca="1" t="shared" si="43"/>
        <v>0.279124612318165</v>
      </c>
      <c r="E963" s="56">
        <f ca="1" t="shared" si="44"/>
        <v>2</v>
      </c>
      <c r="F963" s="64">
        <f ca="1">IF(E963=1,$C$4+SQRT(D963*($C$6-$C$4)*($C$5-$C$4)),$C$6-SQRT((1-D963)*($C$6-$C$4)*($C$6-$C$5)))</f>
        <v>8.79927073186181</v>
      </c>
    </row>
    <row r="964" spans="2:6">
      <c r="B964" s="55">
        <v>948</v>
      </c>
      <c r="C964" s="56">
        <f ca="1" t="shared" si="42"/>
        <v>0.861662919404624</v>
      </c>
      <c r="D964" s="56">
        <f ca="1" t="shared" si="43"/>
        <v>0.00538506712590725</v>
      </c>
      <c r="E964" s="56">
        <f ca="1" t="shared" si="44"/>
        <v>2</v>
      </c>
      <c r="F964" s="64">
        <f ca="1">IF(E964=1,$C$4+SQRT(D964*($C$6-$C$4)*($C$5-$C$4)),$C$6-SQRT((1-D964)*($C$6-$C$4)*($C$6-$C$5)))</f>
        <v>8.58959939529643</v>
      </c>
    </row>
    <row r="965" spans="2:6">
      <c r="B965" s="55">
        <v>949</v>
      </c>
      <c r="C965" s="56">
        <f ca="1" t="shared" si="42"/>
        <v>0.797228746545677</v>
      </c>
      <c r="D965" s="56">
        <f ca="1" t="shared" si="43"/>
        <v>0.426462942187509</v>
      </c>
      <c r="E965" s="56">
        <f ca="1" t="shared" si="44"/>
        <v>2</v>
      </c>
      <c r="F965" s="64">
        <f ca="1">IF(E965=1,$C$4+SQRT(D965*($C$6-$C$4)*($C$5-$C$4)),$C$6-SQRT((1-D965)*($C$6-$C$4)*($C$6-$C$5)))</f>
        <v>8.9289845399692</v>
      </c>
    </row>
    <row r="966" spans="2:6">
      <c r="B966" s="55">
        <v>950</v>
      </c>
      <c r="C966" s="56">
        <f ca="1" t="shared" si="42"/>
        <v>0.232674464683655</v>
      </c>
      <c r="D966" s="56">
        <f ca="1" t="shared" si="43"/>
        <v>0.692433948621384</v>
      </c>
      <c r="E966" s="56">
        <f ca="1" t="shared" si="44"/>
        <v>1</v>
      </c>
      <c r="F966" s="64">
        <f ca="1">IF(E966=1,$C$4+SQRT(D966*($C$6-$C$4)*($C$5-$C$4)),$C$6-SQRT((1-D966)*($C$6-$C$4)*($C$6-$C$5)))</f>
        <v>9.17680410317213</v>
      </c>
    </row>
    <row r="967" spans="2:6">
      <c r="B967" s="55">
        <v>951</v>
      </c>
      <c r="C967" s="56">
        <f ca="1" t="shared" si="42"/>
        <v>0.135298908967918</v>
      </c>
      <c r="D967" s="56">
        <f ca="1" t="shared" si="43"/>
        <v>0.663886141968522</v>
      </c>
      <c r="E967" s="56">
        <f ca="1" t="shared" si="44"/>
        <v>1</v>
      </c>
      <c r="F967" s="64">
        <f ca="1">IF(E967=1,$C$4+SQRT(D967*($C$6-$C$4)*($C$5-$C$4)),$C$6-SQRT((1-D967)*($C$6-$C$4)*($C$6-$C$5)))</f>
        <v>9.15229001728603</v>
      </c>
    </row>
    <row r="968" spans="2:6">
      <c r="B968" s="55">
        <v>952</v>
      </c>
      <c r="C968" s="56">
        <f ca="1" t="shared" si="42"/>
        <v>0.726036061439592</v>
      </c>
      <c r="D968" s="56">
        <f ca="1" t="shared" si="43"/>
        <v>0.632255502052099</v>
      </c>
      <c r="E968" s="56">
        <f ca="1" t="shared" si="44"/>
        <v>2</v>
      </c>
      <c r="F968" s="64">
        <f ca="1">IF(E968=1,$C$4+SQRT(D968*($C$6-$C$4)*($C$5-$C$4)),$C$6-SQRT((1-D968)*($C$6-$C$4)*($C$6-$C$5)))</f>
        <v>9.14239344924622</v>
      </c>
    </row>
    <row r="969" spans="2:6">
      <c r="B969" s="55">
        <v>953</v>
      </c>
      <c r="C969" s="56">
        <f ca="1" t="shared" si="42"/>
        <v>0.226983843077481</v>
      </c>
      <c r="D969" s="56">
        <f ca="1" t="shared" si="43"/>
        <v>0.2000129036623</v>
      </c>
      <c r="E969" s="56">
        <f ca="1" t="shared" si="44"/>
        <v>1</v>
      </c>
      <c r="F969" s="64">
        <f ca="1">IF(E969=1,$C$4+SQRT(D969*($C$6-$C$4)*($C$5-$C$4)),$C$6-SQRT((1-D969)*($C$6-$C$4)*($C$6-$C$5)))</f>
        <v>8.63247593418611</v>
      </c>
    </row>
    <row r="970" spans="2:6">
      <c r="B970" s="55">
        <v>954</v>
      </c>
      <c r="C970" s="56">
        <f ca="1" t="shared" si="42"/>
        <v>0.251731407157408</v>
      </c>
      <c r="D970" s="56">
        <f ca="1" t="shared" si="43"/>
        <v>0.935757188468933</v>
      </c>
      <c r="E970" s="56">
        <f ca="1" t="shared" si="44"/>
        <v>1</v>
      </c>
      <c r="F970" s="64">
        <f ca="1">IF(E970=1,$C$4+SQRT(D970*($C$6-$C$4)*($C$5-$C$4)),$C$6-SQRT((1-D970)*($C$6-$C$4)*($C$6-$C$5)))</f>
        <v>9.36803303210773</v>
      </c>
    </row>
    <row r="971" spans="2:6">
      <c r="B971" s="55">
        <v>955</v>
      </c>
      <c r="C971" s="56">
        <f ca="1" t="shared" si="42"/>
        <v>0.683506186243947</v>
      </c>
      <c r="D971" s="56">
        <f ca="1" t="shared" si="43"/>
        <v>0.858014367383988</v>
      </c>
      <c r="E971" s="56">
        <f ca="1" t="shared" si="44"/>
        <v>2</v>
      </c>
      <c r="F971" s="64">
        <f ca="1">IF(E971=1,$C$4+SQRT(D971*($C$6-$C$4)*($C$5-$C$4)),$C$6-SQRT((1-D971)*($C$6-$C$4)*($C$6-$C$5)))</f>
        <v>9.46711045681865</v>
      </c>
    </row>
    <row r="972" spans="2:6">
      <c r="B972" s="55">
        <v>956</v>
      </c>
      <c r="C972" s="56">
        <f ca="1" t="shared" si="42"/>
        <v>0.114744411008983</v>
      </c>
      <c r="D972" s="56">
        <f ca="1" t="shared" si="43"/>
        <v>0.406417350710104</v>
      </c>
      <c r="E972" s="56">
        <f ca="1" t="shared" si="44"/>
        <v>1</v>
      </c>
      <c r="F972" s="64">
        <f ca="1">IF(E972=1,$C$4+SQRT(D972*($C$6-$C$4)*($C$5-$C$4)),$C$6-SQRT((1-D972)*($C$6-$C$4)*($C$6-$C$5)))</f>
        <v>8.9015734586933</v>
      </c>
    </row>
    <row r="973" spans="2:6">
      <c r="B973" s="55">
        <v>957</v>
      </c>
      <c r="C973" s="56">
        <f ca="1" t="shared" si="42"/>
        <v>0.288266945160164</v>
      </c>
      <c r="D973" s="56">
        <f ca="1" t="shared" si="43"/>
        <v>0.0380457368074141</v>
      </c>
      <c r="E973" s="56">
        <f ca="1" t="shared" si="44"/>
        <v>1</v>
      </c>
      <c r="F973" s="64">
        <f ca="1">IF(E973=1,$C$4+SQRT(D973*($C$6-$C$4)*($C$5-$C$4)),$C$6-SQRT((1-D973)*($C$6-$C$4)*($C$6-$C$5)))</f>
        <v>8.27584682998872</v>
      </c>
    </row>
    <row r="974" spans="2:6">
      <c r="B974" s="55">
        <v>958</v>
      </c>
      <c r="C974" s="56">
        <f ca="1" t="shared" si="42"/>
        <v>0.683284416682335</v>
      </c>
      <c r="D974" s="56">
        <f ca="1" t="shared" si="43"/>
        <v>0.456145624171025</v>
      </c>
      <c r="E974" s="56">
        <f ca="1" t="shared" si="44"/>
        <v>2</v>
      </c>
      <c r="F974" s="64">
        <f ca="1">IF(E974=1,$C$4+SQRT(D974*($C$6-$C$4)*($C$5-$C$4)),$C$6-SQRT((1-D974)*($C$6-$C$4)*($C$6-$C$5)))</f>
        <v>8.95706723531287</v>
      </c>
    </row>
    <row r="975" spans="2:6">
      <c r="B975" s="55">
        <v>959</v>
      </c>
      <c r="C975" s="56">
        <f ca="1" t="shared" si="42"/>
        <v>0.00647004207320356</v>
      </c>
      <c r="D975" s="56">
        <f ca="1" t="shared" si="43"/>
        <v>0.592935296021424</v>
      </c>
      <c r="E975" s="56">
        <f ca="1" t="shared" si="44"/>
        <v>1</v>
      </c>
      <c r="F975" s="64">
        <f ca="1">IF(E975=1,$C$4+SQRT(D975*($C$6-$C$4)*($C$5-$C$4)),$C$6-SQRT((1-D975)*($C$6-$C$4)*($C$6-$C$5)))</f>
        <v>9.08897685560477</v>
      </c>
    </row>
    <row r="976" spans="2:6">
      <c r="B976" s="55">
        <v>960</v>
      </c>
      <c r="C976" s="56">
        <f ca="1" t="shared" si="42"/>
        <v>0.997448674058034</v>
      </c>
      <c r="D976" s="56">
        <f ca="1" t="shared" si="43"/>
        <v>0.480802226646197</v>
      </c>
      <c r="E976" s="56">
        <f ca="1" t="shared" si="44"/>
        <v>2</v>
      </c>
      <c r="F976" s="64">
        <f ca="1">IF(E976=1,$C$4+SQRT(D976*($C$6-$C$4)*($C$5-$C$4)),$C$6-SQRT((1-D976)*($C$6-$C$4)*($C$6-$C$5)))</f>
        <v>8.9809830488615</v>
      </c>
    </row>
    <row r="977" spans="2:6">
      <c r="B977" s="55">
        <v>961</v>
      </c>
      <c r="C977" s="56">
        <f ca="1" t="shared" ref="C977:C1016" si="45">RAND()</f>
        <v>0.298149899918486</v>
      </c>
      <c r="D977" s="56">
        <f ca="1" t="shared" ref="D977:D1016" si="46">RAND()</f>
        <v>0.153760686412351</v>
      </c>
      <c r="E977" s="56">
        <f ca="1" t="shared" ref="E977:E1016" si="47">IF(C977&lt;=$C$10,1,2)</f>
        <v>1</v>
      </c>
      <c r="F977" s="64">
        <f ca="1">IF(E977=1,$C$4+SQRT(D977*($C$6-$C$4)*($C$5-$C$4)),$C$6-SQRT((1-D977)*($C$6-$C$4)*($C$6-$C$5)))</f>
        <v>8.55454609621266</v>
      </c>
    </row>
    <row r="978" spans="2:6">
      <c r="B978" s="55">
        <v>962</v>
      </c>
      <c r="C978" s="56">
        <f ca="1" t="shared" si="45"/>
        <v>0.733526824655181</v>
      </c>
      <c r="D978" s="56">
        <f ca="1" t="shared" si="46"/>
        <v>0.758423271128998</v>
      </c>
      <c r="E978" s="56">
        <f ca="1" t="shared" si="47"/>
        <v>2</v>
      </c>
      <c r="F978" s="64">
        <f ca="1">IF(E978=1,$C$4+SQRT(D978*($C$6-$C$4)*($C$5-$C$4)),$C$6-SQRT((1-D978)*($C$6-$C$4)*($C$6-$C$5)))</f>
        <v>9.30490759050181</v>
      </c>
    </row>
    <row r="979" spans="2:6">
      <c r="B979" s="55">
        <v>963</v>
      </c>
      <c r="C979" s="56">
        <f ca="1" t="shared" si="45"/>
        <v>0.0260432351042796</v>
      </c>
      <c r="D979" s="56">
        <f ca="1" t="shared" si="46"/>
        <v>0.230709797089438</v>
      </c>
      <c r="E979" s="56">
        <f ca="1" t="shared" si="47"/>
        <v>1</v>
      </c>
      <c r="F979" s="64">
        <f ca="1">IF(E979=1,$C$4+SQRT(D979*($C$6-$C$4)*($C$5-$C$4)),$C$6-SQRT((1-D979)*($C$6-$C$4)*($C$6-$C$5)))</f>
        <v>8.67927873084536</v>
      </c>
    </row>
    <row r="980" spans="2:6">
      <c r="B980" s="55">
        <v>964</v>
      </c>
      <c r="C980" s="56">
        <f ca="1" t="shared" si="45"/>
        <v>0.509233788601105</v>
      </c>
      <c r="D980" s="56">
        <f ca="1" t="shared" si="46"/>
        <v>0.895332290901673</v>
      </c>
      <c r="E980" s="56">
        <f ca="1" t="shared" si="47"/>
        <v>2</v>
      </c>
      <c r="F980" s="64">
        <f ca="1">IF(E980=1,$C$4+SQRT(D980*($C$6-$C$4)*($C$5-$C$4)),$C$6-SQRT((1-D980)*($C$6-$C$4)*($C$6-$C$5)))</f>
        <v>9.54246812329997</v>
      </c>
    </row>
    <row r="981" spans="2:6">
      <c r="B981" s="55">
        <v>965</v>
      </c>
      <c r="C981" s="56">
        <f ca="1" t="shared" si="45"/>
        <v>0.034027995279055</v>
      </c>
      <c r="D981" s="56">
        <f ca="1" t="shared" si="46"/>
        <v>0.912811858141804</v>
      </c>
      <c r="E981" s="56">
        <f ca="1" t="shared" si="47"/>
        <v>1</v>
      </c>
      <c r="F981" s="64">
        <f ca="1">IF(E981=1,$C$4+SQRT(D981*($C$6-$C$4)*($C$5-$C$4)),$C$6-SQRT((1-D981)*($C$6-$C$4)*($C$6-$C$5)))</f>
        <v>9.35115643664367</v>
      </c>
    </row>
    <row r="982" spans="2:6">
      <c r="B982" s="55">
        <v>966</v>
      </c>
      <c r="C982" s="56">
        <f ca="1" t="shared" si="45"/>
        <v>0.698029296538618</v>
      </c>
      <c r="D982" s="56">
        <f ca="1" t="shared" si="46"/>
        <v>0.479636409097234</v>
      </c>
      <c r="E982" s="56">
        <f ca="1" t="shared" si="47"/>
        <v>2</v>
      </c>
      <c r="F982" s="64">
        <f ca="1">IF(E982=1,$C$4+SQRT(D982*($C$6-$C$4)*($C$5-$C$4)),$C$6-SQRT((1-D982)*($C$6-$C$4)*($C$6-$C$5)))</f>
        <v>8.97983962936922</v>
      </c>
    </row>
    <row r="983" spans="2:6">
      <c r="B983" s="55">
        <v>967</v>
      </c>
      <c r="C983" s="56">
        <f ca="1" t="shared" si="45"/>
        <v>0.1618730730254</v>
      </c>
      <c r="D983" s="56">
        <f ca="1" t="shared" si="46"/>
        <v>0.523308998207242</v>
      </c>
      <c r="E983" s="56">
        <f ca="1" t="shared" si="47"/>
        <v>1</v>
      </c>
      <c r="F983" s="64">
        <f ca="1">IF(E983=1,$C$4+SQRT(D983*($C$6-$C$4)*($C$5-$C$4)),$C$6-SQRT((1-D983)*($C$6-$C$4)*($C$6-$C$5)))</f>
        <v>9.02304349683407</v>
      </c>
    </row>
    <row r="984" spans="2:6">
      <c r="B984" s="55">
        <v>968</v>
      </c>
      <c r="C984" s="56">
        <f ca="1" t="shared" si="45"/>
        <v>0.35610170070483</v>
      </c>
      <c r="D984" s="56">
        <f ca="1" t="shared" si="46"/>
        <v>0.82526439433692</v>
      </c>
      <c r="E984" s="56">
        <f ca="1" t="shared" si="47"/>
        <v>1</v>
      </c>
      <c r="F984" s="64">
        <f ca="1">IF(E984=1,$C$4+SQRT(D984*($C$6-$C$4)*($C$5-$C$4)),$C$6-SQRT((1-D984)*($C$6-$C$4)*($C$6-$C$5)))</f>
        <v>9.28472907209024</v>
      </c>
    </row>
    <row r="985" spans="2:6">
      <c r="B985" s="55">
        <v>969</v>
      </c>
      <c r="C985" s="56">
        <f ca="1" t="shared" si="45"/>
        <v>0.456319222194556</v>
      </c>
      <c r="D985" s="56">
        <f ca="1" t="shared" si="46"/>
        <v>0.0768058572961929</v>
      </c>
      <c r="E985" s="56">
        <f ca="1" t="shared" si="47"/>
        <v>1</v>
      </c>
      <c r="F985" s="64">
        <f ca="1">IF(E985=1,$C$4+SQRT(D985*($C$6-$C$4)*($C$5-$C$4)),$C$6-SQRT((1-D985)*($C$6-$C$4)*($C$6-$C$5)))</f>
        <v>8.3919333037551</v>
      </c>
    </row>
    <row r="986" spans="2:6">
      <c r="B986" s="55">
        <v>970</v>
      </c>
      <c r="C986" s="56">
        <f ca="1" t="shared" si="45"/>
        <v>0.186159371974696</v>
      </c>
      <c r="D986" s="56">
        <f ca="1" t="shared" si="46"/>
        <v>0.0437047802844841</v>
      </c>
      <c r="E986" s="56">
        <f ca="1" t="shared" si="47"/>
        <v>1</v>
      </c>
      <c r="F986" s="64">
        <f ca="1">IF(E986=1,$C$4+SQRT(D986*($C$6-$C$4)*($C$5-$C$4)),$C$6-SQRT((1-D986)*($C$6-$C$4)*($C$6-$C$5)))</f>
        <v>8.29565107909319</v>
      </c>
    </row>
    <row r="987" spans="2:6">
      <c r="B987" s="55">
        <v>971</v>
      </c>
      <c r="C987" s="56">
        <f ca="1" t="shared" si="45"/>
        <v>0.678117837063377</v>
      </c>
      <c r="D987" s="56">
        <f ca="1" t="shared" si="46"/>
        <v>0.0865352852781343</v>
      </c>
      <c r="E987" s="56">
        <f ca="1" t="shared" si="47"/>
        <v>2</v>
      </c>
      <c r="F987" s="64">
        <f ca="1">IF(E987=1,$C$4+SQRT(D987*($C$6-$C$4)*($C$5-$C$4)),$C$6-SQRT((1-D987)*($C$6-$C$4)*($C$6-$C$5)))</f>
        <v>8.64836046615833</v>
      </c>
    </row>
    <row r="988" spans="2:6">
      <c r="B988" s="55">
        <v>972</v>
      </c>
      <c r="C988" s="56">
        <f ca="1" t="shared" si="45"/>
        <v>0.105213511642013</v>
      </c>
      <c r="D988" s="56">
        <f ca="1" t="shared" si="46"/>
        <v>0.260352302291291</v>
      </c>
      <c r="E988" s="56">
        <f ca="1" t="shared" si="47"/>
        <v>1</v>
      </c>
      <c r="F988" s="64">
        <f ca="1">IF(E988=1,$C$4+SQRT(D988*($C$6-$C$4)*($C$5-$C$4)),$C$6-SQRT((1-D988)*($C$6-$C$4)*($C$6-$C$5)))</f>
        <v>8.72159864508089</v>
      </c>
    </row>
    <row r="989" spans="2:6">
      <c r="B989" s="55">
        <v>973</v>
      </c>
      <c r="C989" s="56">
        <f ca="1" t="shared" si="45"/>
        <v>0.233193385091484</v>
      </c>
      <c r="D989" s="56">
        <f ca="1" t="shared" si="46"/>
        <v>0.396542472946228</v>
      </c>
      <c r="E989" s="56">
        <f ca="1" t="shared" si="47"/>
        <v>1</v>
      </c>
      <c r="F989" s="64">
        <f ca="1">IF(E989=1,$C$4+SQRT(D989*($C$6-$C$4)*($C$5-$C$4)),$C$6-SQRT((1-D989)*($C$6-$C$4)*($C$6-$C$5)))</f>
        <v>8.89055316848151</v>
      </c>
    </row>
    <row r="990" spans="2:6">
      <c r="B990" s="55">
        <v>974</v>
      </c>
      <c r="C990" s="56">
        <f ca="1" t="shared" si="45"/>
        <v>0.319863967559819</v>
      </c>
      <c r="D990" s="56">
        <f ca="1" t="shared" si="46"/>
        <v>0.308431998164703</v>
      </c>
      <c r="E990" s="56">
        <f ca="1" t="shared" si="47"/>
        <v>1</v>
      </c>
      <c r="F990" s="64">
        <f ca="1">IF(E990=1,$C$4+SQRT(D990*($C$6-$C$4)*($C$5-$C$4)),$C$6-SQRT((1-D990)*($C$6-$C$4)*($C$6-$C$5)))</f>
        <v>8.78540689857513</v>
      </c>
    </row>
    <row r="991" spans="2:6">
      <c r="B991" s="55">
        <v>975</v>
      </c>
      <c r="C991" s="56">
        <f ca="1" t="shared" si="45"/>
        <v>0.444593698422963</v>
      </c>
      <c r="D991" s="56">
        <f ca="1" t="shared" si="46"/>
        <v>0.265065078118471</v>
      </c>
      <c r="E991" s="56">
        <f ca="1" t="shared" si="47"/>
        <v>1</v>
      </c>
      <c r="F991" s="64">
        <f ca="1">IF(E991=1,$C$4+SQRT(D991*($C$6-$C$4)*($C$5-$C$4)),$C$6-SQRT((1-D991)*($C$6-$C$4)*($C$6-$C$5)))</f>
        <v>8.72810037511111</v>
      </c>
    </row>
    <row r="992" spans="2:6">
      <c r="B992" s="55">
        <v>976</v>
      </c>
      <c r="C992" s="56">
        <f ca="1" t="shared" si="45"/>
        <v>0.744619668076677</v>
      </c>
      <c r="D992" s="56">
        <f ca="1" t="shared" si="46"/>
        <v>0.925632226554184</v>
      </c>
      <c r="E992" s="56">
        <f ca="1" t="shared" si="47"/>
        <v>2</v>
      </c>
      <c r="F992" s="64">
        <f ca="1">IF(E992=1,$C$4+SQRT(D992*($C$6-$C$4)*($C$5-$C$4)),$C$6-SQRT((1-D992)*($C$6-$C$4)*($C$6-$C$5)))</f>
        <v>9.61433752205895</v>
      </c>
    </row>
    <row r="993" spans="2:6">
      <c r="B993" s="55">
        <v>977</v>
      </c>
      <c r="C993" s="56">
        <f ca="1" t="shared" si="45"/>
        <v>0.273133878894224</v>
      </c>
      <c r="D993" s="56">
        <f ca="1" t="shared" si="46"/>
        <v>0.388126763446566</v>
      </c>
      <c r="E993" s="56">
        <f ca="1" t="shared" si="47"/>
        <v>1</v>
      </c>
      <c r="F993" s="64">
        <f ca="1">IF(E993=1,$C$4+SQRT(D993*($C$6-$C$4)*($C$5-$C$4)),$C$6-SQRT((1-D993)*($C$6-$C$4)*($C$6-$C$5)))</f>
        <v>8.88105251086024</v>
      </c>
    </row>
    <row r="994" spans="2:6">
      <c r="B994" s="55">
        <v>978</v>
      </c>
      <c r="C994" s="56">
        <f ca="1" t="shared" si="45"/>
        <v>0.339297887543196</v>
      </c>
      <c r="D994" s="56">
        <f ca="1" t="shared" si="46"/>
        <v>0.363117642427503</v>
      </c>
      <c r="E994" s="56">
        <f ca="1" t="shared" si="47"/>
        <v>1</v>
      </c>
      <c r="F994" s="64">
        <f ca="1">IF(E994=1,$C$4+SQRT(D994*($C$6-$C$4)*($C$5-$C$4)),$C$6-SQRT((1-D994)*($C$6-$C$4)*($C$6-$C$5)))</f>
        <v>8.8521943938181</v>
      </c>
    </row>
    <row r="995" spans="2:6">
      <c r="B995" s="55">
        <v>979</v>
      </c>
      <c r="C995" s="56">
        <f ca="1" t="shared" si="45"/>
        <v>0.0907508904595944</v>
      </c>
      <c r="D995" s="56">
        <f ca="1" t="shared" si="46"/>
        <v>0.113738399555889</v>
      </c>
      <c r="E995" s="56">
        <f ca="1" t="shared" si="47"/>
        <v>1</v>
      </c>
      <c r="F995" s="64">
        <f ca="1">IF(E995=1,$C$4+SQRT(D995*($C$6-$C$4)*($C$5-$C$4)),$C$6-SQRT((1-D995)*($C$6-$C$4)*($C$6-$C$5)))</f>
        <v>8.47694527894904</v>
      </c>
    </row>
    <row r="996" spans="2:6">
      <c r="B996" s="55">
        <v>980</v>
      </c>
      <c r="C996" s="56">
        <f ca="1" t="shared" si="45"/>
        <v>0.214948304153581</v>
      </c>
      <c r="D996" s="56">
        <f ca="1" t="shared" si="46"/>
        <v>0.555968811440036</v>
      </c>
      <c r="E996" s="56">
        <f ca="1" t="shared" si="47"/>
        <v>1</v>
      </c>
      <c r="F996" s="64">
        <f ca="1">IF(E996=1,$C$4+SQRT(D996*($C$6-$C$4)*($C$5-$C$4)),$C$6-SQRT((1-D996)*($C$6-$C$4)*($C$6-$C$5)))</f>
        <v>9.05448452946455</v>
      </c>
    </row>
    <row r="997" spans="2:6">
      <c r="B997" s="55">
        <v>981</v>
      </c>
      <c r="C997" s="56">
        <f ca="1" t="shared" si="45"/>
        <v>0.372071071422208</v>
      </c>
      <c r="D997" s="56">
        <f ca="1" t="shared" si="46"/>
        <v>0.24409149356004</v>
      </c>
      <c r="E997" s="56">
        <f ca="1" t="shared" si="47"/>
        <v>1</v>
      </c>
      <c r="F997" s="64">
        <f ca="1">IF(E997=1,$C$4+SQRT(D997*($C$6-$C$4)*($C$5-$C$4)),$C$6-SQRT((1-D997)*($C$6-$C$4)*($C$6-$C$5)))</f>
        <v>8.6987009282376</v>
      </c>
    </row>
    <row r="998" spans="2:6">
      <c r="B998" s="55">
        <v>982</v>
      </c>
      <c r="C998" s="56">
        <f ca="1" t="shared" si="45"/>
        <v>0.921114892361675</v>
      </c>
      <c r="D998" s="56">
        <f ca="1" t="shared" si="46"/>
        <v>0.109440014898294</v>
      </c>
      <c r="E998" s="56">
        <f ca="1" t="shared" si="47"/>
        <v>2</v>
      </c>
      <c r="F998" s="64">
        <f ca="1">IF(E998=1,$C$4+SQRT(D998*($C$6-$C$4)*($C$5-$C$4)),$C$6-SQRT((1-D998)*($C$6-$C$4)*($C$6-$C$5)))</f>
        <v>8.66541393301016</v>
      </c>
    </row>
    <row r="999" spans="2:6">
      <c r="B999" s="55">
        <v>983</v>
      </c>
      <c r="C999" s="56">
        <f ca="1" t="shared" si="45"/>
        <v>0.323780196391075</v>
      </c>
      <c r="D999" s="56">
        <f ca="1" t="shared" si="46"/>
        <v>0.529269079664239</v>
      </c>
      <c r="E999" s="56">
        <f ca="1" t="shared" si="47"/>
        <v>1</v>
      </c>
      <c r="F999" s="64">
        <f ca="1">IF(E999=1,$C$4+SQRT(D999*($C$6-$C$4)*($C$5-$C$4)),$C$6-SQRT((1-D999)*($C$6-$C$4)*($C$6-$C$5)))</f>
        <v>9.02885283657503</v>
      </c>
    </row>
    <row r="1000" spans="2:6">
      <c r="B1000" s="55">
        <v>984</v>
      </c>
      <c r="C1000" s="56">
        <f ca="1" t="shared" si="45"/>
        <v>0.775277351030399</v>
      </c>
      <c r="D1000" s="56">
        <f ca="1" t="shared" si="46"/>
        <v>0.113932266904361</v>
      </c>
      <c r="E1000" s="56">
        <f ca="1" t="shared" si="47"/>
        <v>2</v>
      </c>
      <c r="F1000" s="64">
        <f ca="1">IF(E1000=1,$C$4+SQRT(D1000*($C$6-$C$4)*($C$5-$C$4)),$C$6-SQRT((1-D1000)*($C$6-$C$4)*($C$6-$C$5)))</f>
        <v>8.66878421501573</v>
      </c>
    </row>
    <row r="1001" spans="2:6">
      <c r="B1001" s="55">
        <v>985</v>
      </c>
      <c r="C1001" s="56">
        <f ca="1" t="shared" si="45"/>
        <v>0.27285432971589</v>
      </c>
      <c r="D1001" s="56">
        <f ca="1" t="shared" si="46"/>
        <v>0.15650743036588</v>
      </c>
      <c r="E1001" s="56">
        <f ca="1" t="shared" si="47"/>
        <v>1</v>
      </c>
      <c r="F1001" s="64">
        <f ca="1">IF(E1001=1,$C$4+SQRT(D1001*($C$6-$C$4)*($C$5-$C$4)),$C$6-SQRT((1-D1001)*($C$6-$C$4)*($C$6-$C$5)))</f>
        <v>8.55947731029217</v>
      </c>
    </row>
    <row r="1002" spans="2:6">
      <c r="B1002" s="55">
        <v>986</v>
      </c>
      <c r="C1002" s="56">
        <f ca="1" t="shared" si="45"/>
        <v>0.69712272211577</v>
      </c>
      <c r="D1002" s="56">
        <f ca="1" t="shared" si="46"/>
        <v>0.940197523589633</v>
      </c>
      <c r="E1002" s="56">
        <f ca="1" t="shared" si="47"/>
        <v>2</v>
      </c>
      <c r="F1002" s="64">
        <f ca="1">IF(E1002=1,$C$4+SQRT(D1002*($C$6-$C$4)*($C$5-$C$4)),$C$6-SQRT((1-D1002)*($C$6-$C$4)*($C$6-$C$5)))</f>
        <v>9.65416051003286</v>
      </c>
    </row>
    <row r="1003" spans="2:6">
      <c r="B1003" s="55">
        <v>987</v>
      </c>
      <c r="C1003" s="56">
        <f ca="1" t="shared" si="45"/>
        <v>0.715855294216094</v>
      </c>
      <c r="D1003" s="56">
        <f ca="1" t="shared" si="46"/>
        <v>0.718367212851253</v>
      </c>
      <c r="E1003" s="56">
        <f ca="1" t="shared" si="47"/>
        <v>2</v>
      </c>
      <c r="F1003" s="64">
        <f ca="1">IF(E1003=1,$C$4+SQRT(D1003*($C$6-$C$4)*($C$5-$C$4)),$C$6-SQRT((1-D1003)*($C$6-$C$4)*($C$6-$C$5)))</f>
        <v>9.24948979067737</v>
      </c>
    </row>
    <row r="1004" spans="2:6">
      <c r="B1004" s="55">
        <v>988</v>
      </c>
      <c r="C1004" s="56">
        <f ca="1" t="shared" si="45"/>
        <v>0.165994095158588</v>
      </c>
      <c r="D1004" s="56">
        <f ca="1" t="shared" si="46"/>
        <v>0.998297095212822</v>
      </c>
      <c r="E1004" s="56">
        <f ca="1" t="shared" si="47"/>
        <v>1</v>
      </c>
      <c r="F1004" s="64">
        <f ca="1">IF(E1004=1,$C$4+SQRT(D1004*($C$6-$C$4)*($C$5-$C$4)),$C$6-SQRT((1-D1004)*($C$6-$C$4)*($C$6-$C$5)))</f>
        <v>9.41300891378138</v>
      </c>
    </row>
    <row r="1005" spans="2:6">
      <c r="B1005" s="55">
        <v>989</v>
      </c>
      <c r="C1005" s="56">
        <f ca="1" t="shared" si="45"/>
        <v>0.83535498311774</v>
      </c>
      <c r="D1005" s="56">
        <f ca="1" t="shared" si="46"/>
        <v>0.468596835610017</v>
      </c>
      <c r="E1005" s="56">
        <f ca="1" t="shared" si="47"/>
        <v>2</v>
      </c>
      <c r="F1005" s="64">
        <f ca="1">IF(E1005=1,$C$4+SQRT(D1005*($C$6-$C$4)*($C$5-$C$4)),$C$6-SQRT((1-D1005)*($C$6-$C$4)*($C$6-$C$5)))</f>
        <v>8.96907501301988</v>
      </c>
    </row>
    <row r="1006" spans="2:6">
      <c r="B1006" s="55">
        <v>990</v>
      </c>
      <c r="C1006" s="56">
        <f ca="1" t="shared" si="45"/>
        <v>0.662763879775702</v>
      </c>
      <c r="D1006" s="56">
        <f ca="1" t="shared" si="46"/>
        <v>0.214768778929506</v>
      </c>
      <c r="E1006" s="56">
        <f ca="1" t="shared" si="47"/>
        <v>2</v>
      </c>
      <c r="F1006" s="64">
        <f ca="1">IF(E1006=1,$C$4+SQRT(D1006*($C$6-$C$4)*($C$5-$C$4)),$C$6-SQRT((1-D1006)*($C$6-$C$4)*($C$6-$C$5)))</f>
        <v>8.74681907046868</v>
      </c>
    </row>
    <row r="1007" spans="2:6">
      <c r="B1007" s="55">
        <v>991</v>
      </c>
      <c r="C1007" s="56">
        <f ca="1" t="shared" si="45"/>
        <v>0.161596256940347</v>
      </c>
      <c r="D1007" s="56">
        <f ca="1" t="shared" si="46"/>
        <v>0.427643633496541</v>
      </c>
      <c r="E1007" s="56">
        <f ca="1" t="shared" si="47"/>
        <v>1</v>
      </c>
      <c r="F1007" s="64">
        <f ca="1">IF(E1007=1,$C$4+SQRT(D1007*($C$6-$C$4)*($C$5-$C$4)),$C$6-SQRT((1-D1007)*($C$6-$C$4)*($C$6-$C$5)))</f>
        <v>8.92481742359943</v>
      </c>
    </row>
    <row r="1008" spans="2:6">
      <c r="B1008" s="55">
        <v>992</v>
      </c>
      <c r="C1008" s="56">
        <f ca="1">RAND()</f>
        <v>0.377403509944023</v>
      </c>
      <c r="D1008" s="56">
        <f ca="1" t="shared" si="46"/>
        <v>0.372846072688254</v>
      </c>
      <c r="E1008" s="56">
        <f ca="1" t="shared" si="47"/>
        <v>1</v>
      </c>
      <c r="F1008" s="64">
        <f ca="1">IF(E1008=1,$C$4+SQRT(D1008*($C$6-$C$4)*($C$5-$C$4)),$C$6-SQRT((1-D1008)*($C$6-$C$4)*($C$6-$C$5)))</f>
        <v>8.86353468105022</v>
      </c>
    </row>
    <row r="1009" spans="2:6">
      <c r="B1009" s="55">
        <v>993</v>
      </c>
      <c r="C1009" s="56">
        <f ca="1">RAND()</f>
        <v>0.389644678173195</v>
      </c>
      <c r="D1009" s="56">
        <f ca="1" t="shared" si="46"/>
        <v>0.463806169148815</v>
      </c>
      <c r="E1009" s="56">
        <f ca="1" t="shared" si="47"/>
        <v>1</v>
      </c>
      <c r="F1009" s="64">
        <f ca="1">IF(E1009=1,$C$4+SQRT(D1009*($C$6-$C$4)*($C$5-$C$4)),$C$6-SQRT((1-D1009)*($C$6-$C$4)*($C$6-$C$5)))</f>
        <v>8.96312633558512</v>
      </c>
    </row>
    <row r="1010" spans="2:6">
      <c r="B1010" s="55">
        <v>994</v>
      </c>
      <c r="C1010" s="56">
        <f ca="1">RAND()</f>
        <v>0.746334171719572</v>
      </c>
      <c r="D1010" s="56">
        <f ca="1" t="shared" si="46"/>
        <v>0.34578235543699</v>
      </c>
      <c r="E1010" s="56">
        <f ca="1" t="shared" si="47"/>
        <v>2</v>
      </c>
      <c r="F1010" s="64">
        <f ca="1">IF(E1010=1,$C$4+SQRT(D1010*($C$6-$C$4)*($C$5-$C$4)),$C$6-SQRT((1-D1010)*($C$6-$C$4)*($C$6-$C$5)))</f>
        <v>8.85613143712837</v>
      </c>
    </row>
    <row r="1011" spans="2:6">
      <c r="B1011" s="55">
        <v>995</v>
      </c>
      <c r="C1011" s="56">
        <f ca="1">RAND()</f>
        <v>0.612229048307182</v>
      </c>
      <c r="D1011" s="56">
        <f ca="1">RAND()</f>
        <v>0.122326987818523</v>
      </c>
      <c r="E1011" s="56">
        <f ca="1" t="shared" si="47"/>
        <v>2</v>
      </c>
      <c r="F1011" s="64">
        <f ca="1">IF(E1011=1,$C$4+SQRT(D1011*($C$6-$C$4)*($C$5-$C$4)),$C$6-SQRT((1-D1011)*($C$6-$C$4)*($C$6-$C$5)))</f>
        <v>8.67510527800774</v>
      </c>
    </row>
    <row r="1012" spans="2:6">
      <c r="B1012" s="55">
        <v>996</v>
      </c>
      <c r="C1012" s="56">
        <f ca="1" t="shared" si="45"/>
        <v>0.0803016679920729</v>
      </c>
      <c r="D1012" s="56">
        <f ca="1">RAND()</f>
        <v>0.885492896637165</v>
      </c>
      <c r="E1012" s="56">
        <f ca="1" t="shared" si="47"/>
        <v>1</v>
      </c>
      <c r="F1012" s="64">
        <f ca="1">IF(E1012=1,$C$4+SQRT(D1012*($C$6-$C$4)*($C$5-$C$4)),$C$6-SQRT((1-D1012)*($C$6-$C$4)*($C$6-$C$5)))</f>
        <v>9.3307839017941</v>
      </c>
    </row>
    <row r="1013" spans="2:6">
      <c r="B1013" s="55">
        <v>997</v>
      </c>
      <c r="C1013" s="56">
        <f ca="1">RAND()</f>
        <v>0.346664509369865</v>
      </c>
      <c r="D1013" s="56">
        <f ca="1">RAND()</f>
        <v>0.347022961812517</v>
      </c>
      <c r="E1013" s="56">
        <f ca="1" t="shared" si="47"/>
        <v>1</v>
      </c>
      <c r="F1013" s="64">
        <f ca="1">IF(E1013=1,$C$4+SQRT(D1013*($C$6-$C$4)*($C$5-$C$4)),$C$6-SQRT((1-D1013)*($C$6-$C$4)*($C$6-$C$5)))</f>
        <v>8.83309418652697</v>
      </c>
    </row>
    <row r="1014" spans="2:6">
      <c r="B1014" s="55">
        <v>998</v>
      </c>
      <c r="C1014" s="56">
        <f ca="1">RAND()</f>
        <v>0.0718067133347444</v>
      </c>
      <c r="D1014" s="56">
        <f ca="1" t="shared" si="46"/>
        <v>0.507135788895702</v>
      </c>
      <c r="E1014" s="56">
        <f ca="1" t="shared" si="47"/>
        <v>1</v>
      </c>
      <c r="F1014" s="64">
        <f ca="1">IF(E1014=1,$C$4+SQRT(D1014*($C$6-$C$4)*($C$5-$C$4)),$C$6-SQRT((1-D1014)*($C$6-$C$4)*($C$6-$C$5)))</f>
        <v>9.00711050922498</v>
      </c>
    </row>
    <row r="1015" spans="2:6">
      <c r="B1015" s="55">
        <v>999</v>
      </c>
      <c r="C1015" s="56">
        <f ca="1" t="shared" si="45"/>
        <v>0.247736892968182</v>
      </c>
      <c r="D1015" s="56">
        <f ca="1">RAND()</f>
        <v>0.789279940736877</v>
      </c>
      <c r="E1015" s="56">
        <f ca="1" t="shared" si="47"/>
        <v>1</v>
      </c>
      <c r="F1015" s="64">
        <f ca="1">IF(E1015=1,$C$4+SQRT(D1015*($C$6-$C$4)*($C$5-$C$4)),$C$6-SQRT((1-D1015)*($C$6-$C$4)*($C$6-$C$5)))</f>
        <v>9.25640753001315</v>
      </c>
    </row>
    <row r="1016" spans="2:6">
      <c r="B1016" s="65">
        <v>1000</v>
      </c>
      <c r="C1016" s="66">
        <f ca="1" t="shared" si="45"/>
        <v>0.704029106705802</v>
      </c>
      <c r="D1016" s="66">
        <f ca="1" t="shared" si="46"/>
        <v>0.269267412639924</v>
      </c>
      <c r="E1016" s="66">
        <f ca="1" t="shared" si="47"/>
        <v>2</v>
      </c>
      <c r="F1016" s="69">
        <f ca="1">IF(E1016=1,$C$4+SQRT(D1016*($C$6-$C$4)*($C$5-$C$4)),$C$6-SQRT((1-D1016)*($C$6-$C$4)*($C$6-$C$5)))</f>
        <v>8.79108926106178</v>
      </c>
    </row>
    <row r="1018" spans="2:3">
      <c r="B1018" s="3" t="s">
        <v>19</v>
      </c>
      <c r="C1018" s="1">
        <f ca="1">AVERAGE(F17:F1016)</f>
        <v>8.98958789889507</v>
      </c>
    </row>
    <row r="1019" spans="2:3">
      <c r="B1019" s="3" t="s">
        <v>20</v>
      </c>
      <c r="C1019" s="1">
        <f ca="1">MIN(F17:F1016)</f>
        <v>8.08509159588791</v>
      </c>
    </row>
    <row r="1020" spans="2:3">
      <c r="B1020" s="3" t="s">
        <v>21</v>
      </c>
      <c r="C1020" s="1">
        <f ca="1">MAX(F17:F1016)</f>
        <v>9.95185866655498</v>
      </c>
    </row>
    <row r="1023" spans="2:2">
      <c r="B1023" s="3" t="s">
        <v>39</v>
      </c>
    </row>
    <row r="1024" spans="2:8">
      <c r="B1024" s="67" t="s">
        <v>24</v>
      </c>
      <c r="C1024" s="68" t="s">
        <v>25</v>
      </c>
      <c r="D1024" s="68" t="s">
        <v>26</v>
      </c>
      <c r="E1024" s="68" t="s">
        <v>27</v>
      </c>
      <c r="F1024" s="68" t="s">
        <v>28</v>
      </c>
      <c r="G1024" s="68" t="s">
        <v>29</v>
      </c>
      <c r="H1024" s="70" t="s">
        <v>30</v>
      </c>
    </row>
    <row r="1025" spans="2:8">
      <c r="B1025" s="71">
        <v>1</v>
      </c>
      <c r="C1025" s="72">
        <f>$C$4+(($C$6-$C$4)/20)*0</f>
        <v>8</v>
      </c>
      <c r="D1025" s="72">
        <f>$C$4+(($C$6-$C$4)/20)*1</f>
        <v>8.1</v>
      </c>
      <c r="E1025" s="72">
        <f t="shared" ref="E1025:E1044" si="48">(C1025+D1025)/2</f>
        <v>8.05</v>
      </c>
      <c r="F1025" s="72">
        <f ca="1" t="shared" ref="F1025:F1044" si="49">COUNTIFS($F$17:$F$1016,"&gt;="&amp;C1025,$F$17:$F$1016,"&lt;"&amp;D1025)</f>
        <v>1</v>
      </c>
      <c r="G1025" s="72">
        <f ca="1" t="shared" ref="G1025:G1044" si="50">F1025/($C$7*(D1025-C1025))</f>
        <v>0.01</v>
      </c>
      <c r="H1025" s="75">
        <f>IF(E1025&lt;=$C$5,2*(E1025-$C$4)/(($C$6-$C$4)*($C$5-$C$4)),2*($C$6-E1025)/(($C$6-$C$4)*($C$6-$C$5)))</f>
        <v>0.0500000000000007</v>
      </c>
    </row>
    <row r="1026" spans="2:8">
      <c r="B1026" s="71">
        <v>2</v>
      </c>
      <c r="C1026" s="72">
        <f>$C$4+(($C$6-$C$4)/20)*1</f>
        <v>8.1</v>
      </c>
      <c r="D1026" s="72">
        <f>$C$4+(($C$6-$C$4)/20)*2</f>
        <v>8.2</v>
      </c>
      <c r="E1026" s="72">
        <f t="shared" si="48"/>
        <v>8.15</v>
      </c>
      <c r="F1026" s="72">
        <f ca="1" t="shared" si="49"/>
        <v>5</v>
      </c>
      <c r="G1026" s="72">
        <f ca="1" t="shared" si="50"/>
        <v>0.0500000000000002</v>
      </c>
      <c r="H1026" s="75">
        <f>IF(E1026&lt;=$C$5,2*(E1026-$C$4)/(($C$6-$C$4)*($C$5-$C$4)),2*($C$6-E1026)/(($C$6-$C$4)*($C$6-$C$5)))</f>
        <v>0.149999999999999</v>
      </c>
    </row>
    <row r="1027" spans="2:8">
      <c r="B1027" s="71">
        <v>3</v>
      </c>
      <c r="C1027" s="72">
        <f>$C$4+(($C$6-$C$4)/20)*2</f>
        <v>8.2</v>
      </c>
      <c r="D1027" s="72">
        <f>$C$4+(($C$6-$C$4)/20)*3</f>
        <v>8.3</v>
      </c>
      <c r="E1027" s="72">
        <f t="shared" si="48"/>
        <v>8.25</v>
      </c>
      <c r="F1027" s="72">
        <f ca="1" t="shared" si="49"/>
        <v>13</v>
      </c>
      <c r="G1027" s="72">
        <f ca="1" t="shared" si="50"/>
        <v>0.129999999999998</v>
      </c>
      <c r="H1027" s="75">
        <f>IF(E1027&lt;=$C$5,2*(E1027-$C$4)/(($C$6-$C$4)*($C$5-$C$4)),2*($C$6-E1027)/(($C$6-$C$4)*($C$6-$C$5)))</f>
        <v>0.25</v>
      </c>
    </row>
    <row r="1028" spans="2:8">
      <c r="B1028" s="71">
        <v>4</v>
      </c>
      <c r="C1028" s="72">
        <f>$C$4+(($C$6-$C$4)/20)*3</f>
        <v>8.3</v>
      </c>
      <c r="D1028" s="72">
        <f>$C$4+(($C$6-$C$4)/20)*4</f>
        <v>8.4</v>
      </c>
      <c r="E1028" s="72">
        <f t="shared" si="48"/>
        <v>8.35</v>
      </c>
      <c r="F1028" s="72">
        <f ca="1" t="shared" si="49"/>
        <v>18</v>
      </c>
      <c r="G1028" s="72">
        <f ca="1" t="shared" si="50"/>
        <v>0.180000000000001</v>
      </c>
      <c r="H1028" s="75">
        <f>IF(E1028&lt;=$C$5,2*(E1028-$C$4)/(($C$6-$C$4)*($C$5-$C$4)),2*($C$6-E1028)/(($C$6-$C$4)*($C$6-$C$5)))</f>
        <v>0.350000000000001</v>
      </c>
    </row>
    <row r="1029" spans="2:8">
      <c r="B1029" s="71">
        <v>5</v>
      </c>
      <c r="C1029" s="72">
        <f>$C$4+(($C$6-$C$4)/20)*4</f>
        <v>8.4</v>
      </c>
      <c r="D1029" s="72">
        <f>$C$4+(($C$6-$C$4)/20)*5</f>
        <v>8.5</v>
      </c>
      <c r="E1029" s="72">
        <f t="shared" si="48"/>
        <v>8.45</v>
      </c>
      <c r="F1029" s="72">
        <f ca="1" t="shared" si="49"/>
        <v>28</v>
      </c>
      <c r="G1029" s="72">
        <f ca="1" t="shared" si="50"/>
        <v>0.280000000000001</v>
      </c>
      <c r="H1029" s="75">
        <f>IF(E1029&lt;=$C$5,2*(E1029-$C$4)/(($C$6-$C$4)*($C$5-$C$4)),2*($C$6-E1029)/(($C$6-$C$4)*($C$6-$C$5)))</f>
        <v>0.449999999999999</v>
      </c>
    </row>
    <row r="1030" spans="2:8">
      <c r="B1030" s="71">
        <v>6</v>
      </c>
      <c r="C1030" s="72">
        <f>$C$4+(($C$6-$C$4)/20)*5</f>
        <v>8.5</v>
      </c>
      <c r="D1030" s="72">
        <f>$C$4+(($C$6-$C$4)/20)*6</f>
        <v>8.6</v>
      </c>
      <c r="E1030" s="72">
        <f t="shared" si="48"/>
        <v>8.55</v>
      </c>
      <c r="F1030" s="72">
        <f ca="1" t="shared" si="49"/>
        <v>44</v>
      </c>
      <c r="G1030" s="72">
        <f ca="1" t="shared" si="50"/>
        <v>0.440000000000002</v>
      </c>
      <c r="H1030" s="75">
        <f>IF(E1030&lt;=$C$5,2*(E1030-$C$4)/(($C$6-$C$4)*($C$5-$C$4)),2*($C$6-E1030)/(($C$6-$C$4)*($C$6-$C$5)))</f>
        <v>0.550000000000001</v>
      </c>
    </row>
    <row r="1031" spans="2:8">
      <c r="B1031" s="71">
        <v>7</v>
      </c>
      <c r="C1031" s="72">
        <f>$C$4+(($C$6-$C$4)/20)*6</f>
        <v>8.6</v>
      </c>
      <c r="D1031" s="72">
        <f>$C$4+(($C$6-$C$4)/20)*7</f>
        <v>8.7</v>
      </c>
      <c r="E1031" s="72">
        <f t="shared" si="48"/>
        <v>8.65</v>
      </c>
      <c r="F1031" s="72">
        <f ca="1" t="shared" si="49"/>
        <v>107</v>
      </c>
      <c r="G1031" s="72">
        <f ca="1" t="shared" si="50"/>
        <v>1.07</v>
      </c>
      <c r="H1031" s="75">
        <f>IF(E1031&lt;=$C$5,2*(E1031-$C$4)/(($C$6-$C$4)*($C$5-$C$4)),2*($C$6-E1031)/(($C$6-$C$4)*($C$6-$C$5)))</f>
        <v>0.649999999999999</v>
      </c>
    </row>
    <row r="1032" spans="2:8">
      <c r="B1032" s="71">
        <v>8</v>
      </c>
      <c r="C1032" s="72">
        <f>$C$4+(($C$6-$C$4)/20)*7</f>
        <v>8.7</v>
      </c>
      <c r="D1032" s="72">
        <f>$C$4+(($C$6-$C$4)/20)*8</f>
        <v>8.8</v>
      </c>
      <c r="E1032" s="72">
        <f t="shared" si="48"/>
        <v>8.75</v>
      </c>
      <c r="F1032" s="72">
        <f ca="1" t="shared" si="49"/>
        <v>90</v>
      </c>
      <c r="G1032" s="72">
        <f ca="1" t="shared" si="50"/>
        <v>0.899999999999987</v>
      </c>
      <c r="H1032" s="75">
        <f>IF(E1032&lt;=$C$5,2*(E1032-$C$4)/(($C$6-$C$4)*($C$5-$C$4)),2*($C$6-E1032)/(($C$6-$C$4)*($C$6-$C$5)))</f>
        <v>0.75</v>
      </c>
    </row>
    <row r="1033" spans="2:8">
      <c r="B1033" s="71">
        <v>9</v>
      </c>
      <c r="C1033" s="72">
        <f>$C$4+(($C$6-$C$4)/20)*8</f>
        <v>8.8</v>
      </c>
      <c r="D1033" s="72">
        <f>$C$4+(($C$6-$C$4)/20)*9</f>
        <v>8.9</v>
      </c>
      <c r="E1033" s="72">
        <f t="shared" si="48"/>
        <v>8.85</v>
      </c>
      <c r="F1033" s="72">
        <f ca="1" t="shared" si="49"/>
        <v>100</v>
      </c>
      <c r="G1033" s="72">
        <f ca="1" t="shared" si="50"/>
        <v>1</v>
      </c>
      <c r="H1033" s="75">
        <f>IF(E1033&lt;=$C$5,2*(E1033-$C$4)/(($C$6-$C$4)*($C$5-$C$4)),2*($C$6-E1033)/(($C$6-$C$4)*($C$6-$C$5)))</f>
        <v>0.850000000000001</v>
      </c>
    </row>
    <row r="1034" spans="2:8">
      <c r="B1034" s="71">
        <v>10</v>
      </c>
      <c r="C1034" s="72">
        <f>$C$4+(($C$6-$C$4)/20)*9</f>
        <v>8.9</v>
      </c>
      <c r="D1034" s="72">
        <f>$C$4+(($C$6-$C$4)/20)*10</f>
        <v>9</v>
      </c>
      <c r="E1034" s="72">
        <f t="shared" si="48"/>
        <v>8.95</v>
      </c>
      <c r="F1034" s="72">
        <f ca="1" t="shared" si="49"/>
        <v>87</v>
      </c>
      <c r="G1034" s="72">
        <f ca="1" t="shared" si="50"/>
        <v>0.870000000000003</v>
      </c>
      <c r="H1034" s="75">
        <f>IF(E1034&lt;=$C$5,2*(E1034-$C$4)/(($C$6-$C$4)*($C$5-$C$4)),2*($C$6-E1034)/(($C$6-$C$4)*($C$6-$C$5)))</f>
        <v>0.949999999999999</v>
      </c>
    </row>
    <row r="1035" spans="2:8">
      <c r="B1035" s="71">
        <v>11</v>
      </c>
      <c r="C1035" s="72">
        <f>$C$4+(($C$6-$C$4)/20)*10</f>
        <v>9</v>
      </c>
      <c r="D1035" s="72">
        <f>$C$4+(($C$6-$C$4)/20)*11</f>
        <v>9.1</v>
      </c>
      <c r="E1035" s="72">
        <f t="shared" si="48"/>
        <v>9.05</v>
      </c>
      <c r="F1035" s="72">
        <f ca="1" t="shared" si="49"/>
        <v>128</v>
      </c>
      <c r="G1035" s="72">
        <f ca="1" t="shared" si="50"/>
        <v>1.28</v>
      </c>
      <c r="H1035" s="75">
        <f>IF(E1035&lt;=$C$5,2*(E1035-$C$4)/(($C$6-$C$4)*($C$5-$C$4)),2*($C$6-E1035)/(($C$6-$C$4)*($C$6-$C$5)))</f>
        <v>0.949999999999999</v>
      </c>
    </row>
    <row r="1036" spans="2:8">
      <c r="B1036" s="71">
        <v>12</v>
      </c>
      <c r="C1036" s="72">
        <f>$C$4+(($C$6-$C$4)/20)*11</f>
        <v>9.1</v>
      </c>
      <c r="D1036" s="72">
        <f>$C$4+(($C$6-$C$4)/20)*12</f>
        <v>9.2</v>
      </c>
      <c r="E1036" s="72">
        <f t="shared" si="48"/>
        <v>9.15</v>
      </c>
      <c r="F1036" s="72">
        <f ca="1" t="shared" si="49"/>
        <v>105</v>
      </c>
      <c r="G1036" s="72">
        <f ca="1" t="shared" si="50"/>
        <v>1.05</v>
      </c>
      <c r="H1036" s="75">
        <f>IF(E1036&lt;=$C$5,2*(E1036-$C$4)/(($C$6-$C$4)*($C$5-$C$4)),2*($C$6-E1036)/(($C$6-$C$4)*($C$6-$C$5)))</f>
        <v>0.850000000000001</v>
      </c>
    </row>
    <row r="1037" spans="2:8">
      <c r="B1037" s="71">
        <v>13</v>
      </c>
      <c r="C1037" s="72">
        <f>$C$4+(($C$6-$C$4)/20)*12</f>
        <v>9.2</v>
      </c>
      <c r="D1037" s="72">
        <f>$C$4+(($C$6-$C$4)/20)*13</f>
        <v>9.3</v>
      </c>
      <c r="E1037" s="72">
        <f t="shared" si="48"/>
        <v>9.25</v>
      </c>
      <c r="F1037" s="72">
        <f ca="1" t="shared" si="49"/>
        <v>92</v>
      </c>
      <c r="G1037" s="72">
        <f ca="1" t="shared" si="50"/>
        <v>0.919999999999987</v>
      </c>
      <c r="H1037" s="75">
        <f>IF(E1037&lt;=$C$5,2*(E1037-$C$4)/(($C$6-$C$4)*($C$5-$C$4)),2*($C$6-E1037)/(($C$6-$C$4)*($C$6-$C$5)))</f>
        <v>0.75</v>
      </c>
    </row>
    <row r="1038" spans="2:8">
      <c r="B1038" s="71">
        <v>14</v>
      </c>
      <c r="C1038" s="72">
        <f>$C$4+(($C$6-$C$4)/20)*13</f>
        <v>9.3</v>
      </c>
      <c r="D1038" s="72">
        <f>$C$4+(($C$6-$C$4)/20)*14</f>
        <v>9.4</v>
      </c>
      <c r="E1038" s="72">
        <f t="shared" si="48"/>
        <v>9.35</v>
      </c>
      <c r="F1038" s="72">
        <f ca="1" t="shared" si="49"/>
        <v>99</v>
      </c>
      <c r="G1038" s="72">
        <f ca="1" t="shared" si="50"/>
        <v>0.990000000000004</v>
      </c>
      <c r="H1038" s="75">
        <f>IF(E1038&lt;=$C$5,2*(E1038-$C$4)/(($C$6-$C$4)*($C$5-$C$4)),2*($C$6-E1038)/(($C$6-$C$4)*($C$6-$C$5)))</f>
        <v>0.649999999999999</v>
      </c>
    </row>
    <row r="1039" spans="2:8">
      <c r="B1039" s="71">
        <v>15</v>
      </c>
      <c r="C1039" s="72">
        <f>$C$4+(($C$6-$C$4)/20)*14</f>
        <v>9.4</v>
      </c>
      <c r="D1039" s="72">
        <f>$C$4+(($C$6-$C$4)/20)*15</f>
        <v>9.5</v>
      </c>
      <c r="E1039" s="72">
        <f t="shared" si="48"/>
        <v>9.45</v>
      </c>
      <c r="F1039" s="72">
        <f ca="1" t="shared" si="49"/>
        <v>27</v>
      </c>
      <c r="G1039" s="72">
        <f ca="1" t="shared" si="50"/>
        <v>0.270000000000001</v>
      </c>
      <c r="H1039" s="75">
        <f>IF(E1039&lt;=$C$5,2*(E1039-$C$4)/(($C$6-$C$4)*($C$5-$C$4)),2*($C$6-E1039)/(($C$6-$C$4)*($C$6-$C$5)))</f>
        <v>0.550000000000001</v>
      </c>
    </row>
    <row r="1040" spans="2:8">
      <c r="B1040" s="71">
        <v>16</v>
      </c>
      <c r="C1040" s="72">
        <f>$C$4+(($C$6-$C$4)/20)*15</f>
        <v>9.5</v>
      </c>
      <c r="D1040" s="72">
        <f>$C$4+(($C$6-$C$4)/20)*16</f>
        <v>9.6</v>
      </c>
      <c r="E1040" s="72">
        <f t="shared" si="48"/>
        <v>9.55</v>
      </c>
      <c r="F1040" s="72">
        <f ca="1" t="shared" si="49"/>
        <v>11</v>
      </c>
      <c r="G1040" s="72">
        <f ca="1" t="shared" si="50"/>
        <v>0.11</v>
      </c>
      <c r="H1040" s="75">
        <f>IF(E1040&lt;=$C$5,2*(E1040-$C$4)/(($C$6-$C$4)*($C$5-$C$4)),2*($C$6-E1040)/(($C$6-$C$4)*($C$6-$C$5)))</f>
        <v>0.449999999999999</v>
      </c>
    </row>
    <row r="1041" spans="2:8">
      <c r="B1041" s="71">
        <v>17</v>
      </c>
      <c r="C1041" s="72">
        <f>$C$4+(($C$6-$C$4)/20)*16</f>
        <v>9.6</v>
      </c>
      <c r="D1041" s="72">
        <f>$C$4+(($C$6-$C$4)/20)*17</f>
        <v>9.7</v>
      </c>
      <c r="E1041" s="72">
        <f t="shared" si="48"/>
        <v>9.65</v>
      </c>
      <c r="F1041" s="72">
        <f ca="1" t="shared" si="49"/>
        <v>26</v>
      </c>
      <c r="G1041" s="72">
        <f ca="1" t="shared" si="50"/>
        <v>0.260000000000001</v>
      </c>
      <c r="H1041" s="75">
        <f>IF(E1041&lt;=$C$5,2*(E1041-$C$4)/(($C$6-$C$4)*($C$5-$C$4)),2*($C$6-E1041)/(($C$6-$C$4)*($C$6-$C$5)))</f>
        <v>0.350000000000001</v>
      </c>
    </row>
    <row r="1042" spans="2:8">
      <c r="B1042" s="71">
        <v>18</v>
      </c>
      <c r="C1042" s="72">
        <f>$C$4+(($C$6-$C$4)/20)*17</f>
        <v>9.7</v>
      </c>
      <c r="D1042" s="72">
        <f>$C$4+(($C$6-$C$4)/20)*18</f>
        <v>9.8</v>
      </c>
      <c r="E1042" s="72">
        <f t="shared" si="48"/>
        <v>9.75</v>
      </c>
      <c r="F1042" s="72">
        <f ca="1" t="shared" si="49"/>
        <v>9</v>
      </c>
      <c r="G1042" s="72">
        <f ca="1" t="shared" si="50"/>
        <v>0.0899999999999987</v>
      </c>
      <c r="H1042" s="75">
        <f>IF(E1042&lt;=$C$5,2*(E1042-$C$4)/(($C$6-$C$4)*($C$5-$C$4)),2*($C$6-E1042)/(($C$6-$C$4)*($C$6-$C$5)))</f>
        <v>0.25</v>
      </c>
    </row>
    <row r="1043" spans="2:8">
      <c r="B1043" s="71">
        <v>19</v>
      </c>
      <c r="C1043" s="72">
        <f>$C$4+(($C$6-$C$4)/20)*18</f>
        <v>9.8</v>
      </c>
      <c r="D1043" s="72">
        <f>$C$4+(($C$6-$C$4)/20)*19</f>
        <v>9.9</v>
      </c>
      <c r="E1043" s="72">
        <f t="shared" si="48"/>
        <v>9.85</v>
      </c>
      <c r="F1043" s="72">
        <f ca="1" t="shared" si="49"/>
        <v>7</v>
      </c>
      <c r="G1043" s="72">
        <f ca="1" t="shared" si="50"/>
        <v>0.0700000000000002</v>
      </c>
      <c r="H1043" s="75">
        <f>IF(E1043&lt;=$C$5,2*(E1043-$C$4)/(($C$6-$C$4)*($C$5-$C$4)),2*($C$6-E1043)/(($C$6-$C$4)*($C$6-$C$5)))</f>
        <v>0.149999999999999</v>
      </c>
    </row>
    <row r="1044" spans="2:8">
      <c r="B1044" s="73">
        <v>20</v>
      </c>
      <c r="C1044" s="74">
        <f>$C$4+(($C$6-$C$4)/20)*19</f>
        <v>9.9</v>
      </c>
      <c r="D1044" s="74">
        <f>$C$4+(($C$6-$C$4)/20)*20</f>
        <v>10</v>
      </c>
      <c r="E1044" s="74">
        <f t="shared" si="48"/>
        <v>9.95</v>
      </c>
      <c r="F1044" s="74">
        <f ca="1" t="shared" si="49"/>
        <v>3</v>
      </c>
      <c r="G1044" s="74">
        <f ca="1" t="shared" si="50"/>
        <v>0.0300000000000001</v>
      </c>
      <c r="H1044" s="76">
        <f>IF(E1044&lt;=$C$5,2*(E1044-$C$4)/(($C$6-$C$4)*($C$5-$C$4)),2*($C$6-E1044)/(($C$6-$C$4)*($C$6-$C$5)))</f>
        <v>0.0500000000000007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2:I69"/>
  <sheetViews>
    <sheetView showGridLines="0" topLeftCell="A20" workbookViewId="0">
      <selection activeCell="I64" sqref="I64"/>
    </sheetView>
  </sheetViews>
  <sheetFormatPr defaultColWidth="8.68032786885246" defaultRowHeight="13.55"/>
  <cols>
    <col min="1" max="1" width="2" style="14" customWidth="1"/>
    <col min="2" max="2" width="37.7377049180328" style="14" customWidth="1"/>
    <col min="3" max="3" width="16" style="14" customWidth="1"/>
    <col min="4" max="4" width="18.9262295081967" style="14" customWidth="1"/>
    <col min="5" max="7" width="16" style="14" customWidth="1"/>
    <col min="8" max="16384" width="8.68032786885246" style="14"/>
  </cols>
  <sheetData>
    <row r="2" ht="17.25" customHeight="1" spans="2:2">
      <c r="B2" s="21" t="s">
        <v>40</v>
      </c>
    </row>
    <row r="4" ht="15" customHeight="1" spans="2:4">
      <c r="B4" s="22" t="s">
        <v>41</v>
      </c>
      <c r="C4" s="23"/>
      <c r="D4" s="23"/>
    </row>
    <row r="5" ht="15" customHeight="1" spans="2:4">
      <c r="B5" s="24" t="s">
        <v>42</v>
      </c>
      <c r="C5" s="23"/>
      <c r="D5" s="25">
        <v>0.5</v>
      </c>
    </row>
    <row r="6" ht="15" customHeight="1" spans="2:4">
      <c r="B6" s="24" t="s">
        <v>43</v>
      </c>
      <c r="C6" s="23"/>
      <c r="D6" s="25">
        <v>0.15</v>
      </c>
    </row>
    <row r="7" ht="15" customHeight="1" spans="2:4">
      <c r="B7" s="24" t="s">
        <v>44</v>
      </c>
      <c r="C7" s="23"/>
      <c r="D7" s="26">
        <v>5</v>
      </c>
    </row>
    <row r="8" ht="15" customHeight="1" spans="2:4">
      <c r="B8" s="24" t="s">
        <v>45</v>
      </c>
      <c r="C8" s="23"/>
      <c r="D8" s="25">
        <v>0.9</v>
      </c>
    </row>
    <row r="9" ht="15" customHeight="1" spans="2:4">
      <c r="B9" s="24" t="s">
        <v>46</v>
      </c>
      <c r="C9" s="23"/>
      <c r="D9" s="27">
        <v>1000</v>
      </c>
    </row>
    <row r="11" ht="15" customHeight="1" spans="2:2">
      <c r="B11" s="28" t="s">
        <v>47</v>
      </c>
    </row>
    <row r="12" ht="27" customHeight="1" spans="2:5">
      <c r="B12" s="29" t="s">
        <v>48</v>
      </c>
      <c r="C12" s="29" t="s">
        <v>49</v>
      </c>
      <c r="D12" s="29" t="s">
        <v>50</v>
      </c>
      <c r="E12" s="29" t="s">
        <v>51</v>
      </c>
    </row>
    <row r="13" ht="15" customHeight="1" spans="2:5">
      <c r="B13" s="30" t="s">
        <v>52</v>
      </c>
      <c r="C13" s="31">
        <v>60000</v>
      </c>
      <c r="D13" s="31">
        <v>70000</v>
      </c>
      <c r="E13" s="31">
        <v>100000</v>
      </c>
    </row>
    <row r="14" ht="15" customHeight="1" spans="2:5">
      <c r="B14" s="30" t="s">
        <v>53</v>
      </c>
      <c r="C14" s="31">
        <v>25000</v>
      </c>
      <c r="D14" s="31">
        <v>30000</v>
      </c>
      <c r="E14" s="31">
        <v>40000</v>
      </c>
    </row>
    <row r="16" ht="15" customHeight="1" spans="2:2">
      <c r="B16" s="28" t="s">
        <v>54</v>
      </c>
    </row>
    <row r="17" ht="26.25" customHeight="1" spans="2:5">
      <c r="B17" s="29" t="s">
        <v>48</v>
      </c>
      <c r="C17" s="29" t="s">
        <v>49</v>
      </c>
      <c r="D17" s="29" t="s">
        <v>50</v>
      </c>
      <c r="E17" s="29" t="s">
        <v>51</v>
      </c>
    </row>
    <row r="18" ht="15" customHeight="1" spans="2:5">
      <c r="B18" s="30" t="s">
        <v>55</v>
      </c>
      <c r="C18" s="31">
        <v>30000</v>
      </c>
      <c r="D18" s="31">
        <v>40000</v>
      </c>
      <c r="E18" s="31">
        <v>45000</v>
      </c>
    </row>
    <row r="20" ht="15" customHeight="1" spans="2:2">
      <c r="B20" s="28" t="s">
        <v>56</v>
      </c>
    </row>
    <row r="21" ht="31" customHeight="1" spans="2:5">
      <c r="B21" s="29" t="s">
        <v>57</v>
      </c>
      <c r="C21" s="29" t="s">
        <v>49</v>
      </c>
      <c r="D21" s="29" t="s">
        <v>50</v>
      </c>
      <c r="E21" s="29" t="s">
        <v>51</v>
      </c>
    </row>
    <row r="22" ht="15" customHeight="1" spans="2:5">
      <c r="B22" s="30">
        <v>1</v>
      </c>
      <c r="C22" s="32">
        <v>0.12</v>
      </c>
      <c r="D22" s="32">
        <v>0.15</v>
      </c>
      <c r="E22" s="32">
        <v>0.18</v>
      </c>
    </row>
    <row r="23" ht="15" customHeight="1" spans="2:5">
      <c r="B23" s="30">
        <v>2</v>
      </c>
      <c r="C23" s="32">
        <v>0.12</v>
      </c>
      <c r="D23" s="32">
        <v>0.15</v>
      </c>
      <c r="E23" s="32">
        <v>0.18</v>
      </c>
    </row>
    <row r="24" ht="15" customHeight="1" spans="2:5">
      <c r="B24" s="30">
        <v>3</v>
      </c>
      <c r="C24" s="32">
        <v>0.15</v>
      </c>
      <c r="D24" s="32">
        <v>0.18</v>
      </c>
      <c r="E24" s="32">
        <v>0.22</v>
      </c>
    </row>
    <row r="25" ht="15" customHeight="1" spans="2:5">
      <c r="B25" s="30">
        <v>4</v>
      </c>
      <c r="C25" s="32">
        <v>0.18</v>
      </c>
      <c r="D25" s="32">
        <v>0.2</v>
      </c>
      <c r="E25" s="32">
        <v>0.25</v>
      </c>
    </row>
    <row r="26" ht="15" customHeight="1" spans="2:5">
      <c r="B26" s="30">
        <v>5</v>
      </c>
      <c r="C26" s="32">
        <v>0.19</v>
      </c>
      <c r="D26" s="32">
        <v>0.22</v>
      </c>
      <c r="E26" s="32">
        <v>0.28</v>
      </c>
    </row>
    <row r="29" ht="15" customHeight="1" spans="2:4">
      <c r="B29" s="22" t="s">
        <v>58</v>
      </c>
      <c r="C29" s="23"/>
      <c r="D29" s="23"/>
    </row>
    <row r="30" ht="15" customHeight="1" spans="2:4">
      <c r="B30" s="24" t="s">
        <v>59</v>
      </c>
      <c r="C30" s="23"/>
      <c r="D30" s="33">
        <v>-0.031</v>
      </c>
    </row>
    <row r="31" ht="15" customHeight="1" spans="2:4">
      <c r="B31" s="24" t="s">
        <v>60</v>
      </c>
      <c r="C31" s="23"/>
      <c r="D31" s="33">
        <v>0.1991</v>
      </c>
    </row>
    <row r="34" ht="17.25" customHeight="1" spans="2:2">
      <c r="B34" s="21" t="s">
        <v>61</v>
      </c>
    </row>
    <row r="35" ht="15" customHeight="1" spans="2:2">
      <c r="B35" s="28" t="s">
        <v>62</v>
      </c>
    </row>
    <row r="36" ht="35" customHeight="1" spans="2:7">
      <c r="B36" s="34" t="s">
        <v>63</v>
      </c>
      <c r="C36" s="34" t="s">
        <v>64</v>
      </c>
      <c r="D36" s="34" t="s">
        <v>65</v>
      </c>
      <c r="E36" s="34" t="s">
        <v>28</v>
      </c>
      <c r="F36" s="34" t="s">
        <v>66</v>
      </c>
      <c r="G36" s="34" t="s">
        <v>67</v>
      </c>
    </row>
    <row r="37" ht="15" customHeight="1" spans="2:7">
      <c r="B37" s="35">
        <v>1</v>
      </c>
      <c r="C37" s="36">
        <f>$D$30*100</f>
        <v>-3.1</v>
      </c>
      <c r="D37" s="36">
        <f>$D$30*100+($D$31*100-$D$30*100)/20*1</f>
        <v>-1.9495</v>
      </c>
      <c r="E37" s="35">
        <f ca="1">COUNTIFS('Ejercicio 3 - Simulacion'!$BV$2:$BV$1001,"&gt;="&amp;C37,'Ejercicio 3 - Simulacion'!$BV$2:$BV$1001,"&lt;="&amp;D37)</f>
        <v>0</v>
      </c>
      <c r="F37" s="39">
        <f ca="1" t="shared" ref="F37:F56" si="0">E37/$D$9</f>
        <v>0</v>
      </c>
      <c r="G37" s="39">
        <f ca="1">F37</f>
        <v>0</v>
      </c>
    </row>
    <row r="38" ht="15" customHeight="1" spans="2:7">
      <c r="B38" s="35">
        <v>2</v>
      </c>
      <c r="C38" s="36">
        <f t="shared" ref="C38:C56" si="1">D37</f>
        <v>-1.9495</v>
      </c>
      <c r="D38" s="36">
        <f>$D$30*100+($D$31*100-$D$30*100)/20*2</f>
        <v>-0.799</v>
      </c>
      <c r="E38" s="35">
        <f ca="1">COUNTIFS('Ejercicio 3 - Simulacion'!$BV$2:$BV$1001,"&gt;"&amp;C38,'Ejercicio 3 - Simulacion'!$BV$2:$BV$1001,"&lt;="&amp;D38)</f>
        <v>0</v>
      </c>
      <c r="F38" s="39">
        <f ca="1" t="shared" si="0"/>
        <v>0</v>
      </c>
      <c r="G38" s="39">
        <f ca="1" t="shared" ref="G38:G56" si="2">G37+F38</f>
        <v>0</v>
      </c>
    </row>
    <row r="39" ht="15" customHeight="1" spans="2:7">
      <c r="B39" s="35">
        <v>3</v>
      </c>
      <c r="C39" s="36">
        <f t="shared" si="1"/>
        <v>-0.799</v>
      </c>
      <c r="D39" s="36">
        <f>$D$30*100+($D$31*100-$D$30*100)/20*3</f>
        <v>0.3515</v>
      </c>
      <c r="E39" s="35">
        <f ca="1">COUNTIFS('Ejercicio 3 - Simulacion'!$BV$2:$BV$1001,"&gt;"&amp;C39,'Ejercicio 3 - Simulacion'!$BV$2:$BV$1001,"&lt;="&amp;D39)</f>
        <v>0</v>
      </c>
      <c r="F39" s="39">
        <f ca="1" t="shared" si="0"/>
        <v>0</v>
      </c>
      <c r="G39" s="39">
        <f ca="1" t="shared" si="2"/>
        <v>0</v>
      </c>
    </row>
    <row r="40" ht="15" customHeight="1" spans="2:7">
      <c r="B40" s="35">
        <v>4</v>
      </c>
      <c r="C40" s="36">
        <f t="shared" si="1"/>
        <v>0.3515</v>
      </c>
      <c r="D40" s="36">
        <f>$D$30*100+($D$31*100-$D$30*100)/20*4</f>
        <v>1.502</v>
      </c>
      <c r="E40" s="35">
        <f ca="1">COUNTIFS('Ejercicio 3 - Simulacion'!$BV$2:$BV$1001,"&gt;"&amp;C40,'Ejercicio 3 - Simulacion'!$BV$2:$BV$1001,"&lt;="&amp;D40)</f>
        <v>0</v>
      </c>
      <c r="F40" s="39">
        <f ca="1" t="shared" si="0"/>
        <v>0</v>
      </c>
      <c r="G40" s="39">
        <f ca="1" t="shared" si="2"/>
        <v>0</v>
      </c>
    </row>
    <row r="41" ht="15" customHeight="1" spans="2:7">
      <c r="B41" s="35">
        <v>5</v>
      </c>
      <c r="C41" s="36">
        <f t="shared" si="1"/>
        <v>1.502</v>
      </c>
      <c r="D41" s="36">
        <f>$D$30*100+($D$31*100-$D$30*100)/20*5</f>
        <v>2.6525</v>
      </c>
      <c r="E41" s="35">
        <f ca="1">COUNTIFS('Ejercicio 3 - Simulacion'!$BV$2:$BV$1001,"&gt;"&amp;C41,'Ejercicio 3 - Simulacion'!$BV$2:$BV$1001,"&lt;="&amp;D41)</f>
        <v>1</v>
      </c>
      <c r="F41" s="39">
        <f ca="1" t="shared" si="0"/>
        <v>0.001</v>
      </c>
      <c r="G41" s="39">
        <f ca="1" t="shared" si="2"/>
        <v>0.001</v>
      </c>
    </row>
    <row r="42" ht="15" customHeight="1" spans="2:7">
      <c r="B42" s="35">
        <v>6</v>
      </c>
      <c r="C42" s="36">
        <f t="shared" si="1"/>
        <v>2.6525</v>
      </c>
      <c r="D42" s="36">
        <f>$D$30*100+($D$31*100-$D$30*100)/20*6</f>
        <v>3.803</v>
      </c>
      <c r="E42" s="35">
        <f ca="1">COUNTIFS('Ejercicio 3 - Simulacion'!$BV$2:$BV$1001,"&gt;"&amp;C42,'Ejercicio 3 - Simulacion'!$BV$2:$BV$1001,"&lt;="&amp;D42)</f>
        <v>17</v>
      </c>
      <c r="F42" s="39">
        <f ca="1" t="shared" si="0"/>
        <v>0.017</v>
      </c>
      <c r="G42" s="39">
        <f ca="1" t="shared" si="2"/>
        <v>0.018</v>
      </c>
    </row>
    <row r="43" ht="15" customHeight="1" spans="2:7">
      <c r="B43" s="35">
        <v>7</v>
      </c>
      <c r="C43" s="36">
        <f t="shared" si="1"/>
        <v>3.803</v>
      </c>
      <c r="D43" s="36">
        <f>$D$30*100+($D$31*100-$D$30*100)/20*7</f>
        <v>4.9535</v>
      </c>
      <c r="E43" s="35">
        <f ca="1">COUNTIFS('Ejercicio 3 - Simulacion'!$BV$2:$BV$1001,"&gt;"&amp;C43,'Ejercicio 3 - Simulacion'!$BV$2:$BV$1001,"&lt;="&amp;D43)</f>
        <v>69</v>
      </c>
      <c r="F43" s="39">
        <f ca="1" t="shared" si="0"/>
        <v>0.069</v>
      </c>
      <c r="G43" s="39">
        <f ca="1" t="shared" si="2"/>
        <v>0.087</v>
      </c>
    </row>
    <row r="44" ht="15" customHeight="1" spans="2:7">
      <c r="B44" s="35">
        <v>8</v>
      </c>
      <c r="C44" s="36">
        <f t="shared" si="1"/>
        <v>4.9535</v>
      </c>
      <c r="D44" s="36">
        <f>$D$30*100+($D$31*100-$D$30*100)/20*8</f>
        <v>6.104</v>
      </c>
      <c r="E44" s="35">
        <f ca="1">COUNTIFS('Ejercicio 3 - Simulacion'!$BV$2:$BV$1001,"&gt;"&amp;C44,'Ejercicio 3 - Simulacion'!$BV$2:$BV$1001,"&lt;="&amp;D44)</f>
        <v>145</v>
      </c>
      <c r="F44" s="39">
        <f ca="1" t="shared" si="0"/>
        <v>0.145</v>
      </c>
      <c r="G44" s="39">
        <f ca="1" t="shared" si="2"/>
        <v>0.232</v>
      </c>
    </row>
    <row r="45" ht="15" customHeight="1" spans="2:7">
      <c r="B45" s="35">
        <v>9</v>
      </c>
      <c r="C45" s="36">
        <f t="shared" si="1"/>
        <v>6.104</v>
      </c>
      <c r="D45" s="36">
        <f>$D$30*100+($D$31*100-$D$30*100)/20*9</f>
        <v>7.2545</v>
      </c>
      <c r="E45" s="35">
        <f ca="1">COUNTIFS('Ejercicio 3 - Simulacion'!$BV$2:$BV$1001,"&gt;"&amp;C45,'Ejercicio 3 - Simulacion'!$BV$2:$BV$1001,"&lt;="&amp;D45)</f>
        <v>191</v>
      </c>
      <c r="F45" s="39">
        <f ca="1" t="shared" si="0"/>
        <v>0.191</v>
      </c>
      <c r="G45" s="39">
        <f ca="1" t="shared" si="2"/>
        <v>0.423</v>
      </c>
    </row>
    <row r="46" ht="15" customHeight="1" spans="2:7">
      <c r="B46" s="35">
        <v>10</v>
      </c>
      <c r="C46" s="36">
        <f t="shared" si="1"/>
        <v>7.2545</v>
      </c>
      <c r="D46" s="36">
        <f>$D$30*100+($D$31*100-$D$30*100)/20*10</f>
        <v>8.405</v>
      </c>
      <c r="E46" s="35">
        <f ca="1">COUNTIFS('Ejercicio 3 - Simulacion'!$BV$2:$BV$1001,"&gt;"&amp;C46,'Ejercicio 3 - Simulacion'!$BV$2:$BV$1001,"&lt;="&amp;D46)</f>
        <v>197</v>
      </c>
      <c r="F46" s="39">
        <f ca="1" t="shared" si="0"/>
        <v>0.197</v>
      </c>
      <c r="G46" s="39">
        <f ca="1" t="shared" si="2"/>
        <v>0.62</v>
      </c>
    </row>
    <row r="47" ht="15" customHeight="1" spans="2:7">
      <c r="B47" s="35">
        <v>11</v>
      </c>
      <c r="C47" s="36">
        <f t="shared" si="1"/>
        <v>8.405</v>
      </c>
      <c r="D47" s="36">
        <f>$D$30*100+($D$31*100-$D$30*100)/20*11</f>
        <v>9.5555</v>
      </c>
      <c r="E47" s="35">
        <f ca="1">COUNTIFS('Ejercicio 3 - Simulacion'!$BV$2:$BV$1001,"&gt;"&amp;C47,'Ejercicio 3 - Simulacion'!$BV$2:$BV$1001,"&lt;="&amp;D47)</f>
        <v>168</v>
      </c>
      <c r="F47" s="39">
        <f ca="1" t="shared" si="0"/>
        <v>0.168</v>
      </c>
      <c r="G47" s="39">
        <f ca="1" t="shared" si="2"/>
        <v>0.788</v>
      </c>
    </row>
    <row r="48" ht="15" customHeight="1" spans="2:7">
      <c r="B48" s="35">
        <v>12</v>
      </c>
      <c r="C48" s="36">
        <f t="shared" si="1"/>
        <v>9.5555</v>
      </c>
      <c r="D48" s="36">
        <f>$D$30*100+($D$31*100-$D$30*100)/20*12</f>
        <v>10.706</v>
      </c>
      <c r="E48" s="35">
        <f ca="1">COUNTIFS('Ejercicio 3 - Simulacion'!$BV$2:$BV$1001,"&gt;"&amp;C48,'Ejercicio 3 - Simulacion'!$BV$2:$BV$1001,"&lt;="&amp;D48)</f>
        <v>136</v>
      </c>
      <c r="F48" s="39">
        <f ca="1" t="shared" si="0"/>
        <v>0.136</v>
      </c>
      <c r="G48" s="39">
        <f ca="1" t="shared" si="2"/>
        <v>0.924</v>
      </c>
    </row>
    <row r="49" ht="15" customHeight="1" spans="2:7">
      <c r="B49" s="35">
        <v>13</v>
      </c>
      <c r="C49" s="36">
        <f t="shared" si="1"/>
        <v>10.706</v>
      </c>
      <c r="D49" s="36">
        <f>$D$30*100+($D$31*100-$D$30*100)/20*13</f>
        <v>11.8565</v>
      </c>
      <c r="E49" s="35">
        <f ca="1">COUNTIFS('Ejercicio 3 - Simulacion'!$BV$2:$BV$1001,"&gt;"&amp;C49,'Ejercicio 3 - Simulacion'!$BV$2:$BV$1001,"&lt;="&amp;D49)</f>
        <v>47</v>
      </c>
      <c r="F49" s="39">
        <f ca="1" t="shared" si="0"/>
        <v>0.047</v>
      </c>
      <c r="G49" s="39">
        <f ca="1" t="shared" si="2"/>
        <v>0.971</v>
      </c>
    </row>
    <row r="50" ht="15" customHeight="1" spans="2:7">
      <c r="B50" s="35">
        <v>14</v>
      </c>
      <c r="C50" s="36">
        <f t="shared" si="1"/>
        <v>11.8565</v>
      </c>
      <c r="D50" s="36">
        <f>$D$30*100+($D$31*100-$D$30*100)/20*14</f>
        <v>13.007</v>
      </c>
      <c r="E50" s="35">
        <f ca="1">COUNTIFS('Ejercicio 3 - Simulacion'!$BV$2:$BV$1001,"&gt;"&amp;C50,'Ejercicio 3 - Simulacion'!$BV$2:$BV$1001,"&lt;="&amp;D50)</f>
        <v>25</v>
      </c>
      <c r="F50" s="39">
        <f ca="1" t="shared" si="0"/>
        <v>0.025</v>
      </c>
      <c r="G50" s="39">
        <f ca="1" t="shared" si="2"/>
        <v>0.996</v>
      </c>
    </row>
    <row r="51" ht="15" customHeight="1" spans="2:7">
      <c r="B51" s="35">
        <v>15</v>
      </c>
      <c r="C51" s="36">
        <f t="shared" si="1"/>
        <v>13.007</v>
      </c>
      <c r="D51" s="36">
        <f>$D$30*100+($D$31*100-$D$30*100)/20*15</f>
        <v>14.1575</v>
      </c>
      <c r="E51" s="35">
        <f ca="1">COUNTIFS('Ejercicio 3 - Simulacion'!$BV$2:$BV$1001,"&gt;"&amp;C51,'Ejercicio 3 - Simulacion'!$BV$2:$BV$1001,"&lt;="&amp;D51)</f>
        <v>4</v>
      </c>
      <c r="F51" s="39">
        <f ca="1" t="shared" si="0"/>
        <v>0.004</v>
      </c>
      <c r="G51" s="39">
        <f ca="1" t="shared" si="2"/>
        <v>1</v>
      </c>
    </row>
    <row r="52" ht="15" customHeight="1" spans="2:7">
      <c r="B52" s="35">
        <v>16</v>
      </c>
      <c r="C52" s="36">
        <f t="shared" si="1"/>
        <v>14.1575</v>
      </c>
      <c r="D52" s="36">
        <f>$D$30*100+($D$31*100-$D$30*100)/20*16</f>
        <v>15.308</v>
      </c>
      <c r="E52" s="35">
        <f ca="1">COUNTIFS('Ejercicio 3 - Simulacion'!$BV$2:$BV$1001,"&gt;"&amp;C52,'Ejercicio 3 - Simulacion'!$BV$2:$BV$1001,"&lt;="&amp;D52)</f>
        <v>0</v>
      </c>
      <c r="F52" s="39">
        <f ca="1" t="shared" si="0"/>
        <v>0</v>
      </c>
      <c r="G52" s="39">
        <f ca="1" t="shared" si="2"/>
        <v>1</v>
      </c>
    </row>
    <row r="53" ht="15" customHeight="1" spans="2:7">
      <c r="B53" s="35">
        <v>17</v>
      </c>
      <c r="C53" s="36">
        <f t="shared" si="1"/>
        <v>15.308</v>
      </c>
      <c r="D53" s="36">
        <f>$D$30*100+($D$31*100-$D$30*100)/20*17</f>
        <v>16.4585</v>
      </c>
      <c r="E53" s="35">
        <f ca="1">COUNTIFS('Ejercicio 3 - Simulacion'!$BV$2:$BV$1001,"&gt;"&amp;C53,'Ejercicio 3 - Simulacion'!$BV$2:$BV$1001,"&lt;="&amp;D53)</f>
        <v>0</v>
      </c>
      <c r="F53" s="39">
        <f ca="1" t="shared" si="0"/>
        <v>0</v>
      </c>
      <c r="G53" s="39">
        <f ca="1" t="shared" si="2"/>
        <v>1</v>
      </c>
    </row>
    <row r="54" ht="15" customHeight="1" spans="2:7">
      <c r="B54" s="35">
        <v>18</v>
      </c>
      <c r="C54" s="36">
        <f t="shared" si="1"/>
        <v>16.4585</v>
      </c>
      <c r="D54" s="36">
        <f>$D$30*100+($D$31*100-$D$30*100)/20*18</f>
        <v>17.609</v>
      </c>
      <c r="E54" s="35">
        <f ca="1">COUNTIFS('Ejercicio 3 - Simulacion'!$BV$2:$BV$1001,"&gt;"&amp;C54,'Ejercicio 3 - Simulacion'!$BV$2:$BV$1001,"&lt;="&amp;D54)</f>
        <v>0</v>
      </c>
      <c r="F54" s="39">
        <f ca="1" t="shared" si="0"/>
        <v>0</v>
      </c>
      <c r="G54" s="39">
        <f ca="1" t="shared" si="2"/>
        <v>1</v>
      </c>
    </row>
    <row r="55" ht="15" customHeight="1" spans="2:7">
      <c r="B55" s="35">
        <v>19</v>
      </c>
      <c r="C55" s="36">
        <f t="shared" si="1"/>
        <v>17.609</v>
      </c>
      <c r="D55" s="36">
        <f>$D$30*100+($D$31*100-$D$30*100)/20*19</f>
        <v>18.7595</v>
      </c>
      <c r="E55" s="35">
        <f ca="1">COUNTIFS('Ejercicio 3 - Simulacion'!$BV$2:$BV$1001,"&gt;"&amp;C55,'Ejercicio 3 - Simulacion'!$BV$2:$BV$1001,"&lt;="&amp;D55)</f>
        <v>0</v>
      </c>
      <c r="F55" s="39">
        <f ca="1" t="shared" si="0"/>
        <v>0</v>
      </c>
      <c r="G55" s="39">
        <f ca="1" t="shared" si="2"/>
        <v>1</v>
      </c>
    </row>
    <row r="56" ht="15" customHeight="1" spans="2:7">
      <c r="B56" s="35">
        <v>20</v>
      </c>
      <c r="C56" s="36">
        <f t="shared" si="1"/>
        <v>18.7595</v>
      </c>
      <c r="D56" s="36">
        <f>$D$30*100+($D$31*100-$D$30*100)/20*20</f>
        <v>19.91</v>
      </c>
      <c r="E56" s="35">
        <f ca="1">COUNTIFS('Ejercicio 3 - Simulacion'!$BV$2:$BV$1001,"&gt;"&amp;C56,'Ejercicio 3 - Simulacion'!$BV$2:$BV$1001,"&lt;="&amp;D56)</f>
        <v>0</v>
      </c>
      <c r="F56" s="39">
        <f ca="1" t="shared" si="0"/>
        <v>0</v>
      </c>
      <c r="G56" s="39">
        <f ca="1" t="shared" si="2"/>
        <v>1</v>
      </c>
    </row>
    <row r="59" ht="15" customHeight="1" spans="2:4">
      <c r="B59" s="22" t="s">
        <v>68</v>
      </c>
      <c r="C59" s="23"/>
      <c r="D59" s="23"/>
    </row>
    <row r="60" ht="15" customHeight="1" spans="2:4">
      <c r="B60" s="37" t="s">
        <v>69</v>
      </c>
      <c r="C60" s="23"/>
      <c r="D60" s="33">
        <f ca="1">COUNTIF('Ejercicio 3 - Simulacion'!$BV$2:$BV$1001,"&gt;"&amp;($D$6*100))/$D$9</f>
        <v>0</v>
      </c>
    </row>
    <row r="61" ht="15" customHeight="1" spans="2:4">
      <c r="B61" s="37" t="s">
        <v>70</v>
      </c>
      <c r="C61" s="23"/>
      <c r="D61" s="33">
        <f>$D$8</f>
        <v>0.9</v>
      </c>
    </row>
    <row r="62" ht="19.5" customHeight="1" spans="2:4">
      <c r="B62" s="37" t="s">
        <v>71</v>
      </c>
      <c r="C62" s="23"/>
      <c r="D62" s="38" t="str">
        <f ca="1">IF(D60&gt;=D61,"ACEPTAR el proyecto","RECHAZAR el proyecto")</f>
        <v>RECHAZAR el proyecto</v>
      </c>
    </row>
    <row r="65" ht="15" customHeight="1" spans="2:9">
      <c r="B65" s="40" t="s">
        <v>72</v>
      </c>
      <c r="C65" s="41"/>
      <c r="D65" s="41"/>
      <c r="E65" s="41"/>
      <c r="F65" s="41"/>
      <c r="G65" s="41"/>
      <c r="H65" s="41"/>
      <c r="I65" s="41"/>
    </row>
    <row r="66" ht="15" customHeight="1" spans="2:9">
      <c r="B66" s="42" t="s">
        <v>73</v>
      </c>
      <c r="C66" s="42" t="s">
        <v>69</v>
      </c>
      <c r="D66" s="42" t="s">
        <v>71</v>
      </c>
      <c r="E66" s="41"/>
      <c r="F66" s="41"/>
      <c r="G66" s="41"/>
      <c r="H66" s="41"/>
      <c r="I66" s="41"/>
    </row>
    <row r="67" ht="15" customHeight="1" spans="2:9">
      <c r="B67" s="43" t="s">
        <v>74</v>
      </c>
      <c r="C67" s="44">
        <v>0</v>
      </c>
      <c r="D67" s="43" t="s">
        <v>75</v>
      </c>
      <c r="E67" s="41"/>
      <c r="F67" s="41"/>
      <c r="G67" s="41"/>
      <c r="H67" s="41"/>
      <c r="I67" s="41"/>
    </row>
    <row r="68" ht="15" customHeight="1" spans="2:9">
      <c r="B68" s="43" t="s">
        <v>76</v>
      </c>
      <c r="C68" s="44">
        <f ca="1">D60</f>
        <v>0</v>
      </c>
      <c r="D68" s="45" t="str">
        <f ca="1">D62</f>
        <v>RECHAZAR el proyecto</v>
      </c>
      <c r="E68" s="41"/>
      <c r="F68" s="41"/>
      <c r="G68" s="41"/>
      <c r="H68" s="41"/>
      <c r="I68" s="41"/>
    </row>
    <row r="69" ht="15" customHeight="1" spans="2:9">
      <c r="B69" s="43" t="s">
        <v>77</v>
      </c>
      <c r="C69" s="43"/>
      <c r="D69" s="43"/>
      <c r="E69" s="41"/>
      <c r="F69" s="41"/>
      <c r="G69" s="41"/>
      <c r="H69" s="41"/>
      <c r="I69" s="41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V1001"/>
  <sheetViews>
    <sheetView showGridLines="0" tabSelected="1" zoomScale="115" zoomScaleNormal="115" workbookViewId="0">
      <pane xSplit="1" ySplit="1" topLeftCell="B2" activePane="bottomRight" state="frozen"/>
      <selection/>
      <selection pane="topRight"/>
      <selection pane="bottomLeft"/>
      <selection pane="bottomRight" activeCell="G7" sqref="G7"/>
    </sheetView>
  </sheetViews>
  <sheetFormatPr defaultColWidth="8.68032786885246" defaultRowHeight="13.55"/>
  <cols>
    <col min="1" max="74" width="13" style="14" customWidth="1"/>
    <col min="75" max="16384" width="8.68032786885246" style="14"/>
  </cols>
  <sheetData>
    <row r="1" ht="45" customHeight="1" spans="1:74">
      <c r="A1" s="15" t="s">
        <v>78</v>
      </c>
      <c r="B1" s="15" t="s">
        <v>79</v>
      </c>
      <c r="C1" s="15" t="s">
        <v>80</v>
      </c>
      <c r="D1" s="15" t="s">
        <v>81</v>
      </c>
      <c r="E1" s="15" t="s">
        <v>82</v>
      </c>
      <c r="F1" s="15" t="s">
        <v>83</v>
      </c>
      <c r="G1" s="15" t="s">
        <v>84</v>
      </c>
      <c r="H1" s="15" t="s">
        <v>85</v>
      </c>
      <c r="I1" s="15" t="s">
        <v>86</v>
      </c>
      <c r="J1" s="15" t="s">
        <v>87</v>
      </c>
      <c r="K1" s="15" t="s">
        <v>88</v>
      </c>
      <c r="L1" s="15" t="s">
        <v>89</v>
      </c>
      <c r="M1" s="15" t="s">
        <v>90</v>
      </c>
      <c r="N1" s="15" t="s">
        <v>91</v>
      </c>
      <c r="O1" s="15" t="s">
        <v>92</v>
      </c>
      <c r="P1" s="15" t="s">
        <v>93</v>
      </c>
      <c r="Q1" s="15" t="s">
        <v>94</v>
      </c>
      <c r="R1" s="15" t="s">
        <v>95</v>
      </c>
      <c r="S1" s="15" t="s">
        <v>96</v>
      </c>
      <c r="T1" s="15" t="s">
        <v>97</v>
      </c>
      <c r="U1" s="15" t="s">
        <v>98</v>
      </c>
      <c r="V1" s="15" t="s">
        <v>99</v>
      </c>
      <c r="W1" s="15" t="s">
        <v>100</v>
      </c>
      <c r="X1" s="15" t="s">
        <v>101</v>
      </c>
      <c r="Y1" s="15" t="s">
        <v>102</v>
      </c>
      <c r="Z1" s="15" t="s">
        <v>103</v>
      </c>
      <c r="AA1" s="15" t="s">
        <v>104</v>
      </c>
      <c r="AB1" s="15" t="s">
        <v>105</v>
      </c>
      <c r="AC1" s="15" t="s">
        <v>106</v>
      </c>
      <c r="AD1" s="15" t="s">
        <v>107</v>
      </c>
      <c r="AE1" s="15" t="s">
        <v>108</v>
      </c>
      <c r="AF1" s="15" t="s">
        <v>109</v>
      </c>
      <c r="AG1" s="15" t="s">
        <v>110</v>
      </c>
      <c r="AH1" s="15" t="s">
        <v>111</v>
      </c>
      <c r="AI1" s="15" t="s">
        <v>112</v>
      </c>
      <c r="AJ1" s="15" t="s">
        <v>113</v>
      </c>
      <c r="AK1" s="15" t="s">
        <v>114</v>
      </c>
      <c r="AL1" s="15" t="s">
        <v>115</v>
      </c>
      <c r="AM1" s="15" t="s">
        <v>116</v>
      </c>
      <c r="AN1" s="15" t="s">
        <v>117</v>
      </c>
      <c r="AO1" s="15" t="s">
        <v>118</v>
      </c>
      <c r="AP1" s="15" t="s">
        <v>119</v>
      </c>
      <c r="AQ1" s="15" t="s">
        <v>120</v>
      </c>
      <c r="AR1" s="15" t="s">
        <v>121</v>
      </c>
      <c r="AS1" s="15" t="s">
        <v>122</v>
      </c>
      <c r="AT1" s="15" t="s">
        <v>123</v>
      </c>
      <c r="AU1" s="15" t="s">
        <v>124</v>
      </c>
      <c r="AV1" s="15" t="s">
        <v>125</v>
      </c>
      <c r="AW1" s="15" t="s">
        <v>126</v>
      </c>
      <c r="AX1" s="15" t="s">
        <v>127</v>
      </c>
      <c r="AY1" s="15" t="s">
        <v>128</v>
      </c>
      <c r="AZ1" s="15" t="s">
        <v>129</v>
      </c>
      <c r="BA1" s="15" t="s">
        <v>130</v>
      </c>
      <c r="BB1" s="15" t="s">
        <v>131</v>
      </c>
      <c r="BC1" s="15" t="s">
        <v>132</v>
      </c>
      <c r="BD1" s="15" t="s">
        <v>133</v>
      </c>
      <c r="BE1" s="15" t="s">
        <v>134</v>
      </c>
      <c r="BF1" s="15" t="s">
        <v>135</v>
      </c>
      <c r="BG1" s="15" t="s">
        <v>136</v>
      </c>
      <c r="BH1" s="15" t="s">
        <v>137</v>
      </c>
      <c r="BI1" s="15" t="s">
        <v>138</v>
      </c>
      <c r="BJ1" s="15" t="s">
        <v>139</v>
      </c>
      <c r="BK1" s="15" t="s">
        <v>140</v>
      </c>
      <c r="BL1" s="15" t="s">
        <v>141</v>
      </c>
      <c r="BM1" s="15" t="s">
        <v>142</v>
      </c>
      <c r="BN1" s="15" t="s">
        <v>143</v>
      </c>
      <c r="BO1" s="15" t="s">
        <v>144</v>
      </c>
      <c r="BP1" s="15" t="s">
        <v>145</v>
      </c>
      <c r="BQ1" s="15" t="s">
        <v>146</v>
      </c>
      <c r="BR1" s="15" t="s">
        <v>147</v>
      </c>
      <c r="BS1" s="15" t="s">
        <v>148</v>
      </c>
      <c r="BT1" s="15" t="s">
        <v>149</v>
      </c>
      <c r="BU1" s="15" t="s">
        <v>150</v>
      </c>
      <c r="BV1" s="15" t="s">
        <v>151</v>
      </c>
    </row>
    <row r="2" ht="15" customHeight="1" spans="1:74">
      <c r="A2" s="16">
        <v>1</v>
      </c>
      <c r="B2" s="17">
        <f ca="1" t="shared" ref="B2:F2" si="0">RAND()</f>
        <v>0.808345693198969</v>
      </c>
      <c r="C2" s="18">
        <f ca="1">IF(B2&lt;=('Ejercicio 3 - TIR'!$D$13-'Ejercicio 3 - TIR'!$C$13)/('Ejercicio 3 - TIR'!$E$13-'Ejercicio 3 - TIR'!$C$13),'Ejercicio 3 - TIR'!$C$13+SQRT(('Ejercicio 3 - TIR'!$E$13-'Ejercicio 3 - TIR'!$C$13)*('Ejercicio 3 - TIR'!$D$13-'Ejercicio 3 - TIR'!$C$13)*B2),'Ejercicio 3 - TIR'!$E$13-SQRT(('Ejercicio 3 - TIR'!$E$13-'Ejercicio 3 - TIR'!$C$13)*('Ejercicio 3 - TIR'!$E$13-'Ejercicio 3 - TIR'!$D$13)*(1-B2)))</f>
        <v>84834.7381110237</v>
      </c>
      <c r="D2" s="17">
        <f ca="1" t="shared" si="0"/>
        <v>0.0915907914323313</v>
      </c>
      <c r="E2" s="18">
        <f ca="1">IF(D2&lt;=('Ejercicio 3 - TIR'!$D$14-'Ejercicio 3 - TIR'!$C$14)/('Ejercicio 3 - TIR'!$E$14-'Ejercicio 3 - TIR'!$C$14),'Ejercicio 3 - TIR'!$C$14+SQRT(('Ejercicio 3 - TIR'!$E$14-'Ejercicio 3 - TIR'!$C$14)*('Ejercicio 3 - TIR'!$D$14-'Ejercicio 3 - TIR'!$C$14)*D2),'Ejercicio 3 - TIR'!$E$14-SQRT(('Ejercicio 3 - TIR'!$E$14-'Ejercicio 3 - TIR'!$C$14)*('Ejercicio 3 - TIR'!$E$14-'Ejercicio 3 - TIR'!$D$14)*(1-D2)))</f>
        <v>27620.9367328161</v>
      </c>
      <c r="F2" s="17">
        <f ca="1" t="shared" si="0"/>
        <v>0.901389417507388</v>
      </c>
      <c r="G2" s="18">
        <f ca="1">IF(F2&lt;=('Ejercicio 3 - TIR'!$D$18-'Ejercicio 3 - TIR'!$C$18)/('Ejercicio 3 - TIR'!$E$18-'Ejercicio 3 - TIR'!$C$18),'Ejercicio 3 - TIR'!$C$18+SQRT(('Ejercicio 3 - TIR'!$E$18-'Ejercicio 3 - TIR'!$C$18)*('Ejercicio 3 - TIR'!$D$18-'Ejercicio 3 - TIR'!$C$18)*F2),'Ejercicio 3 - TIR'!$E$18-SQRT(('Ejercicio 3 - TIR'!$E$18-'Ejercicio 3 - TIR'!$C$18)*('Ejercicio 3 - TIR'!$E$18-'Ejercicio 3 - TIR'!$D$18)*(1-F2)))</f>
        <v>42280.4791438664</v>
      </c>
      <c r="H2" s="17">
        <f ca="1" t="shared" ref="H2:L2" si="1">RAND()</f>
        <v>0.25852789671181</v>
      </c>
      <c r="I2" s="18">
        <f ca="1">IF(H2&lt;=('Ejercicio 3 - TIR'!$D$18-'Ejercicio 3 - TIR'!$C$18)/('Ejercicio 3 - TIR'!$E$18-'Ejercicio 3 - TIR'!$C$18),'Ejercicio 3 - TIR'!$C$18+SQRT(('Ejercicio 3 - TIR'!$E$18-'Ejercicio 3 - TIR'!$C$18)*('Ejercicio 3 - TIR'!$D$18-'Ejercicio 3 - TIR'!$C$18)*H2),'Ejercicio 3 - TIR'!$E$18-SQRT(('Ejercicio 3 - TIR'!$E$18-'Ejercicio 3 - TIR'!$C$18)*('Ejercicio 3 - TIR'!$E$18-'Ejercicio 3 - TIR'!$D$18)*(1-H2)))</f>
        <v>36227.2935137804</v>
      </c>
      <c r="J2" s="17">
        <f ca="1" t="shared" si="1"/>
        <v>0.647687320893808</v>
      </c>
      <c r="K2" s="18">
        <f ca="1">IF(J2&lt;=('Ejercicio 3 - TIR'!$D$18-'Ejercicio 3 - TIR'!$C$18)/('Ejercicio 3 - TIR'!$E$18-'Ejercicio 3 - TIR'!$C$18),'Ejercicio 3 - TIR'!$C$18+SQRT(('Ejercicio 3 - TIR'!$E$18-'Ejercicio 3 - TIR'!$C$18)*('Ejercicio 3 - TIR'!$D$18-'Ejercicio 3 - TIR'!$C$18)*J2),'Ejercicio 3 - TIR'!$E$18-SQRT(('Ejercicio 3 - TIR'!$E$18-'Ejercicio 3 - TIR'!$C$18)*('Ejercicio 3 - TIR'!$E$18-'Ejercicio 3 - TIR'!$D$18)*(1-J2)))</f>
        <v>39856.6271175322</v>
      </c>
      <c r="L2" s="17">
        <f ca="1" t="shared" si="1"/>
        <v>0.0953802376269433</v>
      </c>
      <c r="M2" s="18">
        <f ca="1">IF(L2&lt;=('Ejercicio 3 - TIR'!$D$18-'Ejercicio 3 - TIR'!$C$18)/('Ejercicio 3 - TIR'!$E$18-'Ejercicio 3 - TIR'!$C$18),'Ejercicio 3 - TIR'!$C$18+SQRT(('Ejercicio 3 - TIR'!$E$18-'Ejercicio 3 - TIR'!$C$18)*('Ejercicio 3 - TIR'!$D$18-'Ejercicio 3 - TIR'!$C$18)*L2),'Ejercicio 3 - TIR'!$E$18-SQRT(('Ejercicio 3 - TIR'!$E$18-'Ejercicio 3 - TIR'!$C$18)*('Ejercicio 3 - TIR'!$E$18-'Ejercicio 3 - TIR'!$D$18)*(1-L2)))</f>
        <v>33782.4642290498</v>
      </c>
      <c r="N2" s="17">
        <f ca="1" t="shared" ref="N2:R2" si="2">RAND()</f>
        <v>0.383629267466584</v>
      </c>
      <c r="O2" s="18">
        <f ca="1">IF(N2&lt;=('Ejercicio 3 - TIR'!$D$18-'Ejercicio 3 - TIR'!$C$18)/('Ejercicio 3 - TIR'!$E$18-'Ejercicio 3 - TIR'!$C$18),'Ejercicio 3 - TIR'!$C$18+SQRT(('Ejercicio 3 - TIR'!$E$18-'Ejercicio 3 - TIR'!$C$18)*('Ejercicio 3 - TIR'!$D$18-'Ejercicio 3 - TIR'!$C$18)*N2),'Ejercicio 3 - TIR'!$E$18-SQRT(('Ejercicio 3 - TIR'!$E$18-'Ejercicio 3 - TIR'!$C$18)*('Ejercicio 3 - TIR'!$E$18-'Ejercicio 3 - TIR'!$D$18)*(1-N2)))</f>
        <v>37585.8018771905</v>
      </c>
      <c r="P2" s="17">
        <f ca="1" t="shared" si="2"/>
        <v>0.542142863196539</v>
      </c>
      <c r="Q2" s="19">
        <f ca="1">IF(P2&lt;=('Ejercicio 3 - TIR'!$D$22-'Ejercicio 3 - TIR'!$C$22)/('Ejercicio 3 - TIR'!$E$22-'Ejercicio 3 - TIR'!$C$22),'Ejercicio 3 - TIR'!$C$22+SQRT(('Ejercicio 3 - TIR'!$E$22-'Ejercicio 3 - TIR'!$C$22)*('Ejercicio 3 - TIR'!$D$22-'Ejercicio 3 - TIR'!$C$22)*P2),'Ejercicio 3 - TIR'!$E$22-SQRT(('Ejercicio 3 - TIR'!$E$22-'Ejercicio 3 - TIR'!$C$22)*('Ejercicio 3 - TIR'!$E$22-'Ejercicio 3 - TIR'!$D$22)*(1-P2)))</f>
        <v>0.151292111776617</v>
      </c>
      <c r="R2" s="17">
        <f ca="1" t="shared" si="2"/>
        <v>0.345759473716137</v>
      </c>
      <c r="S2" s="19">
        <f ca="1">IF(R2&lt;=('Ejercicio 3 - TIR'!$D$23-'Ejercicio 3 - TIR'!$C$23)/('Ejercicio 3 - TIR'!$E$23-'Ejercicio 3 - TIR'!$C$23),'Ejercicio 3 - TIR'!$C$23+SQRT(('Ejercicio 3 - TIR'!$E$23-'Ejercicio 3 - TIR'!$C$23)*('Ejercicio 3 - TIR'!$D$23-'Ejercicio 3 - TIR'!$C$23)*R2),'Ejercicio 3 - TIR'!$E$23-SQRT(('Ejercicio 3 - TIR'!$E$23-'Ejercicio 3 - TIR'!$C$23)*('Ejercicio 3 - TIR'!$E$23-'Ejercicio 3 - TIR'!$D$23)*(1-R2)))</f>
        <v>0.144947285477363</v>
      </c>
      <c r="T2" s="17">
        <f ca="1" t="shared" ref="T2:X2" si="3">RAND()</f>
        <v>0.80273643232944</v>
      </c>
      <c r="U2" s="19">
        <f ca="1">IF(T2&lt;=('Ejercicio 3 - TIR'!$D$24-'Ejercicio 3 - TIR'!$C$24)/('Ejercicio 3 - TIR'!$E$24-'Ejercicio 3 - TIR'!$C$24),'Ejercicio 3 - TIR'!$C$24+SQRT(('Ejercicio 3 - TIR'!$E$24-'Ejercicio 3 - TIR'!$C$24)*('Ejercicio 3 - TIR'!$D$24-'Ejercicio 3 - TIR'!$C$24)*T2),'Ejercicio 3 - TIR'!$E$24-SQRT(('Ejercicio 3 - TIR'!$E$24-'Ejercicio 3 - TIR'!$C$24)*('Ejercicio 3 - TIR'!$E$24-'Ejercicio 3 - TIR'!$D$24)*(1-T2)))</f>
        <v>0.196498127958021</v>
      </c>
      <c r="V2" s="17">
        <f ca="1" t="shared" si="3"/>
        <v>0.591054450847455</v>
      </c>
      <c r="W2" s="19">
        <f ca="1">IF(V2&lt;=('Ejercicio 3 - TIR'!$D$25-'Ejercicio 3 - TIR'!$C$25)/('Ejercicio 3 - TIR'!$E$25-'Ejercicio 3 - TIR'!$C$25),'Ejercicio 3 - TIR'!$C$25+SQRT(('Ejercicio 3 - TIR'!$E$25-'Ejercicio 3 - TIR'!$C$25)*('Ejercicio 3 - TIR'!$D$25-'Ejercicio 3 - TIR'!$C$25)*V2),'Ejercicio 3 - TIR'!$E$25-SQRT(('Ejercicio 3 - TIR'!$E$25-'Ejercicio 3 - TIR'!$C$25)*('Ejercicio 3 - TIR'!$E$25-'Ejercicio 3 - TIR'!$D$25)*(1-V2)))</f>
        <v>0.212167349788392</v>
      </c>
      <c r="X2" s="17">
        <f ca="1" t="shared" si="3"/>
        <v>0.591186997314045</v>
      </c>
      <c r="Y2" s="19">
        <f ca="1">IF(X2&lt;=('Ejercicio 3 - TIR'!$D$26-'Ejercicio 3 - TIR'!$C$26)/('Ejercicio 3 - TIR'!$E$26-'Ejercicio 3 - TIR'!$C$26),'Ejercicio 3 - TIR'!$C$26+SQRT(('Ejercicio 3 - TIR'!$E$26-'Ejercicio 3 - TIR'!$C$26)*('Ejercicio 3 - TIR'!$D$26-'Ejercicio 3 - TIR'!$C$26)*X2),'Ejercicio 3 - TIR'!$E$26-SQRT(('Ejercicio 3 - TIR'!$E$26-'Ejercicio 3 - TIR'!$C$26)*('Ejercicio 3 - TIR'!$E$26-'Ejercicio 3 - TIR'!$D$26)*(1-X2)))</f>
        <v>0.233015000111694</v>
      </c>
      <c r="Z2" s="17">
        <f ca="1" t="shared" ref="Z2:Z65" si="4">(1+Q2)</f>
        <v>1.15129211177662</v>
      </c>
      <c r="AA2" s="17">
        <f ca="1" t="shared" ref="AA2:AA65" si="5">Z2*(1+S2)</f>
        <v>1.31816877817014</v>
      </c>
      <c r="AB2" s="17">
        <f ca="1" t="shared" ref="AB2:AB65" si="6">AA2*(1+U2)</f>
        <v>1.57718647541328</v>
      </c>
      <c r="AC2" s="17">
        <f ca="1" t="shared" ref="AC2:AC65" si="7">AB2*(1+W2)</f>
        <v>1.91181395002381</v>
      </c>
      <c r="AD2" s="17">
        <f ca="1" t="shared" ref="AD2:AD65" si="8">AC2*(1+Y2)</f>
        <v>2.35729527780215</v>
      </c>
      <c r="AE2" s="16">
        <f ca="1" t="shared" ref="AE2:AE65" si="9">E2*Q2</f>
        <v>4178.82984755609</v>
      </c>
      <c r="AF2" s="16">
        <f ca="1" t="shared" ref="AF2:AF65" si="10">AE2*(1+S2)</f>
        <v>4784.53989043113</v>
      </c>
      <c r="AG2" s="16">
        <f ca="1" t="shared" ref="AG2:AG65" si="11">AF2*(1+U2)</f>
        <v>5724.69302204132</v>
      </c>
      <c r="AH2" s="16">
        <f ca="1" t="shared" ref="AH2:AH65" si="12">AG2*(1+W2)</f>
        <v>6939.28596887993</v>
      </c>
      <c r="AI2" s="16">
        <f ca="1" t="shared" ref="AI2:AI65" si="13">AH2*(1+Y2)</f>
        <v>8556.24368969356</v>
      </c>
      <c r="AJ2" s="18">
        <f ca="1" t="shared" ref="AJ2:AJ65" si="14">G2*Z2</f>
        <v>48677.1821204691</v>
      </c>
      <c r="AK2" s="18">
        <f ca="1" t="shared" ref="AK2:AK65" si="15">I2*AA2</f>
        <v>47753.6872274709</v>
      </c>
      <c r="AL2" s="18">
        <f ca="1" t="shared" ref="AL2:AL65" si="16">K2*AB2</f>
        <v>62861.3332453621</v>
      </c>
      <c r="AM2" s="18">
        <f ca="1" t="shared" ref="AM2:AM65" si="17">M2*AC2</f>
        <v>64585.7863792779</v>
      </c>
      <c r="AN2" s="18">
        <f ca="1" t="shared" ref="AN2:AN65" si="18">O2*AD2</f>
        <v>88600.8332775084</v>
      </c>
      <c r="AO2" s="18">
        <f ca="1">C2/'Ejercicio 3 - TIR'!$D$7</f>
        <v>16966.9476222047</v>
      </c>
      <c r="AP2" s="18">
        <f ca="1" t="shared" ref="AP2:AP65" si="19">AJ2-AO2</f>
        <v>31710.2344982644</v>
      </c>
      <c r="AQ2" s="18">
        <f ca="1" t="shared" ref="AQ2:AQ65" si="20">AK2-AO2</f>
        <v>30786.7396052662</v>
      </c>
      <c r="AR2" s="18">
        <f ca="1" t="shared" ref="AR2:AR65" si="21">AL2-AO2</f>
        <v>45894.3856231573</v>
      </c>
      <c r="AS2" s="18">
        <f ca="1" t="shared" ref="AS2:AS65" si="22">AM2-AO2</f>
        <v>47618.8387570732</v>
      </c>
      <c r="AT2" s="18">
        <f ca="1" t="shared" ref="AT2:AT65" si="23">AN2-AO2</f>
        <v>71633.8856553037</v>
      </c>
      <c r="AU2" s="18">
        <f ca="1">AP2*'Ejercicio 3 - TIR'!$D$5</f>
        <v>15855.1172491322</v>
      </c>
      <c r="AV2" s="18">
        <f ca="1">AQ2*'Ejercicio 3 - TIR'!$D$5</f>
        <v>15393.3698026331</v>
      </c>
      <c r="AW2" s="18">
        <f ca="1">AR2*'Ejercicio 3 - TIR'!$D$5</f>
        <v>22947.1928115787</v>
      </c>
      <c r="AX2" s="18">
        <f ca="1">AS2*'Ejercicio 3 - TIR'!$D$5</f>
        <v>23809.4193785366</v>
      </c>
      <c r="AY2" s="18">
        <f ca="1">AT2*'Ejercicio 3 - TIR'!$D$5</f>
        <v>35816.9428276518</v>
      </c>
      <c r="AZ2" s="18">
        <f ca="1" t="shared" ref="AZ2:BD2" si="24">AJ2-AU2-AE2</f>
        <v>28643.2350237808</v>
      </c>
      <c r="BA2" s="18">
        <f ca="1" t="shared" si="24"/>
        <v>27575.7775344067</v>
      </c>
      <c r="BB2" s="18">
        <f ca="1" t="shared" si="24"/>
        <v>34189.4474117421</v>
      </c>
      <c r="BC2" s="18">
        <f ca="1" t="shared" si="24"/>
        <v>33837.0810318614</v>
      </c>
      <c r="BD2" s="18">
        <f ca="1" t="shared" si="24"/>
        <v>44227.646760163</v>
      </c>
      <c r="BE2" s="18">
        <f ca="1" t="shared" ref="BE2:BI2" si="25">AZ2/Z2</f>
        <v>24879.2072235951</v>
      </c>
      <c r="BF2" s="18">
        <f ca="1" t="shared" si="25"/>
        <v>20919.7623180599</v>
      </c>
      <c r="BG2" s="18">
        <f ca="1" t="shared" si="25"/>
        <v>21677.4921321736</v>
      </c>
      <c r="BH2" s="18">
        <f ca="1" t="shared" si="25"/>
        <v>17698.9403343562</v>
      </c>
      <c r="BI2" s="18">
        <f ca="1" t="shared" si="25"/>
        <v>18762.0308650511</v>
      </c>
      <c r="BJ2" s="18">
        <f ca="1" t="shared" ref="BJ2:BJ65" si="26">E2*AD2</f>
        <v>65110.7037287394</v>
      </c>
      <c r="BK2" s="18">
        <f ca="1" t="shared" ref="BK2:BK65" si="27">0.2*C2*AD2</f>
        <v>39996.1055085396</v>
      </c>
      <c r="BL2" s="18">
        <f ca="1" t="shared" ref="BL2:BL65" si="28">BJ2+BK2</f>
        <v>105106.809237279</v>
      </c>
      <c r="BM2" s="18">
        <f ca="1">BK2*'Ejercicio 3 - TIR'!$D$5</f>
        <v>19998.0527542698</v>
      </c>
      <c r="BN2" s="18">
        <f ca="1" t="shared" ref="BN2:BN65" si="29">BL2-BM2</f>
        <v>85108.7564830092</v>
      </c>
      <c r="BO2" s="18">
        <f ca="1" t="shared" ref="BO2:BO65" si="30">BN2/AD2</f>
        <v>36104.4105439185</v>
      </c>
      <c r="BP2" s="18">
        <f ca="1" t="shared" ref="BP2:BP65" si="31">-(C2+E2)</f>
        <v>-112455.67484384</v>
      </c>
      <c r="BQ2" s="18">
        <f ca="1" t="shared" ref="BQ2:BT2" si="32">BE2</f>
        <v>24879.2072235951</v>
      </c>
      <c r="BR2" s="18">
        <f ca="1" t="shared" si="32"/>
        <v>20919.7623180599</v>
      </c>
      <c r="BS2" s="18">
        <f ca="1" t="shared" si="32"/>
        <v>21677.4921321736</v>
      </c>
      <c r="BT2" s="18">
        <f ca="1" t="shared" si="32"/>
        <v>17698.9403343562</v>
      </c>
      <c r="BU2" s="18">
        <f ca="1" t="shared" ref="BU2:BU65" si="33">BI2+BO2</f>
        <v>54866.4414089695</v>
      </c>
      <c r="BV2" s="20">
        <f ca="1" t="shared" ref="BV2:BV65" si="34">IFERROR(IRR(BP2:BU2,0.1),NA())*100</f>
        <v>6.81916785388494</v>
      </c>
    </row>
    <row r="3" ht="15" customHeight="1" spans="1:74">
      <c r="A3" s="16">
        <v>2</v>
      </c>
      <c r="B3" s="17">
        <f ca="1" t="shared" ref="B3:F3" si="35">RAND()</f>
        <v>0.957620995327928</v>
      </c>
      <c r="C3" s="18">
        <f ca="1">IF(B3&lt;=('Ejercicio 3 - TIR'!$D$13-'Ejercicio 3 - TIR'!$C$13)/('Ejercicio 3 - TIR'!$E$13-'Ejercicio 3 - TIR'!$C$13),'Ejercicio 3 - TIR'!$C$13+SQRT(('Ejercicio 3 - TIR'!$E$13-'Ejercicio 3 - TIR'!$C$13)*('Ejercicio 3 - TIR'!$D$13-'Ejercicio 3 - TIR'!$C$13)*B3),'Ejercicio 3 - TIR'!$E$13-SQRT(('Ejercicio 3 - TIR'!$E$13-'Ejercicio 3 - TIR'!$C$13)*('Ejercicio 3 - TIR'!$E$13-'Ejercicio 3 - TIR'!$D$13)*(1-B3)))</f>
        <v>92868.7444579172</v>
      </c>
      <c r="D3" s="17">
        <f ca="1" t="shared" si="35"/>
        <v>0.228542652149237</v>
      </c>
      <c r="E3" s="18">
        <f ca="1">IF(D3&lt;=('Ejercicio 3 - TIR'!$D$14-'Ejercicio 3 - TIR'!$C$14)/('Ejercicio 3 - TIR'!$E$14-'Ejercicio 3 - TIR'!$C$14),'Ejercicio 3 - TIR'!$C$14+SQRT(('Ejercicio 3 - TIR'!$E$14-'Ejercicio 3 - TIR'!$C$14)*('Ejercicio 3 - TIR'!$D$14-'Ejercicio 3 - TIR'!$C$14)*D3),'Ejercicio 3 - TIR'!$E$14-SQRT(('Ejercicio 3 - TIR'!$E$14-'Ejercicio 3 - TIR'!$C$14)*('Ejercicio 3 - TIR'!$E$14-'Ejercicio 3 - TIR'!$D$14)*(1-D3)))</f>
        <v>29140.1327166158</v>
      </c>
      <c r="F3" s="17">
        <f ca="1" t="shared" si="35"/>
        <v>0.663339991410936</v>
      </c>
      <c r="G3" s="18">
        <f ca="1">IF(F3&lt;=('Ejercicio 3 - TIR'!$D$18-'Ejercicio 3 - TIR'!$C$18)/('Ejercicio 3 - TIR'!$E$18-'Ejercicio 3 - TIR'!$C$18),'Ejercicio 3 - TIR'!$C$18+SQRT(('Ejercicio 3 - TIR'!$E$18-'Ejercicio 3 - TIR'!$C$18)*('Ejercicio 3 - TIR'!$D$18-'Ejercicio 3 - TIR'!$C$18)*F3),'Ejercicio 3 - TIR'!$E$18-SQRT(('Ejercicio 3 - TIR'!$E$18-'Ejercicio 3 - TIR'!$C$18)*('Ejercicio 3 - TIR'!$E$18-'Ejercicio 3 - TIR'!$D$18)*(1-F3)))</f>
        <v>39975.0187323955</v>
      </c>
      <c r="H3" s="17">
        <f ca="1" t="shared" ref="H3:L3" si="36">RAND()</f>
        <v>0.497370394762453</v>
      </c>
      <c r="I3" s="18">
        <f ca="1">IF(H3&lt;=('Ejercicio 3 - TIR'!$D$18-'Ejercicio 3 - TIR'!$C$18)/('Ejercicio 3 - TIR'!$E$18-'Ejercicio 3 - TIR'!$C$18),'Ejercicio 3 - TIR'!$C$18+SQRT(('Ejercicio 3 - TIR'!$E$18-'Ejercicio 3 - TIR'!$C$18)*('Ejercicio 3 - TIR'!$D$18-'Ejercicio 3 - TIR'!$C$18)*H3),'Ejercicio 3 - TIR'!$E$18-SQRT(('Ejercicio 3 - TIR'!$E$18-'Ejercicio 3 - TIR'!$C$18)*('Ejercicio 3 - TIR'!$E$18-'Ejercicio 3 - TIR'!$D$18)*(1-H3)))</f>
        <v>38637.4509674075</v>
      </c>
      <c r="J3" s="17">
        <f ca="1" t="shared" si="36"/>
        <v>0.241025292946201</v>
      </c>
      <c r="K3" s="18">
        <f ca="1">IF(J3&lt;=('Ejercicio 3 - TIR'!$D$18-'Ejercicio 3 - TIR'!$C$18)/('Ejercicio 3 - TIR'!$E$18-'Ejercicio 3 - TIR'!$C$18),'Ejercicio 3 - TIR'!$C$18+SQRT(('Ejercicio 3 - TIR'!$E$18-'Ejercicio 3 - TIR'!$C$18)*('Ejercicio 3 - TIR'!$D$18-'Ejercicio 3 - TIR'!$C$18)*J3),'Ejercicio 3 - TIR'!$E$18-SQRT(('Ejercicio 3 - TIR'!$E$18-'Ejercicio 3 - TIR'!$C$18)*('Ejercicio 3 - TIR'!$E$18-'Ejercicio 3 - TIR'!$D$18)*(1-J3)))</f>
        <v>36012.8025031536</v>
      </c>
      <c r="L3" s="17">
        <f ca="1" t="shared" si="36"/>
        <v>0.00391876646918088</v>
      </c>
      <c r="M3" s="18">
        <f ca="1">IF(L3&lt;=('Ejercicio 3 - TIR'!$D$18-'Ejercicio 3 - TIR'!$C$18)/('Ejercicio 3 - TIR'!$E$18-'Ejercicio 3 - TIR'!$C$18),'Ejercicio 3 - TIR'!$C$18+SQRT(('Ejercicio 3 - TIR'!$E$18-'Ejercicio 3 - TIR'!$C$18)*('Ejercicio 3 - TIR'!$D$18-'Ejercicio 3 - TIR'!$C$18)*L3),'Ejercicio 3 - TIR'!$E$18-SQRT(('Ejercicio 3 - TIR'!$E$18-'Ejercicio 3 - TIR'!$C$18)*('Ejercicio 3 - TIR'!$E$18-'Ejercicio 3 - TIR'!$D$18)*(1-L3)))</f>
        <v>30766.690922326</v>
      </c>
      <c r="N3" s="17">
        <f ca="1" t="shared" ref="N3:R3" si="37">RAND()</f>
        <v>0.800019081465381</v>
      </c>
      <c r="O3" s="18">
        <f ca="1">IF(N3&lt;=('Ejercicio 3 - TIR'!$D$18-'Ejercicio 3 - TIR'!$C$18)/('Ejercicio 3 - TIR'!$E$18-'Ejercicio 3 - TIR'!$C$18),'Ejercicio 3 - TIR'!$C$18+SQRT(('Ejercicio 3 - TIR'!$E$18-'Ejercicio 3 - TIR'!$C$18)*('Ejercicio 3 - TIR'!$D$18-'Ejercicio 3 - TIR'!$C$18)*N3),'Ejercicio 3 - TIR'!$E$18-SQRT(('Ejercicio 3 - TIR'!$E$18-'Ejercicio 3 - TIR'!$C$18)*('Ejercicio 3 - TIR'!$E$18-'Ejercicio 3 - TIR'!$D$18)*(1-N3)))</f>
        <v>41127.2014136937</v>
      </c>
      <c r="P3" s="17">
        <f ca="1" t="shared" si="37"/>
        <v>0.301799585884995</v>
      </c>
      <c r="Q3" s="19">
        <f ca="1">IF(P3&lt;=('Ejercicio 3 - TIR'!$D$22-'Ejercicio 3 - TIR'!$C$22)/('Ejercicio 3 - TIR'!$E$22-'Ejercicio 3 - TIR'!$C$22),'Ejercicio 3 - TIR'!$C$22+SQRT(('Ejercicio 3 - TIR'!$E$22-'Ejercicio 3 - TIR'!$C$22)*('Ejercicio 3 - TIR'!$D$22-'Ejercicio 3 - TIR'!$C$22)*P3),'Ejercicio 3 - TIR'!$E$22-SQRT(('Ejercicio 3 - TIR'!$E$22-'Ejercicio 3 - TIR'!$C$22)*('Ejercicio 3 - TIR'!$E$22-'Ejercicio 3 - TIR'!$D$22)*(1-P3)))</f>
        <v>0.143307493528756</v>
      </c>
      <c r="R3" s="17">
        <f ca="1" t="shared" si="37"/>
        <v>0.835940822147419</v>
      </c>
      <c r="S3" s="19">
        <f ca="1">IF(R3&lt;=('Ejercicio 3 - TIR'!$D$23-'Ejercicio 3 - TIR'!$C$23)/('Ejercicio 3 - TIR'!$E$23-'Ejercicio 3 - TIR'!$C$23),'Ejercicio 3 - TIR'!$C$23+SQRT(('Ejercicio 3 - TIR'!$E$23-'Ejercicio 3 - TIR'!$C$23)*('Ejercicio 3 - TIR'!$D$23-'Ejercicio 3 - TIR'!$C$23)*R3),'Ejercicio 3 - TIR'!$E$23-SQRT(('Ejercicio 3 - TIR'!$E$23-'Ejercicio 3 - TIR'!$C$23)*('Ejercicio 3 - TIR'!$E$23-'Ejercicio 3 - TIR'!$D$23)*(1-R3)))</f>
        <v>0.162815515133277</v>
      </c>
      <c r="T3" s="17">
        <f ca="1" t="shared" ref="T3:X3" si="38">RAND()</f>
        <v>0.161082357514401</v>
      </c>
      <c r="U3" s="19">
        <f ca="1">IF(T3&lt;=('Ejercicio 3 - TIR'!$D$24-'Ejercicio 3 - TIR'!$C$24)/('Ejercicio 3 - TIR'!$E$24-'Ejercicio 3 - TIR'!$C$24),'Ejercicio 3 - TIR'!$C$24+SQRT(('Ejercicio 3 - TIR'!$E$24-'Ejercicio 3 - TIR'!$C$24)*('Ejercicio 3 - TIR'!$D$24-'Ejercicio 3 - TIR'!$C$24)*T3),'Ejercicio 3 - TIR'!$E$24-SQRT(('Ejercicio 3 - TIR'!$E$24-'Ejercicio 3 - TIR'!$C$24)*('Ejercicio 3 - TIR'!$E$24-'Ejercicio 3 - TIR'!$D$24)*(1-T3)))</f>
        <v>0.168392198095395</v>
      </c>
      <c r="V3" s="17">
        <f ca="1" t="shared" si="38"/>
        <v>0.225317055912163</v>
      </c>
      <c r="W3" s="19">
        <f ca="1">IF(V3&lt;=('Ejercicio 3 - TIR'!$D$25-'Ejercicio 3 - TIR'!$C$25)/('Ejercicio 3 - TIR'!$E$25-'Ejercicio 3 - TIR'!$C$25),'Ejercicio 3 - TIR'!$C$25+SQRT(('Ejercicio 3 - TIR'!$E$25-'Ejercicio 3 - TIR'!$C$25)*('Ejercicio 3 - TIR'!$D$25-'Ejercicio 3 - TIR'!$C$25)*V3),'Ejercicio 3 - TIR'!$E$25-SQRT(('Ejercicio 3 - TIR'!$E$25-'Ejercicio 3 - TIR'!$C$25)*('Ejercicio 3 - TIR'!$E$25-'Ejercicio 3 - TIR'!$D$25)*(1-V3)))</f>
        <v>0.197760739800949</v>
      </c>
      <c r="X3" s="17">
        <f ca="1" t="shared" si="38"/>
        <v>0.0873119980517181</v>
      </c>
      <c r="Y3" s="19">
        <f ca="1">IF(X3&lt;=('Ejercicio 3 - TIR'!$D$26-'Ejercicio 3 - TIR'!$C$26)/('Ejercicio 3 - TIR'!$E$26-'Ejercicio 3 - TIR'!$C$26),'Ejercicio 3 - TIR'!$C$26+SQRT(('Ejercicio 3 - TIR'!$E$26-'Ejercicio 3 - TIR'!$C$26)*('Ejercicio 3 - TIR'!$D$26-'Ejercicio 3 - TIR'!$C$26)*X3),'Ejercicio 3 - TIR'!$E$26-SQRT(('Ejercicio 3 - TIR'!$E$26-'Ejercicio 3 - TIR'!$C$26)*('Ejercicio 3 - TIR'!$E$26-'Ejercicio 3 - TIR'!$D$26)*(1-X3)))</f>
        <v>0.205353904869434</v>
      </c>
      <c r="Z3" s="17">
        <f ca="1" t="shared" si="4"/>
        <v>1.14330749352876</v>
      </c>
      <c r="AA3" s="17">
        <f ca="1" t="shared" si="5"/>
        <v>1.32945569204338</v>
      </c>
      <c r="AB3" s="17">
        <f ca="1" t="shared" si="6"/>
        <v>1.55332565829699</v>
      </c>
      <c r="AC3" s="17">
        <f ca="1" t="shared" si="7"/>
        <v>1.8605124896336</v>
      </c>
      <c r="AD3" s="17">
        <f ca="1" t="shared" si="8"/>
        <v>2.24257599443822</v>
      </c>
      <c r="AE3" s="16">
        <f ca="1" t="shared" si="9"/>
        <v>4175.99938071351</v>
      </c>
      <c r="AF3" s="16">
        <f ca="1" t="shared" si="10"/>
        <v>4855.91687108062</v>
      </c>
      <c r="AG3" s="16">
        <f ca="1" t="shared" si="11"/>
        <v>5673.6153867704</v>
      </c>
      <c r="AH3" s="16">
        <f ca="1" t="shared" si="12"/>
        <v>6795.63376300416</v>
      </c>
      <c r="AI3" s="16">
        <f ca="1" t="shared" si="13"/>
        <v>8191.14369229963</v>
      </c>
      <c r="AJ3" s="18">
        <f ca="1" t="shared" si="14"/>
        <v>45703.7384707001</v>
      </c>
      <c r="AK3" s="18">
        <f ca="1" t="shared" si="15"/>
        <v>51366.7791146667</v>
      </c>
      <c r="AL3" s="18">
        <f ca="1" t="shared" si="16"/>
        <v>55939.6101553307</v>
      </c>
      <c r="AM3" s="18">
        <f ca="1" t="shared" si="17"/>
        <v>57241.8127256844</v>
      </c>
      <c r="AN3" s="18">
        <f ca="1" t="shared" si="18"/>
        <v>92230.8746087749</v>
      </c>
      <c r="AO3" s="18">
        <f ca="1">C3/'Ejercicio 3 - TIR'!$D$7</f>
        <v>18573.7488915834</v>
      </c>
      <c r="AP3" s="18">
        <f ca="1" t="shared" si="19"/>
        <v>27129.9895791167</v>
      </c>
      <c r="AQ3" s="18">
        <f ca="1" t="shared" si="20"/>
        <v>32793.0302230832</v>
      </c>
      <c r="AR3" s="18">
        <f ca="1" t="shared" si="21"/>
        <v>37365.8612637472</v>
      </c>
      <c r="AS3" s="18">
        <f ca="1" t="shared" si="22"/>
        <v>38668.0638341009</v>
      </c>
      <c r="AT3" s="18">
        <f ca="1" t="shared" si="23"/>
        <v>73657.1257171915</v>
      </c>
      <c r="AU3" s="18">
        <f ca="1">AP3*'Ejercicio 3 - TIR'!$D$5</f>
        <v>13564.9947895583</v>
      </c>
      <c r="AV3" s="18">
        <f ca="1">AQ3*'Ejercicio 3 - TIR'!$D$5</f>
        <v>16396.5151115416</v>
      </c>
      <c r="AW3" s="18">
        <f ca="1">AR3*'Ejercicio 3 - TIR'!$D$5</f>
        <v>18682.9306318736</v>
      </c>
      <c r="AX3" s="18">
        <f ca="1">AS3*'Ejercicio 3 - TIR'!$D$5</f>
        <v>19334.0319170505</v>
      </c>
      <c r="AY3" s="18">
        <f ca="1">AT3*'Ejercicio 3 - TIR'!$D$5</f>
        <v>36828.5628585957</v>
      </c>
      <c r="AZ3" s="18">
        <f ca="1" t="shared" ref="AZ3:BD3" si="39">AJ3-AU3-AE3</f>
        <v>27962.7443004283</v>
      </c>
      <c r="BA3" s="18">
        <f ca="1" t="shared" si="39"/>
        <v>30114.3471320444</v>
      </c>
      <c r="BB3" s="18">
        <f ca="1" t="shared" si="39"/>
        <v>31583.0641366867</v>
      </c>
      <c r="BC3" s="18">
        <f ca="1" t="shared" si="39"/>
        <v>31112.1470456298</v>
      </c>
      <c r="BD3" s="18">
        <f ca="1" t="shared" si="39"/>
        <v>47211.1680578795</v>
      </c>
      <c r="BE3" s="18">
        <f ca="1" t="shared" ref="BE3:BI3" si="40">AZ3/Z3</f>
        <v>24457.7635139282</v>
      </c>
      <c r="BF3" s="18">
        <f ca="1" t="shared" si="40"/>
        <v>22651.6365398824</v>
      </c>
      <c r="BG3" s="18">
        <f ca="1" t="shared" si="40"/>
        <v>20332.5451865085</v>
      </c>
      <c r="BH3" s="18">
        <f ca="1" t="shared" si="40"/>
        <v>16722.353232768</v>
      </c>
      <c r="BI3" s="18">
        <f ca="1" t="shared" si="40"/>
        <v>21052.2043288465</v>
      </c>
      <c r="BJ3" s="18">
        <f ca="1" t="shared" si="26"/>
        <v>65348.9621050264</v>
      </c>
      <c r="BK3" s="18">
        <f ca="1" t="shared" si="27"/>
        <v>41653.0433909885</v>
      </c>
      <c r="BL3" s="18">
        <f ca="1" t="shared" si="28"/>
        <v>107002.005496015</v>
      </c>
      <c r="BM3" s="18">
        <f ca="1">BK3*'Ejercicio 3 - TIR'!$D$5</f>
        <v>20826.5216954942</v>
      </c>
      <c r="BN3" s="18">
        <f ca="1" t="shared" si="29"/>
        <v>86175.4838005206</v>
      </c>
      <c r="BO3" s="18">
        <f ca="1" t="shared" si="30"/>
        <v>38427.0071624076</v>
      </c>
      <c r="BP3" s="18">
        <f ca="1" t="shared" si="31"/>
        <v>-122008.877174533</v>
      </c>
      <c r="BQ3" s="18">
        <f ca="1" t="shared" ref="BQ3:BT3" si="41">BE3</f>
        <v>24457.7635139282</v>
      </c>
      <c r="BR3" s="18">
        <f ca="1" t="shared" si="41"/>
        <v>22651.6365398824</v>
      </c>
      <c r="BS3" s="18">
        <f ca="1" t="shared" si="41"/>
        <v>20332.5451865085</v>
      </c>
      <c r="BT3" s="18">
        <f ca="1" t="shared" si="41"/>
        <v>16722.353232768</v>
      </c>
      <c r="BU3" s="18">
        <f ca="1" t="shared" si="33"/>
        <v>59479.2114912541</v>
      </c>
      <c r="BV3" s="20">
        <f ca="1" t="shared" si="34"/>
        <v>4.93659553930843</v>
      </c>
    </row>
    <row r="4" ht="15" customHeight="1" spans="1:74">
      <c r="A4" s="16">
        <v>3</v>
      </c>
      <c r="B4" s="17">
        <f ca="1" t="shared" ref="B4:F4" si="42">RAND()</f>
        <v>0.853775526340527</v>
      </c>
      <c r="C4" s="18">
        <f ca="1">IF(B4&lt;=('Ejercicio 3 - TIR'!$D$13-'Ejercicio 3 - TIR'!$C$13)/('Ejercicio 3 - TIR'!$E$13-'Ejercicio 3 - TIR'!$C$13),'Ejercicio 3 - TIR'!$C$13+SQRT(('Ejercicio 3 - TIR'!$E$13-'Ejercicio 3 - TIR'!$C$13)*('Ejercicio 3 - TIR'!$D$13-'Ejercicio 3 - TIR'!$C$13)*B4),'Ejercicio 3 - TIR'!$E$13-SQRT(('Ejercicio 3 - TIR'!$E$13-'Ejercicio 3 - TIR'!$C$13)*('Ejercicio 3 - TIR'!$E$13-'Ejercicio 3 - TIR'!$D$13)*(1-B4)))</f>
        <v>86753.5148665252</v>
      </c>
      <c r="D4" s="17">
        <f ca="1" t="shared" si="42"/>
        <v>0.485030048247046</v>
      </c>
      <c r="E4" s="18">
        <f ca="1">IF(D4&lt;=('Ejercicio 3 - TIR'!$D$14-'Ejercicio 3 - TIR'!$C$14)/('Ejercicio 3 - TIR'!$E$14-'Ejercicio 3 - TIR'!$C$14),'Ejercicio 3 - TIR'!$C$14+SQRT(('Ejercicio 3 - TIR'!$E$14-'Ejercicio 3 - TIR'!$C$14)*('Ejercicio 3 - TIR'!$D$14-'Ejercicio 3 - TIR'!$C$14)*D4),'Ejercicio 3 - TIR'!$E$14-SQRT(('Ejercicio 3 - TIR'!$E$14-'Ejercicio 3 - TIR'!$C$14)*('Ejercicio 3 - TIR'!$E$14-'Ejercicio 3 - TIR'!$D$14)*(1-D4)))</f>
        <v>31211.0584958743</v>
      </c>
      <c r="F4" s="17">
        <f ca="1" t="shared" si="42"/>
        <v>0.321788667723346</v>
      </c>
      <c r="G4" s="18">
        <f ca="1">IF(F4&lt;=('Ejercicio 3 - TIR'!$D$18-'Ejercicio 3 - TIR'!$C$18)/('Ejercicio 3 - TIR'!$E$18-'Ejercicio 3 - TIR'!$C$18),'Ejercicio 3 - TIR'!$C$18+SQRT(('Ejercicio 3 - TIR'!$E$18-'Ejercicio 3 - TIR'!$C$18)*('Ejercicio 3 - TIR'!$D$18-'Ejercicio 3 - TIR'!$C$18)*F4),'Ejercicio 3 - TIR'!$E$18-SQRT(('Ejercicio 3 - TIR'!$E$18-'Ejercicio 3 - TIR'!$C$18)*('Ejercicio 3 - TIR'!$E$18-'Ejercicio 3 - TIR'!$D$18)*(1-F4)))</f>
        <v>36947.5391440784</v>
      </c>
      <c r="H4" s="17">
        <f ca="1" t="shared" ref="H4:L4" si="43">RAND()</f>
        <v>0.78622696691027</v>
      </c>
      <c r="I4" s="18">
        <f ca="1">IF(H4&lt;=('Ejercicio 3 - TIR'!$D$18-'Ejercicio 3 - TIR'!$C$18)/('Ejercicio 3 - TIR'!$E$18-'Ejercicio 3 - TIR'!$C$18),'Ejercicio 3 - TIR'!$C$18+SQRT(('Ejercicio 3 - TIR'!$E$18-'Ejercicio 3 - TIR'!$C$18)*('Ejercicio 3 - TIR'!$D$18-'Ejercicio 3 - TIR'!$C$18)*H4),'Ejercicio 3 - TIR'!$E$18-SQRT(('Ejercicio 3 - TIR'!$E$18-'Ejercicio 3 - TIR'!$C$18)*('Ejercicio 3 - TIR'!$E$18-'Ejercicio 3 - TIR'!$D$18)*(1-H4)))</f>
        <v>40995.879936649</v>
      </c>
      <c r="J4" s="17">
        <f ca="1" t="shared" si="43"/>
        <v>0.709959807136227</v>
      </c>
      <c r="K4" s="18">
        <f ca="1">IF(J4&lt;=('Ejercicio 3 - TIR'!$D$18-'Ejercicio 3 - TIR'!$C$18)/('Ejercicio 3 - TIR'!$E$18-'Ejercicio 3 - TIR'!$C$18),'Ejercicio 3 - TIR'!$C$18+SQRT(('Ejercicio 3 - TIR'!$E$18-'Ejercicio 3 - TIR'!$C$18)*('Ejercicio 3 - TIR'!$D$18-'Ejercicio 3 - TIR'!$C$18)*J4),'Ejercicio 3 - TIR'!$E$18-SQRT(('Ejercicio 3 - TIR'!$E$18-'Ejercicio 3 - TIR'!$C$18)*('Ejercicio 3 - TIR'!$E$18-'Ejercicio 3 - TIR'!$D$18)*(1-J4)))</f>
        <v>40335.9873001049</v>
      </c>
      <c r="L4" s="17">
        <f ca="1" t="shared" si="43"/>
        <v>0.529013899822263</v>
      </c>
      <c r="M4" s="18">
        <f ca="1">IF(L4&lt;=('Ejercicio 3 - TIR'!$D$18-'Ejercicio 3 - TIR'!$C$18)/('Ejercicio 3 - TIR'!$E$18-'Ejercicio 3 - TIR'!$C$18),'Ejercicio 3 - TIR'!$C$18+SQRT(('Ejercicio 3 - TIR'!$E$18-'Ejercicio 3 - TIR'!$C$18)*('Ejercicio 3 - TIR'!$D$18-'Ejercicio 3 - TIR'!$C$18)*L4),'Ejercicio 3 - TIR'!$E$18-SQRT(('Ejercicio 3 - TIR'!$E$18-'Ejercicio 3 - TIR'!$C$18)*('Ejercicio 3 - TIR'!$E$18-'Ejercicio 3 - TIR'!$D$18)*(1-L4)))</f>
        <v>38907.9787254651</v>
      </c>
      <c r="N4" s="17">
        <f ca="1" t="shared" ref="N4:R4" si="44">RAND()</f>
        <v>0.0653321058675151</v>
      </c>
      <c r="O4" s="18">
        <f ca="1">IF(N4&lt;=('Ejercicio 3 - TIR'!$D$18-'Ejercicio 3 - TIR'!$C$18)/('Ejercicio 3 - TIR'!$E$18-'Ejercicio 3 - TIR'!$C$18),'Ejercicio 3 - TIR'!$C$18+SQRT(('Ejercicio 3 - TIR'!$E$18-'Ejercicio 3 - TIR'!$C$18)*('Ejercicio 3 - TIR'!$D$18-'Ejercicio 3 - TIR'!$C$18)*N4),'Ejercicio 3 - TIR'!$E$18-SQRT(('Ejercicio 3 - TIR'!$E$18-'Ejercicio 3 - TIR'!$C$18)*('Ejercicio 3 - TIR'!$E$18-'Ejercicio 3 - TIR'!$D$18)*(1-N4)))</f>
        <v>33130.4657608936</v>
      </c>
      <c r="P4" s="17">
        <f ca="1" t="shared" si="44"/>
        <v>0.835965318695995</v>
      </c>
      <c r="Q4" s="19">
        <f ca="1">IF(P4&lt;=('Ejercicio 3 - TIR'!$D$22-'Ejercicio 3 - TIR'!$C$22)/('Ejercicio 3 - TIR'!$E$22-'Ejercicio 3 - TIR'!$C$22),'Ejercicio 3 - TIR'!$C$22+SQRT(('Ejercicio 3 - TIR'!$E$22-'Ejercicio 3 - TIR'!$C$22)*('Ejercicio 3 - TIR'!$D$22-'Ejercicio 3 - TIR'!$C$22)*P4),'Ejercicio 3 - TIR'!$E$22-SQRT(('Ejercicio 3 - TIR'!$E$22-'Ejercicio 3 - TIR'!$C$22)*('Ejercicio 3 - TIR'!$E$22-'Ejercicio 3 - TIR'!$D$22)*(1-P4)))</f>
        <v>0.162816798134596</v>
      </c>
      <c r="R4" s="17">
        <f ca="1" t="shared" si="44"/>
        <v>0.975647010984581</v>
      </c>
      <c r="S4" s="19">
        <f ca="1">IF(R4&lt;=('Ejercicio 3 - TIR'!$D$23-'Ejercicio 3 - TIR'!$C$23)/('Ejercicio 3 - TIR'!$E$23-'Ejercicio 3 - TIR'!$C$23),'Ejercicio 3 - TIR'!$C$23+SQRT(('Ejercicio 3 - TIR'!$E$23-'Ejercicio 3 - TIR'!$C$23)*('Ejercicio 3 - TIR'!$D$23-'Ejercicio 3 - TIR'!$C$23)*R4),'Ejercicio 3 - TIR'!$E$23-SQRT(('Ejercicio 3 - TIR'!$E$23-'Ejercicio 3 - TIR'!$C$23)*('Ejercicio 3 - TIR'!$E$23-'Ejercicio 3 - TIR'!$D$23)*(1-R4)))</f>
        <v>0.173379170729602</v>
      </c>
      <c r="T4" s="17">
        <f ca="1" t="shared" ref="T4:X4" si="45">RAND()</f>
        <v>0.62562037976243</v>
      </c>
      <c r="U4" s="19">
        <f ca="1">IF(T4&lt;=('Ejercicio 3 - TIR'!$D$24-'Ejercicio 3 - TIR'!$C$24)/('Ejercicio 3 - TIR'!$E$24-'Ejercicio 3 - TIR'!$C$24),'Ejercicio 3 - TIR'!$C$24+SQRT(('Ejercicio 3 - TIR'!$E$24-'Ejercicio 3 - TIR'!$C$24)*('Ejercicio 3 - TIR'!$D$24-'Ejercicio 3 - TIR'!$C$24)*T4),'Ejercicio 3 - TIR'!$E$24-SQRT(('Ejercicio 3 - TIR'!$E$24-'Ejercicio 3 - TIR'!$C$24)*('Ejercicio 3 - TIR'!$E$24-'Ejercicio 3 - TIR'!$D$24)*(1-T4)))</f>
        <v>0.187623111071859</v>
      </c>
      <c r="V4" s="17">
        <f ca="1" t="shared" si="45"/>
        <v>0.657522725610373</v>
      </c>
      <c r="W4" s="19">
        <f ca="1">IF(V4&lt;=('Ejercicio 3 - TIR'!$D$25-'Ejercicio 3 - TIR'!$C$25)/('Ejercicio 3 - TIR'!$E$25-'Ejercicio 3 - TIR'!$C$25),'Ejercicio 3 - TIR'!$C$25+SQRT(('Ejercicio 3 - TIR'!$E$25-'Ejercicio 3 - TIR'!$C$25)*('Ejercicio 3 - TIR'!$D$25-'Ejercicio 3 - TIR'!$C$25)*V4),'Ejercicio 3 - TIR'!$E$25-SQRT(('Ejercicio 3 - TIR'!$E$25-'Ejercicio 3 - TIR'!$C$25)*('Ejercicio 3 - TIR'!$E$25-'Ejercicio 3 - TIR'!$D$25)*(1-V4)))</f>
        <v>0.2153781794187</v>
      </c>
      <c r="X4" s="17">
        <f ca="1" t="shared" si="45"/>
        <v>0.149976977530172</v>
      </c>
      <c r="Y4" s="19">
        <f ca="1">IF(X4&lt;=('Ejercicio 3 - TIR'!$D$26-'Ejercicio 3 - TIR'!$C$26)/('Ejercicio 3 - TIR'!$E$26-'Ejercicio 3 - TIR'!$C$26),'Ejercicio 3 - TIR'!$C$26+SQRT(('Ejercicio 3 - TIR'!$E$26-'Ejercicio 3 - TIR'!$C$26)*('Ejercicio 3 - TIR'!$D$26-'Ejercicio 3 - TIR'!$C$26)*X4),'Ejercicio 3 - TIR'!$E$26-SQRT(('Ejercicio 3 - TIR'!$E$26-'Ejercicio 3 - TIR'!$C$26)*('Ejercicio 3 - TIR'!$E$26-'Ejercicio 3 - TIR'!$D$26)*(1-X4)))</f>
        <v>0.210123067344008</v>
      </c>
      <c r="Z4" s="17">
        <f ca="1" t="shared" si="4"/>
        <v>1.1628167981346</v>
      </c>
      <c r="AA4" s="17">
        <f ca="1" t="shared" si="5"/>
        <v>1.36442501030562</v>
      </c>
      <c r="AB4" s="17">
        <f ca="1" t="shared" si="6"/>
        <v>1.62042267556342</v>
      </c>
      <c r="AC4" s="17">
        <f ca="1" t="shared" si="7"/>
        <v>1.96942636131505</v>
      </c>
      <c r="AD4" s="17">
        <f ca="1" t="shared" si="8"/>
        <v>2.38324826926271</v>
      </c>
      <c r="AE4" s="16">
        <f ca="1" t="shared" si="9"/>
        <v>5081.68461068985</v>
      </c>
      <c r="AF4" s="16">
        <f ca="1" t="shared" si="10"/>
        <v>5962.74287440064</v>
      </c>
      <c r="AG4" s="16">
        <f ca="1" t="shared" si="11"/>
        <v>7081.49124301724</v>
      </c>
      <c r="AH4" s="16">
        <f ca="1" t="shared" si="12"/>
        <v>8606.68993450777</v>
      </c>
      <c r="AI4" s="16">
        <f ca="1" t="shared" si="13"/>
        <v>10415.1540232253</v>
      </c>
      <c r="AJ4" s="18">
        <f ca="1" t="shared" si="14"/>
        <v>42963.2191664699</v>
      </c>
      <c r="AK4" s="18">
        <f ca="1" t="shared" si="15"/>
        <v>55935.8039050505</v>
      </c>
      <c r="AL4" s="18">
        <f ca="1" t="shared" si="16"/>
        <v>65361.348462328</v>
      </c>
      <c r="AM4" s="18">
        <f ca="1" t="shared" si="17"/>
        <v>76626.3989674161</v>
      </c>
      <c r="AN4" s="18">
        <f ca="1" t="shared" si="18"/>
        <v>78958.1251845173</v>
      </c>
      <c r="AO4" s="18">
        <f ca="1">C4/'Ejercicio 3 - TIR'!$D$7</f>
        <v>17350.7029733051</v>
      </c>
      <c r="AP4" s="18">
        <f ca="1" t="shared" si="19"/>
        <v>25612.5161931649</v>
      </c>
      <c r="AQ4" s="18">
        <f ca="1" t="shared" si="20"/>
        <v>38585.1009317454</v>
      </c>
      <c r="AR4" s="18">
        <f ca="1" t="shared" si="21"/>
        <v>48010.645489023</v>
      </c>
      <c r="AS4" s="18">
        <f ca="1" t="shared" si="22"/>
        <v>59275.695994111</v>
      </c>
      <c r="AT4" s="18">
        <f ca="1" t="shared" si="23"/>
        <v>61607.4222112122</v>
      </c>
      <c r="AU4" s="18">
        <f ca="1">AP4*'Ejercicio 3 - TIR'!$D$5</f>
        <v>12806.2580965824</v>
      </c>
      <c r="AV4" s="18">
        <f ca="1">AQ4*'Ejercicio 3 - TIR'!$D$5</f>
        <v>19292.5504658727</v>
      </c>
      <c r="AW4" s="18">
        <f ca="1">AR4*'Ejercicio 3 - TIR'!$D$5</f>
        <v>24005.3227445115</v>
      </c>
      <c r="AX4" s="18">
        <f ca="1">AS4*'Ejercicio 3 - TIR'!$D$5</f>
        <v>29637.8479970555</v>
      </c>
      <c r="AY4" s="18">
        <f ca="1">AT4*'Ejercicio 3 - TIR'!$D$5</f>
        <v>30803.7111056061</v>
      </c>
      <c r="AZ4" s="18">
        <f ca="1" t="shared" ref="AZ4:BD4" si="46">AJ4-AU4-AE4</f>
        <v>25075.2764591976</v>
      </c>
      <c r="BA4" s="18">
        <f ca="1" t="shared" si="46"/>
        <v>30680.5105647771</v>
      </c>
      <c r="BB4" s="18">
        <f ca="1" t="shared" si="46"/>
        <v>34274.5344747993</v>
      </c>
      <c r="BC4" s="18">
        <f ca="1" t="shared" si="46"/>
        <v>38381.8610358528</v>
      </c>
      <c r="BD4" s="18">
        <f ca="1" t="shared" si="46"/>
        <v>37739.2600556858</v>
      </c>
      <c r="BE4" s="18">
        <f ca="1" t="shared" ref="BE4:BI4" si="47">AZ4/Z4</f>
        <v>21564.253715137</v>
      </c>
      <c r="BF4" s="18">
        <f ca="1" t="shared" si="47"/>
        <v>22486.0364864646</v>
      </c>
      <c r="BG4" s="18">
        <f ca="1" t="shared" si="47"/>
        <v>21151.601364059</v>
      </c>
      <c r="BH4" s="18">
        <f ca="1" t="shared" si="47"/>
        <v>19488.8530943721</v>
      </c>
      <c r="BI4" s="18">
        <f ca="1" t="shared" si="47"/>
        <v>15835.2197471063</v>
      </c>
      <c r="BJ4" s="18">
        <f ca="1" t="shared" si="26"/>
        <v>74383.7011421497</v>
      </c>
      <c r="BK4" s="18">
        <f ca="1" t="shared" si="27"/>
        <v>41351.0328316207</v>
      </c>
      <c r="BL4" s="18">
        <f ca="1" t="shared" si="28"/>
        <v>115734.73397377</v>
      </c>
      <c r="BM4" s="18">
        <f ca="1">BK4*'Ejercicio 3 - TIR'!$D$5</f>
        <v>20675.5164158103</v>
      </c>
      <c r="BN4" s="18">
        <f ca="1" t="shared" si="29"/>
        <v>95059.2175579601</v>
      </c>
      <c r="BO4" s="18">
        <f ca="1" t="shared" si="30"/>
        <v>39886.4099825268</v>
      </c>
      <c r="BP4" s="18">
        <f ca="1" t="shared" si="31"/>
        <v>-117964.5733624</v>
      </c>
      <c r="BQ4" s="18">
        <f ca="1" t="shared" ref="BQ4:BT4" si="48">BE4</f>
        <v>21564.253715137</v>
      </c>
      <c r="BR4" s="18">
        <f ca="1" t="shared" si="48"/>
        <v>22486.0364864646</v>
      </c>
      <c r="BS4" s="18">
        <f ca="1" t="shared" si="48"/>
        <v>21151.601364059</v>
      </c>
      <c r="BT4" s="18">
        <f ca="1" t="shared" si="48"/>
        <v>19488.8530943721</v>
      </c>
      <c r="BU4" s="18">
        <f ca="1" t="shared" si="33"/>
        <v>55721.6297296331</v>
      </c>
      <c r="BV4" s="20">
        <f ca="1" t="shared" si="34"/>
        <v>5.24718260445907</v>
      </c>
    </row>
    <row r="5" ht="15" customHeight="1" spans="1:74">
      <c r="A5" s="16">
        <v>4</v>
      </c>
      <c r="B5" s="17">
        <f ca="1" t="shared" ref="B5:F5" si="49">RAND()</f>
        <v>0.575979623767214</v>
      </c>
      <c r="C5" s="18">
        <f ca="1">IF(B5&lt;=('Ejercicio 3 - TIR'!$D$13-'Ejercicio 3 - TIR'!$C$13)/('Ejercicio 3 - TIR'!$E$13-'Ejercicio 3 - TIR'!$C$13),'Ejercicio 3 - TIR'!$C$13+SQRT(('Ejercicio 3 - TIR'!$E$13-'Ejercicio 3 - TIR'!$C$13)*('Ejercicio 3 - TIR'!$D$13-'Ejercicio 3 - TIR'!$C$13)*B5),'Ejercicio 3 - TIR'!$E$13-SQRT(('Ejercicio 3 - TIR'!$E$13-'Ejercicio 3 - TIR'!$C$13)*('Ejercicio 3 - TIR'!$E$13-'Ejercicio 3 - TIR'!$D$13)*(1-B5)))</f>
        <v>77442.8625158389</v>
      </c>
      <c r="D5" s="17">
        <f ca="1" t="shared" si="49"/>
        <v>0.100914233336872</v>
      </c>
      <c r="E5" s="18">
        <f ca="1">IF(D5&lt;=('Ejercicio 3 - TIR'!$D$14-'Ejercicio 3 - TIR'!$C$14)/('Ejercicio 3 - TIR'!$E$14-'Ejercicio 3 - TIR'!$C$14),'Ejercicio 3 - TIR'!$C$14+SQRT(('Ejercicio 3 - TIR'!$E$14-'Ejercicio 3 - TIR'!$C$14)*('Ejercicio 3 - TIR'!$D$14-'Ejercicio 3 - TIR'!$C$14)*D5),'Ejercicio 3 - TIR'!$E$14-SQRT(('Ejercicio 3 - TIR'!$E$14-'Ejercicio 3 - TIR'!$C$14)*('Ejercicio 3 - TIR'!$E$14-'Ejercicio 3 - TIR'!$D$14)*(1-D5)))</f>
        <v>27751.1029606806</v>
      </c>
      <c r="F5" s="17">
        <f ca="1" t="shared" si="49"/>
        <v>0.713703270480347</v>
      </c>
      <c r="G5" s="18">
        <f ca="1">IF(F5&lt;=('Ejercicio 3 - TIR'!$D$18-'Ejercicio 3 - TIR'!$C$18)/('Ejercicio 3 - TIR'!$E$18-'Ejercicio 3 - TIR'!$C$18),'Ejercicio 3 - TIR'!$C$18+SQRT(('Ejercicio 3 - TIR'!$E$18-'Ejercicio 3 - TIR'!$C$18)*('Ejercicio 3 - TIR'!$D$18-'Ejercicio 3 - TIR'!$C$18)*F5),'Ejercicio 3 - TIR'!$E$18-SQRT(('Ejercicio 3 - TIR'!$E$18-'Ejercicio 3 - TIR'!$C$18)*('Ejercicio 3 - TIR'!$E$18-'Ejercicio 3 - TIR'!$D$18)*(1-F5)))</f>
        <v>40366.1835692408</v>
      </c>
      <c r="H5" s="17">
        <f ca="1" t="shared" ref="H5:L5" si="50">RAND()</f>
        <v>0.881343924213095</v>
      </c>
      <c r="I5" s="18">
        <f ca="1">IF(H5&lt;=('Ejercicio 3 - TIR'!$D$18-'Ejercicio 3 - TIR'!$C$18)/('Ejercicio 3 - TIR'!$E$18-'Ejercicio 3 - TIR'!$C$18),'Ejercicio 3 - TIR'!$C$18+SQRT(('Ejercicio 3 - TIR'!$E$18-'Ejercicio 3 - TIR'!$C$18)*('Ejercicio 3 - TIR'!$D$18-'Ejercicio 3 - TIR'!$C$18)*H5),'Ejercicio 3 - TIR'!$E$18-SQRT(('Ejercicio 3 - TIR'!$E$18-'Ejercicio 3 - TIR'!$C$18)*('Ejercicio 3 - TIR'!$E$18-'Ejercicio 3 - TIR'!$D$18)*(1-H5)))</f>
        <v>42016.8463525963</v>
      </c>
      <c r="J5" s="17">
        <f ca="1" t="shared" si="50"/>
        <v>0.337783291243589</v>
      </c>
      <c r="K5" s="18">
        <f ca="1">IF(J5&lt;=('Ejercicio 3 - TIR'!$D$18-'Ejercicio 3 - TIR'!$C$18)/('Ejercicio 3 - TIR'!$E$18-'Ejercicio 3 - TIR'!$C$18),'Ejercicio 3 - TIR'!$C$18+SQRT(('Ejercicio 3 - TIR'!$E$18-'Ejercicio 3 - TIR'!$C$18)*('Ejercicio 3 - TIR'!$D$18-'Ejercicio 3 - TIR'!$C$18)*J5),'Ejercicio 3 - TIR'!$E$18-SQRT(('Ejercicio 3 - TIR'!$E$18-'Ejercicio 3 - TIR'!$C$18)*('Ejercicio 3 - TIR'!$E$18-'Ejercicio 3 - TIR'!$D$18)*(1-J5)))</f>
        <v>37118.1102609146</v>
      </c>
      <c r="L5" s="17">
        <f ca="1" t="shared" si="50"/>
        <v>0.104945800430444</v>
      </c>
      <c r="M5" s="18">
        <f ca="1">IF(L5&lt;=('Ejercicio 3 - TIR'!$D$18-'Ejercicio 3 - TIR'!$C$18)/('Ejercicio 3 - TIR'!$E$18-'Ejercicio 3 - TIR'!$C$18),'Ejercicio 3 - TIR'!$C$18+SQRT(('Ejercicio 3 - TIR'!$E$18-'Ejercicio 3 - TIR'!$C$18)*('Ejercicio 3 - TIR'!$D$18-'Ejercicio 3 - TIR'!$C$18)*L5),'Ejercicio 3 - TIR'!$E$18-SQRT(('Ejercicio 3 - TIR'!$E$18-'Ejercicio 3 - TIR'!$C$18)*('Ejercicio 3 - TIR'!$E$18-'Ejercicio 3 - TIR'!$D$18)*(1-L5)))</f>
        <v>33967.6025587963</v>
      </c>
      <c r="N5" s="17">
        <f ca="1" t="shared" ref="N5:R5" si="51">RAND()</f>
        <v>0.00257179817862796</v>
      </c>
      <c r="O5" s="18">
        <f ca="1">IF(N5&lt;=('Ejercicio 3 - TIR'!$D$18-'Ejercicio 3 - TIR'!$C$18)/('Ejercicio 3 - TIR'!$E$18-'Ejercicio 3 - TIR'!$C$18),'Ejercicio 3 - TIR'!$C$18+SQRT(('Ejercicio 3 - TIR'!$E$18-'Ejercicio 3 - TIR'!$C$18)*('Ejercicio 3 - TIR'!$D$18-'Ejercicio 3 - TIR'!$C$18)*N5),'Ejercicio 3 - TIR'!$E$18-SQRT(('Ejercicio 3 - TIR'!$E$18-'Ejercicio 3 - TIR'!$C$18)*('Ejercicio 3 - TIR'!$E$18-'Ejercicio 3 - TIR'!$D$18)*(1-N5)))</f>
        <v>30621.1036361141</v>
      </c>
      <c r="P5" s="17">
        <f ca="1" t="shared" si="51"/>
        <v>0.183210579168925</v>
      </c>
      <c r="Q5" s="19">
        <f ca="1">IF(P5&lt;=('Ejercicio 3 - TIR'!$D$22-'Ejercicio 3 - TIR'!$C$22)/('Ejercicio 3 - TIR'!$E$22-'Ejercicio 3 - TIR'!$C$22),'Ejercicio 3 - TIR'!$C$22+SQRT(('Ejercicio 3 - TIR'!$E$22-'Ejercicio 3 - TIR'!$C$22)*('Ejercicio 3 - TIR'!$D$22-'Ejercicio 3 - TIR'!$C$22)*P5),'Ejercicio 3 - TIR'!$E$22-SQRT(('Ejercicio 3 - TIR'!$E$22-'Ejercicio 3 - TIR'!$C$22)*('Ejercicio 3 - TIR'!$E$22-'Ejercicio 3 - TIR'!$D$22)*(1-P5)))</f>
        <v>0.138159819451307</v>
      </c>
      <c r="R5" s="17">
        <f ca="1" t="shared" si="51"/>
        <v>0.979975313199922</v>
      </c>
      <c r="S5" s="19">
        <f ca="1">IF(R5&lt;=('Ejercicio 3 - TIR'!$D$23-'Ejercicio 3 - TIR'!$C$23)/('Ejercicio 3 - TIR'!$E$23-'Ejercicio 3 - TIR'!$C$23),'Ejercicio 3 - TIR'!$C$23+SQRT(('Ejercicio 3 - TIR'!$E$23-'Ejercicio 3 - TIR'!$C$23)*('Ejercicio 3 - TIR'!$D$23-'Ejercicio 3 - TIR'!$C$23)*R5),'Ejercicio 3 - TIR'!$E$23-SQRT(('Ejercicio 3 - TIR'!$E$23-'Ejercicio 3 - TIR'!$C$23)*('Ejercicio 3 - TIR'!$E$23-'Ejercicio 3 - TIR'!$D$23)*(1-R5)))</f>
        <v>0.17399629812198</v>
      </c>
      <c r="T5" s="17">
        <f ca="1" t="shared" ref="T5:X5" si="52">RAND()</f>
        <v>0.530997297460261</v>
      </c>
      <c r="U5" s="19">
        <f ca="1">IF(T5&lt;=('Ejercicio 3 - TIR'!$D$24-'Ejercicio 3 - TIR'!$C$24)/('Ejercicio 3 - TIR'!$E$24-'Ejercicio 3 - TIR'!$C$24),'Ejercicio 3 - TIR'!$C$24+SQRT(('Ejercicio 3 - TIR'!$E$24-'Ejercicio 3 - TIR'!$C$24)*('Ejercicio 3 - TIR'!$D$24-'Ejercicio 3 - TIR'!$C$24)*T5),'Ejercicio 3 - TIR'!$E$24-SQRT(('Ejercicio 3 - TIR'!$E$24-'Ejercicio 3 - TIR'!$C$24)*('Ejercicio 3 - TIR'!$E$24-'Ejercicio 3 - TIR'!$D$24)*(1-T5)))</f>
        <v>0.183761794096406</v>
      </c>
      <c r="V5" s="17">
        <f ca="1" t="shared" si="52"/>
        <v>0.152866939990608</v>
      </c>
      <c r="W5" s="19">
        <f ca="1">IF(V5&lt;=('Ejercicio 3 - TIR'!$D$25-'Ejercicio 3 - TIR'!$C$25)/('Ejercicio 3 - TIR'!$E$25-'Ejercicio 3 - TIR'!$C$25),'Ejercicio 3 - TIR'!$C$25+SQRT(('Ejercicio 3 - TIR'!$E$25-'Ejercicio 3 - TIR'!$C$25)*('Ejercicio 3 - TIR'!$D$25-'Ejercicio 3 - TIR'!$C$25)*V5),'Ejercicio 3 - TIR'!$E$25-SQRT(('Ejercicio 3 - TIR'!$E$25-'Ejercicio 3 - TIR'!$C$25)*('Ejercicio 3 - TIR'!$E$25-'Ejercicio 3 - TIR'!$D$25)*(1-V5)))</f>
        <v>0.194629207633596</v>
      </c>
      <c r="X5" s="17">
        <f ca="1" t="shared" si="52"/>
        <v>0.862462726945489</v>
      </c>
      <c r="Y5" s="19">
        <f ca="1">IF(X5&lt;=('Ejercicio 3 - TIR'!$D$26-'Ejercicio 3 - TIR'!$C$26)/('Ejercicio 3 - TIR'!$E$26-'Ejercicio 3 - TIR'!$C$26),'Ejercicio 3 - TIR'!$C$26+SQRT(('Ejercicio 3 - TIR'!$E$26-'Ejercicio 3 - TIR'!$C$26)*('Ejercicio 3 - TIR'!$D$26-'Ejercicio 3 - TIR'!$C$26)*X5),'Ejercicio 3 - TIR'!$E$26-SQRT(('Ejercicio 3 - TIR'!$E$26-'Ejercicio 3 - TIR'!$C$26)*('Ejercicio 3 - TIR'!$E$26-'Ejercicio 3 - TIR'!$D$26)*(1-X5)))</f>
        <v>0.252747453797959</v>
      </c>
      <c r="Z5" s="17">
        <f ca="1" t="shared" si="4"/>
        <v>1.13815981945131</v>
      </c>
      <c r="AA5" s="17">
        <f ca="1" t="shared" si="5"/>
        <v>1.33619541470702</v>
      </c>
      <c r="AB5" s="17">
        <f ca="1" t="shared" si="6"/>
        <v>1.58173708137697</v>
      </c>
      <c r="AC5" s="17">
        <f ca="1" t="shared" si="7"/>
        <v>1.88958931621004</v>
      </c>
      <c r="AD5" s="17">
        <f ca="1" t="shared" si="8"/>
        <v>2.36717820460596</v>
      </c>
      <c r="AE5" s="16">
        <f ca="1" t="shared" si="9"/>
        <v>3834.08737462226</v>
      </c>
      <c r="AF5" s="16">
        <f ca="1" t="shared" si="10"/>
        <v>4501.20438448275</v>
      </c>
      <c r="AG5" s="16">
        <f ca="1" t="shared" si="11"/>
        <v>5328.35377776991</v>
      </c>
      <c r="AH5" s="16">
        <f ca="1" t="shared" si="12"/>
        <v>6365.40705152874</v>
      </c>
      <c r="AI5" s="16">
        <f ca="1" t="shared" si="13"/>
        <v>7974.24747619021</v>
      </c>
      <c r="AJ5" s="18">
        <f ca="1" t="shared" si="14"/>
        <v>45943.1682031054</v>
      </c>
      <c r="AK5" s="18">
        <f ca="1" t="shared" si="15"/>
        <v>56142.7174367884</v>
      </c>
      <c r="AL5" s="18">
        <f ca="1" t="shared" si="16"/>
        <v>58711.0913903276</v>
      </c>
      <c r="AM5" s="18">
        <f ca="1" t="shared" si="17"/>
        <v>64184.8188923703</v>
      </c>
      <c r="AN5" s="18">
        <f ca="1" t="shared" si="18"/>
        <v>72485.6091283896</v>
      </c>
      <c r="AO5" s="18">
        <f ca="1">C5/'Ejercicio 3 - TIR'!$D$7</f>
        <v>15488.5725031678</v>
      </c>
      <c r="AP5" s="18">
        <f ca="1" t="shared" si="19"/>
        <v>30454.5956999376</v>
      </c>
      <c r="AQ5" s="18">
        <f ca="1" t="shared" si="20"/>
        <v>40654.1449336206</v>
      </c>
      <c r="AR5" s="18">
        <f ca="1" t="shared" si="21"/>
        <v>43222.5188871598</v>
      </c>
      <c r="AS5" s="18">
        <f ca="1" t="shared" si="22"/>
        <v>48696.2463892025</v>
      </c>
      <c r="AT5" s="18">
        <f ca="1" t="shared" si="23"/>
        <v>56997.0366252219</v>
      </c>
      <c r="AU5" s="18">
        <f ca="1">AP5*'Ejercicio 3 - TIR'!$D$5</f>
        <v>15227.2978499688</v>
      </c>
      <c r="AV5" s="18">
        <f ca="1">AQ5*'Ejercicio 3 - TIR'!$D$5</f>
        <v>20327.0724668103</v>
      </c>
      <c r="AW5" s="18">
        <f ca="1">AR5*'Ejercicio 3 - TIR'!$D$5</f>
        <v>21611.2594435799</v>
      </c>
      <c r="AX5" s="18">
        <f ca="1">AS5*'Ejercicio 3 - TIR'!$D$5</f>
        <v>24348.1231946013</v>
      </c>
      <c r="AY5" s="18">
        <f ca="1">AT5*'Ejercicio 3 - TIR'!$D$5</f>
        <v>28498.5183126109</v>
      </c>
      <c r="AZ5" s="18">
        <f ca="1" t="shared" ref="AZ5:BD5" si="53">AJ5-AU5-AE5</f>
        <v>26881.7829785143</v>
      </c>
      <c r="BA5" s="18">
        <f ca="1" t="shared" si="53"/>
        <v>31314.4405854953</v>
      </c>
      <c r="BB5" s="18">
        <f ca="1" t="shared" si="53"/>
        <v>31771.4781689778</v>
      </c>
      <c r="BC5" s="18">
        <f ca="1" t="shared" si="53"/>
        <v>33471.2886462403</v>
      </c>
      <c r="BD5" s="18">
        <f ca="1" t="shared" si="53"/>
        <v>36012.8433395885</v>
      </c>
      <c r="BE5" s="18">
        <f ca="1" t="shared" ref="BE5:BI5" si="54">AZ5/Z5</f>
        <v>23618.6364332153</v>
      </c>
      <c r="BF5" s="18">
        <f ca="1" t="shared" si="54"/>
        <v>23435.524655173</v>
      </c>
      <c r="BG5" s="18">
        <f ca="1" t="shared" si="54"/>
        <v>20086.4470733147</v>
      </c>
      <c r="BH5" s="18">
        <f ca="1" t="shared" si="54"/>
        <v>17713.5255576983</v>
      </c>
      <c r="BI5" s="18">
        <f ca="1" t="shared" si="54"/>
        <v>15213.4061007812</v>
      </c>
      <c r="BJ5" s="18">
        <f ca="1" t="shared" si="26"/>
        <v>65691.806082299</v>
      </c>
      <c r="BK5" s="18">
        <f ca="1" t="shared" si="27"/>
        <v>36664.211249958</v>
      </c>
      <c r="BL5" s="18">
        <f ca="1" t="shared" si="28"/>
        <v>102356.017332257</v>
      </c>
      <c r="BM5" s="18">
        <f ca="1">BK5*'Ejercicio 3 - TIR'!$D$5</f>
        <v>18332.105624979</v>
      </c>
      <c r="BN5" s="18">
        <f ca="1" t="shared" si="29"/>
        <v>84023.9117072779</v>
      </c>
      <c r="BO5" s="18">
        <f ca="1" t="shared" si="30"/>
        <v>35495.3892122645</v>
      </c>
      <c r="BP5" s="18">
        <f ca="1" t="shared" si="31"/>
        <v>-105193.96547652</v>
      </c>
      <c r="BQ5" s="18">
        <f ca="1" t="shared" ref="BQ5:BT5" si="55">BE5</f>
        <v>23618.6364332153</v>
      </c>
      <c r="BR5" s="18">
        <f ca="1" t="shared" si="55"/>
        <v>23435.524655173</v>
      </c>
      <c r="BS5" s="18">
        <f ca="1" t="shared" si="55"/>
        <v>20086.4470733147</v>
      </c>
      <c r="BT5" s="18">
        <f ca="1" t="shared" si="55"/>
        <v>17713.5255576983</v>
      </c>
      <c r="BU5" s="18">
        <f ca="1" t="shared" si="33"/>
        <v>50708.7953130456</v>
      </c>
      <c r="BV5" s="20">
        <f ca="1" t="shared" si="34"/>
        <v>8.07895517807888</v>
      </c>
    </row>
    <row r="6" ht="15" customHeight="1" spans="1:74">
      <c r="A6" s="16">
        <v>5</v>
      </c>
      <c r="B6" s="17">
        <f ca="1" t="shared" ref="B6:F6" si="56">RAND()</f>
        <v>0.0877771007609174</v>
      </c>
      <c r="C6" s="18">
        <f ca="1">IF(B6&lt;=('Ejercicio 3 - TIR'!$D$13-'Ejercicio 3 - TIR'!$C$13)/('Ejercicio 3 - TIR'!$E$13-'Ejercicio 3 - TIR'!$C$13),'Ejercicio 3 - TIR'!$C$13+SQRT(('Ejercicio 3 - TIR'!$E$13-'Ejercicio 3 - TIR'!$C$13)*('Ejercicio 3 - TIR'!$D$13-'Ejercicio 3 - TIR'!$C$13)*B6),'Ejercicio 3 - TIR'!$E$13-SQRT(('Ejercicio 3 - TIR'!$E$13-'Ejercicio 3 - TIR'!$C$13)*('Ejercicio 3 - TIR'!$E$13-'Ejercicio 3 - TIR'!$D$13)*(1-B6)))</f>
        <v>65925.4400937286</v>
      </c>
      <c r="D6" s="17">
        <f ca="1" t="shared" si="56"/>
        <v>0.935239772085041</v>
      </c>
      <c r="E6" s="18">
        <f ca="1">IF(D6&lt;=('Ejercicio 3 - TIR'!$D$14-'Ejercicio 3 - TIR'!$C$14)/('Ejercicio 3 - TIR'!$E$14-'Ejercicio 3 - TIR'!$C$14),'Ejercicio 3 - TIR'!$C$14+SQRT(('Ejercicio 3 - TIR'!$E$14-'Ejercicio 3 - TIR'!$C$14)*('Ejercicio 3 - TIR'!$D$14-'Ejercicio 3 - TIR'!$C$14)*D6),'Ejercicio 3 - TIR'!$E$14-SQRT(('Ejercicio 3 - TIR'!$E$14-'Ejercicio 3 - TIR'!$C$14)*('Ejercicio 3 - TIR'!$E$14-'Ejercicio 3 - TIR'!$D$14)*(1-D6)))</f>
        <v>36883.265460896</v>
      </c>
      <c r="F6" s="17">
        <f ca="1" t="shared" si="56"/>
        <v>0.0349508480572689</v>
      </c>
      <c r="G6" s="18">
        <f ca="1">IF(F6&lt;=('Ejercicio 3 - TIR'!$D$18-'Ejercicio 3 - TIR'!$C$18)/('Ejercicio 3 - TIR'!$E$18-'Ejercicio 3 - TIR'!$C$18),'Ejercicio 3 - TIR'!$C$18+SQRT(('Ejercicio 3 - TIR'!$E$18-'Ejercicio 3 - TIR'!$C$18)*('Ejercicio 3 - TIR'!$D$18-'Ejercicio 3 - TIR'!$C$18)*F6),'Ejercicio 3 - TIR'!$E$18-SQRT(('Ejercicio 3 - TIR'!$E$18-'Ejercicio 3 - TIR'!$C$18)*('Ejercicio 3 - TIR'!$E$18-'Ejercicio 3 - TIR'!$D$18)*(1-F6)))</f>
        <v>32289.678407242</v>
      </c>
      <c r="H6" s="17">
        <f ca="1" t="shared" ref="H6:L6" si="57">RAND()</f>
        <v>0.442676862311951</v>
      </c>
      <c r="I6" s="18">
        <f ca="1">IF(H6&lt;=('Ejercicio 3 - TIR'!$D$18-'Ejercicio 3 - TIR'!$C$18)/('Ejercicio 3 - TIR'!$E$18-'Ejercicio 3 - TIR'!$C$18),'Ejercicio 3 - TIR'!$C$18+SQRT(('Ejercicio 3 - TIR'!$E$18-'Ejercicio 3 - TIR'!$C$18)*('Ejercicio 3 - TIR'!$D$18-'Ejercicio 3 - TIR'!$C$18)*H6),'Ejercicio 3 - TIR'!$E$18-SQRT(('Ejercicio 3 - TIR'!$E$18-'Ejercicio 3 - TIR'!$C$18)*('Ejercicio 3 - TIR'!$E$18-'Ejercicio 3 - TIR'!$D$18)*(1-H6)))</f>
        <v>38148.7133552968</v>
      </c>
      <c r="J6" s="17">
        <f ca="1" t="shared" si="57"/>
        <v>0.396810786711478</v>
      </c>
      <c r="K6" s="18">
        <f ca="1">IF(J6&lt;=('Ejercicio 3 - TIR'!$D$18-'Ejercicio 3 - TIR'!$C$18)/('Ejercicio 3 - TIR'!$E$18-'Ejercicio 3 - TIR'!$C$18),'Ejercicio 3 - TIR'!$C$18+SQRT(('Ejercicio 3 - TIR'!$E$18-'Ejercicio 3 - TIR'!$C$18)*('Ejercicio 3 - TIR'!$D$18-'Ejercicio 3 - TIR'!$C$18)*J6),'Ejercicio 3 - TIR'!$E$18-SQRT(('Ejercicio 3 - TIR'!$E$18-'Ejercicio 3 - TIR'!$C$18)*('Ejercicio 3 - TIR'!$E$18-'Ejercicio 3 - TIR'!$D$18)*(1-J6)))</f>
        <v>37715.0254702575</v>
      </c>
      <c r="L6" s="17">
        <f ca="1" t="shared" si="57"/>
        <v>0.642207446141263</v>
      </c>
      <c r="M6" s="18">
        <f ca="1">IF(L6&lt;=('Ejercicio 3 - TIR'!$D$18-'Ejercicio 3 - TIR'!$C$18)/('Ejercicio 3 - TIR'!$E$18-'Ejercicio 3 - TIR'!$C$18),'Ejercicio 3 - TIR'!$C$18+SQRT(('Ejercicio 3 - TIR'!$E$18-'Ejercicio 3 - TIR'!$C$18)*('Ejercicio 3 - TIR'!$D$18-'Ejercicio 3 - TIR'!$C$18)*L6),'Ejercicio 3 - TIR'!$E$18-SQRT(('Ejercicio 3 - TIR'!$E$18-'Ejercicio 3 - TIR'!$C$18)*('Ejercicio 3 - TIR'!$E$18-'Ejercicio 3 - TIR'!$D$18)*(1-L6)))</f>
        <v>39814.84166562</v>
      </c>
      <c r="N6" s="17">
        <f ca="1" t="shared" ref="N6:R6" si="58">RAND()</f>
        <v>0.398408287627072</v>
      </c>
      <c r="O6" s="18">
        <f ca="1">IF(N6&lt;=('Ejercicio 3 - TIR'!$D$18-'Ejercicio 3 - TIR'!$C$18)/('Ejercicio 3 - TIR'!$E$18-'Ejercicio 3 - TIR'!$C$18),'Ejercicio 3 - TIR'!$C$18+SQRT(('Ejercicio 3 - TIR'!$E$18-'Ejercicio 3 - TIR'!$C$18)*('Ejercicio 3 - TIR'!$D$18-'Ejercicio 3 - TIR'!$C$18)*N6),'Ejercicio 3 - TIR'!$E$18-SQRT(('Ejercicio 3 - TIR'!$E$18-'Ejercicio 3 - TIR'!$C$18)*('Ejercicio 3 - TIR'!$E$18-'Ejercicio 3 - TIR'!$D$18)*(1-N6)))</f>
        <v>37730.5396411933</v>
      </c>
      <c r="P6" s="17">
        <f ca="1" t="shared" si="58"/>
        <v>0.908963180753897</v>
      </c>
      <c r="Q6" s="19">
        <f ca="1">IF(P6&lt;=('Ejercicio 3 - TIR'!$D$22-'Ejercicio 3 - TIR'!$C$22)/('Ejercicio 3 - TIR'!$E$22-'Ejercicio 3 - TIR'!$C$22),'Ejercicio 3 - TIR'!$C$22+SQRT(('Ejercicio 3 - TIR'!$E$22-'Ejercicio 3 - TIR'!$C$22)*('Ejercicio 3 - TIR'!$D$22-'Ejercicio 3 - TIR'!$C$22)*P6),'Ejercicio 3 - TIR'!$E$22-SQRT(('Ejercicio 3 - TIR'!$E$22-'Ejercicio 3 - TIR'!$C$22)*('Ejercicio 3 - TIR'!$E$22-'Ejercicio 3 - TIR'!$D$22)*(1-P6)))</f>
        <v>0.167198973687904</v>
      </c>
      <c r="R6" s="17">
        <f ca="1" t="shared" si="58"/>
        <v>0.792710190117358</v>
      </c>
      <c r="S6" s="19">
        <f ca="1">IF(R6&lt;=('Ejercicio 3 - TIR'!$D$23-'Ejercicio 3 - TIR'!$C$23)/('Ejercicio 3 - TIR'!$E$23-'Ejercicio 3 - TIR'!$C$23),'Ejercicio 3 - TIR'!$C$23+SQRT(('Ejercicio 3 - TIR'!$E$23-'Ejercicio 3 - TIR'!$C$23)*('Ejercicio 3 - TIR'!$D$23-'Ejercicio 3 - TIR'!$C$23)*R6),'Ejercicio 3 - TIR'!$E$23-SQRT(('Ejercicio 3 - TIR'!$E$23-'Ejercicio 3 - TIR'!$C$23)*('Ejercicio 3 - TIR'!$E$23-'Ejercicio 3 - TIR'!$D$23)*(1-R6)))</f>
        <v>0.160683642740186</v>
      </c>
      <c r="T6" s="17">
        <f ca="1" t="shared" ref="T6:X6" si="59">RAND()</f>
        <v>0.563504245545881</v>
      </c>
      <c r="U6" s="19">
        <f ca="1">IF(T6&lt;=('Ejercicio 3 - TIR'!$D$24-'Ejercicio 3 - TIR'!$C$24)/('Ejercicio 3 - TIR'!$E$24-'Ejercicio 3 - TIR'!$C$24),'Ejercicio 3 - TIR'!$C$24+SQRT(('Ejercicio 3 - TIR'!$E$24-'Ejercicio 3 - TIR'!$C$24)*('Ejercicio 3 - TIR'!$D$24-'Ejercicio 3 - TIR'!$C$24)*T6),'Ejercicio 3 - TIR'!$E$24-SQRT(('Ejercicio 3 - TIR'!$E$24-'Ejercicio 3 - TIR'!$C$24)*('Ejercicio 3 - TIR'!$E$24-'Ejercicio 3 - TIR'!$D$24)*(1-T6)))</f>
        <v>0.185040192899967</v>
      </c>
      <c r="V6" s="17">
        <f ca="1" t="shared" si="59"/>
        <v>0.131896037033113</v>
      </c>
      <c r="W6" s="19">
        <f ca="1">IF(V6&lt;=('Ejercicio 3 - TIR'!$D$25-'Ejercicio 3 - TIR'!$C$25)/('Ejercicio 3 - TIR'!$E$25-'Ejercicio 3 - TIR'!$C$25),'Ejercicio 3 - TIR'!$C$25+SQRT(('Ejercicio 3 - TIR'!$E$25-'Ejercicio 3 - TIR'!$C$25)*('Ejercicio 3 - TIR'!$D$25-'Ejercicio 3 - TIR'!$C$25)*V6),'Ejercicio 3 - TIR'!$E$25-SQRT(('Ejercicio 3 - TIR'!$E$25-'Ejercicio 3 - TIR'!$C$25)*('Ejercicio 3 - TIR'!$E$25-'Ejercicio 3 - TIR'!$D$25)*(1-V6)))</f>
        <v>0.193588761968861</v>
      </c>
      <c r="X6" s="17">
        <f ca="1" t="shared" si="59"/>
        <v>0.75498212717019</v>
      </c>
      <c r="Y6" s="19">
        <f ca="1">IF(X6&lt;=('Ejercicio 3 - TIR'!$D$26-'Ejercicio 3 - TIR'!$C$26)/('Ejercicio 3 - TIR'!$E$26-'Ejercicio 3 - TIR'!$C$26),'Ejercicio 3 - TIR'!$C$26+SQRT(('Ejercicio 3 - TIR'!$E$26-'Ejercicio 3 - TIR'!$C$26)*('Ejercicio 3 - TIR'!$D$26-'Ejercicio 3 - TIR'!$C$26)*X6),'Ejercicio 3 - TIR'!$E$26-SQRT(('Ejercicio 3 - TIR'!$E$26-'Ejercicio 3 - TIR'!$C$26)*('Ejercicio 3 - TIR'!$E$26-'Ejercicio 3 - TIR'!$D$26)*(1-X6)))</f>
        <v>0.243625606351707</v>
      </c>
      <c r="Z6" s="17">
        <f ca="1" t="shared" si="4"/>
        <v>1.1671989736879</v>
      </c>
      <c r="AA6" s="17">
        <f ca="1" t="shared" si="5"/>
        <v>1.35474875658268</v>
      </c>
      <c r="AB6" s="17">
        <f ca="1" t="shared" si="6"/>
        <v>1.60543172783173</v>
      </c>
      <c r="AC6" s="17">
        <f ca="1" t="shared" si="7"/>
        <v>1.91622526844821</v>
      </c>
      <c r="AD6" s="17">
        <f ca="1" t="shared" si="8"/>
        <v>2.38306681138036</v>
      </c>
      <c r="AE6" s="16">
        <f ca="1" t="shared" si="9"/>
        <v>6166.84413132031</v>
      </c>
      <c r="AF6" s="16">
        <f ca="1" t="shared" si="10"/>
        <v>7157.7551105518</v>
      </c>
      <c r="AG6" s="16">
        <f ca="1" t="shared" si="11"/>
        <v>8482.22749693903</v>
      </c>
      <c r="AH6" s="16">
        <f ca="1" t="shared" si="12"/>
        <v>10124.2914168097</v>
      </c>
      <c r="AI6" s="16">
        <f ca="1" t="shared" si="13"/>
        <v>12590.8280521113</v>
      </c>
      <c r="AJ6" s="18">
        <f ca="1" t="shared" si="14"/>
        <v>37688.4794976453</v>
      </c>
      <c r="AK6" s="18">
        <f ca="1" t="shared" si="15"/>
        <v>51681.9219833175</v>
      </c>
      <c r="AL6" s="18">
        <f ca="1" t="shared" si="16"/>
        <v>60548.8985059333</v>
      </c>
      <c r="AM6" s="18">
        <f ca="1" t="shared" si="17"/>
        <v>76294.2056589254</v>
      </c>
      <c r="AN6" s="18">
        <f ca="1" t="shared" si="18"/>
        <v>89914.3967943989</v>
      </c>
      <c r="AO6" s="18">
        <f ca="1">C6/'Ejercicio 3 - TIR'!$D$7</f>
        <v>13185.0880187457</v>
      </c>
      <c r="AP6" s="18">
        <f ca="1" t="shared" si="19"/>
        <v>24503.3914788996</v>
      </c>
      <c r="AQ6" s="18">
        <f ca="1" t="shared" si="20"/>
        <v>38496.8339645718</v>
      </c>
      <c r="AR6" s="18">
        <f ca="1" t="shared" si="21"/>
        <v>47363.8104871875</v>
      </c>
      <c r="AS6" s="18">
        <f ca="1" t="shared" si="22"/>
        <v>63109.1176401797</v>
      </c>
      <c r="AT6" s="18">
        <f ca="1" t="shared" si="23"/>
        <v>76729.3087756532</v>
      </c>
      <c r="AU6" s="18">
        <f ca="1">AP6*'Ejercicio 3 - TIR'!$D$5</f>
        <v>12251.6957394498</v>
      </c>
      <c r="AV6" s="18">
        <f ca="1">AQ6*'Ejercicio 3 - TIR'!$D$5</f>
        <v>19248.4169822859</v>
      </c>
      <c r="AW6" s="18">
        <f ca="1">AR6*'Ejercicio 3 - TIR'!$D$5</f>
        <v>23681.9052435938</v>
      </c>
      <c r="AX6" s="18">
        <f ca="1">AS6*'Ejercicio 3 - TIR'!$D$5</f>
        <v>31554.5588200899</v>
      </c>
      <c r="AY6" s="18">
        <f ca="1">AT6*'Ejercicio 3 - TIR'!$D$5</f>
        <v>38364.6543878266</v>
      </c>
      <c r="AZ6" s="18">
        <f ca="1" t="shared" ref="AZ6:BD6" si="60">AJ6-AU6-AE6</f>
        <v>19269.9396268752</v>
      </c>
      <c r="BA6" s="18">
        <f ca="1" t="shared" si="60"/>
        <v>25275.7498904798</v>
      </c>
      <c r="BB6" s="18">
        <f ca="1" t="shared" si="60"/>
        <v>28384.7657654005</v>
      </c>
      <c r="BC6" s="18">
        <f ca="1" t="shared" si="60"/>
        <v>34615.3554220259</v>
      </c>
      <c r="BD6" s="18">
        <f ca="1" t="shared" si="60"/>
        <v>38958.914354461</v>
      </c>
      <c r="BE6" s="18">
        <f ca="1" t="shared" ref="BE6:BI6" si="61">AZ6/Z6</f>
        <v>16509.5584054444</v>
      </c>
      <c r="BF6" s="18">
        <f ca="1" t="shared" si="61"/>
        <v>18657.1493553072</v>
      </c>
      <c r="BG6" s="18">
        <f ca="1" t="shared" si="61"/>
        <v>17680.4564612264</v>
      </c>
      <c r="BH6" s="18">
        <f ca="1" t="shared" si="61"/>
        <v>18064.34556103</v>
      </c>
      <c r="BI6" s="18">
        <f ca="1" t="shared" si="61"/>
        <v>16348.2258107126</v>
      </c>
      <c r="BJ6" s="18">
        <f ca="1" t="shared" si="26"/>
        <v>87895.2858151929</v>
      </c>
      <c r="BK6" s="18">
        <f ca="1" t="shared" si="27"/>
        <v>31420.9456626018</v>
      </c>
      <c r="BL6" s="18">
        <f ca="1" t="shared" si="28"/>
        <v>119316.231477795</v>
      </c>
      <c r="BM6" s="18">
        <f ca="1">BK6*'Ejercicio 3 - TIR'!$D$5</f>
        <v>15710.4728313009</v>
      </c>
      <c r="BN6" s="18">
        <f ca="1" t="shared" si="29"/>
        <v>103605.758646494</v>
      </c>
      <c r="BO6" s="18">
        <f ca="1" t="shared" si="30"/>
        <v>43475.8094702689</v>
      </c>
      <c r="BP6" s="18">
        <f ca="1" t="shared" si="31"/>
        <v>-102808.705554625</v>
      </c>
      <c r="BQ6" s="18">
        <f ca="1" t="shared" ref="BQ6:BT6" si="62">BE6</f>
        <v>16509.5584054444</v>
      </c>
      <c r="BR6" s="18">
        <f ca="1" t="shared" si="62"/>
        <v>18657.1493553072</v>
      </c>
      <c r="BS6" s="18">
        <f ca="1" t="shared" si="62"/>
        <v>17680.4564612264</v>
      </c>
      <c r="BT6" s="18">
        <f ca="1" t="shared" si="62"/>
        <v>18064.34556103</v>
      </c>
      <c r="BU6" s="18">
        <f ca="1" t="shared" si="33"/>
        <v>59824.0352809814</v>
      </c>
      <c r="BV6" s="20">
        <f ca="1" t="shared" si="34"/>
        <v>6.93587687982955</v>
      </c>
    </row>
    <row r="7" ht="15" customHeight="1" spans="1:74">
      <c r="A7" s="16">
        <v>6</v>
      </c>
      <c r="B7" s="17">
        <f ca="1" t="shared" ref="B7:F7" si="63">RAND()</f>
        <v>0.93137388821781</v>
      </c>
      <c r="C7" s="18">
        <f ca="1">IF(B7&lt;=('Ejercicio 3 - TIR'!$D$13-'Ejercicio 3 - TIR'!$C$13)/('Ejercicio 3 - TIR'!$E$13-'Ejercicio 3 - TIR'!$C$13),'Ejercicio 3 - TIR'!$C$13+SQRT(('Ejercicio 3 - TIR'!$E$13-'Ejercicio 3 - TIR'!$C$13)*('Ejercicio 3 - TIR'!$D$13-'Ejercicio 3 - TIR'!$C$13)*B7),'Ejercicio 3 - TIR'!$E$13-SQRT(('Ejercicio 3 - TIR'!$E$13-'Ejercicio 3 - TIR'!$C$13)*('Ejercicio 3 - TIR'!$E$13-'Ejercicio 3 - TIR'!$D$13)*(1-B7)))</f>
        <v>90925.2364141743</v>
      </c>
      <c r="D7" s="17">
        <f ca="1" t="shared" si="63"/>
        <v>0.0293985262185501</v>
      </c>
      <c r="E7" s="18">
        <f ca="1">IF(D7&lt;=('Ejercicio 3 - TIR'!$D$14-'Ejercicio 3 - TIR'!$C$14)/('Ejercicio 3 - TIR'!$E$14-'Ejercicio 3 - TIR'!$C$14),'Ejercicio 3 - TIR'!$C$14+SQRT(('Ejercicio 3 - TIR'!$E$14-'Ejercicio 3 - TIR'!$C$14)*('Ejercicio 3 - TIR'!$D$14-'Ejercicio 3 - TIR'!$C$14)*D7),'Ejercicio 3 - TIR'!$E$14-SQRT(('Ejercicio 3 - TIR'!$E$14-'Ejercicio 3 - TIR'!$C$14)*('Ejercicio 3 - TIR'!$E$14-'Ejercicio 3 - TIR'!$D$14)*(1-D7)))</f>
        <v>26484.8870214233</v>
      </c>
      <c r="F7" s="17">
        <f ca="1" t="shared" si="63"/>
        <v>0.256166592285811</v>
      </c>
      <c r="G7" s="18">
        <f ca="1">IF(F7&lt;=('Ejercicio 3 - TIR'!$D$18-'Ejercicio 3 - TIR'!$C$18)/('Ejercicio 3 - TIR'!$E$18-'Ejercicio 3 - TIR'!$C$18),'Ejercicio 3 - TIR'!$C$18+SQRT(('Ejercicio 3 - TIR'!$E$18-'Ejercicio 3 - TIR'!$C$18)*('Ejercicio 3 - TIR'!$D$18-'Ejercicio 3 - TIR'!$C$18)*F7),'Ejercicio 3 - TIR'!$E$18-SQRT(('Ejercicio 3 - TIR'!$E$18-'Ejercicio 3 - TIR'!$C$18)*('Ejercicio 3 - TIR'!$E$18-'Ejercicio 3 - TIR'!$D$18)*(1-F7)))</f>
        <v>36198.7893046039</v>
      </c>
      <c r="H7" s="17">
        <f ca="1" t="shared" ref="H7:L7" si="64">RAND()</f>
        <v>0.612424171029921</v>
      </c>
      <c r="I7" s="18">
        <f ca="1">IF(H7&lt;=('Ejercicio 3 - TIR'!$D$18-'Ejercicio 3 - TIR'!$C$18)/('Ejercicio 3 - TIR'!$E$18-'Ejercicio 3 - TIR'!$C$18),'Ejercicio 3 - TIR'!$C$18+SQRT(('Ejercicio 3 - TIR'!$E$18-'Ejercicio 3 - TIR'!$C$18)*('Ejercicio 3 - TIR'!$D$18-'Ejercicio 3 - TIR'!$C$18)*H7),'Ejercicio 3 - TIR'!$E$18-SQRT(('Ejercicio 3 - TIR'!$E$18-'Ejercicio 3 - TIR'!$C$18)*('Ejercicio 3 - TIR'!$E$18-'Ejercicio 3 - TIR'!$D$18)*(1-H7)))</f>
        <v>39584.5514060121</v>
      </c>
      <c r="J7" s="17">
        <f ca="1" t="shared" si="64"/>
        <v>0.0138547256871353</v>
      </c>
      <c r="K7" s="18">
        <f ca="1">IF(J7&lt;=('Ejercicio 3 - TIR'!$D$18-'Ejercicio 3 - TIR'!$C$18)/('Ejercicio 3 - TIR'!$E$18-'Ejercicio 3 - TIR'!$C$18),'Ejercicio 3 - TIR'!$C$18+SQRT(('Ejercicio 3 - TIR'!$E$18-'Ejercicio 3 - TIR'!$C$18)*('Ejercicio 3 - TIR'!$D$18-'Ejercicio 3 - TIR'!$C$18)*J7),'Ejercicio 3 - TIR'!$E$18-SQRT(('Ejercicio 3 - TIR'!$E$18-'Ejercicio 3 - TIR'!$C$18)*('Ejercicio 3 - TIR'!$E$18-'Ejercicio 3 - TIR'!$D$18)*(1-J7)))</f>
        <v>31441.5994079738</v>
      </c>
      <c r="L7" s="17">
        <f ca="1" t="shared" si="64"/>
        <v>0.586465753483718</v>
      </c>
      <c r="M7" s="18">
        <f ca="1">IF(L7&lt;=('Ejercicio 3 - TIR'!$D$18-'Ejercicio 3 - TIR'!$C$18)/('Ejercicio 3 - TIR'!$E$18-'Ejercicio 3 - TIR'!$C$18),'Ejercicio 3 - TIR'!$C$18+SQRT(('Ejercicio 3 - TIR'!$E$18-'Ejercicio 3 - TIR'!$C$18)*('Ejercicio 3 - TIR'!$D$18-'Ejercicio 3 - TIR'!$C$18)*L7),'Ejercicio 3 - TIR'!$E$18-SQRT(('Ejercicio 3 - TIR'!$E$18-'Ejercicio 3 - TIR'!$C$18)*('Ejercicio 3 - TIR'!$E$18-'Ejercicio 3 - TIR'!$D$18)*(1-L7)))</f>
        <v>39379.2250758022</v>
      </c>
      <c r="N7" s="17">
        <f ca="1" t="shared" ref="N7:R7" si="65">RAND()</f>
        <v>0.784175023287106</v>
      </c>
      <c r="O7" s="18">
        <f ca="1">IF(N7&lt;=('Ejercicio 3 - TIR'!$D$18-'Ejercicio 3 - TIR'!$C$18)/('Ejercicio 3 - TIR'!$E$18-'Ejercicio 3 - TIR'!$C$18),'Ejercicio 3 - TIR'!$C$18+SQRT(('Ejercicio 3 - TIR'!$E$18-'Ejercicio 3 - TIR'!$C$18)*('Ejercicio 3 - TIR'!$D$18-'Ejercicio 3 - TIR'!$C$18)*N7),'Ejercicio 3 - TIR'!$E$18-SQRT(('Ejercicio 3 - TIR'!$E$18-'Ejercicio 3 - TIR'!$C$18)*('Ejercicio 3 - TIR'!$E$18-'Ejercicio 3 - TIR'!$D$18)*(1-N7)))</f>
        <v>40976.7086541655</v>
      </c>
      <c r="P7" s="17">
        <f ca="1" t="shared" si="65"/>
        <v>0.942654901043952</v>
      </c>
      <c r="Q7" s="19">
        <f ca="1">IF(P7&lt;=('Ejercicio 3 - TIR'!$D$22-'Ejercicio 3 - TIR'!$C$22)/('Ejercicio 3 - TIR'!$E$22-'Ejercicio 3 - TIR'!$C$22),'Ejercicio 3 - TIR'!$C$22+SQRT(('Ejercicio 3 - TIR'!$E$22-'Ejercicio 3 - TIR'!$C$22)*('Ejercicio 3 - TIR'!$D$22-'Ejercicio 3 - TIR'!$C$22)*P7),'Ejercicio 3 - TIR'!$E$22-SQRT(('Ejercicio 3 - TIR'!$E$22-'Ejercicio 3 - TIR'!$C$22)*('Ejercicio 3 - TIR'!$E$22-'Ejercicio 3 - TIR'!$D$22)*(1-P7)))</f>
        <v>0.169840217614492</v>
      </c>
      <c r="R7" s="17">
        <f ca="1" t="shared" si="65"/>
        <v>0.904851103434846</v>
      </c>
      <c r="S7" s="19">
        <f ca="1">IF(R7&lt;=('Ejercicio 3 - TIR'!$D$23-'Ejercicio 3 - TIR'!$C$23)/('Ejercicio 3 - TIR'!$E$23-'Ejercicio 3 - TIR'!$C$23),'Ejercicio 3 - TIR'!$C$23+SQRT(('Ejercicio 3 - TIR'!$E$23-'Ejercicio 3 - TIR'!$C$23)*('Ejercicio 3 - TIR'!$D$23-'Ejercicio 3 - TIR'!$C$23)*R7),'Ejercicio 3 - TIR'!$E$23-SQRT(('Ejercicio 3 - TIR'!$E$23-'Ejercicio 3 - TIR'!$C$23)*('Ejercicio 3 - TIR'!$E$23-'Ejercicio 3 - TIR'!$D$23)*(1-R7)))</f>
        <v>0.166913059417218</v>
      </c>
      <c r="T7" s="17">
        <f ca="1" t="shared" ref="T7:X7" si="66">RAND()</f>
        <v>0.488797157483476</v>
      </c>
      <c r="U7" s="19">
        <f ca="1">IF(T7&lt;=('Ejercicio 3 - TIR'!$D$24-'Ejercicio 3 - TIR'!$C$24)/('Ejercicio 3 - TIR'!$E$24-'Ejercicio 3 - TIR'!$C$24),'Ejercicio 3 - TIR'!$C$24+SQRT(('Ejercicio 3 - TIR'!$E$24-'Ejercicio 3 - TIR'!$C$24)*('Ejercicio 3 - TIR'!$D$24-'Ejercicio 3 - TIR'!$C$24)*T7),'Ejercicio 3 - TIR'!$E$24-SQRT(('Ejercicio 3 - TIR'!$E$24-'Ejercicio 3 - TIR'!$C$24)*('Ejercicio 3 - TIR'!$E$24-'Ejercicio 3 - TIR'!$D$24)*(1-T7)))</f>
        <v>0.182166576165429</v>
      </c>
      <c r="V7" s="17">
        <f ca="1" t="shared" si="66"/>
        <v>0.172511909549398</v>
      </c>
      <c r="W7" s="19">
        <f ca="1">IF(V7&lt;=('Ejercicio 3 - TIR'!$D$25-'Ejercicio 3 - TIR'!$C$25)/('Ejercicio 3 - TIR'!$E$25-'Ejercicio 3 - TIR'!$C$25),'Ejercicio 3 - TIR'!$C$25+SQRT(('Ejercicio 3 - TIR'!$E$25-'Ejercicio 3 - TIR'!$C$25)*('Ejercicio 3 - TIR'!$D$25-'Ejercicio 3 - TIR'!$C$25)*V7),'Ejercicio 3 - TIR'!$E$25-SQRT(('Ejercicio 3 - TIR'!$E$25-'Ejercicio 3 - TIR'!$C$25)*('Ejercicio 3 - TIR'!$E$25-'Ejercicio 3 - TIR'!$D$25)*(1-V7)))</f>
        <v>0.19554080671552</v>
      </c>
      <c r="X7" s="17">
        <f ca="1" t="shared" si="66"/>
        <v>0.141231440301469</v>
      </c>
      <c r="Y7" s="19">
        <f ca="1">IF(X7&lt;=('Ejercicio 3 - TIR'!$D$26-'Ejercicio 3 - TIR'!$C$26)/('Ejercicio 3 - TIR'!$E$26-'Ejercicio 3 - TIR'!$C$26),'Ejercicio 3 - TIR'!$C$26+SQRT(('Ejercicio 3 - TIR'!$E$26-'Ejercicio 3 - TIR'!$C$26)*('Ejercicio 3 - TIR'!$D$26-'Ejercicio 3 - TIR'!$C$26)*X7),'Ejercicio 3 - TIR'!$E$26-SQRT(('Ejercicio 3 - TIR'!$E$26-'Ejercicio 3 - TIR'!$C$26)*('Ejercicio 3 - TIR'!$E$26-'Ejercicio 3 - TIR'!$D$26)*(1-X7)))</f>
        <v>0.209527541801619</v>
      </c>
      <c r="Z7" s="17">
        <f ca="1" t="shared" si="4"/>
        <v>1.16984021761449</v>
      </c>
      <c r="AA7" s="17">
        <f ca="1" t="shared" si="5"/>
        <v>1.36510182736583</v>
      </c>
      <c r="AB7" s="17">
        <f ca="1" t="shared" si="6"/>
        <v>1.61377775337423</v>
      </c>
      <c r="AC7" s="17">
        <f ca="1" t="shared" si="7"/>
        <v>1.92933715712859</v>
      </c>
      <c r="AD7" s="17">
        <f ca="1" t="shared" si="8"/>
        <v>2.33358642896827</v>
      </c>
      <c r="AE7" s="16">
        <f ca="1" t="shared" si="9"/>
        <v>4498.19897521375</v>
      </c>
      <c r="AF7" s="16">
        <f ca="1" t="shared" si="10"/>
        <v>5249.00712803407</v>
      </c>
      <c r="AG7" s="16">
        <f ca="1" t="shared" si="11"/>
        <v>6205.20078481597</v>
      </c>
      <c r="AH7" s="16">
        <f ca="1" t="shared" si="12"/>
        <v>7418.57075211067</v>
      </c>
      <c r="AI7" s="16">
        <f ca="1" t="shared" si="13"/>
        <v>8972.9656454818</v>
      </c>
      <c r="AJ7" s="18">
        <f ca="1" t="shared" si="14"/>
        <v>42346.7995574789</v>
      </c>
      <c r="AK7" s="18">
        <f ca="1" t="shared" si="15"/>
        <v>54036.9434598037</v>
      </c>
      <c r="AL7" s="18">
        <f ca="1" t="shared" si="16"/>
        <v>50739.7536550925</v>
      </c>
      <c r="AM7" s="18">
        <f ca="1" t="shared" si="17"/>
        <v>75975.8021576752</v>
      </c>
      <c r="AN7" s="18">
        <f ca="1" t="shared" si="18"/>
        <v>95622.6912191471</v>
      </c>
      <c r="AO7" s="18">
        <f ca="1">C7/'Ejercicio 3 - TIR'!$D$7</f>
        <v>18185.0472828349</v>
      </c>
      <c r="AP7" s="18">
        <f ca="1" t="shared" si="19"/>
        <v>24161.7522746441</v>
      </c>
      <c r="AQ7" s="18">
        <f ca="1" t="shared" si="20"/>
        <v>35851.8961769689</v>
      </c>
      <c r="AR7" s="18">
        <f ca="1" t="shared" si="21"/>
        <v>32554.7063722577</v>
      </c>
      <c r="AS7" s="18">
        <f ca="1" t="shared" si="22"/>
        <v>57790.7548748404</v>
      </c>
      <c r="AT7" s="18">
        <f ca="1" t="shared" si="23"/>
        <v>77437.6439363123</v>
      </c>
      <c r="AU7" s="18">
        <f ca="1">AP7*'Ejercicio 3 - TIR'!$D$5</f>
        <v>12080.876137322</v>
      </c>
      <c r="AV7" s="18">
        <f ca="1">AQ7*'Ejercicio 3 - TIR'!$D$5</f>
        <v>17925.9480884844</v>
      </c>
      <c r="AW7" s="18">
        <f ca="1">AR7*'Ejercicio 3 - TIR'!$D$5</f>
        <v>16277.3531861288</v>
      </c>
      <c r="AX7" s="18">
        <f ca="1">AS7*'Ejercicio 3 - TIR'!$D$5</f>
        <v>28895.3774374202</v>
      </c>
      <c r="AY7" s="18">
        <f ca="1">AT7*'Ejercicio 3 - TIR'!$D$5</f>
        <v>38718.8219681561</v>
      </c>
      <c r="AZ7" s="18">
        <f ca="1" t="shared" ref="AZ7:BD7" si="67">AJ7-AU7-AE7</f>
        <v>25767.7244449431</v>
      </c>
      <c r="BA7" s="18">
        <f ca="1" t="shared" si="67"/>
        <v>30861.9882432852</v>
      </c>
      <c r="BB7" s="18">
        <f ca="1" t="shared" si="67"/>
        <v>28257.1996841477</v>
      </c>
      <c r="BC7" s="18">
        <f ca="1" t="shared" si="67"/>
        <v>39661.8539681444</v>
      </c>
      <c r="BD7" s="18">
        <f ca="1" t="shared" si="67"/>
        <v>47930.9036055092</v>
      </c>
      <c r="BE7" s="18">
        <f ca="1" t="shared" ref="BE7:BI7" si="68">AZ7/Z7</f>
        <v>22026.7042087919</v>
      </c>
      <c r="BF7" s="18">
        <f ca="1" t="shared" si="68"/>
        <v>22607.8286795924</v>
      </c>
      <c r="BG7" s="18">
        <f ca="1" t="shared" si="68"/>
        <v>17509.9697743788</v>
      </c>
      <c r="BH7" s="18">
        <f ca="1" t="shared" si="68"/>
        <v>20557.2436220389</v>
      </c>
      <c r="BI7" s="18">
        <f ca="1" t="shared" si="68"/>
        <v>20539.5879109138</v>
      </c>
      <c r="BJ7" s="18">
        <f ca="1" t="shared" si="26"/>
        <v>61804.7729259512</v>
      </c>
      <c r="BK7" s="18">
        <f ca="1" t="shared" si="27"/>
        <v>42436.3795493697</v>
      </c>
      <c r="BL7" s="18">
        <f ca="1" t="shared" si="28"/>
        <v>104241.152475321</v>
      </c>
      <c r="BM7" s="18">
        <f ca="1">BK7*'Ejercicio 3 - TIR'!$D$5</f>
        <v>21218.1897746849</v>
      </c>
      <c r="BN7" s="18">
        <f ca="1" t="shared" si="29"/>
        <v>83022.962700636</v>
      </c>
      <c r="BO7" s="18">
        <f ca="1" t="shared" si="30"/>
        <v>35577.4106628407</v>
      </c>
      <c r="BP7" s="18">
        <f ca="1" t="shared" si="31"/>
        <v>-117410.123435598</v>
      </c>
      <c r="BQ7" s="18">
        <f ca="1" t="shared" ref="BQ7:BT7" si="69">BE7</f>
        <v>22026.7042087919</v>
      </c>
      <c r="BR7" s="18">
        <f ca="1" t="shared" si="69"/>
        <v>22607.8286795924</v>
      </c>
      <c r="BS7" s="18">
        <f ca="1" t="shared" si="69"/>
        <v>17509.9697743788</v>
      </c>
      <c r="BT7" s="18">
        <f ca="1" t="shared" si="69"/>
        <v>20557.2436220389</v>
      </c>
      <c r="BU7" s="18">
        <f ca="1" t="shared" si="33"/>
        <v>56116.9985737545</v>
      </c>
      <c r="BV7" s="20">
        <f ca="1" t="shared" si="34"/>
        <v>5.02156615089788</v>
      </c>
    </row>
    <row r="8" ht="15" customHeight="1" spans="1:74">
      <c r="A8" s="16">
        <v>7</v>
      </c>
      <c r="B8" s="17">
        <f ca="1" t="shared" ref="B8:F8" si="70">RAND()</f>
        <v>0.0114530440905909</v>
      </c>
      <c r="C8" s="18">
        <f ca="1">IF(B8&lt;=('Ejercicio 3 - TIR'!$D$13-'Ejercicio 3 - TIR'!$C$13)/('Ejercicio 3 - TIR'!$E$13-'Ejercicio 3 - TIR'!$C$13),'Ejercicio 3 - TIR'!$C$13+SQRT(('Ejercicio 3 - TIR'!$E$13-'Ejercicio 3 - TIR'!$C$13)*('Ejercicio 3 - TIR'!$D$13-'Ejercicio 3 - TIR'!$C$13)*B8),'Ejercicio 3 - TIR'!$E$13-SQRT(('Ejercicio 3 - TIR'!$E$13-'Ejercicio 3 - TIR'!$C$13)*('Ejercicio 3 - TIR'!$E$13-'Ejercicio 3 - TIR'!$D$13)*(1-B8)))</f>
        <v>62140.3779190219</v>
      </c>
      <c r="D8" s="17">
        <f ca="1" t="shared" si="70"/>
        <v>0.702619111797512</v>
      </c>
      <c r="E8" s="18">
        <f ca="1">IF(D8&lt;=('Ejercicio 3 - TIR'!$D$14-'Ejercicio 3 - TIR'!$C$14)/('Ejercicio 3 - TIR'!$E$14-'Ejercicio 3 - TIR'!$C$14),'Ejercicio 3 - TIR'!$C$14+SQRT(('Ejercicio 3 - TIR'!$E$14-'Ejercicio 3 - TIR'!$C$14)*('Ejercicio 3 - TIR'!$D$14-'Ejercicio 3 - TIR'!$C$14)*D8),'Ejercicio 3 - TIR'!$E$14-SQRT(('Ejercicio 3 - TIR'!$E$14-'Ejercicio 3 - TIR'!$C$14)*('Ejercicio 3 - TIR'!$E$14-'Ejercicio 3 - TIR'!$D$14)*(1-D8)))</f>
        <v>33321.1428200348</v>
      </c>
      <c r="F8" s="17">
        <f ca="1" t="shared" si="70"/>
        <v>0.179521942596453</v>
      </c>
      <c r="G8" s="18">
        <f ca="1">IF(F8&lt;=('Ejercicio 3 - TIR'!$D$18-'Ejercicio 3 - TIR'!$C$18)/('Ejercicio 3 - TIR'!$E$18-'Ejercicio 3 - TIR'!$C$18),'Ejercicio 3 - TIR'!$C$18+SQRT(('Ejercicio 3 - TIR'!$E$18-'Ejercicio 3 - TIR'!$C$18)*('Ejercicio 3 - TIR'!$D$18-'Ejercicio 3 - TIR'!$C$18)*F8),'Ejercicio 3 - TIR'!$E$18-SQRT(('Ejercicio 3 - TIR'!$E$18-'Ejercicio 3 - TIR'!$C$18)*('Ejercicio 3 - TIR'!$E$18-'Ejercicio 3 - TIR'!$D$18)*(1-F8)))</f>
        <v>35189.2476708544</v>
      </c>
      <c r="H8" s="17">
        <f ca="1" t="shared" ref="H8:L8" si="71">RAND()</f>
        <v>0.202010358376106</v>
      </c>
      <c r="I8" s="18">
        <f ca="1">IF(H8&lt;=('Ejercicio 3 - TIR'!$D$18-'Ejercicio 3 - TIR'!$C$18)/('Ejercicio 3 - TIR'!$E$18-'Ejercicio 3 - TIR'!$C$18),'Ejercicio 3 - TIR'!$C$18+SQRT(('Ejercicio 3 - TIR'!$E$18-'Ejercicio 3 - TIR'!$C$18)*('Ejercicio 3 - TIR'!$D$18-'Ejercicio 3 - TIR'!$C$18)*H8),'Ejercicio 3 - TIR'!$E$18-SQRT(('Ejercicio 3 - TIR'!$E$18-'Ejercicio 3 - TIR'!$C$18)*('Ejercicio 3 - TIR'!$E$18-'Ejercicio 3 - TIR'!$D$18)*(1-H8)))</f>
        <v>35504.6847099917</v>
      </c>
      <c r="J8" s="17">
        <f ca="1" t="shared" si="71"/>
        <v>0.25373980423898</v>
      </c>
      <c r="K8" s="18">
        <f ca="1">IF(J8&lt;=('Ejercicio 3 - TIR'!$D$18-'Ejercicio 3 - TIR'!$C$18)/('Ejercicio 3 - TIR'!$E$18-'Ejercicio 3 - TIR'!$C$18),'Ejercicio 3 - TIR'!$C$18+SQRT(('Ejercicio 3 - TIR'!$E$18-'Ejercicio 3 - TIR'!$C$18)*('Ejercicio 3 - TIR'!$D$18-'Ejercicio 3 - TIR'!$C$18)*J8),'Ejercicio 3 - TIR'!$E$18-SQRT(('Ejercicio 3 - TIR'!$E$18-'Ejercicio 3 - TIR'!$C$18)*('Ejercicio 3 - TIR'!$E$18-'Ejercicio 3 - TIR'!$D$18)*(1-J8)))</f>
        <v>36169.3573924556</v>
      </c>
      <c r="L8" s="17">
        <f ca="1" t="shared" si="71"/>
        <v>0.452819379272711</v>
      </c>
      <c r="M8" s="18">
        <f ca="1">IF(L8&lt;=('Ejercicio 3 - TIR'!$D$18-'Ejercicio 3 - TIR'!$C$18)/('Ejercicio 3 - TIR'!$E$18-'Ejercicio 3 - TIR'!$C$18),'Ejercicio 3 - TIR'!$C$18+SQRT(('Ejercicio 3 - TIR'!$E$18-'Ejercicio 3 - TIR'!$C$18)*('Ejercicio 3 - TIR'!$D$18-'Ejercicio 3 - TIR'!$C$18)*L8),'Ejercicio 3 - TIR'!$E$18-SQRT(('Ejercicio 3 - TIR'!$E$18-'Ejercicio 3 - TIR'!$C$18)*('Ejercicio 3 - TIR'!$E$18-'Ejercicio 3 - TIR'!$D$18)*(1-L8)))</f>
        <v>38241.5354692501</v>
      </c>
      <c r="N8" s="17">
        <f ca="1" t="shared" ref="N8:R8" si="72">RAND()</f>
        <v>0.26914018740184</v>
      </c>
      <c r="O8" s="18">
        <f ca="1">IF(N8&lt;=('Ejercicio 3 - TIR'!$D$18-'Ejercicio 3 - TIR'!$C$18)/('Ejercicio 3 - TIR'!$E$18-'Ejercicio 3 - TIR'!$C$18),'Ejercicio 3 - TIR'!$C$18+SQRT(('Ejercicio 3 - TIR'!$E$18-'Ejercicio 3 - TIR'!$C$18)*('Ejercicio 3 - TIR'!$D$18-'Ejercicio 3 - TIR'!$C$18)*N8),'Ejercicio 3 - TIR'!$E$18-SQRT(('Ejercicio 3 - TIR'!$E$18-'Ejercicio 3 - TIR'!$C$18)*('Ejercicio 3 - TIR'!$E$18-'Ejercicio 3 - TIR'!$D$18)*(1-N8)))</f>
        <v>36353.8199620603</v>
      </c>
      <c r="P8" s="17">
        <f ca="1" t="shared" si="72"/>
        <v>0.838626286356466</v>
      </c>
      <c r="Q8" s="19">
        <f ca="1">IF(P8&lt;=('Ejercicio 3 - TIR'!$D$22-'Ejercicio 3 - TIR'!$C$22)/('Ejercicio 3 - TIR'!$E$22-'Ejercicio 3 - TIR'!$C$22),'Ejercicio 3 - TIR'!$C$22+SQRT(('Ejercicio 3 - TIR'!$E$22-'Ejercicio 3 - TIR'!$C$22)*('Ejercicio 3 - TIR'!$D$22-'Ejercicio 3 - TIR'!$C$22)*P8),'Ejercicio 3 - TIR'!$E$22-SQRT(('Ejercicio 3 - TIR'!$E$22-'Ejercicio 3 - TIR'!$C$22)*('Ejercicio 3 - TIR'!$E$22-'Ejercicio 3 - TIR'!$D$22)*(1-P8)))</f>
        <v>0.162956740788266</v>
      </c>
      <c r="R8" s="17">
        <f ca="1" t="shared" si="72"/>
        <v>0.455940161974416</v>
      </c>
      <c r="S8" s="19">
        <f ca="1">IF(R8&lt;=('Ejercicio 3 - TIR'!$D$23-'Ejercicio 3 - TIR'!$C$23)/('Ejercicio 3 - TIR'!$E$23-'Ejercicio 3 - TIR'!$C$23),'Ejercicio 3 - TIR'!$C$23+SQRT(('Ejercicio 3 - TIR'!$E$23-'Ejercicio 3 - TIR'!$C$23)*('Ejercicio 3 - TIR'!$D$23-'Ejercicio 3 - TIR'!$C$23)*R8),'Ejercicio 3 - TIR'!$E$23-SQRT(('Ejercicio 3 - TIR'!$E$23-'Ejercicio 3 - TIR'!$C$23)*('Ejercicio 3 - TIR'!$E$23-'Ejercicio 3 - TIR'!$D$23)*(1-R8)))</f>
        <v>0.148647727511165</v>
      </c>
      <c r="T8" s="17">
        <f ca="1" t="shared" ref="T8:X8" si="73">RAND()</f>
        <v>0.488389167591211</v>
      </c>
      <c r="U8" s="19">
        <f ca="1">IF(T8&lt;=('Ejercicio 3 - TIR'!$D$24-'Ejercicio 3 - TIR'!$C$24)/('Ejercicio 3 - TIR'!$E$24-'Ejercicio 3 - TIR'!$C$24),'Ejercicio 3 - TIR'!$C$24+SQRT(('Ejercicio 3 - TIR'!$E$24-'Ejercicio 3 - TIR'!$C$24)*('Ejercicio 3 - TIR'!$D$24-'Ejercicio 3 - TIR'!$C$24)*T8),'Ejercicio 3 - TIR'!$E$24-SQRT(('Ejercicio 3 - TIR'!$E$24-'Ejercicio 3 - TIR'!$C$24)*('Ejercicio 3 - TIR'!$E$24-'Ejercicio 3 - TIR'!$D$24)*(1-T8)))</f>
        <v>0.182151481789314</v>
      </c>
      <c r="V8" s="17">
        <f ca="1" t="shared" si="73"/>
        <v>0.88945503890471</v>
      </c>
      <c r="W8" s="19">
        <f ca="1">IF(V8&lt;=('Ejercicio 3 - TIR'!$D$25-'Ejercicio 3 - TIR'!$C$25)/('Ejercicio 3 - TIR'!$E$25-'Ejercicio 3 - TIR'!$C$25),'Ejercicio 3 - TIR'!$C$25+SQRT(('Ejercicio 3 - TIR'!$E$25-'Ejercicio 3 - TIR'!$C$25)*('Ejercicio 3 - TIR'!$D$25-'Ejercicio 3 - TIR'!$C$25)*V8),'Ejercicio 3 - TIR'!$E$25-SQRT(('Ejercicio 3 - TIR'!$E$25-'Ejercicio 3 - TIR'!$C$25)*('Ejercicio 3 - TIR'!$E$25-'Ejercicio 3 - TIR'!$D$25)*(1-V8)))</f>
        <v>0.2303300390485</v>
      </c>
      <c r="X8" s="17">
        <f ca="1" t="shared" si="73"/>
        <v>0.6325471621856</v>
      </c>
      <c r="Y8" s="19">
        <f ca="1">IF(X8&lt;=('Ejercicio 3 - TIR'!$D$26-'Ejercicio 3 - TIR'!$C$26)/('Ejercicio 3 - TIR'!$E$26-'Ejercicio 3 - TIR'!$C$26),'Ejercicio 3 - TIR'!$C$26+SQRT(('Ejercicio 3 - TIR'!$E$26-'Ejercicio 3 - TIR'!$C$26)*('Ejercicio 3 - TIR'!$D$26-'Ejercicio 3 - TIR'!$C$26)*X8),'Ejercicio 3 - TIR'!$E$26-SQRT(('Ejercicio 3 - TIR'!$E$26-'Ejercicio 3 - TIR'!$C$26)*('Ejercicio 3 - TIR'!$E$26-'Ejercicio 3 - TIR'!$D$26)*(1-X8)))</f>
        <v>0.235455131337069</v>
      </c>
      <c r="Z8" s="17">
        <f ca="1" t="shared" si="4"/>
        <v>1.16295674078827</v>
      </c>
      <c r="AA8" s="17">
        <f ca="1" t="shared" si="5"/>
        <v>1.33582761750023</v>
      </c>
      <c r="AB8" s="17">
        <f ca="1" t="shared" si="6"/>
        <v>1.57915059744299</v>
      </c>
      <c r="AC8" s="17">
        <f ca="1" t="shared" si="7"/>
        <v>1.9428764162155</v>
      </c>
      <c r="AD8" s="17">
        <f ca="1" t="shared" si="8"/>
        <v>2.40033663796721</v>
      </c>
      <c r="AE8" s="16">
        <f ca="1" t="shared" si="9"/>
        <v>5429.90483329319</v>
      </c>
      <c r="AF8" s="16">
        <f ca="1" t="shared" si="10"/>
        <v>6237.04784736411</v>
      </c>
      <c r="AG8" s="16">
        <f ca="1" t="shared" si="11"/>
        <v>7373.13535475234</v>
      </c>
      <c r="AH8" s="16">
        <f ca="1" t="shared" si="12"/>
        <v>9071.38990892232</v>
      </c>
      <c r="AI8" s="16">
        <f ca="1" t="shared" si="13"/>
        <v>11207.2952113374</v>
      </c>
      <c r="AJ8" s="18">
        <f ca="1" t="shared" si="14"/>
        <v>40923.5727820879</v>
      </c>
      <c r="AK8" s="18">
        <f ca="1" t="shared" si="15"/>
        <v>47428.1383862451</v>
      </c>
      <c r="AL8" s="18">
        <f ca="1" t="shared" si="16"/>
        <v>57116.8623354253</v>
      </c>
      <c r="AM8" s="18">
        <f ca="1" t="shared" si="17"/>
        <v>74298.5773830743</v>
      </c>
      <c r="AN8" s="18">
        <f ca="1" t="shared" si="18"/>
        <v>87261.405984997</v>
      </c>
      <c r="AO8" s="18">
        <f ca="1">C8/'Ejercicio 3 - TIR'!$D$7</f>
        <v>12428.0755838044</v>
      </c>
      <c r="AP8" s="18">
        <f ca="1" t="shared" si="19"/>
        <v>28495.4971982835</v>
      </c>
      <c r="AQ8" s="18">
        <f ca="1" t="shared" si="20"/>
        <v>35000.0628024407</v>
      </c>
      <c r="AR8" s="18">
        <f ca="1" t="shared" si="21"/>
        <v>44688.7867516209</v>
      </c>
      <c r="AS8" s="18">
        <f ca="1" t="shared" si="22"/>
        <v>61870.5017992699</v>
      </c>
      <c r="AT8" s="18">
        <f ca="1" t="shared" si="23"/>
        <v>74833.3304011926</v>
      </c>
      <c r="AU8" s="18">
        <f ca="1">AP8*'Ejercicio 3 - TIR'!$D$5</f>
        <v>14247.7485991418</v>
      </c>
      <c r="AV8" s="18">
        <f ca="1">AQ8*'Ejercicio 3 - TIR'!$D$5</f>
        <v>17500.0314012204</v>
      </c>
      <c r="AW8" s="18">
        <f ca="1">AR8*'Ejercicio 3 - TIR'!$D$5</f>
        <v>22344.3933758105</v>
      </c>
      <c r="AX8" s="18">
        <f ca="1">AS8*'Ejercicio 3 - TIR'!$D$5</f>
        <v>30935.250899635</v>
      </c>
      <c r="AY8" s="18">
        <f ca="1">AT8*'Ejercicio 3 - TIR'!$D$5</f>
        <v>37416.6652005963</v>
      </c>
      <c r="AZ8" s="18">
        <f ca="1" t="shared" ref="AZ8:BD8" si="74">AJ8-AU8-AE8</f>
        <v>21245.919349653</v>
      </c>
      <c r="BA8" s="18">
        <f ca="1" t="shared" si="74"/>
        <v>23691.0591376606</v>
      </c>
      <c r="BB8" s="18">
        <f ca="1" t="shared" si="74"/>
        <v>27399.3336048625</v>
      </c>
      <c r="BC8" s="18">
        <f ca="1" t="shared" si="74"/>
        <v>34291.936574517</v>
      </c>
      <c r="BD8" s="18">
        <f ca="1" t="shared" si="74"/>
        <v>38637.4455730633</v>
      </c>
      <c r="BE8" s="18">
        <f ca="1" t="shared" ref="BE8:BI8" si="75">AZ8/Z8</f>
        <v>18268.8818977499</v>
      </c>
      <c r="BF8" s="18">
        <f ca="1" t="shared" si="75"/>
        <v>17735.1170370278</v>
      </c>
      <c r="BG8" s="18">
        <f ca="1" t="shared" si="75"/>
        <v>17350.6780475709</v>
      </c>
      <c r="BH8" s="18">
        <f ca="1" t="shared" si="75"/>
        <v>17650.0863813633</v>
      </c>
      <c r="BI8" s="18">
        <f ca="1" t="shared" si="75"/>
        <v>16096.6778417316</v>
      </c>
      <c r="BJ8" s="18">
        <f ca="1" t="shared" si="26"/>
        <v>79981.9599298674</v>
      </c>
      <c r="BK8" s="18">
        <f ca="1" t="shared" si="27"/>
        <v>29831.5651632313</v>
      </c>
      <c r="BL8" s="18">
        <f ca="1" t="shared" si="28"/>
        <v>109813.525093099</v>
      </c>
      <c r="BM8" s="18">
        <f ca="1">BK8*'Ejercicio 3 - TIR'!$D$5</f>
        <v>14915.7825816157</v>
      </c>
      <c r="BN8" s="18">
        <f ca="1" t="shared" si="29"/>
        <v>94897.7425114831</v>
      </c>
      <c r="BO8" s="18">
        <f ca="1" t="shared" si="30"/>
        <v>39535.180611937</v>
      </c>
      <c r="BP8" s="18">
        <f ca="1" t="shared" si="31"/>
        <v>-95461.5207390566</v>
      </c>
      <c r="BQ8" s="18">
        <f ca="1" t="shared" ref="BQ8:BT8" si="76">BE8</f>
        <v>18268.8818977499</v>
      </c>
      <c r="BR8" s="18">
        <f ca="1" t="shared" si="76"/>
        <v>17735.1170370278</v>
      </c>
      <c r="BS8" s="18">
        <f ca="1" t="shared" si="76"/>
        <v>17350.6780475709</v>
      </c>
      <c r="BT8" s="18">
        <f ca="1" t="shared" si="76"/>
        <v>17650.0863813633</v>
      </c>
      <c r="BU8" s="18">
        <f ca="1" t="shared" si="33"/>
        <v>55631.8584536686</v>
      </c>
      <c r="BV8" s="20">
        <f ca="1" t="shared" si="34"/>
        <v>8.41932608032039</v>
      </c>
    </row>
    <row r="9" ht="15" customHeight="1" spans="1:74">
      <c r="A9" s="16">
        <v>8</v>
      </c>
      <c r="B9" s="17">
        <f ca="1" t="shared" ref="B9:F9" si="77">RAND()</f>
        <v>0.553521724870247</v>
      </c>
      <c r="C9" s="18">
        <f ca="1">IF(B9&lt;=('Ejercicio 3 - TIR'!$D$13-'Ejercicio 3 - TIR'!$C$13)/('Ejercicio 3 - TIR'!$E$13-'Ejercicio 3 - TIR'!$C$13),'Ejercicio 3 - TIR'!$C$13+SQRT(('Ejercicio 3 - TIR'!$E$13-'Ejercicio 3 - TIR'!$C$13)*('Ejercicio 3 - TIR'!$D$13-'Ejercicio 3 - TIR'!$C$13)*B9),'Ejercicio 3 - TIR'!$E$13-SQRT(('Ejercicio 3 - TIR'!$E$13-'Ejercicio 3 - TIR'!$C$13)*('Ejercicio 3 - TIR'!$E$13-'Ejercicio 3 - TIR'!$D$13)*(1-B9)))</f>
        <v>76853.2090743511</v>
      </c>
      <c r="D9" s="17">
        <f ca="1" t="shared" si="77"/>
        <v>0.4774461061125</v>
      </c>
      <c r="E9" s="18">
        <f ca="1">IF(D9&lt;=('Ejercicio 3 - TIR'!$D$14-'Ejercicio 3 - TIR'!$C$14)/('Ejercicio 3 - TIR'!$E$14-'Ejercicio 3 - TIR'!$C$14),'Ejercicio 3 - TIR'!$C$14+SQRT(('Ejercicio 3 - TIR'!$E$14-'Ejercicio 3 - TIR'!$C$14)*('Ejercicio 3 - TIR'!$D$14-'Ejercicio 3 - TIR'!$C$14)*D9),'Ejercicio 3 - TIR'!$E$14-SQRT(('Ejercicio 3 - TIR'!$E$14-'Ejercicio 3 - TIR'!$C$14)*('Ejercicio 3 - TIR'!$E$14-'Ejercicio 3 - TIR'!$D$14)*(1-D9)))</f>
        <v>31146.5778320965</v>
      </c>
      <c r="F9" s="17">
        <f ca="1" t="shared" si="77"/>
        <v>0.675341245837989</v>
      </c>
      <c r="G9" s="18">
        <f ca="1">IF(F9&lt;=('Ejercicio 3 - TIR'!$D$18-'Ejercicio 3 - TIR'!$C$18)/('Ejercicio 3 - TIR'!$E$18-'Ejercicio 3 - TIR'!$C$18),'Ejercicio 3 - TIR'!$C$18+SQRT(('Ejercicio 3 - TIR'!$E$18-'Ejercicio 3 - TIR'!$C$18)*('Ejercicio 3 - TIR'!$D$18-'Ejercicio 3 - TIR'!$C$18)*F9),'Ejercicio 3 - TIR'!$E$18-SQRT(('Ejercicio 3 - TIR'!$E$18-'Ejercicio 3 - TIR'!$C$18)*('Ejercicio 3 - TIR'!$E$18-'Ejercicio 3 - TIR'!$D$18)*(1-F9)))</f>
        <v>40065.4882144075</v>
      </c>
      <c r="H9" s="17">
        <f ca="1" t="shared" ref="H9:L9" si="78">RAND()</f>
        <v>0.904619310054552</v>
      </c>
      <c r="I9" s="18">
        <f ca="1">IF(H9&lt;=('Ejercicio 3 - TIR'!$D$18-'Ejercicio 3 - TIR'!$C$18)/('Ejercicio 3 - TIR'!$E$18-'Ejercicio 3 - TIR'!$C$18),'Ejercicio 3 - TIR'!$C$18+SQRT(('Ejercicio 3 - TIR'!$E$18-'Ejercicio 3 - TIR'!$C$18)*('Ejercicio 3 - TIR'!$D$18-'Ejercicio 3 - TIR'!$C$18)*H9),'Ejercicio 3 - TIR'!$E$18-SQRT(('Ejercicio 3 - TIR'!$E$18-'Ejercicio 3 - TIR'!$C$18)*('Ejercicio 3 - TIR'!$E$18-'Ejercicio 3 - TIR'!$D$18)*(1-H9)))</f>
        <v>42325.3875522034</v>
      </c>
      <c r="J9" s="17">
        <f ca="1" t="shared" si="78"/>
        <v>0.0261236374464775</v>
      </c>
      <c r="K9" s="18">
        <f ca="1">IF(J9&lt;=('Ejercicio 3 - TIR'!$D$18-'Ejercicio 3 - TIR'!$C$18)/('Ejercicio 3 - TIR'!$E$18-'Ejercicio 3 - TIR'!$C$18),'Ejercicio 3 - TIR'!$C$18+SQRT(('Ejercicio 3 - TIR'!$E$18-'Ejercicio 3 - TIR'!$C$18)*('Ejercicio 3 - TIR'!$D$18-'Ejercicio 3 - TIR'!$C$18)*J9),'Ejercicio 3 - TIR'!$E$18-SQRT(('Ejercicio 3 - TIR'!$E$18-'Ejercicio 3 - TIR'!$C$18)*('Ejercicio 3 - TIR'!$E$18-'Ejercicio 3 - TIR'!$D$18)*(1-J9)))</f>
        <v>31979.5316660694</v>
      </c>
      <c r="L9" s="17">
        <f ca="1" t="shared" si="78"/>
        <v>0.466938523147064</v>
      </c>
      <c r="M9" s="18">
        <f ca="1">IF(L9&lt;=('Ejercicio 3 - TIR'!$D$18-'Ejercicio 3 - TIR'!$C$18)/('Ejercicio 3 - TIR'!$E$18-'Ejercicio 3 - TIR'!$C$18),'Ejercicio 3 - TIR'!$C$18+SQRT(('Ejercicio 3 - TIR'!$E$18-'Ejercicio 3 - TIR'!$C$18)*('Ejercicio 3 - TIR'!$D$18-'Ejercicio 3 - TIR'!$C$18)*L9),'Ejercicio 3 - TIR'!$E$18-SQRT(('Ejercicio 3 - TIR'!$E$18-'Ejercicio 3 - TIR'!$C$18)*('Ejercicio 3 - TIR'!$E$18-'Ejercicio 3 - TIR'!$D$18)*(1-L9)))</f>
        <v>38369.0368903512</v>
      </c>
      <c r="N9" s="17">
        <f ca="1" t="shared" ref="N9:R9" si="79">RAND()</f>
        <v>0.592291719665458</v>
      </c>
      <c r="O9" s="18">
        <f ca="1">IF(N9&lt;=('Ejercicio 3 - TIR'!$D$18-'Ejercicio 3 - TIR'!$C$18)/('Ejercicio 3 - TIR'!$E$18-'Ejercicio 3 - TIR'!$C$18),'Ejercicio 3 - TIR'!$C$18+SQRT(('Ejercicio 3 - TIR'!$E$18-'Ejercicio 3 - TIR'!$C$18)*('Ejercicio 3 - TIR'!$D$18-'Ejercicio 3 - TIR'!$C$18)*N9),'Ejercicio 3 - TIR'!$E$18-SQRT(('Ejercicio 3 - TIR'!$E$18-'Ejercicio 3 - TIR'!$C$18)*('Ejercicio 3 - TIR'!$E$18-'Ejercicio 3 - TIR'!$D$18)*(1-N9)))</f>
        <v>39425.6966824643</v>
      </c>
      <c r="P9" s="17">
        <f ca="1" t="shared" si="79"/>
        <v>0.786354425380889</v>
      </c>
      <c r="Q9" s="19">
        <f ca="1">IF(P9&lt;=('Ejercicio 3 - TIR'!$D$22-'Ejercicio 3 - TIR'!$C$22)/('Ejercicio 3 - TIR'!$E$22-'Ejercicio 3 - TIR'!$C$22),'Ejercicio 3 - TIR'!$C$22+SQRT(('Ejercicio 3 - TIR'!$E$22-'Ejercicio 3 - TIR'!$C$22)*('Ejercicio 3 - TIR'!$D$22-'Ejercicio 3 - TIR'!$C$22)*P9),'Ejercicio 3 - TIR'!$E$22-SQRT(('Ejercicio 3 - TIR'!$E$22-'Ejercicio 3 - TIR'!$C$22)*('Ejercicio 3 - TIR'!$E$22-'Ejercicio 3 - TIR'!$D$22)*(1-P9)))</f>
        <v>0.160389746704481</v>
      </c>
      <c r="R9" s="17">
        <f ca="1" t="shared" si="79"/>
        <v>0.51494080965586</v>
      </c>
      <c r="S9" s="19">
        <f ca="1">IF(R9&lt;=('Ejercicio 3 - TIR'!$D$23-'Ejercicio 3 - TIR'!$C$23)/('Ejercicio 3 - TIR'!$E$23-'Ejercicio 3 - TIR'!$C$23),'Ejercicio 3 - TIR'!$C$23+SQRT(('Ejercicio 3 - TIR'!$E$23-'Ejercicio 3 - TIR'!$C$23)*('Ejercicio 3 - TIR'!$D$23-'Ejercicio 3 - TIR'!$C$23)*R9),'Ejercicio 3 - TIR'!$E$23-SQRT(('Ejercicio 3 - TIR'!$E$23-'Ejercicio 3 - TIR'!$C$23)*('Ejercicio 3 - TIR'!$E$23-'Ejercicio 3 - TIR'!$D$23)*(1-R9)))</f>
        <v>0.150451623688949</v>
      </c>
      <c r="T9" s="17">
        <f ca="1" t="shared" ref="T9:X9" si="80">RAND()</f>
        <v>0.186387425520258</v>
      </c>
      <c r="U9" s="19">
        <f ca="1">IF(T9&lt;=('Ejercicio 3 - TIR'!$D$24-'Ejercicio 3 - TIR'!$C$24)/('Ejercicio 3 - TIR'!$E$24-'Ejercicio 3 - TIR'!$C$24),'Ejercicio 3 - TIR'!$C$24+SQRT(('Ejercicio 3 - TIR'!$E$24-'Ejercicio 3 - TIR'!$C$24)*('Ejercicio 3 - TIR'!$D$24-'Ejercicio 3 - TIR'!$C$24)*T9),'Ejercicio 3 - TIR'!$E$24-SQRT(('Ejercicio 3 - TIR'!$E$24-'Ejercicio 3 - TIR'!$C$24)*('Ejercicio 3 - TIR'!$E$24-'Ejercicio 3 - TIR'!$D$24)*(1-T9)))</f>
        <v>0.169784175332637</v>
      </c>
      <c r="V9" s="17">
        <f ca="1" t="shared" si="80"/>
        <v>0.424902025788646</v>
      </c>
      <c r="W9" s="19">
        <f ca="1">IF(V9&lt;=('Ejercicio 3 - TIR'!$D$25-'Ejercicio 3 - TIR'!$C$25)/('Ejercicio 3 - TIR'!$E$25-'Ejercicio 3 - TIR'!$C$25),'Ejercicio 3 - TIR'!$C$25+SQRT(('Ejercicio 3 - TIR'!$E$25-'Ejercicio 3 - TIR'!$C$25)*('Ejercicio 3 - TIR'!$D$25-'Ejercicio 3 - TIR'!$C$25)*V9),'Ejercicio 3 - TIR'!$E$25-SQRT(('Ejercicio 3 - TIR'!$E$25-'Ejercicio 3 - TIR'!$C$25)*('Ejercicio 3 - TIR'!$E$25-'Ejercicio 3 - TIR'!$D$25)*(1-V9)))</f>
        <v>0.205135282127938</v>
      </c>
      <c r="X9" s="17">
        <f ca="1" t="shared" si="80"/>
        <v>0.707280673252691</v>
      </c>
      <c r="Y9" s="19">
        <f ca="1">IF(X9&lt;=('Ejercicio 3 - TIR'!$D$26-'Ejercicio 3 - TIR'!$C$26)/('Ejercicio 3 - TIR'!$E$26-'Ejercicio 3 - TIR'!$C$26),'Ejercicio 3 - TIR'!$C$26+SQRT(('Ejercicio 3 - TIR'!$E$26-'Ejercicio 3 - TIR'!$C$26)*('Ejercicio 3 - TIR'!$D$26-'Ejercicio 3 - TIR'!$C$26)*X9),'Ejercicio 3 - TIR'!$E$26-SQRT(('Ejercicio 3 - TIR'!$E$26-'Ejercicio 3 - TIR'!$C$26)*('Ejercicio 3 - TIR'!$E$26-'Ejercicio 3 - TIR'!$D$26)*(1-X9)))</f>
        <v>0.240242178575336</v>
      </c>
      <c r="Z9" s="17">
        <f ca="1" t="shared" si="4"/>
        <v>1.16038974670448</v>
      </c>
      <c r="AA9" s="17">
        <f ca="1" t="shared" si="5"/>
        <v>1.33497226820818</v>
      </c>
      <c r="AB9" s="17">
        <f ca="1" t="shared" si="6"/>
        <v>1.56162943385785</v>
      </c>
      <c r="AC9" s="17">
        <f ca="1" t="shared" si="7"/>
        <v>1.88197472835157</v>
      </c>
      <c r="AD9" s="17">
        <f ca="1" t="shared" si="8"/>
        <v>2.33410443711447</v>
      </c>
      <c r="AE9" s="16">
        <f ca="1" t="shared" si="9"/>
        <v>4995.59172920137</v>
      </c>
      <c r="AF9" s="16">
        <f ca="1" t="shared" si="10"/>
        <v>5747.18661614681</v>
      </c>
      <c r="AG9" s="16">
        <f ca="1" t="shared" si="11"/>
        <v>6722.96795625206</v>
      </c>
      <c r="AH9" s="16">
        <f ca="1" t="shared" si="12"/>
        <v>8102.08588469491</v>
      </c>
      <c r="AI9" s="16">
        <f ca="1" t="shared" si="13"/>
        <v>10048.5486486385</v>
      </c>
      <c r="AJ9" s="18">
        <f ca="1" t="shared" si="14"/>
        <v>46491.5817207077</v>
      </c>
      <c r="AK9" s="18">
        <f ca="1" t="shared" si="15"/>
        <v>56503.2186233552</v>
      </c>
      <c r="AL9" s="18">
        <f ca="1" t="shared" si="16"/>
        <v>49940.1779307231</v>
      </c>
      <c r="AM9" s="18">
        <f ca="1" t="shared" si="17"/>
        <v>72209.55777883</v>
      </c>
      <c r="AN9" s="18">
        <f ca="1" t="shared" si="18"/>
        <v>92023.6935628693</v>
      </c>
      <c r="AO9" s="18">
        <f ca="1">C9/'Ejercicio 3 - TIR'!$D$7</f>
        <v>15370.6418148702</v>
      </c>
      <c r="AP9" s="18">
        <f ca="1" t="shared" si="19"/>
        <v>31120.9399058375</v>
      </c>
      <c r="AQ9" s="18">
        <f ca="1" t="shared" si="20"/>
        <v>41132.576808485</v>
      </c>
      <c r="AR9" s="18">
        <f ca="1" t="shared" si="21"/>
        <v>34569.5361158528</v>
      </c>
      <c r="AS9" s="18">
        <f ca="1" t="shared" si="22"/>
        <v>56838.9159639597</v>
      </c>
      <c r="AT9" s="18">
        <f ca="1" t="shared" si="23"/>
        <v>76653.0517479991</v>
      </c>
      <c r="AU9" s="18">
        <f ca="1">AP9*'Ejercicio 3 - TIR'!$D$5</f>
        <v>15560.4699529188</v>
      </c>
      <c r="AV9" s="18">
        <f ca="1">AQ9*'Ejercicio 3 - TIR'!$D$5</f>
        <v>20566.2884042425</v>
      </c>
      <c r="AW9" s="18">
        <f ca="1">AR9*'Ejercicio 3 - TIR'!$D$5</f>
        <v>17284.7680579264</v>
      </c>
      <c r="AX9" s="18">
        <f ca="1">AS9*'Ejercicio 3 - TIR'!$D$5</f>
        <v>28419.4579819799</v>
      </c>
      <c r="AY9" s="18">
        <f ca="1">AT9*'Ejercicio 3 - TIR'!$D$5</f>
        <v>38326.5258739995</v>
      </c>
      <c r="AZ9" s="18">
        <f ca="1" t="shared" ref="AZ9:BD9" si="81">AJ9-AU9-AE9</f>
        <v>25935.5200385876</v>
      </c>
      <c r="BA9" s="18">
        <f ca="1" t="shared" si="81"/>
        <v>30189.7436029659</v>
      </c>
      <c r="BB9" s="18">
        <f ca="1" t="shared" si="81"/>
        <v>25932.4419165446</v>
      </c>
      <c r="BC9" s="18">
        <f ca="1" t="shared" si="81"/>
        <v>35688.0139121552</v>
      </c>
      <c r="BD9" s="18">
        <f ca="1" t="shared" si="81"/>
        <v>43648.6190402313</v>
      </c>
      <c r="BE9" s="18">
        <f ca="1" t="shared" ref="BE9:BI9" si="82">AZ9/Z9</f>
        <v>22350.6973516827</v>
      </c>
      <c r="BF9" s="18">
        <f ca="1" t="shared" si="82"/>
        <v>22614.5099204847</v>
      </c>
      <c r="BG9" s="18">
        <f ca="1" t="shared" si="82"/>
        <v>16606.0150726547</v>
      </c>
      <c r="BH9" s="18">
        <f ca="1" t="shared" si="82"/>
        <v>18963.0675558617</v>
      </c>
      <c r="BI9" s="18">
        <f ca="1" t="shared" si="82"/>
        <v>18700.371048603</v>
      </c>
      <c r="BJ9" s="18">
        <f ca="1" t="shared" si="26"/>
        <v>72699.3655188277</v>
      </c>
      <c r="BK9" s="18">
        <f ca="1" t="shared" si="27"/>
        <v>35876.6832613858</v>
      </c>
      <c r="BL9" s="18">
        <f ca="1" t="shared" si="28"/>
        <v>108576.048780214</v>
      </c>
      <c r="BM9" s="18">
        <f ca="1">BK9*'Ejercicio 3 - TIR'!$D$5</f>
        <v>17938.3416306929</v>
      </c>
      <c r="BN9" s="18">
        <f ca="1" t="shared" si="29"/>
        <v>90637.7071495206</v>
      </c>
      <c r="BO9" s="18">
        <f ca="1" t="shared" si="30"/>
        <v>38831.8987395316</v>
      </c>
      <c r="BP9" s="18">
        <f ca="1" t="shared" si="31"/>
        <v>-107999.786906448</v>
      </c>
      <c r="BQ9" s="18">
        <f ca="1" t="shared" ref="BQ9:BT9" si="83">BE9</f>
        <v>22350.6973516827</v>
      </c>
      <c r="BR9" s="18">
        <f ca="1" t="shared" si="83"/>
        <v>22614.5099204847</v>
      </c>
      <c r="BS9" s="18">
        <f ca="1" t="shared" si="83"/>
        <v>16606.0150726547</v>
      </c>
      <c r="BT9" s="18">
        <f ca="1" t="shared" si="83"/>
        <v>18963.0675558617</v>
      </c>
      <c r="BU9" s="18">
        <f ca="1" t="shared" si="33"/>
        <v>57532.2697881346</v>
      </c>
      <c r="BV9" s="20">
        <f ca="1" t="shared" si="34"/>
        <v>7.5005940692183</v>
      </c>
    </row>
    <row r="10" ht="15" customHeight="1" spans="1:74">
      <c r="A10" s="16">
        <v>9</v>
      </c>
      <c r="B10" s="17">
        <f ca="1" t="shared" ref="B10:F10" si="84">RAND()</f>
        <v>0.770602381681555</v>
      </c>
      <c r="C10" s="18">
        <f ca="1">IF(B10&lt;=('Ejercicio 3 - TIR'!$D$13-'Ejercicio 3 - TIR'!$C$13)/('Ejercicio 3 - TIR'!$E$13-'Ejercicio 3 - TIR'!$C$13),'Ejercicio 3 - TIR'!$C$13+SQRT(('Ejercicio 3 - TIR'!$E$13-'Ejercicio 3 - TIR'!$C$13)*('Ejercicio 3 - TIR'!$D$13-'Ejercicio 3 - TIR'!$C$13)*B10),'Ejercicio 3 - TIR'!$E$13-SQRT(('Ejercicio 3 - TIR'!$E$13-'Ejercicio 3 - TIR'!$C$13)*('Ejercicio 3 - TIR'!$E$13-'Ejercicio 3 - TIR'!$D$13)*(1-B10)))</f>
        <v>83408.5220073035</v>
      </c>
      <c r="D10" s="17">
        <f ca="1" t="shared" si="84"/>
        <v>0.153628738486931</v>
      </c>
      <c r="E10" s="18">
        <f ca="1">IF(D10&lt;=('Ejercicio 3 - TIR'!$D$14-'Ejercicio 3 - TIR'!$C$14)/('Ejercicio 3 - TIR'!$E$14-'Ejercicio 3 - TIR'!$C$14),'Ejercicio 3 - TIR'!$C$14+SQRT(('Ejercicio 3 - TIR'!$E$14-'Ejercicio 3 - TIR'!$C$14)*('Ejercicio 3 - TIR'!$D$14-'Ejercicio 3 - TIR'!$C$14)*D10),'Ejercicio 3 - TIR'!$E$14-SQRT(('Ejercicio 3 - TIR'!$E$14-'Ejercicio 3 - TIR'!$C$14)*('Ejercicio 3 - TIR'!$E$14-'Ejercicio 3 - TIR'!$D$14)*(1-D10)))</f>
        <v>28394.4300532666</v>
      </c>
      <c r="F10" s="17">
        <f ca="1" t="shared" si="84"/>
        <v>0.854823431346809</v>
      </c>
      <c r="G10" s="18">
        <f ca="1">IF(F10&lt;=('Ejercicio 3 - TIR'!$D$18-'Ejercicio 3 - TIR'!$C$18)/('Ejercicio 3 - TIR'!$E$18-'Ejercicio 3 - TIR'!$C$18),'Ejercicio 3 - TIR'!$C$18+SQRT(('Ejercicio 3 - TIR'!$E$18-'Ejercicio 3 - TIR'!$C$18)*('Ejercicio 3 - TIR'!$D$18-'Ejercicio 3 - TIR'!$C$18)*F10),'Ejercicio 3 - TIR'!$E$18-SQRT(('Ejercicio 3 - TIR'!$E$18-'Ejercicio 3 - TIR'!$C$18)*('Ejercicio 3 - TIR'!$E$18-'Ejercicio 3 - TIR'!$D$18)*(1-F10)))</f>
        <v>41700.2662760475</v>
      </c>
      <c r="H10" s="17">
        <f ca="1" t="shared" ref="H10:L10" si="85">RAND()</f>
        <v>0.524784478431203</v>
      </c>
      <c r="I10" s="18">
        <f ca="1">IF(H10&lt;=('Ejercicio 3 - TIR'!$D$18-'Ejercicio 3 - TIR'!$C$18)/('Ejercicio 3 - TIR'!$E$18-'Ejercicio 3 - TIR'!$C$18),'Ejercicio 3 - TIR'!$C$18+SQRT(('Ejercicio 3 - TIR'!$E$18-'Ejercicio 3 - TIR'!$C$18)*('Ejercicio 3 - TIR'!$D$18-'Ejercicio 3 - TIR'!$C$18)*H10),'Ejercicio 3 - TIR'!$E$18-SQRT(('Ejercicio 3 - TIR'!$E$18-'Ejercicio 3 - TIR'!$C$18)*('Ejercicio 3 - TIR'!$E$18-'Ejercicio 3 - TIR'!$D$18)*(1-H10)))</f>
        <v>38872.2979979643</v>
      </c>
      <c r="J10" s="17">
        <f ca="1" t="shared" si="85"/>
        <v>0.68654985282392</v>
      </c>
      <c r="K10" s="18">
        <f ca="1">IF(J10&lt;=('Ejercicio 3 - TIR'!$D$18-'Ejercicio 3 - TIR'!$C$18)/('Ejercicio 3 - TIR'!$E$18-'Ejercicio 3 - TIR'!$C$18),'Ejercicio 3 - TIR'!$C$18+SQRT(('Ejercicio 3 - TIR'!$E$18-'Ejercicio 3 - TIR'!$C$18)*('Ejercicio 3 - TIR'!$D$18-'Ejercicio 3 - TIR'!$C$18)*J10),'Ejercicio 3 - TIR'!$E$18-SQRT(('Ejercicio 3 - TIR'!$E$18-'Ejercicio 3 - TIR'!$C$18)*('Ejercicio 3 - TIR'!$E$18-'Ejercicio 3 - TIR'!$D$18)*(1-J10)))</f>
        <v>40151.4165946943</v>
      </c>
      <c r="L10" s="17">
        <f ca="1" t="shared" si="85"/>
        <v>0.444590951562759</v>
      </c>
      <c r="M10" s="18">
        <f ca="1">IF(L10&lt;=('Ejercicio 3 - TIR'!$D$18-'Ejercicio 3 - TIR'!$C$18)/('Ejercicio 3 - TIR'!$E$18-'Ejercicio 3 - TIR'!$C$18),'Ejercicio 3 - TIR'!$C$18+SQRT(('Ejercicio 3 - TIR'!$E$18-'Ejercicio 3 - TIR'!$C$18)*('Ejercicio 3 - TIR'!$D$18-'Ejercicio 3 - TIR'!$C$18)*L10),'Ejercicio 3 - TIR'!$E$18-SQRT(('Ejercicio 3 - TIR'!$E$18-'Ejercicio 3 - TIR'!$C$18)*('Ejercicio 3 - TIR'!$E$18-'Ejercicio 3 - TIR'!$D$18)*(1-L10)))</f>
        <v>38166.311452205</v>
      </c>
      <c r="N10" s="17">
        <f ca="1" t="shared" ref="N10:R10" si="86">RAND()</f>
        <v>0.131145122685148</v>
      </c>
      <c r="O10" s="18">
        <f ca="1">IF(N10&lt;=('Ejercicio 3 - TIR'!$D$18-'Ejercicio 3 - TIR'!$C$18)/('Ejercicio 3 - TIR'!$E$18-'Ejercicio 3 - TIR'!$C$18),'Ejercicio 3 - TIR'!$C$18+SQRT(('Ejercicio 3 - TIR'!$E$18-'Ejercicio 3 - TIR'!$C$18)*('Ejercicio 3 - TIR'!$D$18-'Ejercicio 3 - TIR'!$C$18)*N10),'Ejercicio 3 - TIR'!$E$18-SQRT(('Ejercicio 3 - TIR'!$E$18-'Ejercicio 3 - TIR'!$C$18)*('Ejercicio 3 - TIR'!$E$18-'Ejercicio 3 - TIR'!$D$18)*(1-N10)))</f>
        <v>34435.28673287</v>
      </c>
      <c r="P10" s="17">
        <f ca="1" t="shared" si="86"/>
        <v>0.677920193118192</v>
      </c>
      <c r="Q10" s="19">
        <f ca="1">IF(P10&lt;=('Ejercicio 3 - TIR'!$D$22-'Ejercicio 3 - TIR'!$C$22)/('Ejercicio 3 - TIR'!$E$22-'Ejercicio 3 - TIR'!$C$22),'Ejercicio 3 - TIR'!$C$22+SQRT(('Ejercicio 3 - TIR'!$E$22-'Ejercicio 3 - TIR'!$C$22)*('Ejercicio 3 - TIR'!$D$22-'Ejercicio 3 - TIR'!$C$22)*P10),'Ejercicio 3 - TIR'!$E$22-SQRT(('Ejercicio 3 - TIR'!$E$22-'Ejercicio 3 - TIR'!$C$22)*('Ejercicio 3 - TIR'!$E$22-'Ejercicio 3 - TIR'!$D$22)*(1-P10)))</f>
        <v>0.15592213355824</v>
      </c>
      <c r="R10" s="17">
        <f ca="1" t="shared" si="86"/>
        <v>0.0719834889926931</v>
      </c>
      <c r="S10" s="19">
        <f ca="1">IF(R10&lt;=('Ejercicio 3 - TIR'!$D$23-'Ejercicio 3 - TIR'!$C$23)/('Ejercicio 3 - TIR'!$E$23-'Ejercicio 3 - TIR'!$C$23),'Ejercicio 3 - TIR'!$C$23+SQRT(('Ejercicio 3 - TIR'!$E$23-'Ejercicio 3 - TIR'!$C$23)*('Ejercicio 3 - TIR'!$D$23-'Ejercicio 3 - TIR'!$C$23)*R10),'Ejercicio 3 - TIR'!$E$23-SQRT(('Ejercicio 3 - TIR'!$E$23-'Ejercicio 3 - TIR'!$C$23)*('Ejercicio 3 - TIR'!$E$23-'Ejercicio 3 - TIR'!$D$23)*(1-R10)))</f>
        <v>0.131382894192025</v>
      </c>
      <c r="T10" s="17">
        <f ca="1" t="shared" ref="T10:X10" si="87">RAND()</f>
        <v>0.989801970107021</v>
      </c>
      <c r="U10" s="19">
        <f ca="1">IF(T10&lt;=('Ejercicio 3 - TIR'!$D$24-'Ejercicio 3 - TIR'!$C$24)/('Ejercicio 3 - TIR'!$E$24-'Ejercicio 3 - TIR'!$C$24),'Ejercicio 3 - TIR'!$C$24+SQRT(('Ejercicio 3 - TIR'!$E$24-'Ejercicio 3 - TIR'!$C$24)*('Ejercicio 3 - TIR'!$D$24-'Ejercicio 3 - TIR'!$C$24)*T10),'Ejercicio 3 - TIR'!$E$24-SQRT(('Ejercicio 3 - TIR'!$E$24-'Ejercicio 3 - TIR'!$C$24)*('Ejercicio 3 - TIR'!$E$24-'Ejercicio 3 - TIR'!$D$24)*(1-T10)))</f>
        <v>0.214656360444384</v>
      </c>
      <c r="V10" s="17">
        <f ca="1" t="shared" si="87"/>
        <v>0.416844051121761</v>
      </c>
      <c r="W10" s="19">
        <f ca="1">IF(V10&lt;=('Ejercicio 3 - TIR'!$D$25-'Ejercicio 3 - TIR'!$C$25)/('Ejercicio 3 - TIR'!$E$25-'Ejercicio 3 - TIR'!$C$25),'Ejercicio 3 - TIR'!$C$25+SQRT(('Ejercicio 3 - TIR'!$E$25-'Ejercicio 3 - TIR'!$C$25)*('Ejercicio 3 - TIR'!$D$25-'Ejercicio 3 - TIR'!$C$25)*V10),'Ejercicio 3 - TIR'!$E$25-SQRT(('Ejercicio 3 - TIR'!$E$25-'Ejercicio 3 - TIR'!$C$25)*('Ejercicio 3 - TIR'!$E$25-'Ejercicio 3 - TIR'!$D$25)*(1-V10)))</f>
        <v>0.204822064887007</v>
      </c>
      <c r="X10" s="17">
        <f ca="1" t="shared" si="87"/>
        <v>0.927387994564887</v>
      </c>
      <c r="Y10" s="19">
        <f ca="1">IF(X10&lt;=('Ejercicio 3 - TIR'!$D$26-'Ejercicio 3 - TIR'!$C$26)/('Ejercicio 3 - TIR'!$E$26-'Ejercicio 3 - TIR'!$C$26),'Ejercicio 3 - TIR'!$C$26+SQRT(('Ejercicio 3 - TIR'!$E$26-'Ejercicio 3 - TIR'!$C$26)*('Ejercicio 3 - TIR'!$D$26-'Ejercicio 3 - TIR'!$C$26)*X10),'Ejercicio 3 - TIR'!$E$26-SQRT(('Ejercicio 3 - TIR'!$E$26-'Ejercicio 3 - TIR'!$C$26)*('Ejercicio 3 - TIR'!$E$26-'Ejercicio 3 - TIR'!$D$26)*(1-X10)))</f>
        <v>0.260198362962886</v>
      </c>
      <c r="Z10" s="17">
        <f ca="1" t="shared" si="4"/>
        <v>1.15592213355824</v>
      </c>
      <c r="AA10" s="17">
        <f ca="1" t="shared" si="5"/>
        <v>1.30779052892574</v>
      </c>
      <c r="AB10" s="17">
        <f ca="1" t="shared" si="6"/>
        <v>1.58851608408858</v>
      </c>
      <c r="AC10" s="17">
        <f ca="1" t="shared" si="7"/>
        <v>1.91387922853782</v>
      </c>
      <c r="AD10" s="17">
        <f ca="1" t="shared" si="8"/>
        <v>2.41186747071203</v>
      </c>
      <c r="AE10" s="16">
        <f ca="1" t="shared" si="9"/>
        <v>4427.32011507553</v>
      </c>
      <c r="AF10" s="16">
        <f ca="1" t="shared" si="10"/>
        <v>5008.99424530873</v>
      </c>
      <c r="AG10" s="16">
        <f ca="1" t="shared" si="11"/>
        <v>6084.20671949356</v>
      </c>
      <c r="AH10" s="16">
        <f ca="1" t="shared" si="12"/>
        <v>7330.38650297964</v>
      </c>
      <c r="AI10" s="16">
        <f ca="1" t="shared" si="13"/>
        <v>9237.74107094017</v>
      </c>
      <c r="AJ10" s="18">
        <f ca="1" t="shared" si="14"/>
        <v>48202.2607637555</v>
      </c>
      <c r="AK10" s="18">
        <f ca="1" t="shared" si="15"/>
        <v>50836.8231593167</v>
      </c>
      <c r="AL10" s="18">
        <f ca="1" t="shared" si="16"/>
        <v>63781.1710596129</v>
      </c>
      <c r="AM10" s="18">
        <f ca="1" t="shared" si="17"/>
        <v>73045.7107182803</v>
      </c>
      <c r="AN10" s="18">
        <f ca="1" t="shared" si="18"/>
        <v>83053.3479156508</v>
      </c>
      <c r="AO10" s="18">
        <f ca="1">C10/'Ejercicio 3 - TIR'!$D$7</f>
        <v>16681.7044014607</v>
      </c>
      <c r="AP10" s="18">
        <f ca="1" t="shared" si="19"/>
        <v>31520.5563622949</v>
      </c>
      <c r="AQ10" s="18">
        <f ca="1" t="shared" si="20"/>
        <v>34155.118757856</v>
      </c>
      <c r="AR10" s="18">
        <f ca="1" t="shared" si="21"/>
        <v>47099.4666581522</v>
      </c>
      <c r="AS10" s="18">
        <f ca="1" t="shared" si="22"/>
        <v>56364.0063168196</v>
      </c>
      <c r="AT10" s="18">
        <f ca="1" t="shared" si="23"/>
        <v>66371.6435141901</v>
      </c>
      <c r="AU10" s="18">
        <f ca="1">AP10*'Ejercicio 3 - TIR'!$D$5</f>
        <v>15760.2781811474</v>
      </c>
      <c r="AV10" s="18">
        <f ca="1">AQ10*'Ejercicio 3 - TIR'!$D$5</f>
        <v>17077.559378928</v>
      </c>
      <c r="AW10" s="18">
        <f ca="1">AR10*'Ejercicio 3 - TIR'!$D$5</f>
        <v>23549.7333290761</v>
      </c>
      <c r="AX10" s="18">
        <f ca="1">AS10*'Ejercicio 3 - TIR'!$D$5</f>
        <v>28182.0031584098</v>
      </c>
      <c r="AY10" s="18">
        <f ca="1">AT10*'Ejercicio 3 - TIR'!$D$5</f>
        <v>33185.821757095</v>
      </c>
      <c r="AZ10" s="18">
        <f ca="1" t="shared" ref="AZ10:BD10" si="88">AJ10-AU10-AE10</f>
        <v>28014.6624675326</v>
      </c>
      <c r="BA10" s="18">
        <f ca="1" t="shared" si="88"/>
        <v>28750.26953508</v>
      </c>
      <c r="BB10" s="18">
        <f ca="1" t="shared" si="88"/>
        <v>34147.2310110432</v>
      </c>
      <c r="BC10" s="18">
        <f ca="1" t="shared" si="88"/>
        <v>37533.3210568908</v>
      </c>
      <c r="BD10" s="18">
        <f ca="1" t="shared" si="88"/>
        <v>40629.7850876155</v>
      </c>
      <c r="BE10" s="18">
        <f ca="1" t="shared" ref="BE10:BI10" si="89">AZ10/Z10</f>
        <v>24235.7695680555</v>
      </c>
      <c r="BF10" s="18">
        <f ca="1" t="shared" si="89"/>
        <v>21983.8490180047</v>
      </c>
      <c r="BG10" s="18">
        <f ca="1" t="shared" si="89"/>
        <v>21496.3080028462</v>
      </c>
      <c r="BH10" s="18">
        <f ca="1" t="shared" si="89"/>
        <v>19611.1230516702</v>
      </c>
      <c r="BI10" s="18">
        <f ca="1" t="shared" si="89"/>
        <v>16845.7784604644</v>
      </c>
      <c r="BJ10" s="18">
        <f ca="1" t="shared" si="26"/>
        <v>68483.602194882</v>
      </c>
      <c r="BK10" s="18">
        <f ca="1" t="shared" si="27"/>
        <v>40234.0602019168</v>
      </c>
      <c r="BL10" s="18">
        <f ca="1" t="shared" si="28"/>
        <v>108717.662396799</v>
      </c>
      <c r="BM10" s="18">
        <f ca="1">BK10*'Ejercicio 3 - TIR'!$D$5</f>
        <v>20117.0301009584</v>
      </c>
      <c r="BN10" s="18">
        <f ca="1" t="shared" si="29"/>
        <v>88600.6322958404</v>
      </c>
      <c r="BO10" s="18">
        <f ca="1" t="shared" si="30"/>
        <v>36735.282253997</v>
      </c>
      <c r="BP10" s="18">
        <f ca="1" t="shared" si="31"/>
        <v>-111802.95206057</v>
      </c>
      <c r="BQ10" s="18">
        <f ca="1" t="shared" ref="BQ10:BT10" si="90">BE10</f>
        <v>24235.7695680555</v>
      </c>
      <c r="BR10" s="18">
        <f ca="1" t="shared" si="90"/>
        <v>21983.8490180047</v>
      </c>
      <c r="BS10" s="18">
        <f ca="1" t="shared" si="90"/>
        <v>21496.3080028462</v>
      </c>
      <c r="BT10" s="18">
        <f ca="1" t="shared" si="90"/>
        <v>19611.1230516702</v>
      </c>
      <c r="BU10" s="18">
        <f ca="1" t="shared" si="33"/>
        <v>53581.0607144614</v>
      </c>
      <c r="BV10" s="20">
        <f ca="1" t="shared" si="34"/>
        <v>7.22423997739847</v>
      </c>
    </row>
    <row r="11" ht="15" customHeight="1" spans="1:74">
      <c r="A11" s="16">
        <v>10</v>
      </c>
      <c r="B11" s="17">
        <f ca="1" t="shared" ref="B11:F11" si="91">RAND()</f>
        <v>0.784429596212681</v>
      </c>
      <c r="C11" s="18">
        <f ca="1">IF(B11&lt;=('Ejercicio 3 - TIR'!$D$13-'Ejercicio 3 - TIR'!$C$13)/('Ejercicio 3 - TIR'!$E$13-'Ejercicio 3 - TIR'!$C$13),'Ejercicio 3 - TIR'!$C$13+SQRT(('Ejercicio 3 - TIR'!$E$13-'Ejercicio 3 - TIR'!$C$13)*('Ejercicio 3 - TIR'!$D$13-'Ejercicio 3 - TIR'!$C$13)*B11),'Ejercicio 3 - TIR'!$E$13-SQRT(('Ejercicio 3 - TIR'!$E$13-'Ejercicio 3 - TIR'!$C$13)*('Ejercicio 3 - TIR'!$E$13-'Ejercicio 3 - TIR'!$D$13)*(1-B11)))</f>
        <v>83916.3286360115</v>
      </c>
      <c r="D11" s="17">
        <f ca="1" t="shared" si="91"/>
        <v>0.96507327888636</v>
      </c>
      <c r="E11" s="18">
        <f ca="1">IF(D11&lt;=('Ejercicio 3 - TIR'!$D$14-'Ejercicio 3 - TIR'!$C$14)/('Ejercicio 3 - TIR'!$E$14-'Ejercicio 3 - TIR'!$C$14),'Ejercicio 3 - TIR'!$C$14+SQRT(('Ejercicio 3 - TIR'!$E$14-'Ejercicio 3 - TIR'!$C$14)*('Ejercicio 3 - TIR'!$D$14-'Ejercicio 3 - TIR'!$C$14)*D11),'Ejercicio 3 - TIR'!$E$14-SQRT(('Ejercicio 3 - TIR'!$E$14-'Ejercicio 3 - TIR'!$C$14)*('Ejercicio 3 - TIR'!$E$14-'Ejercicio 3 - TIR'!$D$14)*(1-D11)))</f>
        <v>37711.1120239195</v>
      </c>
      <c r="F11" s="17">
        <f ca="1" t="shared" si="91"/>
        <v>0.531706628673173</v>
      </c>
      <c r="G11" s="18">
        <f ca="1">IF(F11&lt;=('Ejercicio 3 - TIR'!$D$18-'Ejercicio 3 - TIR'!$C$18)/('Ejercicio 3 - TIR'!$E$18-'Ejercicio 3 - TIR'!$C$18),'Ejercicio 3 - TIR'!$C$18+SQRT(('Ejercicio 3 - TIR'!$E$18-'Ejercicio 3 - TIR'!$C$18)*('Ejercicio 3 - TIR'!$D$18-'Ejercicio 3 - TIR'!$C$18)*F11),'Ejercicio 3 - TIR'!$E$18-SQRT(('Ejercicio 3 - TIR'!$E$18-'Ejercicio 3 - TIR'!$C$18)*('Ejercicio 3 - TIR'!$E$18-'Ejercicio 3 - TIR'!$D$18)*(1-F11)))</f>
        <v>38930.6211598621</v>
      </c>
      <c r="H11" s="17">
        <f ca="1" t="shared" ref="H11:L11" si="92">RAND()</f>
        <v>0.722862174069638</v>
      </c>
      <c r="I11" s="18">
        <f ca="1">IF(H11&lt;=('Ejercicio 3 - TIR'!$D$18-'Ejercicio 3 - TIR'!$C$18)/('Ejercicio 3 - TIR'!$E$18-'Ejercicio 3 - TIR'!$C$18),'Ejercicio 3 - TIR'!$C$18+SQRT(('Ejercicio 3 - TIR'!$E$18-'Ejercicio 3 - TIR'!$C$18)*('Ejercicio 3 - TIR'!$D$18-'Ejercicio 3 - TIR'!$C$18)*H11),'Ejercicio 3 - TIR'!$E$18-SQRT(('Ejercicio 3 - TIR'!$E$18-'Ejercicio 3 - TIR'!$C$18)*('Ejercicio 3 - TIR'!$E$18-'Ejercicio 3 - TIR'!$D$18)*(1-H11)))</f>
        <v>40440.906126786</v>
      </c>
      <c r="J11" s="17">
        <f ca="1" t="shared" si="92"/>
        <v>0.754940727265788</v>
      </c>
      <c r="K11" s="18">
        <f ca="1">IF(J11&lt;=('Ejercicio 3 - TIR'!$D$18-'Ejercicio 3 - TIR'!$C$18)/('Ejercicio 3 - TIR'!$E$18-'Ejercicio 3 - TIR'!$C$18),'Ejercicio 3 - TIR'!$C$18+SQRT(('Ejercicio 3 - TIR'!$E$18-'Ejercicio 3 - TIR'!$C$18)*('Ejercicio 3 - TIR'!$D$18-'Ejercicio 3 - TIR'!$C$18)*J11),'Ejercicio 3 - TIR'!$E$18-SQRT(('Ejercicio 3 - TIR'!$E$18-'Ejercicio 3 - TIR'!$C$18)*('Ejercicio 3 - TIR'!$E$18-'Ejercicio 3 - TIR'!$D$18)*(1-J11)))</f>
        <v>40712.8744530786</v>
      </c>
      <c r="L11" s="17">
        <f ca="1" t="shared" si="92"/>
        <v>0.66954153876338</v>
      </c>
      <c r="M11" s="18">
        <f ca="1">IF(L11&lt;=('Ejercicio 3 - TIR'!$D$18-'Ejercicio 3 - TIR'!$C$18)/('Ejercicio 3 - TIR'!$E$18-'Ejercicio 3 - TIR'!$C$18),'Ejercicio 3 - TIR'!$C$18+SQRT(('Ejercicio 3 - TIR'!$E$18-'Ejercicio 3 - TIR'!$C$18)*('Ejercicio 3 - TIR'!$D$18-'Ejercicio 3 - TIR'!$C$18)*L11),'Ejercicio 3 - TIR'!$E$18-SQRT(('Ejercicio 3 - TIR'!$E$18-'Ejercicio 3 - TIR'!$C$18)*('Ejercicio 3 - TIR'!$E$18-'Ejercicio 3 - TIR'!$D$18)*(1-L11)))</f>
        <v>40021.6082322956</v>
      </c>
      <c r="N11" s="17">
        <f ca="1" t="shared" ref="N11:R11" si="93">RAND()</f>
        <v>0.32059296220125</v>
      </c>
      <c r="O11" s="18">
        <f ca="1">IF(N11&lt;=('Ejercicio 3 - TIR'!$D$18-'Ejercicio 3 - TIR'!$C$18)/('Ejercicio 3 - TIR'!$E$18-'Ejercicio 3 - TIR'!$C$18),'Ejercicio 3 - TIR'!$C$18+SQRT(('Ejercicio 3 - TIR'!$E$18-'Ejercicio 3 - TIR'!$C$18)*('Ejercicio 3 - TIR'!$D$18-'Ejercicio 3 - TIR'!$C$18)*N11),'Ejercicio 3 - TIR'!$E$18-SQRT(('Ejercicio 3 - TIR'!$E$18-'Ejercicio 3 - TIR'!$C$18)*('Ejercicio 3 - TIR'!$E$18-'Ejercicio 3 - TIR'!$D$18)*(1-N11)))</f>
        <v>36934.6192635348</v>
      </c>
      <c r="P11" s="17">
        <f ca="1" t="shared" si="93"/>
        <v>0.707092314927237</v>
      </c>
      <c r="Q11" s="19">
        <f ca="1">IF(P11&lt;=('Ejercicio 3 - TIR'!$D$22-'Ejercicio 3 - TIR'!$C$22)/('Ejercicio 3 - TIR'!$E$22-'Ejercicio 3 - TIR'!$C$22),'Ejercicio 3 - TIR'!$C$22+SQRT(('Ejercicio 3 - TIR'!$E$22-'Ejercicio 3 - TIR'!$C$22)*('Ejercicio 3 - TIR'!$D$22-'Ejercicio 3 - TIR'!$C$22)*P11),'Ejercicio 3 - TIR'!$E$22-SQRT(('Ejercicio 3 - TIR'!$E$22-'Ejercicio 3 - TIR'!$C$22)*('Ejercicio 3 - TIR'!$E$22-'Ejercicio 3 - TIR'!$D$22)*(1-P11)))</f>
        <v>0.157038427032736</v>
      </c>
      <c r="R11" s="17">
        <f ca="1" t="shared" si="93"/>
        <v>0.613085786529521</v>
      </c>
      <c r="S11" s="19">
        <f ca="1">IF(R11&lt;=('Ejercicio 3 - TIR'!$D$23-'Ejercicio 3 - TIR'!$C$23)/('Ejercicio 3 - TIR'!$E$23-'Ejercicio 3 - TIR'!$C$23),'Ejercicio 3 - TIR'!$C$23+SQRT(('Ejercicio 3 - TIR'!$E$23-'Ejercicio 3 - TIR'!$C$23)*('Ejercicio 3 - TIR'!$D$23-'Ejercicio 3 - TIR'!$C$23)*R11),'Ejercicio 3 - TIR'!$E$23-SQRT(('Ejercicio 3 - TIR'!$E$23-'Ejercicio 3 - TIR'!$C$23)*('Ejercicio 3 - TIR'!$E$23-'Ejercicio 3 - TIR'!$D$23)*(1-R11)))</f>
        <v>0.153609744521001</v>
      </c>
      <c r="T11" s="17">
        <f ca="1" t="shared" ref="T11:X11" si="94">RAND()</f>
        <v>0.934829533504458</v>
      </c>
      <c r="U11" s="19">
        <f ca="1">IF(T11&lt;=('Ejercicio 3 - TIR'!$D$24-'Ejercicio 3 - TIR'!$C$24)/('Ejercicio 3 - TIR'!$E$24-'Ejercicio 3 - TIR'!$C$24),'Ejercicio 3 - TIR'!$C$24+SQRT(('Ejercicio 3 - TIR'!$E$24-'Ejercicio 3 - TIR'!$C$24)*('Ejercicio 3 - TIR'!$D$24-'Ejercicio 3 - TIR'!$C$24)*T11),'Ejercicio 3 - TIR'!$E$24-SQRT(('Ejercicio 3 - TIR'!$E$24-'Ejercicio 3 - TIR'!$C$24)*('Ejercicio 3 - TIR'!$E$24-'Ejercicio 3 - TIR'!$D$24)*(1-T11)))</f>
        <v>0.20649158387569</v>
      </c>
      <c r="V11" s="17">
        <f ca="1" t="shared" si="94"/>
        <v>0.55774905491654</v>
      </c>
      <c r="W11" s="19">
        <f ca="1">IF(V11&lt;=('Ejercicio 3 - TIR'!$D$25-'Ejercicio 3 - TIR'!$C$25)/('Ejercicio 3 - TIR'!$E$25-'Ejercicio 3 - TIR'!$C$25),'Ejercicio 3 - TIR'!$C$25+SQRT(('Ejercicio 3 - TIR'!$E$25-'Ejercicio 3 - TIR'!$C$25)*('Ejercicio 3 - TIR'!$D$25-'Ejercicio 3 - TIR'!$C$25)*V11),'Ejercicio 3 - TIR'!$E$25-SQRT(('Ejercicio 3 - TIR'!$E$25-'Ejercicio 3 - TIR'!$C$25)*('Ejercicio 3 - TIR'!$E$25-'Ejercicio 3 - TIR'!$D$25)*(1-V11)))</f>
        <v>0.210656915375226</v>
      </c>
      <c r="X11" s="17">
        <f ca="1" t="shared" si="94"/>
        <v>0.144998788007612</v>
      </c>
      <c r="Y11" s="19">
        <f ca="1">IF(X11&lt;=('Ejercicio 3 - TIR'!$D$26-'Ejercicio 3 - TIR'!$C$26)/('Ejercicio 3 - TIR'!$E$26-'Ejercicio 3 - TIR'!$C$26),'Ejercicio 3 - TIR'!$C$26+SQRT(('Ejercicio 3 - TIR'!$E$26-'Ejercicio 3 - TIR'!$C$26)*('Ejercicio 3 - TIR'!$D$26-'Ejercicio 3 - TIR'!$C$26)*X11),'Ejercicio 3 - TIR'!$E$26-SQRT(('Ejercicio 3 - TIR'!$E$26-'Ejercicio 3 - TIR'!$C$26)*('Ejercicio 3 - TIR'!$E$26-'Ejercicio 3 - TIR'!$D$26)*(1-X11)))</f>
        <v>0.209786276244421</v>
      </c>
      <c r="Z11" s="17">
        <f ca="1" t="shared" si="4"/>
        <v>1.15703842703274</v>
      </c>
      <c r="AA11" s="17">
        <f ca="1" t="shared" si="5"/>
        <v>1.33477080421022</v>
      </c>
      <c r="AB11" s="17">
        <f ca="1" t="shared" si="6"/>
        <v>1.61038974168261</v>
      </c>
      <c r="AC11" s="17">
        <f ca="1" t="shared" si="7"/>
        <v>1.94962947721738</v>
      </c>
      <c r="AD11" s="17">
        <f ca="1" t="shared" si="8"/>
        <v>2.35863498529917</v>
      </c>
      <c r="AE11" s="16">
        <f ca="1" t="shared" si="9"/>
        <v>5922.09371389162</v>
      </c>
      <c r="AF11" s="16">
        <f ca="1" t="shared" si="10"/>
        <v>6831.78501631194</v>
      </c>
      <c r="AG11" s="16">
        <f ca="1" t="shared" si="11"/>
        <v>8242.4911250284</v>
      </c>
      <c r="AH11" s="16">
        <f ca="1" t="shared" si="12"/>
        <v>9978.82888043456</v>
      </c>
      <c r="AI11" s="16">
        <f ca="1" t="shared" si="13"/>
        <v>12072.2502325412</v>
      </c>
      <c r="AJ11" s="18">
        <f ca="1" t="shared" si="14"/>
        <v>45044.2246702142</v>
      </c>
      <c r="AK11" s="18">
        <f ca="1" t="shared" si="15"/>
        <v>53979.34079384</v>
      </c>
      <c r="AL11" s="18">
        <f ca="1" t="shared" si="16"/>
        <v>65563.5953736499</v>
      </c>
      <c r="AM11" s="18">
        <f ca="1" t="shared" si="17"/>
        <v>78027.3071353292</v>
      </c>
      <c r="AN11" s="18">
        <f ca="1" t="shared" si="18"/>
        <v>87115.2851636777</v>
      </c>
      <c r="AO11" s="18">
        <f ca="1">C11/'Ejercicio 3 - TIR'!$D$7</f>
        <v>16783.2657272023</v>
      </c>
      <c r="AP11" s="18">
        <f ca="1" t="shared" si="19"/>
        <v>28260.9589430118</v>
      </c>
      <c r="AQ11" s="18">
        <f ca="1" t="shared" si="20"/>
        <v>37196.0750666377</v>
      </c>
      <c r="AR11" s="18">
        <f ca="1" t="shared" si="21"/>
        <v>48780.3296464476</v>
      </c>
      <c r="AS11" s="18">
        <f ca="1" t="shared" si="22"/>
        <v>61244.0414081269</v>
      </c>
      <c r="AT11" s="18">
        <f ca="1" t="shared" si="23"/>
        <v>70332.0194364754</v>
      </c>
      <c r="AU11" s="18">
        <f ca="1">AP11*'Ejercicio 3 - TIR'!$D$5</f>
        <v>14130.4794715059</v>
      </c>
      <c r="AV11" s="18">
        <f ca="1">AQ11*'Ejercicio 3 - TIR'!$D$5</f>
        <v>18598.0375333188</v>
      </c>
      <c r="AW11" s="18">
        <f ca="1">AR11*'Ejercicio 3 - TIR'!$D$5</f>
        <v>24390.1648232238</v>
      </c>
      <c r="AX11" s="18">
        <f ca="1">AS11*'Ejercicio 3 - TIR'!$D$5</f>
        <v>30622.0207040635</v>
      </c>
      <c r="AY11" s="18">
        <f ca="1">AT11*'Ejercicio 3 - TIR'!$D$5</f>
        <v>35166.0097182377</v>
      </c>
      <c r="AZ11" s="18">
        <f ca="1" t="shared" ref="AZ11:BD11" si="95">AJ11-AU11-AE11</f>
        <v>24991.6514848166</v>
      </c>
      <c r="BA11" s="18">
        <f ca="1" t="shared" si="95"/>
        <v>28549.5182442092</v>
      </c>
      <c r="BB11" s="18">
        <f ca="1" t="shared" si="95"/>
        <v>32930.9394253977</v>
      </c>
      <c r="BC11" s="18">
        <f ca="1" t="shared" si="95"/>
        <v>37426.4575508312</v>
      </c>
      <c r="BD11" s="18">
        <f ca="1" t="shared" si="95"/>
        <v>39877.0252128988</v>
      </c>
      <c r="BE11" s="18">
        <f ca="1" t="shared" ref="BE11:BI11" si="96">AZ11/Z11</f>
        <v>21599.6728379269</v>
      </c>
      <c r="BF11" s="18">
        <f ca="1" t="shared" si="96"/>
        <v>21389.0790494942</v>
      </c>
      <c r="BG11" s="18">
        <f ca="1" t="shared" si="96"/>
        <v>20449.0494276186</v>
      </c>
      <c r="BH11" s="18">
        <f ca="1" t="shared" si="96"/>
        <v>19196.702752078</v>
      </c>
      <c r="BI11" s="18">
        <f ca="1" t="shared" si="96"/>
        <v>16906.8234217855</v>
      </c>
      <c r="BJ11" s="18">
        <f ca="1" t="shared" si="26"/>
        <v>88946.7481541526</v>
      </c>
      <c r="BK11" s="18">
        <f ca="1" t="shared" si="27"/>
        <v>39585.5977117519</v>
      </c>
      <c r="BL11" s="18">
        <f ca="1" t="shared" si="28"/>
        <v>128532.345865904</v>
      </c>
      <c r="BM11" s="18">
        <f ca="1">BK11*'Ejercicio 3 - TIR'!$D$5</f>
        <v>19792.7988558759</v>
      </c>
      <c r="BN11" s="18">
        <f ca="1" t="shared" si="29"/>
        <v>108739.547010029</v>
      </c>
      <c r="BO11" s="18">
        <f ca="1" t="shared" si="30"/>
        <v>46102.7448875206</v>
      </c>
      <c r="BP11" s="18">
        <f ca="1" t="shared" si="31"/>
        <v>-121627.440659931</v>
      </c>
      <c r="BQ11" s="18">
        <f ca="1" t="shared" ref="BQ11:BT11" si="97">BE11</f>
        <v>21599.6728379269</v>
      </c>
      <c r="BR11" s="18">
        <f ca="1" t="shared" si="97"/>
        <v>21389.0790494942</v>
      </c>
      <c r="BS11" s="18">
        <f ca="1" t="shared" si="97"/>
        <v>20449.0494276186</v>
      </c>
      <c r="BT11" s="18">
        <f ca="1" t="shared" si="97"/>
        <v>19196.702752078</v>
      </c>
      <c r="BU11" s="18">
        <f ca="1" t="shared" si="33"/>
        <v>63009.5683093062</v>
      </c>
      <c r="BV11" s="20">
        <f ca="1" t="shared" si="34"/>
        <v>5.29335388940366</v>
      </c>
    </row>
    <row r="12" ht="15" customHeight="1" spans="1:74">
      <c r="A12" s="16">
        <v>11</v>
      </c>
      <c r="B12" s="17">
        <f ca="1" t="shared" ref="B12:F12" si="98">RAND()</f>
        <v>0.520889591605521</v>
      </c>
      <c r="C12" s="18">
        <f ca="1">IF(B12&lt;=('Ejercicio 3 - TIR'!$D$13-'Ejercicio 3 - TIR'!$C$13)/('Ejercicio 3 - TIR'!$E$13-'Ejercicio 3 - TIR'!$C$13),'Ejercicio 3 - TIR'!$C$13+SQRT(('Ejercicio 3 - TIR'!$E$13-'Ejercicio 3 - TIR'!$C$13)*('Ejercicio 3 - TIR'!$D$13-'Ejercicio 3 - TIR'!$C$13)*B12),'Ejercicio 3 - TIR'!$E$13-SQRT(('Ejercicio 3 - TIR'!$E$13-'Ejercicio 3 - TIR'!$C$13)*('Ejercicio 3 - TIR'!$E$13-'Ejercicio 3 - TIR'!$D$13)*(1-B12)))</f>
        <v>76022.2501040365</v>
      </c>
      <c r="D12" s="17">
        <f ca="1" t="shared" si="98"/>
        <v>0.338847880176718</v>
      </c>
      <c r="E12" s="18">
        <f ca="1">IF(D12&lt;=('Ejercicio 3 - TIR'!$D$14-'Ejercicio 3 - TIR'!$C$14)/('Ejercicio 3 - TIR'!$E$14-'Ejercicio 3 - TIR'!$C$14),'Ejercicio 3 - TIR'!$C$14+SQRT(('Ejercicio 3 - TIR'!$E$14-'Ejercicio 3 - TIR'!$C$14)*('Ejercicio 3 - TIR'!$D$14-'Ejercicio 3 - TIR'!$C$14)*D12),'Ejercicio 3 - TIR'!$E$14-SQRT(('Ejercicio 3 - TIR'!$E$14-'Ejercicio 3 - TIR'!$C$14)*('Ejercicio 3 - TIR'!$E$14-'Ejercicio 3 - TIR'!$D$14)*(1-D12)))</f>
        <v>30041.4449856672</v>
      </c>
      <c r="F12" s="17">
        <f ca="1">RAND()</f>
        <v>0.348646115792286</v>
      </c>
      <c r="G12" s="18">
        <f ca="1">IF(F12&lt;=('Ejercicio 3 - TIR'!$D$18-'Ejercicio 3 - TIR'!$C$18)/('Ejercicio 3 - TIR'!$E$18-'Ejercicio 3 - TIR'!$C$18),'Ejercicio 3 - TIR'!$C$18+SQRT(('Ejercicio 3 - TIR'!$E$18-'Ejercicio 3 - TIR'!$C$18)*('Ejercicio 3 - TIR'!$D$18-'Ejercicio 3 - TIR'!$C$18)*F12),'Ejercicio 3 - TIR'!$E$18-SQRT(('Ejercicio 3 - TIR'!$E$18-'Ejercicio 3 - TIR'!$C$18)*('Ejercicio 3 - TIR'!$E$18-'Ejercicio 3 - TIR'!$D$18)*(1-F12)))</f>
        <v>37231.6607614602</v>
      </c>
      <c r="H12" s="17">
        <f ca="1">RAND()</f>
        <v>0.214996488934103</v>
      </c>
      <c r="I12" s="18">
        <f ca="1">IF(H12&lt;=('Ejercicio 3 - TIR'!$D$18-'Ejercicio 3 - TIR'!$C$18)/('Ejercicio 3 - TIR'!$E$18-'Ejercicio 3 - TIR'!$C$18),'Ejercicio 3 - TIR'!$C$18+SQRT(('Ejercicio 3 - TIR'!$E$18-'Ejercicio 3 - TIR'!$C$18)*('Ejercicio 3 - TIR'!$D$18-'Ejercicio 3 - TIR'!$C$18)*H12),'Ejercicio 3 - TIR'!$E$18-SQRT(('Ejercicio 3 - TIR'!$E$18-'Ejercicio 3 - TIR'!$C$18)*('Ejercicio 3 - TIR'!$E$18-'Ejercicio 3 - TIR'!$D$18)*(1-H12)))</f>
        <v>35678.8619757937</v>
      </c>
      <c r="J12" s="17">
        <f ca="1" t="shared" ref="H12:L12" si="99">RAND()</f>
        <v>0.857240184933151</v>
      </c>
      <c r="K12" s="18">
        <f ca="1">IF(J12&lt;=('Ejercicio 3 - TIR'!$D$18-'Ejercicio 3 - TIR'!$C$18)/('Ejercicio 3 - TIR'!$E$18-'Ejercicio 3 - TIR'!$C$18),'Ejercicio 3 - TIR'!$C$18+SQRT(('Ejercicio 3 - TIR'!$E$18-'Ejercicio 3 - TIR'!$C$18)*('Ejercicio 3 - TIR'!$D$18-'Ejercicio 3 - TIR'!$C$18)*J12),'Ejercicio 3 - TIR'!$E$18-SQRT(('Ejercicio 3 - TIR'!$E$18-'Ejercicio 3 - TIR'!$C$18)*('Ejercicio 3 - TIR'!$E$18-'Ejercicio 3 - TIR'!$D$18)*(1-J12)))</f>
        <v>41727.8468663564</v>
      </c>
      <c r="L12" s="17">
        <f ca="1" t="shared" si="99"/>
        <v>0.284008391417201</v>
      </c>
      <c r="M12" s="18">
        <f ca="1">IF(L12&lt;=('Ejercicio 3 - TIR'!$D$18-'Ejercicio 3 - TIR'!$C$18)/('Ejercicio 3 - TIR'!$E$18-'Ejercicio 3 - TIR'!$C$18),'Ejercicio 3 - TIR'!$C$18+SQRT(('Ejercicio 3 - TIR'!$E$18-'Ejercicio 3 - TIR'!$C$18)*('Ejercicio 3 - TIR'!$D$18-'Ejercicio 3 - TIR'!$C$18)*L12),'Ejercicio 3 - TIR'!$E$18-SQRT(('Ejercicio 3 - TIR'!$E$18-'Ejercicio 3 - TIR'!$C$18)*('Ejercicio 3 - TIR'!$E$18-'Ejercicio 3 - TIR'!$D$18)*(1-L12)))</f>
        <v>36526.9639735929</v>
      </c>
      <c r="N12" s="17">
        <f ca="1" t="shared" ref="N12:R12" si="100">RAND()</f>
        <v>0.864424253369857</v>
      </c>
      <c r="O12" s="18">
        <f ca="1">IF(N12&lt;=('Ejercicio 3 - TIR'!$D$18-'Ejercicio 3 - TIR'!$C$18)/('Ejercicio 3 - TIR'!$E$18-'Ejercicio 3 - TIR'!$C$18),'Ejercicio 3 - TIR'!$C$18+SQRT(('Ejercicio 3 - TIR'!$E$18-'Ejercicio 3 - TIR'!$C$18)*('Ejercicio 3 - TIR'!$D$18-'Ejercicio 3 - TIR'!$C$18)*N12),'Ejercicio 3 - TIR'!$E$18-SQRT(('Ejercicio 3 - TIR'!$E$18-'Ejercicio 3 - TIR'!$C$18)*('Ejercicio 3 - TIR'!$E$18-'Ejercicio 3 - TIR'!$D$18)*(1-N12)))</f>
        <v>41811.2414645727</v>
      </c>
      <c r="P12" s="17">
        <f ca="1" t="shared" si="100"/>
        <v>0.904866673056456</v>
      </c>
      <c r="Q12" s="19">
        <f ca="1">IF(P12&lt;=('Ejercicio 3 - TIR'!$D$22-'Ejercicio 3 - TIR'!$C$22)/('Ejercicio 3 - TIR'!$E$22-'Ejercicio 3 - TIR'!$C$22),'Ejercicio 3 - TIR'!$C$22+SQRT(('Ejercicio 3 - TIR'!$E$22-'Ejercicio 3 - TIR'!$C$22)*('Ejercicio 3 - TIR'!$D$22-'Ejercicio 3 - TIR'!$C$22)*P12),'Ejercicio 3 - TIR'!$E$22-SQRT(('Ejercicio 3 - TIR'!$E$22-'Ejercicio 3 - TIR'!$C$22)*('Ejercicio 3 - TIR'!$E$22-'Ejercicio 3 - TIR'!$D$22)*(1-P12)))</f>
        <v>0.166914130197103</v>
      </c>
      <c r="R12" s="17">
        <f ca="1" t="shared" si="100"/>
        <v>0.70026010211072</v>
      </c>
      <c r="S12" s="19">
        <f ca="1">IF(R12&lt;=('Ejercicio 3 - TIR'!$D$23-'Ejercicio 3 - TIR'!$C$23)/('Ejercicio 3 - TIR'!$E$23-'Ejercicio 3 - TIR'!$C$23),'Ejercicio 3 - TIR'!$C$23+SQRT(('Ejercicio 3 - TIR'!$E$23-'Ejercicio 3 - TIR'!$C$23)*('Ejercicio 3 - TIR'!$D$23-'Ejercicio 3 - TIR'!$C$23)*R12),'Ejercicio 3 - TIR'!$E$23-SQRT(('Ejercicio 3 - TIR'!$E$23-'Ejercicio 3 - TIR'!$C$23)*('Ejercicio 3 - TIR'!$E$23-'Ejercicio 3 - TIR'!$D$23)*(1-R12)))</f>
        <v>0.156772175818629</v>
      </c>
      <c r="T12" s="17">
        <f ca="1" t="shared" ref="T12:X12" si="101">RAND()</f>
        <v>0.840028750824134</v>
      </c>
      <c r="U12" s="19">
        <f ca="1">IF(T12&lt;=('Ejercicio 3 - TIR'!$D$24-'Ejercicio 3 - TIR'!$C$24)/('Ejercicio 3 - TIR'!$E$24-'Ejercicio 3 - TIR'!$C$24),'Ejercicio 3 - TIR'!$C$24+SQRT(('Ejercicio 3 - TIR'!$E$24-'Ejercicio 3 - TIR'!$C$24)*('Ejercicio 3 - TIR'!$D$24-'Ejercicio 3 - TIR'!$C$24)*T12),'Ejercicio 3 - TIR'!$E$24-SQRT(('Ejercicio 3 - TIR'!$E$24-'Ejercicio 3 - TIR'!$C$24)*('Ejercicio 3 - TIR'!$E$24-'Ejercicio 3 - TIR'!$D$24)*(1-T12)))</f>
        <v>0.198835891285187</v>
      </c>
      <c r="V12" s="17">
        <f ca="1" t="shared" si="101"/>
        <v>0.982070557152039</v>
      </c>
      <c r="W12" s="19">
        <f ca="1">IF(V12&lt;=('Ejercicio 3 - TIR'!$D$25-'Ejercicio 3 - TIR'!$C$25)/('Ejercicio 3 - TIR'!$E$25-'Ejercicio 3 - TIR'!$C$25),'Ejercicio 3 - TIR'!$C$25+SQRT(('Ejercicio 3 - TIR'!$E$25-'Ejercicio 3 - TIR'!$C$25)*('Ejercicio 3 - TIR'!$D$25-'Ejercicio 3 - TIR'!$C$25)*V12),'Ejercicio 3 - TIR'!$E$25-SQRT(('Ejercicio 3 - TIR'!$E$25-'Ejercicio 3 - TIR'!$C$25)*('Ejercicio 3 - TIR'!$E$25-'Ejercicio 3 - TIR'!$D$25)*(1-V12)))</f>
        <v>0.242078317731197</v>
      </c>
      <c r="X12" s="17">
        <f ca="1" t="shared" si="101"/>
        <v>0.879346283431755</v>
      </c>
      <c r="Y12" s="19">
        <f ca="1">IF(X12&lt;=('Ejercicio 3 - TIR'!$D$26-'Ejercicio 3 - TIR'!$C$26)/('Ejercicio 3 - TIR'!$E$26-'Ejercicio 3 - TIR'!$C$26),'Ejercicio 3 - TIR'!$C$26+SQRT(('Ejercicio 3 - TIR'!$E$26-'Ejercicio 3 - TIR'!$C$26)*('Ejercicio 3 - TIR'!$D$26-'Ejercicio 3 - TIR'!$C$26)*X12),'Ejercicio 3 - TIR'!$E$26-SQRT(('Ejercicio 3 - TIR'!$E$26-'Ejercicio 3 - TIR'!$C$26)*('Ejercicio 3 - TIR'!$E$26-'Ejercicio 3 - TIR'!$D$26)*(1-X12)))</f>
        <v>0.254474912939061</v>
      </c>
      <c r="Z12" s="17">
        <f ca="1" t="shared" si="4"/>
        <v>1.1669141301971</v>
      </c>
      <c r="AA12" s="17">
        <f ca="1" t="shared" si="5"/>
        <v>1.3498537973816</v>
      </c>
      <c r="AB12" s="17">
        <f ca="1" t="shared" si="6"/>
        <v>1.61825318028867</v>
      </c>
      <c r="AC12" s="17">
        <f ca="1" t="shared" si="7"/>
        <v>2.00999718783611</v>
      </c>
      <c r="AD12" s="17">
        <f ca="1" t="shared" si="8"/>
        <v>2.52149104721846</v>
      </c>
      <c r="AE12" s="16">
        <f ca="1" t="shared" si="9"/>
        <v>5014.34165964676</v>
      </c>
      <c r="AF12" s="16">
        <f ca="1" t="shared" si="10"/>
        <v>5800.45091192757</v>
      </c>
      <c r="AG12" s="16">
        <f ca="1" t="shared" si="11"/>
        <v>6953.78873885667</v>
      </c>
      <c r="AH12" s="16">
        <f ca="1" t="shared" si="12"/>
        <v>8637.15021861723</v>
      </c>
      <c r="AI12" s="16">
        <f ca="1" t="shared" si="13"/>
        <v>10835.0882685414</v>
      </c>
      <c r="AJ12" s="18">
        <f ca="1" t="shared" si="14"/>
        <v>43446.1510332529</v>
      </c>
      <c r="AK12" s="18">
        <f ca="1" t="shared" si="15"/>
        <v>48161.2473242792</v>
      </c>
      <c r="AL12" s="18">
        <f ca="1" t="shared" si="16"/>
        <v>67526.2208980798</v>
      </c>
      <c r="AM12" s="18">
        <f ca="1" t="shared" si="17"/>
        <v>73419.0948671128</v>
      </c>
      <c r="AN12" s="18">
        <f ca="1" t="shared" si="18"/>
        <v>105426.671026009</v>
      </c>
      <c r="AO12" s="18">
        <f ca="1">C12/'Ejercicio 3 - TIR'!$D$7</f>
        <v>15204.4500208073</v>
      </c>
      <c r="AP12" s="18">
        <f ca="1" t="shared" si="19"/>
        <v>28241.7010124456</v>
      </c>
      <c r="AQ12" s="18">
        <f ca="1" t="shared" si="20"/>
        <v>32956.7973034719</v>
      </c>
      <c r="AR12" s="18">
        <f ca="1" t="shared" si="21"/>
        <v>52321.7708772725</v>
      </c>
      <c r="AS12" s="18">
        <f ca="1" t="shared" si="22"/>
        <v>58214.6448463055</v>
      </c>
      <c r="AT12" s="18">
        <f ca="1" t="shared" si="23"/>
        <v>90222.221005202</v>
      </c>
      <c r="AU12" s="18">
        <f ca="1">AP12*'Ejercicio 3 - TIR'!$D$5</f>
        <v>14120.8505062228</v>
      </c>
      <c r="AV12" s="18">
        <f ca="1">AQ12*'Ejercicio 3 - TIR'!$D$5</f>
        <v>16478.398651736</v>
      </c>
      <c r="AW12" s="18">
        <f ca="1">AR12*'Ejercicio 3 - TIR'!$D$5</f>
        <v>26160.8854386363</v>
      </c>
      <c r="AX12" s="18">
        <f ca="1">AS12*'Ejercicio 3 - TIR'!$D$5</f>
        <v>29107.3224231527</v>
      </c>
      <c r="AY12" s="18">
        <f ca="1">AT12*'Ejercicio 3 - TIR'!$D$5</f>
        <v>45111.110502601</v>
      </c>
      <c r="AZ12" s="18">
        <f ca="1" t="shared" ref="AZ12:BD12" si="102">AJ12-AU12-AE12</f>
        <v>24310.9588673833</v>
      </c>
      <c r="BA12" s="18">
        <f ca="1" t="shared" si="102"/>
        <v>25882.3977606157</v>
      </c>
      <c r="BB12" s="18">
        <f ca="1" t="shared" si="102"/>
        <v>34411.5467205869</v>
      </c>
      <c r="BC12" s="18">
        <f ca="1" t="shared" si="102"/>
        <v>35674.6222253428</v>
      </c>
      <c r="BD12" s="18">
        <f ca="1" t="shared" si="102"/>
        <v>49480.4722548669</v>
      </c>
      <c r="BE12" s="18">
        <f ca="1" t="shared" ref="BE12:BI12" si="103">AZ12/Z12</f>
        <v>20833.5457068096</v>
      </c>
      <c r="BF12" s="18">
        <f ca="1" t="shared" si="103"/>
        <v>19174.2230238722</v>
      </c>
      <c r="BG12" s="18">
        <f ca="1" t="shared" si="103"/>
        <v>21264.6248063906</v>
      </c>
      <c r="BH12" s="18">
        <f ca="1" t="shared" si="103"/>
        <v>17748.593103132</v>
      </c>
      <c r="BI12" s="18">
        <f ca="1" t="shared" si="103"/>
        <v>19623.4971008326</v>
      </c>
      <c r="BJ12" s="18">
        <f ca="1" t="shared" si="26"/>
        <v>75749.2345768659</v>
      </c>
      <c r="BK12" s="18">
        <f ca="1" t="shared" si="27"/>
        <v>38337.8846053462</v>
      </c>
      <c r="BL12" s="18">
        <f ca="1" t="shared" si="28"/>
        <v>114087.119182212</v>
      </c>
      <c r="BM12" s="18">
        <f ca="1">BK12*'Ejercicio 3 - TIR'!$D$5</f>
        <v>19168.9423026731</v>
      </c>
      <c r="BN12" s="18">
        <f ca="1" t="shared" si="29"/>
        <v>94918.176879539</v>
      </c>
      <c r="BO12" s="18">
        <f ca="1" t="shared" si="30"/>
        <v>37643.6699960709</v>
      </c>
      <c r="BP12" s="18">
        <f ca="1" t="shared" si="31"/>
        <v>-106063.695089704</v>
      </c>
      <c r="BQ12" s="18">
        <f ca="1" t="shared" ref="BQ12:BT12" si="104">BE12</f>
        <v>20833.5457068096</v>
      </c>
      <c r="BR12" s="18">
        <f ca="1" t="shared" si="104"/>
        <v>19174.2230238722</v>
      </c>
      <c r="BS12" s="18">
        <f ca="1" t="shared" si="104"/>
        <v>21264.6248063906</v>
      </c>
      <c r="BT12" s="18">
        <f ca="1" t="shared" si="104"/>
        <v>17748.593103132</v>
      </c>
      <c r="BU12" s="18">
        <f ca="1" t="shared" si="33"/>
        <v>57267.1670969035</v>
      </c>
      <c r="BV12" s="20">
        <f ca="1" t="shared" si="34"/>
        <v>7.56211600913308</v>
      </c>
    </row>
    <row r="13" ht="15" customHeight="1" spans="1:74">
      <c r="A13" s="16">
        <v>12</v>
      </c>
      <c r="B13" s="17">
        <f ca="1" t="shared" ref="B13:F13" si="105">RAND()</f>
        <v>0.545160355854826</v>
      </c>
      <c r="C13" s="18">
        <f ca="1">IF(B13&lt;=('Ejercicio 3 - TIR'!$D$13-'Ejercicio 3 - TIR'!$C$13)/('Ejercicio 3 - TIR'!$E$13-'Ejercicio 3 - TIR'!$C$13),'Ejercicio 3 - TIR'!$C$13+SQRT(('Ejercicio 3 - TIR'!$E$13-'Ejercicio 3 - TIR'!$C$13)*('Ejercicio 3 - TIR'!$D$13-'Ejercicio 3 - TIR'!$C$13)*B13),'Ejercicio 3 - TIR'!$E$13-SQRT(('Ejercicio 3 - TIR'!$E$13-'Ejercicio 3 - TIR'!$C$13)*('Ejercicio 3 - TIR'!$E$13-'Ejercicio 3 - TIR'!$D$13)*(1-B13)))</f>
        <v>76637.4750299928</v>
      </c>
      <c r="D13" s="17">
        <f ca="1" t="shared" si="105"/>
        <v>0.929678895129118</v>
      </c>
      <c r="E13" s="18">
        <f ca="1">IF(D13&lt;=('Ejercicio 3 - TIR'!$D$14-'Ejercicio 3 - TIR'!$C$14)/('Ejercicio 3 - TIR'!$E$14-'Ejercicio 3 - TIR'!$C$14),'Ejercicio 3 - TIR'!$C$14+SQRT(('Ejercicio 3 - TIR'!$E$14-'Ejercicio 3 - TIR'!$C$14)*('Ejercicio 3 - TIR'!$D$14-'Ejercicio 3 - TIR'!$C$14)*D13),'Ejercicio 3 - TIR'!$E$14-SQRT(('Ejercicio 3 - TIR'!$E$14-'Ejercicio 3 - TIR'!$C$14)*('Ejercicio 3 - TIR'!$E$14-'Ejercicio 3 - TIR'!$D$14)*(1-D13)))</f>
        <v>36752.2060209071</v>
      </c>
      <c r="F13" s="17">
        <f ca="1">RAND()</f>
        <v>0.152130077090851</v>
      </c>
      <c r="G13" s="18">
        <f ca="1">IF(F13&lt;=('Ejercicio 3 - TIR'!$D$18-'Ejercicio 3 - TIR'!$C$18)/('Ejercicio 3 - TIR'!$E$18-'Ejercicio 3 - TIR'!$C$18),'Ejercicio 3 - TIR'!$C$18+SQRT(('Ejercicio 3 - TIR'!$E$18-'Ejercicio 3 - TIR'!$C$18)*('Ejercicio 3 - TIR'!$D$18-'Ejercicio 3 - TIR'!$C$18)*F13),'Ejercicio 3 - TIR'!$E$18-SQRT(('Ejercicio 3 - TIR'!$E$18-'Ejercicio 3 - TIR'!$C$18)*('Ejercicio 3 - TIR'!$E$18-'Ejercicio 3 - TIR'!$D$18)*(1-F13)))</f>
        <v>34776.9772412717</v>
      </c>
      <c r="H13" s="17">
        <f ca="1" t="shared" ref="H13:L13" si="106">RAND()</f>
        <v>0.681397372899101</v>
      </c>
      <c r="I13" s="18">
        <f ca="1">IF(H13&lt;=('Ejercicio 3 - TIR'!$D$18-'Ejercicio 3 - TIR'!$C$18)/('Ejercicio 3 - TIR'!$E$18-'Ejercicio 3 - TIR'!$C$18),'Ejercicio 3 - TIR'!$C$18+SQRT(('Ejercicio 3 - TIR'!$E$18-'Ejercicio 3 - TIR'!$C$18)*('Ejercicio 3 - TIR'!$D$18-'Ejercicio 3 - TIR'!$C$18)*H13),'Ejercicio 3 - TIR'!$E$18-SQRT(('Ejercicio 3 - TIR'!$E$18-'Ejercicio 3 - TIR'!$C$18)*('Ejercicio 3 - TIR'!$E$18-'Ejercicio 3 - TIR'!$D$18)*(1-H13)))</f>
        <v>40111.7286253147</v>
      </c>
      <c r="J13" s="17">
        <f ca="1" t="shared" si="106"/>
        <v>0.585794218330108</v>
      </c>
      <c r="K13" s="18">
        <f ca="1">IF(J13&lt;=('Ejercicio 3 - TIR'!$D$18-'Ejercicio 3 - TIR'!$C$18)/('Ejercicio 3 - TIR'!$E$18-'Ejercicio 3 - TIR'!$C$18),'Ejercicio 3 - TIR'!$C$18+SQRT(('Ejercicio 3 - TIR'!$E$18-'Ejercicio 3 - TIR'!$C$18)*('Ejercicio 3 - TIR'!$D$18-'Ejercicio 3 - TIR'!$C$18)*J13),'Ejercicio 3 - TIR'!$E$18-SQRT(('Ejercicio 3 - TIR'!$E$18-'Ejercicio 3 - TIR'!$C$18)*('Ejercicio 3 - TIR'!$E$18-'Ejercicio 3 - TIR'!$D$18)*(1-J13)))</f>
        <v>39373.8536765578</v>
      </c>
      <c r="L13" s="17">
        <f ca="1" t="shared" si="106"/>
        <v>0.50053877689359</v>
      </c>
      <c r="M13" s="18">
        <f ca="1">IF(L13&lt;=('Ejercicio 3 - TIR'!$D$18-'Ejercicio 3 - TIR'!$C$18)/('Ejercicio 3 - TIR'!$E$18-'Ejercicio 3 - TIR'!$C$18),'Ejercicio 3 - TIR'!$C$18+SQRT(('Ejercicio 3 - TIR'!$E$18-'Ejercicio 3 - TIR'!$C$18)*('Ejercicio 3 - TIR'!$D$18-'Ejercicio 3 - TIR'!$C$18)*L13),'Ejercicio 3 - TIR'!$E$18-SQRT(('Ejercicio 3 - TIR'!$E$18-'Ejercicio 3 - TIR'!$C$18)*('Ejercicio 3 - TIR'!$E$18-'Ejercicio 3 - TIR'!$D$18)*(1-L13)))</f>
        <v>38664.9187263377</v>
      </c>
      <c r="N13" s="17">
        <f ca="1" t="shared" ref="N13:R13" si="107">RAND()</f>
        <v>0.846730041650225</v>
      </c>
      <c r="O13" s="18">
        <f ca="1">IF(N13&lt;=('Ejercicio 3 - TIR'!$D$18-'Ejercicio 3 - TIR'!$C$18)/('Ejercicio 3 - TIR'!$E$18-'Ejercicio 3 - TIR'!$C$18),'Ejercicio 3 - TIR'!$C$18+SQRT(('Ejercicio 3 - TIR'!$E$18-'Ejercicio 3 - TIR'!$C$18)*('Ejercicio 3 - TIR'!$D$18-'Ejercicio 3 - TIR'!$C$18)*N13),'Ejercicio 3 - TIR'!$E$18-SQRT(('Ejercicio 3 - TIR'!$E$18-'Ejercicio 3 - TIR'!$C$18)*('Ejercicio 3 - TIR'!$E$18-'Ejercicio 3 - TIR'!$D$18)*(1-N13)))</f>
        <v>41609.5358907322</v>
      </c>
      <c r="P13" s="17">
        <f ca="1" t="shared" si="107"/>
        <v>0.632572107702091</v>
      </c>
      <c r="Q13" s="19">
        <f ca="1">IF(P13&lt;=('Ejercicio 3 - TIR'!$D$22-'Ejercicio 3 - TIR'!$C$22)/('Ejercicio 3 - TIR'!$E$22-'Ejercicio 3 - TIR'!$C$22),'Ejercicio 3 - TIR'!$C$22+SQRT(('Ejercicio 3 - TIR'!$E$22-'Ejercicio 3 - TIR'!$C$22)*('Ejercicio 3 - TIR'!$D$22-'Ejercicio 3 - TIR'!$C$22)*P13),'Ejercicio 3 - TIR'!$E$22-SQRT(('Ejercicio 3 - TIR'!$E$22-'Ejercicio 3 - TIR'!$C$22)*('Ejercicio 3 - TIR'!$E$22-'Ejercicio 3 - TIR'!$D$22)*(1-P13)))</f>
        <v>0.154282881068513</v>
      </c>
      <c r="R13" s="17">
        <f ca="1" t="shared" si="107"/>
        <v>0.28338609563976</v>
      </c>
      <c r="S13" s="19">
        <f ca="1">IF(R13&lt;=('Ejercicio 3 - TIR'!$D$23-'Ejercicio 3 - TIR'!$C$23)/('Ejercicio 3 - TIR'!$E$23-'Ejercicio 3 - TIR'!$C$23),'Ejercicio 3 - TIR'!$C$23+SQRT(('Ejercicio 3 - TIR'!$E$23-'Ejercicio 3 - TIR'!$C$23)*('Ejercicio 3 - TIR'!$D$23-'Ejercicio 3 - TIR'!$C$23)*R13),'Ejercicio 3 - TIR'!$E$23-SQRT(('Ejercicio 3 - TIR'!$E$23-'Ejercicio 3 - TIR'!$C$23)*('Ejercicio 3 - TIR'!$E$23-'Ejercicio 3 - TIR'!$D$23)*(1-R13)))</f>
        <v>0.142585282202168</v>
      </c>
      <c r="T13" s="17">
        <f ca="1" t="shared" ref="T13:X13" si="108">RAND()</f>
        <v>0.413048421894477</v>
      </c>
      <c r="U13" s="19">
        <f ca="1">IF(T13&lt;=('Ejercicio 3 - TIR'!$D$24-'Ejercicio 3 - TIR'!$C$24)/('Ejercicio 3 - TIR'!$E$24-'Ejercicio 3 - TIR'!$C$24),'Ejercicio 3 - TIR'!$C$24+SQRT(('Ejercicio 3 - TIR'!$E$24-'Ejercicio 3 - TIR'!$C$24)*('Ejercicio 3 - TIR'!$D$24-'Ejercicio 3 - TIR'!$C$24)*T13),'Ejercicio 3 - TIR'!$E$24-SQRT(('Ejercicio 3 - TIR'!$E$24-'Ejercicio 3 - TIR'!$C$24)*('Ejercicio 3 - TIR'!$E$24-'Ejercicio 3 - TIR'!$D$24)*(1-T13)))</f>
        <v>0.179451683924326</v>
      </c>
      <c r="V13" s="17">
        <f ca="1" t="shared" si="108"/>
        <v>0.33110093231112</v>
      </c>
      <c r="W13" s="19">
        <f ca="1">IF(V13&lt;=('Ejercicio 3 - TIR'!$D$25-'Ejercicio 3 - TIR'!$C$25)/('Ejercicio 3 - TIR'!$E$25-'Ejercicio 3 - TIR'!$C$25),'Ejercicio 3 - TIR'!$C$25+SQRT(('Ejercicio 3 - TIR'!$E$25-'Ejercicio 3 - TIR'!$C$25)*('Ejercicio 3 - TIR'!$D$25-'Ejercicio 3 - TIR'!$C$25)*V13),'Ejercicio 3 - TIR'!$E$25-SQRT(('Ejercicio 3 - TIR'!$E$25-'Ejercicio 3 - TIR'!$C$25)*('Ejercicio 3 - TIR'!$E$25-'Ejercicio 3 - TIR'!$D$25)*(1-V13)))</f>
        <v>0.201614602027977</v>
      </c>
      <c r="X13" s="17">
        <f ca="1" t="shared" si="108"/>
        <v>0.340136029379075</v>
      </c>
      <c r="Y13" s="19">
        <f ca="1">IF(X13&lt;=('Ejercicio 3 - TIR'!$D$26-'Ejercicio 3 - TIR'!$C$26)/('Ejercicio 3 - TIR'!$E$26-'Ejercicio 3 - TIR'!$C$26),'Ejercicio 3 - TIR'!$C$26+SQRT(('Ejercicio 3 - TIR'!$E$26-'Ejercicio 3 - TIR'!$C$26)*('Ejercicio 3 - TIR'!$D$26-'Ejercicio 3 - TIR'!$C$26)*X13),'Ejercicio 3 - TIR'!$E$26-SQRT(('Ejercicio 3 - TIR'!$E$26-'Ejercicio 3 - TIR'!$C$26)*('Ejercicio 3 - TIR'!$E$26-'Ejercicio 3 - TIR'!$D$26)*(1-X13)))</f>
        <v>0.220306906250781</v>
      </c>
      <c r="Z13" s="17">
        <f ca="1" t="shared" si="4"/>
        <v>1.15428288106851</v>
      </c>
      <c r="AA13" s="17">
        <f ca="1" t="shared" si="5"/>
        <v>1.3188666314068</v>
      </c>
      <c r="AB13" s="17">
        <f ca="1" t="shared" si="6"/>
        <v>1.55553946928435</v>
      </c>
      <c r="AC13" s="17">
        <f ca="1" t="shared" si="7"/>
        <v>1.86915894032293</v>
      </c>
      <c r="AD13" s="17">
        <f ca="1" t="shared" si="8"/>
        <v>2.28094756375646</v>
      </c>
      <c r="AE13" s="16">
        <f ca="1" t="shared" si="9"/>
        <v>5670.2362305291</v>
      </c>
      <c r="AF13" s="16">
        <f ca="1" t="shared" si="10"/>
        <v>6478.72846361205</v>
      </c>
      <c r="AG13" s="16">
        <f ca="1" t="shared" si="11"/>
        <v>7641.34719609569</v>
      </c>
      <c r="AH13" s="16">
        <f ca="1" t="shared" si="12"/>
        <v>9181.95436999412</v>
      </c>
      <c r="AI13" s="16">
        <f ca="1" t="shared" si="13"/>
        <v>11204.8023305834</v>
      </c>
      <c r="AJ13" s="18">
        <f ca="1" t="shared" si="14"/>
        <v>40142.4694849092</v>
      </c>
      <c r="AK13" s="18">
        <f ca="1" t="shared" si="15"/>
        <v>52902.0204119725</v>
      </c>
      <c r="AL13" s="18">
        <f ca="1" t="shared" si="16"/>
        <v>61247.5834517125</v>
      </c>
      <c r="AM13" s="18">
        <f ca="1" t="shared" si="17"/>
        <v>72270.8785141935</v>
      </c>
      <c r="AN13" s="18">
        <f ca="1" t="shared" si="18"/>
        <v>94909.1695190026</v>
      </c>
      <c r="AO13" s="18">
        <f ca="1">C13/'Ejercicio 3 - TIR'!$D$7</f>
        <v>15327.4950059986</v>
      </c>
      <c r="AP13" s="18">
        <f ca="1" t="shared" si="19"/>
        <v>24814.9744789106</v>
      </c>
      <c r="AQ13" s="18">
        <f ca="1" t="shared" si="20"/>
        <v>37574.5254059739</v>
      </c>
      <c r="AR13" s="18">
        <f ca="1" t="shared" si="21"/>
        <v>45920.0884457139</v>
      </c>
      <c r="AS13" s="18">
        <f ca="1" t="shared" si="22"/>
        <v>56943.383508195</v>
      </c>
      <c r="AT13" s="18">
        <f ca="1" t="shared" si="23"/>
        <v>79581.674513004</v>
      </c>
      <c r="AU13" s="18">
        <f ca="1">AP13*'Ejercicio 3 - TIR'!$D$5</f>
        <v>12407.4872394553</v>
      </c>
      <c r="AV13" s="18">
        <f ca="1">AQ13*'Ejercicio 3 - TIR'!$D$5</f>
        <v>18787.262702987</v>
      </c>
      <c r="AW13" s="18">
        <f ca="1">AR13*'Ejercicio 3 - TIR'!$D$5</f>
        <v>22960.044222857</v>
      </c>
      <c r="AX13" s="18">
        <f ca="1">AS13*'Ejercicio 3 - TIR'!$D$5</f>
        <v>28471.6917540975</v>
      </c>
      <c r="AY13" s="18">
        <f ca="1">AT13*'Ejercicio 3 - TIR'!$D$5</f>
        <v>39790.837256502</v>
      </c>
      <c r="AZ13" s="18">
        <f ca="1" t="shared" ref="AZ13:BD13" si="109">AJ13-AU13-AE13</f>
        <v>22064.7460149248</v>
      </c>
      <c r="BA13" s="18">
        <f ca="1" t="shared" si="109"/>
        <v>27636.0292453735</v>
      </c>
      <c r="BB13" s="18">
        <f ca="1" t="shared" si="109"/>
        <v>30646.1920327598</v>
      </c>
      <c r="BC13" s="18">
        <f ca="1" t="shared" si="109"/>
        <v>34617.2323901019</v>
      </c>
      <c r="BD13" s="18">
        <f ca="1" t="shared" si="109"/>
        <v>43913.5299319172</v>
      </c>
      <c r="BE13" s="18">
        <f ca="1" t="shared" ref="BE13:BI13" si="110">AZ13/Z13</f>
        <v>19115.5447046911</v>
      </c>
      <c r="BF13" s="18">
        <f ca="1" t="shared" si="110"/>
        <v>20954.3774838665</v>
      </c>
      <c r="BG13" s="18">
        <f ca="1" t="shared" si="110"/>
        <v>19701.3271844906</v>
      </c>
      <c r="BH13" s="18">
        <f ca="1" t="shared" si="110"/>
        <v>18520.2187161897</v>
      </c>
      <c r="BI13" s="18">
        <f ca="1" t="shared" si="110"/>
        <v>19252.318917668</v>
      </c>
      <c r="BJ13" s="18">
        <f ca="1" t="shared" si="26"/>
        <v>83829.8547860635</v>
      </c>
      <c r="BK13" s="18">
        <f ca="1" t="shared" si="27"/>
        <v>34961.2123924217</v>
      </c>
      <c r="BL13" s="18">
        <f ca="1" t="shared" si="28"/>
        <v>118791.067178485</v>
      </c>
      <c r="BM13" s="18">
        <f ca="1">BK13*'Ejercicio 3 - TIR'!$D$5</f>
        <v>17480.6061962109</v>
      </c>
      <c r="BN13" s="18">
        <f ca="1" t="shared" si="29"/>
        <v>101310.460982274</v>
      </c>
      <c r="BO13" s="18">
        <f ca="1" t="shared" si="30"/>
        <v>44415.9535239064</v>
      </c>
      <c r="BP13" s="18">
        <f ca="1" t="shared" si="31"/>
        <v>-113389.6810509</v>
      </c>
      <c r="BQ13" s="18">
        <f ca="1" t="shared" ref="BQ13:BT13" si="111">BE13</f>
        <v>19115.5447046911</v>
      </c>
      <c r="BR13" s="18">
        <f ca="1" t="shared" si="111"/>
        <v>20954.3774838665</v>
      </c>
      <c r="BS13" s="18">
        <f ca="1" t="shared" si="111"/>
        <v>19701.3271844906</v>
      </c>
      <c r="BT13" s="18">
        <f ca="1" t="shared" si="111"/>
        <v>18520.2187161897</v>
      </c>
      <c r="BU13" s="18">
        <f ca="1" t="shared" si="33"/>
        <v>63668.2724415744</v>
      </c>
      <c r="BV13" s="20">
        <f ca="1" t="shared" si="34"/>
        <v>6.55687066547592</v>
      </c>
    </row>
    <row r="14" ht="15" customHeight="1" spans="1:74">
      <c r="A14" s="16">
        <v>13</v>
      </c>
      <c r="B14" s="17">
        <f ca="1" t="shared" ref="B14:F14" si="112">RAND()</f>
        <v>0.0438831205550012</v>
      </c>
      <c r="C14" s="18">
        <f ca="1">IF(B14&lt;=('Ejercicio 3 - TIR'!$D$13-'Ejercicio 3 - TIR'!$C$13)/('Ejercicio 3 - TIR'!$E$13-'Ejercicio 3 - TIR'!$C$13),'Ejercicio 3 - TIR'!$C$13+SQRT(('Ejercicio 3 - TIR'!$E$13-'Ejercicio 3 - TIR'!$C$13)*('Ejercicio 3 - TIR'!$D$13-'Ejercicio 3 - TIR'!$C$13)*B14),'Ejercicio 3 - TIR'!$E$13-SQRT(('Ejercicio 3 - TIR'!$E$13-'Ejercicio 3 - TIR'!$C$13)*('Ejercicio 3 - TIR'!$E$13-'Ejercicio 3 - TIR'!$D$13)*(1-B14)))</f>
        <v>64189.659678542</v>
      </c>
      <c r="D14" s="17">
        <f ca="1" t="shared" si="112"/>
        <v>0.955834054998034</v>
      </c>
      <c r="E14" s="18">
        <f ca="1">IF(D14&lt;=('Ejercicio 3 - TIR'!$D$14-'Ejercicio 3 - TIR'!$C$14)/('Ejercicio 3 - TIR'!$E$14-'Ejercicio 3 - TIR'!$C$14),'Ejercicio 3 - TIR'!$C$14+SQRT(('Ejercicio 3 - TIR'!$E$14-'Ejercicio 3 - TIR'!$C$14)*('Ejercicio 3 - TIR'!$D$14-'Ejercicio 3 - TIR'!$C$14)*D14),'Ejercicio 3 - TIR'!$E$14-SQRT(('Ejercicio 3 - TIR'!$E$14-'Ejercicio 3 - TIR'!$C$14)*('Ejercicio 3 - TIR'!$E$14-'Ejercicio 3 - TIR'!$D$14)*(1-D14)))</f>
        <v>37426.1134931208</v>
      </c>
      <c r="F14" s="17">
        <f ca="1" t="shared" si="112"/>
        <v>0.0765111898385764</v>
      </c>
      <c r="G14" s="18">
        <f ca="1">IF(F14&lt;=('Ejercicio 3 - TIR'!$D$18-'Ejercicio 3 - TIR'!$C$18)/('Ejercicio 3 - TIR'!$E$18-'Ejercicio 3 - TIR'!$C$18),'Ejercicio 3 - TIR'!$C$18+SQRT(('Ejercicio 3 - TIR'!$E$18-'Ejercicio 3 - TIR'!$C$18)*('Ejercicio 3 - TIR'!$D$18-'Ejercicio 3 - TIR'!$C$18)*F14),'Ejercicio 3 - TIR'!$E$18-SQRT(('Ejercicio 3 - TIR'!$E$18-'Ejercicio 3 - TIR'!$C$18)*('Ejercicio 3 - TIR'!$E$18-'Ejercicio 3 - TIR'!$D$18)*(1-F14)))</f>
        <v>33387.7246753221</v>
      </c>
      <c r="H14" s="17">
        <f ca="1" t="shared" ref="H14:L14" si="113">RAND()</f>
        <v>0.207107943961073</v>
      </c>
      <c r="I14" s="18">
        <f ca="1">IF(H14&lt;=('Ejercicio 3 - TIR'!$D$18-'Ejercicio 3 - TIR'!$C$18)/('Ejercicio 3 - TIR'!$E$18-'Ejercicio 3 - TIR'!$C$18),'Ejercicio 3 - TIR'!$C$18+SQRT(('Ejercicio 3 - TIR'!$E$18-'Ejercicio 3 - TIR'!$C$18)*('Ejercicio 3 - TIR'!$D$18-'Ejercicio 3 - TIR'!$C$18)*H14),'Ejercicio 3 - TIR'!$E$18-SQRT(('Ejercicio 3 - TIR'!$E$18-'Ejercicio 3 - TIR'!$C$18)*('Ejercicio 3 - TIR'!$E$18-'Ejercicio 3 - TIR'!$D$18)*(1-H14)))</f>
        <v>35573.705373821</v>
      </c>
      <c r="J14" s="17">
        <f ca="1" t="shared" si="113"/>
        <v>0.264503786347434</v>
      </c>
      <c r="K14" s="18">
        <f ca="1">IF(J14&lt;=('Ejercicio 3 - TIR'!$D$18-'Ejercicio 3 - TIR'!$C$18)/('Ejercicio 3 - TIR'!$E$18-'Ejercicio 3 - TIR'!$C$18),'Ejercicio 3 - TIR'!$C$18+SQRT(('Ejercicio 3 - TIR'!$E$18-'Ejercicio 3 - TIR'!$C$18)*('Ejercicio 3 - TIR'!$D$18-'Ejercicio 3 - TIR'!$C$18)*J14),'Ejercicio 3 - TIR'!$E$18-SQRT(('Ejercicio 3 - TIR'!$E$18-'Ejercicio 3 - TIR'!$C$18)*('Ejercicio 3 - TIR'!$E$18-'Ejercicio 3 - TIR'!$D$18)*(1-J14)))</f>
        <v>36298.8544952329</v>
      </c>
      <c r="L14" s="17">
        <f ca="1" t="shared" si="113"/>
        <v>0.827779949806432</v>
      </c>
      <c r="M14" s="18">
        <f ca="1">IF(L14&lt;=('Ejercicio 3 - TIR'!$D$18-'Ejercicio 3 - TIR'!$C$18)/('Ejercicio 3 - TIR'!$E$18-'Ejercicio 3 - TIR'!$C$18),'Ejercicio 3 - TIR'!$C$18+SQRT(('Ejercicio 3 - TIR'!$E$18-'Ejercicio 3 - TIR'!$C$18)*('Ejercicio 3 - TIR'!$D$18-'Ejercicio 3 - TIR'!$C$18)*L14),'Ejercicio 3 - TIR'!$E$18-SQRT(('Ejercicio 3 - TIR'!$E$18-'Ejercicio 3 - TIR'!$C$18)*('Ejercicio 3 - TIR'!$E$18-'Ejercicio 3 - TIR'!$D$18)*(1-L14)))</f>
        <v>41406.046221149</v>
      </c>
      <c r="N14" s="17">
        <f ca="1" t="shared" ref="N14:R14" si="114">RAND()</f>
        <v>0.0293322505073057</v>
      </c>
      <c r="O14" s="18">
        <f ca="1">IF(N14&lt;=('Ejercicio 3 - TIR'!$D$18-'Ejercicio 3 - TIR'!$C$18)/('Ejercicio 3 - TIR'!$E$18-'Ejercicio 3 - TIR'!$C$18),'Ejercicio 3 - TIR'!$C$18+SQRT(('Ejercicio 3 - TIR'!$E$18-'Ejercicio 3 - TIR'!$C$18)*('Ejercicio 3 - TIR'!$D$18-'Ejercicio 3 - TIR'!$C$18)*N14),'Ejercicio 3 - TIR'!$E$18-SQRT(('Ejercicio 3 - TIR'!$E$18-'Ejercicio 3 - TIR'!$C$18)*('Ejercicio 3 - TIR'!$E$18-'Ejercicio 3 - TIR'!$D$18)*(1-N14)))</f>
        <v>32097.5789797039</v>
      </c>
      <c r="P14" s="17">
        <f ca="1" t="shared" si="114"/>
        <v>0.986151281988133</v>
      </c>
      <c r="Q14" s="19">
        <f ca="1">IF(P14&lt;=('Ejercicio 3 - TIR'!$D$22-'Ejercicio 3 - TIR'!$C$22)/('Ejercicio 3 - TIR'!$E$22-'Ejercicio 3 - TIR'!$C$22),'Ejercicio 3 - TIR'!$C$22+SQRT(('Ejercicio 3 - TIR'!$E$22-'Ejercicio 3 - TIR'!$C$22)*('Ejercicio 3 - TIR'!$D$22-'Ejercicio 3 - TIR'!$C$22)*P14),'Ejercicio 3 - TIR'!$E$22-SQRT(('Ejercicio 3 - TIR'!$E$22-'Ejercicio 3 - TIR'!$C$22)*('Ejercicio 3 - TIR'!$E$22-'Ejercicio 3 - TIR'!$D$22)*(1-P14)))</f>
        <v>0.175007235993825</v>
      </c>
      <c r="R14" s="17">
        <f ca="1" t="shared" si="114"/>
        <v>0.547424357448906</v>
      </c>
      <c r="S14" s="19">
        <f ca="1">IF(R14&lt;=('Ejercicio 3 - TIR'!$D$23-'Ejercicio 3 - TIR'!$C$23)/('Ejercicio 3 - TIR'!$E$23-'Ejercicio 3 - TIR'!$C$23),'Ejercicio 3 - TIR'!$C$23+SQRT(('Ejercicio 3 - TIR'!$E$23-'Ejercicio 3 - TIR'!$C$23)*('Ejercicio 3 - TIR'!$D$23-'Ejercicio 3 - TIR'!$C$23)*R14),'Ejercicio 3 - TIR'!$E$23-SQRT(('Ejercicio 3 - TIR'!$E$23-'Ejercicio 3 - TIR'!$C$23)*('Ejercicio 3 - TIR'!$E$23-'Ejercicio 3 - TIR'!$D$23)*(1-R14)))</f>
        <v>0.151458168303489</v>
      </c>
      <c r="T14" s="17">
        <f ca="1" t="shared" ref="T14:X14" si="115">RAND()</f>
        <v>0.471295816372786</v>
      </c>
      <c r="U14" s="19">
        <f ca="1">IF(T14&lt;=('Ejercicio 3 - TIR'!$D$24-'Ejercicio 3 - TIR'!$C$24)/('Ejercicio 3 - TIR'!$E$24-'Ejercicio 3 - TIR'!$C$24),'Ejercicio 3 - TIR'!$C$24+SQRT(('Ejercicio 3 - TIR'!$E$24-'Ejercicio 3 - TIR'!$C$24)*('Ejercicio 3 - TIR'!$D$24-'Ejercicio 3 - TIR'!$C$24)*T14),'Ejercicio 3 - TIR'!$E$24-SQRT(('Ejercicio 3 - TIR'!$E$24-'Ejercicio 3 - TIR'!$C$24)*('Ejercicio 3 - TIR'!$E$24-'Ejercicio 3 - TIR'!$D$24)*(1-T14)))</f>
        <v>0.181524401055264</v>
      </c>
      <c r="V14" s="17">
        <f ca="1" t="shared" si="115"/>
        <v>0.416983345088846</v>
      </c>
      <c r="W14" s="19">
        <f ca="1">IF(V14&lt;=('Ejercicio 3 - TIR'!$D$25-'Ejercicio 3 - TIR'!$C$25)/('Ejercicio 3 - TIR'!$E$25-'Ejercicio 3 - TIR'!$C$25),'Ejercicio 3 - TIR'!$C$25+SQRT(('Ejercicio 3 - TIR'!$E$25-'Ejercicio 3 - TIR'!$C$25)*('Ejercicio 3 - TIR'!$D$25-'Ejercicio 3 - TIR'!$C$25)*V14),'Ejercicio 3 - TIR'!$E$25-SQRT(('Ejercicio 3 - TIR'!$E$25-'Ejercicio 3 - TIR'!$C$25)*('Ejercicio 3 - TIR'!$E$25-'Ejercicio 3 - TIR'!$D$25)*(1-V14)))</f>
        <v>0.204827460861835</v>
      </c>
      <c r="X14" s="17">
        <f ca="1" t="shared" si="115"/>
        <v>0.294871799282407</v>
      </c>
      <c r="Y14" s="19">
        <f ca="1">IF(X14&lt;=('Ejercicio 3 - TIR'!$D$26-'Ejercicio 3 - TIR'!$C$26)/('Ejercicio 3 - TIR'!$E$26-'Ejercicio 3 - TIR'!$C$26),'Ejercicio 3 - TIR'!$C$26+SQRT(('Ejercicio 3 - TIR'!$E$26-'Ejercicio 3 - TIR'!$C$26)*('Ejercicio 3 - TIR'!$D$26-'Ejercicio 3 - TIR'!$C$26)*X14),'Ejercicio 3 - TIR'!$E$26-SQRT(('Ejercicio 3 - TIR'!$E$26-'Ejercicio 3 - TIR'!$C$26)*('Ejercicio 3 - TIR'!$E$26-'Ejercicio 3 - TIR'!$D$26)*(1-X14)))</f>
        <v>0.218216198504804</v>
      </c>
      <c r="Z14" s="17">
        <f ca="1" t="shared" si="4"/>
        <v>1.17500723599382</v>
      </c>
      <c r="AA14" s="17">
        <f ca="1" t="shared" si="5"/>
        <v>1.35297167970079</v>
      </c>
      <c r="AB14" s="17">
        <f ca="1" t="shared" si="6"/>
        <v>1.59856905350322</v>
      </c>
      <c r="AC14" s="17">
        <f ca="1" t="shared" si="7"/>
        <v>1.92599989374459</v>
      </c>
      <c r="AD14" s="17">
        <f ca="1" t="shared" si="8"/>
        <v>2.34628426887819</v>
      </c>
      <c r="AE14" s="16">
        <f ca="1" t="shared" si="9"/>
        <v>6549.84067642225</v>
      </c>
      <c r="AF14" s="16">
        <f ca="1" t="shared" si="10"/>
        <v>7541.86754795285</v>
      </c>
      <c r="AG14" s="16">
        <f ca="1" t="shared" si="11"/>
        <v>8910.90053743312</v>
      </c>
      <c r="AH14" s="16">
        <f ca="1" t="shared" si="12"/>
        <v>10736.0976685079</v>
      </c>
      <c r="AI14" s="16">
        <f ca="1" t="shared" si="13"/>
        <v>13078.888088506</v>
      </c>
      <c r="AJ14" s="18">
        <f ca="1" t="shared" si="14"/>
        <v>39230.8180868731</v>
      </c>
      <c r="AK14" s="18">
        <f ca="1" t="shared" si="15"/>
        <v>48130.2159127998</v>
      </c>
      <c r="AL14" s="18">
        <f ca="1" t="shared" si="16"/>
        <v>58026.2254736953</v>
      </c>
      <c r="AM14" s="18">
        <f ca="1" t="shared" si="17"/>
        <v>79748.0406223163</v>
      </c>
      <c r="AN14" s="18">
        <f ca="1" t="shared" si="18"/>
        <v>75310.0446291545</v>
      </c>
      <c r="AO14" s="18">
        <f ca="1">C14/'Ejercicio 3 - TIR'!$D$7</f>
        <v>12837.9319357084</v>
      </c>
      <c r="AP14" s="18">
        <f ca="1" t="shared" si="19"/>
        <v>26392.8861511647</v>
      </c>
      <c r="AQ14" s="18">
        <f ca="1" t="shared" si="20"/>
        <v>35292.2839770914</v>
      </c>
      <c r="AR14" s="18">
        <f ca="1" t="shared" si="21"/>
        <v>45188.2935379869</v>
      </c>
      <c r="AS14" s="18">
        <f ca="1" t="shared" si="22"/>
        <v>66910.1086866079</v>
      </c>
      <c r="AT14" s="18">
        <f ca="1" t="shared" si="23"/>
        <v>62472.1126934461</v>
      </c>
      <c r="AU14" s="18">
        <f ca="1">AP14*'Ejercicio 3 - TIR'!$D$5</f>
        <v>13196.4430755823</v>
      </c>
      <c r="AV14" s="18">
        <f ca="1">AQ14*'Ejercicio 3 - TIR'!$D$5</f>
        <v>17646.1419885457</v>
      </c>
      <c r="AW14" s="18">
        <f ca="1">AR14*'Ejercicio 3 - TIR'!$D$5</f>
        <v>22594.1467689935</v>
      </c>
      <c r="AX14" s="18">
        <f ca="1">AS14*'Ejercicio 3 - TIR'!$D$5</f>
        <v>33455.054343304</v>
      </c>
      <c r="AY14" s="18">
        <f ca="1">AT14*'Ejercicio 3 - TIR'!$D$5</f>
        <v>31236.056346723</v>
      </c>
      <c r="AZ14" s="18">
        <f ca="1" t="shared" ref="AZ14:BD14" si="116">AJ14-AU14-AE14</f>
        <v>19484.5343348685</v>
      </c>
      <c r="BA14" s="18">
        <f ca="1" t="shared" si="116"/>
        <v>22942.2063763012</v>
      </c>
      <c r="BB14" s="18">
        <f ca="1" t="shared" si="116"/>
        <v>26521.1781672687</v>
      </c>
      <c r="BC14" s="18">
        <f ca="1" t="shared" si="116"/>
        <v>35556.8886105045</v>
      </c>
      <c r="BD14" s="18">
        <f ca="1" t="shared" si="116"/>
        <v>30995.1001939254</v>
      </c>
      <c r="BE14" s="18">
        <f ca="1" t="shared" ref="BE14:BI14" si="117">AZ14/Z14</f>
        <v>16582.4802928881</v>
      </c>
      <c r="BF14" s="18">
        <f ca="1" t="shared" si="117"/>
        <v>16956.900665781</v>
      </c>
      <c r="BG14" s="18">
        <f ca="1" t="shared" si="117"/>
        <v>16590.5739943785</v>
      </c>
      <c r="BH14" s="18">
        <f ca="1" t="shared" si="117"/>
        <v>18461.5215847046</v>
      </c>
      <c r="BI14" s="18">
        <f ca="1" t="shared" si="117"/>
        <v>13210.291951855</v>
      </c>
      <c r="BJ14" s="18">
        <f ca="1" t="shared" si="26"/>
        <v>87812.3013341589</v>
      </c>
      <c r="BK14" s="18">
        <f ca="1" t="shared" si="27"/>
        <v>30121.4377456815</v>
      </c>
      <c r="BL14" s="18">
        <f ca="1" t="shared" si="28"/>
        <v>117933.73907984</v>
      </c>
      <c r="BM14" s="18">
        <f ca="1">BK14*'Ejercicio 3 - TIR'!$D$5</f>
        <v>15060.7188728407</v>
      </c>
      <c r="BN14" s="18">
        <f ca="1" t="shared" si="29"/>
        <v>102873.020207</v>
      </c>
      <c r="BO14" s="18">
        <f ca="1" t="shared" si="30"/>
        <v>43845.079460975</v>
      </c>
      <c r="BP14" s="18">
        <f ca="1" t="shared" si="31"/>
        <v>-101615.773171663</v>
      </c>
      <c r="BQ14" s="18">
        <f ca="1" t="shared" ref="BQ14:BT14" si="118">BE14</f>
        <v>16582.4802928881</v>
      </c>
      <c r="BR14" s="18">
        <f ca="1" t="shared" si="118"/>
        <v>16956.900665781</v>
      </c>
      <c r="BS14" s="18">
        <f ca="1" t="shared" si="118"/>
        <v>16590.5739943785</v>
      </c>
      <c r="BT14" s="18">
        <f ca="1" t="shared" si="118"/>
        <v>18461.5215847046</v>
      </c>
      <c r="BU14" s="18">
        <f ca="1" t="shared" si="33"/>
        <v>57055.37141283</v>
      </c>
      <c r="BV14" s="20">
        <f ca="1" t="shared" si="34"/>
        <v>6.09100350389078</v>
      </c>
    </row>
    <row r="15" ht="15" customHeight="1" spans="1:74">
      <c r="A15" s="16">
        <v>14</v>
      </c>
      <c r="B15" s="17">
        <f ca="1" t="shared" ref="B15:F15" si="119">RAND()</f>
        <v>0.0388196839443311</v>
      </c>
      <c r="C15" s="18">
        <f ca="1">IF(B15&lt;=('Ejercicio 3 - TIR'!$D$13-'Ejercicio 3 - TIR'!$C$13)/('Ejercicio 3 - TIR'!$E$13-'Ejercicio 3 - TIR'!$C$13),'Ejercicio 3 - TIR'!$C$13+SQRT(('Ejercicio 3 - TIR'!$E$13-'Ejercicio 3 - TIR'!$C$13)*('Ejercicio 3 - TIR'!$D$13-'Ejercicio 3 - TIR'!$C$13)*B15),'Ejercicio 3 - TIR'!$E$13-SQRT(('Ejercicio 3 - TIR'!$E$13-'Ejercicio 3 - TIR'!$C$13)*('Ejercicio 3 - TIR'!$E$13-'Ejercicio 3 - TIR'!$D$13)*(1-B15)))</f>
        <v>63940.5422948793</v>
      </c>
      <c r="D15" s="17">
        <f ca="1" t="shared" si="119"/>
        <v>0.0144768521805538</v>
      </c>
      <c r="E15" s="18">
        <f ca="1">IF(D15&lt;=('Ejercicio 3 - TIR'!$D$14-'Ejercicio 3 - TIR'!$C$14)/('Ejercicio 3 - TIR'!$E$14-'Ejercicio 3 - TIR'!$C$14),'Ejercicio 3 - TIR'!$C$14+SQRT(('Ejercicio 3 - TIR'!$E$14-'Ejercicio 3 - TIR'!$C$14)*('Ejercicio 3 - TIR'!$D$14-'Ejercicio 3 - TIR'!$C$14)*D15),'Ejercicio 3 - TIR'!$E$14-SQRT(('Ejercicio 3 - TIR'!$E$14-'Ejercicio 3 - TIR'!$C$14)*('Ejercicio 3 - TIR'!$E$14-'Ejercicio 3 - TIR'!$D$14)*(1-D15)))</f>
        <v>26041.9999585132</v>
      </c>
      <c r="F15" s="17">
        <f ca="1">RAND()</f>
        <v>0.627176560026172</v>
      </c>
      <c r="G15" s="18">
        <f ca="1">IF(F15&lt;=('Ejercicio 3 - TIR'!$D$18-'Ejercicio 3 - TIR'!$C$18)/('Ejercicio 3 - TIR'!$E$18-'Ejercicio 3 - TIR'!$C$18),'Ejercicio 3 - TIR'!$C$18+SQRT(('Ejercicio 3 - TIR'!$E$18-'Ejercicio 3 - TIR'!$C$18)*('Ejercicio 3 - TIR'!$D$18-'Ejercicio 3 - TIR'!$C$18)*F15),'Ejercicio 3 - TIR'!$E$18-SQRT(('Ejercicio 3 - TIR'!$E$18-'Ejercicio 3 - TIR'!$C$18)*('Ejercicio 3 - TIR'!$E$18-'Ejercicio 3 - TIR'!$D$18)*(1-F15)))</f>
        <v>39699.3032741494</v>
      </c>
      <c r="H15" s="17">
        <f ca="1" t="shared" ref="H15:L15" si="120">RAND()</f>
        <v>0.69816079954411</v>
      </c>
      <c r="I15" s="18">
        <f ca="1">IF(H15&lt;=('Ejercicio 3 - TIR'!$D$18-'Ejercicio 3 - TIR'!$C$18)/('Ejercicio 3 - TIR'!$E$18-'Ejercicio 3 - TIR'!$C$18),'Ejercicio 3 - TIR'!$C$18+SQRT(('Ejercicio 3 - TIR'!$E$18-'Ejercicio 3 - TIR'!$C$18)*('Ejercicio 3 - TIR'!$D$18-'Ejercicio 3 - TIR'!$C$18)*H15),'Ejercicio 3 - TIR'!$E$18-SQRT(('Ejercicio 3 - TIR'!$E$18-'Ejercicio 3 - TIR'!$C$18)*('Ejercicio 3 - TIR'!$E$18-'Ejercicio 3 - TIR'!$D$18)*(1-H15)))</f>
        <v>40242.0655706292</v>
      </c>
      <c r="J15" s="17">
        <f ca="1" t="shared" si="120"/>
        <v>0.180225840492863</v>
      </c>
      <c r="K15" s="18">
        <f ca="1">IF(J15&lt;=('Ejercicio 3 - TIR'!$D$18-'Ejercicio 3 - TIR'!$C$18)/('Ejercicio 3 - TIR'!$E$18-'Ejercicio 3 - TIR'!$C$18),'Ejercicio 3 - TIR'!$C$18+SQRT(('Ejercicio 3 - TIR'!$E$18-'Ejercicio 3 - TIR'!$C$18)*('Ejercicio 3 - TIR'!$D$18-'Ejercicio 3 - TIR'!$C$18)*J15),'Ejercicio 3 - TIR'!$E$18-SQRT(('Ejercicio 3 - TIR'!$E$18-'Ejercicio 3 - TIR'!$C$18)*('Ejercicio 3 - TIR'!$E$18-'Ejercicio 3 - TIR'!$D$18)*(1-J15)))</f>
        <v>35199.4111276114</v>
      </c>
      <c r="L15" s="17">
        <f ca="1" t="shared" si="120"/>
        <v>0.980516998594853</v>
      </c>
      <c r="M15" s="18">
        <f ca="1">IF(L15&lt;=('Ejercicio 3 - TIR'!$D$18-'Ejercicio 3 - TIR'!$C$18)/('Ejercicio 3 - TIR'!$E$18-'Ejercicio 3 - TIR'!$C$18),'Ejercicio 3 - TIR'!$C$18+SQRT(('Ejercicio 3 - TIR'!$E$18-'Ejercicio 3 - TIR'!$C$18)*('Ejercicio 3 - TIR'!$D$18-'Ejercicio 3 - TIR'!$C$18)*L15),'Ejercicio 3 - TIR'!$E$18-SQRT(('Ejercicio 3 - TIR'!$E$18-'Ejercicio 3 - TIR'!$C$18)*('Ejercicio 3 - TIR'!$E$18-'Ejercicio 3 - TIR'!$D$18)*(1-L15)))</f>
        <v>43791.1885567277</v>
      </c>
      <c r="N15" s="17">
        <f ca="1" t="shared" ref="N15:R15" si="121">RAND()</f>
        <v>0.369957953412908</v>
      </c>
      <c r="O15" s="18">
        <f ca="1">IF(N15&lt;=('Ejercicio 3 - TIR'!$D$18-'Ejercicio 3 - TIR'!$C$18)/('Ejercicio 3 - TIR'!$E$18-'Ejercicio 3 - TIR'!$C$18),'Ejercicio 3 - TIR'!$C$18+SQRT(('Ejercicio 3 - TIR'!$E$18-'Ejercicio 3 - TIR'!$C$18)*('Ejercicio 3 - TIR'!$D$18-'Ejercicio 3 - TIR'!$C$18)*N15),'Ejercicio 3 - TIR'!$E$18-SQRT(('Ejercicio 3 - TIR'!$E$18-'Ejercicio 3 - TIR'!$C$18)*('Ejercicio 3 - TIR'!$E$18-'Ejercicio 3 - TIR'!$D$18)*(1-N15)))</f>
        <v>37449.4089035263</v>
      </c>
      <c r="P15" s="17">
        <f ca="1" t="shared" si="121"/>
        <v>0.164994834443156</v>
      </c>
      <c r="Q15" s="19">
        <f ca="1">IF(P15&lt;=('Ejercicio 3 - TIR'!$D$22-'Ejercicio 3 - TIR'!$C$22)/('Ejercicio 3 - TIR'!$E$22-'Ejercicio 3 - TIR'!$C$22),'Ejercicio 3 - TIR'!$C$22+SQRT(('Ejercicio 3 - TIR'!$E$22-'Ejercicio 3 - TIR'!$C$22)*('Ejercicio 3 - TIR'!$D$22-'Ejercicio 3 - TIR'!$C$22)*P15),'Ejercicio 3 - TIR'!$E$22-SQRT(('Ejercicio 3 - TIR'!$E$22-'Ejercicio 3 - TIR'!$C$22)*('Ejercicio 3 - TIR'!$E$22-'Ejercicio 3 - TIR'!$D$22)*(1-P15)))</f>
        <v>0.137233418175095</v>
      </c>
      <c r="R15" s="17">
        <f ca="1" t="shared" si="121"/>
        <v>0.98448905656486</v>
      </c>
      <c r="S15" s="19">
        <f ca="1">IF(R15&lt;=('Ejercicio 3 - TIR'!$D$23-'Ejercicio 3 - TIR'!$C$23)/('Ejercicio 3 - TIR'!$E$23-'Ejercicio 3 - TIR'!$C$23),'Ejercicio 3 - TIR'!$C$23+SQRT(('Ejercicio 3 - TIR'!$E$23-'Ejercicio 3 - TIR'!$C$23)*('Ejercicio 3 - TIR'!$D$23-'Ejercicio 3 - TIR'!$C$23)*R15),'Ejercicio 3 - TIR'!$E$23-SQRT(('Ejercicio 3 - TIR'!$E$23-'Ejercicio 3 - TIR'!$C$23)*('Ejercicio 3 - TIR'!$E$23-'Ejercicio 3 - TIR'!$D$23)*(1-R15)))</f>
        <v>0.174716090634459</v>
      </c>
      <c r="T15" s="17">
        <f ca="1" t="shared" ref="T15:X15" si="122">RAND()</f>
        <v>0.913052703722684</v>
      </c>
      <c r="U15" s="19">
        <f ca="1">IF(T15&lt;=('Ejercicio 3 - TIR'!$D$24-'Ejercicio 3 - TIR'!$C$24)/('Ejercicio 3 - TIR'!$E$24-'Ejercicio 3 - TIR'!$C$24),'Ejercicio 3 - TIR'!$C$24+SQRT(('Ejercicio 3 - TIR'!$E$24-'Ejercicio 3 - TIR'!$C$24)*('Ejercicio 3 - TIR'!$D$24-'Ejercicio 3 - TIR'!$C$24)*T15),'Ejercicio 3 - TIR'!$E$24-SQRT(('Ejercicio 3 - TIR'!$E$24-'Ejercicio 3 - TIR'!$C$24)*('Ejercicio 3 - TIR'!$E$24-'Ejercicio 3 - TIR'!$D$24)*(1-T15)))</f>
        <v>0.204397037794813</v>
      </c>
      <c r="V15" s="17">
        <f ca="1" t="shared" si="122"/>
        <v>0.115492540576903</v>
      </c>
      <c r="W15" s="19">
        <f ca="1">IF(V15&lt;=('Ejercicio 3 - TIR'!$D$25-'Ejercicio 3 - TIR'!$C$25)/('Ejercicio 3 - TIR'!$E$25-'Ejercicio 3 - TIR'!$C$25),'Ejercicio 3 - TIR'!$C$25+SQRT(('Ejercicio 3 - TIR'!$E$25-'Ejercicio 3 - TIR'!$C$25)*('Ejercicio 3 - TIR'!$D$25-'Ejercicio 3 - TIR'!$C$25)*V15),'Ejercicio 3 - TIR'!$E$25-SQRT(('Ejercicio 3 - TIR'!$E$25-'Ejercicio 3 - TIR'!$C$25)*('Ejercicio 3 - TIR'!$E$25-'Ejercicio 3 - TIR'!$D$25)*(1-V15)))</f>
        <v>0.192715720852852</v>
      </c>
      <c r="X15" s="17">
        <f ca="1" t="shared" si="122"/>
        <v>0.636351215707917</v>
      </c>
      <c r="Y15" s="19">
        <f ca="1">IF(X15&lt;=('Ejercicio 3 - TIR'!$D$26-'Ejercicio 3 - TIR'!$C$26)/('Ejercicio 3 - TIR'!$E$26-'Ejercicio 3 - TIR'!$C$26),'Ejercicio 3 - TIR'!$C$26+SQRT(('Ejercicio 3 - TIR'!$E$26-'Ejercicio 3 - TIR'!$C$26)*('Ejercicio 3 - TIR'!$D$26-'Ejercicio 3 - TIR'!$C$26)*X15),'Ejercicio 3 - TIR'!$E$26-SQRT(('Ejercicio 3 - TIR'!$E$26-'Ejercicio 3 - TIR'!$C$26)*('Ejercicio 3 - TIR'!$E$26-'Ejercicio 3 - TIR'!$D$26)*(1-X15)))</f>
        <v>0.235686306459772</v>
      </c>
      <c r="Z15" s="17">
        <f ca="1" t="shared" si="4"/>
        <v>1.13723341817509</v>
      </c>
      <c r="AA15" s="17">
        <f ca="1" t="shared" si="5"/>
        <v>1.33592639513751</v>
      </c>
      <c r="AB15" s="17">
        <f ca="1" t="shared" si="6"/>
        <v>1.60898579301552</v>
      </c>
      <c r="AC15" s="17">
        <f ca="1" t="shared" si="7"/>
        <v>1.9190626499585</v>
      </c>
      <c r="AD15" s="17">
        <f ca="1" t="shared" si="8"/>
        <v>2.37135943779213</v>
      </c>
      <c r="AE15" s="16">
        <f ca="1" t="shared" si="9"/>
        <v>3573.83267042244</v>
      </c>
      <c r="AF15" s="16">
        <f ca="1" t="shared" si="10"/>
        <v>4198.23874318036</v>
      </c>
      <c r="AG15" s="16">
        <f ca="1" t="shared" si="11"/>
        <v>5056.34630624184</v>
      </c>
      <c r="AH15" s="16">
        <f ca="1" t="shared" si="12"/>
        <v>6030.7837295309</v>
      </c>
      <c r="AI15" s="16">
        <f ca="1" t="shared" si="13"/>
        <v>7452.15687180172</v>
      </c>
      <c r="AJ15" s="18">
        <f ca="1" t="shared" si="14"/>
        <v>45147.3743616307</v>
      </c>
      <c r="AK15" s="18">
        <f ca="1" t="shared" si="15"/>
        <v>53760.437590658</v>
      </c>
      <c r="AL15" s="18">
        <f ca="1" t="shared" si="16"/>
        <v>56635.3524268392</v>
      </c>
      <c r="AM15" s="18">
        <f ca="1" t="shared" si="17"/>
        <v>84038.0343565064</v>
      </c>
      <c r="AN15" s="18">
        <f ca="1" t="shared" si="18"/>
        <v>88806.0092431135</v>
      </c>
      <c r="AO15" s="18">
        <f ca="1">C15/'Ejercicio 3 - TIR'!$D$7</f>
        <v>12788.1084589759</v>
      </c>
      <c r="AP15" s="18">
        <f ca="1" t="shared" si="19"/>
        <v>32359.2659026548</v>
      </c>
      <c r="AQ15" s="18">
        <f ca="1" t="shared" si="20"/>
        <v>40972.3291316822</v>
      </c>
      <c r="AR15" s="18">
        <f ca="1" t="shared" si="21"/>
        <v>43847.2439678633</v>
      </c>
      <c r="AS15" s="18">
        <f ca="1" t="shared" si="22"/>
        <v>71249.9258975306</v>
      </c>
      <c r="AT15" s="18">
        <f ca="1" t="shared" si="23"/>
        <v>76017.9007841376</v>
      </c>
      <c r="AU15" s="18">
        <f ca="1">AP15*'Ejercicio 3 - TIR'!$D$5</f>
        <v>16179.6329513274</v>
      </c>
      <c r="AV15" s="18">
        <f ca="1">AQ15*'Ejercicio 3 - TIR'!$D$5</f>
        <v>20486.1645658411</v>
      </c>
      <c r="AW15" s="18">
        <f ca="1">AR15*'Ejercicio 3 - TIR'!$D$5</f>
        <v>21923.6219839317</v>
      </c>
      <c r="AX15" s="18">
        <f ca="1">AS15*'Ejercicio 3 - TIR'!$D$5</f>
        <v>35624.9629487653</v>
      </c>
      <c r="AY15" s="18">
        <f ca="1">AT15*'Ejercicio 3 - TIR'!$D$5</f>
        <v>38008.9503920688</v>
      </c>
      <c r="AZ15" s="18">
        <f ca="1" t="shared" ref="AZ15:BD15" si="123">AJ15-AU15-AE15</f>
        <v>25393.9087398808</v>
      </c>
      <c r="BA15" s="18">
        <f ca="1" t="shared" si="123"/>
        <v>29076.0342816366</v>
      </c>
      <c r="BB15" s="18">
        <f ca="1" t="shared" si="123"/>
        <v>29655.3841366657</v>
      </c>
      <c r="BC15" s="18">
        <f ca="1" t="shared" si="123"/>
        <v>42382.2876782102</v>
      </c>
      <c r="BD15" s="18">
        <f ca="1" t="shared" si="123"/>
        <v>43344.9019792429</v>
      </c>
      <c r="BE15" s="18">
        <f ca="1" t="shared" ref="BE15:BI15" si="124">AZ15/Z15</f>
        <v>22329.5484761872</v>
      </c>
      <c r="BF15" s="18">
        <f ca="1" t="shared" si="124"/>
        <v>21764.6978063067</v>
      </c>
      <c r="BG15" s="18">
        <f ca="1" t="shared" si="124"/>
        <v>18431.1037831393</v>
      </c>
      <c r="BH15" s="18">
        <f ca="1" t="shared" si="124"/>
        <v>22084.8900785634</v>
      </c>
      <c r="BI15" s="18">
        <f ca="1" t="shared" si="124"/>
        <v>18278.5035825693</v>
      </c>
      <c r="BJ15" s="18">
        <f ca="1" t="shared" si="26"/>
        <v>61754.9423806025</v>
      </c>
      <c r="BK15" s="18">
        <f ca="1" t="shared" si="27"/>
        <v>30325.2016857017</v>
      </c>
      <c r="BL15" s="18">
        <f ca="1" t="shared" si="28"/>
        <v>92080.1440663042</v>
      </c>
      <c r="BM15" s="18">
        <f ca="1">BK15*'Ejercicio 3 - TIR'!$D$5</f>
        <v>15162.6008428509</v>
      </c>
      <c r="BN15" s="18">
        <f ca="1" t="shared" si="29"/>
        <v>76917.5432234533</v>
      </c>
      <c r="BO15" s="18">
        <f ca="1" t="shared" si="30"/>
        <v>32436.0541880011</v>
      </c>
      <c r="BP15" s="18">
        <f ca="1" t="shared" si="31"/>
        <v>-89982.5422533925</v>
      </c>
      <c r="BQ15" s="18">
        <f ca="1" t="shared" ref="BQ15:BT15" si="125">BE15</f>
        <v>22329.5484761872</v>
      </c>
      <c r="BR15" s="18">
        <f ca="1" t="shared" si="125"/>
        <v>21764.6978063067</v>
      </c>
      <c r="BS15" s="18">
        <f ca="1" t="shared" si="125"/>
        <v>18431.1037831393</v>
      </c>
      <c r="BT15" s="18">
        <f ca="1" t="shared" si="125"/>
        <v>22084.8900785634</v>
      </c>
      <c r="BU15" s="18">
        <f ca="1" t="shared" si="33"/>
        <v>50714.5577705704</v>
      </c>
      <c r="BV15" s="20">
        <f ca="1" t="shared" si="34"/>
        <v>13.267210858155</v>
      </c>
    </row>
    <row r="16" ht="15" customHeight="1" spans="1:74">
      <c r="A16" s="16">
        <v>15</v>
      </c>
      <c r="B16" s="17">
        <f ca="1" t="shared" ref="B16:F16" si="126">RAND()</f>
        <v>0.591204735533003</v>
      </c>
      <c r="C16" s="18">
        <f ca="1">IF(B16&lt;=('Ejercicio 3 - TIR'!$D$13-'Ejercicio 3 - TIR'!$C$13)/('Ejercicio 3 - TIR'!$E$13-'Ejercicio 3 - TIR'!$C$13),'Ejercicio 3 - TIR'!$C$13+SQRT(('Ejercicio 3 - TIR'!$E$13-'Ejercicio 3 - TIR'!$C$13)*('Ejercicio 3 - TIR'!$D$13-'Ejercicio 3 - TIR'!$C$13)*B16),'Ejercicio 3 - TIR'!$E$13-SQRT(('Ejercicio 3 - TIR'!$E$13-'Ejercicio 3 - TIR'!$C$13)*('Ejercicio 3 - TIR'!$E$13-'Ejercicio 3 - TIR'!$D$13)*(1-B16)))</f>
        <v>77851.5391649804</v>
      </c>
      <c r="D16" s="17">
        <f ca="1" t="shared" si="126"/>
        <v>0.255197744681275</v>
      </c>
      <c r="E16" s="18">
        <f ca="1">IF(D16&lt;=('Ejercicio 3 - TIR'!$D$14-'Ejercicio 3 - TIR'!$C$14)/('Ejercicio 3 - TIR'!$E$14-'Ejercicio 3 - TIR'!$C$14),'Ejercicio 3 - TIR'!$C$14+SQRT(('Ejercicio 3 - TIR'!$E$14-'Ejercicio 3 - TIR'!$C$14)*('Ejercicio 3 - TIR'!$D$14-'Ejercicio 3 - TIR'!$C$14)*D16),'Ejercicio 3 - TIR'!$E$14-SQRT(('Ejercicio 3 - TIR'!$E$14-'Ejercicio 3 - TIR'!$C$14)*('Ejercicio 3 - TIR'!$E$14-'Ejercicio 3 - TIR'!$D$14)*(1-D16)))</f>
        <v>29374.9092391838</v>
      </c>
      <c r="F16" s="17">
        <f ca="1" t="shared" si="126"/>
        <v>0.632549485073268</v>
      </c>
      <c r="G16" s="18">
        <f ca="1">IF(F16&lt;=('Ejercicio 3 - TIR'!$D$18-'Ejercicio 3 - TIR'!$C$18)/('Ejercicio 3 - TIR'!$E$18-'Ejercicio 3 - TIR'!$C$18),'Ejercicio 3 - TIR'!$C$18+SQRT(('Ejercicio 3 - TIR'!$E$18-'Ejercicio 3 - TIR'!$C$18)*('Ejercicio 3 - TIR'!$D$18-'Ejercicio 3 - TIR'!$C$18)*F16),'Ejercicio 3 - TIR'!$E$18-SQRT(('Ejercicio 3 - TIR'!$E$18-'Ejercicio 3 - TIR'!$C$18)*('Ejercicio 3 - TIR'!$E$18-'Ejercicio 3 - TIR'!$D$18)*(1-F16)))</f>
        <v>39740.7608923015</v>
      </c>
      <c r="H16" s="17">
        <f ca="1" t="shared" ref="H16:L16" si="127">RAND()</f>
        <v>0.51703544625361</v>
      </c>
      <c r="I16" s="18">
        <f ca="1">IF(H16&lt;=('Ejercicio 3 - TIR'!$D$18-'Ejercicio 3 - TIR'!$C$18)/('Ejercicio 3 - TIR'!$E$18-'Ejercicio 3 - TIR'!$C$18),'Ejercicio 3 - TIR'!$C$18+SQRT(('Ejercicio 3 - TIR'!$E$18-'Ejercicio 3 - TIR'!$C$18)*('Ejercicio 3 - TIR'!$D$18-'Ejercicio 3 - TIR'!$C$18)*H16),'Ejercicio 3 - TIR'!$E$18-SQRT(('Ejercicio 3 - TIR'!$E$18-'Ejercicio 3 - TIR'!$C$18)*('Ejercicio 3 - TIR'!$E$18-'Ejercicio 3 - TIR'!$D$18)*(1-H16)))</f>
        <v>38806.5496613624</v>
      </c>
      <c r="J16" s="17">
        <f ca="1" t="shared" si="127"/>
        <v>0.219071563292021</v>
      </c>
      <c r="K16" s="18">
        <f ca="1">IF(J16&lt;=('Ejercicio 3 - TIR'!$D$18-'Ejercicio 3 - TIR'!$C$18)/('Ejercicio 3 - TIR'!$E$18-'Ejercicio 3 - TIR'!$C$18),'Ejercicio 3 - TIR'!$C$18+SQRT(('Ejercicio 3 - TIR'!$E$18-'Ejercicio 3 - TIR'!$C$18)*('Ejercicio 3 - TIR'!$D$18-'Ejercicio 3 - TIR'!$C$18)*J16),'Ejercicio 3 - TIR'!$E$18-SQRT(('Ejercicio 3 - TIR'!$E$18-'Ejercicio 3 - TIR'!$C$18)*('Ejercicio 3 - TIR'!$E$18-'Ejercicio 3 - TIR'!$D$18)*(1-J16)))</f>
        <v>35732.4283243494</v>
      </c>
      <c r="L16" s="17">
        <f ca="1" t="shared" si="127"/>
        <v>0.707295662427506</v>
      </c>
      <c r="M16" s="18">
        <f ca="1">IF(L16&lt;=('Ejercicio 3 - TIR'!$D$18-'Ejercicio 3 - TIR'!$C$18)/('Ejercicio 3 - TIR'!$E$18-'Ejercicio 3 - TIR'!$C$18),'Ejercicio 3 - TIR'!$C$18+SQRT(('Ejercicio 3 - TIR'!$E$18-'Ejercicio 3 - TIR'!$C$18)*('Ejercicio 3 - TIR'!$D$18-'Ejercicio 3 - TIR'!$C$18)*L16),'Ejercicio 3 - TIR'!$E$18-SQRT(('Ejercicio 3 - TIR'!$E$18-'Ejercicio 3 - TIR'!$C$18)*('Ejercicio 3 - TIR'!$E$18-'Ejercicio 3 - TIR'!$D$18)*(1-L16)))</f>
        <v>40314.6157769147</v>
      </c>
      <c r="N16" s="17">
        <f ca="1" t="shared" ref="N16:R16" si="128">RAND()</f>
        <v>0.707715285174563</v>
      </c>
      <c r="O16" s="18">
        <f ca="1">IF(N16&lt;=('Ejercicio 3 - TIR'!$D$18-'Ejercicio 3 - TIR'!$C$18)/('Ejercicio 3 - TIR'!$E$18-'Ejercicio 3 - TIR'!$C$18),'Ejercicio 3 - TIR'!$C$18+SQRT(('Ejercicio 3 - TIR'!$E$18-'Ejercicio 3 - TIR'!$C$18)*('Ejercicio 3 - TIR'!$D$18-'Ejercicio 3 - TIR'!$C$18)*N16),'Ejercicio 3 - TIR'!$E$18-SQRT(('Ejercicio 3 - TIR'!$E$18-'Ejercicio 3 - TIR'!$C$18)*('Ejercicio 3 - TIR'!$E$18-'Ejercicio 3 - TIR'!$D$18)*(1-N16)))</f>
        <v>40317.9754793564</v>
      </c>
      <c r="P16" s="17">
        <f ca="1" t="shared" si="128"/>
        <v>0.871384918546106</v>
      </c>
      <c r="Q16" s="19">
        <f ca="1">IF(P16&lt;=('Ejercicio 3 - TIR'!$D$22-'Ejercicio 3 - TIR'!$C$22)/('Ejercicio 3 - TIR'!$E$22-'Ejercicio 3 - TIR'!$C$22),'Ejercicio 3 - TIR'!$C$22+SQRT(('Ejercicio 3 - TIR'!$E$22-'Ejercicio 3 - TIR'!$C$22)*('Ejercicio 3 - TIR'!$D$22-'Ejercicio 3 - TIR'!$C$22)*P16),'Ejercicio 3 - TIR'!$E$22-SQRT(('Ejercicio 3 - TIR'!$E$22-'Ejercicio 3 - TIR'!$C$22)*('Ejercicio 3 - TIR'!$E$22-'Ejercicio 3 - TIR'!$D$22)*(1-P16)))</f>
        <v>0.164784641094703</v>
      </c>
      <c r="R16" s="17">
        <f ca="1" t="shared" si="128"/>
        <v>0.624554809173521</v>
      </c>
      <c r="S16" s="19">
        <f ca="1">IF(R16&lt;=('Ejercicio 3 - TIR'!$D$23-'Ejercicio 3 - TIR'!$C$23)/('Ejercicio 3 - TIR'!$E$23-'Ejercicio 3 - TIR'!$C$23),'Ejercicio 3 - TIR'!$C$23+SQRT(('Ejercicio 3 - TIR'!$E$23-'Ejercicio 3 - TIR'!$C$23)*('Ejercicio 3 - TIR'!$D$23-'Ejercicio 3 - TIR'!$C$23)*R16),'Ejercicio 3 - TIR'!$E$23-SQRT(('Ejercicio 3 - TIR'!$E$23-'Ejercicio 3 - TIR'!$C$23)*('Ejercicio 3 - TIR'!$E$23-'Ejercicio 3 - TIR'!$D$23)*(1-R16)))</f>
        <v>0.154003820598256</v>
      </c>
      <c r="T16" s="17">
        <f ca="1" t="shared" ref="T16:X16" si="129">RAND()</f>
        <v>0.327963332823444</v>
      </c>
      <c r="U16" s="19">
        <f ca="1">IF(T16&lt;=('Ejercicio 3 - TIR'!$D$24-'Ejercicio 3 - TIR'!$C$24)/('Ejercicio 3 - TIR'!$E$24-'Ejercicio 3 - TIR'!$C$24),'Ejercicio 3 - TIR'!$C$24+SQRT(('Ejercicio 3 - TIR'!$E$24-'Ejercicio 3 - TIR'!$C$24)*('Ejercicio 3 - TIR'!$D$24-'Ejercicio 3 - TIR'!$C$24)*T16),'Ejercicio 3 - TIR'!$E$24-SQRT(('Ejercicio 3 - TIR'!$E$24-'Ejercicio 3 - TIR'!$C$24)*('Ejercicio 3 - TIR'!$E$24-'Ejercicio 3 - TIR'!$D$24)*(1-T16)))</f>
        <v>0.176243532516207</v>
      </c>
      <c r="V16" s="17">
        <f ca="1" t="shared" si="129"/>
        <v>0.489820835544293</v>
      </c>
      <c r="W16" s="19">
        <f ca="1">IF(V16&lt;=('Ejercicio 3 - TIR'!$D$25-'Ejercicio 3 - TIR'!$C$25)/('Ejercicio 3 - TIR'!$E$25-'Ejercicio 3 - TIR'!$C$25),'Ejercicio 3 - TIR'!$C$25+SQRT(('Ejercicio 3 - TIR'!$E$25-'Ejercicio 3 - TIR'!$C$25)*('Ejercicio 3 - TIR'!$D$25-'Ejercicio 3 - TIR'!$C$25)*V16),'Ejercicio 3 - TIR'!$E$25-SQRT(('Ejercicio 3 - TIR'!$E$25-'Ejercicio 3 - TIR'!$C$25)*('Ejercicio 3 - TIR'!$E$25-'Ejercicio 3 - TIR'!$D$25)*(1-V16)))</f>
        <v>0.207743319160221</v>
      </c>
      <c r="X16" s="17">
        <f ca="1" t="shared" si="129"/>
        <v>0.602968724361278</v>
      </c>
      <c r="Y16" s="19">
        <f ca="1">IF(X16&lt;=('Ejercicio 3 - TIR'!$D$26-'Ejercicio 3 - TIR'!$C$26)/('Ejercicio 3 - TIR'!$E$26-'Ejercicio 3 - TIR'!$C$26),'Ejercicio 3 - TIR'!$C$26+SQRT(('Ejercicio 3 - TIR'!$E$26-'Ejercicio 3 - TIR'!$C$26)*('Ejercicio 3 - TIR'!$D$26-'Ejercicio 3 - TIR'!$C$26)*X16),'Ejercicio 3 - TIR'!$E$26-SQRT(('Ejercicio 3 - TIR'!$E$26-'Ejercicio 3 - TIR'!$C$26)*('Ejercicio 3 - TIR'!$E$26-'Ejercicio 3 - TIR'!$D$26)*(1-X16)))</f>
        <v>0.233696988343639</v>
      </c>
      <c r="Z16" s="17">
        <f ca="1" t="shared" si="4"/>
        <v>1.1647846410947</v>
      </c>
      <c r="AA16" s="17">
        <f ca="1" t="shared" si="5"/>
        <v>1.34416592599746</v>
      </c>
      <c r="AB16" s="17">
        <f ca="1" t="shared" si="6"/>
        <v>1.58106647708317</v>
      </c>
      <c r="AC16" s="17">
        <f ca="1" t="shared" si="7"/>
        <v>1.90952247484538</v>
      </c>
      <c r="AD16" s="17">
        <f ca="1" t="shared" si="8"/>
        <v>2.35577212639124</v>
      </c>
      <c r="AE16" s="16">
        <f ca="1" t="shared" si="9"/>
        <v>4840.53387616837</v>
      </c>
      <c r="AF16" s="16">
        <f ca="1" t="shared" si="10"/>
        <v>5585.99458683358</v>
      </c>
      <c r="AG16" s="16">
        <f ca="1" t="shared" si="11"/>
        <v>6570.49000543354</v>
      </c>
      <c r="AH16" s="16">
        <f ca="1" t="shared" si="12"/>
        <v>7935.46540767136</v>
      </c>
      <c r="AI16" s="16">
        <f ca="1" t="shared" si="13"/>
        <v>9789.95977454928</v>
      </c>
      <c r="AJ16" s="18">
        <f ca="1" t="shared" si="14"/>
        <v>46289.4279127698</v>
      </c>
      <c r="AK16" s="18">
        <f ca="1" t="shared" si="15"/>
        <v>52162.4417603314</v>
      </c>
      <c r="AL16" s="18">
        <f ca="1" t="shared" si="16"/>
        <v>56495.3445684058</v>
      </c>
      <c r="AM16" s="18">
        <f ca="1" t="shared" si="17"/>
        <v>76981.6648907747</v>
      </c>
      <c r="AN16" s="18">
        <f ca="1" t="shared" si="18"/>
        <v>94979.9628267932</v>
      </c>
      <c r="AO16" s="18">
        <f ca="1">C16/'Ejercicio 3 - TIR'!$D$7</f>
        <v>15570.3078329961</v>
      </c>
      <c r="AP16" s="18">
        <f ca="1" t="shared" si="19"/>
        <v>30719.1200797737</v>
      </c>
      <c r="AQ16" s="18">
        <f ca="1" t="shared" si="20"/>
        <v>36592.1339273353</v>
      </c>
      <c r="AR16" s="18">
        <f ca="1" t="shared" si="21"/>
        <v>40925.0367354097</v>
      </c>
      <c r="AS16" s="18">
        <f ca="1" t="shared" si="22"/>
        <v>61411.3570577786</v>
      </c>
      <c r="AT16" s="18">
        <f ca="1" t="shared" si="23"/>
        <v>79409.6549937971</v>
      </c>
      <c r="AU16" s="18">
        <f ca="1">AP16*'Ejercicio 3 - TIR'!$D$5</f>
        <v>15359.5600398869</v>
      </c>
      <c r="AV16" s="18">
        <f ca="1">AQ16*'Ejercicio 3 - TIR'!$D$5</f>
        <v>18296.0669636676</v>
      </c>
      <c r="AW16" s="18">
        <f ca="1">AR16*'Ejercicio 3 - TIR'!$D$5</f>
        <v>20462.5183677049</v>
      </c>
      <c r="AX16" s="18">
        <f ca="1">AS16*'Ejercicio 3 - TIR'!$D$5</f>
        <v>30705.6785288893</v>
      </c>
      <c r="AY16" s="18">
        <f ca="1">AT16*'Ejercicio 3 - TIR'!$D$5</f>
        <v>39704.8274968986</v>
      </c>
      <c r="AZ16" s="18">
        <f ca="1" t="shared" ref="AZ16:BD16" si="130">AJ16-AU16-AE16</f>
        <v>26089.3339967146</v>
      </c>
      <c r="BA16" s="18">
        <f ca="1" t="shared" si="130"/>
        <v>28280.3802098301</v>
      </c>
      <c r="BB16" s="18">
        <f ca="1" t="shared" si="130"/>
        <v>29462.3361952674</v>
      </c>
      <c r="BC16" s="18">
        <f ca="1" t="shared" si="130"/>
        <v>38340.520954214</v>
      </c>
      <c r="BD16" s="18">
        <f ca="1" t="shared" si="130"/>
        <v>45485.1755553454</v>
      </c>
      <c r="BE16" s="18">
        <f ca="1" t="shared" ref="BE16:BI16" si="131">AZ16/Z16</f>
        <v>22398.418622858</v>
      </c>
      <c r="BF16" s="18">
        <f ca="1" t="shared" si="131"/>
        <v>21039.3521088881</v>
      </c>
      <c r="BG16" s="18">
        <f ca="1" t="shared" si="131"/>
        <v>18634.4702277295</v>
      </c>
      <c r="BH16" s="18">
        <f ca="1" t="shared" si="131"/>
        <v>20078.5910924241</v>
      </c>
      <c r="BI16" s="18">
        <f ca="1" t="shared" si="131"/>
        <v>19307.9691561778</v>
      </c>
      <c r="BJ16" s="18">
        <f ca="1" t="shared" si="26"/>
        <v>69200.5924009416</v>
      </c>
      <c r="BK16" s="18">
        <f ca="1" t="shared" si="27"/>
        <v>36680.0971923033</v>
      </c>
      <c r="BL16" s="18">
        <f ca="1" t="shared" si="28"/>
        <v>105880.689593245</v>
      </c>
      <c r="BM16" s="18">
        <f ca="1">BK16*'Ejercicio 3 - TIR'!$D$5</f>
        <v>18340.0485961517</v>
      </c>
      <c r="BN16" s="18">
        <f ca="1" t="shared" si="29"/>
        <v>87540.6409970932</v>
      </c>
      <c r="BO16" s="18">
        <f ca="1" t="shared" si="30"/>
        <v>37160.0631556818</v>
      </c>
      <c r="BP16" s="18">
        <f ca="1" t="shared" si="31"/>
        <v>-107226.448404164</v>
      </c>
      <c r="BQ16" s="18">
        <f ca="1" t="shared" ref="BQ16:BT16" si="132">BE16</f>
        <v>22398.418622858</v>
      </c>
      <c r="BR16" s="18">
        <f ca="1" t="shared" si="132"/>
        <v>21039.3521088881</v>
      </c>
      <c r="BS16" s="18">
        <f ca="1" t="shared" si="132"/>
        <v>18634.4702277295</v>
      </c>
      <c r="BT16" s="18">
        <f ca="1" t="shared" si="132"/>
        <v>20078.5910924241</v>
      </c>
      <c r="BU16" s="18">
        <f ca="1" t="shared" si="33"/>
        <v>56468.0323118596</v>
      </c>
      <c r="BV16" s="20">
        <f ca="1" t="shared" si="34"/>
        <v>7.85731157498144</v>
      </c>
    </row>
    <row r="17" ht="15" customHeight="1" spans="1:74">
      <c r="A17" s="16">
        <v>16</v>
      </c>
      <c r="B17" s="17">
        <f ca="1" t="shared" ref="B17:F17" si="133">RAND()</f>
        <v>0.645933455212495</v>
      </c>
      <c r="C17" s="18">
        <f ca="1">IF(B17&lt;=('Ejercicio 3 - TIR'!$D$13-'Ejercicio 3 - TIR'!$C$13)/('Ejercicio 3 - TIR'!$E$13-'Ejercicio 3 - TIR'!$C$13),'Ejercicio 3 - TIR'!$C$13+SQRT(('Ejercicio 3 - TIR'!$E$13-'Ejercicio 3 - TIR'!$C$13)*('Ejercicio 3 - TIR'!$D$13-'Ejercicio 3 - TIR'!$C$13)*B17),'Ejercicio 3 - TIR'!$E$13-SQRT(('Ejercicio 3 - TIR'!$E$13-'Ejercicio 3 - TIR'!$C$13)*('Ejercicio 3 - TIR'!$E$13-'Ejercicio 3 - TIR'!$D$13)*(1-B17)))</f>
        <v>79387.3860525889</v>
      </c>
      <c r="D17" s="17">
        <f ca="1" t="shared" si="133"/>
        <v>0.920141553633646</v>
      </c>
      <c r="E17" s="18">
        <f ca="1">IF(D17&lt;=('Ejercicio 3 - TIR'!$D$14-'Ejercicio 3 - TIR'!$C$14)/('Ejercicio 3 - TIR'!$E$14-'Ejercicio 3 - TIR'!$C$14),'Ejercicio 3 - TIR'!$C$14+SQRT(('Ejercicio 3 - TIR'!$E$14-'Ejercicio 3 - TIR'!$C$14)*('Ejercicio 3 - TIR'!$D$14-'Ejercicio 3 - TIR'!$C$14)*D17),'Ejercicio 3 - TIR'!$E$14-SQRT(('Ejercicio 3 - TIR'!$E$14-'Ejercicio 3 - TIR'!$C$14)*('Ejercicio 3 - TIR'!$E$14-'Ejercicio 3 - TIR'!$D$14)*(1-D17)))</f>
        <v>36538.9644678286</v>
      </c>
      <c r="F17" s="17">
        <f ca="1" t="shared" si="133"/>
        <v>0.390119254552979</v>
      </c>
      <c r="G17" s="18">
        <f ca="1">IF(F17&lt;=('Ejercicio 3 - TIR'!$D$18-'Ejercicio 3 - TIR'!$C$18)/('Ejercicio 3 - TIR'!$E$18-'Ejercicio 3 - TIR'!$C$18),'Ejercicio 3 - TIR'!$C$18+SQRT(('Ejercicio 3 - TIR'!$E$18-'Ejercicio 3 - TIR'!$C$18)*('Ejercicio 3 - TIR'!$D$18-'Ejercicio 3 - TIR'!$C$18)*F17),'Ejercicio 3 - TIR'!$E$18-SQRT(('Ejercicio 3 - TIR'!$E$18-'Ejercicio 3 - TIR'!$C$18)*('Ejercicio 3 - TIR'!$E$18-'Ejercicio 3 - TIR'!$D$18)*(1-F17)))</f>
        <v>37649.6985681102</v>
      </c>
      <c r="H17" s="17">
        <f ca="1" t="shared" ref="H17:L17" si="134">RAND()</f>
        <v>0.8560351893943</v>
      </c>
      <c r="I17" s="18">
        <f ca="1">IF(H17&lt;=('Ejercicio 3 - TIR'!$D$18-'Ejercicio 3 - TIR'!$C$18)/('Ejercicio 3 - TIR'!$E$18-'Ejercicio 3 - TIR'!$C$18),'Ejercicio 3 - TIR'!$C$18+SQRT(('Ejercicio 3 - TIR'!$E$18-'Ejercicio 3 - TIR'!$C$18)*('Ejercicio 3 - TIR'!$D$18-'Ejercicio 3 - TIR'!$C$18)*H17),'Ejercicio 3 - TIR'!$E$18-SQRT(('Ejercicio 3 - TIR'!$E$18-'Ejercicio 3 - TIR'!$C$18)*('Ejercicio 3 - TIR'!$E$18-'Ejercicio 3 - TIR'!$D$18)*(1-H17)))</f>
        <v>41714.0662216917</v>
      </c>
      <c r="J17" s="17">
        <f ca="1" t="shared" si="134"/>
        <v>0.340130143936996</v>
      </c>
      <c r="K17" s="18">
        <f ca="1">IF(J17&lt;=('Ejercicio 3 - TIR'!$D$18-'Ejercicio 3 - TIR'!$C$18)/('Ejercicio 3 - TIR'!$E$18-'Ejercicio 3 - TIR'!$C$18),'Ejercicio 3 - TIR'!$C$18+SQRT(('Ejercicio 3 - TIR'!$E$18-'Ejercicio 3 - TIR'!$C$18)*('Ejercicio 3 - TIR'!$D$18-'Ejercicio 3 - TIR'!$C$18)*J17),'Ejercicio 3 - TIR'!$E$18-SQRT(('Ejercicio 3 - TIR'!$E$18-'Ejercicio 3 - TIR'!$C$18)*('Ejercicio 3 - TIR'!$E$18-'Ejercicio 3 - TIR'!$D$18)*(1-J17)))</f>
        <v>37142.7950824974</v>
      </c>
      <c r="L17" s="17">
        <f ca="1" t="shared" si="134"/>
        <v>0.475682102401647</v>
      </c>
      <c r="M17" s="18">
        <f ca="1">IF(L17&lt;=('Ejercicio 3 - TIR'!$D$18-'Ejercicio 3 - TIR'!$C$18)/('Ejercicio 3 - TIR'!$E$18-'Ejercicio 3 - TIR'!$C$18),'Ejercicio 3 - TIR'!$C$18+SQRT(('Ejercicio 3 - TIR'!$E$18-'Ejercicio 3 - TIR'!$C$18)*('Ejercicio 3 - TIR'!$D$18-'Ejercicio 3 - TIR'!$C$18)*L17),'Ejercicio 3 - TIR'!$E$18-SQRT(('Ejercicio 3 - TIR'!$E$18-'Ejercicio 3 - TIR'!$C$18)*('Ejercicio 3 - TIR'!$E$18-'Ejercicio 3 - TIR'!$D$18)*(1-L17)))</f>
        <v>38447.0299727329</v>
      </c>
      <c r="N17" s="17">
        <f ca="1" t="shared" ref="N17:R17" si="135">RAND()</f>
        <v>0.54008401199433</v>
      </c>
      <c r="O17" s="18">
        <f ca="1">IF(N17&lt;=('Ejercicio 3 - TIR'!$D$18-'Ejercicio 3 - TIR'!$C$18)/('Ejercicio 3 - TIR'!$E$18-'Ejercicio 3 - TIR'!$C$18),'Ejercicio 3 - TIR'!$C$18+SQRT(('Ejercicio 3 - TIR'!$E$18-'Ejercicio 3 - TIR'!$C$18)*('Ejercicio 3 - TIR'!$D$18-'Ejercicio 3 - TIR'!$C$18)*N17),'Ejercicio 3 - TIR'!$E$18-SQRT(('Ejercicio 3 - TIR'!$E$18-'Ejercicio 3 - TIR'!$C$18)*('Ejercicio 3 - TIR'!$E$18-'Ejercicio 3 - TIR'!$D$18)*(1-N17)))</f>
        <v>39000.7000727249</v>
      </c>
      <c r="P17" s="17">
        <f ca="1" t="shared" si="135"/>
        <v>0.514938809076745</v>
      </c>
      <c r="Q17" s="19">
        <f ca="1">IF(P17&lt;=('Ejercicio 3 - TIR'!$D$22-'Ejercicio 3 - TIR'!$C$22)/('Ejercicio 3 - TIR'!$E$22-'Ejercicio 3 - TIR'!$C$22),'Ejercicio 3 - TIR'!$C$22+SQRT(('Ejercicio 3 - TIR'!$E$22-'Ejercicio 3 - TIR'!$C$22)*('Ejercicio 3 - TIR'!$D$22-'Ejercicio 3 - TIR'!$C$22)*P17),'Ejercicio 3 - TIR'!$E$22-SQRT(('Ejercicio 3 - TIR'!$E$22-'Ejercicio 3 - TIR'!$C$22)*('Ejercicio 3 - TIR'!$E$22-'Ejercicio 3 - TIR'!$D$22)*(1-P17)))</f>
        <v>0.15045156275432</v>
      </c>
      <c r="R17" s="17">
        <f ca="1" t="shared" si="135"/>
        <v>0.844001871391348</v>
      </c>
      <c r="S17" s="19">
        <f ca="1">IF(R17&lt;=('Ejercicio 3 - TIR'!$D$23-'Ejercicio 3 - TIR'!$C$23)/('Ejercicio 3 - TIR'!$E$23-'Ejercicio 3 - TIR'!$C$23),'Ejercicio 3 - TIR'!$C$23+SQRT(('Ejercicio 3 - TIR'!$E$23-'Ejercicio 3 - TIR'!$C$23)*('Ejercicio 3 - TIR'!$D$23-'Ejercicio 3 - TIR'!$C$23)*R17),'Ejercicio 3 - TIR'!$E$23-SQRT(('Ejercicio 3 - TIR'!$E$23-'Ejercicio 3 - TIR'!$C$23)*('Ejercicio 3 - TIR'!$E$23-'Ejercicio 3 - TIR'!$D$23)*(1-R17)))</f>
        <v>0.163243012457617</v>
      </c>
      <c r="T17" s="17">
        <f ca="1" t="shared" ref="T17:X17" si="136">RAND()</f>
        <v>0.512143836583254</v>
      </c>
      <c r="U17" s="19">
        <f ca="1">IF(T17&lt;=('Ejercicio 3 - TIR'!$D$24-'Ejercicio 3 - TIR'!$C$24)/('Ejercicio 3 - TIR'!$E$24-'Ejercicio 3 - TIR'!$C$24),'Ejercicio 3 - TIR'!$C$24+SQRT(('Ejercicio 3 - TIR'!$E$24-'Ejercicio 3 - TIR'!$C$24)*('Ejercicio 3 - TIR'!$D$24-'Ejercicio 3 - TIR'!$C$24)*T17),'Ejercicio 3 - TIR'!$E$24-SQRT(('Ejercicio 3 - TIR'!$E$24-'Ejercicio 3 - TIR'!$C$24)*('Ejercicio 3 - TIR'!$E$24-'Ejercicio 3 - TIR'!$D$24)*(1-T17)))</f>
        <v>0.183040599875446</v>
      </c>
      <c r="V17" s="17">
        <f ca="1" t="shared" si="136"/>
        <v>0.239317346019181</v>
      </c>
      <c r="W17" s="19">
        <f ca="1">IF(V17&lt;=('Ejercicio 3 - TIR'!$D$25-'Ejercicio 3 - TIR'!$C$25)/('Ejercicio 3 - TIR'!$E$25-'Ejercicio 3 - TIR'!$C$25),'Ejercicio 3 - TIR'!$C$25+SQRT(('Ejercicio 3 - TIR'!$E$25-'Ejercicio 3 - TIR'!$C$25)*('Ejercicio 3 - TIR'!$D$25-'Ejercicio 3 - TIR'!$C$25)*V17),'Ejercicio 3 - TIR'!$E$25-SQRT(('Ejercicio 3 - TIR'!$E$25-'Ejercicio 3 - TIR'!$C$25)*('Ejercicio 3 - TIR'!$E$25-'Ejercicio 3 - TIR'!$D$25)*(1-V17)))</f>
        <v>0.198304214936097</v>
      </c>
      <c r="X17" s="17">
        <f ca="1" t="shared" si="136"/>
        <v>0.154682961925264</v>
      </c>
      <c r="Y17" s="19">
        <f ca="1">IF(X17&lt;=('Ejercicio 3 - TIR'!$D$26-'Ejercicio 3 - TIR'!$C$26)/('Ejercicio 3 - TIR'!$E$26-'Ejercicio 3 - TIR'!$C$26),'Ejercicio 3 - TIR'!$C$26+SQRT(('Ejercicio 3 - TIR'!$E$26-'Ejercicio 3 - TIR'!$C$26)*('Ejercicio 3 - TIR'!$D$26-'Ejercicio 3 - TIR'!$C$26)*X17),'Ejercicio 3 - TIR'!$E$26-SQRT(('Ejercicio 3 - TIR'!$E$26-'Ejercicio 3 - TIR'!$C$26)*('Ejercicio 3 - TIR'!$E$26-'Ejercicio 3 - TIR'!$D$26)*(1-X17)))</f>
        <v>0.210436340112609</v>
      </c>
      <c r="Z17" s="17">
        <f ca="1" t="shared" si="4"/>
        <v>1.15045156275432</v>
      </c>
      <c r="AA17" s="17">
        <f ca="1" t="shared" si="5"/>
        <v>1.33825474154491</v>
      </c>
      <c r="AB17" s="17">
        <f ca="1" t="shared" si="6"/>
        <v>1.58320969222345</v>
      </c>
      <c r="AC17" s="17">
        <f ca="1" t="shared" si="7"/>
        <v>1.89716684731904</v>
      </c>
      <c r="AD17" s="17">
        <f ca="1" t="shared" si="8"/>
        <v>2.29639969525184</v>
      </c>
      <c r="AE17" s="16">
        <f ca="1" t="shared" si="9"/>
        <v>5497.3443056094</v>
      </c>
      <c r="AF17" s="16">
        <f ca="1" t="shared" si="10"/>
        <v>6394.74735057381</v>
      </c>
      <c r="AG17" s="16">
        <f ca="1" t="shared" si="11"/>
        <v>7565.24574167475</v>
      </c>
      <c r="AH17" s="16">
        <f ca="1" t="shared" si="12"/>
        <v>9065.46585927622</v>
      </c>
      <c r="AI17" s="16">
        <f ca="1" t="shared" si="13"/>
        <v>10973.1693161181</v>
      </c>
      <c r="AJ17" s="18">
        <f ca="1" t="shared" si="14"/>
        <v>43314.1545549115</v>
      </c>
      <c r="AK17" s="18">
        <f ca="1" t="shared" si="15"/>
        <v>55824.0469102972</v>
      </c>
      <c r="AL17" s="18">
        <f ca="1" t="shared" si="16"/>
        <v>58804.8331708794</v>
      </c>
      <c r="AM17" s="18">
        <f ca="1" t="shared" si="17"/>
        <v>72940.4306421502</v>
      </c>
      <c r="AN17" s="18">
        <f ca="1" t="shared" si="18"/>
        <v>89561.1957616136</v>
      </c>
      <c r="AO17" s="18">
        <f ca="1">C17/'Ejercicio 3 - TIR'!$D$7</f>
        <v>15877.4772105178</v>
      </c>
      <c r="AP17" s="18">
        <f ca="1" t="shared" si="19"/>
        <v>27436.6773443937</v>
      </c>
      <c r="AQ17" s="18">
        <f ca="1" t="shared" si="20"/>
        <v>39946.5696997795</v>
      </c>
      <c r="AR17" s="18">
        <f ca="1" t="shared" si="21"/>
        <v>42927.3559603616</v>
      </c>
      <c r="AS17" s="18">
        <f ca="1" t="shared" si="22"/>
        <v>57062.9534316325</v>
      </c>
      <c r="AT17" s="18">
        <f ca="1" t="shared" si="23"/>
        <v>73683.7185510959</v>
      </c>
      <c r="AU17" s="18">
        <f ca="1">AP17*'Ejercicio 3 - TIR'!$D$5</f>
        <v>13718.3386721968</v>
      </c>
      <c r="AV17" s="18">
        <f ca="1">AQ17*'Ejercicio 3 - TIR'!$D$5</f>
        <v>19973.2848498897</v>
      </c>
      <c r="AW17" s="18">
        <f ca="1">AR17*'Ejercicio 3 - TIR'!$D$5</f>
        <v>21463.6779801808</v>
      </c>
      <c r="AX17" s="18">
        <f ca="1">AS17*'Ejercicio 3 - TIR'!$D$5</f>
        <v>28531.4767158162</v>
      </c>
      <c r="AY17" s="18">
        <f ca="1">AT17*'Ejercicio 3 - TIR'!$D$5</f>
        <v>36841.8592755479</v>
      </c>
      <c r="AZ17" s="18">
        <f ca="1" t="shared" ref="AZ17:BD17" si="137">AJ17-AU17-AE17</f>
        <v>24098.4715771052</v>
      </c>
      <c r="BA17" s="18">
        <f ca="1" t="shared" si="137"/>
        <v>29456.0147098337</v>
      </c>
      <c r="BB17" s="18">
        <f ca="1" t="shared" si="137"/>
        <v>29775.9094490238</v>
      </c>
      <c r="BC17" s="18">
        <f ca="1" t="shared" si="137"/>
        <v>35343.4880670578</v>
      </c>
      <c r="BD17" s="18">
        <f ca="1" t="shared" si="137"/>
        <v>41746.1671699476</v>
      </c>
      <c r="BE17" s="18">
        <f ca="1" t="shared" ref="BE17:BI17" si="138">AZ17/Z17</f>
        <v>20946.9675710732</v>
      </c>
      <c r="BF17" s="18">
        <f ca="1" t="shared" si="138"/>
        <v>22010.7680514018</v>
      </c>
      <c r="BG17" s="18">
        <f ca="1" t="shared" si="138"/>
        <v>18807.3061927803</v>
      </c>
      <c r="BH17" s="18">
        <f ca="1" t="shared" si="138"/>
        <v>18629.6150583714</v>
      </c>
      <c r="BI17" s="18">
        <f ca="1" t="shared" si="138"/>
        <v>18178.9639043518</v>
      </c>
      <c r="BJ17" s="18">
        <f ca="1" t="shared" si="26"/>
        <v>83908.0668687392</v>
      </c>
      <c r="BK17" s="18">
        <f ca="1" t="shared" si="27"/>
        <v>36461.033827601</v>
      </c>
      <c r="BL17" s="18">
        <f ca="1" t="shared" si="28"/>
        <v>120369.10069634</v>
      </c>
      <c r="BM17" s="18">
        <f ca="1">BK17*'Ejercicio 3 - TIR'!$D$5</f>
        <v>18230.5169138005</v>
      </c>
      <c r="BN17" s="18">
        <f ca="1" t="shared" si="29"/>
        <v>102138.58378254</v>
      </c>
      <c r="BO17" s="18">
        <f ca="1" t="shared" si="30"/>
        <v>44477.7030730875</v>
      </c>
      <c r="BP17" s="18">
        <f ca="1" t="shared" si="31"/>
        <v>-115926.350520418</v>
      </c>
      <c r="BQ17" s="18">
        <f ca="1" t="shared" ref="BQ17:BT17" si="139">BE17</f>
        <v>20946.9675710732</v>
      </c>
      <c r="BR17" s="18">
        <f ca="1" t="shared" si="139"/>
        <v>22010.7680514018</v>
      </c>
      <c r="BS17" s="18">
        <f ca="1" t="shared" si="139"/>
        <v>18807.3061927803</v>
      </c>
      <c r="BT17" s="18">
        <f ca="1" t="shared" si="139"/>
        <v>18629.6150583714</v>
      </c>
      <c r="BU17" s="18">
        <f ca="1" t="shared" si="33"/>
        <v>62656.6669774393</v>
      </c>
      <c r="BV17" s="20">
        <f ca="1" t="shared" si="34"/>
        <v>6.21138840215516</v>
      </c>
    </row>
    <row r="18" ht="15" customHeight="1" spans="1:74">
      <c r="A18" s="16">
        <v>17</v>
      </c>
      <c r="B18" s="17">
        <f ca="1" t="shared" ref="B18:F18" si="140">RAND()</f>
        <v>0.382472621070503</v>
      </c>
      <c r="C18" s="18">
        <f ca="1">IF(B18&lt;=('Ejercicio 3 - TIR'!$D$13-'Ejercicio 3 - TIR'!$C$13)/('Ejercicio 3 - TIR'!$E$13-'Ejercicio 3 - TIR'!$C$13),'Ejercicio 3 - TIR'!$C$13+SQRT(('Ejercicio 3 - TIR'!$E$13-'Ejercicio 3 - TIR'!$C$13)*('Ejercicio 3 - TIR'!$D$13-'Ejercicio 3 - TIR'!$C$13)*B18),'Ejercicio 3 - TIR'!$E$13-SQRT(('Ejercicio 3 - TIR'!$E$13-'Ejercicio 3 - TIR'!$C$13)*('Ejercicio 3 - TIR'!$E$13-'Ejercicio 3 - TIR'!$D$13)*(1-B18)))</f>
        <v>72778.0813549927</v>
      </c>
      <c r="D18" s="17">
        <f ca="1" t="shared" si="140"/>
        <v>0.118862960901141</v>
      </c>
      <c r="E18" s="18">
        <f ca="1">IF(D18&lt;=('Ejercicio 3 - TIR'!$D$14-'Ejercicio 3 - TIR'!$C$14)/('Ejercicio 3 - TIR'!$E$14-'Ejercicio 3 - TIR'!$C$14),'Ejercicio 3 - TIR'!$C$14+SQRT(('Ejercicio 3 - TIR'!$E$14-'Ejercicio 3 - TIR'!$C$14)*('Ejercicio 3 - TIR'!$D$14-'Ejercicio 3 - TIR'!$C$14)*D18),'Ejercicio 3 - TIR'!$E$14-SQRT(('Ejercicio 3 - TIR'!$E$14-'Ejercicio 3 - TIR'!$C$14)*('Ejercicio 3 - TIR'!$E$14-'Ejercicio 3 - TIR'!$D$14)*(1-D18)))</f>
        <v>27985.7531826301</v>
      </c>
      <c r="F18" s="17">
        <f ca="1" t="shared" si="140"/>
        <v>0.756967738411097</v>
      </c>
      <c r="G18" s="18">
        <f ca="1">IF(F18&lt;=('Ejercicio 3 - TIR'!$D$18-'Ejercicio 3 - TIR'!$C$18)/('Ejercicio 3 - TIR'!$E$18-'Ejercicio 3 - TIR'!$C$18),'Ejercicio 3 - TIR'!$C$18+SQRT(('Ejercicio 3 - TIR'!$E$18-'Ejercicio 3 - TIR'!$C$18)*('Ejercicio 3 - TIR'!$D$18-'Ejercicio 3 - TIR'!$C$18)*F18),'Ejercicio 3 - TIR'!$E$18-SQRT(('Ejercicio 3 - TIR'!$E$18-'Ejercicio 3 - TIR'!$C$18)*('Ejercicio 3 - TIR'!$E$18-'Ejercicio 3 - TIR'!$D$18)*(1-F18)))</f>
        <v>40730.6417790062</v>
      </c>
      <c r="H18" s="17">
        <f ca="1" t="shared" ref="H18:L18" si="141">RAND()</f>
        <v>0.456472897402374</v>
      </c>
      <c r="I18" s="18">
        <f ca="1">IF(H18&lt;=('Ejercicio 3 - TIR'!$D$18-'Ejercicio 3 - TIR'!$C$18)/('Ejercicio 3 - TIR'!$E$18-'Ejercicio 3 - TIR'!$C$18),'Ejercicio 3 - TIR'!$C$18+SQRT(('Ejercicio 3 - TIR'!$E$18-'Ejercicio 3 - TIR'!$C$18)*('Ejercicio 3 - TIR'!$D$18-'Ejercicio 3 - TIR'!$C$18)*H18),'Ejercicio 3 - TIR'!$E$18-SQRT(('Ejercicio 3 - TIR'!$E$18-'Ejercicio 3 - TIR'!$C$18)*('Ejercicio 3 - TIR'!$E$18-'Ejercicio 3 - TIR'!$D$18)*(1-H18)))</f>
        <v>38274.7165879174</v>
      </c>
      <c r="J18" s="17">
        <f ca="1" t="shared" si="141"/>
        <v>0.492982444017286</v>
      </c>
      <c r="K18" s="18">
        <f ca="1">IF(J18&lt;=('Ejercicio 3 - TIR'!$D$18-'Ejercicio 3 - TIR'!$C$18)/('Ejercicio 3 - TIR'!$E$18-'Ejercicio 3 - TIR'!$C$18),'Ejercicio 3 - TIR'!$C$18+SQRT(('Ejercicio 3 - TIR'!$E$18-'Ejercicio 3 - TIR'!$C$18)*('Ejercicio 3 - TIR'!$D$18-'Ejercicio 3 - TIR'!$C$18)*J18),'Ejercicio 3 - TIR'!$E$18-SQRT(('Ejercicio 3 - TIR'!$E$18-'Ejercicio 3 - TIR'!$C$18)*('Ejercicio 3 - TIR'!$E$18-'Ejercicio 3 - TIR'!$D$18)*(1-J18)))</f>
        <v>38599.2654687824</v>
      </c>
      <c r="L18" s="17">
        <f ca="1" t="shared" si="141"/>
        <v>0.196571254612952</v>
      </c>
      <c r="M18" s="18">
        <f ca="1">IF(L18&lt;=('Ejercicio 3 - TIR'!$D$18-'Ejercicio 3 - TIR'!$C$18)/('Ejercicio 3 - TIR'!$E$18-'Ejercicio 3 - TIR'!$C$18),'Ejercicio 3 - TIR'!$C$18+SQRT(('Ejercicio 3 - TIR'!$E$18-'Ejercicio 3 - TIR'!$C$18)*('Ejercicio 3 - TIR'!$D$18-'Ejercicio 3 - TIR'!$C$18)*L18),'Ejercicio 3 - TIR'!$E$18-SQRT(('Ejercicio 3 - TIR'!$E$18-'Ejercicio 3 - TIR'!$C$18)*('Ejercicio 3 - TIR'!$E$18-'Ejercicio 3 - TIR'!$D$18)*(1-L18)))</f>
        <v>35430.0725770419</v>
      </c>
      <c r="N18" s="17">
        <f ca="1" t="shared" ref="N18:R18" si="142">RAND()</f>
        <v>0.325678113579789</v>
      </c>
      <c r="O18" s="18">
        <f ca="1">IF(N18&lt;=('Ejercicio 3 - TIR'!$D$18-'Ejercicio 3 - TIR'!$C$18)/('Ejercicio 3 - TIR'!$E$18-'Ejercicio 3 - TIR'!$C$18),'Ejercicio 3 - TIR'!$C$18+SQRT(('Ejercicio 3 - TIR'!$E$18-'Ejercicio 3 - TIR'!$C$18)*('Ejercicio 3 - TIR'!$D$18-'Ejercicio 3 - TIR'!$C$18)*N18),'Ejercicio 3 - TIR'!$E$18-SQRT(('Ejercicio 3 - TIR'!$E$18-'Ejercicio 3 - TIR'!$C$18)*('Ejercicio 3 - TIR'!$E$18-'Ejercicio 3 - TIR'!$D$18)*(1-N18)))</f>
        <v>36989.4003345758</v>
      </c>
      <c r="P18" s="17">
        <f ca="1" t="shared" si="142"/>
        <v>0.0318652882257213</v>
      </c>
      <c r="Q18" s="19">
        <f ca="1">IF(P18&lt;=('Ejercicio 3 - TIR'!$D$22-'Ejercicio 3 - TIR'!$C$22)/('Ejercicio 3 - TIR'!$E$22-'Ejercicio 3 - TIR'!$C$22),'Ejercicio 3 - TIR'!$C$22+SQRT(('Ejercicio 3 - TIR'!$E$22-'Ejercicio 3 - TIR'!$C$22)*('Ejercicio 3 - TIR'!$D$22-'Ejercicio 3 - TIR'!$C$22)*P18),'Ejercicio 3 - TIR'!$E$22-SQRT(('Ejercicio 3 - TIR'!$E$22-'Ejercicio 3 - TIR'!$C$22)*('Ejercicio 3 - TIR'!$E$22-'Ejercicio 3 - TIR'!$D$22)*(1-P18)))</f>
        <v>0.12757347468513</v>
      </c>
      <c r="R18" s="17">
        <f ca="1" t="shared" si="142"/>
        <v>0.234858204816894</v>
      </c>
      <c r="S18" s="19">
        <f ca="1">IF(R18&lt;=('Ejercicio 3 - TIR'!$D$23-'Ejercicio 3 - TIR'!$C$23)/('Ejercicio 3 - TIR'!$E$23-'Ejercicio 3 - TIR'!$C$23),'Ejercicio 3 - TIR'!$C$23+SQRT(('Ejercicio 3 - TIR'!$E$23-'Ejercicio 3 - TIR'!$C$23)*('Ejercicio 3 - TIR'!$D$23-'Ejercicio 3 - TIR'!$C$23)*R18),'Ejercicio 3 - TIR'!$E$23-SQRT(('Ejercicio 3 - TIR'!$E$23-'Ejercicio 3 - TIR'!$C$23)*('Ejercicio 3 - TIR'!$E$23-'Ejercicio 3 - TIR'!$D$23)*(1-R18)))</f>
        <v>0.140560757978985</v>
      </c>
      <c r="T18" s="17">
        <f ca="1" t="shared" ref="T18:X18" si="143">RAND()</f>
        <v>0.376939347425933</v>
      </c>
      <c r="U18" s="19">
        <f ca="1">IF(T18&lt;=('Ejercicio 3 - TIR'!$D$24-'Ejercicio 3 - TIR'!$C$24)/('Ejercicio 3 - TIR'!$E$24-'Ejercicio 3 - TIR'!$C$24),'Ejercicio 3 - TIR'!$C$24+SQRT(('Ejercicio 3 - TIR'!$E$24-'Ejercicio 3 - TIR'!$C$24)*('Ejercicio 3 - TIR'!$D$24-'Ejercicio 3 - TIR'!$C$24)*T18),'Ejercicio 3 - TIR'!$E$24-SQRT(('Ejercicio 3 - TIR'!$E$24-'Ejercicio 3 - TIR'!$C$24)*('Ejercicio 3 - TIR'!$E$24-'Ejercicio 3 - TIR'!$D$24)*(1-T18)))</f>
        <v>0.178134900561304</v>
      </c>
      <c r="V18" s="17">
        <f ca="1" t="shared" si="143"/>
        <v>0.501882174172835</v>
      </c>
      <c r="W18" s="19">
        <f ca="1">IF(V18&lt;=('Ejercicio 3 - TIR'!$D$25-'Ejercicio 3 - TIR'!$C$25)/('Ejercicio 3 - TIR'!$E$25-'Ejercicio 3 - TIR'!$C$25),'Ejercicio 3 - TIR'!$C$25+SQRT(('Ejercicio 3 - TIR'!$E$25-'Ejercicio 3 - TIR'!$C$25)*('Ejercicio 3 - TIR'!$D$25-'Ejercicio 3 - TIR'!$C$25)*V18),'Ejercicio 3 - TIR'!$E$25-SQRT(('Ejercicio 3 - TIR'!$E$25-'Ejercicio 3 - TIR'!$C$25)*('Ejercicio 3 - TIR'!$E$25-'Ejercicio 3 - TIR'!$D$25)*(1-V18)))</f>
        <v>0.208245809906129</v>
      </c>
      <c r="X18" s="17">
        <f ca="1" t="shared" si="143"/>
        <v>0.0323802357977339</v>
      </c>
      <c r="Y18" s="19">
        <f ca="1">IF(X18&lt;=('Ejercicio 3 - TIR'!$D$26-'Ejercicio 3 - TIR'!$C$26)/('Ejercicio 3 - TIR'!$E$26-'Ejercicio 3 - TIR'!$C$26),'Ejercicio 3 - TIR'!$C$26+SQRT(('Ejercicio 3 - TIR'!$E$26-'Ejercicio 3 - TIR'!$C$26)*('Ejercicio 3 - TIR'!$D$26-'Ejercicio 3 - TIR'!$C$26)*X18),'Ejercicio 3 - TIR'!$E$26-SQRT(('Ejercicio 3 - TIR'!$E$26-'Ejercicio 3 - TIR'!$C$26)*('Ejercicio 3 - TIR'!$E$26-'Ejercicio 3 - TIR'!$D$26)*(1-X18)))</f>
        <v>0.199350221208821</v>
      </c>
      <c r="Z18" s="17">
        <f ca="1" t="shared" si="4"/>
        <v>1.12757347468513</v>
      </c>
      <c r="AA18" s="17">
        <f ca="1" t="shared" si="5"/>
        <v>1.28606605696387</v>
      </c>
      <c r="AB18" s="17">
        <f ca="1" t="shared" si="6"/>
        <v>1.5151593061364</v>
      </c>
      <c r="AC18" s="17">
        <f ca="1" t="shared" si="7"/>
        <v>1.83068488297958</v>
      </c>
      <c r="AD18" s="17">
        <f ca="1" t="shared" si="8"/>
        <v>2.1956323193652</v>
      </c>
      <c r="AE18" s="16">
        <f ca="1" t="shared" si="9"/>
        <v>3570.23977518854</v>
      </c>
      <c r="AF18" s="16">
        <f ca="1" t="shared" si="10"/>
        <v>4072.07538415576</v>
      </c>
      <c r="AG18" s="16">
        <f ca="1" t="shared" si="11"/>
        <v>4797.45412779048</v>
      </c>
      <c r="AH18" s="16">
        <f ca="1" t="shared" si="12"/>
        <v>5796.50384811972</v>
      </c>
      <c r="AI18" s="16">
        <f ca="1" t="shared" si="13"/>
        <v>6952.03817248016</v>
      </c>
      <c r="AJ18" s="18">
        <f ca="1" t="shared" si="14"/>
        <v>45926.7912769093</v>
      </c>
      <c r="AK18" s="18">
        <f ca="1" t="shared" si="15"/>
        <v>49223.8138436326</v>
      </c>
      <c r="AL18" s="18">
        <f ca="1" t="shared" si="16"/>
        <v>58484.0362850549</v>
      </c>
      <c r="AM18" s="18">
        <f ca="1" t="shared" si="17"/>
        <v>64861.2982696601</v>
      </c>
      <c r="AN18" s="18">
        <f ca="1" t="shared" si="18"/>
        <v>81215.1228485327</v>
      </c>
      <c r="AO18" s="18">
        <f ca="1">C18/'Ejercicio 3 - TIR'!$D$7</f>
        <v>14555.6162709985</v>
      </c>
      <c r="AP18" s="18">
        <f ca="1" t="shared" si="19"/>
        <v>31371.1750059107</v>
      </c>
      <c r="AQ18" s="18">
        <f ca="1" t="shared" si="20"/>
        <v>34668.1975726341</v>
      </c>
      <c r="AR18" s="18">
        <f ca="1" t="shared" si="21"/>
        <v>43928.4200140563</v>
      </c>
      <c r="AS18" s="18">
        <f ca="1" t="shared" si="22"/>
        <v>50305.6819986615</v>
      </c>
      <c r="AT18" s="18">
        <f ca="1" t="shared" si="23"/>
        <v>66659.5065775342</v>
      </c>
      <c r="AU18" s="18">
        <f ca="1">AP18*'Ejercicio 3 - TIR'!$D$5</f>
        <v>15685.5875029554</v>
      </c>
      <c r="AV18" s="18">
        <f ca="1">AQ18*'Ejercicio 3 - TIR'!$D$5</f>
        <v>17334.098786317</v>
      </c>
      <c r="AW18" s="18">
        <f ca="1">AR18*'Ejercicio 3 - TIR'!$D$5</f>
        <v>21964.2100070282</v>
      </c>
      <c r="AX18" s="18">
        <f ca="1">AS18*'Ejercicio 3 - TIR'!$D$5</f>
        <v>25152.8409993308</v>
      </c>
      <c r="AY18" s="18">
        <f ca="1">AT18*'Ejercicio 3 - TIR'!$D$5</f>
        <v>33329.7532887671</v>
      </c>
      <c r="AZ18" s="18">
        <f ca="1" t="shared" ref="AZ18:BD18" si="144">AJ18-AU18-AE18</f>
        <v>26670.9639987654</v>
      </c>
      <c r="BA18" s="18">
        <f ca="1" t="shared" si="144"/>
        <v>27817.6396731598</v>
      </c>
      <c r="BB18" s="18">
        <f ca="1" t="shared" si="144"/>
        <v>31722.3721502362</v>
      </c>
      <c r="BC18" s="18">
        <f ca="1" t="shared" si="144"/>
        <v>33911.9534222096</v>
      </c>
      <c r="BD18" s="18">
        <f ca="1" t="shared" si="144"/>
        <v>40933.3313872855</v>
      </c>
      <c r="BE18" s="18">
        <f ca="1" t="shared" ref="BE18:BI18" si="145">AZ18/Z18</f>
        <v>23653.4155844817</v>
      </c>
      <c r="BF18" s="18">
        <f ca="1" t="shared" si="145"/>
        <v>21630.0239964589</v>
      </c>
      <c r="BG18" s="18">
        <f ca="1" t="shared" si="145"/>
        <v>20936.6579618134</v>
      </c>
      <c r="BH18" s="18">
        <f ca="1" t="shared" si="145"/>
        <v>18524.1893553058</v>
      </c>
      <c r="BI18" s="18">
        <f ca="1" t="shared" si="145"/>
        <v>18643.0719871713</v>
      </c>
      <c r="BJ18" s="18">
        <f ca="1" t="shared" si="26"/>
        <v>61446.4241695602</v>
      </c>
      <c r="BK18" s="18">
        <f ca="1" t="shared" si="27"/>
        <v>31958.7815128824</v>
      </c>
      <c r="BL18" s="18">
        <f ca="1" t="shared" si="28"/>
        <v>93405.2056824426</v>
      </c>
      <c r="BM18" s="18">
        <f ca="1">BK18*'Ejercicio 3 - TIR'!$D$5</f>
        <v>15979.3907564412</v>
      </c>
      <c r="BN18" s="18">
        <f ca="1" t="shared" si="29"/>
        <v>77425.8149260014</v>
      </c>
      <c r="BO18" s="18">
        <f ca="1" t="shared" si="30"/>
        <v>35263.5613181293</v>
      </c>
      <c r="BP18" s="18">
        <f ca="1" t="shared" si="31"/>
        <v>-100763.834537623</v>
      </c>
      <c r="BQ18" s="18">
        <f ca="1" t="shared" ref="BQ18:BT18" si="146">BE18</f>
        <v>23653.4155844817</v>
      </c>
      <c r="BR18" s="18">
        <f ca="1" t="shared" si="146"/>
        <v>21630.0239964589</v>
      </c>
      <c r="BS18" s="18">
        <f ca="1" t="shared" si="146"/>
        <v>20936.6579618134</v>
      </c>
      <c r="BT18" s="18">
        <f ca="1" t="shared" si="146"/>
        <v>18524.1893553058</v>
      </c>
      <c r="BU18" s="18">
        <f ca="1" t="shared" si="33"/>
        <v>53906.6333053007</v>
      </c>
      <c r="BV18" s="20">
        <f ca="1" t="shared" si="34"/>
        <v>10.1607257089982</v>
      </c>
    </row>
    <row r="19" ht="15" customHeight="1" spans="1:74">
      <c r="A19" s="16">
        <v>18</v>
      </c>
      <c r="B19" s="17">
        <f ca="1" t="shared" ref="B19:F19" si="147">RAND()</f>
        <v>0.27521981511076</v>
      </c>
      <c r="C19" s="18">
        <f ca="1">IF(B19&lt;=('Ejercicio 3 - TIR'!$D$13-'Ejercicio 3 - TIR'!$C$13)/('Ejercicio 3 - TIR'!$E$13-'Ejercicio 3 - TIR'!$C$13),'Ejercicio 3 - TIR'!$C$13+SQRT(('Ejercicio 3 - TIR'!$E$13-'Ejercicio 3 - TIR'!$C$13)*('Ejercicio 3 - TIR'!$D$13-'Ejercicio 3 - TIR'!$C$13)*B19),'Ejercicio 3 - TIR'!$E$13-SQRT(('Ejercicio 3 - TIR'!$E$13-'Ejercicio 3 - TIR'!$C$13)*('Ejercicio 3 - TIR'!$E$13-'Ejercicio 3 - TIR'!$D$13)*(1-B19)))</f>
        <v>70508.7093895997</v>
      </c>
      <c r="D19" s="17">
        <f ca="1" t="shared" si="147"/>
        <v>0.529037889741471</v>
      </c>
      <c r="E19" s="18">
        <f ca="1">IF(D19&lt;=('Ejercicio 3 - TIR'!$D$14-'Ejercicio 3 - TIR'!$C$14)/('Ejercicio 3 - TIR'!$E$14-'Ejercicio 3 - TIR'!$C$14),'Ejercicio 3 - TIR'!$C$14+SQRT(('Ejercicio 3 - TIR'!$E$14-'Ejercicio 3 - TIR'!$C$14)*('Ejercicio 3 - TIR'!$D$14-'Ejercicio 3 - TIR'!$C$14)*D19),'Ejercicio 3 - TIR'!$E$14-SQRT(('Ejercicio 3 - TIR'!$E$14-'Ejercicio 3 - TIR'!$C$14)*('Ejercicio 3 - TIR'!$E$14-'Ejercicio 3 - TIR'!$D$14)*(1-D19)))</f>
        <v>31594.9826568424</v>
      </c>
      <c r="F19" s="17">
        <f ca="1" t="shared" si="147"/>
        <v>0.04952513109723</v>
      </c>
      <c r="G19" s="18">
        <f ca="1">IF(F19&lt;=('Ejercicio 3 - TIR'!$D$18-'Ejercicio 3 - TIR'!$C$18)/('Ejercicio 3 - TIR'!$E$18-'Ejercicio 3 - TIR'!$C$18),'Ejercicio 3 - TIR'!$C$18+SQRT(('Ejercicio 3 - TIR'!$E$18-'Ejercicio 3 - TIR'!$C$18)*('Ejercicio 3 - TIR'!$D$18-'Ejercicio 3 - TIR'!$C$18)*F19),'Ejercicio 3 - TIR'!$E$18-SQRT(('Ejercicio 3 - TIR'!$E$18-'Ejercicio 3 - TIR'!$C$18)*('Ejercicio 3 - TIR'!$E$18-'Ejercicio 3 - TIR'!$D$18)*(1-F19)))</f>
        <v>32725.5769416005</v>
      </c>
      <c r="H19" s="17">
        <f ca="1" t="shared" ref="H19:L19" si="148">RAND()</f>
        <v>0.78984655742445</v>
      </c>
      <c r="I19" s="18">
        <f ca="1">IF(H19&lt;=('Ejercicio 3 - TIR'!$D$18-'Ejercicio 3 - TIR'!$C$18)/('Ejercicio 3 - TIR'!$E$18-'Ejercicio 3 - TIR'!$C$18),'Ejercicio 3 - TIR'!$C$18+SQRT(('Ejercicio 3 - TIR'!$E$18-'Ejercicio 3 - TIR'!$C$18)*('Ejercicio 3 - TIR'!$D$18-'Ejercicio 3 - TIR'!$C$18)*H19),'Ejercicio 3 - TIR'!$E$18-SQRT(('Ejercicio 3 - TIR'!$E$18-'Ejercicio 3 - TIR'!$C$18)*('Ejercicio 3 - TIR'!$E$18-'Ejercicio 3 - TIR'!$D$18)*(1-H19)))</f>
        <v>41029.9234021034</v>
      </c>
      <c r="J19" s="17">
        <f ca="1" t="shared" si="148"/>
        <v>0.64857225189538</v>
      </c>
      <c r="K19" s="18">
        <f ca="1">IF(J19&lt;=('Ejercicio 3 - TIR'!$D$18-'Ejercicio 3 - TIR'!$C$18)/('Ejercicio 3 - TIR'!$E$18-'Ejercicio 3 - TIR'!$C$18),'Ejercicio 3 - TIR'!$C$18+SQRT(('Ejercicio 3 - TIR'!$E$18-'Ejercicio 3 - TIR'!$C$18)*('Ejercicio 3 - TIR'!$D$18-'Ejercicio 3 - TIR'!$C$18)*J19),'Ejercicio 3 - TIR'!$E$18-SQRT(('Ejercicio 3 - TIR'!$E$18-'Ejercicio 3 - TIR'!$C$18)*('Ejercicio 3 - TIR'!$E$18-'Ejercicio 3 - TIR'!$D$18)*(1-J19)))</f>
        <v>39863.3583420814</v>
      </c>
      <c r="L19" s="17">
        <f ca="1" t="shared" si="148"/>
        <v>0.699211639668533</v>
      </c>
      <c r="M19" s="18">
        <f ca="1">IF(L19&lt;=('Ejercicio 3 - TIR'!$D$18-'Ejercicio 3 - TIR'!$C$18)/('Ejercicio 3 - TIR'!$E$18-'Ejercicio 3 - TIR'!$C$18),'Ejercicio 3 - TIR'!$C$18+SQRT(('Ejercicio 3 - TIR'!$E$18-'Ejercicio 3 - TIR'!$C$18)*('Ejercicio 3 - TIR'!$D$18-'Ejercicio 3 - TIR'!$C$18)*L19),'Ejercicio 3 - TIR'!$E$18-SQRT(('Ejercicio 3 - TIR'!$E$18-'Ejercicio 3 - TIR'!$C$18)*('Ejercicio 3 - TIR'!$E$18-'Ejercicio 3 - TIR'!$D$18)*(1-L19)))</f>
        <v>40250.3550632853</v>
      </c>
      <c r="N19" s="17">
        <f ca="1" t="shared" ref="N19:R19" si="149">RAND()</f>
        <v>0.892118467695133</v>
      </c>
      <c r="O19" s="18">
        <f ca="1">IF(N19&lt;=('Ejercicio 3 - TIR'!$D$18-'Ejercicio 3 - TIR'!$C$18)/('Ejercicio 3 - TIR'!$E$18-'Ejercicio 3 - TIR'!$C$18),'Ejercicio 3 - TIR'!$C$18+SQRT(('Ejercicio 3 - TIR'!$E$18-'Ejercicio 3 - TIR'!$C$18)*('Ejercicio 3 - TIR'!$D$18-'Ejercicio 3 - TIR'!$C$18)*N19),'Ejercicio 3 - TIR'!$E$18-SQRT(('Ejercicio 3 - TIR'!$E$18-'Ejercicio 3 - TIR'!$C$18)*('Ejercicio 3 - TIR'!$E$18-'Ejercicio 3 - TIR'!$D$18)*(1-N19)))</f>
        <v>42155.5114830843</v>
      </c>
      <c r="P19" s="17">
        <f ca="1" t="shared" si="149"/>
        <v>0.457980411770977</v>
      </c>
      <c r="Q19" s="19">
        <f ca="1">IF(P19&lt;=('Ejercicio 3 - TIR'!$D$22-'Ejercicio 3 - TIR'!$C$22)/('Ejercicio 3 - TIR'!$E$22-'Ejercicio 3 - TIR'!$C$22),'Ejercicio 3 - TIR'!$C$22+SQRT(('Ejercicio 3 - TIR'!$E$22-'Ejercicio 3 - TIR'!$C$22)*('Ejercicio 3 - TIR'!$D$22-'Ejercicio 3 - TIR'!$C$22)*P19),'Ejercicio 3 - TIR'!$E$22-SQRT(('Ejercicio 3 - TIR'!$E$22-'Ejercicio 3 - TIR'!$C$22)*('Ejercicio 3 - TIR'!$E$22-'Ejercicio 3 - TIR'!$D$22)*(1-P19)))</f>
        <v>0.148711752666596</v>
      </c>
      <c r="R19" s="17">
        <f ca="1" t="shared" si="149"/>
        <v>0.524410358578733</v>
      </c>
      <c r="S19" s="19">
        <f ca="1">IF(R19&lt;=('Ejercicio 3 - TIR'!$D$23-'Ejercicio 3 - TIR'!$C$23)/('Ejercicio 3 - TIR'!$E$23-'Ejercicio 3 - TIR'!$C$23),'Ejercicio 3 - TIR'!$C$23+SQRT(('Ejercicio 3 - TIR'!$E$23-'Ejercicio 3 - TIR'!$C$23)*('Ejercicio 3 - TIR'!$D$23-'Ejercicio 3 - TIR'!$C$23)*R19),'Ejercicio 3 - TIR'!$E$23-SQRT(('Ejercicio 3 - TIR'!$E$23-'Ejercicio 3 - TIR'!$C$23)*('Ejercicio 3 - TIR'!$E$23-'Ejercicio 3 - TIR'!$D$23)*(1-R19)))</f>
        <v>0.150741473814317</v>
      </c>
      <c r="T19" s="17">
        <f ca="1" t="shared" ref="T19:X19" si="150">RAND()</f>
        <v>0.167428726641577</v>
      </c>
      <c r="U19" s="19">
        <f ca="1">IF(T19&lt;=('Ejercicio 3 - TIR'!$D$24-'Ejercicio 3 - TIR'!$C$24)/('Ejercicio 3 - TIR'!$E$24-'Ejercicio 3 - TIR'!$C$24),'Ejercicio 3 - TIR'!$C$24+SQRT(('Ejercicio 3 - TIR'!$E$24-'Ejercicio 3 - TIR'!$C$24)*('Ejercicio 3 - TIR'!$D$24-'Ejercicio 3 - TIR'!$C$24)*T19),'Ejercicio 3 - TIR'!$E$24-SQRT(('Ejercicio 3 - TIR'!$E$24-'Ejercicio 3 - TIR'!$C$24)*('Ejercicio 3 - TIR'!$E$24-'Ejercicio 3 - TIR'!$D$24)*(1-T19)))</f>
        <v>0.168751008664798</v>
      </c>
      <c r="V19" s="17">
        <f ca="1" t="shared" si="150"/>
        <v>0.182219352379264</v>
      </c>
      <c r="W19" s="19">
        <f ca="1">IF(V19&lt;=('Ejercicio 3 - TIR'!$D$25-'Ejercicio 3 - TIR'!$C$25)/('Ejercicio 3 - TIR'!$E$25-'Ejercicio 3 - TIR'!$C$25),'Ejercicio 3 - TIR'!$C$25+SQRT(('Ejercicio 3 - TIR'!$E$25-'Ejercicio 3 - TIR'!$C$25)*('Ejercicio 3 - TIR'!$D$25-'Ejercicio 3 - TIR'!$C$25)*V19),'Ejercicio 3 - TIR'!$E$25-SQRT(('Ejercicio 3 - TIR'!$E$25-'Ejercicio 3 - TIR'!$C$25)*('Ejercicio 3 - TIR'!$E$25-'Ejercicio 3 - TIR'!$D$25)*(1-V19)))</f>
        <v>0.195972072292942</v>
      </c>
      <c r="X19" s="17">
        <f ca="1" t="shared" si="150"/>
        <v>0.618535315285403</v>
      </c>
      <c r="Y19" s="19">
        <f ca="1">IF(X19&lt;=('Ejercicio 3 - TIR'!$D$26-'Ejercicio 3 - TIR'!$C$26)/('Ejercicio 3 - TIR'!$E$26-'Ejercicio 3 - TIR'!$C$26),'Ejercicio 3 - TIR'!$C$26+SQRT(('Ejercicio 3 - TIR'!$E$26-'Ejercicio 3 - TIR'!$C$26)*('Ejercicio 3 - TIR'!$D$26-'Ejercicio 3 - TIR'!$C$26)*X19),'Ejercicio 3 - TIR'!$E$26-SQRT(('Ejercicio 3 - TIR'!$E$26-'Ejercicio 3 - TIR'!$C$26)*('Ejercicio 3 - TIR'!$E$26-'Ejercicio 3 - TIR'!$D$26)*(1-X19)))</f>
        <v>0.234613776347235</v>
      </c>
      <c r="Z19" s="17">
        <f ca="1" t="shared" si="4"/>
        <v>1.1487117526666</v>
      </c>
      <c r="AA19" s="17">
        <f ca="1" t="shared" si="5"/>
        <v>1.32187025525139</v>
      </c>
      <c r="AB19" s="17">
        <f ca="1" t="shared" si="6"/>
        <v>1.54493719414905</v>
      </c>
      <c r="AC19" s="17">
        <f ca="1" t="shared" si="7"/>
        <v>1.84770173764888</v>
      </c>
      <c r="AD19" s="17">
        <f ca="1" t="shared" si="8"/>
        <v>2.28119801988204</v>
      </c>
      <c r="AE19" s="16">
        <f ca="1" t="shared" si="9"/>
        <v>4698.54524636973</v>
      </c>
      <c r="AF19" s="16">
        <f ca="1" t="shared" si="10"/>
        <v>5406.81088159076</v>
      </c>
      <c r="AG19" s="16">
        <f ca="1" t="shared" si="11"/>
        <v>6319.215671519</v>
      </c>
      <c r="AH19" s="16">
        <f ca="1" t="shared" si="12"/>
        <v>7557.60546193262</v>
      </c>
      <c r="AI19" s="16">
        <f ca="1" t="shared" si="13"/>
        <v>9330.72381949912</v>
      </c>
      <c r="AJ19" s="18">
        <f ca="1" t="shared" si="14"/>
        <v>37592.2548456115</v>
      </c>
      <c r="AK19" s="18">
        <f ca="1" t="shared" si="15"/>
        <v>54236.2353204832</v>
      </c>
      <c r="AL19" s="18">
        <f ca="1" t="shared" si="16"/>
        <v>61586.3849863734</v>
      </c>
      <c r="AM19" s="18">
        <f ca="1" t="shared" si="17"/>
        <v>74370.6509914167</v>
      </c>
      <c r="AN19" s="18">
        <f ca="1" t="shared" si="18"/>
        <v>96165.0693223264</v>
      </c>
      <c r="AO19" s="18">
        <f ca="1">C19/'Ejercicio 3 - TIR'!$D$7</f>
        <v>14101.7418779199</v>
      </c>
      <c r="AP19" s="18">
        <f ca="1" t="shared" si="19"/>
        <v>23490.5129676915</v>
      </c>
      <c r="AQ19" s="18">
        <f ca="1" t="shared" si="20"/>
        <v>40134.4934425633</v>
      </c>
      <c r="AR19" s="18">
        <f ca="1" t="shared" si="21"/>
        <v>47484.6431084535</v>
      </c>
      <c r="AS19" s="18">
        <f ca="1" t="shared" si="22"/>
        <v>60268.9091134968</v>
      </c>
      <c r="AT19" s="18">
        <f ca="1" t="shared" si="23"/>
        <v>82063.3274444065</v>
      </c>
      <c r="AU19" s="18">
        <f ca="1">AP19*'Ejercicio 3 - TIR'!$D$5</f>
        <v>11745.2564838458</v>
      </c>
      <c r="AV19" s="18">
        <f ca="1">AQ19*'Ejercicio 3 - TIR'!$D$5</f>
        <v>20067.2467212816</v>
      </c>
      <c r="AW19" s="18">
        <f ca="1">AR19*'Ejercicio 3 - TIR'!$D$5</f>
        <v>23742.3215542267</v>
      </c>
      <c r="AX19" s="18">
        <f ca="1">AS19*'Ejercicio 3 - TIR'!$D$5</f>
        <v>30134.4545567484</v>
      </c>
      <c r="AY19" s="18">
        <f ca="1">AT19*'Ejercicio 3 - TIR'!$D$5</f>
        <v>41031.6637222032</v>
      </c>
      <c r="AZ19" s="18">
        <f ca="1" t="shared" ref="AZ19:BD19" si="151">AJ19-AU19-AE19</f>
        <v>21148.453115396</v>
      </c>
      <c r="BA19" s="18">
        <f ca="1" t="shared" si="151"/>
        <v>28762.1777176108</v>
      </c>
      <c r="BB19" s="18">
        <f ca="1" t="shared" si="151"/>
        <v>31524.8477606277</v>
      </c>
      <c r="BC19" s="18">
        <f ca="1" t="shared" si="151"/>
        <v>36678.5909727357</v>
      </c>
      <c r="BD19" s="18">
        <f ca="1" t="shared" si="151"/>
        <v>45802.6817806241</v>
      </c>
      <c r="BE19" s="18">
        <f ca="1" t="shared" ref="BE19:BI19" si="152">AZ19/Z19</f>
        <v>18410.5830433983</v>
      </c>
      <c r="BF19" s="18">
        <f ca="1" t="shared" si="152"/>
        <v>21758.6995420674</v>
      </c>
      <c r="BG19" s="18">
        <f ca="1" t="shared" si="152"/>
        <v>20405.2617025584</v>
      </c>
      <c r="BH19" s="18">
        <f ca="1" t="shared" si="152"/>
        <v>19850.9262752589</v>
      </c>
      <c r="BI19" s="18">
        <f ca="1" t="shared" si="152"/>
        <v>20078.345405101</v>
      </c>
      <c r="BJ19" s="18">
        <f ca="1" t="shared" si="26"/>
        <v>72074.4118749962</v>
      </c>
      <c r="BK19" s="18">
        <f ca="1" t="shared" si="27"/>
        <v>32168.8656487985</v>
      </c>
      <c r="BL19" s="18">
        <f ca="1" t="shared" si="28"/>
        <v>104243.277523795</v>
      </c>
      <c r="BM19" s="18">
        <f ca="1">BK19*'Ejercicio 3 - TIR'!$D$5</f>
        <v>16084.4328243993</v>
      </c>
      <c r="BN19" s="18">
        <f ca="1" t="shared" si="29"/>
        <v>88158.8446993955</v>
      </c>
      <c r="BO19" s="18">
        <f ca="1" t="shared" si="30"/>
        <v>38645.8535958024</v>
      </c>
      <c r="BP19" s="18">
        <f ca="1" t="shared" si="31"/>
        <v>-102103.692046442</v>
      </c>
      <c r="BQ19" s="18">
        <f ca="1" t="shared" ref="BQ19:BT19" si="153">BE19</f>
        <v>18410.5830433983</v>
      </c>
      <c r="BR19" s="18">
        <f ca="1" t="shared" si="153"/>
        <v>21758.6995420674</v>
      </c>
      <c r="BS19" s="18">
        <f ca="1" t="shared" si="153"/>
        <v>20405.2617025584</v>
      </c>
      <c r="BT19" s="18">
        <f ca="1" t="shared" si="153"/>
        <v>19850.9262752589</v>
      </c>
      <c r="BU19" s="18">
        <f ca="1" t="shared" si="33"/>
        <v>58724.1990009034</v>
      </c>
      <c r="BV19" s="20">
        <f ca="1" t="shared" si="34"/>
        <v>9.34324959876682</v>
      </c>
    </row>
    <row r="20" ht="15" customHeight="1" spans="1:74">
      <c r="A20" s="16">
        <v>19</v>
      </c>
      <c r="B20" s="17">
        <f ca="1" t="shared" ref="B20:F20" si="154">RAND()</f>
        <v>0.3681548837251</v>
      </c>
      <c r="C20" s="18">
        <f ca="1">IF(B20&lt;=('Ejercicio 3 - TIR'!$D$13-'Ejercicio 3 - TIR'!$C$13)/('Ejercicio 3 - TIR'!$E$13-'Ejercicio 3 - TIR'!$C$13),'Ejercicio 3 - TIR'!$C$13+SQRT(('Ejercicio 3 - TIR'!$E$13-'Ejercicio 3 - TIR'!$C$13)*('Ejercicio 3 - TIR'!$D$13-'Ejercicio 3 - TIR'!$C$13)*B20),'Ejercicio 3 - TIR'!$E$13-SQRT(('Ejercicio 3 - TIR'!$E$13-'Ejercicio 3 - TIR'!$C$13)*('Ejercicio 3 - TIR'!$E$13-'Ejercicio 3 - TIR'!$D$13)*(1-B20)))</f>
        <v>72464.3115297641</v>
      </c>
      <c r="D20" s="17">
        <f ca="1" t="shared" si="154"/>
        <v>0.335256458069647</v>
      </c>
      <c r="E20" s="18">
        <f ca="1">IF(D20&lt;=('Ejercicio 3 - TIR'!$D$14-'Ejercicio 3 - TIR'!$C$14)/('Ejercicio 3 - TIR'!$E$14-'Ejercicio 3 - TIR'!$C$14),'Ejercicio 3 - TIR'!$C$14+SQRT(('Ejercicio 3 - TIR'!$E$14-'Ejercicio 3 - TIR'!$C$14)*('Ejercicio 3 - TIR'!$D$14-'Ejercicio 3 - TIR'!$C$14)*D20),'Ejercicio 3 - TIR'!$E$14-SQRT(('Ejercicio 3 - TIR'!$E$14-'Ejercicio 3 - TIR'!$C$14)*('Ejercicio 3 - TIR'!$E$14-'Ejercicio 3 - TIR'!$D$14)*(1-D20)))</f>
        <v>30014.433852327</v>
      </c>
      <c r="F20" s="17">
        <f ca="1" t="shared" si="154"/>
        <v>0.361804957443637</v>
      </c>
      <c r="G20" s="18">
        <f ca="1">IF(F20&lt;=('Ejercicio 3 - TIR'!$D$18-'Ejercicio 3 - TIR'!$C$18)/('Ejercicio 3 - TIR'!$E$18-'Ejercicio 3 - TIR'!$C$18),'Ejercicio 3 - TIR'!$C$18+SQRT(('Ejercicio 3 - TIR'!$E$18-'Ejercicio 3 - TIR'!$C$18)*('Ejercicio 3 - TIR'!$D$18-'Ejercicio 3 - TIR'!$C$18)*F20),'Ejercicio 3 - TIR'!$E$18-SQRT(('Ejercicio 3 - TIR'!$E$18-'Ejercicio 3 - TIR'!$C$18)*('Ejercicio 3 - TIR'!$E$18-'Ejercicio 3 - TIR'!$D$18)*(1-F20)))</f>
        <v>37366.8679651902</v>
      </c>
      <c r="H20" s="17">
        <f ca="1" t="shared" ref="H20:L20" si="155">RAND()</f>
        <v>0.236062387673281</v>
      </c>
      <c r="I20" s="18">
        <f ca="1">IF(H20&lt;=('Ejercicio 3 - TIR'!$D$18-'Ejercicio 3 - TIR'!$C$18)/('Ejercicio 3 - TIR'!$E$18-'Ejercicio 3 - TIR'!$C$18),'Ejercicio 3 - TIR'!$C$18+SQRT(('Ejercicio 3 - TIR'!$E$18-'Ejercicio 3 - TIR'!$C$18)*('Ejercicio 3 - TIR'!$D$18-'Ejercicio 3 - TIR'!$C$18)*H20),'Ejercicio 3 - TIR'!$E$18-SQRT(('Ejercicio 3 - TIR'!$E$18-'Ejercicio 3 - TIR'!$C$18)*('Ejercicio 3 - TIR'!$E$18-'Ejercicio 3 - TIR'!$D$18)*(1-H20)))</f>
        <v>35950.5762873013</v>
      </c>
      <c r="J20" s="17">
        <f ca="1" t="shared" si="155"/>
        <v>0.43928035757499</v>
      </c>
      <c r="K20" s="18">
        <f ca="1">IF(J20&lt;=('Ejercicio 3 - TIR'!$D$18-'Ejercicio 3 - TIR'!$C$18)/('Ejercicio 3 - TIR'!$E$18-'Ejercicio 3 - TIR'!$C$18),'Ejercicio 3 - TIR'!$C$18+SQRT(('Ejercicio 3 - TIR'!$E$18-'Ejercicio 3 - TIR'!$C$18)*('Ejercicio 3 - TIR'!$D$18-'Ejercicio 3 - TIR'!$C$18)*J20),'Ejercicio 3 - TIR'!$E$18-SQRT(('Ejercicio 3 - TIR'!$E$18-'Ejercicio 3 - TIR'!$C$18)*('Ejercicio 3 - TIR'!$E$18-'Ejercicio 3 - TIR'!$D$18)*(1-J20)))</f>
        <v>38117.3920464795</v>
      </c>
      <c r="L20" s="17">
        <f ca="1" t="shared" si="155"/>
        <v>0.573251453017416</v>
      </c>
      <c r="M20" s="18">
        <f ca="1">IF(L20&lt;=('Ejercicio 3 - TIR'!$D$18-'Ejercicio 3 - TIR'!$C$18)/('Ejercicio 3 - TIR'!$E$18-'Ejercicio 3 - TIR'!$C$18),'Ejercicio 3 - TIR'!$C$18+SQRT(('Ejercicio 3 - TIR'!$E$18-'Ejercicio 3 - TIR'!$C$18)*('Ejercicio 3 - TIR'!$D$18-'Ejercicio 3 - TIR'!$C$18)*L20),'Ejercicio 3 - TIR'!$E$18-SQRT(('Ejercicio 3 - TIR'!$E$18-'Ejercicio 3 - TIR'!$C$18)*('Ejercicio 3 - TIR'!$E$18-'Ejercicio 3 - TIR'!$D$18)*(1-L20)))</f>
        <v>39272.9562682357</v>
      </c>
      <c r="N20" s="17">
        <f ca="1" t="shared" ref="N20:R20" si="156">RAND()</f>
        <v>0.250690948653365</v>
      </c>
      <c r="O20" s="18">
        <f ca="1">IF(N20&lt;=('Ejercicio 3 - TIR'!$D$18-'Ejercicio 3 - TIR'!$C$18)/('Ejercicio 3 - TIR'!$E$18-'Ejercicio 3 - TIR'!$C$18),'Ejercicio 3 - TIR'!$C$18+SQRT(('Ejercicio 3 - TIR'!$E$18-'Ejercicio 3 - TIR'!$C$18)*('Ejercicio 3 - TIR'!$D$18-'Ejercicio 3 - TIR'!$C$18)*N20),'Ejercicio 3 - TIR'!$E$18-SQRT(('Ejercicio 3 - TIR'!$E$18-'Ejercicio 3 - TIR'!$C$18)*('Ejercicio 3 - TIR'!$E$18-'Ejercicio 3 - TIR'!$D$18)*(1-N20)))</f>
        <v>36132.1808761651</v>
      </c>
      <c r="P20" s="17">
        <f ca="1" t="shared" si="156"/>
        <v>0.119310991217344</v>
      </c>
      <c r="Q20" s="19">
        <f ca="1">IF(P20&lt;=('Ejercicio 3 - TIR'!$D$22-'Ejercicio 3 - TIR'!$C$22)/('Ejercicio 3 - TIR'!$E$22-'Ejercicio 3 - TIR'!$C$22),'Ejercicio 3 - TIR'!$C$22+SQRT(('Ejercicio 3 - TIR'!$E$22-'Ejercicio 3 - TIR'!$C$22)*('Ejercicio 3 - TIR'!$D$22-'Ejercicio 3 - TIR'!$C$22)*P20),'Ejercicio 3 - TIR'!$E$22-SQRT(('Ejercicio 3 - TIR'!$E$22-'Ejercicio 3 - TIR'!$C$22)*('Ejercicio 3 - TIR'!$E$22-'Ejercicio 3 - TIR'!$D$22)*(1-P20)))</f>
        <v>0.134654684718247</v>
      </c>
      <c r="R20" s="17">
        <f ca="1" t="shared" si="156"/>
        <v>0.33168617454519</v>
      </c>
      <c r="S20" s="19">
        <f ca="1">IF(R20&lt;=('Ejercicio 3 - TIR'!$D$23-'Ejercicio 3 - TIR'!$C$23)/('Ejercicio 3 - TIR'!$E$23-'Ejercicio 3 - TIR'!$C$23),'Ejercicio 3 - TIR'!$C$23+SQRT(('Ejercicio 3 - TIR'!$E$23-'Ejercicio 3 - TIR'!$C$23)*('Ejercicio 3 - TIR'!$D$23-'Ejercicio 3 - TIR'!$C$23)*R20),'Ejercicio 3 - TIR'!$E$23-SQRT(('Ejercicio 3 - TIR'!$E$23-'Ejercicio 3 - TIR'!$C$23)*('Ejercicio 3 - TIR'!$E$23-'Ejercicio 3 - TIR'!$D$23)*(1-R20)))</f>
        <v>0.144434301999062</v>
      </c>
      <c r="T20" s="17">
        <f ca="1" t="shared" ref="T20:X20" si="157">RAND()</f>
        <v>0.943423293561996</v>
      </c>
      <c r="U20" s="19">
        <f ca="1">IF(T20&lt;=('Ejercicio 3 - TIR'!$D$24-'Ejercicio 3 - TIR'!$C$24)/('Ejercicio 3 - TIR'!$E$24-'Ejercicio 3 - TIR'!$C$24),'Ejercicio 3 - TIR'!$C$24+SQRT(('Ejercicio 3 - TIR'!$E$24-'Ejercicio 3 - TIR'!$C$24)*('Ejercicio 3 - TIR'!$D$24-'Ejercicio 3 - TIR'!$C$24)*T20),'Ejercicio 3 - TIR'!$E$24-SQRT(('Ejercicio 3 - TIR'!$E$24-'Ejercicio 3 - TIR'!$C$24)*('Ejercicio 3 - TIR'!$E$24-'Ejercicio 3 - TIR'!$D$24)*(1-T20)))</f>
        <v>0.207413706740012</v>
      </c>
      <c r="V20" s="17">
        <f ca="1" t="shared" si="157"/>
        <v>0.455508498264168</v>
      </c>
      <c r="W20" s="19">
        <f ca="1">IF(V20&lt;=('Ejercicio 3 - TIR'!$D$25-'Ejercicio 3 - TIR'!$C$25)/('Ejercicio 3 - TIR'!$E$25-'Ejercicio 3 - TIR'!$C$25),'Ejercicio 3 - TIR'!$C$25+SQRT(('Ejercicio 3 - TIR'!$E$25-'Ejercicio 3 - TIR'!$C$25)*('Ejercicio 3 - TIR'!$D$25-'Ejercicio 3 - TIR'!$C$25)*V20),'Ejercicio 3 - TIR'!$E$25-SQRT(('Ejercicio 3 - TIR'!$E$25-'Ejercicio 3 - TIR'!$C$25)*('Ejercicio 3 - TIR'!$E$25-'Ejercicio 3 - TIR'!$D$25)*(1-V20)))</f>
        <v>0.206345444039878</v>
      </c>
      <c r="X20" s="17">
        <f ca="1" t="shared" si="157"/>
        <v>0.437802160559002</v>
      </c>
      <c r="Y20" s="19">
        <f ca="1">IF(X20&lt;=('Ejercicio 3 - TIR'!$D$26-'Ejercicio 3 - TIR'!$C$26)/('Ejercicio 3 - TIR'!$E$26-'Ejercicio 3 - TIR'!$C$26),'Ejercicio 3 - TIR'!$C$26+SQRT(('Ejercicio 3 - TIR'!$E$26-'Ejercicio 3 - TIR'!$C$26)*('Ejercicio 3 - TIR'!$D$26-'Ejercicio 3 - TIR'!$C$26)*X20),'Ejercicio 3 - TIR'!$E$26-SQRT(('Ejercicio 3 - TIR'!$E$26-'Ejercicio 3 - TIR'!$C$26)*('Ejercicio 3 - TIR'!$E$26-'Ejercicio 3 - TIR'!$D$26)*(1-X20)))</f>
        <v>0.22490128555963</v>
      </c>
      <c r="Z20" s="17">
        <f ca="1" t="shared" si="4"/>
        <v>1.13465468471825</v>
      </c>
      <c r="AA20" s="17">
        <f ca="1" t="shared" si="5"/>
        <v>1.29853774211549</v>
      </c>
      <c r="AB20" s="17">
        <f ca="1" t="shared" si="6"/>
        <v>1.56787226854947</v>
      </c>
      <c r="AC20" s="17">
        <f ca="1" t="shared" si="7"/>
        <v>1.89139556800112</v>
      </c>
      <c r="AD20" s="17">
        <f ca="1" t="shared" si="8"/>
        <v>2.31677286274636</v>
      </c>
      <c r="AE20" s="16">
        <f ca="1" t="shared" si="9"/>
        <v>4041.58412738177</v>
      </c>
      <c r="AF20" s="16">
        <f ca="1" t="shared" si="10"/>
        <v>4625.32750979064</v>
      </c>
      <c r="AG20" s="16">
        <f ca="1" t="shared" si="11"/>
        <v>5584.68383348287</v>
      </c>
      <c r="AH20" s="16">
        <f ca="1" t="shared" si="12"/>
        <v>6737.05789892522</v>
      </c>
      <c r="AI20" s="16">
        <f ca="1" t="shared" si="13"/>
        <v>8252.23088128316</v>
      </c>
      <c r="AJ20" s="18">
        <f ca="1" t="shared" si="14"/>
        <v>42398.4917899512</v>
      </c>
      <c r="AK20" s="18">
        <f ca="1" t="shared" si="15"/>
        <v>46683.1801598629</v>
      </c>
      <c r="AL20" s="18">
        <f ca="1" t="shared" si="16"/>
        <v>59763.2019391034</v>
      </c>
      <c r="AM20" s="18">
        <f ca="1" t="shared" si="17"/>
        <v>74280.695428043</v>
      </c>
      <c r="AN20" s="18">
        <f ca="1" t="shared" si="18"/>
        <v>83710.0561257424</v>
      </c>
      <c r="AO20" s="18">
        <f ca="1">C20/'Ejercicio 3 - TIR'!$D$7</f>
        <v>14492.8623059528</v>
      </c>
      <c r="AP20" s="18">
        <f ca="1" t="shared" si="19"/>
        <v>27905.6294839984</v>
      </c>
      <c r="AQ20" s="18">
        <f ca="1" t="shared" si="20"/>
        <v>32190.3178539101</v>
      </c>
      <c r="AR20" s="18">
        <f ca="1" t="shared" si="21"/>
        <v>45270.3396331506</v>
      </c>
      <c r="AS20" s="18">
        <f ca="1" t="shared" si="22"/>
        <v>59787.8331220902</v>
      </c>
      <c r="AT20" s="18">
        <f ca="1" t="shared" si="23"/>
        <v>69217.1938197896</v>
      </c>
      <c r="AU20" s="18">
        <f ca="1">AP20*'Ejercicio 3 - TIR'!$D$5</f>
        <v>13952.8147419992</v>
      </c>
      <c r="AV20" s="18">
        <f ca="1">AQ20*'Ejercicio 3 - TIR'!$D$5</f>
        <v>16095.1589269551</v>
      </c>
      <c r="AW20" s="18">
        <f ca="1">AR20*'Ejercicio 3 - TIR'!$D$5</f>
        <v>22635.1698165753</v>
      </c>
      <c r="AX20" s="18">
        <f ca="1">AS20*'Ejercicio 3 - TIR'!$D$5</f>
        <v>29893.9165610451</v>
      </c>
      <c r="AY20" s="18">
        <f ca="1">AT20*'Ejercicio 3 - TIR'!$D$5</f>
        <v>34608.5969098948</v>
      </c>
      <c r="AZ20" s="18">
        <f ca="1" t="shared" ref="AZ20:BD20" si="158">AJ20-AU20-AE20</f>
        <v>24404.0929205703</v>
      </c>
      <c r="BA20" s="18">
        <f ca="1" t="shared" si="158"/>
        <v>25962.6937231172</v>
      </c>
      <c r="BB20" s="18">
        <f ca="1" t="shared" si="158"/>
        <v>31543.3482890453</v>
      </c>
      <c r="BC20" s="18">
        <f ca="1" t="shared" si="158"/>
        <v>37649.7209680727</v>
      </c>
      <c r="BD20" s="18">
        <f ca="1" t="shared" si="158"/>
        <v>40849.2283345645</v>
      </c>
      <c r="BE20" s="18">
        <f ca="1" t="shared" ref="BE20:BI20" si="159">AZ20/Z20</f>
        <v>21507.947086677</v>
      </c>
      <c r="BF20" s="18">
        <f ca="1" t="shared" si="159"/>
        <v>19993.7921564148</v>
      </c>
      <c r="BG20" s="18">
        <f ca="1" t="shared" si="159"/>
        <v>20118.5701933664</v>
      </c>
      <c r="BH20" s="18">
        <f ca="1" t="shared" si="159"/>
        <v>19905.7889343909</v>
      </c>
      <c r="BI20" s="18">
        <f ca="1" t="shared" si="159"/>
        <v>17631.9521828915</v>
      </c>
      <c r="BJ20" s="18">
        <f ca="1" t="shared" si="26"/>
        <v>69536.625839767</v>
      </c>
      <c r="BK20" s="18">
        <f ca="1" t="shared" si="27"/>
        <v>33576.6700939512</v>
      </c>
      <c r="BL20" s="18">
        <f ca="1" t="shared" si="28"/>
        <v>103113.295933718</v>
      </c>
      <c r="BM20" s="18">
        <f ca="1">BK20*'Ejercicio 3 - TIR'!$D$5</f>
        <v>16788.3350469756</v>
      </c>
      <c r="BN20" s="18">
        <f ca="1" t="shared" si="29"/>
        <v>86324.9608867426</v>
      </c>
      <c r="BO20" s="18">
        <f ca="1" t="shared" si="30"/>
        <v>37260.8650053034</v>
      </c>
      <c r="BP20" s="18">
        <f ca="1" t="shared" si="31"/>
        <v>-102478.745382091</v>
      </c>
      <c r="BQ20" s="18">
        <f ca="1" t="shared" ref="BQ20:BT20" si="160">BE20</f>
        <v>21507.947086677</v>
      </c>
      <c r="BR20" s="18">
        <f ca="1" t="shared" si="160"/>
        <v>19993.7921564148</v>
      </c>
      <c r="BS20" s="18">
        <f ca="1" t="shared" si="160"/>
        <v>20118.5701933664</v>
      </c>
      <c r="BT20" s="18">
        <f ca="1" t="shared" si="160"/>
        <v>19905.7889343909</v>
      </c>
      <c r="BU20" s="18">
        <f ca="1" t="shared" si="33"/>
        <v>54892.8171881949</v>
      </c>
      <c r="BV20" s="20">
        <f ca="1" t="shared" si="34"/>
        <v>8.80398990953721</v>
      </c>
    </row>
    <row r="21" ht="15" customHeight="1" spans="1:74">
      <c r="A21" s="16">
        <v>20</v>
      </c>
      <c r="B21" s="17">
        <f ca="1" t="shared" ref="B21:F21" si="161">RAND()</f>
        <v>0.398140032792341</v>
      </c>
      <c r="C21" s="18">
        <f ca="1">IF(B21&lt;=('Ejercicio 3 - TIR'!$D$13-'Ejercicio 3 - TIR'!$C$13)/('Ejercicio 3 - TIR'!$E$13-'Ejercicio 3 - TIR'!$C$13),'Ejercicio 3 - TIR'!$C$13+SQRT(('Ejercicio 3 - TIR'!$E$13-'Ejercicio 3 - TIR'!$C$13)*('Ejercicio 3 - TIR'!$D$13-'Ejercicio 3 - TIR'!$C$13)*B21),'Ejercicio 3 - TIR'!$E$13-SQRT(('Ejercicio 3 - TIR'!$E$13-'Ejercicio 3 - TIR'!$C$13)*('Ejercicio 3 - TIR'!$E$13-'Ejercicio 3 - TIR'!$D$13)*(1-B21)))</f>
        <v>73125.6263208016</v>
      </c>
      <c r="D21" s="17">
        <f ca="1" t="shared" si="161"/>
        <v>0.795470004913009</v>
      </c>
      <c r="E21" s="18">
        <f ca="1">IF(D21&lt;=('Ejercicio 3 - TIR'!$D$14-'Ejercicio 3 - TIR'!$C$14)/('Ejercicio 3 - TIR'!$E$14-'Ejercicio 3 - TIR'!$C$14),'Ejercicio 3 - TIR'!$C$14+SQRT(('Ejercicio 3 - TIR'!$E$14-'Ejercicio 3 - TIR'!$C$14)*('Ejercicio 3 - TIR'!$D$14-'Ejercicio 3 - TIR'!$C$14)*D21),'Ejercicio 3 - TIR'!$E$14-SQRT(('Ejercicio 3 - TIR'!$E$14-'Ejercicio 3 - TIR'!$C$14)*('Ejercicio 3 - TIR'!$E$14-'Ejercicio 3 - TIR'!$D$14)*(1-D21)))</f>
        <v>34461.0922319424</v>
      </c>
      <c r="F21" s="17">
        <f ca="1" t="shared" si="161"/>
        <v>0.981085169385551</v>
      </c>
      <c r="G21" s="18">
        <f ca="1">IF(F21&lt;=('Ejercicio 3 - TIR'!$D$18-'Ejercicio 3 - TIR'!$C$18)/('Ejercicio 3 - TIR'!$E$18-'Ejercicio 3 - TIR'!$C$18),'Ejercicio 3 - TIR'!$C$18+SQRT(('Ejercicio 3 - TIR'!$E$18-'Ejercicio 3 - TIR'!$C$18)*('Ejercicio 3 - TIR'!$D$18-'Ejercicio 3 - TIR'!$C$18)*F21),'Ejercicio 3 - TIR'!$E$18-SQRT(('Ejercicio 3 - TIR'!$E$18-'Ejercicio 3 - TIR'!$C$18)*('Ejercicio 3 - TIR'!$E$18-'Ejercicio 3 - TIR'!$D$18)*(1-F21)))</f>
        <v>43808.9448811731</v>
      </c>
      <c r="H21" s="17">
        <f ca="1" t="shared" ref="H21:L21" si="162">RAND()</f>
        <v>0.922752304119592</v>
      </c>
      <c r="I21" s="18">
        <f ca="1">IF(H21&lt;=('Ejercicio 3 - TIR'!$D$18-'Ejercicio 3 - TIR'!$C$18)/('Ejercicio 3 - TIR'!$E$18-'Ejercicio 3 - TIR'!$C$18),'Ejercicio 3 - TIR'!$C$18+SQRT(('Ejercicio 3 - TIR'!$E$18-'Ejercicio 3 - TIR'!$C$18)*('Ejercicio 3 - TIR'!$D$18-'Ejercicio 3 - TIR'!$C$18)*H21),'Ejercicio 3 - TIR'!$E$18-SQRT(('Ejercicio 3 - TIR'!$E$18-'Ejercicio 3 - TIR'!$C$18)*('Ejercicio 3 - TIR'!$E$18-'Ejercicio 3 - TIR'!$D$18)*(1-H21)))</f>
        <v>42593.0149167411</v>
      </c>
      <c r="J21" s="17">
        <f ca="1" t="shared" si="162"/>
        <v>0.855038741048135</v>
      </c>
      <c r="K21" s="18">
        <f ca="1">IF(J21&lt;=('Ejercicio 3 - TIR'!$D$18-'Ejercicio 3 - TIR'!$C$18)/('Ejercicio 3 - TIR'!$E$18-'Ejercicio 3 - TIR'!$C$18),'Ejercicio 3 - TIR'!$C$18+SQRT(('Ejercicio 3 - TIR'!$E$18-'Ejercicio 3 - TIR'!$C$18)*('Ejercicio 3 - TIR'!$D$18-'Ejercicio 3 - TIR'!$C$18)*J21),'Ejercicio 3 - TIR'!$E$18-SQRT(('Ejercicio 3 - TIR'!$E$18-'Ejercicio 3 - TIR'!$C$18)*('Ejercicio 3 - TIR'!$E$18-'Ejercicio 3 - TIR'!$D$18)*(1-J21)))</f>
        <v>41702.7140825537</v>
      </c>
      <c r="L21" s="17">
        <f ca="1" t="shared" si="162"/>
        <v>0.46672644468678</v>
      </c>
      <c r="M21" s="18">
        <f ca="1">IF(L21&lt;=('Ejercicio 3 - TIR'!$D$18-'Ejercicio 3 - TIR'!$C$18)/('Ejercicio 3 - TIR'!$E$18-'Ejercicio 3 - TIR'!$C$18),'Ejercicio 3 - TIR'!$C$18+SQRT(('Ejercicio 3 - TIR'!$E$18-'Ejercicio 3 - TIR'!$C$18)*('Ejercicio 3 - TIR'!$D$18-'Ejercicio 3 - TIR'!$C$18)*L21),'Ejercicio 3 - TIR'!$E$18-SQRT(('Ejercicio 3 - TIR'!$E$18-'Ejercicio 3 - TIR'!$C$18)*('Ejercicio 3 - TIR'!$E$18-'Ejercicio 3 - TIR'!$D$18)*(1-L21)))</f>
        <v>38367.1361111803</v>
      </c>
      <c r="N21" s="17">
        <f ca="1" t="shared" ref="N21:R21" si="163">RAND()</f>
        <v>0.788761835528197</v>
      </c>
      <c r="O21" s="18">
        <f ca="1">IF(N21&lt;=('Ejercicio 3 - TIR'!$D$18-'Ejercicio 3 - TIR'!$C$18)/('Ejercicio 3 - TIR'!$E$18-'Ejercicio 3 - TIR'!$C$18),'Ejercicio 3 - TIR'!$C$18+SQRT(('Ejercicio 3 - TIR'!$E$18-'Ejercicio 3 - TIR'!$C$18)*('Ejercicio 3 - TIR'!$D$18-'Ejercicio 3 - TIR'!$C$18)*N21),'Ejercicio 3 - TIR'!$E$18-SQRT(('Ejercicio 3 - TIR'!$E$18-'Ejercicio 3 - TIR'!$C$18)*('Ejercicio 3 - TIR'!$E$18-'Ejercicio 3 - TIR'!$D$18)*(1-N21)))</f>
        <v>41019.6906734042</v>
      </c>
      <c r="P21" s="17">
        <f ca="1" t="shared" si="163"/>
        <v>0.331683073612091</v>
      </c>
      <c r="Q21" s="19">
        <f ca="1">IF(P21&lt;=('Ejercicio 3 - TIR'!$D$22-'Ejercicio 3 - TIR'!$C$22)/('Ejercicio 3 - TIR'!$E$22-'Ejercicio 3 - TIR'!$C$22),'Ejercicio 3 - TIR'!$C$22+SQRT(('Ejercicio 3 - TIR'!$E$22-'Ejercicio 3 - TIR'!$C$22)*('Ejercicio 3 - TIR'!$D$22-'Ejercicio 3 - TIR'!$C$22)*P21),'Ejercicio 3 - TIR'!$E$22-SQRT(('Ejercicio 3 - TIR'!$E$22-'Ejercicio 3 - TIR'!$C$22)*('Ejercicio 3 - TIR'!$E$22-'Ejercicio 3 - TIR'!$D$22)*(1-P21)))</f>
        <v>0.144434187780685</v>
      </c>
      <c r="R21" s="17">
        <f ca="1" t="shared" si="163"/>
        <v>0.505353464028979</v>
      </c>
      <c r="S21" s="19">
        <f ca="1">IF(R21&lt;=('Ejercicio 3 - TIR'!$D$23-'Ejercicio 3 - TIR'!$C$23)/('Ejercicio 3 - TIR'!$E$23-'Ejercicio 3 - TIR'!$C$23),'Ejercicio 3 - TIR'!$C$23+SQRT(('Ejercicio 3 - TIR'!$E$23-'Ejercicio 3 - TIR'!$C$23)*('Ejercicio 3 - TIR'!$D$23-'Ejercicio 3 - TIR'!$C$23)*R21),'Ejercicio 3 - TIR'!$E$23-SQRT(('Ejercicio 3 - TIR'!$E$23-'Ejercicio 3 - TIR'!$C$23)*('Ejercicio 3 - TIR'!$E$23-'Ejercicio 3 - TIR'!$D$23)*(1-R21)))</f>
        <v>0.150161036131463</v>
      </c>
      <c r="T21" s="17">
        <f ca="1" t="shared" ref="T21:X21" si="164">RAND()</f>
        <v>0.642183215684524</v>
      </c>
      <c r="U21" s="19">
        <f ca="1">IF(T21&lt;=('Ejercicio 3 - TIR'!$D$24-'Ejercicio 3 - TIR'!$C$24)/('Ejercicio 3 - TIR'!$E$24-'Ejercicio 3 - TIR'!$C$24),'Ejercicio 3 - TIR'!$C$24+SQRT(('Ejercicio 3 - TIR'!$E$24-'Ejercicio 3 - TIR'!$C$24)*('Ejercicio 3 - TIR'!$D$24-'Ejercicio 3 - TIR'!$C$24)*T21),'Ejercicio 3 - TIR'!$E$24-SQRT(('Ejercicio 3 - TIR'!$E$24-'Ejercicio 3 - TIR'!$C$24)*('Ejercicio 3 - TIR'!$E$24-'Ejercicio 3 - TIR'!$D$24)*(1-T21)))</f>
        <v>0.188347401432373</v>
      </c>
      <c r="V21" s="17">
        <f ca="1" t="shared" si="164"/>
        <v>0.156330045776034</v>
      </c>
      <c r="W21" s="19">
        <f ca="1">IF(V21&lt;=('Ejercicio 3 - TIR'!$D$25-'Ejercicio 3 - TIR'!$C$25)/('Ejercicio 3 - TIR'!$E$25-'Ejercicio 3 - TIR'!$C$25),'Ejercicio 3 - TIR'!$C$25+SQRT(('Ejercicio 3 - TIR'!$E$25-'Ejercicio 3 - TIR'!$C$25)*('Ejercicio 3 - TIR'!$D$25-'Ejercicio 3 - TIR'!$C$25)*V21),'Ejercicio 3 - TIR'!$E$25-SQRT(('Ejercicio 3 - TIR'!$E$25-'Ejercicio 3 - TIR'!$C$25)*('Ejercicio 3 - TIR'!$E$25-'Ejercicio 3 - TIR'!$D$25)*(1-V21)))</f>
        <v>0.194793987430252</v>
      </c>
      <c r="X21" s="17">
        <f ca="1" t="shared" si="164"/>
        <v>0.926285591260098</v>
      </c>
      <c r="Y21" s="19">
        <f ca="1">IF(X21&lt;=('Ejercicio 3 - TIR'!$D$26-'Ejercicio 3 - TIR'!$C$26)/('Ejercicio 3 - TIR'!$E$26-'Ejercicio 3 - TIR'!$C$26),'Ejercicio 3 - TIR'!$C$26+SQRT(('Ejercicio 3 - TIR'!$E$26-'Ejercicio 3 - TIR'!$C$26)*('Ejercicio 3 - TIR'!$D$26-'Ejercicio 3 - TIR'!$C$26)*X21),'Ejercicio 3 - TIR'!$E$26-SQRT(('Ejercicio 3 - TIR'!$E$26-'Ejercicio 3 - TIR'!$C$26)*('Ejercicio 3 - TIR'!$E$26-'Ejercicio 3 - TIR'!$D$26)*(1-X21)))</f>
        <v>0.260048613902902</v>
      </c>
      <c r="Z21" s="17">
        <f ca="1" t="shared" si="4"/>
        <v>1.14443418778068</v>
      </c>
      <c r="AA21" s="17">
        <f ca="1" t="shared" si="5"/>
        <v>1.3162836112021</v>
      </c>
      <c r="AB21" s="17">
        <f ca="1" t="shared" si="6"/>
        <v>1.56420220892004</v>
      </c>
      <c r="AC21" s="17">
        <f ca="1" t="shared" si="7"/>
        <v>1.86889939434278</v>
      </c>
      <c r="AD21" s="17">
        <f ca="1" t="shared" si="8"/>
        <v>2.35490409136559</v>
      </c>
      <c r="AE21" s="16">
        <f ca="1" t="shared" si="9"/>
        <v>4977.35986655587</v>
      </c>
      <c r="AF21" s="16">
        <f ca="1" t="shared" si="10"/>
        <v>5724.76538131706</v>
      </c>
      <c r="AG21" s="16">
        <f ca="1" t="shared" si="11"/>
        <v>6803.01006469814</v>
      </c>
      <c r="AH21" s="16">
        <f ca="1" t="shared" si="12"/>
        <v>8128.19552172882</v>
      </c>
      <c r="AI21" s="16">
        <f ca="1" t="shared" si="13"/>
        <v>10241.9215006862</v>
      </c>
      <c r="AJ21" s="18">
        <f ca="1" t="shared" si="14"/>
        <v>50136.4542526142</v>
      </c>
      <c r="AK21" s="18">
        <f ca="1" t="shared" si="15"/>
        <v>56064.487486593</v>
      </c>
      <c r="AL21" s="18">
        <f ca="1" t="shared" si="16"/>
        <v>65231.4774858912</v>
      </c>
      <c r="AM21" s="18">
        <f ca="1" t="shared" si="17"/>
        <v>71704.3174408518</v>
      </c>
      <c r="AN21" s="18">
        <f ca="1" t="shared" si="18"/>
        <v>96597.4373933507</v>
      </c>
      <c r="AO21" s="18">
        <f ca="1">C21/'Ejercicio 3 - TIR'!$D$7</f>
        <v>14625.1252641603</v>
      </c>
      <c r="AP21" s="18">
        <f ca="1" t="shared" si="19"/>
        <v>35511.3289884539</v>
      </c>
      <c r="AQ21" s="18">
        <f ca="1" t="shared" si="20"/>
        <v>41439.3622224327</v>
      </c>
      <c r="AR21" s="18">
        <f ca="1" t="shared" si="21"/>
        <v>50606.3522217309</v>
      </c>
      <c r="AS21" s="18">
        <f ca="1" t="shared" si="22"/>
        <v>57079.1921766915</v>
      </c>
      <c r="AT21" s="18">
        <f ca="1" t="shared" si="23"/>
        <v>81972.3121291904</v>
      </c>
      <c r="AU21" s="18">
        <f ca="1">AP21*'Ejercicio 3 - TIR'!$D$5</f>
        <v>17755.6644942269</v>
      </c>
      <c r="AV21" s="18">
        <f ca="1">AQ21*'Ejercicio 3 - TIR'!$D$5</f>
        <v>20719.6811112164</v>
      </c>
      <c r="AW21" s="18">
        <f ca="1">AR21*'Ejercicio 3 - TIR'!$D$5</f>
        <v>25303.1761108655</v>
      </c>
      <c r="AX21" s="18">
        <f ca="1">AS21*'Ejercicio 3 - TIR'!$D$5</f>
        <v>28539.5960883458</v>
      </c>
      <c r="AY21" s="18">
        <f ca="1">AT21*'Ejercicio 3 - TIR'!$D$5</f>
        <v>40986.1560645952</v>
      </c>
      <c r="AZ21" s="18">
        <f ca="1" t="shared" ref="AZ21:BD21" si="165">AJ21-AU21-AE21</f>
        <v>27403.4298918314</v>
      </c>
      <c r="BA21" s="18">
        <f ca="1" t="shared" si="165"/>
        <v>29620.0409940596</v>
      </c>
      <c r="BB21" s="18">
        <f ca="1" t="shared" si="165"/>
        <v>33125.2913103276</v>
      </c>
      <c r="BC21" s="18">
        <f ca="1" t="shared" si="165"/>
        <v>35036.5258307773</v>
      </c>
      <c r="BD21" s="18">
        <f ca="1" t="shared" si="165"/>
        <v>45369.3598280693</v>
      </c>
      <c r="BE21" s="18">
        <f ca="1" t="shared" ref="BE21:BI21" si="166">AZ21/Z21</f>
        <v>23944.9591635958</v>
      </c>
      <c r="BF21" s="18">
        <f ca="1" t="shared" si="166"/>
        <v>22502.7803597805</v>
      </c>
      <c r="BG21" s="18">
        <f ca="1" t="shared" si="166"/>
        <v>21177.1157983456</v>
      </c>
      <c r="BH21" s="18">
        <f ca="1" t="shared" si="166"/>
        <v>18747.1438734658</v>
      </c>
      <c r="BI21" s="18">
        <f ca="1" t="shared" si="166"/>
        <v>19265.9055604086</v>
      </c>
      <c r="BJ21" s="18">
        <f ca="1" t="shared" si="26"/>
        <v>81152.5670899283</v>
      </c>
      <c r="BK21" s="18">
        <f ca="1" t="shared" si="27"/>
        <v>34440.7673213055</v>
      </c>
      <c r="BL21" s="18">
        <f ca="1" t="shared" si="28"/>
        <v>115593.334411234</v>
      </c>
      <c r="BM21" s="18">
        <f ca="1">BK21*'Ejercicio 3 - TIR'!$D$5</f>
        <v>17220.3836606527</v>
      </c>
      <c r="BN21" s="18">
        <f ca="1" t="shared" si="29"/>
        <v>98372.950750581</v>
      </c>
      <c r="BO21" s="18">
        <f ca="1" t="shared" si="30"/>
        <v>41773.6548640226</v>
      </c>
      <c r="BP21" s="18">
        <f ca="1" t="shared" si="31"/>
        <v>-107586.718552744</v>
      </c>
      <c r="BQ21" s="18">
        <f ca="1" t="shared" ref="BQ21:BT21" si="167">BE21</f>
        <v>23944.9591635958</v>
      </c>
      <c r="BR21" s="18">
        <f ca="1" t="shared" si="167"/>
        <v>22502.7803597805</v>
      </c>
      <c r="BS21" s="18">
        <f ca="1" t="shared" si="167"/>
        <v>21177.1157983456</v>
      </c>
      <c r="BT21" s="18">
        <f ca="1" t="shared" si="167"/>
        <v>18747.1438734658</v>
      </c>
      <c r="BU21" s="18">
        <f ca="1" t="shared" si="33"/>
        <v>61039.5604244312</v>
      </c>
      <c r="BV21" s="20">
        <f ca="1" t="shared" si="34"/>
        <v>9.80919944588221</v>
      </c>
    </row>
    <row r="22" ht="15" customHeight="1" spans="1:74">
      <c r="A22" s="16">
        <v>21</v>
      </c>
      <c r="B22" s="17">
        <f ca="1" t="shared" ref="B22:F22" si="168">RAND()</f>
        <v>0.528276407920971</v>
      </c>
      <c r="C22" s="18">
        <f ca="1">IF(B22&lt;=('Ejercicio 3 - TIR'!$D$13-'Ejercicio 3 - TIR'!$C$13)/('Ejercicio 3 - TIR'!$E$13-'Ejercicio 3 - TIR'!$C$13),'Ejercicio 3 - TIR'!$C$13+SQRT(('Ejercicio 3 - TIR'!$E$13-'Ejercicio 3 - TIR'!$C$13)*('Ejercicio 3 - TIR'!$D$13-'Ejercicio 3 - TIR'!$C$13)*B22),'Ejercicio 3 - TIR'!$E$13-SQRT(('Ejercicio 3 - TIR'!$E$13-'Ejercicio 3 - TIR'!$C$13)*('Ejercicio 3 - TIR'!$E$13-'Ejercicio 3 - TIR'!$D$13)*(1-B22)))</f>
        <v>76207.8098844425</v>
      </c>
      <c r="D22" s="17">
        <f ca="1" t="shared" si="168"/>
        <v>0.415594100359977</v>
      </c>
      <c r="E22" s="18">
        <f ca="1">IF(D22&lt;=('Ejercicio 3 - TIR'!$D$14-'Ejercicio 3 - TIR'!$C$14)/('Ejercicio 3 - TIR'!$E$14-'Ejercicio 3 - TIR'!$C$14),'Ejercicio 3 - TIR'!$C$14+SQRT(('Ejercicio 3 - TIR'!$E$14-'Ejercicio 3 - TIR'!$C$14)*('Ejercicio 3 - TIR'!$D$14-'Ejercicio 3 - TIR'!$C$14)*D22),'Ejercicio 3 - TIR'!$E$14-SQRT(('Ejercicio 3 - TIR'!$E$14-'Ejercicio 3 - TIR'!$C$14)*('Ejercicio 3 - TIR'!$E$14-'Ejercicio 3 - TIR'!$D$14)*(1-D22)))</f>
        <v>30637.260820358</v>
      </c>
      <c r="F22" s="17">
        <f ca="1" t="shared" si="168"/>
        <v>0.581757654695845</v>
      </c>
      <c r="G22" s="18">
        <f ca="1">IF(F22&lt;=('Ejercicio 3 - TIR'!$D$18-'Ejercicio 3 - TIR'!$C$18)/('Ejercicio 3 - TIR'!$E$18-'Ejercicio 3 - TIR'!$C$18),'Ejercicio 3 - TIR'!$C$18+SQRT(('Ejercicio 3 - TIR'!$E$18-'Ejercicio 3 - TIR'!$C$18)*('Ejercicio 3 - TIR'!$D$18-'Ejercicio 3 - TIR'!$C$18)*F22),'Ejercicio 3 - TIR'!$E$18-SQRT(('Ejercicio 3 - TIR'!$E$18-'Ejercicio 3 - TIR'!$C$18)*('Ejercicio 3 - TIR'!$E$18-'Ejercicio 3 - TIR'!$D$18)*(1-F22)))</f>
        <v>39341.5013891974</v>
      </c>
      <c r="H22" s="17">
        <f ca="1" t="shared" ref="H22:L22" si="169">RAND()</f>
        <v>0.887720570672854</v>
      </c>
      <c r="I22" s="18">
        <f ca="1">IF(H22&lt;=('Ejercicio 3 - TIR'!$D$18-'Ejercicio 3 - TIR'!$C$18)/('Ejercicio 3 - TIR'!$E$18-'Ejercicio 3 - TIR'!$C$18),'Ejercicio 3 - TIR'!$C$18+SQRT(('Ejercicio 3 - TIR'!$E$18-'Ejercicio 3 - TIR'!$C$18)*('Ejercicio 3 - TIR'!$D$18-'Ejercicio 3 - TIR'!$C$18)*H22),'Ejercicio 3 - TIR'!$E$18-SQRT(('Ejercicio 3 - TIR'!$E$18-'Ejercicio 3 - TIR'!$C$18)*('Ejercicio 3 - TIR'!$E$18-'Ejercicio 3 - TIR'!$D$18)*(1-H22)))</f>
        <v>42098.1114426057</v>
      </c>
      <c r="J22" s="17">
        <f ca="1" t="shared" si="169"/>
        <v>0.193246905066688</v>
      </c>
      <c r="K22" s="18">
        <f ca="1">IF(J22&lt;=('Ejercicio 3 - TIR'!$D$18-'Ejercicio 3 - TIR'!$C$18)/('Ejercicio 3 - TIR'!$E$18-'Ejercicio 3 - TIR'!$C$18),'Ejercicio 3 - TIR'!$C$18+SQRT(('Ejercicio 3 - TIR'!$E$18-'Ejercicio 3 - TIR'!$C$18)*('Ejercicio 3 - TIR'!$D$18-'Ejercicio 3 - TIR'!$C$18)*J22),'Ejercicio 3 - TIR'!$E$18-SQRT(('Ejercicio 3 - TIR'!$E$18-'Ejercicio 3 - TIR'!$C$18)*('Ejercicio 3 - TIR'!$E$18-'Ejercicio 3 - TIR'!$D$18)*(1-J22)))</f>
        <v>35383.9609731129</v>
      </c>
      <c r="L22" s="17">
        <f ca="1" t="shared" si="169"/>
        <v>0.160426614926807</v>
      </c>
      <c r="M22" s="18">
        <f ca="1">IF(L22&lt;=('Ejercicio 3 - TIR'!$D$18-'Ejercicio 3 - TIR'!$C$18)/('Ejercicio 3 - TIR'!$E$18-'Ejercicio 3 - TIR'!$C$18),'Ejercicio 3 - TIR'!$C$18+SQRT(('Ejercicio 3 - TIR'!$E$18-'Ejercicio 3 - TIR'!$C$18)*('Ejercicio 3 - TIR'!$D$18-'Ejercicio 3 - TIR'!$C$18)*L22),'Ejercicio 3 - TIR'!$E$18-SQRT(('Ejercicio 3 - TIR'!$E$18-'Ejercicio 3 - TIR'!$C$18)*('Ejercicio 3 - TIR'!$E$18-'Ejercicio 3 - TIR'!$D$18)*(1-L22)))</f>
        <v>34905.5063183143</v>
      </c>
      <c r="N22" s="17">
        <f ca="1" t="shared" ref="N22:R22" si="170">RAND()</f>
        <v>0.967857373817427</v>
      </c>
      <c r="O22" s="18">
        <f ca="1">IF(N22&lt;=('Ejercicio 3 - TIR'!$D$18-'Ejercicio 3 - TIR'!$C$18)/('Ejercicio 3 - TIR'!$E$18-'Ejercicio 3 - TIR'!$C$18),'Ejercicio 3 - TIR'!$C$18+SQRT(('Ejercicio 3 - TIR'!$E$18-'Ejercicio 3 - TIR'!$C$18)*('Ejercicio 3 - TIR'!$D$18-'Ejercicio 3 - TIR'!$C$18)*N22),'Ejercicio 3 - TIR'!$E$18-SQRT(('Ejercicio 3 - TIR'!$E$18-'Ejercicio 3 - TIR'!$C$18)*('Ejercicio 3 - TIR'!$E$18-'Ejercicio 3 - TIR'!$D$18)*(1-N22)))</f>
        <v>43447.3580697105</v>
      </c>
      <c r="P22" s="17">
        <f ca="1" t="shared" si="170"/>
        <v>0.968550484686667</v>
      </c>
      <c r="Q22" s="19">
        <f ca="1">IF(P22&lt;=('Ejercicio 3 - TIR'!$D$22-'Ejercicio 3 - TIR'!$C$22)/('Ejercicio 3 - TIR'!$E$22-'Ejercicio 3 - TIR'!$C$22),'Ejercicio 3 - TIR'!$C$22+SQRT(('Ejercicio 3 - TIR'!$E$22-'Ejercicio 3 - TIR'!$C$22)*('Ejercicio 3 - TIR'!$D$22-'Ejercicio 3 - TIR'!$C$22)*P22),'Ejercicio 3 - TIR'!$E$22-SQRT(('Ejercicio 3 - TIR'!$E$22-'Ejercicio 3 - TIR'!$C$22)*('Ejercicio 3 - TIR'!$E$22-'Ejercicio 3 - TIR'!$D$22)*(1-P22)))</f>
        <v>0.172476096255002</v>
      </c>
      <c r="R22" s="17">
        <f ca="1" t="shared" si="170"/>
        <v>0.697512384142229</v>
      </c>
      <c r="S22" s="19">
        <f ca="1">IF(R22&lt;=('Ejercicio 3 - TIR'!$D$23-'Ejercicio 3 - TIR'!$C$23)/('Ejercicio 3 - TIR'!$E$23-'Ejercicio 3 - TIR'!$C$23),'Ejercicio 3 - TIR'!$C$23+SQRT(('Ejercicio 3 - TIR'!$E$23-'Ejercicio 3 - TIR'!$C$23)*('Ejercicio 3 - TIR'!$D$23-'Ejercicio 3 - TIR'!$C$23)*R22),'Ejercicio 3 - TIR'!$E$23-SQRT(('Ejercicio 3 - TIR'!$E$23-'Ejercicio 3 - TIR'!$C$23)*('Ejercicio 3 - TIR'!$E$23-'Ejercicio 3 - TIR'!$D$23)*(1-R22)))</f>
        <v>0.156665953875421</v>
      </c>
      <c r="T22" s="17">
        <f ca="1" t="shared" ref="T22:X22" si="171">RAND()</f>
        <v>0.98162110519319</v>
      </c>
      <c r="U22" s="19">
        <f ca="1">IF(T22&lt;=('Ejercicio 3 - TIR'!$D$24-'Ejercicio 3 - TIR'!$C$24)/('Ejercicio 3 - TIR'!$E$24-'Ejercicio 3 - TIR'!$C$24),'Ejercicio 3 - TIR'!$C$24+SQRT(('Ejercicio 3 - TIR'!$E$24-'Ejercicio 3 - TIR'!$C$24)*('Ejercicio 3 - TIR'!$D$24-'Ejercicio 3 - TIR'!$C$24)*T22),'Ejercicio 3 - TIR'!$E$24-SQRT(('Ejercicio 3 - TIR'!$E$24-'Ejercicio 3 - TIR'!$C$24)*('Ejercicio 3 - TIR'!$E$24-'Ejercicio 3 - TIR'!$D$24)*(1-T22)))</f>
        <v>0.212826374315657</v>
      </c>
      <c r="V22" s="17">
        <f ca="1" t="shared" si="171"/>
        <v>0.859387717677222</v>
      </c>
      <c r="W22" s="19">
        <f ca="1">IF(V22&lt;=('Ejercicio 3 - TIR'!$D$25-'Ejercicio 3 - TIR'!$C$25)/('Ejercicio 3 - TIR'!$E$25-'Ejercicio 3 - TIR'!$C$25),'Ejercicio 3 - TIR'!$C$25+SQRT(('Ejercicio 3 - TIR'!$E$25-'Ejercicio 3 - TIR'!$C$25)*('Ejercicio 3 - TIR'!$D$25-'Ejercicio 3 - TIR'!$C$25)*V22),'Ejercicio 3 - TIR'!$E$25-SQRT(('Ejercicio 3 - TIR'!$E$25-'Ejercicio 3 - TIR'!$C$25)*('Ejercicio 3 - TIR'!$E$25-'Ejercicio 3 - TIR'!$D$25)*(1-V22)))</f>
        <v>0.227815704019967</v>
      </c>
      <c r="X22" s="17">
        <f ca="1" t="shared" si="171"/>
        <v>0.0187921828916908</v>
      </c>
      <c r="Y22" s="19">
        <f ca="1">IF(X22&lt;=('Ejercicio 3 - TIR'!$D$26-'Ejercicio 3 - TIR'!$C$26)/('Ejercicio 3 - TIR'!$E$26-'Ejercicio 3 - TIR'!$C$26),'Ejercicio 3 - TIR'!$C$26+SQRT(('Ejercicio 3 - TIR'!$E$26-'Ejercicio 3 - TIR'!$C$26)*('Ejercicio 3 - TIR'!$D$26-'Ejercicio 3 - TIR'!$C$26)*X22),'Ejercicio 3 - TIR'!$E$26-SQRT(('Ejercicio 3 - TIR'!$E$26-'Ejercicio 3 - TIR'!$C$26)*('Ejercicio 3 - TIR'!$E$26-'Ejercicio 3 - TIR'!$D$26)*(1-X22)))</f>
        <v>0.197123123879841</v>
      </c>
      <c r="Z22" s="17">
        <f ca="1" t="shared" si="4"/>
        <v>1.172476096255</v>
      </c>
      <c r="AA22" s="17">
        <f ca="1" t="shared" si="5"/>
        <v>1.35616318227092</v>
      </c>
      <c r="AB22" s="17">
        <f ca="1" t="shared" si="6"/>
        <v>1.64479047533403</v>
      </c>
      <c r="AC22" s="17">
        <f ca="1" t="shared" si="7"/>
        <v>2.01949957543758</v>
      </c>
      <c r="AD22" s="17">
        <f ca="1" t="shared" si="8"/>
        <v>2.41758964042185</v>
      </c>
      <c r="AE22" s="16">
        <f ca="1" t="shared" si="9"/>
        <v>5284.19514624166</v>
      </c>
      <c r="AF22" s="16">
        <f ca="1" t="shared" si="10"/>
        <v>6112.04861929148</v>
      </c>
      <c r="AG22" s="16">
        <f ca="1" t="shared" si="11"/>
        <v>7412.8537665763</v>
      </c>
      <c r="AH22" s="16">
        <f ca="1" t="shared" si="12"/>
        <v>9101.61826620594</v>
      </c>
      <c r="AI22" s="16">
        <f ca="1" t="shared" si="13"/>
        <v>10895.7576912023</v>
      </c>
      <c r="AJ22" s="18">
        <f ca="1" t="shared" si="14"/>
        <v>46126.9699696169</v>
      </c>
      <c r="AK22" s="18">
        <f ca="1" t="shared" si="15"/>
        <v>57091.9087816</v>
      </c>
      <c r="AL22" s="18">
        <f ca="1" t="shared" si="16"/>
        <v>58199.201988167</v>
      </c>
      <c r="AM22" s="18">
        <f ca="1" t="shared" si="17"/>
        <v>70491.6551902695</v>
      </c>
      <c r="AN22" s="18">
        <f ca="1" t="shared" si="18"/>
        <v>105037.882773031</v>
      </c>
      <c r="AO22" s="18">
        <f ca="1">C22/'Ejercicio 3 - TIR'!$D$7</f>
        <v>15241.5619768885</v>
      </c>
      <c r="AP22" s="18">
        <f ca="1" t="shared" si="19"/>
        <v>30885.4079927284</v>
      </c>
      <c r="AQ22" s="18">
        <f ca="1" t="shared" si="20"/>
        <v>41850.3468047115</v>
      </c>
      <c r="AR22" s="18">
        <f ca="1" t="shared" si="21"/>
        <v>42957.6400112785</v>
      </c>
      <c r="AS22" s="18">
        <f ca="1" t="shared" si="22"/>
        <v>55250.093213381</v>
      </c>
      <c r="AT22" s="18">
        <f ca="1" t="shared" si="23"/>
        <v>89796.3207961424</v>
      </c>
      <c r="AU22" s="18">
        <f ca="1">AP22*'Ejercicio 3 - TIR'!$D$5</f>
        <v>15442.7039963642</v>
      </c>
      <c r="AV22" s="18">
        <f ca="1">AQ22*'Ejercicio 3 - TIR'!$D$5</f>
        <v>20925.1734023558</v>
      </c>
      <c r="AW22" s="18">
        <f ca="1">AR22*'Ejercicio 3 - TIR'!$D$5</f>
        <v>21478.8200056393</v>
      </c>
      <c r="AX22" s="18">
        <f ca="1">AS22*'Ejercicio 3 - TIR'!$D$5</f>
        <v>27625.0466066905</v>
      </c>
      <c r="AY22" s="18">
        <f ca="1">AT22*'Ejercicio 3 - TIR'!$D$5</f>
        <v>44898.1603980712</v>
      </c>
      <c r="AZ22" s="18">
        <f ca="1" t="shared" ref="AZ22:BD22" si="172">AJ22-AU22-AE22</f>
        <v>25400.070827011</v>
      </c>
      <c r="BA22" s="18">
        <f ca="1" t="shared" si="172"/>
        <v>30054.6867599528</v>
      </c>
      <c r="BB22" s="18">
        <f ca="1" t="shared" si="172"/>
        <v>29307.5282159514</v>
      </c>
      <c r="BC22" s="18">
        <f ca="1" t="shared" si="172"/>
        <v>33764.990317373</v>
      </c>
      <c r="BD22" s="18">
        <f ca="1" t="shared" si="172"/>
        <v>49243.9646837574</v>
      </c>
      <c r="BE22" s="18">
        <f ca="1" t="shared" ref="BE22:BI22" si="173">AZ22/Z22</f>
        <v>21663.6150691184</v>
      </c>
      <c r="BF22" s="18">
        <f ca="1" t="shared" si="173"/>
        <v>22161.5563324951</v>
      </c>
      <c r="BG22" s="18">
        <f ca="1" t="shared" si="173"/>
        <v>17818.3961151646</v>
      </c>
      <c r="BH22" s="18">
        <f ca="1" t="shared" si="173"/>
        <v>16719.4837414397</v>
      </c>
      <c r="BI22" s="18">
        <f ca="1" t="shared" si="173"/>
        <v>20369.0336277106</v>
      </c>
      <c r="BJ22" s="18">
        <f ca="1" t="shared" si="26"/>
        <v>74068.3243701997</v>
      </c>
      <c r="BK22" s="18">
        <f ca="1" t="shared" si="27"/>
        <v>36847.8423391732</v>
      </c>
      <c r="BL22" s="18">
        <f ca="1" t="shared" si="28"/>
        <v>110916.166709373</v>
      </c>
      <c r="BM22" s="18">
        <f ca="1">BK22*'Ejercicio 3 - TIR'!$D$5</f>
        <v>18423.9211695866</v>
      </c>
      <c r="BN22" s="18">
        <f ca="1" t="shared" si="29"/>
        <v>92492.2455397863</v>
      </c>
      <c r="BO22" s="18">
        <f ca="1" t="shared" si="30"/>
        <v>38258.0418088022</v>
      </c>
      <c r="BP22" s="18">
        <f ca="1" t="shared" si="31"/>
        <v>-106845.0707048</v>
      </c>
      <c r="BQ22" s="18">
        <f ca="1" t="shared" ref="BQ22:BT22" si="174">BE22</f>
        <v>21663.6150691184</v>
      </c>
      <c r="BR22" s="18">
        <f ca="1" t="shared" si="174"/>
        <v>22161.5563324951</v>
      </c>
      <c r="BS22" s="18">
        <f ca="1" t="shared" si="174"/>
        <v>17818.3961151646</v>
      </c>
      <c r="BT22" s="18">
        <f ca="1" t="shared" si="174"/>
        <v>16719.4837414397</v>
      </c>
      <c r="BU22" s="18">
        <f ca="1" t="shared" si="33"/>
        <v>58627.0754365128</v>
      </c>
      <c r="BV22" s="20">
        <f ca="1" t="shared" si="34"/>
        <v>7.55569835586749</v>
      </c>
    </row>
    <row r="23" ht="15" customHeight="1" spans="1:74">
      <c r="A23" s="16">
        <v>22</v>
      </c>
      <c r="B23" s="17">
        <f ca="1" t="shared" ref="B23:F23" si="175">RAND()</f>
        <v>0.988597747470063</v>
      </c>
      <c r="C23" s="18">
        <f ca="1">IF(B23&lt;=('Ejercicio 3 - TIR'!$D$13-'Ejercicio 3 - TIR'!$C$13)/('Ejercicio 3 - TIR'!$E$13-'Ejercicio 3 - TIR'!$C$13),'Ejercicio 3 - TIR'!$C$13+SQRT(('Ejercicio 3 - TIR'!$E$13-'Ejercicio 3 - TIR'!$C$13)*('Ejercicio 3 - TIR'!$D$13-'Ejercicio 3 - TIR'!$C$13)*B23),'Ejercicio 3 - TIR'!$E$13-SQRT(('Ejercicio 3 - TIR'!$E$13-'Ejercicio 3 - TIR'!$C$13)*('Ejercicio 3 - TIR'!$E$13-'Ejercicio 3 - TIR'!$D$13)*(1-B23)))</f>
        <v>96300.9862076596</v>
      </c>
      <c r="D23" s="17">
        <f ca="1" t="shared" si="175"/>
        <v>0.799250874537036</v>
      </c>
      <c r="E23" s="18">
        <f ca="1">IF(D23&lt;=('Ejercicio 3 - TIR'!$D$14-'Ejercicio 3 - TIR'!$C$14)/('Ejercicio 3 - TIR'!$E$14-'Ejercicio 3 - TIR'!$C$14),'Ejercicio 3 - TIR'!$C$14+SQRT(('Ejercicio 3 - TIR'!$E$14-'Ejercicio 3 - TIR'!$C$14)*('Ejercicio 3 - TIR'!$D$14-'Ejercicio 3 - TIR'!$C$14)*D23),'Ejercicio 3 - TIR'!$E$14-SQRT(('Ejercicio 3 - TIR'!$E$14-'Ejercicio 3 - TIR'!$C$14)*('Ejercicio 3 - TIR'!$E$14-'Ejercicio 3 - TIR'!$D$14)*(1-D23)))</f>
        <v>34512.5261896347</v>
      </c>
      <c r="F23" s="17">
        <f ca="1" t="shared" si="175"/>
        <v>0.429168748509666</v>
      </c>
      <c r="G23" s="18">
        <f ca="1">IF(F23&lt;=('Ejercicio 3 - TIR'!$D$18-'Ejercicio 3 - TIR'!$C$18)/('Ejercicio 3 - TIR'!$E$18-'Ejercicio 3 - TIR'!$C$18),'Ejercicio 3 - TIR'!$C$18+SQRT(('Ejercicio 3 - TIR'!$E$18-'Ejercicio 3 - TIR'!$C$18)*('Ejercicio 3 - TIR'!$D$18-'Ejercicio 3 - TIR'!$C$18)*F23),'Ejercicio 3 - TIR'!$E$18-SQRT(('Ejercicio 3 - TIR'!$E$18-'Ejercicio 3 - TIR'!$C$18)*('Ejercicio 3 - TIR'!$E$18-'Ejercicio 3 - TIR'!$D$18)*(1-F23)))</f>
        <v>38023.4227282657</v>
      </c>
      <c r="H23" s="17">
        <f ca="1" t="shared" ref="H23:L23" si="176">RAND()</f>
        <v>0.717374392776675</v>
      </c>
      <c r="I23" s="18">
        <f ca="1">IF(H23&lt;=('Ejercicio 3 - TIR'!$D$18-'Ejercicio 3 - TIR'!$C$18)/('Ejercicio 3 - TIR'!$E$18-'Ejercicio 3 - TIR'!$C$18),'Ejercicio 3 - TIR'!$C$18+SQRT(('Ejercicio 3 - TIR'!$E$18-'Ejercicio 3 - TIR'!$C$18)*('Ejercicio 3 - TIR'!$D$18-'Ejercicio 3 - TIR'!$C$18)*H23),'Ejercicio 3 - TIR'!$E$18-SQRT(('Ejercicio 3 - TIR'!$E$18-'Ejercicio 3 - TIR'!$C$18)*('Ejercicio 3 - TIR'!$E$18-'Ejercicio 3 - TIR'!$D$18)*(1-H23)))</f>
        <v>40395.9886466529</v>
      </c>
      <c r="J23" s="17">
        <f ca="1" t="shared" si="176"/>
        <v>0.961529206336029</v>
      </c>
      <c r="K23" s="18">
        <f ca="1">IF(J23&lt;=('Ejercicio 3 - TIR'!$D$18-'Ejercicio 3 - TIR'!$C$18)/('Ejercicio 3 - TIR'!$E$18-'Ejercicio 3 - TIR'!$C$18),'Ejercicio 3 - TIR'!$C$18+SQRT(('Ejercicio 3 - TIR'!$E$18-'Ejercicio 3 - TIR'!$C$18)*('Ejercicio 3 - TIR'!$D$18-'Ejercicio 3 - TIR'!$C$18)*J23),'Ejercicio 3 - TIR'!$E$18-SQRT(('Ejercicio 3 - TIR'!$E$18-'Ejercicio 3 - TIR'!$C$18)*('Ejercicio 3 - TIR'!$E$18-'Ejercicio 3 - TIR'!$D$18)*(1-J23)))</f>
        <v>43301.3801117384</v>
      </c>
      <c r="L23" s="17">
        <f ca="1" t="shared" si="176"/>
        <v>0.235225827967789</v>
      </c>
      <c r="M23" s="18">
        <f ca="1">IF(L23&lt;=('Ejercicio 3 - TIR'!$D$18-'Ejercicio 3 - TIR'!$C$18)/('Ejercicio 3 - TIR'!$E$18-'Ejercicio 3 - TIR'!$C$18),'Ejercicio 3 - TIR'!$C$18+SQRT(('Ejercicio 3 - TIR'!$E$18-'Ejercicio 3 - TIR'!$C$18)*('Ejercicio 3 - TIR'!$D$18-'Ejercicio 3 - TIR'!$C$18)*L23),'Ejercicio 3 - TIR'!$E$18-SQRT(('Ejercicio 3 - TIR'!$E$18-'Ejercicio 3 - TIR'!$C$18)*('Ejercicio 3 - TIR'!$E$18-'Ejercicio 3 - TIR'!$D$18)*(1-L23)))</f>
        <v>35940.0230803565</v>
      </c>
      <c r="N23" s="17">
        <f ca="1" t="shared" ref="N23:R23" si="177">RAND()</f>
        <v>0.0496765510116199</v>
      </c>
      <c r="O23" s="18">
        <f ca="1">IF(N23&lt;=('Ejercicio 3 - TIR'!$D$18-'Ejercicio 3 - TIR'!$C$18)/('Ejercicio 3 - TIR'!$E$18-'Ejercicio 3 - TIR'!$C$18),'Ejercicio 3 - TIR'!$C$18+SQRT(('Ejercicio 3 - TIR'!$E$18-'Ejercicio 3 - TIR'!$C$18)*('Ejercicio 3 - TIR'!$D$18-'Ejercicio 3 - TIR'!$C$18)*N23),'Ejercicio 3 - TIR'!$E$18-SQRT(('Ejercicio 3 - TIR'!$E$18-'Ejercicio 3 - TIR'!$C$18)*('Ejercicio 3 - TIR'!$E$18-'Ejercicio 3 - TIR'!$D$18)*(1-N23)))</f>
        <v>32729.7404000643</v>
      </c>
      <c r="P23" s="17">
        <f ca="1" t="shared" si="177"/>
        <v>0.574924253745642</v>
      </c>
      <c r="Q23" s="19">
        <f ca="1">IF(P23&lt;=('Ejercicio 3 - TIR'!$D$22-'Ejercicio 3 - TIR'!$C$22)/('Ejercicio 3 - TIR'!$E$22-'Ejercicio 3 - TIR'!$C$22),'Ejercicio 3 - TIR'!$C$22+SQRT(('Ejercicio 3 - TIR'!$E$22-'Ejercicio 3 - TIR'!$C$22)*('Ejercicio 3 - TIR'!$D$22-'Ejercicio 3 - TIR'!$C$22)*P23),'Ejercicio 3 - TIR'!$E$22-SQRT(('Ejercicio 3 - TIR'!$E$22-'Ejercicio 3 - TIR'!$C$22)*('Ejercicio 3 - TIR'!$E$22-'Ejercicio 3 - TIR'!$D$22)*(1-P23)))</f>
        <v>0.152338901987487</v>
      </c>
      <c r="R23" s="17">
        <f ca="1" t="shared" si="177"/>
        <v>0.929982914208972</v>
      </c>
      <c r="S23" s="19">
        <f ca="1">IF(R23&lt;=('Ejercicio 3 - TIR'!$D$23-'Ejercicio 3 - TIR'!$C$23)/('Ejercicio 3 - TIR'!$E$23-'Ejercicio 3 - TIR'!$C$23),'Ejercicio 3 - TIR'!$C$23+SQRT(('Ejercicio 3 - TIR'!$E$23-'Ejercicio 3 - TIR'!$C$23)*('Ejercicio 3 - TIR'!$D$23-'Ejercicio 3 - TIR'!$C$23)*R23),'Ejercicio 3 - TIR'!$E$23-SQRT(('Ejercicio 3 - TIR'!$E$23-'Ejercicio 3 - TIR'!$C$23)*('Ejercicio 3 - TIR'!$E$23-'Ejercicio 3 - TIR'!$D$23)*(1-R23)))</f>
        <v>0.168773658012342</v>
      </c>
      <c r="T23" s="17">
        <f ca="1" t="shared" ref="T23:X23" si="178">RAND()</f>
        <v>0.19514324167042</v>
      </c>
      <c r="U23" s="19">
        <f ca="1">IF(T23&lt;=('Ejercicio 3 - TIR'!$D$24-'Ejercicio 3 - TIR'!$C$24)/('Ejercicio 3 - TIR'!$E$24-'Ejercicio 3 - TIR'!$C$24),'Ejercicio 3 - TIR'!$C$24+SQRT(('Ejercicio 3 - TIR'!$E$24-'Ejercicio 3 - TIR'!$C$24)*('Ejercicio 3 - TIR'!$D$24-'Ejercicio 3 - TIR'!$C$24)*T23),'Ejercicio 3 - TIR'!$E$24-SQRT(('Ejercicio 3 - TIR'!$E$24-'Ejercicio 3 - TIR'!$C$24)*('Ejercicio 3 - TIR'!$E$24-'Ejercicio 3 - TIR'!$D$24)*(1-T23)))</f>
        <v>0.170243537425753</v>
      </c>
      <c r="V23" s="17">
        <f ca="1" t="shared" si="178"/>
        <v>0.0655144306640671</v>
      </c>
      <c r="W23" s="19">
        <f ca="1">IF(V23&lt;=('Ejercicio 3 - TIR'!$D$25-'Ejercicio 3 - TIR'!$C$25)/('Ejercicio 3 - TIR'!$E$25-'Ejercicio 3 - TIR'!$C$25),'Ejercicio 3 - TIR'!$C$25+SQRT(('Ejercicio 3 - TIR'!$E$25-'Ejercicio 3 - TIR'!$C$25)*('Ejercicio 3 - TIR'!$D$25-'Ejercicio 3 - TIR'!$C$25)*V23),'Ejercicio 3 - TIR'!$E$25-SQRT(('Ejercicio 3 - TIR'!$E$25-'Ejercicio 3 - TIR'!$C$25)*('Ejercicio 3 - TIR'!$E$25-'Ejercicio 3 - TIR'!$D$25)*(1-V23)))</f>
        <v>0.18957706650962</v>
      </c>
      <c r="X23" s="17">
        <f ca="1" t="shared" si="178"/>
        <v>0.646932324829881</v>
      </c>
      <c r="Y23" s="19">
        <f ca="1">IF(X23&lt;=('Ejercicio 3 - TIR'!$D$26-'Ejercicio 3 - TIR'!$C$26)/('Ejercicio 3 - TIR'!$E$26-'Ejercicio 3 - TIR'!$C$26),'Ejercicio 3 - TIR'!$C$26+SQRT(('Ejercicio 3 - TIR'!$E$26-'Ejercicio 3 - TIR'!$C$26)*('Ejercicio 3 - TIR'!$D$26-'Ejercicio 3 - TIR'!$C$26)*X23),'Ejercicio 3 - TIR'!$E$26-SQRT(('Ejercicio 3 - TIR'!$E$26-'Ejercicio 3 - TIR'!$C$26)*('Ejercicio 3 - TIR'!$E$26-'Ejercicio 3 - TIR'!$D$26)*(1-X23)))</f>
        <v>0.236335764681852</v>
      </c>
      <c r="Z23" s="17">
        <f ca="1" t="shared" si="4"/>
        <v>1.15233890198749</v>
      </c>
      <c r="AA23" s="17">
        <f ca="1" t="shared" si="5"/>
        <v>1.34682335374584</v>
      </c>
      <c r="AB23" s="17">
        <f ca="1" t="shared" si="6"/>
        <v>1.57611132577515</v>
      </c>
      <c r="AC23" s="17">
        <f ca="1" t="shared" si="7"/>
        <v>1.87490588740819</v>
      </c>
      <c r="AD23" s="17">
        <f ca="1" t="shared" si="8"/>
        <v>2.31801320401531</v>
      </c>
      <c r="AE23" s="16">
        <f ca="1" t="shared" si="9"/>
        <v>5257.60034454335</v>
      </c>
      <c r="AF23" s="16">
        <f ca="1" t="shared" si="10"/>
        <v>6144.94478705888</v>
      </c>
      <c r="AG23" s="16">
        <f ca="1" t="shared" si="11"/>
        <v>7191.08192489373</v>
      </c>
      <c r="AH23" s="16">
        <f ca="1" t="shared" si="12"/>
        <v>8554.34614124543</v>
      </c>
      <c r="AI23" s="16">
        <f ca="1" t="shared" si="13"/>
        <v>10576.0440778899</v>
      </c>
      <c r="AJ23" s="18">
        <f ca="1" t="shared" si="14"/>
        <v>43815.8691964957</v>
      </c>
      <c r="AK23" s="18">
        <f ca="1" t="shared" si="15"/>
        <v>54406.2609069639</v>
      </c>
      <c r="AL23" s="18">
        <f ca="1" t="shared" si="16"/>
        <v>68247.7956158057</v>
      </c>
      <c r="AM23" s="18">
        <f ca="1" t="shared" si="17"/>
        <v>67384.1608669468</v>
      </c>
      <c r="AN23" s="18">
        <f ca="1" t="shared" si="18"/>
        <v>75867.9704113424</v>
      </c>
      <c r="AO23" s="18">
        <f ca="1">C23/'Ejercicio 3 - TIR'!$D$7</f>
        <v>19260.1972415319</v>
      </c>
      <c r="AP23" s="18">
        <f ca="1" t="shared" si="19"/>
        <v>24555.6719549638</v>
      </c>
      <c r="AQ23" s="18">
        <f ca="1" t="shared" si="20"/>
        <v>35146.063665432</v>
      </c>
      <c r="AR23" s="18">
        <f ca="1" t="shared" si="21"/>
        <v>48987.5983742738</v>
      </c>
      <c r="AS23" s="18">
        <f ca="1" t="shared" si="22"/>
        <v>48123.9636254148</v>
      </c>
      <c r="AT23" s="18">
        <f ca="1" t="shared" si="23"/>
        <v>56607.7731698104</v>
      </c>
      <c r="AU23" s="18">
        <f ca="1">AP23*'Ejercicio 3 - TIR'!$D$5</f>
        <v>12277.8359774819</v>
      </c>
      <c r="AV23" s="18">
        <f ca="1">AQ23*'Ejercicio 3 - TIR'!$D$5</f>
        <v>17573.031832716</v>
      </c>
      <c r="AW23" s="18">
        <f ca="1">AR23*'Ejercicio 3 - TIR'!$D$5</f>
        <v>24493.7991871369</v>
      </c>
      <c r="AX23" s="18">
        <f ca="1">AS23*'Ejercicio 3 - TIR'!$D$5</f>
        <v>24061.9818127074</v>
      </c>
      <c r="AY23" s="18">
        <f ca="1">AT23*'Ejercicio 3 - TIR'!$D$5</f>
        <v>28303.8865849052</v>
      </c>
      <c r="AZ23" s="18">
        <f ca="1" t="shared" ref="AZ23:BD23" si="179">AJ23-AU23-AE23</f>
        <v>26280.4328744705</v>
      </c>
      <c r="BA23" s="18">
        <f ca="1" t="shared" si="179"/>
        <v>30688.284287189</v>
      </c>
      <c r="BB23" s="18">
        <f ca="1" t="shared" si="179"/>
        <v>36562.9145037751</v>
      </c>
      <c r="BC23" s="18">
        <f ca="1" t="shared" si="179"/>
        <v>34767.8329129939</v>
      </c>
      <c r="BD23" s="18">
        <f ca="1" t="shared" si="179"/>
        <v>36988.0397485472</v>
      </c>
      <c r="BE23" s="18">
        <f ca="1" t="shared" ref="BE23:BI23" si="180">AZ23/Z23</f>
        <v>22806.1665098206</v>
      </c>
      <c r="BF23" s="18">
        <f ca="1" t="shared" si="180"/>
        <v>22785.6787616858</v>
      </c>
      <c r="BG23" s="18">
        <f ca="1" t="shared" si="180"/>
        <v>23198.1801702954</v>
      </c>
      <c r="BH23" s="18">
        <f ca="1" t="shared" si="180"/>
        <v>18543.774995051</v>
      </c>
      <c r="BI23" s="18">
        <f ca="1" t="shared" si="180"/>
        <v>15956.7856147134</v>
      </c>
      <c r="BJ23" s="18">
        <f ca="1" t="shared" si="26"/>
        <v>80000.4914114976</v>
      </c>
      <c r="BK23" s="18">
        <f ca="1" t="shared" si="27"/>
        <v>44645.3915178103</v>
      </c>
      <c r="BL23" s="18">
        <f ca="1" t="shared" si="28"/>
        <v>124645.882929308</v>
      </c>
      <c r="BM23" s="18">
        <f ca="1">BK23*'Ejercicio 3 - TIR'!$D$5</f>
        <v>22322.6957589052</v>
      </c>
      <c r="BN23" s="18">
        <f ca="1" t="shared" si="29"/>
        <v>102323.187170403</v>
      </c>
      <c r="BO23" s="18">
        <f ca="1" t="shared" si="30"/>
        <v>44142.6248104007</v>
      </c>
      <c r="BP23" s="18">
        <f ca="1" t="shared" si="31"/>
        <v>-130813.512397294</v>
      </c>
      <c r="BQ23" s="18">
        <f ca="1" t="shared" ref="BQ23:BT23" si="181">BE23</f>
        <v>22806.1665098206</v>
      </c>
      <c r="BR23" s="18">
        <f ca="1" t="shared" si="181"/>
        <v>22785.6787616858</v>
      </c>
      <c r="BS23" s="18">
        <f ca="1" t="shared" si="181"/>
        <v>23198.1801702954</v>
      </c>
      <c r="BT23" s="18">
        <f ca="1" t="shared" si="181"/>
        <v>18543.774995051</v>
      </c>
      <c r="BU23" s="18">
        <f ca="1" t="shared" si="33"/>
        <v>60099.4104251141</v>
      </c>
      <c r="BV23" s="20">
        <f ca="1" t="shared" si="34"/>
        <v>3.54131548356369</v>
      </c>
    </row>
    <row r="24" ht="15" customHeight="1" spans="1:74">
      <c r="A24" s="16">
        <v>23</v>
      </c>
      <c r="B24" s="17">
        <f ca="1" t="shared" ref="B24:F24" si="182">RAND()</f>
        <v>0.602983224820934</v>
      </c>
      <c r="C24" s="18">
        <f ca="1">IF(B24&lt;=('Ejercicio 3 - TIR'!$D$13-'Ejercicio 3 - TIR'!$C$13)/('Ejercicio 3 - TIR'!$E$13-'Ejercicio 3 - TIR'!$C$13),'Ejercicio 3 - TIR'!$C$13+SQRT(('Ejercicio 3 - TIR'!$E$13-'Ejercicio 3 - TIR'!$C$13)*('Ejercicio 3 - TIR'!$D$13-'Ejercicio 3 - TIR'!$C$13)*B24),'Ejercicio 3 - TIR'!$E$13-SQRT(('Ejercicio 3 - TIR'!$E$13-'Ejercicio 3 - TIR'!$C$13)*('Ejercicio 3 - TIR'!$E$13-'Ejercicio 3 - TIR'!$D$13)*(1-B24)))</f>
        <v>78172.9495759303</v>
      </c>
      <c r="D24" s="17">
        <f ca="1" t="shared" si="182"/>
        <v>0.557799331913372</v>
      </c>
      <c r="E24" s="18">
        <f ca="1">IF(D24&lt;=('Ejercicio 3 - TIR'!$D$14-'Ejercicio 3 - TIR'!$C$14)/('Ejercicio 3 - TIR'!$E$14-'Ejercicio 3 - TIR'!$C$14),'Ejercicio 3 - TIR'!$C$14+SQRT(('Ejercicio 3 - TIR'!$E$14-'Ejercicio 3 - TIR'!$C$14)*('Ejercicio 3 - TIR'!$D$14-'Ejercicio 3 - TIR'!$C$14)*D24),'Ejercicio 3 - TIR'!$E$14-SQRT(('Ejercicio 3 - TIR'!$E$14-'Ejercicio 3 - TIR'!$C$14)*('Ejercicio 3 - TIR'!$E$14-'Ejercicio 3 - TIR'!$D$14)*(1-D24)))</f>
        <v>31855.6706713816</v>
      </c>
      <c r="F24" s="17">
        <f ca="1" t="shared" si="182"/>
        <v>0.355772579773261</v>
      </c>
      <c r="G24" s="18">
        <f ca="1">IF(F24&lt;=('Ejercicio 3 - TIR'!$D$18-'Ejercicio 3 - TIR'!$C$18)/('Ejercicio 3 - TIR'!$E$18-'Ejercicio 3 - TIR'!$C$18),'Ejercicio 3 - TIR'!$C$18+SQRT(('Ejercicio 3 - TIR'!$E$18-'Ejercicio 3 - TIR'!$C$18)*('Ejercicio 3 - TIR'!$D$18-'Ejercicio 3 - TIR'!$C$18)*F24),'Ejercicio 3 - TIR'!$E$18-SQRT(('Ejercicio 3 - TIR'!$E$18-'Ejercicio 3 - TIR'!$C$18)*('Ejercicio 3 - TIR'!$E$18-'Ejercicio 3 - TIR'!$D$18)*(1-F24)))</f>
        <v>37305.1958882695</v>
      </c>
      <c r="H24" s="17">
        <f ca="1" t="shared" ref="H24:L24" si="183">RAND()</f>
        <v>0.7548218067762</v>
      </c>
      <c r="I24" s="18">
        <f ca="1">IF(H24&lt;=('Ejercicio 3 - TIR'!$D$18-'Ejercicio 3 - TIR'!$C$18)/('Ejercicio 3 - TIR'!$E$18-'Ejercicio 3 - TIR'!$C$18),'Ejercicio 3 - TIR'!$C$18+SQRT(('Ejercicio 3 - TIR'!$E$18-'Ejercicio 3 - TIR'!$C$18)*('Ejercicio 3 - TIR'!$D$18-'Ejercicio 3 - TIR'!$C$18)*H24),'Ejercicio 3 - TIR'!$E$18-SQRT(('Ejercicio 3 - TIR'!$E$18-'Ejercicio 3 - TIR'!$C$18)*('Ejercicio 3 - TIR'!$E$18-'Ejercicio 3 - TIR'!$D$18)*(1-H24)))</f>
        <v>40711.8343674964</v>
      </c>
      <c r="J24" s="17">
        <f ca="1" t="shared" si="183"/>
        <v>0.826035519495464</v>
      </c>
      <c r="K24" s="18">
        <f ca="1">IF(J24&lt;=('Ejercicio 3 - TIR'!$D$18-'Ejercicio 3 - TIR'!$C$18)/('Ejercicio 3 - TIR'!$E$18-'Ejercicio 3 - TIR'!$C$18),'Ejercicio 3 - TIR'!$C$18+SQRT(('Ejercicio 3 - TIR'!$E$18-'Ejercicio 3 - TIR'!$C$18)*('Ejercicio 3 - TIR'!$D$18-'Ejercicio 3 - TIR'!$C$18)*J24),'Ejercicio 3 - TIR'!$E$18-SQRT(('Ejercicio 3 - TIR'!$E$18-'Ejercicio 3 - TIR'!$C$18)*('Ejercicio 3 - TIR'!$E$18-'Ejercicio 3 - TIR'!$D$18)*(1-J24)))</f>
        <v>41387.8903618743</v>
      </c>
      <c r="L24" s="17">
        <f ca="1" t="shared" si="183"/>
        <v>0.0118316274090522</v>
      </c>
      <c r="M24" s="18">
        <f ca="1">IF(L24&lt;=('Ejercicio 3 - TIR'!$D$18-'Ejercicio 3 - TIR'!$C$18)/('Ejercicio 3 - TIR'!$E$18-'Ejercicio 3 - TIR'!$C$18),'Ejercicio 3 - TIR'!$C$18+SQRT(('Ejercicio 3 - TIR'!$E$18-'Ejercicio 3 - TIR'!$C$18)*('Ejercicio 3 - TIR'!$D$18-'Ejercicio 3 - TIR'!$C$18)*L24),'Ejercicio 3 - TIR'!$E$18-SQRT(('Ejercicio 3 - TIR'!$E$18-'Ejercicio 3 - TIR'!$C$18)*('Ejercicio 3 - TIR'!$E$18-'Ejercicio 3 - TIR'!$D$18)*(1-L24)))</f>
        <v>31332.1952226899</v>
      </c>
      <c r="N24" s="17">
        <f ca="1" t="shared" ref="N24:R24" si="184">RAND()</f>
        <v>0.00246510578268788</v>
      </c>
      <c r="O24" s="18">
        <f ca="1">IF(N24&lt;=('Ejercicio 3 - TIR'!$D$18-'Ejercicio 3 - TIR'!$C$18)/('Ejercicio 3 - TIR'!$E$18-'Ejercicio 3 - TIR'!$C$18),'Ejercicio 3 - TIR'!$C$18+SQRT(('Ejercicio 3 - TIR'!$E$18-'Ejercicio 3 - TIR'!$C$18)*('Ejercicio 3 - TIR'!$D$18-'Ejercicio 3 - TIR'!$C$18)*N24),'Ejercicio 3 - TIR'!$E$18-SQRT(('Ejercicio 3 - TIR'!$E$18-'Ejercicio 3 - TIR'!$C$18)*('Ejercicio 3 - TIR'!$E$18-'Ejercicio 3 - TIR'!$D$18)*(1-N24)))</f>
        <v>30608.0837667651</v>
      </c>
      <c r="P24" s="17">
        <f ca="1" t="shared" si="184"/>
        <v>0.566987507334237</v>
      </c>
      <c r="Q24" s="19">
        <f ca="1">IF(P24&lt;=('Ejercicio 3 - TIR'!$D$22-'Ejercicio 3 - TIR'!$C$22)/('Ejercicio 3 - TIR'!$E$22-'Ejercicio 3 - TIR'!$C$22),'Ejercicio 3 - TIR'!$C$22+SQRT(('Ejercicio 3 - TIR'!$E$22-'Ejercicio 3 - TIR'!$C$22)*('Ejercicio 3 - TIR'!$D$22-'Ejercicio 3 - TIR'!$C$22)*P24),'Ejercicio 3 - TIR'!$E$22-SQRT(('Ejercicio 3 - TIR'!$E$22-'Ejercicio 3 - TIR'!$C$22)*('Ejercicio 3 - TIR'!$E$22-'Ejercicio 3 - TIR'!$D$22)*(1-P24)))</f>
        <v>0.152081860971792</v>
      </c>
      <c r="R24" s="17">
        <f ca="1" t="shared" si="184"/>
        <v>0.124731636027884</v>
      </c>
      <c r="S24" s="19">
        <f ca="1">IF(R24&lt;=('Ejercicio 3 - TIR'!$D$23-'Ejercicio 3 - TIR'!$C$23)/('Ejercicio 3 - TIR'!$E$23-'Ejercicio 3 - TIR'!$C$23),'Ejercicio 3 - TIR'!$C$23+SQRT(('Ejercicio 3 - TIR'!$E$23-'Ejercicio 3 - TIR'!$C$23)*('Ejercicio 3 - TIR'!$D$23-'Ejercicio 3 - TIR'!$C$23)*R24),'Ejercicio 3 - TIR'!$E$23-SQRT(('Ejercicio 3 - TIR'!$E$23-'Ejercicio 3 - TIR'!$C$23)*('Ejercicio 3 - TIR'!$E$23-'Ejercicio 3 - TIR'!$D$23)*(1-R24)))</f>
        <v>0.134983889510077</v>
      </c>
      <c r="T24" s="17">
        <f ca="1" t="shared" ref="T24:X24" si="185">RAND()</f>
        <v>0.658901879054077</v>
      </c>
      <c r="U24" s="19">
        <f ca="1">IF(T24&lt;=('Ejercicio 3 - TIR'!$D$24-'Ejercicio 3 - TIR'!$C$24)/('Ejercicio 3 - TIR'!$E$24-'Ejercicio 3 - TIR'!$C$24),'Ejercicio 3 - TIR'!$C$24+SQRT(('Ejercicio 3 - TIR'!$E$24-'Ejercicio 3 - TIR'!$C$24)*('Ejercicio 3 - TIR'!$D$24-'Ejercicio 3 - TIR'!$C$24)*T24),'Ejercicio 3 - TIR'!$E$24-SQRT(('Ejercicio 3 - TIR'!$E$24-'Ejercicio 3 - TIR'!$C$24)*('Ejercicio 3 - TIR'!$E$24-'Ejercicio 3 - TIR'!$D$24)*(1-T24)))</f>
        <v>0.189095716499997</v>
      </c>
      <c r="V24" s="17">
        <f ca="1" t="shared" si="185"/>
        <v>0.198255070776334</v>
      </c>
      <c r="W24" s="19">
        <f ca="1">IF(V24&lt;=('Ejercicio 3 - TIR'!$D$25-'Ejercicio 3 - TIR'!$C$25)/('Ejercicio 3 - TIR'!$E$25-'Ejercicio 3 - TIR'!$C$25),'Ejercicio 3 - TIR'!$C$25+SQRT(('Ejercicio 3 - TIR'!$E$25-'Ejercicio 3 - TIR'!$C$25)*('Ejercicio 3 - TIR'!$D$25-'Ejercicio 3 - TIR'!$C$25)*V24),'Ejercicio 3 - TIR'!$E$25-SQRT(('Ejercicio 3 - TIR'!$E$25-'Ejercicio 3 - TIR'!$C$25)*('Ejercicio 3 - TIR'!$E$25-'Ejercicio 3 - TIR'!$D$25)*(1-V24)))</f>
        <v>0.196660044990542</v>
      </c>
      <c r="X24" s="17">
        <f ca="1" t="shared" si="185"/>
        <v>0.75829205451073</v>
      </c>
      <c r="Y24" s="19">
        <f ca="1">IF(X24&lt;=('Ejercicio 3 - TIR'!$D$26-'Ejercicio 3 - TIR'!$C$26)/('Ejercicio 3 - TIR'!$E$26-'Ejercicio 3 - TIR'!$C$26),'Ejercicio 3 - TIR'!$C$26+SQRT(('Ejercicio 3 - TIR'!$E$26-'Ejercicio 3 - TIR'!$C$26)*('Ejercicio 3 - TIR'!$D$26-'Ejercicio 3 - TIR'!$C$26)*X24),'Ejercicio 3 - TIR'!$E$26-SQRT(('Ejercicio 3 - TIR'!$E$26-'Ejercicio 3 - TIR'!$C$26)*('Ejercicio 3 - TIR'!$E$26-'Ejercicio 3 - TIR'!$D$26)*(1-X24)))</f>
        <v>0.24387213117769</v>
      </c>
      <c r="Z24" s="17">
        <f ca="1" t="shared" si="4"/>
        <v>1.15208186097179</v>
      </c>
      <c r="AA24" s="17">
        <f ca="1" t="shared" si="5"/>
        <v>1.30759435159977</v>
      </c>
      <c r="AB24" s="17">
        <f ca="1" t="shared" si="6"/>
        <v>1.55485484240688</v>
      </c>
      <c r="AC24" s="17">
        <f ca="1" t="shared" si="7"/>
        <v>1.86063266566838</v>
      </c>
      <c r="AD24" s="17">
        <f ca="1" t="shared" si="8"/>
        <v>2.31438911918375</v>
      </c>
      <c r="AE24" s="16">
        <f ca="1" t="shared" si="9"/>
        <v>4844.66967820823</v>
      </c>
      <c r="AF24" s="16">
        <f ca="1" t="shared" si="10"/>
        <v>5498.62203476431</v>
      </c>
      <c r="AG24" s="16">
        <f ca="1" t="shared" si="11"/>
        <v>6538.38790819074</v>
      </c>
      <c r="AH24" s="16">
        <f ca="1" t="shared" si="12"/>
        <v>7824.22756838114</v>
      </c>
      <c r="AI24" s="16">
        <f ca="1" t="shared" si="13"/>
        <v>9732.33862030148</v>
      </c>
      <c r="AJ24" s="18">
        <f ca="1" t="shared" si="14"/>
        <v>42978.6395028747</v>
      </c>
      <c r="AK24" s="18">
        <f ca="1" t="shared" si="15"/>
        <v>53234.5646622038</v>
      </c>
      <c r="AL24" s="18">
        <f ca="1" t="shared" si="16"/>
        <v>64352.1617461653</v>
      </c>
      <c r="AM24" s="18">
        <f ca="1" t="shared" si="17"/>
        <v>58297.7059184355</v>
      </c>
      <c r="AN24" s="18">
        <f ca="1" t="shared" si="18"/>
        <v>70839.0160288658</v>
      </c>
      <c r="AO24" s="18">
        <f ca="1">C24/'Ejercicio 3 - TIR'!$D$7</f>
        <v>15634.5899151861</v>
      </c>
      <c r="AP24" s="18">
        <f ca="1" t="shared" si="19"/>
        <v>27344.0495876886</v>
      </c>
      <c r="AQ24" s="18">
        <f ca="1" t="shared" si="20"/>
        <v>37599.9747470177</v>
      </c>
      <c r="AR24" s="18">
        <f ca="1" t="shared" si="21"/>
        <v>48717.5718309793</v>
      </c>
      <c r="AS24" s="18">
        <f ca="1" t="shared" si="22"/>
        <v>42663.1160032495</v>
      </c>
      <c r="AT24" s="18">
        <f ca="1" t="shared" si="23"/>
        <v>55204.4261136798</v>
      </c>
      <c r="AU24" s="18">
        <f ca="1">AP24*'Ejercicio 3 - TIR'!$D$5</f>
        <v>13672.0247938443</v>
      </c>
      <c r="AV24" s="18">
        <f ca="1">AQ24*'Ejercicio 3 - TIR'!$D$5</f>
        <v>18799.9873735088</v>
      </c>
      <c r="AW24" s="18">
        <f ca="1">AR24*'Ejercicio 3 - TIR'!$D$5</f>
        <v>24358.7859154896</v>
      </c>
      <c r="AX24" s="18">
        <f ca="1">AS24*'Ejercicio 3 - TIR'!$D$5</f>
        <v>21331.5580016247</v>
      </c>
      <c r="AY24" s="18">
        <f ca="1">AT24*'Ejercicio 3 - TIR'!$D$5</f>
        <v>27602.2130568399</v>
      </c>
      <c r="AZ24" s="18">
        <f ca="1" t="shared" ref="AZ24:BD24" si="186">AJ24-AU24-AE24</f>
        <v>24461.9450308222</v>
      </c>
      <c r="BA24" s="18">
        <f ca="1" t="shared" si="186"/>
        <v>28935.9552539306</v>
      </c>
      <c r="BB24" s="18">
        <f ca="1" t="shared" si="186"/>
        <v>33454.987922485</v>
      </c>
      <c r="BC24" s="18">
        <f ca="1" t="shared" si="186"/>
        <v>29141.9203484297</v>
      </c>
      <c r="BD24" s="18">
        <f ca="1" t="shared" si="186"/>
        <v>33504.4643517245</v>
      </c>
      <c r="BE24" s="18">
        <f ca="1" t="shared" ref="BE24:BI24" si="187">AZ24/Z24</f>
        <v>21232.8184823501</v>
      </c>
      <c r="BF24" s="18">
        <f ca="1" t="shared" si="187"/>
        <v>22129.1528359151</v>
      </c>
      <c r="BG24" s="18">
        <f ca="1" t="shared" si="187"/>
        <v>21516.4702260549</v>
      </c>
      <c r="BH24" s="18">
        <f ca="1" t="shared" si="187"/>
        <v>15662.3716685965</v>
      </c>
      <c r="BI24" s="18">
        <f ca="1" t="shared" si="187"/>
        <v>14476.5908524237</v>
      </c>
      <c r="BJ24" s="18">
        <f ca="1" t="shared" si="26"/>
        <v>73726.4175861464</v>
      </c>
      <c r="BK24" s="18">
        <f ca="1" t="shared" si="27"/>
        <v>36184.5247826066</v>
      </c>
      <c r="BL24" s="18">
        <f ca="1" t="shared" si="28"/>
        <v>109910.942368753</v>
      </c>
      <c r="BM24" s="18">
        <f ca="1">BK24*'Ejercicio 3 - TIR'!$D$5</f>
        <v>18092.2623913033</v>
      </c>
      <c r="BN24" s="18">
        <f ca="1" t="shared" si="29"/>
        <v>91818.6799774498</v>
      </c>
      <c r="BO24" s="18">
        <f ca="1" t="shared" si="30"/>
        <v>39672.9656289746</v>
      </c>
      <c r="BP24" s="18">
        <f ca="1" t="shared" si="31"/>
        <v>-110028.620247312</v>
      </c>
      <c r="BQ24" s="18">
        <f ca="1" t="shared" ref="BQ24:BT24" si="188">BE24</f>
        <v>21232.8184823501</v>
      </c>
      <c r="BR24" s="18">
        <f ca="1" t="shared" si="188"/>
        <v>22129.1528359151</v>
      </c>
      <c r="BS24" s="18">
        <f ca="1" t="shared" si="188"/>
        <v>21516.4702260549</v>
      </c>
      <c r="BT24" s="18">
        <f ca="1" t="shared" si="188"/>
        <v>15662.3716685965</v>
      </c>
      <c r="BU24" s="18">
        <f ca="1" t="shared" si="33"/>
        <v>54149.5564813983</v>
      </c>
      <c r="BV24" s="20">
        <f ca="1" t="shared" si="34"/>
        <v>6.18423839830768</v>
      </c>
    </row>
    <row r="25" ht="15" customHeight="1" spans="1:74">
      <c r="A25" s="16">
        <v>24</v>
      </c>
      <c r="B25" s="17">
        <f ca="1" t="shared" ref="B25:F25" si="189">RAND()</f>
        <v>0.06581778366496</v>
      </c>
      <c r="C25" s="18">
        <f ca="1">IF(B25&lt;=('Ejercicio 3 - TIR'!$D$13-'Ejercicio 3 - TIR'!$C$13)/('Ejercicio 3 - TIR'!$E$13-'Ejercicio 3 - TIR'!$C$13),'Ejercicio 3 - TIR'!$C$13+SQRT(('Ejercicio 3 - TIR'!$E$13-'Ejercicio 3 - TIR'!$C$13)*('Ejercicio 3 - TIR'!$D$13-'Ejercicio 3 - TIR'!$C$13)*B25),'Ejercicio 3 - TIR'!$E$13-SQRT(('Ejercicio 3 - TIR'!$E$13-'Ejercicio 3 - TIR'!$C$13)*('Ejercicio 3 - TIR'!$E$13-'Ejercicio 3 - TIR'!$D$13)*(1-B25)))</f>
        <v>65130.9953679558</v>
      </c>
      <c r="D25" s="17">
        <f ca="1" t="shared" si="189"/>
        <v>0.350266700067785</v>
      </c>
      <c r="E25" s="18">
        <f ca="1">IF(D25&lt;=('Ejercicio 3 - TIR'!$D$14-'Ejercicio 3 - TIR'!$C$14)/('Ejercicio 3 - TIR'!$E$14-'Ejercicio 3 - TIR'!$C$14),'Ejercicio 3 - TIR'!$C$14+SQRT(('Ejercicio 3 - TIR'!$E$14-'Ejercicio 3 - TIR'!$C$14)*('Ejercicio 3 - TIR'!$D$14-'Ejercicio 3 - TIR'!$C$14)*D25),'Ejercicio 3 - TIR'!$E$14-SQRT(('Ejercicio 3 - TIR'!$E$14-'Ejercicio 3 - TIR'!$C$14)*('Ejercicio 3 - TIR'!$E$14-'Ejercicio 3 - TIR'!$D$14)*(1-D25)))</f>
        <v>30127.8171112042</v>
      </c>
      <c r="F25" s="17">
        <f ca="1" t="shared" si="189"/>
        <v>0.811775743507106</v>
      </c>
      <c r="G25" s="18">
        <f ca="1">IF(F25&lt;=('Ejercicio 3 - TIR'!$D$18-'Ejercicio 3 - TIR'!$C$18)/('Ejercicio 3 - TIR'!$E$18-'Ejercicio 3 - TIR'!$C$18),'Ejercicio 3 - TIR'!$C$18+SQRT(('Ejercicio 3 - TIR'!$E$18-'Ejercicio 3 - TIR'!$C$18)*('Ejercicio 3 - TIR'!$D$18-'Ejercicio 3 - TIR'!$C$18)*F25),'Ejercicio 3 - TIR'!$E$18-SQRT(('Ejercicio 3 - TIR'!$E$18-'Ejercicio 3 - TIR'!$C$18)*('Ejercicio 3 - TIR'!$E$18-'Ejercicio 3 - TIR'!$D$18)*(1-F25)))</f>
        <v>41242.764415562</v>
      </c>
      <c r="H25" s="17">
        <f ca="1" t="shared" ref="H25:L25" si="190">RAND()</f>
        <v>0.949512792868625</v>
      </c>
      <c r="I25" s="18">
        <f ca="1">IF(H25&lt;=('Ejercicio 3 - TIR'!$D$18-'Ejercicio 3 - TIR'!$C$18)/('Ejercicio 3 - TIR'!$E$18-'Ejercicio 3 - TIR'!$C$18),'Ejercicio 3 - TIR'!$C$18+SQRT(('Ejercicio 3 - TIR'!$E$18-'Ejercicio 3 - TIR'!$C$18)*('Ejercicio 3 - TIR'!$D$18-'Ejercicio 3 - TIR'!$C$18)*H25),'Ejercicio 3 - TIR'!$E$18-SQRT(('Ejercicio 3 - TIR'!$E$18-'Ejercicio 3 - TIR'!$C$18)*('Ejercicio 3 - TIR'!$E$18-'Ejercicio 3 - TIR'!$D$18)*(1-H25)))</f>
        <v>43054.0964733952</v>
      </c>
      <c r="J25" s="17">
        <f ca="1" t="shared" si="190"/>
        <v>0.712916985339746</v>
      </c>
      <c r="K25" s="18">
        <f ca="1">IF(J25&lt;=('Ejercicio 3 - TIR'!$D$18-'Ejercicio 3 - TIR'!$C$18)/('Ejercicio 3 - TIR'!$E$18-'Ejercicio 3 - TIR'!$C$18),'Ejercicio 3 - TIR'!$C$18+SQRT(('Ejercicio 3 - TIR'!$E$18-'Ejercicio 3 - TIR'!$C$18)*('Ejercicio 3 - TIR'!$D$18-'Ejercicio 3 - TIR'!$C$18)*J25),'Ejercicio 3 - TIR'!$E$18-SQRT(('Ejercicio 3 - TIR'!$E$18-'Ejercicio 3 - TIR'!$C$18)*('Ejercicio 3 - TIR'!$E$18-'Ejercicio 3 - TIR'!$D$18)*(1-J25)))</f>
        <v>40359.8247770672</v>
      </c>
      <c r="L25" s="17">
        <f ca="1" t="shared" si="190"/>
        <v>0.985094266198207</v>
      </c>
      <c r="M25" s="18">
        <f ca="1">IF(L25&lt;=('Ejercicio 3 - TIR'!$D$18-'Ejercicio 3 - TIR'!$C$18)/('Ejercicio 3 - TIR'!$E$18-'Ejercicio 3 - TIR'!$C$18),'Ejercicio 3 - TIR'!$C$18+SQRT(('Ejercicio 3 - TIR'!$E$18-'Ejercicio 3 - TIR'!$C$18)*('Ejercicio 3 - TIR'!$D$18-'Ejercicio 3 - TIR'!$C$18)*L25),'Ejercicio 3 - TIR'!$E$18-SQRT(('Ejercicio 3 - TIR'!$E$18-'Ejercicio 3 - TIR'!$C$18)*('Ejercicio 3 - TIR'!$E$18-'Ejercicio 3 - TIR'!$D$18)*(1-L25)))</f>
        <v>43942.6778943319</v>
      </c>
      <c r="N25" s="17">
        <f ca="1" t="shared" ref="N25:R25" si="191">RAND()</f>
        <v>0.402280088163874</v>
      </c>
      <c r="O25" s="18">
        <f ca="1">IF(N25&lt;=('Ejercicio 3 - TIR'!$D$18-'Ejercicio 3 - TIR'!$C$18)/('Ejercicio 3 - TIR'!$E$18-'Ejercicio 3 - TIR'!$C$18),'Ejercicio 3 - TIR'!$C$18+SQRT(('Ejercicio 3 - TIR'!$E$18-'Ejercicio 3 - TIR'!$C$18)*('Ejercicio 3 - TIR'!$D$18-'Ejercicio 3 - TIR'!$C$18)*N25),'Ejercicio 3 - TIR'!$E$18-SQRT(('Ejercicio 3 - TIR'!$E$18-'Ejercicio 3 - TIR'!$C$18)*('Ejercicio 3 - TIR'!$E$18-'Ejercicio 3 - TIR'!$D$18)*(1-N25)))</f>
        <v>37768.0121797395</v>
      </c>
      <c r="P25" s="17">
        <f ca="1" t="shared" si="191"/>
        <v>0.505348414961866</v>
      </c>
      <c r="Q25" s="19">
        <f ca="1">IF(P25&lt;=('Ejercicio 3 - TIR'!$D$22-'Ejercicio 3 - TIR'!$C$22)/('Ejercicio 3 - TIR'!$E$22-'Ejercicio 3 - TIR'!$C$22),'Ejercicio 3 - TIR'!$C$22+SQRT(('Ejercicio 3 - TIR'!$E$22-'Ejercicio 3 - TIR'!$C$22)*('Ejercicio 3 - TIR'!$D$22-'Ejercicio 3 - TIR'!$C$22)*P25),'Ejercicio 3 - TIR'!$E$22-SQRT(('Ejercicio 3 - TIR'!$E$22-'Ejercicio 3 - TIR'!$C$22)*('Ejercicio 3 - TIR'!$E$22-'Ejercicio 3 - TIR'!$D$22)*(1-P25)))</f>
        <v>0.150160883842368</v>
      </c>
      <c r="R25" s="17">
        <f ca="1" t="shared" si="191"/>
        <v>0.227967811335303</v>
      </c>
      <c r="S25" s="19">
        <f ca="1">IF(R25&lt;=('Ejercicio 3 - TIR'!$D$23-'Ejercicio 3 - TIR'!$C$23)/('Ejercicio 3 - TIR'!$E$23-'Ejercicio 3 - TIR'!$C$23),'Ejercicio 3 - TIR'!$C$23+SQRT(('Ejercicio 3 - TIR'!$E$23-'Ejercicio 3 - TIR'!$C$23)*('Ejercicio 3 - TIR'!$D$23-'Ejercicio 3 - TIR'!$C$23)*R25),'Ejercicio 3 - TIR'!$E$23-SQRT(('Ejercicio 3 - TIR'!$E$23-'Ejercicio 3 - TIR'!$C$23)*('Ejercicio 3 - TIR'!$E$23-'Ejercicio 3 - TIR'!$D$23)*(1-R25)))</f>
        <v>0.14025690154993</v>
      </c>
      <c r="T25" s="17">
        <f ca="1" t="shared" ref="T25:X25" si="192">RAND()</f>
        <v>0.488575796219031</v>
      </c>
      <c r="U25" s="19">
        <f ca="1">IF(T25&lt;=('Ejercicio 3 - TIR'!$D$24-'Ejercicio 3 - TIR'!$C$24)/('Ejercicio 3 - TIR'!$E$24-'Ejercicio 3 - TIR'!$C$24),'Ejercicio 3 - TIR'!$C$24+SQRT(('Ejercicio 3 - TIR'!$E$24-'Ejercicio 3 - TIR'!$C$24)*('Ejercicio 3 - TIR'!$D$24-'Ejercicio 3 - TIR'!$C$24)*T25),'Ejercicio 3 - TIR'!$E$24-SQRT(('Ejercicio 3 - TIR'!$E$24-'Ejercicio 3 - TIR'!$C$24)*('Ejercicio 3 - TIR'!$E$24-'Ejercicio 3 - TIR'!$D$24)*(1-T25)))</f>
        <v>0.18215838572964</v>
      </c>
      <c r="V25" s="17">
        <f ca="1" t="shared" si="192"/>
        <v>0.767878434571968</v>
      </c>
      <c r="W25" s="19">
        <f ca="1">IF(V25&lt;=('Ejercicio 3 - TIR'!$D$25-'Ejercicio 3 - TIR'!$C$25)/('Ejercicio 3 - TIR'!$E$25-'Ejercicio 3 - TIR'!$C$25),'Ejercicio 3 - TIR'!$C$25+SQRT(('Ejercicio 3 - TIR'!$E$25-'Ejercicio 3 - TIR'!$C$25)*('Ejercicio 3 - TIR'!$D$25-'Ejercicio 3 - TIR'!$C$25)*V25),'Ejercicio 3 - TIR'!$E$25-SQRT(('Ejercicio 3 - TIR'!$E$25-'Ejercicio 3 - TIR'!$C$25)*('Ejercicio 3 - TIR'!$E$25-'Ejercicio 3 - TIR'!$D$25)*(1-V25)))</f>
        <v>0.221496921587342</v>
      </c>
      <c r="X25" s="17">
        <f ca="1" t="shared" si="192"/>
        <v>0.35575295877476</v>
      </c>
      <c r="Y25" s="19">
        <f ca="1">IF(X25&lt;=('Ejercicio 3 - TIR'!$D$26-'Ejercicio 3 - TIR'!$C$26)/('Ejercicio 3 - TIR'!$E$26-'Ejercicio 3 - TIR'!$C$26),'Ejercicio 3 - TIR'!$C$26+SQRT(('Ejercicio 3 - TIR'!$E$26-'Ejercicio 3 - TIR'!$C$26)*('Ejercicio 3 - TIR'!$D$26-'Ejercicio 3 - TIR'!$C$26)*X25),'Ejercicio 3 - TIR'!$E$26-SQRT(('Ejercicio 3 - TIR'!$E$26-'Ejercicio 3 - TIR'!$C$26)*('Ejercicio 3 - TIR'!$E$26-'Ejercicio 3 - TIR'!$D$26)*(1-X25)))</f>
        <v>0.22101751088148</v>
      </c>
      <c r="Z25" s="17">
        <f ca="1" t="shared" si="4"/>
        <v>1.15016088384237</v>
      </c>
      <c r="AA25" s="17">
        <f ca="1" t="shared" si="5"/>
        <v>1.31147888569403</v>
      </c>
      <c r="AB25" s="17">
        <f ca="1" t="shared" si="6"/>
        <v>1.55037576243056</v>
      </c>
      <c r="AC25" s="17">
        <f ca="1" t="shared" si="7"/>
        <v>1.89377922111256</v>
      </c>
      <c r="AD25" s="17">
        <f ca="1" t="shared" si="8"/>
        <v>2.31233759072192</v>
      </c>
      <c r="AE25" s="16">
        <f ca="1" t="shared" si="9"/>
        <v>4524.01964565965</v>
      </c>
      <c r="AF25" s="16">
        <f ca="1" t="shared" si="10"/>
        <v>5158.54462371088</v>
      </c>
      <c r="AG25" s="16">
        <f ca="1" t="shared" si="11"/>
        <v>6098.21678508037</v>
      </c>
      <c r="AH25" s="16">
        <f ca="1" t="shared" si="12"/>
        <v>7448.95303014793</v>
      </c>
      <c r="AI25" s="16">
        <f ca="1" t="shared" si="13"/>
        <v>9095.30208754429</v>
      </c>
      <c r="AJ25" s="18">
        <f ca="1" t="shared" si="14"/>
        <v>47435.8143723054</v>
      </c>
      <c r="AK25" s="18">
        <f ca="1" t="shared" si="15"/>
        <v>56464.5384674915</v>
      </c>
      <c r="AL25" s="18">
        <f ca="1" t="shared" si="16"/>
        <v>62572.8941103094</v>
      </c>
      <c r="AM25" s="18">
        <f ca="1" t="shared" si="17"/>
        <v>83217.7303163277</v>
      </c>
      <c r="AN25" s="18">
        <f ca="1" t="shared" si="18"/>
        <v>87332.394290055</v>
      </c>
      <c r="AO25" s="18">
        <f ca="1">C25/'Ejercicio 3 - TIR'!$D$7</f>
        <v>13026.1990735912</v>
      </c>
      <c r="AP25" s="18">
        <f ca="1" t="shared" si="19"/>
        <v>34409.6152987142</v>
      </c>
      <c r="AQ25" s="18">
        <f ca="1" t="shared" si="20"/>
        <v>43438.3393939003</v>
      </c>
      <c r="AR25" s="18">
        <f ca="1" t="shared" si="21"/>
        <v>49546.6950367182</v>
      </c>
      <c r="AS25" s="18">
        <f ca="1" t="shared" si="22"/>
        <v>70191.5312427366</v>
      </c>
      <c r="AT25" s="18">
        <f ca="1" t="shared" si="23"/>
        <v>74306.1952164639</v>
      </c>
      <c r="AU25" s="18">
        <f ca="1">AP25*'Ejercicio 3 - TIR'!$D$5</f>
        <v>17204.8076493571</v>
      </c>
      <c r="AV25" s="18">
        <f ca="1">AQ25*'Ejercicio 3 - TIR'!$D$5</f>
        <v>21719.1696969501</v>
      </c>
      <c r="AW25" s="18">
        <f ca="1">AR25*'Ejercicio 3 - TIR'!$D$5</f>
        <v>24773.3475183591</v>
      </c>
      <c r="AX25" s="18">
        <f ca="1">AS25*'Ejercicio 3 - TIR'!$D$5</f>
        <v>35095.7656213683</v>
      </c>
      <c r="AY25" s="18">
        <f ca="1">AT25*'Ejercicio 3 - TIR'!$D$5</f>
        <v>37153.0976082319</v>
      </c>
      <c r="AZ25" s="18">
        <f ca="1" t="shared" ref="AZ25:BD25" si="193">AJ25-AU25-AE25</f>
        <v>25706.9870772886</v>
      </c>
      <c r="BA25" s="18">
        <f ca="1" t="shared" si="193"/>
        <v>29586.8241468304</v>
      </c>
      <c r="BB25" s="18">
        <f ca="1" t="shared" si="193"/>
        <v>31701.3298068699</v>
      </c>
      <c r="BC25" s="18">
        <f ca="1" t="shared" si="193"/>
        <v>40673.0116648115</v>
      </c>
      <c r="BD25" s="18">
        <f ca="1" t="shared" si="193"/>
        <v>41083.9945942788</v>
      </c>
      <c r="BE25" s="18">
        <f ca="1" t="shared" ref="BE25:BI25" si="194">AZ25/Z25</f>
        <v>22350.7749554208</v>
      </c>
      <c r="BF25" s="18">
        <f ca="1" t="shared" si="194"/>
        <v>22559.8936205315</v>
      </c>
      <c r="BG25" s="18">
        <f ca="1" t="shared" si="194"/>
        <v>20447.5138060537</v>
      </c>
      <c r="BH25" s="18">
        <f ca="1" t="shared" si="194"/>
        <v>21477.1665098939</v>
      </c>
      <c r="BI25" s="18">
        <f ca="1" t="shared" si="194"/>
        <v>17767.2995323543</v>
      </c>
      <c r="BJ25" s="18">
        <f ca="1" t="shared" si="26"/>
        <v>69665.6840326326</v>
      </c>
      <c r="BK25" s="18">
        <f ca="1" t="shared" si="27"/>
        <v>30120.9697820919</v>
      </c>
      <c r="BL25" s="18">
        <f ca="1" t="shared" si="28"/>
        <v>99786.6538147246</v>
      </c>
      <c r="BM25" s="18">
        <f ca="1">BK25*'Ejercicio 3 - TIR'!$D$5</f>
        <v>15060.484891046</v>
      </c>
      <c r="BN25" s="18">
        <f ca="1" t="shared" si="29"/>
        <v>84726.1689236786</v>
      </c>
      <c r="BO25" s="18">
        <f ca="1" t="shared" si="30"/>
        <v>36640.9166479998</v>
      </c>
      <c r="BP25" s="18">
        <f ca="1" t="shared" si="31"/>
        <v>-95258.81247916</v>
      </c>
      <c r="BQ25" s="18">
        <f ca="1" t="shared" ref="BQ25:BT25" si="195">BE25</f>
        <v>22350.7749554208</v>
      </c>
      <c r="BR25" s="18">
        <f ca="1" t="shared" si="195"/>
        <v>22559.8936205315</v>
      </c>
      <c r="BS25" s="18">
        <f ca="1" t="shared" si="195"/>
        <v>20447.5138060537</v>
      </c>
      <c r="BT25" s="18">
        <f ca="1" t="shared" si="195"/>
        <v>21477.1665098939</v>
      </c>
      <c r="BU25" s="18">
        <f ca="1" t="shared" si="33"/>
        <v>54408.2161803541</v>
      </c>
      <c r="BV25" s="20">
        <f ca="1" t="shared" si="34"/>
        <v>12.6471737645164</v>
      </c>
    </row>
    <row r="26" ht="15" customHeight="1" spans="1:74">
      <c r="A26" s="16">
        <v>25</v>
      </c>
      <c r="B26" s="17">
        <f ca="1" t="shared" ref="B26:F26" si="196">RAND()</f>
        <v>0.60811308076276</v>
      </c>
      <c r="C26" s="18">
        <f ca="1">IF(B26&lt;=('Ejercicio 3 - TIR'!$D$13-'Ejercicio 3 - TIR'!$C$13)/('Ejercicio 3 - TIR'!$E$13-'Ejercicio 3 - TIR'!$C$13),'Ejercicio 3 - TIR'!$C$13+SQRT(('Ejercicio 3 - TIR'!$E$13-'Ejercicio 3 - TIR'!$C$13)*('Ejercicio 3 - TIR'!$D$13-'Ejercicio 3 - TIR'!$C$13)*B26),'Ejercicio 3 - TIR'!$E$13-SQRT(('Ejercicio 3 - TIR'!$E$13-'Ejercicio 3 - TIR'!$C$13)*('Ejercicio 3 - TIR'!$E$13-'Ejercicio 3 - TIR'!$D$13)*(1-B26)))</f>
        <v>78314.4217719543</v>
      </c>
      <c r="D26" s="17">
        <f ca="1" t="shared" si="196"/>
        <v>0.938507914485134</v>
      </c>
      <c r="E26" s="18">
        <f ca="1">IF(D26&lt;=('Ejercicio 3 - TIR'!$D$14-'Ejercicio 3 - TIR'!$C$14)/('Ejercicio 3 - TIR'!$E$14-'Ejercicio 3 - TIR'!$C$14),'Ejercicio 3 - TIR'!$C$14+SQRT(('Ejercicio 3 - TIR'!$E$14-'Ejercicio 3 - TIR'!$C$14)*('Ejercicio 3 - TIR'!$D$14-'Ejercicio 3 - TIR'!$C$14)*D26),'Ejercicio 3 - TIR'!$E$14-SQRT(('Ejercicio 3 - TIR'!$E$14-'Ejercicio 3 - TIR'!$C$14)*('Ejercicio 3 - TIR'!$E$14-'Ejercicio 3 - TIR'!$D$14)*(1-D26)))</f>
        <v>36962.9269308708</v>
      </c>
      <c r="F26" s="17">
        <f ca="1" t="shared" si="196"/>
        <v>0.649647152676304</v>
      </c>
      <c r="G26" s="18">
        <f ca="1">IF(F26&lt;=('Ejercicio 3 - TIR'!$D$18-'Ejercicio 3 - TIR'!$C$18)/('Ejercicio 3 - TIR'!$E$18-'Ejercicio 3 - TIR'!$C$18),'Ejercicio 3 - TIR'!$C$18+SQRT(('Ejercicio 3 - TIR'!$E$18-'Ejercicio 3 - TIR'!$C$18)*('Ejercicio 3 - TIR'!$D$18-'Ejercicio 3 - TIR'!$C$18)*F26),'Ejercicio 3 - TIR'!$E$18-SQRT(('Ejercicio 3 - TIR'!$E$18-'Ejercicio 3 - TIR'!$C$18)*('Ejercicio 3 - TIR'!$E$18-'Ejercicio 3 - TIR'!$D$18)*(1-F26)))</f>
        <v>39871.5283974391</v>
      </c>
      <c r="H26" s="17">
        <f ca="1" t="shared" ref="H26:L26" si="197">RAND()</f>
        <v>0.763963855247446</v>
      </c>
      <c r="I26" s="18">
        <f ca="1">IF(H26&lt;=('Ejercicio 3 - TIR'!$D$18-'Ejercicio 3 - TIR'!$C$18)/('Ejercicio 3 - TIR'!$E$18-'Ejercicio 3 - TIR'!$C$18),'Ejercicio 3 - TIR'!$C$18+SQRT(('Ejercicio 3 - TIR'!$E$18-'Ejercicio 3 - TIR'!$C$18)*('Ejercicio 3 - TIR'!$D$18-'Ejercicio 3 - TIR'!$C$18)*H26),'Ejercicio 3 - TIR'!$E$18-SQRT(('Ejercicio 3 - TIR'!$E$18-'Ejercicio 3 - TIR'!$C$18)*('Ejercicio 3 - TIR'!$E$18-'Ejercicio 3 - TIR'!$D$18)*(1-H26)))</f>
        <v>40792.5410451863</v>
      </c>
      <c r="J26" s="17">
        <f ca="1" t="shared" si="197"/>
        <v>0.0231755425863778</v>
      </c>
      <c r="K26" s="18">
        <f ca="1">IF(J26&lt;=('Ejercicio 3 - TIR'!$D$18-'Ejercicio 3 - TIR'!$C$18)/('Ejercicio 3 - TIR'!$E$18-'Ejercicio 3 - TIR'!$C$18),'Ejercicio 3 - TIR'!$C$18+SQRT(('Ejercicio 3 - TIR'!$E$18-'Ejercicio 3 - TIR'!$C$18)*('Ejercicio 3 - TIR'!$D$18-'Ejercicio 3 - TIR'!$C$18)*J26),'Ejercicio 3 - TIR'!$E$18-SQRT(('Ejercicio 3 - TIR'!$E$18-'Ejercicio 3 - TIR'!$C$18)*('Ejercicio 3 - TIR'!$E$18-'Ejercicio 3 - TIR'!$D$18)*(1-J26)))</f>
        <v>31864.4922600957</v>
      </c>
      <c r="L26" s="17">
        <f ca="1" t="shared" si="197"/>
        <v>0.140385543636288</v>
      </c>
      <c r="M26" s="18">
        <f ca="1">IF(L26&lt;=('Ejercicio 3 - TIR'!$D$18-'Ejercicio 3 - TIR'!$C$18)/('Ejercicio 3 - TIR'!$E$18-'Ejercicio 3 - TIR'!$C$18),'Ejercicio 3 - TIR'!$C$18+SQRT(('Ejercicio 3 - TIR'!$E$18-'Ejercicio 3 - TIR'!$C$18)*('Ejercicio 3 - TIR'!$D$18-'Ejercicio 3 - TIR'!$C$18)*L26),'Ejercicio 3 - TIR'!$E$18-SQRT(('Ejercicio 3 - TIR'!$E$18-'Ejercicio 3 - TIR'!$C$18)*('Ejercicio 3 - TIR'!$E$18-'Ejercicio 3 - TIR'!$D$18)*(1-L26)))</f>
        <v>34588.8812956366</v>
      </c>
      <c r="N26" s="17">
        <f ca="1" t="shared" ref="N26:R26" si="198">RAND()</f>
        <v>0.402371463754863</v>
      </c>
      <c r="O26" s="18">
        <f ca="1">IF(N26&lt;=('Ejercicio 3 - TIR'!$D$18-'Ejercicio 3 - TIR'!$C$18)/('Ejercicio 3 - TIR'!$E$18-'Ejercicio 3 - TIR'!$C$18),'Ejercicio 3 - TIR'!$C$18+SQRT(('Ejercicio 3 - TIR'!$E$18-'Ejercicio 3 - TIR'!$C$18)*('Ejercicio 3 - TIR'!$D$18-'Ejercicio 3 - TIR'!$C$18)*N26),'Ejercicio 3 - TIR'!$E$18-SQRT(('Ejercicio 3 - TIR'!$E$18-'Ejercicio 3 - TIR'!$C$18)*('Ejercicio 3 - TIR'!$E$18-'Ejercicio 3 - TIR'!$D$18)*(1-N26)))</f>
        <v>37768.894359124</v>
      </c>
      <c r="P26" s="17">
        <f ca="1" t="shared" si="198"/>
        <v>0.925151329168222</v>
      </c>
      <c r="Q26" s="19">
        <f ca="1">IF(P26&lt;=('Ejercicio 3 - TIR'!$D$22-'Ejercicio 3 - TIR'!$C$22)/('Ejercicio 3 - TIR'!$E$22-'Ejercicio 3 - TIR'!$C$22),'Ejercicio 3 - TIR'!$C$22+SQRT(('Ejercicio 3 - TIR'!$E$22-'Ejercicio 3 - TIR'!$C$22)*('Ejercicio 3 - TIR'!$D$22-'Ejercicio 3 - TIR'!$C$22)*P26),'Ejercicio 3 - TIR'!$E$22-SQRT(('Ejercicio 3 - TIR'!$E$22-'Ejercicio 3 - TIR'!$C$22)*('Ejercicio 3 - TIR'!$E$22-'Ejercicio 3 - TIR'!$D$22)*(1-P26)))</f>
        <v>0.168392777787205</v>
      </c>
      <c r="R26" s="17">
        <f ca="1" t="shared" si="198"/>
        <v>0.455831567825854</v>
      </c>
      <c r="S26" s="19">
        <f ca="1">IF(R26&lt;=('Ejercicio 3 - TIR'!$D$23-'Ejercicio 3 - TIR'!$C$23)/('Ejercicio 3 - TIR'!$E$23-'Ejercicio 3 - TIR'!$C$23),'Ejercicio 3 - TIR'!$C$23+SQRT(('Ejercicio 3 - TIR'!$E$23-'Ejercicio 3 - TIR'!$C$23)*('Ejercicio 3 - TIR'!$D$23-'Ejercicio 3 - TIR'!$C$23)*R26),'Ejercicio 3 - TIR'!$E$23-SQRT(('Ejercicio 3 - TIR'!$E$23-'Ejercicio 3 - TIR'!$C$23)*('Ejercicio 3 - TIR'!$E$23-'Ejercicio 3 - TIR'!$D$23)*(1-R26)))</f>
        <v>0.148644315702885</v>
      </c>
      <c r="T26" s="17">
        <f ca="1" t="shared" ref="T26:X26" si="199">RAND()</f>
        <v>0.0229336570302643</v>
      </c>
      <c r="U26" s="19">
        <f ca="1">IF(T26&lt;=('Ejercicio 3 - TIR'!$D$24-'Ejercicio 3 - TIR'!$C$24)/('Ejercicio 3 - TIR'!$E$24-'Ejercicio 3 - TIR'!$C$24),'Ejercicio 3 - TIR'!$C$24+SQRT(('Ejercicio 3 - TIR'!$E$24-'Ejercicio 3 - TIR'!$C$24)*('Ejercicio 3 - TIR'!$D$24-'Ejercicio 3 - TIR'!$C$24)*T26),'Ejercicio 3 - TIR'!$E$24-SQRT(('Ejercicio 3 - TIR'!$E$24-'Ejercicio 3 - TIR'!$C$24)*('Ejercicio 3 - TIR'!$E$24-'Ejercicio 3 - TIR'!$D$24)*(1-T26)))</f>
        <v>0.156939789605136</v>
      </c>
      <c r="V26" s="17">
        <f ca="1" t="shared" si="199"/>
        <v>0.966405036808619</v>
      </c>
      <c r="W26" s="19">
        <f ca="1">IF(V26&lt;=('Ejercicio 3 - TIR'!$D$25-'Ejercicio 3 - TIR'!$C$25)/('Ejercicio 3 - TIR'!$E$25-'Ejercicio 3 - TIR'!$C$25),'Ejercicio 3 - TIR'!$C$25+SQRT(('Ejercicio 3 - TIR'!$E$25-'Ejercicio 3 - TIR'!$C$25)*('Ejercicio 3 - TIR'!$D$25-'Ejercicio 3 - TIR'!$C$25)*V26),'Ejercicio 3 - TIR'!$E$25-SQRT(('Ejercicio 3 - TIR'!$E$25-'Ejercicio 3 - TIR'!$C$25)*('Ejercicio 3 - TIR'!$E$25-'Ejercicio 3 - TIR'!$D$25)*(1-V26)))</f>
        <v>0.239156459472578</v>
      </c>
      <c r="X26" s="17">
        <f ca="1" t="shared" si="199"/>
        <v>0.948055438187583</v>
      </c>
      <c r="Y26" s="19">
        <f ca="1">IF(X26&lt;=('Ejercicio 3 - TIR'!$D$26-'Ejercicio 3 - TIR'!$C$26)/('Ejercicio 3 - TIR'!$E$26-'Ejercicio 3 - TIR'!$C$26),'Ejercicio 3 - TIR'!$C$26+SQRT(('Ejercicio 3 - TIR'!$E$26-'Ejercicio 3 - TIR'!$C$26)*('Ejercicio 3 - TIR'!$D$26-'Ejercicio 3 - TIR'!$C$26)*X26),'Ejercicio 3 - TIR'!$E$26-SQRT(('Ejercicio 3 - TIR'!$E$26-'Ejercicio 3 - TIR'!$C$26)*('Ejercicio 3 - TIR'!$E$26-'Ejercicio 3 - TIR'!$D$26)*(1-X26)))</f>
        <v>0.263251846854442</v>
      </c>
      <c r="Z26" s="17">
        <f ca="1" t="shared" si="4"/>
        <v>1.1683927777872</v>
      </c>
      <c r="AA26" s="17">
        <f ca="1" t="shared" si="5"/>
        <v>1.34206772271358</v>
      </c>
      <c r="AB26" s="17">
        <f ca="1" t="shared" si="6"/>
        <v>1.55269154875209</v>
      </c>
      <c r="AC26" s="17">
        <f ca="1" t="shared" si="7"/>
        <v>1.92402776220463</v>
      </c>
      <c r="AD26" s="17">
        <f ca="1" t="shared" si="8"/>
        <v>2.43053162400422</v>
      </c>
      <c r="AE26" s="16">
        <f ca="1" t="shared" si="9"/>
        <v>6224.28994103482</v>
      </c>
      <c r="AF26" s="16">
        <f ca="1" t="shared" si="10"/>
        <v>7149.49526005629</v>
      </c>
      <c r="AG26" s="16">
        <f ca="1" t="shared" si="11"/>
        <v>8271.53554195245</v>
      </c>
      <c r="AH26" s="16">
        <f ca="1" t="shared" si="12"/>
        <v>10249.7266965674</v>
      </c>
      <c r="AI26" s="16">
        <f ca="1" t="shared" si="13"/>
        <v>12947.986179192</v>
      </c>
      <c r="AJ26" s="18">
        <f ca="1" t="shared" si="14"/>
        <v>46585.6058189052</v>
      </c>
      <c r="AK26" s="18">
        <f ca="1" t="shared" si="15"/>
        <v>54746.3526642134</v>
      </c>
      <c r="AL26" s="18">
        <f ca="1" t="shared" si="16"/>
        <v>49475.7278375269</v>
      </c>
      <c r="AM26" s="18">
        <f ca="1" t="shared" si="17"/>
        <v>66549.9678764054</v>
      </c>
      <c r="AN26" s="18">
        <f ca="1" t="shared" si="18"/>
        <v>91798.4921435257</v>
      </c>
      <c r="AO26" s="18">
        <f ca="1">C26/'Ejercicio 3 - TIR'!$D$7</f>
        <v>15662.8843543909</v>
      </c>
      <c r="AP26" s="18">
        <f ca="1" t="shared" si="19"/>
        <v>30922.7214645144</v>
      </c>
      <c r="AQ26" s="18">
        <f ca="1" t="shared" si="20"/>
        <v>39083.4683098225</v>
      </c>
      <c r="AR26" s="18">
        <f ca="1" t="shared" si="21"/>
        <v>33812.8434831361</v>
      </c>
      <c r="AS26" s="18">
        <f ca="1" t="shared" si="22"/>
        <v>50887.0835220145</v>
      </c>
      <c r="AT26" s="18">
        <f ca="1" t="shared" si="23"/>
        <v>76135.6077891349</v>
      </c>
      <c r="AU26" s="18">
        <f ca="1">AP26*'Ejercicio 3 - TIR'!$D$5</f>
        <v>15461.3607322572</v>
      </c>
      <c r="AV26" s="18">
        <f ca="1">AQ26*'Ejercicio 3 - TIR'!$D$5</f>
        <v>19541.7341549112</v>
      </c>
      <c r="AW26" s="18">
        <f ca="1">AR26*'Ejercicio 3 - TIR'!$D$5</f>
        <v>16906.421741568</v>
      </c>
      <c r="AX26" s="18">
        <f ca="1">AS26*'Ejercicio 3 - TIR'!$D$5</f>
        <v>25443.5417610073</v>
      </c>
      <c r="AY26" s="18">
        <f ca="1">AT26*'Ejercicio 3 - TIR'!$D$5</f>
        <v>38067.8038945674</v>
      </c>
      <c r="AZ26" s="18">
        <f ca="1" t="shared" ref="AZ26:BD26" si="200">AJ26-AU26-AE26</f>
        <v>24899.9551456132</v>
      </c>
      <c r="BA26" s="18">
        <f ca="1" t="shared" si="200"/>
        <v>28055.1232492458</v>
      </c>
      <c r="BB26" s="18">
        <f ca="1" t="shared" si="200"/>
        <v>24297.7705540064</v>
      </c>
      <c r="BC26" s="18">
        <f ca="1" t="shared" si="200"/>
        <v>30856.6994188307</v>
      </c>
      <c r="BD26" s="18">
        <f ca="1" t="shared" si="200"/>
        <v>40782.7020697663</v>
      </c>
      <c r="BE26" s="18">
        <f ca="1" t="shared" ref="BE26:BI26" si="201">AZ26/Z26</f>
        <v>21311.2881378561</v>
      </c>
      <c r="BF26" s="18">
        <f ca="1" t="shared" si="201"/>
        <v>20904.4020465078</v>
      </c>
      <c r="BG26" s="18">
        <f ca="1" t="shared" si="201"/>
        <v>15648.8071140303</v>
      </c>
      <c r="BH26" s="18">
        <f ca="1" t="shared" si="201"/>
        <v>16037.5541481136</v>
      </c>
      <c r="BI26" s="18">
        <f ca="1" t="shared" si="201"/>
        <v>16779.3340629644</v>
      </c>
      <c r="BJ26" s="18">
        <f ca="1" t="shared" si="26"/>
        <v>89839.5628212389</v>
      </c>
      <c r="BK26" s="18">
        <f ca="1" t="shared" si="27"/>
        <v>38069.135746468</v>
      </c>
      <c r="BL26" s="18">
        <f ca="1" t="shared" si="28"/>
        <v>127908.698567707</v>
      </c>
      <c r="BM26" s="18">
        <f ca="1">BK26*'Ejercicio 3 - TIR'!$D$5</f>
        <v>19034.567873234</v>
      </c>
      <c r="BN26" s="18">
        <f ca="1" t="shared" si="29"/>
        <v>108874.130694473</v>
      </c>
      <c r="BO26" s="18">
        <f ca="1" t="shared" si="30"/>
        <v>44794.3691080662</v>
      </c>
      <c r="BP26" s="18">
        <f ca="1" t="shared" si="31"/>
        <v>-115277.348702825</v>
      </c>
      <c r="BQ26" s="18">
        <f ca="1" t="shared" ref="BQ26:BT26" si="202">BE26</f>
        <v>21311.2881378561</v>
      </c>
      <c r="BR26" s="18">
        <f ca="1" t="shared" si="202"/>
        <v>20904.4020465078</v>
      </c>
      <c r="BS26" s="18">
        <f ca="1" t="shared" si="202"/>
        <v>15648.8071140303</v>
      </c>
      <c r="BT26" s="18">
        <f ca="1" t="shared" si="202"/>
        <v>16037.5541481136</v>
      </c>
      <c r="BU26" s="18">
        <f ca="1" t="shared" si="33"/>
        <v>61573.7031710306</v>
      </c>
      <c r="BV26" s="20">
        <f ca="1" t="shared" si="34"/>
        <v>4.71774299647389</v>
      </c>
    </row>
    <row r="27" ht="15" customHeight="1" spans="1:74">
      <c r="A27" s="16">
        <v>26</v>
      </c>
      <c r="B27" s="17">
        <f ca="1" t="shared" ref="B27:F27" si="203">RAND()</f>
        <v>0.739969258689243</v>
      </c>
      <c r="C27" s="18">
        <f ca="1">IF(B27&lt;=('Ejercicio 3 - TIR'!$D$13-'Ejercicio 3 - TIR'!$C$13)/('Ejercicio 3 - TIR'!$E$13-'Ejercicio 3 - TIR'!$C$13),'Ejercicio 3 - TIR'!$C$13+SQRT(('Ejercicio 3 - TIR'!$E$13-'Ejercicio 3 - TIR'!$C$13)*('Ejercicio 3 - TIR'!$D$13-'Ejercicio 3 - TIR'!$C$13)*B27),'Ejercicio 3 - TIR'!$E$13-SQRT(('Ejercicio 3 - TIR'!$E$13-'Ejercicio 3 - TIR'!$C$13)*('Ejercicio 3 - TIR'!$E$13-'Ejercicio 3 - TIR'!$D$13)*(1-B27)))</f>
        <v>82335.4340678037</v>
      </c>
      <c r="D27" s="17">
        <f ca="1" t="shared" si="203"/>
        <v>0.327111292799965</v>
      </c>
      <c r="E27" s="18">
        <f ca="1">IF(D27&lt;=('Ejercicio 3 - TIR'!$D$14-'Ejercicio 3 - TIR'!$C$14)/('Ejercicio 3 - TIR'!$E$14-'Ejercicio 3 - TIR'!$C$14),'Ejercicio 3 - TIR'!$C$14+SQRT(('Ejercicio 3 - TIR'!$E$14-'Ejercicio 3 - TIR'!$C$14)*('Ejercicio 3 - TIR'!$D$14-'Ejercicio 3 - TIR'!$C$14)*D27),'Ejercicio 3 - TIR'!$E$14-SQRT(('Ejercicio 3 - TIR'!$E$14-'Ejercicio 3 - TIR'!$C$14)*('Ejercicio 3 - TIR'!$E$14-'Ejercicio 3 - TIR'!$D$14)*(1-D27)))</f>
        <v>29953.1148745004</v>
      </c>
      <c r="F27" s="17">
        <f ca="1" t="shared" si="203"/>
        <v>0.980575443432249</v>
      </c>
      <c r="G27" s="18">
        <f ca="1">IF(F27&lt;=('Ejercicio 3 - TIR'!$D$18-'Ejercicio 3 - TIR'!$C$18)/('Ejercicio 3 - TIR'!$E$18-'Ejercicio 3 - TIR'!$C$18),'Ejercicio 3 - TIR'!$C$18+SQRT(('Ejercicio 3 - TIR'!$E$18-'Ejercicio 3 - TIR'!$C$18)*('Ejercicio 3 - TIR'!$D$18-'Ejercicio 3 - TIR'!$C$18)*F27),'Ejercicio 3 - TIR'!$E$18-SQRT(('Ejercicio 3 - TIR'!$E$18-'Ejercicio 3 - TIR'!$C$18)*('Ejercicio 3 - TIR'!$E$18-'Ejercicio 3 - TIR'!$D$18)*(1-F27)))</f>
        <v>43793.0030063909</v>
      </c>
      <c r="H27" s="17">
        <f ca="1" t="shared" ref="H27:L27" si="204">RAND()</f>
        <v>0.882269459921819</v>
      </c>
      <c r="I27" s="18">
        <f ca="1">IF(H27&lt;=('Ejercicio 3 - TIR'!$D$18-'Ejercicio 3 - TIR'!$C$18)/('Ejercicio 3 - TIR'!$E$18-'Ejercicio 3 - TIR'!$C$18),'Ejercicio 3 - TIR'!$C$18+SQRT(('Ejercicio 3 - TIR'!$E$18-'Ejercicio 3 - TIR'!$C$18)*('Ejercicio 3 - TIR'!$D$18-'Ejercicio 3 - TIR'!$C$18)*H27),'Ejercicio 3 - TIR'!$E$18-SQRT(('Ejercicio 3 - TIR'!$E$18-'Ejercicio 3 - TIR'!$C$18)*('Ejercicio 3 - TIR'!$E$18-'Ejercicio 3 - TIR'!$D$18)*(1-H27)))</f>
        <v>42028.5036587834</v>
      </c>
      <c r="J27" s="17">
        <f ca="1" t="shared" si="204"/>
        <v>0.0735439308656098</v>
      </c>
      <c r="K27" s="18">
        <f ca="1">IF(J27&lt;=('Ejercicio 3 - TIR'!$D$18-'Ejercicio 3 - TIR'!$C$18)/('Ejercicio 3 - TIR'!$E$18-'Ejercicio 3 - TIR'!$C$18),'Ejercicio 3 - TIR'!$C$18+SQRT(('Ejercicio 3 - TIR'!$E$18-'Ejercicio 3 - TIR'!$C$18)*('Ejercicio 3 - TIR'!$D$18-'Ejercicio 3 - TIR'!$C$18)*J27),'Ejercicio 3 - TIR'!$E$18-SQRT(('Ejercicio 3 - TIR'!$E$18-'Ejercicio 3 - TIR'!$C$18)*('Ejercicio 3 - TIR'!$E$18-'Ejercicio 3 - TIR'!$D$18)*(1-J27)))</f>
        <v>33321.3836920539</v>
      </c>
      <c r="L27" s="17">
        <f ca="1" t="shared" si="204"/>
        <v>0.462768440922656</v>
      </c>
      <c r="M27" s="18">
        <f ca="1">IF(L27&lt;=('Ejercicio 3 - TIR'!$D$18-'Ejercicio 3 - TIR'!$C$18)/('Ejercicio 3 - TIR'!$E$18-'Ejercicio 3 - TIR'!$C$18),'Ejercicio 3 - TIR'!$C$18+SQRT(('Ejercicio 3 - TIR'!$E$18-'Ejercicio 3 - TIR'!$C$18)*('Ejercicio 3 - TIR'!$D$18-'Ejercicio 3 - TIR'!$C$18)*L27),'Ejercicio 3 - TIR'!$E$18-SQRT(('Ejercicio 3 - TIR'!$E$18-'Ejercicio 3 - TIR'!$C$18)*('Ejercicio 3 - TIR'!$E$18-'Ejercicio 3 - TIR'!$D$18)*(1-L27)))</f>
        <v>38331.5824510352</v>
      </c>
      <c r="N27" s="17">
        <f ca="1" t="shared" ref="N27:R27" si="205">RAND()</f>
        <v>0.502810741799217</v>
      </c>
      <c r="O27" s="18">
        <f ca="1">IF(N27&lt;=('Ejercicio 3 - TIR'!$D$18-'Ejercicio 3 - TIR'!$C$18)/('Ejercicio 3 - TIR'!$E$18-'Ejercicio 3 - TIR'!$C$18),'Ejercicio 3 - TIR'!$C$18+SQRT(('Ejercicio 3 - TIR'!$E$18-'Ejercicio 3 - TIR'!$C$18)*('Ejercicio 3 - TIR'!$D$18-'Ejercicio 3 - TIR'!$C$18)*N27),'Ejercicio 3 - TIR'!$E$18-SQRT(('Ejercicio 3 - TIR'!$E$18-'Ejercicio 3 - TIR'!$C$18)*('Ejercicio 3 - TIR'!$E$18-'Ejercicio 3 - TIR'!$D$18)*(1-N27)))</f>
        <v>38684.5616625068</v>
      </c>
      <c r="P27" s="17">
        <f ca="1" t="shared" si="205"/>
        <v>0.971454474812894</v>
      </c>
      <c r="Q27" s="19">
        <f ca="1">IF(P27&lt;=('Ejercicio 3 - TIR'!$D$22-'Ejercicio 3 - TIR'!$C$22)/('Ejercicio 3 - TIR'!$E$22-'Ejercicio 3 - TIR'!$C$22),'Ejercicio 3 - TIR'!$C$22+SQRT(('Ejercicio 3 - TIR'!$E$22-'Ejercicio 3 - TIR'!$C$22)*('Ejercicio 3 - TIR'!$D$22-'Ejercicio 3 - TIR'!$C$22)*P27),'Ejercicio 3 - TIR'!$E$22-SQRT(('Ejercicio 3 - TIR'!$E$22-'Ejercicio 3 - TIR'!$C$22)*('Ejercicio 3 - TIR'!$E$22-'Ejercicio 3 - TIR'!$D$22)*(1-P27)))</f>
        <v>0.17283187993008</v>
      </c>
      <c r="R27" s="17">
        <f ca="1" t="shared" si="205"/>
        <v>0.270952428547352</v>
      </c>
      <c r="S27" s="19">
        <f ca="1">IF(R27&lt;=('Ejercicio 3 - TIR'!$D$23-'Ejercicio 3 - TIR'!$C$23)/('Ejercicio 3 - TIR'!$E$23-'Ejercicio 3 - TIR'!$C$23),'Ejercicio 3 - TIR'!$C$23+SQRT(('Ejercicio 3 - TIR'!$E$23-'Ejercicio 3 - TIR'!$C$23)*('Ejercicio 3 - TIR'!$D$23-'Ejercicio 3 - TIR'!$C$23)*R27),'Ejercicio 3 - TIR'!$E$23-SQRT(('Ejercicio 3 - TIR'!$E$23-'Ejercicio 3 - TIR'!$C$23)*('Ejercicio 3 - TIR'!$E$23-'Ejercicio 3 - TIR'!$D$23)*(1-R27)))</f>
        <v>0.142084256188182</v>
      </c>
      <c r="T27" s="17">
        <f ca="1" t="shared" ref="T27:X27" si="206">RAND()</f>
        <v>0.184364136511712</v>
      </c>
      <c r="U27" s="19">
        <f ca="1">IF(T27&lt;=('Ejercicio 3 - TIR'!$D$24-'Ejercicio 3 - TIR'!$C$24)/('Ejercicio 3 - TIR'!$E$24-'Ejercicio 3 - TIR'!$C$24),'Ejercicio 3 - TIR'!$C$24+SQRT(('Ejercicio 3 - TIR'!$E$24-'Ejercicio 3 - TIR'!$C$24)*('Ejercicio 3 - TIR'!$D$24-'Ejercicio 3 - TIR'!$C$24)*T27),'Ejercicio 3 - TIR'!$E$24-SQRT(('Ejercicio 3 - TIR'!$E$24-'Ejercicio 3 - TIR'!$C$24)*('Ejercicio 3 - TIR'!$E$24-'Ejercicio 3 - TIR'!$D$24)*(1-T27)))</f>
        <v>0.169676500874764</v>
      </c>
      <c r="V27" s="17">
        <f ca="1" t="shared" si="206"/>
        <v>0.279542779954829</v>
      </c>
      <c r="W27" s="19">
        <f ca="1">IF(V27&lt;=('Ejercicio 3 - TIR'!$D$25-'Ejercicio 3 - TIR'!$C$25)/('Ejercicio 3 - TIR'!$E$25-'Ejercicio 3 - TIR'!$C$25),'Ejercicio 3 - TIR'!$C$25+SQRT(('Ejercicio 3 - TIR'!$E$25-'Ejercicio 3 - TIR'!$C$25)*('Ejercicio 3 - TIR'!$D$25-'Ejercicio 3 - TIR'!$C$25)*V27),'Ejercicio 3 - TIR'!$E$25-SQRT(('Ejercicio 3 - TIR'!$E$25-'Ejercicio 3 - TIR'!$C$25)*('Ejercicio 3 - TIR'!$E$25-'Ejercicio 3 - TIR'!$D$25)*(1-V27)))</f>
        <v>0.199782818098966</v>
      </c>
      <c r="X27" s="17">
        <f ca="1" t="shared" si="206"/>
        <v>0.929459672676002</v>
      </c>
      <c r="Y27" s="19">
        <f ca="1">IF(X27&lt;=('Ejercicio 3 - TIR'!$D$26-'Ejercicio 3 - TIR'!$C$26)/('Ejercicio 3 - TIR'!$E$26-'Ejercicio 3 - TIR'!$C$26),'Ejercicio 3 - TIR'!$C$26+SQRT(('Ejercicio 3 - TIR'!$E$26-'Ejercicio 3 - TIR'!$C$26)*('Ejercicio 3 - TIR'!$D$26-'Ejercicio 3 - TIR'!$C$26)*X27),'Ejercicio 3 - TIR'!$E$26-SQRT(('Ejercicio 3 - TIR'!$E$26-'Ejercicio 3 - TIR'!$C$26)*('Ejercicio 3 - TIR'!$E$26-'Ejercicio 3 - TIR'!$D$26)*(1-X27)))</f>
        <v>0.260482885265757</v>
      </c>
      <c r="Z27" s="17">
        <f ca="1" t="shared" si="4"/>
        <v>1.17283187993008</v>
      </c>
      <c r="AA27" s="17">
        <f ca="1" t="shared" si="5"/>
        <v>1.33947282522373</v>
      </c>
      <c r="AB27" s="17">
        <f ca="1" t="shared" si="6"/>
        <v>1.56674988722453</v>
      </c>
      <c r="AC27" s="17">
        <f ca="1" t="shared" si="7"/>
        <v>1.87975959495048</v>
      </c>
      <c r="AD27" s="17">
        <f ca="1" t="shared" si="8"/>
        <v>2.36940479784918</v>
      </c>
      <c r="AE27" s="16">
        <f ca="1" t="shared" si="9"/>
        <v>5176.85315352155</v>
      </c>
      <c r="AF27" s="16">
        <f ca="1" t="shared" si="10"/>
        <v>5912.4024832351</v>
      </c>
      <c r="AG27" s="16">
        <f ca="1" t="shared" si="11"/>
        <v>6915.5982483537</v>
      </c>
      <c r="AH27" s="16">
        <f ca="1" t="shared" si="12"/>
        <v>8297.21595525007</v>
      </c>
      <c r="AI27" s="16">
        <f ca="1" t="shared" si="13"/>
        <v>10458.4987069467</v>
      </c>
      <c r="AJ27" s="18">
        <f ca="1" t="shared" si="14"/>
        <v>51361.8300437691</v>
      </c>
      <c r="AK27" s="18">
        <f ca="1" t="shared" si="15"/>
        <v>56296.0385357566</v>
      </c>
      <c r="AL27" s="18">
        <f ca="1" t="shared" si="16"/>
        <v>52206.2741416907</v>
      </c>
      <c r="AM27" s="18">
        <f ca="1" t="shared" si="17"/>
        <v>72054.159901969</v>
      </c>
      <c r="AN27" s="18">
        <f ca="1" t="shared" si="18"/>
        <v>91659.3860058358</v>
      </c>
      <c r="AO27" s="18">
        <f ca="1">C27/'Ejercicio 3 - TIR'!$D$7</f>
        <v>16467.0868135607</v>
      </c>
      <c r="AP27" s="18">
        <f ca="1" t="shared" si="19"/>
        <v>34894.7432302084</v>
      </c>
      <c r="AQ27" s="18">
        <f ca="1" t="shared" si="20"/>
        <v>39828.9517221958</v>
      </c>
      <c r="AR27" s="18">
        <f ca="1" t="shared" si="21"/>
        <v>35739.1873281299</v>
      </c>
      <c r="AS27" s="18">
        <f ca="1" t="shared" si="22"/>
        <v>55587.0730884083</v>
      </c>
      <c r="AT27" s="18">
        <f ca="1" t="shared" si="23"/>
        <v>75192.2991922751</v>
      </c>
      <c r="AU27" s="18">
        <f ca="1">AP27*'Ejercicio 3 - TIR'!$D$5</f>
        <v>17447.3716151042</v>
      </c>
      <c r="AV27" s="18">
        <f ca="1">AQ27*'Ejercicio 3 - TIR'!$D$5</f>
        <v>19914.4758610979</v>
      </c>
      <c r="AW27" s="18">
        <f ca="1">AR27*'Ejercicio 3 - TIR'!$D$5</f>
        <v>17869.593664065</v>
      </c>
      <c r="AX27" s="18">
        <f ca="1">AS27*'Ejercicio 3 - TIR'!$D$5</f>
        <v>27793.5365442041</v>
      </c>
      <c r="AY27" s="18">
        <f ca="1">AT27*'Ejercicio 3 - TIR'!$D$5</f>
        <v>37596.1495961375</v>
      </c>
      <c r="AZ27" s="18">
        <f ca="1" t="shared" ref="AZ27:BD27" si="207">AJ27-AU27-AE27</f>
        <v>28737.6052751434</v>
      </c>
      <c r="BA27" s="18">
        <f ca="1" t="shared" si="207"/>
        <v>30469.1601914236</v>
      </c>
      <c r="BB27" s="18">
        <f ca="1" t="shared" si="207"/>
        <v>27421.082229272</v>
      </c>
      <c r="BC27" s="18">
        <f ca="1" t="shared" si="207"/>
        <v>35963.4074025148</v>
      </c>
      <c r="BD27" s="18">
        <f ca="1" t="shared" si="207"/>
        <v>43604.7377027516</v>
      </c>
      <c r="BE27" s="18">
        <f ca="1" t="shared" ref="BE27:BI27" si="208">AZ27/Z27</f>
        <v>24502.7490869848</v>
      </c>
      <c r="BF27" s="18">
        <f ca="1" t="shared" si="208"/>
        <v>22747.1282863348</v>
      </c>
      <c r="BG27" s="18">
        <f ca="1" t="shared" si="208"/>
        <v>17501.8887525488</v>
      </c>
      <c r="BH27" s="18">
        <f ca="1" t="shared" si="208"/>
        <v>19131.9185171986</v>
      </c>
      <c r="BI27" s="18">
        <f ca="1" t="shared" si="208"/>
        <v>18403.2452970188</v>
      </c>
      <c r="BJ27" s="18">
        <f ca="1" t="shared" si="26"/>
        <v>70971.0540941688</v>
      </c>
      <c r="BK27" s="18">
        <f ca="1" t="shared" si="27"/>
        <v>39017.1945026497</v>
      </c>
      <c r="BL27" s="18">
        <f ca="1" t="shared" si="28"/>
        <v>109988.248596819</v>
      </c>
      <c r="BM27" s="18">
        <f ca="1">BK27*'Ejercicio 3 - TIR'!$D$5</f>
        <v>19508.5972513249</v>
      </c>
      <c r="BN27" s="18">
        <f ca="1" t="shared" si="29"/>
        <v>90479.6513454937</v>
      </c>
      <c r="BO27" s="18">
        <f ca="1" t="shared" si="30"/>
        <v>38186.6582812808</v>
      </c>
      <c r="BP27" s="18">
        <f ca="1" t="shared" si="31"/>
        <v>-112288.548942304</v>
      </c>
      <c r="BQ27" s="18">
        <f ca="1" t="shared" ref="BQ27:BT27" si="209">BE27</f>
        <v>24502.7490869848</v>
      </c>
      <c r="BR27" s="18">
        <f ca="1" t="shared" si="209"/>
        <v>22747.1282863348</v>
      </c>
      <c r="BS27" s="18">
        <f ca="1" t="shared" si="209"/>
        <v>17501.8887525488</v>
      </c>
      <c r="BT27" s="18">
        <f ca="1" t="shared" si="209"/>
        <v>19131.9185171986</v>
      </c>
      <c r="BU27" s="18">
        <f ca="1" t="shared" si="33"/>
        <v>56589.9035782996</v>
      </c>
      <c r="BV27" s="20">
        <f ca="1" t="shared" si="34"/>
        <v>6.91520045341487</v>
      </c>
    </row>
    <row r="28" ht="15" customHeight="1" spans="1:74">
      <c r="A28" s="16">
        <v>27</v>
      </c>
      <c r="B28" s="17">
        <f ca="1" t="shared" ref="B28:F28" si="210">RAND()</f>
        <v>0.299852824729097</v>
      </c>
      <c r="C28" s="18">
        <f ca="1">IF(B28&lt;=('Ejercicio 3 - TIR'!$D$13-'Ejercicio 3 - TIR'!$C$13)/('Ejercicio 3 - TIR'!$E$13-'Ejercicio 3 - TIR'!$C$13),'Ejercicio 3 - TIR'!$C$13+SQRT(('Ejercicio 3 - TIR'!$E$13-'Ejercicio 3 - TIR'!$C$13)*('Ejercicio 3 - TIR'!$D$13-'Ejercicio 3 - TIR'!$C$13)*B28),'Ejercicio 3 - TIR'!$E$13-SQRT(('Ejercicio 3 - TIR'!$E$13-'Ejercicio 3 - TIR'!$C$13)*('Ejercicio 3 - TIR'!$E$13-'Ejercicio 3 - TIR'!$D$13)*(1-B28)))</f>
        <v>71014.1998501838</v>
      </c>
      <c r="D28" s="17">
        <f ca="1" t="shared" si="210"/>
        <v>0.203083218417514</v>
      </c>
      <c r="E28" s="18">
        <f ca="1">IF(D28&lt;=('Ejercicio 3 - TIR'!$D$14-'Ejercicio 3 - TIR'!$C$14)/('Ejercicio 3 - TIR'!$E$14-'Ejercicio 3 - TIR'!$C$14),'Ejercicio 3 - TIR'!$C$14+SQRT(('Ejercicio 3 - TIR'!$E$14-'Ejercicio 3 - TIR'!$C$14)*('Ejercicio 3 - TIR'!$D$14-'Ejercicio 3 - TIR'!$C$14)*D28),'Ejercicio 3 - TIR'!$E$14-SQRT(('Ejercicio 3 - TIR'!$E$14-'Ejercicio 3 - TIR'!$C$14)*('Ejercicio 3 - TIR'!$E$14-'Ejercicio 3 - TIR'!$D$14)*(1-D28)))</f>
        <v>28902.7223038942</v>
      </c>
      <c r="F28" s="17">
        <f ca="1" t="shared" si="210"/>
        <v>0.32033873484752</v>
      </c>
      <c r="G28" s="18">
        <f ca="1">IF(F28&lt;=('Ejercicio 3 - TIR'!$D$18-'Ejercicio 3 - TIR'!$C$18)/('Ejercicio 3 - TIR'!$E$18-'Ejercicio 3 - TIR'!$C$18),'Ejercicio 3 - TIR'!$C$18+SQRT(('Ejercicio 3 - TIR'!$E$18-'Ejercicio 3 - TIR'!$C$18)*('Ejercicio 3 - TIR'!$D$18-'Ejercicio 3 - TIR'!$C$18)*F28),'Ejercicio 3 - TIR'!$E$18-SQRT(('Ejercicio 3 - TIR'!$E$18-'Ejercicio 3 - TIR'!$C$18)*('Ejercicio 3 - TIR'!$E$18-'Ejercicio 3 - TIR'!$D$18)*(1-F28)))</f>
        <v>36931.8691726783</v>
      </c>
      <c r="H28" s="17">
        <f ca="1" t="shared" ref="H28:L28" si="211">RAND()</f>
        <v>0.230113386428637</v>
      </c>
      <c r="I28" s="18">
        <f ca="1">IF(H28&lt;=('Ejercicio 3 - TIR'!$D$18-'Ejercicio 3 - TIR'!$C$18)/('Ejercicio 3 - TIR'!$E$18-'Ejercicio 3 - TIR'!$C$18),'Ejercicio 3 - TIR'!$C$18+SQRT(('Ejercicio 3 - TIR'!$E$18-'Ejercicio 3 - TIR'!$C$18)*('Ejercicio 3 - TIR'!$D$18-'Ejercicio 3 - TIR'!$C$18)*H28),'Ejercicio 3 - TIR'!$E$18-SQRT(('Ejercicio 3 - TIR'!$E$18-'Ejercicio 3 - TIR'!$C$18)*('Ejercicio 3 - TIR'!$E$18-'Ejercicio 3 - TIR'!$D$18)*(1-H28)))</f>
        <v>35875.11769791</v>
      </c>
      <c r="J28" s="17">
        <f ca="1" t="shared" si="211"/>
        <v>0.168816538055195</v>
      </c>
      <c r="K28" s="18">
        <f ca="1">IF(J28&lt;=('Ejercicio 3 - TIR'!$D$18-'Ejercicio 3 - TIR'!$C$18)/('Ejercicio 3 - TIR'!$E$18-'Ejercicio 3 - TIR'!$C$18),'Ejercicio 3 - TIR'!$C$18+SQRT(('Ejercicio 3 - TIR'!$E$18-'Ejercicio 3 - TIR'!$C$18)*('Ejercicio 3 - TIR'!$D$18-'Ejercicio 3 - TIR'!$C$18)*J28),'Ejercicio 3 - TIR'!$E$18-SQRT(('Ejercicio 3 - TIR'!$E$18-'Ejercicio 3 - TIR'!$C$18)*('Ejercicio 3 - TIR'!$E$18-'Ejercicio 3 - TIR'!$D$18)*(1-J28)))</f>
        <v>35032.1447423816</v>
      </c>
      <c r="L28" s="17">
        <f ca="1" t="shared" si="211"/>
        <v>0.45816441328215</v>
      </c>
      <c r="M28" s="18">
        <f ca="1">IF(L28&lt;=('Ejercicio 3 - TIR'!$D$18-'Ejercicio 3 - TIR'!$C$18)/('Ejercicio 3 - TIR'!$E$18-'Ejercicio 3 - TIR'!$C$18),'Ejercicio 3 - TIR'!$C$18+SQRT(('Ejercicio 3 - TIR'!$E$18-'Ejercicio 3 - TIR'!$C$18)*('Ejercicio 3 - TIR'!$D$18-'Ejercicio 3 - TIR'!$C$18)*L28),'Ejercicio 3 - TIR'!$E$18-SQRT(('Ejercicio 3 - TIR'!$E$18-'Ejercicio 3 - TIR'!$C$18)*('Ejercicio 3 - TIR'!$E$18-'Ejercicio 3 - TIR'!$D$18)*(1-L28)))</f>
        <v>38290.0338957282</v>
      </c>
      <c r="N28" s="17">
        <f ca="1" t="shared" ref="N28:R28" si="212">RAND()</f>
        <v>0.755326954999234</v>
      </c>
      <c r="O28" s="18">
        <f ca="1">IF(N28&lt;=('Ejercicio 3 - TIR'!$D$18-'Ejercicio 3 - TIR'!$C$18)/('Ejercicio 3 - TIR'!$E$18-'Ejercicio 3 - TIR'!$C$18),'Ejercicio 3 - TIR'!$C$18+SQRT(('Ejercicio 3 - TIR'!$E$18-'Ejercicio 3 - TIR'!$C$18)*('Ejercicio 3 - TIR'!$D$18-'Ejercicio 3 - TIR'!$C$18)*N28),'Ejercicio 3 - TIR'!$E$18-SQRT(('Ejercicio 3 - TIR'!$E$18-'Ejercicio 3 - TIR'!$C$18)*('Ejercicio 3 - TIR'!$E$18-'Ejercicio 3 - TIR'!$D$18)*(1-N28)))</f>
        <v>40716.2541654462</v>
      </c>
      <c r="P28" s="17">
        <f ca="1" t="shared" si="212"/>
        <v>0.52508659092139</v>
      </c>
      <c r="Q28" s="19">
        <f ca="1">IF(P28&lt;=('Ejercicio 3 - TIR'!$D$22-'Ejercicio 3 - TIR'!$C$22)/('Ejercicio 3 - TIR'!$E$22-'Ejercicio 3 - TIR'!$C$22),'Ejercicio 3 - TIR'!$C$22+SQRT(('Ejercicio 3 - TIR'!$E$22-'Ejercicio 3 - TIR'!$C$22)*('Ejercicio 3 - TIR'!$D$22-'Ejercicio 3 - TIR'!$C$22)*P28),'Ejercicio 3 - TIR'!$E$22-SQRT(('Ejercicio 3 - TIR'!$E$22-'Ejercicio 3 - TIR'!$C$22)*('Ejercicio 3 - TIR'!$E$22-'Ejercicio 3 - TIR'!$D$22)*(1-P28)))</f>
        <v>0.150762282299374</v>
      </c>
      <c r="R28" s="17">
        <f ca="1" t="shared" si="212"/>
        <v>0.45754377599715</v>
      </c>
      <c r="S28" s="19">
        <f ca="1">IF(R28&lt;=('Ejercicio 3 - TIR'!$D$23-'Ejercicio 3 - TIR'!$C$23)/('Ejercicio 3 - TIR'!$E$23-'Ejercicio 3 - TIR'!$C$23),'Ejercicio 3 - TIR'!$C$23+SQRT(('Ejercicio 3 - TIR'!$E$23-'Ejercicio 3 - TIR'!$C$23)*('Ejercicio 3 - TIR'!$D$23-'Ejercicio 3 - TIR'!$C$23)*R28),'Ejercicio 3 - TIR'!$E$23-SQRT(('Ejercicio 3 - TIR'!$E$23-'Ejercicio 3 - TIR'!$C$23)*('Ejercicio 3 - TIR'!$E$23-'Ejercicio 3 - TIR'!$D$23)*(1-R28)))</f>
        <v>0.148698062596539</v>
      </c>
      <c r="T28" s="17">
        <f ca="1" t="shared" ref="T28:X28" si="213">RAND()</f>
        <v>0.327915645995304</v>
      </c>
      <c r="U28" s="19">
        <f ca="1">IF(T28&lt;=('Ejercicio 3 - TIR'!$D$24-'Ejercicio 3 - TIR'!$C$24)/('Ejercicio 3 - TIR'!$E$24-'Ejercicio 3 - TIR'!$C$24),'Ejercicio 3 - TIR'!$C$24+SQRT(('Ejercicio 3 - TIR'!$E$24-'Ejercicio 3 - TIR'!$C$24)*('Ejercicio 3 - TIR'!$D$24-'Ejercicio 3 - TIR'!$C$24)*T28),'Ejercicio 3 - TIR'!$E$24-SQRT(('Ejercicio 3 - TIR'!$E$24-'Ejercicio 3 - TIR'!$C$24)*('Ejercicio 3 - TIR'!$E$24-'Ejercicio 3 - TIR'!$D$24)*(1-T28)))</f>
        <v>0.176241624503642</v>
      </c>
      <c r="V28" s="17">
        <f ca="1" t="shared" si="213"/>
        <v>0.231883642559247</v>
      </c>
      <c r="W28" s="19">
        <f ca="1">IF(V28&lt;=('Ejercicio 3 - TIR'!$D$25-'Ejercicio 3 - TIR'!$C$25)/('Ejercicio 3 - TIR'!$E$25-'Ejercicio 3 - TIR'!$C$25),'Ejercicio 3 - TIR'!$C$25+SQRT(('Ejercicio 3 - TIR'!$E$25-'Ejercicio 3 - TIR'!$C$25)*('Ejercicio 3 - TIR'!$D$25-'Ejercicio 3 - TIR'!$C$25)*V28),'Ejercicio 3 - TIR'!$E$25-SQRT(('Ejercicio 3 - TIR'!$E$25-'Ejercicio 3 - TIR'!$C$25)*('Ejercicio 3 - TIR'!$E$25-'Ejercicio 3 - TIR'!$D$25)*(1-V28)))</f>
        <v>0.198017688519423</v>
      </c>
      <c r="X28" s="17">
        <f ca="1" t="shared" si="213"/>
        <v>0.190241880130208</v>
      </c>
      <c r="Y28" s="19">
        <f ca="1">IF(X28&lt;=('Ejercicio 3 - TIR'!$D$26-'Ejercicio 3 - TIR'!$C$26)/('Ejercicio 3 - TIR'!$E$26-'Ejercicio 3 - TIR'!$C$26),'Ejercicio 3 - TIR'!$C$26+SQRT(('Ejercicio 3 - TIR'!$E$26-'Ejercicio 3 - TIR'!$C$26)*('Ejercicio 3 - TIR'!$D$26-'Ejercicio 3 - TIR'!$C$26)*X28),'Ejercicio 3 - TIR'!$E$26-SQRT(('Ejercicio 3 - TIR'!$E$26-'Ejercicio 3 - TIR'!$C$26)*('Ejercicio 3 - TIR'!$E$26-'Ejercicio 3 - TIR'!$D$26)*(1-X28)))</f>
        <v>0.212663915732979</v>
      </c>
      <c r="Z28" s="17">
        <f ca="1" t="shared" si="4"/>
        <v>1.15076228229937</v>
      </c>
      <c r="AA28" s="17">
        <f ca="1" t="shared" si="5"/>
        <v>1.32187840418646</v>
      </c>
      <c r="AB28" s="17">
        <f ca="1" t="shared" si="6"/>
        <v>1.55484840153657</v>
      </c>
      <c r="AC28" s="17">
        <f ca="1" t="shared" si="7"/>
        <v>1.86273588800696</v>
      </c>
      <c r="AD28" s="17">
        <f ca="1" t="shared" si="8"/>
        <v>2.25887259592686</v>
      </c>
      <c r="AE28" s="16">
        <f ca="1" t="shared" si="9"/>
        <v>4357.44037920012</v>
      </c>
      <c r="AF28" s="16">
        <f ca="1" t="shared" si="10"/>
        <v>5005.3833214671</v>
      </c>
      <c r="AG28" s="16">
        <f ca="1" t="shared" si="11"/>
        <v>5887.5402093059</v>
      </c>
      <c r="AH28" s="16">
        <f ca="1" t="shared" si="12"/>
        <v>7053.37731261781</v>
      </c>
      <c r="AI28" s="16">
        <f ca="1" t="shared" si="13"/>
        <v>8553.37615106127</v>
      </c>
      <c r="AJ28" s="18">
        <f ca="1" t="shared" si="14"/>
        <v>42499.8020587332</v>
      </c>
      <c r="AK28" s="18">
        <f ca="1" t="shared" si="15"/>
        <v>47422.5433325148</v>
      </c>
      <c r="AL28" s="18">
        <f ca="1" t="shared" si="16"/>
        <v>54469.6742550897</v>
      </c>
      <c r="AM28" s="18">
        <f ca="1" t="shared" si="17"/>
        <v>71324.2202905757</v>
      </c>
      <c r="AN28" s="18">
        <f ca="1" t="shared" si="18"/>
        <v>91972.8307431193</v>
      </c>
      <c r="AO28" s="18">
        <f ca="1">C28/'Ejercicio 3 - TIR'!$D$7</f>
        <v>14202.8399700368</v>
      </c>
      <c r="AP28" s="18">
        <f ca="1" t="shared" si="19"/>
        <v>28296.9620886964</v>
      </c>
      <c r="AQ28" s="18">
        <f ca="1" t="shared" si="20"/>
        <v>33219.703362478</v>
      </c>
      <c r="AR28" s="18">
        <f ca="1" t="shared" si="21"/>
        <v>40266.834285053</v>
      </c>
      <c r="AS28" s="18">
        <f ca="1" t="shared" si="22"/>
        <v>57121.380320539</v>
      </c>
      <c r="AT28" s="18">
        <f ca="1" t="shared" si="23"/>
        <v>77769.9907730826</v>
      </c>
      <c r="AU28" s="18">
        <f ca="1">AP28*'Ejercicio 3 - TIR'!$D$5</f>
        <v>14148.4810443482</v>
      </c>
      <c r="AV28" s="18">
        <f ca="1">AQ28*'Ejercicio 3 - TIR'!$D$5</f>
        <v>16609.851681239</v>
      </c>
      <c r="AW28" s="18">
        <f ca="1">AR28*'Ejercicio 3 - TIR'!$D$5</f>
        <v>20133.4171425265</v>
      </c>
      <c r="AX28" s="18">
        <f ca="1">AS28*'Ejercicio 3 - TIR'!$D$5</f>
        <v>28560.6901602695</v>
      </c>
      <c r="AY28" s="18">
        <f ca="1">AT28*'Ejercicio 3 - TIR'!$D$5</f>
        <v>38884.9953865413</v>
      </c>
      <c r="AZ28" s="18">
        <f ca="1" t="shared" ref="AZ28:BD28" si="214">AJ28-AU28-AE28</f>
        <v>23993.8806351849</v>
      </c>
      <c r="BA28" s="18">
        <f ca="1" t="shared" si="214"/>
        <v>25807.3083298087</v>
      </c>
      <c r="BB28" s="18">
        <f ca="1" t="shared" si="214"/>
        <v>28448.7169032573</v>
      </c>
      <c r="BC28" s="18">
        <f ca="1" t="shared" si="214"/>
        <v>35710.1528176884</v>
      </c>
      <c r="BD28" s="18">
        <f ca="1" t="shared" si="214"/>
        <v>44534.4592055168</v>
      </c>
      <c r="BE28" s="18">
        <f ca="1" t="shared" ref="BE28:BI28" si="215">AZ28/Z28</f>
        <v>20850.423240534</v>
      </c>
      <c r="BF28" s="18">
        <f ca="1" t="shared" si="215"/>
        <v>19523.2089790373</v>
      </c>
      <c r="BG28" s="18">
        <f ca="1" t="shared" si="215"/>
        <v>18296.7785638414</v>
      </c>
      <c r="BH28" s="18">
        <f ca="1" t="shared" si="215"/>
        <v>19170.8084047796</v>
      </c>
      <c r="BI28" s="18">
        <f ca="1" t="shared" si="215"/>
        <v>19715.3479509292</v>
      </c>
      <c r="BJ28" s="18">
        <f ca="1" t="shared" si="26"/>
        <v>65287.5673599509</v>
      </c>
      <c r="BK28" s="18">
        <f ca="1" t="shared" si="27"/>
        <v>32082.4059926508</v>
      </c>
      <c r="BL28" s="18">
        <f ca="1" t="shared" si="28"/>
        <v>97369.9733526016</v>
      </c>
      <c r="BM28" s="18">
        <f ca="1">BK28*'Ejercicio 3 - TIR'!$D$5</f>
        <v>16041.2029963254</v>
      </c>
      <c r="BN28" s="18">
        <f ca="1" t="shared" si="29"/>
        <v>81328.7703562762</v>
      </c>
      <c r="BO28" s="18">
        <f ca="1" t="shared" si="30"/>
        <v>36004.1422889126</v>
      </c>
      <c r="BP28" s="18">
        <f ca="1" t="shared" si="31"/>
        <v>-99916.9221540781</v>
      </c>
      <c r="BQ28" s="18">
        <f ca="1" t="shared" ref="BQ28:BT28" si="216">BE28</f>
        <v>20850.423240534</v>
      </c>
      <c r="BR28" s="18">
        <f ca="1" t="shared" si="216"/>
        <v>19523.2089790373</v>
      </c>
      <c r="BS28" s="18">
        <f ca="1" t="shared" si="216"/>
        <v>18296.7785638414</v>
      </c>
      <c r="BT28" s="18">
        <f ca="1" t="shared" si="216"/>
        <v>19170.8084047796</v>
      </c>
      <c r="BU28" s="18">
        <f ca="1" t="shared" si="33"/>
        <v>55719.4902398418</v>
      </c>
      <c r="BV28" s="20">
        <f ca="1" t="shared" si="34"/>
        <v>8.85754969996162</v>
      </c>
    </row>
    <row r="29" ht="15" customHeight="1" spans="1:74">
      <c r="A29" s="16">
        <v>28</v>
      </c>
      <c r="B29" s="17">
        <f ca="1" t="shared" ref="B29:F29" si="217">RAND()</f>
        <v>0.827526177745989</v>
      </c>
      <c r="C29" s="18">
        <f ca="1">IF(B29&lt;=('Ejercicio 3 - TIR'!$D$13-'Ejercicio 3 - TIR'!$C$13)/('Ejercicio 3 - TIR'!$E$13-'Ejercicio 3 - TIR'!$C$13),'Ejercicio 3 - TIR'!$C$13+SQRT(('Ejercicio 3 - TIR'!$E$13-'Ejercicio 3 - TIR'!$C$13)*('Ejercicio 3 - TIR'!$D$13-'Ejercicio 3 - TIR'!$C$13)*B29),'Ejercicio 3 - TIR'!$E$13-SQRT(('Ejercicio 3 - TIR'!$E$13-'Ejercicio 3 - TIR'!$C$13)*('Ejercicio 3 - TIR'!$E$13-'Ejercicio 3 - TIR'!$D$13)*(1-B29)))</f>
        <v>85613.5971589555</v>
      </c>
      <c r="D29" s="17">
        <f ca="1" t="shared" si="217"/>
        <v>0.458702262993875</v>
      </c>
      <c r="E29" s="18">
        <f ca="1">IF(D29&lt;=('Ejercicio 3 - TIR'!$D$14-'Ejercicio 3 - TIR'!$C$14)/('Ejercicio 3 - TIR'!$E$14-'Ejercicio 3 - TIR'!$C$14),'Ejercicio 3 - TIR'!$C$14+SQRT(('Ejercicio 3 - TIR'!$E$14-'Ejercicio 3 - TIR'!$C$14)*('Ejercicio 3 - TIR'!$D$14-'Ejercicio 3 - TIR'!$C$14)*D29),'Ejercicio 3 - TIR'!$E$14-SQRT(('Ejercicio 3 - TIR'!$E$14-'Ejercicio 3 - TIR'!$C$14)*('Ejercicio 3 - TIR'!$E$14-'Ejercicio 3 - TIR'!$D$14)*(1-D29)))</f>
        <v>30989.1920145351</v>
      </c>
      <c r="F29" s="17">
        <f ca="1" t="shared" si="217"/>
        <v>0.964930575002331</v>
      </c>
      <c r="G29" s="18">
        <f ca="1">IF(F29&lt;=('Ejercicio 3 - TIR'!$D$18-'Ejercicio 3 - TIR'!$C$18)/('Ejercicio 3 - TIR'!$E$18-'Ejercicio 3 - TIR'!$C$18),'Ejercicio 3 - TIR'!$C$18+SQRT(('Ejercicio 3 - TIR'!$E$18-'Ejercicio 3 - TIR'!$C$18)*('Ejercicio 3 - TIR'!$D$18-'Ejercicio 3 - TIR'!$C$18)*F29),'Ejercicio 3 - TIR'!$E$18-SQRT(('Ejercicio 3 - TIR'!$E$18-'Ejercicio 3 - TIR'!$C$18)*('Ejercicio 3 - TIR'!$E$18-'Ejercicio 3 - TIR'!$D$18)*(1-F29)))</f>
        <v>43378.2087449905</v>
      </c>
      <c r="H29" s="17">
        <f ca="1" t="shared" ref="H29:L29" si="218">RAND()</f>
        <v>0.170364992073509</v>
      </c>
      <c r="I29" s="18">
        <f ca="1">IF(H29&lt;=('Ejercicio 3 - TIR'!$D$18-'Ejercicio 3 - TIR'!$C$18)/('Ejercicio 3 - TIR'!$E$18-'Ejercicio 3 - TIR'!$C$18),'Ejercicio 3 - TIR'!$C$18+SQRT(('Ejercicio 3 - TIR'!$E$18-'Ejercicio 3 - TIR'!$C$18)*('Ejercicio 3 - TIR'!$D$18-'Ejercicio 3 - TIR'!$C$18)*H29),'Ejercicio 3 - TIR'!$E$18-SQRT(('Ejercicio 3 - TIR'!$E$18-'Ejercicio 3 - TIR'!$C$18)*('Ejercicio 3 - TIR'!$E$18-'Ejercicio 3 - TIR'!$D$18)*(1-H29)))</f>
        <v>35055.1705026662</v>
      </c>
      <c r="J29" s="17">
        <f ca="1" t="shared" si="218"/>
        <v>0.719884382313466</v>
      </c>
      <c r="K29" s="18">
        <f ca="1">IF(J29&lt;=('Ejercicio 3 - TIR'!$D$18-'Ejercicio 3 - TIR'!$C$18)/('Ejercicio 3 - TIR'!$E$18-'Ejercicio 3 - TIR'!$C$18),'Ejercicio 3 - TIR'!$C$18+SQRT(('Ejercicio 3 - TIR'!$E$18-'Ejercicio 3 - TIR'!$C$18)*('Ejercicio 3 - TIR'!$D$18-'Ejercicio 3 - TIR'!$C$18)*J29),'Ejercicio 3 - TIR'!$E$18-SQRT(('Ejercicio 3 - TIR'!$E$18-'Ejercicio 3 - TIR'!$C$18)*('Ejercicio 3 - TIR'!$E$18-'Ejercicio 3 - TIR'!$D$18)*(1-J29)))</f>
        <v>40416.4782834059</v>
      </c>
      <c r="L29" s="17">
        <f ca="1" t="shared" si="218"/>
        <v>0.0357397014745955</v>
      </c>
      <c r="M29" s="18">
        <f ca="1">IF(L29&lt;=('Ejercicio 3 - TIR'!$D$18-'Ejercicio 3 - TIR'!$C$18)/('Ejercicio 3 - TIR'!$E$18-'Ejercicio 3 - TIR'!$C$18),'Ejercicio 3 - TIR'!$C$18+SQRT(('Ejercicio 3 - TIR'!$E$18-'Ejercicio 3 - TIR'!$C$18)*('Ejercicio 3 - TIR'!$D$18-'Ejercicio 3 - TIR'!$C$18)*L29),'Ejercicio 3 - TIR'!$E$18-SQRT(('Ejercicio 3 - TIR'!$E$18-'Ejercicio 3 - TIR'!$C$18)*('Ejercicio 3 - TIR'!$E$18-'Ejercicio 3 - TIR'!$D$18)*(1-L29)))</f>
        <v>32315.3736677239</v>
      </c>
      <c r="N29" s="17">
        <f ca="1" t="shared" ref="N29:R29" si="219">RAND()</f>
        <v>0.0727569615989694</v>
      </c>
      <c r="O29" s="18">
        <f ca="1">IF(N29&lt;=('Ejercicio 3 - TIR'!$D$18-'Ejercicio 3 - TIR'!$C$18)/('Ejercicio 3 - TIR'!$E$18-'Ejercicio 3 - TIR'!$C$18),'Ejercicio 3 - TIR'!$C$18+SQRT(('Ejercicio 3 - TIR'!$E$18-'Ejercicio 3 - TIR'!$C$18)*('Ejercicio 3 - TIR'!$D$18-'Ejercicio 3 - TIR'!$C$18)*N29),'Ejercicio 3 - TIR'!$E$18-SQRT(('Ejercicio 3 - TIR'!$E$18-'Ejercicio 3 - TIR'!$C$18)*('Ejercicio 3 - TIR'!$E$18-'Ejercicio 3 - TIR'!$D$18)*(1-N29)))</f>
        <v>33303.5653830135</v>
      </c>
      <c r="P29" s="17">
        <f ca="1" t="shared" si="219"/>
        <v>0.510557866728458</v>
      </c>
      <c r="Q29" s="19">
        <f ca="1">IF(P29&lt;=('Ejercicio 3 - TIR'!$D$22-'Ejercicio 3 - TIR'!$C$22)/('Ejercicio 3 - TIR'!$E$22-'Ejercicio 3 - TIR'!$C$22),'Ejercicio 3 - TIR'!$C$22+SQRT(('Ejercicio 3 - TIR'!$E$22-'Ejercicio 3 - TIR'!$C$22)*('Ejercicio 3 - TIR'!$D$22-'Ejercicio 3 - TIR'!$C$22)*P29),'Ejercicio 3 - TIR'!$E$22-SQRT(('Ejercicio 3 - TIR'!$E$22-'Ejercicio 3 - TIR'!$C$22)*('Ejercicio 3 - TIR'!$E$22-'Ejercicio 3 - TIR'!$D$22)*(1-P29)))</f>
        <v>0.150318425919625</v>
      </c>
      <c r="R29" s="17">
        <f ca="1" t="shared" si="219"/>
        <v>0.705526863179701</v>
      </c>
      <c r="S29" s="19">
        <f ca="1">IF(R29&lt;=('Ejercicio 3 - TIR'!$D$23-'Ejercicio 3 - TIR'!$C$23)/('Ejercicio 3 - TIR'!$E$23-'Ejercicio 3 - TIR'!$C$23),'Ejercicio 3 - TIR'!$C$23+SQRT(('Ejercicio 3 - TIR'!$E$23-'Ejercicio 3 - TIR'!$C$23)*('Ejercicio 3 - TIR'!$D$23-'Ejercicio 3 - TIR'!$C$23)*R29),'Ejercicio 3 - TIR'!$E$23-SQRT(('Ejercicio 3 - TIR'!$E$23-'Ejercicio 3 - TIR'!$C$23)*('Ejercicio 3 - TIR'!$E$23-'Ejercicio 3 - TIR'!$D$23)*(1-R29)))</f>
        <v>0.156977149475433</v>
      </c>
      <c r="T29" s="17">
        <f ca="1" t="shared" ref="T29:X29" si="220">RAND()</f>
        <v>0.0356632601258016</v>
      </c>
      <c r="U29" s="19">
        <f ca="1">IF(T29&lt;=('Ejercicio 3 - TIR'!$D$24-'Ejercicio 3 - TIR'!$C$24)/('Ejercicio 3 - TIR'!$E$24-'Ejercicio 3 - TIR'!$C$24),'Ejercicio 3 - TIR'!$C$24+SQRT(('Ejercicio 3 - TIR'!$E$24-'Ejercicio 3 - TIR'!$C$24)*('Ejercicio 3 - TIR'!$D$24-'Ejercicio 3 - TIR'!$C$24)*T29),'Ejercicio 3 - TIR'!$E$24-SQRT(('Ejercicio 3 - TIR'!$E$24-'Ejercicio 3 - TIR'!$C$24)*('Ejercicio 3 - TIR'!$E$24-'Ejercicio 3 - TIR'!$D$24)*(1-T29)))</f>
        <v>0.158654065302745</v>
      </c>
      <c r="V29" s="17">
        <f ca="1" t="shared" si="220"/>
        <v>0.780835920469888</v>
      </c>
      <c r="W29" s="19">
        <f ca="1">IF(V29&lt;=('Ejercicio 3 - TIR'!$D$25-'Ejercicio 3 - TIR'!$C$25)/('Ejercicio 3 - TIR'!$E$25-'Ejercicio 3 - TIR'!$C$25),'Ejercicio 3 - TIR'!$C$25+SQRT(('Ejercicio 3 - TIR'!$E$25-'Ejercicio 3 - TIR'!$C$25)*('Ejercicio 3 - TIR'!$D$25-'Ejercicio 3 - TIR'!$C$25)*V29),'Ejercicio 3 - TIR'!$E$25-SQRT(('Ejercicio 3 - TIR'!$E$25-'Ejercicio 3 - TIR'!$C$25)*('Ejercicio 3 - TIR'!$E$25-'Ejercicio 3 - TIR'!$D$25)*(1-V29)))</f>
        <v>0.22230389416623</v>
      </c>
      <c r="X29" s="17">
        <f ca="1" t="shared" si="220"/>
        <v>0.754849443677196</v>
      </c>
      <c r="Y29" s="19">
        <f ca="1">IF(X29&lt;=('Ejercicio 3 - TIR'!$D$26-'Ejercicio 3 - TIR'!$C$26)/('Ejercicio 3 - TIR'!$E$26-'Ejercicio 3 - TIR'!$C$26),'Ejercicio 3 - TIR'!$C$26+SQRT(('Ejercicio 3 - TIR'!$E$26-'Ejercicio 3 - TIR'!$C$26)*('Ejercicio 3 - TIR'!$D$26-'Ejercicio 3 - TIR'!$C$26)*X29),'Ejercicio 3 - TIR'!$E$26-SQRT(('Ejercicio 3 - TIR'!$E$26-'Ejercicio 3 - TIR'!$C$26)*('Ejercicio 3 - TIR'!$E$26-'Ejercicio 3 - TIR'!$D$26)*(1-X29)))</f>
        <v>0.243615758848876</v>
      </c>
      <c r="Z29" s="17">
        <f ca="1" t="shared" si="4"/>
        <v>1.15031842591963</v>
      </c>
      <c r="AA29" s="17">
        <f ca="1" t="shared" si="5"/>
        <v>1.33089213340956</v>
      </c>
      <c r="AB29" s="17">
        <f ca="1" t="shared" si="6"/>
        <v>1.54204358085443</v>
      </c>
      <c r="AC29" s="17">
        <f ca="1" t="shared" si="7"/>
        <v>1.8848458738524</v>
      </c>
      <c r="AD29" s="17">
        <f ca="1" t="shared" si="8"/>
        <v>2.34402403172413</v>
      </c>
      <c r="AE29" s="16">
        <f ca="1" t="shared" si="9"/>
        <v>4658.24656414593</v>
      </c>
      <c r="AF29" s="16">
        <f ca="1" t="shared" si="10"/>
        <v>5389.48483133929</v>
      </c>
      <c r="AG29" s="16">
        <f ca="1" t="shared" si="11"/>
        <v>6244.54850971875</v>
      </c>
      <c r="AH29" s="16">
        <f ca="1" t="shared" si="12"/>
        <v>7632.73596073915</v>
      </c>
      <c r="AI29" s="16">
        <f ca="1" t="shared" si="13"/>
        <v>9492.19072390773</v>
      </c>
      <c r="AJ29" s="18">
        <f ca="1" t="shared" si="14"/>
        <v>49898.7528027504</v>
      </c>
      <c r="AK29" s="18">
        <f ca="1" t="shared" si="15"/>
        <v>46654.6506573291</v>
      </c>
      <c r="AL29" s="18">
        <f ca="1" t="shared" si="16"/>
        <v>62323.9708976683</v>
      </c>
      <c r="AM29" s="18">
        <f ca="1" t="shared" si="17"/>
        <v>60909.498719608</v>
      </c>
      <c r="AN29" s="18">
        <f ca="1" t="shared" si="18"/>
        <v>78064.3575998795</v>
      </c>
      <c r="AO29" s="18">
        <f ca="1">C29/'Ejercicio 3 - TIR'!$D$7</f>
        <v>17122.7194317911</v>
      </c>
      <c r="AP29" s="18">
        <f ca="1" t="shared" si="19"/>
        <v>32776.0333709593</v>
      </c>
      <c r="AQ29" s="18">
        <f ca="1" t="shared" si="20"/>
        <v>29531.931225538</v>
      </c>
      <c r="AR29" s="18">
        <f ca="1" t="shared" si="21"/>
        <v>45201.2514658772</v>
      </c>
      <c r="AS29" s="18">
        <f ca="1" t="shared" si="22"/>
        <v>43786.7792878169</v>
      </c>
      <c r="AT29" s="18">
        <f ca="1" t="shared" si="23"/>
        <v>60941.6381680884</v>
      </c>
      <c r="AU29" s="18">
        <f ca="1">AP29*'Ejercicio 3 - TIR'!$D$5</f>
        <v>16388.0166854797</v>
      </c>
      <c r="AV29" s="18">
        <f ca="1">AQ29*'Ejercicio 3 - TIR'!$D$5</f>
        <v>14765.965612769</v>
      </c>
      <c r="AW29" s="18">
        <f ca="1">AR29*'Ejercicio 3 - TIR'!$D$5</f>
        <v>22600.6257329386</v>
      </c>
      <c r="AX29" s="18">
        <f ca="1">AS29*'Ejercicio 3 - TIR'!$D$5</f>
        <v>21893.3896439084</v>
      </c>
      <c r="AY29" s="18">
        <f ca="1">AT29*'Ejercicio 3 - TIR'!$D$5</f>
        <v>30470.8190840442</v>
      </c>
      <c r="AZ29" s="18">
        <f ca="1" t="shared" ref="AZ29:BD29" si="221">AJ29-AU29-AE29</f>
        <v>28852.4895531248</v>
      </c>
      <c r="BA29" s="18">
        <f ca="1" t="shared" si="221"/>
        <v>26499.2002132208</v>
      </c>
      <c r="BB29" s="18">
        <f ca="1" t="shared" si="221"/>
        <v>33478.796655011</v>
      </c>
      <c r="BC29" s="18">
        <f ca="1" t="shared" si="221"/>
        <v>31383.3731149604</v>
      </c>
      <c r="BD29" s="18">
        <f ca="1" t="shared" si="221"/>
        <v>38101.3477919276</v>
      </c>
      <c r="BE29" s="18">
        <f ca="1" t="shared" ref="BE29:BI29" si="222">AZ29/Z29</f>
        <v>25082.1762939758</v>
      </c>
      <c r="BF29" s="18">
        <f ca="1" t="shared" si="222"/>
        <v>19910.8549430927</v>
      </c>
      <c r="BG29" s="18">
        <f ca="1" t="shared" si="222"/>
        <v>21710.6682785585</v>
      </c>
      <c r="BH29" s="18">
        <f ca="1" t="shared" si="222"/>
        <v>16650.3657144212</v>
      </c>
      <c r="BI29" s="18">
        <f ca="1" t="shared" si="222"/>
        <v>16254.6745580515</v>
      </c>
      <c r="BJ29" s="18">
        <f ca="1" t="shared" si="26"/>
        <v>72639.4108057836</v>
      </c>
      <c r="BK29" s="18">
        <f ca="1" t="shared" si="27"/>
        <v>40136.065836588</v>
      </c>
      <c r="BL29" s="18">
        <f ca="1" t="shared" si="28"/>
        <v>112775.476642372</v>
      </c>
      <c r="BM29" s="18">
        <f ca="1">BK29*'Ejercicio 3 - TIR'!$D$5</f>
        <v>20068.032918294</v>
      </c>
      <c r="BN29" s="18">
        <f ca="1" t="shared" si="29"/>
        <v>92707.4437240776</v>
      </c>
      <c r="BO29" s="18">
        <f ca="1" t="shared" si="30"/>
        <v>39550.5517304306</v>
      </c>
      <c r="BP29" s="18">
        <f ca="1" t="shared" si="31"/>
        <v>-116602.789173491</v>
      </c>
      <c r="BQ29" s="18">
        <f ca="1" t="shared" ref="BQ29:BT29" si="223">BE29</f>
        <v>25082.1762939758</v>
      </c>
      <c r="BR29" s="18">
        <f ca="1" t="shared" si="223"/>
        <v>19910.8549430927</v>
      </c>
      <c r="BS29" s="18">
        <f ca="1" t="shared" si="223"/>
        <v>21710.6682785585</v>
      </c>
      <c r="BT29" s="18">
        <f ca="1" t="shared" si="223"/>
        <v>16650.3657144212</v>
      </c>
      <c r="BU29" s="18">
        <f ca="1" t="shared" si="33"/>
        <v>55805.2262884821</v>
      </c>
      <c r="BV29" s="20">
        <f ca="1" t="shared" si="34"/>
        <v>5.41428879121975</v>
      </c>
    </row>
    <row r="30" ht="15" customHeight="1" spans="1:74">
      <c r="A30" s="16">
        <v>29</v>
      </c>
      <c r="B30" s="17">
        <f ca="1" t="shared" ref="B30:F30" si="224">RAND()</f>
        <v>0.0344271725507752</v>
      </c>
      <c r="C30" s="18">
        <f ca="1">IF(B30&lt;=('Ejercicio 3 - TIR'!$D$13-'Ejercicio 3 - TIR'!$C$13)/('Ejercicio 3 - TIR'!$E$13-'Ejercicio 3 - TIR'!$C$13),'Ejercicio 3 - TIR'!$C$13+SQRT(('Ejercicio 3 - TIR'!$E$13-'Ejercicio 3 - TIR'!$C$13)*('Ejercicio 3 - TIR'!$D$13-'Ejercicio 3 - TIR'!$C$13)*B30),'Ejercicio 3 - TIR'!$E$13-SQRT(('Ejercicio 3 - TIR'!$E$13-'Ejercicio 3 - TIR'!$C$13)*('Ejercicio 3 - TIR'!$E$13-'Ejercicio 3 - TIR'!$D$13)*(1-B30)))</f>
        <v>63710.9121547552</v>
      </c>
      <c r="D30" s="17">
        <f ca="1" t="shared" si="224"/>
        <v>0.281781856844886</v>
      </c>
      <c r="E30" s="18">
        <f ca="1">IF(D30&lt;=('Ejercicio 3 - TIR'!$D$14-'Ejercicio 3 - TIR'!$C$14)/('Ejercicio 3 - TIR'!$E$14-'Ejercicio 3 - TIR'!$C$14),'Ejercicio 3 - TIR'!$C$14+SQRT(('Ejercicio 3 - TIR'!$E$14-'Ejercicio 3 - TIR'!$C$14)*('Ejercicio 3 - TIR'!$D$14-'Ejercicio 3 - TIR'!$C$14)*D30),'Ejercicio 3 - TIR'!$E$14-SQRT(('Ejercicio 3 - TIR'!$E$14-'Ejercicio 3 - TIR'!$C$14)*('Ejercicio 3 - TIR'!$E$14-'Ejercicio 3 - TIR'!$D$14)*(1-D30)))</f>
        <v>29597.1338095999</v>
      </c>
      <c r="F30" s="17">
        <f ca="1" t="shared" si="224"/>
        <v>0.826727628078427</v>
      </c>
      <c r="G30" s="18">
        <f ca="1">IF(F30&lt;=('Ejercicio 3 - TIR'!$D$18-'Ejercicio 3 - TIR'!$C$18)/('Ejercicio 3 - TIR'!$E$18-'Ejercicio 3 - TIR'!$C$18),'Ejercicio 3 - TIR'!$C$18+SQRT(('Ejercicio 3 - TIR'!$E$18-'Ejercicio 3 - TIR'!$C$18)*('Ejercicio 3 - TIR'!$D$18-'Ejercicio 3 - TIR'!$C$18)*F30),'Ejercicio 3 - TIR'!$E$18-SQRT(('Ejercicio 3 - TIR'!$E$18-'Ejercicio 3 - TIR'!$C$18)*('Ejercicio 3 - TIR'!$E$18-'Ejercicio 3 - TIR'!$D$18)*(1-F30)))</f>
        <v>41395.0828173011</v>
      </c>
      <c r="H30" s="17">
        <f ca="1" t="shared" ref="H30:L30" si="225">RAND()</f>
        <v>0.741865291812046</v>
      </c>
      <c r="I30" s="18">
        <f ca="1">IF(H30&lt;=('Ejercicio 3 - TIR'!$D$18-'Ejercicio 3 - TIR'!$C$18)/('Ejercicio 3 - TIR'!$E$18-'Ejercicio 3 - TIR'!$C$18),'Ejercicio 3 - TIR'!$C$18+SQRT(('Ejercicio 3 - TIR'!$E$18-'Ejercicio 3 - TIR'!$C$18)*('Ejercicio 3 - TIR'!$D$18-'Ejercicio 3 - TIR'!$C$18)*H30),'Ejercicio 3 - TIR'!$E$18-SQRT(('Ejercicio 3 - TIR'!$E$18-'Ejercicio 3 - TIR'!$C$18)*('Ejercicio 3 - TIR'!$E$18-'Ejercicio 3 - TIR'!$D$18)*(1-H30)))</f>
        <v>40599.9882825046</v>
      </c>
      <c r="J30" s="17">
        <f ca="1" t="shared" si="225"/>
        <v>0.586287615370201</v>
      </c>
      <c r="K30" s="18">
        <f ca="1">IF(J30&lt;=('Ejercicio 3 - TIR'!$D$18-'Ejercicio 3 - TIR'!$C$18)/('Ejercicio 3 - TIR'!$E$18-'Ejercicio 3 - TIR'!$C$18),'Ejercicio 3 - TIR'!$C$18+SQRT(('Ejercicio 3 - TIR'!$E$18-'Ejercicio 3 - TIR'!$C$18)*('Ejercicio 3 - TIR'!$D$18-'Ejercicio 3 - TIR'!$C$18)*J30),'Ejercicio 3 - TIR'!$E$18-SQRT(('Ejercicio 3 - TIR'!$E$18-'Ejercicio 3 - TIR'!$C$18)*('Ejercicio 3 - TIR'!$E$18-'Ejercicio 3 - TIR'!$D$18)*(1-J30)))</f>
        <v>39377.8005046775</v>
      </c>
      <c r="L30" s="17">
        <f ca="1" t="shared" si="225"/>
        <v>0.220284462603328</v>
      </c>
      <c r="M30" s="18">
        <f ca="1">IF(L30&lt;=('Ejercicio 3 - TIR'!$D$18-'Ejercicio 3 - TIR'!$C$18)/('Ejercicio 3 - TIR'!$E$18-'Ejercicio 3 - TIR'!$C$18),'Ejercicio 3 - TIR'!$C$18+SQRT(('Ejercicio 3 - TIR'!$E$18-'Ejercicio 3 - TIR'!$C$18)*('Ejercicio 3 - TIR'!$D$18-'Ejercicio 3 - TIR'!$C$18)*L30),'Ejercicio 3 - TIR'!$E$18-SQRT(('Ejercicio 3 - TIR'!$E$18-'Ejercicio 3 - TIR'!$C$18)*('Ejercicio 3 - TIR'!$E$18-'Ejercicio 3 - TIR'!$D$18)*(1-L30)))</f>
        <v>35748.275340526</v>
      </c>
      <c r="N30" s="17">
        <f ca="1" t="shared" ref="N30:R30" si="226">RAND()</f>
        <v>0.518035182466766</v>
      </c>
      <c r="O30" s="18">
        <f ca="1">IF(N30&lt;=('Ejercicio 3 - TIR'!$D$18-'Ejercicio 3 - TIR'!$C$18)/('Ejercicio 3 - TIR'!$E$18-'Ejercicio 3 - TIR'!$C$18),'Ejercicio 3 - TIR'!$C$18+SQRT(('Ejercicio 3 - TIR'!$E$18-'Ejercicio 3 - TIR'!$C$18)*('Ejercicio 3 - TIR'!$D$18-'Ejercicio 3 - TIR'!$C$18)*N30),'Ejercicio 3 - TIR'!$E$18-SQRT(('Ejercicio 3 - TIR'!$E$18-'Ejercicio 3 - TIR'!$C$18)*('Ejercicio 3 - TIR'!$E$18-'Ejercicio 3 - TIR'!$D$18)*(1-N30)))</f>
        <v>38815.059691801</v>
      </c>
      <c r="P30" s="17">
        <f ca="1" t="shared" si="226"/>
        <v>0.697535239225673</v>
      </c>
      <c r="Q30" s="19">
        <f ca="1">IF(P30&lt;=('Ejercicio 3 - TIR'!$D$22-'Ejercicio 3 - TIR'!$C$22)/('Ejercicio 3 - TIR'!$E$22-'Ejercicio 3 - TIR'!$C$22),'Ejercicio 3 - TIR'!$C$22+SQRT(('Ejercicio 3 - TIR'!$E$22-'Ejercicio 3 - TIR'!$C$22)*('Ejercicio 3 - TIR'!$D$22-'Ejercicio 3 - TIR'!$C$22)*P30),'Ejercicio 3 - TIR'!$E$22-SQRT(('Ejercicio 3 - TIR'!$E$22-'Ejercicio 3 - TIR'!$C$22)*('Ejercicio 3 - TIR'!$E$22-'Ejercicio 3 - TIR'!$D$22)*(1-P30)))</f>
        <v>0.156666835418362</v>
      </c>
      <c r="R30" s="17">
        <f ca="1" t="shared" si="226"/>
        <v>0.774100468005946</v>
      </c>
      <c r="S30" s="19">
        <f ca="1">IF(R30&lt;=('Ejercicio 3 - TIR'!$D$23-'Ejercicio 3 - TIR'!$C$23)/('Ejercicio 3 - TIR'!$E$23-'Ejercicio 3 - TIR'!$C$23),'Ejercicio 3 - TIR'!$C$23+SQRT(('Ejercicio 3 - TIR'!$E$23-'Ejercicio 3 - TIR'!$C$23)*('Ejercicio 3 - TIR'!$D$23-'Ejercicio 3 - TIR'!$C$23)*R30),'Ejercicio 3 - TIR'!$E$23-SQRT(('Ejercicio 3 - TIR'!$E$23-'Ejercicio 3 - TIR'!$C$23)*('Ejercicio 3 - TIR'!$E$23-'Ejercicio 3 - TIR'!$D$23)*(1-R30)))</f>
        <v>0.159835200035971</v>
      </c>
      <c r="T30" s="17">
        <f ca="1" t="shared" ref="T30:X30" si="227">RAND()</f>
        <v>0.878634084509758</v>
      </c>
      <c r="U30" s="19">
        <f ca="1">IF(T30&lt;=('Ejercicio 3 - TIR'!$D$24-'Ejercicio 3 - TIR'!$C$24)/('Ejercicio 3 - TIR'!$E$24-'Ejercicio 3 - TIR'!$C$24),'Ejercicio 3 - TIR'!$C$24+SQRT(('Ejercicio 3 - TIR'!$E$24-'Ejercicio 3 - TIR'!$C$24)*('Ejercicio 3 - TIR'!$D$24-'Ejercicio 3 - TIR'!$C$24)*T30),'Ejercicio 3 - TIR'!$E$24-SQRT(('Ejercicio 3 - TIR'!$E$24-'Ejercicio 3 - TIR'!$C$24)*('Ejercicio 3 - TIR'!$E$24-'Ejercicio 3 - TIR'!$D$24)*(1-T30)))</f>
        <v>0.201565668892724</v>
      </c>
      <c r="V30" s="17">
        <f ca="1" t="shared" si="227"/>
        <v>0.341924347069275</v>
      </c>
      <c r="W30" s="19">
        <f ca="1">IF(V30&lt;=('Ejercicio 3 - TIR'!$D$25-'Ejercicio 3 - TIR'!$C$25)/('Ejercicio 3 - TIR'!$E$25-'Ejercicio 3 - TIR'!$C$25),'Ejercicio 3 - TIR'!$C$25+SQRT(('Ejercicio 3 - TIR'!$E$25-'Ejercicio 3 - TIR'!$C$25)*('Ejercicio 3 - TIR'!$D$25-'Ejercicio 3 - TIR'!$C$25)*V30),'Ejercicio 3 - TIR'!$E$25-SQRT(('Ejercicio 3 - TIR'!$E$25-'Ejercicio 3 - TIR'!$C$25)*('Ejercicio 3 - TIR'!$E$25-'Ejercicio 3 - TIR'!$D$25)*(1-V30)))</f>
        <v>0.202007659097961</v>
      </c>
      <c r="X30" s="17">
        <f ca="1" t="shared" si="227"/>
        <v>0.00246851534190062</v>
      </c>
      <c r="Y30" s="19">
        <f ca="1">IF(X30&lt;=('Ejercicio 3 - TIR'!$D$26-'Ejercicio 3 - TIR'!$C$26)/('Ejercicio 3 - TIR'!$E$26-'Ejercicio 3 - TIR'!$C$26),'Ejercicio 3 - TIR'!$C$26+SQRT(('Ejercicio 3 - TIR'!$E$26-'Ejercicio 3 - TIR'!$C$26)*('Ejercicio 3 - TIR'!$D$26-'Ejercicio 3 - TIR'!$C$26)*X30),'Ejercicio 3 - TIR'!$E$26-SQRT(('Ejercicio 3 - TIR'!$E$26-'Ejercicio 3 - TIR'!$C$26)*('Ejercicio 3 - TIR'!$E$26-'Ejercicio 3 - TIR'!$D$26)*(1-X30)))</f>
        <v>0.192581664467574</v>
      </c>
      <c r="Z30" s="17">
        <f ca="1" t="shared" si="4"/>
        <v>1.15666683541836</v>
      </c>
      <c r="AA30" s="17">
        <f ca="1" t="shared" si="5"/>
        <v>1.34154291043243</v>
      </c>
      <c r="AB30" s="17">
        <f ca="1" t="shared" si="6"/>
        <v>1.61195190452203</v>
      </c>
      <c r="AC30" s="17">
        <f ca="1" t="shared" si="7"/>
        <v>1.93757853533303</v>
      </c>
      <c r="AD30" s="17">
        <f ca="1" t="shared" si="8"/>
        <v>2.31072063470411</v>
      </c>
      <c r="AE30" s="16">
        <f ca="1" t="shared" si="9"/>
        <v>4636.88929140383</v>
      </c>
      <c r="AF30" s="16">
        <f ca="1" t="shared" si="10"/>
        <v>5378.02741884002</v>
      </c>
      <c r="AG30" s="16">
        <f ca="1" t="shared" si="11"/>
        <v>6462.05311284192</v>
      </c>
      <c r="AH30" s="16">
        <f ca="1" t="shared" si="12"/>
        <v>7767.4373351338</v>
      </c>
      <c r="AI30" s="16">
        <f ca="1" t="shared" si="13"/>
        <v>9263.30334578145</v>
      </c>
      <c r="AJ30" s="18">
        <f ca="1" t="shared" si="14"/>
        <v>47880.3194441687</v>
      </c>
      <c r="AK30" s="18">
        <f ca="1" t="shared" si="15"/>
        <v>54466.6264440338</v>
      </c>
      <c r="AL30" s="18">
        <f ca="1" t="shared" si="16"/>
        <v>63475.1205194037</v>
      </c>
      <c r="AM30" s="18">
        <f ca="1" t="shared" si="17"/>
        <v>69265.0909749783</v>
      </c>
      <c r="AN30" s="18">
        <f ca="1" t="shared" si="18"/>
        <v>89690.7593671163</v>
      </c>
      <c r="AO30" s="18">
        <f ca="1">C30/'Ejercicio 3 - TIR'!$D$7</f>
        <v>12742.182430951</v>
      </c>
      <c r="AP30" s="18">
        <f ca="1" t="shared" si="19"/>
        <v>35138.1370132176</v>
      </c>
      <c r="AQ30" s="18">
        <f ca="1" t="shared" si="20"/>
        <v>41724.4440130828</v>
      </c>
      <c r="AR30" s="18">
        <f ca="1" t="shared" si="21"/>
        <v>50732.9380884526</v>
      </c>
      <c r="AS30" s="18">
        <f ca="1" t="shared" si="22"/>
        <v>56522.9085440272</v>
      </c>
      <c r="AT30" s="18">
        <f ca="1" t="shared" si="23"/>
        <v>76948.5769361653</v>
      </c>
      <c r="AU30" s="18">
        <f ca="1">AP30*'Ejercicio 3 - TIR'!$D$5</f>
        <v>17569.0685066088</v>
      </c>
      <c r="AV30" s="18">
        <f ca="1">AQ30*'Ejercicio 3 - TIR'!$D$5</f>
        <v>20862.2220065414</v>
      </c>
      <c r="AW30" s="18">
        <f ca="1">AR30*'Ejercicio 3 - TIR'!$D$5</f>
        <v>25366.4690442263</v>
      </c>
      <c r="AX30" s="18">
        <f ca="1">AS30*'Ejercicio 3 - TIR'!$D$5</f>
        <v>28261.4542720136</v>
      </c>
      <c r="AY30" s="18">
        <f ca="1">AT30*'Ejercicio 3 - TIR'!$D$5</f>
        <v>38474.2884680826</v>
      </c>
      <c r="AZ30" s="18">
        <f ca="1" t="shared" ref="AZ30:BD30" si="228">AJ30-AU30-AE30</f>
        <v>25674.361646156</v>
      </c>
      <c r="BA30" s="18">
        <f ca="1" t="shared" si="228"/>
        <v>28226.3770186524</v>
      </c>
      <c r="BB30" s="18">
        <f ca="1" t="shared" si="228"/>
        <v>31646.5983623355</v>
      </c>
      <c r="BC30" s="18">
        <f ca="1" t="shared" si="228"/>
        <v>33236.1993678308</v>
      </c>
      <c r="BD30" s="18">
        <f ca="1" t="shared" si="228"/>
        <v>41953.1675532522</v>
      </c>
      <c r="BE30" s="18">
        <f ca="1" t="shared" ref="BE30:BI30" si="229">AZ30/Z30</f>
        <v>22196.8512107202</v>
      </c>
      <c r="BF30" s="18">
        <f ca="1" t="shared" si="229"/>
        <v>21040.2341953818</v>
      </c>
      <c r="BG30" s="18">
        <f ca="1" t="shared" si="229"/>
        <v>19632.4705926751</v>
      </c>
      <c r="BH30" s="18">
        <f ca="1" t="shared" si="229"/>
        <v>17153.4721105476</v>
      </c>
      <c r="BI30" s="18">
        <f ca="1" t="shared" si="229"/>
        <v>18155.8804310519</v>
      </c>
      <c r="BJ30" s="18">
        <f ca="1" t="shared" si="26"/>
        <v>68390.7078219411</v>
      </c>
      <c r="BK30" s="18">
        <f ca="1" t="shared" si="27"/>
        <v>29443.6238743628</v>
      </c>
      <c r="BL30" s="18">
        <f ca="1" t="shared" si="28"/>
        <v>97834.3316963039</v>
      </c>
      <c r="BM30" s="18">
        <f ca="1">BK30*'Ejercicio 3 - TIR'!$D$5</f>
        <v>14721.8119371814</v>
      </c>
      <c r="BN30" s="18">
        <f ca="1" t="shared" si="29"/>
        <v>83112.5197591225</v>
      </c>
      <c r="BO30" s="18">
        <f ca="1" t="shared" si="30"/>
        <v>35968.2250250754</v>
      </c>
      <c r="BP30" s="18">
        <f ca="1" t="shared" si="31"/>
        <v>-93308.0459643551</v>
      </c>
      <c r="BQ30" s="18">
        <f ca="1" t="shared" ref="BQ30:BT30" si="230">BE30</f>
        <v>22196.8512107202</v>
      </c>
      <c r="BR30" s="18">
        <f ca="1" t="shared" si="230"/>
        <v>21040.2341953818</v>
      </c>
      <c r="BS30" s="18">
        <f ca="1" t="shared" si="230"/>
        <v>19632.4705926751</v>
      </c>
      <c r="BT30" s="18">
        <f ca="1" t="shared" si="230"/>
        <v>17153.4721105476</v>
      </c>
      <c r="BU30" s="18">
        <f ca="1" t="shared" si="33"/>
        <v>54124.1054561273</v>
      </c>
      <c r="BV30" s="20">
        <f ca="1" t="shared" si="34"/>
        <v>11.5715352610737</v>
      </c>
    </row>
    <row r="31" ht="15" customHeight="1" spans="1:74">
      <c r="A31" s="16">
        <v>30</v>
      </c>
      <c r="B31" s="17">
        <f ca="1" t="shared" ref="B31:F31" si="231">RAND()</f>
        <v>0.578453931859888</v>
      </c>
      <c r="C31" s="18">
        <f ca="1">IF(B31&lt;=('Ejercicio 3 - TIR'!$D$13-'Ejercicio 3 - TIR'!$C$13)/('Ejercicio 3 - TIR'!$E$13-'Ejercicio 3 - TIR'!$C$13),'Ejercicio 3 - TIR'!$C$13+SQRT(('Ejercicio 3 - TIR'!$E$13-'Ejercicio 3 - TIR'!$C$13)*('Ejercicio 3 - TIR'!$D$13-'Ejercicio 3 - TIR'!$C$13)*B31),'Ejercicio 3 - TIR'!$E$13-SQRT(('Ejercicio 3 - TIR'!$E$13-'Ejercicio 3 - TIR'!$C$13)*('Ejercicio 3 - TIR'!$E$13-'Ejercicio 3 - TIR'!$D$13)*(1-B31)))</f>
        <v>77508.7732266972</v>
      </c>
      <c r="D31" s="17">
        <f ca="1" t="shared" si="231"/>
        <v>0.624335271166663</v>
      </c>
      <c r="E31" s="18">
        <f ca="1">IF(D31&lt;=('Ejercicio 3 - TIR'!$D$14-'Ejercicio 3 - TIR'!$C$14)/('Ejercicio 3 - TIR'!$E$14-'Ejercicio 3 - TIR'!$C$14),'Ejercicio 3 - TIR'!$C$14+SQRT(('Ejercicio 3 - TIR'!$E$14-'Ejercicio 3 - TIR'!$C$14)*('Ejercicio 3 - TIR'!$D$14-'Ejercicio 3 - TIR'!$C$14)*D31),'Ejercicio 3 - TIR'!$E$14-SQRT(('Ejercicio 3 - TIR'!$E$14-'Ejercicio 3 - TIR'!$C$14)*('Ejercicio 3 - TIR'!$E$14-'Ejercicio 3 - TIR'!$D$14)*(1-D31)))</f>
        <v>32493.3556548215</v>
      </c>
      <c r="F31" s="17">
        <f ca="1" t="shared" si="231"/>
        <v>0.574828303001048</v>
      </c>
      <c r="G31" s="18">
        <f ca="1">IF(F31&lt;=('Ejercicio 3 - TIR'!$D$18-'Ejercicio 3 - TIR'!$C$18)/('Ejercicio 3 - TIR'!$E$18-'Ejercicio 3 - TIR'!$C$18),'Ejercicio 3 - TIR'!$C$18+SQRT(('Ejercicio 3 - TIR'!$E$18-'Ejercicio 3 - TIR'!$C$18)*('Ejercicio 3 - TIR'!$D$18-'Ejercicio 3 - TIR'!$C$18)*F31),'Ejercicio 3 - TIR'!$E$18-SQRT(('Ejercicio 3 - TIR'!$E$18-'Ejercicio 3 - TIR'!$C$18)*('Ejercicio 3 - TIR'!$E$18-'Ejercicio 3 - TIR'!$D$18)*(1-F31)))</f>
        <v>39285.7011286255</v>
      </c>
      <c r="H31" s="17">
        <f ca="1" t="shared" ref="H31:L31" si="232">RAND()</f>
        <v>0.0298331859205507</v>
      </c>
      <c r="I31" s="18">
        <f ca="1">IF(H31&lt;=('Ejercicio 3 - TIR'!$D$18-'Ejercicio 3 - TIR'!$C$18)/('Ejercicio 3 - TIR'!$E$18-'Ejercicio 3 - TIR'!$C$18),'Ejercicio 3 - TIR'!$C$18+SQRT(('Ejercicio 3 - TIR'!$E$18-'Ejercicio 3 - TIR'!$C$18)*('Ejercicio 3 - TIR'!$D$18-'Ejercicio 3 - TIR'!$C$18)*H31),'Ejercicio 3 - TIR'!$E$18-SQRT(('Ejercicio 3 - TIR'!$E$18-'Ejercicio 3 - TIR'!$C$18)*('Ejercicio 3 - TIR'!$E$18-'Ejercicio 3 - TIR'!$D$18)*(1-H31)))</f>
        <v>32115.4143537573</v>
      </c>
      <c r="J31" s="17">
        <f ca="1" t="shared" si="232"/>
        <v>0.174443959209031</v>
      </c>
      <c r="K31" s="18">
        <f ca="1">IF(J31&lt;=('Ejercicio 3 - TIR'!$D$18-'Ejercicio 3 - TIR'!$C$18)/('Ejercicio 3 - TIR'!$E$18-'Ejercicio 3 - TIR'!$C$18),'Ejercicio 3 - TIR'!$C$18+SQRT(('Ejercicio 3 - TIR'!$E$18-'Ejercicio 3 - TIR'!$C$18)*('Ejercicio 3 - TIR'!$D$18-'Ejercicio 3 - TIR'!$C$18)*J31),'Ejercicio 3 - TIR'!$E$18-SQRT(('Ejercicio 3 - TIR'!$E$18-'Ejercicio 3 - TIR'!$C$18)*('Ejercicio 3 - TIR'!$E$18-'Ejercicio 3 - TIR'!$D$18)*(1-J31)))</f>
        <v>35115.3293033151</v>
      </c>
      <c r="L31" s="17">
        <f ca="1" t="shared" si="232"/>
        <v>0.94787468643793</v>
      </c>
      <c r="M31" s="18">
        <f ca="1">IF(L31&lt;=('Ejercicio 3 - TIR'!$D$18-'Ejercicio 3 - TIR'!$C$18)/('Ejercicio 3 - TIR'!$E$18-'Ejercicio 3 - TIR'!$C$18),'Ejercicio 3 - TIR'!$C$18+SQRT(('Ejercicio 3 - TIR'!$E$18-'Ejercicio 3 - TIR'!$C$18)*('Ejercicio 3 - TIR'!$D$18-'Ejercicio 3 - TIR'!$C$18)*L31),'Ejercicio 3 - TIR'!$E$18-SQRT(('Ejercicio 3 - TIR'!$E$18-'Ejercicio 3 - TIR'!$C$18)*('Ejercicio 3 - TIR'!$E$18-'Ejercicio 3 - TIR'!$D$18)*(1-L31)))</f>
        <v>43022.7801039957</v>
      </c>
      <c r="N31" s="17">
        <f ca="1" t="shared" ref="N31:R31" si="233">RAND()</f>
        <v>0.216301388916601</v>
      </c>
      <c r="O31" s="18">
        <f ca="1">IF(N31&lt;=('Ejercicio 3 - TIR'!$D$18-'Ejercicio 3 - TIR'!$C$18)/('Ejercicio 3 - TIR'!$E$18-'Ejercicio 3 - TIR'!$C$18),'Ejercicio 3 - TIR'!$C$18+SQRT(('Ejercicio 3 - TIR'!$E$18-'Ejercicio 3 - TIR'!$C$18)*('Ejercicio 3 - TIR'!$D$18-'Ejercicio 3 - TIR'!$C$18)*N31),'Ejercicio 3 - TIR'!$E$18-SQRT(('Ejercicio 3 - TIR'!$E$18-'Ejercicio 3 - TIR'!$C$18)*('Ejercicio 3 - TIR'!$E$18-'Ejercicio 3 - TIR'!$D$18)*(1-N31)))</f>
        <v>35696.0695516725</v>
      </c>
      <c r="P31" s="17">
        <f ca="1" t="shared" si="233"/>
        <v>0.594061796910744</v>
      </c>
      <c r="Q31" s="19">
        <f ca="1">IF(P31&lt;=('Ejercicio 3 - TIR'!$D$22-'Ejercicio 3 - TIR'!$C$22)/('Ejercicio 3 - TIR'!$E$22-'Ejercicio 3 - TIR'!$C$22),'Ejercicio 3 - TIR'!$C$22+SQRT(('Ejercicio 3 - TIR'!$E$22-'Ejercicio 3 - TIR'!$C$22)*('Ejercicio 3 - TIR'!$D$22-'Ejercicio 3 - TIR'!$C$22)*P31),'Ejercicio 3 - TIR'!$E$22-SQRT(('Ejercicio 3 - TIR'!$E$22-'Ejercicio 3 - TIR'!$C$22)*('Ejercicio 3 - TIR'!$E$22-'Ejercicio 3 - TIR'!$D$22)*(1-P31)))</f>
        <v>0.15296874465437</v>
      </c>
      <c r="R31" s="17">
        <f ca="1" t="shared" si="233"/>
        <v>0.375600291596098</v>
      </c>
      <c r="S31" s="19">
        <f ca="1">IF(R31&lt;=('Ejercicio 3 - TIR'!$D$23-'Ejercicio 3 - TIR'!$C$23)/('Ejercicio 3 - TIR'!$E$23-'Ejercicio 3 - TIR'!$C$23),'Ejercicio 3 - TIR'!$C$23+SQRT(('Ejercicio 3 - TIR'!$E$23-'Ejercicio 3 - TIR'!$C$23)*('Ejercicio 3 - TIR'!$D$23-'Ejercicio 3 - TIR'!$C$23)*R31),'Ejercicio 3 - TIR'!$E$23-SQRT(('Ejercicio 3 - TIR'!$E$23-'Ejercicio 3 - TIR'!$C$23)*('Ejercicio 3 - TIR'!$E$23-'Ejercicio 3 - TIR'!$D$23)*(1-R31)))</f>
        <v>0.146001548509136</v>
      </c>
      <c r="T31" s="17">
        <f ca="1" t="shared" ref="T31:X31" si="234">RAND()</f>
        <v>0.35667148680531</v>
      </c>
      <c r="U31" s="19">
        <f ca="1">IF(T31&lt;=('Ejercicio 3 - TIR'!$D$24-'Ejercicio 3 - TIR'!$C$24)/('Ejercicio 3 - TIR'!$E$24-'Ejercicio 3 - TIR'!$C$24),'Ejercicio 3 - TIR'!$C$24+SQRT(('Ejercicio 3 - TIR'!$E$24-'Ejercicio 3 - TIR'!$C$24)*('Ejercicio 3 - TIR'!$D$24-'Ejercicio 3 - TIR'!$C$24)*T31),'Ejercicio 3 - TIR'!$E$24-SQRT(('Ejercicio 3 - TIR'!$E$24-'Ejercicio 3 - TIR'!$C$24)*('Ejercicio 3 - TIR'!$E$24-'Ejercicio 3 - TIR'!$D$24)*(1-T31)))</f>
        <v>0.177368049296418</v>
      </c>
      <c r="V31" s="17">
        <f ca="1" t="shared" si="234"/>
        <v>0.502153104773913</v>
      </c>
      <c r="W31" s="19">
        <f ca="1">IF(V31&lt;=('Ejercicio 3 - TIR'!$D$25-'Ejercicio 3 - TIR'!$C$25)/('Ejercicio 3 - TIR'!$E$25-'Ejercicio 3 - TIR'!$C$25),'Ejercicio 3 - TIR'!$C$25+SQRT(('Ejercicio 3 - TIR'!$E$25-'Ejercicio 3 - TIR'!$C$25)*('Ejercicio 3 - TIR'!$D$25-'Ejercicio 3 - TIR'!$C$25)*V31),'Ejercicio 3 - TIR'!$E$25-SQRT(('Ejercicio 3 - TIR'!$E$25-'Ejercicio 3 - TIR'!$C$25)*('Ejercicio 3 - TIR'!$E$25-'Ejercicio 3 - TIR'!$D$25)*(1-V31)))</f>
        <v>0.208257166683474</v>
      </c>
      <c r="X31" s="17">
        <f ca="1" t="shared" si="234"/>
        <v>0.810690477529183</v>
      </c>
      <c r="Y31" s="19">
        <f ca="1">IF(X31&lt;=('Ejercicio 3 - TIR'!$D$26-'Ejercicio 3 - TIR'!$C$26)/('Ejercicio 3 - TIR'!$E$26-'Ejercicio 3 - TIR'!$C$26),'Ejercicio 3 - TIR'!$C$26+SQRT(('Ejercicio 3 - TIR'!$E$26-'Ejercicio 3 - TIR'!$C$26)*('Ejercicio 3 - TIR'!$D$26-'Ejercicio 3 - TIR'!$C$26)*X31),'Ejercicio 3 - TIR'!$E$26-SQRT(('Ejercicio 3 - TIR'!$E$26-'Ejercicio 3 - TIR'!$C$26)*('Ejercicio 3 - TIR'!$E$26-'Ejercicio 3 - TIR'!$D$26)*(1-X31)))</f>
        <v>0.248027020449411</v>
      </c>
      <c r="Z31" s="17">
        <f ca="1" t="shared" si="4"/>
        <v>1.15296874465437</v>
      </c>
      <c r="AA31" s="17">
        <f ca="1" t="shared" si="5"/>
        <v>1.32130396675654</v>
      </c>
      <c r="AB31" s="17">
        <f ca="1" t="shared" si="6"/>
        <v>1.55566107386777</v>
      </c>
      <c r="AC31" s="17">
        <f ca="1" t="shared" si="7"/>
        <v>1.87963864143124</v>
      </c>
      <c r="AD31" s="17">
        <f ca="1" t="shared" si="8"/>
        <v>2.34583981318701</v>
      </c>
      <c r="AE31" s="16">
        <f ca="1" t="shared" si="9"/>
        <v>4970.46782412601</v>
      </c>
      <c r="AF31" s="16">
        <f ca="1" t="shared" si="10"/>
        <v>5696.16382326325</v>
      </c>
      <c r="AG31" s="16">
        <f ca="1" t="shared" si="11"/>
        <v>6706.48128906827</v>
      </c>
      <c r="AH31" s="16">
        <f ca="1" t="shared" si="12"/>
        <v>8103.15408074536</v>
      </c>
      <c r="AI31" s="16">
        <f ca="1" t="shared" si="13"/>
        <v>10112.9552436351</v>
      </c>
      <c r="AJ31" s="18">
        <f ca="1" t="shared" si="14"/>
        <v>45295.1855131381</v>
      </c>
      <c r="AK31" s="18">
        <f ca="1" t="shared" si="15"/>
        <v>42434.2243796496</v>
      </c>
      <c r="AL31" s="18">
        <f ca="1" t="shared" si="16"/>
        <v>54627.5508932156</v>
      </c>
      <c r="AM31" s="18">
        <f ca="1" t="shared" si="17"/>
        <v>80867.2799452695</v>
      </c>
      <c r="AN31" s="18">
        <f ca="1" t="shared" si="18"/>
        <v>83737.2611286059</v>
      </c>
      <c r="AO31" s="18">
        <f ca="1">C31/'Ejercicio 3 - TIR'!$D$7</f>
        <v>15501.7546453394</v>
      </c>
      <c r="AP31" s="18">
        <f ca="1" t="shared" si="19"/>
        <v>29793.4308677987</v>
      </c>
      <c r="AQ31" s="18">
        <f ca="1" t="shared" si="20"/>
        <v>26932.4697343102</v>
      </c>
      <c r="AR31" s="18">
        <f ca="1" t="shared" si="21"/>
        <v>39125.7962478762</v>
      </c>
      <c r="AS31" s="18">
        <f ca="1" t="shared" si="22"/>
        <v>65365.5252999301</v>
      </c>
      <c r="AT31" s="18">
        <f ca="1" t="shared" si="23"/>
        <v>68235.5064832664</v>
      </c>
      <c r="AU31" s="18">
        <f ca="1">AP31*'Ejercicio 3 - TIR'!$D$5</f>
        <v>14896.7154338993</v>
      </c>
      <c r="AV31" s="18">
        <f ca="1">AQ31*'Ejercicio 3 - TIR'!$D$5</f>
        <v>13466.2348671551</v>
      </c>
      <c r="AW31" s="18">
        <f ca="1">AR31*'Ejercicio 3 - TIR'!$D$5</f>
        <v>19562.8981239381</v>
      </c>
      <c r="AX31" s="18">
        <f ca="1">AS31*'Ejercicio 3 - TIR'!$D$5</f>
        <v>32682.7626499651</v>
      </c>
      <c r="AY31" s="18">
        <f ca="1">AT31*'Ejercicio 3 - TIR'!$D$5</f>
        <v>34117.7532416332</v>
      </c>
      <c r="AZ31" s="18">
        <f ca="1" t="shared" ref="AZ31:BD31" si="235">AJ31-AU31-AE31</f>
        <v>25428.0022551128</v>
      </c>
      <c r="BA31" s="18">
        <f ca="1" t="shared" si="235"/>
        <v>23271.8256892313</v>
      </c>
      <c r="BB31" s="18">
        <f ca="1" t="shared" si="235"/>
        <v>28358.1714802092</v>
      </c>
      <c r="BC31" s="18">
        <f ca="1" t="shared" si="235"/>
        <v>40081.3632145591</v>
      </c>
      <c r="BD31" s="18">
        <f ca="1" t="shared" si="235"/>
        <v>39506.5526433375</v>
      </c>
      <c r="BE31" s="18">
        <f ca="1" t="shared" ref="BE31:BI31" si="236">AZ31/Z31</f>
        <v>22054.3725690807</v>
      </c>
      <c r="BF31" s="18">
        <f ca="1" t="shared" si="236"/>
        <v>17612.7721362689</v>
      </c>
      <c r="BG31" s="18">
        <f ca="1" t="shared" si="236"/>
        <v>18229.0165618811</v>
      </c>
      <c r="BH31" s="18">
        <f ca="1" t="shared" si="236"/>
        <v>21323.9727738516</v>
      </c>
      <c r="BI31" s="18">
        <f ca="1" t="shared" si="236"/>
        <v>16841.1126886216</v>
      </c>
      <c r="BJ31" s="18">
        <f ca="1" t="shared" si="26"/>
        <v>76224.2073591255</v>
      </c>
      <c r="BK31" s="18">
        <f ca="1" t="shared" si="27"/>
        <v>36364.6332212939</v>
      </c>
      <c r="BL31" s="18">
        <f ca="1" t="shared" si="28"/>
        <v>112588.840580419</v>
      </c>
      <c r="BM31" s="18">
        <f ca="1">BK31*'Ejercicio 3 - TIR'!$D$5</f>
        <v>18182.316610647</v>
      </c>
      <c r="BN31" s="18">
        <f ca="1" t="shared" si="29"/>
        <v>94406.5239697725</v>
      </c>
      <c r="BO31" s="18">
        <f ca="1" t="shared" si="30"/>
        <v>40244.2329774912</v>
      </c>
      <c r="BP31" s="18">
        <f ca="1" t="shared" si="31"/>
        <v>-110002.128881519</v>
      </c>
      <c r="BQ31" s="18">
        <f ca="1" t="shared" ref="BQ31:BT31" si="237">BE31</f>
        <v>22054.3725690807</v>
      </c>
      <c r="BR31" s="18">
        <f ca="1" t="shared" si="237"/>
        <v>17612.7721362689</v>
      </c>
      <c r="BS31" s="18">
        <f ca="1" t="shared" si="237"/>
        <v>18229.0165618811</v>
      </c>
      <c r="BT31" s="18">
        <f ca="1" t="shared" si="237"/>
        <v>21323.9727738516</v>
      </c>
      <c r="BU31" s="18">
        <f ca="1" t="shared" si="33"/>
        <v>57085.3456661128</v>
      </c>
      <c r="BV31" s="20">
        <f ca="1" t="shared" si="34"/>
        <v>6.37619553656421</v>
      </c>
    </row>
    <row r="32" ht="15" customHeight="1" spans="1:74">
      <c r="A32" s="16">
        <v>31</v>
      </c>
      <c r="B32" s="17">
        <f ca="1" t="shared" ref="B32:F32" si="238">RAND()</f>
        <v>0.312646285102298</v>
      </c>
      <c r="C32" s="18">
        <f ca="1">IF(B32&lt;=('Ejercicio 3 - TIR'!$D$13-'Ejercicio 3 - TIR'!$C$13)/('Ejercicio 3 - TIR'!$E$13-'Ejercicio 3 - TIR'!$C$13),'Ejercicio 3 - TIR'!$C$13+SQRT(('Ejercicio 3 - TIR'!$E$13-'Ejercicio 3 - TIR'!$C$13)*('Ejercicio 3 - TIR'!$D$13-'Ejercicio 3 - TIR'!$C$13)*B32),'Ejercicio 3 - TIR'!$E$13-SQRT(('Ejercicio 3 - TIR'!$E$13-'Ejercicio 3 - TIR'!$C$13)*('Ejercicio 3 - TIR'!$E$13-'Ejercicio 3 - TIR'!$D$13)*(1-B32)))</f>
        <v>71280.2427260041</v>
      </c>
      <c r="D32" s="17">
        <f ca="1" t="shared" si="238"/>
        <v>0.257288409332673</v>
      </c>
      <c r="E32" s="18">
        <f ca="1">IF(D32&lt;=('Ejercicio 3 - TIR'!$D$14-'Ejercicio 3 - TIR'!$C$14)/('Ejercicio 3 - TIR'!$E$14-'Ejercicio 3 - TIR'!$C$14),'Ejercicio 3 - TIR'!$C$14+SQRT(('Ejercicio 3 - TIR'!$E$14-'Ejercicio 3 - TIR'!$C$14)*('Ejercicio 3 - TIR'!$D$14-'Ejercicio 3 - TIR'!$C$14)*D32),'Ejercicio 3 - TIR'!$E$14-SQRT(('Ejercicio 3 - TIR'!$E$14-'Ejercicio 3 - TIR'!$C$14)*('Ejercicio 3 - TIR'!$E$14-'Ejercicio 3 - TIR'!$D$14)*(1-D32)))</f>
        <v>29392.7930408739</v>
      </c>
      <c r="F32" s="17">
        <f ca="1" t="shared" si="238"/>
        <v>0.64016898697418</v>
      </c>
      <c r="G32" s="18">
        <f ca="1">IF(F32&lt;=('Ejercicio 3 - TIR'!$D$18-'Ejercicio 3 - TIR'!$C$18)/('Ejercicio 3 - TIR'!$E$18-'Ejercicio 3 - TIR'!$C$18),'Ejercicio 3 - TIR'!$C$18+SQRT(('Ejercicio 3 - TIR'!$E$18-'Ejercicio 3 - TIR'!$C$18)*('Ejercicio 3 - TIR'!$D$18-'Ejercicio 3 - TIR'!$C$18)*F32),'Ejercicio 3 - TIR'!$E$18-SQRT(('Ejercicio 3 - TIR'!$E$18-'Ejercicio 3 - TIR'!$C$18)*('Ejercicio 3 - TIR'!$E$18-'Ejercicio 3 - TIR'!$D$18)*(1-F32)))</f>
        <v>39799.2524228191</v>
      </c>
      <c r="H32" s="17">
        <f ca="1" t="shared" ref="H32:L32" si="239">RAND()</f>
        <v>0.615413869781377</v>
      </c>
      <c r="I32" s="18">
        <f ca="1">IF(H32&lt;=('Ejercicio 3 - TIR'!$D$18-'Ejercicio 3 - TIR'!$C$18)/('Ejercicio 3 - TIR'!$E$18-'Ejercicio 3 - TIR'!$C$18),'Ejercicio 3 - TIR'!$C$18+SQRT(('Ejercicio 3 - TIR'!$E$18-'Ejercicio 3 - TIR'!$C$18)*('Ejercicio 3 - TIR'!$D$18-'Ejercicio 3 - TIR'!$C$18)*H32),'Ejercicio 3 - TIR'!$E$18-SQRT(('Ejercicio 3 - TIR'!$E$18-'Ejercicio 3 - TIR'!$C$18)*('Ejercicio 3 - TIR'!$E$18-'Ejercicio 3 - TIR'!$D$18)*(1-H32)))</f>
        <v>39607.9175926528</v>
      </c>
      <c r="J32" s="17">
        <f ca="1" t="shared" si="239"/>
        <v>0.237233083264142</v>
      </c>
      <c r="K32" s="18">
        <f ca="1">IF(J32&lt;=('Ejercicio 3 - TIR'!$D$18-'Ejercicio 3 - TIR'!$C$18)/('Ejercicio 3 - TIR'!$E$18-'Ejercicio 3 - TIR'!$C$18),'Ejercicio 3 - TIR'!$C$18+SQRT(('Ejercicio 3 - TIR'!$E$18-'Ejercicio 3 - TIR'!$C$18)*('Ejercicio 3 - TIR'!$D$18-'Ejercicio 3 - TIR'!$C$18)*J32),'Ejercicio 3 - TIR'!$E$18-SQRT(('Ejercicio 3 - TIR'!$E$18-'Ejercicio 3 - TIR'!$C$18)*('Ejercicio 3 - TIR'!$E$18-'Ejercicio 3 - TIR'!$D$18)*(1-J32)))</f>
        <v>35965.3132767376</v>
      </c>
      <c r="L32" s="17">
        <f ca="1" t="shared" si="239"/>
        <v>0.0765473606664187</v>
      </c>
      <c r="M32" s="18">
        <f ca="1">IF(L32&lt;=('Ejercicio 3 - TIR'!$D$18-'Ejercicio 3 - TIR'!$C$18)/('Ejercicio 3 - TIR'!$E$18-'Ejercicio 3 - TIR'!$C$18),'Ejercicio 3 - TIR'!$C$18+SQRT(('Ejercicio 3 - TIR'!$E$18-'Ejercicio 3 - TIR'!$C$18)*('Ejercicio 3 - TIR'!$D$18-'Ejercicio 3 - TIR'!$C$18)*L32),'Ejercicio 3 - TIR'!$E$18-SQRT(('Ejercicio 3 - TIR'!$E$18-'Ejercicio 3 - TIR'!$C$18)*('Ejercicio 3 - TIR'!$E$18-'Ejercicio 3 - TIR'!$D$18)*(1-L32)))</f>
        <v>33388.5253577276</v>
      </c>
      <c r="N32" s="17">
        <f ca="1" t="shared" ref="N32:R32" si="240">RAND()</f>
        <v>0.00615939927389486</v>
      </c>
      <c r="O32" s="18">
        <f ca="1">IF(N32&lt;=('Ejercicio 3 - TIR'!$D$18-'Ejercicio 3 - TIR'!$C$18)/('Ejercicio 3 - TIR'!$E$18-'Ejercicio 3 - TIR'!$C$18),'Ejercicio 3 - TIR'!$C$18+SQRT(('Ejercicio 3 - TIR'!$E$18-'Ejercicio 3 - TIR'!$C$18)*('Ejercicio 3 - TIR'!$D$18-'Ejercicio 3 - TIR'!$C$18)*N32),'Ejercicio 3 - TIR'!$E$18-SQRT(('Ejercicio 3 - TIR'!$E$18-'Ejercicio 3 - TIR'!$C$18)*('Ejercicio 3 - TIR'!$E$18-'Ejercicio 3 - TIR'!$D$18)*(1-N32)))</f>
        <v>30961.202315376</v>
      </c>
      <c r="P32" s="17">
        <f ca="1" t="shared" si="240"/>
        <v>0.724175683018586</v>
      </c>
      <c r="Q32" s="19">
        <f ca="1">IF(P32&lt;=('Ejercicio 3 - TIR'!$D$22-'Ejercicio 3 - TIR'!$C$22)/('Ejercicio 3 - TIR'!$E$22-'Ejercicio 3 - TIR'!$C$22),'Ejercicio 3 - TIR'!$C$22+SQRT(('Ejercicio 3 - TIR'!$E$22-'Ejercicio 3 - TIR'!$C$22)*('Ejercicio 3 - TIR'!$D$22-'Ejercicio 3 - TIR'!$C$22)*P32),'Ejercicio 3 - TIR'!$E$22-SQRT(('Ejercicio 3 - TIR'!$E$22-'Ejercicio 3 - TIR'!$C$22)*('Ejercicio 3 - TIR'!$E$22-'Ejercicio 3 - TIR'!$D$22)*(1-P32)))</f>
        <v>0.157718084225845</v>
      </c>
      <c r="R32" s="17">
        <f ca="1" t="shared" si="240"/>
        <v>0.928347091841532</v>
      </c>
      <c r="S32" s="19">
        <f ca="1">IF(R32&lt;=('Ejercicio 3 - TIR'!$D$23-'Ejercicio 3 - TIR'!$C$23)/('Ejercicio 3 - TIR'!$E$23-'Ejercicio 3 - TIR'!$C$23),'Ejercicio 3 - TIR'!$C$23+SQRT(('Ejercicio 3 - TIR'!$E$23-'Ejercicio 3 - TIR'!$C$23)*('Ejercicio 3 - TIR'!$D$23-'Ejercicio 3 - TIR'!$C$23)*R32),'Ejercicio 3 - TIR'!$E$23-SQRT(('Ejercicio 3 - TIR'!$E$23-'Ejercicio 3 - TIR'!$C$23)*('Ejercicio 3 - TIR'!$E$23-'Ejercicio 3 - TIR'!$D$23)*(1-R32)))</f>
        <v>0.168643273592921</v>
      </c>
      <c r="T32" s="17">
        <f ca="1" t="shared" ref="T32:X32" si="241">RAND()</f>
        <v>0.965803871620309</v>
      </c>
      <c r="U32" s="19">
        <f ca="1">IF(T32&lt;=('Ejercicio 3 - TIR'!$D$24-'Ejercicio 3 - TIR'!$C$24)/('Ejercicio 3 - TIR'!$E$24-'Ejercicio 3 - TIR'!$C$24),'Ejercicio 3 - TIR'!$C$24+SQRT(('Ejercicio 3 - TIR'!$E$24-'Ejercicio 3 - TIR'!$C$24)*('Ejercicio 3 - TIR'!$D$24-'Ejercicio 3 - TIR'!$C$24)*T32),'Ejercicio 3 - TIR'!$E$24-SQRT(('Ejercicio 3 - TIR'!$E$24-'Ejercicio 3 - TIR'!$C$24)*('Ejercicio 3 - TIR'!$E$24-'Ejercicio 3 - TIR'!$D$24)*(1-T32)))</f>
        <v>0.210214850054131</v>
      </c>
      <c r="V32" s="17">
        <f ca="1" t="shared" si="241"/>
        <v>0.103281979283738</v>
      </c>
      <c r="W32" s="19">
        <f ca="1">IF(V32&lt;=('Ejercicio 3 - TIR'!$D$25-'Ejercicio 3 - TIR'!$C$25)/('Ejercicio 3 - TIR'!$E$25-'Ejercicio 3 - TIR'!$C$25),'Ejercicio 3 - TIR'!$C$25+SQRT(('Ejercicio 3 - TIR'!$E$25-'Ejercicio 3 - TIR'!$C$25)*('Ejercicio 3 - TIR'!$D$25-'Ejercicio 3 - TIR'!$C$25)*V32),'Ejercicio 3 - TIR'!$E$25-SQRT(('Ejercicio 3 - TIR'!$E$25-'Ejercicio 3 - TIR'!$C$25)*('Ejercicio 3 - TIR'!$E$25-'Ejercicio 3 - TIR'!$D$25)*(1-V32)))</f>
        <v>0.192024756587858</v>
      </c>
      <c r="X32" s="17">
        <f ca="1" t="shared" si="241"/>
        <v>0.349960266828858</v>
      </c>
      <c r="Y32" s="19">
        <f ca="1">IF(X32&lt;=('Ejercicio 3 - TIR'!$D$26-'Ejercicio 3 - TIR'!$C$26)/('Ejercicio 3 - TIR'!$E$26-'Ejercicio 3 - TIR'!$C$26),'Ejercicio 3 - TIR'!$C$26+SQRT(('Ejercicio 3 - TIR'!$E$26-'Ejercicio 3 - TIR'!$C$26)*('Ejercicio 3 - TIR'!$D$26-'Ejercicio 3 - TIR'!$C$26)*X32),'Ejercicio 3 - TIR'!$E$26-SQRT(('Ejercicio 3 - TIR'!$E$26-'Ejercicio 3 - TIR'!$C$26)*('Ejercicio 3 - TIR'!$E$26-'Ejercicio 3 - TIR'!$D$26)*(1-X32)))</f>
        <v>0.22075293628268</v>
      </c>
      <c r="Z32" s="17">
        <f ca="1" t="shared" si="4"/>
        <v>1.15771808422584</v>
      </c>
      <c r="AA32" s="17">
        <f ca="1" t="shared" si="5"/>
        <v>1.35295945184742</v>
      </c>
      <c r="AB32" s="17">
        <f ca="1" t="shared" si="6"/>
        <v>1.63737162014684</v>
      </c>
      <c r="AC32" s="17">
        <f ca="1" t="shared" si="7"/>
        <v>1.9517875069494</v>
      </c>
      <c r="AD32" s="17">
        <f ca="1" t="shared" si="8"/>
        <v>2.38265033010834</v>
      </c>
      <c r="AE32" s="16">
        <f ca="1" t="shared" si="9"/>
        <v>4635.77500845338</v>
      </c>
      <c r="AF32" s="16">
        <f ca="1" t="shared" si="10"/>
        <v>5417.56728151921</v>
      </c>
      <c r="AG32" s="16">
        <f ca="1" t="shared" si="11"/>
        <v>6556.42037526194</v>
      </c>
      <c r="AH32" s="16">
        <f ca="1" t="shared" si="12"/>
        <v>7815.41540190928</v>
      </c>
      <c r="AI32" s="16">
        <f ca="1" t="shared" si="13"/>
        <v>9540.69130014964</v>
      </c>
      <c r="AJ32" s="18">
        <f ca="1" t="shared" si="14"/>
        <v>46076.314268567</v>
      </c>
      <c r="AK32" s="18">
        <f ca="1" t="shared" si="15"/>
        <v>53587.9064749731</v>
      </c>
      <c r="AL32" s="18">
        <f ca="1" t="shared" si="16"/>
        <v>58888.5832690205</v>
      </c>
      <c r="AM32" s="18">
        <f ca="1" t="shared" si="17"/>
        <v>65167.3066686761</v>
      </c>
      <c r="AN32" s="18">
        <f ca="1" t="shared" si="18"/>
        <v>73769.7189172817</v>
      </c>
      <c r="AO32" s="18">
        <f ca="1">C32/'Ejercicio 3 - TIR'!$D$7</f>
        <v>14256.0485452008</v>
      </c>
      <c r="AP32" s="18">
        <f ca="1" t="shared" si="19"/>
        <v>31820.2657233662</v>
      </c>
      <c r="AQ32" s="18">
        <f ca="1" t="shared" si="20"/>
        <v>39331.8579297723</v>
      </c>
      <c r="AR32" s="18">
        <f ca="1" t="shared" si="21"/>
        <v>44632.5347238196</v>
      </c>
      <c r="AS32" s="18">
        <f ca="1" t="shared" si="22"/>
        <v>50911.2581234753</v>
      </c>
      <c r="AT32" s="18">
        <f ca="1" t="shared" si="23"/>
        <v>59513.6703720809</v>
      </c>
      <c r="AU32" s="18">
        <f ca="1">AP32*'Ejercicio 3 - TIR'!$D$5</f>
        <v>15910.1328616831</v>
      </c>
      <c r="AV32" s="18">
        <f ca="1">AQ32*'Ejercicio 3 - TIR'!$D$5</f>
        <v>19665.9289648862</v>
      </c>
      <c r="AW32" s="18">
        <f ca="1">AR32*'Ejercicio 3 - TIR'!$D$5</f>
        <v>22316.2673619098</v>
      </c>
      <c r="AX32" s="18">
        <f ca="1">AS32*'Ejercicio 3 - TIR'!$D$5</f>
        <v>25455.6290617376</v>
      </c>
      <c r="AY32" s="18">
        <f ca="1">AT32*'Ejercicio 3 - TIR'!$D$5</f>
        <v>29756.8351860404</v>
      </c>
      <c r="AZ32" s="18">
        <f ca="1" t="shared" ref="AZ32:BD32" si="242">AJ32-AU32-AE32</f>
        <v>25530.4063984305</v>
      </c>
      <c r="BA32" s="18">
        <f ca="1" t="shared" si="242"/>
        <v>28504.4102285678</v>
      </c>
      <c r="BB32" s="18">
        <f ca="1" t="shared" si="242"/>
        <v>30015.8955318487</v>
      </c>
      <c r="BC32" s="18">
        <f ca="1" t="shared" si="242"/>
        <v>31896.2622050292</v>
      </c>
      <c r="BD32" s="18">
        <f ca="1" t="shared" si="242"/>
        <v>34472.1924310916</v>
      </c>
      <c r="BE32" s="18">
        <f ca="1" t="shared" ref="BE32:BI32" si="243">AZ32/Z32</f>
        <v>22052.3517307778</v>
      </c>
      <c r="BF32" s="18">
        <f ca="1" t="shared" si="243"/>
        <v>21068.1925386944</v>
      </c>
      <c r="BG32" s="18">
        <f ca="1" t="shared" si="243"/>
        <v>18331.7550900002</v>
      </c>
      <c r="BH32" s="18">
        <f ca="1" t="shared" si="243"/>
        <v>16342.0772453259</v>
      </c>
      <c r="BI32" s="18">
        <f ca="1" t="shared" si="243"/>
        <v>14468.003128904</v>
      </c>
      <c r="BJ32" s="18">
        <f ca="1" t="shared" si="26"/>
        <v>70032.7480416443</v>
      </c>
      <c r="BK32" s="18">
        <f ca="1" t="shared" si="27"/>
        <v>33967.1787722632</v>
      </c>
      <c r="BL32" s="18">
        <f ca="1" t="shared" si="28"/>
        <v>103999.926813908</v>
      </c>
      <c r="BM32" s="18">
        <f ca="1">BK32*'Ejercicio 3 - TIR'!$D$5</f>
        <v>16983.5893861316</v>
      </c>
      <c r="BN32" s="18">
        <f ca="1" t="shared" si="29"/>
        <v>87016.3374277759</v>
      </c>
      <c r="BO32" s="18">
        <f ca="1" t="shared" si="30"/>
        <v>36520.8173134743</v>
      </c>
      <c r="BP32" s="18">
        <f ca="1" t="shared" si="31"/>
        <v>-100673.035766878</v>
      </c>
      <c r="BQ32" s="18">
        <f ca="1" t="shared" ref="BQ32:BT32" si="244">BE32</f>
        <v>22052.3517307778</v>
      </c>
      <c r="BR32" s="18">
        <f ca="1" t="shared" si="244"/>
        <v>21068.1925386944</v>
      </c>
      <c r="BS32" s="18">
        <f ca="1" t="shared" si="244"/>
        <v>18331.7550900002</v>
      </c>
      <c r="BT32" s="18">
        <f ca="1" t="shared" si="244"/>
        <v>16342.0772453259</v>
      </c>
      <c r="BU32" s="18">
        <f ca="1" t="shared" si="33"/>
        <v>50988.8204423784</v>
      </c>
      <c r="BV32" s="20">
        <f ca="1" t="shared" si="34"/>
        <v>7.6916531782323</v>
      </c>
    </row>
    <row r="33" ht="15" customHeight="1" spans="1:74">
      <c r="A33" s="16">
        <v>32</v>
      </c>
      <c r="B33" s="17">
        <f ca="1" t="shared" ref="B33:F33" si="245">RAND()</f>
        <v>0.808601104509753</v>
      </c>
      <c r="C33" s="18">
        <f ca="1">IF(B33&lt;=('Ejercicio 3 - TIR'!$D$13-'Ejercicio 3 - TIR'!$C$13)/('Ejercicio 3 - TIR'!$E$13-'Ejercicio 3 - TIR'!$C$13),'Ejercicio 3 - TIR'!$C$13+SQRT(('Ejercicio 3 - TIR'!$E$13-'Ejercicio 3 - TIR'!$C$13)*('Ejercicio 3 - TIR'!$D$13-'Ejercicio 3 - TIR'!$C$13)*B33),'Ejercicio 3 - TIR'!$E$13-SQRT(('Ejercicio 3 - TIR'!$E$13-'Ejercicio 3 - TIR'!$C$13)*('Ejercicio 3 - TIR'!$E$13-'Ejercicio 3 - TIR'!$D$13)*(1-B33)))</f>
        <v>84844.8465996449</v>
      </c>
      <c r="D33" s="17">
        <f ca="1" t="shared" si="245"/>
        <v>0.382070354109213</v>
      </c>
      <c r="E33" s="18">
        <f ca="1">IF(D33&lt;=('Ejercicio 3 - TIR'!$D$14-'Ejercicio 3 - TIR'!$C$14)/('Ejercicio 3 - TIR'!$E$14-'Ejercicio 3 - TIR'!$C$14),'Ejercicio 3 - TIR'!$C$14+SQRT(('Ejercicio 3 - TIR'!$E$14-'Ejercicio 3 - TIR'!$C$14)*('Ejercicio 3 - TIR'!$D$14-'Ejercicio 3 - TIR'!$C$14)*D33),'Ejercicio 3 - TIR'!$E$14-SQRT(('Ejercicio 3 - TIR'!$E$14-'Ejercicio 3 - TIR'!$C$14)*('Ejercicio 3 - TIR'!$E$14-'Ejercicio 3 - TIR'!$D$14)*(1-D33)))</f>
        <v>30372.464132312</v>
      </c>
      <c r="F33" s="17">
        <f ca="1" t="shared" si="245"/>
        <v>0.29153593710327</v>
      </c>
      <c r="G33" s="18">
        <f ca="1">IF(F33&lt;=('Ejercicio 3 - TIR'!$D$18-'Ejercicio 3 - TIR'!$C$18)/('Ejercicio 3 - TIR'!$E$18-'Ejercicio 3 - TIR'!$C$18),'Ejercicio 3 - TIR'!$C$18+SQRT(('Ejercicio 3 - TIR'!$E$18-'Ejercicio 3 - TIR'!$C$18)*('Ejercicio 3 - TIR'!$D$18-'Ejercicio 3 - TIR'!$C$18)*F33),'Ejercicio 3 - TIR'!$E$18-SQRT(('Ejercicio 3 - TIR'!$E$18-'Ejercicio 3 - TIR'!$C$18)*('Ejercicio 3 - TIR'!$E$18-'Ejercicio 3 - TIR'!$D$18)*(1-F33)))</f>
        <v>36612.8957776068</v>
      </c>
      <c r="H33" s="17">
        <f ca="1" t="shared" ref="H33:L33" si="246">RAND()</f>
        <v>0.730016394558838</v>
      </c>
      <c r="I33" s="18">
        <f ca="1">IF(H33&lt;=('Ejercicio 3 - TIR'!$D$18-'Ejercicio 3 - TIR'!$C$18)/('Ejercicio 3 - TIR'!$E$18-'Ejercicio 3 - TIR'!$C$18),'Ejercicio 3 - TIR'!$C$18+SQRT(('Ejercicio 3 - TIR'!$E$18-'Ejercicio 3 - TIR'!$C$18)*('Ejercicio 3 - TIR'!$D$18-'Ejercicio 3 - TIR'!$C$18)*H33),'Ejercicio 3 - TIR'!$E$18-SQRT(('Ejercicio 3 - TIR'!$E$18-'Ejercicio 3 - TIR'!$C$18)*('Ejercicio 3 - TIR'!$E$18-'Ejercicio 3 - TIR'!$D$18)*(1-H33)))</f>
        <v>40500.1366233976</v>
      </c>
      <c r="J33" s="17">
        <f ca="1" t="shared" si="246"/>
        <v>0.159990373603517</v>
      </c>
      <c r="K33" s="18">
        <f ca="1">IF(J33&lt;=('Ejercicio 3 - TIR'!$D$18-'Ejercicio 3 - TIR'!$C$18)/('Ejercicio 3 - TIR'!$E$18-'Ejercicio 3 - TIR'!$C$18),'Ejercicio 3 - TIR'!$C$18+SQRT(('Ejercicio 3 - TIR'!$E$18-'Ejercicio 3 - TIR'!$C$18)*('Ejercicio 3 - TIR'!$D$18-'Ejercicio 3 - TIR'!$C$18)*J33),'Ejercicio 3 - TIR'!$E$18-SQRT(('Ejercicio 3 - TIR'!$E$18-'Ejercicio 3 - TIR'!$C$18)*('Ejercicio 3 - TIR'!$E$18-'Ejercicio 3 - TIR'!$D$18)*(1-J33)))</f>
        <v>34898.8321098531</v>
      </c>
      <c r="L33" s="17">
        <f ca="1" t="shared" si="246"/>
        <v>0.406946758109818</v>
      </c>
      <c r="M33" s="18">
        <f ca="1">IF(L33&lt;=('Ejercicio 3 - TIR'!$D$18-'Ejercicio 3 - TIR'!$C$18)/('Ejercicio 3 - TIR'!$E$18-'Ejercicio 3 - TIR'!$C$18),'Ejercicio 3 - TIR'!$C$18+SQRT(('Ejercicio 3 - TIR'!$E$18-'Ejercicio 3 - TIR'!$C$18)*('Ejercicio 3 - TIR'!$D$18-'Ejercicio 3 - TIR'!$C$18)*L33),'Ejercicio 3 - TIR'!$E$18-SQRT(('Ejercicio 3 - TIR'!$E$18-'Ejercicio 3 - TIR'!$C$18)*('Ejercicio 3 - TIR'!$E$18-'Ejercicio 3 - TIR'!$D$18)*(1-L33)))</f>
        <v>37812.9388655277</v>
      </c>
      <c r="N33" s="17">
        <f ca="1" t="shared" ref="N33:R33" si="247">RAND()</f>
        <v>0.701744575959007</v>
      </c>
      <c r="O33" s="18">
        <f ca="1">IF(N33&lt;=('Ejercicio 3 - TIR'!$D$18-'Ejercicio 3 - TIR'!$C$18)/('Ejercicio 3 - TIR'!$E$18-'Ejercicio 3 - TIR'!$C$18),'Ejercicio 3 - TIR'!$C$18+SQRT(('Ejercicio 3 - TIR'!$E$18-'Ejercicio 3 - TIR'!$C$18)*('Ejercicio 3 - TIR'!$D$18-'Ejercicio 3 - TIR'!$C$18)*N33),'Ejercicio 3 - TIR'!$E$18-SQRT(('Ejercicio 3 - TIR'!$E$18-'Ejercicio 3 - TIR'!$C$18)*('Ejercicio 3 - TIR'!$E$18-'Ejercicio 3 - TIR'!$D$18)*(1-N33)))</f>
        <v>40270.3957033305</v>
      </c>
      <c r="P33" s="17">
        <f ca="1" t="shared" si="247"/>
        <v>0.140420686189184</v>
      </c>
      <c r="Q33" s="19">
        <f ca="1">IF(P33&lt;=('Ejercicio 3 - TIR'!$D$22-'Ejercicio 3 - TIR'!$C$22)/('Ejercicio 3 - TIR'!$E$22-'Ejercicio 3 - TIR'!$C$22),'Ejercicio 3 - TIR'!$C$22+SQRT(('Ejercicio 3 - TIR'!$E$22-'Ejercicio 3 - TIR'!$C$22)*('Ejercicio 3 - TIR'!$D$22-'Ejercicio 3 - TIR'!$C$22)*P33),'Ejercicio 3 - TIR'!$E$22-SQRT(('Ejercicio 3 - TIR'!$E$22-'Ejercicio 3 - TIR'!$C$22)*('Ejercicio 3 - TIR'!$E$22-'Ejercicio 3 - TIR'!$D$22)*(1-P33)))</f>
        <v>0.135898340641103</v>
      </c>
      <c r="R33" s="17">
        <f ca="1" t="shared" si="247"/>
        <v>0.972875399315449</v>
      </c>
      <c r="S33" s="19">
        <f ca="1">IF(R33&lt;=('Ejercicio 3 - TIR'!$D$23-'Ejercicio 3 - TIR'!$C$23)/('Ejercicio 3 - TIR'!$E$23-'Ejercicio 3 - TIR'!$C$23),'Ejercicio 3 - TIR'!$C$23+SQRT(('Ejercicio 3 - TIR'!$E$23-'Ejercicio 3 - TIR'!$C$23)*('Ejercicio 3 - TIR'!$D$23-'Ejercicio 3 - TIR'!$C$23)*R33),'Ejercicio 3 - TIR'!$E$23-SQRT(('Ejercicio 3 - TIR'!$E$23-'Ejercicio 3 - TIR'!$C$23)*('Ejercicio 3 - TIR'!$E$23-'Ejercicio 3 - TIR'!$D$23)*(1-R33)))</f>
        <v>0.173012562613362</v>
      </c>
      <c r="T33" s="17">
        <f ca="1" t="shared" ref="T33:X33" si="248">RAND()</f>
        <v>0.0791125999444984</v>
      </c>
      <c r="U33" s="19">
        <f ca="1">IF(T33&lt;=('Ejercicio 3 - TIR'!$D$24-'Ejercicio 3 - TIR'!$C$24)/('Ejercicio 3 - TIR'!$E$24-'Ejercicio 3 - TIR'!$C$24),'Ejercicio 3 - TIR'!$C$24+SQRT(('Ejercicio 3 - TIR'!$E$24-'Ejercicio 3 - TIR'!$C$24)*('Ejercicio 3 - TIR'!$D$24-'Ejercicio 3 - TIR'!$C$24)*T33),'Ejercicio 3 - TIR'!$E$24-SQRT(('Ejercicio 3 - TIR'!$E$24-'Ejercicio 3 - TIR'!$C$24)*('Ejercicio 3 - TIR'!$E$24-'Ejercicio 3 - TIR'!$D$24)*(1-T33)))</f>
        <v>0.162889393309363</v>
      </c>
      <c r="V33" s="17">
        <f ca="1" t="shared" si="248"/>
        <v>0.200296266013908</v>
      </c>
      <c r="W33" s="19">
        <f ca="1">IF(V33&lt;=('Ejercicio 3 - TIR'!$D$25-'Ejercicio 3 - TIR'!$C$25)/('Ejercicio 3 - TIR'!$E$25-'Ejercicio 3 - TIR'!$C$25),'Ejercicio 3 - TIR'!$C$25+SQRT(('Ejercicio 3 - TIR'!$E$25-'Ejercicio 3 - TIR'!$C$25)*('Ejercicio 3 - TIR'!$D$25-'Ejercicio 3 - TIR'!$C$25)*V33),'Ejercicio 3 - TIR'!$E$25-SQRT(('Ejercicio 3 - TIR'!$E$25-'Ejercicio 3 - TIR'!$C$25)*('Ejercicio 3 - TIR'!$E$25-'Ejercicio 3 - TIR'!$D$25)*(1-V33)))</f>
        <v>0.196745589640842</v>
      </c>
      <c r="X33" s="17">
        <f ca="1" t="shared" si="248"/>
        <v>0.425135745935188</v>
      </c>
      <c r="Y33" s="19">
        <f ca="1">IF(X33&lt;=('Ejercicio 3 - TIR'!$D$26-'Ejercicio 3 - TIR'!$C$26)/('Ejercicio 3 - TIR'!$E$26-'Ejercicio 3 - TIR'!$C$26),'Ejercicio 3 - TIR'!$C$26+SQRT(('Ejercicio 3 - TIR'!$E$26-'Ejercicio 3 - TIR'!$C$26)*('Ejercicio 3 - TIR'!$D$26-'Ejercicio 3 - TIR'!$C$26)*X33),'Ejercicio 3 - TIR'!$E$26-SQRT(('Ejercicio 3 - TIR'!$E$26-'Ejercicio 3 - TIR'!$C$26)*('Ejercicio 3 - TIR'!$E$26-'Ejercicio 3 - TIR'!$D$26)*(1-X33)))</f>
        <v>0.224284051009159</v>
      </c>
      <c r="Z33" s="17">
        <f ca="1" t="shared" si="4"/>
        <v>1.1358983406411</v>
      </c>
      <c r="AA33" s="17">
        <f ca="1" t="shared" si="5"/>
        <v>1.33242302342368</v>
      </c>
      <c r="AB33" s="17">
        <f ca="1" t="shared" si="6"/>
        <v>1.5494606013406</v>
      </c>
      <c r="AC33" s="17">
        <f ca="1" t="shared" si="7"/>
        <v>1.8543101409766</v>
      </c>
      <c r="AD33" s="17">
        <f ca="1" t="shared" si="8"/>
        <v>2.2702023312222</v>
      </c>
      <c r="AE33" s="16">
        <f ca="1" t="shared" si="9"/>
        <v>4127.56747676261</v>
      </c>
      <c r="AF33" s="16">
        <f ca="1" t="shared" si="10"/>
        <v>4841.68850327688</v>
      </c>
      <c r="AG33" s="16">
        <f ca="1" t="shared" si="11"/>
        <v>5630.34820616856</v>
      </c>
      <c r="AH33" s="16">
        <f ca="1" t="shared" si="12"/>
        <v>6738.09438387445</v>
      </c>
      <c r="AI33" s="16">
        <f ca="1" t="shared" si="13"/>
        <v>8249.34148837188</v>
      </c>
      <c r="AJ33" s="18">
        <f ca="1" t="shared" si="14"/>
        <v>41588.5275598492</v>
      </c>
      <c r="AK33" s="18">
        <f ca="1" t="shared" si="15"/>
        <v>53963.3144888198</v>
      </c>
      <c r="AL33" s="18">
        <f ca="1" t="shared" si="16"/>
        <v>54074.3653870174</v>
      </c>
      <c r="AM33" s="18">
        <f ca="1" t="shared" si="17"/>
        <v>70116.9159984763</v>
      </c>
      <c r="AN33" s="18">
        <f ca="1" t="shared" si="18"/>
        <v>91421.9462049415</v>
      </c>
      <c r="AO33" s="18">
        <f ca="1">C33/'Ejercicio 3 - TIR'!$D$7</f>
        <v>16968.969319929</v>
      </c>
      <c r="AP33" s="18">
        <f ca="1" t="shared" si="19"/>
        <v>24619.5582399203</v>
      </c>
      <c r="AQ33" s="18">
        <f ca="1" t="shared" si="20"/>
        <v>36994.3451688908</v>
      </c>
      <c r="AR33" s="18">
        <f ca="1" t="shared" si="21"/>
        <v>37105.3960670885</v>
      </c>
      <c r="AS33" s="18">
        <f ca="1" t="shared" si="22"/>
        <v>53147.9466785473</v>
      </c>
      <c r="AT33" s="18">
        <f ca="1" t="shared" si="23"/>
        <v>74452.9768850125</v>
      </c>
      <c r="AU33" s="18">
        <f ca="1">AP33*'Ejercicio 3 - TIR'!$D$5</f>
        <v>12309.7791199601</v>
      </c>
      <c r="AV33" s="18">
        <f ca="1">AQ33*'Ejercicio 3 - TIR'!$D$5</f>
        <v>18497.1725844454</v>
      </c>
      <c r="AW33" s="18">
        <f ca="1">AR33*'Ejercicio 3 - TIR'!$D$5</f>
        <v>18552.6980335442</v>
      </c>
      <c r="AX33" s="18">
        <f ca="1">AS33*'Ejercicio 3 - TIR'!$D$5</f>
        <v>26573.9733392737</v>
      </c>
      <c r="AY33" s="18">
        <f ca="1">AT33*'Ejercicio 3 - TIR'!$D$5</f>
        <v>37226.4884425063</v>
      </c>
      <c r="AZ33" s="18">
        <f ca="1" t="shared" ref="AZ33:BD33" si="249">AJ33-AU33-AE33</f>
        <v>25151.1809631265</v>
      </c>
      <c r="BA33" s="18">
        <f ca="1" t="shared" si="249"/>
        <v>30624.4534010975</v>
      </c>
      <c r="BB33" s="18">
        <f ca="1" t="shared" si="249"/>
        <v>29891.3191473046</v>
      </c>
      <c r="BC33" s="18">
        <f ca="1" t="shared" si="249"/>
        <v>36804.8482753282</v>
      </c>
      <c r="BD33" s="18">
        <f ca="1" t="shared" si="249"/>
        <v>45946.1162740634</v>
      </c>
      <c r="BE33" s="18">
        <f ca="1" t="shared" ref="BE33:BI33" si="250">AZ33/Z33</f>
        <v>22142.1055593154</v>
      </c>
      <c r="BF33" s="18">
        <f ca="1" t="shared" si="250"/>
        <v>22984.0319948896</v>
      </c>
      <c r="BG33" s="18">
        <f ca="1" t="shared" si="250"/>
        <v>19291.4354333648</v>
      </c>
      <c r="BH33" s="18">
        <f ca="1" t="shared" si="250"/>
        <v>19848.2699641303</v>
      </c>
      <c r="BI33" s="18">
        <f ca="1" t="shared" si="250"/>
        <v>20238.7759197338</v>
      </c>
      <c r="BJ33" s="18">
        <f ca="1" t="shared" si="26"/>
        <v>68951.6388781375</v>
      </c>
      <c r="BK33" s="18">
        <f ca="1" t="shared" si="27"/>
        <v>38522.9937085408</v>
      </c>
      <c r="BL33" s="18">
        <f ca="1" t="shared" si="28"/>
        <v>107474.632586678</v>
      </c>
      <c r="BM33" s="18">
        <f ca="1">BK33*'Ejercicio 3 - TIR'!$D$5</f>
        <v>19261.4968542704</v>
      </c>
      <c r="BN33" s="18">
        <f ca="1" t="shared" si="29"/>
        <v>88213.1357324079</v>
      </c>
      <c r="BO33" s="18">
        <f ca="1" t="shared" si="30"/>
        <v>38856.9487922765</v>
      </c>
      <c r="BP33" s="18">
        <f ca="1" t="shared" si="31"/>
        <v>-115217.310731957</v>
      </c>
      <c r="BQ33" s="18">
        <f ca="1" t="shared" ref="BQ33:BT33" si="251">BE33</f>
        <v>22142.1055593154</v>
      </c>
      <c r="BR33" s="18">
        <f ca="1" t="shared" si="251"/>
        <v>22984.0319948896</v>
      </c>
      <c r="BS33" s="18">
        <f ca="1" t="shared" si="251"/>
        <v>19291.4354333648</v>
      </c>
      <c r="BT33" s="18">
        <f ca="1" t="shared" si="251"/>
        <v>19848.2699641303</v>
      </c>
      <c r="BU33" s="18">
        <f ca="1" t="shared" si="33"/>
        <v>59095.7247120103</v>
      </c>
      <c r="BV33" s="20">
        <f ca="1" t="shared" si="34"/>
        <v>6.60196120741616</v>
      </c>
    </row>
    <row r="34" ht="15" customHeight="1" spans="1:74">
      <c r="A34" s="16">
        <v>33</v>
      </c>
      <c r="B34" s="17">
        <f ca="1" t="shared" ref="B34:F34" si="252">RAND()</f>
        <v>0.39273120607195</v>
      </c>
      <c r="C34" s="18">
        <f ca="1">IF(B34&lt;=('Ejercicio 3 - TIR'!$D$13-'Ejercicio 3 - TIR'!$C$13)/('Ejercicio 3 - TIR'!$E$13-'Ejercicio 3 - TIR'!$C$13),'Ejercicio 3 - TIR'!$C$13+SQRT(('Ejercicio 3 - TIR'!$E$13-'Ejercicio 3 - TIR'!$C$13)*('Ejercicio 3 - TIR'!$D$13-'Ejercicio 3 - TIR'!$C$13)*B34),'Ejercicio 3 - TIR'!$E$13-SQRT(('Ejercicio 3 - TIR'!$E$13-'Ejercicio 3 - TIR'!$C$13)*('Ejercicio 3 - TIR'!$E$13-'Ejercicio 3 - TIR'!$D$13)*(1-B34)))</f>
        <v>73005.1384016576</v>
      </c>
      <c r="D34" s="17">
        <f ca="1" t="shared" si="252"/>
        <v>0.201661838694107</v>
      </c>
      <c r="E34" s="18">
        <f ca="1">IF(D34&lt;=('Ejercicio 3 - TIR'!$D$14-'Ejercicio 3 - TIR'!$C$14)/('Ejercicio 3 - TIR'!$E$14-'Ejercicio 3 - TIR'!$C$14),'Ejercicio 3 - TIR'!$C$14+SQRT(('Ejercicio 3 - TIR'!$E$14-'Ejercicio 3 - TIR'!$C$14)*('Ejercicio 3 - TIR'!$D$14-'Ejercicio 3 - TIR'!$C$14)*D34),'Ejercicio 3 - TIR'!$E$14-SQRT(('Ejercicio 3 - TIR'!$E$14-'Ejercicio 3 - TIR'!$C$14)*('Ejercicio 3 - TIR'!$E$14-'Ejercicio 3 - TIR'!$D$14)*(1-D34)))</f>
        <v>28889.0407431728</v>
      </c>
      <c r="F34" s="17">
        <f ca="1" t="shared" si="252"/>
        <v>0.379083396059338</v>
      </c>
      <c r="G34" s="18">
        <f ca="1">IF(F34&lt;=('Ejercicio 3 - TIR'!$D$18-'Ejercicio 3 - TIR'!$C$18)/('Ejercicio 3 - TIR'!$E$18-'Ejercicio 3 - TIR'!$C$18),'Ejercicio 3 - TIR'!$C$18+SQRT(('Ejercicio 3 - TIR'!$E$18-'Ejercicio 3 - TIR'!$C$18)*('Ejercicio 3 - TIR'!$D$18-'Ejercicio 3 - TIR'!$C$18)*F34),'Ejercicio 3 - TIR'!$E$18-SQRT(('Ejercicio 3 - TIR'!$E$18-'Ejercicio 3 - TIR'!$C$18)*('Ejercicio 3 - TIR'!$E$18-'Ejercicio 3 - TIR'!$D$18)*(1-F34)))</f>
        <v>37540.7234009013</v>
      </c>
      <c r="H34" s="17">
        <f ca="1" t="shared" ref="H34:L34" si="253">RAND()</f>
        <v>0.838057484632921</v>
      </c>
      <c r="I34" s="18">
        <f ca="1">IF(H34&lt;=('Ejercicio 3 - TIR'!$D$18-'Ejercicio 3 - TIR'!$C$18)/('Ejercicio 3 - TIR'!$E$18-'Ejercicio 3 - TIR'!$C$18),'Ejercicio 3 - TIR'!$C$18+SQRT(('Ejercicio 3 - TIR'!$E$18-'Ejercicio 3 - TIR'!$C$18)*('Ejercicio 3 - TIR'!$D$18-'Ejercicio 3 - TIR'!$C$18)*H34),'Ejercicio 3 - TIR'!$E$18-SQRT(('Ejercicio 3 - TIR'!$E$18-'Ejercicio 3 - TIR'!$C$18)*('Ejercicio 3 - TIR'!$E$18-'Ejercicio 3 - TIR'!$D$18)*(1-H34)))</f>
        <v>41514.9334794683</v>
      </c>
      <c r="J34" s="17">
        <f ca="1" t="shared" si="253"/>
        <v>0.631363880603044</v>
      </c>
      <c r="K34" s="18">
        <f ca="1">IF(J34&lt;=('Ejercicio 3 - TIR'!$D$18-'Ejercicio 3 - TIR'!$C$18)/('Ejercicio 3 - TIR'!$E$18-'Ejercicio 3 - TIR'!$C$18),'Ejercicio 3 - TIR'!$C$18+SQRT(('Ejercicio 3 - TIR'!$E$18-'Ejercicio 3 - TIR'!$C$18)*('Ejercicio 3 - TIR'!$D$18-'Ejercicio 3 - TIR'!$C$18)*J34),'Ejercicio 3 - TIR'!$E$18-SQRT(('Ejercicio 3 - TIR'!$E$18-'Ejercicio 3 - TIR'!$C$18)*('Ejercicio 3 - TIR'!$E$18-'Ejercicio 3 - TIR'!$D$18)*(1-J34)))</f>
        <v>39731.6279260182</v>
      </c>
      <c r="L34" s="17">
        <f ca="1" t="shared" si="253"/>
        <v>0.790129488194019</v>
      </c>
      <c r="M34" s="18">
        <f ca="1">IF(L34&lt;=('Ejercicio 3 - TIR'!$D$18-'Ejercicio 3 - TIR'!$C$18)/('Ejercicio 3 - TIR'!$E$18-'Ejercicio 3 - TIR'!$C$18),'Ejercicio 3 - TIR'!$C$18+SQRT(('Ejercicio 3 - TIR'!$E$18-'Ejercicio 3 - TIR'!$C$18)*('Ejercicio 3 - TIR'!$D$18-'Ejercicio 3 - TIR'!$C$18)*L34),'Ejercicio 3 - TIR'!$E$18-SQRT(('Ejercicio 3 - TIR'!$E$18-'Ejercicio 3 - TIR'!$C$18)*('Ejercicio 3 - TIR'!$E$18-'Ejercicio 3 - TIR'!$D$18)*(1-L34)))</f>
        <v>41032.5967704998</v>
      </c>
      <c r="N34" s="17">
        <f ca="1" t="shared" ref="N34:R34" si="254">RAND()</f>
        <v>0.0859605745702565</v>
      </c>
      <c r="O34" s="18">
        <f ca="1">IF(N34&lt;=('Ejercicio 3 - TIR'!$D$18-'Ejercicio 3 - TIR'!$C$18)/('Ejercicio 3 - TIR'!$E$18-'Ejercicio 3 - TIR'!$C$18),'Ejercicio 3 - TIR'!$C$18+SQRT(('Ejercicio 3 - TIR'!$E$18-'Ejercicio 3 - TIR'!$C$18)*('Ejercicio 3 - TIR'!$D$18-'Ejercicio 3 - TIR'!$C$18)*N34),'Ejercicio 3 - TIR'!$E$18-SQRT(('Ejercicio 3 - TIR'!$E$18-'Ejercicio 3 - TIR'!$C$18)*('Ejercicio 3 - TIR'!$E$18-'Ejercicio 3 - TIR'!$D$18)*(1-N34)))</f>
        <v>33590.8336337874</v>
      </c>
      <c r="P34" s="17">
        <f ca="1" t="shared" si="254"/>
        <v>0.300652404668279</v>
      </c>
      <c r="Q34" s="19">
        <f ca="1">IF(P34&lt;=('Ejercicio 3 - TIR'!$D$22-'Ejercicio 3 - TIR'!$C$22)/('Ejercicio 3 - TIR'!$E$22-'Ejercicio 3 - TIR'!$C$22),'Ejercicio 3 - TIR'!$C$22+SQRT(('Ejercicio 3 - TIR'!$E$22-'Ejercicio 3 - TIR'!$C$22)*('Ejercicio 3 - TIR'!$D$22-'Ejercicio 3 - TIR'!$C$22)*P34),'Ejercicio 3 - TIR'!$E$22-SQRT(('Ejercicio 3 - TIR'!$E$22-'Ejercicio 3 - TIR'!$C$22)*('Ejercicio 3 - TIR'!$E$22-'Ejercicio 3 - TIR'!$D$22)*(1-P34)))</f>
        <v>0.143263153879105</v>
      </c>
      <c r="R34" s="17">
        <f ca="1" t="shared" si="254"/>
        <v>0.753002812817842</v>
      </c>
      <c r="S34" s="19">
        <f ca="1">IF(R34&lt;=('Ejercicio 3 - TIR'!$D$23-'Ejercicio 3 - TIR'!$C$23)/('Ejercicio 3 - TIR'!$E$23-'Ejercicio 3 - TIR'!$C$23),'Ejercicio 3 - TIR'!$C$23+SQRT(('Ejercicio 3 - TIR'!$E$23-'Ejercicio 3 - TIR'!$C$23)*('Ejercicio 3 - TIR'!$D$23-'Ejercicio 3 - TIR'!$C$23)*R34),'Ejercicio 3 - TIR'!$E$23-SQRT(('Ejercicio 3 - TIR'!$E$23-'Ejercicio 3 - TIR'!$C$23)*('Ejercicio 3 - TIR'!$E$23-'Ejercicio 3 - TIR'!$D$23)*(1-R34)))</f>
        <v>0.158914579991665</v>
      </c>
      <c r="T34" s="17">
        <f ca="1" t="shared" ref="T34:X34" si="255">RAND()</f>
        <v>0.938405915275385</v>
      </c>
      <c r="U34" s="19">
        <f ca="1">IF(T34&lt;=('Ejercicio 3 - TIR'!$D$24-'Ejercicio 3 - TIR'!$C$24)/('Ejercicio 3 - TIR'!$E$24-'Ejercicio 3 - TIR'!$C$24),'Ejercicio 3 - TIR'!$C$24+SQRT(('Ejercicio 3 - TIR'!$E$24-'Ejercicio 3 - TIR'!$C$24)*('Ejercicio 3 - TIR'!$D$24-'Ejercicio 3 - TIR'!$C$24)*T34),'Ejercicio 3 - TIR'!$E$24-SQRT(('Ejercicio 3 - TIR'!$E$24-'Ejercicio 3 - TIR'!$C$24)*('Ejercicio 3 - TIR'!$E$24-'Ejercicio 3 - TIR'!$D$24)*(1-T34)))</f>
        <v>0.206867466458108</v>
      </c>
      <c r="V34" s="17">
        <f ca="1" t="shared" si="255"/>
        <v>0.707286223172493</v>
      </c>
      <c r="W34" s="19">
        <f ca="1">IF(V34&lt;=('Ejercicio 3 - TIR'!$D$25-'Ejercicio 3 - TIR'!$C$25)/('Ejercicio 3 - TIR'!$E$25-'Ejercicio 3 - TIR'!$C$25),'Ejercicio 3 - TIR'!$C$25+SQRT(('Ejercicio 3 - TIR'!$E$25-'Ejercicio 3 - TIR'!$C$25)*('Ejercicio 3 - TIR'!$D$25-'Ejercicio 3 - TIR'!$C$25)*V34),'Ejercicio 3 - TIR'!$E$25-SQRT(('Ejercicio 3 - TIR'!$E$25-'Ejercicio 3 - TIR'!$C$25)*('Ejercicio 3 - TIR'!$E$25-'Ejercicio 3 - TIR'!$D$25)*(1-V34)))</f>
        <v>0.217992216276407</v>
      </c>
      <c r="X34" s="17">
        <f ca="1" t="shared" si="255"/>
        <v>0.18197582743635</v>
      </c>
      <c r="Y34" s="19">
        <f ca="1">IF(X34&lt;=('Ejercicio 3 - TIR'!$D$26-'Ejercicio 3 - TIR'!$C$26)/('Ejercicio 3 - TIR'!$E$26-'Ejercicio 3 - TIR'!$C$26),'Ejercicio 3 - TIR'!$C$26+SQRT(('Ejercicio 3 - TIR'!$E$26-'Ejercicio 3 - TIR'!$C$26)*('Ejercicio 3 - TIR'!$D$26-'Ejercicio 3 - TIR'!$C$26)*X34),'Ejercicio 3 - TIR'!$E$26-SQRT(('Ejercicio 3 - TIR'!$E$26-'Ejercicio 3 - TIR'!$C$26)*('Ejercicio 3 - TIR'!$E$26-'Ejercicio 3 - TIR'!$D$26)*(1-X34)))</f>
        <v>0.212166071688013</v>
      </c>
      <c r="Z34" s="17">
        <f ca="1" t="shared" si="4"/>
        <v>1.1432631538791</v>
      </c>
      <c r="AA34" s="17">
        <f ca="1" t="shared" si="5"/>
        <v>1.32494433779775</v>
      </c>
      <c r="AB34" s="17">
        <f ca="1" t="shared" si="6"/>
        <v>1.59903221615598</v>
      </c>
      <c r="AC34" s="17">
        <f ca="1" t="shared" si="7"/>
        <v>1.9476087928532</v>
      </c>
      <c r="AD34" s="17">
        <f ca="1" t="shared" si="8"/>
        <v>2.3608252996179</v>
      </c>
      <c r="AE34" s="16">
        <f ca="1" t="shared" si="9"/>
        <v>4138.73508940889</v>
      </c>
      <c r="AF34" s="16">
        <f ca="1" t="shared" si="10"/>
        <v>4796.44043783907</v>
      </c>
      <c r="AG34" s="16">
        <f ca="1" t="shared" si="11"/>
        <v>5788.66791923205</v>
      </c>
      <c r="AH34" s="16">
        <f ca="1" t="shared" si="12"/>
        <v>7050.55246823359</v>
      </c>
      <c r="AI34" s="16">
        <f ca="1" t="shared" si="13"/>
        <v>8546.44048864894</v>
      </c>
      <c r="AJ34" s="18">
        <f ca="1" t="shared" si="14"/>
        <v>42918.9258342175</v>
      </c>
      <c r="AK34" s="18">
        <f ca="1" t="shared" si="15"/>
        <v>55004.9760476717</v>
      </c>
      <c r="AL34" s="18">
        <f ca="1" t="shared" si="16"/>
        <v>63532.1530540258</v>
      </c>
      <c r="AM34" s="18">
        <f ca="1" t="shared" si="17"/>
        <v>79915.4462638254</v>
      </c>
      <c r="AN34" s="18">
        <f ca="1" t="shared" si="18"/>
        <v>79302.0898779011</v>
      </c>
      <c r="AO34" s="18">
        <f ca="1">C34/'Ejercicio 3 - TIR'!$D$7</f>
        <v>14601.0276803315</v>
      </c>
      <c r="AP34" s="18">
        <f ca="1" t="shared" si="19"/>
        <v>28317.898153886</v>
      </c>
      <c r="AQ34" s="18">
        <f ca="1" t="shared" si="20"/>
        <v>40403.9483673402</v>
      </c>
      <c r="AR34" s="18">
        <f ca="1" t="shared" si="21"/>
        <v>48931.1253736943</v>
      </c>
      <c r="AS34" s="18">
        <f ca="1" t="shared" si="22"/>
        <v>65314.4185834939</v>
      </c>
      <c r="AT34" s="18">
        <f ca="1" t="shared" si="23"/>
        <v>64701.0621975696</v>
      </c>
      <c r="AU34" s="18">
        <f ca="1">AP34*'Ejercicio 3 - TIR'!$D$5</f>
        <v>14158.949076943</v>
      </c>
      <c r="AV34" s="18">
        <f ca="1">AQ34*'Ejercicio 3 - TIR'!$D$5</f>
        <v>20201.9741836701</v>
      </c>
      <c r="AW34" s="18">
        <f ca="1">AR34*'Ejercicio 3 - TIR'!$D$5</f>
        <v>24465.5626868472</v>
      </c>
      <c r="AX34" s="18">
        <f ca="1">AS34*'Ejercicio 3 - TIR'!$D$5</f>
        <v>32657.2092917469</v>
      </c>
      <c r="AY34" s="18">
        <f ca="1">AT34*'Ejercicio 3 - TIR'!$D$5</f>
        <v>32350.5310987848</v>
      </c>
      <c r="AZ34" s="18">
        <f ca="1" t="shared" ref="AZ34:BD34" si="256">AJ34-AU34-AE34</f>
        <v>24621.2416678656</v>
      </c>
      <c r="BA34" s="18">
        <f ca="1" t="shared" si="256"/>
        <v>30006.5614261626</v>
      </c>
      <c r="BB34" s="18">
        <f ca="1" t="shared" si="256"/>
        <v>33277.9224479466</v>
      </c>
      <c r="BC34" s="18">
        <f ca="1" t="shared" si="256"/>
        <v>40207.6845038449</v>
      </c>
      <c r="BD34" s="18">
        <f ca="1" t="shared" si="256"/>
        <v>38405.1182904674</v>
      </c>
      <c r="BE34" s="18">
        <f ca="1" t="shared" ref="BE34:BI34" si="257">AZ34/Z34</f>
        <v>21535.9356105596</v>
      </c>
      <c r="BF34" s="18">
        <f ca="1" t="shared" si="257"/>
        <v>22647.412853613</v>
      </c>
      <c r="BG34" s="18">
        <f ca="1" t="shared" si="257"/>
        <v>20811.2895485906</v>
      </c>
      <c r="BH34" s="18">
        <f ca="1" t="shared" si="257"/>
        <v>20644.641085719</v>
      </c>
      <c r="BI34" s="18">
        <f ca="1" t="shared" si="257"/>
        <v>16267.6663523909</v>
      </c>
      <c r="BJ34" s="18">
        <f ca="1" t="shared" si="26"/>
        <v>68201.9782681747</v>
      </c>
      <c r="BK34" s="18">
        <f ca="1" t="shared" si="27"/>
        <v>34470.4755481479</v>
      </c>
      <c r="BL34" s="18">
        <f ca="1" t="shared" si="28"/>
        <v>102672.453816323</v>
      </c>
      <c r="BM34" s="18">
        <f ca="1">BK34*'Ejercicio 3 - TIR'!$D$5</f>
        <v>17235.237774074</v>
      </c>
      <c r="BN34" s="18">
        <f ca="1" t="shared" si="29"/>
        <v>85437.2160422486</v>
      </c>
      <c r="BO34" s="18">
        <f ca="1" t="shared" si="30"/>
        <v>36189.5545833386</v>
      </c>
      <c r="BP34" s="18">
        <f ca="1" t="shared" si="31"/>
        <v>-101894.17914483</v>
      </c>
      <c r="BQ34" s="18">
        <f ca="1" t="shared" ref="BQ34:BT34" si="258">BE34</f>
        <v>21535.9356105596</v>
      </c>
      <c r="BR34" s="18">
        <f ca="1" t="shared" si="258"/>
        <v>22647.412853613</v>
      </c>
      <c r="BS34" s="18">
        <f ca="1" t="shared" si="258"/>
        <v>20811.2895485906</v>
      </c>
      <c r="BT34" s="18">
        <f ca="1" t="shared" si="258"/>
        <v>20644.641085719</v>
      </c>
      <c r="BU34" s="18">
        <f ca="1" t="shared" si="33"/>
        <v>52457.2209357295</v>
      </c>
      <c r="BV34" s="20">
        <f ca="1" t="shared" si="34"/>
        <v>9.56488408898797</v>
      </c>
    </row>
    <row r="35" ht="15" customHeight="1" spans="1:74">
      <c r="A35" s="16">
        <v>34</v>
      </c>
      <c r="B35" s="17">
        <f ca="1" t="shared" ref="B35:F35" si="259">RAND()</f>
        <v>0.855067273722262</v>
      </c>
      <c r="C35" s="18">
        <f ca="1">IF(B35&lt;=('Ejercicio 3 - TIR'!$D$13-'Ejercicio 3 - TIR'!$C$13)/('Ejercicio 3 - TIR'!$E$13-'Ejercicio 3 - TIR'!$C$13),'Ejercicio 3 - TIR'!$C$13+SQRT(('Ejercicio 3 - TIR'!$E$13-'Ejercicio 3 - TIR'!$C$13)*('Ejercicio 3 - TIR'!$D$13-'Ejercicio 3 - TIR'!$C$13)*B35),'Ejercicio 3 - TIR'!$E$13-SQRT(('Ejercicio 3 - TIR'!$E$13-'Ejercicio 3 - TIR'!$C$13)*('Ejercicio 3 - TIR'!$E$13-'Ejercicio 3 - TIR'!$D$13)*(1-B35)))</f>
        <v>86812.1544013707</v>
      </c>
      <c r="D35" s="17">
        <f ca="1" t="shared" si="259"/>
        <v>0.620449515448871</v>
      </c>
      <c r="E35" s="18">
        <f ca="1">IF(D35&lt;=('Ejercicio 3 - TIR'!$D$14-'Ejercicio 3 - TIR'!$C$14)/('Ejercicio 3 - TIR'!$E$14-'Ejercicio 3 - TIR'!$C$14),'Ejercicio 3 - TIR'!$C$14+SQRT(('Ejercicio 3 - TIR'!$E$14-'Ejercicio 3 - TIR'!$C$14)*('Ejercicio 3 - TIR'!$D$14-'Ejercicio 3 - TIR'!$C$14)*D35),'Ejercicio 3 - TIR'!$E$14-SQRT(('Ejercicio 3 - TIR'!$E$14-'Ejercicio 3 - TIR'!$C$14)*('Ejercicio 3 - TIR'!$E$14-'Ejercicio 3 - TIR'!$D$14)*(1-D35)))</f>
        <v>32454.6323692832</v>
      </c>
      <c r="F35" s="17">
        <f ca="1" t="shared" si="259"/>
        <v>0.484605227777854</v>
      </c>
      <c r="G35" s="18">
        <f ca="1">IF(F35&lt;=('Ejercicio 3 - TIR'!$D$18-'Ejercicio 3 - TIR'!$C$18)/('Ejercicio 3 - TIR'!$E$18-'Ejercicio 3 - TIR'!$C$18),'Ejercicio 3 - TIR'!$C$18+SQRT(('Ejercicio 3 - TIR'!$E$18-'Ejercicio 3 - TIR'!$C$18)*('Ejercicio 3 - TIR'!$D$18-'Ejercicio 3 - TIR'!$C$18)*F35),'Ejercicio 3 - TIR'!$E$18-SQRT(('Ejercicio 3 - TIR'!$E$18-'Ejercicio 3 - TIR'!$C$18)*('Ejercicio 3 - TIR'!$E$18-'Ejercicio 3 - TIR'!$D$18)*(1-F35)))</f>
        <v>38525.8890543261</v>
      </c>
      <c r="H35" s="17">
        <f ca="1" t="shared" ref="H35:L35" si="260">RAND()</f>
        <v>0.560856419075571</v>
      </c>
      <c r="I35" s="18">
        <f ca="1">IF(H35&lt;=('Ejercicio 3 - TIR'!$D$18-'Ejercicio 3 - TIR'!$C$18)/('Ejercicio 3 - TIR'!$E$18-'Ejercicio 3 - TIR'!$C$18),'Ejercicio 3 - TIR'!$C$18+SQRT(('Ejercicio 3 - TIR'!$E$18-'Ejercicio 3 - TIR'!$C$18)*('Ejercicio 3 - TIR'!$D$18-'Ejercicio 3 - TIR'!$C$18)*H35),'Ejercicio 3 - TIR'!$E$18-SQRT(('Ejercicio 3 - TIR'!$E$18-'Ejercicio 3 - TIR'!$C$18)*('Ejercicio 3 - TIR'!$E$18-'Ejercicio 3 - TIR'!$D$18)*(1-H35)))</f>
        <v>39172.1569361484</v>
      </c>
      <c r="J35" s="17">
        <f ca="1" t="shared" si="260"/>
        <v>0.46248191215529</v>
      </c>
      <c r="K35" s="18">
        <f ca="1">IF(J35&lt;=('Ejercicio 3 - TIR'!$D$18-'Ejercicio 3 - TIR'!$C$18)/('Ejercicio 3 - TIR'!$E$18-'Ejercicio 3 - TIR'!$C$18),'Ejercicio 3 - TIR'!$C$18+SQRT(('Ejercicio 3 - TIR'!$E$18-'Ejercicio 3 - TIR'!$C$18)*('Ejercicio 3 - TIR'!$D$18-'Ejercicio 3 - TIR'!$C$18)*J35),'Ejercicio 3 - TIR'!$E$18-SQRT(('Ejercicio 3 - TIR'!$E$18-'Ejercicio 3 - TIR'!$C$18)*('Ejercicio 3 - TIR'!$E$18-'Ejercicio 3 - TIR'!$D$18)*(1-J35)))</f>
        <v>38329.0027508276</v>
      </c>
      <c r="L35" s="17">
        <f ca="1" t="shared" si="260"/>
        <v>0.953240388644184</v>
      </c>
      <c r="M35" s="18">
        <f ca="1">IF(L35&lt;=('Ejercicio 3 - TIR'!$D$18-'Ejercicio 3 - TIR'!$C$18)/('Ejercicio 3 - TIR'!$E$18-'Ejercicio 3 - TIR'!$C$18),'Ejercicio 3 - TIR'!$C$18+SQRT(('Ejercicio 3 - TIR'!$E$18-'Ejercicio 3 - TIR'!$C$18)*('Ejercicio 3 - TIR'!$D$18-'Ejercicio 3 - TIR'!$C$18)*L35),'Ejercicio 3 - TIR'!$E$18-SQRT(('Ejercicio 3 - TIR'!$E$18-'Ejercicio 3 - TIR'!$C$18)*('Ejercicio 3 - TIR'!$E$18-'Ejercicio 3 - TIR'!$D$18)*(1-L35)))</f>
        <v>43127.3091948519</v>
      </c>
      <c r="N35" s="17">
        <f ca="1" t="shared" ref="N35:R35" si="261">RAND()</f>
        <v>0.702151321053353</v>
      </c>
      <c r="O35" s="18">
        <f ca="1">IF(N35&lt;=('Ejercicio 3 - TIR'!$D$18-'Ejercicio 3 - TIR'!$C$18)/('Ejercicio 3 - TIR'!$E$18-'Ejercicio 3 - TIR'!$C$18),'Ejercicio 3 - TIR'!$C$18+SQRT(('Ejercicio 3 - TIR'!$E$18-'Ejercicio 3 - TIR'!$C$18)*('Ejercicio 3 - TIR'!$D$18-'Ejercicio 3 - TIR'!$C$18)*N35),'Ejercicio 3 - TIR'!$E$18-SQRT(('Ejercicio 3 - TIR'!$E$18-'Ejercicio 3 - TIR'!$C$18)*('Ejercicio 3 - TIR'!$E$18-'Ejercicio 3 - TIR'!$D$18)*(1-N35)))</f>
        <v>40273.6217966609</v>
      </c>
      <c r="P35" s="17">
        <f ca="1" t="shared" si="261"/>
        <v>0.554066008574744</v>
      </c>
      <c r="Q35" s="19">
        <f ca="1">IF(P35&lt;=('Ejercicio 3 - TIR'!$D$22-'Ejercicio 3 - TIR'!$C$22)/('Ejercicio 3 - TIR'!$E$22-'Ejercicio 3 - TIR'!$C$22),'Ejercicio 3 - TIR'!$C$22+SQRT(('Ejercicio 3 - TIR'!$E$22-'Ejercicio 3 - TIR'!$C$22)*('Ejercicio 3 - TIR'!$D$22-'Ejercicio 3 - TIR'!$C$22)*P35),'Ejercicio 3 - TIR'!$E$22-SQRT(('Ejercicio 3 - TIR'!$E$22-'Ejercicio 3 - TIR'!$C$22)*('Ejercicio 3 - TIR'!$E$22-'Ejercicio 3 - TIR'!$D$22)*(1-P35)))</f>
        <v>0.151668371304045</v>
      </c>
      <c r="R35" s="17">
        <f ca="1" t="shared" si="261"/>
        <v>0.300635633005721</v>
      </c>
      <c r="S35" s="19">
        <f ca="1">IF(R35&lt;=('Ejercicio 3 - TIR'!$D$23-'Ejercicio 3 - TIR'!$C$23)/('Ejercicio 3 - TIR'!$E$23-'Ejercicio 3 - TIR'!$C$23),'Ejercicio 3 - TIR'!$C$23+SQRT(('Ejercicio 3 - TIR'!$E$23-'Ejercicio 3 - TIR'!$C$23)*('Ejercicio 3 - TIR'!$D$23-'Ejercicio 3 - TIR'!$C$23)*R35),'Ejercicio 3 - TIR'!$E$23-SQRT(('Ejercicio 3 - TIR'!$E$23-'Ejercicio 3 - TIR'!$C$23)*('Ejercicio 3 - TIR'!$E$23-'Ejercicio 3 - TIR'!$D$23)*(1-R35)))</f>
        <v>0.143262505011505</v>
      </c>
      <c r="T35" s="17">
        <f ca="1" t="shared" ref="T35:X35" si="262">RAND()</f>
        <v>0.50470023410407</v>
      </c>
      <c r="U35" s="19">
        <f ca="1">IF(T35&lt;=('Ejercicio 3 - TIR'!$D$24-'Ejercicio 3 - TIR'!$C$24)/('Ejercicio 3 - TIR'!$E$24-'Ejercicio 3 - TIR'!$C$24),'Ejercicio 3 - TIR'!$C$24+SQRT(('Ejercicio 3 - TIR'!$E$24-'Ejercicio 3 - TIR'!$C$24)*('Ejercicio 3 - TIR'!$D$24-'Ejercicio 3 - TIR'!$C$24)*T35),'Ejercicio 3 - TIR'!$E$24-SQRT(('Ejercicio 3 - TIR'!$E$24-'Ejercicio 3 - TIR'!$C$24)*('Ejercicio 3 - TIR'!$E$24-'Ejercicio 3 - TIR'!$D$24)*(1-T35)))</f>
        <v>0.18275970805017</v>
      </c>
      <c r="V35" s="17">
        <f ca="1" t="shared" si="262"/>
        <v>0.614786437677171</v>
      </c>
      <c r="W35" s="19">
        <f ca="1">IF(V35&lt;=('Ejercicio 3 - TIR'!$D$25-'Ejercicio 3 - TIR'!$C$25)/('Ejercicio 3 - TIR'!$E$25-'Ejercicio 3 - TIR'!$C$25),'Ejercicio 3 - TIR'!$C$25+SQRT(('Ejercicio 3 - TIR'!$E$25-'Ejercicio 3 - TIR'!$C$25)*('Ejercicio 3 - TIR'!$D$25-'Ejercicio 3 - TIR'!$C$25)*V35),'Ejercicio 3 - TIR'!$E$25-SQRT(('Ejercicio 3 - TIR'!$E$25-'Ejercicio 3 - TIR'!$C$25)*('Ejercicio 3 - TIR'!$E$25-'Ejercicio 3 - TIR'!$D$25)*(1-V35)))</f>
        <v>0.213281510541283</v>
      </c>
      <c r="X35" s="17">
        <f ca="1" t="shared" si="262"/>
        <v>0.462757245359381</v>
      </c>
      <c r="Y35" s="19">
        <f ca="1">IF(X35&lt;=('Ejercicio 3 - TIR'!$D$26-'Ejercicio 3 - TIR'!$C$26)/('Ejercicio 3 - TIR'!$E$26-'Ejercicio 3 - TIR'!$C$26),'Ejercicio 3 - TIR'!$C$26+SQRT(('Ejercicio 3 - TIR'!$E$26-'Ejercicio 3 - TIR'!$C$26)*('Ejercicio 3 - TIR'!$D$26-'Ejercicio 3 - TIR'!$C$26)*X35),'Ejercicio 3 - TIR'!$E$26-SQRT(('Ejercicio 3 - TIR'!$E$26-'Ejercicio 3 - TIR'!$C$26)*('Ejercicio 3 - TIR'!$E$26-'Ejercicio 3 - TIR'!$D$26)*(1-X35)))</f>
        <v>0.226138038700217</v>
      </c>
      <c r="Z35" s="17">
        <f ca="1" t="shared" si="4"/>
        <v>1.15166837130404</v>
      </c>
      <c r="AA35" s="17">
        <f ca="1" t="shared" si="5"/>
        <v>1.31665926711958</v>
      </c>
      <c r="AB35" s="17">
        <f ca="1" t="shared" si="6"/>
        <v>1.55729153037991</v>
      </c>
      <c r="AC35" s="17">
        <f ca="1" t="shared" si="7"/>
        <v>1.88943302033248</v>
      </c>
      <c r="AD35" s="17">
        <f ca="1" t="shared" si="8"/>
        <v>2.31670569780589</v>
      </c>
      <c r="AE35" s="16">
        <f ca="1" t="shared" si="9"/>
        <v>4922.34123272072</v>
      </c>
      <c r="AF35" s="16">
        <f ca="1" t="shared" si="10"/>
        <v>5627.52816824171</v>
      </c>
      <c r="AG35" s="16">
        <f ca="1" t="shared" si="11"/>
        <v>6656.01357331367</v>
      </c>
      <c r="AH35" s="16">
        <f ca="1" t="shared" si="12"/>
        <v>8075.61820241329</v>
      </c>
      <c r="AI35" s="16">
        <f ca="1" t="shared" si="13"/>
        <v>9901.8226639988</v>
      </c>
      <c r="AJ35" s="18">
        <f ca="1" t="shared" si="14"/>
        <v>44369.0479002361</v>
      </c>
      <c r="AK35" s="18">
        <f ca="1" t="shared" si="15"/>
        <v>51576.3834430425</v>
      </c>
      <c r="AL35" s="18">
        <f ca="1" t="shared" si="16"/>
        <v>59689.431351772</v>
      </c>
      <c r="AM35" s="18">
        <f ca="1" t="shared" si="17"/>
        <v>81486.1620708418</v>
      </c>
      <c r="AN35" s="18">
        <f ca="1" t="shared" si="18"/>
        <v>93302.1290876041</v>
      </c>
      <c r="AO35" s="18">
        <f ca="1">C35/'Ejercicio 3 - TIR'!$D$7</f>
        <v>17362.4308802741</v>
      </c>
      <c r="AP35" s="18">
        <f ca="1" t="shared" si="19"/>
        <v>27006.617019962</v>
      </c>
      <c r="AQ35" s="18">
        <f ca="1" t="shared" si="20"/>
        <v>34213.9525627683</v>
      </c>
      <c r="AR35" s="18">
        <f ca="1" t="shared" si="21"/>
        <v>42327.0004714978</v>
      </c>
      <c r="AS35" s="18">
        <f ca="1" t="shared" si="22"/>
        <v>64123.7311905677</v>
      </c>
      <c r="AT35" s="18">
        <f ca="1" t="shared" si="23"/>
        <v>75939.69820733</v>
      </c>
      <c r="AU35" s="18">
        <f ca="1">AP35*'Ejercicio 3 - TIR'!$D$5</f>
        <v>13503.308509981</v>
      </c>
      <c r="AV35" s="18">
        <f ca="1">AQ35*'Ejercicio 3 - TIR'!$D$5</f>
        <v>17106.9762813842</v>
      </c>
      <c r="AW35" s="18">
        <f ca="1">AR35*'Ejercicio 3 - TIR'!$D$5</f>
        <v>21163.5002357489</v>
      </c>
      <c r="AX35" s="18">
        <f ca="1">AS35*'Ejercicio 3 - TIR'!$D$5</f>
        <v>32061.8655952838</v>
      </c>
      <c r="AY35" s="18">
        <f ca="1">AT35*'Ejercicio 3 - TIR'!$D$5</f>
        <v>37969.849103665</v>
      </c>
      <c r="AZ35" s="18">
        <f ca="1" t="shared" ref="AZ35:BD35" si="263">AJ35-AU35-AE35</f>
        <v>25943.3981575344</v>
      </c>
      <c r="BA35" s="18">
        <f ca="1" t="shared" si="263"/>
        <v>28841.8789934166</v>
      </c>
      <c r="BB35" s="18">
        <f ca="1" t="shared" si="263"/>
        <v>31869.9175427094</v>
      </c>
      <c r="BC35" s="18">
        <f ca="1" t="shared" si="263"/>
        <v>41348.6782731447</v>
      </c>
      <c r="BD35" s="18">
        <f ca="1" t="shared" si="263"/>
        <v>45430.4573199403</v>
      </c>
      <c r="BE35" s="18">
        <f ca="1" t="shared" ref="BE35:BI35" si="264">AZ35/Z35</f>
        <v>22526.7957373514</v>
      </c>
      <c r="BF35" s="18">
        <f ca="1" t="shared" si="264"/>
        <v>21905.3476580263</v>
      </c>
      <c r="BG35" s="18">
        <f ca="1" t="shared" si="264"/>
        <v>20464.9655642413</v>
      </c>
      <c r="BH35" s="18">
        <f ca="1" t="shared" si="264"/>
        <v>21884.1725682706</v>
      </c>
      <c r="BI35" s="18">
        <f ca="1" t="shared" si="264"/>
        <v>19609.9389589997</v>
      </c>
      <c r="BJ35" s="18">
        <f ca="1" t="shared" si="26"/>
        <v>75187.8317301139</v>
      </c>
      <c r="BK35" s="18">
        <f ca="1" t="shared" si="27"/>
        <v>40223.6425480921</v>
      </c>
      <c r="BL35" s="18">
        <f ca="1" t="shared" si="28"/>
        <v>115411.474278206</v>
      </c>
      <c r="BM35" s="18">
        <f ca="1">BK35*'Ejercicio 3 - TIR'!$D$5</f>
        <v>20111.8212740461</v>
      </c>
      <c r="BN35" s="18">
        <f ca="1" t="shared" si="29"/>
        <v>95299.65300416</v>
      </c>
      <c r="BO35" s="18">
        <f ca="1" t="shared" si="30"/>
        <v>41135.8478094202</v>
      </c>
      <c r="BP35" s="18">
        <f ca="1" t="shared" si="31"/>
        <v>-119266.786770654</v>
      </c>
      <c r="BQ35" s="18">
        <f ca="1" t="shared" ref="BQ35:BT35" si="265">BE35</f>
        <v>22526.7957373514</v>
      </c>
      <c r="BR35" s="18">
        <f ca="1" t="shared" si="265"/>
        <v>21905.3476580263</v>
      </c>
      <c r="BS35" s="18">
        <f ca="1" t="shared" si="265"/>
        <v>20464.9655642413</v>
      </c>
      <c r="BT35" s="18">
        <f ca="1" t="shared" si="265"/>
        <v>21884.1725682706</v>
      </c>
      <c r="BU35" s="18">
        <f ca="1" t="shared" si="33"/>
        <v>60745.7867684199</v>
      </c>
      <c r="BV35" s="20">
        <f ca="1" t="shared" si="34"/>
        <v>6.36432627696142</v>
      </c>
    </row>
    <row r="36" ht="15" customHeight="1" spans="1:74">
      <c r="A36" s="16">
        <v>35</v>
      </c>
      <c r="B36" s="17">
        <f ca="1" t="shared" ref="B36:F36" si="266">RAND()</f>
        <v>0.600360286884369</v>
      </c>
      <c r="C36" s="18">
        <f ca="1">IF(B36&lt;=('Ejercicio 3 - TIR'!$D$13-'Ejercicio 3 - TIR'!$C$13)/('Ejercicio 3 - TIR'!$E$13-'Ejercicio 3 - TIR'!$C$13),'Ejercicio 3 - TIR'!$C$13+SQRT(('Ejercicio 3 - TIR'!$E$13-'Ejercicio 3 - TIR'!$C$13)*('Ejercicio 3 - TIR'!$D$13-'Ejercicio 3 - TIR'!$C$13)*B36),'Ejercicio 3 - TIR'!$E$13-SQRT(('Ejercicio 3 - TIR'!$E$13-'Ejercicio 3 - TIR'!$C$13)*('Ejercicio 3 - TIR'!$E$13-'Ejercicio 3 - TIR'!$D$13)*(1-B36)))</f>
        <v>78100.9667852949</v>
      </c>
      <c r="D36" s="17">
        <f ca="1" t="shared" si="266"/>
        <v>0.0642766295252799</v>
      </c>
      <c r="E36" s="18">
        <f ca="1">IF(D36&lt;=('Ejercicio 3 - TIR'!$D$14-'Ejercicio 3 - TIR'!$C$14)/('Ejercicio 3 - TIR'!$E$14-'Ejercicio 3 - TIR'!$C$14),'Ejercicio 3 - TIR'!$C$14+SQRT(('Ejercicio 3 - TIR'!$E$14-'Ejercicio 3 - TIR'!$C$14)*('Ejercicio 3 - TIR'!$D$14-'Ejercicio 3 - TIR'!$C$14)*D36),'Ejercicio 3 - TIR'!$E$14-SQRT(('Ejercicio 3 - TIR'!$E$14-'Ejercicio 3 - TIR'!$C$14)*('Ejercicio 3 - TIR'!$E$14-'Ejercicio 3 - TIR'!$D$14)*(1-D36)))</f>
        <v>27195.6200068309</v>
      </c>
      <c r="F36" s="17">
        <f ca="1" t="shared" si="266"/>
        <v>0.933814047948647</v>
      </c>
      <c r="G36" s="18">
        <f ca="1">IF(F36&lt;=('Ejercicio 3 - TIR'!$D$18-'Ejercicio 3 - TIR'!$C$18)/('Ejercicio 3 - TIR'!$E$18-'Ejercicio 3 - TIR'!$C$18),'Ejercicio 3 - TIR'!$C$18+SQRT(('Ejercicio 3 - TIR'!$E$18-'Ejercicio 3 - TIR'!$C$18)*('Ejercicio 3 - TIR'!$D$18-'Ejercicio 3 - TIR'!$C$18)*F36),'Ejercicio 3 - TIR'!$E$18-SQRT(('Ejercicio 3 - TIR'!$E$18-'Ejercicio 3 - TIR'!$C$18)*('Ejercicio 3 - TIR'!$E$18-'Ejercicio 3 - TIR'!$D$18)*(1-F36)))</f>
        <v>42772.0084372127</v>
      </c>
      <c r="H36" s="17">
        <f ca="1" t="shared" ref="H36:L36" si="267">RAND()</f>
        <v>0.108429011363227</v>
      </c>
      <c r="I36" s="18">
        <f ca="1">IF(H36&lt;=('Ejercicio 3 - TIR'!$D$18-'Ejercicio 3 - TIR'!$C$18)/('Ejercicio 3 - TIR'!$E$18-'Ejercicio 3 - TIR'!$C$18),'Ejercicio 3 - TIR'!$C$18+SQRT(('Ejercicio 3 - TIR'!$E$18-'Ejercicio 3 - TIR'!$C$18)*('Ejercicio 3 - TIR'!$D$18-'Ejercicio 3 - TIR'!$C$18)*H36),'Ejercicio 3 - TIR'!$E$18-SQRT(('Ejercicio 3 - TIR'!$E$18-'Ejercicio 3 - TIR'!$C$18)*('Ejercicio 3 - TIR'!$E$18-'Ejercicio 3 - TIR'!$D$18)*(1-H36)))</f>
        <v>34032.9085911392</v>
      </c>
      <c r="J36" s="17">
        <f ca="1" t="shared" si="267"/>
        <v>0.870776316847702</v>
      </c>
      <c r="K36" s="18">
        <f ca="1">IF(J36&lt;=('Ejercicio 3 - TIR'!$D$18-'Ejercicio 3 - TIR'!$C$18)/('Ejercicio 3 - TIR'!$E$18-'Ejercicio 3 - TIR'!$C$18),'Ejercicio 3 - TIR'!$C$18+SQRT(('Ejercicio 3 - TIR'!$E$18-'Ejercicio 3 - TIR'!$C$18)*('Ejercicio 3 - TIR'!$D$18-'Ejercicio 3 - TIR'!$C$18)*J36),'Ejercicio 3 - TIR'!$E$18-SQRT(('Ejercicio 3 - TIR'!$E$18-'Ejercicio 3 - TIR'!$C$18)*('Ejercicio 3 - TIR'!$E$18-'Ejercicio 3 - TIR'!$D$18)*(1-J36)))</f>
        <v>41886.8382251443</v>
      </c>
      <c r="L36" s="17">
        <f ca="1" t="shared" si="267"/>
        <v>0.987965008413043</v>
      </c>
      <c r="M36" s="18">
        <f ca="1">IF(L36&lt;=('Ejercicio 3 - TIR'!$D$18-'Ejercicio 3 - TIR'!$C$18)/('Ejercicio 3 - TIR'!$E$18-'Ejercicio 3 - TIR'!$C$18),'Ejercicio 3 - TIR'!$C$18+SQRT(('Ejercicio 3 - TIR'!$E$18-'Ejercicio 3 - TIR'!$C$18)*('Ejercicio 3 - TIR'!$D$18-'Ejercicio 3 - TIR'!$C$18)*L36),'Ejercicio 3 - TIR'!$E$18-SQRT(('Ejercicio 3 - TIR'!$E$18-'Ejercicio 3 - TIR'!$C$18)*('Ejercicio 3 - TIR'!$E$18-'Ejercicio 3 - TIR'!$D$18)*(1-L36)))</f>
        <v>44049.934544875</v>
      </c>
      <c r="N36" s="17">
        <f ca="1" t="shared" ref="N36:R36" si="268">RAND()</f>
        <v>0.290555957282366</v>
      </c>
      <c r="O36" s="18">
        <f ca="1">IF(N36&lt;=('Ejercicio 3 - TIR'!$D$18-'Ejercicio 3 - TIR'!$C$18)/('Ejercicio 3 - TIR'!$E$18-'Ejercicio 3 - TIR'!$C$18),'Ejercicio 3 - TIR'!$C$18+SQRT(('Ejercicio 3 - TIR'!$E$18-'Ejercicio 3 - TIR'!$C$18)*('Ejercicio 3 - TIR'!$D$18-'Ejercicio 3 - TIR'!$C$18)*N36),'Ejercicio 3 - TIR'!$E$18-SQRT(('Ejercicio 3 - TIR'!$E$18-'Ejercicio 3 - TIR'!$C$18)*('Ejercicio 3 - TIR'!$E$18-'Ejercicio 3 - TIR'!$D$18)*(1-N36)))</f>
        <v>36601.7720039664</v>
      </c>
      <c r="P36" s="17">
        <f ca="1" t="shared" si="268"/>
        <v>0.0151829343201833</v>
      </c>
      <c r="Q36" s="19">
        <f ca="1">IF(P36&lt;=('Ejercicio 3 - TIR'!$D$22-'Ejercicio 3 - TIR'!$C$22)/('Ejercicio 3 - TIR'!$E$22-'Ejercicio 3 - TIR'!$C$22),'Ejercicio 3 - TIR'!$C$22+SQRT(('Ejercicio 3 - TIR'!$E$22-'Ejercicio 3 - TIR'!$C$22)*('Ejercicio 3 - TIR'!$D$22-'Ejercicio 3 - TIR'!$C$22)*P36),'Ejercicio 3 - TIR'!$E$22-SQRT(('Ejercicio 3 - TIR'!$E$22-'Ejercicio 3 - TIR'!$C$22)*('Ejercicio 3 - TIR'!$E$22-'Ejercicio 3 - TIR'!$D$22)*(1-P36)))</f>
        <v>0.125227741556</v>
      </c>
      <c r="R36" s="17">
        <f ca="1" t="shared" si="268"/>
        <v>0.408599099608768</v>
      </c>
      <c r="S36" s="19">
        <f ca="1">IF(R36&lt;=('Ejercicio 3 - TIR'!$D$23-'Ejercicio 3 - TIR'!$C$23)/('Ejercicio 3 - TIR'!$E$23-'Ejercicio 3 - TIR'!$C$23),'Ejercicio 3 - TIR'!$C$23+SQRT(('Ejercicio 3 - TIR'!$E$23-'Ejercicio 3 - TIR'!$C$23)*('Ejercicio 3 - TIR'!$D$23-'Ejercicio 3 - TIR'!$C$23)*R36),'Ejercicio 3 - TIR'!$E$23-SQRT(('Ejercicio 3 - TIR'!$E$23-'Ejercicio 3 - TIR'!$C$23)*('Ejercicio 3 - TIR'!$E$23-'Ejercicio 3 - TIR'!$D$23)*(1-R36)))</f>
        <v>0.147119704631426</v>
      </c>
      <c r="T36" s="17">
        <f ca="1" t="shared" ref="T36:X36" si="269">RAND()</f>
        <v>0.333620578951931</v>
      </c>
      <c r="U36" s="19">
        <f ca="1">IF(T36&lt;=('Ejercicio 3 - TIR'!$D$24-'Ejercicio 3 - TIR'!$C$24)/('Ejercicio 3 - TIR'!$E$24-'Ejercicio 3 - TIR'!$C$24),'Ejercicio 3 - TIR'!$C$24+SQRT(('Ejercicio 3 - TIR'!$E$24-'Ejercicio 3 - TIR'!$C$24)*('Ejercicio 3 - TIR'!$D$24-'Ejercicio 3 - TIR'!$C$24)*T36),'Ejercicio 3 - TIR'!$E$24-SQRT(('Ejercicio 3 - TIR'!$E$24-'Ejercicio 3 - TIR'!$C$24)*('Ejercicio 3 - TIR'!$E$24-'Ejercicio 3 - TIR'!$D$24)*(1-T36)))</f>
        <v>0.176468910362897</v>
      </c>
      <c r="V36" s="17">
        <f ca="1" t="shared" si="269"/>
        <v>0.748041497993644</v>
      </c>
      <c r="W36" s="19">
        <f ca="1">IF(V36&lt;=('Ejercicio 3 - TIR'!$D$25-'Ejercicio 3 - TIR'!$C$25)/('Ejercicio 3 - TIR'!$E$25-'Ejercicio 3 - TIR'!$C$25),'Ejercicio 3 - TIR'!$C$25+SQRT(('Ejercicio 3 - TIR'!$E$25-'Ejercicio 3 - TIR'!$C$25)*('Ejercicio 3 - TIR'!$D$25-'Ejercicio 3 - TIR'!$C$25)*V36),'Ejercicio 3 - TIR'!$E$25-SQRT(('Ejercicio 3 - TIR'!$E$25-'Ejercicio 3 - TIR'!$C$25)*('Ejercicio 3 - TIR'!$E$25-'Ejercicio 3 - TIR'!$D$25)*(1-V36)))</f>
        <v>0.220303960583569</v>
      </c>
      <c r="X36" s="17">
        <f ca="1" t="shared" si="269"/>
        <v>0.583654491214385</v>
      </c>
      <c r="Y36" s="19">
        <f ca="1">IF(X36&lt;=('Ejercicio 3 - TIR'!$D$26-'Ejercicio 3 - TIR'!$C$26)/('Ejercicio 3 - TIR'!$E$26-'Ejercicio 3 - TIR'!$C$26),'Ejercicio 3 - TIR'!$C$26+SQRT(('Ejercicio 3 - TIR'!$E$26-'Ejercicio 3 - TIR'!$C$26)*('Ejercicio 3 - TIR'!$D$26-'Ejercicio 3 - TIR'!$C$26)*X36),'Ejercicio 3 - TIR'!$E$26-SQRT(('Ejercicio 3 - TIR'!$E$26-'Ejercicio 3 - TIR'!$C$26)*('Ejercicio 3 - TIR'!$E$26-'Ejercicio 3 - TIR'!$D$26)*(1-X36)))</f>
        <v>0.23258411924848</v>
      </c>
      <c r="Z36" s="17">
        <f ca="1" t="shared" si="4"/>
        <v>1.125227741556</v>
      </c>
      <c r="AA36" s="17">
        <f ca="1" t="shared" si="5"/>
        <v>1.29077091453681</v>
      </c>
      <c r="AB36" s="17">
        <f ca="1" t="shared" si="6"/>
        <v>1.51855185135324</v>
      </c>
      <c r="AC36" s="17">
        <f ca="1" t="shared" si="7"/>
        <v>1.85309483855786</v>
      </c>
      <c r="AD36" s="17">
        <f ca="1" t="shared" si="8"/>
        <v>2.28409526946775</v>
      </c>
      <c r="AE36" s="16">
        <f ca="1" t="shared" si="9"/>
        <v>3405.6460736706</v>
      </c>
      <c r="AF36" s="16">
        <f ca="1" t="shared" si="10"/>
        <v>3906.68371810819</v>
      </c>
      <c r="AG36" s="16">
        <f ca="1" t="shared" si="11"/>
        <v>4596.09193697522</v>
      </c>
      <c r="AH36" s="16">
        <f ca="1" t="shared" si="12"/>
        <v>5608.62919389706</v>
      </c>
      <c r="AI36" s="16">
        <f ca="1" t="shared" si="13"/>
        <v>6913.10727515093</v>
      </c>
      <c r="AJ36" s="18">
        <f ca="1" t="shared" si="14"/>
        <v>48128.250455619</v>
      </c>
      <c r="AK36" s="18">
        <f ca="1" t="shared" si="15"/>
        <v>43928.6885465322</v>
      </c>
      <c r="AL36" s="18">
        <f ca="1" t="shared" si="16"/>
        <v>63607.3357341264</v>
      </c>
      <c r="AM36" s="18">
        <f ca="1" t="shared" si="17"/>
        <v>81628.7063439196</v>
      </c>
      <c r="AN36" s="18">
        <f ca="1" t="shared" si="18"/>
        <v>83601.9342883968</v>
      </c>
      <c r="AO36" s="18">
        <f ca="1">C36/'Ejercicio 3 - TIR'!$D$7</f>
        <v>15620.193357059</v>
      </c>
      <c r="AP36" s="18">
        <f ca="1" t="shared" si="19"/>
        <v>32508.05709856</v>
      </c>
      <c r="AQ36" s="18">
        <f ca="1" t="shared" si="20"/>
        <v>28308.4951894732</v>
      </c>
      <c r="AR36" s="18">
        <f ca="1" t="shared" si="21"/>
        <v>47987.1423770674</v>
      </c>
      <c r="AS36" s="18">
        <f ca="1" t="shared" si="22"/>
        <v>66008.5129868607</v>
      </c>
      <c r="AT36" s="18">
        <f ca="1" t="shared" si="23"/>
        <v>67981.7409313379</v>
      </c>
      <c r="AU36" s="18">
        <f ca="1">AP36*'Ejercicio 3 - TIR'!$D$5</f>
        <v>16254.02854928</v>
      </c>
      <c r="AV36" s="18">
        <f ca="1">AQ36*'Ejercicio 3 - TIR'!$D$5</f>
        <v>14154.2475947366</v>
      </c>
      <c r="AW36" s="18">
        <f ca="1">AR36*'Ejercicio 3 - TIR'!$D$5</f>
        <v>23993.5711885337</v>
      </c>
      <c r="AX36" s="18">
        <f ca="1">AS36*'Ejercicio 3 - TIR'!$D$5</f>
        <v>33004.2564934303</v>
      </c>
      <c r="AY36" s="18">
        <f ca="1">AT36*'Ejercicio 3 - TIR'!$D$5</f>
        <v>33990.8704656689</v>
      </c>
      <c r="AZ36" s="18">
        <f ca="1" t="shared" ref="AZ36:BD36" si="270">AJ36-AU36-AE36</f>
        <v>28468.5758326684</v>
      </c>
      <c r="BA36" s="18">
        <f ca="1" t="shared" si="270"/>
        <v>25867.7572336874</v>
      </c>
      <c r="BB36" s="18">
        <f ca="1" t="shared" si="270"/>
        <v>35017.6726086175</v>
      </c>
      <c r="BC36" s="18">
        <f ca="1" t="shared" si="270"/>
        <v>43015.8206565923</v>
      </c>
      <c r="BD36" s="18">
        <f ca="1" t="shared" si="270"/>
        <v>42697.956547577</v>
      </c>
      <c r="BE36" s="18">
        <f ca="1" t="shared" ref="BE36:BI36" si="271">AZ36/Z36</f>
        <v>25300.2790291156</v>
      </c>
      <c r="BF36" s="18">
        <f ca="1" t="shared" si="271"/>
        <v>20040.5485918236</v>
      </c>
      <c r="BG36" s="18">
        <f ca="1" t="shared" si="271"/>
        <v>23059.9123615121</v>
      </c>
      <c r="BH36" s="18">
        <f ca="1" t="shared" si="271"/>
        <v>23212.9623166338</v>
      </c>
      <c r="BI36" s="18">
        <f ca="1" t="shared" si="271"/>
        <v>18693.5970308833</v>
      </c>
      <c r="BJ36" s="18">
        <f ca="1" t="shared" si="26"/>
        <v>62117.3870078449</v>
      </c>
      <c r="BK36" s="18">
        <f ca="1" t="shared" si="27"/>
        <v>35678.00975503</v>
      </c>
      <c r="BL36" s="18">
        <f ca="1" t="shared" si="28"/>
        <v>97795.3967628749</v>
      </c>
      <c r="BM36" s="18">
        <f ca="1">BK36*'Ejercicio 3 - TIR'!$D$5</f>
        <v>17839.004877515</v>
      </c>
      <c r="BN36" s="18">
        <f ca="1" t="shared" si="29"/>
        <v>79956.3918853599</v>
      </c>
      <c r="BO36" s="18">
        <f ca="1" t="shared" si="30"/>
        <v>35005.7166853604</v>
      </c>
      <c r="BP36" s="18">
        <f ca="1" t="shared" si="31"/>
        <v>-105296.586792126</v>
      </c>
      <c r="BQ36" s="18">
        <f ca="1" t="shared" ref="BQ36:BT36" si="272">BE36</f>
        <v>25300.2790291156</v>
      </c>
      <c r="BR36" s="18">
        <f ca="1" t="shared" si="272"/>
        <v>20040.5485918236</v>
      </c>
      <c r="BS36" s="18">
        <f ca="1" t="shared" si="272"/>
        <v>23059.9123615121</v>
      </c>
      <c r="BT36" s="18">
        <f ca="1" t="shared" si="272"/>
        <v>23212.9623166338</v>
      </c>
      <c r="BU36" s="18">
        <f ca="1" t="shared" si="33"/>
        <v>53699.3137162437</v>
      </c>
      <c r="BV36" s="20">
        <f ca="1" t="shared" si="34"/>
        <v>10.2581412378647</v>
      </c>
    </row>
    <row r="37" ht="15" customHeight="1" spans="1:74">
      <c r="A37" s="16">
        <v>36</v>
      </c>
      <c r="B37" s="17">
        <f ca="1" t="shared" ref="B37:F37" si="273">RAND()</f>
        <v>0.0858393679559206</v>
      </c>
      <c r="C37" s="18">
        <f ca="1">IF(B37&lt;=('Ejercicio 3 - TIR'!$D$13-'Ejercicio 3 - TIR'!$C$13)/('Ejercicio 3 - TIR'!$E$13-'Ejercicio 3 - TIR'!$C$13),'Ejercicio 3 - TIR'!$C$13+SQRT(('Ejercicio 3 - TIR'!$E$13-'Ejercicio 3 - TIR'!$C$13)*('Ejercicio 3 - TIR'!$D$13-'Ejercicio 3 - TIR'!$C$13)*B37),'Ejercicio 3 - TIR'!$E$13-SQRT(('Ejercicio 3 - TIR'!$E$13-'Ejercicio 3 - TIR'!$C$13)*('Ejercicio 3 - TIR'!$E$13-'Ejercicio 3 - TIR'!$D$13)*(1-B37)))</f>
        <v>65859.6712520728</v>
      </c>
      <c r="D37" s="17">
        <f ca="1" t="shared" si="273"/>
        <v>0.340565110737666</v>
      </c>
      <c r="E37" s="18">
        <f ca="1">IF(D37&lt;=('Ejercicio 3 - TIR'!$D$14-'Ejercicio 3 - TIR'!$C$14)/('Ejercicio 3 - TIR'!$E$14-'Ejercicio 3 - TIR'!$C$14),'Ejercicio 3 - TIR'!$C$14+SQRT(('Ejercicio 3 - TIR'!$E$14-'Ejercicio 3 - TIR'!$C$14)*('Ejercicio 3 - TIR'!$D$14-'Ejercicio 3 - TIR'!$C$14)*D37),'Ejercicio 3 - TIR'!$E$14-SQRT(('Ejercicio 3 - TIR'!$E$14-'Ejercicio 3 - TIR'!$C$14)*('Ejercicio 3 - TIR'!$E$14-'Ejercicio 3 - TIR'!$D$14)*(1-D37)))</f>
        <v>30054.3862235984</v>
      </c>
      <c r="F37" s="17">
        <f ca="1" t="shared" si="273"/>
        <v>0.473399747707506</v>
      </c>
      <c r="G37" s="18">
        <f ca="1">IF(F37&lt;=('Ejercicio 3 - TIR'!$D$18-'Ejercicio 3 - TIR'!$C$18)/('Ejercicio 3 - TIR'!$E$18-'Ejercicio 3 - TIR'!$C$18),'Ejercicio 3 - TIR'!$C$18+SQRT(('Ejercicio 3 - TIR'!$E$18-'Ejercicio 3 - TIR'!$C$18)*('Ejercicio 3 - TIR'!$D$18-'Ejercicio 3 - TIR'!$C$18)*F37),'Ejercicio 3 - TIR'!$E$18-SQRT(('Ejercicio 3 - TIR'!$E$18-'Ejercicio 3 - TIR'!$C$18)*('Ejercicio 3 - TIR'!$E$18-'Ejercicio 3 - TIR'!$D$18)*(1-F37)))</f>
        <v>38426.7408976499</v>
      </c>
      <c r="H37" s="17">
        <f ca="1" t="shared" ref="H37:L37" si="274">RAND()</f>
        <v>0.758034500013254</v>
      </c>
      <c r="I37" s="18">
        <f ca="1">IF(H37&lt;=('Ejercicio 3 - TIR'!$D$18-'Ejercicio 3 - TIR'!$C$18)/('Ejercicio 3 - TIR'!$E$18-'Ejercicio 3 - TIR'!$C$18),'Ejercicio 3 - TIR'!$C$18+SQRT(('Ejercicio 3 - TIR'!$E$18-'Ejercicio 3 - TIR'!$C$18)*('Ejercicio 3 - TIR'!$D$18-'Ejercicio 3 - TIR'!$C$18)*H37),'Ejercicio 3 - TIR'!$E$18-SQRT(('Ejercicio 3 - TIR'!$E$18-'Ejercicio 3 - TIR'!$C$18)*('Ejercicio 3 - TIR'!$E$18-'Ejercicio 3 - TIR'!$D$18)*(1-H37)))</f>
        <v>40740.0220072158</v>
      </c>
      <c r="J37" s="17">
        <f ca="1" t="shared" si="274"/>
        <v>0.792683251170062</v>
      </c>
      <c r="K37" s="18">
        <f ca="1">IF(J37&lt;=('Ejercicio 3 - TIR'!$D$18-'Ejercicio 3 - TIR'!$C$18)/('Ejercicio 3 - TIR'!$E$18-'Ejercicio 3 - TIR'!$C$18),'Ejercicio 3 - TIR'!$C$18+SQRT(('Ejercicio 3 - TIR'!$E$18-'Ejercicio 3 - TIR'!$C$18)*('Ejercicio 3 - TIR'!$D$18-'Ejercicio 3 - TIR'!$C$18)*J37),'Ejercicio 3 - TIR'!$E$18-SQRT(('Ejercicio 3 - TIR'!$E$18-'Ejercicio 3 - TIR'!$C$18)*('Ejercicio 3 - TIR'!$E$18-'Ejercicio 3 - TIR'!$D$18)*(1-J37)))</f>
        <v>41056.8088859091</v>
      </c>
      <c r="L37" s="17">
        <f ca="1" t="shared" si="274"/>
        <v>0.839510051007715</v>
      </c>
      <c r="M37" s="18">
        <f ca="1">IF(L37&lt;=('Ejercicio 3 - TIR'!$D$18-'Ejercicio 3 - TIR'!$C$18)/('Ejercicio 3 - TIR'!$E$18-'Ejercicio 3 - TIR'!$C$18),'Ejercicio 3 - TIR'!$C$18+SQRT(('Ejercicio 3 - TIR'!$E$18-'Ejercicio 3 - TIR'!$C$18)*('Ejercicio 3 - TIR'!$D$18-'Ejercicio 3 - TIR'!$C$18)*L37),'Ejercicio 3 - TIR'!$E$18-SQRT(('Ejercicio 3 - TIR'!$E$18-'Ejercicio 3 - TIR'!$C$18)*('Ejercicio 3 - TIR'!$E$18-'Ejercicio 3 - TIR'!$D$18)*(1-L37)))</f>
        <v>41530.598585574</v>
      </c>
      <c r="N37" s="17">
        <f ca="1" t="shared" ref="N37:R37" si="275">RAND()</f>
        <v>0.205737663329487</v>
      </c>
      <c r="O37" s="18">
        <f ca="1">IF(N37&lt;=('Ejercicio 3 - TIR'!$D$18-'Ejercicio 3 - TIR'!$C$18)/('Ejercicio 3 - TIR'!$E$18-'Ejercicio 3 - TIR'!$C$18),'Ejercicio 3 - TIR'!$C$18+SQRT(('Ejercicio 3 - TIR'!$E$18-'Ejercicio 3 - TIR'!$C$18)*('Ejercicio 3 - TIR'!$D$18-'Ejercicio 3 - TIR'!$C$18)*N37),'Ejercicio 3 - TIR'!$E$18-SQRT(('Ejercicio 3 - TIR'!$E$18-'Ejercicio 3 - TIR'!$C$18)*('Ejercicio 3 - TIR'!$E$18-'Ejercicio 3 - TIR'!$D$18)*(1-N37)))</f>
        <v>35555.2362235483</v>
      </c>
      <c r="P37" s="17">
        <f ca="1" t="shared" si="275"/>
        <v>0.934584618755567</v>
      </c>
      <c r="Q37" s="19">
        <f ca="1">IF(P37&lt;=('Ejercicio 3 - TIR'!$D$22-'Ejercicio 3 - TIR'!$C$22)/('Ejercicio 3 - TIR'!$E$22-'Ejercicio 3 - TIR'!$C$22),'Ejercicio 3 - TIR'!$C$22+SQRT(('Ejercicio 3 - TIR'!$E$22-'Ejercicio 3 - TIR'!$C$22)*('Ejercicio 3 - TIR'!$D$22-'Ejercicio 3 - TIR'!$C$22)*P37),'Ejercicio 3 - TIR'!$E$22-SQRT(('Ejercicio 3 - TIR'!$E$22-'Ejercicio 3 - TIR'!$C$22)*('Ejercicio 3 - TIR'!$E$22-'Ejercicio 3 - TIR'!$D$22)*(1-P37)))</f>
        <v>0.169148839405852</v>
      </c>
      <c r="R37" s="17">
        <f ca="1" t="shared" si="275"/>
        <v>0.11923656943839</v>
      </c>
      <c r="S37" s="19">
        <f ca="1">IF(R37&lt;=('Ejercicio 3 - TIR'!$D$23-'Ejercicio 3 - TIR'!$C$23)/('Ejercicio 3 - TIR'!$E$23-'Ejercicio 3 - TIR'!$C$23),'Ejercicio 3 - TIR'!$C$23+SQRT(('Ejercicio 3 - TIR'!$E$23-'Ejercicio 3 - TIR'!$C$23)*('Ejercicio 3 - TIR'!$D$23-'Ejercicio 3 - TIR'!$C$23)*R37),'Ejercicio 3 - TIR'!$E$23-SQRT(('Ejercicio 3 - TIR'!$E$23-'Ejercicio 3 - TIR'!$C$23)*('Ejercicio 3 - TIR'!$E$23-'Ejercicio 3 - TIR'!$D$23)*(1-R37)))</f>
        <v>0.134650113480417</v>
      </c>
      <c r="T37" s="17">
        <f ca="1" t="shared" ref="T37:X37" si="276">RAND()</f>
        <v>0.33496551817985</v>
      </c>
      <c r="U37" s="19">
        <f ca="1">IF(T37&lt;=('Ejercicio 3 - TIR'!$D$24-'Ejercicio 3 - TIR'!$C$24)/('Ejercicio 3 - TIR'!$E$24-'Ejercicio 3 - TIR'!$C$24),'Ejercicio 3 - TIR'!$C$24+SQRT(('Ejercicio 3 - TIR'!$E$24-'Ejercicio 3 - TIR'!$C$24)*('Ejercicio 3 - TIR'!$D$24-'Ejercicio 3 - TIR'!$C$24)*T37),'Ejercicio 3 - TIR'!$E$24-SQRT(('Ejercicio 3 - TIR'!$E$24-'Ejercicio 3 - TIR'!$C$24)*('Ejercicio 3 - TIR'!$E$24-'Ejercicio 3 - TIR'!$D$24)*(1-T37)))</f>
        <v>0.176522209338169</v>
      </c>
      <c r="V37" s="17">
        <f ca="1" t="shared" si="276"/>
        <v>0.685543773261696</v>
      </c>
      <c r="W37" s="19">
        <f ca="1">IF(V37&lt;=('Ejercicio 3 - TIR'!$D$25-'Ejercicio 3 - TIR'!$C$25)/('Ejercicio 3 - TIR'!$E$25-'Ejercicio 3 - TIR'!$C$25),'Ejercicio 3 - TIR'!$C$25+SQRT(('Ejercicio 3 - TIR'!$E$25-'Ejercicio 3 - TIR'!$C$25)*('Ejercicio 3 - TIR'!$D$25-'Ejercicio 3 - TIR'!$C$25)*V37),'Ejercicio 3 - TIR'!$E$25-SQRT(('Ejercicio 3 - TIR'!$E$25-'Ejercicio 3 - TIR'!$C$25)*('Ejercicio 3 - TIR'!$E$25-'Ejercicio 3 - TIR'!$D$25)*(1-V37)))</f>
        <v>0.216824756314624</v>
      </c>
      <c r="X37" s="17">
        <f ca="1" t="shared" si="276"/>
        <v>0.590782594440654</v>
      </c>
      <c r="Y37" s="19">
        <f ca="1">IF(X37&lt;=('Ejercicio 3 - TIR'!$D$26-'Ejercicio 3 - TIR'!$C$26)/('Ejercicio 3 - TIR'!$E$26-'Ejercicio 3 - TIR'!$C$26),'Ejercicio 3 - TIR'!$C$26+SQRT(('Ejercicio 3 - TIR'!$E$26-'Ejercicio 3 - TIR'!$C$26)*('Ejercicio 3 - TIR'!$D$26-'Ejercicio 3 - TIR'!$C$26)*X37),'Ejercicio 3 - TIR'!$E$26-SQRT(('Ejercicio 3 - TIR'!$E$26-'Ejercicio 3 - TIR'!$C$26)*('Ejercicio 3 - TIR'!$E$26-'Ejercicio 3 - TIR'!$D$26)*(1-X37)))</f>
        <v>0.232991766784738</v>
      </c>
      <c r="Z37" s="17">
        <f ca="1" t="shared" si="4"/>
        <v>1.16914883940585</v>
      </c>
      <c r="AA37" s="17">
        <f ca="1" t="shared" si="5"/>
        <v>1.32657486330735</v>
      </c>
      <c r="AB37" s="17">
        <f ca="1" t="shared" si="6"/>
        <v>1.56074478903084</v>
      </c>
      <c r="AC37" s="17">
        <f ca="1" t="shared" si="7"/>
        <v>1.89915289758177</v>
      </c>
      <c r="AD37" s="17">
        <f ca="1" t="shared" si="8"/>
        <v>2.34163988658371</v>
      </c>
      <c r="AE37" s="16">
        <f ca="1" t="shared" si="9"/>
        <v>5083.6645487769</v>
      </c>
      <c r="AF37" s="16">
        <f ca="1" t="shared" si="10"/>
        <v>5768.18055716609</v>
      </c>
      <c r="AG37" s="16">
        <f ca="1" t="shared" si="11"/>
        <v>6786.39253297852</v>
      </c>
      <c r="AH37" s="16">
        <f ca="1" t="shared" si="12"/>
        <v>8257.85044019697</v>
      </c>
      <c r="AI37" s="16">
        <f ca="1" t="shared" si="13"/>
        <v>10181.8616041026</v>
      </c>
      <c r="AJ37" s="18">
        <f ca="1" t="shared" si="14"/>
        <v>44926.5795226368</v>
      </c>
      <c r="AK37" s="18">
        <f ca="1" t="shared" si="15"/>
        <v>54044.6891253606</v>
      </c>
      <c r="AL37" s="18">
        <f ca="1" t="shared" si="16"/>
        <v>64079.2005229178</v>
      </c>
      <c r="AM37" s="18">
        <f ca="1" t="shared" si="17"/>
        <v>78872.9566420983</v>
      </c>
      <c r="AN37" s="18">
        <f ca="1" t="shared" si="18"/>
        <v>83257.5593179665</v>
      </c>
      <c r="AO37" s="18">
        <f ca="1">C37/'Ejercicio 3 - TIR'!$D$7</f>
        <v>13171.9342504146</v>
      </c>
      <c r="AP37" s="18">
        <f ca="1" t="shared" si="19"/>
        <v>31754.6452722223</v>
      </c>
      <c r="AQ37" s="18">
        <f ca="1" t="shared" si="20"/>
        <v>40872.7548749461</v>
      </c>
      <c r="AR37" s="18">
        <f ca="1" t="shared" si="21"/>
        <v>50907.2662725033</v>
      </c>
      <c r="AS37" s="18">
        <f ca="1" t="shared" si="22"/>
        <v>65701.0223916838</v>
      </c>
      <c r="AT37" s="18">
        <f ca="1" t="shared" si="23"/>
        <v>70085.6250675519</v>
      </c>
      <c r="AU37" s="18">
        <f ca="1">AP37*'Ejercicio 3 - TIR'!$D$5</f>
        <v>15877.3226361111</v>
      </c>
      <c r="AV37" s="18">
        <f ca="1">AQ37*'Ejercicio 3 - TIR'!$D$5</f>
        <v>20436.377437473</v>
      </c>
      <c r="AW37" s="18">
        <f ca="1">AR37*'Ejercicio 3 - TIR'!$D$5</f>
        <v>25453.6331362516</v>
      </c>
      <c r="AX37" s="18">
        <f ca="1">AS37*'Ejercicio 3 - TIR'!$D$5</f>
        <v>32850.5111958419</v>
      </c>
      <c r="AY37" s="18">
        <f ca="1">AT37*'Ejercicio 3 - TIR'!$D$5</f>
        <v>35042.812533776</v>
      </c>
      <c r="AZ37" s="18">
        <f ca="1" t="shared" ref="AZ37:BD37" si="277">AJ37-AU37-AE37</f>
        <v>23965.5923377488</v>
      </c>
      <c r="BA37" s="18">
        <f ca="1" t="shared" si="277"/>
        <v>27840.1311307215</v>
      </c>
      <c r="BB37" s="18">
        <f ca="1" t="shared" si="277"/>
        <v>31839.1748536877</v>
      </c>
      <c r="BC37" s="18">
        <f ca="1" t="shared" si="277"/>
        <v>37764.5950060595</v>
      </c>
      <c r="BD37" s="18">
        <f ca="1" t="shared" si="277"/>
        <v>38032.8851800879</v>
      </c>
      <c r="BE37" s="18">
        <f ca="1" t="shared" ref="BE37:BI37" si="278">AZ37/Z37</f>
        <v>20498.3245331944</v>
      </c>
      <c r="BF37" s="18">
        <f ca="1" t="shared" si="278"/>
        <v>20986.4756982594</v>
      </c>
      <c r="BG37" s="18">
        <f ca="1" t="shared" si="278"/>
        <v>20399.9879272116</v>
      </c>
      <c r="BH37" s="18">
        <f ca="1" t="shared" si="278"/>
        <v>19884.9682161693</v>
      </c>
      <c r="BI37" s="18">
        <f ca="1" t="shared" si="278"/>
        <v>16241.9872491903</v>
      </c>
      <c r="BJ37" s="18">
        <f ca="1" t="shared" si="26"/>
        <v>70376.5495479697</v>
      </c>
      <c r="BK37" s="18">
        <f ca="1" t="shared" si="27"/>
        <v>30843.9266242288</v>
      </c>
      <c r="BL37" s="18">
        <f ca="1" t="shared" si="28"/>
        <v>101220.476172199</v>
      </c>
      <c r="BM37" s="18">
        <f ca="1">BK37*'Ejercicio 3 - TIR'!$D$5</f>
        <v>15421.9633121144</v>
      </c>
      <c r="BN37" s="18">
        <f ca="1" t="shared" si="29"/>
        <v>85798.5128600841</v>
      </c>
      <c r="BO37" s="18">
        <f ca="1" t="shared" si="30"/>
        <v>36640.3533488056</v>
      </c>
      <c r="BP37" s="18">
        <f ca="1" t="shared" si="31"/>
        <v>-95914.0574756711</v>
      </c>
      <c r="BQ37" s="18">
        <f ca="1" t="shared" ref="BQ37:BT37" si="279">BE37</f>
        <v>20498.3245331944</v>
      </c>
      <c r="BR37" s="18">
        <f ca="1" t="shared" si="279"/>
        <v>20986.4756982594</v>
      </c>
      <c r="BS37" s="18">
        <f ca="1" t="shared" si="279"/>
        <v>20399.9879272116</v>
      </c>
      <c r="BT37" s="18">
        <f ca="1" t="shared" si="279"/>
        <v>19884.9682161693</v>
      </c>
      <c r="BU37" s="18">
        <f ca="1" t="shared" si="33"/>
        <v>52882.3405979959</v>
      </c>
      <c r="BV37" s="20">
        <f ca="1" t="shared" si="34"/>
        <v>10.6352423509108</v>
      </c>
    </row>
    <row r="38" ht="15" customHeight="1" spans="1:74">
      <c r="A38" s="16">
        <v>37</v>
      </c>
      <c r="B38" s="17">
        <f ca="1" t="shared" ref="B38:F38" si="280">RAND()</f>
        <v>0.475239789021487</v>
      </c>
      <c r="C38" s="18">
        <f ca="1">IF(B38&lt;=('Ejercicio 3 - TIR'!$D$13-'Ejercicio 3 - TIR'!$C$13)/('Ejercicio 3 - TIR'!$E$13-'Ejercicio 3 - TIR'!$C$13),'Ejercicio 3 - TIR'!$C$13+SQRT(('Ejercicio 3 - TIR'!$E$13-'Ejercicio 3 - TIR'!$C$13)*('Ejercicio 3 - TIR'!$D$13-'Ejercicio 3 - TIR'!$C$13)*B38),'Ejercicio 3 - TIR'!$E$13-SQRT(('Ejercicio 3 - TIR'!$E$13-'Ejercicio 3 - TIR'!$C$13)*('Ejercicio 3 - TIR'!$E$13-'Ejercicio 3 - TIR'!$D$13)*(1-B38)))</f>
        <v>74905.931912617</v>
      </c>
      <c r="D38" s="17">
        <f ca="1" t="shared" si="280"/>
        <v>0.685133664429461</v>
      </c>
      <c r="E38" s="18">
        <f ca="1">IF(D38&lt;=('Ejercicio 3 - TIR'!$D$14-'Ejercicio 3 - TIR'!$C$14)/('Ejercicio 3 - TIR'!$E$14-'Ejercicio 3 - TIR'!$C$14),'Ejercicio 3 - TIR'!$C$14+SQRT(('Ejercicio 3 - TIR'!$E$14-'Ejercicio 3 - TIR'!$C$14)*('Ejercicio 3 - TIR'!$D$14-'Ejercicio 3 - TIR'!$C$14)*D38),'Ejercicio 3 - TIR'!$E$14-SQRT(('Ejercicio 3 - TIR'!$E$14-'Ejercicio 3 - TIR'!$C$14)*('Ejercicio 3 - TIR'!$E$14-'Ejercicio 3 - TIR'!$D$14)*(1-D38)))</f>
        <v>33127.5950108</v>
      </c>
      <c r="F38" s="17">
        <f ca="1" t="shared" si="280"/>
        <v>0.225478819891284</v>
      </c>
      <c r="G38" s="18">
        <f ca="1">IF(F38&lt;=('Ejercicio 3 - TIR'!$D$18-'Ejercicio 3 - TIR'!$C$18)/('Ejercicio 3 - TIR'!$E$18-'Ejercicio 3 - TIR'!$C$18),'Ejercicio 3 - TIR'!$C$18+SQRT(('Ejercicio 3 - TIR'!$E$18-'Ejercicio 3 - TIR'!$C$18)*('Ejercicio 3 - TIR'!$D$18-'Ejercicio 3 - TIR'!$C$18)*F38),'Ejercicio 3 - TIR'!$E$18-SQRT(('Ejercicio 3 - TIR'!$E$18-'Ejercicio 3 - TIR'!$C$18)*('Ejercicio 3 - TIR'!$E$18-'Ejercicio 3 - TIR'!$D$18)*(1-F38)))</f>
        <v>35815.6532723068</v>
      </c>
      <c r="H38" s="17">
        <f ca="1" t="shared" ref="H38:L38" si="281">RAND()</f>
        <v>0.921548091898739</v>
      </c>
      <c r="I38" s="18">
        <f ca="1">IF(H38&lt;=('Ejercicio 3 - TIR'!$D$18-'Ejercicio 3 - TIR'!$C$18)/('Ejercicio 3 - TIR'!$E$18-'Ejercicio 3 - TIR'!$C$18),'Ejercicio 3 - TIR'!$C$18+SQRT(('Ejercicio 3 - TIR'!$E$18-'Ejercicio 3 - TIR'!$C$18)*('Ejercicio 3 - TIR'!$D$18-'Ejercicio 3 - TIR'!$C$18)*H38),'Ejercicio 3 - TIR'!$E$18-SQRT(('Ejercicio 3 - TIR'!$E$18-'Ejercicio 3 - TIR'!$C$18)*('Ejercicio 3 - TIR'!$E$18-'Ejercicio 3 - TIR'!$D$18)*(1-H38)))</f>
        <v>42574.3262569763</v>
      </c>
      <c r="J38" s="17">
        <f ca="1" t="shared" si="281"/>
        <v>0.372859239843359</v>
      </c>
      <c r="K38" s="18">
        <f ca="1">IF(J38&lt;=('Ejercicio 3 - TIR'!$D$18-'Ejercicio 3 - TIR'!$C$18)/('Ejercicio 3 - TIR'!$E$18-'Ejercicio 3 - TIR'!$C$18),'Ejercicio 3 - TIR'!$C$18+SQRT(('Ejercicio 3 - TIR'!$E$18-'Ejercicio 3 - TIR'!$C$18)*('Ejercicio 3 - TIR'!$D$18-'Ejercicio 3 - TIR'!$C$18)*J38),'Ejercicio 3 - TIR'!$E$18-SQRT(('Ejercicio 3 - TIR'!$E$18-'Ejercicio 3 - TIR'!$C$18)*('Ejercicio 3 - TIR'!$E$18-'Ejercicio 3 - TIR'!$D$18)*(1-J38)))</f>
        <v>37478.5617585538</v>
      </c>
      <c r="L38" s="17">
        <f ca="1" t="shared" si="281"/>
        <v>0.119323983545546</v>
      </c>
      <c r="M38" s="18">
        <f ca="1">IF(L38&lt;=('Ejercicio 3 - TIR'!$D$18-'Ejercicio 3 - TIR'!$C$18)/('Ejercicio 3 - TIR'!$E$18-'Ejercicio 3 - TIR'!$C$18),'Ejercicio 3 - TIR'!$C$18+SQRT(('Ejercicio 3 - TIR'!$E$18-'Ejercicio 3 - TIR'!$C$18)*('Ejercicio 3 - TIR'!$D$18-'Ejercicio 3 - TIR'!$C$18)*L38),'Ejercicio 3 - TIR'!$E$18-SQRT(('Ejercicio 3 - TIR'!$E$18-'Ejercicio 3 - TIR'!$C$18)*('Ejercicio 3 - TIR'!$E$18-'Ejercicio 3 - TIR'!$D$18)*(1-L38)))</f>
        <v>34230.6734135161</v>
      </c>
      <c r="N38" s="17">
        <f ca="1" t="shared" ref="N38:R38" si="282">RAND()</f>
        <v>0.248493643062516</v>
      </c>
      <c r="O38" s="18">
        <f ca="1">IF(N38&lt;=('Ejercicio 3 - TIR'!$D$18-'Ejercicio 3 - TIR'!$C$18)/('Ejercicio 3 - TIR'!$E$18-'Ejercicio 3 - TIR'!$C$18),'Ejercicio 3 - TIR'!$C$18+SQRT(('Ejercicio 3 - TIR'!$E$18-'Ejercicio 3 - TIR'!$C$18)*('Ejercicio 3 - TIR'!$D$18-'Ejercicio 3 - TIR'!$C$18)*N38),'Ejercicio 3 - TIR'!$E$18-SQRT(('Ejercicio 3 - TIR'!$E$18-'Ejercicio 3 - TIR'!$C$18)*('Ejercicio 3 - TIR'!$E$18-'Ejercicio 3 - TIR'!$D$18)*(1-N38)))</f>
        <v>36105.2474527555</v>
      </c>
      <c r="P38" s="17">
        <f ca="1" t="shared" si="282"/>
        <v>0.0860794449658426</v>
      </c>
      <c r="Q38" s="19">
        <f ca="1">IF(P38&lt;=('Ejercicio 3 - TIR'!$D$22-'Ejercicio 3 - TIR'!$C$22)/('Ejercicio 3 - TIR'!$E$22-'Ejercicio 3 - TIR'!$C$22),'Ejercicio 3 - TIR'!$C$22+SQRT(('Ejercicio 3 - TIR'!$E$22-'Ejercicio 3 - TIR'!$C$22)*('Ejercicio 3 - TIR'!$D$22-'Ejercicio 3 - TIR'!$C$22)*P38),'Ejercicio 3 - TIR'!$E$22-SQRT(('Ejercicio 3 - TIR'!$E$22-'Ejercicio 3 - TIR'!$C$22)*('Ejercicio 3 - TIR'!$E$22-'Ejercicio 3 - TIR'!$D$22)*(1-P38)))</f>
        <v>0.132447610250105</v>
      </c>
      <c r="R38" s="17">
        <f ca="1" t="shared" si="282"/>
        <v>0.678734902047475</v>
      </c>
      <c r="S38" s="19">
        <f ca="1">IF(R38&lt;=('Ejercicio 3 - TIR'!$D$23-'Ejercicio 3 - TIR'!$C$23)/('Ejercicio 3 - TIR'!$E$23-'Ejercicio 3 - TIR'!$C$23),'Ejercicio 3 - TIR'!$C$23+SQRT(('Ejercicio 3 - TIR'!$E$23-'Ejercicio 3 - TIR'!$C$23)*('Ejercicio 3 - TIR'!$D$23-'Ejercicio 3 - TIR'!$C$23)*R38),'Ejercicio 3 - TIR'!$E$23-SQRT(('Ejercicio 3 - TIR'!$E$23-'Ejercicio 3 - TIR'!$C$23)*('Ejercicio 3 - TIR'!$E$23-'Ejercicio 3 - TIR'!$D$23)*(1-R38)))</f>
        <v>0.155952605623175</v>
      </c>
      <c r="T38" s="17">
        <f ca="1" t="shared" ref="T38:X38" si="283">RAND()</f>
        <v>0.0981355106652453</v>
      </c>
      <c r="U38" s="19">
        <f ca="1">IF(T38&lt;=('Ejercicio 3 - TIR'!$D$24-'Ejercicio 3 - TIR'!$C$24)/('Ejercicio 3 - TIR'!$E$24-'Ejercicio 3 - TIR'!$C$24),'Ejercicio 3 - TIR'!$C$24+SQRT(('Ejercicio 3 - TIR'!$E$24-'Ejercicio 3 - TIR'!$C$24)*('Ejercicio 3 - TIR'!$D$24-'Ejercicio 3 - TIR'!$C$24)*T38),'Ejercicio 3 - TIR'!$E$24-SQRT(('Ejercicio 3 - TIR'!$E$24-'Ejercicio 3 - TIR'!$C$24)*('Ejercicio 3 - TIR'!$E$24-'Ejercicio 3 - TIR'!$D$24)*(1-T38)))</f>
        <v>0.164355646011135</v>
      </c>
      <c r="V38" s="17">
        <f ca="1" t="shared" si="283"/>
        <v>0.375102638140925</v>
      </c>
      <c r="W38" s="19">
        <f ca="1">IF(V38&lt;=('Ejercicio 3 - TIR'!$D$25-'Ejercicio 3 - TIR'!$C$25)/('Ejercicio 3 - TIR'!$E$25-'Ejercicio 3 - TIR'!$C$25),'Ejercicio 3 - TIR'!$C$25+SQRT(('Ejercicio 3 - TIR'!$E$25-'Ejercicio 3 - TIR'!$C$25)*('Ejercicio 3 - TIR'!$D$25-'Ejercicio 3 - TIR'!$C$25)*V38),'Ejercicio 3 - TIR'!$E$25-SQRT(('Ejercicio 3 - TIR'!$E$25-'Ejercicio 3 - TIR'!$C$25)*('Ejercicio 3 - TIR'!$E$25-'Ejercicio 3 - TIR'!$D$25)*(1-V38)))</f>
        <v>0.203233123190588</v>
      </c>
      <c r="X38" s="17">
        <f ca="1" t="shared" si="283"/>
        <v>0.29986444547023</v>
      </c>
      <c r="Y38" s="19">
        <f ca="1">IF(X38&lt;=('Ejercicio 3 - TIR'!$D$26-'Ejercicio 3 - TIR'!$C$26)/('Ejercicio 3 - TIR'!$E$26-'Ejercicio 3 - TIR'!$C$26),'Ejercicio 3 - TIR'!$C$26+SQRT(('Ejercicio 3 - TIR'!$E$26-'Ejercicio 3 - TIR'!$C$26)*('Ejercicio 3 - TIR'!$D$26-'Ejercicio 3 - TIR'!$C$26)*X38),'Ejercicio 3 - TIR'!$E$26-SQRT(('Ejercicio 3 - TIR'!$E$26-'Ejercicio 3 - TIR'!$C$26)*('Ejercicio 3 - TIR'!$E$26-'Ejercicio 3 - TIR'!$D$26)*(1-X38)))</f>
        <v>0.218454068299096</v>
      </c>
      <c r="Z38" s="17">
        <f ca="1" t="shared" si="4"/>
        <v>1.1324476102501</v>
      </c>
      <c r="AA38" s="17">
        <f ca="1" t="shared" si="5"/>
        <v>1.30905576580035</v>
      </c>
      <c r="AB38" s="17">
        <f ca="1" t="shared" si="6"/>
        <v>1.52420647185306</v>
      </c>
      <c r="AC38" s="17">
        <f ca="1" t="shared" si="7"/>
        <v>1.83397571351507</v>
      </c>
      <c r="AD38" s="17">
        <f ca="1" t="shared" si="8"/>
        <v>2.23461516929417</v>
      </c>
      <c r="AE38" s="16">
        <f ca="1" t="shared" si="9"/>
        <v>4387.67079251376</v>
      </c>
      <c r="AF38" s="16">
        <f ca="1" t="shared" si="10"/>
        <v>5071.93948522298</v>
      </c>
      <c r="AG38" s="16">
        <f ca="1" t="shared" si="11"/>
        <v>5905.54137584619</v>
      </c>
      <c r="AH38" s="16">
        <f ca="1" t="shared" si="12"/>
        <v>7105.74299379065</v>
      </c>
      <c r="AI38" s="16">
        <f ca="1" t="shared" si="13"/>
        <v>8658.02145907202</v>
      </c>
      <c r="AJ38" s="18">
        <f ca="1" t="shared" si="14"/>
        <v>40559.3509577702</v>
      </c>
      <c r="AK38" s="18">
        <f ca="1" t="shared" si="15"/>
        <v>55732.1672617599</v>
      </c>
      <c r="AL38" s="18">
        <f ca="1" t="shared" si="16"/>
        <v>57125.0663881325</v>
      </c>
      <c r="AM38" s="18">
        <f ca="1" t="shared" si="17"/>
        <v>62778.2236976545</v>
      </c>
      <c r="AN38" s="18">
        <f ca="1" t="shared" si="18"/>
        <v>80681.3336490472</v>
      </c>
      <c r="AO38" s="18">
        <f ca="1">C38/'Ejercicio 3 - TIR'!$D$7</f>
        <v>14981.1863825234</v>
      </c>
      <c r="AP38" s="18">
        <f ca="1" t="shared" si="19"/>
        <v>25578.1645752468</v>
      </c>
      <c r="AQ38" s="18">
        <f ca="1" t="shared" si="20"/>
        <v>40750.9808792365</v>
      </c>
      <c r="AR38" s="18">
        <f ca="1" t="shared" si="21"/>
        <v>42143.8800056091</v>
      </c>
      <c r="AS38" s="18">
        <f ca="1" t="shared" si="22"/>
        <v>47797.0373151311</v>
      </c>
      <c r="AT38" s="18">
        <f ca="1" t="shared" si="23"/>
        <v>65700.1472665238</v>
      </c>
      <c r="AU38" s="18">
        <f ca="1">AP38*'Ejercicio 3 - TIR'!$D$5</f>
        <v>12789.0822876234</v>
      </c>
      <c r="AV38" s="18">
        <f ca="1">AQ38*'Ejercicio 3 - TIR'!$D$5</f>
        <v>20375.4904396183</v>
      </c>
      <c r="AW38" s="18">
        <f ca="1">AR38*'Ejercicio 3 - TIR'!$D$5</f>
        <v>21071.9400028046</v>
      </c>
      <c r="AX38" s="18">
        <f ca="1">AS38*'Ejercicio 3 - TIR'!$D$5</f>
        <v>23898.5186575655</v>
      </c>
      <c r="AY38" s="18">
        <f ca="1">AT38*'Ejercicio 3 - TIR'!$D$5</f>
        <v>32850.0736332619</v>
      </c>
      <c r="AZ38" s="18">
        <f ca="1" t="shared" ref="AZ38:BD38" si="284">AJ38-AU38-AE38</f>
        <v>23382.597877633</v>
      </c>
      <c r="BA38" s="18">
        <f ca="1" t="shared" si="284"/>
        <v>30284.7373369187</v>
      </c>
      <c r="BB38" s="18">
        <f ca="1" t="shared" si="284"/>
        <v>30147.5850094818</v>
      </c>
      <c r="BC38" s="18">
        <f ca="1" t="shared" si="284"/>
        <v>31773.9620462983</v>
      </c>
      <c r="BD38" s="18">
        <f ca="1" t="shared" si="284"/>
        <v>39173.2385567133</v>
      </c>
      <c r="BE38" s="18">
        <f ca="1" t="shared" ref="BE38:BI38" si="285">AZ38/Z38</f>
        <v>20647.8407177431</v>
      </c>
      <c r="BF38" s="18">
        <f ca="1" t="shared" si="285"/>
        <v>23134.7954213416</v>
      </c>
      <c r="BG38" s="18">
        <f ca="1" t="shared" si="285"/>
        <v>19779.2002371107</v>
      </c>
      <c r="BH38" s="18">
        <f ca="1" t="shared" si="285"/>
        <v>17325.1814689515</v>
      </c>
      <c r="BI38" s="18">
        <f ca="1" t="shared" si="285"/>
        <v>17530.1945028354</v>
      </c>
      <c r="BJ38" s="18">
        <f ca="1" t="shared" si="26"/>
        <v>74027.4263333677</v>
      </c>
      <c r="BK38" s="18">
        <f ca="1" t="shared" si="27"/>
        <v>33477.1863444101</v>
      </c>
      <c r="BL38" s="18">
        <f ca="1" t="shared" si="28"/>
        <v>107504.612677778</v>
      </c>
      <c r="BM38" s="18">
        <f ca="1">BK38*'Ejercicio 3 - TIR'!$D$5</f>
        <v>16738.593172205</v>
      </c>
      <c r="BN38" s="18">
        <f ca="1" t="shared" si="29"/>
        <v>90766.0195055727</v>
      </c>
      <c r="BO38" s="18">
        <f ca="1" t="shared" si="30"/>
        <v>40618.1882020617</v>
      </c>
      <c r="BP38" s="18">
        <f ca="1" t="shared" si="31"/>
        <v>-108033.526923417</v>
      </c>
      <c r="BQ38" s="18">
        <f ca="1" t="shared" ref="BQ38:BT38" si="286">BE38</f>
        <v>20647.8407177431</v>
      </c>
      <c r="BR38" s="18">
        <f ca="1" t="shared" si="286"/>
        <v>23134.7954213416</v>
      </c>
      <c r="BS38" s="18">
        <f ca="1" t="shared" si="286"/>
        <v>19779.2002371107</v>
      </c>
      <c r="BT38" s="18">
        <f ca="1" t="shared" si="286"/>
        <v>17325.1814689515</v>
      </c>
      <c r="BU38" s="18">
        <f ca="1" t="shared" si="33"/>
        <v>58148.3827048971</v>
      </c>
      <c r="BV38" s="20">
        <f ca="1" t="shared" si="34"/>
        <v>7.67663359885233</v>
      </c>
    </row>
    <row r="39" ht="15" customHeight="1" spans="1:74">
      <c r="A39" s="16">
        <v>38</v>
      </c>
      <c r="B39" s="17">
        <f ca="1" t="shared" ref="B39:F39" si="287">RAND()</f>
        <v>0.585423048870579</v>
      </c>
      <c r="C39" s="18">
        <f ca="1">IF(B39&lt;=('Ejercicio 3 - TIR'!$D$13-'Ejercicio 3 - TIR'!$C$13)/('Ejercicio 3 - TIR'!$E$13-'Ejercicio 3 - TIR'!$C$13),'Ejercicio 3 - TIR'!$C$13+SQRT(('Ejercicio 3 - TIR'!$E$13-'Ejercicio 3 - TIR'!$C$13)*('Ejercicio 3 - TIR'!$D$13-'Ejercicio 3 - TIR'!$C$13)*B39),'Ejercicio 3 - TIR'!$E$13-SQRT(('Ejercicio 3 - TIR'!$E$13-'Ejercicio 3 - TIR'!$C$13)*('Ejercicio 3 - TIR'!$E$13-'Ejercicio 3 - TIR'!$D$13)*(1-B39)))</f>
        <v>77695.4636597103</v>
      </c>
      <c r="D39" s="17">
        <f ca="1" t="shared" si="287"/>
        <v>0.514795440831204</v>
      </c>
      <c r="E39" s="18">
        <f ca="1">IF(D39&lt;=('Ejercicio 3 - TIR'!$D$14-'Ejercicio 3 - TIR'!$C$14)/('Ejercicio 3 - TIR'!$E$14-'Ejercicio 3 - TIR'!$C$14),'Ejercicio 3 - TIR'!$C$14+SQRT(('Ejercicio 3 - TIR'!$E$14-'Ejercicio 3 - TIR'!$C$14)*('Ejercicio 3 - TIR'!$D$14-'Ejercicio 3 - TIR'!$C$14)*D39),'Ejercicio 3 - TIR'!$E$14-SQRT(('Ejercicio 3 - TIR'!$E$14-'Ejercicio 3 - TIR'!$C$14)*('Ejercicio 3 - TIR'!$E$14-'Ejercicio 3 - TIR'!$D$14)*(1-D39)))</f>
        <v>31468.8404143798</v>
      </c>
      <c r="F39" s="17">
        <f ca="1" t="shared" si="287"/>
        <v>0.603741655664195</v>
      </c>
      <c r="G39" s="18">
        <f ca="1">IF(F39&lt;=('Ejercicio 3 - TIR'!$D$18-'Ejercicio 3 - TIR'!$C$18)/('Ejercicio 3 - TIR'!$E$18-'Ejercicio 3 - TIR'!$C$18),'Ejercicio 3 - TIR'!$C$18+SQRT(('Ejercicio 3 - TIR'!$E$18-'Ejercicio 3 - TIR'!$C$18)*('Ejercicio 3 - TIR'!$D$18-'Ejercicio 3 - TIR'!$C$18)*F39),'Ejercicio 3 - TIR'!$E$18-SQRT(('Ejercicio 3 - TIR'!$E$18-'Ejercicio 3 - TIR'!$C$18)*('Ejercicio 3 - TIR'!$E$18-'Ejercicio 3 - TIR'!$D$18)*(1-F39)))</f>
        <v>39516.3673925311</v>
      </c>
      <c r="H39" s="17">
        <f ca="1" t="shared" ref="H39:L39" si="288">RAND()</f>
        <v>0.845034505551278</v>
      </c>
      <c r="I39" s="18">
        <f ca="1">IF(H39&lt;=('Ejercicio 3 - TIR'!$D$18-'Ejercicio 3 - TIR'!$C$18)/('Ejercicio 3 - TIR'!$E$18-'Ejercicio 3 - TIR'!$C$18),'Ejercicio 3 - TIR'!$C$18+SQRT(('Ejercicio 3 - TIR'!$E$18-'Ejercicio 3 - TIR'!$C$18)*('Ejercicio 3 - TIR'!$D$18-'Ejercicio 3 - TIR'!$C$18)*H39),'Ejercicio 3 - TIR'!$E$18-SQRT(('Ejercicio 3 - TIR'!$E$18-'Ejercicio 3 - TIR'!$C$18)*('Ejercicio 3 - TIR'!$E$18-'Ejercicio 3 - TIR'!$D$18)*(1-H39)))</f>
        <v>41590.8341073432</v>
      </c>
      <c r="J39" s="17">
        <f ca="1" t="shared" si="288"/>
        <v>0.467750243036112</v>
      </c>
      <c r="K39" s="18">
        <f ca="1">IF(J39&lt;=('Ejercicio 3 - TIR'!$D$18-'Ejercicio 3 - TIR'!$C$18)/('Ejercicio 3 - TIR'!$E$18-'Ejercicio 3 - TIR'!$C$18),'Ejercicio 3 - TIR'!$C$18+SQRT(('Ejercicio 3 - TIR'!$E$18-'Ejercicio 3 - TIR'!$C$18)*('Ejercicio 3 - TIR'!$D$18-'Ejercicio 3 - TIR'!$C$18)*J39),'Ejercicio 3 - TIR'!$E$18-SQRT(('Ejercicio 3 - TIR'!$E$18-'Ejercicio 3 - TIR'!$C$18)*('Ejercicio 3 - TIR'!$E$18-'Ejercicio 3 - TIR'!$D$18)*(1-J39)))</f>
        <v>38376.308044444</v>
      </c>
      <c r="L39" s="17">
        <f ca="1" t="shared" si="288"/>
        <v>0.274455189120704</v>
      </c>
      <c r="M39" s="18">
        <f ca="1">IF(L39&lt;=('Ejercicio 3 - TIR'!$D$18-'Ejercicio 3 - TIR'!$C$18)/('Ejercicio 3 - TIR'!$E$18-'Ejercicio 3 - TIR'!$C$18),'Ejercicio 3 - TIR'!$C$18+SQRT(('Ejercicio 3 - TIR'!$E$18-'Ejercicio 3 - TIR'!$C$18)*('Ejercicio 3 - TIR'!$D$18-'Ejercicio 3 - TIR'!$C$18)*L39),'Ejercicio 3 - TIR'!$E$18-SQRT(('Ejercicio 3 - TIR'!$E$18-'Ejercicio 3 - TIR'!$C$18)*('Ejercicio 3 - TIR'!$E$18-'Ejercicio 3 - TIR'!$D$18)*(1-L39)))</f>
        <v>36416.2511147948</v>
      </c>
      <c r="N39" s="17">
        <f ca="1" t="shared" ref="N39:R39" si="289">RAND()</f>
        <v>0.228931675787545</v>
      </c>
      <c r="O39" s="18">
        <f ca="1">IF(N39&lt;=('Ejercicio 3 - TIR'!$D$18-'Ejercicio 3 - TIR'!$C$18)/('Ejercicio 3 - TIR'!$E$18-'Ejercicio 3 - TIR'!$C$18),'Ejercicio 3 - TIR'!$C$18+SQRT(('Ejercicio 3 - TIR'!$E$18-'Ejercicio 3 - TIR'!$C$18)*('Ejercicio 3 - TIR'!$D$18-'Ejercicio 3 - TIR'!$C$18)*N39),'Ejercicio 3 - TIR'!$E$18-SQRT(('Ejercicio 3 - TIR'!$E$18-'Ejercicio 3 - TIR'!$C$18)*('Ejercicio 3 - TIR'!$E$18-'Ejercicio 3 - TIR'!$D$18)*(1-N39)))</f>
        <v>35860.0129153554</v>
      </c>
      <c r="P39" s="17">
        <f ca="1" t="shared" si="289"/>
        <v>0.695212348113555</v>
      </c>
      <c r="Q39" s="19">
        <f ca="1">IF(P39&lt;=('Ejercicio 3 - TIR'!$D$22-'Ejercicio 3 - TIR'!$C$22)/('Ejercicio 3 - TIR'!$E$22-'Ejercicio 3 - TIR'!$C$22),'Ejercicio 3 - TIR'!$C$22+SQRT(('Ejercicio 3 - TIR'!$E$22-'Ejercicio 3 - TIR'!$C$22)*('Ejercicio 3 - TIR'!$D$22-'Ejercicio 3 - TIR'!$C$22)*P39),'Ejercicio 3 - TIR'!$E$22-SQRT(('Ejercicio 3 - TIR'!$E$22-'Ejercicio 3 - TIR'!$C$22)*('Ejercicio 3 - TIR'!$E$22-'Ejercicio 3 - TIR'!$D$22)*(1-P39)))</f>
        <v>0.15657740890944</v>
      </c>
      <c r="R39" s="17">
        <f ca="1" t="shared" si="289"/>
        <v>0.265417640925768</v>
      </c>
      <c r="S39" s="19">
        <f ca="1">IF(R39&lt;=('Ejercicio 3 - TIR'!$D$23-'Ejercicio 3 - TIR'!$C$23)/('Ejercicio 3 - TIR'!$E$23-'Ejercicio 3 - TIR'!$C$23),'Ejercicio 3 - TIR'!$C$23+SQRT(('Ejercicio 3 - TIR'!$E$23-'Ejercicio 3 - TIR'!$C$23)*('Ejercicio 3 - TIR'!$D$23-'Ejercicio 3 - TIR'!$C$23)*R39),'Ejercicio 3 - TIR'!$E$23-SQRT(('Ejercicio 3 - TIR'!$E$23-'Ejercicio 3 - TIR'!$C$23)*('Ejercicio 3 - TIR'!$E$23-'Ejercicio 3 - TIR'!$D$23)*(1-R39)))</f>
        <v>0.141857533110266</v>
      </c>
      <c r="T39" s="17">
        <f ca="1" t="shared" ref="T39:X39" si="290">RAND()</f>
        <v>0.125921984553542</v>
      </c>
      <c r="U39" s="19">
        <f ca="1">IF(T39&lt;=('Ejercicio 3 - TIR'!$D$24-'Ejercicio 3 - TIR'!$C$24)/('Ejercicio 3 - TIR'!$E$24-'Ejercicio 3 - TIR'!$C$24),'Ejercicio 3 - TIR'!$C$24+SQRT(('Ejercicio 3 - TIR'!$E$24-'Ejercicio 3 - TIR'!$C$24)*('Ejercicio 3 - TIR'!$D$24-'Ejercicio 3 - TIR'!$C$24)*T39),'Ejercicio 3 - TIR'!$E$24-SQRT(('Ejercicio 3 - TIR'!$E$24-'Ejercicio 3 - TIR'!$C$24)*('Ejercicio 3 - TIR'!$E$24-'Ejercicio 3 - TIR'!$D$24)*(1-T39)))</f>
        <v>0.166261493398899</v>
      </c>
      <c r="V39" s="17">
        <f ca="1" t="shared" si="290"/>
        <v>0.239397839712564</v>
      </c>
      <c r="W39" s="19">
        <f ca="1">IF(V39&lt;=('Ejercicio 3 - TIR'!$D$25-'Ejercicio 3 - TIR'!$C$25)/('Ejercicio 3 - TIR'!$E$25-'Ejercicio 3 - TIR'!$C$25),'Ejercicio 3 - TIR'!$C$25+SQRT(('Ejercicio 3 - TIR'!$E$25-'Ejercicio 3 - TIR'!$C$25)*('Ejercicio 3 - TIR'!$D$25-'Ejercicio 3 - TIR'!$C$25)*V39),'Ejercicio 3 - TIR'!$E$25-SQRT(('Ejercicio 3 - TIR'!$E$25-'Ejercicio 3 - TIR'!$C$25)*('Ejercicio 3 - TIR'!$E$25-'Ejercicio 3 - TIR'!$D$25)*(1-V39)))</f>
        <v>0.19830729296203</v>
      </c>
      <c r="X39" s="17">
        <f ca="1" t="shared" si="290"/>
        <v>0.9622919940098</v>
      </c>
      <c r="Y39" s="19">
        <f ca="1">IF(X39&lt;=('Ejercicio 3 - TIR'!$D$26-'Ejercicio 3 - TIR'!$C$26)/('Ejercicio 3 - TIR'!$E$26-'Ejercicio 3 - TIR'!$C$26),'Ejercicio 3 - TIR'!$C$26+SQRT(('Ejercicio 3 - TIR'!$E$26-'Ejercicio 3 - TIR'!$C$26)*('Ejercicio 3 - TIR'!$D$26-'Ejercicio 3 - TIR'!$C$26)*X39),'Ejercicio 3 - TIR'!$E$26-SQRT(('Ejercicio 3 - TIR'!$E$26-'Ejercicio 3 - TIR'!$C$26)*('Ejercicio 3 - TIR'!$E$26-'Ejercicio 3 - TIR'!$D$26)*(1-X39)))</f>
        <v>0.265730338744487</v>
      </c>
      <c r="Z39" s="17">
        <f ca="1" t="shared" si="4"/>
        <v>1.15657740890944</v>
      </c>
      <c r="AA39" s="17">
        <f ca="1" t="shared" si="5"/>
        <v>1.3206466269884</v>
      </c>
      <c r="AB39" s="17">
        <f ca="1" t="shared" si="6"/>
        <v>1.54021930744371</v>
      </c>
      <c r="AC39" s="17">
        <f ca="1" t="shared" si="7"/>
        <v>1.84565602887072</v>
      </c>
      <c r="AD39" s="17">
        <f ca="1" t="shared" si="8"/>
        <v>2.33610283062834</v>
      </c>
      <c r="AE39" s="16">
        <f ca="1" t="shared" si="9"/>
        <v>4927.30949346824</v>
      </c>
      <c r="AF39" s="16">
        <f ca="1" t="shared" si="10"/>
        <v>5626.28546308245</v>
      </c>
      <c r="AG39" s="16">
        <f ca="1" t="shared" si="11"/>
        <v>6561.72008646305</v>
      </c>
      <c r="AH39" s="16">
        <f ca="1" t="shared" si="12"/>
        <v>7862.95703398411</v>
      </c>
      <c r="AI39" s="16">
        <f ca="1" t="shared" si="13"/>
        <v>9952.38327015806</v>
      </c>
      <c r="AJ39" s="18">
        <f ca="1" t="shared" si="14"/>
        <v>45703.7378083671</v>
      </c>
      <c r="AK39" s="18">
        <f ca="1" t="shared" si="15"/>
        <v>54926.7947774968</v>
      </c>
      <c r="AL39" s="18">
        <f ca="1" t="shared" si="16"/>
        <v>59107.9305984598</v>
      </c>
      <c r="AM39" s="18">
        <f ca="1" t="shared" si="17"/>
        <v>67211.8734188911</v>
      </c>
      <c r="AN39" s="18">
        <f ca="1" t="shared" si="18"/>
        <v>83772.6776779306</v>
      </c>
      <c r="AO39" s="18">
        <f ca="1">C39/'Ejercicio 3 - TIR'!$D$7</f>
        <v>15539.0927319421</v>
      </c>
      <c r="AP39" s="18">
        <f ca="1" t="shared" si="19"/>
        <v>30164.645076425</v>
      </c>
      <c r="AQ39" s="18">
        <f ca="1" t="shared" si="20"/>
        <v>39387.7020455547</v>
      </c>
      <c r="AR39" s="18">
        <f ca="1" t="shared" si="21"/>
        <v>43568.8378665178</v>
      </c>
      <c r="AS39" s="18">
        <f ca="1" t="shared" si="22"/>
        <v>51672.780686949</v>
      </c>
      <c r="AT39" s="18">
        <f ca="1" t="shared" si="23"/>
        <v>68233.5849459885</v>
      </c>
      <c r="AU39" s="18">
        <f ca="1">AP39*'Ejercicio 3 - TIR'!$D$5</f>
        <v>15082.3225382125</v>
      </c>
      <c r="AV39" s="18">
        <f ca="1">AQ39*'Ejercicio 3 - TIR'!$D$5</f>
        <v>19693.8510227774</v>
      </c>
      <c r="AW39" s="18">
        <f ca="1">AR39*'Ejercicio 3 - TIR'!$D$5</f>
        <v>21784.4189332589</v>
      </c>
      <c r="AX39" s="18">
        <f ca="1">AS39*'Ejercicio 3 - TIR'!$D$5</f>
        <v>25836.3903434745</v>
      </c>
      <c r="AY39" s="18">
        <f ca="1">AT39*'Ejercicio 3 - TIR'!$D$5</f>
        <v>34116.7924729943</v>
      </c>
      <c r="AZ39" s="18">
        <f ca="1" t="shared" ref="AZ39:BD39" si="291">AJ39-AU39-AE39</f>
        <v>25694.1057766863</v>
      </c>
      <c r="BA39" s="18">
        <f ca="1" t="shared" si="291"/>
        <v>29606.658291637</v>
      </c>
      <c r="BB39" s="18">
        <f ca="1" t="shared" si="291"/>
        <v>30761.7915787379</v>
      </c>
      <c r="BC39" s="18">
        <f ca="1" t="shared" si="291"/>
        <v>33512.5260414325</v>
      </c>
      <c r="BD39" s="18">
        <f ca="1" t="shared" si="291"/>
        <v>39703.5019347783</v>
      </c>
      <c r="BE39" s="18">
        <f ca="1" t="shared" ref="BE39:BI39" si="292">AZ39/Z39</f>
        <v>22215.6386410088</v>
      </c>
      <c r="BF39" s="18">
        <f ca="1" t="shared" si="292"/>
        <v>22418.3045536958</v>
      </c>
      <c r="BG39" s="18">
        <f ca="1" t="shared" si="292"/>
        <v>19972.3451264827</v>
      </c>
      <c r="BH39" s="18">
        <f ca="1" t="shared" si="292"/>
        <v>18157.5144648905</v>
      </c>
      <c r="BI39" s="18">
        <f ca="1" t="shared" si="292"/>
        <v>16995.6139833533</v>
      </c>
      <c r="BJ39" s="18">
        <f ca="1" t="shared" si="26"/>
        <v>73514.4471686242</v>
      </c>
      <c r="BK39" s="18">
        <f ca="1" t="shared" si="27"/>
        <v>36300.9185164861</v>
      </c>
      <c r="BL39" s="18">
        <f ca="1" t="shared" si="28"/>
        <v>109815.36568511</v>
      </c>
      <c r="BM39" s="18">
        <f ca="1">BK39*'Ejercicio 3 - TIR'!$D$5</f>
        <v>18150.4592582431</v>
      </c>
      <c r="BN39" s="18">
        <f ca="1" t="shared" si="29"/>
        <v>91664.9064268673</v>
      </c>
      <c r="BO39" s="18">
        <f ca="1" t="shared" si="30"/>
        <v>39238.3867803508</v>
      </c>
      <c r="BP39" s="18">
        <f ca="1" t="shared" si="31"/>
        <v>-109164.30407409</v>
      </c>
      <c r="BQ39" s="18">
        <f ca="1" t="shared" ref="BQ39:BT39" si="293">BE39</f>
        <v>22215.6386410088</v>
      </c>
      <c r="BR39" s="18">
        <f ca="1" t="shared" si="293"/>
        <v>22418.3045536958</v>
      </c>
      <c r="BS39" s="18">
        <f ca="1" t="shared" si="293"/>
        <v>19972.3451264827</v>
      </c>
      <c r="BT39" s="18">
        <f ca="1" t="shared" si="293"/>
        <v>18157.5144648905</v>
      </c>
      <c r="BU39" s="18">
        <f ca="1" t="shared" si="33"/>
        <v>56234.0007637041</v>
      </c>
      <c r="BV39" s="20">
        <f ca="1" t="shared" si="34"/>
        <v>7.42333600301879</v>
      </c>
    </row>
    <row r="40" ht="15" customHeight="1" spans="1:74">
      <c r="A40" s="16">
        <v>39</v>
      </c>
      <c r="B40" s="17">
        <f ca="1" t="shared" ref="B40:F40" si="294">RAND()</f>
        <v>0.467852791675909</v>
      </c>
      <c r="C40" s="18">
        <f ca="1">IF(B40&lt;=('Ejercicio 3 - TIR'!$D$13-'Ejercicio 3 - TIR'!$C$13)/('Ejercicio 3 - TIR'!$E$13-'Ejercicio 3 - TIR'!$C$13),'Ejercicio 3 - TIR'!$C$13+SQRT(('Ejercicio 3 - TIR'!$E$13-'Ejercicio 3 - TIR'!$C$13)*('Ejercicio 3 - TIR'!$D$13-'Ejercicio 3 - TIR'!$C$13)*B40),'Ejercicio 3 - TIR'!$E$13-SQRT(('Ejercicio 3 - TIR'!$E$13-'Ejercicio 3 - TIR'!$C$13)*('Ejercicio 3 - TIR'!$E$13-'Ejercicio 3 - TIR'!$D$13)*(1-B40)))</f>
        <v>74729.9258016739</v>
      </c>
      <c r="D40" s="17">
        <f ca="1" t="shared" si="294"/>
        <v>0.854795710457263</v>
      </c>
      <c r="E40" s="18">
        <f ca="1">IF(D40&lt;=('Ejercicio 3 - TIR'!$D$14-'Ejercicio 3 - TIR'!$C$14)/('Ejercicio 3 - TIR'!$E$14-'Ejercicio 3 - TIR'!$C$14),'Ejercicio 3 - TIR'!$C$14+SQRT(('Ejercicio 3 - TIR'!$E$14-'Ejercicio 3 - TIR'!$C$14)*('Ejercicio 3 - TIR'!$D$14-'Ejercicio 3 - TIR'!$C$14)*D40),'Ejercicio 3 - TIR'!$E$14-SQRT(('Ejercicio 3 - TIR'!$E$14-'Ejercicio 3 - TIR'!$C$14)*('Ejercicio 3 - TIR'!$E$14-'Ejercicio 3 - TIR'!$D$14)*(1-D40)))</f>
        <v>35333.0263091152</v>
      </c>
      <c r="F40" s="17">
        <f ca="1" t="shared" si="294"/>
        <v>0.609727694603564</v>
      </c>
      <c r="G40" s="18">
        <f ca="1">IF(F40&lt;=('Ejercicio 3 - TIR'!$D$18-'Ejercicio 3 - TIR'!$C$18)/('Ejercicio 3 - TIR'!$E$18-'Ejercicio 3 - TIR'!$C$18),'Ejercicio 3 - TIR'!$C$18+SQRT(('Ejercicio 3 - TIR'!$E$18-'Ejercicio 3 - TIR'!$C$18)*('Ejercicio 3 - TIR'!$D$18-'Ejercicio 3 - TIR'!$C$18)*F40),'Ejercicio 3 - TIR'!$E$18-SQRT(('Ejercicio 3 - TIR'!$E$18-'Ejercicio 3 - TIR'!$C$18)*('Ejercicio 3 - TIR'!$E$18-'Ejercicio 3 - TIR'!$D$18)*(1-F40)))</f>
        <v>39563.4279518661</v>
      </c>
      <c r="H40" s="17">
        <f ca="1" t="shared" ref="H40:L40" si="295">RAND()</f>
        <v>0.416874036100851</v>
      </c>
      <c r="I40" s="18">
        <f ca="1">IF(H40&lt;=('Ejercicio 3 - TIR'!$D$18-'Ejercicio 3 - TIR'!$C$18)/('Ejercicio 3 - TIR'!$E$18-'Ejercicio 3 - TIR'!$C$18),'Ejercicio 3 - TIR'!$C$18+SQRT(('Ejercicio 3 - TIR'!$E$18-'Ejercicio 3 - TIR'!$C$18)*('Ejercicio 3 - TIR'!$D$18-'Ejercicio 3 - TIR'!$C$18)*H40),'Ejercicio 3 - TIR'!$E$18-SQRT(('Ejercicio 3 - TIR'!$E$18-'Ejercicio 3 - TIR'!$C$18)*('Ejercicio 3 - TIR'!$E$18-'Ejercicio 3 - TIR'!$D$18)*(1-H40)))</f>
        <v>37907.6611848971</v>
      </c>
      <c r="J40" s="17">
        <f ca="1" t="shared" si="295"/>
        <v>0.266004256911271</v>
      </c>
      <c r="K40" s="18">
        <f ca="1">IF(J40&lt;=('Ejercicio 3 - TIR'!$D$18-'Ejercicio 3 - TIR'!$C$18)/('Ejercicio 3 - TIR'!$E$18-'Ejercicio 3 - TIR'!$C$18),'Ejercicio 3 - TIR'!$C$18+SQRT(('Ejercicio 3 - TIR'!$E$18-'Ejercicio 3 - TIR'!$C$18)*('Ejercicio 3 - TIR'!$D$18-'Ejercicio 3 - TIR'!$C$18)*J40),'Ejercicio 3 - TIR'!$E$18-SQRT(('Ejercicio 3 - TIR'!$E$18-'Ejercicio 3 - TIR'!$C$18)*('Ejercicio 3 - TIR'!$E$18-'Ejercicio 3 - TIR'!$D$18)*(1-J40)))</f>
        <v>36316.6952227166</v>
      </c>
      <c r="L40" s="17">
        <f ca="1" t="shared" si="295"/>
        <v>0.45120214412141</v>
      </c>
      <c r="M40" s="18">
        <f ca="1">IF(L40&lt;=('Ejercicio 3 - TIR'!$D$18-'Ejercicio 3 - TIR'!$C$18)/('Ejercicio 3 - TIR'!$E$18-'Ejercicio 3 - TIR'!$C$18),'Ejercicio 3 - TIR'!$C$18+SQRT(('Ejercicio 3 - TIR'!$E$18-'Ejercicio 3 - TIR'!$C$18)*('Ejercicio 3 - TIR'!$D$18-'Ejercicio 3 - TIR'!$C$18)*L40),'Ejercicio 3 - TIR'!$E$18-SQRT(('Ejercicio 3 - TIR'!$E$18-'Ejercicio 3 - TIR'!$C$18)*('Ejercicio 3 - TIR'!$E$18-'Ejercicio 3 - TIR'!$D$18)*(1-L40)))</f>
        <v>38226.8050674737</v>
      </c>
      <c r="N40" s="17">
        <f ca="1" t="shared" ref="N40:R40" si="296">RAND()</f>
        <v>0.369202206792394</v>
      </c>
      <c r="O40" s="18">
        <f ca="1">IF(N40&lt;=('Ejercicio 3 - TIR'!$D$18-'Ejercicio 3 - TIR'!$C$18)/('Ejercicio 3 - TIR'!$E$18-'Ejercicio 3 - TIR'!$C$18),'Ejercicio 3 - TIR'!$C$18+SQRT(('Ejercicio 3 - TIR'!$E$18-'Ejercicio 3 - TIR'!$C$18)*('Ejercicio 3 - TIR'!$D$18-'Ejercicio 3 - TIR'!$C$18)*N40),'Ejercicio 3 - TIR'!$E$18-SQRT(('Ejercicio 3 - TIR'!$E$18-'Ejercicio 3 - TIR'!$C$18)*('Ejercicio 3 - TIR'!$E$18-'Ejercicio 3 - TIR'!$D$18)*(1-N40)))</f>
        <v>37441.7962226105</v>
      </c>
      <c r="P40" s="17">
        <f ca="1" t="shared" si="296"/>
        <v>0.408577258728332</v>
      </c>
      <c r="Q40" s="19">
        <f ca="1">IF(P40&lt;=('Ejercicio 3 - TIR'!$D$22-'Ejercicio 3 - TIR'!$C$22)/('Ejercicio 3 - TIR'!$E$22-'Ejercicio 3 - TIR'!$C$22),'Ejercicio 3 - TIR'!$C$22+SQRT(('Ejercicio 3 - TIR'!$E$22-'Ejercicio 3 - TIR'!$C$22)*('Ejercicio 3 - TIR'!$D$22-'Ejercicio 3 - TIR'!$C$22)*P40),'Ejercicio 3 - TIR'!$E$22-SQRT(('Ejercicio 3 - TIR'!$E$22-'Ejercicio 3 - TIR'!$C$22)*('Ejercicio 3 - TIR'!$E$22-'Ejercicio 3 - TIR'!$D$22)*(1-P40)))</f>
        <v>0.147118979805867</v>
      </c>
      <c r="R40" s="17">
        <f ca="1" t="shared" si="296"/>
        <v>0.465672499039811</v>
      </c>
      <c r="S40" s="19">
        <f ca="1">IF(R40&lt;=('Ejercicio 3 - TIR'!$D$23-'Ejercicio 3 - TIR'!$C$23)/('Ejercicio 3 - TIR'!$E$23-'Ejercicio 3 - TIR'!$C$23),'Ejercicio 3 - TIR'!$C$23+SQRT(('Ejercicio 3 - TIR'!$E$23-'Ejercicio 3 - TIR'!$C$23)*('Ejercicio 3 - TIR'!$D$23-'Ejercicio 3 - TIR'!$C$23)*R40),'Ejercicio 3 - TIR'!$E$23-SQRT(('Ejercicio 3 - TIR'!$E$23-'Ejercicio 3 - TIR'!$C$23)*('Ejercicio 3 - TIR'!$E$23-'Ejercicio 3 - TIR'!$D$23)*(1-R40)))</f>
        <v>0.148951865195038</v>
      </c>
      <c r="T40" s="17">
        <f ca="1" t="shared" ref="T40:X40" si="297">RAND()</f>
        <v>0.385932423722281</v>
      </c>
      <c r="U40" s="19">
        <f ca="1">IF(T40&lt;=('Ejercicio 3 - TIR'!$D$24-'Ejercicio 3 - TIR'!$C$24)/('Ejercicio 3 - TIR'!$E$24-'Ejercicio 3 - TIR'!$C$24),'Ejercicio 3 - TIR'!$C$24+SQRT(('Ejercicio 3 - TIR'!$E$24-'Ejercicio 3 - TIR'!$C$24)*('Ejercicio 3 - TIR'!$D$24-'Ejercicio 3 - TIR'!$C$24)*T40),'Ejercicio 3 - TIR'!$E$24-SQRT(('Ejercicio 3 - TIR'!$E$24-'Ejercicio 3 - TIR'!$C$24)*('Ejercicio 3 - TIR'!$E$24-'Ejercicio 3 - TIR'!$D$24)*(1-T40)))</f>
        <v>0.178468545621735</v>
      </c>
      <c r="V40" s="17">
        <f ca="1" t="shared" si="297"/>
        <v>0.203619558260273</v>
      </c>
      <c r="W40" s="19">
        <f ca="1">IF(V40&lt;=('Ejercicio 3 - TIR'!$D$25-'Ejercicio 3 - TIR'!$C$25)/('Ejercicio 3 - TIR'!$E$25-'Ejercicio 3 - TIR'!$C$25),'Ejercicio 3 - TIR'!$C$25+SQRT(('Ejercicio 3 - TIR'!$E$25-'Ejercicio 3 - TIR'!$C$25)*('Ejercicio 3 - TIR'!$D$25-'Ejercicio 3 - TIR'!$C$25)*V40),'Ejercicio 3 - TIR'!$E$25-SQRT(('Ejercicio 3 - TIR'!$E$25-'Ejercicio 3 - TIR'!$C$25)*('Ejercicio 3 - TIR'!$E$25-'Ejercicio 3 - TIR'!$D$25)*(1-V40)))</f>
        <v>0.196883938567893</v>
      </c>
      <c r="X40" s="17">
        <f ca="1" t="shared" si="297"/>
        <v>0.291054541891457</v>
      </c>
      <c r="Y40" s="19">
        <f ca="1">IF(X40&lt;=('Ejercicio 3 - TIR'!$D$26-'Ejercicio 3 - TIR'!$C$26)/('Ejercicio 3 - TIR'!$E$26-'Ejercicio 3 - TIR'!$C$26),'Ejercicio 3 - TIR'!$C$26+SQRT(('Ejercicio 3 - TIR'!$E$26-'Ejercicio 3 - TIR'!$C$26)*('Ejercicio 3 - TIR'!$D$26-'Ejercicio 3 - TIR'!$C$26)*X40),'Ejercicio 3 - TIR'!$E$26-SQRT(('Ejercicio 3 - TIR'!$E$26-'Ejercicio 3 - TIR'!$C$26)*('Ejercicio 3 - TIR'!$E$26-'Ejercicio 3 - TIR'!$D$26)*(1-X40)))</f>
        <v>0.21803296743313</v>
      </c>
      <c r="Z40" s="17">
        <f ca="1" t="shared" si="4"/>
        <v>1.14711897980587</v>
      </c>
      <c r="AA40" s="17">
        <f ca="1" t="shared" si="5"/>
        <v>1.31798449144858</v>
      </c>
      <c r="AB40" s="17">
        <f ca="1" t="shared" si="6"/>
        <v>1.55320326678941</v>
      </c>
      <c r="AC40" s="17">
        <f ca="1" t="shared" si="7"/>
        <v>1.85900404335143</v>
      </c>
      <c r="AD40" s="17">
        <f ca="1" t="shared" si="8"/>
        <v>2.26432821139352</v>
      </c>
      <c r="AE40" s="16">
        <f ca="1" t="shared" si="9"/>
        <v>5198.15878405088</v>
      </c>
      <c r="AF40" s="16">
        <f ca="1" t="shared" si="10"/>
        <v>5972.43423051522</v>
      </c>
      <c r="AG40" s="16">
        <f ca="1" t="shared" si="11"/>
        <v>7038.32588145674</v>
      </c>
      <c r="AH40" s="16">
        <f ca="1" t="shared" si="12"/>
        <v>8424.05920192228</v>
      </c>
      <c r="AI40" s="16">
        <f ca="1" t="shared" si="13"/>
        <v>10260.7818275498</v>
      </c>
      <c r="AJ40" s="18">
        <f ca="1" t="shared" si="14"/>
        <v>45383.9591097676</v>
      </c>
      <c r="AK40" s="18">
        <f ca="1" t="shared" si="15"/>
        <v>49961.7095487816</v>
      </c>
      <c r="AL40" s="18">
        <f ca="1" t="shared" si="16"/>
        <v>56407.2096589187</v>
      </c>
      <c r="AM40" s="18">
        <f ca="1" t="shared" si="17"/>
        <v>71063.7851848404</v>
      </c>
      <c r="AN40" s="18">
        <f ca="1" t="shared" si="18"/>
        <v>84780.5154721043</v>
      </c>
      <c r="AO40" s="18">
        <f ca="1">C40/'Ejercicio 3 - TIR'!$D$7</f>
        <v>14945.9851603348</v>
      </c>
      <c r="AP40" s="18">
        <f ca="1" t="shared" si="19"/>
        <v>30437.9739494328</v>
      </c>
      <c r="AQ40" s="18">
        <f ca="1" t="shared" si="20"/>
        <v>35015.7243884469</v>
      </c>
      <c r="AR40" s="18">
        <f ca="1" t="shared" si="21"/>
        <v>41461.224498584</v>
      </c>
      <c r="AS40" s="18">
        <f ca="1" t="shared" si="22"/>
        <v>56117.8000245057</v>
      </c>
      <c r="AT40" s="18">
        <f ca="1" t="shared" si="23"/>
        <v>69834.5303117696</v>
      </c>
      <c r="AU40" s="18">
        <f ca="1">AP40*'Ejercicio 3 - TIR'!$D$5</f>
        <v>15218.9869747164</v>
      </c>
      <c r="AV40" s="18">
        <f ca="1">AQ40*'Ejercicio 3 - TIR'!$D$5</f>
        <v>17507.8621942234</v>
      </c>
      <c r="AW40" s="18">
        <f ca="1">AR40*'Ejercicio 3 - TIR'!$D$5</f>
        <v>20730.612249292</v>
      </c>
      <c r="AX40" s="18">
        <f ca="1">AS40*'Ejercicio 3 - TIR'!$D$5</f>
        <v>28058.9000122528</v>
      </c>
      <c r="AY40" s="18">
        <f ca="1">AT40*'Ejercicio 3 - TIR'!$D$5</f>
        <v>34917.2651558848</v>
      </c>
      <c r="AZ40" s="18">
        <f ca="1" t="shared" ref="AZ40:BD40" si="298">AJ40-AU40-AE40</f>
        <v>24966.8133510003</v>
      </c>
      <c r="BA40" s="18">
        <f ca="1" t="shared" si="298"/>
        <v>26481.413124043</v>
      </c>
      <c r="BB40" s="18">
        <f ca="1" t="shared" si="298"/>
        <v>28638.27152817</v>
      </c>
      <c r="BC40" s="18">
        <f ca="1" t="shared" si="298"/>
        <v>34580.8259706653</v>
      </c>
      <c r="BD40" s="18">
        <f ca="1" t="shared" si="298"/>
        <v>39602.4684886698</v>
      </c>
      <c r="BE40" s="18">
        <f ca="1" t="shared" ref="BE40:BI40" si="299">AZ40/Z40</f>
        <v>21764.7984128251</v>
      </c>
      <c r="BF40" s="18">
        <f ca="1" t="shared" si="299"/>
        <v>20092.3556353365</v>
      </c>
      <c r="BG40" s="18">
        <f ca="1" t="shared" si="299"/>
        <v>18438.1993912281</v>
      </c>
      <c r="BH40" s="18">
        <f ca="1" t="shared" si="299"/>
        <v>18601.8024513399</v>
      </c>
      <c r="BI40" s="18">
        <f ca="1" t="shared" si="299"/>
        <v>17489.7209200505</v>
      </c>
      <c r="BJ40" s="18">
        <f ca="1" t="shared" si="26"/>
        <v>80005.5682656392</v>
      </c>
      <c r="BK40" s="18">
        <f ca="1" t="shared" si="27"/>
        <v>33842.615845615</v>
      </c>
      <c r="BL40" s="18">
        <f ca="1" t="shared" si="28"/>
        <v>113848.184111254</v>
      </c>
      <c r="BM40" s="18">
        <f ca="1">BK40*'Ejercicio 3 - TIR'!$D$5</f>
        <v>16921.3079228075</v>
      </c>
      <c r="BN40" s="18">
        <f ca="1" t="shared" si="29"/>
        <v>96926.8761884467</v>
      </c>
      <c r="BO40" s="18">
        <f ca="1" t="shared" si="30"/>
        <v>42806.0188892826</v>
      </c>
      <c r="BP40" s="18">
        <f ca="1" t="shared" si="31"/>
        <v>-110062.952110789</v>
      </c>
      <c r="BQ40" s="18">
        <f ca="1" t="shared" ref="BQ40:BT40" si="300">BE40</f>
        <v>21764.7984128251</v>
      </c>
      <c r="BR40" s="18">
        <f ca="1" t="shared" si="300"/>
        <v>20092.3556353365</v>
      </c>
      <c r="BS40" s="18">
        <f ca="1" t="shared" si="300"/>
        <v>18438.1993912281</v>
      </c>
      <c r="BT40" s="18">
        <f ca="1" t="shared" si="300"/>
        <v>18601.8024513399</v>
      </c>
      <c r="BU40" s="18">
        <f ca="1" t="shared" si="33"/>
        <v>60295.7398093331</v>
      </c>
      <c r="BV40" s="20">
        <f ca="1" t="shared" si="34"/>
        <v>7.01717631018497</v>
      </c>
    </row>
    <row r="41" ht="15" customHeight="1" spans="1:74">
      <c r="A41" s="16">
        <v>40</v>
      </c>
      <c r="B41" s="17">
        <f ca="1" t="shared" ref="B41:F41" si="301">RAND()</f>
        <v>0.353989404190462</v>
      </c>
      <c r="C41" s="18">
        <f ca="1">IF(B41&lt;=('Ejercicio 3 - TIR'!$D$13-'Ejercicio 3 - TIR'!$C$13)/('Ejercicio 3 - TIR'!$E$13-'Ejercicio 3 - TIR'!$C$13),'Ejercicio 3 - TIR'!$C$13+SQRT(('Ejercicio 3 - TIR'!$E$13-'Ejercicio 3 - TIR'!$C$13)*('Ejercicio 3 - TIR'!$D$13-'Ejercicio 3 - TIR'!$C$13)*B41),'Ejercicio 3 - TIR'!$E$13-SQRT(('Ejercicio 3 - TIR'!$E$13-'Ejercicio 3 - TIR'!$C$13)*('Ejercicio 3 - TIR'!$E$13-'Ejercicio 3 - TIR'!$D$13)*(1-B41)))</f>
        <v>72157.357974297</v>
      </c>
      <c r="D41" s="17">
        <f ca="1" t="shared" si="301"/>
        <v>0.292198839229481</v>
      </c>
      <c r="E41" s="18">
        <f ca="1">IF(D41&lt;=('Ejercicio 3 - TIR'!$D$14-'Ejercicio 3 - TIR'!$C$14)/('Ejercicio 3 - TIR'!$E$14-'Ejercicio 3 - TIR'!$C$14),'Ejercicio 3 - TIR'!$C$14+SQRT(('Ejercicio 3 - TIR'!$E$14-'Ejercicio 3 - TIR'!$C$14)*('Ejercicio 3 - TIR'!$D$14-'Ejercicio 3 - TIR'!$C$14)*D41),'Ejercicio 3 - TIR'!$E$14-SQRT(('Ejercicio 3 - TIR'!$E$14-'Ejercicio 3 - TIR'!$C$14)*('Ejercicio 3 - TIR'!$E$14-'Ejercicio 3 - TIR'!$D$14)*(1-D41)))</f>
        <v>29681.3366619173</v>
      </c>
      <c r="F41" s="17">
        <f ca="1" t="shared" si="301"/>
        <v>0.110087062713298</v>
      </c>
      <c r="G41" s="18">
        <f ca="1">IF(F41&lt;=('Ejercicio 3 - TIR'!$D$18-'Ejercicio 3 - TIR'!$C$18)/('Ejercicio 3 - TIR'!$E$18-'Ejercicio 3 - TIR'!$C$18),'Ejercicio 3 - TIR'!$C$18+SQRT(('Ejercicio 3 - TIR'!$E$18-'Ejercicio 3 - TIR'!$C$18)*('Ejercicio 3 - TIR'!$D$18-'Ejercicio 3 - TIR'!$C$18)*F41),'Ejercicio 3 - TIR'!$E$18-SQRT(('Ejercicio 3 - TIR'!$E$18-'Ejercicio 3 - TIR'!$C$18)*('Ejercicio 3 - TIR'!$E$18-'Ejercicio 3 - TIR'!$D$18)*(1-F41)))</f>
        <v>34063.626386246</v>
      </c>
      <c r="H41" s="17">
        <f ca="1" t="shared" ref="H41:L41" si="302">RAND()</f>
        <v>0.225177324069779</v>
      </c>
      <c r="I41" s="18">
        <f ca="1">IF(H41&lt;=('Ejercicio 3 - TIR'!$D$18-'Ejercicio 3 - TIR'!$C$18)/('Ejercicio 3 - TIR'!$E$18-'Ejercicio 3 - TIR'!$C$18),'Ejercicio 3 - TIR'!$C$18+SQRT(('Ejercicio 3 - TIR'!$E$18-'Ejercicio 3 - TIR'!$C$18)*('Ejercicio 3 - TIR'!$D$18-'Ejercicio 3 - TIR'!$C$18)*H41),'Ejercicio 3 - TIR'!$E$18-SQRT(('Ejercicio 3 - TIR'!$E$18-'Ejercicio 3 - TIR'!$C$18)*('Ejercicio 3 - TIR'!$E$18-'Ejercicio 3 - TIR'!$D$18)*(1-H41)))</f>
        <v>35811.7638123436</v>
      </c>
      <c r="J41" s="17">
        <f ca="1" t="shared" si="302"/>
        <v>0.263679085289846</v>
      </c>
      <c r="K41" s="18">
        <f ca="1">IF(J41&lt;=('Ejercicio 3 - TIR'!$D$18-'Ejercicio 3 - TIR'!$C$18)/('Ejercicio 3 - TIR'!$E$18-'Ejercicio 3 - TIR'!$C$18),'Ejercicio 3 - TIR'!$C$18+SQRT(('Ejercicio 3 - TIR'!$E$18-'Ejercicio 3 - TIR'!$C$18)*('Ejercicio 3 - TIR'!$D$18-'Ejercicio 3 - TIR'!$C$18)*J41),'Ejercicio 3 - TIR'!$E$18-SQRT(('Ejercicio 3 - TIR'!$E$18-'Ejercicio 3 - TIR'!$C$18)*('Ejercicio 3 - TIR'!$E$18-'Ejercicio 3 - TIR'!$D$18)*(1-J41)))</f>
        <v>36289.0271738542</v>
      </c>
      <c r="L41" s="17">
        <f ca="1" t="shared" si="302"/>
        <v>0.411198822831538</v>
      </c>
      <c r="M41" s="18">
        <f ca="1">IF(L41&lt;=('Ejercicio 3 - TIR'!$D$18-'Ejercicio 3 - TIR'!$C$18)/('Ejercicio 3 - TIR'!$E$18-'Ejercicio 3 - TIR'!$C$18),'Ejercicio 3 - TIR'!$C$18+SQRT(('Ejercicio 3 - TIR'!$E$18-'Ejercicio 3 - TIR'!$C$18)*('Ejercicio 3 - TIR'!$D$18-'Ejercicio 3 - TIR'!$C$18)*L41),'Ejercicio 3 - TIR'!$E$18-SQRT(('Ejercicio 3 - TIR'!$E$18-'Ejercicio 3 - TIR'!$C$18)*('Ejercicio 3 - TIR'!$E$18-'Ejercicio 3 - TIR'!$D$18)*(1-L41)))</f>
        <v>37853.6503248318</v>
      </c>
      <c r="N41" s="17">
        <f ca="1" t="shared" ref="N41:R41" si="303">RAND()</f>
        <v>0.103539368843149</v>
      </c>
      <c r="O41" s="18">
        <f ca="1">IF(N41&lt;=('Ejercicio 3 - TIR'!$D$18-'Ejercicio 3 - TIR'!$C$18)/('Ejercicio 3 - TIR'!$E$18-'Ejercicio 3 - TIR'!$C$18),'Ejercicio 3 - TIR'!$C$18+SQRT(('Ejercicio 3 - TIR'!$E$18-'Ejercicio 3 - TIR'!$C$18)*('Ejercicio 3 - TIR'!$D$18-'Ejercicio 3 - TIR'!$C$18)*N41),'Ejercicio 3 - TIR'!$E$18-SQRT(('Ejercicio 3 - TIR'!$E$18-'Ejercicio 3 - TIR'!$C$18)*('Ejercicio 3 - TIR'!$E$18-'Ejercicio 3 - TIR'!$D$18)*(1-N41)))</f>
        <v>33940.9269628442</v>
      </c>
      <c r="P41" s="17">
        <f ca="1" t="shared" si="303"/>
        <v>0.291850325307173</v>
      </c>
      <c r="Q41" s="19">
        <f ca="1">IF(P41&lt;=('Ejercicio 3 - TIR'!$D$22-'Ejercicio 3 - TIR'!$C$22)/('Ejercicio 3 - TIR'!$E$22-'Ejercicio 3 - TIR'!$C$22),'Ejercicio 3 - TIR'!$C$22+SQRT(('Ejercicio 3 - TIR'!$E$22-'Ejercicio 3 - TIR'!$C$22)*('Ejercicio 3 - TIR'!$D$22-'Ejercicio 3 - TIR'!$C$22)*P41),'Ejercicio 3 - TIR'!$E$22-SQRT(('Ejercicio 3 - TIR'!$E$22-'Ejercicio 3 - TIR'!$C$22)*('Ejercicio 3 - TIR'!$E$22-'Ejercicio 3 - TIR'!$D$22)*(1-P41)))</f>
        <v>0.142920091307691</v>
      </c>
      <c r="R41" s="17">
        <f ca="1" t="shared" si="303"/>
        <v>0.650240201062456</v>
      </c>
      <c r="S41" s="19">
        <f ca="1">IF(R41&lt;=('Ejercicio 3 - TIR'!$D$23-'Ejercicio 3 - TIR'!$C$23)/('Ejercicio 3 - TIR'!$E$23-'Ejercicio 3 - TIR'!$C$23),'Ejercicio 3 - TIR'!$C$23+SQRT(('Ejercicio 3 - TIR'!$E$23-'Ejercicio 3 - TIR'!$C$23)*('Ejercicio 3 - TIR'!$D$23-'Ejercicio 3 - TIR'!$C$23)*R41),'Ejercicio 3 - TIR'!$E$23-SQRT(('Ejercicio 3 - TIR'!$E$23-'Ejercicio 3 - TIR'!$C$23)*('Ejercicio 3 - TIR'!$E$23-'Ejercicio 3 - TIR'!$D$23)*(1-R41)))</f>
        <v>0.154908813537667</v>
      </c>
      <c r="T41" s="17">
        <f ca="1" t="shared" ref="T41:X41" si="304">RAND()</f>
        <v>0.755086127416196</v>
      </c>
      <c r="U41" s="19">
        <f ca="1">IF(T41&lt;=('Ejercicio 3 - TIR'!$D$24-'Ejercicio 3 - TIR'!$C$24)/('Ejercicio 3 - TIR'!$E$24-'Ejercicio 3 - TIR'!$C$24),'Ejercicio 3 - TIR'!$C$24+SQRT(('Ejercicio 3 - TIR'!$E$24-'Ejercicio 3 - TIR'!$C$24)*('Ejercicio 3 - TIR'!$D$24-'Ejercicio 3 - TIR'!$C$24)*T41),'Ejercicio 3 - TIR'!$E$24-SQRT(('Ejercicio 3 - TIR'!$E$24-'Ejercicio 3 - TIR'!$C$24)*('Ejercicio 3 - TIR'!$E$24-'Ejercicio 3 - TIR'!$D$24)*(1-T41)))</f>
        <v>0.193813002401294</v>
      </c>
      <c r="V41" s="17">
        <f ca="1" t="shared" si="304"/>
        <v>0.701566184434763</v>
      </c>
      <c r="W41" s="19">
        <f ca="1">IF(V41&lt;=('Ejercicio 3 - TIR'!$D$25-'Ejercicio 3 - TIR'!$C$25)/('Ejercicio 3 - TIR'!$E$25-'Ejercicio 3 - TIR'!$C$25),'Ejercicio 3 - TIR'!$C$25+SQRT(('Ejercicio 3 - TIR'!$E$25-'Ejercicio 3 - TIR'!$C$25)*('Ejercicio 3 - TIR'!$D$25-'Ejercicio 3 - TIR'!$C$25)*V41),'Ejercicio 3 - TIR'!$E$25-SQRT(('Ejercicio 3 - TIR'!$E$25-'Ejercicio 3 - TIR'!$C$25)*('Ejercicio 3 - TIR'!$E$25-'Ejercicio 3 - TIR'!$D$25)*(1-V41)))</f>
        <v>0.217680990818431</v>
      </c>
      <c r="X41" s="17">
        <f ca="1" t="shared" si="304"/>
        <v>0.230105088466369</v>
      </c>
      <c r="Y41" s="19">
        <f ca="1">IF(X41&lt;=('Ejercicio 3 - TIR'!$D$26-'Ejercicio 3 - TIR'!$C$26)/('Ejercicio 3 - TIR'!$E$26-'Ejercicio 3 - TIR'!$C$26),'Ejercicio 3 - TIR'!$C$26+SQRT(('Ejercicio 3 - TIR'!$E$26-'Ejercicio 3 - TIR'!$C$26)*('Ejercicio 3 - TIR'!$D$26-'Ejercicio 3 - TIR'!$C$26)*X41),'Ejercicio 3 - TIR'!$E$26-SQRT(('Ejercicio 3 - TIR'!$E$26-'Ejercicio 3 - TIR'!$C$26)*('Ejercicio 3 - TIR'!$E$26-'Ejercicio 3 - TIR'!$D$26)*(1-X41)))</f>
        <v>0.214925563962711</v>
      </c>
      <c r="Z41" s="17">
        <f ca="1" t="shared" si="4"/>
        <v>1.14292009130769</v>
      </c>
      <c r="AA41" s="17">
        <f ca="1" t="shared" si="5"/>
        <v>1.31996848662053</v>
      </c>
      <c r="AB41" s="17">
        <f ca="1" t="shared" si="6"/>
        <v>1.57579554208754</v>
      </c>
      <c r="AC41" s="17">
        <f ca="1" t="shared" si="7"/>
        <v>1.91881627701643</v>
      </c>
      <c r="AD41" s="17">
        <f ca="1" t="shared" si="8"/>
        <v>2.33121894749501</v>
      </c>
      <c r="AE41" s="16">
        <f ca="1" t="shared" si="9"/>
        <v>4242.05934585555</v>
      </c>
      <c r="AF41" s="16">
        <f ca="1" t="shared" si="10"/>
        <v>4899.1917260784</v>
      </c>
      <c r="AG41" s="16">
        <f ca="1" t="shared" si="11"/>
        <v>5848.71878384923</v>
      </c>
      <c r="AH41" s="16">
        <f ca="1" t="shared" si="12"/>
        <v>7121.87368373591</v>
      </c>
      <c r="AI41" s="16">
        <f ca="1" t="shared" si="13"/>
        <v>8652.54640168404</v>
      </c>
      <c r="AJ41" s="18">
        <f ca="1" t="shared" si="14"/>
        <v>38932.0029796394</v>
      </c>
      <c r="AK41" s="18">
        <f ca="1" t="shared" si="15"/>
        <v>47270.399682591</v>
      </c>
      <c r="AL41" s="18">
        <f ca="1" t="shared" si="16"/>
        <v>57184.0872472532</v>
      </c>
      <c r="AM41" s="18">
        <f ca="1" t="shared" si="17"/>
        <v>72634.2003877754</v>
      </c>
      <c r="AN41" s="18">
        <f ca="1" t="shared" si="18"/>
        <v>79123.7320313267</v>
      </c>
      <c r="AO41" s="18">
        <f ca="1">C41/'Ejercicio 3 - TIR'!$D$7</f>
        <v>14431.4715948594</v>
      </c>
      <c r="AP41" s="18">
        <f ca="1" t="shared" si="19"/>
        <v>24500.53138478</v>
      </c>
      <c r="AQ41" s="18">
        <f ca="1" t="shared" si="20"/>
        <v>32838.9280877316</v>
      </c>
      <c r="AR41" s="18">
        <f ca="1" t="shared" si="21"/>
        <v>42752.6156523938</v>
      </c>
      <c r="AS41" s="18">
        <f ca="1" t="shared" si="22"/>
        <v>58202.728792916</v>
      </c>
      <c r="AT41" s="18">
        <f ca="1" t="shared" si="23"/>
        <v>64692.2604364673</v>
      </c>
      <c r="AU41" s="18">
        <f ca="1">AP41*'Ejercicio 3 - TIR'!$D$5</f>
        <v>12250.26569239</v>
      </c>
      <c r="AV41" s="18">
        <f ca="1">AQ41*'Ejercicio 3 - TIR'!$D$5</f>
        <v>16419.4640438658</v>
      </c>
      <c r="AW41" s="18">
        <f ca="1">AR41*'Ejercicio 3 - TIR'!$D$5</f>
        <v>21376.3078261969</v>
      </c>
      <c r="AX41" s="18">
        <f ca="1">AS41*'Ejercicio 3 - TIR'!$D$5</f>
        <v>29101.364396458</v>
      </c>
      <c r="AY41" s="18">
        <f ca="1">AT41*'Ejercicio 3 - TIR'!$D$5</f>
        <v>32346.1302182337</v>
      </c>
      <c r="AZ41" s="18">
        <f ca="1" t="shared" ref="AZ41:BD41" si="305">AJ41-AU41-AE41</f>
        <v>22439.6779413938</v>
      </c>
      <c r="BA41" s="18">
        <f ca="1" t="shared" si="305"/>
        <v>25951.7439126468</v>
      </c>
      <c r="BB41" s="18">
        <f ca="1" t="shared" si="305"/>
        <v>29959.0606372071</v>
      </c>
      <c r="BC41" s="18">
        <f ca="1" t="shared" si="305"/>
        <v>36410.9623075815</v>
      </c>
      <c r="BD41" s="18">
        <f ca="1" t="shared" si="305"/>
        <v>38125.055411409</v>
      </c>
      <c r="BE41" s="18">
        <f ca="1" t="shared" ref="BE41:BI41" si="306">AZ41/Z41</f>
        <v>19633.6367800824</v>
      </c>
      <c r="BF41" s="18">
        <f ca="1" t="shared" si="306"/>
        <v>19660.8814344426</v>
      </c>
      <c r="BG41" s="18">
        <f ca="1" t="shared" si="306"/>
        <v>19012.0227129965</v>
      </c>
      <c r="BH41" s="18">
        <f ca="1" t="shared" si="306"/>
        <v>18975.7418381905</v>
      </c>
      <c r="BI41" s="18">
        <f ca="1" t="shared" si="306"/>
        <v>16354.12900722</v>
      </c>
      <c r="BJ41" s="18">
        <f ca="1" t="shared" si="26"/>
        <v>69193.69441324</v>
      </c>
      <c r="BK41" s="18">
        <f ca="1" t="shared" si="27"/>
        <v>33642.9200221723</v>
      </c>
      <c r="BL41" s="18">
        <f ca="1" t="shared" si="28"/>
        <v>102836.614435412</v>
      </c>
      <c r="BM41" s="18">
        <f ca="1">BK41*'Ejercicio 3 - TIR'!$D$5</f>
        <v>16821.4600110861</v>
      </c>
      <c r="BN41" s="18">
        <f ca="1" t="shared" si="29"/>
        <v>86015.1544243261</v>
      </c>
      <c r="BO41" s="18">
        <f ca="1" t="shared" si="30"/>
        <v>36897.072459347</v>
      </c>
      <c r="BP41" s="18">
        <f ca="1" t="shared" si="31"/>
        <v>-101838.694636214</v>
      </c>
      <c r="BQ41" s="18">
        <f ca="1" t="shared" ref="BQ41:BT41" si="307">BE41</f>
        <v>19633.6367800824</v>
      </c>
      <c r="BR41" s="18">
        <f ca="1" t="shared" si="307"/>
        <v>19660.8814344426</v>
      </c>
      <c r="BS41" s="18">
        <f ca="1" t="shared" si="307"/>
        <v>19012.0227129965</v>
      </c>
      <c r="BT41" s="18">
        <f ca="1" t="shared" si="307"/>
        <v>18975.7418381905</v>
      </c>
      <c r="BU41" s="18">
        <f ca="1" t="shared" si="33"/>
        <v>53251.201466567</v>
      </c>
      <c r="BV41" s="20">
        <f ca="1" t="shared" si="34"/>
        <v>7.51386854623479</v>
      </c>
    </row>
    <row r="42" ht="15" customHeight="1" spans="1:74">
      <c r="A42" s="16">
        <v>41</v>
      </c>
      <c r="B42" s="17">
        <f ca="1" t="shared" ref="B42:F42" si="308">RAND()</f>
        <v>0.493696592407328</v>
      </c>
      <c r="C42" s="18">
        <f ca="1">IF(B42&lt;=('Ejercicio 3 - TIR'!$D$13-'Ejercicio 3 - TIR'!$C$13)/('Ejercicio 3 - TIR'!$E$13-'Ejercicio 3 - TIR'!$C$13),'Ejercicio 3 - TIR'!$C$13+SQRT(('Ejercicio 3 - TIR'!$E$13-'Ejercicio 3 - TIR'!$C$13)*('Ejercicio 3 - TIR'!$D$13-'Ejercicio 3 - TIR'!$C$13)*B42),'Ejercicio 3 - TIR'!$E$13-SQRT(('Ejercicio 3 - TIR'!$E$13-'Ejercicio 3 - TIR'!$C$13)*('Ejercicio 3 - TIR'!$E$13-'Ejercicio 3 - TIR'!$D$13)*(1-B42)))</f>
        <v>75351.1848335218</v>
      </c>
      <c r="D42" s="17">
        <f ca="1" t="shared" si="308"/>
        <v>0.925502810234166</v>
      </c>
      <c r="E42" s="18">
        <f ca="1">IF(D42&lt;=('Ejercicio 3 - TIR'!$D$14-'Ejercicio 3 - TIR'!$C$14)/('Ejercicio 3 - TIR'!$E$14-'Ejercicio 3 - TIR'!$C$14),'Ejercicio 3 - TIR'!$C$14+SQRT(('Ejercicio 3 - TIR'!$E$14-'Ejercicio 3 - TIR'!$C$14)*('Ejercicio 3 - TIR'!$D$14-'Ejercicio 3 - TIR'!$C$14)*D42),'Ejercicio 3 - TIR'!$E$14-SQRT(('Ejercicio 3 - TIR'!$E$14-'Ejercicio 3 - TIR'!$C$14)*('Ejercicio 3 - TIR'!$E$14-'Ejercicio 3 - TIR'!$D$14)*(1-D42)))</f>
        <v>36657.1601197672</v>
      </c>
      <c r="F42" s="17">
        <f ca="1" t="shared" si="308"/>
        <v>0.967697850957768</v>
      </c>
      <c r="G42" s="18">
        <f ca="1">IF(F42&lt;=('Ejercicio 3 - TIR'!$D$18-'Ejercicio 3 - TIR'!$C$18)/('Ejercicio 3 - TIR'!$E$18-'Ejercicio 3 - TIR'!$C$18),'Ejercicio 3 - TIR'!$C$18+SQRT(('Ejercicio 3 - TIR'!$E$18-'Ejercicio 3 - TIR'!$C$18)*('Ejercicio 3 - TIR'!$D$18-'Ejercicio 3 - TIR'!$C$18)*F42),'Ejercicio 3 - TIR'!$E$18-SQRT(('Ejercicio 3 - TIR'!$E$18-'Ejercicio 3 - TIR'!$C$18)*('Ejercicio 3 - TIR'!$E$18-'Ejercicio 3 - TIR'!$D$18)*(1-F42)))</f>
        <v>43443.5099813467</v>
      </c>
      <c r="H42" s="17">
        <f ca="1" t="shared" ref="H42:L42" si="309">RAND()</f>
        <v>0.739835221014513</v>
      </c>
      <c r="I42" s="18">
        <f ca="1">IF(H42&lt;=('Ejercicio 3 - TIR'!$D$18-'Ejercicio 3 - TIR'!$C$18)/('Ejercicio 3 - TIR'!$E$18-'Ejercicio 3 - TIR'!$C$18),'Ejercicio 3 - TIR'!$C$18+SQRT(('Ejercicio 3 - TIR'!$E$18-'Ejercicio 3 - TIR'!$C$18)*('Ejercicio 3 - TIR'!$D$18-'Ejercicio 3 - TIR'!$C$18)*H42),'Ejercicio 3 - TIR'!$E$18-SQRT(('Ejercicio 3 - TIR'!$E$18-'Ejercicio 3 - TIR'!$C$18)*('Ejercicio 3 - TIR'!$E$18-'Ejercicio 3 - TIR'!$D$18)*(1-H42)))</f>
        <v>40582.720472518</v>
      </c>
      <c r="J42" s="17">
        <f ca="1" t="shared" si="309"/>
        <v>0.32062171059605</v>
      </c>
      <c r="K42" s="18">
        <f ca="1">IF(J42&lt;=('Ejercicio 3 - TIR'!$D$18-'Ejercicio 3 - TIR'!$C$18)/('Ejercicio 3 - TIR'!$E$18-'Ejercicio 3 - TIR'!$C$18),'Ejercicio 3 - TIR'!$C$18+SQRT(('Ejercicio 3 - TIR'!$E$18-'Ejercicio 3 - TIR'!$C$18)*('Ejercicio 3 - TIR'!$D$18-'Ejercicio 3 - TIR'!$C$18)*J42),'Ejercicio 3 - TIR'!$E$18-SQRT(('Ejercicio 3 - TIR'!$E$18-'Ejercicio 3 - TIR'!$C$18)*('Ejercicio 3 - TIR'!$E$18-'Ejercicio 3 - TIR'!$D$18)*(1-J42)))</f>
        <v>36934.93017913</v>
      </c>
      <c r="L42" s="17">
        <f ca="1" t="shared" si="309"/>
        <v>0.439822562195944</v>
      </c>
      <c r="M42" s="18">
        <f ca="1">IF(L42&lt;=('Ejercicio 3 - TIR'!$D$18-'Ejercicio 3 - TIR'!$C$18)/('Ejercicio 3 - TIR'!$E$18-'Ejercicio 3 - TIR'!$C$18),'Ejercicio 3 - TIR'!$C$18+SQRT(('Ejercicio 3 - TIR'!$E$18-'Ejercicio 3 - TIR'!$C$18)*('Ejercicio 3 - TIR'!$D$18-'Ejercicio 3 - TIR'!$C$18)*L42),'Ejercicio 3 - TIR'!$E$18-SQRT(('Ejercicio 3 - TIR'!$E$18-'Ejercicio 3 - TIR'!$C$18)*('Ejercicio 3 - TIR'!$E$18-'Ejercicio 3 - TIR'!$D$18)*(1-L42)))</f>
        <v>38122.400158167</v>
      </c>
      <c r="N42" s="17">
        <f ca="1" t="shared" ref="N42:R42" si="310">RAND()</f>
        <v>0.721244741981139</v>
      </c>
      <c r="O42" s="18">
        <f ca="1">IF(N42&lt;=('Ejercicio 3 - TIR'!$D$18-'Ejercicio 3 - TIR'!$C$18)/('Ejercicio 3 - TIR'!$E$18-'Ejercicio 3 - TIR'!$C$18),'Ejercicio 3 - TIR'!$C$18+SQRT(('Ejercicio 3 - TIR'!$E$18-'Ejercicio 3 - TIR'!$C$18)*('Ejercicio 3 - TIR'!$D$18-'Ejercicio 3 - TIR'!$C$18)*N42),'Ejercicio 3 - TIR'!$E$18-SQRT(('Ejercicio 3 - TIR'!$E$18-'Ejercicio 3 - TIR'!$C$18)*('Ejercicio 3 - TIR'!$E$18-'Ejercicio 3 - TIR'!$D$18)*(1-N42)))</f>
        <v>40427.6215870278</v>
      </c>
      <c r="P42" s="17">
        <f ca="1" t="shared" si="310"/>
        <v>0.51095029648919</v>
      </c>
      <c r="Q42" s="19">
        <f ca="1">IF(P42&lt;=('Ejercicio 3 - TIR'!$D$22-'Ejercicio 3 - TIR'!$C$22)/('Ejercicio 3 - TIR'!$E$22-'Ejercicio 3 - TIR'!$C$22),'Ejercicio 3 - TIR'!$C$22+SQRT(('Ejercicio 3 - TIR'!$E$22-'Ejercicio 3 - TIR'!$C$22)*('Ejercicio 3 - TIR'!$D$22-'Ejercicio 3 - TIR'!$C$22)*P42),'Ejercicio 3 - TIR'!$E$22-SQRT(('Ejercicio 3 - TIR'!$E$22-'Ejercicio 3 - TIR'!$C$22)*('Ejercicio 3 - TIR'!$E$22-'Ejercicio 3 - TIR'!$D$22)*(1-P42)))</f>
        <v>0.150330327498952</v>
      </c>
      <c r="R42" s="17">
        <f ca="1" t="shared" si="310"/>
        <v>0.592855816567808</v>
      </c>
      <c r="S42" s="19">
        <f ca="1">IF(R42&lt;=('Ejercicio 3 - TIR'!$D$23-'Ejercicio 3 - TIR'!$C$23)/('Ejercicio 3 - TIR'!$E$23-'Ejercicio 3 - TIR'!$C$23),'Ejercicio 3 - TIR'!$C$23+SQRT(('Ejercicio 3 - TIR'!$E$23-'Ejercicio 3 - TIR'!$C$23)*('Ejercicio 3 - TIR'!$D$23-'Ejercicio 3 - TIR'!$C$23)*R42),'Ejercicio 3 - TIR'!$E$23-SQRT(('Ejercicio 3 - TIR'!$E$23-'Ejercicio 3 - TIR'!$C$23)*('Ejercicio 3 - TIR'!$E$23-'Ejercicio 3 - TIR'!$D$23)*(1-R42)))</f>
        <v>0.152928621568565</v>
      </c>
      <c r="T42" s="17">
        <f ca="1" t="shared" ref="T42:X42" si="311">RAND()</f>
        <v>0.134469698647235</v>
      </c>
      <c r="U42" s="19">
        <f ca="1">IF(T42&lt;=('Ejercicio 3 - TIR'!$D$24-'Ejercicio 3 - TIR'!$C$24)/('Ejercicio 3 - TIR'!$E$24-'Ejercicio 3 - TIR'!$C$24),'Ejercicio 3 - TIR'!$C$24+SQRT(('Ejercicio 3 - TIR'!$E$24-'Ejercicio 3 - TIR'!$C$24)*('Ejercicio 3 - TIR'!$D$24-'Ejercicio 3 - TIR'!$C$24)*T42),'Ejercicio 3 - TIR'!$E$24-SQRT(('Ejercicio 3 - TIR'!$E$24-'Ejercicio 3 - TIR'!$C$24)*('Ejercicio 3 - TIR'!$E$24-'Ejercicio 3 - TIR'!$D$24)*(1-T42)))</f>
        <v>0.166804355600831</v>
      </c>
      <c r="V42" s="17">
        <f ca="1" t="shared" si="311"/>
        <v>0.759854308553404</v>
      </c>
      <c r="W42" s="19">
        <f ca="1">IF(V42&lt;=('Ejercicio 3 - TIR'!$D$25-'Ejercicio 3 - TIR'!$C$25)/('Ejercicio 3 - TIR'!$E$25-'Ejercicio 3 - TIR'!$C$25),'Ejercicio 3 - TIR'!$C$25+SQRT(('Ejercicio 3 - TIR'!$E$25-'Ejercicio 3 - TIR'!$C$25)*('Ejercicio 3 - TIR'!$D$25-'Ejercicio 3 - TIR'!$C$25)*V42),'Ejercicio 3 - TIR'!$E$25-SQRT(('Ejercicio 3 - TIR'!$E$25-'Ejercicio 3 - TIR'!$C$25)*('Ejercicio 3 - TIR'!$E$25-'Ejercicio 3 - TIR'!$D$25)*(1-V42)))</f>
        <v>0.22100845088542</v>
      </c>
      <c r="X42" s="17">
        <f ca="1" t="shared" si="311"/>
        <v>0.827527576499727</v>
      </c>
      <c r="Y42" s="19">
        <f ca="1">IF(X42&lt;=('Ejercicio 3 - TIR'!$D$26-'Ejercicio 3 - TIR'!$C$26)/('Ejercicio 3 - TIR'!$E$26-'Ejercicio 3 - TIR'!$C$26),'Ejercicio 3 - TIR'!$C$26+SQRT(('Ejercicio 3 - TIR'!$E$26-'Ejercicio 3 - TIR'!$C$26)*('Ejercicio 3 - TIR'!$D$26-'Ejercicio 3 - TIR'!$C$26)*X42),'Ejercicio 3 - TIR'!$E$26-SQRT(('Ejercicio 3 - TIR'!$E$26-'Ejercicio 3 - TIR'!$C$26)*('Ejercicio 3 - TIR'!$E$26-'Ejercicio 3 - TIR'!$D$26)*(1-X42)))</f>
        <v>0.249481954733282</v>
      </c>
      <c r="Z42" s="17">
        <f ca="1" t="shared" si="4"/>
        <v>1.15033032749895</v>
      </c>
      <c r="AA42" s="17">
        <f ca="1" t="shared" si="5"/>
        <v>1.32624875883188</v>
      </c>
      <c r="AB42" s="17">
        <f ca="1" t="shared" si="6"/>
        <v>1.54747282841524</v>
      </c>
      <c r="AC42" s="17">
        <f ca="1" t="shared" si="7"/>
        <v>1.88947740101057</v>
      </c>
      <c r="AD42" s="17">
        <f ca="1" t="shared" si="8"/>
        <v>2.36086791643905</v>
      </c>
      <c r="AE42" s="16">
        <f ca="1" t="shared" si="9"/>
        <v>5510.68288598611</v>
      </c>
      <c r="AF42" s="16">
        <f ca="1" t="shared" si="10"/>
        <v>6353.42402364145</v>
      </c>
      <c r="AG42" s="16">
        <f ca="1" t="shared" si="11"/>
        <v>7413.2028237638</v>
      </c>
      <c r="AH42" s="16">
        <f ca="1" t="shared" si="12"/>
        <v>9051.58329594326</v>
      </c>
      <c r="AI42" s="16">
        <f ca="1" t="shared" si="13"/>
        <v>11309.7899900463</v>
      </c>
      <c r="AJ42" s="18">
        <f ca="1" t="shared" si="14"/>
        <v>49974.3870645465</v>
      </c>
      <c r="AK42" s="18">
        <f ca="1" t="shared" si="15"/>
        <v>53822.7826566982</v>
      </c>
      <c r="AL42" s="18">
        <f ca="1" t="shared" si="16"/>
        <v>57155.8008716176</v>
      </c>
      <c r="AM42" s="18">
        <f ca="1" t="shared" si="17"/>
        <v>72031.4135711383</v>
      </c>
      <c r="AN42" s="18">
        <f ca="1" t="shared" si="18"/>
        <v>95444.2747427524</v>
      </c>
      <c r="AO42" s="18">
        <f ca="1">C42/'Ejercicio 3 - TIR'!$D$7</f>
        <v>15070.2369667044</v>
      </c>
      <c r="AP42" s="18">
        <f ca="1" t="shared" si="19"/>
        <v>34904.1500978422</v>
      </c>
      <c r="AQ42" s="18">
        <f ca="1" t="shared" si="20"/>
        <v>38752.5456899939</v>
      </c>
      <c r="AR42" s="18">
        <f ca="1" t="shared" si="21"/>
        <v>42085.5639049132</v>
      </c>
      <c r="AS42" s="18">
        <f ca="1" t="shared" si="22"/>
        <v>56961.176604434</v>
      </c>
      <c r="AT42" s="18">
        <f ca="1" t="shared" si="23"/>
        <v>80374.0377760481</v>
      </c>
      <c r="AU42" s="18">
        <f ca="1">AP42*'Ejercicio 3 - TIR'!$D$5</f>
        <v>17452.0750489211</v>
      </c>
      <c r="AV42" s="18">
        <f ca="1">AQ42*'Ejercicio 3 - TIR'!$D$5</f>
        <v>19376.2728449969</v>
      </c>
      <c r="AW42" s="18">
        <f ca="1">AR42*'Ejercicio 3 - TIR'!$D$5</f>
        <v>21042.7819524566</v>
      </c>
      <c r="AX42" s="18">
        <f ca="1">AS42*'Ejercicio 3 - TIR'!$D$5</f>
        <v>28480.588302217</v>
      </c>
      <c r="AY42" s="18">
        <f ca="1">AT42*'Ejercicio 3 - TIR'!$D$5</f>
        <v>40187.018888024</v>
      </c>
      <c r="AZ42" s="18">
        <f ca="1" t="shared" ref="AZ42:BD42" si="312">AJ42-AU42-AE42</f>
        <v>27011.6291296393</v>
      </c>
      <c r="BA42" s="18">
        <f ca="1" t="shared" si="312"/>
        <v>28093.0857880598</v>
      </c>
      <c r="BB42" s="18">
        <f ca="1" t="shared" si="312"/>
        <v>28699.8160953972</v>
      </c>
      <c r="BC42" s="18">
        <f ca="1" t="shared" si="312"/>
        <v>34499.2419729781</v>
      </c>
      <c r="BD42" s="18">
        <f ca="1" t="shared" si="312"/>
        <v>43947.4658646821</v>
      </c>
      <c r="BE42" s="18">
        <f ca="1" t="shared" ref="BE42:BI42" si="313">AZ42/Z42</f>
        <v>23481.6282626991</v>
      </c>
      <c r="BF42" s="18">
        <f ca="1" t="shared" si="313"/>
        <v>21182.3653752584</v>
      </c>
      <c r="BG42" s="18">
        <f ca="1" t="shared" si="313"/>
        <v>18546.2488054078</v>
      </c>
      <c r="BH42" s="18">
        <f ca="1" t="shared" si="313"/>
        <v>18258.6158238921</v>
      </c>
      <c r="BI42" s="18">
        <f ca="1" t="shared" si="313"/>
        <v>18614.9617090689</v>
      </c>
      <c r="BJ42" s="18">
        <f ca="1" t="shared" si="26"/>
        <v>86542.7132345272</v>
      </c>
      <c r="BK42" s="18">
        <f ca="1" t="shared" si="27"/>
        <v>35578.838947826</v>
      </c>
      <c r="BL42" s="18">
        <f ca="1" t="shared" si="28"/>
        <v>122121.552182353</v>
      </c>
      <c r="BM42" s="18">
        <f ca="1">BK42*'Ejercicio 3 - TIR'!$D$5</f>
        <v>17789.419473913</v>
      </c>
      <c r="BN42" s="18">
        <f ca="1" t="shared" si="29"/>
        <v>104332.13270844</v>
      </c>
      <c r="BO42" s="18">
        <f ca="1" t="shared" si="30"/>
        <v>44192.2786031193</v>
      </c>
      <c r="BP42" s="18">
        <f ca="1" t="shared" si="31"/>
        <v>-112008.344953289</v>
      </c>
      <c r="BQ42" s="18">
        <f ca="1" t="shared" ref="BQ42:BT42" si="314">BE42</f>
        <v>23481.6282626991</v>
      </c>
      <c r="BR42" s="18">
        <f ca="1" t="shared" si="314"/>
        <v>21182.3653752584</v>
      </c>
      <c r="BS42" s="18">
        <f ca="1" t="shared" si="314"/>
        <v>18546.2488054078</v>
      </c>
      <c r="BT42" s="18">
        <f ca="1" t="shared" si="314"/>
        <v>18258.6158238921</v>
      </c>
      <c r="BU42" s="18">
        <f ca="1" t="shared" si="33"/>
        <v>62807.2403121882</v>
      </c>
      <c r="BV42" s="20">
        <f ca="1" t="shared" si="34"/>
        <v>7.64741650716243</v>
      </c>
    </row>
    <row r="43" ht="15" customHeight="1" spans="1:74">
      <c r="A43" s="16">
        <v>42</v>
      </c>
      <c r="B43" s="17">
        <f ca="1" t="shared" ref="B43:F43" si="315">RAND()</f>
        <v>0.519259471927528</v>
      </c>
      <c r="C43" s="18">
        <f ca="1">IF(B43&lt;=('Ejercicio 3 - TIR'!$D$13-'Ejercicio 3 - TIR'!$C$13)/('Ejercicio 3 - TIR'!$E$13-'Ejercicio 3 - TIR'!$C$13),'Ejercicio 3 - TIR'!$C$13+SQRT(('Ejercicio 3 - TIR'!$E$13-'Ejercicio 3 - TIR'!$C$13)*('Ejercicio 3 - TIR'!$D$13-'Ejercicio 3 - TIR'!$C$13)*B43),'Ejercicio 3 - TIR'!$E$13-SQRT(('Ejercicio 3 - TIR'!$E$13-'Ejercicio 3 - TIR'!$C$13)*('Ejercicio 3 - TIR'!$E$13-'Ejercicio 3 - TIR'!$D$13)*(1-B43)))</f>
        <v>75981.4939330739</v>
      </c>
      <c r="D43" s="17">
        <f ca="1" t="shared" si="315"/>
        <v>0.469214812575322</v>
      </c>
      <c r="E43" s="18">
        <f ca="1">IF(D43&lt;=('Ejercicio 3 - TIR'!$D$14-'Ejercicio 3 - TIR'!$C$14)/('Ejercicio 3 - TIR'!$E$14-'Ejercicio 3 - TIR'!$C$14),'Ejercicio 3 - TIR'!$C$14+SQRT(('Ejercicio 3 - TIR'!$E$14-'Ejercicio 3 - TIR'!$C$14)*('Ejercicio 3 - TIR'!$D$14-'Ejercicio 3 - TIR'!$C$14)*D43),'Ejercicio 3 - TIR'!$E$14-SQRT(('Ejercicio 3 - TIR'!$E$14-'Ejercicio 3 - TIR'!$C$14)*('Ejercicio 3 - TIR'!$E$14-'Ejercicio 3 - TIR'!$D$14)*(1-D43)))</f>
        <v>31077.1205256542</v>
      </c>
      <c r="F43" s="17">
        <f ca="1" t="shared" si="315"/>
        <v>0.54100597841863</v>
      </c>
      <c r="G43" s="18">
        <f ca="1">IF(F43&lt;=('Ejercicio 3 - TIR'!$D$18-'Ejercicio 3 - TIR'!$C$18)/('Ejercicio 3 - TIR'!$E$18-'Ejercicio 3 - TIR'!$C$18),'Ejercicio 3 - TIR'!$C$18+SQRT(('Ejercicio 3 - TIR'!$E$18-'Ejercicio 3 - TIR'!$C$18)*('Ejercicio 3 - TIR'!$D$18-'Ejercicio 3 - TIR'!$C$18)*F43),'Ejercicio 3 - TIR'!$E$18-SQRT(('Ejercicio 3 - TIR'!$E$18-'Ejercicio 3 - TIR'!$C$18)*('Ejercicio 3 - TIR'!$E$18-'Ejercicio 3 - TIR'!$D$18)*(1-F43)))</f>
        <v>39008.3792528287</v>
      </c>
      <c r="H43" s="17">
        <f ca="1" t="shared" ref="H43:L43" si="316">RAND()</f>
        <v>0.0363503764821611</v>
      </c>
      <c r="I43" s="18">
        <f ca="1">IF(H43&lt;=('Ejercicio 3 - TIR'!$D$18-'Ejercicio 3 - TIR'!$C$18)/('Ejercicio 3 - TIR'!$E$18-'Ejercicio 3 - TIR'!$C$18),'Ejercicio 3 - TIR'!$C$18+SQRT(('Ejercicio 3 - TIR'!$E$18-'Ejercicio 3 - TIR'!$C$18)*('Ejercicio 3 - TIR'!$D$18-'Ejercicio 3 - TIR'!$C$18)*H43),'Ejercicio 3 - TIR'!$E$18-SQRT(('Ejercicio 3 - TIR'!$E$18-'Ejercicio 3 - TIR'!$C$18)*('Ejercicio 3 - TIR'!$E$18-'Ejercicio 3 - TIR'!$D$18)*(1-H43)))</f>
        <v>32335.0709780056</v>
      </c>
      <c r="J43" s="17">
        <f ca="1" t="shared" si="316"/>
        <v>0.440088904043851</v>
      </c>
      <c r="K43" s="18">
        <f ca="1">IF(J43&lt;=('Ejercicio 3 - TIR'!$D$18-'Ejercicio 3 - TIR'!$C$18)/('Ejercicio 3 - TIR'!$E$18-'Ejercicio 3 - TIR'!$C$18),'Ejercicio 3 - TIR'!$C$18+SQRT(('Ejercicio 3 - TIR'!$E$18-'Ejercicio 3 - TIR'!$C$18)*('Ejercicio 3 - TIR'!$D$18-'Ejercicio 3 - TIR'!$C$18)*J43),'Ejercicio 3 - TIR'!$E$18-SQRT(('Ejercicio 3 - TIR'!$E$18-'Ejercicio 3 - TIR'!$C$18)*('Ejercicio 3 - TIR'!$E$18-'Ejercicio 3 - TIR'!$D$18)*(1-J43)))</f>
        <v>38124.8591130295</v>
      </c>
      <c r="L43" s="17">
        <f ca="1" t="shared" si="316"/>
        <v>0.623899453039605</v>
      </c>
      <c r="M43" s="18">
        <f ca="1">IF(L43&lt;=('Ejercicio 3 - TIR'!$D$18-'Ejercicio 3 - TIR'!$C$18)/('Ejercicio 3 - TIR'!$E$18-'Ejercicio 3 - TIR'!$C$18),'Ejercicio 3 - TIR'!$C$18+SQRT(('Ejercicio 3 - TIR'!$E$18-'Ejercicio 3 - TIR'!$C$18)*('Ejercicio 3 - TIR'!$D$18-'Ejercicio 3 - TIR'!$C$18)*L43),'Ejercicio 3 - TIR'!$E$18-SQRT(('Ejercicio 3 - TIR'!$E$18-'Ejercicio 3 - TIR'!$C$18)*('Ejercicio 3 - TIR'!$E$18-'Ejercicio 3 - TIR'!$D$18)*(1-L43)))</f>
        <v>39673.929809335</v>
      </c>
      <c r="N43" s="17">
        <f ca="1" t="shared" ref="N43:R43" si="317">RAND()</f>
        <v>0.763818965946005</v>
      </c>
      <c r="O43" s="18">
        <f ca="1">IF(N43&lt;=('Ejercicio 3 - TIR'!$D$18-'Ejercicio 3 - TIR'!$C$18)/('Ejercicio 3 - TIR'!$E$18-'Ejercicio 3 - TIR'!$C$18),'Ejercicio 3 - TIR'!$C$18+SQRT(('Ejercicio 3 - TIR'!$E$18-'Ejercicio 3 - TIR'!$C$18)*('Ejercicio 3 - TIR'!$D$18-'Ejercicio 3 - TIR'!$C$18)*N43),'Ejercicio 3 - TIR'!$E$18-SQRT(('Ejercicio 3 - TIR'!$E$18-'Ejercicio 3 - TIR'!$C$18)*('Ejercicio 3 - TIR'!$E$18-'Ejercicio 3 - TIR'!$D$18)*(1-N43)))</f>
        <v>40791.2498822038</v>
      </c>
      <c r="P43" s="17">
        <f ca="1" t="shared" si="317"/>
        <v>0.848631017162602</v>
      </c>
      <c r="Q43" s="19">
        <f ca="1">IF(P43&lt;=('Ejercicio 3 - TIR'!$D$22-'Ejercicio 3 - TIR'!$C$22)/('Ejercicio 3 - TIR'!$E$22-'Ejercicio 3 - TIR'!$C$22),'Ejercicio 3 - TIR'!$C$22+SQRT(('Ejercicio 3 - TIR'!$E$22-'Ejercicio 3 - TIR'!$C$22)*('Ejercicio 3 - TIR'!$D$22-'Ejercicio 3 - TIR'!$C$22)*P43),'Ejercicio 3 - TIR'!$E$22-SQRT(('Ejercicio 3 - TIR'!$E$22-'Ejercicio 3 - TIR'!$C$22)*('Ejercicio 3 - TIR'!$E$22-'Ejercicio 3 - TIR'!$D$22)*(1-P43)))</f>
        <v>0.163493511302905</v>
      </c>
      <c r="R43" s="17">
        <f ca="1" t="shared" si="317"/>
        <v>0.680706364040848</v>
      </c>
      <c r="S43" s="19">
        <f ca="1">IF(R43&lt;=('Ejercicio 3 - TIR'!$D$23-'Ejercicio 3 - TIR'!$C$23)/('Ejercicio 3 - TIR'!$E$23-'Ejercicio 3 - TIR'!$C$23),'Ejercicio 3 - TIR'!$C$23+SQRT(('Ejercicio 3 - TIR'!$E$23-'Ejercicio 3 - TIR'!$C$23)*('Ejercicio 3 - TIR'!$D$23-'Ejercicio 3 - TIR'!$C$23)*R43),'Ejercicio 3 - TIR'!$E$23-SQRT(('Ejercicio 3 - TIR'!$E$23-'Ejercicio 3 - TIR'!$C$23)*('Ejercicio 3 - TIR'!$E$23-'Ejercicio 3 - TIR'!$D$23)*(1-R43)))</f>
        <v>0.156026503285368</v>
      </c>
      <c r="T43" s="17">
        <f ca="1" t="shared" ref="T43:X43" si="318">RAND()</f>
        <v>0.0101116712017699</v>
      </c>
      <c r="U43" s="19">
        <f ca="1">IF(T43&lt;=('Ejercicio 3 - TIR'!$D$24-'Ejercicio 3 - TIR'!$C$24)/('Ejercicio 3 - TIR'!$E$24-'Ejercicio 3 - TIR'!$C$24),'Ejercicio 3 - TIR'!$C$24+SQRT(('Ejercicio 3 - TIR'!$E$24-'Ejercicio 3 - TIR'!$C$24)*('Ejercicio 3 - TIR'!$D$24-'Ejercicio 3 - TIR'!$C$24)*T43),'Ejercicio 3 - TIR'!$E$24-SQRT(('Ejercicio 3 - TIR'!$E$24-'Ejercicio 3 - TIR'!$C$24)*('Ejercicio 3 - TIR'!$E$24-'Ejercicio 3 - TIR'!$D$24)*(1-T43)))</f>
        <v>0.154608091744282</v>
      </c>
      <c r="V43" s="17">
        <f ca="1" t="shared" si="318"/>
        <v>0.685049828446875</v>
      </c>
      <c r="W43" s="19">
        <f ca="1">IF(V43&lt;=('Ejercicio 3 - TIR'!$D$25-'Ejercicio 3 - TIR'!$C$25)/('Ejercicio 3 - TIR'!$E$25-'Ejercicio 3 - TIR'!$C$25),'Ejercicio 3 - TIR'!$C$25+SQRT(('Ejercicio 3 - TIR'!$E$25-'Ejercicio 3 - TIR'!$C$25)*('Ejercicio 3 - TIR'!$D$25-'Ejercicio 3 - TIR'!$C$25)*V43),'Ejercicio 3 - TIR'!$E$25-SQRT(('Ejercicio 3 - TIR'!$E$25-'Ejercicio 3 - TIR'!$C$25)*('Ejercicio 3 - TIR'!$E$25-'Ejercicio 3 - TIR'!$D$25)*(1-V43)))</f>
        <v>0.216798710861836</v>
      </c>
      <c r="X43" s="17">
        <f ca="1" t="shared" si="318"/>
        <v>0.964913386476514</v>
      </c>
      <c r="Y43" s="19">
        <f ca="1">IF(X43&lt;=('Ejercicio 3 - TIR'!$D$26-'Ejercicio 3 - TIR'!$C$26)/('Ejercicio 3 - TIR'!$E$26-'Ejercicio 3 - TIR'!$C$26),'Ejercicio 3 - TIR'!$C$26+SQRT(('Ejercicio 3 - TIR'!$E$26-'Ejercicio 3 - TIR'!$C$26)*('Ejercicio 3 - TIR'!$D$26-'Ejercicio 3 - TIR'!$C$26)*X43),'Ejercicio 3 - TIR'!$E$26-SQRT(('Ejercicio 3 - TIR'!$E$26-'Ejercicio 3 - TIR'!$C$26)*('Ejercicio 3 - TIR'!$E$26-'Ejercicio 3 - TIR'!$D$26)*(1-X43)))</f>
        <v>0.266235272867695</v>
      </c>
      <c r="Z43" s="17">
        <f ca="1" t="shared" si="4"/>
        <v>1.16349351130291</v>
      </c>
      <c r="AA43" s="17">
        <f ca="1" t="shared" si="5"/>
        <v>1.34502933546671</v>
      </c>
      <c r="AB43" s="17">
        <f ca="1" t="shared" si="6"/>
        <v>1.5529817543633</v>
      </c>
      <c r="AC43" s="17">
        <f ca="1" t="shared" si="7"/>
        <v>1.88966619670122</v>
      </c>
      <c r="AD43" s="17">
        <f ca="1" t="shared" si="8"/>
        <v>2.39276199220882</v>
      </c>
      <c r="AE43" s="16">
        <f ca="1" t="shared" si="9"/>
        <v>5080.90755592279</v>
      </c>
      <c r="AF43" s="16">
        <f ca="1" t="shared" si="10"/>
        <v>5873.66379538963</v>
      </c>
      <c r="AG43" s="16">
        <f ca="1" t="shared" si="11"/>
        <v>6781.77974634229</v>
      </c>
      <c r="AH43" s="16">
        <f ca="1" t="shared" si="12"/>
        <v>8252.06085269822</v>
      </c>
      <c r="AI43" s="16">
        <f ca="1" t="shared" si="13"/>
        <v>10449.0505255371</v>
      </c>
      <c r="AJ43" s="18">
        <f ca="1" t="shared" si="14"/>
        <v>45385.9961471091</v>
      </c>
      <c r="AK43" s="18">
        <f ca="1" t="shared" si="15"/>
        <v>43491.6190298159</v>
      </c>
      <c r="AL43" s="18">
        <f ca="1" t="shared" si="16"/>
        <v>59207.2105902061</v>
      </c>
      <c r="AM43" s="18">
        <f ca="1" t="shared" si="17"/>
        <v>74970.4840509971</v>
      </c>
      <c r="AN43" s="18">
        <f ca="1" t="shared" si="18"/>
        <v>97603.7523328299</v>
      </c>
      <c r="AO43" s="18">
        <f ca="1">C43/'Ejercicio 3 - TIR'!$D$7</f>
        <v>15196.2987866148</v>
      </c>
      <c r="AP43" s="18">
        <f ca="1" t="shared" si="19"/>
        <v>30189.6973604943</v>
      </c>
      <c r="AQ43" s="18">
        <f ca="1" t="shared" si="20"/>
        <v>28295.3202432011</v>
      </c>
      <c r="AR43" s="18">
        <f ca="1" t="shared" si="21"/>
        <v>44010.9118035913</v>
      </c>
      <c r="AS43" s="18">
        <f ca="1" t="shared" si="22"/>
        <v>59774.1852643823</v>
      </c>
      <c r="AT43" s="18">
        <f ca="1" t="shared" si="23"/>
        <v>82407.4535462151</v>
      </c>
      <c r="AU43" s="18">
        <f ca="1">AP43*'Ejercicio 3 - TIR'!$D$5</f>
        <v>15094.8486802471</v>
      </c>
      <c r="AV43" s="18">
        <f ca="1">AQ43*'Ejercicio 3 - TIR'!$D$5</f>
        <v>14147.6601216006</v>
      </c>
      <c r="AW43" s="18">
        <f ca="1">AR43*'Ejercicio 3 - TIR'!$D$5</f>
        <v>22005.4559017957</v>
      </c>
      <c r="AX43" s="18">
        <f ca="1">AS43*'Ejercicio 3 - TIR'!$D$5</f>
        <v>29887.0926321912</v>
      </c>
      <c r="AY43" s="18">
        <f ca="1">AT43*'Ejercicio 3 - TIR'!$D$5</f>
        <v>41203.7267731075</v>
      </c>
      <c r="AZ43" s="18">
        <f ca="1" t="shared" ref="AZ43:BD43" si="319">AJ43-AU43-AE43</f>
        <v>25210.2399109391</v>
      </c>
      <c r="BA43" s="18">
        <f ca="1" t="shared" si="319"/>
        <v>23470.2951128257</v>
      </c>
      <c r="BB43" s="18">
        <f ca="1" t="shared" si="319"/>
        <v>30419.9749420682</v>
      </c>
      <c r="BC43" s="18">
        <f ca="1" t="shared" si="319"/>
        <v>36831.3305661077</v>
      </c>
      <c r="BD43" s="18">
        <f ca="1" t="shared" si="319"/>
        <v>45950.9750341852</v>
      </c>
      <c r="BE43" s="18">
        <f ca="1" t="shared" ref="BE43:BI43" si="320">AZ43/Z43</f>
        <v>21667.7099322266</v>
      </c>
      <c r="BF43" s="18">
        <f ca="1" t="shared" si="320"/>
        <v>17449.652951013</v>
      </c>
      <c r="BG43" s="18">
        <f ca="1" t="shared" si="320"/>
        <v>19588.1083963796</v>
      </c>
      <c r="BH43" s="18">
        <f ca="1" t="shared" si="320"/>
        <v>19490.918888428</v>
      </c>
      <c r="BI43" s="18">
        <f ca="1" t="shared" si="320"/>
        <v>19204.1561943094</v>
      </c>
      <c r="BJ43" s="18">
        <f ca="1" t="shared" si="26"/>
        <v>74360.152821078</v>
      </c>
      <c r="BK43" s="18">
        <f ca="1" t="shared" si="27"/>
        <v>36361.1261588609</v>
      </c>
      <c r="BL43" s="18">
        <f ca="1" t="shared" si="28"/>
        <v>110721.278979939</v>
      </c>
      <c r="BM43" s="18">
        <f ca="1">BK43*'Ejercicio 3 - TIR'!$D$5</f>
        <v>18180.5630794304</v>
      </c>
      <c r="BN43" s="18">
        <f ca="1" t="shared" si="29"/>
        <v>92540.7159005085</v>
      </c>
      <c r="BO43" s="18">
        <f ca="1" t="shared" si="30"/>
        <v>38675.2699189616</v>
      </c>
      <c r="BP43" s="18">
        <f ca="1" t="shared" si="31"/>
        <v>-107058.614458728</v>
      </c>
      <c r="BQ43" s="18">
        <f ca="1" t="shared" ref="BQ43:BT43" si="321">BE43</f>
        <v>21667.7099322266</v>
      </c>
      <c r="BR43" s="18">
        <f ca="1" t="shared" si="321"/>
        <v>17449.652951013</v>
      </c>
      <c r="BS43" s="18">
        <f ca="1" t="shared" si="321"/>
        <v>19588.1083963796</v>
      </c>
      <c r="BT43" s="18">
        <f ca="1" t="shared" si="321"/>
        <v>19490.918888428</v>
      </c>
      <c r="BU43" s="18">
        <f ca="1" t="shared" si="33"/>
        <v>57879.426113271</v>
      </c>
      <c r="BV43" s="20">
        <f ca="1" t="shared" si="34"/>
        <v>7.16481491901371</v>
      </c>
    </row>
    <row r="44" ht="15" customHeight="1" spans="1:74">
      <c r="A44" s="16">
        <v>43</v>
      </c>
      <c r="B44" s="17">
        <f ca="1" t="shared" ref="B44:F44" si="322">RAND()</f>
        <v>0.942779027119109</v>
      </c>
      <c r="C44" s="18">
        <f ca="1">IF(B44&lt;=('Ejercicio 3 - TIR'!$D$13-'Ejercicio 3 - TIR'!$C$13)/('Ejercicio 3 - TIR'!$E$13-'Ejercicio 3 - TIR'!$C$13),'Ejercicio 3 - TIR'!$C$13+SQRT(('Ejercicio 3 - TIR'!$E$13-'Ejercicio 3 - TIR'!$C$13)*('Ejercicio 3 - TIR'!$D$13-'Ejercicio 3 - TIR'!$C$13)*B44),'Ejercicio 3 - TIR'!$E$13-SQRT(('Ejercicio 3 - TIR'!$E$13-'Ejercicio 3 - TIR'!$C$13)*('Ejercicio 3 - TIR'!$E$13-'Ejercicio 3 - TIR'!$D$13)*(1-B44)))</f>
        <v>91713.5551979713</v>
      </c>
      <c r="D44" s="17">
        <f ca="1" t="shared" si="322"/>
        <v>0.327373582298307</v>
      </c>
      <c r="E44" s="18">
        <f ca="1">IF(D44&lt;=('Ejercicio 3 - TIR'!$D$14-'Ejercicio 3 - TIR'!$C$14)/('Ejercicio 3 - TIR'!$E$14-'Ejercicio 3 - TIR'!$C$14),'Ejercicio 3 - TIR'!$C$14+SQRT(('Ejercicio 3 - TIR'!$E$14-'Ejercicio 3 - TIR'!$C$14)*('Ejercicio 3 - TIR'!$D$14-'Ejercicio 3 - TIR'!$C$14)*D44),'Ejercicio 3 - TIR'!$E$14-SQRT(('Ejercicio 3 - TIR'!$E$14-'Ejercicio 3 - TIR'!$C$14)*('Ejercicio 3 - TIR'!$E$14-'Ejercicio 3 - TIR'!$D$14)*(1-D44)))</f>
        <v>29955.1002686498</v>
      </c>
      <c r="F44" s="17">
        <f ca="1" t="shared" si="322"/>
        <v>0.578569336936202</v>
      </c>
      <c r="G44" s="18">
        <f ca="1">IF(F44&lt;=('Ejercicio 3 - TIR'!$D$18-'Ejercicio 3 - TIR'!$C$18)/('Ejercicio 3 - TIR'!$E$18-'Ejercicio 3 - TIR'!$C$18),'Ejercicio 3 - TIR'!$C$18+SQRT(('Ejercicio 3 - TIR'!$E$18-'Ejercicio 3 - TIR'!$C$18)*('Ejercicio 3 - TIR'!$D$18-'Ejercicio 3 - TIR'!$C$18)*F44),'Ejercicio 3 - TIR'!$E$18-SQRT(('Ejercicio 3 - TIR'!$E$18-'Ejercicio 3 - TIR'!$C$18)*('Ejercicio 3 - TIR'!$E$18-'Ejercicio 3 - TIR'!$D$18)*(1-F44)))</f>
        <v>39315.8682118432</v>
      </c>
      <c r="H44" s="17">
        <f ca="1" t="shared" ref="H44:L44" si="323">RAND()</f>
        <v>0.746631762319178</v>
      </c>
      <c r="I44" s="18">
        <f ca="1">IF(H44&lt;=('Ejercicio 3 - TIR'!$D$18-'Ejercicio 3 - TIR'!$C$18)/('Ejercicio 3 - TIR'!$E$18-'Ejercicio 3 - TIR'!$C$18),'Ejercicio 3 - TIR'!$C$18+SQRT(('Ejercicio 3 - TIR'!$E$18-'Ejercicio 3 - TIR'!$C$18)*('Ejercicio 3 - TIR'!$D$18-'Ejercicio 3 - TIR'!$C$18)*H44),'Ejercicio 3 - TIR'!$E$18-SQRT(('Ejercicio 3 - TIR'!$E$18-'Ejercicio 3 - TIR'!$C$18)*('Ejercicio 3 - TIR'!$E$18-'Ejercicio 3 - TIR'!$D$18)*(1-H44)))</f>
        <v>40640.8007815584</v>
      </c>
      <c r="J44" s="17">
        <f ca="1" t="shared" si="323"/>
        <v>0.353536528765259</v>
      </c>
      <c r="K44" s="18">
        <f ca="1">IF(J44&lt;=('Ejercicio 3 - TIR'!$D$18-'Ejercicio 3 - TIR'!$C$18)/('Ejercicio 3 - TIR'!$E$18-'Ejercicio 3 - TIR'!$C$18),'Ejercicio 3 - TIR'!$C$18+SQRT(('Ejercicio 3 - TIR'!$E$18-'Ejercicio 3 - TIR'!$C$18)*('Ejercicio 3 - TIR'!$D$18-'Ejercicio 3 - TIR'!$C$18)*J44),'Ejercicio 3 - TIR'!$E$18-SQRT(('Ejercicio 3 - TIR'!$E$18-'Ejercicio 3 - TIR'!$C$18)*('Ejercicio 3 - TIR'!$E$18-'Ejercicio 3 - TIR'!$D$18)*(1-J44)))</f>
        <v>37282.2029163426</v>
      </c>
      <c r="L44" s="17">
        <f ca="1" t="shared" si="323"/>
        <v>0.247277249444789</v>
      </c>
      <c r="M44" s="18">
        <f ca="1">IF(L44&lt;=('Ejercicio 3 - TIR'!$D$18-'Ejercicio 3 - TIR'!$C$18)/('Ejercicio 3 - TIR'!$E$18-'Ejercicio 3 - TIR'!$C$18),'Ejercicio 3 - TIR'!$C$18+SQRT(('Ejercicio 3 - TIR'!$E$18-'Ejercicio 3 - TIR'!$C$18)*('Ejercicio 3 - TIR'!$D$18-'Ejercicio 3 - TIR'!$C$18)*L44),'Ejercicio 3 - TIR'!$E$18-SQRT(('Ejercicio 3 - TIR'!$E$18-'Ejercicio 3 - TIR'!$C$18)*('Ejercicio 3 - TIR'!$E$18-'Ejercicio 3 - TIR'!$D$18)*(1-L44)))</f>
        <v>36090.2863164812</v>
      </c>
      <c r="N44" s="17">
        <f ca="1" t="shared" ref="N44:R44" si="324">RAND()</f>
        <v>0.693850907236779</v>
      </c>
      <c r="O44" s="18">
        <f ca="1">IF(N44&lt;=('Ejercicio 3 - TIR'!$D$18-'Ejercicio 3 - TIR'!$C$18)/('Ejercicio 3 - TIR'!$E$18-'Ejercicio 3 - TIR'!$C$18),'Ejercicio 3 - TIR'!$C$18+SQRT(('Ejercicio 3 - TIR'!$E$18-'Ejercicio 3 - TIR'!$C$18)*('Ejercicio 3 - TIR'!$D$18-'Ejercicio 3 - TIR'!$C$18)*N44),'Ejercicio 3 - TIR'!$E$18-SQRT(('Ejercicio 3 - TIR'!$E$18-'Ejercicio 3 - TIR'!$C$18)*('Ejercicio 3 - TIR'!$E$18-'Ejercicio 3 - TIR'!$D$18)*(1-N44)))</f>
        <v>40208.2172464477</v>
      </c>
      <c r="P44" s="17">
        <f ca="1" t="shared" si="324"/>
        <v>0.60176459415249</v>
      </c>
      <c r="Q44" s="19">
        <f ca="1">IF(P44&lt;=('Ejercicio 3 - TIR'!$D$22-'Ejercicio 3 - TIR'!$C$22)/('Ejercicio 3 - TIR'!$E$22-'Ejercicio 3 - TIR'!$C$22),'Ejercicio 3 - TIR'!$C$22+SQRT(('Ejercicio 3 - TIR'!$E$22-'Ejercicio 3 - TIR'!$C$22)*('Ejercicio 3 - TIR'!$D$22-'Ejercicio 3 - TIR'!$C$22)*P44),'Ejercicio 3 - TIR'!$E$22-SQRT(('Ejercicio 3 - TIR'!$E$22-'Ejercicio 3 - TIR'!$C$22)*('Ejercicio 3 - TIR'!$E$22-'Ejercicio 3 - TIR'!$D$22)*(1-P44)))</f>
        <v>0.153226435976405</v>
      </c>
      <c r="R44" s="17">
        <f ca="1" t="shared" si="324"/>
        <v>0.659739324003219</v>
      </c>
      <c r="S44" s="19">
        <f ca="1">IF(R44&lt;=('Ejercicio 3 - TIR'!$D$23-'Ejercicio 3 - TIR'!$C$23)/('Ejercicio 3 - TIR'!$E$23-'Ejercicio 3 - TIR'!$C$23),'Ejercicio 3 - TIR'!$C$23+SQRT(('Ejercicio 3 - TIR'!$E$23-'Ejercicio 3 - TIR'!$C$23)*('Ejercicio 3 - TIR'!$D$23-'Ejercicio 3 - TIR'!$C$23)*R44),'Ejercicio 3 - TIR'!$E$23-SQRT(('Ejercicio 3 - TIR'!$E$23-'Ejercicio 3 - TIR'!$C$23)*('Ejercicio 3 - TIR'!$E$23-'Ejercicio 3 - TIR'!$D$23)*(1-R44)))</f>
        <v>0.155251884580958</v>
      </c>
      <c r="T44" s="17">
        <f ca="1" t="shared" ref="T44:X44" si="325">RAND()</f>
        <v>0.363600826755981</v>
      </c>
      <c r="U44" s="19">
        <f ca="1">IF(T44&lt;=('Ejercicio 3 - TIR'!$D$24-'Ejercicio 3 - TIR'!$C$24)/('Ejercicio 3 - TIR'!$E$24-'Ejercicio 3 - TIR'!$C$24),'Ejercicio 3 - TIR'!$C$24+SQRT(('Ejercicio 3 - TIR'!$E$24-'Ejercicio 3 - TIR'!$C$24)*('Ejercicio 3 - TIR'!$D$24-'Ejercicio 3 - TIR'!$C$24)*T44),'Ejercicio 3 - TIR'!$E$24-SQRT(('Ejercicio 3 - TIR'!$E$24-'Ejercicio 3 - TIR'!$C$24)*('Ejercicio 3 - TIR'!$E$24-'Ejercicio 3 - TIR'!$D$24)*(1-T44)))</f>
        <v>0.177632620870767</v>
      </c>
      <c r="V44" s="17">
        <f ca="1" t="shared" si="325"/>
        <v>0.965368572312946</v>
      </c>
      <c r="W44" s="19">
        <f ca="1">IF(V44&lt;=('Ejercicio 3 - TIR'!$D$25-'Ejercicio 3 - TIR'!$C$25)/('Ejercicio 3 - TIR'!$E$25-'Ejercicio 3 - TIR'!$C$25),'Ejercicio 3 - TIR'!$C$25+SQRT(('Ejercicio 3 - TIR'!$E$25-'Ejercicio 3 - TIR'!$C$25)*('Ejercicio 3 - TIR'!$D$25-'Ejercicio 3 - TIR'!$C$25)*V44),'Ejercicio 3 - TIR'!$E$25-SQRT(('Ejercicio 3 - TIR'!$E$25-'Ejercicio 3 - TIR'!$C$25)*('Ejercicio 3 - TIR'!$E$25-'Ejercicio 3 - TIR'!$D$25)*(1-V44)))</f>
        <v>0.238990458824061</v>
      </c>
      <c r="X44" s="17">
        <f ca="1" t="shared" si="325"/>
        <v>0.666476959938827</v>
      </c>
      <c r="Y44" s="19">
        <f ca="1">IF(X44&lt;=('Ejercicio 3 - TIR'!$D$26-'Ejercicio 3 - TIR'!$C$26)/('Ejercicio 3 - TIR'!$E$26-'Ejercicio 3 - TIR'!$C$26),'Ejercicio 3 - TIR'!$C$26+SQRT(('Ejercicio 3 - TIR'!$E$26-'Ejercicio 3 - TIR'!$C$26)*('Ejercicio 3 - TIR'!$D$26-'Ejercicio 3 - TIR'!$C$26)*X44),'Ejercicio 3 - TIR'!$E$26-SQRT(('Ejercicio 3 - TIR'!$E$26-'Ejercicio 3 - TIR'!$C$26)*('Ejercicio 3 - TIR'!$E$26-'Ejercicio 3 - TIR'!$D$26)*(1-X44)))</f>
        <v>0.237561521983814</v>
      </c>
      <c r="Z44" s="17">
        <f ca="1" t="shared" si="4"/>
        <v>1.15322643597641</v>
      </c>
      <c r="AA44" s="17">
        <f ca="1" t="shared" si="5"/>
        <v>1.33226701351032</v>
      </c>
      <c r="AB44" s="17">
        <f ca="1" t="shared" si="6"/>
        <v>1.56892109481983</v>
      </c>
      <c r="AC44" s="17">
        <f ca="1" t="shared" si="7"/>
        <v>1.94387826712957</v>
      </c>
      <c r="AD44" s="17">
        <f ca="1" t="shared" si="8"/>
        <v>2.40566894682013</v>
      </c>
      <c r="AE44" s="16">
        <f ca="1" t="shared" si="9"/>
        <v>4589.91325348107</v>
      </c>
      <c r="AF44" s="16">
        <f ca="1" t="shared" si="10"/>
        <v>5302.50593614712</v>
      </c>
      <c r="AG44" s="16">
        <f ca="1" t="shared" si="11"/>
        <v>6244.40396276774</v>
      </c>
      <c r="AH44" s="16">
        <f ca="1" t="shared" si="12"/>
        <v>7736.75693091238</v>
      </c>
      <c r="AI44" s="16">
        <f ca="1" t="shared" si="13"/>
        <v>9574.71268263875</v>
      </c>
      <c r="AJ44" s="18">
        <f ca="1" t="shared" si="14"/>
        <v>45340.098575262</v>
      </c>
      <c r="AK44" s="18">
        <f ca="1" t="shared" si="15"/>
        <v>54144.3982839149</v>
      </c>
      <c r="AL44" s="18">
        <f ca="1" t="shared" si="16"/>
        <v>58492.8346168034</v>
      </c>
      <c r="AM44" s="18">
        <f ca="1" t="shared" si="17"/>
        <v>70155.1232250917</v>
      </c>
      <c r="AN44" s="18">
        <f ca="1" t="shared" si="18"/>
        <v>96727.6596367769</v>
      </c>
      <c r="AO44" s="18">
        <f ca="1">C44/'Ejercicio 3 - TIR'!$D$7</f>
        <v>18342.7110395943</v>
      </c>
      <c r="AP44" s="18">
        <f ca="1" t="shared" si="19"/>
        <v>26997.3875356677</v>
      </c>
      <c r="AQ44" s="18">
        <f ca="1" t="shared" si="20"/>
        <v>35801.6872443206</v>
      </c>
      <c r="AR44" s="18">
        <f ca="1" t="shared" si="21"/>
        <v>40150.1235772092</v>
      </c>
      <c r="AS44" s="18">
        <f ca="1" t="shared" si="22"/>
        <v>51812.4121854974</v>
      </c>
      <c r="AT44" s="18">
        <f ca="1" t="shared" si="23"/>
        <v>78384.9485971826</v>
      </c>
      <c r="AU44" s="18">
        <f ca="1">AP44*'Ejercicio 3 - TIR'!$D$5</f>
        <v>13498.6937678339</v>
      </c>
      <c r="AV44" s="18">
        <f ca="1">AQ44*'Ejercicio 3 - TIR'!$D$5</f>
        <v>17900.8436221603</v>
      </c>
      <c r="AW44" s="18">
        <f ca="1">AR44*'Ejercicio 3 - TIR'!$D$5</f>
        <v>20075.0617886046</v>
      </c>
      <c r="AX44" s="18">
        <f ca="1">AS44*'Ejercicio 3 - TIR'!$D$5</f>
        <v>25906.2060927487</v>
      </c>
      <c r="AY44" s="18">
        <f ca="1">AT44*'Ejercicio 3 - TIR'!$D$5</f>
        <v>39192.4742985913</v>
      </c>
      <c r="AZ44" s="18">
        <f ca="1" t="shared" ref="AZ44:BD44" si="326">AJ44-AU44-AE44</f>
        <v>27251.491553947</v>
      </c>
      <c r="BA44" s="18">
        <f ca="1" t="shared" si="326"/>
        <v>30941.0487256074</v>
      </c>
      <c r="BB44" s="18">
        <f ca="1" t="shared" si="326"/>
        <v>32173.3688654311</v>
      </c>
      <c r="BC44" s="18">
        <f ca="1" t="shared" si="326"/>
        <v>36512.1602014306</v>
      </c>
      <c r="BD44" s="18">
        <f ca="1" t="shared" si="326"/>
        <v>47960.4726555468</v>
      </c>
      <c r="BE44" s="18">
        <f ca="1" t="shared" ref="BE44:BI44" si="327">AZ44/Z44</f>
        <v>23630.6511052827</v>
      </c>
      <c r="BF44" s="18">
        <f ca="1" t="shared" si="327"/>
        <v>23224.3599907817</v>
      </c>
      <c r="BG44" s="18">
        <f ca="1" t="shared" si="327"/>
        <v>20506.683842584</v>
      </c>
      <c r="BH44" s="18">
        <f ca="1" t="shared" si="327"/>
        <v>18783.151609255</v>
      </c>
      <c r="BI44" s="18">
        <f ca="1" t="shared" si="327"/>
        <v>19936.4391841787</v>
      </c>
      <c r="BJ44" s="18">
        <f ca="1" t="shared" si="26"/>
        <v>72062.0545151742</v>
      </c>
      <c r="BK44" s="18">
        <f ca="1" t="shared" si="27"/>
        <v>44126.4903484467</v>
      </c>
      <c r="BL44" s="18">
        <f ca="1" t="shared" si="28"/>
        <v>116188.544863621</v>
      </c>
      <c r="BM44" s="18">
        <f ca="1">BK44*'Ejercicio 3 - TIR'!$D$5</f>
        <v>22063.2451742234</v>
      </c>
      <c r="BN44" s="18">
        <f ca="1" t="shared" si="29"/>
        <v>94125.2996893976</v>
      </c>
      <c r="BO44" s="18">
        <f ca="1" t="shared" si="30"/>
        <v>39126.4557884469</v>
      </c>
      <c r="BP44" s="18">
        <f ca="1" t="shared" si="31"/>
        <v>-121668.655466621</v>
      </c>
      <c r="BQ44" s="18">
        <f ca="1" t="shared" ref="BQ44:BT44" si="328">BE44</f>
        <v>23630.6511052827</v>
      </c>
      <c r="BR44" s="18">
        <f ca="1" t="shared" si="328"/>
        <v>23224.3599907817</v>
      </c>
      <c r="BS44" s="18">
        <f ca="1" t="shared" si="328"/>
        <v>20506.683842584</v>
      </c>
      <c r="BT44" s="18">
        <f ca="1" t="shared" si="328"/>
        <v>18783.151609255</v>
      </c>
      <c r="BU44" s="18">
        <f ca="1" t="shared" si="33"/>
        <v>59062.8949726256</v>
      </c>
      <c r="BV44" s="20">
        <f ca="1" t="shared" si="34"/>
        <v>5.34692799171217</v>
      </c>
    </row>
    <row r="45" ht="15" customHeight="1" spans="1:74">
      <c r="A45" s="16">
        <v>44</v>
      </c>
      <c r="B45" s="17">
        <f ca="1" t="shared" ref="B45:F45" si="329">RAND()</f>
        <v>0.353679332735205</v>
      </c>
      <c r="C45" s="18">
        <f ca="1">IF(B45&lt;=('Ejercicio 3 - TIR'!$D$13-'Ejercicio 3 - TIR'!$C$13)/('Ejercicio 3 - TIR'!$E$13-'Ejercicio 3 - TIR'!$C$13),'Ejercicio 3 - TIR'!$C$13+SQRT(('Ejercicio 3 - TIR'!$E$13-'Ejercicio 3 - TIR'!$C$13)*('Ejercicio 3 - TIR'!$D$13-'Ejercicio 3 - TIR'!$C$13)*B45),'Ejercicio 3 - TIR'!$E$13-SQRT(('Ejercicio 3 - TIR'!$E$13-'Ejercicio 3 - TIR'!$C$13)*('Ejercicio 3 - TIR'!$E$13-'Ejercicio 3 - TIR'!$D$13)*(1-B45)))</f>
        <v>72150.6768355539</v>
      </c>
      <c r="D45" s="17">
        <f ca="1" t="shared" si="329"/>
        <v>0.185399155499038</v>
      </c>
      <c r="E45" s="18">
        <f ca="1">IF(D45&lt;=('Ejercicio 3 - TIR'!$D$14-'Ejercicio 3 - TIR'!$C$14)/('Ejercicio 3 - TIR'!$E$14-'Ejercicio 3 - TIR'!$C$14),'Ejercicio 3 - TIR'!$C$14+SQRT(('Ejercicio 3 - TIR'!$E$14-'Ejercicio 3 - TIR'!$C$14)*('Ejercicio 3 - TIR'!$D$14-'Ejercicio 3 - TIR'!$C$14)*D45),'Ejercicio 3 - TIR'!$E$14-SQRT(('Ejercicio 3 - TIR'!$E$14-'Ejercicio 3 - TIR'!$C$14)*('Ejercicio 3 - TIR'!$E$14-'Ejercicio 3 - TIR'!$D$14)*(1-D45)))</f>
        <v>28728.9323756845</v>
      </c>
      <c r="F45" s="17">
        <f ca="1" t="shared" si="329"/>
        <v>0.706010925477573</v>
      </c>
      <c r="G45" s="18">
        <f ca="1">IF(F45&lt;=('Ejercicio 3 - TIR'!$D$18-'Ejercicio 3 - TIR'!$C$18)/('Ejercicio 3 - TIR'!$E$18-'Ejercicio 3 - TIR'!$C$18),'Ejercicio 3 - TIR'!$C$18+SQRT(('Ejercicio 3 - TIR'!$E$18-'Ejercicio 3 - TIR'!$C$18)*('Ejercicio 3 - TIR'!$D$18-'Ejercicio 3 - TIR'!$C$18)*F45),'Ejercicio 3 - TIR'!$E$18-SQRT(('Ejercicio 3 - TIR'!$E$18-'Ejercicio 3 - TIR'!$C$18)*('Ejercicio 3 - TIR'!$E$18-'Ejercicio 3 - TIR'!$D$18)*(1-F45)))</f>
        <v>40304.3444984558</v>
      </c>
      <c r="H45" s="17">
        <f ca="1" t="shared" ref="H45:L45" si="330">RAND()</f>
        <v>0.925465751149763</v>
      </c>
      <c r="I45" s="18">
        <f ca="1">IF(H45&lt;=('Ejercicio 3 - TIR'!$D$18-'Ejercicio 3 - TIR'!$C$18)/('Ejercicio 3 - TIR'!$E$18-'Ejercicio 3 - TIR'!$C$18),'Ejercicio 3 - TIR'!$C$18+SQRT(('Ejercicio 3 - TIR'!$E$18-'Ejercicio 3 - TIR'!$C$18)*('Ejercicio 3 - TIR'!$D$18-'Ejercicio 3 - TIR'!$C$18)*H45),'Ejercicio 3 - TIR'!$E$18-SQRT(('Ejercicio 3 - TIR'!$E$18-'Ejercicio 3 - TIR'!$C$18)*('Ejercicio 3 - TIR'!$E$18-'Ejercicio 3 - TIR'!$D$18)*(1-H45)))</f>
        <v>42635.6673956975</v>
      </c>
      <c r="J45" s="17">
        <f ca="1" t="shared" si="330"/>
        <v>0.0876935809541783</v>
      </c>
      <c r="K45" s="18">
        <f ca="1">IF(J45&lt;=('Ejercicio 3 - TIR'!$D$18-'Ejercicio 3 - TIR'!$C$18)/('Ejercicio 3 - TIR'!$E$18-'Ejercicio 3 - TIR'!$C$18),'Ejercicio 3 - TIR'!$C$18+SQRT(('Ejercicio 3 - TIR'!$E$18-'Ejercicio 3 - TIR'!$C$18)*('Ejercicio 3 - TIR'!$D$18-'Ejercicio 3 - TIR'!$C$18)*J45),'Ejercicio 3 - TIR'!$E$18-SQRT(('Ejercicio 3 - TIR'!$E$18-'Ejercicio 3 - TIR'!$C$18)*('Ejercicio 3 - TIR'!$E$18-'Ejercicio 3 - TIR'!$D$18)*(1-J45)))</f>
        <v>33626.849478973</v>
      </c>
      <c r="L45" s="17">
        <f ca="1" t="shared" si="330"/>
        <v>0.508821638227773</v>
      </c>
      <c r="M45" s="18">
        <f ca="1">IF(L45&lt;=('Ejercicio 3 - TIR'!$D$18-'Ejercicio 3 - TIR'!$C$18)/('Ejercicio 3 - TIR'!$E$18-'Ejercicio 3 - TIR'!$C$18),'Ejercicio 3 - TIR'!$C$18+SQRT(('Ejercicio 3 - TIR'!$E$18-'Ejercicio 3 - TIR'!$C$18)*('Ejercicio 3 - TIR'!$D$18-'Ejercicio 3 - TIR'!$C$18)*L45),'Ejercicio 3 - TIR'!$E$18-SQRT(('Ejercicio 3 - TIR'!$E$18-'Ejercicio 3 - TIR'!$C$18)*('Ejercicio 3 - TIR'!$E$18-'Ejercicio 3 - TIR'!$D$18)*(1-L45)))</f>
        <v>38736.3176301097</v>
      </c>
      <c r="N45" s="17">
        <f ca="1" t="shared" ref="N45:R45" si="331">RAND()</f>
        <v>0.858375713287664</v>
      </c>
      <c r="O45" s="18">
        <f ca="1">IF(N45&lt;=('Ejercicio 3 - TIR'!$D$18-'Ejercicio 3 - TIR'!$C$18)/('Ejercicio 3 - TIR'!$E$18-'Ejercicio 3 - TIR'!$C$18),'Ejercicio 3 - TIR'!$C$18+SQRT(('Ejercicio 3 - TIR'!$E$18-'Ejercicio 3 - TIR'!$C$18)*('Ejercicio 3 - TIR'!$D$18-'Ejercicio 3 - TIR'!$C$18)*N45),'Ejercicio 3 - TIR'!$E$18-SQRT(('Ejercicio 3 - TIR'!$E$18-'Ejercicio 3 - TIR'!$C$18)*('Ejercicio 3 - TIR'!$E$18-'Ejercicio 3 - TIR'!$D$18)*(1-N45)))</f>
        <v>41740.8863929858</v>
      </c>
      <c r="P45" s="17">
        <f ca="1" t="shared" si="331"/>
        <v>0.119240311792628</v>
      </c>
      <c r="Q45" s="19">
        <f ca="1">IF(P45&lt;=('Ejercicio 3 - TIR'!$D$22-'Ejercicio 3 - TIR'!$C$22)/('Ejercicio 3 - TIR'!$E$22-'Ejercicio 3 - TIR'!$C$22),'Ejercicio 3 - TIR'!$C$22+SQRT(('Ejercicio 3 - TIR'!$E$22-'Ejercicio 3 - TIR'!$C$22)*('Ejercicio 3 - TIR'!$D$22-'Ejercicio 3 - TIR'!$C$22)*P45),'Ejercicio 3 - TIR'!$E$22-SQRT(('Ejercicio 3 - TIR'!$E$22-'Ejercicio 3 - TIR'!$C$22)*('Ejercicio 3 - TIR'!$E$22-'Ejercicio 3 - TIR'!$D$22)*(1-P45)))</f>
        <v>0.134650343382554</v>
      </c>
      <c r="R45" s="17">
        <f ca="1" t="shared" si="331"/>
        <v>0.248498190032898</v>
      </c>
      <c r="S45" s="19">
        <f ca="1">IF(R45&lt;=('Ejercicio 3 - TIR'!$D$23-'Ejercicio 3 - TIR'!$C$23)/('Ejercicio 3 - TIR'!$E$23-'Ejercicio 3 - TIR'!$C$23),'Ejercicio 3 - TIR'!$C$23+SQRT(('Ejercicio 3 - TIR'!$E$23-'Ejercicio 3 - TIR'!$C$23)*('Ejercicio 3 - TIR'!$D$23-'Ejercicio 3 - TIR'!$C$23)*R45),'Ejercicio 3 - TIR'!$E$23-SQRT(('Ejercicio 3 - TIR'!$E$23-'Ejercicio 3 - TIR'!$C$23)*('Ejercicio 3 - TIR'!$E$23-'Ejercicio 3 - TIR'!$D$23)*(1-R45)))</f>
        <v>0.141149391056463</v>
      </c>
      <c r="T45" s="17">
        <f ca="1" t="shared" ref="T45:X45" si="332">RAND()</f>
        <v>0.933498353979722</v>
      </c>
      <c r="U45" s="19">
        <f ca="1">IF(T45&lt;=('Ejercicio 3 - TIR'!$D$24-'Ejercicio 3 - TIR'!$C$24)/('Ejercicio 3 - TIR'!$E$24-'Ejercicio 3 - TIR'!$C$24),'Ejercicio 3 - TIR'!$C$24+SQRT(('Ejercicio 3 - TIR'!$E$24-'Ejercicio 3 - TIR'!$C$24)*('Ejercicio 3 - TIR'!$D$24-'Ejercicio 3 - TIR'!$C$24)*T45),'Ejercicio 3 - TIR'!$E$24-SQRT(('Ejercicio 3 - TIR'!$E$24-'Ejercicio 3 - TIR'!$C$24)*('Ejercicio 3 - TIR'!$E$24-'Ejercicio 3 - TIR'!$D$24)*(1-T45)))</f>
        <v>0.206354319040195</v>
      </c>
      <c r="V45" s="17">
        <f ca="1" t="shared" si="332"/>
        <v>0.54926061704798</v>
      </c>
      <c r="W45" s="19">
        <f ca="1">IF(V45&lt;=('Ejercicio 3 - TIR'!$D$25-'Ejercicio 3 - TIR'!$C$25)/('Ejercicio 3 - TIR'!$E$25-'Ejercicio 3 - TIR'!$C$25),'Ejercicio 3 - TIR'!$C$25+SQRT(('Ejercicio 3 - TIR'!$E$25-'Ejercicio 3 - TIR'!$C$25)*('Ejercicio 3 - TIR'!$D$25-'Ejercicio 3 - TIR'!$C$25)*V45),'Ejercicio 3 - TIR'!$E$25-SQRT(('Ejercicio 3 - TIR'!$E$25-'Ejercicio 3 - TIR'!$C$25)*('Ejercicio 3 - TIR'!$E$25-'Ejercicio 3 - TIR'!$D$25)*(1-V45)))</f>
        <v>0.210281139992038</v>
      </c>
      <c r="X45" s="17">
        <f ca="1" t="shared" si="332"/>
        <v>0.24716197516662</v>
      </c>
      <c r="Y45" s="19">
        <f ca="1">IF(X45&lt;=('Ejercicio 3 - TIR'!$D$26-'Ejercicio 3 - TIR'!$C$26)/('Ejercicio 3 - TIR'!$E$26-'Ejercicio 3 - TIR'!$C$26),'Ejercicio 3 - TIR'!$C$26+SQRT(('Ejercicio 3 - TIR'!$E$26-'Ejercicio 3 - TIR'!$C$26)*('Ejercicio 3 - TIR'!$D$26-'Ejercicio 3 - TIR'!$C$26)*X45),'Ejercicio 3 - TIR'!$E$26-SQRT(('Ejercicio 3 - TIR'!$E$26-'Ejercicio 3 - TIR'!$C$26)*('Ejercicio 3 - TIR'!$E$26-'Ejercicio 3 - TIR'!$D$26)*(1-X45)))</f>
        <v>0.215832873106758</v>
      </c>
      <c r="Z45" s="17">
        <f ca="1" t="shared" si="4"/>
        <v>1.13465034338255</v>
      </c>
      <c r="AA45" s="17">
        <f ca="1" t="shared" si="5"/>
        <v>1.29480554841301</v>
      </c>
      <c r="AB45" s="17">
        <f ca="1" t="shared" si="6"/>
        <v>1.56199426564524</v>
      </c>
      <c r="AC45" s="17">
        <f ca="1" t="shared" si="7"/>
        <v>1.89045220048615</v>
      </c>
      <c r="AD45" s="17">
        <f ca="1" t="shared" si="8"/>
        <v>2.29847393038807</v>
      </c>
      <c r="AE45" s="16">
        <f ca="1" t="shared" si="9"/>
        <v>3868.36060940007</v>
      </c>
      <c r="AF45" s="16">
        <f ca="1" t="shared" si="10"/>
        <v>4414.3773538037</v>
      </c>
      <c r="AG45" s="16">
        <f ca="1" t="shared" si="11"/>
        <v>5325.30318663433</v>
      </c>
      <c r="AH45" s="16">
        <f ca="1" t="shared" si="12"/>
        <v>6445.11401152303</v>
      </c>
      <c r="AI45" s="16">
        <f ca="1" t="shared" si="13"/>
        <v>7836.18148613066</v>
      </c>
      <c r="AJ45" s="18">
        <f ca="1" t="shared" si="14"/>
        <v>45731.3383249816</v>
      </c>
      <c r="AK45" s="18">
        <f ca="1" t="shared" si="15"/>
        <v>55204.8987042407</v>
      </c>
      <c r="AL45" s="18">
        <f ca="1" t="shared" si="16"/>
        <v>52524.9460578715</v>
      </c>
      <c r="AM45" s="18">
        <f ca="1" t="shared" si="17"/>
        <v>73229.1569025713</v>
      </c>
      <c r="AN45" s="18">
        <f ca="1" t="shared" si="18"/>
        <v>95940.3392055678</v>
      </c>
      <c r="AO45" s="18">
        <f ca="1">C45/'Ejercicio 3 - TIR'!$D$7</f>
        <v>14430.1353671108</v>
      </c>
      <c r="AP45" s="18">
        <f ca="1" t="shared" si="19"/>
        <v>31301.2029578709</v>
      </c>
      <c r="AQ45" s="18">
        <f ca="1" t="shared" si="20"/>
        <v>40774.7633371299</v>
      </c>
      <c r="AR45" s="18">
        <f ca="1" t="shared" si="21"/>
        <v>38094.8106907607</v>
      </c>
      <c r="AS45" s="18">
        <f ca="1" t="shared" si="22"/>
        <v>58799.0215354605</v>
      </c>
      <c r="AT45" s="18">
        <f ca="1" t="shared" si="23"/>
        <v>81510.2038384571</v>
      </c>
      <c r="AU45" s="18">
        <f ca="1">AP45*'Ejercicio 3 - TIR'!$D$5</f>
        <v>15650.6014789354</v>
      </c>
      <c r="AV45" s="18">
        <f ca="1">AQ45*'Ejercicio 3 - TIR'!$D$5</f>
        <v>20387.381668565</v>
      </c>
      <c r="AW45" s="18">
        <f ca="1">AR45*'Ejercicio 3 - TIR'!$D$5</f>
        <v>19047.4053453804</v>
      </c>
      <c r="AX45" s="18">
        <f ca="1">AS45*'Ejercicio 3 - TIR'!$D$5</f>
        <v>29399.5107677303</v>
      </c>
      <c r="AY45" s="18">
        <f ca="1">AT45*'Ejercicio 3 - TIR'!$D$5</f>
        <v>40755.1019192285</v>
      </c>
      <c r="AZ45" s="18">
        <f ca="1" t="shared" ref="AZ45:BD45" si="333">AJ45-AU45-AE45</f>
        <v>26212.3762366461</v>
      </c>
      <c r="BA45" s="18">
        <f ca="1" t="shared" si="333"/>
        <v>30403.139681872</v>
      </c>
      <c r="BB45" s="18">
        <f ca="1" t="shared" si="333"/>
        <v>28152.2375258568</v>
      </c>
      <c r="BC45" s="18">
        <f ca="1" t="shared" si="333"/>
        <v>37384.532123318</v>
      </c>
      <c r="BD45" s="18">
        <f ca="1" t="shared" si="333"/>
        <v>47349.0558002086</v>
      </c>
      <c r="BE45" s="18">
        <f ca="1" t="shared" ref="BE45:BI45" si="334">AZ45/Z45</f>
        <v>23101.7215034751</v>
      </c>
      <c r="BF45" s="18">
        <f ca="1" t="shared" si="334"/>
        <v>23480.8537228899</v>
      </c>
      <c r="BG45" s="18">
        <f ca="1" t="shared" si="334"/>
        <v>18023.2656066938</v>
      </c>
      <c r="BH45" s="18">
        <f ca="1" t="shared" si="334"/>
        <v>19775.4442633906</v>
      </c>
      <c r="BI45" s="18">
        <f ca="1" t="shared" si="334"/>
        <v>20600.2144180136</v>
      </c>
      <c r="BJ45" s="18">
        <f ca="1" t="shared" si="26"/>
        <v>66032.7021133925</v>
      </c>
      <c r="BK45" s="18">
        <f ca="1" t="shared" si="27"/>
        <v>33167.289953275</v>
      </c>
      <c r="BL45" s="18">
        <f ca="1" t="shared" si="28"/>
        <v>99199.9920666674</v>
      </c>
      <c r="BM45" s="18">
        <f ca="1">BK45*'Ejercicio 3 - TIR'!$D$5</f>
        <v>16583.6449766375</v>
      </c>
      <c r="BN45" s="18">
        <f ca="1" t="shared" si="29"/>
        <v>82616.34709003</v>
      </c>
      <c r="BO45" s="18">
        <f ca="1" t="shared" si="30"/>
        <v>35944.0000592399</v>
      </c>
      <c r="BP45" s="18">
        <f ca="1" t="shared" si="31"/>
        <v>-100879.609211238</v>
      </c>
      <c r="BQ45" s="18">
        <f ca="1" t="shared" ref="BQ45:BT45" si="335">BE45</f>
        <v>23101.7215034751</v>
      </c>
      <c r="BR45" s="18">
        <f ca="1" t="shared" si="335"/>
        <v>23480.8537228899</v>
      </c>
      <c r="BS45" s="18">
        <f ca="1" t="shared" si="335"/>
        <v>18023.2656066938</v>
      </c>
      <c r="BT45" s="18">
        <f ca="1" t="shared" si="335"/>
        <v>19775.4442633906</v>
      </c>
      <c r="BU45" s="18">
        <f ca="1" t="shared" si="33"/>
        <v>56544.2144772535</v>
      </c>
      <c r="BV45" s="20">
        <f ca="1" t="shared" si="34"/>
        <v>10.5689560550023</v>
      </c>
    </row>
    <row r="46" ht="15" customHeight="1" spans="1:74">
      <c r="A46" s="16">
        <v>45</v>
      </c>
      <c r="B46" s="17">
        <f ca="1" t="shared" ref="B46:F46" si="336">RAND()</f>
        <v>0.758052068419562</v>
      </c>
      <c r="C46" s="18">
        <f ca="1">IF(B46&lt;=('Ejercicio 3 - TIR'!$D$13-'Ejercicio 3 - TIR'!$C$13)/('Ejercicio 3 - TIR'!$E$13-'Ejercicio 3 - TIR'!$C$13),'Ejercicio 3 - TIR'!$C$13+SQRT(('Ejercicio 3 - TIR'!$E$13-'Ejercicio 3 - TIR'!$C$13)*('Ejercicio 3 - TIR'!$D$13-'Ejercicio 3 - TIR'!$C$13)*B46),'Ejercicio 3 - TIR'!$E$13-SQRT(('Ejercicio 3 - TIR'!$E$13-'Ejercicio 3 - TIR'!$C$13)*('Ejercicio 3 - TIR'!$E$13-'Ejercicio 3 - TIR'!$D$13)*(1-B46)))</f>
        <v>82960.706649144</v>
      </c>
      <c r="D46" s="17">
        <f ca="1" t="shared" si="336"/>
        <v>0.175760635296659</v>
      </c>
      <c r="E46" s="18">
        <f ca="1">IF(D46&lt;=('Ejercicio 3 - TIR'!$D$14-'Ejercicio 3 - TIR'!$C$14)/('Ejercicio 3 - TIR'!$E$14-'Ejercicio 3 - TIR'!$C$14),'Ejercicio 3 - TIR'!$C$14+SQRT(('Ejercicio 3 - TIR'!$E$14-'Ejercicio 3 - TIR'!$C$14)*('Ejercicio 3 - TIR'!$D$14-'Ejercicio 3 - TIR'!$C$14)*D46),'Ejercicio 3 - TIR'!$E$14-SQRT(('Ejercicio 3 - TIR'!$E$14-'Ejercicio 3 - TIR'!$C$14)*('Ejercicio 3 - TIR'!$E$14-'Ejercicio 3 - TIR'!$D$14)*(1-D46)))</f>
        <v>28630.7089730863</v>
      </c>
      <c r="F46" s="17">
        <f ca="1" t="shared" si="336"/>
        <v>0.822570335804572</v>
      </c>
      <c r="G46" s="18">
        <f ca="1">IF(F46&lt;=('Ejercicio 3 - TIR'!$D$18-'Ejercicio 3 - TIR'!$C$18)/('Ejercicio 3 - TIR'!$E$18-'Ejercicio 3 - TIR'!$C$18),'Ejercicio 3 - TIR'!$C$18+SQRT(('Ejercicio 3 - TIR'!$E$18-'Ejercicio 3 - TIR'!$C$18)*('Ejercicio 3 - TIR'!$D$18-'Ejercicio 3 - TIR'!$C$18)*F46),'Ejercicio 3 - TIR'!$E$18-SQRT(('Ejercicio 3 - TIR'!$E$18-'Ejercicio 3 - TIR'!$C$18)*('Ejercicio 3 - TIR'!$E$18-'Ejercicio 3 - TIR'!$D$18)*(1-F46)))</f>
        <v>41352.0930912841</v>
      </c>
      <c r="H46" s="17">
        <f ca="1" t="shared" ref="H46:L46" si="337">RAND()</f>
        <v>0.288988555036755</v>
      </c>
      <c r="I46" s="18">
        <f ca="1">IF(H46&lt;=('Ejercicio 3 - TIR'!$D$18-'Ejercicio 3 - TIR'!$C$18)/('Ejercicio 3 - TIR'!$E$18-'Ejercicio 3 - TIR'!$C$18),'Ejercicio 3 - TIR'!$C$18+SQRT(('Ejercicio 3 - TIR'!$E$18-'Ejercicio 3 - TIR'!$C$18)*('Ejercicio 3 - TIR'!$D$18-'Ejercicio 3 - TIR'!$C$18)*H46),'Ejercicio 3 - TIR'!$E$18-SQRT(('Ejercicio 3 - TIR'!$E$18-'Ejercicio 3 - TIR'!$C$18)*('Ejercicio 3 - TIR'!$E$18-'Ejercicio 3 - TIR'!$D$18)*(1-H46)))</f>
        <v>36583.9413162264</v>
      </c>
      <c r="J46" s="17">
        <f ca="1" t="shared" si="337"/>
        <v>0.407450816696741</v>
      </c>
      <c r="K46" s="18">
        <f ca="1">IF(J46&lt;=('Ejercicio 3 - TIR'!$D$18-'Ejercicio 3 - TIR'!$C$18)/('Ejercicio 3 - TIR'!$E$18-'Ejercicio 3 - TIR'!$C$18),'Ejercicio 3 - TIR'!$C$18+SQRT(('Ejercicio 3 - TIR'!$E$18-'Ejercicio 3 - TIR'!$C$18)*('Ejercicio 3 - TIR'!$D$18-'Ejercicio 3 - TIR'!$C$18)*J46),'Ejercicio 3 - TIR'!$E$18-SQRT(('Ejercicio 3 - TIR'!$E$18-'Ejercicio 3 - TIR'!$C$18)*('Ejercicio 3 - TIR'!$E$18-'Ejercicio 3 - TIR'!$D$18)*(1-J46)))</f>
        <v>37817.7760587338</v>
      </c>
      <c r="L46" s="17">
        <f ca="1" t="shared" si="337"/>
        <v>0.648354367944183</v>
      </c>
      <c r="M46" s="18">
        <f ca="1">IF(L46&lt;=('Ejercicio 3 - TIR'!$D$18-'Ejercicio 3 - TIR'!$C$18)/('Ejercicio 3 - TIR'!$E$18-'Ejercicio 3 - TIR'!$C$18),'Ejercicio 3 - TIR'!$C$18+SQRT(('Ejercicio 3 - TIR'!$E$18-'Ejercicio 3 - TIR'!$C$18)*('Ejercicio 3 - TIR'!$D$18-'Ejercicio 3 - TIR'!$C$18)*L46),'Ejercicio 3 - TIR'!$E$18-SQRT(('Ejercicio 3 - TIR'!$E$18-'Ejercicio 3 - TIR'!$C$18)*('Ejercicio 3 - TIR'!$E$18-'Ejercicio 3 - TIR'!$D$18)*(1-L46)))</f>
        <v>39861.7014349263</v>
      </c>
      <c r="N46" s="17">
        <f ca="1" t="shared" ref="N46:R46" si="338">RAND()</f>
        <v>0.402536400041404</v>
      </c>
      <c r="O46" s="18">
        <f ca="1">IF(N46&lt;=('Ejercicio 3 - TIR'!$D$18-'Ejercicio 3 - TIR'!$C$18)/('Ejercicio 3 - TIR'!$E$18-'Ejercicio 3 - TIR'!$C$18),'Ejercicio 3 - TIR'!$C$18+SQRT(('Ejercicio 3 - TIR'!$E$18-'Ejercicio 3 - TIR'!$C$18)*('Ejercicio 3 - TIR'!$D$18-'Ejercicio 3 - TIR'!$C$18)*N46),'Ejercicio 3 - TIR'!$E$18-SQRT(('Ejercicio 3 - TIR'!$E$18-'Ejercicio 3 - TIR'!$C$18)*('Ejercicio 3 - TIR'!$E$18-'Ejercicio 3 - TIR'!$D$18)*(1-N46)))</f>
        <v>37770.4864716574</v>
      </c>
      <c r="P46" s="17">
        <f ca="1" t="shared" si="338"/>
        <v>0.764567998079969</v>
      </c>
      <c r="Q46" s="19">
        <f ca="1">IF(P46&lt;=('Ejercicio 3 - TIR'!$D$22-'Ejercicio 3 - TIR'!$C$22)/('Ejercicio 3 - TIR'!$E$22-'Ejercicio 3 - TIR'!$C$22),'Ejercicio 3 - TIR'!$C$22+SQRT(('Ejercicio 3 - TIR'!$E$22-'Ejercicio 3 - TIR'!$C$22)*('Ejercicio 3 - TIR'!$D$22-'Ejercicio 3 - TIR'!$C$22)*P46),'Ejercicio 3 - TIR'!$E$22-SQRT(('Ejercicio 3 - TIR'!$E$22-'Ejercicio 3 - TIR'!$C$22)*('Ejercicio 3 - TIR'!$E$22-'Ejercicio 3 - TIR'!$D$22)*(1-P46)))</f>
        <v>0.159414140691823</v>
      </c>
      <c r="R46" s="17">
        <f ca="1" t="shared" si="338"/>
        <v>0.33846665486472</v>
      </c>
      <c r="S46" s="19">
        <f ca="1">IF(R46&lt;=('Ejercicio 3 - TIR'!$D$23-'Ejercicio 3 - TIR'!$C$23)/('Ejercicio 3 - TIR'!$E$23-'Ejercicio 3 - TIR'!$C$23),'Ejercicio 3 - TIR'!$C$23+SQRT(('Ejercicio 3 - TIR'!$E$23-'Ejercicio 3 - TIR'!$C$23)*('Ejercicio 3 - TIR'!$D$23-'Ejercicio 3 - TIR'!$C$23)*R46),'Ejercicio 3 - TIR'!$E$23-SQRT(('Ejercicio 3 - TIR'!$E$23-'Ejercicio 3 - TIR'!$C$23)*('Ejercicio 3 - TIR'!$E$23-'Ejercicio 3 - TIR'!$D$23)*(1-R46)))</f>
        <v>0.144682787094583</v>
      </c>
      <c r="T46" s="17">
        <f ca="1" t="shared" ref="T46:X46" si="339">RAND()</f>
        <v>0.465291728846558</v>
      </c>
      <c r="U46" s="19">
        <f ca="1">IF(T46&lt;=('Ejercicio 3 - TIR'!$D$24-'Ejercicio 3 - TIR'!$C$24)/('Ejercicio 3 - TIR'!$E$24-'Ejercicio 3 - TIR'!$C$24),'Ejercicio 3 - TIR'!$C$24+SQRT(('Ejercicio 3 - TIR'!$E$24-'Ejercicio 3 - TIR'!$C$24)*('Ejercicio 3 - TIR'!$D$24-'Ejercicio 3 - TIR'!$C$24)*T46),'Ejercicio 3 - TIR'!$E$24-SQRT(('Ejercicio 3 - TIR'!$E$24-'Ejercicio 3 - TIR'!$C$24)*('Ejercicio 3 - TIR'!$E$24-'Ejercicio 3 - TIR'!$D$24)*(1-T46)))</f>
        <v>0.181306548884474</v>
      </c>
      <c r="V46" s="17">
        <f ca="1" t="shared" si="339"/>
        <v>0.0474908167851393</v>
      </c>
      <c r="W46" s="19">
        <f ca="1">IF(V46&lt;=('Ejercicio 3 - TIR'!$D$25-'Ejercicio 3 - TIR'!$C$25)/('Ejercicio 3 - TIR'!$E$25-'Ejercicio 3 - TIR'!$C$25),'Ejercicio 3 - TIR'!$C$25+SQRT(('Ejercicio 3 - TIR'!$E$25-'Ejercicio 3 - TIR'!$C$25)*('Ejercicio 3 - TIR'!$D$25-'Ejercicio 3 - TIR'!$C$25)*V46),'Ejercicio 3 - TIR'!$E$25-SQRT(('Ejercicio 3 - TIR'!$E$25-'Ejercicio 3 - TIR'!$C$25)*('Ejercicio 3 - TIR'!$E$25-'Ejercicio 3 - TIR'!$D$25)*(1-V46)))</f>
        <v>0.188153964894405</v>
      </c>
      <c r="X46" s="17">
        <f ca="1" t="shared" si="339"/>
        <v>0.513472765476573</v>
      </c>
      <c r="Y46" s="19">
        <f ca="1">IF(X46&lt;=('Ejercicio 3 - TIR'!$D$26-'Ejercicio 3 - TIR'!$C$26)/('Ejercicio 3 - TIR'!$E$26-'Ejercicio 3 - TIR'!$C$26),'Ejercicio 3 - TIR'!$C$26+SQRT(('Ejercicio 3 - TIR'!$E$26-'Ejercicio 3 - TIR'!$C$26)*('Ejercicio 3 - TIR'!$D$26-'Ejercicio 3 - TIR'!$C$26)*X46),'Ejercicio 3 - TIR'!$E$26-SQRT(('Ejercicio 3 - TIR'!$E$26-'Ejercicio 3 - TIR'!$C$26)*('Ejercicio 3 - TIR'!$E$26-'Ejercicio 3 - TIR'!$D$26)*(1-X46)))</f>
        <v>0.22874332173827</v>
      </c>
      <c r="Z46" s="17">
        <f ca="1" t="shared" si="4"/>
        <v>1.15941414069182</v>
      </c>
      <c r="AA46" s="17">
        <f ca="1" t="shared" si="5"/>
        <v>1.32716140996399</v>
      </c>
      <c r="AB46" s="17">
        <f ca="1" t="shared" si="6"/>
        <v>1.56778446501721</v>
      </c>
      <c r="AC46" s="17">
        <f ca="1" t="shared" si="7"/>
        <v>1.86276932821005</v>
      </c>
      <c r="AD46" s="17">
        <f ca="1" t="shared" si="8"/>
        <v>2.28886537197698</v>
      </c>
      <c r="AE46" s="16">
        <f ca="1" t="shared" si="9"/>
        <v>4564.13986834222</v>
      </c>
      <c r="AF46" s="16">
        <f ca="1" t="shared" si="10"/>
        <v>5224.49234518347</v>
      </c>
      <c r="AG46" s="16">
        <f ca="1" t="shared" si="11"/>
        <v>6171.72702196204</v>
      </c>
      <c r="AH46" s="16">
        <f ca="1" t="shared" si="12"/>
        <v>7332.96193139014</v>
      </c>
      <c r="AI46" s="16">
        <f ca="1" t="shared" si="13"/>
        <v>9010.3280017566</v>
      </c>
      <c r="AJ46" s="18">
        <f ca="1" t="shared" si="14"/>
        <v>47944.2014772394</v>
      </c>
      <c r="AK46" s="18">
        <f ca="1" t="shared" si="15"/>
        <v>48552.7951392828</v>
      </c>
      <c r="AL46" s="18">
        <f ca="1" t="shared" si="16"/>
        <v>59290.1218063826</v>
      </c>
      <c r="AM46" s="18">
        <f ca="1" t="shared" si="17"/>
        <v>74253.1548032473</v>
      </c>
      <c r="AN46" s="18">
        <f ca="1" t="shared" si="18"/>
        <v>86451.5585677017</v>
      </c>
      <c r="AO46" s="18">
        <f ca="1">C46/'Ejercicio 3 - TIR'!$D$7</f>
        <v>16592.1413298288</v>
      </c>
      <c r="AP46" s="18">
        <f ca="1" t="shared" si="19"/>
        <v>31352.0601474106</v>
      </c>
      <c r="AQ46" s="18">
        <f ca="1" t="shared" si="20"/>
        <v>31960.653809454</v>
      </c>
      <c r="AR46" s="18">
        <f ca="1" t="shared" si="21"/>
        <v>42697.9804765538</v>
      </c>
      <c r="AS46" s="18">
        <f ca="1" t="shared" si="22"/>
        <v>57661.0134734185</v>
      </c>
      <c r="AT46" s="18">
        <f ca="1" t="shared" si="23"/>
        <v>69859.4172378729</v>
      </c>
      <c r="AU46" s="18">
        <f ca="1">AP46*'Ejercicio 3 - TIR'!$D$5</f>
        <v>15676.0300737053</v>
      </c>
      <c r="AV46" s="18">
        <f ca="1">AQ46*'Ejercicio 3 - TIR'!$D$5</f>
        <v>15980.326904727</v>
      </c>
      <c r="AW46" s="18">
        <f ca="1">AR46*'Ejercicio 3 - TIR'!$D$5</f>
        <v>21348.9902382769</v>
      </c>
      <c r="AX46" s="18">
        <f ca="1">AS46*'Ejercicio 3 - TIR'!$D$5</f>
        <v>28830.5067367092</v>
      </c>
      <c r="AY46" s="18">
        <f ca="1">AT46*'Ejercicio 3 - TIR'!$D$5</f>
        <v>34929.7086189365</v>
      </c>
      <c r="AZ46" s="18">
        <f ca="1" t="shared" ref="AZ46:BD46" si="340">AJ46-AU46-AE46</f>
        <v>27704.0315351919</v>
      </c>
      <c r="BA46" s="18">
        <f ca="1" t="shared" si="340"/>
        <v>27347.9758893723</v>
      </c>
      <c r="BB46" s="18">
        <f ca="1" t="shared" si="340"/>
        <v>31769.4045461436</v>
      </c>
      <c r="BC46" s="18">
        <f ca="1" t="shared" si="340"/>
        <v>38089.6861351479</v>
      </c>
      <c r="BD46" s="18">
        <f ca="1" t="shared" si="340"/>
        <v>42511.5219470087</v>
      </c>
      <c r="BE46" s="18">
        <f ca="1" t="shared" ref="BE46:BI46" si="341">AZ46/Z46</f>
        <v>23894.853929124</v>
      </c>
      <c r="BF46" s="18">
        <f ca="1" t="shared" si="341"/>
        <v>20606.3676083789</v>
      </c>
      <c r="BG46" s="18">
        <f ca="1" t="shared" si="341"/>
        <v>20263.8852820849</v>
      </c>
      <c r="BH46" s="18">
        <f ca="1" t="shared" si="341"/>
        <v>20447.8813121475</v>
      </c>
      <c r="BI46" s="18">
        <f ca="1" t="shared" si="341"/>
        <v>18573.1858533426</v>
      </c>
      <c r="BJ46" s="18">
        <f ca="1" t="shared" si="26"/>
        <v>65531.8383436479</v>
      </c>
      <c r="BK46" s="18">
        <f ca="1" t="shared" si="27"/>
        <v>37977.1777367933</v>
      </c>
      <c r="BL46" s="18">
        <f ca="1" t="shared" si="28"/>
        <v>103509.016080441</v>
      </c>
      <c r="BM46" s="18">
        <f ca="1">BK46*'Ejercicio 3 - TIR'!$D$5</f>
        <v>18988.5888683966</v>
      </c>
      <c r="BN46" s="18">
        <f ca="1" t="shared" si="29"/>
        <v>84520.4272120446</v>
      </c>
      <c r="BO46" s="18">
        <f ca="1" t="shared" si="30"/>
        <v>36926.7796380007</v>
      </c>
      <c r="BP46" s="18">
        <f ca="1" t="shared" si="31"/>
        <v>-111591.41562223</v>
      </c>
      <c r="BQ46" s="18">
        <f ca="1" t="shared" ref="BQ46:BT46" si="342">BE46</f>
        <v>23894.853929124</v>
      </c>
      <c r="BR46" s="18">
        <f ca="1" t="shared" si="342"/>
        <v>20606.3676083789</v>
      </c>
      <c r="BS46" s="18">
        <f ca="1" t="shared" si="342"/>
        <v>20263.8852820849</v>
      </c>
      <c r="BT46" s="18">
        <f ca="1" t="shared" si="342"/>
        <v>20447.8813121475</v>
      </c>
      <c r="BU46" s="18">
        <f ca="1" t="shared" si="33"/>
        <v>55499.9654913433</v>
      </c>
      <c r="BV46" s="20">
        <f ca="1" t="shared" si="34"/>
        <v>7.13125715149385</v>
      </c>
    </row>
    <row r="47" ht="15" customHeight="1" spans="1:74">
      <c r="A47" s="16">
        <v>46</v>
      </c>
      <c r="B47" s="17">
        <f ca="1" t="shared" ref="B47:F47" si="343">RAND()</f>
        <v>0.0299297998668684</v>
      </c>
      <c r="C47" s="18">
        <f ca="1">IF(B47&lt;=('Ejercicio 3 - TIR'!$D$13-'Ejercicio 3 - TIR'!$C$13)/('Ejercicio 3 - TIR'!$E$13-'Ejercicio 3 - TIR'!$C$13),'Ejercicio 3 - TIR'!$C$13+SQRT(('Ejercicio 3 - TIR'!$E$13-'Ejercicio 3 - TIR'!$C$13)*('Ejercicio 3 - TIR'!$D$13-'Ejercicio 3 - TIR'!$C$13)*B47),'Ejercicio 3 - TIR'!$E$13-SQRT(('Ejercicio 3 - TIR'!$E$13-'Ejercicio 3 - TIR'!$C$13)*('Ejercicio 3 - TIR'!$E$13-'Ejercicio 3 - TIR'!$D$13)*(1-B47)))</f>
        <v>63460.0462347702</v>
      </c>
      <c r="D47" s="17">
        <f ca="1" t="shared" si="343"/>
        <v>0.525663008491225</v>
      </c>
      <c r="E47" s="18">
        <f ca="1">IF(D47&lt;=('Ejercicio 3 - TIR'!$D$14-'Ejercicio 3 - TIR'!$C$14)/('Ejercicio 3 - TIR'!$E$14-'Ejercicio 3 - TIR'!$C$14),'Ejercicio 3 - TIR'!$C$14+SQRT(('Ejercicio 3 - TIR'!$E$14-'Ejercicio 3 - TIR'!$C$14)*('Ejercicio 3 - TIR'!$D$14-'Ejercicio 3 - TIR'!$C$14)*D47),'Ejercicio 3 - TIR'!$E$14-SQRT(('Ejercicio 3 - TIR'!$E$14-'Ejercicio 3 - TIR'!$C$14)*('Ejercicio 3 - TIR'!$E$14-'Ejercicio 3 - TIR'!$D$14)*(1-D47)))</f>
        <v>31564.9215340747</v>
      </c>
      <c r="F47" s="17">
        <f ca="1" t="shared" si="343"/>
        <v>0.781067130287697</v>
      </c>
      <c r="G47" s="18">
        <f ca="1">IF(F47&lt;=('Ejercicio 3 - TIR'!$D$18-'Ejercicio 3 - TIR'!$C$18)/('Ejercicio 3 - TIR'!$E$18-'Ejercicio 3 - TIR'!$C$18),'Ejercicio 3 - TIR'!$C$18+SQRT(('Ejercicio 3 - TIR'!$E$18-'Ejercicio 3 - TIR'!$C$18)*('Ejercicio 3 - TIR'!$D$18-'Ejercicio 3 - TIR'!$C$18)*F47),'Ejercicio 3 - TIR'!$E$18-SQRT(('Ejercicio 3 - TIR'!$E$18-'Ejercicio 3 - TIR'!$C$18)*('Ejercicio 3 - TIR'!$E$18-'Ejercicio 3 - TIR'!$D$18)*(1-F47)))</f>
        <v>40947.8443726305</v>
      </c>
      <c r="H47" s="17">
        <f ca="1" t="shared" ref="H47:L47" si="344">RAND()</f>
        <v>0.0711352174451449</v>
      </c>
      <c r="I47" s="18">
        <f ca="1">IF(H47&lt;=('Ejercicio 3 - TIR'!$D$18-'Ejercicio 3 - TIR'!$C$18)/('Ejercicio 3 - TIR'!$E$18-'Ejercicio 3 - TIR'!$C$18),'Ejercicio 3 - TIR'!$C$18+SQRT(('Ejercicio 3 - TIR'!$E$18-'Ejercicio 3 - TIR'!$C$18)*('Ejercicio 3 - TIR'!$D$18-'Ejercicio 3 - TIR'!$C$18)*H47),'Ejercicio 3 - TIR'!$E$18-SQRT(('Ejercicio 3 - TIR'!$E$18-'Ejercicio 3 - TIR'!$C$18)*('Ejercicio 3 - TIR'!$E$18-'Ejercicio 3 - TIR'!$D$18)*(1-H47)))</f>
        <v>33266.5398538471</v>
      </c>
      <c r="J47" s="17">
        <f ca="1" t="shared" si="344"/>
        <v>0.59437908528819</v>
      </c>
      <c r="K47" s="18">
        <f ca="1">IF(J47&lt;=('Ejercicio 3 - TIR'!$D$18-'Ejercicio 3 - TIR'!$C$18)/('Ejercicio 3 - TIR'!$E$18-'Ejercicio 3 - TIR'!$C$18),'Ejercicio 3 - TIR'!$C$18+SQRT(('Ejercicio 3 - TIR'!$E$18-'Ejercicio 3 - TIR'!$C$18)*('Ejercicio 3 - TIR'!$D$18-'Ejercicio 3 - TIR'!$C$18)*J47),'Ejercicio 3 - TIR'!$E$18-SQRT(('Ejercicio 3 - TIR'!$E$18-'Ejercicio 3 - TIR'!$C$18)*('Ejercicio 3 - TIR'!$E$18-'Ejercicio 3 - TIR'!$D$18)*(1-J47)))</f>
        <v>39442.291183459</v>
      </c>
      <c r="L47" s="17">
        <f ca="1" t="shared" si="344"/>
        <v>0.243853505928065</v>
      </c>
      <c r="M47" s="18">
        <f ca="1">IF(L47&lt;=('Ejercicio 3 - TIR'!$D$18-'Ejercicio 3 - TIR'!$C$18)/('Ejercicio 3 - TIR'!$E$18-'Ejercicio 3 - TIR'!$C$18),'Ejercicio 3 - TIR'!$C$18+SQRT(('Ejercicio 3 - TIR'!$E$18-'Ejercicio 3 - TIR'!$C$18)*('Ejercicio 3 - TIR'!$D$18-'Ejercicio 3 - TIR'!$C$18)*L47),'Ejercicio 3 - TIR'!$E$18-SQRT(('Ejercicio 3 - TIR'!$E$18-'Ejercicio 3 - TIR'!$C$18)*('Ejercicio 3 - TIR'!$E$18-'Ejercicio 3 - TIR'!$D$18)*(1-L47)))</f>
        <v>36047.9770079928</v>
      </c>
      <c r="N47" s="17">
        <f ca="1" t="shared" ref="N47:R47" si="345">RAND()</f>
        <v>0.206517303883427</v>
      </c>
      <c r="O47" s="18">
        <f ca="1">IF(N47&lt;=('Ejercicio 3 - TIR'!$D$18-'Ejercicio 3 - TIR'!$C$18)/('Ejercicio 3 - TIR'!$E$18-'Ejercicio 3 - TIR'!$C$18),'Ejercicio 3 - TIR'!$C$18+SQRT(('Ejercicio 3 - TIR'!$E$18-'Ejercicio 3 - TIR'!$C$18)*('Ejercicio 3 - TIR'!$D$18-'Ejercicio 3 - TIR'!$C$18)*N47),'Ejercicio 3 - TIR'!$E$18-SQRT(('Ejercicio 3 - TIR'!$E$18-'Ejercicio 3 - TIR'!$C$18)*('Ejercicio 3 - TIR'!$E$18-'Ejercicio 3 - TIR'!$D$18)*(1-N47)))</f>
        <v>35565.7520230885</v>
      </c>
      <c r="P47" s="17">
        <f ca="1" t="shared" si="345"/>
        <v>0.974079544803594</v>
      </c>
      <c r="Q47" s="19">
        <f ca="1">IF(P47&lt;=('Ejercicio 3 - TIR'!$D$22-'Ejercicio 3 - TIR'!$C$22)/('Ejercicio 3 - TIR'!$E$22-'Ejercicio 3 - TIR'!$C$22),'Ejercicio 3 - TIR'!$C$22+SQRT(('Ejercicio 3 - TIR'!$E$22-'Ejercicio 3 - TIR'!$C$22)*('Ejercicio 3 - TIR'!$D$22-'Ejercicio 3 - TIR'!$C$22)*P47),'Ejercicio 3 - TIR'!$E$22-SQRT(('Ejercicio 3 - TIR'!$E$22-'Ejercicio 3 - TIR'!$C$22)*('Ejercicio 3 - TIR'!$E$22-'Ejercicio 3 - TIR'!$D$22)*(1-P47)))</f>
        <v>0.173169420276907</v>
      </c>
      <c r="R47" s="17">
        <f ca="1" t="shared" si="345"/>
        <v>0.735323558192213</v>
      </c>
      <c r="S47" s="19">
        <f ca="1">IF(R47&lt;=('Ejercicio 3 - TIR'!$D$23-'Ejercicio 3 - TIR'!$C$23)/('Ejercicio 3 - TIR'!$E$23-'Ejercicio 3 - TIR'!$C$23),'Ejercicio 3 - TIR'!$C$23+SQRT(('Ejercicio 3 - TIR'!$E$23-'Ejercicio 3 - TIR'!$C$23)*('Ejercicio 3 - TIR'!$D$23-'Ejercicio 3 - TIR'!$C$23)*R47),'Ejercicio 3 - TIR'!$E$23-SQRT(('Ejercicio 3 - TIR'!$E$23-'Ejercicio 3 - TIR'!$C$23)*('Ejercicio 3 - TIR'!$E$23-'Ejercicio 3 - TIR'!$D$23)*(1-R47)))</f>
        <v>0.158173007645257</v>
      </c>
      <c r="T47" s="17">
        <f ca="1" t="shared" ref="T47:X47" si="346">RAND()</f>
        <v>0.860521647712584</v>
      </c>
      <c r="U47" s="19">
        <f ca="1">IF(T47&lt;=('Ejercicio 3 - TIR'!$D$24-'Ejercicio 3 - TIR'!$C$24)/('Ejercicio 3 - TIR'!$E$24-'Ejercicio 3 - TIR'!$C$24),'Ejercicio 3 - TIR'!$C$24+SQRT(('Ejercicio 3 - TIR'!$E$24-'Ejercicio 3 - TIR'!$C$24)*('Ejercicio 3 - TIR'!$D$24-'Ejercicio 3 - TIR'!$C$24)*T47),'Ejercicio 3 - TIR'!$E$24-SQRT(('Ejercicio 3 - TIR'!$E$24-'Ejercicio 3 - TIR'!$C$24)*('Ejercicio 3 - TIR'!$E$24-'Ejercicio 3 - TIR'!$D$24)*(1-T47)))</f>
        <v>0.200237930614312</v>
      </c>
      <c r="V47" s="17">
        <f ca="1" t="shared" si="346"/>
        <v>0.484428678623967</v>
      </c>
      <c r="W47" s="19">
        <f ca="1">IF(V47&lt;=('Ejercicio 3 - TIR'!$D$25-'Ejercicio 3 - TIR'!$C$25)/('Ejercicio 3 - TIR'!$E$25-'Ejercicio 3 - TIR'!$C$25),'Ejercicio 3 - TIR'!$C$25+SQRT(('Ejercicio 3 - TIR'!$E$25-'Ejercicio 3 - TIR'!$C$25)*('Ejercicio 3 - TIR'!$D$25-'Ejercicio 3 - TIR'!$C$25)*V47),'Ejercicio 3 - TIR'!$E$25-SQRT(('Ejercicio 3 - TIR'!$E$25-'Ejercicio 3 - TIR'!$C$25)*('Ejercicio 3 - TIR'!$E$25-'Ejercicio 3 - TIR'!$D$25)*(1-V47)))</f>
        <v>0.207520597640549</v>
      </c>
      <c r="X47" s="17">
        <f ca="1" t="shared" si="346"/>
        <v>0.53328178717659</v>
      </c>
      <c r="Y47" s="19">
        <f ca="1">IF(X47&lt;=('Ejercicio 3 - TIR'!$D$26-'Ejercicio 3 - TIR'!$C$26)/('Ejercicio 3 - TIR'!$E$26-'Ejercicio 3 - TIR'!$C$26),'Ejercicio 3 - TIR'!$C$26+SQRT(('Ejercicio 3 - TIR'!$E$26-'Ejercicio 3 - TIR'!$C$26)*('Ejercicio 3 - TIR'!$D$26-'Ejercicio 3 - TIR'!$C$26)*X47),'Ejercicio 3 - TIR'!$E$26-SQRT(('Ejercicio 3 - TIR'!$E$26-'Ejercicio 3 - TIR'!$C$26)*('Ejercicio 3 - TIR'!$E$26-'Ejercicio 3 - TIR'!$D$26)*(1-X47)))</f>
        <v>0.229797626059653</v>
      </c>
      <c r="Z47" s="17">
        <f ca="1" t="shared" si="4"/>
        <v>1.17316942027691</v>
      </c>
      <c r="AA47" s="17">
        <f ca="1" t="shared" si="5"/>
        <v>1.35873315595955</v>
      </c>
      <c r="AB47" s="17">
        <f ca="1" t="shared" si="6"/>
        <v>1.63080307136594</v>
      </c>
      <c r="AC47" s="17">
        <f ca="1" t="shared" si="7"/>
        <v>1.96922829936984</v>
      </c>
      <c r="AD47" s="17">
        <f ca="1" t="shared" si="8"/>
        <v>2.42175228773452</v>
      </c>
      <c r="AE47" s="16">
        <f ca="1" t="shared" si="9"/>
        <v>5466.07916314177</v>
      </c>
      <c r="AF47" s="16">
        <f ca="1" t="shared" si="10"/>
        <v>6330.66534440298</v>
      </c>
      <c r="AG47" s="16">
        <f ca="1" t="shared" si="11"/>
        <v>7598.30467237797</v>
      </c>
      <c r="AH47" s="16">
        <f ca="1" t="shared" si="12"/>
        <v>9175.10939904482</v>
      </c>
      <c r="AI47" s="16">
        <f ca="1" t="shared" si="13"/>
        <v>11283.5277577829</v>
      </c>
      <c r="AJ47" s="18">
        <f ca="1" t="shared" si="14"/>
        <v>48038.7588442279</v>
      </c>
      <c r="AK47" s="18">
        <f ca="1" t="shared" si="15"/>
        <v>45200.3506834718</v>
      </c>
      <c r="AL47" s="18">
        <f ca="1" t="shared" si="16"/>
        <v>64322.6096036948</v>
      </c>
      <c r="AM47" s="18">
        <f ca="1" t="shared" si="17"/>
        <v>70986.6964591729</v>
      </c>
      <c r="AN47" s="18">
        <f ca="1" t="shared" si="18"/>
        <v>86131.4413269133</v>
      </c>
      <c r="AO47" s="18">
        <f ca="1">C47/'Ejercicio 3 - TIR'!$D$7</f>
        <v>12692.009246954</v>
      </c>
      <c r="AP47" s="18">
        <f ca="1" t="shared" si="19"/>
        <v>35346.7495972738</v>
      </c>
      <c r="AQ47" s="18">
        <f ca="1" t="shared" si="20"/>
        <v>32508.3414365178</v>
      </c>
      <c r="AR47" s="18">
        <f ca="1" t="shared" si="21"/>
        <v>51630.6003567407</v>
      </c>
      <c r="AS47" s="18">
        <f ca="1" t="shared" si="22"/>
        <v>58294.6872122189</v>
      </c>
      <c r="AT47" s="18">
        <f ca="1" t="shared" si="23"/>
        <v>73439.4320799593</v>
      </c>
      <c r="AU47" s="18">
        <f ca="1">AP47*'Ejercicio 3 - TIR'!$D$5</f>
        <v>17673.3747986369</v>
      </c>
      <c r="AV47" s="18">
        <f ca="1">AQ47*'Ejercicio 3 - TIR'!$D$5</f>
        <v>16254.1707182589</v>
      </c>
      <c r="AW47" s="18">
        <f ca="1">AR47*'Ejercicio 3 - TIR'!$D$5</f>
        <v>25815.3001783704</v>
      </c>
      <c r="AX47" s="18">
        <f ca="1">AS47*'Ejercicio 3 - TIR'!$D$5</f>
        <v>29147.3436061094</v>
      </c>
      <c r="AY47" s="18">
        <f ca="1">AT47*'Ejercicio 3 - TIR'!$D$5</f>
        <v>36719.7160399796</v>
      </c>
      <c r="AZ47" s="18">
        <f ca="1" t="shared" ref="AZ47:BD47" si="347">AJ47-AU47-AE47</f>
        <v>24899.3048824492</v>
      </c>
      <c r="BA47" s="18">
        <f ca="1" t="shared" si="347"/>
        <v>22615.5146208099</v>
      </c>
      <c r="BB47" s="18">
        <f ca="1" t="shared" si="347"/>
        <v>30909.0047529464</v>
      </c>
      <c r="BC47" s="18">
        <f ca="1" t="shared" si="347"/>
        <v>32664.2434540186</v>
      </c>
      <c r="BD47" s="18">
        <f ca="1" t="shared" si="347"/>
        <v>38128.1975291507</v>
      </c>
      <c r="BE47" s="18">
        <f ca="1" t="shared" ref="BE47:BI47" si="348">AZ47/Z47</f>
        <v>21223.9634379254</v>
      </c>
      <c r="BF47" s="18">
        <f ca="1" t="shared" si="348"/>
        <v>16644.5593247032</v>
      </c>
      <c r="BG47" s="18">
        <f ca="1" t="shared" si="348"/>
        <v>18953.2416854338</v>
      </c>
      <c r="BH47" s="18">
        <f ca="1" t="shared" si="348"/>
        <v>16587.331933261</v>
      </c>
      <c r="BI47" s="18">
        <f ca="1" t="shared" si="348"/>
        <v>15744.0534782435</v>
      </c>
      <c r="BJ47" s="18">
        <f ca="1" t="shared" si="26"/>
        <v>76442.4209373061</v>
      </c>
      <c r="BK47" s="18">
        <f ca="1" t="shared" si="27"/>
        <v>30736.9024297586</v>
      </c>
      <c r="BL47" s="18">
        <f ca="1" t="shared" si="28"/>
        <v>107179.323367065</v>
      </c>
      <c r="BM47" s="18">
        <f ca="1">BK47*'Ejercicio 3 - TIR'!$D$5</f>
        <v>15368.4512148793</v>
      </c>
      <c r="BN47" s="18">
        <f ca="1" t="shared" si="29"/>
        <v>91810.8721521854</v>
      </c>
      <c r="BO47" s="18">
        <f ca="1" t="shared" si="30"/>
        <v>37910.9261575517</v>
      </c>
      <c r="BP47" s="18">
        <f ca="1" t="shared" si="31"/>
        <v>-95024.9677688449</v>
      </c>
      <c r="BQ47" s="18">
        <f ca="1" t="shared" ref="BQ47:BT47" si="349">BE47</f>
        <v>21223.9634379254</v>
      </c>
      <c r="BR47" s="18">
        <f ca="1" t="shared" si="349"/>
        <v>16644.5593247032</v>
      </c>
      <c r="BS47" s="18">
        <f ca="1" t="shared" si="349"/>
        <v>18953.2416854338</v>
      </c>
      <c r="BT47" s="18">
        <f ca="1" t="shared" si="349"/>
        <v>16587.331933261</v>
      </c>
      <c r="BU47" s="18">
        <f ca="1" t="shared" si="33"/>
        <v>53654.9796357952</v>
      </c>
      <c r="BV47" s="20">
        <f ca="1" t="shared" si="34"/>
        <v>8.90064961391814</v>
      </c>
    </row>
    <row r="48" ht="15" customHeight="1" spans="1:74">
      <c r="A48" s="16">
        <v>47</v>
      </c>
      <c r="B48" s="17">
        <f ca="1" t="shared" ref="B48:F48" si="350">RAND()</f>
        <v>0.713131186149869</v>
      </c>
      <c r="C48" s="18">
        <f ca="1">IF(B48&lt;=('Ejercicio 3 - TIR'!$D$13-'Ejercicio 3 - TIR'!$C$13)/('Ejercicio 3 - TIR'!$E$13-'Ejercicio 3 - TIR'!$C$13),'Ejercicio 3 - TIR'!$C$13+SQRT(('Ejercicio 3 - TIR'!$E$13-'Ejercicio 3 - TIR'!$C$13)*('Ejercicio 3 - TIR'!$D$13-'Ejercicio 3 - TIR'!$C$13)*B48),'Ejercicio 3 - TIR'!$E$13-SQRT(('Ejercicio 3 - TIR'!$E$13-'Ejercicio 3 - TIR'!$C$13)*('Ejercicio 3 - TIR'!$E$13-'Ejercicio 3 - TIR'!$D$13)*(1-B48)))</f>
        <v>81446.224734029</v>
      </c>
      <c r="D48" s="17">
        <f ca="1" t="shared" si="350"/>
        <v>0.296307686795679</v>
      </c>
      <c r="E48" s="18">
        <f ca="1">IF(D48&lt;=('Ejercicio 3 - TIR'!$D$14-'Ejercicio 3 - TIR'!$C$14)/('Ejercicio 3 - TIR'!$E$14-'Ejercicio 3 - TIR'!$C$14),'Ejercicio 3 - TIR'!$C$14+SQRT(('Ejercicio 3 - TIR'!$E$14-'Ejercicio 3 - TIR'!$C$14)*('Ejercicio 3 - TIR'!$D$14-'Ejercicio 3 - TIR'!$C$14)*D48),'Ejercicio 3 - TIR'!$E$14-SQRT(('Ejercicio 3 - TIR'!$E$14-'Ejercicio 3 - TIR'!$C$14)*('Ejercicio 3 - TIR'!$E$14-'Ejercicio 3 - TIR'!$D$14)*(1-D48)))</f>
        <v>29714.1358179072</v>
      </c>
      <c r="F48" s="17">
        <f ca="1" t="shared" si="350"/>
        <v>0.402060467410333</v>
      </c>
      <c r="G48" s="18">
        <f ca="1">IF(F48&lt;=('Ejercicio 3 - TIR'!$D$18-'Ejercicio 3 - TIR'!$C$18)/('Ejercicio 3 - TIR'!$E$18-'Ejercicio 3 - TIR'!$C$18),'Ejercicio 3 - TIR'!$C$18+SQRT(('Ejercicio 3 - TIR'!$E$18-'Ejercicio 3 - TIR'!$C$18)*('Ejercicio 3 - TIR'!$D$18-'Ejercicio 3 - TIR'!$C$18)*F48),'Ejercicio 3 - TIR'!$E$18-SQRT(('Ejercicio 3 - TIR'!$E$18-'Ejercicio 3 - TIR'!$C$18)*('Ejercicio 3 - TIR'!$E$18-'Ejercicio 3 - TIR'!$D$18)*(1-F48)))</f>
        <v>37765.8914563333</v>
      </c>
      <c r="H48" s="17">
        <f ca="1" t="shared" ref="H48:L48" si="351">RAND()</f>
        <v>0.972222278016134</v>
      </c>
      <c r="I48" s="18">
        <f ca="1">IF(H48&lt;=('Ejercicio 3 - TIR'!$D$18-'Ejercicio 3 - TIR'!$C$18)/('Ejercicio 3 - TIR'!$E$18-'Ejercicio 3 - TIR'!$C$18),'Ejercicio 3 - TIR'!$C$18+SQRT(('Ejercicio 3 - TIR'!$E$18-'Ejercicio 3 - TIR'!$C$18)*('Ejercicio 3 - TIR'!$D$18-'Ejercicio 3 - TIR'!$C$18)*H48),'Ejercicio 3 - TIR'!$E$18-SQRT(('Ejercicio 3 - TIR'!$E$18-'Ejercicio 3 - TIR'!$C$18)*('Ejercicio 3 - TIR'!$E$18-'Ejercicio 3 - TIR'!$D$18)*(1-H48)))</f>
        <v>43556.625776595</v>
      </c>
      <c r="J48" s="17">
        <f ca="1" t="shared" si="351"/>
        <v>0.00521160373604834</v>
      </c>
      <c r="K48" s="18">
        <f ca="1">IF(J48&lt;=('Ejercicio 3 - TIR'!$D$18-'Ejercicio 3 - TIR'!$C$18)/('Ejercicio 3 - TIR'!$E$18-'Ejercicio 3 - TIR'!$C$18),'Ejercicio 3 - TIR'!$C$18+SQRT(('Ejercicio 3 - TIR'!$E$18-'Ejercicio 3 - TIR'!$C$18)*('Ejercicio 3 - TIR'!$D$18-'Ejercicio 3 - TIR'!$C$18)*J48),'Ejercicio 3 - TIR'!$E$18-SQRT(('Ejercicio 3 - TIR'!$E$18-'Ejercicio 3 - TIR'!$C$18)*('Ejercicio 3 - TIR'!$E$18-'Ejercicio 3 - TIR'!$D$18)*(1-J48)))</f>
        <v>30884.1609358071</v>
      </c>
      <c r="L48" s="17">
        <f ca="1" t="shared" si="351"/>
        <v>0.989867158309525</v>
      </c>
      <c r="M48" s="18">
        <f ca="1">IF(L48&lt;=('Ejercicio 3 - TIR'!$D$18-'Ejercicio 3 - TIR'!$C$18)/('Ejercicio 3 - TIR'!$E$18-'Ejercicio 3 - TIR'!$C$18),'Ejercicio 3 - TIR'!$C$18+SQRT(('Ejercicio 3 - TIR'!$E$18-'Ejercicio 3 - TIR'!$C$18)*('Ejercicio 3 - TIR'!$D$18-'Ejercicio 3 - TIR'!$C$18)*L48),'Ejercicio 3 - TIR'!$E$18-SQRT(('Ejercicio 3 - TIR'!$E$18-'Ejercicio 3 - TIR'!$C$18)*('Ejercicio 3 - TIR'!$E$18-'Ejercicio 3 - TIR'!$D$18)*(1-L48)))</f>
        <v>44128.2413597872</v>
      </c>
      <c r="N48" s="17">
        <f ca="1" t="shared" ref="N48:R48" si="352">RAND()</f>
        <v>0.981658975657332</v>
      </c>
      <c r="O48" s="18">
        <f ca="1">IF(N48&lt;=('Ejercicio 3 - TIR'!$D$18-'Ejercicio 3 - TIR'!$C$18)/('Ejercicio 3 - TIR'!$E$18-'Ejercicio 3 - TIR'!$C$18),'Ejercicio 3 - TIR'!$C$18+SQRT(('Ejercicio 3 - TIR'!$E$18-'Ejercicio 3 - TIR'!$C$18)*('Ejercicio 3 - TIR'!$D$18-'Ejercicio 3 - TIR'!$C$18)*N48),'Ejercicio 3 - TIR'!$E$18-SQRT(('Ejercicio 3 - TIR'!$E$18-'Ejercicio 3 - TIR'!$C$18)*('Ejercicio 3 - TIR'!$E$18-'Ejercicio 3 - TIR'!$D$18)*(1-N48)))</f>
        <v>43827.1501265294</v>
      </c>
      <c r="P48" s="17">
        <f ca="1" t="shared" si="352"/>
        <v>0.647002498019835</v>
      </c>
      <c r="Q48" s="19">
        <f ca="1">IF(P48&lt;=('Ejercicio 3 - TIR'!$D$22-'Ejercicio 3 - TIR'!$C$22)/('Ejercicio 3 - TIR'!$E$22-'Ejercicio 3 - TIR'!$C$22),'Ejercicio 3 - TIR'!$C$22+SQRT(('Ejercicio 3 - TIR'!$E$22-'Ejercicio 3 - TIR'!$C$22)*('Ejercicio 3 - TIR'!$D$22-'Ejercicio 3 - TIR'!$C$22)*P48),'Ejercicio 3 - TIR'!$E$22-SQRT(('Ejercicio 3 - TIR'!$E$22-'Ejercicio 3 - TIR'!$C$22)*('Ejercicio 3 - TIR'!$E$22-'Ejercicio 3 - TIR'!$D$22)*(1-P48)))</f>
        <v>0.154792947344755</v>
      </c>
      <c r="R48" s="17">
        <f ca="1" t="shared" si="352"/>
        <v>0.35524088619871</v>
      </c>
      <c r="S48" s="19">
        <f ca="1">IF(R48&lt;=('Ejercicio 3 - TIR'!$D$23-'Ejercicio 3 - TIR'!$C$23)/('Ejercicio 3 - TIR'!$E$23-'Ejercicio 3 - TIR'!$C$23),'Ejercicio 3 - TIR'!$C$23+SQRT(('Ejercicio 3 - TIR'!$E$23-'Ejercicio 3 - TIR'!$C$23)*('Ejercicio 3 - TIR'!$D$23-'Ejercicio 3 - TIR'!$C$23)*R48),'Ejercicio 3 - TIR'!$E$23-SQRT(('Ejercicio 3 - TIR'!$E$23-'Ejercicio 3 - TIR'!$C$23)*('Ejercicio 3 - TIR'!$E$23-'Ejercicio 3 - TIR'!$D$23)*(1-R48)))</f>
        <v>0.145287024244811</v>
      </c>
      <c r="T48" s="17">
        <f ca="1" t="shared" ref="T48:X48" si="353">RAND()</f>
        <v>0.984091049159868</v>
      </c>
      <c r="U48" s="19">
        <f ca="1">IF(T48&lt;=('Ejercicio 3 - TIR'!$D$24-'Ejercicio 3 - TIR'!$C$24)/('Ejercicio 3 - TIR'!$E$24-'Ejercicio 3 - TIR'!$C$24),'Ejercicio 3 - TIR'!$C$24+SQRT(('Ejercicio 3 - TIR'!$E$24-'Ejercicio 3 - TIR'!$C$24)*('Ejercicio 3 - TIR'!$D$24-'Ejercicio 3 - TIR'!$C$24)*T48),'Ejercicio 3 - TIR'!$E$24-SQRT(('Ejercicio 3 - TIR'!$E$24-'Ejercicio 3 - TIR'!$C$24)*('Ejercicio 3 - TIR'!$E$24-'Ejercicio 3 - TIR'!$D$24)*(1-T48)))</f>
        <v>0.213325791256458</v>
      </c>
      <c r="V48" s="17">
        <f ca="1" t="shared" si="353"/>
        <v>0.566245953013156</v>
      </c>
      <c r="W48" s="19">
        <f ca="1">IF(V48&lt;=('Ejercicio 3 - TIR'!$D$25-'Ejercicio 3 - TIR'!$C$25)/('Ejercicio 3 - TIR'!$E$25-'Ejercicio 3 - TIR'!$C$25),'Ejercicio 3 - TIR'!$C$25+SQRT(('Ejercicio 3 - TIR'!$E$25-'Ejercicio 3 - TIR'!$C$25)*('Ejercicio 3 - TIR'!$D$25-'Ejercicio 3 - TIR'!$C$25)*V48),'Ejercicio 3 - TIR'!$E$25-SQRT(('Ejercicio 3 - TIR'!$E$25-'Ejercicio 3 - TIR'!$C$25)*('Ejercicio 3 - TIR'!$E$25-'Ejercicio 3 - TIR'!$D$25)*(1-V48)))</f>
        <v>0.211036694641574</v>
      </c>
      <c r="X48" s="17">
        <f ca="1" t="shared" si="353"/>
        <v>0.927502278227817</v>
      </c>
      <c r="Y48" s="19">
        <f ca="1">IF(X48&lt;=('Ejercicio 3 - TIR'!$D$26-'Ejercicio 3 - TIR'!$C$26)/('Ejercicio 3 - TIR'!$E$26-'Ejercicio 3 - TIR'!$C$26),'Ejercicio 3 - TIR'!$C$26+SQRT(('Ejercicio 3 - TIR'!$E$26-'Ejercicio 3 - TIR'!$C$26)*('Ejercicio 3 - TIR'!$D$26-'Ejercicio 3 - TIR'!$C$26)*X48),'Ejercicio 3 - TIR'!$E$26-SQRT(('Ejercicio 3 - TIR'!$E$26-'Ejercicio 3 - TIR'!$C$26)*('Ejercicio 3 - TIR'!$E$26-'Ejercicio 3 - TIR'!$D$26)*(1-X48)))</f>
        <v>0.260213951946642</v>
      </c>
      <c r="Z48" s="17">
        <f ca="1" t="shared" si="4"/>
        <v>1.15479294734475</v>
      </c>
      <c r="AA48" s="17">
        <f ca="1" t="shared" si="5"/>
        <v>1.32256937828337</v>
      </c>
      <c r="AB48" s="17">
        <f ca="1" t="shared" si="6"/>
        <v>1.60470753739723</v>
      </c>
      <c r="AC48" s="17">
        <f ca="1" t="shared" si="7"/>
        <v>1.94335971195596</v>
      </c>
      <c r="AD48" s="17">
        <f ca="1" t="shared" si="8"/>
        <v>2.44904902265791</v>
      </c>
      <c r="AE48" s="16">
        <f ca="1" t="shared" si="9"/>
        <v>4599.53866105621</v>
      </c>
      <c r="AF48" s="16">
        <f ca="1" t="shared" si="10"/>
        <v>5267.79194602003</v>
      </c>
      <c r="AG48" s="16">
        <f ca="1" t="shared" si="11"/>
        <v>6391.54783107915</v>
      </c>
      <c r="AH48" s="16">
        <f ca="1" t="shared" si="12"/>
        <v>7740.39895899362</v>
      </c>
      <c r="AI48" s="16">
        <f ca="1" t="shared" si="13"/>
        <v>9754.55876175703</v>
      </c>
      <c r="AJ48" s="18">
        <f ca="1" t="shared" si="14"/>
        <v>43611.7851039612</v>
      </c>
      <c r="AK48" s="18">
        <f ca="1" t="shared" si="15"/>
        <v>57606.6594734727</v>
      </c>
      <c r="AL48" s="18">
        <f ca="1" t="shared" si="16"/>
        <v>49560.0458398788</v>
      </c>
      <c r="AM48" s="18">
        <f ca="1" t="shared" si="17"/>
        <v>85757.0464180793</v>
      </c>
      <c r="AN48" s="18">
        <f ca="1" t="shared" si="18"/>
        <v>107334.839183258</v>
      </c>
      <c r="AO48" s="18">
        <f ca="1">C48/'Ejercicio 3 - TIR'!$D$7</f>
        <v>16289.2449468058</v>
      </c>
      <c r="AP48" s="18">
        <f ca="1" t="shared" si="19"/>
        <v>27322.5401571554</v>
      </c>
      <c r="AQ48" s="18">
        <f ca="1" t="shared" si="20"/>
        <v>41317.4145266669</v>
      </c>
      <c r="AR48" s="18">
        <f ca="1" t="shared" si="21"/>
        <v>33270.800893073</v>
      </c>
      <c r="AS48" s="18">
        <f ca="1" t="shared" si="22"/>
        <v>69467.8014712735</v>
      </c>
      <c r="AT48" s="18">
        <f ca="1" t="shared" si="23"/>
        <v>91045.5942364526</v>
      </c>
      <c r="AU48" s="18">
        <f ca="1">AP48*'Ejercicio 3 - TIR'!$D$5</f>
        <v>13661.2700785777</v>
      </c>
      <c r="AV48" s="18">
        <f ca="1">AQ48*'Ejercicio 3 - TIR'!$D$5</f>
        <v>20658.7072633334</v>
      </c>
      <c r="AW48" s="18">
        <f ca="1">AR48*'Ejercicio 3 - TIR'!$D$5</f>
        <v>16635.4004465365</v>
      </c>
      <c r="AX48" s="18">
        <f ca="1">AS48*'Ejercicio 3 - TIR'!$D$5</f>
        <v>34733.9007356368</v>
      </c>
      <c r="AY48" s="18">
        <f ca="1">AT48*'Ejercicio 3 - TIR'!$D$5</f>
        <v>45522.7971182263</v>
      </c>
      <c r="AZ48" s="18">
        <f ca="1" t="shared" ref="AZ48:BD48" si="354">AJ48-AU48-AE48</f>
        <v>25350.9763643273</v>
      </c>
      <c r="BA48" s="18">
        <f ca="1" t="shared" si="354"/>
        <v>31680.1602641192</v>
      </c>
      <c r="BB48" s="18">
        <f ca="1" t="shared" si="354"/>
        <v>26533.0975622631</v>
      </c>
      <c r="BC48" s="18">
        <f ca="1" t="shared" si="354"/>
        <v>43282.746723449</v>
      </c>
      <c r="BD48" s="18">
        <f ca="1" t="shared" si="354"/>
        <v>52057.4833032751</v>
      </c>
      <c r="BE48" s="18">
        <f ca="1" t="shared" ref="BE48:BI48" si="355">AZ48/Z48</f>
        <v>21952.8326897193</v>
      </c>
      <c r="BF48" s="18">
        <f ca="1" t="shared" si="355"/>
        <v>23953.4959634696</v>
      </c>
      <c r="BG48" s="18">
        <f ca="1" t="shared" si="355"/>
        <v>16534.5378792815</v>
      </c>
      <c r="BH48" s="18">
        <f ca="1" t="shared" si="355"/>
        <v>22272.1230954641</v>
      </c>
      <c r="BI48" s="18">
        <f ca="1" t="shared" si="355"/>
        <v>21256.2030492872</v>
      </c>
      <c r="BJ48" s="18">
        <f ca="1" t="shared" si="26"/>
        <v>72771.3752839702</v>
      </c>
      <c r="BK48" s="18">
        <f ca="1" t="shared" si="27"/>
        <v>39893.1594168101</v>
      </c>
      <c r="BL48" s="18">
        <f ca="1" t="shared" si="28"/>
        <v>112664.53470078</v>
      </c>
      <c r="BM48" s="18">
        <f ca="1">BK48*'Ejercicio 3 - TIR'!$D$5</f>
        <v>19946.579708405</v>
      </c>
      <c r="BN48" s="18">
        <f ca="1" t="shared" si="29"/>
        <v>92717.9549923752</v>
      </c>
      <c r="BO48" s="18">
        <f ca="1" t="shared" si="30"/>
        <v>37858.7582913101</v>
      </c>
      <c r="BP48" s="18">
        <f ca="1" t="shared" si="31"/>
        <v>-111160.360551936</v>
      </c>
      <c r="BQ48" s="18">
        <f ca="1" t="shared" ref="BQ48:BT48" si="356">BE48</f>
        <v>21952.8326897193</v>
      </c>
      <c r="BR48" s="18">
        <f ca="1" t="shared" si="356"/>
        <v>23953.4959634696</v>
      </c>
      <c r="BS48" s="18">
        <f ca="1" t="shared" si="356"/>
        <v>16534.5378792815</v>
      </c>
      <c r="BT48" s="18">
        <f ca="1" t="shared" si="356"/>
        <v>22272.1230954641</v>
      </c>
      <c r="BU48" s="18">
        <f ca="1" t="shared" si="33"/>
        <v>59114.9613405974</v>
      </c>
      <c r="BV48" s="20">
        <f ca="1" t="shared" si="34"/>
        <v>7.83356631207039</v>
      </c>
    </row>
    <row r="49" ht="15" customHeight="1" spans="1:74">
      <c r="A49" s="16">
        <v>48</v>
      </c>
      <c r="B49" s="17">
        <f ca="1" t="shared" ref="B49:F49" si="357">RAND()</f>
        <v>0.681871949430268</v>
      </c>
      <c r="C49" s="18">
        <f ca="1">IF(B49&lt;=('Ejercicio 3 - TIR'!$D$13-'Ejercicio 3 - TIR'!$C$13)/('Ejercicio 3 - TIR'!$E$13-'Ejercicio 3 - TIR'!$C$13),'Ejercicio 3 - TIR'!$C$13+SQRT(('Ejercicio 3 - TIR'!$E$13-'Ejercicio 3 - TIR'!$C$13)*('Ejercicio 3 - TIR'!$D$13-'Ejercicio 3 - TIR'!$C$13)*B49),'Ejercicio 3 - TIR'!$E$13-SQRT(('Ejercicio 3 - TIR'!$E$13-'Ejercicio 3 - TIR'!$C$13)*('Ejercicio 3 - TIR'!$E$13-'Ejercicio 3 - TIR'!$D$13)*(1-B49)))</f>
        <v>80461.4826385501</v>
      </c>
      <c r="D49" s="17">
        <f ca="1" t="shared" si="357"/>
        <v>0.839893223753625</v>
      </c>
      <c r="E49" s="18">
        <f ca="1">IF(D49&lt;=('Ejercicio 3 - TIR'!$D$14-'Ejercicio 3 - TIR'!$C$14)/('Ejercicio 3 - TIR'!$E$14-'Ejercicio 3 - TIR'!$C$14),'Ejercicio 3 - TIR'!$C$14+SQRT(('Ejercicio 3 - TIR'!$E$14-'Ejercicio 3 - TIR'!$C$14)*('Ejercicio 3 - TIR'!$D$14-'Ejercicio 3 - TIR'!$C$14)*D49),'Ejercicio 3 - TIR'!$E$14-SQRT(('Ejercicio 3 - TIR'!$E$14-'Ejercicio 3 - TIR'!$C$14)*('Ejercicio 3 - TIR'!$E$14-'Ejercicio 3 - TIR'!$D$14)*(1-D49)))</f>
        <v>35099.386116316</v>
      </c>
      <c r="F49" s="17">
        <f ca="1" t="shared" si="357"/>
        <v>0.0740465117834317</v>
      </c>
      <c r="G49" s="18">
        <f ca="1">IF(F49&lt;=('Ejercicio 3 - TIR'!$D$18-'Ejercicio 3 - TIR'!$C$18)/('Ejercicio 3 - TIR'!$E$18-'Ejercicio 3 - TIR'!$C$18),'Ejercicio 3 - TIR'!$C$18+SQRT(('Ejercicio 3 - TIR'!$E$18-'Ejercicio 3 - TIR'!$C$18)*('Ejercicio 3 - TIR'!$D$18-'Ejercicio 3 - TIR'!$C$18)*F49),'Ejercicio 3 - TIR'!$E$18-SQRT(('Ejercicio 3 - TIR'!$E$18-'Ejercicio 3 - TIR'!$C$18)*('Ejercicio 3 - TIR'!$E$18-'Ejercicio 3 - TIR'!$D$18)*(1-F49)))</f>
        <v>33332.713124095</v>
      </c>
      <c r="H49" s="17">
        <f ca="1" t="shared" ref="H49:L49" si="358">RAND()</f>
        <v>0.0153837118556421</v>
      </c>
      <c r="I49" s="18">
        <f ca="1">IF(H49&lt;=('Ejercicio 3 - TIR'!$D$18-'Ejercicio 3 - TIR'!$C$18)/('Ejercicio 3 - TIR'!$E$18-'Ejercicio 3 - TIR'!$C$18),'Ejercicio 3 - TIR'!$C$18+SQRT(('Ejercicio 3 - TIR'!$E$18-'Ejercicio 3 - TIR'!$C$18)*('Ejercicio 3 - TIR'!$D$18-'Ejercicio 3 - TIR'!$C$18)*H49),'Ejercicio 3 - TIR'!$E$18-SQRT(('Ejercicio 3 - TIR'!$E$18-'Ejercicio 3 - TIR'!$C$18)*('Ejercicio 3 - TIR'!$E$18-'Ejercicio 3 - TIR'!$D$18)*(1-H49)))</f>
        <v>31519.0644418017</v>
      </c>
      <c r="J49" s="17">
        <f ca="1" t="shared" si="358"/>
        <v>0.958958309197532</v>
      </c>
      <c r="K49" s="18">
        <f ca="1">IF(J49&lt;=('Ejercicio 3 - TIR'!$D$18-'Ejercicio 3 - TIR'!$C$18)/('Ejercicio 3 - TIR'!$E$18-'Ejercicio 3 - TIR'!$C$18),'Ejercicio 3 - TIR'!$C$18+SQRT(('Ejercicio 3 - TIR'!$E$18-'Ejercicio 3 - TIR'!$C$18)*('Ejercicio 3 - TIR'!$D$18-'Ejercicio 3 - TIR'!$C$18)*J49),'Ejercicio 3 - TIR'!$E$18-SQRT(('Ejercicio 3 - TIR'!$E$18-'Ejercicio 3 - TIR'!$C$18)*('Ejercicio 3 - TIR'!$E$18-'Ejercicio 3 - TIR'!$D$18)*(1-J49)))</f>
        <v>43245.5408781664</v>
      </c>
      <c r="L49" s="17">
        <f ca="1" t="shared" si="358"/>
        <v>0.485113640951749</v>
      </c>
      <c r="M49" s="18">
        <f ca="1">IF(L49&lt;=('Ejercicio 3 - TIR'!$D$18-'Ejercicio 3 - TIR'!$C$18)/('Ejercicio 3 - TIR'!$E$18-'Ejercicio 3 - TIR'!$C$18),'Ejercicio 3 - TIR'!$C$18+SQRT(('Ejercicio 3 - TIR'!$E$18-'Ejercicio 3 - TIR'!$C$18)*('Ejercicio 3 - TIR'!$D$18-'Ejercicio 3 - TIR'!$C$18)*L49),'Ejercicio 3 - TIR'!$E$18-SQRT(('Ejercicio 3 - TIR'!$E$18-'Ejercicio 3 - TIR'!$C$18)*('Ejercicio 3 - TIR'!$E$18-'Ejercicio 3 - TIR'!$D$18)*(1-L49)))</f>
        <v>38530.3602586739</v>
      </c>
      <c r="N49" s="17">
        <f ca="1" t="shared" ref="N49:R49" si="359">RAND()</f>
        <v>0.166482760929715</v>
      </c>
      <c r="O49" s="18">
        <f ca="1">IF(N49&lt;=('Ejercicio 3 - TIR'!$D$18-'Ejercicio 3 - TIR'!$C$18)/('Ejercicio 3 - TIR'!$E$18-'Ejercicio 3 - TIR'!$C$18),'Ejercicio 3 - TIR'!$C$18+SQRT(('Ejercicio 3 - TIR'!$E$18-'Ejercicio 3 - TIR'!$C$18)*('Ejercicio 3 - TIR'!$D$18-'Ejercicio 3 - TIR'!$C$18)*N49),'Ejercicio 3 - TIR'!$E$18-SQRT(('Ejercicio 3 - TIR'!$E$18-'Ejercicio 3 - TIR'!$C$18)*('Ejercicio 3 - TIR'!$E$18-'Ejercicio 3 - TIR'!$D$18)*(1-N49)))</f>
        <v>34997.2406525459</v>
      </c>
      <c r="P49" s="17">
        <f ca="1" t="shared" si="359"/>
        <v>0.228418720727762</v>
      </c>
      <c r="Q49" s="19">
        <f ca="1">IF(P49&lt;=('Ejercicio 3 - TIR'!$D$22-'Ejercicio 3 - TIR'!$C$22)/('Ejercicio 3 - TIR'!$E$22-'Ejercicio 3 - TIR'!$C$22),'Ejercicio 3 - TIR'!$C$22+SQRT(('Ejercicio 3 - TIR'!$E$22-'Ejercicio 3 - TIR'!$C$22)*('Ejercicio 3 - TIR'!$D$22-'Ejercicio 3 - TIR'!$C$22)*P49),'Ejercicio 3 - TIR'!$E$22-SQRT(('Ejercicio 3 - TIR'!$E$22-'Ejercicio 3 - TIR'!$C$22)*('Ejercicio 3 - TIR'!$E$22-'Ejercicio 3 - TIR'!$D$22)*(1-P49)))</f>
        <v>0.140276925242994</v>
      </c>
      <c r="R49" s="17">
        <f ca="1" t="shared" si="359"/>
        <v>0.276693887192964</v>
      </c>
      <c r="S49" s="19">
        <f ca="1">IF(R49&lt;=('Ejercicio 3 - TIR'!$D$23-'Ejercicio 3 - TIR'!$C$23)/('Ejercicio 3 - TIR'!$E$23-'Ejercicio 3 - TIR'!$C$23),'Ejercicio 3 - TIR'!$C$23+SQRT(('Ejercicio 3 - TIR'!$E$23-'Ejercicio 3 - TIR'!$C$23)*('Ejercicio 3 - TIR'!$D$23-'Ejercicio 3 - TIR'!$C$23)*R49),'Ejercicio 3 - TIR'!$E$23-SQRT(('Ejercicio 3 - TIR'!$E$23-'Ejercicio 3 - TIR'!$C$23)*('Ejercicio 3 - TIR'!$E$23-'Ejercicio 3 - TIR'!$D$23)*(1-R49)))</f>
        <v>0.142317011380275</v>
      </c>
      <c r="T49" s="17">
        <f ca="1" t="shared" ref="T49:X49" si="360">RAND()</f>
        <v>0.72334487904993</v>
      </c>
      <c r="U49" s="19">
        <f ca="1">IF(T49&lt;=('Ejercicio 3 - TIR'!$D$24-'Ejercicio 3 - TIR'!$C$24)/('Ejercicio 3 - TIR'!$E$24-'Ejercicio 3 - TIR'!$C$24),'Ejercicio 3 - TIR'!$C$24+SQRT(('Ejercicio 3 - TIR'!$E$24-'Ejercicio 3 - TIR'!$C$24)*('Ejercicio 3 - TIR'!$D$24-'Ejercicio 3 - TIR'!$C$24)*T49),'Ejercicio 3 - TIR'!$E$24-SQRT(('Ejercicio 3 - TIR'!$E$24-'Ejercicio 3 - TIR'!$C$24)*('Ejercicio 3 - TIR'!$E$24-'Ejercicio 3 - TIR'!$D$24)*(1-T49)))</f>
        <v>0.192167746432238</v>
      </c>
      <c r="V49" s="17">
        <f ca="1" t="shared" si="360"/>
        <v>0.479007711437858</v>
      </c>
      <c r="W49" s="19">
        <f ca="1">IF(V49&lt;=('Ejercicio 3 - TIR'!$D$25-'Ejercicio 3 - TIR'!$C$25)/('Ejercicio 3 - TIR'!$E$25-'Ejercicio 3 - TIR'!$C$25),'Ejercicio 3 - TIR'!$C$25+SQRT(('Ejercicio 3 - TIR'!$E$25-'Ejercicio 3 - TIR'!$C$25)*('Ejercicio 3 - TIR'!$D$25-'Ejercicio 3 - TIR'!$C$25)*V49),'Ejercicio 3 - TIR'!$E$25-SQRT(('Ejercicio 3 - TIR'!$E$25-'Ejercicio 3 - TIR'!$C$25)*('Ejercicio 3 - TIR'!$E$25-'Ejercicio 3 - TIR'!$D$25)*(1-V49)))</f>
        <v>0.207297857079913</v>
      </c>
      <c r="X49" s="17">
        <f ca="1" t="shared" si="360"/>
        <v>0.26432799027088</v>
      </c>
      <c r="Y49" s="19">
        <f ca="1">IF(X49&lt;=('Ejercicio 3 - TIR'!$D$26-'Ejercicio 3 - TIR'!$C$26)/('Ejercicio 3 - TIR'!$E$26-'Ejercicio 3 - TIR'!$C$26),'Ejercicio 3 - TIR'!$C$26+SQRT(('Ejercicio 3 - TIR'!$E$26-'Ejercicio 3 - TIR'!$C$26)*('Ejercicio 3 - TIR'!$D$26-'Ejercicio 3 - TIR'!$C$26)*X49),'Ejercicio 3 - TIR'!$E$26-SQRT(('Ejercicio 3 - TIR'!$E$26-'Ejercicio 3 - TIR'!$C$26)*('Ejercicio 3 - TIR'!$E$26-'Ejercicio 3 - TIR'!$D$26)*(1-X49)))</f>
        <v>0.216714894230211</v>
      </c>
      <c r="Z49" s="17">
        <f ca="1" t="shared" si="4"/>
        <v>1.14027692524299</v>
      </c>
      <c r="AA49" s="17">
        <f ca="1" t="shared" si="5"/>
        <v>1.30255772938947</v>
      </c>
      <c r="AB49" s="17">
        <f ca="1" t="shared" si="6"/>
        <v>1.55286731284413</v>
      </c>
      <c r="AC49" s="17">
        <f ca="1" t="shared" si="7"/>
        <v>1.87477337912617</v>
      </c>
      <c r="AD49" s="17">
        <f ca="1" t="shared" si="8"/>
        <v>2.28106469368911</v>
      </c>
      <c r="AE49" s="16">
        <f ca="1" t="shared" si="9"/>
        <v>4923.63396231345</v>
      </c>
      <c r="AF49" s="16">
        <f ca="1" t="shared" si="10"/>
        <v>5624.35083296032</v>
      </c>
      <c r="AG49" s="16">
        <f ca="1" t="shared" si="11"/>
        <v>6705.16965767458</v>
      </c>
      <c r="AH49" s="16">
        <f ca="1" t="shared" si="12"/>
        <v>8095.13695906778</v>
      </c>
      <c r="AI49" s="16">
        <f ca="1" t="shared" si="13"/>
        <v>9849.47370893123</v>
      </c>
      <c r="AJ49" s="18">
        <f ca="1" t="shared" si="14"/>
        <v>38008.5236311498</v>
      </c>
      <c r="AK49" s="18">
        <f ca="1" t="shared" si="15"/>
        <v>41055.4010117935</v>
      </c>
      <c r="AL49" s="18">
        <f ca="1" t="shared" si="16"/>
        <v>67154.5868559694</v>
      </c>
      <c r="AM49" s="18">
        <f ca="1" t="shared" si="17"/>
        <v>72235.6937011025</v>
      </c>
      <c r="AN49" s="18">
        <f ca="1" t="shared" si="18"/>
        <v>79830.9700290636</v>
      </c>
      <c r="AO49" s="18">
        <f ca="1">C49/'Ejercicio 3 - TIR'!$D$7</f>
        <v>16092.29652771</v>
      </c>
      <c r="AP49" s="18">
        <f ca="1" t="shared" si="19"/>
        <v>21916.2271034398</v>
      </c>
      <c r="AQ49" s="18">
        <f ca="1" t="shared" si="20"/>
        <v>24963.1044840835</v>
      </c>
      <c r="AR49" s="18">
        <f ca="1" t="shared" si="21"/>
        <v>51062.2903282594</v>
      </c>
      <c r="AS49" s="18">
        <f ca="1" t="shared" si="22"/>
        <v>56143.3971733925</v>
      </c>
      <c r="AT49" s="18">
        <f ca="1" t="shared" si="23"/>
        <v>63738.6735013536</v>
      </c>
      <c r="AU49" s="18">
        <f ca="1">AP49*'Ejercicio 3 - TIR'!$D$5</f>
        <v>10958.1135517199</v>
      </c>
      <c r="AV49" s="18">
        <f ca="1">AQ49*'Ejercicio 3 - TIR'!$D$5</f>
        <v>12481.5522420417</v>
      </c>
      <c r="AW49" s="18">
        <f ca="1">AR49*'Ejercicio 3 - TIR'!$D$5</f>
        <v>25531.1451641297</v>
      </c>
      <c r="AX49" s="18">
        <f ca="1">AS49*'Ejercicio 3 - TIR'!$D$5</f>
        <v>28071.6985866963</v>
      </c>
      <c r="AY49" s="18">
        <f ca="1">AT49*'Ejercicio 3 - TIR'!$D$5</f>
        <v>31869.3367506768</v>
      </c>
      <c r="AZ49" s="18">
        <f ca="1" t="shared" ref="AZ49:BD49" si="361">AJ49-AU49-AE49</f>
        <v>22126.7761171165</v>
      </c>
      <c r="BA49" s="18">
        <f ca="1" t="shared" si="361"/>
        <v>22949.4979367914</v>
      </c>
      <c r="BB49" s="18">
        <f ca="1" t="shared" si="361"/>
        <v>34918.2720341651</v>
      </c>
      <c r="BC49" s="18">
        <f ca="1" t="shared" si="361"/>
        <v>36068.8581553385</v>
      </c>
      <c r="BD49" s="18">
        <f ca="1" t="shared" si="361"/>
        <v>38112.1595694556</v>
      </c>
      <c r="BE49" s="18">
        <f ca="1" t="shared" ref="BE49:BI49" si="362">AZ49/Z49</f>
        <v>19404.7389956621</v>
      </c>
      <c r="BF49" s="18">
        <f ca="1" t="shared" si="362"/>
        <v>17618.7952510545</v>
      </c>
      <c r="BG49" s="18">
        <f ca="1" t="shared" si="362"/>
        <v>22486.320463666</v>
      </c>
      <c r="BH49" s="18">
        <f ca="1" t="shared" si="362"/>
        <v>19239.0496669791</v>
      </c>
      <c r="BI49" s="18">
        <f ca="1" t="shared" si="362"/>
        <v>16708.0572834687</v>
      </c>
      <c r="BJ49" s="18">
        <f ca="1" t="shared" si="26"/>
        <v>80063.9704400901</v>
      </c>
      <c r="BK49" s="18">
        <f ca="1" t="shared" si="27"/>
        <v>36707.5694497352</v>
      </c>
      <c r="BL49" s="18">
        <f ca="1" t="shared" si="28"/>
        <v>116771.539889825</v>
      </c>
      <c r="BM49" s="18">
        <f ca="1">BK49*'Ejercicio 3 - TIR'!$D$5</f>
        <v>18353.7847248676</v>
      </c>
      <c r="BN49" s="18">
        <f ca="1" t="shared" si="29"/>
        <v>98417.7551649577</v>
      </c>
      <c r="BO49" s="18">
        <f ca="1" t="shared" si="30"/>
        <v>43145.534380171</v>
      </c>
      <c r="BP49" s="18">
        <f ca="1" t="shared" si="31"/>
        <v>-115560.868754866</v>
      </c>
      <c r="BQ49" s="18">
        <f ca="1" t="shared" ref="BQ49:BT49" si="363">BE49</f>
        <v>19404.7389956621</v>
      </c>
      <c r="BR49" s="18">
        <f ca="1" t="shared" si="363"/>
        <v>17618.7952510545</v>
      </c>
      <c r="BS49" s="18">
        <f ca="1" t="shared" si="363"/>
        <v>22486.320463666</v>
      </c>
      <c r="BT49" s="18">
        <f ca="1" t="shared" si="363"/>
        <v>19239.0496669791</v>
      </c>
      <c r="BU49" s="18">
        <f ca="1" t="shared" si="33"/>
        <v>59853.5916636397</v>
      </c>
      <c r="BV49" s="20">
        <f ca="1" t="shared" si="34"/>
        <v>5.27302389704125</v>
      </c>
    </row>
    <row r="50" ht="15" customHeight="1" spans="1:74">
      <c r="A50" s="16">
        <v>49</v>
      </c>
      <c r="B50" s="17">
        <f ca="1" t="shared" ref="B50:F50" si="364">RAND()</f>
        <v>0.657050124633186</v>
      </c>
      <c r="C50" s="18">
        <f ca="1">IF(B50&lt;=('Ejercicio 3 - TIR'!$D$13-'Ejercicio 3 - TIR'!$C$13)/('Ejercicio 3 - TIR'!$E$13-'Ejercicio 3 - TIR'!$C$13),'Ejercicio 3 - TIR'!$C$13+SQRT(('Ejercicio 3 - TIR'!$E$13-'Ejercicio 3 - TIR'!$C$13)*('Ejercicio 3 - TIR'!$D$13-'Ejercicio 3 - TIR'!$C$13)*B50),'Ejercicio 3 - TIR'!$E$13-SQRT(('Ejercicio 3 - TIR'!$E$13-'Ejercicio 3 - TIR'!$C$13)*('Ejercicio 3 - TIR'!$E$13-'Ejercicio 3 - TIR'!$D$13)*(1-B50)))</f>
        <v>79713.5550073411</v>
      </c>
      <c r="D50" s="17">
        <f ca="1" t="shared" si="364"/>
        <v>0.655715201316924</v>
      </c>
      <c r="E50" s="18">
        <f ca="1">IF(D50&lt;=('Ejercicio 3 - TIR'!$D$14-'Ejercicio 3 - TIR'!$C$14)/('Ejercicio 3 - TIR'!$E$14-'Ejercicio 3 - TIR'!$C$14),'Ejercicio 3 - TIR'!$C$14+SQRT(('Ejercicio 3 - TIR'!$E$14-'Ejercicio 3 - TIR'!$C$14)*('Ejercicio 3 - TIR'!$D$14-'Ejercicio 3 - TIR'!$C$14)*D50),'Ejercicio 3 - TIR'!$E$14-SQRT(('Ejercicio 3 - TIR'!$E$14-'Ejercicio 3 - TIR'!$C$14)*('Ejercicio 3 - TIR'!$E$14-'Ejercicio 3 - TIR'!$D$14)*(1-D50)))</f>
        <v>32813.7130726319</v>
      </c>
      <c r="F50" s="17">
        <f ca="1" t="shared" si="364"/>
        <v>0.0989328702999617</v>
      </c>
      <c r="G50" s="18">
        <f ca="1">IF(F50&lt;=('Ejercicio 3 - TIR'!$D$18-'Ejercicio 3 - TIR'!$C$18)/('Ejercicio 3 - TIR'!$E$18-'Ejercicio 3 - TIR'!$C$18),'Ejercicio 3 - TIR'!$C$18+SQRT(('Ejercicio 3 - TIR'!$E$18-'Ejercicio 3 - TIR'!$C$18)*('Ejercicio 3 - TIR'!$D$18-'Ejercicio 3 - TIR'!$C$18)*F50),'Ejercicio 3 - TIR'!$E$18-SQRT(('Ejercicio 3 - TIR'!$E$18-'Ejercicio 3 - TIR'!$C$18)*('Ejercicio 3 - TIR'!$E$18-'Ejercicio 3 - TIR'!$D$18)*(1-F50)))</f>
        <v>33852.2630420305</v>
      </c>
      <c r="H50" s="17">
        <f ca="1" t="shared" ref="H50:L50" si="365">RAND()</f>
        <v>0.157428532758613</v>
      </c>
      <c r="I50" s="18">
        <f ca="1">IF(H50&lt;=('Ejercicio 3 - TIR'!$D$18-'Ejercicio 3 - TIR'!$C$18)/('Ejercicio 3 - TIR'!$E$18-'Ejercicio 3 - TIR'!$C$18),'Ejercicio 3 - TIR'!$C$18+SQRT(('Ejercicio 3 - TIR'!$E$18-'Ejercicio 3 - TIR'!$C$18)*('Ejercicio 3 - TIR'!$D$18-'Ejercicio 3 - TIR'!$C$18)*H50),'Ejercicio 3 - TIR'!$E$18-SQRT(('Ejercicio 3 - TIR'!$E$18-'Ejercicio 3 - TIR'!$C$18)*('Ejercicio 3 - TIR'!$E$18-'Ejercicio 3 - TIR'!$D$18)*(1-H50)))</f>
        <v>34859.4526352041</v>
      </c>
      <c r="J50" s="17">
        <f ca="1" t="shared" si="365"/>
        <v>0.38381059853951</v>
      </c>
      <c r="K50" s="18">
        <f ca="1">IF(J50&lt;=('Ejercicio 3 - TIR'!$D$18-'Ejercicio 3 - TIR'!$C$18)/('Ejercicio 3 - TIR'!$E$18-'Ejercicio 3 - TIR'!$C$18),'Ejercicio 3 - TIR'!$C$18+SQRT(('Ejercicio 3 - TIR'!$E$18-'Ejercicio 3 - TIR'!$C$18)*('Ejercicio 3 - TIR'!$D$18-'Ejercicio 3 - TIR'!$C$18)*J50),'Ejercicio 3 - TIR'!$E$18-SQRT(('Ejercicio 3 - TIR'!$E$18-'Ejercicio 3 - TIR'!$C$18)*('Ejercicio 3 - TIR'!$E$18-'Ejercicio 3 - TIR'!$D$18)*(1-J50)))</f>
        <v>37587.5944660298</v>
      </c>
      <c r="L50" s="17">
        <f ca="1" t="shared" si="365"/>
        <v>0.731363766758558</v>
      </c>
      <c r="M50" s="18">
        <f ca="1">IF(L50&lt;=('Ejercicio 3 - TIR'!$D$18-'Ejercicio 3 - TIR'!$C$18)/('Ejercicio 3 - TIR'!$E$18-'Ejercicio 3 - TIR'!$C$18),'Ejercicio 3 - TIR'!$C$18+SQRT(('Ejercicio 3 - TIR'!$E$18-'Ejercicio 3 - TIR'!$C$18)*('Ejercicio 3 - TIR'!$D$18-'Ejercicio 3 - TIR'!$C$18)*L50),'Ejercicio 3 - TIR'!$E$18-SQRT(('Ejercicio 3 - TIR'!$E$18-'Ejercicio 3 - TIR'!$C$18)*('Ejercicio 3 - TIR'!$E$18-'Ejercicio 3 - TIR'!$D$18)*(1-L50)))</f>
        <v>40511.3791101154</v>
      </c>
      <c r="N50" s="17">
        <f ca="1" t="shared" ref="N50:R50" si="366">RAND()</f>
        <v>0.917432121674886</v>
      </c>
      <c r="O50" s="18">
        <f ca="1">IF(N50&lt;=('Ejercicio 3 - TIR'!$D$18-'Ejercicio 3 - TIR'!$C$18)/('Ejercicio 3 - TIR'!$E$18-'Ejercicio 3 - TIR'!$C$18),'Ejercicio 3 - TIR'!$C$18+SQRT(('Ejercicio 3 - TIR'!$E$18-'Ejercicio 3 - TIR'!$C$18)*('Ejercicio 3 - TIR'!$D$18-'Ejercicio 3 - TIR'!$C$18)*N50),'Ejercicio 3 - TIR'!$E$18-SQRT(('Ejercicio 3 - TIR'!$E$18-'Ejercicio 3 - TIR'!$C$18)*('Ejercicio 3 - TIR'!$E$18-'Ejercicio 3 - TIR'!$D$18)*(1-N50)))</f>
        <v>42511.5083133787</v>
      </c>
      <c r="P50" s="17">
        <f ca="1" t="shared" si="366"/>
        <v>0.680709135031097</v>
      </c>
      <c r="Q50" s="19">
        <f ca="1">IF(P50&lt;=('Ejercicio 3 - TIR'!$D$22-'Ejercicio 3 - TIR'!$C$22)/('Ejercicio 3 - TIR'!$E$22-'Ejercicio 3 - TIR'!$C$22),'Ejercicio 3 - TIR'!$C$22+SQRT(('Ejercicio 3 - TIR'!$E$22-'Ejercicio 3 - TIR'!$C$22)*('Ejercicio 3 - TIR'!$D$22-'Ejercicio 3 - TIR'!$C$22)*P50),'Ejercicio 3 - TIR'!$E$22-SQRT(('Ejercicio 3 - TIR'!$E$22-'Ejercicio 3 - TIR'!$C$22)*('Ejercicio 3 - TIR'!$E$22-'Ejercicio 3 - TIR'!$D$22)*(1-P50)))</f>
        <v>0.156026607312605</v>
      </c>
      <c r="R50" s="17">
        <f ca="1" t="shared" si="366"/>
        <v>0.434304390247838</v>
      </c>
      <c r="S50" s="19">
        <f ca="1">IF(R50&lt;=('Ejercicio 3 - TIR'!$D$23-'Ejercicio 3 - TIR'!$C$23)/('Ejercicio 3 - TIR'!$E$23-'Ejercicio 3 - TIR'!$C$23),'Ejercicio 3 - TIR'!$C$23+SQRT(('Ejercicio 3 - TIR'!$E$23-'Ejercicio 3 - TIR'!$C$23)*('Ejercicio 3 - TIR'!$D$23-'Ejercicio 3 - TIR'!$C$23)*R50),'Ejercicio 3 - TIR'!$E$23-SQRT(('Ejercicio 3 - TIR'!$E$23-'Ejercicio 3 - TIR'!$C$23)*('Ejercicio 3 - TIR'!$E$23-'Ejercicio 3 - TIR'!$D$23)*(1-R50)))</f>
        <v>0.147959755049823</v>
      </c>
      <c r="T50" s="17">
        <f ca="1" t="shared" ref="T50:X50" si="367">RAND()</f>
        <v>0.582754089123498</v>
      </c>
      <c r="U50" s="19">
        <f ca="1">IF(T50&lt;=('Ejercicio 3 - TIR'!$D$24-'Ejercicio 3 - TIR'!$C$24)/('Ejercicio 3 - TIR'!$E$24-'Ejercicio 3 - TIR'!$C$24),'Ejercicio 3 - TIR'!$C$24+SQRT(('Ejercicio 3 - TIR'!$E$24-'Ejercicio 3 - TIR'!$C$24)*('Ejercicio 3 - TIR'!$D$24-'Ejercicio 3 - TIR'!$C$24)*T50),'Ejercicio 3 - TIR'!$E$24-SQRT(('Ejercicio 3 - TIR'!$E$24-'Ejercicio 3 - TIR'!$C$24)*('Ejercicio 3 - TIR'!$E$24-'Ejercicio 3 - TIR'!$D$24)*(1-T50)))</f>
        <v>0.185819763744904</v>
      </c>
      <c r="V50" s="17">
        <f ca="1" t="shared" si="367"/>
        <v>0.96771970609246</v>
      </c>
      <c r="W50" s="19">
        <f ca="1">IF(V50&lt;=('Ejercicio 3 - TIR'!$D$25-'Ejercicio 3 - TIR'!$C$25)/('Ejercicio 3 - TIR'!$E$25-'Ejercicio 3 - TIR'!$C$25),'Ejercicio 3 - TIR'!$C$25+SQRT(('Ejercicio 3 - TIR'!$E$25-'Ejercicio 3 - TIR'!$C$25)*('Ejercicio 3 - TIR'!$D$25-'Ejercicio 3 - TIR'!$C$25)*V50),'Ejercicio 3 - TIR'!$E$25-SQRT(('Ejercicio 3 - TIR'!$E$25-'Ejercicio 3 - TIR'!$C$25)*('Ejercicio 3 - TIR'!$E$25-'Ejercicio 3 - TIR'!$D$25)*(1-V50)))</f>
        <v>0.239370746560723</v>
      </c>
      <c r="X50" s="17">
        <f ca="1" t="shared" si="367"/>
        <v>0.823502652019642</v>
      </c>
      <c r="Y50" s="19">
        <f ca="1">IF(X50&lt;=('Ejercicio 3 - TIR'!$D$26-'Ejercicio 3 - TIR'!$C$26)/('Ejercicio 3 - TIR'!$E$26-'Ejercicio 3 - TIR'!$C$26),'Ejercicio 3 - TIR'!$C$26+SQRT(('Ejercicio 3 - TIR'!$E$26-'Ejercicio 3 - TIR'!$C$26)*('Ejercicio 3 - TIR'!$D$26-'Ejercicio 3 - TIR'!$C$26)*X50),'Ejercicio 3 - TIR'!$E$26-SQRT(('Ejercicio 3 - TIR'!$E$26-'Ejercicio 3 - TIR'!$C$26)*('Ejercicio 3 - TIR'!$E$26-'Ejercicio 3 - TIR'!$D$26)*(1-X50)))</f>
        <v>0.249127914241277</v>
      </c>
      <c r="Z50" s="17">
        <f ca="1" t="shared" si="4"/>
        <v>1.15602660731261</v>
      </c>
      <c r="AA50" s="17">
        <f ca="1" t="shared" si="5"/>
        <v>1.32707202096166</v>
      </c>
      <c r="AB50" s="17">
        <f ca="1" t="shared" si="6"/>
        <v>1.57366823036922</v>
      </c>
      <c r="AC50" s="17">
        <f ca="1" t="shared" si="7"/>
        <v>1.9503583695116</v>
      </c>
      <c r="AD50" s="17">
        <f ca="1" t="shared" si="8"/>
        <v>2.43624708213104</v>
      </c>
      <c r="AE50" s="16">
        <f ca="1" t="shared" si="9"/>
        <v>5119.81232405205</v>
      </c>
      <c r="AF50" s="16">
        <f ca="1" t="shared" si="10"/>
        <v>5877.33850141985</v>
      </c>
      <c r="AG50" s="16">
        <f ca="1" t="shared" si="11"/>
        <v>6969.46415320252</v>
      </c>
      <c r="AH50" s="16">
        <f ca="1" t="shared" si="12"/>
        <v>8637.7499906828</v>
      </c>
      <c r="AI50" s="16">
        <f ca="1" t="shared" si="13"/>
        <v>10789.6546295992</v>
      </c>
      <c r="AJ50" s="18">
        <f ca="1" t="shared" si="14"/>
        <v>39134.1167943324</v>
      </c>
      <c r="AK50" s="18">
        <f ca="1" t="shared" si="15"/>
        <v>46261.0042582174</v>
      </c>
      <c r="AL50" s="18">
        <f ca="1" t="shared" si="16"/>
        <v>59150.4032671932</v>
      </c>
      <c r="AM50" s="18">
        <f ca="1" t="shared" si="17"/>
        <v>79011.7073078708</v>
      </c>
      <c r="AN50" s="18">
        <f ca="1" t="shared" si="18"/>
        <v>103568.538085458</v>
      </c>
      <c r="AO50" s="18">
        <f ca="1">C50/'Ejercicio 3 - TIR'!$D$7</f>
        <v>15942.7110014682</v>
      </c>
      <c r="AP50" s="18">
        <f ca="1" t="shared" si="19"/>
        <v>23191.4057928642</v>
      </c>
      <c r="AQ50" s="18">
        <f ca="1" t="shared" si="20"/>
        <v>30318.2932567492</v>
      </c>
      <c r="AR50" s="18">
        <f ca="1" t="shared" si="21"/>
        <v>43207.692265725</v>
      </c>
      <c r="AS50" s="18">
        <f ca="1" t="shared" si="22"/>
        <v>63068.9963064026</v>
      </c>
      <c r="AT50" s="18">
        <f ca="1" t="shared" si="23"/>
        <v>87625.8270839899</v>
      </c>
      <c r="AU50" s="18">
        <f ca="1">AP50*'Ejercicio 3 - TIR'!$D$5</f>
        <v>11595.7028964321</v>
      </c>
      <c r="AV50" s="18">
        <f ca="1">AQ50*'Ejercicio 3 - TIR'!$D$5</f>
        <v>15159.1466283746</v>
      </c>
      <c r="AW50" s="18">
        <f ca="1">AR50*'Ejercicio 3 - TIR'!$D$5</f>
        <v>21603.8461328625</v>
      </c>
      <c r="AX50" s="18">
        <f ca="1">AS50*'Ejercicio 3 - TIR'!$D$5</f>
        <v>31534.4981532013</v>
      </c>
      <c r="AY50" s="18">
        <f ca="1">AT50*'Ejercicio 3 - TIR'!$D$5</f>
        <v>43812.9135419949</v>
      </c>
      <c r="AZ50" s="18">
        <f ca="1" t="shared" ref="AZ50:BD50" si="368">AJ50-AU50-AE50</f>
        <v>22418.6015738483</v>
      </c>
      <c r="BA50" s="18">
        <f ca="1" t="shared" si="368"/>
        <v>25224.519128423</v>
      </c>
      <c r="BB50" s="18">
        <f ca="1" t="shared" si="368"/>
        <v>30577.0929811282</v>
      </c>
      <c r="BC50" s="18">
        <f ca="1" t="shared" si="368"/>
        <v>38839.4591639867</v>
      </c>
      <c r="BD50" s="18">
        <f ca="1" t="shared" si="368"/>
        <v>48965.9699138639</v>
      </c>
      <c r="BE50" s="18">
        <f ca="1" t="shared" ref="BE50:BI50" si="369">AZ50/Z50</f>
        <v>19392.8075980573</v>
      </c>
      <c r="BF50" s="18">
        <f ca="1" t="shared" si="369"/>
        <v>19007.6489670426</v>
      </c>
      <c r="BG50" s="18">
        <f ca="1" t="shared" si="369"/>
        <v>19430.4570627025</v>
      </c>
      <c r="BH50" s="18">
        <f ca="1" t="shared" si="369"/>
        <v>19914.0115842981</v>
      </c>
      <c r="BI50" s="18">
        <f ca="1" t="shared" si="369"/>
        <v>20098.9342472736</v>
      </c>
      <c r="BJ50" s="18">
        <f ca="1" t="shared" si="26"/>
        <v>79942.3127270846</v>
      </c>
      <c r="BK50" s="18">
        <f ca="1" t="shared" si="27"/>
        <v>38840.3831585853</v>
      </c>
      <c r="BL50" s="18">
        <f ca="1" t="shared" si="28"/>
        <v>118782.69588567</v>
      </c>
      <c r="BM50" s="18">
        <f ca="1">BK50*'Ejercicio 3 - TIR'!$D$5</f>
        <v>19420.1915792927</v>
      </c>
      <c r="BN50" s="18">
        <f ca="1" t="shared" si="29"/>
        <v>99362.5043063773</v>
      </c>
      <c r="BO50" s="18">
        <f ca="1" t="shared" si="30"/>
        <v>40785.068573366</v>
      </c>
      <c r="BP50" s="18">
        <f ca="1" t="shared" si="31"/>
        <v>-112527.268079973</v>
      </c>
      <c r="BQ50" s="18">
        <f ca="1" t="shared" ref="BQ50:BT50" si="370">BE50</f>
        <v>19392.8075980573</v>
      </c>
      <c r="BR50" s="18">
        <f ca="1" t="shared" si="370"/>
        <v>19007.6489670426</v>
      </c>
      <c r="BS50" s="18">
        <f ca="1" t="shared" si="370"/>
        <v>19430.4570627025</v>
      </c>
      <c r="BT50" s="18">
        <f ca="1" t="shared" si="370"/>
        <v>19914.0115842981</v>
      </c>
      <c r="BU50" s="18">
        <f ca="1" t="shared" si="33"/>
        <v>60884.0028206397</v>
      </c>
      <c r="BV50" s="20">
        <f ca="1" t="shared" si="34"/>
        <v>6.0728231724237</v>
      </c>
    </row>
    <row r="51" ht="15" customHeight="1" spans="1:74">
      <c r="A51" s="16">
        <v>50</v>
      </c>
      <c r="B51" s="17">
        <f ca="1" t="shared" ref="B51:F51" si="371">RAND()</f>
        <v>0.208826190486894</v>
      </c>
      <c r="C51" s="18">
        <f ca="1">IF(B51&lt;=('Ejercicio 3 - TIR'!$D$13-'Ejercicio 3 - TIR'!$C$13)/('Ejercicio 3 - TIR'!$E$13-'Ejercicio 3 - TIR'!$C$13),'Ejercicio 3 - TIR'!$C$13+SQRT(('Ejercicio 3 - TIR'!$E$13-'Ejercicio 3 - TIR'!$C$13)*('Ejercicio 3 - TIR'!$D$13-'Ejercicio 3 - TIR'!$C$13)*B51),'Ejercicio 3 - TIR'!$E$13-SQRT(('Ejercicio 3 - TIR'!$E$13-'Ejercicio 3 - TIR'!$C$13)*('Ejercicio 3 - TIR'!$E$13-'Ejercicio 3 - TIR'!$D$13)*(1-B51)))</f>
        <v>69139.5008722992</v>
      </c>
      <c r="D51" s="17">
        <f ca="1" t="shared" si="371"/>
        <v>0.0272580976405405</v>
      </c>
      <c r="E51" s="18">
        <f ca="1">IF(D51&lt;=('Ejercicio 3 - TIR'!$D$14-'Ejercicio 3 - TIR'!$C$14)/('Ejercicio 3 - TIR'!$E$14-'Ejercicio 3 - TIR'!$C$14),'Ejercicio 3 - TIR'!$C$14+SQRT(('Ejercicio 3 - TIR'!$E$14-'Ejercicio 3 - TIR'!$C$14)*('Ejercicio 3 - TIR'!$D$14-'Ejercicio 3 - TIR'!$C$14)*D51),'Ejercicio 3 - TIR'!$E$14-SQRT(('Ejercicio 3 - TIR'!$E$14-'Ejercicio 3 - TIR'!$C$14)*('Ejercicio 3 - TIR'!$E$14-'Ejercicio 3 - TIR'!$D$14)*(1-D51)))</f>
        <v>26429.8102402209</v>
      </c>
      <c r="F51" s="17">
        <f ca="1" t="shared" si="371"/>
        <v>0.635235927990636</v>
      </c>
      <c r="G51" s="18">
        <f ca="1">IF(F51&lt;=('Ejercicio 3 - TIR'!$D$18-'Ejercicio 3 - TIR'!$C$18)/('Ejercicio 3 - TIR'!$E$18-'Ejercicio 3 - TIR'!$C$18),'Ejercicio 3 - TIR'!$C$18+SQRT(('Ejercicio 3 - TIR'!$E$18-'Ejercicio 3 - TIR'!$C$18)*('Ejercicio 3 - TIR'!$D$18-'Ejercicio 3 - TIR'!$C$18)*F51),'Ejercicio 3 - TIR'!$E$18-SQRT(('Ejercicio 3 - TIR'!$E$18-'Ejercicio 3 - TIR'!$C$18)*('Ejercicio 3 - TIR'!$E$18-'Ejercicio 3 - TIR'!$D$18)*(1-F51)))</f>
        <v>39761.4235231648</v>
      </c>
      <c r="H51" s="17">
        <f ca="1" t="shared" ref="H51:L51" si="372">RAND()</f>
        <v>0.901785999715524</v>
      </c>
      <c r="I51" s="18">
        <f ca="1">IF(H51&lt;=('Ejercicio 3 - TIR'!$D$18-'Ejercicio 3 - TIR'!$C$18)/('Ejercicio 3 - TIR'!$E$18-'Ejercicio 3 - TIR'!$C$18),'Ejercicio 3 - TIR'!$C$18+SQRT(('Ejercicio 3 - TIR'!$E$18-'Ejercicio 3 - TIR'!$C$18)*('Ejercicio 3 - TIR'!$D$18-'Ejercicio 3 - TIR'!$C$18)*H51),'Ejercicio 3 - TIR'!$E$18-SQRT(('Ejercicio 3 - TIR'!$E$18-'Ejercicio 3 - TIR'!$C$18)*('Ejercicio 3 - TIR'!$E$18-'Ejercicio 3 - TIR'!$D$18)*(1-H51)))</f>
        <v>42285.9532020734</v>
      </c>
      <c r="J51" s="17">
        <f ca="1" t="shared" si="372"/>
        <v>0.667882876472412</v>
      </c>
      <c r="K51" s="18">
        <f ca="1">IF(J51&lt;=('Ejercicio 3 - TIR'!$D$18-'Ejercicio 3 - TIR'!$C$18)/('Ejercicio 3 - TIR'!$E$18-'Ejercicio 3 - TIR'!$C$18),'Ejercicio 3 - TIR'!$C$18+SQRT(('Ejercicio 3 - TIR'!$E$18-'Ejercicio 3 - TIR'!$C$18)*('Ejercicio 3 - TIR'!$D$18-'Ejercicio 3 - TIR'!$C$18)*J51),'Ejercicio 3 - TIR'!$E$18-SQRT(('Ejercicio 3 - TIR'!$E$18-'Ejercicio 3 - TIR'!$C$18)*('Ejercicio 3 - TIR'!$E$18-'Ejercicio 3 - TIR'!$D$18)*(1-J51)))</f>
        <v>40009.1299090671</v>
      </c>
      <c r="L51" s="17">
        <f ca="1" t="shared" si="372"/>
        <v>0.14527312219796</v>
      </c>
      <c r="M51" s="18">
        <f ca="1">IF(L51&lt;=('Ejercicio 3 - TIR'!$D$18-'Ejercicio 3 - TIR'!$C$18)/('Ejercicio 3 - TIR'!$E$18-'Ejercicio 3 - TIR'!$C$18),'Ejercicio 3 - TIR'!$C$18+SQRT(('Ejercicio 3 - TIR'!$E$18-'Ejercicio 3 - TIR'!$C$18)*('Ejercicio 3 - TIR'!$D$18-'Ejercicio 3 - TIR'!$C$18)*L51),'Ejercicio 3 - TIR'!$E$18-SQRT(('Ejercicio 3 - TIR'!$E$18-'Ejercicio 3 - TIR'!$C$18)*('Ejercicio 3 - TIR'!$E$18-'Ejercicio 3 - TIR'!$D$18)*(1-L51)))</f>
        <v>34668.0797261501</v>
      </c>
      <c r="N51" s="17">
        <f ca="1" t="shared" ref="N51:R51" si="373">RAND()</f>
        <v>0.197963022983942</v>
      </c>
      <c r="O51" s="18">
        <f ca="1">IF(N51&lt;=('Ejercicio 3 - TIR'!$D$18-'Ejercicio 3 - TIR'!$C$18)/('Ejercicio 3 - TIR'!$E$18-'Ejercicio 3 - TIR'!$C$18),'Ejercicio 3 - TIR'!$C$18+SQRT(('Ejercicio 3 - TIR'!$E$18-'Ejercicio 3 - TIR'!$C$18)*('Ejercicio 3 - TIR'!$D$18-'Ejercicio 3 - TIR'!$C$18)*N51),'Ejercicio 3 - TIR'!$E$18-SQRT(('Ejercicio 3 - TIR'!$E$18-'Ejercicio 3 - TIR'!$C$18)*('Ejercicio 3 - TIR'!$E$18-'Ejercicio 3 - TIR'!$D$18)*(1-N51)))</f>
        <v>35449.2617341793</v>
      </c>
      <c r="P51" s="17">
        <f ca="1" t="shared" si="373"/>
        <v>0.46246478719151</v>
      </c>
      <c r="Q51" s="19">
        <f ca="1">IF(P51&lt;=('Ejercicio 3 - TIR'!$D$22-'Ejercicio 3 - TIR'!$C$22)/('Ejercicio 3 - TIR'!$E$22-'Ejercicio 3 - TIR'!$C$22),'Ejercicio 3 - TIR'!$C$22+SQRT(('Ejercicio 3 - TIR'!$E$22-'Ejercicio 3 - TIR'!$C$22)*('Ejercicio 3 - TIR'!$D$22-'Ejercicio 3 - TIR'!$C$22)*P51),'Ejercicio 3 - TIR'!$E$22-SQRT(('Ejercicio 3 - TIR'!$E$22-'Ejercicio 3 - TIR'!$C$22)*('Ejercicio 3 - TIR'!$E$22-'Ejercicio 3 - TIR'!$D$22)*(1-P51)))</f>
        <v>0.148851977695554</v>
      </c>
      <c r="R51" s="17">
        <f ca="1" t="shared" si="373"/>
        <v>0.306207139019925</v>
      </c>
      <c r="S51" s="19">
        <f ca="1">IF(R51&lt;=('Ejercicio 3 - TIR'!$D$23-'Ejercicio 3 - TIR'!$C$23)/('Ejercicio 3 - TIR'!$E$23-'Ejercicio 3 - TIR'!$C$23),'Ejercicio 3 - TIR'!$C$23+SQRT(('Ejercicio 3 - TIR'!$E$23-'Ejercicio 3 - TIR'!$C$23)*('Ejercicio 3 - TIR'!$D$23-'Ejercicio 3 - TIR'!$C$23)*R51),'Ejercicio 3 - TIR'!$E$23-SQRT(('Ejercicio 3 - TIR'!$E$23-'Ejercicio 3 - TIR'!$C$23)*('Ejercicio 3 - TIR'!$E$23-'Ejercicio 3 - TIR'!$D$23)*(1-R51)))</f>
        <v>0.143477070733715</v>
      </c>
      <c r="T51" s="17">
        <f ca="1" t="shared" ref="T51:X51" si="374">RAND()</f>
        <v>0.953563769483825</v>
      </c>
      <c r="U51" s="19">
        <f ca="1">IF(T51&lt;=('Ejercicio 3 - TIR'!$D$24-'Ejercicio 3 - TIR'!$C$24)/('Ejercicio 3 - TIR'!$E$24-'Ejercicio 3 - TIR'!$C$24),'Ejercicio 3 - TIR'!$C$24+SQRT(('Ejercicio 3 - TIR'!$E$24-'Ejercicio 3 - TIR'!$C$24)*('Ejercicio 3 - TIR'!$D$24-'Ejercicio 3 - TIR'!$C$24)*T51),'Ejercicio 3 - TIR'!$E$24-SQRT(('Ejercicio 3 - TIR'!$E$24-'Ejercicio 3 - TIR'!$C$24)*('Ejercicio 3 - TIR'!$E$24-'Ejercicio 3 - TIR'!$D$24)*(1-T51)))</f>
        <v>0.208597305342802</v>
      </c>
      <c r="V51" s="17">
        <f ca="1" t="shared" si="374"/>
        <v>0.205586646486183</v>
      </c>
      <c r="W51" s="19">
        <f ca="1">IF(V51&lt;=('Ejercicio 3 - TIR'!$D$25-'Ejercicio 3 - TIR'!$C$25)/('Ejercicio 3 - TIR'!$E$25-'Ejercicio 3 - TIR'!$C$25),'Ejercicio 3 - TIR'!$C$25+SQRT(('Ejercicio 3 - TIR'!$E$25-'Ejercicio 3 - TIR'!$C$25)*('Ejercicio 3 - TIR'!$D$25-'Ejercicio 3 - TIR'!$C$25)*V51),'Ejercicio 3 - TIR'!$E$25-SQRT(('Ejercicio 3 - TIR'!$E$25-'Ejercicio 3 - TIR'!$C$25)*('Ejercicio 3 - TIR'!$E$25-'Ejercicio 3 - TIR'!$D$25)*(1-V51)))</f>
        <v>0.196965297082004</v>
      </c>
      <c r="X51" s="17">
        <f ca="1" t="shared" si="374"/>
        <v>0.0357477481725808</v>
      </c>
      <c r="Y51" s="19">
        <f ca="1">IF(X51&lt;=('Ejercicio 3 - TIR'!$D$26-'Ejercicio 3 - TIR'!$C$26)/('Ejercicio 3 - TIR'!$E$26-'Ejercicio 3 - TIR'!$C$26),'Ejercicio 3 - TIR'!$C$26+SQRT(('Ejercicio 3 - TIR'!$E$26-'Ejercicio 3 - TIR'!$C$26)*('Ejercicio 3 - TIR'!$D$26-'Ejercicio 3 - TIR'!$C$26)*X51),'Ejercicio 3 - TIR'!$E$26-SQRT(('Ejercicio 3 - TIR'!$E$26-'Ejercicio 3 - TIR'!$C$26)*('Ejercicio 3 - TIR'!$E$26-'Ejercicio 3 - TIR'!$D$26)*(1-X51)))</f>
        <v>0.199824404310999</v>
      </c>
      <c r="Z51" s="17">
        <f ca="1" t="shared" si="4"/>
        <v>1.14885197769555</v>
      </c>
      <c r="AA51" s="17">
        <f ca="1" t="shared" si="5"/>
        <v>1.31368589416195</v>
      </c>
      <c r="AB51" s="17">
        <f ca="1" t="shared" si="6"/>
        <v>1.58771723175098</v>
      </c>
      <c r="AC51" s="17">
        <f ca="1" t="shared" si="7"/>
        <v>1.90044242798503</v>
      </c>
      <c r="AD51" s="17">
        <f ca="1" t="shared" si="8"/>
        <v>2.28019720408448</v>
      </c>
      <c r="AE51" s="16">
        <f ca="1" t="shared" si="9"/>
        <v>3934.12952437507</v>
      </c>
      <c r="AF51" s="16">
        <f ca="1" t="shared" si="10"/>
        <v>4498.58690441943</v>
      </c>
      <c r="AG51" s="16">
        <f ca="1" t="shared" si="11"/>
        <v>5436.98001053174</v>
      </c>
      <c r="AH51" s="16">
        <f ca="1" t="shared" si="12"/>
        <v>6507.87639353505</v>
      </c>
      <c r="AI51" s="16">
        <f ca="1" t="shared" si="13"/>
        <v>7808.3089172028</v>
      </c>
      <c r="AJ51" s="18">
        <f ca="1" t="shared" si="14"/>
        <v>45679.9900505784</v>
      </c>
      <c r="AK51" s="18">
        <f ca="1" t="shared" si="15"/>
        <v>55550.460242756</v>
      </c>
      <c r="AL51" s="18">
        <f ca="1" t="shared" si="16"/>
        <v>63523.1849839892</v>
      </c>
      <c r="AM51" s="18">
        <f ca="1" t="shared" si="17"/>
        <v>65884.6896083433</v>
      </c>
      <c r="AN51" s="18">
        <f ca="1" t="shared" si="18"/>
        <v>80831.3074931348</v>
      </c>
      <c r="AO51" s="18">
        <f ca="1">C51/'Ejercicio 3 - TIR'!$D$7</f>
        <v>13827.9001744598</v>
      </c>
      <c r="AP51" s="18">
        <f ca="1" t="shared" si="19"/>
        <v>31852.0898761186</v>
      </c>
      <c r="AQ51" s="18">
        <f ca="1" t="shared" si="20"/>
        <v>41722.5600682962</v>
      </c>
      <c r="AR51" s="18">
        <f ca="1" t="shared" si="21"/>
        <v>49695.2848095294</v>
      </c>
      <c r="AS51" s="18">
        <f ca="1" t="shared" si="22"/>
        <v>52056.7894338834</v>
      </c>
      <c r="AT51" s="18">
        <f ca="1" t="shared" si="23"/>
        <v>67003.4073186749</v>
      </c>
      <c r="AU51" s="18">
        <f ca="1">AP51*'Ejercicio 3 - TIR'!$D$5</f>
        <v>15926.0449380593</v>
      </c>
      <c r="AV51" s="18">
        <f ca="1">AQ51*'Ejercicio 3 - TIR'!$D$5</f>
        <v>20861.2800341481</v>
      </c>
      <c r="AW51" s="18">
        <f ca="1">AR51*'Ejercicio 3 - TIR'!$D$5</f>
        <v>24847.6424047647</v>
      </c>
      <c r="AX51" s="18">
        <f ca="1">AS51*'Ejercicio 3 - TIR'!$D$5</f>
        <v>26028.3947169417</v>
      </c>
      <c r="AY51" s="18">
        <f ca="1">AT51*'Ejercicio 3 - TIR'!$D$5</f>
        <v>33501.7036593375</v>
      </c>
      <c r="AZ51" s="18">
        <f ca="1" t="shared" ref="AZ51:BD51" si="375">AJ51-AU51-AE51</f>
        <v>25819.815588144</v>
      </c>
      <c r="BA51" s="18">
        <f ca="1" t="shared" si="375"/>
        <v>30190.5933041885</v>
      </c>
      <c r="BB51" s="18">
        <f ca="1" t="shared" si="375"/>
        <v>33238.5625686928</v>
      </c>
      <c r="BC51" s="18">
        <f ca="1" t="shared" si="375"/>
        <v>33348.4184978665</v>
      </c>
      <c r="BD51" s="18">
        <f ca="1" t="shared" si="375"/>
        <v>39521.2949165945</v>
      </c>
      <c r="BE51" s="18">
        <f ca="1" t="shared" ref="BE51:BI51" si="376">AZ51/Z51</f>
        <v>22474.4493541589</v>
      </c>
      <c r="BF51" s="18">
        <f ca="1" t="shared" si="376"/>
        <v>22981.5920520699</v>
      </c>
      <c r="BG51" s="18">
        <f ca="1" t="shared" si="376"/>
        <v>20934.8125119461</v>
      </c>
      <c r="BH51" s="18">
        <f ca="1" t="shared" si="376"/>
        <v>17547.713104482</v>
      </c>
      <c r="BI51" s="18">
        <f ca="1" t="shared" si="376"/>
        <v>17332.402147411</v>
      </c>
      <c r="BJ51" s="18">
        <f ca="1" t="shared" si="26"/>
        <v>60265.1794142351</v>
      </c>
      <c r="BK51" s="18">
        <f ca="1" t="shared" si="27"/>
        <v>31530.3393161627</v>
      </c>
      <c r="BL51" s="18">
        <f ca="1" t="shared" si="28"/>
        <v>91795.5187303978</v>
      </c>
      <c r="BM51" s="18">
        <f ca="1">BK51*'Ejercicio 3 - TIR'!$D$5</f>
        <v>15765.1696580813</v>
      </c>
      <c r="BN51" s="18">
        <f ca="1" t="shared" si="29"/>
        <v>76030.3490723164</v>
      </c>
      <c r="BO51" s="18">
        <f ca="1" t="shared" si="30"/>
        <v>33343.7603274508</v>
      </c>
      <c r="BP51" s="18">
        <f ca="1" t="shared" si="31"/>
        <v>-95569.3111125201</v>
      </c>
      <c r="BQ51" s="18">
        <f ca="1" t="shared" ref="BQ51:BT51" si="377">BE51</f>
        <v>22474.4493541589</v>
      </c>
      <c r="BR51" s="18">
        <f ca="1" t="shared" si="377"/>
        <v>22981.5920520699</v>
      </c>
      <c r="BS51" s="18">
        <f ca="1" t="shared" si="377"/>
        <v>20934.8125119461</v>
      </c>
      <c r="BT51" s="18">
        <f ca="1" t="shared" si="377"/>
        <v>17547.713104482</v>
      </c>
      <c r="BU51" s="18">
        <f ca="1" t="shared" si="33"/>
        <v>50676.1624748618</v>
      </c>
      <c r="BV51" s="20">
        <f ca="1" t="shared" si="34"/>
        <v>11.1003646735097</v>
      </c>
    </row>
    <row r="52" ht="15" customHeight="1" spans="1:74">
      <c r="A52" s="16">
        <v>51</v>
      </c>
      <c r="B52" s="17">
        <f ca="1" t="shared" ref="B52:F52" si="378">RAND()</f>
        <v>0.409740967635758</v>
      </c>
      <c r="C52" s="18">
        <f ca="1">IF(B52&lt;=('Ejercicio 3 - TIR'!$D$13-'Ejercicio 3 - TIR'!$C$13)/('Ejercicio 3 - TIR'!$E$13-'Ejercicio 3 - TIR'!$C$13),'Ejercicio 3 - TIR'!$C$13+SQRT(('Ejercicio 3 - TIR'!$E$13-'Ejercicio 3 - TIR'!$C$13)*('Ejercicio 3 - TIR'!$D$13-'Ejercicio 3 - TIR'!$C$13)*B52),'Ejercicio 3 - TIR'!$E$13-SQRT(('Ejercicio 3 - TIR'!$E$13-'Ejercicio 3 - TIR'!$C$13)*('Ejercicio 3 - TIR'!$E$13-'Ejercicio 3 - TIR'!$D$13)*(1-B52)))</f>
        <v>73385.8902302352</v>
      </c>
      <c r="D52" s="17">
        <f ca="1" t="shared" si="378"/>
        <v>0.977686061616507</v>
      </c>
      <c r="E52" s="18">
        <f ca="1">IF(D52&lt;=('Ejercicio 3 - TIR'!$D$14-'Ejercicio 3 - TIR'!$C$14)/('Ejercicio 3 - TIR'!$E$14-'Ejercicio 3 - TIR'!$C$14),'Ejercicio 3 - TIR'!$C$14+SQRT(('Ejercicio 3 - TIR'!$E$14-'Ejercicio 3 - TIR'!$C$14)*('Ejercicio 3 - TIR'!$D$14-'Ejercicio 3 - TIR'!$C$14)*D52),'Ejercicio 3 - TIR'!$E$14-SQRT(('Ejercicio 3 - TIR'!$E$14-'Ejercicio 3 - TIR'!$C$14)*('Ejercicio 3 - TIR'!$E$14-'Ejercicio 3 - TIR'!$D$14)*(1-D52)))</f>
        <v>38170.4943953286</v>
      </c>
      <c r="F52" s="17">
        <f ca="1" t="shared" si="378"/>
        <v>0.212016355244245</v>
      </c>
      <c r="G52" s="18">
        <f ca="1">IF(F52&lt;=('Ejercicio 3 - TIR'!$D$18-'Ejercicio 3 - TIR'!$C$18)/('Ejercicio 3 - TIR'!$E$18-'Ejercicio 3 - TIR'!$C$18),'Ejercicio 3 - TIR'!$C$18+SQRT(('Ejercicio 3 - TIR'!$E$18-'Ejercicio 3 - TIR'!$C$18)*('Ejercicio 3 - TIR'!$D$18-'Ejercicio 3 - TIR'!$C$18)*F52),'Ejercicio 3 - TIR'!$E$18-SQRT(('Ejercicio 3 - TIR'!$E$18-'Ejercicio 3 - TIR'!$C$18)*('Ejercicio 3 - TIR'!$E$18-'Ejercicio 3 - TIR'!$D$18)*(1-F52)))</f>
        <v>35639.3663905298</v>
      </c>
      <c r="H52" s="17">
        <f ca="1" t="shared" ref="H52:L52" si="379">RAND()</f>
        <v>0.466995052536846</v>
      </c>
      <c r="I52" s="18">
        <f ca="1">IF(H52&lt;=('Ejercicio 3 - TIR'!$D$18-'Ejercicio 3 - TIR'!$C$18)/('Ejercicio 3 - TIR'!$E$18-'Ejercicio 3 - TIR'!$C$18),'Ejercicio 3 - TIR'!$C$18+SQRT(('Ejercicio 3 - TIR'!$E$18-'Ejercicio 3 - TIR'!$C$18)*('Ejercicio 3 - TIR'!$D$18-'Ejercicio 3 - TIR'!$C$18)*H52),'Ejercicio 3 - TIR'!$E$18-SQRT(('Ejercicio 3 - TIR'!$E$18-'Ejercicio 3 - TIR'!$C$18)*('Ejercicio 3 - TIR'!$E$18-'Ejercicio 3 - TIR'!$D$18)*(1-H52)))</f>
        <v>38369.5434690625</v>
      </c>
      <c r="J52" s="17">
        <f ca="1" t="shared" si="379"/>
        <v>0.644833082752913</v>
      </c>
      <c r="K52" s="18">
        <f ca="1">IF(J52&lt;=('Ejercicio 3 - TIR'!$D$18-'Ejercicio 3 - TIR'!$C$18)/('Ejercicio 3 - TIR'!$E$18-'Ejercicio 3 - TIR'!$C$18),'Ejercicio 3 - TIR'!$C$18+SQRT(('Ejercicio 3 - TIR'!$E$18-'Ejercicio 3 - TIR'!$C$18)*('Ejercicio 3 - TIR'!$D$18-'Ejercicio 3 - TIR'!$C$18)*J52),'Ejercicio 3 - TIR'!$E$18-SQRT(('Ejercicio 3 - TIR'!$E$18-'Ejercicio 3 - TIR'!$C$18)*('Ejercicio 3 - TIR'!$E$18-'Ejercicio 3 - TIR'!$D$18)*(1-J52)))</f>
        <v>39834.8849720237</v>
      </c>
      <c r="L52" s="17">
        <f ca="1" t="shared" si="379"/>
        <v>0.411187415169587</v>
      </c>
      <c r="M52" s="18">
        <f ca="1">IF(L52&lt;=('Ejercicio 3 - TIR'!$D$18-'Ejercicio 3 - TIR'!$C$18)/('Ejercicio 3 - TIR'!$E$18-'Ejercicio 3 - TIR'!$C$18),'Ejercicio 3 - TIR'!$C$18+SQRT(('Ejercicio 3 - TIR'!$E$18-'Ejercicio 3 - TIR'!$C$18)*('Ejercicio 3 - TIR'!$D$18-'Ejercicio 3 - TIR'!$C$18)*L52),'Ejercicio 3 - TIR'!$E$18-SQRT(('Ejercicio 3 - TIR'!$E$18-'Ejercicio 3 - TIR'!$C$18)*('Ejercicio 3 - TIR'!$E$18-'Ejercicio 3 - TIR'!$D$18)*(1-L52)))</f>
        <v>37853.5413843334</v>
      </c>
      <c r="N52" s="17">
        <f ca="1" t="shared" ref="N52:R52" si="380">RAND()</f>
        <v>0.321563034573815</v>
      </c>
      <c r="O52" s="18">
        <f ca="1">IF(N52&lt;=('Ejercicio 3 - TIR'!$D$18-'Ejercicio 3 - TIR'!$C$18)/('Ejercicio 3 - TIR'!$E$18-'Ejercicio 3 - TIR'!$C$18),'Ejercicio 3 - TIR'!$C$18+SQRT(('Ejercicio 3 - TIR'!$E$18-'Ejercicio 3 - TIR'!$C$18)*('Ejercicio 3 - TIR'!$D$18-'Ejercicio 3 - TIR'!$C$18)*N52),'Ejercicio 3 - TIR'!$E$18-SQRT(('Ejercicio 3 - TIR'!$E$18-'Ejercicio 3 - TIR'!$C$18)*('Ejercicio 3 - TIR'!$E$18-'Ejercicio 3 - TIR'!$D$18)*(1-N52)))</f>
        <v>36945.1029643967</v>
      </c>
      <c r="P52" s="17">
        <f ca="1" t="shared" si="380"/>
        <v>0.75867022058804</v>
      </c>
      <c r="Q52" s="19">
        <f ca="1">IF(P52&lt;=('Ejercicio 3 - TIR'!$D$22-'Ejercicio 3 - TIR'!$C$22)/('Ejercicio 3 - TIR'!$E$22-'Ejercicio 3 - TIR'!$C$22),'Ejercicio 3 - TIR'!$C$22+SQRT(('Ejercicio 3 - TIR'!$E$22-'Ejercicio 3 - TIR'!$C$22)*('Ejercicio 3 - TIR'!$D$22-'Ejercicio 3 - TIR'!$C$22)*P52),'Ejercicio 3 - TIR'!$E$22-SQRT(('Ejercicio 3 - TIR'!$E$22-'Ejercicio 3 - TIR'!$C$22)*('Ejercicio 3 - TIR'!$E$22-'Ejercicio 3 - TIR'!$D$22)*(1-P52)))</f>
        <v>0.159157888711996</v>
      </c>
      <c r="R52" s="17">
        <f ca="1" t="shared" si="380"/>
        <v>0.0250858494960056</v>
      </c>
      <c r="S52" s="19">
        <f ca="1">IF(R52&lt;=('Ejercicio 3 - TIR'!$D$23-'Ejercicio 3 - TIR'!$C$23)/('Ejercicio 3 - TIR'!$E$23-'Ejercicio 3 - TIR'!$C$23),'Ejercicio 3 - TIR'!$C$23+SQRT(('Ejercicio 3 - TIR'!$E$23-'Ejercicio 3 - TIR'!$C$23)*('Ejercicio 3 - TIR'!$D$23-'Ejercicio 3 - TIR'!$C$23)*R52),'Ejercicio 3 - TIR'!$E$23-SQRT(('Ejercicio 3 - TIR'!$E$23-'Ejercicio 3 - TIR'!$C$23)*('Ejercicio 3 - TIR'!$E$23-'Ejercicio 3 - TIR'!$D$23)*(1-R52)))</f>
        <v>0.1267197119799</v>
      </c>
      <c r="T52" s="17">
        <f ca="1" t="shared" ref="T52:X52" si="381">RAND()</f>
        <v>0.995354646781883</v>
      </c>
      <c r="U52" s="19">
        <f ca="1">IF(T52&lt;=('Ejercicio 3 - TIR'!$D$24-'Ejercicio 3 - TIR'!$C$24)/('Ejercicio 3 - TIR'!$E$24-'Ejercicio 3 - TIR'!$C$24),'Ejercicio 3 - TIR'!$C$24+SQRT(('Ejercicio 3 - TIR'!$E$24-'Ejercicio 3 - TIR'!$C$24)*('Ejercicio 3 - TIR'!$D$24-'Ejercicio 3 - TIR'!$C$24)*T52),'Ejercicio 3 - TIR'!$E$24-SQRT(('Ejercicio 3 - TIR'!$E$24-'Ejercicio 3 - TIR'!$C$24)*('Ejercicio 3 - TIR'!$E$24-'Ejercicio 3 - TIR'!$D$24)*(1-T52)))</f>
        <v>0.21639347965336</v>
      </c>
      <c r="V52" s="17">
        <f ca="1" t="shared" si="381"/>
        <v>0.472761576149211</v>
      </c>
      <c r="W52" s="19">
        <f ca="1">IF(V52&lt;=('Ejercicio 3 - TIR'!$D$25-'Ejercicio 3 - TIR'!$C$25)/('Ejercicio 3 - TIR'!$E$25-'Ejercicio 3 - TIR'!$C$25),'Ejercicio 3 - TIR'!$C$25+SQRT(('Ejercicio 3 - TIR'!$E$25-'Ejercicio 3 - TIR'!$C$25)*('Ejercicio 3 - TIR'!$D$25-'Ejercicio 3 - TIR'!$C$25)*V52),'Ejercicio 3 - TIR'!$E$25-SQRT(('Ejercicio 3 - TIR'!$E$25-'Ejercicio 3 - TIR'!$C$25)*('Ejercicio 3 - TIR'!$E$25-'Ejercicio 3 - TIR'!$D$25)*(1-V52)))</f>
        <v>0.207042643430051</v>
      </c>
      <c r="X52" s="17">
        <f ca="1" t="shared" si="381"/>
        <v>0.533730668398153</v>
      </c>
      <c r="Y52" s="19">
        <f ca="1">IF(X52&lt;=('Ejercicio 3 - TIR'!$D$26-'Ejercicio 3 - TIR'!$C$26)/('Ejercicio 3 - TIR'!$E$26-'Ejercicio 3 - TIR'!$C$26),'Ejercicio 3 - TIR'!$C$26+SQRT(('Ejercicio 3 - TIR'!$E$26-'Ejercicio 3 - TIR'!$C$26)*('Ejercicio 3 - TIR'!$D$26-'Ejercicio 3 - TIR'!$C$26)*X52),'Ejercicio 3 - TIR'!$E$26-SQRT(('Ejercicio 3 - TIR'!$E$26-'Ejercicio 3 - TIR'!$C$26)*('Ejercicio 3 - TIR'!$E$26-'Ejercicio 3 - TIR'!$D$26)*(1-X52)))</f>
        <v>0.2298217737395</v>
      </c>
      <c r="Z52" s="17">
        <f ca="1" t="shared" si="4"/>
        <v>1.159157888712</v>
      </c>
      <c r="AA52" s="17">
        <f ca="1" t="shared" si="5"/>
        <v>1.30604604250881</v>
      </c>
      <c r="AB52" s="17">
        <f ca="1" t="shared" si="6"/>
        <v>1.58866589023479</v>
      </c>
      <c r="AC52" s="17">
        <f ca="1" t="shared" si="7"/>
        <v>1.91758747567616</v>
      </c>
      <c r="AD52" s="17">
        <f ca="1" t="shared" si="8"/>
        <v>2.3582908306367</v>
      </c>
      <c r="AE52" s="16">
        <f ca="1" t="shared" si="9"/>
        <v>6075.13529905359</v>
      </c>
      <c r="AF52" s="16">
        <f ca="1" t="shared" si="10"/>
        <v>6844.97469438859</v>
      </c>
      <c r="AG52" s="16">
        <f ca="1" t="shared" si="11"/>
        <v>8326.18258664653</v>
      </c>
      <c r="AH52" s="16">
        <f ca="1" t="shared" si="12"/>
        <v>10050.0574390671</v>
      </c>
      <c r="AI52" s="16">
        <f ca="1" t="shared" si="13"/>
        <v>12359.7794658973</v>
      </c>
      <c r="AJ52" s="18">
        <f ca="1" t="shared" si="14"/>
        <v>41311.6527002798</v>
      </c>
      <c r="AK52" s="18">
        <f ca="1" t="shared" si="15"/>
        <v>50112.3904006388</v>
      </c>
      <c r="AL52" s="18">
        <f ca="1" t="shared" si="16"/>
        <v>63284.3229964805</v>
      </c>
      <c r="AM52" s="18">
        <f ca="1" t="shared" si="17"/>
        <v>72587.4768685869</v>
      </c>
      <c r="AN52" s="18">
        <f ca="1" t="shared" si="18"/>
        <v>87127.2975578656</v>
      </c>
      <c r="AO52" s="18">
        <f ca="1">C52/'Ejercicio 3 - TIR'!$D$7</f>
        <v>14677.178046047</v>
      </c>
      <c r="AP52" s="18">
        <f ca="1" t="shared" si="19"/>
        <v>26634.4746542327</v>
      </c>
      <c r="AQ52" s="18">
        <f ca="1" t="shared" si="20"/>
        <v>35435.2123545918</v>
      </c>
      <c r="AR52" s="18">
        <f ca="1" t="shared" si="21"/>
        <v>48607.1449504334</v>
      </c>
      <c r="AS52" s="18">
        <f ca="1" t="shared" si="22"/>
        <v>57910.2988225399</v>
      </c>
      <c r="AT52" s="18">
        <f ca="1" t="shared" si="23"/>
        <v>72450.1195118186</v>
      </c>
      <c r="AU52" s="18">
        <f ca="1">AP52*'Ejercicio 3 - TIR'!$D$5</f>
        <v>13317.2373271164</v>
      </c>
      <c r="AV52" s="18">
        <f ca="1">AQ52*'Ejercicio 3 - TIR'!$D$5</f>
        <v>17717.6061772959</v>
      </c>
      <c r="AW52" s="18">
        <f ca="1">AR52*'Ejercicio 3 - TIR'!$D$5</f>
        <v>24303.5724752167</v>
      </c>
      <c r="AX52" s="18">
        <f ca="1">AS52*'Ejercicio 3 - TIR'!$D$5</f>
        <v>28955.1494112699</v>
      </c>
      <c r="AY52" s="18">
        <f ca="1">AT52*'Ejercicio 3 - TIR'!$D$5</f>
        <v>36225.0597559093</v>
      </c>
      <c r="AZ52" s="18">
        <f ca="1" t="shared" ref="AZ52:BD52" si="382">AJ52-AU52-AE52</f>
        <v>21919.2800741098</v>
      </c>
      <c r="BA52" s="18">
        <f ca="1" t="shared" si="382"/>
        <v>25549.8095289543</v>
      </c>
      <c r="BB52" s="18">
        <f ca="1" t="shared" si="382"/>
        <v>30654.5679346172</v>
      </c>
      <c r="BC52" s="18">
        <f ca="1" t="shared" si="382"/>
        <v>33582.2700182499</v>
      </c>
      <c r="BD52" s="18">
        <f ca="1" t="shared" si="382"/>
        <v>38542.458336059</v>
      </c>
      <c r="BE52" s="18">
        <f ca="1" t="shared" ref="BE52:BI52" si="383">AZ52/Z52</f>
        <v>18909.6587165235</v>
      </c>
      <c r="BF52" s="18">
        <f ca="1" t="shared" si="383"/>
        <v>19562.717314219</v>
      </c>
      <c r="BG52" s="18">
        <f ca="1" t="shared" si="383"/>
        <v>19295.7928555303</v>
      </c>
      <c r="BH52" s="18">
        <f ca="1" t="shared" si="383"/>
        <v>17512.7708353479</v>
      </c>
      <c r="BI52" s="18">
        <f ca="1" t="shared" si="383"/>
        <v>16343.3864200935</v>
      </c>
      <c r="BJ52" s="18">
        <f ca="1" t="shared" si="26"/>
        <v>90017.1269333731</v>
      </c>
      <c r="BK52" s="18">
        <f ca="1" t="shared" si="27"/>
        <v>34613.054405615</v>
      </c>
      <c r="BL52" s="18">
        <f ca="1" t="shared" si="28"/>
        <v>124630.181338988</v>
      </c>
      <c r="BM52" s="18">
        <f ca="1">BK52*'Ejercicio 3 - TIR'!$D$5</f>
        <v>17306.5272028075</v>
      </c>
      <c r="BN52" s="18">
        <f ca="1" t="shared" si="29"/>
        <v>107323.654136181</v>
      </c>
      <c r="BO52" s="18">
        <f ca="1" t="shared" si="30"/>
        <v>45509.0834183521</v>
      </c>
      <c r="BP52" s="18">
        <f ca="1" t="shared" si="31"/>
        <v>-111556.384625564</v>
      </c>
      <c r="BQ52" s="18">
        <f ca="1" t="shared" ref="BQ52:BT52" si="384">BE52</f>
        <v>18909.6587165235</v>
      </c>
      <c r="BR52" s="18">
        <f ca="1" t="shared" si="384"/>
        <v>19562.717314219</v>
      </c>
      <c r="BS52" s="18">
        <f ca="1" t="shared" si="384"/>
        <v>19295.7928555303</v>
      </c>
      <c r="BT52" s="18">
        <f ca="1" t="shared" si="384"/>
        <v>17512.7708353479</v>
      </c>
      <c r="BU52" s="18">
        <f ca="1" t="shared" si="33"/>
        <v>61852.4698384457</v>
      </c>
      <c r="BV52" s="20">
        <f ca="1" t="shared" si="34"/>
        <v>5.99625692479553</v>
      </c>
    </row>
    <row r="53" ht="15" customHeight="1" spans="1:74">
      <c r="A53" s="16">
        <v>52</v>
      </c>
      <c r="B53" s="17">
        <f ca="1" t="shared" ref="B53:F53" si="385">RAND()</f>
        <v>0.935228771910773</v>
      </c>
      <c r="C53" s="18">
        <f ca="1">IF(B53&lt;=('Ejercicio 3 - TIR'!$D$13-'Ejercicio 3 - TIR'!$C$13)/('Ejercicio 3 - TIR'!$E$13-'Ejercicio 3 - TIR'!$C$13),'Ejercicio 3 - TIR'!$C$13+SQRT(('Ejercicio 3 - TIR'!$E$13-'Ejercicio 3 - TIR'!$C$13)*('Ejercicio 3 - TIR'!$D$13-'Ejercicio 3 - TIR'!$C$13)*B53),'Ejercicio 3 - TIR'!$E$13-SQRT(('Ejercicio 3 - TIR'!$E$13-'Ejercicio 3 - TIR'!$C$13)*('Ejercicio 3 - TIR'!$E$13-'Ejercicio 3 - TIR'!$D$13)*(1-B53)))</f>
        <v>91183.7948239011</v>
      </c>
      <c r="D53" s="17">
        <f ca="1" t="shared" si="385"/>
        <v>0.079845786693874</v>
      </c>
      <c r="E53" s="18">
        <f ca="1">IF(D53&lt;=('Ejercicio 3 - TIR'!$D$14-'Ejercicio 3 - TIR'!$C$14)/('Ejercicio 3 - TIR'!$E$14-'Ejercicio 3 - TIR'!$C$14),'Ejercicio 3 - TIR'!$C$14+SQRT(('Ejercicio 3 - TIR'!$E$14-'Ejercicio 3 - TIR'!$C$14)*('Ejercicio 3 - TIR'!$D$14-'Ejercicio 3 - TIR'!$C$14)*D53),'Ejercicio 3 - TIR'!$E$14-SQRT(('Ejercicio 3 - TIR'!$E$14-'Ejercicio 3 - TIR'!$C$14)*('Ejercicio 3 - TIR'!$E$14-'Ejercicio 3 - TIR'!$D$14)*(1-D53)))</f>
        <v>27447.1277044814</v>
      </c>
      <c r="F53" s="17">
        <f ca="1" t="shared" si="385"/>
        <v>0.722557311560954</v>
      </c>
      <c r="G53" s="18">
        <f ca="1">IF(F53&lt;=('Ejercicio 3 - TIR'!$D$18-'Ejercicio 3 - TIR'!$C$18)/('Ejercicio 3 - TIR'!$E$18-'Ejercicio 3 - TIR'!$C$18),'Ejercicio 3 - TIR'!$C$18+SQRT(('Ejercicio 3 - TIR'!$E$18-'Ejercicio 3 - TIR'!$C$18)*('Ejercicio 3 - TIR'!$D$18-'Ejercicio 3 - TIR'!$C$18)*F53),'Ejercicio 3 - TIR'!$E$18-SQRT(('Ejercicio 3 - TIR'!$E$18-'Ejercicio 3 - TIR'!$C$18)*('Ejercicio 3 - TIR'!$E$18-'Ejercicio 3 - TIR'!$D$18)*(1-F53)))</f>
        <v>40438.3992247317</v>
      </c>
      <c r="H53" s="17">
        <f ca="1" t="shared" ref="H53:L53" si="386">RAND()</f>
        <v>0.0278124662293273</v>
      </c>
      <c r="I53" s="18">
        <f ca="1">IF(H53&lt;=('Ejercicio 3 - TIR'!$D$18-'Ejercicio 3 - TIR'!$C$18)/('Ejercicio 3 - TIR'!$E$18-'Ejercicio 3 - TIR'!$C$18),'Ejercicio 3 - TIR'!$C$18+SQRT(('Ejercicio 3 - TIR'!$E$18-'Ejercicio 3 - TIR'!$C$18)*('Ejercicio 3 - TIR'!$D$18-'Ejercicio 3 - TIR'!$C$18)*H53),'Ejercicio 3 - TIR'!$E$18-SQRT(('Ejercicio 3 - TIR'!$E$18-'Ejercicio 3 - TIR'!$C$18)*('Ejercicio 3 - TIR'!$E$18-'Ejercicio 3 - TIR'!$D$18)*(1-H53)))</f>
        <v>32042.5155897567</v>
      </c>
      <c r="J53" s="17">
        <f ca="1" t="shared" si="386"/>
        <v>0.997922297043683</v>
      </c>
      <c r="K53" s="18">
        <f ca="1">IF(J53&lt;=('Ejercicio 3 - TIR'!$D$18-'Ejercicio 3 - TIR'!$C$18)/('Ejercicio 3 - TIR'!$E$18-'Ejercicio 3 - TIR'!$C$18),'Ejercicio 3 - TIR'!$C$18+SQRT(('Ejercicio 3 - TIR'!$E$18-'Ejercicio 3 - TIR'!$C$18)*('Ejercicio 3 - TIR'!$D$18-'Ejercicio 3 - TIR'!$C$18)*J53),'Ejercicio 3 - TIR'!$E$18-SQRT(('Ejercicio 3 - TIR'!$E$18-'Ejercicio 3 - TIR'!$C$18)*('Ejercicio 3 - TIR'!$E$18-'Ejercicio 3 - TIR'!$D$18)*(1-J53)))</f>
        <v>44605.2497983233</v>
      </c>
      <c r="L53" s="17">
        <f ca="1" t="shared" si="386"/>
        <v>0.0250253058707799</v>
      </c>
      <c r="M53" s="18">
        <f ca="1">IF(L53&lt;=('Ejercicio 3 - TIR'!$D$18-'Ejercicio 3 - TIR'!$C$18)/('Ejercicio 3 - TIR'!$E$18-'Ejercicio 3 - TIR'!$C$18),'Ejercicio 3 - TIR'!$C$18+SQRT(('Ejercicio 3 - TIR'!$E$18-'Ejercicio 3 - TIR'!$C$18)*('Ejercicio 3 - TIR'!$D$18-'Ejercicio 3 - TIR'!$C$18)*L53),'Ejercicio 3 - TIR'!$E$18-SQRT(('Ejercicio 3 - TIR'!$E$18-'Ejercicio 3 - TIR'!$C$18)*('Ejercicio 3 - TIR'!$E$18-'Ejercicio 3 - TIR'!$D$18)*(1-L53)))</f>
        <v>31937.4715173692</v>
      </c>
      <c r="N53" s="17">
        <f ca="1" t="shared" ref="N53:R53" si="387">RAND()</f>
        <v>0.77012328182269</v>
      </c>
      <c r="O53" s="18">
        <f ca="1">IF(N53&lt;=('Ejercicio 3 - TIR'!$D$18-'Ejercicio 3 - TIR'!$C$18)/('Ejercicio 3 - TIR'!$E$18-'Ejercicio 3 - TIR'!$C$18),'Ejercicio 3 - TIR'!$C$18+SQRT(('Ejercicio 3 - TIR'!$E$18-'Ejercicio 3 - TIR'!$C$18)*('Ejercicio 3 - TIR'!$D$18-'Ejercicio 3 - TIR'!$C$18)*N53),'Ejercicio 3 - TIR'!$E$18-SQRT(('Ejercicio 3 - TIR'!$E$18-'Ejercicio 3 - TIR'!$C$18)*('Ejercicio 3 - TIR'!$E$18-'Ejercicio 3 - TIR'!$D$18)*(1-N53)))</f>
        <v>40847.8013217937</v>
      </c>
      <c r="P53" s="17">
        <f ca="1" t="shared" si="387"/>
        <v>0.731513071937482</v>
      </c>
      <c r="Q53" s="19">
        <f ca="1">IF(P53&lt;=('Ejercicio 3 - TIR'!$D$22-'Ejercicio 3 - TIR'!$C$22)/('Ejercicio 3 - TIR'!$E$22-'Ejercicio 3 - TIR'!$C$22),'Ejercicio 3 - TIR'!$C$22+SQRT(('Ejercicio 3 - TIR'!$E$22-'Ejercicio 3 - TIR'!$C$22)*('Ejercicio 3 - TIR'!$D$22-'Ejercicio 3 - TIR'!$C$22)*P53),'Ejercicio 3 - TIR'!$E$22-SQRT(('Ejercicio 3 - TIR'!$E$22-'Ejercicio 3 - TIR'!$C$22)*('Ejercicio 3 - TIR'!$E$22-'Ejercicio 3 - TIR'!$D$22)*(1-P53)))</f>
        <v>0.158016450002046</v>
      </c>
      <c r="R53" s="17">
        <f ca="1" t="shared" si="387"/>
        <v>0.603905609377463</v>
      </c>
      <c r="S53" s="19">
        <f ca="1">IF(R53&lt;=('Ejercicio 3 - TIR'!$D$23-'Ejercicio 3 - TIR'!$C$23)/('Ejercicio 3 - TIR'!$E$23-'Ejercicio 3 - TIR'!$C$23),'Ejercicio 3 - TIR'!$C$23+SQRT(('Ejercicio 3 - TIR'!$E$23-'Ejercicio 3 - TIR'!$C$23)*('Ejercicio 3 - TIR'!$D$23-'Ejercicio 3 - TIR'!$C$23)*R53),'Ejercicio 3 - TIR'!$E$23-SQRT(('Ejercicio 3 - TIR'!$E$23-'Ejercicio 3 - TIR'!$C$23)*('Ejercicio 3 - TIR'!$E$23-'Ejercicio 3 - TIR'!$D$23)*(1-R53)))</f>
        <v>0.153298503728806</v>
      </c>
      <c r="T53" s="17">
        <f ca="1" t="shared" ref="T53:X53" si="388">RAND()</f>
        <v>0.23598194635187</v>
      </c>
      <c r="U53" s="19">
        <f ca="1">IF(T53&lt;=('Ejercicio 3 - TIR'!$D$24-'Ejercicio 3 - TIR'!$C$24)/('Ejercicio 3 - TIR'!$E$24-'Ejercicio 3 - TIR'!$C$24),'Ejercicio 3 - TIR'!$C$24+SQRT(('Ejercicio 3 - TIR'!$E$24-'Ejercicio 3 - TIR'!$C$24)*('Ejercicio 3 - TIR'!$D$24-'Ejercicio 3 - TIR'!$C$24)*T53),'Ejercicio 3 - TIR'!$E$24-SQRT(('Ejercicio 3 - TIR'!$E$24-'Ejercicio 3 - TIR'!$C$24)*('Ejercicio 3 - TIR'!$E$24-'Ejercicio 3 - TIR'!$D$24)*(1-T53)))</f>
        <v>0.172261223850879</v>
      </c>
      <c r="V53" s="17">
        <f ca="1" t="shared" si="388"/>
        <v>0.103305271415484</v>
      </c>
      <c r="W53" s="19">
        <f ca="1">IF(V53&lt;=('Ejercicio 3 - TIR'!$D$25-'Ejercicio 3 - TIR'!$C$25)/('Ejercicio 3 - TIR'!$E$25-'Ejercicio 3 - TIR'!$C$25),'Ejercicio 3 - TIR'!$C$25+SQRT(('Ejercicio 3 - TIR'!$E$25-'Ejercicio 3 - TIR'!$C$25)*('Ejercicio 3 - TIR'!$D$25-'Ejercicio 3 - TIR'!$C$25)*V53),'Ejercicio 3 - TIR'!$E$25-SQRT(('Ejercicio 3 - TIR'!$E$25-'Ejercicio 3 - TIR'!$C$25)*('Ejercicio 3 - TIR'!$E$25-'Ejercicio 3 - TIR'!$D$25)*(1-V53)))</f>
        <v>0.192026112421796</v>
      </c>
      <c r="X53" s="17">
        <f ca="1" t="shared" si="388"/>
        <v>0.107253020316484</v>
      </c>
      <c r="Y53" s="19">
        <f ca="1">IF(X53&lt;=('Ejercicio 3 - TIR'!$D$26-'Ejercicio 3 - TIR'!$C$26)/('Ejercicio 3 - TIR'!$E$26-'Ejercicio 3 - TIR'!$C$26),'Ejercicio 3 - TIR'!$C$26+SQRT(('Ejercicio 3 - TIR'!$E$26-'Ejercicio 3 - TIR'!$C$26)*('Ejercicio 3 - TIR'!$D$26-'Ejercicio 3 - TIR'!$C$26)*X53),'Ejercicio 3 - TIR'!$E$26-SQRT(('Ejercicio 3 - TIR'!$E$26-'Ejercicio 3 - TIR'!$C$26)*('Ejercicio 3 - TIR'!$E$26-'Ejercicio 3 - TIR'!$D$26)*(1-X53)))</f>
        <v>0.207017142969797</v>
      </c>
      <c r="Z53" s="17">
        <f ca="1" t="shared" si="4"/>
        <v>1.15801645000205</v>
      </c>
      <c r="AA53" s="17">
        <f ca="1" t="shared" si="5"/>
        <v>1.3355386390807</v>
      </c>
      <c r="AB53" s="17">
        <f ca="1" t="shared" si="6"/>
        <v>1.56560015954888</v>
      </c>
      <c r="AC53" s="17">
        <f ca="1" t="shared" si="7"/>
        <v>1.866236271794</v>
      </c>
      <c r="AD53" s="17">
        <f ca="1" t="shared" si="8"/>
        <v>2.2525791728874</v>
      </c>
      <c r="AE53" s="16">
        <f ca="1" t="shared" si="9"/>
        <v>4337.09768261497</v>
      </c>
      <c r="AF53" s="16">
        <f ca="1" t="shared" si="10"/>
        <v>5001.96826788552</v>
      </c>
      <c r="AG53" s="16">
        <f ca="1" t="shared" si="11"/>
        <v>5863.61344337473</v>
      </c>
      <c r="AH53" s="16">
        <f ca="1" t="shared" si="12"/>
        <v>6989.58033765017</v>
      </c>
      <c r="AI53" s="16">
        <f ca="1" t="shared" si="13"/>
        <v>8436.54328970837</v>
      </c>
      <c r="AJ53" s="18">
        <f ca="1" t="shared" si="14"/>
        <v>46828.3315139893</v>
      </c>
      <c r="AK53" s="18">
        <f ca="1" t="shared" si="15"/>
        <v>42794.0176634659</v>
      </c>
      <c r="AL53" s="18">
        <f ca="1" t="shared" si="16"/>
        <v>69833.9862009728</v>
      </c>
      <c r="AM53" s="18">
        <f ca="1" t="shared" si="17"/>
        <v>59602.8677751022</v>
      </c>
      <c r="AN53" s="18">
        <f ca="1" t="shared" si="18"/>
        <v>92012.9065157148</v>
      </c>
      <c r="AO53" s="18">
        <f ca="1">C53/'Ejercicio 3 - TIR'!$D$7</f>
        <v>18236.7589647802</v>
      </c>
      <c r="AP53" s="18">
        <f ca="1" t="shared" si="19"/>
        <v>28591.5725492091</v>
      </c>
      <c r="AQ53" s="18">
        <f ca="1" t="shared" si="20"/>
        <v>24557.2586986857</v>
      </c>
      <c r="AR53" s="18">
        <f ca="1" t="shared" si="21"/>
        <v>51597.2272361926</v>
      </c>
      <c r="AS53" s="18">
        <f ca="1" t="shared" si="22"/>
        <v>41366.1088103219</v>
      </c>
      <c r="AT53" s="18">
        <f ca="1" t="shared" si="23"/>
        <v>73776.1475509345</v>
      </c>
      <c r="AU53" s="18">
        <f ca="1">AP53*'Ejercicio 3 - TIR'!$D$5</f>
        <v>14295.7862746045</v>
      </c>
      <c r="AV53" s="18">
        <f ca="1">AQ53*'Ejercicio 3 - TIR'!$D$5</f>
        <v>12278.6293493428</v>
      </c>
      <c r="AW53" s="18">
        <f ca="1">AR53*'Ejercicio 3 - TIR'!$D$5</f>
        <v>25798.6136180963</v>
      </c>
      <c r="AX53" s="18">
        <f ca="1">AS53*'Ejercicio 3 - TIR'!$D$5</f>
        <v>20683.054405161</v>
      </c>
      <c r="AY53" s="18">
        <f ca="1">AT53*'Ejercicio 3 - TIR'!$D$5</f>
        <v>36888.0737754673</v>
      </c>
      <c r="AZ53" s="18">
        <f ca="1" t="shared" ref="AZ53:BD53" si="389">AJ53-AU53-AE53</f>
        <v>28195.4475567698</v>
      </c>
      <c r="BA53" s="18">
        <f ca="1" t="shared" si="389"/>
        <v>25513.4200462375</v>
      </c>
      <c r="BB53" s="18">
        <f ca="1" t="shared" si="389"/>
        <v>38171.7591395018</v>
      </c>
      <c r="BC53" s="18">
        <f ca="1" t="shared" si="389"/>
        <v>31930.233032291</v>
      </c>
      <c r="BD53" s="18">
        <f ca="1" t="shared" si="389"/>
        <v>46688.2894505391</v>
      </c>
      <c r="BE53" s="18">
        <f ca="1" t="shared" ref="BE53:BI53" si="390">AZ53/Z53</f>
        <v>24348.0544311093</v>
      </c>
      <c r="BF53" s="18">
        <f ca="1" t="shared" si="390"/>
        <v>19103.4682933616</v>
      </c>
      <c r="BG53" s="18">
        <f ca="1" t="shared" si="390"/>
        <v>24381.5503637281</v>
      </c>
      <c r="BH53" s="18">
        <f ca="1" t="shared" si="390"/>
        <v>17109.4268795862</v>
      </c>
      <c r="BI53" s="18">
        <f ca="1" t="shared" si="390"/>
        <v>20726.5919939645</v>
      </c>
      <c r="BJ53" s="18">
        <f ca="1" t="shared" si="26"/>
        <v>61826.8282226956</v>
      </c>
      <c r="BK53" s="18">
        <f ca="1" t="shared" si="27"/>
        <v>41079.7434250315</v>
      </c>
      <c r="BL53" s="18">
        <f ca="1" t="shared" si="28"/>
        <v>102906.571647727</v>
      </c>
      <c r="BM53" s="18">
        <f ca="1">BK53*'Ejercicio 3 - TIR'!$D$5</f>
        <v>20539.8717125157</v>
      </c>
      <c r="BN53" s="18">
        <f ca="1" t="shared" si="29"/>
        <v>82366.6999352113</v>
      </c>
      <c r="BO53" s="18">
        <f ca="1" t="shared" si="30"/>
        <v>36565.5071868715</v>
      </c>
      <c r="BP53" s="18">
        <f ca="1" t="shared" si="31"/>
        <v>-118630.922528383</v>
      </c>
      <c r="BQ53" s="18">
        <f ca="1" t="shared" ref="BQ53:BT53" si="391">BE53</f>
        <v>24348.0544311093</v>
      </c>
      <c r="BR53" s="18">
        <f ca="1" t="shared" si="391"/>
        <v>19103.4682933616</v>
      </c>
      <c r="BS53" s="18">
        <f ca="1" t="shared" si="391"/>
        <v>24381.5503637281</v>
      </c>
      <c r="BT53" s="18">
        <f ca="1" t="shared" si="391"/>
        <v>17109.4268795862</v>
      </c>
      <c r="BU53" s="18">
        <f ca="1" t="shared" si="33"/>
        <v>57292.099180836</v>
      </c>
      <c r="BV53" s="20">
        <f ca="1" t="shared" si="34"/>
        <v>5.50594071233366</v>
      </c>
    </row>
    <row r="54" ht="15" customHeight="1" spans="1:74">
      <c r="A54" s="16">
        <v>53</v>
      </c>
      <c r="B54" s="17">
        <f ca="1" t="shared" ref="B54:F54" si="392">RAND()</f>
        <v>0.419969520845159</v>
      </c>
      <c r="C54" s="18">
        <f ca="1">IF(B54&lt;=('Ejercicio 3 - TIR'!$D$13-'Ejercicio 3 - TIR'!$C$13)/('Ejercicio 3 - TIR'!$E$13-'Ejercicio 3 - TIR'!$C$13),'Ejercicio 3 - TIR'!$C$13+SQRT(('Ejercicio 3 - TIR'!$E$13-'Ejercicio 3 - TIR'!$C$13)*('Ejercicio 3 - TIR'!$D$13-'Ejercicio 3 - TIR'!$C$13)*B54),'Ejercicio 3 - TIR'!$E$13-SQRT(('Ejercicio 3 - TIR'!$E$13-'Ejercicio 3 - TIR'!$C$13)*('Ejercicio 3 - TIR'!$E$13-'Ejercicio 3 - TIR'!$D$13)*(1-B54)))</f>
        <v>73617.4949069311</v>
      </c>
      <c r="D54" s="17">
        <f ca="1" t="shared" si="392"/>
        <v>0.897569347638447</v>
      </c>
      <c r="E54" s="18">
        <f ca="1">IF(D54&lt;=('Ejercicio 3 - TIR'!$D$14-'Ejercicio 3 - TIR'!$C$14)/('Ejercicio 3 - TIR'!$E$14-'Ejercicio 3 - TIR'!$C$14),'Ejercicio 3 - TIR'!$C$14+SQRT(('Ejercicio 3 - TIR'!$E$14-'Ejercicio 3 - TIR'!$C$14)*('Ejercicio 3 - TIR'!$D$14-'Ejercicio 3 - TIR'!$C$14)*D54),'Ejercicio 3 - TIR'!$E$14-SQRT(('Ejercicio 3 - TIR'!$E$14-'Ejercicio 3 - TIR'!$C$14)*('Ejercicio 3 - TIR'!$E$14-'Ejercicio 3 - TIR'!$D$14)*(1-D54)))</f>
        <v>36080.2298722715</v>
      </c>
      <c r="F54" s="17">
        <f ca="1" t="shared" si="392"/>
        <v>0.768799459738076</v>
      </c>
      <c r="G54" s="18">
        <f ca="1">IF(F54&lt;=('Ejercicio 3 - TIR'!$D$18-'Ejercicio 3 - TIR'!$C$18)/('Ejercicio 3 - TIR'!$E$18-'Ejercicio 3 - TIR'!$C$18),'Ejercicio 3 - TIR'!$C$18+SQRT(('Ejercicio 3 - TIR'!$E$18-'Ejercicio 3 - TIR'!$C$18)*('Ejercicio 3 - TIR'!$D$18-'Ejercicio 3 - TIR'!$C$18)*F54),'Ejercicio 3 - TIR'!$E$18-SQRT(('Ejercicio 3 - TIR'!$E$18-'Ejercicio 3 - TIR'!$C$18)*('Ejercicio 3 - TIR'!$E$18-'Ejercicio 3 - TIR'!$D$18)*(1-F54)))</f>
        <v>40835.8625719551</v>
      </c>
      <c r="H54" s="17">
        <f ca="1" t="shared" ref="H54:L54" si="393">RAND()</f>
        <v>0.680221432917806</v>
      </c>
      <c r="I54" s="18">
        <f ca="1">IF(H54&lt;=('Ejercicio 3 - TIR'!$D$18-'Ejercicio 3 - TIR'!$C$18)/('Ejercicio 3 - TIR'!$E$18-'Ejercicio 3 - TIR'!$C$18),'Ejercicio 3 - TIR'!$C$18+SQRT(('Ejercicio 3 - TIR'!$E$18-'Ejercicio 3 - TIR'!$C$18)*('Ejercicio 3 - TIR'!$D$18-'Ejercicio 3 - TIR'!$C$18)*H54),'Ejercicio 3 - TIR'!$E$18-SQRT(('Ejercicio 3 - TIR'!$E$18-'Ejercicio 3 - TIR'!$C$18)*('Ejercicio 3 - TIR'!$E$18-'Ejercicio 3 - TIR'!$D$18)*(1-H54)))</f>
        <v>40102.7158004497</v>
      </c>
      <c r="J54" s="17">
        <f ca="1" t="shared" si="393"/>
        <v>0.52123039915756</v>
      </c>
      <c r="K54" s="18">
        <f ca="1">IF(J54&lt;=('Ejercicio 3 - TIR'!$D$18-'Ejercicio 3 - TIR'!$C$18)/('Ejercicio 3 - TIR'!$E$18-'Ejercicio 3 - TIR'!$C$18),'Ejercicio 3 - TIR'!$C$18+SQRT(('Ejercicio 3 - TIR'!$E$18-'Ejercicio 3 - TIR'!$C$18)*('Ejercicio 3 - TIR'!$D$18-'Ejercicio 3 - TIR'!$C$18)*J54),'Ejercicio 3 - TIR'!$E$18-SQRT(('Ejercicio 3 - TIR'!$E$18-'Ejercicio 3 - TIR'!$C$18)*('Ejercicio 3 - TIR'!$E$18-'Ejercicio 3 - TIR'!$D$18)*(1-J54)))</f>
        <v>38842.203338175</v>
      </c>
      <c r="L54" s="17">
        <f ca="1" t="shared" si="393"/>
        <v>0.675802299662215</v>
      </c>
      <c r="M54" s="18">
        <f ca="1">IF(L54&lt;=('Ejercicio 3 - TIR'!$D$18-'Ejercicio 3 - TIR'!$C$18)/('Ejercicio 3 - TIR'!$E$18-'Ejercicio 3 - TIR'!$C$18),'Ejercicio 3 - TIR'!$C$18+SQRT(('Ejercicio 3 - TIR'!$E$18-'Ejercicio 3 - TIR'!$C$18)*('Ejercicio 3 - TIR'!$D$18-'Ejercicio 3 - TIR'!$C$18)*L54),'Ejercicio 3 - TIR'!$E$18-SQRT(('Ejercicio 3 - TIR'!$E$18-'Ejercicio 3 - TIR'!$C$18)*('Ejercicio 3 - TIR'!$E$18-'Ejercicio 3 - TIR'!$D$18)*(1-L54)))</f>
        <v>40068.9932543816</v>
      </c>
      <c r="N54" s="17">
        <f ca="1" t="shared" ref="N54:R54" si="394">RAND()</f>
        <v>0.421964772074852</v>
      </c>
      <c r="O54" s="18">
        <f ca="1">IF(N54&lt;=('Ejercicio 3 - TIR'!$D$18-'Ejercicio 3 - TIR'!$C$18)/('Ejercicio 3 - TIR'!$E$18-'Ejercicio 3 - TIR'!$C$18),'Ejercicio 3 - TIR'!$C$18+SQRT(('Ejercicio 3 - TIR'!$E$18-'Ejercicio 3 - TIR'!$C$18)*('Ejercicio 3 - TIR'!$D$18-'Ejercicio 3 - TIR'!$C$18)*N54),'Ejercicio 3 - TIR'!$E$18-SQRT(('Ejercicio 3 - TIR'!$E$18-'Ejercicio 3 - TIR'!$C$18)*('Ejercicio 3 - TIR'!$E$18-'Ejercicio 3 - TIR'!$D$18)*(1-N54)))</f>
        <v>37955.7976225661</v>
      </c>
      <c r="P54" s="17">
        <f ca="1" t="shared" si="394"/>
        <v>0.122408438181752</v>
      </c>
      <c r="Q54" s="19">
        <f ca="1">IF(P54&lt;=('Ejercicio 3 - TIR'!$D$22-'Ejercicio 3 - TIR'!$C$22)/('Ejercicio 3 - TIR'!$E$22-'Ejercicio 3 - TIR'!$C$22),'Ejercicio 3 - TIR'!$C$22+SQRT(('Ejercicio 3 - TIR'!$E$22-'Ejercicio 3 - TIR'!$C$22)*('Ejercicio 3 - TIR'!$D$22-'Ejercicio 3 - TIR'!$C$22)*P54),'Ejercicio 3 - TIR'!$E$22-SQRT(('Ejercicio 3 - TIR'!$E$22-'Ejercicio 3 - TIR'!$C$22)*('Ejercicio 3 - TIR'!$E$22-'Ejercicio 3 - TIR'!$D$22)*(1-P54)))</f>
        <v>0.134843691883327</v>
      </c>
      <c r="R54" s="17">
        <f ca="1" t="shared" si="394"/>
        <v>0.672510765399135</v>
      </c>
      <c r="S54" s="19">
        <f ca="1">IF(R54&lt;=('Ejercicio 3 - TIR'!$D$23-'Ejercicio 3 - TIR'!$C$23)/('Ejercicio 3 - TIR'!$E$23-'Ejercicio 3 - TIR'!$C$23),'Ejercicio 3 - TIR'!$C$23+SQRT(('Ejercicio 3 - TIR'!$E$23-'Ejercicio 3 - TIR'!$C$23)*('Ejercicio 3 - TIR'!$D$23-'Ejercicio 3 - TIR'!$C$23)*R54),'Ejercicio 3 - TIR'!$E$23-SQRT(('Ejercicio 3 - TIR'!$E$23-'Ejercicio 3 - TIR'!$C$23)*('Ejercicio 3 - TIR'!$E$23-'Ejercicio 3 - TIR'!$D$23)*(1-R54)))</f>
        <v>0.155720777972069</v>
      </c>
      <c r="T54" s="17">
        <f ca="1" t="shared" ref="T54:X54" si="395">RAND()</f>
        <v>0.163535795383215</v>
      </c>
      <c r="U54" s="19">
        <f ca="1">IF(T54&lt;=('Ejercicio 3 - TIR'!$D$24-'Ejercicio 3 - TIR'!$C$24)/('Ejercicio 3 - TIR'!$E$24-'Ejercicio 3 - TIR'!$C$24),'Ejercicio 3 - TIR'!$C$24+SQRT(('Ejercicio 3 - TIR'!$E$24-'Ejercicio 3 - TIR'!$C$24)*('Ejercicio 3 - TIR'!$D$24-'Ejercicio 3 - TIR'!$C$24)*T54),'Ejercicio 3 - TIR'!$E$24-SQRT(('Ejercicio 3 - TIR'!$E$24-'Ejercicio 3 - TIR'!$C$24)*('Ejercicio 3 - TIR'!$E$24-'Ejercicio 3 - TIR'!$D$24)*(1-T54)))</f>
        <v>0.168531734141865</v>
      </c>
      <c r="V54" s="17">
        <f ca="1" t="shared" si="395"/>
        <v>0.391052303680569</v>
      </c>
      <c r="W54" s="19">
        <f ca="1">IF(V54&lt;=('Ejercicio 3 - TIR'!$D$25-'Ejercicio 3 - TIR'!$C$25)/('Ejercicio 3 - TIR'!$E$25-'Ejercicio 3 - TIR'!$C$25),'Ejercicio 3 - TIR'!$C$25+SQRT(('Ejercicio 3 - TIR'!$E$25-'Ejercicio 3 - TIR'!$C$25)*('Ejercicio 3 - TIR'!$D$25-'Ejercicio 3 - TIR'!$C$25)*V54),'Ejercicio 3 - TIR'!$E$25-SQRT(('Ejercicio 3 - TIR'!$E$25-'Ejercicio 3 - TIR'!$C$25)*('Ejercicio 3 - TIR'!$E$25-'Ejercicio 3 - TIR'!$D$25)*(1-V54)))</f>
        <v>0.20383381175451</v>
      </c>
      <c r="X54" s="17">
        <f ca="1" t="shared" si="395"/>
        <v>0.0727635301734324</v>
      </c>
      <c r="Y54" s="19">
        <f ca="1">IF(X54&lt;=('Ejercicio 3 - TIR'!$D$26-'Ejercicio 3 - TIR'!$C$26)/('Ejercicio 3 - TIR'!$E$26-'Ejercicio 3 - TIR'!$C$26),'Ejercicio 3 - TIR'!$C$26+SQRT(('Ejercicio 3 - TIR'!$E$26-'Ejercicio 3 - TIR'!$C$26)*('Ejercicio 3 - TIR'!$D$26-'Ejercicio 3 - TIR'!$C$26)*X54),'Ejercicio 3 - TIR'!$E$26-SQRT(('Ejercicio 3 - TIR'!$E$26-'Ejercicio 3 - TIR'!$C$26)*('Ejercicio 3 - TIR'!$E$26-'Ejercicio 3 - TIR'!$D$26)*(1-X54)))</f>
        <v>0.204016473574629</v>
      </c>
      <c r="Z54" s="17">
        <f ca="1" t="shared" si="4"/>
        <v>1.13484369188333</v>
      </c>
      <c r="AA54" s="17">
        <f ca="1" t="shared" si="5"/>
        <v>1.31156243446009</v>
      </c>
      <c r="AB54" s="17">
        <f ca="1" t="shared" si="6"/>
        <v>1.53260232597498</v>
      </c>
      <c r="AC54" s="17">
        <f ca="1" t="shared" si="7"/>
        <v>1.84499849998229</v>
      </c>
      <c r="AD54" s="17">
        <f ca="1" t="shared" si="8"/>
        <v>2.22140858769915</v>
      </c>
      <c r="AE54" s="16">
        <f ca="1" t="shared" si="9"/>
        <v>4865.19139997619</v>
      </c>
      <c r="AF54" s="16">
        <f ca="1" t="shared" si="10"/>
        <v>5622.8027897635</v>
      </c>
      <c r="AG54" s="16">
        <f ca="1" t="shared" si="11"/>
        <v>6570.42349466006</v>
      </c>
      <c r="AH54" s="16">
        <f ca="1" t="shared" si="12"/>
        <v>7909.69796041801</v>
      </c>
      <c r="AI54" s="16">
        <f ca="1" t="shared" si="13"/>
        <v>9523.40664534293</v>
      </c>
      <c r="AJ54" s="18">
        <f ca="1" t="shared" si="14"/>
        <v>46342.3210423977</v>
      </c>
      <c r="AK54" s="18">
        <f ca="1" t="shared" si="15"/>
        <v>52597.2155636991</v>
      </c>
      <c r="AL54" s="18">
        <f ca="1" t="shared" si="16"/>
        <v>59529.6511820802</v>
      </c>
      <c r="AM54" s="18">
        <f ca="1" t="shared" si="17"/>
        <v>73927.2324501345</v>
      </c>
      <c r="AN54" s="18">
        <f ca="1" t="shared" si="18"/>
        <v>84315.3347917394</v>
      </c>
      <c r="AO54" s="18">
        <f ca="1">C54/'Ejercicio 3 - TIR'!$D$7</f>
        <v>14723.4989813862</v>
      </c>
      <c r="AP54" s="18">
        <f ca="1" t="shared" si="19"/>
        <v>31618.8220610115</v>
      </c>
      <c r="AQ54" s="18">
        <f ca="1" t="shared" si="20"/>
        <v>37873.7165823129</v>
      </c>
      <c r="AR54" s="18">
        <f ca="1" t="shared" si="21"/>
        <v>44806.152200694</v>
      </c>
      <c r="AS54" s="18">
        <f ca="1" t="shared" si="22"/>
        <v>59203.7334687483</v>
      </c>
      <c r="AT54" s="18">
        <f ca="1" t="shared" si="23"/>
        <v>69591.8358103532</v>
      </c>
      <c r="AU54" s="18">
        <f ca="1">AP54*'Ejercicio 3 - TIR'!$D$5</f>
        <v>15809.4110305058</v>
      </c>
      <c r="AV54" s="18">
        <f ca="1">AQ54*'Ejercicio 3 - TIR'!$D$5</f>
        <v>18936.8582911565</v>
      </c>
      <c r="AW54" s="18">
        <f ca="1">AR54*'Ejercicio 3 - TIR'!$D$5</f>
        <v>22403.076100347</v>
      </c>
      <c r="AX54" s="18">
        <f ca="1">AS54*'Ejercicio 3 - TIR'!$D$5</f>
        <v>29601.8667343742</v>
      </c>
      <c r="AY54" s="18">
        <f ca="1">AT54*'Ejercicio 3 - TIR'!$D$5</f>
        <v>34795.9179051766</v>
      </c>
      <c r="AZ54" s="18">
        <f ca="1" t="shared" ref="AZ54:BD54" si="396">AJ54-AU54-AE54</f>
        <v>25667.7186119158</v>
      </c>
      <c r="BA54" s="18">
        <f ca="1" t="shared" si="396"/>
        <v>28037.5544827792</v>
      </c>
      <c r="BB54" s="18">
        <f ca="1" t="shared" si="396"/>
        <v>30556.1515870731</v>
      </c>
      <c r="BC54" s="18">
        <f ca="1" t="shared" si="396"/>
        <v>36415.6677553423</v>
      </c>
      <c r="BD54" s="18">
        <f ca="1" t="shared" si="396"/>
        <v>39996.0102412199</v>
      </c>
      <c r="BE54" s="18">
        <f ca="1" t="shared" ref="BE54:BI54" si="397">AZ54/Z54</f>
        <v>22617.8449027804</v>
      </c>
      <c r="BF54" s="18">
        <f ca="1" t="shared" si="397"/>
        <v>21377.2167806261</v>
      </c>
      <c r="BG54" s="18">
        <f ca="1" t="shared" si="397"/>
        <v>19937.4299968092</v>
      </c>
      <c r="BH54" s="18">
        <f ca="1" t="shared" si="397"/>
        <v>19737.5053452303</v>
      </c>
      <c r="BI54" s="18">
        <f ca="1" t="shared" si="397"/>
        <v>18004.7968044664</v>
      </c>
      <c r="BJ54" s="18">
        <f ca="1" t="shared" si="26"/>
        <v>80148.9324844234</v>
      </c>
      <c r="BK54" s="18">
        <f ca="1" t="shared" si="27"/>
        <v>32706.9070782311</v>
      </c>
      <c r="BL54" s="18">
        <f ca="1" t="shared" si="28"/>
        <v>112855.839562654</v>
      </c>
      <c r="BM54" s="18">
        <f ca="1">BK54*'Ejercicio 3 - TIR'!$D$5</f>
        <v>16353.4535391155</v>
      </c>
      <c r="BN54" s="18">
        <f ca="1" t="shared" si="29"/>
        <v>96502.3860235389</v>
      </c>
      <c r="BO54" s="18">
        <f ca="1" t="shared" si="30"/>
        <v>43441.9793629646</v>
      </c>
      <c r="BP54" s="18">
        <f ca="1" t="shared" si="31"/>
        <v>-109697.724779203</v>
      </c>
      <c r="BQ54" s="18">
        <f ca="1" t="shared" ref="BQ54:BT54" si="398">BE54</f>
        <v>22617.8449027804</v>
      </c>
      <c r="BR54" s="18">
        <f ca="1" t="shared" si="398"/>
        <v>21377.2167806261</v>
      </c>
      <c r="BS54" s="18">
        <f ca="1" t="shared" si="398"/>
        <v>19937.4299968092</v>
      </c>
      <c r="BT54" s="18">
        <f ca="1" t="shared" si="398"/>
        <v>19737.5053452303</v>
      </c>
      <c r="BU54" s="18">
        <f ca="1" t="shared" si="33"/>
        <v>61446.7761674309</v>
      </c>
      <c r="BV54" s="20">
        <f ca="1" t="shared" si="34"/>
        <v>8.50693793695192</v>
      </c>
    </row>
    <row r="55" ht="15" customHeight="1" spans="1:74">
      <c r="A55" s="16">
        <v>54</v>
      </c>
      <c r="B55" s="17">
        <f ca="1" t="shared" ref="B55:F55" si="399">RAND()</f>
        <v>0.811591696969045</v>
      </c>
      <c r="C55" s="18">
        <f ca="1">IF(B55&lt;=('Ejercicio 3 - TIR'!$D$13-'Ejercicio 3 - TIR'!$C$13)/('Ejercicio 3 - TIR'!$E$13-'Ejercicio 3 - TIR'!$C$13),'Ejercicio 3 - TIR'!$C$13+SQRT(('Ejercicio 3 - TIR'!$E$13-'Ejercicio 3 - TIR'!$C$13)*('Ejercicio 3 - TIR'!$D$13-'Ejercicio 3 - TIR'!$C$13)*B55),'Ejercicio 3 - TIR'!$E$13-SQRT(('Ejercicio 3 - TIR'!$E$13-'Ejercicio 3 - TIR'!$C$13)*('Ejercicio 3 - TIR'!$E$13-'Ejercicio 3 - TIR'!$D$13)*(1-B55)))</f>
        <v>84963.7117732751</v>
      </c>
      <c r="D55" s="17">
        <f ca="1" t="shared" si="399"/>
        <v>0.981175631655764</v>
      </c>
      <c r="E55" s="18">
        <f ca="1">IF(D55&lt;=('Ejercicio 3 - TIR'!$D$14-'Ejercicio 3 - TIR'!$C$14)/('Ejercicio 3 - TIR'!$E$14-'Ejercicio 3 - TIR'!$C$14),'Ejercicio 3 - TIR'!$C$14+SQRT(('Ejercicio 3 - TIR'!$E$14-'Ejercicio 3 - TIR'!$C$14)*('Ejercicio 3 - TIR'!$D$14-'Ejercicio 3 - TIR'!$C$14)*D55),'Ejercicio 3 - TIR'!$E$14-SQRT(('Ejercicio 3 - TIR'!$E$14-'Ejercicio 3 - TIR'!$C$14)*('Ejercicio 3 - TIR'!$E$14-'Ejercicio 3 - TIR'!$D$14)*(1-D55)))</f>
        <v>38319.6264547324</v>
      </c>
      <c r="F55" s="17">
        <f ca="1" t="shared" si="399"/>
        <v>0.941452258552897</v>
      </c>
      <c r="G55" s="18">
        <f ca="1">IF(F55&lt;=('Ejercicio 3 - TIR'!$D$18-'Ejercicio 3 - TIR'!$C$18)/('Ejercicio 3 - TIR'!$E$18-'Ejercicio 3 - TIR'!$C$18),'Ejercicio 3 - TIR'!$C$18+SQRT(('Ejercicio 3 - TIR'!$E$18-'Ejercicio 3 - TIR'!$C$18)*('Ejercicio 3 - TIR'!$D$18-'Ejercicio 3 - TIR'!$C$18)*F55),'Ejercicio 3 - TIR'!$E$18-SQRT(('Ejercicio 3 - TIR'!$E$18-'Ejercicio 3 - TIR'!$C$18)*('Ejercicio 3 - TIR'!$E$18-'Ejercicio 3 - TIR'!$D$18)*(1-F55)))</f>
        <v>42904.5094587346</v>
      </c>
      <c r="H55" s="17">
        <f ca="1" t="shared" ref="H55:L55" si="400">RAND()</f>
        <v>0.617355351090821</v>
      </c>
      <c r="I55" s="18">
        <f ca="1">IF(H55&lt;=('Ejercicio 3 - TIR'!$D$18-'Ejercicio 3 - TIR'!$C$18)/('Ejercicio 3 - TIR'!$E$18-'Ejercicio 3 - TIR'!$C$18),'Ejercicio 3 - TIR'!$C$18+SQRT(('Ejercicio 3 - TIR'!$E$18-'Ejercicio 3 - TIR'!$C$18)*('Ejercicio 3 - TIR'!$D$18-'Ejercicio 3 - TIR'!$C$18)*H55),'Ejercicio 3 - TIR'!$E$18-SQRT(('Ejercicio 3 - TIR'!$E$18-'Ejercicio 3 - TIR'!$C$18)*('Ejercicio 3 - TIR'!$E$18-'Ejercicio 3 - TIR'!$D$18)*(1-H55)))</f>
        <v>39623.0609820173</v>
      </c>
      <c r="J55" s="17">
        <f ca="1" t="shared" si="400"/>
        <v>0.0278933673063599</v>
      </c>
      <c r="K55" s="18">
        <f ca="1">IF(J55&lt;=('Ejercicio 3 - TIR'!$D$18-'Ejercicio 3 - TIR'!$C$18)/('Ejercicio 3 - TIR'!$E$18-'Ejercicio 3 - TIR'!$C$18),'Ejercicio 3 - TIR'!$C$18+SQRT(('Ejercicio 3 - TIR'!$E$18-'Ejercicio 3 - TIR'!$C$18)*('Ejercicio 3 - TIR'!$D$18-'Ejercicio 3 - TIR'!$C$18)*J55),'Ejercicio 3 - TIR'!$E$18-SQRT(('Ejercicio 3 - TIR'!$E$18-'Ejercicio 3 - TIR'!$C$18)*('Ejercicio 3 - TIR'!$E$18-'Ejercicio 3 - TIR'!$D$18)*(1-J55)))</f>
        <v>32045.4840737473</v>
      </c>
      <c r="L55" s="17">
        <f ca="1" t="shared" si="400"/>
        <v>0.75825952636331</v>
      </c>
      <c r="M55" s="18">
        <f ca="1">IF(L55&lt;=('Ejercicio 3 - TIR'!$D$18-'Ejercicio 3 - TIR'!$C$18)/('Ejercicio 3 - TIR'!$E$18-'Ejercicio 3 - TIR'!$C$18),'Ejercicio 3 - TIR'!$C$18+SQRT(('Ejercicio 3 - TIR'!$E$18-'Ejercicio 3 - TIR'!$C$18)*('Ejercicio 3 - TIR'!$D$18-'Ejercicio 3 - TIR'!$C$18)*L55),'Ejercicio 3 - TIR'!$E$18-SQRT(('Ejercicio 3 - TIR'!$E$18-'Ejercicio 3 - TIR'!$C$18)*('Ejercicio 3 - TIR'!$E$18-'Ejercicio 3 - TIR'!$D$18)*(1-L55)))</f>
        <v>40742.0033439713</v>
      </c>
      <c r="N55" s="17">
        <f ca="1" t="shared" ref="N55:R55" si="401">RAND()</f>
        <v>0.0206979929238069</v>
      </c>
      <c r="O55" s="18">
        <f ca="1">IF(N55&lt;=('Ejercicio 3 - TIR'!$D$18-'Ejercicio 3 - TIR'!$C$18)/('Ejercicio 3 - TIR'!$E$18-'Ejercicio 3 - TIR'!$C$18),'Ejercicio 3 - TIR'!$C$18+SQRT(('Ejercicio 3 - TIR'!$E$18-'Ejercicio 3 - TIR'!$C$18)*('Ejercicio 3 - TIR'!$D$18-'Ejercicio 3 - TIR'!$C$18)*N55),'Ejercicio 3 - TIR'!$E$18-SQRT(('Ejercicio 3 - TIR'!$E$18-'Ejercicio 3 - TIR'!$C$18)*('Ejercicio 3 - TIR'!$E$18-'Ejercicio 3 - TIR'!$D$18)*(1-N55)))</f>
        <v>31762.0155897639</v>
      </c>
      <c r="P55" s="17">
        <f ca="1" t="shared" si="401"/>
        <v>0.659740178895497</v>
      </c>
      <c r="Q55" s="19">
        <f ca="1">IF(P55&lt;=('Ejercicio 3 - TIR'!$D$22-'Ejercicio 3 - TIR'!$C$22)/('Ejercicio 3 - TIR'!$E$22-'Ejercicio 3 - TIR'!$C$22),'Ejercicio 3 - TIR'!$C$22+SQRT(('Ejercicio 3 - TIR'!$E$22-'Ejercicio 3 - TIR'!$C$22)*('Ejercicio 3 - TIR'!$D$22-'Ejercicio 3 - TIR'!$C$22)*P55),'Ejercicio 3 - TIR'!$E$22-SQRT(('Ejercicio 3 - TIR'!$E$22-'Ejercicio 3 - TIR'!$C$22)*('Ejercicio 3 - TIR'!$E$22-'Ejercicio 3 - TIR'!$D$22)*(1-P55)))</f>
        <v>0.155251915670337</v>
      </c>
      <c r="R55" s="17">
        <f ca="1" t="shared" si="401"/>
        <v>0.419614267881241</v>
      </c>
      <c r="S55" s="19">
        <f ca="1">IF(R55&lt;=('Ejercicio 3 - TIR'!$D$23-'Ejercicio 3 - TIR'!$C$23)/('Ejercicio 3 - TIR'!$E$23-'Ejercicio 3 - TIR'!$C$23),'Ejercicio 3 - TIR'!$C$23+SQRT(('Ejercicio 3 - TIR'!$E$23-'Ejercicio 3 - TIR'!$C$23)*('Ejercicio 3 - TIR'!$D$23-'Ejercicio 3 - TIR'!$C$23)*R55),'Ejercicio 3 - TIR'!$E$23-SQRT(('Ejercicio 3 - TIR'!$E$23-'Ejercicio 3 - TIR'!$C$23)*('Ejercicio 3 - TIR'!$E$23-'Ejercicio 3 - TIR'!$D$23)*(1-R55)))</f>
        <v>0.147482825222059</v>
      </c>
      <c r="T55" s="17">
        <f ca="1" t="shared" ref="T55:X55" si="402">RAND()</f>
        <v>0.690720196552116</v>
      </c>
      <c r="U55" s="19">
        <f ca="1">IF(T55&lt;=('Ejercicio 3 - TIR'!$D$24-'Ejercicio 3 - TIR'!$C$24)/('Ejercicio 3 - TIR'!$E$24-'Ejercicio 3 - TIR'!$C$24),'Ejercicio 3 - TIR'!$C$24+SQRT(('Ejercicio 3 - TIR'!$E$24-'Ejercicio 3 - TIR'!$C$24)*('Ejercicio 3 - TIR'!$D$24-'Ejercicio 3 - TIR'!$C$24)*T55),'Ejercicio 3 - TIR'!$E$24-SQRT(('Ejercicio 3 - TIR'!$E$24-'Ejercicio 3 - TIR'!$C$24)*('Ejercicio 3 - TIR'!$E$24-'Ejercicio 3 - TIR'!$D$24)*(1-T55)))</f>
        <v>0.190572403264044</v>
      </c>
      <c r="V55" s="17">
        <f ca="1" t="shared" si="402"/>
        <v>0.472447632331163</v>
      </c>
      <c r="W55" s="19">
        <f ca="1">IF(V55&lt;=('Ejercicio 3 - TIR'!$D$25-'Ejercicio 3 - TIR'!$C$25)/('Ejercicio 3 - TIR'!$E$25-'Ejercicio 3 - TIR'!$C$25),'Ejercicio 3 - TIR'!$C$25+SQRT(('Ejercicio 3 - TIR'!$E$25-'Ejercicio 3 - TIR'!$C$25)*('Ejercicio 3 - TIR'!$D$25-'Ejercicio 3 - TIR'!$C$25)*V55),'Ejercicio 3 - TIR'!$E$25-SQRT(('Ejercicio 3 - TIR'!$E$25-'Ejercicio 3 - TIR'!$C$25)*('Ejercicio 3 - TIR'!$E$25-'Ejercicio 3 - TIR'!$D$25)*(1-V55)))</f>
        <v>0.207029855866649</v>
      </c>
      <c r="X55" s="17">
        <f ca="1" t="shared" si="402"/>
        <v>0.11149254401866</v>
      </c>
      <c r="Y55" s="19">
        <f ca="1">IF(X55&lt;=('Ejercicio 3 - TIR'!$D$26-'Ejercicio 3 - TIR'!$C$26)/('Ejercicio 3 - TIR'!$E$26-'Ejercicio 3 - TIR'!$C$26),'Ejercicio 3 - TIR'!$C$26+SQRT(('Ejercicio 3 - TIR'!$E$26-'Ejercicio 3 - TIR'!$C$26)*('Ejercicio 3 - TIR'!$D$26-'Ejercicio 3 - TIR'!$C$26)*X55),'Ejercicio 3 - TIR'!$E$26-SQRT(('Ejercicio 3 - TIR'!$E$26-'Ejercicio 3 - TIR'!$C$26)*('Ejercicio 3 - TIR'!$E$26-'Ejercicio 3 - TIR'!$D$26)*(1-X55)))</f>
        <v>0.207350212357501</v>
      </c>
      <c r="Z55" s="17">
        <f ca="1" t="shared" si="4"/>
        <v>1.15525191567034</v>
      </c>
      <c r="AA55" s="17">
        <f ca="1" t="shared" si="5"/>
        <v>1.32563173203659</v>
      </c>
      <c r="AB55" s="17">
        <f ca="1" t="shared" si="6"/>
        <v>1.57826055705388</v>
      </c>
      <c r="AC55" s="17">
        <f ca="1" t="shared" si="7"/>
        <v>1.90500761270077</v>
      </c>
      <c r="AD55" s="17">
        <f ca="1" t="shared" si="8"/>
        <v>2.30001134573693</v>
      </c>
      <c r="AE55" s="16">
        <f ca="1" t="shared" si="9"/>
        <v>5949.19541486893</v>
      </c>
      <c r="AF55" s="16">
        <f ca="1" t="shared" si="10"/>
        <v>6826.59956245192</v>
      </c>
      <c r="AG55" s="16">
        <f ca="1" t="shared" si="11"/>
        <v>8127.56104718965</v>
      </c>
      <c r="AH55" s="16">
        <f ca="1" t="shared" si="12"/>
        <v>9810.20883933671</v>
      </c>
      <c r="AI55" s="16">
        <f ca="1" t="shared" si="13"/>
        <v>11844.3577254446</v>
      </c>
      <c r="AJ55" s="18">
        <f ca="1" t="shared" si="14"/>
        <v>49565.5167430993</v>
      </c>
      <c r="AK55" s="18">
        <f ca="1" t="shared" si="15"/>
        <v>52525.5869581831</v>
      </c>
      <c r="AL55" s="18">
        <f ca="1" t="shared" si="16"/>
        <v>50576.1235452938</v>
      </c>
      <c r="AM55" s="18">
        <f ca="1" t="shared" si="17"/>
        <v>77613.8265269454</v>
      </c>
      <c r="AN55" s="18">
        <f ca="1" t="shared" si="18"/>
        <v>73052.9962199302</v>
      </c>
      <c r="AO55" s="18">
        <f ca="1">C55/'Ejercicio 3 - TIR'!$D$7</f>
        <v>16992.742354655</v>
      </c>
      <c r="AP55" s="18">
        <f ca="1" t="shared" si="19"/>
        <v>32572.7743884442</v>
      </c>
      <c r="AQ55" s="18">
        <f ca="1" t="shared" si="20"/>
        <v>35532.8446035281</v>
      </c>
      <c r="AR55" s="18">
        <f ca="1" t="shared" si="21"/>
        <v>33583.3811906388</v>
      </c>
      <c r="AS55" s="18">
        <f ca="1" t="shared" si="22"/>
        <v>60621.0841722904</v>
      </c>
      <c r="AT55" s="18">
        <f ca="1" t="shared" si="23"/>
        <v>56060.2538652751</v>
      </c>
      <c r="AU55" s="18">
        <f ca="1">AP55*'Ejercicio 3 - TIR'!$D$5</f>
        <v>16286.3871942221</v>
      </c>
      <c r="AV55" s="18">
        <f ca="1">AQ55*'Ejercicio 3 - TIR'!$D$5</f>
        <v>17766.4223017641</v>
      </c>
      <c r="AW55" s="18">
        <f ca="1">AR55*'Ejercicio 3 - TIR'!$D$5</f>
        <v>16791.6905953194</v>
      </c>
      <c r="AX55" s="18">
        <f ca="1">AS55*'Ejercicio 3 - TIR'!$D$5</f>
        <v>30310.5420861452</v>
      </c>
      <c r="AY55" s="18">
        <f ca="1">AT55*'Ejercicio 3 - TIR'!$D$5</f>
        <v>28030.1269326376</v>
      </c>
      <c r="AZ55" s="18">
        <f ca="1" t="shared" ref="AZ55:BD55" si="403">AJ55-AU55-AE55</f>
        <v>27329.9341340082</v>
      </c>
      <c r="BA55" s="18">
        <f ca="1" t="shared" si="403"/>
        <v>27932.5650939672</v>
      </c>
      <c r="BB55" s="18">
        <f ca="1" t="shared" si="403"/>
        <v>25656.8719027848</v>
      </c>
      <c r="BC55" s="18">
        <f ca="1" t="shared" si="403"/>
        <v>37493.0756014635</v>
      </c>
      <c r="BD55" s="18">
        <f ca="1" t="shared" si="403"/>
        <v>33178.511561848</v>
      </c>
      <c r="BE55" s="18">
        <f ca="1" t="shared" ref="BE55:BI55" si="404">AZ55/Z55</f>
        <v>23657.120809144</v>
      </c>
      <c r="BF55" s="18">
        <f ca="1" t="shared" si="404"/>
        <v>21071.1349305541</v>
      </c>
      <c r="BG55" s="18">
        <f ca="1" t="shared" si="404"/>
        <v>16256.423432819</v>
      </c>
      <c r="BH55" s="18">
        <f ca="1" t="shared" si="404"/>
        <v>19681.3258653118</v>
      </c>
      <c r="BI55" s="18">
        <f ca="1" t="shared" si="404"/>
        <v>14425.3686501783</v>
      </c>
      <c r="BJ55" s="18">
        <f ca="1" t="shared" si="26"/>
        <v>88135.5756102854</v>
      </c>
      <c r="BK55" s="18">
        <f ca="1" t="shared" si="27"/>
        <v>39083.500210891</v>
      </c>
      <c r="BL55" s="18">
        <f ca="1" t="shared" si="28"/>
        <v>127219.075821176</v>
      </c>
      <c r="BM55" s="18">
        <f ca="1">BK55*'Ejercicio 3 - TIR'!$D$5</f>
        <v>19541.7501054455</v>
      </c>
      <c r="BN55" s="18">
        <f ca="1" t="shared" si="29"/>
        <v>107677.325715731</v>
      </c>
      <c r="BO55" s="18">
        <f ca="1" t="shared" si="30"/>
        <v>46815.9976320599</v>
      </c>
      <c r="BP55" s="18">
        <f ca="1" t="shared" si="31"/>
        <v>-123283.338228007</v>
      </c>
      <c r="BQ55" s="18">
        <f ca="1" t="shared" ref="BQ55:BT55" si="405">BE55</f>
        <v>23657.120809144</v>
      </c>
      <c r="BR55" s="18">
        <f ca="1" t="shared" si="405"/>
        <v>21071.1349305541</v>
      </c>
      <c r="BS55" s="18">
        <f ca="1" t="shared" si="405"/>
        <v>16256.423432819</v>
      </c>
      <c r="BT55" s="18">
        <f ca="1" t="shared" si="405"/>
        <v>19681.3258653118</v>
      </c>
      <c r="BU55" s="18">
        <f ca="1" t="shared" si="33"/>
        <v>61241.3662822382</v>
      </c>
      <c r="BV55" s="20">
        <f ca="1" t="shared" si="34"/>
        <v>4.13703921394573</v>
      </c>
    </row>
    <row r="56" ht="15" customHeight="1" spans="1:74">
      <c r="A56" s="16">
        <v>55</v>
      </c>
      <c r="B56" s="17">
        <f ca="1" t="shared" ref="B56:F56" si="406">RAND()</f>
        <v>0.0885608026200566</v>
      </c>
      <c r="C56" s="18">
        <f ca="1">IF(B56&lt;=('Ejercicio 3 - TIR'!$D$13-'Ejercicio 3 - TIR'!$C$13)/('Ejercicio 3 - TIR'!$E$13-'Ejercicio 3 - TIR'!$C$13),'Ejercicio 3 - TIR'!$C$13+SQRT(('Ejercicio 3 - TIR'!$E$13-'Ejercicio 3 - TIR'!$C$13)*('Ejercicio 3 - TIR'!$D$13-'Ejercicio 3 - TIR'!$C$13)*B56),'Ejercicio 3 - TIR'!$E$13-SQRT(('Ejercicio 3 - TIR'!$E$13-'Ejercicio 3 - TIR'!$C$13)*('Ejercicio 3 - TIR'!$E$13-'Ejercicio 3 - TIR'!$D$13)*(1-B56)))</f>
        <v>65951.8334190418</v>
      </c>
      <c r="D56" s="17">
        <f ca="1" t="shared" si="406"/>
        <v>0.236200295264932</v>
      </c>
      <c r="E56" s="18">
        <f ca="1">IF(D56&lt;=('Ejercicio 3 - TIR'!$D$14-'Ejercicio 3 - TIR'!$C$14)/('Ejercicio 3 - TIR'!$E$14-'Ejercicio 3 - TIR'!$C$14),'Ejercicio 3 - TIR'!$C$14+SQRT(('Ejercicio 3 - TIR'!$E$14-'Ejercicio 3 - TIR'!$C$14)*('Ejercicio 3 - TIR'!$D$14-'Ejercicio 3 - TIR'!$C$14)*D56),'Ejercicio 3 - TIR'!$E$14-SQRT(('Ejercicio 3 - TIR'!$E$14-'Ejercicio 3 - TIR'!$C$14)*('Ejercicio 3 - TIR'!$E$14-'Ejercicio 3 - TIR'!$D$14)*(1-D56)))</f>
        <v>29208.9217318536</v>
      </c>
      <c r="F56" s="17">
        <f ca="1" t="shared" si="406"/>
        <v>0.760410331677289</v>
      </c>
      <c r="G56" s="18">
        <f ca="1">IF(F56&lt;=('Ejercicio 3 - TIR'!$D$18-'Ejercicio 3 - TIR'!$C$18)/('Ejercicio 3 - TIR'!$E$18-'Ejercicio 3 - TIR'!$C$18),'Ejercicio 3 - TIR'!$C$18+SQRT(('Ejercicio 3 - TIR'!$E$18-'Ejercicio 3 - TIR'!$C$18)*('Ejercicio 3 - TIR'!$D$18-'Ejercicio 3 - TIR'!$C$18)*F56),'Ejercicio 3 - TIR'!$E$18-SQRT(('Ejercicio 3 - TIR'!$E$18-'Ejercicio 3 - TIR'!$C$18)*('Ejercicio 3 - TIR'!$E$18-'Ejercicio 3 - TIR'!$D$18)*(1-F56)))</f>
        <v>40760.9877183236</v>
      </c>
      <c r="H56" s="17">
        <f ca="1" t="shared" ref="H56:L56" si="407">RAND()</f>
        <v>0.364958227970684</v>
      </c>
      <c r="I56" s="18">
        <f ca="1">IF(H56&lt;=('Ejercicio 3 - TIR'!$D$18-'Ejercicio 3 - TIR'!$C$18)/('Ejercicio 3 - TIR'!$E$18-'Ejercicio 3 - TIR'!$C$18),'Ejercicio 3 - TIR'!$C$18+SQRT(('Ejercicio 3 - TIR'!$E$18-'Ejercicio 3 - TIR'!$C$18)*('Ejercicio 3 - TIR'!$D$18-'Ejercicio 3 - TIR'!$C$18)*H56),'Ejercicio 3 - TIR'!$E$18-SQRT(('Ejercicio 3 - TIR'!$E$18-'Ejercicio 3 - TIR'!$C$18)*('Ejercicio 3 - TIR'!$E$18-'Ejercicio 3 - TIR'!$D$18)*(1-H56)))</f>
        <v>37398.900877536</v>
      </c>
      <c r="J56" s="17">
        <f ca="1" t="shared" si="407"/>
        <v>0.563469944928519</v>
      </c>
      <c r="K56" s="18">
        <f ca="1">IF(J56&lt;=('Ejercicio 3 - TIR'!$D$18-'Ejercicio 3 - TIR'!$C$18)/('Ejercicio 3 - TIR'!$E$18-'Ejercicio 3 - TIR'!$C$18),'Ejercicio 3 - TIR'!$C$18+SQRT(('Ejercicio 3 - TIR'!$E$18-'Ejercicio 3 - TIR'!$C$18)*('Ejercicio 3 - TIR'!$D$18-'Ejercicio 3 - TIR'!$C$18)*J56),'Ejercicio 3 - TIR'!$E$18-SQRT(('Ejercicio 3 - TIR'!$E$18-'Ejercicio 3 - TIR'!$C$18)*('Ejercicio 3 - TIR'!$E$18-'Ejercicio 3 - TIR'!$D$18)*(1-J56)))</f>
        <v>39193.5026915359</v>
      </c>
      <c r="L56" s="17">
        <f ca="1" t="shared" si="407"/>
        <v>0.681501627044824</v>
      </c>
      <c r="M56" s="18">
        <f ca="1">IF(L56&lt;=('Ejercicio 3 - TIR'!$D$18-'Ejercicio 3 - TIR'!$C$18)/('Ejercicio 3 - TIR'!$E$18-'Ejercicio 3 - TIR'!$C$18),'Ejercicio 3 - TIR'!$C$18+SQRT(('Ejercicio 3 - TIR'!$E$18-'Ejercicio 3 - TIR'!$C$18)*('Ejercicio 3 - TIR'!$D$18-'Ejercicio 3 - TIR'!$C$18)*L56),'Ejercicio 3 - TIR'!$E$18-SQRT(('Ejercicio 3 - TIR'!$E$18-'Ejercicio 3 - TIR'!$C$18)*('Ejercicio 3 - TIR'!$E$18-'Ejercicio 3 - TIR'!$D$18)*(1-L56)))</f>
        <v>40112.5284684575</v>
      </c>
      <c r="N56" s="17">
        <f ca="1" t="shared" ref="N56:R56" si="408">RAND()</f>
        <v>0.202953429371978</v>
      </c>
      <c r="O56" s="18">
        <f ca="1">IF(N56&lt;=('Ejercicio 3 - TIR'!$D$18-'Ejercicio 3 - TIR'!$C$18)/('Ejercicio 3 - TIR'!$E$18-'Ejercicio 3 - TIR'!$C$18),'Ejercicio 3 - TIR'!$C$18+SQRT(('Ejercicio 3 - TIR'!$E$18-'Ejercicio 3 - TIR'!$C$18)*('Ejercicio 3 - TIR'!$D$18-'Ejercicio 3 - TIR'!$C$18)*N56),'Ejercicio 3 - TIR'!$E$18-SQRT(('Ejercicio 3 - TIR'!$E$18-'Ejercicio 3 - TIR'!$C$18)*('Ejercicio 3 - TIR'!$E$18-'Ejercicio 3 - TIR'!$D$18)*(1-N56)))</f>
        <v>35517.5188632026</v>
      </c>
      <c r="P56" s="17">
        <f ca="1" t="shared" si="408"/>
        <v>0.95268616427779</v>
      </c>
      <c r="Q56" s="19">
        <f ca="1">IF(P56&lt;=('Ejercicio 3 - TIR'!$D$22-'Ejercicio 3 - TIR'!$C$22)/('Ejercicio 3 - TIR'!$E$22-'Ejercicio 3 - TIR'!$C$22),'Ejercicio 3 - TIR'!$C$22+SQRT(('Ejercicio 3 - TIR'!$E$22-'Ejercicio 3 - TIR'!$C$22)*('Ejercicio 3 - TIR'!$D$22-'Ejercicio 3 - TIR'!$C$22)*P56),'Ejercicio 3 - TIR'!$E$22-SQRT(('Ejercicio 3 - TIR'!$E$22-'Ejercicio 3 - TIR'!$C$22)*('Ejercicio 3 - TIR'!$E$22-'Ejercicio 3 - TIR'!$D$22)*(1-P56)))</f>
        <v>0.170771516684743</v>
      </c>
      <c r="R56" s="17">
        <f ca="1" t="shared" si="408"/>
        <v>0.400600724516232</v>
      </c>
      <c r="S56" s="19">
        <f ca="1">IF(R56&lt;=('Ejercicio 3 - TIR'!$D$23-'Ejercicio 3 - TIR'!$C$23)/('Ejercicio 3 - TIR'!$E$23-'Ejercicio 3 - TIR'!$C$23),'Ejercicio 3 - TIR'!$C$23+SQRT(('Ejercicio 3 - TIR'!$E$23-'Ejercicio 3 - TIR'!$C$23)*('Ejercicio 3 - TIR'!$D$23-'Ejercicio 3 - TIR'!$C$23)*R56),'Ejercicio 3 - TIR'!$E$23-SQRT(('Ejercicio 3 - TIR'!$E$23-'Ejercicio 3 - TIR'!$C$23)*('Ejercicio 3 - TIR'!$E$23-'Ejercicio 3 - TIR'!$D$23)*(1-R56)))</f>
        <v>0.146852957083517</v>
      </c>
      <c r="T56" s="17">
        <f ca="1" t="shared" ref="T56:X56" si="409">RAND()</f>
        <v>0.425890506616151</v>
      </c>
      <c r="U56" s="19">
        <f ca="1">IF(T56&lt;=('Ejercicio 3 - TIR'!$D$24-'Ejercicio 3 - TIR'!$C$24)/('Ejercicio 3 - TIR'!$E$24-'Ejercicio 3 - TIR'!$C$24),'Ejercicio 3 - TIR'!$C$24+SQRT(('Ejercicio 3 - TIR'!$E$24-'Ejercicio 3 - TIR'!$C$24)*('Ejercicio 3 - TIR'!$D$24-'Ejercicio 3 - TIR'!$C$24)*T56),'Ejercicio 3 - TIR'!$E$24-SQRT(('Ejercicio 3 - TIR'!$E$24-'Ejercicio 3 - TIR'!$C$24)*('Ejercicio 3 - TIR'!$E$24-'Ejercicio 3 - TIR'!$D$24)*(1-T56)))</f>
        <v>0.179906020529216</v>
      </c>
      <c r="V56" s="17">
        <f ca="1" t="shared" si="409"/>
        <v>0.547294542381304</v>
      </c>
      <c r="W56" s="19">
        <f ca="1">IF(V56&lt;=('Ejercicio 3 - TIR'!$D$25-'Ejercicio 3 - TIR'!$C$25)/('Ejercicio 3 - TIR'!$E$25-'Ejercicio 3 - TIR'!$C$25),'Ejercicio 3 - TIR'!$C$25+SQRT(('Ejercicio 3 - TIR'!$E$25-'Ejercicio 3 - TIR'!$C$25)*('Ejercicio 3 - TIR'!$D$25-'Ejercicio 3 - TIR'!$C$25)*V56),'Ejercicio 3 - TIR'!$E$25-SQRT(('Ejercicio 3 - TIR'!$E$25-'Ejercicio 3 - TIR'!$C$25)*('Ejercicio 3 - TIR'!$E$25-'Ejercicio 3 - TIR'!$D$25)*(1-V56)))</f>
        <v>0.210194609640585</v>
      </c>
      <c r="X56" s="17">
        <f ca="1" t="shared" si="409"/>
        <v>0.760308360556839</v>
      </c>
      <c r="Y56" s="19">
        <f ca="1">IF(X56&lt;=('Ejercicio 3 - TIR'!$D$26-'Ejercicio 3 - TIR'!$C$26)/('Ejercicio 3 - TIR'!$E$26-'Ejercicio 3 - TIR'!$C$26),'Ejercicio 3 - TIR'!$C$26+SQRT(('Ejercicio 3 - TIR'!$E$26-'Ejercicio 3 - TIR'!$C$26)*('Ejercicio 3 - TIR'!$D$26-'Ejercicio 3 - TIR'!$C$26)*X56),'Ejercicio 3 - TIR'!$E$26-SQRT(('Ejercicio 3 - TIR'!$E$26-'Ejercicio 3 - TIR'!$C$26)*('Ejercicio 3 - TIR'!$E$26-'Ejercicio 3 - TIR'!$D$26)*(1-X56)))</f>
        <v>0.244023134475151</v>
      </c>
      <c r="Z56" s="17">
        <f ca="1" t="shared" si="4"/>
        <v>1.17077151668474</v>
      </c>
      <c r="AA56" s="17">
        <f ca="1" t="shared" si="5"/>
        <v>1.34270277597905</v>
      </c>
      <c r="AB56" s="17">
        <f ca="1" t="shared" si="6"/>
        <v>1.58426308915898</v>
      </c>
      <c r="AC56" s="17">
        <f ca="1" t="shared" si="7"/>
        <v>1.91726665075273</v>
      </c>
      <c r="AD56" s="17">
        <f ca="1" t="shared" si="8"/>
        <v>2.38512406849409</v>
      </c>
      <c r="AE56" s="16">
        <f ca="1" t="shared" si="9"/>
        <v>4988.0518648746</v>
      </c>
      <c r="AF56" s="16">
        <f ca="1" t="shared" si="10"/>
        <v>5720.56203131738</v>
      </c>
      <c r="AG56" s="16">
        <f ca="1" t="shared" si="11"/>
        <v>6749.72558156222</v>
      </c>
      <c r="AH56" s="16">
        <f ca="1" t="shared" si="12"/>
        <v>8168.48151535976</v>
      </c>
      <c r="AI56" s="16">
        <f ca="1" t="shared" si="13"/>
        <v>10161.7799786402</v>
      </c>
      <c r="AJ56" s="18">
        <f ca="1" t="shared" si="14"/>
        <v>47721.8034125499</v>
      </c>
      <c r="AK56" s="18">
        <f ca="1" t="shared" si="15"/>
        <v>50215.608026833</v>
      </c>
      <c r="AL56" s="18">
        <f ca="1" t="shared" si="16"/>
        <v>62092.8196490533</v>
      </c>
      <c r="AM56" s="18">
        <f ca="1" t="shared" si="17"/>
        <v>76906.4131099432</v>
      </c>
      <c r="AN56" s="18">
        <f ca="1" t="shared" si="18"/>
        <v>84713.6890938174</v>
      </c>
      <c r="AO56" s="18">
        <f ca="1">C56/'Ejercicio 3 - TIR'!$D$7</f>
        <v>13190.3666838084</v>
      </c>
      <c r="AP56" s="18">
        <f ca="1" t="shared" si="19"/>
        <v>34531.4367287416</v>
      </c>
      <c r="AQ56" s="18">
        <f ca="1" t="shared" si="20"/>
        <v>37025.2413430246</v>
      </c>
      <c r="AR56" s="18">
        <f ca="1" t="shared" si="21"/>
        <v>48902.4529652449</v>
      </c>
      <c r="AS56" s="18">
        <f ca="1" t="shared" si="22"/>
        <v>63716.0464261349</v>
      </c>
      <c r="AT56" s="18">
        <f ca="1" t="shared" si="23"/>
        <v>71523.322410009</v>
      </c>
      <c r="AU56" s="18">
        <f ca="1">AP56*'Ejercicio 3 - TIR'!$D$5</f>
        <v>17265.7183643708</v>
      </c>
      <c r="AV56" s="18">
        <f ca="1">AQ56*'Ejercicio 3 - TIR'!$D$5</f>
        <v>18512.6206715123</v>
      </c>
      <c r="AW56" s="18">
        <f ca="1">AR56*'Ejercicio 3 - TIR'!$D$5</f>
        <v>24451.2264826225</v>
      </c>
      <c r="AX56" s="18">
        <f ca="1">AS56*'Ejercicio 3 - TIR'!$D$5</f>
        <v>31858.0232130674</v>
      </c>
      <c r="AY56" s="18">
        <f ca="1">AT56*'Ejercicio 3 - TIR'!$D$5</f>
        <v>35761.6612050045</v>
      </c>
      <c r="AZ56" s="18">
        <f ca="1" t="shared" ref="AZ56:BD56" si="410">AJ56-AU56-AE56</f>
        <v>25468.0331833045</v>
      </c>
      <c r="BA56" s="18">
        <f ca="1" t="shared" si="410"/>
        <v>25982.4253240033</v>
      </c>
      <c r="BB56" s="18">
        <f ca="1" t="shared" si="410"/>
        <v>30891.8675848686</v>
      </c>
      <c r="BC56" s="18">
        <f ca="1" t="shared" si="410"/>
        <v>36879.908381516</v>
      </c>
      <c r="BD56" s="18">
        <f ca="1" t="shared" si="410"/>
        <v>38790.2479101727</v>
      </c>
      <c r="BE56" s="18">
        <f ca="1" t="shared" ref="BE56:BI56" si="411">AZ56/Z56</f>
        <v>21753.2053183374</v>
      </c>
      <c r="BF56" s="18">
        <f ca="1" t="shared" si="411"/>
        <v>19350.8390604598</v>
      </c>
      <c r="BG56" s="18">
        <f ca="1" t="shared" si="411"/>
        <v>19499.2030024937</v>
      </c>
      <c r="BH56" s="18">
        <f ca="1" t="shared" si="411"/>
        <v>19235.6698881904</v>
      </c>
      <c r="BI56" s="18">
        <f ca="1" t="shared" si="411"/>
        <v>16263.4088610174</v>
      </c>
      <c r="BJ56" s="18">
        <f ca="1" t="shared" si="26"/>
        <v>69666.9022374042</v>
      </c>
      <c r="BK56" s="18">
        <f ca="1" t="shared" si="27"/>
        <v>31460.6610498139</v>
      </c>
      <c r="BL56" s="18">
        <f ca="1" t="shared" si="28"/>
        <v>101127.563287218</v>
      </c>
      <c r="BM56" s="18">
        <f ca="1">BK56*'Ejercicio 3 - TIR'!$D$5</f>
        <v>15730.3305249069</v>
      </c>
      <c r="BN56" s="18">
        <f ca="1" t="shared" si="29"/>
        <v>85397.2327623111</v>
      </c>
      <c r="BO56" s="18">
        <f ca="1" t="shared" si="30"/>
        <v>35804.1050737578</v>
      </c>
      <c r="BP56" s="18">
        <f ca="1" t="shared" si="31"/>
        <v>-95160.7551508954</v>
      </c>
      <c r="BQ56" s="18">
        <f ca="1" t="shared" ref="BQ56:BT56" si="412">BE56</f>
        <v>21753.2053183374</v>
      </c>
      <c r="BR56" s="18">
        <f ca="1" t="shared" si="412"/>
        <v>19350.8390604598</v>
      </c>
      <c r="BS56" s="18">
        <f ca="1" t="shared" si="412"/>
        <v>19499.2030024937</v>
      </c>
      <c r="BT56" s="18">
        <f ca="1" t="shared" si="412"/>
        <v>19235.6698881904</v>
      </c>
      <c r="BU56" s="18">
        <f ca="1" t="shared" si="33"/>
        <v>52067.5139347752</v>
      </c>
      <c r="BV56" s="20">
        <f ca="1" t="shared" si="34"/>
        <v>10.2589860252821</v>
      </c>
    </row>
    <row r="57" ht="15" customHeight="1" spans="1:74">
      <c r="A57" s="16">
        <v>56</v>
      </c>
      <c r="B57" s="17">
        <f ca="1" t="shared" ref="B57:F57" si="413">RAND()</f>
        <v>0.959315394313854</v>
      </c>
      <c r="C57" s="18">
        <f ca="1">IF(B57&lt;=('Ejercicio 3 - TIR'!$D$13-'Ejercicio 3 - TIR'!$C$13)/('Ejercicio 3 - TIR'!$E$13-'Ejercicio 3 - TIR'!$C$13),'Ejercicio 3 - TIR'!$C$13+SQRT(('Ejercicio 3 - TIR'!$E$13-'Ejercicio 3 - TIR'!$C$13)*('Ejercicio 3 - TIR'!$D$13-'Ejercicio 3 - TIR'!$C$13)*B57),'Ejercicio 3 - TIR'!$E$13-SQRT(('Ejercicio 3 - TIR'!$E$13-'Ejercicio 3 - TIR'!$C$13)*('Ejercicio 3 - TIR'!$E$13-'Ejercicio 3 - TIR'!$D$13)*(1-B57)))</f>
        <v>93012.7597133507</v>
      </c>
      <c r="D57" s="17">
        <f ca="1" t="shared" si="413"/>
        <v>0.113324834214695</v>
      </c>
      <c r="E57" s="18">
        <f ca="1">IF(D57&lt;=('Ejercicio 3 - TIR'!$D$14-'Ejercicio 3 - TIR'!$C$14)/('Ejercicio 3 - TIR'!$E$14-'Ejercicio 3 - TIR'!$C$14),'Ejercicio 3 - TIR'!$C$14+SQRT(('Ejercicio 3 - TIR'!$E$14-'Ejercicio 3 - TIR'!$C$14)*('Ejercicio 3 - TIR'!$D$14-'Ejercicio 3 - TIR'!$C$14)*D57),'Ejercicio 3 - TIR'!$E$14-SQRT(('Ejercicio 3 - TIR'!$E$14-'Ejercicio 3 - TIR'!$C$14)*('Ejercicio 3 - TIR'!$E$14-'Ejercicio 3 - TIR'!$D$14)*(1-D57)))</f>
        <v>27915.3666263615</v>
      </c>
      <c r="F57" s="17">
        <f ca="1" t="shared" si="413"/>
        <v>0.0807937730105459</v>
      </c>
      <c r="G57" s="18">
        <f ca="1">IF(F57&lt;=('Ejercicio 3 - TIR'!$D$18-'Ejercicio 3 - TIR'!$C$18)/('Ejercicio 3 - TIR'!$E$18-'Ejercicio 3 - TIR'!$C$18),'Ejercicio 3 - TIR'!$C$18+SQRT(('Ejercicio 3 - TIR'!$E$18-'Ejercicio 3 - TIR'!$C$18)*('Ejercicio 3 - TIR'!$D$18-'Ejercicio 3 - TIR'!$C$18)*F57),'Ejercicio 3 - TIR'!$E$18-SQRT(('Ejercicio 3 - TIR'!$E$18-'Ejercicio 3 - TIR'!$C$18)*('Ejercicio 3 - TIR'!$E$18-'Ejercicio 3 - TIR'!$D$18)*(1-F57)))</f>
        <v>33481.2448853222</v>
      </c>
      <c r="H57" s="17">
        <f ca="1" t="shared" ref="H57:L57" si="414">RAND()</f>
        <v>0.4600046493377</v>
      </c>
      <c r="I57" s="18">
        <f ca="1">IF(H57&lt;=('Ejercicio 3 - TIR'!$D$18-'Ejercicio 3 - TIR'!$C$18)/('Ejercicio 3 - TIR'!$E$18-'Ejercicio 3 - TIR'!$C$18),'Ejercicio 3 - TIR'!$C$18+SQRT(('Ejercicio 3 - TIR'!$E$18-'Ejercicio 3 - TIR'!$C$18)*('Ejercicio 3 - TIR'!$D$18-'Ejercicio 3 - TIR'!$C$18)*H57),'Ejercicio 3 - TIR'!$E$18-SQRT(('Ejercicio 3 - TIR'!$E$18-'Ejercicio 3 - TIR'!$C$18)*('Ejercicio 3 - TIR'!$E$18-'Ejercicio 3 - TIR'!$D$18)*(1-H57)))</f>
        <v>38306.6658413984</v>
      </c>
      <c r="J57" s="17">
        <f ca="1" t="shared" si="414"/>
        <v>0.735128719235598</v>
      </c>
      <c r="K57" s="18">
        <f ca="1">IF(J57&lt;=('Ejercicio 3 - TIR'!$D$18-'Ejercicio 3 - TIR'!$C$18)/('Ejercicio 3 - TIR'!$E$18-'Ejercicio 3 - TIR'!$C$18),'Ejercicio 3 - TIR'!$C$18+SQRT(('Ejercicio 3 - TIR'!$E$18-'Ejercicio 3 - TIR'!$C$18)*('Ejercicio 3 - TIR'!$D$18-'Ejercicio 3 - TIR'!$C$18)*J57),'Ejercicio 3 - TIR'!$E$18-SQRT(('Ejercicio 3 - TIR'!$E$18-'Ejercicio 3 - TIR'!$C$18)*('Ejercicio 3 - TIR'!$E$18-'Ejercicio 3 - TIR'!$D$18)*(1-J57)))</f>
        <v>40542.9442389252</v>
      </c>
      <c r="L57" s="17">
        <f ca="1" t="shared" si="414"/>
        <v>0.92893648687179</v>
      </c>
      <c r="M57" s="18">
        <f ca="1">IF(L57&lt;=('Ejercicio 3 - TIR'!$D$18-'Ejercicio 3 - TIR'!$C$18)/('Ejercicio 3 - TIR'!$E$18-'Ejercicio 3 - TIR'!$C$18),'Ejercicio 3 - TIR'!$C$18+SQRT(('Ejercicio 3 - TIR'!$E$18-'Ejercicio 3 - TIR'!$C$18)*('Ejercicio 3 - TIR'!$D$18-'Ejercicio 3 - TIR'!$C$18)*L57),'Ejercicio 3 - TIR'!$E$18-SQRT(('Ejercicio 3 - TIR'!$E$18-'Ejercicio 3 - TIR'!$C$18)*('Ejercicio 3 - TIR'!$E$18-'Ejercicio 3 - TIR'!$D$18)*(1-L57)))</f>
        <v>42691.3719475377</v>
      </c>
      <c r="N57" s="17">
        <f ca="1" t="shared" ref="N57:R57" si="415">RAND()</f>
        <v>0.563203513197685</v>
      </c>
      <c r="O57" s="18">
        <f ca="1">IF(N57&lt;=('Ejercicio 3 - TIR'!$D$18-'Ejercicio 3 - TIR'!$C$18)/('Ejercicio 3 - TIR'!$E$18-'Ejercicio 3 - TIR'!$C$18),'Ejercicio 3 - TIR'!$C$18+SQRT(('Ejercicio 3 - TIR'!$E$18-'Ejercicio 3 - TIR'!$C$18)*('Ejercicio 3 - TIR'!$D$18-'Ejercicio 3 - TIR'!$C$18)*N57),'Ejercicio 3 - TIR'!$E$18-SQRT(('Ejercicio 3 - TIR'!$E$18-'Ejercicio 3 - TIR'!$C$18)*('Ejercicio 3 - TIR'!$E$18-'Ejercicio 3 - TIR'!$D$18)*(1-N57)))</f>
        <v>39191.3289017232</v>
      </c>
      <c r="P57" s="17">
        <f ca="1" t="shared" si="415"/>
        <v>0.234943861302661</v>
      </c>
      <c r="Q57" s="19">
        <f ca="1">IF(P57&lt;=('Ejercicio 3 - TIR'!$D$22-'Ejercicio 3 - TIR'!$C$22)/('Ejercicio 3 - TIR'!$E$22-'Ejercicio 3 - TIR'!$C$22),'Ejercicio 3 - TIR'!$C$22+SQRT(('Ejercicio 3 - TIR'!$E$22-'Ejercicio 3 - TIR'!$C$22)*('Ejercicio 3 - TIR'!$D$22-'Ejercicio 3 - TIR'!$C$22)*P57),'Ejercicio 3 - TIR'!$E$22-SQRT(('Ejercicio 3 - TIR'!$E$22-'Ejercicio 3 - TIR'!$C$22)*('Ejercicio 3 - TIR'!$E$22-'Ejercicio 3 - TIR'!$D$22)*(1-P57)))</f>
        <v>0.140564507053289</v>
      </c>
      <c r="R57" s="17">
        <f ca="1" t="shared" si="415"/>
        <v>0.708874025139613</v>
      </c>
      <c r="S57" s="19">
        <f ca="1">IF(R57&lt;=('Ejercicio 3 - TIR'!$D$23-'Ejercicio 3 - TIR'!$C$23)/('Ejercicio 3 - TIR'!$E$23-'Ejercicio 3 - TIR'!$C$23),'Ejercicio 3 - TIR'!$C$23+SQRT(('Ejercicio 3 - TIR'!$E$23-'Ejercicio 3 - TIR'!$C$23)*('Ejercicio 3 - TIR'!$D$23-'Ejercicio 3 - TIR'!$C$23)*R57),'Ejercicio 3 - TIR'!$E$23-SQRT(('Ejercicio 3 - TIR'!$E$23-'Ejercicio 3 - TIR'!$C$23)*('Ejercicio 3 - TIR'!$E$23-'Ejercicio 3 - TIR'!$D$23)*(1-R57)))</f>
        <v>0.157108369329628</v>
      </c>
      <c r="T57" s="17">
        <f ca="1" t="shared" ref="T57:X57" si="416">RAND()</f>
        <v>0.566059827619115</v>
      </c>
      <c r="U57" s="19">
        <f ca="1">IF(T57&lt;=('Ejercicio 3 - TIR'!$D$24-'Ejercicio 3 - TIR'!$C$24)/('Ejercicio 3 - TIR'!$E$24-'Ejercicio 3 - TIR'!$C$24),'Ejercicio 3 - TIR'!$C$24+SQRT(('Ejercicio 3 - TIR'!$E$24-'Ejercicio 3 - TIR'!$C$24)*('Ejercicio 3 - TIR'!$D$24-'Ejercicio 3 - TIR'!$C$24)*T57),'Ejercicio 3 - TIR'!$E$24-SQRT(('Ejercicio 3 - TIR'!$E$24-'Ejercicio 3 - TIR'!$C$24)*('Ejercicio 3 - TIR'!$E$24-'Ejercicio 3 - TIR'!$D$24)*(1-T57)))</f>
        <v>0.185142683943446</v>
      </c>
      <c r="V57" s="17">
        <f ca="1" t="shared" si="416"/>
        <v>0.208783516286855</v>
      </c>
      <c r="W57" s="19">
        <f ca="1">IF(V57&lt;=('Ejercicio 3 - TIR'!$D$25-'Ejercicio 3 - TIR'!$C$25)/('Ejercicio 3 - TIR'!$E$25-'Ejercicio 3 - TIR'!$C$25),'Ejercicio 3 - TIR'!$C$25+SQRT(('Ejercicio 3 - TIR'!$E$25-'Ejercicio 3 - TIR'!$C$25)*('Ejercicio 3 - TIR'!$D$25-'Ejercicio 3 - TIR'!$C$25)*V57),'Ejercicio 3 - TIR'!$E$25-SQRT(('Ejercicio 3 - TIR'!$E$25-'Ejercicio 3 - TIR'!$C$25)*('Ejercicio 3 - TIR'!$E$25-'Ejercicio 3 - TIR'!$D$25)*(1-V57)))</f>
        <v>0.19709669332946</v>
      </c>
      <c r="X57" s="17">
        <f ca="1" t="shared" si="416"/>
        <v>0.0344467642817363</v>
      </c>
      <c r="Y57" s="19">
        <f ca="1">IF(X57&lt;=('Ejercicio 3 - TIR'!$D$26-'Ejercicio 3 - TIR'!$C$26)/('Ejercicio 3 - TIR'!$E$26-'Ejercicio 3 - TIR'!$C$26),'Ejercicio 3 - TIR'!$C$26+SQRT(('Ejercicio 3 - TIR'!$E$26-'Ejercicio 3 - TIR'!$C$26)*('Ejercicio 3 - TIR'!$D$26-'Ejercicio 3 - TIR'!$C$26)*X57),'Ejercicio 3 - TIR'!$E$26-SQRT(('Ejercicio 3 - TIR'!$E$26-'Ejercicio 3 - TIR'!$C$26)*('Ejercicio 3 - TIR'!$E$26-'Ejercicio 3 - TIR'!$D$26)*(1-X57)))</f>
        <v>0.199643975506019</v>
      </c>
      <c r="Z57" s="17">
        <f ca="1" t="shared" si="4"/>
        <v>1.14056450705329</v>
      </c>
      <c r="AA57" s="17">
        <f ca="1" t="shared" si="5"/>
        <v>1.31975673687168</v>
      </c>
      <c r="AB57" s="17">
        <f ca="1" t="shared" si="6"/>
        <v>1.56410004128855</v>
      </c>
      <c r="AC57" s="17">
        <f ca="1" t="shared" si="7"/>
        <v>1.872378987463</v>
      </c>
      <c r="AD57" s="17">
        <f ca="1" t="shared" si="8"/>
        <v>2.24618817217404</v>
      </c>
      <c r="AE57" s="16">
        <f ca="1" t="shared" si="9"/>
        <v>3923.90974904634</v>
      </c>
      <c r="AF57" s="16">
        <f ca="1" t="shared" si="10"/>
        <v>4540.38881111565</v>
      </c>
      <c r="AG57" s="16">
        <f ca="1" t="shared" si="11"/>
        <v>5381.00858175239</v>
      </c>
      <c r="AH57" s="16">
        <f ca="1" t="shared" si="12"/>
        <v>6441.58757999323</v>
      </c>
      <c r="AI57" s="16">
        <f ca="1" t="shared" si="13"/>
        <v>7727.61173303327</v>
      </c>
      <c r="AJ57" s="18">
        <f ca="1" t="shared" si="14"/>
        <v>38187.519568158</v>
      </c>
      <c r="AK57" s="18">
        <f ca="1" t="shared" si="15"/>
        <v>50555.4803112779</v>
      </c>
      <c r="AL57" s="18">
        <f ca="1" t="shared" si="16"/>
        <v>63413.2207580623</v>
      </c>
      <c r="AM57" s="18">
        <f ca="1" t="shared" si="17"/>
        <v>79934.4277805369</v>
      </c>
      <c r="AN57" s="18">
        <f ca="1" t="shared" si="18"/>
        <v>88031.0994308334</v>
      </c>
      <c r="AO57" s="18">
        <f ca="1">C57/'Ejercicio 3 - TIR'!$D$7</f>
        <v>18602.5519426701</v>
      </c>
      <c r="AP57" s="18">
        <f ca="1" t="shared" si="19"/>
        <v>19584.9676254878</v>
      </c>
      <c r="AQ57" s="18">
        <f ca="1" t="shared" si="20"/>
        <v>31952.9283686078</v>
      </c>
      <c r="AR57" s="18">
        <f ca="1" t="shared" si="21"/>
        <v>44810.6688153922</v>
      </c>
      <c r="AS57" s="18">
        <f ca="1" t="shared" si="22"/>
        <v>61331.8758378667</v>
      </c>
      <c r="AT57" s="18">
        <f ca="1" t="shared" si="23"/>
        <v>69428.5474881633</v>
      </c>
      <c r="AU57" s="18">
        <f ca="1">AP57*'Ejercicio 3 - TIR'!$D$5</f>
        <v>9792.48381274392</v>
      </c>
      <c r="AV57" s="18">
        <f ca="1">AQ57*'Ejercicio 3 - TIR'!$D$5</f>
        <v>15976.4641843039</v>
      </c>
      <c r="AW57" s="18">
        <f ca="1">AR57*'Ejercicio 3 - TIR'!$D$5</f>
        <v>22405.3344076961</v>
      </c>
      <c r="AX57" s="18">
        <f ca="1">AS57*'Ejercicio 3 - TIR'!$D$5</f>
        <v>30665.9379189334</v>
      </c>
      <c r="AY57" s="18">
        <f ca="1">AT57*'Ejercicio 3 - TIR'!$D$5</f>
        <v>34714.2737440816</v>
      </c>
      <c r="AZ57" s="18">
        <f ca="1" t="shared" ref="AZ57:BD57" si="417">AJ57-AU57-AE57</f>
        <v>24471.1260063677</v>
      </c>
      <c r="BA57" s="18">
        <f ca="1" t="shared" si="417"/>
        <v>30038.6273158584</v>
      </c>
      <c r="BB57" s="18">
        <f ca="1" t="shared" si="417"/>
        <v>35626.8777686138</v>
      </c>
      <c r="BC57" s="18">
        <f ca="1" t="shared" si="417"/>
        <v>42826.9022816103</v>
      </c>
      <c r="BD57" s="18">
        <f ca="1" t="shared" si="417"/>
        <v>45589.2139537185</v>
      </c>
      <c r="BE57" s="18">
        <f ca="1" t="shared" ref="BE57:BI57" si="418">AZ57/Z57</f>
        <v>21455.2757472615</v>
      </c>
      <c r="BF57" s="18">
        <f ca="1" t="shared" si="418"/>
        <v>22760.7304260186</v>
      </c>
      <c r="BG57" s="18">
        <f ca="1" t="shared" si="418"/>
        <v>22777.8766243516</v>
      </c>
      <c r="BH57" s="18">
        <f ca="1" t="shared" si="418"/>
        <v>22872.9880907493</v>
      </c>
      <c r="BI57" s="18">
        <f ca="1" t="shared" si="418"/>
        <v>20296.2576860128</v>
      </c>
      <c r="BJ57" s="18">
        <f ca="1" t="shared" si="26"/>
        <v>62703.1663380351</v>
      </c>
      <c r="BK57" s="18">
        <f ca="1" t="shared" si="27"/>
        <v>41784.8321458789</v>
      </c>
      <c r="BL57" s="18">
        <f ca="1" t="shared" si="28"/>
        <v>104487.998483914</v>
      </c>
      <c r="BM57" s="18">
        <f ca="1">BK57*'Ejercicio 3 - TIR'!$D$5</f>
        <v>20892.4160729395</v>
      </c>
      <c r="BN57" s="18">
        <f ca="1" t="shared" si="29"/>
        <v>83595.5824109745</v>
      </c>
      <c r="BO57" s="18">
        <f ca="1" t="shared" si="30"/>
        <v>37216.6425976965</v>
      </c>
      <c r="BP57" s="18">
        <f ca="1" t="shared" si="31"/>
        <v>-120928.126339712</v>
      </c>
      <c r="BQ57" s="18">
        <f ca="1" t="shared" ref="BQ57:BT57" si="419">BE57</f>
        <v>21455.2757472615</v>
      </c>
      <c r="BR57" s="18">
        <f ca="1" t="shared" si="419"/>
        <v>22760.7304260186</v>
      </c>
      <c r="BS57" s="18">
        <f ca="1" t="shared" si="419"/>
        <v>22777.8766243516</v>
      </c>
      <c r="BT57" s="18">
        <f ca="1" t="shared" si="419"/>
        <v>22872.9880907493</v>
      </c>
      <c r="BU57" s="18">
        <f ca="1" t="shared" si="33"/>
        <v>57512.9002837093</v>
      </c>
      <c r="BV57" s="20">
        <f ca="1" t="shared" si="34"/>
        <v>5.94489963823344</v>
      </c>
    </row>
    <row r="58" ht="15" customHeight="1" spans="1:74">
      <c r="A58" s="16">
        <v>57</v>
      </c>
      <c r="B58" s="17">
        <f ca="1" t="shared" ref="B58:F58" si="420">RAND()</f>
        <v>0.60627462038654</v>
      </c>
      <c r="C58" s="18">
        <f ca="1">IF(B58&lt;=('Ejercicio 3 - TIR'!$D$13-'Ejercicio 3 - TIR'!$C$13)/('Ejercicio 3 - TIR'!$E$13-'Ejercicio 3 - TIR'!$C$13),'Ejercicio 3 - TIR'!$C$13+SQRT(('Ejercicio 3 - TIR'!$E$13-'Ejercicio 3 - TIR'!$C$13)*('Ejercicio 3 - TIR'!$D$13-'Ejercicio 3 - TIR'!$C$13)*B58),'Ejercicio 3 - TIR'!$E$13-SQRT(('Ejercicio 3 - TIR'!$E$13-'Ejercicio 3 - TIR'!$C$13)*('Ejercicio 3 - TIR'!$E$13-'Ejercicio 3 - TIR'!$D$13)*(1-B58)))</f>
        <v>78263.6144785718</v>
      </c>
      <c r="D58" s="17">
        <f ca="1" t="shared" si="420"/>
        <v>0.367100041116553</v>
      </c>
      <c r="E58" s="18">
        <f ca="1">IF(D58&lt;=('Ejercicio 3 - TIR'!$D$14-'Ejercicio 3 - TIR'!$C$14)/('Ejercicio 3 - TIR'!$E$14-'Ejercicio 3 - TIR'!$C$14),'Ejercicio 3 - TIR'!$C$14+SQRT(('Ejercicio 3 - TIR'!$E$14-'Ejercicio 3 - TIR'!$C$14)*('Ejercicio 3 - TIR'!$D$14-'Ejercicio 3 - TIR'!$C$14)*D58),'Ejercicio 3 - TIR'!$E$14-SQRT(('Ejercicio 3 - TIR'!$E$14-'Ejercicio 3 - TIR'!$C$14)*('Ejercicio 3 - TIR'!$E$14-'Ejercicio 3 - TIR'!$D$14)*(1-D58)))</f>
        <v>30256.540971887</v>
      </c>
      <c r="F58" s="17">
        <f ca="1" t="shared" si="420"/>
        <v>0.130074590573363</v>
      </c>
      <c r="G58" s="18">
        <f ca="1">IF(F58&lt;=('Ejercicio 3 - TIR'!$D$18-'Ejercicio 3 - TIR'!$C$18)/('Ejercicio 3 - TIR'!$E$18-'Ejercicio 3 - TIR'!$C$18),'Ejercicio 3 - TIR'!$C$18+SQRT(('Ejercicio 3 - TIR'!$E$18-'Ejercicio 3 - TIR'!$C$18)*('Ejercicio 3 - TIR'!$D$18-'Ejercicio 3 - TIR'!$C$18)*F58),'Ejercicio 3 - TIR'!$E$18-SQRT(('Ejercicio 3 - TIR'!$E$18-'Ejercicio 3 - TIR'!$C$18)*('Ejercicio 3 - TIR'!$E$18-'Ejercicio 3 - TIR'!$D$18)*(1-F58)))</f>
        <v>34417.1471093914</v>
      </c>
      <c r="H58" s="17">
        <f ca="1" t="shared" ref="H58:L58" si="421">RAND()</f>
        <v>0.394417068384978</v>
      </c>
      <c r="I58" s="18">
        <f ca="1">IF(H58&lt;=('Ejercicio 3 - TIR'!$D$18-'Ejercicio 3 - TIR'!$C$18)/('Ejercicio 3 - TIR'!$E$18-'Ejercicio 3 - TIR'!$C$18),'Ejercicio 3 - TIR'!$C$18+SQRT(('Ejercicio 3 - TIR'!$E$18-'Ejercicio 3 - TIR'!$C$18)*('Ejercicio 3 - TIR'!$D$18-'Ejercicio 3 - TIR'!$C$18)*H58),'Ejercicio 3 - TIR'!$E$18-SQRT(('Ejercicio 3 - TIR'!$E$18-'Ejercicio 3 - TIR'!$C$18)*('Ejercicio 3 - TIR'!$E$18-'Ejercicio 3 - TIR'!$D$18)*(1-H58)))</f>
        <v>37691.7202404759</v>
      </c>
      <c r="J58" s="17">
        <f ca="1" t="shared" si="421"/>
        <v>0.855151108271222</v>
      </c>
      <c r="K58" s="18">
        <f ca="1">IF(J58&lt;=('Ejercicio 3 - TIR'!$D$18-'Ejercicio 3 - TIR'!$C$18)/('Ejercicio 3 - TIR'!$E$18-'Ejercicio 3 - TIR'!$C$18),'Ejercicio 3 - TIR'!$C$18+SQRT(('Ejercicio 3 - TIR'!$E$18-'Ejercicio 3 - TIR'!$C$18)*('Ejercicio 3 - TIR'!$D$18-'Ejercicio 3 - TIR'!$C$18)*J58),'Ejercicio 3 - TIR'!$E$18-SQRT(('Ejercicio 3 - TIR'!$E$18-'Ejercicio 3 - TIR'!$C$18)*('Ejercicio 3 - TIR'!$E$18-'Ejercicio 3 - TIR'!$D$18)*(1-J58)))</f>
        <v>41703.9922816143</v>
      </c>
      <c r="L58" s="17">
        <f ca="1" t="shared" si="421"/>
        <v>0.975453928240436</v>
      </c>
      <c r="M58" s="18">
        <f ca="1">IF(L58&lt;=('Ejercicio 3 - TIR'!$D$18-'Ejercicio 3 - TIR'!$C$18)/('Ejercicio 3 - TIR'!$E$18-'Ejercicio 3 - TIR'!$C$18),'Ejercicio 3 - TIR'!$C$18+SQRT(('Ejercicio 3 - TIR'!$E$18-'Ejercicio 3 - TIR'!$C$18)*('Ejercicio 3 - TIR'!$D$18-'Ejercicio 3 - TIR'!$C$18)*L58),'Ejercicio 3 - TIR'!$E$18-SQRT(('Ejercicio 3 - TIR'!$E$18-'Ejercicio 3 - TIR'!$C$18)*('Ejercicio 3 - TIR'!$E$18-'Ejercicio 3 - TIR'!$D$18)*(1-L58)))</f>
        <v>43643.1818906105</v>
      </c>
      <c r="N58" s="17">
        <f ca="1" t="shared" ref="N58:R58" si="422">RAND()</f>
        <v>0.092387821432808</v>
      </c>
      <c r="O58" s="18">
        <f ca="1">IF(N58&lt;=('Ejercicio 3 - TIR'!$D$18-'Ejercicio 3 - TIR'!$C$18)/('Ejercicio 3 - TIR'!$E$18-'Ejercicio 3 - TIR'!$C$18),'Ejercicio 3 - TIR'!$C$18+SQRT(('Ejercicio 3 - TIR'!$E$18-'Ejercicio 3 - TIR'!$C$18)*('Ejercicio 3 - TIR'!$D$18-'Ejercicio 3 - TIR'!$C$18)*N58),'Ejercicio 3 - TIR'!$E$18-SQRT(('Ejercicio 3 - TIR'!$E$18-'Ejercicio 3 - TIR'!$C$18)*('Ejercicio 3 - TIR'!$E$18-'Ejercicio 3 - TIR'!$D$18)*(1-N58)))</f>
        <v>33722.6567414847</v>
      </c>
      <c r="P58" s="17">
        <f ca="1" t="shared" si="422"/>
        <v>0.297082608150826</v>
      </c>
      <c r="Q58" s="19">
        <f ca="1">IF(P58&lt;=('Ejercicio 3 - TIR'!$D$22-'Ejercicio 3 - TIR'!$C$22)/('Ejercicio 3 - TIR'!$E$22-'Ejercicio 3 - TIR'!$C$22),'Ejercicio 3 - TIR'!$C$22+SQRT(('Ejercicio 3 - TIR'!$E$22-'Ejercicio 3 - TIR'!$C$22)*('Ejercicio 3 - TIR'!$D$22-'Ejercicio 3 - TIR'!$C$22)*P58),'Ejercicio 3 - TIR'!$E$22-SQRT(('Ejercicio 3 - TIR'!$E$22-'Ejercicio 3 - TIR'!$C$22)*('Ejercicio 3 - TIR'!$E$22-'Ejercicio 3 - TIR'!$D$22)*(1-P58)))</f>
        <v>0.143124633935946</v>
      </c>
      <c r="R58" s="17">
        <f ca="1" t="shared" si="422"/>
        <v>0.818977026557092</v>
      </c>
      <c r="S58" s="19">
        <f ca="1">IF(R58&lt;=('Ejercicio 3 - TIR'!$D$23-'Ejercicio 3 - TIR'!$C$23)/('Ejercicio 3 - TIR'!$E$23-'Ejercicio 3 - TIR'!$C$23),'Ejercicio 3 - TIR'!$C$23+SQRT(('Ejercicio 3 - TIR'!$E$23-'Ejercicio 3 - TIR'!$C$23)*('Ejercicio 3 - TIR'!$D$23-'Ejercicio 3 - TIR'!$C$23)*R58),'Ejercicio 3 - TIR'!$E$23-SQRT(('Ejercicio 3 - TIR'!$E$23-'Ejercicio 3 - TIR'!$C$23)*('Ejercicio 3 - TIR'!$E$23-'Ejercicio 3 - TIR'!$D$23)*(1-R58)))</f>
        <v>0.161948923793933</v>
      </c>
      <c r="T58" s="17">
        <f ca="1" t="shared" ref="T58:X58" si="423">RAND()</f>
        <v>0.840084272069114</v>
      </c>
      <c r="U58" s="19">
        <f ca="1">IF(T58&lt;=('Ejercicio 3 - TIR'!$D$24-'Ejercicio 3 - TIR'!$C$24)/('Ejercicio 3 - TIR'!$E$24-'Ejercicio 3 - TIR'!$C$24),'Ejercicio 3 - TIR'!$C$24+SQRT(('Ejercicio 3 - TIR'!$E$24-'Ejercicio 3 - TIR'!$C$24)*('Ejercicio 3 - TIR'!$D$24-'Ejercicio 3 - TIR'!$C$24)*T58),'Ejercicio 3 - TIR'!$E$24-SQRT(('Ejercicio 3 - TIR'!$E$24-'Ejercicio 3 - TIR'!$C$24)*('Ejercicio 3 - TIR'!$E$24-'Ejercicio 3 - TIR'!$D$24)*(1-T58)))</f>
        <v>0.198839564319077</v>
      </c>
      <c r="V58" s="17">
        <f ca="1" t="shared" si="423"/>
        <v>0.00127143114131179</v>
      </c>
      <c r="W58" s="19">
        <f ca="1">IF(V58&lt;=('Ejercicio 3 - TIR'!$D$25-'Ejercicio 3 - TIR'!$C$25)/('Ejercicio 3 - TIR'!$E$25-'Ejercicio 3 - TIR'!$C$25),'Ejercicio 3 - TIR'!$C$25+SQRT(('Ejercicio 3 - TIR'!$E$25-'Ejercicio 3 - TIR'!$C$25)*('Ejercicio 3 - TIR'!$D$25-'Ejercicio 3 - TIR'!$C$25)*V58),'Ejercicio 3 - TIR'!$E$25-SQRT(('Ejercicio 3 - TIR'!$E$25-'Ejercicio 3 - TIR'!$C$25)*('Ejercicio 3 - TIR'!$E$25-'Ejercicio 3 - TIR'!$D$25)*(1-V58)))</f>
        <v>0.181334167754758</v>
      </c>
      <c r="X58" s="17">
        <f ca="1" t="shared" si="423"/>
        <v>0.826736355740562</v>
      </c>
      <c r="Y58" s="19">
        <f ca="1">IF(X58&lt;=('Ejercicio 3 - TIR'!$D$26-'Ejercicio 3 - TIR'!$C$26)/('Ejercicio 3 - TIR'!$E$26-'Ejercicio 3 - TIR'!$C$26),'Ejercicio 3 - TIR'!$C$26+SQRT(('Ejercicio 3 - TIR'!$E$26-'Ejercicio 3 - TIR'!$C$26)*('Ejercicio 3 - TIR'!$D$26-'Ejercicio 3 - TIR'!$C$26)*X58),'Ejercicio 3 - TIR'!$E$26-SQRT(('Ejercicio 3 - TIR'!$E$26-'Ejercicio 3 - TIR'!$C$26)*('Ejercicio 3 - TIR'!$E$26-'Ejercicio 3 - TIR'!$D$26)*(1-X58)))</f>
        <v>0.24941203375507</v>
      </c>
      <c r="Z58" s="17">
        <f ca="1" t="shared" si="4"/>
        <v>1.14312463393595</v>
      </c>
      <c r="AA58" s="17">
        <f ca="1" t="shared" si="5"/>
        <v>1.32825243816421</v>
      </c>
      <c r="AB58" s="17">
        <f ca="1" t="shared" si="6"/>
        <v>1.59236157427453</v>
      </c>
      <c r="AC58" s="17">
        <f ca="1" t="shared" si="7"/>
        <v>1.88111113511026</v>
      </c>
      <c r="AD58" s="17">
        <f ca="1" t="shared" si="8"/>
        <v>2.35028288903741</v>
      </c>
      <c r="AE58" s="16">
        <f ca="1" t="shared" si="9"/>
        <v>4330.45635076926</v>
      </c>
      <c r="AF58" s="16">
        <f ca="1" t="shared" si="10"/>
        <v>5031.76909631295</v>
      </c>
      <c r="AG58" s="16">
        <f ca="1" t="shared" si="11"/>
        <v>6032.28387117801</v>
      </c>
      <c r="AH58" s="16">
        <f ca="1" t="shared" si="12"/>
        <v>7126.14304661853</v>
      </c>
      <c r="AI58" s="16">
        <f ca="1" t="shared" si="13"/>
        <v>8903.48887670521</v>
      </c>
      <c r="AJ58" s="18">
        <f ca="1" t="shared" si="14"/>
        <v>39343.0886905426</v>
      </c>
      <c r="AK58" s="18">
        <f ca="1" t="shared" si="15"/>
        <v>50064.1193080153</v>
      </c>
      <c r="AL58" s="18">
        <f ca="1" t="shared" si="16"/>
        <v>66407.834803084</v>
      </c>
      <c r="AM58" s="18">
        <f ca="1" t="shared" si="17"/>
        <v>82097.6754260697</v>
      </c>
      <c r="AN58" s="18">
        <f ca="1" t="shared" si="18"/>
        <v>79257.7831123936</v>
      </c>
      <c r="AO58" s="18">
        <f ca="1">C58/'Ejercicio 3 - TIR'!$D$7</f>
        <v>15652.7228957144</v>
      </c>
      <c r="AP58" s="18">
        <f ca="1" t="shared" si="19"/>
        <v>23690.3657948282</v>
      </c>
      <c r="AQ58" s="18">
        <f ca="1" t="shared" si="20"/>
        <v>34411.3964123009</v>
      </c>
      <c r="AR58" s="18">
        <f ca="1" t="shared" si="21"/>
        <v>50755.1119073697</v>
      </c>
      <c r="AS58" s="18">
        <f ca="1" t="shared" si="22"/>
        <v>66444.9525303553</v>
      </c>
      <c r="AT58" s="18">
        <f ca="1" t="shared" si="23"/>
        <v>63605.0602166792</v>
      </c>
      <c r="AU58" s="18">
        <f ca="1">AP58*'Ejercicio 3 - TIR'!$D$5</f>
        <v>11845.1828974141</v>
      </c>
      <c r="AV58" s="18">
        <f ca="1">AQ58*'Ejercicio 3 - TIR'!$D$5</f>
        <v>17205.6982061504</v>
      </c>
      <c r="AW58" s="18">
        <f ca="1">AR58*'Ejercicio 3 - TIR'!$D$5</f>
        <v>25377.5559536848</v>
      </c>
      <c r="AX58" s="18">
        <f ca="1">AS58*'Ejercicio 3 - TIR'!$D$5</f>
        <v>33222.4762651777</v>
      </c>
      <c r="AY58" s="18">
        <f ca="1">AT58*'Ejercicio 3 - TIR'!$D$5</f>
        <v>31802.5301083396</v>
      </c>
      <c r="AZ58" s="18">
        <f ca="1" t="shared" ref="AZ58:BD58" si="424">AJ58-AU58-AE58</f>
        <v>23167.4494423592</v>
      </c>
      <c r="BA58" s="18">
        <f ca="1" t="shared" si="424"/>
        <v>27826.6520055519</v>
      </c>
      <c r="BB58" s="18">
        <f ca="1" t="shared" si="424"/>
        <v>34997.9949782212</v>
      </c>
      <c r="BC58" s="18">
        <f ca="1" t="shared" si="424"/>
        <v>41749.0561142735</v>
      </c>
      <c r="BD58" s="18">
        <f ca="1" t="shared" si="424"/>
        <v>38551.7641273488</v>
      </c>
      <c r="BE58" s="18">
        <f ca="1" t="shared" ref="BE58:BI58" si="425">AZ58/Z58</f>
        <v>20266.7747283079</v>
      </c>
      <c r="BF58" s="18">
        <f ca="1" t="shared" si="425"/>
        <v>20949.8218907932</v>
      </c>
      <c r="BG58" s="18">
        <f ca="1" t="shared" si="425"/>
        <v>21978.6734015898</v>
      </c>
      <c r="BH58" s="18">
        <f ca="1" t="shared" si="425"/>
        <v>22193.8275389702</v>
      </c>
      <c r="BI58" s="18">
        <f ca="1" t="shared" si="425"/>
        <v>16403.0314423717</v>
      </c>
      <c r="BJ58" s="18">
        <f ca="1" t="shared" si="26"/>
        <v>71111.4305276854</v>
      </c>
      <c r="BK58" s="18">
        <f ca="1" t="shared" si="27"/>
        <v>36788.3267886416</v>
      </c>
      <c r="BL58" s="18">
        <f ca="1" t="shared" si="28"/>
        <v>107899.757316327</v>
      </c>
      <c r="BM58" s="18">
        <f ca="1">BK58*'Ejercicio 3 - TIR'!$D$5</f>
        <v>18394.1633943208</v>
      </c>
      <c r="BN58" s="18">
        <f ca="1" t="shared" si="29"/>
        <v>89505.5939220062</v>
      </c>
      <c r="BO58" s="18">
        <f ca="1" t="shared" si="30"/>
        <v>38082.9024197442</v>
      </c>
      <c r="BP58" s="18">
        <f ca="1" t="shared" si="31"/>
        <v>-108520.155450459</v>
      </c>
      <c r="BQ58" s="18">
        <f ca="1" t="shared" ref="BQ58:BT58" si="426">BE58</f>
        <v>20266.7747283079</v>
      </c>
      <c r="BR58" s="18">
        <f ca="1" t="shared" si="426"/>
        <v>20949.8218907932</v>
      </c>
      <c r="BS58" s="18">
        <f ca="1" t="shared" si="426"/>
        <v>21978.6734015898</v>
      </c>
      <c r="BT58" s="18">
        <f ca="1" t="shared" si="426"/>
        <v>22193.8275389702</v>
      </c>
      <c r="BU58" s="18">
        <f ca="1" t="shared" si="33"/>
        <v>54485.9338621158</v>
      </c>
      <c r="BV58" s="20">
        <f ca="1" t="shared" si="34"/>
        <v>7.71481560816814</v>
      </c>
    </row>
    <row r="59" ht="15" customHeight="1" spans="1:74">
      <c r="A59" s="16">
        <v>58</v>
      </c>
      <c r="B59" s="17">
        <f ca="1" t="shared" ref="B59:F59" si="427">RAND()</f>
        <v>0.497046598514869</v>
      </c>
      <c r="C59" s="18">
        <f ca="1">IF(B59&lt;=('Ejercicio 3 - TIR'!$D$13-'Ejercicio 3 - TIR'!$C$13)/('Ejercicio 3 - TIR'!$E$13-'Ejercicio 3 - TIR'!$C$13),'Ejercicio 3 - TIR'!$C$13+SQRT(('Ejercicio 3 - TIR'!$E$13-'Ejercicio 3 - TIR'!$C$13)*('Ejercicio 3 - TIR'!$D$13-'Ejercicio 3 - TIR'!$C$13)*B59),'Ejercicio 3 - TIR'!$E$13-SQRT(('Ejercicio 3 - TIR'!$E$13-'Ejercicio 3 - TIR'!$C$13)*('Ejercicio 3 - TIR'!$E$13-'Ejercicio 3 - TIR'!$D$13)*(1-B59)))</f>
        <v>75432.865820732</v>
      </c>
      <c r="D59" s="17">
        <f ca="1" t="shared" si="427"/>
        <v>0.77041827265356</v>
      </c>
      <c r="E59" s="18">
        <f ca="1">IF(D59&lt;=('Ejercicio 3 - TIR'!$D$14-'Ejercicio 3 - TIR'!$C$14)/('Ejercicio 3 - TIR'!$E$14-'Ejercicio 3 - TIR'!$C$14),'Ejercicio 3 - TIR'!$C$14+SQRT(('Ejercicio 3 - TIR'!$E$14-'Ejercicio 3 - TIR'!$C$14)*('Ejercicio 3 - TIR'!$D$14-'Ejercicio 3 - TIR'!$C$14)*D59),'Ejercicio 3 - TIR'!$E$14-SQRT(('Ejercicio 3 - TIR'!$E$14-'Ejercicio 3 - TIR'!$C$14)*('Ejercicio 3 - TIR'!$E$14-'Ejercicio 3 - TIR'!$D$14)*(1-D59)))</f>
        <v>34131.6732280857</v>
      </c>
      <c r="F59" s="17">
        <f ca="1" t="shared" si="427"/>
        <v>0.621974310004684</v>
      </c>
      <c r="G59" s="18">
        <f ca="1">IF(F59&lt;=('Ejercicio 3 - TIR'!$D$18-'Ejercicio 3 - TIR'!$C$18)/('Ejercicio 3 - TIR'!$E$18-'Ejercicio 3 - TIR'!$C$18),'Ejercicio 3 - TIR'!$C$18+SQRT(('Ejercicio 3 - TIR'!$E$18-'Ejercicio 3 - TIR'!$C$18)*('Ejercicio 3 - TIR'!$D$18-'Ejercicio 3 - TIR'!$C$18)*F59),'Ejercicio 3 - TIR'!$E$18-SQRT(('Ejercicio 3 - TIR'!$E$18-'Ejercicio 3 - TIR'!$C$18)*('Ejercicio 3 - TIR'!$E$18-'Ejercicio 3 - TIR'!$D$18)*(1-F59)))</f>
        <v>39658.9930376154</v>
      </c>
      <c r="H59" s="17">
        <f ca="1" t="shared" ref="H59:L59" si="428">RAND()</f>
        <v>0.0548635261210297</v>
      </c>
      <c r="I59" s="18">
        <f ca="1">IF(H59&lt;=('Ejercicio 3 - TIR'!$D$18-'Ejercicio 3 - TIR'!$C$18)/('Ejercicio 3 - TIR'!$E$18-'Ejercicio 3 - TIR'!$C$18),'Ejercicio 3 - TIR'!$C$18+SQRT(('Ejercicio 3 - TIR'!$E$18-'Ejercicio 3 - TIR'!$C$18)*('Ejercicio 3 - TIR'!$D$18-'Ejercicio 3 - TIR'!$C$18)*H59),'Ejercicio 3 - TIR'!$E$18-SQRT(('Ejercicio 3 - TIR'!$E$18-'Ejercicio 3 - TIR'!$C$18)*('Ejercicio 3 - TIR'!$E$18-'Ejercicio 3 - TIR'!$D$18)*(1-H59)))</f>
        <v>32868.715551977</v>
      </c>
      <c r="J59" s="17">
        <f ca="1" t="shared" si="428"/>
        <v>0.225252252553972</v>
      </c>
      <c r="K59" s="18">
        <f ca="1">IF(J59&lt;=('Ejercicio 3 - TIR'!$D$18-'Ejercicio 3 - TIR'!$C$18)/('Ejercicio 3 - TIR'!$E$18-'Ejercicio 3 - TIR'!$C$18),'Ejercicio 3 - TIR'!$C$18+SQRT(('Ejercicio 3 - TIR'!$E$18-'Ejercicio 3 - TIR'!$C$18)*('Ejercicio 3 - TIR'!$D$18-'Ejercicio 3 - TIR'!$C$18)*J59),'Ejercicio 3 - TIR'!$E$18-SQRT(('Ejercicio 3 - TIR'!$E$18-'Ejercicio 3 - TIR'!$C$18)*('Ejercicio 3 - TIR'!$E$18-'Ejercicio 3 - TIR'!$D$18)*(1-J59)))</f>
        <v>35812.7306735385</v>
      </c>
      <c r="L59" s="17">
        <f ca="1" t="shared" si="428"/>
        <v>0.386121690597708</v>
      </c>
      <c r="M59" s="18">
        <f ca="1">IF(L59&lt;=('Ejercicio 3 - TIR'!$D$18-'Ejercicio 3 - TIR'!$C$18)/('Ejercicio 3 - TIR'!$E$18-'Ejercicio 3 - TIR'!$C$18),'Ejercicio 3 - TIR'!$C$18+SQRT(('Ejercicio 3 - TIR'!$E$18-'Ejercicio 3 - TIR'!$C$18)*('Ejercicio 3 - TIR'!$D$18-'Ejercicio 3 - TIR'!$C$18)*L59),'Ejercicio 3 - TIR'!$E$18-SQRT(('Ejercicio 3 - TIR'!$E$18-'Ejercicio 3 - TIR'!$C$18)*('Ejercicio 3 - TIR'!$E$18-'Ejercicio 3 - TIR'!$D$18)*(1-L59)))</f>
        <v>37610.404298699</v>
      </c>
      <c r="N59" s="17">
        <f ca="1" t="shared" ref="N59:R59" si="429">RAND()</f>
        <v>0.350633098391425</v>
      </c>
      <c r="O59" s="18">
        <f ca="1">IF(N59&lt;=('Ejercicio 3 - TIR'!$D$18-'Ejercicio 3 - TIR'!$C$18)/('Ejercicio 3 - TIR'!$E$18-'Ejercicio 3 - TIR'!$C$18),'Ejercicio 3 - TIR'!$C$18+SQRT(('Ejercicio 3 - TIR'!$E$18-'Ejercicio 3 - TIR'!$C$18)*('Ejercicio 3 - TIR'!$D$18-'Ejercicio 3 - TIR'!$C$18)*N59),'Ejercicio 3 - TIR'!$E$18-SQRT(('Ejercicio 3 - TIR'!$E$18-'Ejercicio 3 - TIR'!$C$18)*('Ejercicio 3 - TIR'!$E$18-'Ejercicio 3 - TIR'!$D$18)*(1-N59)))</f>
        <v>37252.2386032668</v>
      </c>
      <c r="P59" s="17">
        <f ca="1" t="shared" si="429"/>
        <v>0.0960781489237594</v>
      </c>
      <c r="Q59" s="19">
        <f ca="1">IF(P59&lt;=('Ejercicio 3 - TIR'!$D$22-'Ejercicio 3 - TIR'!$C$22)/('Ejercicio 3 - TIR'!$E$22-'Ejercicio 3 - TIR'!$C$22),'Ejercicio 3 - TIR'!$C$22+SQRT(('Ejercicio 3 - TIR'!$E$22-'Ejercicio 3 - TIR'!$C$22)*('Ejercicio 3 - TIR'!$D$22-'Ejercicio 3 - TIR'!$C$22)*P59),'Ejercicio 3 - TIR'!$E$22-SQRT(('Ejercicio 3 - TIR'!$E$22-'Ejercicio 3 - TIR'!$C$22)*('Ejercicio 3 - TIR'!$E$22-'Ejercicio 3 - TIR'!$D$22)*(1-P59)))</f>
        <v>0.133150690782722</v>
      </c>
      <c r="R59" s="17">
        <f ca="1" t="shared" si="429"/>
        <v>0.456127072511318</v>
      </c>
      <c r="S59" s="19">
        <f ca="1">IF(R59&lt;=('Ejercicio 3 - TIR'!$D$23-'Ejercicio 3 - TIR'!$C$23)/('Ejercicio 3 - TIR'!$E$23-'Ejercicio 3 - TIR'!$C$23),'Ejercicio 3 - TIR'!$C$23+SQRT(('Ejercicio 3 - TIR'!$E$23-'Ejercicio 3 - TIR'!$C$23)*('Ejercicio 3 - TIR'!$D$23-'Ejercicio 3 - TIR'!$C$23)*R59),'Ejercicio 3 - TIR'!$E$23-SQRT(('Ejercicio 3 - TIR'!$E$23-'Ejercicio 3 - TIR'!$C$23)*('Ejercicio 3 - TIR'!$E$23-'Ejercicio 3 - TIR'!$D$23)*(1-R59)))</f>
        <v>0.14865359891044</v>
      </c>
      <c r="T59" s="17">
        <f ca="1" t="shared" ref="T59:X59" si="430">RAND()</f>
        <v>0.181228638232353</v>
      </c>
      <c r="U59" s="19">
        <f ca="1">IF(T59&lt;=('Ejercicio 3 - TIR'!$D$24-'Ejercicio 3 - TIR'!$C$24)/('Ejercicio 3 - TIR'!$E$24-'Ejercicio 3 - TIR'!$C$24),'Ejercicio 3 - TIR'!$C$24+SQRT(('Ejercicio 3 - TIR'!$E$24-'Ejercicio 3 - TIR'!$C$24)*('Ejercicio 3 - TIR'!$D$24-'Ejercicio 3 - TIR'!$C$24)*T59),'Ejercicio 3 - TIR'!$E$24-SQRT(('Ejercicio 3 - TIR'!$E$24-'Ejercicio 3 - TIR'!$C$24)*('Ejercicio 3 - TIR'!$E$24-'Ejercicio 3 - TIR'!$D$24)*(1-T59)))</f>
        <v>0.169508463298987</v>
      </c>
      <c r="V59" s="17">
        <f ca="1" t="shared" si="430"/>
        <v>0.567902560654381</v>
      </c>
      <c r="W59" s="19">
        <f ca="1">IF(V59&lt;=('Ejercicio 3 - TIR'!$D$25-'Ejercicio 3 - TIR'!$C$25)/('Ejercicio 3 - TIR'!$E$25-'Ejercicio 3 - TIR'!$C$25),'Ejercicio 3 - TIR'!$C$25+SQRT(('Ejercicio 3 - TIR'!$E$25-'Ejercicio 3 - TIR'!$C$25)*('Ejercicio 3 - TIR'!$D$25-'Ejercicio 3 - TIR'!$C$25)*V59),'Ejercicio 3 - TIR'!$E$25-SQRT(('Ejercicio 3 - TIR'!$E$25-'Ejercicio 3 - TIR'!$C$25)*('Ejercicio 3 - TIR'!$E$25-'Ejercicio 3 - TIR'!$D$25)*(1-V59)))</f>
        <v>0.211111170785048</v>
      </c>
      <c r="X59" s="17">
        <f ca="1" t="shared" si="430"/>
        <v>0.220295590878547</v>
      </c>
      <c r="Y59" s="19">
        <f ca="1">IF(X59&lt;=('Ejercicio 3 - TIR'!$D$26-'Ejercicio 3 - TIR'!$C$26)/('Ejercicio 3 - TIR'!$E$26-'Ejercicio 3 - TIR'!$C$26),'Ejercicio 3 - TIR'!$C$26+SQRT(('Ejercicio 3 - TIR'!$E$26-'Ejercicio 3 - TIR'!$C$26)*('Ejercicio 3 - TIR'!$D$26-'Ejercicio 3 - TIR'!$C$26)*X59),'Ejercicio 3 - TIR'!$E$26-SQRT(('Ejercicio 3 - TIR'!$E$26-'Ejercicio 3 - TIR'!$C$26)*('Ejercicio 3 - TIR'!$E$26-'Ejercicio 3 - TIR'!$D$26)*(1-X59)))</f>
        <v>0.21438848284277</v>
      </c>
      <c r="Z59" s="17">
        <f ca="1" t="shared" si="4"/>
        <v>1.13315069078272</v>
      </c>
      <c r="AA59" s="17">
        <f ca="1" t="shared" si="5"/>
        <v>1.30159761907542</v>
      </c>
      <c r="AB59" s="17">
        <f ca="1" t="shared" si="6"/>
        <v>1.52222943131852</v>
      </c>
      <c r="AC59" s="17">
        <f ca="1" t="shared" si="7"/>
        <v>1.84358906876763</v>
      </c>
      <c r="AD59" s="17">
        <f ca="1" t="shared" si="8"/>
        <v>2.23883333220624</v>
      </c>
      <c r="AE59" s="16">
        <f ca="1" t="shared" si="9"/>
        <v>4544.65586788975</v>
      </c>
      <c r="AF59" s="16">
        <f ca="1" t="shared" si="10"/>
        <v>5220.23531846101</v>
      </c>
      <c r="AG59" s="16">
        <f ca="1" t="shared" si="11"/>
        <v>6105.10938535243</v>
      </c>
      <c r="AH59" s="16">
        <f ca="1" t="shared" si="12"/>
        <v>7393.96617546497</v>
      </c>
      <c r="AI59" s="16">
        <f ca="1" t="shared" si="13"/>
        <v>8979.14736601367</v>
      </c>
      <c r="AJ59" s="18">
        <f ca="1" t="shared" si="14"/>
        <v>44939.615356321</v>
      </c>
      <c r="AK59" s="18">
        <f ca="1" t="shared" si="15"/>
        <v>42781.8419045206</v>
      </c>
      <c r="AL59" s="18">
        <f ca="1" t="shared" si="16"/>
        <v>54515.1926471439</v>
      </c>
      <c r="AM59" s="18">
        <f ca="1" t="shared" si="17"/>
        <v>69338.1302370126</v>
      </c>
      <c r="AN59" s="18">
        <f ca="1" t="shared" si="18"/>
        <v>83401.5534842938</v>
      </c>
      <c r="AO59" s="18">
        <f ca="1">C59/'Ejercicio 3 - TIR'!$D$7</f>
        <v>15086.5731641464</v>
      </c>
      <c r="AP59" s="18">
        <f ca="1" t="shared" si="19"/>
        <v>29853.0421921746</v>
      </c>
      <c r="AQ59" s="18">
        <f ca="1" t="shared" si="20"/>
        <v>27695.2687403742</v>
      </c>
      <c r="AR59" s="18">
        <f ca="1" t="shared" si="21"/>
        <v>39428.6194829975</v>
      </c>
      <c r="AS59" s="18">
        <f ca="1" t="shared" si="22"/>
        <v>54251.5570728662</v>
      </c>
      <c r="AT59" s="18">
        <f ca="1" t="shared" si="23"/>
        <v>68314.9803201474</v>
      </c>
      <c r="AU59" s="18">
        <f ca="1">AP59*'Ejercicio 3 - TIR'!$D$5</f>
        <v>14926.5210960873</v>
      </c>
      <c r="AV59" s="18">
        <f ca="1">AQ59*'Ejercicio 3 - TIR'!$D$5</f>
        <v>13847.6343701871</v>
      </c>
      <c r="AW59" s="18">
        <f ca="1">AR59*'Ejercicio 3 - TIR'!$D$5</f>
        <v>19714.3097414987</v>
      </c>
      <c r="AX59" s="18">
        <f ca="1">AS59*'Ejercicio 3 - TIR'!$D$5</f>
        <v>27125.7785364331</v>
      </c>
      <c r="AY59" s="18">
        <f ca="1">AT59*'Ejercicio 3 - TIR'!$D$5</f>
        <v>34157.4901600737</v>
      </c>
      <c r="AZ59" s="18">
        <f ca="1" t="shared" ref="AZ59:BD59" si="431">AJ59-AU59-AE59</f>
        <v>25468.438392344</v>
      </c>
      <c r="BA59" s="18">
        <f ca="1" t="shared" si="431"/>
        <v>23713.9722158725</v>
      </c>
      <c r="BB59" s="18">
        <f ca="1" t="shared" si="431"/>
        <v>28695.7735202927</v>
      </c>
      <c r="BC59" s="18">
        <f ca="1" t="shared" si="431"/>
        <v>34818.3855251145</v>
      </c>
      <c r="BD59" s="18">
        <f ca="1" t="shared" si="431"/>
        <v>40264.9159582064</v>
      </c>
      <c r="BE59" s="18">
        <f ca="1" t="shared" ref="BE59:BI59" si="432">AZ59/Z59</f>
        <v>22475.7736102616</v>
      </c>
      <c r="BF59" s="18">
        <f ca="1" t="shared" si="432"/>
        <v>18219.1269162873</v>
      </c>
      <c r="BG59" s="18">
        <f ca="1" t="shared" si="432"/>
        <v>18851.1488018183</v>
      </c>
      <c r="BH59" s="18">
        <f ca="1" t="shared" si="432"/>
        <v>18886.1965581024</v>
      </c>
      <c r="BI59" s="18">
        <f ca="1" t="shared" si="432"/>
        <v>17984.7759897909</v>
      </c>
      <c r="BJ59" s="18">
        <f ca="1" t="shared" si="26"/>
        <v>76415.1277070096</v>
      </c>
      <c r="BK59" s="18">
        <f ca="1" t="shared" si="27"/>
        <v>33776.3228686591</v>
      </c>
      <c r="BL59" s="18">
        <f ca="1" t="shared" si="28"/>
        <v>110191.450575669</v>
      </c>
      <c r="BM59" s="18">
        <f ca="1">BK59*'Ejercicio 3 - TIR'!$D$5</f>
        <v>16888.1614343296</v>
      </c>
      <c r="BN59" s="18">
        <f ca="1" t="shared" si="29"/>
        <v>93303.2891413392</v>
      </c>
      <c r="BO59" s="18">
        <f ca="1" t="shared" si="30"/>
        <v>41674.9598101589</v>
      </c>
      <c r="BP59" s="18">
        <f ca="1" t="shared" si="31"/>
        <v>-109564.539048818</v>
      </c>
      <c r="BQ59" s="18">
        <f ca="1" t="shared" ref="BQ59:BT59" si="433">BE59</f>
        <v>22475.7736102616</v>
      </c>
      <c r="BR59" s="18">
        <f ca="1" t="shared" si="433"/>
        <v>18219.1269162873</v>
      </c>
      <c r="BS59" s="18">
        <f ca="1" t="shared" si="433"/>
        <v>18851.1488018183</v>
      </c>
      <c r="BT59" s="18">
        <f ca="1" t="shared" si="433"/>
        <v>18886.1965581024</v>
      </c>
      <c r="BU59" s="18">
        <f ca="1" t="shared" si="33"/>
        <v>59659.7357999499</v>
      </c>
      <c r="BV59" s="20">
        <f ca="1" t="shared" si="34"/>
        <v>6.90952730832366</v>
      </c>
    </row>
    <row r="60" ht="15" customHeight="1" spans="1:74">
      <c r="A60" s="16">
        <v>59</v>
      </c>
      <c r="B60" s="17">
        <f ca="1" t="shared" ref="B60:F60" si="434">RAND()</f>
        <v>0.650376640082948</v>
      </c>
      <c r="C60" s="18">
        <f ca="1">IF(B60&lt;=('Ejercicio 3 - TIR'!$D$13-'Ejercicio 3 - TIR'!$C$13)/('Ejercicio 3 - TIR'!$E$13-'Ejercicio 3 - TIR'!$C$13),'Ejercicio 3 - TIR'!$C$13+SQRT(('Ejercicio 3 - TIR'!$E$13-'Ejercicio 3 - TIR'!$C$13)*('Ejercicio 3 - TIR'!$D$13-'Ejercicio 3 - TIR'!$C$13)*B60),'Ejercicio 3 - TIR'!$E$13-SQRT(('Ejercicio 3 - TIR'!$E$13-'Ejercicio 3 - TIR'!$C$13)*('Ejercicio 3 - TIR'!$E$13-'Ejercicio 3 - TIR'!$D$13)*(1-B60)))</f>
        <v>79517.1283287606</v>
      </c>
      <c r="D60" s="17">
        <f ca="1" t="shared" si="434"/>
        <v>0.257916601258378</v>
      </c>
      <c r="E60" s="18">
        <f ca="1">IF(D60&lt;=('Ejercicio 3 - TIR'!$D$14-'Ejercicio 3 - TIR'!$C$14)/('Ejercicio 3 - TIR'!$E$14-'Ejercicio 3 - TIR'!$C$14),'Ejercicio 3 - TIR'!$C$14+SQRT(('Ejercicio 3 - TIR'!$E$14-'Ejercicio 3 - TIR'!$C$14)*('Ejercicio 3 - TIR'!$D$14-'Ejercicio 3 - TIR'!$C$14)*D60),'Ejercicio 3 - TIR'!$E$14-SQRT(('Ejercicio 3 - TIR'!$E$14-'Ejercicio 3 - TIR'!$C$14)*('Ejercicio 3 - TIR'!$E$14-'Ejercicio 3 - TIR'!$D$14)*(1-D60)))</f>
        <v>29398.1524637487</v>
      </c>
      <c r="F60" s="17">
        <f ca="1" t="shared" si="434"/>
        <v>0.11707046191737</v>
      </c>
      <c r="G60" s="18">
        <f ca="1">IF(F60&lt;=('Ejercicio 3 - TIR'!$D$18-'Ejercicio 3 - TIR'!$C$18)/('Ejercicio 3 - TIR'!$E$18-'Ejercicio 3 - TIR'!$C$18),'Ejercicio 3 - TIR'!$C$18+SQRT(('Ejercicio 3 - TIR'!$E$18-'Ejercicio 3 - TIR'!$C$18)*('Ejercicio 3 - TIR'!$D$18-'Ejercicio 3 - TIR'!$C$18)*F60),'Ejercicio 3 - TIR'!$E$18-SQRT(('Ejercicio 3 - TIR'!$E$18-'Ejercicio 3 - TIR'!$C$18)*('Ejercicio 3 - TIR'!$E$18-'Ejercicio 3 - TIR'!$D$18)*(1-F60)))</f>
        <v>34190.5332939383</v>
      </c>
      <c r="H60" s="17">
        <f ca="1" t="shared" ref="H60:L60" si="435">RAND()</f>
        <v>0.834417198538357</v>
      </c>
      <c r="I60" s="18">
        <f ca="1">IF(H60&lt;=('Ejercicio 3 - TIR'!$D$18-'Ejercicio 3 - TIR'!$C$18)/('Ejercicio 3 - TIR'!$E$18-'Ejercicio 3 - TIR'!$C$18),'Ejercicio 3 - TIR'!$C$18+SQRT(('Ejercicio 3 - TIR'!$E$18-'Ejercicio 3 - TIR'!$C$18)*('Ejercicio 3 - TIR'!$D$18-'Ejercicio 3 - TIR'!$C$18)*H60),'Ejercicio 3 - TIR'!$E$18-SQRT(('Ejercicio 3 - TIR'!$E$18-'Ejercicio 3 - TIR'!$C$18)*('Ejercicio 3 - TIR'!$E$18-'Ejercicio 3 - TIR'!$D$18)*(1-H60)))</f>
        <v>41475.9809720118</v>
      </c>
      <c r="J60" s="17">
        <f ca="1" t="shared" si="435"/>
        <v>0.777048884605864</v>
      </c>
      <c r="K60" s="18">
        <f ca="1">IF(J60&lt;=('Ejercicio 3 - TIR'!$D$18-'Ejercicio 3 - TIR'!$C$18)/('Ejercicio 3 - TIR'!$E$18-'Ejercicio 3 - TIR'!$C$18),'Ejercicio 3 - TIR'!$C$18+SQRT(('Ejercicio 3 - TIR'!$E$18-'Ejercicio 3 - TIR'!$C$18)*('Ejercicio 3 - TIR'!$D$18-'Ejercicio 3 - TIR'!$C$18)*J60),'Ejercicio 3 - TIR'!$E$18-SQRT(('Ejercicio 3 - TIR'!$E$18-'Ejercicio 3 - TIR'!$C$18)*('Ejercicio 3 - TIR'!$E$18-'Ejercicio 3 - TIR'!$D$18)*(1-J60)))</f>
        <v>40910.8272652577</v>
      </c>
      <c r="L60" s="17">
        <f ca="1" t="shared" si="435"/>
        <v>0.0875139380436385</v>
      </c>
      <c r="M60" s="18">
        <f ca="1">IF(L60&lt;=('Ejercicio 3 - TIR'!$D$18-'Ejercicio 3 - TIR'!$C$18)/('Ejercicio 3 - TIR'!$E$18-'Ejercicio 3 - TIR'!$C$18),'Ejercicio 3 - TIR'!$C$18+SQRT(('Ejercicio 3 - TIR'!$E$18-'Ejercicio 3 - TIR'!$C$18)*('Ejercicio 3 - TIR'!$D$18-'Ejercicio 3 - TIR'!$C$18)*L60),'Ejercicio 3 - TIR'!$E$18-SQRT(('Ejercicio 3 - TIR'!$E$18-'Ejercicio 3 - TIR'!$C$18)*('Ejercicio 3 - TIR'!$E$18-'Ejercicio 3 - TIR'!$D$18)*(1-L60)))</f>
        <v>33623.1327199739</v>
      </c>
      <c r="N60" s="17">
        <f ca="1" t="shared" ref="N60:R60" si="436">RAND()</f>
        <v>0.139140476933612</v>
      </c>
      <c r="O60" s="18">
        <f ca="1">IF(N60&lt;=('Ejercicio 3 - TIR'!$D$18-'Ejercicio 3 - TIR'!$C$18)/('Ejercicio 3 - TIR'!$E$18-'Ejercicio 3 - TIR'!$C$18),'Ejercicio 3 - TIR'!$C$18+SQRT(('Ejercicio 3 - TIR'!$E$18-'Ejercicio 3 - TIR'!$C$18)*('Ejercicio 3 - TIR'!$D$18-'Ejercicio 3 - TIR'!$C$18)*N60),'Ejercicio 3 - TIR'!$E$18-SQRT(('Ejercicio 3 - TIR'!$E$18-'Ejercicio 3 - TIR'!$C$18)*('Ejercicio 3 - TIR'!$E$18-'Ejercicio 3 - TIR'!$D$18)*(1-N60)))</f>
        <v>34568.4867888658</v>
      </c>
      <c r="P60" s="17">
        <f ca="1" t="shared" si="436"/>
        <v>0.856663477245074</v>
      </c>
      <c r="Q60" s="19">
        <f ca="1">IF(P60&lt;=('Ejercicio 3 - TIR'!$D$22-'Ejercicio 3 - TIR'!$C$22)/('Ejercicio 3 - TIR'!$E$22-'Ejercicio 3 - TIR'!$C$22),'Ejercicio 3 - TIR'!$C$22+SQRT(('Ejercicio 3 - TIR'!$E$22-'Ejercicio 3 - TIR'!$C$22)*('Ejercicio 3 - TIR'!$D$22-'Ejercicio 3 - TIR'!$C$22)*P60),'Ejercicio 3 - TIR'!$E$22-SQRT(('Ejercicio 3 - TIR'!$E$22-'Ejercicio 3 - TIR'!$C$22)*('Ejercicio 3 - TIR'!$E$22-'Ejercicio 3 - TIR'!$D$22)*(1-P60)))</f>
        <v>0.163937442888541</v>
      </c>
      <c r="R60" s="17">
        <f ca="1" t="shared" si="436"/>
        <v>0.0754475254272777</v>
      </c>
      <c r="S60" s="19">
        <f ca="1">IF(R60&lt;=('Ejercicio 3 - TIR'!$D$23-'Ejercicio 3 - TIR'!$C$23)/('Ejercicio 3 - TIR'!$E$23-'Ejercicio 3 - TIR'!$C$23),'Ejercicio 3 - TIR'!$C$23+SQRT(('Ejercicio 3 - TIR'!$E$23-'Ejercicio 3 - TIR'!$C$23)*('Ejercicio 3 - TIR'!$D$23-'Ejercicio 3 - TIR'!$C$23)*R60),'Ejercicio 3 - TIR'!$E$23-SQRT(('Ejercicio 3 - TIR'!$E$23-'Ejercicio 3 - TIR'!$C$23)*('Ejercicio 3 - TIR'!$E$23-'Ejercicio 3 - TIR'!$D$23)*(1-R60)))</f>
        <v>0.131653563651051</v>
      </c>
      <c r="T60" s="17">
        <f ca="1" t="shared" ref="T60:X60" si="437">RAND()</f>
        <v>0.516953736200183</v>
      </c>
      <c r="U60" s="19">
        <f ca="1">IF(T60&lt;=('Ejercicio 3 - TIR'!$D$24-'Ejercicio 3 - TIR'!$C$24)/('Ejercicio 3 - TIR'!$E$24-'Ejercicio 3 - TIR'!$C$24),'Ejercicio 3 - TIR'!$C$24+SQRT(('Ejercicio 3 - TIR'!$E$24-'Ejercicio 3 - TIR'!$C$24)*('Ejercicio 3 - TIR'!$D$24-'Ejercicio 3 - TIR'!$C$24)*T60),'Ejercicio 3 - TIR'!$E$24-SQRT(('Ejercicio 3 - TIR'!$E$24-'Ejercicio 3 - TIR'!$C$24)*('Ejercicio 3 - TIR'!$E$24-'Ejercicio 3 - TIR'!$D$24)*(1-T60)))</f>
        <v>0.183223247307035</v>
      </c>
      <c r="V60" s="17">
        <f ca="1" t="shared" si="437"/>
        <v>0.0628409011452082</v>
      </c>
      <c r="W60" s="19">
        <f ca="1">IF(V60&lt;=('Ejercicio 3 - TIR'!$D$25-'Ejercicio 3 - TIR'!$C$25)/('Ejercicio 3 - TIR'!$E$25-'Ejercicio 3 - TIR'!$C$25),'Ejercicio 3 - TIR'!$C$25+SQRT(('Ejercicio 3 - TIR'!$E$25-'Ejercicio 3 - TIR'!$C$25)*('Ejercicio 3 - TIR'!$D$25-'Ejercicio 3 - TIR'!$C$25)*V60),'Ejercicio 3 - TIR'!$E$25-SQRT(('Ejercicio 3 - TIR'!$E$25-'Ejercicio 3 - TIR'!$C$25)*('Ejercicio 3 - TIR'!$E$25-'Ejercicio 3 - TIR'!$D$25)*(1-V60)))</f>
        <v>0.18937961948073</v>
      </c>
      <c r="X60" s="17">
        <f ca="1" t="shared" si="437"/>
        <v>0.640225113025139</v>
      </c>
      <c r="Y60" s="19">
        <f ca="1">IF(X60&lt;=('Ejercicio 3 - TIR'!$D$26-'Ejercicio 3 - TIR'!$C$26)/('Ejercicio 3 - TIR'!$E$26-'Ejercicio 3 - TIR'!$C$26),'Ejercicio 3 - TIR'!$C$26+SQRT(('Ejercicio 3 - TIR'!$E$26-'Ejercicio 3 - TIR'!$C$26)*('Ejercicio 3 - TIR'!$D$26-'Ejercicio 3 - TIR'!$C$26)*X60),'Ejercicio 3 - TIR'!$E$26-SQRT(('Ejercicio 3 - TIR'!$E$26-'Ejercicio 3 - TIR'!$C$26)*('Ejercicio 3 - TIR'!$E$26-'Ejercicio 3 - TIR'!$D$26)*(1-X60)))</f>
        <v>0.235922972086763</v>
      </c>
      <c r="Z60" s="17">
        <f ca="1" t="shared" si="4"/>
        <v>1.16393744288854</v>
      </c>
      <c r="AA60" s="17">
        <f ca="1" t="shared" si="5"/>
        <v>1.31717395511171</v>
      </c>
      <c r="AB60" s="17">
        <f ca="1" t="shared" si="6"/>
        <v>1.55851084443553</v>
      </c>
      <c r="AC60" s="17">
        <f ca="1" t="shared" si="7"/>
        <v>1.85366103511132</v>
      </c>
      <c r="AD60" s="17">
        <f ca="1" t="shared" si="8"/>
        <v>2.29098225575621</v>
      </c>
      <c r="AE60" s="16">
        <f ca="1" t="shared" si="9"/>
        <v>4819.45794055443</v>
      </c>
      <c r="AF60" s="16">
        <f ca="1" t="shared" si="10"/>
        <v>5453.95675329478</v>
      </c>
      <c r="AG60" s="16">
        <f ca="1" t="shared" si="11"/>
        <v>6453.24842030558</v>
      </c>
      <c r="AH60" s="16">
        <f ca="1" t="shared" si="12"/>
        <v>7675.36215055767</v>
      </c>
      <c r="AI60" s="16">
        <f ca="1" t="shared" si="13"/>
        <v>9486.15640095949</v>
      </c>
      <c r="AJ60" s="18">
        <f ca="1" t="shared" si="14"/>
        <v>39795.6418931421</v>
      </c>
      <c r="AK60" s="18">
        <f ca="1" t="shared" si="15"/>
        <v>54631.0818990427</v>
      </c>
      <c r="AL60" s="18">
        <f ca="1" t="shared" si="16"/>
        <v>63759.9679477327</v>
      </c>
      <c r="AM60" s="18">
        <f ca="1" t="shared" si="17"/>
        <v>62325.8910013922</v>
      </c>
      <c r="AN60" s="18">
        <f ca="1" t="shared" si="18"/>
        <v>79195.7898416346</v>
      </c>
      <c r="AO60" s="18">
        <f ca="1">C60/'Ejercicio 3 - TIR'!$D$7</f>
        <v>15903.4256657521</v>
      </c>
      <c r="AP60" s="18">
        <f ca="1" t="shared" si="19"/>
        <v>23892.21622739</v>
      </c>
      <c r="AQ60" s="18">
        <f ca="1" t="shared" si="20"/>
        <v>38727.6562332906</v>
      </c>
      <c r="AR60" s="18">
        <f ca="1" t="shared" si="21"/>
        <v>47856.5422819806</v>
      </c>
      <c r="AS60" s="18">
        <f ca="1" t="shared" si="22"/>
        <v>46422.46533564</v>
      </c>
      <c r="AT60" s="18">
        <f ca="1" t="shared" si="23"/>
        <v>63292.3641758824</v>
      </c>
      <c r="AU60" s="18">
        <f ca="1">AP60*'Ejercicio 3 - TIR'!$D$5</f>
        <v>11946.108113695</v>
      </c>
      <c r="AV60" s="18">
        <f ca="1">AQ60*'Ejercicio 3 - TIR'!$D$5</f>
        <v>19363.8281166453</v>
      </c>
      <c r="AW60" s="18">
        <f ca="1">AR60*'Ejercicio 3 - TIR'!$D$5</f>
        <v>23928.2711409903</v>
      </c>
      <c r="AX60" s="18">
        <f ca="1">AS60*'Ejercicio 3 - TIR'!$D$5</f>
        <v>23211.23266782</v>
      </c>
      <c r="AY60" s="18">
        <f ca="1">AT60*'Ejercicio 3 - TIR'!$D$5</f>
        <v>31646.1820879412</v>
      </c>
      <c r="AZ60" s="18">
        <f ca="1" t="shared" ref="AZ60:BD60" si="438">AJ60-AU60-AE60</f>
        <v>23030.0758388927</v>
      </c>
      <c r="BA60" s="18">
        <f ca="1" t="shared" si="438"/>
        <v>29813.2970291027</v>
      </c>
      <c r="BB60" s="18">
        <f ca="1" t="shared" si="438"/>
        <v>33378.4483864368</v>
      </c>
      <c r="BC60" s="18">
        <f ca="1" t="shared" si="438"/>
        <v>31439.2961830145</v>
      </c>
      <c r="BD60" s="18">
        <f ca="1" t="shared" si="438"/>
        <v>38063.4513527338</v>
      </c>
      <c r="BE60" s="18">
        <f ca="1" t="shared" ref="BE60:BI60" si="439">AZ60/Z60</f>
        <v>19786.3519037063</v>
      </c>
      <c r="BF60" s="18">
        <f ca="1" t="shared" si="439"/>
        <v>22634.2898091803</v>
      </c>
      <c r="BG60" s="18">
        <f ca="1" t="shared" si="439"/>
        <v>21416.8855517499</v>
      </c>
      <c r="BH60" s="18">
        <f ca="1" t="shared" si="439"/>
        <v>16960.6500797631</v>
      </c>
      <c r="BI60" s="18">
        <f ca="1" t="shared" si="439"/>
        <v>16614.4679894825</v>
      </c>
      <c r="BJ60" s="18">
        <f ca="1" t="shared" si="26"/>
        <v>67350.6456464638</v>
      </c>
      <c r="BK60" s="18">
        <f ca="1" t="shared" si="27"/>
        <v>36434.466005976</v>
      </c>
      <c r="BL60" s="18">
        <f ca="1" t="shared" si="28"/>
        <v>103785.11165244</v>
      </c>
      <c r="BM60" s="18">
        <f ca="1">BK60*'Ejercicio 3 - TIR'!$D$5</f>
        <v>18217.233002988</v>
      </c>
      <c r="BN60" s="18">
        <f ca="1" t="shared" si="29"/>
        <v>85567.8786494518</v>
      </c>
      <c r="BO60" s="18">
        <f ca="1" t="shared" si="30"/>
        <v>37349.8652966247</v>
      </c>
      <c r="BP60" s="18">
        <f ca="1" t="shared" si="31"/>
        <v>-108915.280792509</v>
      </c>
      <c r="BQ60" s="18">
        <f ca="1" t="shared" ref="BQ60:BT60" si="440">BE60</f>
        <v>19786.3519037063</v>
      </c>
      <c r="BR60" s="18">
        <f ca="1" t="shared" si="440"/>
        <v>22634.2898091803</v>
      </c>
      <c r="BS60" s="18">
        <f ca="1" t="shared" si="440"/>
        <v>21416.8855517499</v>
      </c>
      <c r="BT60" s="18">
        <f ca="1" t="shared" si="440"/>
        <v>16960.6500797631</v>
      </c>
      <c r="BU60" s="18">
        <f ca="1" t="shared" si="33"/>
        <v>53964.3332861072</v>
      </c>
      <c r="BV60" s="20">
        <f ca="1" t="shared" si="34"/>
        <v>6.47660347365377</v>
      </c>
    </row>
    <row r="61" ht="15" customHeight="1" spans="1:74">
      <c r="A61" s="16">
        <v>60</v>
      </c>
      <c r="B61" s="17">
        <f ca="1" t="shared" ref="B61:F61" si="441">RAND()</f>
        <v>0.120189427522092</v>
      </c>
      <c r="C61" s="18">
        <f ca="1">IF(B61&lt;=('Ejercicio 3 - TIR'!$D$13-'Ejercicio 3 - TIR'!$C$13)/('Ejercicio 3 - TIR'!$E$13-'Ejercicio 3 - TIR'!$C$13),'Ejercicio 3 - TIR'!$C$13+SQRT(('Ejercicio 3 - TIR'!$E$13-'Ejercicio 3 - TIR'!$C$13)*('Ejercicio 3 - TIR'!$D$13-'Ejercicio 3 - TIR'!$C$13)*B61),'Ejercicio 3 - TIR'!$E$13-SQRT(('Ejercicio 3 - TIR'!$E$13-'Ejercicio 3 - TIR'!$C$13)*('Ejercicio 3 - TIR'!$E$13-'Ejercicio 3 - TIR'!$D$13)*(1-B61)))</f>
        <v>66933.6693755065</v>
      </c>
      <c r="D61" s="17">
        <f ca="1" t="shared" si="441"/>
        <v>0.986845045158879</v>
      </c>
      <c r="E61" s="18">
        <f ca="1">IF(D61&lt;=('Ejercicio 3 - TIR'!$D$14-'Ejercicio 3 - TIR'!$C$14)/('Ejercicio 3 - TIR'!$E$14-'Ejercicio 3 - TIR'!$C$14),'Ejercicio 3 - TIR'!$C$14+SQRT(('Ejercicio 3 - TIR'!$E$14-'Ejercicio 3 - TIR'!$C$14)*('Ejercicio 3 - TIR'!$D$14-'Ejercicio 3 - TIR'!$C$14)*D61),'Ejercicio 3 - TIR'!$E$14-SQRT(('Ejercicio 3 - TIR'!$E$14-'Ejercicio 3 - TIR'!$C$14)*('Ejercicio 3 - TIR'!$E$14-'Ejercicio 3 - TIR'!$D$14)*(1-D61)))</f>
        <v>38595.2782388785</v>
      </c>
      <c r="F61" s="17">
        <f ca="1" t="shared" si="441"/>
        <v>0.922322225800325</v>
      </c>
      <c r="G61" s="18">
        <f ca="1">IF(F61&lt;=('Ejercicio 3 - TIR'!$D$18-'Ejercicio 3 - TIR'!$C$18)/('Ejercicio 3 - TIR'!$E$18-'Ejercicio 3 - TIR'!$C$18),'Ejercicio 3 - TIR'!$C$18+SQRT(('Ejercicio 3 - TIR'!$E$18-'Ejercicio 3 - TIR'!$C$18)*('Ejercicio 3 - TIR'!$D$18-'Ejercicio 3 - TIR'!$C$18)*F61),'Ejercicio 3 - TIR'!$E$18-SQRT(('Ejercicio 3 - TIR'!$E$18-'Ejercicio 3 - TIR'!$C$18)*('Ejercicio 3 - TIR'!$E$18-'Ejercicio 3 - TIR'!$D$18)*(1-F61)))</f>
        <v>42586.3237447877</v>
      </c>
      <c r="H61" s="17">
        <f ca="1" t="shared" ref="H61:L61" si="442">RAND()</f>
        <v>0.0828381851813174</v>
      </c>
      <c r="I61" s="18">
        <f ca="1">IF(H61&lt;=('Ejercicio 3 - TIR'!$D$18-'Ejercicio 3 - TIR'!$C$18)/('Ejercicio 3 - TIR'!$E$18-'Ejercicio 3 - TIR'!$C$18),'Ejercicio 3 - TIR'!$C$18+SQRT(('Ejercicio 3 - TIR'!$E$18-'Ejercicio 3 - TIR'!$C$18)*('Ejercicio 3 - TIR'!$D$18-'Ejercicio 3 - TIR'!$C$18)*H61),'Ejercicio 3 - TIR'!$E$18-SQRT(('Ejercicio 3 - TIR'!$E$18-'Ejercicio 3 - TIR'!$C$18)*('Ejercicio 3 - TIR'!$E$18-'Ejercicio 3 - TIR'!$D$18)*(1-H61)))</f>
        <v>33525.0145782958</v>
      </c>
      <c r="J61" s="17">
        <f ca="1" t="shared" si="442"/>
        <v>0.505804908152693</v>
      </c>
      <c r="K61" s="18">
        <f ca="1">IF(J61&lt;=('Ejercicio 3 - TIR'!$D$18-'Ejercicio 3 - TIR'!$C$18)/('Ejercicio 3 - TIR'!$E$18-'Ejercicio 3 - TIR'!$C$18),'Ejercicio 3 - TIR'!$C$18+SQRT(('Ejercicio 3 - TIR'!$E$18-'Ejercicio 3 - TIR'!$C$18)*('Ejercicio 3 - TIR'!$D$18-'Ejercicio 3 - TIR'!$C$18)*J61),'Ejercicio 3 - TIR'!$E$18-SQRT(('Ejercicio 3 - TIR'!$E$18-'Ejercicio 3 - TIR'!$C$18)*('Ejercicio 3 - TIR'!$E$18-'Ejercicio 3 - TIR'!$D$18)*(1-J61)))</f>
        <v>38710.3809459118</v>
      </c>
      <c r="L61" s="17">
        <f ca="1" t="shared" si="442"/>
        <v>0.477519638609196</v>
      </c>
      <c r="M61" s="18">
        <f ca="1">IF(L61&lt;=('Ejercicio 3 - TIR'!$D$18-'Ejercicio 3 - TIR'!$C$18)/('Ejercicio 3 - TIR'!$E$18-'Ejercicio 3 - TIR'!$C$18),'Ejercicio 3 - TIR'!$C$18+SQRT(('Ejercicio 3 - TIR'!$E$18-'Ejercicio 3 - TIR'!$C$18)*('Ejercicio 3 - TIR'!$D$18-'Ejercicio 3 - TIR'!$C$18)*L61),'Ejercicio 3 - TIR'!$E$18-SQRT(('Ejercicio 3 - TIR'!$E$18-'Ejercicio 3 - TIR'!$C$18)*('Ejercicio 3 - TIR'!$E$18-'Ejercicio 3 - TIR'!$D$18)*(1-L61)))</f>
        <v>38463.3294743487</v>
      </c>
      <c r="N61" s="17">
        <f ca="1" t="shared" ref="N61:R61" si="443">RAND()</f>
        <v>0.736622001387108</v>
      </c>
      <c r="O61" s="18">
        <f ca="1">IF(N61&lt;=('Ejercicio 3 - TIR'!$D$18-'Ejercicio 3 - TIR'!$C$18)/('Ejercicio 3 - TIR'!$E$18-'Ejercicio 3 - TIR'!$C$18),'Ejercicio 3 - TIR'!$C$18+SQRT(('Ejercicio 3 - TIR'!$E$18-'Ejercicio 3 - TIR'!$C$18)*('Ejercicio 3 - TIR'!$D$18-'Ejercicio 3 - TIR'!$C$18)*N61),'Ejercicio 3 - TIR'!$E$18-SQRT(('Ejercicio 3 - TIR'!$E$18-'Ejercicio 3 - TIR'!$C$18)*('Ejercicio 3 - TIR'!$E$18-'Ejercicio 3 - TIR'!$D$18)*(1-N61)))</f>
        <v>40555.5259145803</v>
      </c>
      <c r="P61" s="17">
        <f ca="1" t="shared" si="443"/>
        <v>0.894779626766498</v>
      </c>
      <c r="Q61" s="19">
        <f ca="1">IF(P61&lt;=('Ejercicio 3 - TIR'!$D$22-'Ejercicio 3 - TIR'!$C$22)/('Ejercicio 3 - TIR'!$E$22-'Ejercicio 3 - TIR'!$C$22),'Ejercicio 3 - TIR'!$C$22+SQRT(('Ejercicio 3 - TIR'!$E$22-'Ejercicio 3 - TIR'!$C$22)*('Ejercicio 3 - TIR'!$D$22-'Ejercicio 3 - TIR'!$C$22)*P61),'Ejercicio 3 - TIR'!$E$22-SQRT(('Ejercicio 3 - TIR'!$E$22-'Ejercicio 3 - TIR'!$C$22)*('Ejercicio 3 - TIR'!$E$22-'Ejercicio 3 - TIR'!$D$22)*(1-P61)))</f>
        <v>0.166237853662299</v>
      </c>
      <c r="R61" s="17">
        <f ca="1" t="shared" si="443"/>
        <v>0.683350290192323</v>
      </c>
      <c r="S61" s="19">
        <f ca="1">IF(R61&lt;=('Ejercicio 3 - TIR'!$D$23-'Ejercicio 3 - TIR'!$C$23)/('Ejercicio 3 - TIR'!$E$23-'Ejercicio 3 - TIR'!$C$23),'Ejercicio 3 - TIR'!$C$23+SQRT(('Ejercicio 3 - TIR'!$E$23-'Ejercicio 3 - TIR'!$C$23)*('Ejercicio 3 - TIR'!$D$23-'Ejercicio 3 - TIR'!$C$23)*R61),'Ejercicio 3 - TIR'!$E$23-SQRT(('Ejercicio 3 - TIR'!$E$23-'Ejercicio 3 - TIR'!$C$23)*('Ejercicio 3 - TIR'!$E$23-'Ejercicio 3 - TIR'!$D$23)*(1-R61)))</f>
        <v>0.15612596645613</v>
      </c>
      <c r="T61" s="17">
        <f ca="1" t="shared" ref="T61:X61" si="444">RAND()</f>
        <v>0.85211921053212</v>
      </c>
      <c r="U61" s="19">
        <f ca="1">IF(T61&lt;=('Ejercicio 3 - TIR'!$D$24-'Ejercicio 3 - TIR'!$C$24)/('Ejercicio 3 - TIR'!$E$24-'Ejercicio 3 - TIR'!$C$24),'Ejercicio 3 - TIR'!$C$24+SQRT(('Ejercicio 3 - TIR'!$E$24-'Ejercicio 3 - TIR'!$C$24)*('Ejercicio 3 - TIR'!$D$24-'Ejercicio 3 - TIR'!$C$24)*T61),'Ejercicio 3 - TIR'!$E$24-SQRT(('Ejercicio 3 - TIR'!$E$24-'Ejercicio 3 - TIR'!$C$24)*('Ejercicio 3 - TIR'!$E$24-'Ejercicio 3 - TIR'!$D$24)*(1-T61)))</f>
        <v>0.199651383081151</v>
      </c>
      <c r="V61" s="17">
        <f ca="1" t="shared" si="444"/>
        <v>0.380907110703641</v>
      </c>
      <c r="W61" s="19">
        <f ca="1">IF(V61&lt;=('Ejercicio 3 - TIR'!$D$25-'Ejercicio 3 - TIR'!$C$25)/('Ejercicio 3 - TIR'!$E$25-'Ejercicio 3 - TIR'!$C$25),'Ejercicio 3 - TIR'!$C$25+SQRT(('Ejercicio 3 - TIR'!$E$25-'Ejercicio 3 - TIR'!$C$25)*('Ejercicio 3 - TIR'!$D$25-'Ejercicio 3 - TIR'!$C$25)*V61),'Ejercicio 3 - TIR'!$E$25-SQRT(('Ejercicio 3 - TIR'!$E$25-'Ejercicio 3 - TIR'!$C$25)*('Ejercicio 3 - TIR'!$E$25-'Ejercicio 3 - TIR'!$D$25)*(1-V61)))</f>
        <v>0.203450831236882</v>
      </c>
      <c r="X61" s="17">
        <f ca="1" t="shared" si="444"/>
        <v>0.461906219474217</v>
      </c>
      <c r="Y61" s="19">
        <f ca="1">IF(X61&lt;=('Ejercicio 3 - TIR'!$D$26-'Ejercicio 3 - TIR'!$C$26)/('Ejercicio 3 - TIR'!$E$26-'Ejercicio 3 - TIR'!$C$26),'Ejercicio 3 - TIR'!$C$26+SQRT(('Ejercicio 3 - TIR'!$E$26-'Ejercicio 3 - TIR'!$C$26)*('Ejercicio 3 - TIR'!$D$26-'Ejercicio 3 - TIR'!$C$26)*X61),'Ejercicio 3 - TIR'!$E$26-SQRT(('Ejercicio 3 - TIR'!$E$26-'Ejercicio 3 - TIR'!$C$26)*('Ejercicio 3 - TIR'!$E$26-'Ejercicio 3 - TIR'!$D$26)*(1-X61)))</f>
        <v>0.226095395235293</v>
      </c>
      <c r="Z61" s="17">
        <f ca="1" t="shared" si="4"/>
        <v>1.1662378536623</v>
      </c>
      <c r="AA61" s="17">
        <f ca="1" t="shared" si="5"/>
        <v>1.34831786568305</v>
      </c>
      <c r="AB61" s="17">
        <f ca="1" t="shared" si="6"/>
        <v>1.61751139239969</v>
      </c>
      <c r="AC61" s="17">
        <f ca="1" t="shared" si="7"/>
        <v>1.94659542971854</v>
      </c>
      <c r="AD61" s="17">
        <f ca="1" t="shared" si="8"/>
        <v>2.38671169276397</v>
      </c>
      <c r="AE61" s="16">
        <f ca="1" t="shared" si="9"/>
        <v>6415.9962159304</v>
      </c>
      <c r="AF61" s="16">
        <f ca="1" t="shared" si="10"/>
        <v>7417.6998259214</v>
      </c>
      <c r="AG61" s="16">
        <f ca="1" t="shared" si="11"/>
        <v>8898.65385544743</v>
      </c>
      <c r="AH61" s="16">
        <f ca="1" t="shared" si="12"/>
        <v>10709.0923792275</v>
      </c>
      <c r="AI61" s="16">
        <f ca="1" t="shared" si="13"/>
        <v>13130.3688533202</v>
      </c>
      <c r="AJ61" s="18">
        <f ca="1" t="shared" si="14"/>
        <v>49665.782799489</v>
      </c>
      <c r="AK61" s="18">
        <f ca="1" t="shared" si="15"/>
        <v>45202.3761032008</v>
      </c>
      <c r="AL61" s="18">
        <f ca="1" t="shared" si="16"/>
        <v>62614.4821841445</v>
      </c>
      <c r="AM61" s="18">
        <f ca="1" t="shared" si="17"/>
        <v>74872.5413665255</v>
      </c>
      <c r="AN61" s="18">
        <f ca="1" t="shared" si="18"/>
        <v>96794.347906521</v>
      </c>
      <c r="AO61" s="18">
        <f ca="1">C61/'Ejercicio 3 - TIR'!$D$7</f>
        <v>13386.7338751013</v>
      </c>
      <c r="AP61" s="18">
        <f ca="1" t="shared" si="19"/>
        <v>36279.0489243877</v>
      </c>
      <c r="AQ61" s="18">
        <f ca="1" t="shared" si="20"/>
        <v>31815.6422280995</v>
      </c>
      <c r="AR61" s="18">
        <f ca="1" t="shared" si="21"/>
        <v>49227.7483090432</v>
      </c>
      <c r="AS61" s="18">
        <f ca="1" t="shared" si="22"/>
        <v>61485.8074914242</v>
      </c>
      <c r="AT61" s="18">
        <f ca="1" t="shared" si="23"/>
        <v>83407.6140314197</v>
      </c>
      <c r="AU61" s="18">
        <f ca="1">AP61*'Ejercicio 3 - TIR'!$D$5</f>
        <v>18139.5244621939</v>
      </c>
      <c r="AV61" s="18">
        <f ca="1">AQ61*'Ejercicio 3 - TIR'!$D$5</f>
        <v>15907.8211140498</v>
      </c>
      <c r="AW61" s="18">
        <f ca="1">AR61*'Ejercicio 3 - TIR'!$D$5</f>
        <v>24613.8741545216</v>
      </c>
      <c r="AX61" s="18">
        <f ca="1">AS61*'Ejercicio 3 - TIR'!$D$5</f>
        <v>30742.9037457121</v>
      </c>
      <c r="AY61" s="18">
        <f ca="1">AT61*'Ejercicio 3 - TIR'!$D$5</f>
        <v>41703.8070157098</v>
      </c>
      <c r="AZ61" s="18">
        <f ca="1" t="shared" ref="AZ61:BD61" si="445">AJ61-AU61-AE61</f>
        <v>25110.2621213648</v>
      </c>
      <c r="BA61" s="18">
        <f ca="1" t="shared" si="445"/>
        <v>21876.8551632296</v>
      </c>
      <c r="BB61" s="18">
        <f ca="1" t="shared" si="445"/>
        <v>29101.9541741755</v>
      </c>
      <c r="BC61" s="18">
        <f ca="1" t="shared" si="445"/>
        <v>33420.5452415859</v>
      </c>
      <c r="BD61" s="18">
        <f ca="1" t="shared" si="445"/>
        <v>41960.1720374909</v>
      </c>
      <c r="BE61" s="18">
        <f ca="1" t="shared" ref="BE61:BI61" si="446">AZ61/Z61</f>
        <v>21530.9956219581</v>
      </c>
      <c r="BF61" s="18">
        <f ca="1" t="shared" si="446"/>
        <v>16225.2950287409</v>
      </c>
      <c r="BG61" s="18">
        <f ca="1" t="shared" si="446"/>
        <v>17991.807854287</v>
      </c>
      <c r="BH61" s="18">
        <f ca="1" t="shared" si="446"/>
        <v>17168.7165865884</v>
      </c>
      <c r="BI61" s="18">
        <f ca="1" t="shared" si="446"/>
        <v>17580.7459965549</v>
      </c>
      <c r="BJ61" s="18">
        <f ca="1" t="shared" si="26"/>
        <v>92115.8018582101</v>
      </c>
      <c r="BK61" s="18">
        <f ca="1" t="shared" si="27"/>
        <v>31950.2742676238</v>
      </c>
      <c r="BL61" s="18">
        <f ca="1" t="shared" si="28"/>
        <v>124066.076125834</v>
      </c>
      <c r="BM61" s="18">
        <f ca="1">BK61*'Ejercicio 3 - TIR'!$D$5</f>
        <v>15975.1371338119</v>
      </c>
      <c r="BN61" s="18">
        <f ca="1" t="shared" si="29"/>
        <v>108090.938992022</v>
      </c>
      <c r="BO61" s="18">
        <f ca="1" t="shared" si="30"/>
        <v>45288.6451764292</v>
      </c>
      <c r="BP61" s="18">
        <f ca="1" t="shared" si="31"/>
        <v>-105528.947614385</v>
      </c>
      <c r="BQ61" s="18">
        <f ca="1" t="shared" ref="BQ61:BT61" si="447">BE61</f>
        <v>21530.9956219581</v>
      </c>
      <c r="BR61" s="18">
        <f ca="1" t="shared" si="447"/>
        <v>16225.2950287409</v>
      </c>
      <c r="BS61" s="18">
        <f ca="1" t="shared" si="447"/>
        <v>17991.807854287</v>
      </c>
      <c r="BT61" s="18">
        <f ca="1" t="shared" si="447"/>
        <v>17168.7165865884</v>
      </c>
      <c r="BU61" s="18">
        <f ca="1" t="shared" si="33"/>
        <v>62869.3911729841</v>
      </c>
      <c r="BV61" s="20">
        <f ca="1" t="shared" si="34"/>
        <v>7.40251864176931</v>
      </c>
    </row>
    <row r="62" ht="15" customHeight="1" spans="1:74">
      <c r="A62" s="16">
        <v>61</v>
      </c>
      <c r="B62" s="17">
        <f ca="1" t="shared" ref="B62:F62" si="448">RAND()</f>
        <v>0.141025643908845</v>
      </c>
      <c r="C62" s="18">
        <f ca="1">IF(B62&lt;=('Ejercicio 3 - TIR'!$D$13-'Ejercicio 3 - TIR'!$C$13)/('Ejercicio 3 - TIR'!$E$13-'Ejercicio 3 - TIR'!$C$13),'Ejercicio 3 - TIR'!$C$13+SQRT(('Ejercicio 3 - TIR'!$E$13-'Ejercicio 3 - TIR'!$C$13)*('Ejercicio 3 - TIR'!$D$13-'Ejercicio 3 - TIR'!$C$13)*B62),'Ejercicio 3 - TIR'!$E$13-SQRT(('Ejercicio 3 - TIR'!$E$13-'Ejercicio 3 - TIR'!$C$13)*('Ejercicio 3 - TIR'!$E$13-'Ejercicio 3 - TIR'!$D$13)*(1-B62)))</f>
        <v>67510.6762387643</v>
      </c>
      <c r="D62" s="17">
        <f ca="1" t="shared" si="448"/>
        <v>0.286194842605315</v>
      </c>
      <c r="E62" s="18">
        <f ca="1">IF(D62&lt;=('Ejercicio 3 - TIR'!$D$14-'Ejercicio 3 - TIR'!$C$14)/('Ejercicio 3 - TIR'!$E$14-'Ejercicio 3 - TIR'!$C$14),'Ejercicio 3 - TIR'!$C$14+SQRT(('Ejercicio 3 - TIR'!$E$14-'Ejercicio 3 - TIR'!$C$14)*('Ejercicio 3 - TIR'!$D$14-'Ejercicio 3 - TIR'!$C$14)*D62),'Ejercicio 3 - TIR'!$E$14-SQRT(('Ejercicio 3 - TIR'!$E$14-'Ejercicio 3 - TIR'!$C$14)*('Ejercicio 3 - TIR'!$E$14-'Ejercicio 3 - TIR'!$D$14)*(1-D62)))</f>
        <v>29632.9918190516</v>
      </c>
      <c r="F62" s="17">
        <f ca="1" t="shared" si="448"/>
        <v>0.659348185810503</v>
      </c>
      <c r="G62" s="18">
        <f ca="1">IF(F62&lt;=('Ejercicio 3 - TIR'!$D$18-'Ejercicio 3 - TIR'!$C$18)/('Ejercicio 3 - TIR'!$E$18-'Ejercicio 3 - TIR'!$C$18),'Ejercicio 3 - TIR'!$C$18+SQRT(('Ejercicio 3 - TIR'!$E$18-'Ejercicio 3 - TIR'!$C$18)*('Ejercicio 3 - TIR'!$D$18-'Ejercicio 3 - TIR'!$C$18)*F62),'Ejercicio 3 - TIR'!$E$18-SQRT(('Ejercicio 3 - TIR'!$E$18-'Ejercicio 3 - TIR'!$C$18)*('Ejercicio 3 - TIR'!$E$18-'Ejercicio 3 - TIR'!$D$18)*(1-F62)))</f>
        <v>39944.9599230754</v>
      </c>
      <c r="H62" s="17">
        <f ca="1" t="shared" ref="H62:L62" si="449">RAND()</f>
        <v>0.859179787956992</v>
      </c>
      <c r="I62" s="18">
        <f ca="1">IF(H62&lt;=('Ejercicio 3 - TIR'!$D$18-'Ejercicio 3 - TIR'!$C$18)/('Ejercicio 3 - TIR'!$E$18-'Ejercicio 3 - TIR'!$C$18),'Ejercicio 3 - TIR'!$C$18+SQRT(('Ejercicio 3 - TIR'!$E$18-'Ejercicio 3 - TIR'!$C$18)*('Ejercicio 3 - TIR'!$D$18-'Ejercicio 3 - TIR'!$C$18)*H62),'Ejercicio 3 - TIR'!$E$18-SQRT(('Ejercicio 3 - TIR'!$E$18-'Ejercicio 3 - TIR'!$C$18)*('Ejercicio 3 - TIR'!$E$18-'Ejercicio 3 - TIR'!$D$18)*(1-H62)))</f>
        <v>41750.1514030304</v>
      </c>
      <c r="J62" s="17">
        <f ca="1" t="shared" si="449"/>
        <v>0.00163982611131308</v>
      </c>
      <c r="K62" s="18">
        <f ca="1">IF(J62&lt;=('Ejercicio 3 - TIR'!$D$18-'Ejercicio 3 - TIR'!$C$18)/('Ejercicio 3 - TIR'!$E$18-'Ejercicio 3 - TIR'!$C$18),'Ejercicio 3 - TIR'!$C$18+SQRT(('Ejercicio 3 - TIR'!$E$18-'Ejercicio 3 - TIR'!$C$18)*('Ejercicio 3 - TIR'!$D$18-'Ejercicio 3 - TIR'!$C$18)*J62),'Ejercicio 3 - TIR'!$E$18-SQRT(('Ejercicio 3 - TIR'!$E$18-'Ejercicio 3 - TIR'!$C$18)*('Ejercicio 3 - TIR'!$E$18-'Ejercicio 3 - TIR'!$D$18)*(1-J62)))</f>
        <v>30495.9575755011</v>
      </c>
      <c r="L62" s="17">
        <f ca="1" t="shared" si="449"/>
        <v>0.947031819561142</v>
      </c>
      <c r="M62" s="18">
        <f ca="1">IF(L62&lt;=('Ejercicio 3 - TIR'!$D$18-'Ejercicio 3 - TIR'!$C$18)/('Ejercicio 3 - TIR'!$E$18-'Ejercicio 3 - TIR'!$C$18),'Ejercicio 3 - TIR'!$C$18+SQRT(('Ejercicio 3 - TIR'!$E$18-'Ejercicio 3 - TIR'!$C$18)*('Ejercicio 3 - TIR'!$D$18-'Ejercicio 3 - TIR'!$C$18)*L62),'Ejercicio 3 - TIR'!$E$18-SQRT(('Ejercicio 3 - TIR'!$E$18-'Ejercicio 3 - TIR'!$C$18)*('Ejercicio 3 - TIR'!$E$18-'Ejercicio 3 - TIR'!$D$18)*(1-L62)))</f>
        <v>43006.8583761021</v>
      </c>
      <c r="N62" s="17">
        <f ca="1" t="shared" ref="N62:R62" si="450">RAND()</f>
        <v>0.384566148824287</v>
      </c>
      <c r="O62" s="18">
        <f ca="1">IF(N62&lt;=('Ejercicio 3 - TIR'!$D$18-'Ejercicio 3 - TIR'!$C$18)/('Ejercicio 3 - TIR'!$E$18-'Ejercicio 3 - TIR'!$C$18),'Ejercicio 3 - TIR'!$C$18+SQRT(('Ejercicio 3 - TIR'!$E$18-'Ejercicio 3 - TIR'!$C$18)*('Ejercicio 3 - TIR'!$D$18-'Ejercicio 3 - TIR'!$C$18)*N62),'Ejercicio 3 - TIR'!$E$18-SQRT(('Ejercicio 3 - TIR'!$E$18-'Ejercicio 3 - TIR'!$C$18)*('Ejercicio 3 - TIR'!$E$18-'Ejercicio 3 - TIR'!$D$18)*(1-N62)))</f>
        <v>37595.0590730845</v>
      </c>
      <c r="P62" s="17">
        <f ca="1" t="shared" si="450"/>
        <v>0.276688125858714</v>
      </c>
      <c r="Q62" s="19">
        <f ca="1">IF(P62&lt;=('Ejercicio 3 - TIR'!$D$22-'Ejercicio 3 - TIR'!$C$22)/('Ejercicio 3 - TIR'!$E$22-'Ejercicio 3 - TIR'!$C$22),'Ejercicio 3 - TIR'!$C$22+SQRT(('Ejercicio 3 - TIR'!$E$22-'Ejercicio 3 - TIR'!$C$22)*('Ejercicio 3 - TIR'!$D$22-'Ejercicio 3 - TIR'!$C$22)*P62),'Ejercicio 3 - TIR'!$E$22-SQRT(('Ejercicio 3 - TIR'!$E$22-'Ejercicio 3 - TIR'!$C$22)*('Ejercicio 3 - TIR'!$E$22-'Ejercicio 3 - TIR'!$D$22)*(1-P62)))</f>
        <v>0.14231677903609</v>
      </c>
      <c r="R62" s="17">
        <f ca="1" t="shared" si="450"/>
        <v>0.0126712866348004</v>
      </c>
      <c r="S62" s="19">
        <f ca="1">IF(R62&lt;=('Ejercicio 3 - TIR'!$D$23-'Ejercicio 3 - TIR'!$C$23)/('Ejercicio 3 - TIR'!$E$23-'Ejercicio 3 - TIR'!$C$23),'Ejercicio 3 - TIR'!$C$23+SQRT(('Ejercicio 3 - TIR'!$E$23-'Ejercicio 3 - TIR'!$C$23)*('Ejercicio 3 - TIR'!$D$23-'Ejercicio 3 - TIR'!$C$23)*R62),'Ejercicio 3 - TIR'!$E$23-SQRT(('Ejercicio 3 - TIR'!$E$23-'Ejercicio 3 - TIR'!$C$23)*('Ejercicio 3 - TIR'!$E$23-'Ejercicio 3 - TIR'!$D$23)*(1-R62)))</f>
        <v>0.124775805266407</v>
      </c>
      <c r="T62" s="17">
        <f ca="1" t="shared" ref="T62:X62" si="451">RAND()</f>
        <v>0.530144969280284</v>
      </c>
      <c r="U62" s="19">
        <f ca="1">IF(T62&lt;=('Ejercicio 3 - TIR'!$D$24-'Ejercicio 3 - TIR'!$C$24)/('Ejercicio 3 - TIR'!$E$24-'Ejercicio 3 - TIR'!$C$24),'Ejercicio 3 - TIR'!$C$24+SQRT(('Ejercicio 3 - TIR'!$E$24-'Ejercicio 3 - TIR'!$C$24)*('Ejercicio 3 - TIR'!$D$24-'Ejercicio 3 - TIR'!$C$24)*T62),'Ejercicio 3 - TIR'!$E$24-SQRT(('Ejercicio 3 - TIR'!$E$24-'Ejercicio 3 - TIR'!$C$24)*('Ejercicio 3 - TIR'!$E$24-'Ejercicio 3 - TIR'!$D$24)*(1-T62)))</f>
        <v>0.183728880827645</v>
      </c>
      <c r="V62" s="17">
        <f ca="1" t="shared" si="451"/>
        <v>0.203934327146647</v>
      </c>
      <c r="W62" s="19">
        <f ca="1">IF(V62&lt;=('Ejercicio 3 - TIR'!$D$25-'Ejercicio 3 - TIR'!$C$25)/('Ejercicio 3 - TIR'!$E$25-'Ejercicio 3 - TIR'!$C$25),'Ejercicio 3 - TIR'!$C$25+SQRT(('Ejercicio 3 - TIR'!$E$25-'Ejercicio 3 - TIR'!$C$25)*('Ejercicio 3 - TIR'!$D$25-'Ejercicio 3 - TIR'!$C$25)*V62),'Ejercicio 3 - TIR'!$E$25-SQRT(('Ejercicio 3 - TIR'!$E$25-'Ejercicio 3 - TIR'!$C$25)*('Ejercicio 3 - TIR'!$E$25-'Ejercicio 3 - TIR'!$D$25)*(1-V62)))</f>
        <v>0.19689698369548</v>
      </c>
      <c r="X62" s="17">
        <f ca="1" t="shared" si="451"/>
        <v>0.765046419000295</v>
      </c>
      <c r="Y62" s="19">
        <f ca="1">IF(X62&lt;=('Ejercicio 3 - TIR'!$D$26-'Ejercicio 3 - TIR'!$C$26)/('Ejercicio 3 - TIR'!$E$26-'Ejercicio 3 - TIR'!$C$26),'Ejercicio 3 - TIR'!$C$26+SQRT(('Ejercicio 3 - TIR'!$E$26-'Ejercicio 3 - TIR'!$C$26)*('Ejercicio 3 - TIR'!$D$26-'Ejercicio 3 - TIR'!$C$26)*X62),'Ejercicio 3 - TIR'!$E$26-SQRT(('Ejercicio 3 - TIR'!$E$26-'Ejercicio 3 - TIR'!$C$26)*('Ejercicio 3 - TIR'!$E$26-'Ejercicio 3 - TIR'!$D$26)*(1-X62)))</f>
        <v>0.244380492179167</v>
      </c>
      <c r="Z62" s="17">
        <f ca="1" t="shared" si="4"/>
        <v>1.14231677903609</v>
      </c>
      <c r="AA62" s="17">
        <f ca="1" t="shared" si="5"/>
        <v>1.28485027500965</v>
      </c>
      <c r="AB62" s="17">
        <f ca="1" t="shared" si="6"/>
        <v>1.52091437806826</v>
      </c>
      <c r="AC62" s="17">
        <f ca="1" t="shared" si="7"/>
        <v>1.82037783156899</v>
      </c>
      <c r="AD62" s="17">
        <f ca="1" t="shared" si="8"/>
        <v>2.26524266199986</v>
      </c>
      <c r="AE62" s="16">
        <f ca="1" t="shared" si="9"/>
        <v>4217.27194889023</v>
      </c>
      <c r="AF62" s="16">
        <f ca="1" t="shared" si="10"/>
        <v>4743.48545234044</v>
      </c>
      <c r="AG62" s="16">
        <f ca="1" t="shared" si="11"/>
        <v>5615.00072572117</v>
      </c>
      <c r="AH62" s="16">
        <f ca="1" t="shared" si="12"/>
        <v>6720.57743206359</v>
      </c>
      <c r="AI62" s="16">
        <f ca="1" t="shared" si="13"/>
        <v>8362.9554526395</v>
      </c>
      <c r="AJ62" s="18">
        <f ca="1" t="shared" si="14"/>
        <v>45629.7979580532</v>
      </c>
      <c r="AK62" s="18">
        <f ca="1" t="shared" si="15"/>
        <v>53642.6935118779</v>
      </c>
      <c r="AL62" s="18">
        <f ca="1" t="shared" si="16"/>
        <v>46381.7403495394</v>
      </c>
      <c r="AM62" s="18">
        <f ca="1" t="shared" si="17"/>
        <v>78288.7315932833</v>
      </c>
      <c r="AN62" s="18">
        <f ca="1" t="shared" si="18"/>
        <v>85161.931692756</v>
      </c>
      <c r="AO62" s="18">
        <f ca="1">C62/'Ejercicio 3 - TIR'!$D$7</f>
        <v>13502.1352477529</v>
      </c>
      <c r="AP62" s="18">
        <f ca="1" t="shared" si="19"/>
        <v>32127.6627103003</v>
      </c>
      <c r="AQ62" s="18">
        <f ca="1" t="shared" si="20"/>
        <v>40140.5582641251</v>
      </c>
      <c r="AR62" s="18">
        <f ca="1" t="shared" si="21"/>
        <v>32879.6051017865</v>
      </c>
      <c r="AS62" s="18">
        <f ca="1" t="shared" si="22"/>
        <v>64786.5963455305</v>
      </c>
      <c r="AT62" s="18">
        <f ca="1" t="shared" si="23"/>
        <v>71659.7964450031</v>
      </c>
      <c r="AU62" s="18">
        <f ca="1">AP62*'Ejercicio 3 - TIR'!$D$5</f>
        <v>16063.8313551502</v>
      </c>
      <c r="AV62" s="18">
        <f ca="1">AQ62*'Ejercicio 3 - TIR'!$D$5</f>
        <v>20070.2791320625</v>
      </c>
      <c r="AW62" s="18">
        <f ca="1">AR62*'Ejercicio 3 - TIR'!$D$5</f>
        <v>16439.8025508933</v>
      </c>
      <c r="AX62" s="18">
        <f ca="1">AS62*'Ejercicio 3 - TIR'!$D$5</f>
        <v>32393.2981727652</v>
      </c>
      <c r="AY62" s="18">
        <f ca="1">AT62*'Ejercicio 3 - TIR'!$D$5</f>
        <v>35829.8982225015</v>
      </c>
      <c r="AZ62" s="18">
        <f ca="1" t="shared" ref="AZ62:BD62" si="452">AJ62-AU62-AE62</f>
        <v>25348.6946540128</v>
      </c>
      <c r="BA62" s="18">
        <f ca="1" t="shared" si="452"/>
        <v>28828.928927475</v>
      </c>
      <c r="BB62" s="18">
        <f ca="1" t="shared" si="452"/>
        <v>24326.9370729249</v>
      </c>
      <c r="BC62" s="18">
        <f ca="1" t="shared" si="452"/>
        <v>39174.8559884545</v>
      </c>
      <c r="BD62" s="18">
        <f ca="1" t="shared" si="452"/>
        <v>40969.0780176149</v>
      </c>
      <c r="BE62" s="18">
        <f ca="1" t="shared" ref="BE62:BI62" si="453">AZ62/Z62</f>
        <v>22190.5999449667</v>
      </c>
      <c r="BF62" s="18">
        <f ca="1" t="shared" si="453"/>
        <v>22437.5785164995</v>
      </c>
      <c r="BG62" s="18">
        <f ca="1" t="shared" si="453"/>
        <v>15994.9418742579</v>
      </c>
      <c r="BH62" s="18">
        <f ca="1" t="shared" si="453"/>
        <v>21520.1785635291</v>
      </c>
      <c r="BI62" s="18">
        <f ca="1" t="shared" si="453"/>
        <v>18085.9555158852</v>
      </c>
      <c r="BJ62" s="18">
        <f ca="1" t="shared" si="26"/>
        <v>67125.9172712085</v>
      </c>
      <c r="BK62" s="18">
        <f ca="1" t="shared" si="27"/>
        <v>30585.6127913018</v>
      </c>
      <c r="BL62" s="18">
        <f ca="1" t="shared" si="28"/>
        <v>97711.5300625103</v>
      </c>
      <c r="BM62" s="18">
        <f ca="1">BK62*'Ejercicio 3 - TIR'!$D$5</f>
        <v>15292.8063956509</v>
      </c>
      <c r="BN62" s="18">
        <f ca="1" t="shared" si="29"/>
        <v>82418.7236668594</v>
      </c>
      <c r="BO62" s="18">
        <f ca="1" t="shared" si="30"/>
        <v>36384.059442928</v>
      </c>
      <c r="BP62" s="18">
        <f ca="1" t="shared" si="31"/>
        <v>-97143.6680578158</v>
      </c>
      <c r="BQ62" s="18">
        <f ca="1" t="shared" ref="BQ62:BT62" si="454">BE62</f>
        <v>22190.5999449667</v>
      </c>
      <c r="BR62" s="18">
        <f ca="1" t="shared" si="454"/>
        <v>22437.5785164995</v>
      </c>
      <c r="BS62" s="18">
        <f ca="1" t="shared" si="454"/>
        <v>15994.9418742579</v>
      </c>
      <c r="BT62" s="18">
        <f ca="1" t="shared" si="454"/>
        <v>21520.1785635291</v>
      </c>
      <c r="BU62" s="18">
        <f ca="1" t="shared" si="33"/>
        <v>54470.0149588132</v>
      </c>
      <c r="BV62" s="20">
        <f ca="1" t="shared" si="34"/>
        <v>10.7348169808057</v>
      </c>
    </row>
    <row r="63" ht="15" customHeight="1" spans="1:74">
      <c r="A63" s="16">
        <v>62</v>
      </c>
      <c r="B63" s="17">
        <f ca="1" t="shared" ref="B63:F63" si="455">RAND()</f>
        <v>0.188189797775099</v>
      </c>
      <c r="C63" s="18">
        <f ca="1">IF(B63&lt;=('Ejercicio 3 - TIR'!$D$13-'Ejercicio 3 - TIR'!$C$13)/('Ejercicio 3 - TIR'!$E$13-'Ejercicio 3 - TIR'!$C$13),'Ejercicio 3 - TIR'!$C$13+SQRT(('Ejercicio 3 - TIR'!$E$13-'Ejercicio 3 - TIR'!$C$13)*('Ejercicio 3 - TIR'!$D$13-'Ejercicio 3 - TIR'!$C$13)*B63),'Ejercicio 3 - TIR'!$E$13-SQRT(('Ejercicio 3 - TIR'!$E$13-'Ejercicio 3 - TIR'!$C$13)*('Ejercicio 3 - TIR'!$E$13-'Ejercicio 3 - TIR'!$D$13)*(1-B63)))</f>
        <v>68676.1696104928</v>
      </c>
      <c r="D63" s="17">
        <f ca="1" t="shared" si="455"/>
        <v>0.629021954925797</v>
      </c>
      <c r="E63" s="18">
        <f ca="1">IF(D63&lt;=('Ejercicio 3 - TIR'!$D$14-'Ejercicio 3 - TIR'!$C$14)/('Ejercicio 3 - TIR'!$E$14-'Ejercicio 3 - TIR'!$C$14),'Ejercicio 3 - TIR'!$C$14+SQRT(('Ejercicio 3 - TIR'!$E$14-'Ejercicio 3 - TIR'!$C$14)*('Ejercicio 3 - TIR'!$D$14-'Ejercicio 3 - TIR'!$C$14)*D63),'Ejercicio 3 - TIR'!$E$14-SQRT(('Ejercicio 3 - TIR'!$E$14-'Ejercicio 3 - TIR'!$C$14)*('Ejercicio 3 - TIR'!$E$14-'Ejercicio 3 - TIR'!$D$14)*(1-D63)))</f>
        <v>32540.3279722812</v>
      </c>
      <c r="F63" s="17">
        <f ca="1" t="shared" si="455"/>
        <v>0.249069127923154</v>
      </c>
      <c r="G63" s="18">
        <f ca="1">IF(F63&lt;=('Ejercicio 3 - TIR'!$D$18-'Ejercicio 3 - TIR'!$C$18)/('Ejercicio 3 - TIR'!$E$18-'Ejercicio 3 - TIR'!$C$18),'Ejercicio 3 - TIR'!$C$18+SQRT(('Ejercicio 3 - TIR'!$E$18-'Ejercicio 3 - TIR'!$C$18)*('Ejercicio 3 - TIR'!$D$18-'Ejercicio 3 - TIR'!$C$18)*F63),'Ejercicio 3 - TIR'!$E$18-SQRT(('Ejercicio 3 - TIR'!$E$18-'Ejercicio 3 - TIR'!$C$18)*('Ejercicio 3 - TIR'!$E$18-'Ejercicio 3 - TIR'!$D$18)*(1-F63)))</f>
        <v>36112.3129164395</v>
      </c>
      <c r="H63" s="17">
        <f ca="1" t="shared" ref="H63:L63" si="456">RAND()</f>
        <v>0.896238083163305</v>
      </c>
      <c r="I63" s="18">
        <f ca="1">IF(H63&lt;=('Ejercicio 3 - TIR'!$D$18-'Ejercicio 3 - TIR'!$C$18)/('Ejercicio 3 - TIR'!$E$18-'Ejercicio 3 - TIR'!$C$18),'Ejercicio 3 - TIR'!$C$18+SQRT(('Ejercicio 3 - TIR'!$E$18-'Ejercicio 3 - TIR'!$C$18)*('Ejercicio 3 - TIR'!$D$18-'Ejercicio 3 - TIR'!$C$18)*H63),'Ejercicio 3 - TIR'!$E$18-SQRT(('Ejercicio 3 - TIR'!$E$18-'Ejercicio 3 - TIR'!$C$18)*('Ejercicio 3 - TIR'!$E$18-'Ejercicio 3 - TIR'!$D$18)*(1-H63)))</f>
        <v>42210.350602181</v>
      </c>
      <c r="J63" s="17">
        <f ca="1" t="shared" si="456"/>
        <v>0.565885626083203</v>
      </c>
      <c r="K63" s="18">
        <f ca="1">IF(J63&lt;=('Ejercicio 3 - TIR'!$D$18-'Ejercicio 3 - TIR'!$C$18)/('Ejercicio 3 - TIR'!$E$18-'Ejercicio 3 - TIR'!$C$18),'Ejercicio 3 - TIR'!$C$18+SQRT(('Ejercicio 3 - TIR'!$E$18-'Ejercicio 3 - TIR'!$C$18)*('Ejercicio 3 - TIR'!$D$18-'Ejercicio 3 - TIR'!$C$18)*J63),'Ejercicio 3 - TIR'!$E$18-SQRT(('Ejercicio 3 - TIR'!$E$18-'Ejercicio 3 - TIR'!$C$18)*('Ejercicio 3 - TIR'!$E$18-'Ejercicio 3 - TIR'!$D$18)*(1-J63)))</f>
        <v>39213.1885855268</v>
      </c>
      <c r="L63" s="17">
        <f ca="1" t="shared" si="456"/>
        <v>0.872072086555194</v>
      </c>
      <c r="M63" s="18">
        <f ca="1">IF(L63&lt;=('Ejercicio 3 - TIR'!$D$18-'Ejercicio 3 - TIR'!$C$18)/('Ejercicio 3 - TIR'!$E$18-'Ejercicio 3 - TIR'!$C$18),'Ejercicio 3 - TIR'!$C$18+SQRT(('Ejercicio 3 - TIR'!$E$18-'Ejercicio 3 - TIR'!$C$18)*('Ejercicio 3 - TIR'!$D$18-'Ejercicio 3 - TIR'!$C$18)*L63),'Ejercicio 3 - TIR'!$E$18-SQRT(('Ejercicio 3 - TIR'!$E$18-'Ejercicio 3 - TIR'!$C$18)*('Ejercicio 3 - TIR'!$E$18-'Ejercicio 3 - TIR'!$D$18)*(1-L63)))</f>
        <v>41902.4859147438</v>
      </c>
      <c r="N63" s="17">
        <f ca="1" t="shared" ref="N63:R63" si="457">RAND()</f>
        <v>0.647880760926933</v>
      </c>
      <c r="O63" s="18">
        <f ca="1">IF(N63&lt;=('Ejercicio 3 - TIR'!$D$18-'Ejercicio 3 - TIR'!$C$18)/('Ejercicio 3 - TIR'!$E$18-'Ejercicio 3 - TIR'!$C$18),'Ejercicio 3 - TIR'!$C$18+SQRT(('Ejercicio 3 - TIR'!$E$18-'Ejercicio 3 - TIR'!$C$18)*('Ejercicio 3 - TIR'!$D$18-'Ejercicio 3 - TIR'!$C$18)*N63),'Ejercicio 3 - TIR'!$E$18-SQRT(('Ejercicio 3 - TIR'!$E$18-'Ejercicio 3 - TIR'!$C$18)*('Ejercicio 3 - TIR'!$E$18-'Ejercicio 3 - TIR'!$D$18)*(1-N63)))</f>
        <v>39858.098910999</v>
      </c>
      <c r="P63" s="17">
        <f ca="1" t="shared" si="457"/>
        <v>0.597847398213048</v>
      </c>
      <c r="Q63" s="19">
        <f ca="1">IF(P63&lt;=('Ejercicio 3 - TIR'!$D$22-'Ejercicio 3 - TIR'!$C$22)/('Ejercicio 3 - TIR'!$E$22-'Ejercicio 3 - TIR'!$C$22),'Ejercicio 3 - TIR'!$C$22+SQRT(('Ejercicio 3 - TIR'!$E$22-'Ejercicio 3 - TIR'!$C$22)*('Ejercicio 3 - TIR'!$D$22-'Ejercicio 3 - TIR'!$C$22)*P63),'Ejercicio 3 - TIR'!$E$22-SQRT(('Ejercicio 3 - TIR'!$E$22-'Ejercicio 3 - TIR'!$C$22)*('Ejercicio 3 - TIR'!$E$22-'Ejercicio 3 - TIR'!$D$22)*(1-P63)))</f>
        <v>0.153095080687419</v>
      </c>
      <c r="R63" s="17">
        <f ca="1" t="shared" si="457"/>
        <v>0.858091811416209</v>
      </c>
      <c r="S63" s="19">
        <f ca="1">IF(R63&lt;=('Ejercicio 3 - TIR'!$D$23-'Ejercicio 3 - TIR'!$C$23)/('Ejercicio 3 - TIR'!$E$23-'Ejercicio 3 - TIR'!$C$23),'Ejercicio 3 - TIR'!$C$23+SQRT(('Ejercicio 3 - TIR'!$E$23-'Ejercicio 3 - TIR'!$C$23)*('Ejercicio 3 - TIR'!$D$23-'Ejercicio 3 - TIR'!$C$23)*R63),'Ejercicio 3 - TIR'!$E$23-SQRT(('Ejercicio 3 - TIR'!$E$23-'Ejercicio 3 - TIR'!$C$23)*('Ejercicio 3 - TIR'!$E$23-'Ejercicio 3 - TIR'!$D$23)*(1-R63)))</f>
        <v>0.164017674153903</v>
      </c>
      <c r="T63" s="17">
        <f ca="1" t="shared" ref="T63:X63" si="458">RAND()</f>
        <v>0.615880911940426</v>
      </c>
      <c r="U63" s="19">
        <f ca="1">IF(T63&lt;=('Ejercicio 3 - TIR'!$D$24-'Ejercicio 3 - TIR'!$C$24)/('Ejercicio 3 - TIR'!$E$24-'Ejercicio 3 - TIR'!$C$24),'Ejercicio 3 - TIR'!$C$24+SQRT(('Ejercicio 3 - TIR'!$E$24-'Ejercicio 3 - TIR'!$C$24)*('Ejercicio 3 - TIR'!$D$24-'Ejercicio 3 - TIR'!$C$24)*T63),'Ejercicio 3 - TIR'!$E$24-SQRT(('Ejercicio 3 - TIR'!$E$24-'Ejercicio 3 - TIR'!$C$24)*('Ejercicio 3 - TIR'!$E$24-'Ejercicio 3 - TIR'!$D$24)*(1-T63)))</f>
        <v>0.187204673403565</v>
      </c>
      <c r="V63" s="17">
        <f ca="1" t="shared" si="458"/>
        <v>0.975675361400334</v>
      </c>
      <c r="W63" s="19">
        <f ca="1">IF(V63&lt;=('Ejercicio 3 - TIR'!$D$25-'Ejercicio 3 - TIR'!$C$25)/('Ejercicio 3 - TIR'!$E$25-'Ejercicio 3 - TIR'!$C$25),'Ejercicio 3 - TIR'!$C$25+SQRT(('Ejercicio 3 - TIR'!$E$25-'Ejercicio 3 - TIR'!$C$25)*('Ejercicio 3 - TIR'!$D$25-'Ejercicio 3 - TIR'!$C$25)*V63),'Ejercicio 3 - TIR'!$E$25-SQRT(('Ejercicio 3 - TIR'!$E$25-'Ejercicio 3 - TIR'!$C$25)*('Ejercicio 3 - TIR'!$E$25-'Ejercicio 3 - TIR'!$D$25)*(1-V63)))</f>
        <v>0.24077307011521</v>
      </c>
      <c r="X63" s="17">
        <f ca="1" t="shared" si="458"/>
        <v>0.957159239492933</v>
      </c>
      <c r="Y63" s="19">
        <f ca="1">IF(X63&lt;=('Ejercicio 3 - TIR'!$D$26-'Ejercicio 3 - TIR'!$C$26)/('Ejercicio 3 - TIR'!$E$26-'Ejercicio 3 - TIR'!$C$26),'Ejercicio 3 - TIR'!$C$26+SQRT(('Ejercicio 3 - TIR'!$E$26-'Ejercicio 3 - TIR'!$C$26)*('Ejercicio 3 - TIR'!$D$26-'Ejercicio 3 - TIR'!$C$26)*X63),'Ejercicio 3 - TIR'!$E$26-SQRT(('Ejercicio 3 - TIR'!$E$26-'Ejercicio 3 - TIR'!$C$26)*('Ejercicio 3 - TIR'!$E$26-'Ejercicio 3 - TIR'!$D$26)*(1-X63)))</f>
        <v>0.264790131271501</v>
      </c>
      <c r="Z63" s="17">
        <f ca="1" t="shared" si="4"/>
        <v>1.15309508068742</v>
      </c>
      <c r="AA63" s="17">
        <f ca="1" t="shared" si="5"/>
        <v>1.34222305390008</v>
      </c>
      <c r="AB63" s="17">
        <f ca="1" t="shared" si="6"/>
        <v>1.59349348234018</v>
      </c>
      <c r="AC63" s="17">
        <f ca="1" t="shared" si="7"/>
        <v>1.9771638002918</v>
      </c>
      <c r="AD63" s="17">
        <f ca="1" t="shared" si="8"/>
        <v>2.50069726251632</v>
      </c>
      <c r="AE63" s="16">
        <f ca="1" t="shared" si="9"/>
        <v>4981.76413651145</v>
      </c>
      <c r="AF63" s="16">
        <f ca="1" t="shared" si="10"/>
        <v>5798.86150336539</v>
      </c>
      <c r="AG63" s="16">
        <f ca="1" t="shared" si="11"/>
        <v>6884.43547721541</v>
      </c>
      <c r="AH63" s="16">
        <f ca="1" t="shared" si="12"/>
        <v>8542.02214307464</v>
      </c>
      <c r="AI63" s="16">
        <f ca="1" t="shared" si="13"/>
        <v>10803.8653076634</v>
      </c>
      <c r="AJ63" s="18">
        <f ca="1" t="shared" si="14"/>
        <v>41640.9303761911</v>
      </c>
      <c r="AK63" s="18">
        <f ca="1" t="shared" si="15"/>
        <v>56655.7056914522</v>
      </c>
      <c r="AL63" s="18">
        <f ca="1" t="shared" si="16"/>
        <v>62485.9604328131</v>
      </c>
      <c r="AM63" s="18">
        <f ca="1" t="shared" si="17"/>
        <v>82848.0782928684</v>
      </c>
      <c r="AN63" s="18">
        <f ca="1" t="shared" si="18"/>
        <v>99673.03883584</v>
      </c>
      <c r="AO63" s="18">
        <f ca="1">C63/'Ejercicio 3 - TIR'!$D$7</f>
        <v>13735.2339220986</v>
      </c>
      <c r="AP63" s="18">
        <f ca="1" t="shared" si="19"/>
        <v>27905.6964540925</v>
      </c>
      <c r="AQ63" s="18">
        <f ca="1" t="shared" si="20"/>
        <v>42920.4717693537</v>
      </c>
      <c r="AR63" s="18">
        <f ca="1" t="shared" si="21"/>
        <v>48750.7265107145</v>
      </c>
      <c r="AS63" s="18">
        <f ca="1" t="shared" si="22"/>
        <v>69112.8443707698</v>
      </c>
      <c r="AT63" s="18">
        <f ca="1" t="shared" si="23"/>
        <v>85937.8049137414</v>
      </c>
      <c r="AU63" s="18">
        <f ca="1">AP63*'Ejercicio 3 - TIR'!$D$5</f>
        <v>13952.8482270463</v>
      </c>
      <c r="AV63" s="18">
        <f ca="1">AQ63*'Ejercicio 3 - TIR'!$D$5</f>
        <v>21460.2358846768</v>
      </c>
      <c r="AW63" s="18">
        <f ca="1">AR63*'Ejercicio 3 - TIR'!$D$5</f>
        <v>24375.3632553572</v>
      </c>
      <c r="AX63" s="18">
        <f ca="1">AS63*'Ejercicio 3 - TIR'!$D$5</f>
        <v>34556.4221853849</v>
      </c>
      <c r="AY63" s="18">
        <f ca="1">AT63*'Ejercicio 3 - TIR'!$D$5</f>
        <v>42968.9024568707</v>
      </c>
      <c r="AZ63" s="18">
        <f ca="1" t="shared" ref="AZ63:BD63" si="459">AJ63-AU63-AE63</f>
        <v>22706.3180126334</v>
      </c>
      <c r="BA63" s="18">
        <f ca="1" t="shared" si="459"/>
        <v>29396.60830341</v>
      </c>
      <c r="BB63" s="18">
        <f ca="1" t="shared" si="459"/>
        <v>31226.1617002404</v>
      </c>
      <c r="BC63" s="18">
        <f ca="1" t="shared" si="459"/>
        <v>39749.6339644088</v>
      </c>
      <c r="BD63" s="18">
        <f ca="1" t="shared" si="459"/>
        <v>45900.2710713059</v>
      </c>
      <c r="BE63" s="18">
        <f ca="1" t="shared" ref="BE63:BI63" si="460">AZ63/Z63</f>
        <v>19691.626816322</v>
      </c>
      <c r="BF63" s="18">
        <f ca="1" t="shared" si="460"/>
        <v>21901.4330129353</v>
      </c>
      <c r="BG63" s="18">
        <f ca="1" t="shared" si="460"/>
        <v>19596.0397995367</v>
      </c>
      <c r="BH63" s="18">
        <f ca="1" t="shared" si="460"/>
        <v>20104.3706942958</v>
      </c>
      <c r="BI63" s="18">
        <f ca="1" t="shared" si="460"/>
        <v>18354.9891301592</v>
      </c>
      <c r="BJ63" s="18">
        <f ca="1" t="shared" si="26"/>
        <v>81373.5090816669</v>
      </c>
      <c r="BK63" s="18">
        <f ca="1" t="shared" si="27"/>
        <v>34347.6618690132</v>
      </c>
      <c r="BL63" s="18">
        <f ca="1" t="shared" si="28"/>
        <v>115721.17095068</v>
      </c>
      <c r="BM63" s="18">
        <f ca="1">BK63*'Ejercicio 3 - TIR'!$D$5</f>
        <v>17173.8309345066</v>
      </c>
      <c r="BN63" s="18">
        <f ca="1" t="shared" si="29"/>
        <v>98547.3400161735</v>
      </c>
      <c r="BO63" s="18">
        <f ca="1" t="shared" si="30"/>
        <v>39407.9449333305</v>
      </c>
      <c r="BP63" s="18">
        <f ca="1" t="shared" si="31"/>
        <v>-101216.497582774</v>
      </c>
      <c r="BQ63" s="18">
        <f ca="1" t="shared" ref="BQ63:BT63" si="461">BE63</f>
        <v>19691.626816322</v>
      </c>
      <c r="BR63" s="18">
        <f ca="1" t="shared" si="461"/>
        <v>21901.4330129353</v>
      </c>
      <c r="BS63" s="18">
        <f ca="1" t="shared" si="461"/>
        <v>19596.0397995367</v>
      </c>
      <c r="BT63" s="18">
        <f ca="1" t="shared" si="461"/>
        <v>20104.3706942958</v>
      </c>
      <c r="BU63" s="18">
        <f ca="1" t="shared" si="33"/>
        <v>57762.9340634896</v>
      </c>
      <c r="BV63" s="20">
        <f ca="1" t="shared" si="34"/>
        <v>9.70622470538773</v>
      </c>
    </row>
    <row r="64" ht="15" customHeight="1" spans="1:74">
      <c r="A64" s="16">
        <v>63</v>
      </c>
      <c r="B64" s="17">
        <f ca="1" t="shared" ref="B64:F64" si="462">RAND()</f>
        <v>0.488542636299068</v>
      </c>
      <c r="C64" s="18">
        <f ca="1">IF(B64&lt;=('Ejercicio 3 - TIR'!$D$13-'Ejercicio 3 - TIR'!$C$13)/('Ejercicio 3 - TIR'!$E$13-'Ejercicio 3 - TIR'!$C$13),'Ejercicio 3 - TIR'!$C$13+SQRT(('Ejercicio 3 - TIR'!$E$13-'Ejercicio 3 - TIR'!$C$13)*('Ejercicio 3 - TIR'!$D$13-'Ejercicio 3 - TIR'!$C$13)*B64),'Ejercicio 3 - TIR'!$E$13-SQRT(('Ejercicio 3 - TIR'!$E$13-'Ejercicio 3 - TIR'!$C$13)*('Ejercicio 3 - TIR'!$E$13-'Ejercicio 3 - TIR'!$D$13)*(1-B64)))</f>
        <v>75226.0451998249</v>
      </c>
      <c r="D64" s="17">
        <f ca="1" t="shared" si="462"/>
        <v>0.0998257363004149</v>
      </c>
      <c r="E64" s="18">
        <f ca="1">IF(D64&lt;=('Ejercicio 3 - TIR'!$D$14-'Ejercicio 3 - TIR'!$C$14)/('Ejercicio 3 - TIR'!$E$14-'Ejercicio 3 - TIR'!$C$14),'Ejercicio 3 - TIR'!$C$14+SQRT(('Ejercicio 3 - TIR'!$E$14-'Ejercicio 3 - TIR'!$C$14)*('Ejercicio 3 - TIR'!$D$14-'Ejercicio 3 - TIR'!$C$14)*D64),'Ejercicio 3 - TIR'!$E$14-SQRT(('Ejercicio 3 - TIR'!$E$14-'Ejercicio 3 - TIR'!$C$14)*('Ejercicio 3 - TIR'!$E$14-'Ejercicio 3 - TIR'!$D$14)*(1-D64)))</f>
        <v>27736.2255430668</v>
      </c>
      <c r="F64" s="17">
        <f ca="1" t="shared" si="462"/>
        <v>0.00532704784979932</v>
      </c>
      <c r="G64" s="18">
        <f ca="1">IF(F64&lt;=('Ejercicio 3 - TIR'!$D$18-'Ejercicio 3 - TIR'!$C$18)/('Ejercicio 3 - TIR'!$E$18-'Ejercicio 3 - TIR'!$C$18),'Ejercicio 3 - TIR'!$C$18+SQRT(('Ejercicio 3 - TIR'!$E$18-'Ejercicio 3 - TIR'!$C$18)*('Ejercicio 3 - TIR'!$D$18-'Ejercicio 3 - TIR'!$C$18)*F64),'Ejercicio 3 - TIR'!$E$18-SQRT(('Ejercicio 3 - TIR'!$E$18-'Ejercicio 3 - TIR'!$C$18)*('Ejercicio 3 - TIR'!$E$18-'Ejercicio 3 - TIR'!$D$18)*(1-F64)))</f>
        <v>30893.8999818044</v>
      </c>
      <c r="H64" s="17">
        <f ca="1" t="shared" ref="H64:L64" si="463">RAND()</f>
        <v>0.212164084900093</v>
      </c>
      <c r="I64" s="18">
        <f ca="1">IF(H64&lt;=('Ejercicio 3 - TIR'!$D$18-'Ejercicio 3 - TIR'!$C$18)/('Ejercicio 3 - TIR'!$E$18-'Ejercicio 3 - TIR'!$C$18),'Ejercicio 3 - TIR'!$C$18+SQRT(('Ejercicio 3 - TIR'!$E$18-'Ejercicio 3 - TIR'!$C$18)*('Ejercicio 3 - TIR'!$D$18-'Ejercicio 3 - TIR'!$C$18)*H64),'Ejercicio 3 - TIR'!$E$18-SQRT(('Ejercicio 3 - TIR'!$E$18-'Ejercicio 3 - TIR'!$C$18)*('Ejercicio 3 - TIR'!$E$18-'Ejercicio 3 - TIR'!$D$18)*(1-H64)))</f>
        <v>35641.3307592282</v>
      </c>
      <c r="J64" s="17">
        <f ca="1" t="shared" si="463"/>
        <v>0.146024980826638</v>
      </c>
      <c r="K64" s="18">
        <f ca="1">IF(J64&lt;=('Ejercicio 3 - TIR'!$D$18-'Ejercicio 3 - TIR'!$C$18)/('Ejercicio 3 - TIR'!$E$18-'Ejercicio 3 - TIR'!$C$18),'Ejercicio 3 - TIR'!$C$18+SQRT(('Ejercicio 3 - TIR'!$E$18-'Ejercicio 3 - TIR'!$C$18)*('Ejercicio 3 - TIR'!$D$18-'Ejercicio 3 - TIR'!$C$18)*J64),'Ejercicio 3 - TIR'!$E$18-SQRT(('Ejercicio 3 - TIR'!$E$18-'Ejercicio 3 - TIR'!$C$18)*('Ejercicio 3 - TIR'!$E$18-'Ejercicio 3 - TIR'!$D$18)*(1-J64)))</f>
        <v>34680.1439212909</v>
      </c>
      <c r="L64" s="17">
        <f ca="1" t="shared" si="463"/>
        <v>0.84534301767399</v>
      </c>
      <c r="M64" s="18">
        <f ca="1">IF(L64&lt;=('Ejercicio 3 - TIR'!$D$18-'Ejercicio 3 - TIR'!$C$18)/('Ejercicio 3 - TIR'!$E$18-'Ejercicio 3 - TIR'!$C$18),'Ejercicio 3 - TIR'!$C$18+SQRT(('Ejercicio 3 - TIR'!$E$18-'Ejercicio 3 - TIR'!$C$18)*('Ejercicio 3 - TIR'!$D$18-'Ejercicio 3 - TIR'!$C$18)*L64),'Ejercicio 3 - TIR'!$E$18-SQRT(('Ejercicio 3 - TIR'!$E$18-'Ejercicio 3 - TIR'!$C$18)*('Ejercicio 3 - TIR'!$E$18-'Ejercicio 3 - TIR'!$D$18)*(1-L64)))</f>
        <v>41594.229356746</v>
      </c>
      <c r="N64" s="17">
        <f ca="1" t="shared" ref="N64:R64" si="464">RAND()</f>
        <v>0.545598794190515</v>
      </c>
      <c r="O64" s="18">
        <f ca="1">IF(N64&lt;=('Ejercicio 3 - TIR'!$D$18-'Ejercicio 3 - TIR'!$C$18)/('Ejercicio 3 - TIR'!$E$18-'Ejercicio 3 - TIR'!$C$18),'Ejercicio 3 - TIR'!$C$18+SQRT(('Ejercicio 3 - TIR'!$E$18-'Ejercicio 3 - TIR'!$C$18)*('Ejercicio 3 - TIR'!$D$18-'Ejercicio 3 - TIR'!$C$18)*N64),'Ejercicio 3 - TIR'!$E$18-SQRT(('Ejercicio 3 - TIR'!$E$18-'Ejercicio 3 - TIR'!$C$18)*('Ejercicio 3 - TIR'!$E$18-'Ejercicio 3 - TIR'!$D$18)*(1-N64)))</f>
        <v>39046.5363056021</v>
      </c>
      <c r="P64" s="17">
        <f ca="1" t="shared" si="464"/>
        <v>0.286482811330204</v>
      </c>
      <c r="Q64" s="19">
        <f ca="1">IF(P64&lt;=('Ejercicio 3 - TIR'!$D$22-'Ejercicio 3 - TIR'!$C$22)/('Ejercicio 3 - TIR'!$E$22-'Ejercicio 3 - TIR'!$C$22),'Ejercicio 3 - TIR'!$C$22+SQRT(('Ejercicio 3 - TIR'!$E$22-'Ejercicio 3 - TIR'!$C$22)*('Ejercicio 3 - TIR'!$D$22-'Ejercicio 3 - TIR'!$C$22)*P64),'Ejercicio 3 - TIR'!$E$22-SQRT(('Ejercicio 3 - TIR'!$E$22-'Ejercicio 3 - TIR'!$C$22)*('Ejercicio 3 - TIR'!$E$22-'Ejercicio 3 - TIR'!$D$22)*(1-P64)))</f>
        <v>0.14270834781296</v>
      </c>
      <c r="R64" s="17">
        <f ca="1" t="shared" si="464"/>
        <v>0.490923650437643</v>
      </c>
      <c r="S64" s="19">
        <f ca="1">IF(R64&lt;=('Ejercicio 3 - TIR'!$D$23-'Ejercicio 3 - TIR'!$C$23)/('Ejercicio 3 - TIR'!$E$23-'Ejercicio 3 - TIR'!$C$23),'Ejercicio 3 - TIR'!$C$23+SQRT(('Ejercicio 3 - TIR'!$E$23-'Ejercicio 3 - TIR'!$C$23)*('Ejercicio 3 - TIR'!$D$23-'Ejercicio 3 - TIR'!$C$23)*R64),'Ejercicio 3 - TIR'!$E$23-SQRT(('Ejercicio 3 - TIR'!$E$23-'Ejercicio 3 - TIR'!$C$23)*('Ejercicio 3 - TIR'!$E$23-'Ejercicio 3 - TIR'!$D$23)*(1-R64)))</f>
        <v>0.149726462466761</v>
      </c>
      <c r="T64" s="17">
        <f ca="1" t="shared" ref="T64:X64" si="465">RAND()</f>
        <v>0.650991248073554</v>
      </c>
      <c r="U64" s="19">
        <f ca="1">IF(T64&lt;=('Ejercicio 3 - TIR'!$D$24-'Ejercicio 3 - TIR'!$C$24)/('Ejercicio 3 - TIR'!$E$24-'Ejercicio 3 - TIR'!$C$24),'Ejercicio 3 - TIR'!$C$24+SQRT(('Ejercicio 3 - TIR'!$E$24-'Ejercicio 3 - TIR'!$C$24)*('Ejercicio 3 - TIR'!$D$24-'Ejercicio 3 - TIR'!$C$24)*T64),'Ejercicio 3 - TIR'!$E$24-SQRT(('Ejercicio 3 - TIR'!$E$24-'Ejercicio 3 - TIR'!$C$24)*('Ejercicio 3 - TIR'!$E$24-'Ejercicio 3 - TIR'!$D$24)*(1-T64)))</f>
        <v>0.188739409708164</v>
      </c>
      <c r="V64" s="17">
        <f ca="1" t="shared" si="465"/>
        <v>0.470059108203088</v>
      </c>
      <c r="W64" s="19">
        <f ca="1">IF(V64&lt;=('Ejercicio 3 - TIR'!$D$25-'Ejercicio 3 - TIR'!$C$25)/('Ejercicio 3 - TIR'!$E$25-'Ejercicio 3 - TIR'!$C$25),'Ejercicio 3 - TIR'!$C$25+SQRT(('Ejercicio 3 - TIR'!$E$25-'Ejercicio 3 - TIR'!$C$25)*('Ejercicio 3 - TIR'!$D$25-'Ejercicio 3 - TIR'!$C$25)*V64),'Ejercicio 3 - TIR'!$E$25-SQRT(('Ejercicio 3 - TIR'!$E$25-'Ejercicio 3 - TIR'!$C$25)*('Ejercicio 3 - TIR'!$E$25-'Ejercicio 3 - TIR'!$D$25)*(1-V64)))</f>
        <v>0.206932690805099</v>
      </c>
      <c r="X64" s="17">
        <f ca="1" t="shared" si="465"/>
        <v>0.919745361127888</v>
      </c>
      <c r="Y64" s="19">
        <f ca="1">IF(X64&lt;=('Ejercicio 3 - TIR'!$D$26-'Ejercicio 3 - TIR'!$C$26)/('Ejercicio 3 - TIR'!$E$26-'Ejercicio 3 - TIR'!$C$26),'Ejercicio 3 - TIR'!$C$26+SQRT(('Ejercicio 3 - TIR'!$E$26-'Ejercicio 3 - TIR'!$C$26)*('Ejercicio 3 - TIR'!$D$26-'Ejercicio 3 - TIR'!$C$26)*X64),'Ejercicio 3 - TIR'!$E$26-SQRT(('Ejercicio 3 - TIR'!$E$26-'Ejercicio 3 - TIR'!$C$26)*('Ejercicio 3 - TIR'!$E$26-'Ejercicio 3 - TIR'!$D$26)*(1-X64)))</f>
        <v>0.259182338029707</v>
      </c>
      <c r="Z64" s="17">
        <f ca="1" t="shared" si="4"/>
        <v>1.14270834781296</v>
      </c>
      <c r="AA64" s="17">
        <f ca="1" t="shared" si="5"/>
        <v>1.31380202636223</v>
      </c>
      <c r="AB64" s="17">
        <f ca="1" t="shared" si="6"/>
        <v>1.56176824529123</v>
      </c>
      <c r="AC64" s="17">
        <f ca="1" t="shared" si="7"/>
        <v>1.8849491507033</v>
      </c>
      <c r="AD64" s="17">
        <f ca="1" t="shared" si="8"/>
        <v>2.37349467864969</v>
      </c>
      <c r="AE64" s="16">
        <f ca="1" t="shared" si="9"/>
        <v>3958.19092181868</v>
      </c>
      <c r="AF64" s="16">
        <f ca="1" t="shared" si="10"/>
        <v>4550.83684631064</v>
      </c>
      <c r="AG64" s="16">
        <f ca="1" t="shared" si="11"/>
        <v>5409.75910636147</v>
      </c>
      <c r="AH64" s="16">
        <f ca="1" t="shared" si="12"/>
        <v>6529.21511484824</v>
      </c>
      <c r="AI64" s="16">
        <f ca="1" t="shared" si="13"/>
        <v>8221.47235381351</v>
      </c>
      <c r="AJ64" s="18">
        <f ca="1" t="shared" si="14"/>
        <v>35302.7174057065</v>
      </c>
      <c r="AK64" s="18">
        <f ca="1" t="shared" si="15"/>
        <v>46825.6525737205</v>
      </c>
      <c r="AL64" s="18">
        <f ca="1" t="shared" si="16"/>
        <v>54162.3475184017</v>
      </c>
      <c r="AM64" s="18">
        <f ca="1" t="shared" si="17"/>
        <v>78403.0073001567</v>
      </c>
      <c r="AN64" s="18">
        <f ca="1" t="shared" si="18"/>
        <v>92676.7461410486</v>
      </c>
      <c r="AO64" s="18">
        <f ca="1">C64/'Ejercicio 3 - TIR'!$D$7</f>
        <v>15045.209039965</v>
      </c>
      <c r="AP64" s="18">
        <f ca="1" t="shared" si="19"/>
        <v>20257.5083657416</v>
      </c>
      <c r="AQ64" s="18">
        <f ca="1" t="shared" si="20"/>
        <v>31780.4435337555</v>
      </c>
      <c r="AR64" s="18">
        <f ca="1" t="shared" si="21"/>
        <v>39117.1384784367</v>
      </c>
      <c r="AS64" s="18">
        <f ca="1" t="shared" si="22"/>
        <v>63357.7982601917</v>
      </c>
      <c r="AT64" s="18">
        <f ca="1" t="shared" si="23"/>
        <v>77631.5371010837</v>
      </c>
      <c r="AU64" s="18">
        <f ca="1">AP64*'Ejercicio 3 - TIR'!$D$5</f>
        <v>10128.7541828708</v>
      </c>
      <c r="AV64" s="18">
        <f ca="1">AQ64*'Ejercicio 3 - TIR'!$D$5</f>
        <v>15890.2217668778</v>
      </c>
      <c r="AW64" s="18">
        <f ca="1">AR64*'Ejercicio 3 - TIR'!$D$5</f>
        <v>19558.5692392184</v>
      </c>
      <c r="AX64" s="18">
        <f ca="1">AS64*'Ejercicio 3 - TIR'!$D$5</f>
        <v>31678.8991300959</v>
      </c>
      <c r="AY64" s="18">
        <f ca="1">AT64*'Ejercicio 3 - TIR'!$D$5</f>
        <v>38815.7685505418</v>
      </c>
      <c r="AZ64" s="18">
        <f ca="1" t="shared" ref="AZ64:BD64" si="466">AJ64-AU64-AE64</f>
        <v>21215.7723010171</v>
      </c>
      <c r="BA64" s="18">
        <f ca="1" t="shared" si="466"/>
        <v>26384.5939605321</v>
      </c>
      <c r="BB64" s="18">
        <f ca="1" t="shared" si="466"/>
        <v>29194.0191728219</v>
      </c>
      <c r="BC64" s="18">
        <f ca="1" t="shared" si="466"/>
        <v>40194.8930552126</v>
      </c>
      <c r="BD64" s="18">
        <f ca="1" t="shared" si="466"/>
        <v>45639.5052366933</v>
      </c>
      <c r="BE64" s="18">
        <f ca="1" t="shared" ref="BE64:BI64" si="467">AZ64/Z64</f>
        <v>18566.2180044647</v>
      </c>
      <c r="BF64" s="18">
        <f ca="1" t="shared" si="467"/>
        <v>20082.6254116749</v>
      </c>
      <c r="BG64" s="18">
        <f ca="1" t="shared" si="467"/>
        <v>18692.9265983238</v>
      </c>
      <c r="BH64" s="18">
        <f ca="1" t="shared" si="467"/>
        <v>21324.1259268004</v>
      </c>
      <c r="BI64" s="18">
        <f ca="1" t="shared" si="467"/>
        <v>19228.8213861335</v>
      </c>
      <c r="BJ64" s="18">
        <f ca="1" t="shared" si="26"/>
        <v>65831.7837322967</v>
      </c>
      <c r="BK64" s="18">
        <f ca="1" t="shared" si="27"/>
        <v>35709.7235955291</v>
      </c>
      <c r="BL64" s="18">
        <f ca="1" t="shared" si="28"/>
        <v>101541.507327826</v>
      </c>
      <c r="BM64" s="18">
        <f ca="1">BK64*'Ejercicio 3 - TIR'!$D$5</f>
        <v>17854.8617977646</v>
      </c>
      <c r="BN64" s="18">
        <f ca="1" t="shared" si="29"/>
        <v>83686.6455300613</v>
      </c>
      <c r="BO64" s="18">
        <f ca="1" t="shared" si="30"/>
        <v>35258.8300630493</v>
      </c>
      <c r="BP64" s="18">
        <f ca="1" t="shared" si="31"/>
        <v>-102962.270742892</v>
      </c>
      <c r="BQ64" s="18">
        <f ca="1" t="shared" ref="BQ64:BT64" si="468">BE64</f>
        <v>18566.2180044647</v>
      </c>
      <c r="BR64" s="18">
        <f ca="1" t="shared" si="468"/>
        <v>20082.6254116749</v>
      </c>
      <c r="BS64" s="18">
        <f ca="1" t="shared" si="468"/>
        <v>18692.9265983238</v>
      </c>
      <c r="BT64" s="18">
        <f ca="1" t="shared" si="468"/>
        <v>21324.1259268004</v>
      </c>
      <c r="BU64" s="18">
        <f ca="1" t="shared" si="33"/>
        <v>54487.6514491828</v>
      </c>
      <c r="BV64" s="20">
        <f ca="1" t="shared" si="34"/>
        <v>7.70173495509399</v>
      </c>
    </row>
    <row r="65" ht="15" customHeight="1" spans="1:74">
      <c r="A65" s="16">
        <v>64</v>
      </c>
      <c r="B65" s="17">
        <f ca="1" t="shared" ref="B65:F65" si="469">RAND()</f>
        <v>0.85329958375987</v>
      </c>
      <c r="C65" s="18">
        <f ca="1">IF(B65&lt;=('Ejercicio 3 - TIR'!$D$13-'Ejercicio 3 - TIR'!$C$13)/('Ejercicio 3 - TIR'!$E$13-'Ejercicio 3 - TIR'!$C$13),'Ejercicio 3 - TIR'!$C$13+SQRT(('Ejercicio 3 - TIR'!$E$13-'Ejercicio 3 - TIR'!$C$13)*('Ejercicio 3 - TIR'!$D$13-'Ejercicio 3 - TIR'!$C$13)*B65),'Ejercicio 3 - TIR'!$E$13-SQRT(('Ejercicio 3 - TIR'!$E$13-'Ejercicio 3 - TIR'!$C$13)*('Ejercicio 3 - TIR'!$E$13-'Ejercicio 3 - TIR'!$D$13)*(1-B65)))</f>
        <v>86731.9745444864</v>
      </c>
      <c r="D65" s="17">
        <f ca="1" t="shared" si="469"/>
        <v>0.465990582743941</v>
      </c>
      <c r="E65" s="18">
        <f ca="1">IF(D65&lt;=('Ejercicio 3 - TIR'!$D$14-'Ejercicio 3 - TIR'!$C$14)/('Ejercicio 3 - TIR'!$E$14-'Ejercicio 3 - TIR'!$C$14),'Ejercicio 3 - TIR'!$C$14+SQRT(('Ejercicio 3 - TIR'!$E$14-'Ejercicio 3 - TIR'!$C$14)*('Ejercicio 3 - TIR'!$D$14-'Ejercicio 3 - TIR'!$C$14)*D65),'Ejercicio 3 - TIR'!$E$14-SQRT(('Ejercicio 3 - TIR'!$E$14-'Ejercicio 3 - TIR'!$C$14)*('Ejercicio 3 - TIR'!$E$14-'Ejercicio 3 - TIR'!$D$14)*(1-D65)))</f>
        <v>31050.0607494571</v>
      </c>
      <c r="F65" s="17">
        <f ca="1" t="shared" si="469"/>
        <v>0.592611030064013</v>
      </c>
      <c r="G65" s="18">
        <f ca="1">IF(F65&lt;=('Ejercicio 3 - TIR'!$D$18-'Ejercicio 3 - TIR'!$C$18)/('Ejercicio 3 - TIR'!$E$18-'Ejercicio 3 - TIR'!$C$18),'Ejercicio 3 - TIR'!$C$18+SQRT(('Ejercicio 3 - TIR'!$E$18-'Ejercicio 3 - TIR'!$C$18)*('Ejercicio 3 - TIR'!$D$18-'Ejercicio 3 - TIR'!$C$18)*F65),'Ejercicio 3 - TIR'!$E$18-SQRT(('Ejercicio 3 - TIR'!$E$18-'Ejercicio 3 - TIR'!$C$18)*('Ejercicio 3 - TIR'!$E$18-'Ejercicio 3 - TIR'!$D$18)*(1-F65)))</f>
        <v>39428.2370838668</v>
      </c>
      <c r="H65" s="17">
        <f ca="1" t="shared" ref="H65:L65" si="470">RAND()</f>
        <v>0.298300657448517</v>
      </c>
      <c r="I65" s="18">
        <f ca="1">IF(H65&lt;=('Ejercicio 3 - TIR'!$D$18-'Ejercicio 3 - TIR'!$C$18)/('Ejercicio 3 - TIR'!$E$18-'Ejercicio 3 - TIR'!$C$18),'Ejercicio 3 - TIR'!$C$18+SQRT(('Ejercicio 3 - TIR'!$E$18-'Ejercicio 3 - TIR'!$C$18)*('Ejercicio 3 - TIR'!$D$18-'Ejercicio 3 - TIR'!$C$18)*H65),'Ejercicio 3 - TIR'!$E$18-SQRT(('Ejercicio 3 - TIR'!$E$18-'Ejercicio 3 - TIR'!$C$18)*('Ejercicio 3 - TIR'!$E$18-'Ejercicio 3 - TIR'!$D$18)*(1-H65)))</f>
        <v>36689.177723553</v>
      </c>
      <c r="J65" s="17">
        <f ca="1" t="shared" si="470"/>
        <v>0.438246621732258</v>
      </c>
      <c r="K65" s="18">
        <f ca="1">IF(J65&lt;=('Ejercicio 3 - TIR'!$D$18-'Ejercicio 3 - TIR'!$C$18)/('Ejercicio 3 - TIR'!$E$18-'Ejercicio 3 - TIR'!$C$18),'Ejercicio 3 - TIR'!$C$18+SQRT(('Ejercicio 3 - TIR'!$E$18-'Ejercicio 3 - TIR'!$C$18)*('Ejercicio 3 - TIR'!$D$18-'Ejercicio 3 - TIR'!$C$18)*J65),'Ejercicio 3 - TIR'!$E$18-SQRT(('Ejercicio 3 - TIR'!$E$18-'Ejercicio 3 - TIR'!$C$18)*('Ejercicio 3 - TIR'!$E$18-'Ejercicio 3 - TIR'!$D$18)*(1-J65)))</f>
        <v>38107.835300488</v>
      </c>
      <c r="L65" s="17">
        <f ca="1" t="shared" si="470"/>
        <v>0.372501998775113</v>
      </c>
      <c r="M65" s="18">
        <f ca="1">IF(L65&lt;=('Ejercicio 3 - TIR'!$D$18-'Ejercicio 3 - TIR'!$C$18)/('Ejercicio 3 - TIR'!$E$18-'Ejercicio 3 - TIR'!$C$18),'Ejercicio 3 - TIR'!$C$18+SQRT(('Ejercicio 3 - TIR'!$E$18-'Ejercicio 3 - TIR'!$C$18)*('Ejercicio 3 - TIR'!$D$18-'Ejercicio 3 - TIR'!$C$18)*L65),'Ejercicio 3 - TIR'!$E$18-SQRT(('Ejercicio 3 - TIR'!$E$18-'Ejercicio 3 - TIR'!$C$18)*('Ejercicio 3 - TIR'!$E$18-'Ejercicio 3 - TIR'!$D$18)*(1-L65)))</f>
        <v>37474.9782485481</v>
      </c>
      <c r="N65" s="17">
        <f ca="1" t="shared" ref="N65:R65" si="471">RAND()</f>
        <v>0.248977775423893</v>
      </c>
      <c r="O65" s="18">
        <f ca="1">IF(N65&lt;=('Ejercicio 3 - TIR'!$D$18-'Ejercicio 3 - TIR'!$C$18)/('Ejercicio 3 - TIR'!$E$18-'Ejercicio 3 - TIR'!$C$18),'Ejercicio 3 - TIR'!$C$18+SQRT(('Ejercicio 3 - TIR'!$E$18-'Ejercicio 3 - TIR'!$C$18)*('Ejercicio 3 - TIR'!$D$18-'Ejercicio 3 - TIR'!$C$18)*N65),'Ejercicio 3 - TIR'!$E$18-SQRT(('Ejercicio 3 - TIR'!$E$18-'Ejercicio 3 - TIR'!$C$18)*('Ejercicio 3 - TIR'!$E$18-'Ejercicio 3 - TIR'!$D$18)*(1-N65)))</f>
        <v>36111.1918897695</v>
      </c>
      <c r="P65" s="17">
        <f ca="1" t="shared" si="471"/>
        <v>0.435297306086015</v>
      </c>
      <c r="Q65" s="19">
        <f ca="1">IF(P65&lt;=('Ejercicio 3 - TIR'!$D$22-'Ejercicio 3 - TIR'!$C$22)/('Ejercicio 3 - TIR'!$E$22-'Ejercicio 3 - TIR'!$C$22),'Ejercicio 3 - TIR'!$C$22+SQRT(('Ejercicio 3 - TIR'!$E$22-'Ejercicio 3 - TIR'!$C$22)*('Ejercicio 3 - TIR'!$D$22-'Ejercicio 3 - TIR'!$C$22)*P65),'Ejercicio 3 - TIR'!$E$22-SQRT(('Ejercicio 3 - TIR'!$E$22-'Ejercicio 3 - TIR'!$C$22)*('Ejercicio 3 - TIR'!$E$22-'Ejercicio 3 - TIR'!$D$22)*(1-P65)))</f>
        <v>0.14799169789339</v>
      </c>
      <c r="R65" s="17">
        <f ca="1" t="shared" si="471"/>
        <v>0.94320153676512</v>
      </c>
      <c r="S65" s="19">
        <f ca="1">IF(R65&lt;=('Ejercicio 3 - TIR'!$D$23-'Ejercicio 3 - TIR'!$C$23)/('Ejercicio 3 - TIR'!$E$23-'Ejercicio 3 - TIR'!$C$23),'Ejercicio 3 - TIR'!$C$23+SQRT(('Ejercicio 3 - TIR'!$E$23-'Ejercicio 3 - TIR'!$C$23)*('Ejercicio 3 - TIR'!$D$23-'Ejercicio 3 - TIR'!$C$23)*R65),'Ejercicio 3 - TIR'!$E$23-SQRT(('Ejercicio 3 - TIR'!$E$23-'Ejercicio 3 - TIR'!$C$23)*('Ejercicio 3 - TIR'!$E$23-'Ejercicio 3 - TIR'!$D$23)*(1-R65)))</f>
        <v>0.169888757058463</v>
      </c>
      <c r="T65" s="17">
        <f ca="1" t="shared" ref="T65:X65" si="472">RAND()</f>
        <v>0.0656553331744532</v>
      </c>
      <c r="U65" s="19">
        <f ca="1">IF(T65&lt;=('Ejercicio 3 - TIR'!$D$24-'Ejercicio 3 - TIR'!$C$24)/('Ejercicio 3 - TIR'!$E$24-'Ejercicio 3 - TIR'!$C$24),'Ejercicio 3 - TIR'!$C$24+SQRT(('Ejercicio 3 - TIR'!$E$24-'Ejercicio 3 - TIR'!$C$24)*('Ejercicio 3 - TIR'!$D$24-'Ejercicio 3 - TIR'!$C$24)*T65),'Ejercicio 3 - TIR'!$E$24-SQRT(('Ejercicio 3 - TIR'!$E$24-'Ejercicio 3 - TIR'!$C$24)*('Ejercicio 3 - TIR'!$E$24-'Ejercicio 3 - TIR'!$D$24)*(1-T65)))</f>
        <v>0.161742069650038</v>
      </c>
      <c r="V65" s="17">
        <f ca="1" t="shared" si="472"/>
        <v>0.871896935336595</v>
      </c>
      <c r="W65" s="19">
        <f ca="1">IF(V65&lt;=('Ejercicio 3 - TIR'!$D$25-'Ejercicio 3 - TIR'!$C$25)/('Ejercicio 3 - TIR'!$E$25-'Ejercicio 3 - TIR'!$C$25),'Ejercicio 3 - TIR'!$C$25+SQRT(('Ejercicio 3 - TIR'!$E$25-'Ejercicio 3 - TIR'!$C$25)*('Ejercicio 3 - TIR'!$D$25-'Ejercicio 3 - TIR'!$C$25)*V65),'Ejercicio 3 - TIR'!$E$25-SQRT(('Ejercicio 3 - TIR'!$E$25-'Ejercicio 3 - TIR'!$C$25)*('Ejercicio 3 - TIR'!$E$25-'Ejercicio 3 - TIR'!$D$25)*(1-V65)))</f>
        <v>0.228825469867742</v>
      </c>
      <c r="X65" s="17">
        <f ca="1" t="shared" si="472"/>
        <v>0.606092399954744</v>
      </c>
      <c r="Y65" s="19">
        <f ca="1">IF(X65&lt;=('Ejercicio 3 - TIR'!$D$26-'Ejercicio 3 - TIR'!$C$26)/('Ejercicio 3 - TIR'!$E$26-'Ejercicio 3 - TIR'!$C$26),'Ejercicio 3 - TIR'!$C$26+SQRT(('Ejercicio 3 - TIR'!$E$26-'Ejercicio 3 - TIR'!$C$26)*('Ejercicio 3 - TIR'!$D$26-'Ejercicio 3 - TIR'!$C$26)*X65),'Ejercicio 3 - TIR'!$E$26-SQRT(('Ejercicio 3 - TIR'!$E$26-'Ejercicio 3 - TIR'!$C$26)*('Ejercicio 3 - TIR'!$E$26-'Ejercicio 3 - TIR'!$D$26)*(1-X65)))</f>
        <v>0.233879494362655</v>
      </c>
      <c r="Z65" s="17">
        <f ca="1" t="shared" si="4"/>
        <v>1.14799169789339</v>
      </c>
      <c r="AA65" s="17">
        <f ca="1" t="shared" si="5"/>
        <v>1.34302258056193</v>
      </c>
      <c r="AB65" s="17">
        <f ca="1" t="shared" si="6"/>
        <v>1.56024583232876</v>
      </c>
      <c r="AC65" s="17">
        <f ca="1" t="shared" si="7"/>
        <v>1.91726981802057</v>
      </c>
      <c r="AD65" s="17">
        <f ca="1" t="shared" si="8"/>
        <v>2.365679913616</v>
      </c>
      <c r="AE65" s="16">
        <f ca="1" t="shared" si="9"/>
        <v>4595.15121000506</v>
      </c>
      <c r="AF65" s="16">
        <f ca="1" t="shared" si="10"/>
        <v>5375.81573756852</v>
      </c>
      <c r="AG65" s="16">
        <f ca="1" t="shared" si="11"/>
        <v>6245.3113010201</v>
      </c>
      <c r="AH65" s="16">
        <f ca="1" t="shared" si="12"/>
        <v>7674.39759394634</v>
      </c>
      <c r="AI65" s="16">
        <f ca="1" t="shared" si="13"/>
        <v>9469.28182275648</v>
      </c>
      <c r="AJ65" s="18">
        <f ca="1" t="shared" si="14"/>
        <v>45263.2888348514</v>
      </c>
      <c r="AK65" s="18">
        <f ca="1" t="shared" si="15"/>
        <v>49274.3941449815</v>
      </c>
      <c r="AL65" s="18">
        <f ca="1" t="shared" si="16"/>
        <v>59457.591206657</v>
      </c>
      <c r="AM65" s="18">
        <f ca="1" t="shared" si="17"/>
        <v>71849.6447269185</v>
      </c>
      <c r="AN65" s="18">
        <f ca="1" t="shared" si="18"/>
        <v>85427.5213103605</v>
      </c>
      <c r="AO65" s="18">
        <f ca="1">C65/'Ejercicio 3 - TIR'!$D$7</f>
        <v>17346.3949088973</v>
      </c>
      <c r="AP65" s="18">
        <f ca="1" t="shared" si="19"/>
        <v>27916.8939259541</v>
      </c>
      <c r="AQ65" s="18">
        <f ca="1" t="shared" si="20"/>
        <v>31927.9992360842</v>
      </c>
      <c r="AR65" s="18">
        <f ca="1" t="shared" si="21"/>
        <v>42111.1962977597</v>
      </c>
      <c r="AS65" s="18">
        <f ca="1" t="shared" si="22"/>
        <v>54503.2498180213</v>
      </c>
      <c r="AT65" s="18">
        <f ca="1" t="shared" si="23"/>
        <v>68081.1264014632</v>
      </c>
      <c r="AU65" s="18">
        <f ca="1">AP65*'Ejercicio 3 - TIR'!$D$5</f>
        <v>13958.4469629771</v>
      </c>
      <c r="AV65" s="18">
        <f ca="1">AQ65*'Ejercicio 3 - TIR'!$D$5</f>
        <v>15963.9996180421</v>
      </c>
      <c r="AW65" s="18">
        <f ca="1">AR65*'Ejercicio 3 - TIR'!$D$5</f>
        <v>21055.5981488798</v>
      </c>
      <c r="AX65" s="18">
        <f ca="1">AS65*'Ejercicio 3 - TIR'!$D$5</f>
        <v>27251.6249090106</v>
      </c>
      <c r="AY65" s="18">
        <f ca="1">AT65*'Ejercicio 3 - TIR'!$D$5</f>
        <v>34040.5632007316</v>
      </c>
      <c r="AZ65" s="18">
        <f ca="1" t="shared" ref="AZ65:BD65" si="473">AJ65-AU65-AE65</f>
        <v>26709.6906618693</v>
      </c>
      <c r="BA65" s="18">
        <f ca="1" t="shared" si="473"/>
        <v>27934.5787893709</v>
      </c>
      <c r="BB65" s="18">
        <f ca="1" t="shared" si="473"/>
        <v>32156.681756757</v>
      </c>
      <c r="BC65" s="18">
        <f ca="1" t="shared" si="473"/>
        <v>36923.6222239616</v>
      </c>
      <c r="BD65" s="18">
        <f ca="1" t="shared" si="473"/>
        <v>41917.6762868724</v>
      </c>
      <c r="BE65" s="18">
        <f ca="1" t="shared" ref="BE65:BI65" si="474">AZ65/Z65</f>
        <v>23266.4493226585</v>
      </c>
      <c r="BF65" s="18">
        <f ca="1" t="shared" si="474"/>
        <v>20799.7834092133</v>
      </c>
      <c r="BG65" s="18">
        <f ca="1" t="shared" si="474"/>
        <v>20610.0097115859</v>
      </c>
      <c r="BH65" s="18">
        <f ca="1" t="shared" si="474"/>
        <v>19258.4381587368</v>
      </c>
      <c r="BI65" s="18">
        <f ca="1" t="shared" si="474"/>
        <v>17719.0819626989</v>
      </c>
      <c r="BJ65" s="18">
        <f ca="1" t="shared" si="26"/>
        <v>73454.5050315471</v>
      </c>
      <c r="BK65" s="18">
        <f ca="1" t="shared" si="27"/>
        <v>41036.0180096291</v>
      </c>
      <c r="BL65" s="18">
        <f ca="1" t="shared" si="28"/>
        <v>114490.523041176</v>
      </c>
      <c r="BM65" s="18">
        <f ca="1">BK65*'Ejercicio 3 - TIR'!$D$5</f>
        <v>20518.0090048146</v>
      </c>
      <c r="BN65" s="18">
        <f ca="1" t="shared" si="29"/>
        <v>93972.5140363617</v>
      </c>
      <c r="BO65" s="18">
        <f ca="1" t="shared" si="30"/>
        <v>39723.2582039057</v>
      </c>
      <c r="BP65" s="18">
        <f ca="1" t="shared" si="31"/>
        <v>-117782.035293944</v>
      </c>
      <c r="BQ65" s="18">
        <f ca="1" t="shared" ref="BQ65:BT65" si="475">BE65</f>
        <v>23266.4493226585</v>
      </c>
      <c r="BR65" s="18">
        <f ca="1" t="shared" si="475"/>
        <v>20799.7834092133</v>
      </c>
      <c r="BS65" s="18">
        <f ca="1" t="shared" si="475"/>
        <v>20610.0097115859</v>
      </c>
      <c r="BT65" s="18">
        <f ca="1" t="shared" si="475"/>
        <v>19258.4381587368</v>
      </c>
      <c r="BU65" s="18">
        <f ca="1" t="shared" si="33"/>
        <v>57442.3401666047</v>
      </c>
      <c r="BV65" s="20">
        <f ca="1" t="shared" si="34"/>
        <v>5.50206025215694</v>
      </c>
    </row>
    <row r="66" ht="15" customHeight="1" spans="1:74">
      <c r="A66" s="16">
        <v>65</v>
      </c>
      <c r="B66" s="17">
        <f ca="1" t="shared" ref="B66:F66" si="476">RAND()</f>
        <v>0.345403793340107</v>
      </c>
      <c r="C66" s="18">
        <f ca="1">IF(B66&lt;=('Ejercicio 3 - TIR'!$D$13-'Ejercicio 3 - TIR'!$C$13)/('Ejercicio 3 - TIR'!$E$13-'Ejercicio 3 - TIR'!$C$13),'Ejercicio 3 - TIR'!$C$13+SQRT(('Ejercicio 3 - TIR'!$E$13-'Ejercicio 3 - TIR'!$C$13)*('Ejercicio 3 - TIR'!$D$13-'Ejercicio 3 - TIR'!$C$13)*B66),'Ejercicio 3 - TIR'!$E$13-SQRT(('Ejercicio 3 - TIR'!$E$13-'Ejercicio 3 - TIR'!$C$13)*('Ejercicio 3 - TIR'!$E$13-'Ejercicio 3 - TIR'!$D$13)*(1-B66)))</f>
        <v>71972.95149339</v>
      </c>
      <c r="D66" s="17">
        <f ca="1" t="shared" si="476"/>
        <v>0.908139108918358</v>
      </c>
      <c r="E66" s="18">
        <f ca="1">IF(D66&lt;=('Ejercicio 3 - TIR'!$D$14-'Ejercicio 3 - TIR'!$C$14)/('Ejercicio 3 - TIR'!$E$14-'Ejercicio 3 - TIR'!$C$14),'Ejercicio 3 - TIR'!$C$14+SQRT(('Ejercicio 3 - TIR'!$E$14-'Ejercicio 3 - TIR'!$C$14)*('Ejercicio 3 - TIR'!$D$14-'Ejercicio 3 - TIR'!$C$14)*D66),'Ejercicio 3 - TIR'!$E$14-SQRT(('Ejercicio 3 - TIR'!$E$14-'Ejercicio 3 - TIR'!$C$14)*('Ejercicio 3 - TIR'!$E$14-'Ejercicio 3 - TIR'!$D$14)*(1-D66)))</f>
        <v>36287.9744529103</v>
      </c>
      <c r="F66" s="17">
        <f ca="1" t="shared" si="476"/>
        <v>0.253177351353979</v>
      </c>
      <c r="G66" s="18">
        <f ca="1">IF(F66&lt;=('Ejercicio 3 - TIR'!$D$18-'Ejercicio 3 - TIR'!$C$18)/('Ejercicio 3 - TIR'!$E$18-'Ejercicio 3 - TIR'!$C$18),'Ejercicio 3 - TIR'!$C$18+SQRT(('Ejercicio 3 - TIR'!$E$18-'Ejercicio 3 - TIR'!$C$18)*('Ejercicio 3 - TIR'!$D$18-'Ejercicio 3 - TIR'!$C$18)*F66),'Ejercicio 3 - TIR'!$E$18-SQRT(('Ejercicio 3 - TIR'!$E$18-'Ejercicio 3 - TIR'!$C$18)*('Ejercicio 3 - TIR'!$E$18-'Ejercicio 3 - TIR'!$D$18)*(1-F66)))</f>
        <v>36162.5159393787</v>
      </c>
      <c r="H66" s="17">
        <f ca="1" t="shared" ref="H66:L66" si="477">RAND()</f>
        <v>0.221477847129104</v>
      </c>
      <c r="I66" s="18">
        <f ca="1">IF(H66&lt;=('Ejercicio 3 - TIR'!$D$18-'Ejercicio 3 - TIR'!$C$18)/('Ejercicio 3 - TIR'!$E$18-'Ejercicio 3 - TIR'!$C$18),'Ejercicio 3 - TIR'!$C$18+SQRT(('Ejercicio 3 - TIR'!$E$18-'Ejercicio 3 - TIR'!$C$18)*('Ejercicio 3 - TIR'!$D$18-'Ejercicio 3 - TIR'!$C$18)*H66),'Ejercicio 3 - TIR'!$E$18-SQRT(('Ejercicio 3 - TIR'!$E$18-'Ejercicio 3 - TIR'!$C$18)*('Ejercicio 3 - TIR'!$E$18-'Ejercicio 3 - TIR'!$D$18)*(1-H66)))</f>
        <v>35763.824864564</v>
      </c>
      <c r="J66" s="17">
        <f ca="1" t="shared" si="477"/>
        <v>0.489290323471673</v>
      </c>
      <c r="K66" s="18">
        <f ca="1">IF(J66&lt;=('Ejercicio 3 - TIR'!$D$18-'Ejercicio 3 - TIR'!$C$18)/('Ejercicio 3 - TIR'!$E$18-'Ejercicio 3 - TIR'!$C$18),'Ejercicio 3 - TIR'!$C$18+SQRT(('Ejercicio 3 - TIR'!$E$18-'Ejercicio 3 - TIR'!$C$18)*('Ejercicio 3 - TIR'!$D$18-'Ejercicio 3 - TIR'!$C$18)*J66),'Ejercicio 3 - TIR'!$E$18-SQRT(('Ejercicio 3 - TIR'!$E$18-'Ejercicio 3 - TIR'!$C$18)*('Ejercicio 3 - TIR'!$E$18-'Ejercicio 3 - TIR'!$D$18)*(1-J66)))</f>
        <v>38567.0034738379</v>
      </c>
      <c r="L66" s="17">
        <f ca="1" t="shared" si="477"/>
        <v>0.982935685947846</v>
      </c>
      <c r="M66" s="18">
        <f ca="1">IF(L66&lt;=('Ejercicio 3 - TIR'!$D$18-'Ejercicio 3 - TIR'!$C$18)/('Ejercicio 3 - TIR'!$E$18-'Ejercicio 3 - TIR'!$C$18),'Ejercicio 3 - TIR'!$C$18+SQRT(('Ejercicio 3 - TIR'!$E$18-'Ejercicio 3 - TIR'!$C$18)*('Ejercicio 3 - TIR'!$D$18-'Ejercicio 3 - TIR'!$C$18)*L66),'Ejercicio 3 - TIR'!$E$18-SQRT(('Ejercicio 3 - TIR'!$E$18-'Ejercicio 3 - TIR'!$C$18)*('Ejercicio 3 - TIR'!$E$18-'Ejercicio 3 - TIR'!$D$18)*(1-L66)))</f>
        <v>43868.7071316801</v>
      </c>
      <c r="N66" s="17">
        <f ca="1" t="shared" ref="N66:R66" si="478">RAND()</f>
        <v>0.0215515745675445</v>
      </c>
      <c r="O66" s="18">
        <f ca="1">IF(N66&lt;=('Ejercicio 3 - TIR'!$D$18-'Ejercicio 3 - TIR'!$C$18)/('Ejercicio 3 - TIR'!$E$18-'Ejercicio 3 - TIR'!$C$18),'Ejercicio 3 - TIR'!$C$18+SQRT(('Ejercicio 3 - TIR'!$E$18-'Ejercicio 3 - TIR'!$C$18)*('Ejercicio 3 - TIR'!$D$18-'Ejercicio 3 - TIR'!$C$18)*N66),'Ejercicio 3 - TIR'!$E$18-SQRT(('Ejercicio 3 - TIR'!$E$18-'Ejercicio 3 - TIR'!$C$18)*('Ejercicio 3 - TIR'!$E$18-'Ejercicio 3 - TIR'!$D$18)*(1-N66)))</f>
        <v>31797.9811414839</v>
      </c>
      <c r="P66" s="17">
        <f ca="1" t="shared" si="478"/>
        <v>0.619939331271602</v>
      </c>
      <c r="Q66" s="19">
        <f ca="1">IF(P66&lt;=('Ejercicio 3 - TIR'!$D$22-'Ejercicio 3 - TIR'!$C$22)/('Ejercicio 3 - TIR'!$E$22-'Ejercicio 3 - TIR'!$C$22),'Ejercicio 3 - TIR'!$C$22+SQRT(('Ejercicio 3 - TIR'!$E$22-'Ejercicio 3 - TIR'!$C$22)*('Ejercicio 3 - TIR'!$D$22-'Ejercicio 3 - TIR'!$C$22)*P66),'Ejercicio 3 - TIR'!$E$22-SQRT(('Ejercicio 3 - TIR'!$E$22-'Ejercicio 3 - TIR'!$C$22)*('Ejercicio 3 - TIR'!$E$22-'Ejercicio 3 - TIR'!$D$22)*(1-P66)))</f>
        <v>0.153844518667952</v>
      </c>
      <c r="R66" s="17">
        <f ca="1" t="shared" si="478"/>
        <v>0.249287913048216</v>
      </c>
      <c r="S66" s="19">
        <f ca="1">IF(R66&lt;=('Ejercicio 3 - TIR'!$D$23-'Ejercicio 3 - TIR'!$C$23)/('Ejercicio 3 - TIR'!$E$23-'Ejercicio 3 - TIR'!$C$23),'Ejercicio 3 - TIR'!$C$23+SQRT(('Ejercicio 3 - TIR'!$E$23-'Ejercicio 3 - TIR'!$C$23)*('Ejercicio 3 - TIR'!$D$23-'Ejercicio 3 - TIR'!$C$23)*R66),'Ejercicio 3 - TIR'!$E$23-SQRT(('Ejercicio 3 - TIR'!$E$23-'Ejercicio 3 - TIR'!$C$23)*('Ejercicio 3 - TIR'!$E$23-'Ejercicio 3 - TIR'!$D$23)*(1-R66)))</f>
        <v>0.141182970601093</v>
      </c>
      <c r="T66" s="17">
        <f ca="1" t="shared" ref="T66:X66" si="479">RAND()</f>
        <v>0.486361316611006</v>
      </c>
      <c r="U66" s="19">
        <f ca="1">IF(T66&lt;=('Ejercicio 3 - TIR'!$D$24-'Ejercicio 3 - TIR'!$C$24)/('Ejercicio 3 - TIR'!$E$24-'Ejercicio 3 - TIR'!$C$24),'Ejercicio 3 - TIR'!$C$24+SQRT(('Ejercicio 3 - TIR'!$E$24-'Ejercicio 3 - TIR'!$C$24)*('Ejercicio 3 - TIR'!$D$24-'Ejercicio 3 - TIR'!$C$24)*T66),'Ejercicio 3 - TIR'!$E$24-SQRT(('Ejercicio 3 - TIR'!$E$24-'Ejercicio 3 - TIR'!$C$24)*('Ejercicio 3 - TIR'!$E$24-'Ejercicio 3 - TIR'!$D$24)*(1-T66)))</f>
        <v>0.182076546656598</v>
      </c>
      <c r="V66" s="17">
        <f ca="1" t="shared" si="479"/>
        <v>0.456568122086223</v>
      </c>
      <c r="W66" s="19">
        <f ca="1">IF(V66&lt;=('Ejercicio 3 - TIR'!$D$25-'Ejercicio 3 - TIR'!$C$25)/('Ejercicio 3 - TIR'!$E$25-'Ejercicio 3 - TIR'!$C$25),'Ejercicio 3 - TIR'!$C$25+SQRT(('Ejercicio 3 - TIR'!$E$25-'Ejercicio 3 - TIR'!$C$25)*('Ejercicio 3 - TIR'!$D$25-'Ejercicio 3 - TIR'!$C$25)*V66),'Ejercicio 3 - TIR'!$E$25-SQRT(('Ejercicio 3 - TIR'!$E$25-'Ejercicio 3 - TIR'!$C$25)*('Ejercicio 3 - TIR'!$E$25-'Ejercicio 3 - TIR'!$D$25)*(1-V66)))</f>
        <v>0.206387942347348</v>
      </c>
      <c r="X66" s="17">
        <f ca="1" t="shared" si="479"/>
        <v>0.631360635462284</v>
      </c>
      <c r="Y66" s="19">
        <f ca="1">IF(X66&lt;=('Ejercicio 3 - TIR'!$D$26-'Ejercicio 3 - TIR'!$C$26)/('Ejercicio 3 - TIR'!$E$26-'Ejercicio 3 - TIR'!$C$26),'Ejercicio 3 - TIR'!$C$26+SQRT(('Ejercicio 3 - TIR'!$E$26-'Ejercicio 3 - TIR'!$C$26)*('Ejercicio 3 - TIR'!$D$26-'Ejercicio 3 - TIR'!$C$26)*X66),'Ejercicio 3 - TIR'!$E$26-SQRT(('Ejercicio 3 - TIR'!$E$26-'Ejercicio 3 - TIR'!$C$26)*('Ejercicio 3 - TIR'!$E$26-'Ejercicio 3 - TIR'!$D$26)*(1-X66)))</f>
        <v>0.235383270306939</v>
      </c>
      <c r="Z66" s="17">
        <f ca="1" t="shared" ref="Z66:Z129" si="480">(1+Q66)</f>
        <v>1.15384451866795</v>
      </c>
      <c r="AA66" s="17">
        <f ca="1" t="shared" ref="AA66:AA129" si="481">Z66*(1+S66)</f>
        <v>1.31674771542528</v>
      </c>
      <c r="AB66" s="17">
        <f ca="1" t="shared" ref="AB66:AB129" si="482">AA66*(1+U66)</f>
        <v>1.55649659226788</v>
      </c>
      <c r="AC66" s="17">
        <f ca="1" t="shared" ref="AC66:AC129" si="483">AB66*(1+W66)</f>
        <v>1.87773872121671</v>
      </c>
      <c r="AD66" s="17">
        <f ca="1" t="shared" ref="AD66:AD129" si="484">AC66*(1+Y66)</f>
        <v>2.31972700219867</v>
      </c>
      <c r="AE66" s="16">
        <f ca="1" t="shared" ref="AE66:AE129" si="485">E66*Q66</f>
        <v>5582.70596314293</v>
      </c>
      <c r="AF66" s="16">
        <f ca="1" t="shared" ref="AF66:AF129" si="486">AE66*(1+S66)</f>
        <v>6370.88897501188</v>
      </c>
      <c r="AG66" s="16">
        <f ca="1" t="shared" ref="AG66:AG129" si="487">AF66*(1+U66)</f>
        <v>7530.87843871464</v>
      </c>
      <c r="AH66" s="16">
        <f ca="1" t="shared" ref="AH66:AH129" si="488">AG66*(1+W66)</f>
        <v>9085.16094374896</v>
      </c>
      <c r="AI66" s="16">
        <f ca="1" t="shared" ref="AI66:AI129" si="489">AH66*(1+Y66)</f>
        <v>11223.6558379535</v>
      </c>
      <c r="AJ66" s="18">
        <f ca="1" t="shared" ref="AJ66:AJ129" si="490">G66*Z66</f>
        <v>41725.9207978946</v>
      </c>
      <c r="AK66" s="18">
        <f ca="1" t="shared" ref="AK66:AK129" si="491">I66*AA66</f>
        <v>47091.9346852845</v>
      </c>
      <c r="AL66" s="18">
        <f ca="1" t="shared" ref="AL66:AL129" si="492">K66*AB66</f>
        <v>60029.4094810123</v>
      </c>
      <c r="AM66" s="18">
        <f ca="1" t="shared" ref="AM66:AM129" si="493">M66*AC66</f>
        <v>82373.9700308713</v>
      </c>
      <c r="AN66" s="18">
        <f ca="1" t="shared" ref="AN66:AN129" si="494">O66*AD66</f>
        <v>73762.6354693042</v>
      </c>
      <c r="AO66" s="18">
        <f ca="1">C66/'Ejercicio 3 - TIR'!$D$7</f>
        <v>14394.590298678</v>
      </c>
      <c r="AP66" s="18">
        <f ca="1" t="shared" ref="AP66:AP129" si="495">AJ66-AO66</f>
        <v>27331.3304992166</v>
      </c>
      <c r="AQ66" s="18">
        <f ca="1" t="shared" ref="AQ66:AQ129" si="496">AK66-AO66</f>
        <v>32697.3443866065</v>
      </c>
      <c r="AR66" s="18">
        <f ca="1" t="shared" ref="AR66:AR129" si="497">AL66-AO66</f>
        <v>45634.8191823343</v>
      </c>
      <c r="AS66" s="18">
        <f ca="1" t="shared" ref="AS66:AS129" si="498">AM66-AO66</f>
        <v>67979.3797321933</v>
      </c>
      <c r="AT66" s="18">
        <f ca="1" t="shared" ref="AT66:AT129" si="499">AN66-AO66</f>
        <v>59368.0451706262</v>
      </c>
      <c r="AU66" s="18">
        <f ca="1">AP66*'Ejercicio 3 - TIR'!$D$5</f>
        <v>13665.6652496083</v>
      </c>
      <c r="AV66" s="18">
        <f ca="1">AQ66*'Ejercicio 3 - TIR'!$D$5</f>
        <v>16348.6721933032</v>
      </c>
      <c r="AW66" s="18">
        <f ca="1">AR66*'Ejercicio 3 - TIR'!$D$5</f>
        <v>22817.4095911672</v>
      </c>
      <c r="AX66" s="18">
        <f ca="1">AS66*'Ejercicio 3 - TIR'!$D$5</f>
        <v>33989.6898660966</v>
      </c>
      <c r="AY66" s="18">
        <f ca="1">AT66*'Ejercicio 3 - TIR'!$D$5</f>
        <v>29684.0225853131</v>
      </c>
      <c r="AZ66" s="18">
        <f ca="1" t="shared" ref="AZ66:BD66" si="500">AJ66-AU66-AE66</f>
        <v>22477.5495851434</v>
      </c>
      <c r="BA66" s="18">
        <f ca="1" t="shared" si="500"/>
        <v>24372.3735169694</v>
      </c>
      <c r="BB66" s="18">
        <f ca="1" t="shared" si="500"/>
        <v>29681.1214511305</v>
      </c>
      <c r="BC66" s="18">
        <f ca="1" t="shared" si="500"/>
        <v>39299.1192210257</v>
      </c>
      <c r="BD66" s="18">
        <f ca="1" t="shared" si="500"/>
        <v>32854.9570460376</v>
      </c>
      <c r="BE66" s="18">
        <f ca="1" t="shared" ref="BE66:BI66" si="501">AZ66/Z66</f>
        <v>19480.570580768</v>
      </c>
      <c r="BF66" s="18">
        <f ca="1" t="shared" si="501"/>
        <v>18509.5240579913</v>
      </c>
      <c r="BG66" s="18">
        <f ca="1" t="shared" si="501"/>
        <v>19069.1849879889</v>
      </c>
      <c r="BH66" s="18">
        <f ca="1" t="shared" si="501"/>
        <v>20928.9603377626</v>
      </c>
      <c r="BI66" s="18">
        <f ca="1" t="shared" si="501"/>
        <v>14163.2860310275</v>
      </c>
      <c r="BJ66" s="18">
        <f ca="1" t="shared" ref="BJ66:BJ129" si="502">E66*AD66</f>
        <v>84178.1941935116</v>
      </c>
      <c r="BK66" s="18">
        <f ca="1" t="shared" ref="BK66:BK129" si="503">0.2*C66*AD66</f>
        <v>33391.5198014304</v>
      </c>
      <c r="BL66" s="18">
        <f ca="1" t="shared" ref="BL66:BL129" si="504">BJ66+BK66</f>
        <v>117569.713994942</v>
      </c>
      <c r="BM66" s="18">
        <f ca="1">BK66*'Ejercicio 3 - TIR'!$D$5</f>
        <v>16695.7599007152</v>
      </c>
      <c r="BN66" s="18">
        <f ca="1" t="shared" ref="BN66:BN129" si="505">BL66-BM66</f>
        <v>100873.954094227</v>
      </c>
      <c r="BO66" s="18">
        <f ca="1" t="shared" ref="BO66:BO129" si="506">BN66/AD66</f>
        <v>43485.2696022493</v>
      </c>
      <c r="BP66" s="18">
        <f ca="1" t="shared" ref="BP66:BP129" si="507">-(C66+E66)</f>
        <v>-108260.9259463</v>
      </c>
      <c r="BQ66" s="18">
        <f ca="1" t="shared" ref="BQ66:BT66" si="508">BE66</f>
        <v>19480.570580768</v>
      </c>
      <c r="BR66" s="18">
        <f ca="1" t="shared" si="508"/>
        <v>18509.5240579913</v>
      </c>
      <c r="BS66" s="18">
        <f ca="1" t="shared" si="508"/>
        <v>19069.1849879889</v>
      </c>
      <c r="BT66" s="18">
        <f ca="1" t="shared" si="508"/>
        <v>20928.9603377626</v>
      </c>
      <c r="BU66" s="18">
        <f ca="1" t="shared" ref="BU66:BU129" si="509">BI66+BO66</f>
        <v>57648.5556332768</v>
      </c>
      <c r="BV66" s="20">
        <f ca="1" t="shared" ref="BV66:BV129" si="510">IFERROR(IRR(BP66:BU66,0.1),NA())*100</f>
        <v>6.63761004917303</v>
      </c>
    </row>
    <row r="67" ht="15" customHeight="1" spans="1:74">
      <c r="A67" s="16">
        <v>66</v>
      </c>
      <c r="B67" s="17">
        <f ca="1" t="shared" ref="B67:F67" si="511">RAND()</f>
        <v>0.323675210371572</v>
      </c>
      <c r="C67" s="18">
        <f ca="1">IF(B67&lt;=('Ejercicio 3 - TIR'!$D$13-'Ejercicio 3 - TIR'!$C$13)/('Ejercicio 3 - TIR'!$E$13-'Ejercicio 3 - TIR'!$C$13),'Ejercicio 3 - TIR'!$C$13+SQRT(('Ejercicio 3 - TIR'!$E$13-'Ejercicio 3 - TIR'!$C$13)*('Ejercicio 3 - TIR'!$D$13-'Ejercicio 3 - TIR'!$C$13)*B67),'Ejercicio 3 - TIR'!$E$13-SQRT(('Ejercicio 3 - TIR'!$E$13-'Ejercicio 3 - TIR'!$C$13)*('Ejercicio 3 - TIR'!$E$13-'Ejercicio 3 - TIR'!$D$13)*(1-B67)))</f>
        <v>71511.5857311413</v>
      </c>
      <c r="D67" s="17">
        <f ca="1" t="shared" si="511"/>
        <v>0.618600540237734</v>
      </c>
      <c r="E67" s="18">
        <f ca="1">IF(D67&lt;=('Ejercicio 3 - TIR'!$D$14-'Ejercicio 3 - TIR'!$C$14)/('Ejercicio 3 - TIR'!$E$14-'Ejercicio 3 - TIR'!$C$14),'Ejercicio 3 - TIR'!$C$14+SQRT(('Ejercicio 3 - TIR'!$E$14-'Ejercicio 3 - TIR'!$C$14)*('Ejercicio 3 - TIR'!$D$14-'Ejercicio 3 - TIR'!$C$14)*D67),'Ejercicio 3 - TIR'!$E$14-SQRT(('Ejercicio 3 - TIR'!$E$14-'Ejercicio 3 - TIR'!$C$14)*('Ejercicio 3 - TIR'!$E$14-'Ejercicio 3 - TIR'!$D$14)*(1-D67)))</f>
        <v>32436.2761179205</v>
      </c>
      <c r="F67" s="17">
        <f ca="1" t="shared" si="511"/>
        <v>0.325014052060883</v>
      </c>
      <c r="G67" s="18">
        <f ca="1">IF(F67&lt;=('Ejercicio 3 - TIR'!$D$18-'Ejercicio 3 - TIR'!$C$18)/('Ejercicio 3 - TIR'!$E$18-'Ejercicio 3 - TIR'!$C$18),'Ejercicio 3 - TIR'!$C$18+SQRT(('Ejercicio 3 - TIR'!$E$18-'Ejercicio 3 - TIR'!$C$18)*('Ejercicio 3 - TIR'!$D$18-'Ejercicio 3 - TIR'!$C$18)*F67),'Ejercicio 3 - TIR'!$E$18-SQRT(('Ejercicio 3 - TIR'!$E$18-'Ejercicio 3 - TIR'!$C$18)*('Ejercicio 3 - TIR'!$E$18-'Ejercicio 3 - TIR'!$D$18)*(1-F67)))</f>
        <v>36982.2709636001</v>
      </c>
      <c r="H67" s="17">
        <f ca="1" t="shared" ref="H67:L67" si="512">RAND()</f>
        <v>0.155020487803622</v>
      </c>
      <c r="I67" s="18">
        <f ca="1">IF(H67&lt;=('Ejercicio 3 - TIR'!$D$18-'Ejercicio 3 - TIR'!$C$18)/('Ejercicio 3 - TIR'!$E$18-'Ejercicio 3 - TIR'!$C$18),'Ejercicio 3 - TIR'!$C$18+SQRT(('Ejercicio 3 - TIR'!$E$18-'Ejercicio 3 - TIR'!$C$18)*('Ejercicio 3 - TIR'!$D$18-'Ejercicio 3 - TIR'!$C$18)*H67),'Ejercicio 3 - TIR'!$E$18-SQRT(('Ejercicio 3 - TIR'!$E$18-'Ejercicio 3 - TIR'!$C$18)*('Ejercicio 3 - TIR'!$E$18-'Ejercicio 3 - TIR'!$D$18)*(1-H67)))</f>
        <v>34822.144042907</v>
      </c>
      <c r="J67" s="17">
        <f ca="1" t="shared" si="512"/>
        <v>0.473611322813892</v>
      </c>
      <c r="K67" s="18">
        <f ca="1">IF(J67&lt;=('Ejercicio 3 - TIR'!$D$18-'Ejercicio 3 - TIR'!$C$18)/('Ejercicio 3 - TIR'!$E$18-'Ejercicio 3 - TIR'!$C$18),'Ejercicio 3 - TIR'!$C$18+SQRT(('Ejercicio 3 - TIR'!$E$18-'Ejercicio 3 - TIR'!$C$18)*('Ejercicio 3 - TIR'!$D$18-'Ejercicio 3 - TIR'!$C$18)*J67),'Ejercicio 3 - TIR'!$E$18-SQRT(('Ejercicio 3 - TIR'!$E$18-'Ejercicio 3 - TIR'!$C$18)*('Ejercicio 3 - TIR'!$E$18-'Ejercicio 3 - TIR'!$D$18)*(1-J67)))</f>
        <v>38428.6237561113</v>
      </c>
      <c r="L67" s="17">
        <f ca="1" t="shared" si="512"/>
        <v>0.423316336519784</v>
      </c>
      <c r="M67" s="18">
        <f ca="1">IF(L67&lt;=('Ejercicio 3 - TIR'!$D$18-'Ejercicio 3 - TIR'!$C$18)/('Ejercicio 3 - TIR'!$E$18-'Ejercicio 3 - TIR'!$C$18),'Ejercicio 3 - TIR'!$C$18+SQRT(('Ejercicio 3 - TIR'!$E$18-'Ejercicio 3 - TIR'!$C$18)*('Ejercicio 3 - TIR'!$D$18-'Ejercicio 3 - TIR'!$C$18)*L67),'Ejercicio 3 - TIR'!$E$18-SQRT(('Ejercicio 3 - TIR'!$E$18-'Ejercicio 3 - TIR'!$C$18)*('Ejercicio 3 - TIR'!$E$18-'Ejercicio 3 - TIR'!$D$18)*(1-L67)))</f>
        <v>37968.5287524089</v>
      </c>
      <c r="N67" s="17">
        <f ca="1" t="shared" ref="N67:R67" si="513">RAND()</f>
        <v>0.443905107816306</v>
      </c>
      <c r="O67" s="18">
        <f ca="1">IF(N67&lt;=('Ejercicio 3 - TIR'!$D$18-'Ejercicio 3 - TIR'!$C$18)/('Ejercicio 3 - TIR'!$E$18-'Ejercicio 3 - TIR'!$C$18),'Ejercicio 3 - TIR'!$C$18+SQRT(('Ejercicio 3 - TIR'!$E$18-'Ejercicio 3 - TIR'!$C$18)*('Ejercicio 3 - TIR'!$D$18-'Ejercicio 3 - TIR'!$C$18)*N67),'Ejercicio 3 - TIR'!$E$18-SQRT(('Ejercicio 3 - TIR'!$E$18-'Ejercicio 3 - TIR'!$C$18)*('Ejercicio 3 - TIR'!$E$18-'Ejercicio 3 - TIR'!$D$18)*(1-N67)))</f>
        <v>38160.0101821288</v>
      </c>
      <c r="P67" s="17">
        <f ca="1" t="shared" si="513"/>
        <v>0.434296114089796</v>
      </c>
      <c r="Q67" s="19">
        <f ca="1">IF(P67&lt;=('Ejercicio 3 - TIR'!$D$22-'Ejercicio 3 - TIR'!$C$22)/('Ejercicio 3 - TIR'!$E$22-'Ejercicio 3 - TIR'!$C$22),'Ejercicio 3 - TIR'!$C$22+SQRT(('Ejercicio 3 - TIR'!$E$22-'Ejercicio 3 - TIR'!$C$22)*('Ejercicio 3 - TIR'!$D$22-'Ejercicio 3 - TIR'!$C$22)*P67),'Ejercicio 3 - TIR'!$E$22-SQRT(('Ejercicio 3 - TIR'!$E$22-'Ejercicio 3 - TIR'!$C$22)*('Ejercicio 3 - TIR'!$E$22-'Ejercicio 3 - TIR'!$D$22)*(1-P67)))</f>
        <v>0.147959488646283</v>
      </c>
      <c r="R67" s="17">
        <f ca="1" t="shared" si="513"/>
        <v>0.385355955304279</v>
      </c>
      <c r="S67" s="19">
        <f ca="1">IF(R67&lt;=('Ejercicio 3 - TIR'!$D$23-'Ejercicio 3 - TIR'!$C$23)/('Ejercicio 3 - TIR'!$E$23-'Ejercicio 3 - TIR'!$C$23),'Ejercicio 3 - TIR'!$C$23+SQRT(('Ejercicio 3 - TIR'!$E$23-'Ejercicio 3 - TIR'!$C$23)*('Ejercicio 3 - TIR'!$D$23-'Ejercicio 3 - TIR'!$C$23)*R67),'Ejercicio 3 - TIR'!$E$23-SQRT(('Ejercicio 3 - TIR'!$E$23-'Ejercicio 3 - TIR'!$C$23)*('Ejercicio 3 - TIR'!$E$23-'Ejercicio 3 - TIR'!$D$23)*(1-R67)))</f>
        <v>0.14633705981213</v>
      </c>
      <c r="T67" s="17">
        <f ca="1" t="shared" ref="T67:X67" si="514">RAND()</f>
        <v>0.179214113156664</v>
      </c>
      <c r="U67" s="19">
        <f ca="1">IF(T67&lt;=('Ejercicio 3 - TIR'!$D$24-'Ejercicio 3 - TIR'!$C$24)/('Ejercicio 3 - TIR'!$E$24-'Ejercicio 3 - TIR'!$C$24),'Ejercicio 3 - TIR'!$C$24+SQRT(('Ejercicio 3 - TIR'!$E$24-'Ejercicio 3 - TIR'!$C$24)*('Ejercicio 3 - TIR'!$D$24-'Ejercicio 3 - TIR'!$C$24)*T67),'Ejercicio 3 - TIR'!$E$24-SQRT(('Ejercicio 3 - TIR'!$E$24-'Ejercicio 3 - TIR'!$C$24)*('Ejercicio 3 - TIR'!$E$24-'Ejercicio 3 - TIR'!$D$24)*(1-T67)))</f>
        <v>0.169399732926744</v>
      </c>
      <c r="V67" s="17">
        <f ca="1" t="shared" si="514"/>
        <v>0.448702741126969</v>
      </c>
      <c r="W67" s="19">
        <f ca="1">IF(V67&lt;=('Ejercicio 3 - TIR'!$D$25-'Ejercicio 3 - TIR'!$C$25)/('Ejercicio 3 - TIR'!$E$25-'Ejercicio 3 - TIR'!$C$25),'Ejercicio 3 - TIR'!$C$25+SQRT(('Ejercicio 3 - TIR'!$E$25-'Ejercicio 3 - TIR'!$C$25)*('Ejercicio 3 - TIR'!$D$25-'Ejercicio 3 - TIR'!$C$25)*V67),'Ejercicio 3 - TIR'!$E$25-SQRT(('Ejercicio 3 - TIR'!$E$25-'Ejercicio 3 - TIR'!$C$25)*('Ejercicio 3 - TIR'!$E$25-'Ejercicio 3 - TIR'!$D$25)*(1-V67)))</f>
        <v>0.206073465808744</v>
      </c>
      <c r="X67" s="17">
        <f ca="1" t="shared" si="514"/>
        <v>0.515250218262983</v>
      </c>
      <c r="Y67" s="19">
        <f ca="1">IF(X67&lt;=('Ejercicio 3 - TIR'!$D$26-'Ejercicio 3 - TIR'!$C$26)/('Ejercicio 3 - TIR'!$E$26-'Ejercicio 3 - TIR'!$C$26),'Ejercicio 3 - TIR'!$C$26+SQRT(('Ejercicio 3 - TIR'!$E$26-'Ejercicio 3 - TIR'!$C$26)*('Ejercicio 3 - TIR'!$D$26-'Ejercicio 3 - TIR'!$C$26)*X67),'Ejercicio 3 - TIR'!$E$26-SQRT(('Ejercicio 3 - TIR'!$E$26-'Ejercicio 3 - TIR'!$C$26)*('Ejercicio 3 - TIR'!$E$26-'Ejercicio 3 - TIR'!$D$26)*(1-X67)))</f>
        <v>0.228837036624333</v>
      </c>
      <c r="Z67" s="17">
        <f ca="1" t="shared" si="480"/>
        <v>1.14795948864628</v>
      </c>
      <c r="AA67" s="17">
        <f ca="1" t="shared" si="481"/>
        <v>1.31594850499822</v>
      </c>
      <c r="AB67" s="17">
        <f ca="1" t="shared" si="482"/>
        <v>1.53886983029026</v>
      </c>
      <c r="AC67" s="17">
        <f ca="1" t="shared" si="483"/>
        <v>1.85599006964669</v>
      </c>
      <c r="AD67" s="17">
        <f ca="1" t="shared" si="484"/>
        <v>2.28070933718883</v>
      </c>
      <c r="AE67" s="16">
        <f ca="1" t="shared" si="485"/>
        <v>4799.25482799716</v>
      </c>
      <c r="AF67" s="16">
        <f ca="1" t="shared" si="486"/>
        <v>5501.56366881543</v>
      </c>
      <c r="AG67" s="16">
        <f ca="1" t="shared" si="487"/>
        <v>6433.52708499225</v>
      </c>
      <c r="AH67" s="16">
        <f ca="1" t="shared" si="488"/>
        <v>7759.30630877102</v>
      </c>
      <c r="AI67" s="16">
        <f ca="1" t="shared" si="489"/>
        <v>9534.92297073067</v>
      </c>
      <c r="AJ67" s="18">
        <f ca="1" t="shared" si="490"/>
        <v>42454.1488643526</v>
      </c>
      <c r="AK67" s="18">
        <f ca="1" t="shared" si="491"/>
        <v>45824.148394096</v>
      </c>
      <c r="AL67" s="18">
        <f ca="1" t="shared" si="492"/>
        <v>59136.6497178553</v>
      </c>
      <c r="AM67" s="18">
        <f ca="1" t="shared" si="493"/>
        <v>70469.2123235658</v>
      </c>
      <c r="AN67" s="18">
        <f ca="1" t="shared" si="494"/>
        <v>87031.8915296019</v>
      </c>
      <c r="AO67" s="18">
        <f ca="1">C67/'Ejercicio 3 - TIR'!$D$7</f>
        <v>14302.3171462283</v>
      </c>
      <c r="AP67" s="18">
        <f ca="1" t="shared" si="495"/>
        <v>28151.8317181244</v>
      </c>
      <c r="AQ67" s="18">
        <f ca="1" t="shared" si="496"/>
        <v>31521.8312478677</v>
      </c>
      <c r="AR67" s="18">
        <f ca="1" t="shared" si="497"/>
        <v>44834.3325716271</v>
      </c>
      <c r="AS67" s="18">
        <f ca="1" t="shared" si="498"/>
        <v>56166.8951773375</v>
      </c>
      <c r="AT67" s="18">
        <f ca="1" t="shared" si="499"/>
        <v>72729.5743833736</v>
      </c>
      <c r="AU67" s="18">
        <f ca="1">AP67*'Ejercicio 3 - TIR'!$D$5</f>
        <v>14075.9158590622</v>
      </c>
      <c r="AV67" s="18">
        <f ca="1">AQ67*'Ejercicio 3 - TIR'!$D$5</f>
        <v>15760.9156239339</v>
      </c>
      <c r="AW67" s="18">
        <f ca="1">AR67*'Ejercicio 3 - TIR'!$D$5</f>
        <v>22417.1662858135</v>
      </c>
      <c r="AX67" s="18">
        <f ca="1">AS67*'Ejercicio 3 - TIR'!$D$5</f>
        <v>28083.4475886688</v>
      </c>
      <c r="AY67" s="18">
        <f ca="1">AT67*'Ejercicio 3 - TIR'!$D$5</f>
        <v>36364.7871916868</v>
      </c>
      <c r="AZ67" s="18">
        <f ca="1" t="shared" ref="AZ67:BD67" si="515">AJ67-AU67-AE67</f>
        <v>23578.9781772933</v>
      </c>
      <c r="BA67" s="18">
        <f ca="1" t="shared" si="515"/>
        <v>24561.6691013467</v>
      </c>
      <c r="BB67" s="18">
        <f ca="1" t="shared" si="515"/>
        <v>30285.9563470495</v>
      </c>
      <c r="BC67" s="18">
        <f ca="1" t="shared" si="515"/>
        <v>34626.458426126</v>
      </c>
      <c r="BD67" s="18">
        <f ca="1" t="shared" si="515"/>
        <v>41132.1813671844</v>
      </c>
      <c r="BE67" s="18">
        <f ca="1" t="shared" ref="BE67:BI67" si="516">AZ67/Z67</f>
        <v>20539.9044221486</v>
      </c>
      <c r="BF67" s="18">
        <f ca="1" t="shared" si="516"/>
        <v>18664.6126410395</v>
      </c>
      <c r="BG67" s="18">
        <f ca="1" t="shared" si="516"/>
        <v>19680.6485843816</v>
      </c>
      <c r="BH67" s="18">
        <f ca="1" t="shared" si="516"/>
        <v>18656.5968172004</v>
      </c>
      <c r="BI67" s="18">
        <f ca="1" t="shared" si="516"/>
        <v>18034.8195609544</v>
      </c>
      <c r="BJ67" s="18">
        <f ca="1" t="shared" si="502"/>
        <v>73977.7178057762</v>
      </c>
      <c r="BK67" s="18">
        <f ca="1" t="shared" si="503"/>
        <v>32619.4282588386</v>
      </c>
      <c r="BL67" s="18">
        <f ca="1" t="shared" si="504"/>
        <v>106597.146064615</v>
      </c>
      <c r="BM67" s="18">
        <f ca="1">BK67*'Ejercicio 3 - TIR'!$D$5</f>
        <v>16309.7141294193</v>
      </c>
      <c r="BN67" s="18">
        <f ca="1" t="shared" si="505"/>
        <v>90287.4319351955</v>
      </c>
      <c r="BO67" s="18">
        <f ca="1" t="shared" si="506"/>
        <v>39587.4346910346</v>
      </c>
      <c r="BP67" s="18">
        <f ca="1" t="shared" si="507"/>
        <v>-103947.861849062</v>
      </c>
      <c r="BQ67" s="18">
        <f ca="1" t="shared" ref="BQ67:BT67" si="517">BE67</f>
        <v>20539.9044221486</v>
      </c>
      <c r="BR67" s="18">
        <f ca="1" t="shared" si="517"/>
        <v>18664.6126410395</v>
      </c>
      <c r="BS67" s="18">
        <f ca="1" t="shared" si="517"/>
        <v>19680.6485843816</v>
      </c>
      <c r="BT67" s="18">
        <f ca="1" t="shared" si="517"/>
        <v>18656.5968172004</v>
      </c>
      <c r="BU67" s="18">
        <f ca="1" t="shared" si="509"/>
        <v>57622.254251989</v>
      </c>
      <c r="BV67" s="20">
        <f ca="1" t="shared" si="510"/>
        <v>7.8843645304935</v>
      </c>
    </row>
    <row r="68" ht="15" customHeight="1" spans="1:74">
      <c r="A68" s="16">
        <v>67</v>
      </c>
      <c r="B68" s="17">
        <f ca="1" t="shared" ref="B68:F68" si="518">RAND()</f>
        <v>0.271474902362216</v>
      </c>
      <c r="C68" s="18">
        <f ca="1">IF(B68&lt;=('Ejercicio 3 - TIR'!$D$13-'Ejercicio 3 - TIR'!$C$13)/('Ejercicio 3 - TIR'!$E$13-'Ejercicio 3 - TIR'!$C$13),'Ejercicio 3 - TIR'!$C$13+SQRT(('Ejercicio 3 - TIR'!$E$13-'Ejercicio 3 - TIR'!$C$13)*('Ejercicio 3 - TIR'!$D$13-'Ejercicio 3 - TIR'!$C$13)*B68),'Ejercicio 3 - TIR'!$E$13-SQRT(('Ejercicio 3 - TIR'!$E$13-'Ejercicio 3 - TIR'!$C$13)*('Ejercicio 3 - TIR'!$E$13-'Ejercicio 3 - TIR'!$D$13)*(1-B68)))</f>
        <v>70432.6173433403</v>
      </c>
      <c r="D68" s="17">
        <f ca="1" t="shared" si="518"/>
        <v>0.13033056786238</v>
      </c>
      <c r="E68" s="18">
        <f ca="1">IF(D68&lt;=('Ejercicio 3 - TIR'!$D$14-'Ejercicio 3 - TIR'!$C$14)/('Ejercicio 3 - TIR'!$E$14-'Ejercicio 3 - TIR'!$C$14),'Ejercicio 3 - TIR'!$C$14+SQRT(('Ejercicio 3 - TIR'!$E$14-'Ejercicio 3 - TIR'!$C$14)*('Ejercicio 3 - TIR'!$D$14-'Ejercicio 3 - TIR'!$C$14)*D68),'Ejercicio 3 - TIR'!$E$14-SQRT(('Ejercicio 3 - TIR'!$E$14-'Ejercicio 3 - TIR'!$C$14)*('Ejercicio 3 - TIR'!$E$14-'Ejercicio 3 - TIR'!$D$14)*(1-D68)))</f>
        <v>28126.466470263</v>
      </c>
      <c r="F68" s="17">
        <f ca="1" t="shared" si="518"/>
        <v>0.0582031854275751</v>
      </c>
      <c r="G68" s="18">
        <f ca="1">IF(F68&lt;=('Ejercicio 3 - TIR'!$D$18-'Ejercicio 3 - TIR'!$C$18)/('Ejercicio 3 - TIR'!$E$18-'Ejercicio 3 - TIR'!$C$18),'Ejercicio 3 - TIR'!$C$18+SQRT(('Ejercicio 3 - TIR'!$E$18-'Ejercicio 3 - TIR'!$C$18)*('Ejercicio 3 - TIR'!$D$18-'Ejercicio 3 - TIR'!$C$18)*F68),'Ejercicio 3 - TIR'!$E$18-SQRT(('Ejercicio 3 - TIR'!$E$18-'Ejercicio 3 - TIR'!$C$18)*('Ejercicio 3 - TIR'!$E$18-'Ejercicio 3 - TIR'!$D$18)*(1-F68)))</f>
        <v>32954.7381972243</v>
      </c>
      <c r="H68" s="17">
        <f ca="1" t="shared" ref="H68:L68" si="519">RAND()</f>
        <v>0.548995608625301</v>
      </c>
      <c r="I68" s="18">
        <f ca="1">IF(H68&lt;=('Ejercicio 3 - TIR'!$D$18-'Ejercicio 3 - TIR'!$C$18)/('Ejercicio 3 - TIR'!$E$18-'Ejercicio 3 - TIR'!$C$18),'Ejercicio 3 - TIR'!$C$18+SQRT(('Ejercicio 3 - TIR'!$E$18-'Ejercicio 3 - TIR'!$C$18)*('Ejercicio 3 - TIR'!$D$18-'Ejercicio 3 - TIR'!$C$18)*H68),'Ejercicio 3 - TIR'!$E$18-SQRT(('Ejercicio 3 - TIR'!$E$18-'Ejercicio 3 - TIR'!$C$18)*('Ejercicio 3 - TIR'!$E$18-'Ejercicio 3 - TIR'!$D$18)*(1-H68)))</f>
        <v>39074.6537836876</v>
      </c>
      <c r="J68" s="17">
        <f ca="1" t="shared" si="519"/>
        <v>0.19059782139505</v>
      </c>
      <c r="K68" s="18">
        <f ca="1">IF(J68&lt;=('Ejercicio 3 - TIR'!$D$18-'Ejercicio 3 - TIR'!$C$18)/('Ejercicio 3 - TIR'!$E$18-'Ejercicio 3 - TIR'!$C$18),'Ejercicio 3 - TIR'!$C$18+SQRT(('Ejercicio 3 - TIR'!$E$18-'Ejercicio 3 - TIR'!$C$18)*('Ejercicio 3 - TIR'!$D$18-'Ejercicio 3 - TIR'!$C$18)*J68),'Ejercicio 3 - TIR'!$E$18-SQRT(('Ejercicio 3 - TIR'!$E$18-'Ejercicio 3 - TIR'!$C$18)*('Ejercicio 3 - TIR'!$E$18-'Ejercicio 3 - TIR'!$D$18)*(1-J68)))</f>
        <v>35346.9311954856</v>
      </c>
      <c r="L68" s="17">
        <f ca="1" t="shared" si="519"/>
        <v>0.225022099633507</v>
      </c>
      <c r="M68" s="18">
        <f ca="1">IF(L68&lt;=('Ejercicio 3 - TIR'!$D$18-'Ejercicio 3 - TIR'!$C$18)/('Ejercicio 3 - TIR'!$E$18-'Ejercicio 3 - TIR'!$C$18),'Ejercicio 3 - TIR'!$C$18+SQRT(('Ejercicio 3 - TIR'!$E$18-'Ejercicio 3 - TIR'!$C$18)*('Ejercicio 3 - TIR'!$D$18-'Ejercicio 3 - TIR'!$C$18)*L68),'Ejercicio 3 - TIR'!$E$18-SQRT(('Ejercicio 3 - TIR'!$E$18-'Ejercicio 3 - TIR'!$C$18)*('Ejercicio 3 - TIR'!$E$18-'Ejercicio 3 - TIR'!$D$18)*(1-L68)))</f>
        <v>35809.7603173475</v>
      </c>
      <c r="N68" s="17">
        <f ca="1" t="shared" ref="N68:R68" si="520">RAND()</f>
        <v>0.776150879676661</v>
      </c>
      <c r="O68" s="18">
        <f ca="1">IF(N68&lt;=('Ejercicio 3 - TIR'!$D$18-'Ejercicio 3 - TIR'!$C$18)/('Ejercicio 3 - TIR'!$E$18-'Ejercicio 3 - TIR'!$C$18),'Ejercicio 3 - TIR'!$C$18+SQRT(('Ejercicio 3 - TIR'!$E$18-'Ejercicio 3 - TIR'!$C$18)*('Ejercicio 3 - TIR'!$D$18-'Ejercicio 3 - TIR'!$C$18)*N68),'Ejercicio 3 - TIR'!$E$18-SQRT(('Ejercicio 3 - TIR'!$E$18-'Ejercicio 3 - TIR'!$C$18)*('Ejercicio 3 - TIR'!$E$18-'Ejercicio 3 - TIR'!$D$18)*(1-N68)))</f>
        <v>40902.6003338397</v>
      </c>
      <c r="P68" s="17">
        <f ca="1" t="shared" si="520"/>
        <v>0.418584148811727</v>
      </c>
      <c r="Q68" s="19">
        <f ca="1">IF(P68&lt;=('Ejercicio 3 - TIR'!$D$22-'Ejercicio 3 - TIR'!$C$22)/('Ejercicio 3 - TIR'!$E$22-'Ejercicio 3 - TIR'!$C$22),'Ejercicio 3 - TIR'!$C$22+SQRT(('Ejercicio 3 - TIR'!$E$22-'Ejercicio 3 - TIR'!$C$22)*('Ejercicio 3 - TIR'!$D$22-'Ejercicio 3 - TIR'!$C$22)*P68),'Ejercicio 3 - TIR'!$E$22-SQRT(('Ejercicio 3 - TIR'!$E$22-'Ejercicio 3 - TIR'!$C$22)*('Ejercicio 3 - TIR'!$E$22-'Ejercicio 3 - TIR'!$D$22)*(1-P68)))</f>
        <v>0.147449070437104</v>
      </c>
      <c r="R68" s="17">
        <f ca="1" t="shared" si="520"/>
        <v>0.271721330146075</v>
      </c>
      <c r="S68" s="19">
        <f ca="1">IF(R68&lt;=('Ejercicio 3 - TIR'!$D$23-'Ejercicio 3 - TIR'!$C$23)/('Ejercicio 3 - TIR'!$E$23-'Ejercicio 3 - TIR'!$C$23),'Ejercicio 3 - TIR'!$C$23+SQRT(('Ejercicio 3 - TIR'!$E$23-'Ejercicio 3 - TIR'!$C$23)*('Ejercicio 3 - TIR'!$D$23-'Ejercicio 3 - TIR'!$C$23)*R68),'Ejercicio 3 - TIR'!$E$23-SQRT(('Ejercicio 3 - TIR'!$E$23-'Ejercicio 3 - TIR'!$C$23)*('Ejercicio 3 - TIR'!$E$23-'Ejercicio 3 - TIR'!$D$23)*(1-R68)))</f>
        <v>0.142115569046781</v>
      </c>
      <c r="T68" s="17">
        <f ca="1" t="shared" ref="T68:X68" si="521">RAND()</f>
        <v>0.164043948214286</v>
      </c>
      <c r="U68" s="19">
        <f ca="1">IF(T68&lt;=('Ejercicio 3 - TIR'!$D$24-'Ejercicio 3 - TIR'!$C$24)/('Ejercicio 3 - TIR'!$E$24-'Ejercicio 3 - TIR'!$C$24),'Ejercicio 3 - TIR'!$C$24+SQRT(('Ejercicio 3 - TIR'!$E$24-'Ejercicio 3 - TIR'!$C$24)*('Ejercicio 3 - TIR'!$D$24-'Ejercicio 3 - TIR'!$C$24)*T68),'Ejercicio 3 - TIR'!$E$24-SQRT(('Ejercicio 3 - TIR'!$E$24-'Ejercicio 3 - TIR'!$C$24)*('Ejercicio 3 - TIR'!$E$24-'Ejercicio 3 - TIR'!$D$24)*(1-T68)))</f>
        <v>0.168560503528999</v>
      </c>
      <c r="V68" s="17">
        <f ca="1" t="shared" si="521"/>
        <v>0.0373439067602477</v>
      </c>
      <c r="W68" s="19">
        <f ca="1">IF(V68&lt;=('Ejercicio 3 - TIR'!$D$25-'Ejercicio 3 - TIR'!$C$25)/('Ejercicio 3 - TIR'!$E$25-'Ejercicio 3 - TIR'!$C$25),'Ejercicio 3 - TIR'!$C$25+SQRT(('Ejercicio 3 - TIR'!$E$25-'Ejercicio 3 - TIR'!$C$25)*('Ejercicio 3 - TIR'!$D$25-'Ejercicio 3 - TIR'!$C$25)*V68),'Ejercicio 3 - TIR'!$E$25-SQRT(('Ejercicio 3 - TIR'!$E$25-'Ejercicio 3 - TIR'!$C$25)*('Ejercicio 3 - TIR'!$E$25-'Ejercicio 3 - TIR'!$D$25)*(1-V68)))</f>
        <v>0.187230592608103</v>
      </c>
      <c r="X68" s="17">
        <f ca="1" t="shared" si="521"/>
        <v>0.681432774103675</v>
      </c>
      <c r="Y68" s="19">
        <f ca="1">IF(X68&lt;=('Ejercicio 3 - TIR'!$D$26-'Ejercicio 3 - TIR'!$C$26)/('Ejercicio 3 - TIR'!$E$26-'Ejercicio 3 - TIR'!$C$26),'Ejercicio 3 - TIR'!$C$26+SQRT(('Ejercicio 3 - TIR'!$E$26-'Ejercicio 3 - TIR'!$C$26)*('Ejercicio 3 - TIR'!$D$26-'Ejercicio 3 - TIR'!$C$26)*X68),'Ejercicio 3 - TIR'!$E$26-SQRT(('Ejercicio 3 - TIR'!$E$26-'Ejercicio 3 - TIR'!$C$26)*('Ejercicio 3 - TIR'!$E$26-'Ejercicio 3 - TIR'!$D$26)*(1-X68)))</f>
        <v>0.238523946428811</v>
      </c>
      <c r="Z68" s="17">
        <f ca="1" t="shared" si="480"/>
        <v>1.1474490704371</v>
      </c>
      <c r="AA68" s="17">
        <f ca="1" t="shared" si="481"/>
        <v>1.31051944803447</v>
      </c>
      <c r="AB68" s="17">
        <f ca="1" t="shared" si="482"/>
        <v>1.53142126607971</v>
      </c>
      <c r="AC68" s="17">
        <f ca="1" t="shared" si="483"/>
        <v>1.81815017726047</v>
      </c>
      <c r="AD68" s="17">
        <f ca="1" t="shared" si="484"/>
        <v>2.25182253274087</v>
      </c>
      <c r="AE68" s="16">
        <f ca="1" t="shared" si="485"/>
        <v>4147.22133572065</v>
      </c>
      <c r="AF68" s="16">
        <f ca="1" t="shared" si="486"/>
        <v>4736.60605580955</v>
      </c>
      <c r="AG68" s="16">
        <f ca="1" t="shared" si="487"/>
        <v>5535.01075759531</v>
      </c>
      <c r="AH68" s="16">
        <f ca="1" t="shared" si="488"/>
        <v>6571.3341018321</v>
      </c>
      <c r="AI68" s="16">
        <f ca="1" t="shared" si="489"/>
        <v>8138.75464510332</v>
      </c>
      <c r="AJ68" s="18">
        <f ca="1" t="shared" si="490"/>
        <v>37813.8837109032</v>
      </c>
      <c r="AK68" s="18">
        <f ca="1" t="shared" si="491"/>
        <v>51208.0937087364</v>
      </c>
      <c r="AL68" s="18">
        <f ca="1" t="shared" si="492"/>
        <v>54131.042123423</v>
      </c>
      <c r="AM68" s="18">
        <f ca="1" t="shared" si="493"/>
        <v>65107.5220686402</v>
      </c>
      <c r="AN68" s="18">
        <f ca="1" t="shared" si="494"/>
        <v>92105.3970794346</v>
      </c>
      <c r="AO68" s="18">
        <f ca="1">C68/'Ejercicio 3 - TIR'!$D$7</f>
        <v>14086.5234686681</v>
      </c>
      <c r="AP68" s="18">
        <f ca="1" t="shared" si="495"/>
        <v>23727.3602422351</v>
      </c>
      <c r="AQ68" s="18">
        <f ca="1" t="shared" si="496"/>
        <v>37121.5702400683</v>
      </c>
      <c r="AR68" s="18">
        <f ca="1" t="shared" si="497"/>
        <v>40044.518654755</v>
      </c>
      <c r="AS68" s="18">
        <f ca="1" t="shared" si="498"/>
        <v>51020.9985999721</v>
      </c>
      <c r="AT68" s="18">
        <f ca="1" t="shared" si="499"/>
        <v>78018.8736107666</v>
      </c>
      <c r="AU68" s="18">
        <f ca="1">AP68*'Ejercicio 3 - TIR'!$D$5</f>
        <v>11863.6801211175</v>
      </c>
      <c r="AV68" s="18">
        <f ca="1">AQ68*'Ejercicio 3 - TIR'!$D$5</f>
        <v>18560.7851200342</v>
      </c>
      <c r="AW68" s="18">
        <f ca="1">AR68*'Ejercicio 3 - TIR'!$D$5</f>
        <v>20022.2593273775</v>
      </c>
      <c r="AX68" s="18">
        <f ca="1">AS68*'Ejercicio 3 - TIR'!$D$5</f>
        <v>25510.4992999861</v>
      </c>
      <c r="AY68" s="18">
        <f ca="1">AT68*'Ejercicio 3 - TIR'!$D$5</f>
        <v>39009.4368053833</v>
      </c>
      <c r="AZ68" s="18">
        <f ca="1" t="shared" ref="AZ68:BD68" si="522">AJ68-AU68-AE68</f>
        <v>21802.982254065</v>
      </c>
      <c r="BA68" s="18">
        <f ca="1" t="shared" si="522"/>
        <v>27910.7025328927</v>
      </c>
      <c r="BB68" s="18">
        <f ca="1" t="shared" si="522"/>
        <v>28573.7720384502</v>
      </c>
      <c r="BC68" s="18">
        <f ca="1" t="shared" si="522"/>
        <v>33025.688666822</v>
      </c>
      <c r="BD68" s="18">
        <f ca="1" t="shared" si="522"/>
        <v>44957.205628948</v>
      </c>
      <c r="BE68" s="18">
        <f ca="1" t="shared" ref="BE68:BI68" si="523">AZ68/Z68</f>
        <v>19001.2635992283</v>
      </c>
      <c r="BF68" s="18">
        <f ca="1" t="shared" si="523"/>
        <v>21297.434826132</v>
      </c>
      <c r="BG68" s="18">
        <f ca="1" t="shared" si="523"/>
        <v>18658.3356724543</v>
      </c>
      <c r="BH68" s="18">
        <f ca="1" t="shared" si="523"/>
        <v>18164.4448736265</v>
      </c>
      <c r="BI68" s="18">
        <f ca="1" t="shared" si="523"/>
        <v>19964.8084941343</v>
      </c>
      <c r="BJ68" s="18">
        <f ca="1" t="shared" si="502"/>
        <v>63335.8109641188</v>
      </c>
      <c r="BK68" s="18">
        <f ca="1" t="shared" si="503"/>
        <v>31720.3509547299</v>
      </c>
      <c r="BL68" s="18">
        <f ca="1" t="shared" si="504"/>
        <v>95056.1619188486</v>
      </c>
      <c r="BM68" s="18">
        <f ca="1">BK68*'Ejercicio 3 - TIR'!$D$5</f>
        <v>15860.1754773649</v>
      </c>
      <c r="BN68" s="18">
        <f ca="1" t="shared" si="505"/>
        <v>79195.9864414837</v>
      </c>
      <c r="BO68" s="18">
        <f ca="1" t="shared" si="506"/>
        <v>35169.728204597</v>
      </c>
      <c r="BP68" s="18">
        <f ca="1" t="shared" si="507"/>
        <v>-98559.0838136033</v>
      </c>
      <c r="BQ68" s="18">
        <f ca="1" t="shared" ref="BQ68:BT68" si="524">BE68</f>
        <v>19001.2635992283</v>
      </c>
      <c r="BR68" s="18">
        <f ca="1" t="shared" si="524"/>
        <v>21297.434826132</v>
      </c>
      <c r="BS68" s="18">
        <f ca="1" t="shared" si="524"/>
        <v>18658.3356724543</v>
      </c>
      <c r="BT68" s="18">
        <f ca="1" t="shared" si="524"/>
        <v>18164.4448736265</v>
      </c>
      <c r="BU68" s="18">
        <f ca="1" t="shared" si="509"/>
        <v>55134.5366987313</v>
      </c>
      <c r="BV68" s="20">
        <f ca="1" t="shared" si="510"/>
        <v>8.96949130500133</v>
      </c>
    </row>
    <row r="69" ht="15" customHeight="1" spans="1:74">
      <c r="A69" s="16">
        <v>68</v>
      </c>
      <c r="B69" s="17">
        <f ca="1" t="shared" ref="B69:F69" si="525">RAND()</f>
        <v>0.994458697803343</v>
      </c>
      <c r="C69" s="18">
        <f ca="1">IF(B69&lt;=('Ejercicio 3 - TIR'!$D$13-'Ejercicio 3 - TIR'!$C$13)/('Ejercicio 3 - TIR'!$E$13-'Ejercicio 3 - TIR'!$C$13),'Ejercicio 3 - TIR'!$C$13+SQRT(('Ejercicio 3 - TIR'!$E$13-'Ejercicio 3 - TIR'!$C$13)*('Ejercicio 3 - TIR'!$D$13-'Ejercicio 3 - TIR'!$C$13)*B69),'Ejercicio 3 - TIR'!$E$13-SQRT(('Ejercicio 3 - TIR'!$E$13-'Ejercicio 3 - TIR'!$C$13)*('Ejercicio 3 - TIR'!$E$13-'Ejercicio 3 - TIR'!$D$13)*(1-B69)))</f>
        <v>97421.3254109934</v>
      </c>
      <c r="D69" s="17">
        <f ca="1" t="shared" si="525"/>
        <v>0.905505912870551</v>
      </c>
      <c r="E69" s="18">
        <f ca="1">IF(D69&lt;=('Ejercicio 3 - TIR'!$D$14-'Ejercicio 3 - TIR'!$C$14)/('Ejercicio 3 - TIR'!$E$14-'Ejercicio 3 - TIR'!$C$14),'Ejercicio 3 - TIR'!$C$14+SQRT(('Ejercicio 3 - TIR'!$E$14-'Ejercicio 3 - TIR'!$C$14)*('Ejercicio 3 - TIR'!$D$14-'Ejercicio 3 - TIR'!$C$14)*D69),'Ejercicio 3 - TIR'!$E$14-SQRT(('Ejercicio 3 - TIR'!$E$14-'Ejercicio 3 - TIR'!$C$14)*('Ejercicio 3 - TIR'!$E$14-'Ejercicio 3 - TIR'!$D$14)*(1-D69)))</f>
        <v>36235.14766964</v>
      </c>
      <c r="F69" s="17">
        <f ca="1" t="shared" si="525"/>
        <v>0.179653446798792</v>
      </c>
      <c r="G69" s="18">
        <f ca="1">IF(F69&lt;=('Ejercicio 3 - TIR'!$D$18-'Ejercicio 3 - TIR'!$C$18)/('Ejercicio 3 - TIR'!$E$18-'Ejercicio 3 - TIR'!$C$18),'Ejercicio 3 - TIR'!$C$18+SQRT(('Ejercicio 3 - TIR'!$E$18-'Ejercicio 3 - TIR'!$C$18)*('Ejercicio 3 - TIR'!$D$18-'Ejercicio 3 - TIR'!$C$18)*F69),'Ejercicio 3 - TIR'!$E$18-SQRT(('Ejercicio 3 - TIR'!$E$18-'Ejercicio 3 - TIR'!$C$18)*('Ejercicio 3 - TIR'!$E$18-'Ejercicio 3 - TIR'!$D$18)*(1-F69)))</f>
        <v>35191.1479481728</v>
      </c>
      <c r="H69" s="17">
        <f ca="1" t="shared" ref="H69:L69" si="526">RAND()</f>
        <v>0.573393544511363</v>
      </c>
      <c r="I69" s="18">
        <f ca="1">IF(H69&lt;=('Ejercicio 3 - TIR'!$D$18-'Ejercicio 3 - TIR'!$C$18)/('Ejercicio 3 - TIR'!$E$18-'Ejercicio 3 - TIR'!$C$18),'Ejercicio 3 - TIR'!$C$18+SQRT(('Ejercicio 3 - TIR'!$E$18-'Ejercicio 3 - TIR'!$C$18)*('Ejercicio 3 - TIR'!$D$18-'Ejercicio 3 - TIR'!$C$18)*H69),'Ejercicio 3 - TIR'!$E$18-SQRT(('Ejercicio 3 - TIR'!$E$18-'Ejercicio 3 - TIR'!$C$18)*('Ejercicio 3 - TIR'!$E$18-'Ejercicio 3 - TIR'!$D$18)*(1-H69)))</f>
        <v>39274.1054380843</v>
      </c>
      <c r="J69" s="17">
        <f ca="1" t="shared" si="526"/>
        <v>0.257298249262104</v>
      </c>
      <c r="K69" s="18">
        <f ca="1">IF(J69&lt;=('Ejercicio 3 - TIR'!$D$18-'Ejercicio 3 - TIR'!$C$18)/('Ejercicio 3 - TIR'!$E$18-'Ejercicio 3 - TIR'!$C$18),'Ejercicio 3 - TIR'!$C$18+SQRT(('Ejercicio 3 - TIR'!$E$18-'Ejercicio 3 - TIR'!$C$18)*('Ejercicio 3 - TIR'!$D$18-'Ejercicio 3 - TIR'!$C$18)*J69),'Ejercicio 3 - TIR'!$E$18-SQRT(('Ejercicio 3 - TIR'!$E$18-'Ejercicio 3 - TIR'!$C$18)*('Ejercicio 3 - TIR'!$E$18-'Ejercicio 3 - TIR'!$D$18)*(1-J69)))</f>
        <v>36212.4662887871</v>
      </c>
      <c r="L69" s="17">
        <f ca="1" t="shared" si="526"/>
        <v>0.47600121416565</v>
      </c>
      <c r="M69" s="18">
        <f ca="1">IF(L69&lt;=('Ejercicio 3 - TIR'!$D$18-'Ejercicio 3 - TIR'!$C$18)/('Ejercicio 3 - TIR'!$E$18-'Ejercicio 3 - TIR'!$C$18),'Ejercicio 3 - TIR'!$C$18+SQRT(('Ejercicio 3 - TIR'!$E$18-'Ejercicio 3 - TIR'!$C$18)*('Ejercicio 3 - TIR'!$D$18-'Ejercicio 3 - TIR'!$C$18)*L69),'Ejercicio 3 - TIR'!$E$18-SQRT(('Ejercicio 3 - TIR'!$E$18-'Ejercicio 3 - TIR'!$C$18)*('Ejercicio 3 - TIR'!$E$18-'Ejercicio 3 - TIR'!$D$18)*(1-L69)))</f>
        <v>38449.862846511</v>
      </c>
      <c r="N69" s="17">
        <f ca="1" t="shared" ref="N69:R69" si="527">RAND()</f>
        <v>0.255642981485758</v>
      </c>
      <c r="O69" s="18">
        <f ca="1">IF(N69&lt;=('Ejercicio 3 - TIR'!$D$18-'Ejercicio 3 - TIR'!$C$18)/('Ejercicio 3 - TIR'!$E$18-'Ejercicio 3 - TIR'!$C$18),'Ejercicio 3 - TIR'!$C$18+SQRT(('Ejercicio 3 - TIR'!$E$18-'Ejercicio 3 - TIR'!$C$18)*('Ejercicio 3 - TIR'!$D$18-'Ejercicio 3 - TIR'!$C$18)*N69),'Ejercicio 3 - TIR'!$E$18-SQRT(('Ejercicio 3 - TIR'!$E$18-'Ejercicio 3 - TIR'!$C$18)*('Ejercicio 3 - TIR'!$E$18-'Ejercicio 3 - TIR'!$D$18)*(1-N69)))</f>
        <v>36192.4508252277</v>
      </c>
      <c r="P69" s="17">
        <f ca="1" t="shared" si="527"/>
        <v>0.560351463321058</v>
      </c>
      <c r="Q69" s="19">
        <f ca="1">IF(P69&lt;=('Ejercicio 3 - TIR'!$D$22-'Ejercicio 3 - TIR'!$C$22)/('Ejercicio 3 - TIR'!$E$22-'Ejercicio 3 - TIR'!$C$22),'Ejercicio 3 - TIR'!$C$22+SQRT(('Ejercicio 3 - TIR'!$E$22-'Ejercicio 3 - TIR'!$C$22)*('Ejercicio 3 - TIR'!$D$22-'Ejercicio 3 - TIR'!$C$22)*P69),'Ejercicio 3 - TIR'!$E$22-SQRT(('Ejercicio 3 - TIR'!$E$22-'Ejercicio 3 - TIR'!$C$22)*('Ejercicio 3 - TIR'!$E$22-'Ejercicio 3 - TIR'!$D$22)*(1-P69)))</f>
        <v>0.151868747521269</v>
      </c>
      <c r="R69" s="17">
        <f ca="1" t="shared" si="527"/>
        <v>0.843238837117797</v>
      </c>
      <c r="S69" s="19">
        <f ca="1">IF(R69&lt;=('Ejercicio 3 - TIR'!$D$23-'Ejercicio 3 - TIR'!$C$23)/('Ejercicio 3 - TIR'!$E$23-'Ejercicio 3 - TIR'!$C$23),'Ejercicio 3 - TIR'!$C$23+SQRT(('Ejercicio 3 - TIR'!$E$23-'Ejercicio 3 - TIR'!$C$23)*('Ejercicio 3 - TIR'!$D$23-'Ejercicio 3 - TIR'!$C$23)*R69),'Ejercicio 3 - TIR'!$E$23-SQRT(('Ejercicio 3 - TIR'!$E$23-'Ejercicio 3 - TIR'!$C$23)*('Ejercicio 3 - TIR'!$E$23-'Ejercicio 3 - TIR'!$D$23)*(1-R69)))</f>
        <v>0.163202080688729</v>
      </c>
      <c r="T69" s="17">
        <f ca="1" t="shared" ref="T69:X69" si="528">RAND()</f>
        <v>0.890208513676713</v>
      </c>
      <c r="U69" s="19">
        <f ca="1">IF(T69&lt;=('Ejercicio 3 - TIR'!$D$24-'Ejercicio 3 - TIR'!$C$24)/('Ejercicio 3 - TIR'!$E$24-'Ejercicio 3 - TIR'!$C$24),'Ejercicio 3 - TIR'!$C$24+SQRT(('Ejercicio 3 - TIR'!$E$24-'Ejercicio 3 - TIR'!$C$24)*('Ejercicio 3 - TIR'!$D$24-'Ejercicio 3 - TIR'!$C$24)*T69),'Ejercicio 3 - TIR'!$E$24-SQRT(('Ejercicio 3 - TIR'!$E$24-'Ejercicio 3 - TIR'!$C$24)*('Ejercicio 3 - TIR'!$E$24-'Ejercicio 3 - TIR'!$D$24)*(1-T69)))</f>
        <v>0.202466712752447</v>
      </c>
      <c r="V69" s="17">
        <f ca="1" t="shared" si="528"/>
        <v>0.263393871003498</v>
      </c>
      <c r="W69" s="19">
        <f ca="1">IF(V69&lt;=('Ejercicio 3 - TIR'!$D$25-'Ejercicio 3 - TIR'!$C$25)/('Ejercicio 3 - TIR'!$E$25-'Ejercicio 3 - TIR'!$C$25),'Ejercicio 3 - TIR'!$C$25+SQRT(('Ejercicio 3 - TIR'!$E$25-'Ejercicio 3 - TIR'!$C$25)*('Ejercicio 3 - TIR'!$D$25-'Ejercicio 3 - TIR'!$C$25)*V69),'Ejercicio 3 - TIR'!$E$25-SQRT(('Ejercicio 3 - TIR'!$E$25-'Ejercicio 3 - TIR'!$C$25)*('Ejercicio 3 - TIR'!$E$25-'Ejercicio 3 - TIR'!$D$25)*(1-V69)))</f>
        <v>0.199202901327792</v>
      </c>
      <c r="X69" s="17">
        <f ca="1" t="shared" si="528"/>
        <v>0.566939221032774</v>
      </c>
      <c r="Y69" s="19">
        <f ca="1">IF(X69&lt;=('Ejercicio 3 - TIR'!$D$26-'Ejercicio 3 - TIR'!$C$26)/('Ejercicio 3 - TIR'!$E$26-'Ejercicio 3 - TIR'!$C$26),'Ejercicio 3 - TIR'!$C$26+SQRT(('Ejercicio 3 - TIR'!$E$26-'Ejercicio 3 - TIR'!$C$26)*('Ejercicio 3 - TIR'!$D$26-'Ejercicio 3 - TIR'!$C$26)*X69),'Ejercicio 3 - TIR'!$E$26-SQRT(('Ejercicio 3 - TIR'!$E$26-'Ejercicio 3 - TIR'!$C$26)*('Ejercicio 3 - TIR'!$E$26-'Ejercicio 3 - TIR'!$D$26)*(1-X69)))</f>
        <v>0.231641668696873</v>
      </c>
      <c r="Z69" s="17">
        <f ca="1" t="shared" si="480"/>
        <v>1.15186874752127</v>
      </c>
      <c r="AA69" s="17">
        <f ca="1" t="shared" si="481"/>
        <v>1.33985612379706</v>
      </c>
      <c r="AB69" s="17">
        <f ca="1" t="shared" si="482"/>
        <v>1.61113238874349</v>
      </c>
      <c r="AC69" s="17">
        <f ca="1" t="shared" si="483"/>
        <v>1.93207463500437</v>
      </c>
      <c r="AD69" s="17">
        <f ca="1" t="shared" si="484"/>
        <v>2.37962362750368</v>
      </c>
      <c r="AE69" s="16">
        <f ca="1" t="shared" si="485"/>
        <v>5502.98649283646</v>
      </c>
      <c r="AF69" s="16">
        <f ca="1" t="shared" si="486"/>
        <v>6401.08533846934</v>
      </c>
      <c r="AG69" s="16">
        <f ca="1" t="shared" si="487"/>
        <v>7697.09204499711</v>
      </c>
      <c r="AH69" s="16">
        <f ca="1" t="shared" si="488"/>
        <v>9230.37511214761</v>
      </c>
      <c r="AI69" s="16">
        <f ca="1" t="shared" si="489"/>
        <v>11368.5146058236</v>
      </c>
      <c r="AJ69" s="18">
        <f ca="1" t="shared" si="490"/>
        <v>40535.5835108975</v>
      </c>
      <c r="AK69" s="18">
        <f ca="1" t="shared" si="491"/>
        <v>52621.6506778687</v>
      </c>
      <c r="AL69" s="18">
        <f ca="1" t="shared" si="492"/>
        <v>58343.0773141465</v>
      </c>
      <c r="AM69" s="18">
        <f ca="1" t="shared" si="493"/>
        <v>74288.0047251407</v>
      </c>
      <c r="AN69" s="18">
        <f ca="1" t="shared" si="494"/>
        <v>86124.4111209769</v>
      </c>
      <c r="AO69" s="18">
        <f ca="1">C69/'Ejercicio 3 - TIR'!$D$7</f>
        <v>19484.2650821987</v>
      </c>
      <c r="AP69" s="18">
        <f ca="1" t="shared" si="495"/>
        <v>21051.3184286988</v>
      </c>
      <c r="AQ69" s="18">
        <f ca="1" t="shared" si="496"/>
        <v>33137.38559567</v>
      </c>
      <c r="AR69" s="18">
        <f ca="1" t="shared" si="497"/>
        <v>38858.8122319478</v>
      </c>
      <c r="AS69" s="18">
        <f ca="1" t="shared" si="498"/>
        <v>54803.7396429421</v>
      </c>
      <c r="AT69" s="18">
        <f ca="1" t="shared" si="499"/>
        <v>66640.1460387783</v>
      </c>
      <c r="AU69" s="18">
        <f ca="1">AP69*'Ejercicio 3 - TIR'!$D$5</f>
        <v>10525.6592143494</v>
      </c>
      <c r="AV69" s="18">
        <f ca="1">AQ69*'Ejercicio 3 - TIR'!$D$5</f>
        <v>16568.692797835</v>
      </c>
      <c r="AW69" s="18">
        <f ca="1">AR69*'Ejercicio 3 - TIR'!$D$5</f>
        <v>19429.4061159739</v>
      </c>
      <c r="AX69" s="18">
        <f ca="1">AS69*'Ejercicio 3 - TIR'!$D$5</f>
        <v>27401.869821471</v>
      </c>
      <c r="AY69" s="18">
        <f ca="1">AT69*'Ejercicio 3 - TIR'!$D$5</f>
        <v>33320.0730193891</v>
      </c>
      <c r="AZ69" s="18">
        <f ca="1" t="shared" ref="AZ69:BD69" si="529">AJ69-AU69-AE69</f>
        <v>24506.9378037116</v>
      </c>
      <c r="BA69" s="18">
        <f ca="1" t="shared" si="529"/>
        <v>29651.8725415643</v>
      </c>
      <c r="BB69" s="18">
        <f ca="1" t="shared" si="529"/>
        <v>31216.5791531755</v>
      </c>
      <c r="BC69" s="18">
        <f ca="1" t="shared" si="529"/>
        <v>37655.7597915221</v>
      </c>
      <c r="BD69" s="18">
        <f ca="1" t="shared" si="529"/>
        <v>41435.8234957642</v>
      </c>
      <c r="BE69" s="18">
        <f ca="1" t="shared" ref="BE69:BI69" si="530">AZ69/Z69</f>
        <v>21275.8075574571</v>
      </c>
      <c r="BF69" s="18">
        <f ca="1" t="shared" si="530"/>
        <v>22130.6392641121</v>
      </c>
      <c r="BG69" s="18">
        <f ca="1" t="shared" si="530"/>
        <v>19375.5518610864</v>
      </c>
      <c r="BH69" s="18">
        <f ca="1" t="shared" si="530"/>
        <v>19489.8059884923</v>
      </c>
      <c r="BI69" s="18">
        <f ca="1" t="shared" si="530"/>
        <v>17412.7635214448</v>
      </c>
      <c r="BJ69" s="18">
        <f ca="1" t="shared" si="502"/>
        <v>86226.0135407601</v>
      </c>
      <c r="BK69" s="18">
        <f ca="1" t="shared" si="503"/>
        <v>46365.2175541449</v>
      </c>
      <c r="BL69" s="18">
        <f ca="1" t="shared" si="504"/>
        <v>132591.231094905</v>
      </c>
      <c r="BM69" s="18">
        <f ca="1">BK69*'Ejercicio 3 - TIR'!$D$5</f>
        <v>23182.6087770724</v>
      </c>
      <c r="BN69" s="18">
        <f ca="1" t="shared" si="505"/>
        <v>109408.622317833</v>
      </c>
      <c r="BO69" s="18">
        <f ca="1" t="shared" si="506"/>
        <v>45977.2802107393</v>
      </c>
      <c r="BP69" s="18">
        <f ca="1" t="shared" si="507"/>
        <v>-133656.473080633</v>
      </c>
      <c r="BQ69" s="18">
        <f ca="1" t="shared" ref="BQ69:BT69" si="531">BE69</f>
        <v>21275.8075574571</v>
      </c>
      <c r="BR69" s="18">
        <f ca="1" t="shared" si="531"/>
        <v>22130.6392641121</v>
      </c>
      <c r="BS69" s="18">
        <f ca="1" t="shared" si="531"/>
        <v>19375.5518610864</v>
      </c>
      <c r="BT69" s="18">
        <f ca="1" t="shared" si="531"/>
        <v>19489.8059884923</v>
      </c>
      <c r="BU69" s="18">
        <f ca="1" t="shared" si="509"/>
        <v>63390.0437321841</v>
      </c>
      <c r="BV69" s="20">
        <f ca="1" t="shared" si="510"/>
        <v>2.46521490778253</v>
      </c>
    </row>
    <row r="70" ht="15" customHeight="1" spans="1:74">
      <c r="A70" s="16">
        <v>69</v>
      </c>
      <c r="B70" s="17">
        <f ca="1" t="shared" ref="B70:F70" si="532">RAND()</f>
        <v>0.12931438679595</v>
      </c>
      <c r="C70" s="18">
        <f ca="1">IF(B70&lt;=('Ejercicio 3 - TIR'!$D$13-'Ejercicio 3 - TIR'!$C$13)/('Ejercicio 3 - TIR'!$E$13-'Ejercicio 3 - TIR'!$C$13),'Ejercicio 3 - TIR'!$C$13+SQRT(('Ejercicio 3 - TIR'!$E$13-'Ejercicio 3 - TIR'!$C$13)*('Ejercicio 3 - TIR'!$D$13-'Ejercicio 3 - TIR'!$C$13)*B70),'Ejercicio 3 - TIR'!$E$13-SQRT(('Ejercicio 3 - TIR'!$E$13-'Ejercicio 3 - TIR'!$C$13)*('Ejercicio 3 - TIR'!$E$13-'Ejercicio 3 - TIR'!$D$13)*(1-B70)))</f>
        <v>67192.0619239812</v>
      </c>
      <c r="D70" s="17">
        <f ca="1" t="shared" si="532"/>
        <v>0.0289182822666745</v>
      </c>
      <c r="E70" s="18">
        <f ca="1">IF(D70&lt;=('Ejercicio 3 - TIR'!$D$14-'Ejercicio 3 - TIR'!$C$14)/('Ejercicio 3 - TIR'!$E$14-'Ejercicio 3 - TIR'!$C$14),'Ejercicio 3 - TIR'!$C$14+SQRT(('Ejercicio 3 - TIR'!$E$14-'Ejercicio 3 - TIR'!$C$14)*('Ejercicio 3 - TIR'!$D$14-'Ejercicio 3 - TIR'!$C$14)*D70),'Ejercicio 3 - TIR'!$E$14-SQRT(('Ejercicio 3 - TIR'!$E$14-'Ejercicio 3 - TIR'!$C$14)*('Ejercicio 3 - TIR'!$E$14-'Ejercicio 3 - TIR'!$D$14)*(1-D70)))</f>
        <v>26472.7087865565</v>
      </c>
      <c r="F70" s="17">
        <f ca="1" t="shared" si="532"/>
        <v>0.954925820402966</v>
      </c>
      <c r="G70" s="18">
        <f ca="1">IF(F70&lt;=('Ejercicio 3 - TIR'!$D$18-'Ejercicio 3 - TIR'!$C$18)/('Ejercicio 3 - TIR'!$E$18-'Ejercicio 3 - TIR'!$C$18),'Ejercicio 3 - TIR'!$C$18+SQRT(('Ejercicio 3 - TIR'!$E$18-'Ejercicio 3 - TIR'!$C$18)*('Ejercicio 3 - TIR'!$D$18-'Ejercicio 3 - TIR'!$C$18)*F70),'Ejercicio 3 - TIR'!$E$18-SQRT(('Ejercicio 3 - TIR'!$E$18-'Ejercicio 3 - TIR'!$C$18)*('Ejercicio 3 - TIR'!$E$18-'Ejercicio 3 - TIR'!$D$18)*(1-F70)))</f>
        <v>43161.369131724</v>
      </c>
      <c r="H70" s="17">
        <f ca="1" t="shared" ref="H70:L70" si="533">RAND()</f>
        <v>0.0250502905180052</v>
      </c>
      <c r="I70" s="18">
        <f ca="1">IF(H70&lt;=('Ejercicio 3 - TIR'!$D$18-'Ejercicio 3 - TIR'!$C$18)/('Ejercicio 3 - TIR'!$E$18-'Ejercicio 3 - TIR'!$C$18),'Ejercicio 3 - TIR'!$C$18+SQRT(('Ejercicio 3 - TIR'!$E$18-'Ejercicio 3 - TIR'!$C$18)*('Ejercicio 3 - TIR'!$D$18-'Ejercicio 3 - TIR'!$C$18)*H70),'Ejercicio 3 - TIR'!$E$18-SQRT(('Ejercicio 3 - TIR'!$E$18-'Ejercicio 3 - TIR'!$C$18)*('Ejercicio 3 - TIR'!$E$18-'Ejercicio 3 - TIR'!$D$18)*(1-H70)))</f>
        <v>31938.4384379445</v>
      </c>
      <c r="J70" s="17">
        <f ca="1" t="shared" si="533"/>
        <v>0.129389015761908</v>
      </c>
      <c r="K70" s="18">
        <f ca="1">IF(J70&lt;=('Ejercicio 3 - TIR'!$D$18-'Ejercicio 3 - TIR'!$C$18)/('Ejercicio 3 - TIR'!$E$18-'Ejercicio 3 - TIR'!$C$18),'Ejercicio 3 - TIR'!$C$18+SQRT(('Ejercicio 3 - TIR'!$E$18-'Ejercicio 3 - TIR'!$C$18)*('Ejercicio 3 - TIR'!$D$18-'Ejercicio 3 - TIR'!$C$18)*J70),'Ejercicio 3 - TIR'!$E$18-SQRT(('Ejercicio 3 - TIR'!$E$18-'Ejercicio 3 - TIR'!$C$18)*('Ejercicio 3 - TIR'!$E$18-'Ejercicio 3 - TIR'!$D$18)*(1-J70)))</f>
        <v>34405.4911603913</v>
      </c>
      <c r="L70" s="17">
        <f ca="1" t="shared" si="533"/>
        <v>0.384097537827878</v>
      </c>
      <c r="M70" s="18">
        <f ca="1">IF(L70&lt;=('Ejercicio 3 - TIR'!$D$18-'Ejercicio 3 - TIR'!$C$18)/('Ejercicio 3 - TIR'!$E$18-'Ejercicio 3 - TIR'!$C$18),'Ejercicio 3 - TIR'!$C$18+SQRT(('Ejercicio 3 - TIR'!$E$18-'Ejercicio 3 - TIR'!$C$18)*('Ejercicio 3 - TIR'!$D$18-'Ejercicio 3 - TIR'!$C$18)*L70),'Ejercicio 3 - TIR'!$E$18-SQRT(('Ejercicio 3 - TIR'!$E$18-'Ejercicio 3 - TIR'!$C$18)*('Ejercicio 3 - TIR'!$E$18-'Ejercicio 3 - TIR'!$D$18)*(1-L70)))</f>
        <v>37590.4302034985</v>
      </c>
      <c r="N70" s="17">
        <f ca="1" t="shared" ref="N70:R70" si="534">RAND()</f>
        <v>0.819786007872932</v>
      </c>
      <c r="O70" s="18">
        <f ca="1">IF(N70&lt;=('Ejercicio 3 - TIR'!$D$18-'Ejercicio 3 - TIR'!$C$18)/('Ejercicio 3 - TIR'!$E$18-'Ejercicio 3 - TIR'!$C$18),'Ejercicio 3 - TIR'!$C$18+SQRT(('Ejercicio 3 - TIR'!$E$18-'Ejercicio 3 - TIR'!$C$18)*('Ejercicio 3 - TIR'!$D$18-'Ejercicio 3 - TIR'!$C$18)*N70),'Ejercicio 3 - TIR'!$E$18-SQRT(('Ejercicio 3 - TIR'!$E$18-'Ejercicio 3 - TIR'!$C$18)*('Ejercicio 3 - TIR'!$E$18-'Ejercicio 3 - TIR'!$D$18)*(1-N70)))</f>
        <v>41323.5819865622</v>
      </c>
      <c r="P70" s="17">
        <f ca="1" t="shared" si="534"/>
        <v>0.548679153479709</v>
      </c>
      <c r="Q70" s="19">
        <f ca="1">IF(P70&lt;=('Ejercicio 3 - TIR'!$D$22-'Ejercicio 3 - TIR'!$C$22)/('Ejercicio 3 - TIR'!$E$22-'Ejercicio 3 - TIR'!$C$22),'Ejercicio 3 - TIR'!$C$22+SQRT(('Ejercicio 3 - TIR'!$E$22-'Ejercicio 3 - TIR'!$C$22)*('Ejercicio 3 - TIR'!$D$22-'Ejercicio 3 - TIR'!$C$22)*P70),'Ejercicio 3 - TIR'!$E$22-SQRT(('Ejercicio 3 - TIR'!$E$22-'Ejercicio 3 - TIR'!$C$22)*('Ejercicio 3 - TIR'!$E$22-'Ejercicio 3 - TIR'!$D$22)*(1-P70)))</f>
        <v>0.15149776282927</v>
      </c>
      <c r="R70" s="17">
        <f ca="1" t="shared" si="534"/>
        <v>0.299001886470056</v>
      </c>
      <c r="S70" s="19">
        <f ca="1">IF(R70&lt;=('Ejercicio 3 - TIR'!$D$23-'Ejercicio 3 - TIR'!$C$23)/('Ejercicio 3 - TIR'!$E$23-'Ejercicio 3 - TIR'!$C$23),'Ejercicio 3 - TIR'!$C$23+SQRT(('Ejercicio 3 - TIR'!$E$23-'Ejercicio 3 - TIR'!$C$23)*('Ejercicio 3 - TIR'!$D$23-'Ejercicio 3 - TIR'!$C$23)*R70),'Ejercicio 3 - TIR'!$E$23-SQRT(('Ejercicio 3 - TIR'!$E$23-'Ejercicio 3 - TIR'!$C$23)*('Ejercicio 3 - TIR'!$E$23-'Ejercicio 3 - TIR'!$D$23)*(1-R70)))</f>
        <v>0.143199211099649</v>
      </c>
      <c r="T70" s="17">
        <f ca="1" t="shared" ref="T70:X70" si="535">RAND()</f>
        <v>0.392682678516776</v>
      </c>
      <c r="U70" s="19">
        <f ca="1">IF(T70&lt;=('Ejercicio 3 - TIR'!$D$24-'Ejercicio 3 - TIR'!$C$24)/('Ejercicio 3 - TIR'!$E$24-'Ejercicio 3 - TIR'!$C$24),'Ejercicio 3 - TIR'!$C$24+SQRT(('Ejercicio 3 - TIR'!$E$24-'Ejercicio 3 - TIR'!$C$24)*('Ejercicio 3 - TIR'!$D$24-'Ejercicio 3 - TIR'!$C$24)*T70),'Ejercicio 3 - TIR'!$E$24-SQRT(('Ejercicio 3 - TIR'!$E$24-'Ejercicio 3 - TIR'!$C$24)*('Ejercicio 3 - TIR'!$E$24-'Ejercicio 3 - TIR'!$D$24)*(1-T70)))</f>
        <v>0.178716434752337</v>
      </c>
      <c r="V70" s="17">
        <f ca="1" t="shared" si="535"/>
        <v>0.890451026332034</v>
      </c>
      <c r="W70" s="19">
        <f ca="1">IF(V70&lt;=('Ejercicio 3 - TIR'!$D$25-'Ejercicio 3 - TIR'!$C$25)/('Ejercicio 3 - TIR'!$E$25-'Ejercicio 3 - TIR'!$C$25),'Ejercicio 3 - TIR'!$C$25+SQRT(('Ejercicio 3 - TIR'!$E$25-'Ejercicio 3 - TIR'!$C$25)*('Ejercicio 3 - TIR'!$D$25-'Ejercicio 3 - TIR'!$C$25)*V70),'Ejercicio 3 - TIR'!$E$25-SQRT(('Ejercicio 3 - TIR'!$E$25-'Ejercicio 3 - TIR'!$C$25)*('Ejercicio 3 - TIR'!$E$25-'Ejercicio 3 - TIR'!$D$25)*(1-V70)))</f>
        <v>0.230418850701813</v>
      </c>
      <c r="X70" s="17">
        <f ca="1" t="shared" si="535"/>
        <v>0.196661959339343</v>
      </c>
      <c r="Y70" s="19">
        <f ca="1">IF(X70&lt;=('Ejercicio 3 - TIR'!$D$26-'Ejercicio 3 - TIR'!$C$26)/('Ejercicio 3 - TIR'!$E$26-'Ejercicio 3 - TIR'!$C$26),'Ejercicio 3 - TIR'!$C$26+SQRT(('Ejercicio 3 - TIR'!$E$26-'Ejercicio 3 - TIR'!$C$26)*('Ejercicio 3 - TIR'!$D$26-'Ejercicio 3 - TIR'!$C$26)*X70),'Ejercicio 3 - TIR'!$E$26-SQRT(('Ejercicio 3 - TIR'!$E$26-'Ejercicio 3 - TIR'!$C$26)*('Ejercicio 3 - TIR'!$E$26-'Ejercicio 3 - TIR'!$D$26)*(1-X70)))</f>
        <v>0.213043161463138</v>
      </c>
      <c r="Z70" s="17">
        <f ca="1" t="shared" si="480"/>
        <v>1.15149776282927</v>
      </c>
      <c r="AA70" s="17">
        <f ca="1" t="shared" si="481"/>
        <v>1.31639133404943</v>
      </c>
      <c r="AB70" s="17">
        <f ca="1" t="shared" si="482"/>
        <v>1.55165210000962</v>
      </c>
      <c r="AC70" s="17">
        <f ca="1" t="shared" si="483"/>
        <v>1.90918199358289</v>
      </c>
      <c r="AD70" s="17">
        <f ca="1" t="shared" si="484"/>
        <v>2.31592016130429</v>
      </c>
      <c r="AE70" s="16">
        <f ca="1" t="shared" si="485"/>
        <v>4010.55615719407</v>
      </c>
      <c r="AF70" s="16">
        <f ca="1" t="shared" si="486"/>
        <v>4584.8646349751</v>
      </c>
      <c r="AG70" s="16">
        <f ca="1" t="shared" si="487"/>
        <v>5404.25529635993</v>
      </c>
      <c r="AH70" s="16">
        <f ca="1" t="shared" si="488"/>
        <v>6649.49759064637</v>
      </c>
      <c r="AI70" s="16">
        <f ca="1" t="shared" si="489"/>
        <v>8066.12757949919</v>
      </c>
      <c r="AJ70" s="18">
        <f ca="1" t="shared" si="490"/>
        <v>49700.2199958285</v>
      </c>
      <c r="AK70" s="18">
        <f ca="1" t="shared" si="491"/>
        <v>42043.4835827815</v>
      </c>
      <c r="AL70" s="18">
        <f ca="1" t="shared" si="492"/>
        <v>53385.3526108836</v>
      </c>
      <c r="AM70" s="18">
        <f ca="1" t="shared" si="493"/>
        <v>71766.9724755538</v>
      </c>
      <c r="AN70" s="18">
        <f ca="1" t="shared" si="494"/>
        <v>95702.11665999</v>
      </c>
      <c r="AO70" s="18">
        <f ca="1">C70/'Ejercicio 3 - TIR'!$D$7</f>
        <v>13438.4123847962</v>
      </c>
      <c r="AP70" s="18">
        <f ca="1" t="shared" si="495"/>
        <v>36261.8076110322</v>
      </c>
      <c r="AQ70" s="18">
        <f ca="1" t="shared" si="496"/>
        <v>28605.0711979852</v>
      </c>
      <c r="AR70" s="18">
        <f ca="1" t="shared" si="497"/>
        <v>39946.9402260874</v>
      </c>
      <c r="AS70" s="18">
        <f ca="1" t="shared" si="498"/>
        <v>58328.5600907575</v>
      </c>
      <c r="AT70" s="18">
        <f ca="1" t="shared" si="499"/>
        <v>82263.7042751938</v>
      </c>
      <c r="AU70" s="18">
        <f ca="1">AP70*'Ejercicio 3 - TIR'!$D$5</f>
        <v>18130.9038055161</v>
      </c>
      <c r="AV70" s="18">
        <f ca="1">AQ70*'Ejercicio 3 - TIR'!$D$5</f>
        <v>14302.5355989926</v>
      </c>
      <c r="AW70" s="18">
        <f ca="1">AR70*'Ejercicio 3 - TIR'!$D$5</f>
        <v>19973.4701130437</v>
      </c>
      <c r="AX70" s="18">
        <f ca="1">AS70*'Ejercicio 3 - TIR'!$D$5</f>
        <v>29164.2800453788</v>
      </c>
      <c r="AY70" s="18">
        <f ca="1">AT70*'Ejercicio 3 - TIR'!$D$5</f>
        <v>41131.8521375969</v>
      </c>
      <c r="AZ70" s="18">
        <f ca="1" t="shared" ref="AZ70:BD70" si="536">AJ70-AU70-AE70</f>
        <v>27558.7600331183</v>
      </c>
      <c r="BA70" s="18">
        <f ca="1" t="shared" si="536"/>
        <v>23156.0833488138</v>
      </c>
      <c r="BB70" s="18">
        <f ca="1" t="shared" si="536"/>
        <v>28007.62720148</v>
      </c>
      <c r="BC70" s="18">
        <f ca="1" t="shared" si="536"/>
        <v>35953.1948395286</v>
      </c>
      <c r="BD70" s="18">
        <f ca="1" t="shared" si="536"/>
        <v>46504.1369428939</v>
      </c>
      <c r="BE70" s="18">
        <f ca="1" t="shared" ref="BE70:BI70" si="537">AZ70/Z70</f>
        <v>23932.9688017851</v>
      </c>
      <c r="BF70" s="18">
        <f ca="1" t="shared" si="537"/>
        <v>17590.577170986</v>
      </c>
      <c r="BG70" s="18">
        <f ca="1" t="shared" si="537"/>
        <v>18050.1977223544</v>
      </c>
      <c r="BH70" s="18">
        <f ca="1" t="shared" si="537"/>
        <v>18831.7273892033</v>
      </c>
      <c r="BI70" s="18">
        <f ca="1" t="shared" si="537"/>
        <v>20080.1986700196</v>
      </c>
      <c r="BJ70" s="18">
        <f ca="1" t="shared" si="502"/>
        <v>61308.6800031232</v>
      </c>
      <c r="BK70" s="18">
        <f ca="1" t="shared" si="503"/>
        <v>31122.2901778708</v>
      </c>
      <c r="BL70" s="18">
        <f ca="1" t="shared" si="504"/>
        <v>92430.9701809941</v>
      </c>
      <c r="BM70" s="18">
        <f ca="1">BK70*'Ejercicio 3 - TIR'!$D$5</f>
        <v>15561.1450889354</v>
      </c>
      <c r="BN70" s="18">
        <f ca="1" t="shared" si="505"/>
        <v>76869.8250920586</v>
      </c>
      <c r="BO70" s="18">
        <f ca="1" t="shared" si="506"/>
        <v>33191.9149789546</v>
      </c>
      <c r="BP70" s="18">
        <f ca="1" t="shared" si="507"/>
        <v>-93664.7707105376</v>
      </c>
      <c r="BQ70" s="18">
        <f ca="1" t="shared" ref="BQ70:BT70" si="538">BE70</f>
        <v>23932.9688017851</v>
      </c>
      <c r="BR70" s="18">
        <f ca="1" t="shared" si="538"/>
        <v>17590.577170986</v>
      </c>
      <c r="BS70" s="18">
        <f ca="1" t="shared" si="538"/>
        <v>18050.1977223544</v>
      </c>
      <c r="BT70" s="18">
        <f ca="1" t="shared" si="538"/>
        <v>18831.7273892033</v>
      </c>
      <c r="BU70" s="18">
        <f ca="1" t="shared" si="509"/>
        <v>53272.1136489742</v>
      </c>
      <c r="BV70" s="20">
        <f ca="1" t="shared" si="510"/>
        <v>10.7738434748104</v>
      </c>
    </row>
    <row r="71" ht="15" customHeight="1" spans="1:74">
      <c r="A71" s="16">
        <v>70</v>
      </c>
      <c r="B71" s="17">
        <f ca="1" t="shared" ref="B71:F71" si="539">RAND()</f>
        <v>0.457680265648474</v>
      </c>
      <c r="C71" s="18">
        <f ca="1">IF(B71&lt;=('Ejercicio 3 - TIR'!$D$13-'Ejercicio 3 - TIR'!$C$13)/('Ejercicio 3 - TIR'!$E$13-'Ejercicio 3 - TIR'!$C$13),'Ejercicio 3 - TIR'!$C$13+SQRT(('Ejercicio 3 - TIR'!$E$13-'Ejercicio 3 - TIR'!$C$13)*('Ejercicio 3 - TIR'!$D$13-'Ejercicio 3 - TIR'!$C$13)*B71),'Ejercicio 3 - TIR'!$E$13-SQRT(('Ejercicio 3 - TIR'!$E$13-'Ejercicio 3 - TIR'!$C$13)*('Ejercicio 3 - TIR'!$E$13-'Ejercicio 3 - TIR'!$D$13)*(1-B71)))</f>
        <v>74489.5378085415</v>
      </c>
      <c r="D71" s="17">
        <f ca="1" t="shared" si="539"/>
        <v>0.41729816578856</v>
      </c>
      <c r="E71" s="18">
        <f ca="1">IF(D71&lt;=('Ejercicio 3 - TIR'!$D$14-'Ejercicio 3 - TIR'!$C$14)/('Ejercicio 3 - TIR'!$E$14-'Ejercicio 3 - TIR'!$C$14),'Ejercicio 3 - TIR'!$C$14+SQRT(('Ejercicio 3 - TIR'!$E$14-'Ejercicio 3 - TIR'!$C$14)*('Ejercicio 3 - TIR'!$D$14-'Ejercicio 3 - TIR'!$C$14)*D71),'Ejercicio 3 - TIR'!$E$14-SQRT(('Ejercicio 3 - TIR'!$E$14-'Ejercicio 3 - TIR'!$C$14)*('Ejercicio 3 - TIR'!$E$14-'Ejercicio 3 - TIR'!$D$14)*(1-D71)))</f>
        <v>30650.9211613274</v>
      </c>
      <c r="F71" s="17">
        <f ca="1" t="shared" si="539"/>
        <v>0.25527924324041</v>
      </c>
      <c r="G71" s="18">
        <f ca="1">IF(F71&lt;=('Ejercicio 3 - TIR'!$D$18-'Ejercicio 3 - TIR'!$C$18)/('Ejercicio 3 - TIR'!$E$18-'Ejercicio 3 - TIR'!$C$18),'Ejercicio 3 - TIR'!$C$18+SQRT(('Ejercicio 3 - TIR'!$E$18-'Ejercicio 3 - TIR'!$C$18)*('Ejercicio 3 - TIR'!$D$18-'Ejercicio 3 - TIR'!$C$18)*F71),'Ejercicio 3 - TIR'!$E$18-SQRT(('Ejercicio 3 - TIR'!$E$18-'Ejercicio 3 - TIR'!$C$18)*('Ejercicio 3 - TIR'!$E$18-'Ejercicio 3 - TIR'!$D$18)*(1-F71)))</f>
        <v>36188.0438335601</v>
      </c>
      <c r="H71" s="17">
        <f ca="1" t="shared" ref="H71:L71" si="540">RAND()</f>
        <v>0.00136712326580368</v>
      </c>
      <c r="I71" s="18">
        <f ca="1">IF(H71&lt;=('Ejercicio 3 - TIR'!$D$18-'Ejercicio 3 - TIR'!$C$18)/('Ejercicio 3 - TIR'!$E$18-'Ejercicio 3 - TIR'!$C$18),'Ejercicio 3 - TIR'!$C$18+SQRT(('Ejercicio 3 - TIR'!$E$18-'Ejercicio 3 - TIR'!$C$18)*('Ejercicio 3 - TIR'!$D$18-'Ejercicio 3 - TIR'!$C$18)*H71),'Ejercicio 3 - TIR'!$E$18-SQRT(('Ejercicio 3 - TIR'!$E$18-'Ejercicio 3 - TIR'!$C$18)*('Ejercicio 3 - TIR'!$E$18-'Ejercicio 3 - TIR'!$D$18)*(1-H71)))</f>
        <v>30452.8448849999</v>
      </c>
      <c r="J71" s="17">
        <f ca="1" t="shared" si="540"/>
        <v>0.980741769251436</v>
      </c>
      <c r="K71" s="18">
        <f ca="1">IF(J71&lt;=('Ejercicio 3 - TIR'!$D$18-'Ejercicio 3 - TIR'!$C$18)/('Ejercicio 3 - TIR'!$E$18-'Ejercicio 3 - TIR'!$C$18),'Ejercicio 3 - TIR'!$C$18+SQRT(('Ejercicio 3 - TIR'!$E$18-'Ejercicio 3 - TIR'!$C$18)*('Ejercicio 3 - TIR'!$D$18-'Ejercicio 3 - TIR'!$C$18)*J71),'Ejercicio 3 - TIR'!$E$18-SQRT(('Ejercicio 3 - TIR'!$E$18-'Ejercicio 3 - TIR'!$C$18)*('Ejercicio 3 - TIR'!$E$18-'Ejercicio 3 - TIR'!$D$18)*(1-J71)))</f>
        <v>43798.1816667473</v>
      </c>
      <c r="L71" s="17">
        <f ca="1" t="shared" si="540"/>
        <v>0.175241481061786</v>
      </c>
      <c r="M71" s="18">
        <f ca="1">IF(L71&lt;=('Ejercicio 3 - TIR'!$D$18-'Ejercicio 3 - TIR'!$C$18)/('Ejercicio 3 - TIR'!$E$18-'Ejercicio 3 - TIR'!$C$18),'Ejercicio 3 - TIR'!$C$18+SQRT(('Ejercicio 3 - TIR'!$E$18-'Ejercicio 3 - TIR'!$C$18)*('Ejercicio 3 - TIR'!$D$18-'Ejercicio 3 - TIR'!$C$18)*L71),'Ejercicio 3 - TIR'!$E$18-SQRT(('Ejercicio 3 - TIR'!$E$18-'Ejercicio 3 - TIR'!$C$18)*('Ejercicio 3 - TIR'!$E$18-'Ejercicio 3 - TIR'!$D$18)*(1-L71)))</f>
        <v>35127.0090851556</v>
      </c>
      <c r="N71" s="17">
        <f ca="1" t="shared" ref="N71:R71" si="541">RAND()</f>
        <v>0.912129792449688</v>
      </c>
      <c r="O71" s="18">
        <f ca="1">IF(N71&lt;=('Ejercicio 3 - TIR'!$D$18-'Ejercicio 3 - TIR'!$C$18)/('Ejercicio 3 - TIR'!$E$18-'Ejercicio 3 - TIR'!$C$18),'Ejercicio 3 - TIR'!$C$18+SQRT(('Ejercicio 3 - TIR'!$E$18-'Ejercicio 3 - TIR'!$C$18)*('Ejercicio 3 - TIR'!$D$18-'Ejercicio 3 - TIR'!$C$18)*N71),'Ejercicio 3 - TIR'!$E$18-SQRT(('Ejercicio 3 - TIR'!$E$18-'Ejercicio 3 - TIR'!$C$18)*('Ejercicio 3 - TIR'!$E$18-'Ejercicio 3 - TIR'!$D$18)*(1-N71)))</f>
        <v>42432.8487449561</v>
      </c>
      <c r="P71" s="17">
        <f ca="1" t="shared" si="541"/>
        <v>0.42677856859787</v>
      </c>
      <c r="Q71" s="19">
        <f ca="1">IF(P71&lt;=('Ejercicio 3 - TIR'!$D$22-'Ejercicio 3 - TIR'!$C$22)/('Ejercicio 3 - TIR'!$E$22-'Ejercicio 3 - TIR'!$C$22),'Ejercicio 3 - TIR'!$C$22+SQRT(('Ejercicio 3 - TIR'!$E$22-'Ejercicio 3 - TIR'!$C$22)*('Ejercicio 3 - TIR'!$D$22-'Ejercicio 3 - TIR'!$C$22)*P71),'Ejercicio 3 - TIR'!$E$22-SQRT(('Ejercicio 3 - TIR'!$E$22-'Ejercicio 3 - TIR'!$C$22)*('Ejercicio 3 - TIR'!$E$22-'Ejercicio 3 - TIR'!$D$22)*(1-P71)))</f>
        <v>0.147716446804671</v>
      </c>
      <c r="R71" s="17">
        <f ca="1" t="shared" si="541"/>
        <v>0.115787279432396</v>
      </c>
      <c r="S71" s="19">
        <f ca="1">IF(R71&lt;=('Ejercicio 3 - TIR'!$D$23-'Ejercicio 3 - TIR'!$C$23)/('Ejercicio 3 - TIR'!$E$23-'Ejercicio 3 - TIR'!$C$23),'Ejercicio 3 - TIR'!$C$23+SQRT(('Ejercicio 3 - TIR'!$E$23-'Ejercicio 3 - TIR'!$C$23)*('Ejercicio 3 - TIR'!$D$23-'Ejercicio 3 - TIR'!$C$23)*R71),'Ejercicio 3 - TIR'!$E$23-SQRT(('Ejercicio 3 - TIR'!$E$23-'Ejercicio 3 - TIR'!$C$23)*('Ejercicio 3 - TIR'!$E$23-'Ejercicio 3 - TIR'!$D$23)*(1-R71)))</f>
        <v>0.134436658303718</v>
      </c>
      <c r="T71" s="17">
        <f ca="1" t="shared" ref="T71:X71" si="542">RAND()</f>
        <v>0.290926375875206</v>
      </c>
      <c r="U71" s="19">
        <f ca="1">IF(T71&lt;=('Ejercicio 3 - TIR'!$D$24-'Ejercicio 3 - TIR'!$C$24)/('Ejercicio 3 - TIR'!$E$24-'Ejercicio 3 - TIR'!$C$24),'Ejercicio 3 - TIR'!$C$24+SQRT(('Ejercicio 3 - TIR'!$E$24-'Ejercicio 3 - TIR'!$C$24)*('Ejercicio 3 - TIR'!$D$24-'Ejercicio 3 - TIR'!$C$24)*T71),'Ejercicio 3 - TIR'!$E$24-SQRT(('Ejercicio 3 - TIR'!$E$24-'Ejercicio 3 - TIR'!$C$24)*('Ejercicio 3 - TIR'!$E$24-'Ejercicio 3 - TIR'!$D$24)*(1-T71)))</f>
        <v>0.174717309508479</v>
      </c>
      <c r="V71" s="17">
        <f ca="1" t="shared" si="542"/>
        <v>0.879131757886454</v>
      </c>
      <c r="W71" s="19">
        <f ca="1">IF(V71&lt;=('Ejercicio 3 - TIR'!$D$25-'Ejercicio 3 - TIR'!$C$25)/('Ejercicio 3 - TIR'!$E$25-'Ejercicio 3 - TIR'!$C$25),'Ejercicio 3 - TIR'!$C$25+SQRT(('Ejercicio 3 - TIR'!$E$25-'Ejercicio 3 - TIR'!$C$25)*('Ejercicio 3 - TIR'!$D$25-'Ejercicio 3 - TIR'!$C$25)*V71),'Ejercicio 3 - TIR'!$E$25-SQRT(('Ejercicio 3 - TIR'!$E$25-'Ejercicio 3 - TIR'!$C$25)*('Ejercicio 3 - TIR'!$E$25-'Ejercicio 3 - TIR'!$D$25)*(1-V71)))</f>
        <v>0.22943209180793</v>
      </c>
      <c r="X71" s="17">
        <f ca="1" t="shared" si="542"/>
        <v>0.622363748283775</v>
      </c>
      <c r="Y71" s="19">
        <f ca="1">IF(X71&lt;=('Ejercicio 3 - TIR'!$D$26-'Ejercicio 3 - TIR'!$C$26)/('Ejercicio 3 - TIR'!$E$26-'Ejercicio 3 - TIR'!$C$26),'Ejercicio 3 - TIR'!$C$26+SQRT(('Ejercicio 3 - TIR'!$E$26-'Ejercicio 3 - TIR'!$C$26)*('Ejercicio 3 - TIR'!$D$26-'Ejercicio 3 - TIR'!$C$26)*X71),'Ejercicio 3 - TIR'!$E$26-SQRT(('Ejercicio 3 - TIR'!$E$26-'Ejercicio 3 - TIR'!$C$26)*('Ejercicio 3 - TIR'!$E$26-'Ejercicio 3 - TIR'!$D$26)*(1-X71)))</f>
        <v>0.234842101917078</v>
      </c>
      <c r="Z71" s="17">
        <f ca="1" t="shared" si="480"/>
        <v>1.14771644680467</v>
      </c>
      <c r="AA71" s="17">
        <f ca="1" t="shared" si="481"/>
        <v>1.30201161059331</v>
      </c>
      <c r="AB71" s="17">
        <f ca="1" t="shared" si="482"/>
        <v>1.52949557614497</v>
      </c>
      <c r="AC71" s="17">
        <f ca="1" t="shared" si="483"/>
        <v>1.88041094559089</v>
      </c>
      <c r="AD71" s="17">
        <f ca="1" t="shared" si="484"/>
        <v>2.32201060452133</v>
      </c>
      <c r="AE71" s="16">
        <f ca="1" t="shared" si="485"/>
        <v>4527.64516524139</v>
      </c>
      <c r="AF71" s="16">
        <f ca="1" t="shared" si="486"/>
        <v>5136.32665124142</v>
      </c>
      <c r="AG71" s="16">
        <f ca="1" t="shared" si="487"/>
        <v>6033.73182450302</v>
      </c>
      <c r="AH71" s="16">
        <f ca="1" t="shared" si="488"/>
        <v>7418.06353840683</v>
      </c>
      <c r="AI71" s="16">
        <f ca="1" t="shared" si="489"/>
        <v>9160.13717192072</v>
      </c>
      <c r="AJ71" s="18">
        <f ca="1" t="shared" si="490"/>
        <v>41533.6130854653</v>
      </c>
      <c r="AK71" s="18">
        <f ca="1" t="shared" si="491"/>
        <v>39649.9576158669</v>
      </c>
      <c r="AL71" s="18">
        <f ca="1" t="shared" si="492"/>
        <v>66989.1251024838</v>
      </c>
      <c r="AM71" s="18">
        <f ca="1" t="shared" si="493"/>
        <v>66053.2123695971</v>
      </c>
      <c r="AN71" s="18">
        <f ca="1" t="shared" si="494"/>
        <v>98529.5247658378</v>
      </c>
      <c r="AO71" s="18">
        <f ca="1">C71/'Ejercicio 3 - TIR'!$D$7</f>
        <v>14897.9075617083</v>
      </c>
      <c r="AP71" s="18">
        <f ca="1" t="shared" si="495"/>
        <v>26635.705523757</v>
      </c>
      <c r="AQ71" s="18">
        <f ca="1" t="shared" si="496"/>
        <v>24752.0500541586</v>
      </c>
      <c r="AR71" s="18">
        <f ca="1" t="shared" si="497"/>
        <v>52091.2175407755</v>
      </c>
      <c r="AS71" s="18">
        <f ca="1" t="shared" si="498"/>
        <v>51155.3048078888</v>
      </c>
      <c r="AT71" s="18">
        <f ca="1" t="shared" si="499"/>
        <v>83631.6172041294</v>
      </c>
      <c r="AU71" s="18">
        <f ca="1">AP71*'Ejercicio 3 - TIR'!$D$5</f>
        <v>13317.8527618785</v>
      </c>
      <c r="AV71" s="18">
        <f ca="1">AQ71*'Ejercicio 3 - TIR'!$D$5</f>
        <v>12376.0250270793</v>
      </c>
      <c r="AW71" s="18">
        <f ca="1">AR71*'Ejercicio 3 - TIR'!$D$5</f>
        <v>26045.6087703877</v>
      </c>
      <c r="AX71" s="18">
        <f ca="1">AS71*'Ejercicio 3 - TIR'!$D$5</f>
        <v>25577.6524039444</v>
      </c>
      <c r="AY71" s="18">
        <f ca="1">AT71*'Ejercicio 3 - TIR'!$D$5</f>
        <v>41815.8086020647</v>
      </c>
      <c r="AZ71" s="18">
        <f ca="1" t="shared" ref="AZ71:BD71" si="543">AJ71-AU71-AE71</f>
        <v>23688.1151583454</v>
      </c>
      <c r="BA71" s="18">
        <f ca="1" t="shared" si="543"/>
        <v>22137.6059375462</v>
      </c>
      <c r="BB71" s="18">
        <f ca="1" t="shared" si="543"/>
        <v>34909.784507593</v>
      </c>
      <c r="BC71" s="18">
        <f ca="1" t="shared" si="543"/>
        <v>33057.4964272459</v>
      </c>
      <c r="BD71" s="18">
        <f ca="1" t="shared" si="543"/>
        <v>47553.5789918523</v>
      </c>
      <c r="BE71" s="18">
        <f ca="1" t="shared" ref="BE71:BI71" si="544">AZ71/Z71</f>
        <v>20639.3445212839</v>
      </c>
      <c r="BF71" s="18">
        <f ca="1" t="shared" si="544"/>
        <v>17002.6179163321</v>
      </c>
      <c r="BG71" s="18">
        <f ca="1" t="shared" si="544"/>
        <v>22824.3775608568</v>
      </c>
      <c r="BH71" s="18">
        <f ca="1" t="shared" si="544"/>
        <v>17579.9319317715</v>
      </c>
      <c r="BI71" s="18">
        <f ca="1" t="shared" si="544"/>
        <v>20479.4839865321</v>
      </c>
      <c r="BJ71" s="18">
        <f ca="1" t="shared" si="502"/>
        <v>71171.7639749495</v>
      </c>
      <c r="BK71" s="18">
        <f ca="1" t="shared" si="503"/>
        <v>34593.0993434652</v>
      </c>
      <c r="BL71" s="18">
        <f ca="1" t="shared" si="504"/>
        <v>105764.863318415</v>
      </c>
      <c r="BM71" s="18">
        <f ca="1">BK71*'Ejercicio 3 - TIR'!$D$5</f>
        <v>17296.5496717326</v>
      </c>
      <c r="BN71" s="18">
        <f ca="1" t="shared" si="505"/>
        <v>88468.3136466821</v>
      </c>
      <c r="BO71" s="18">
        <f ca="1" t="shared" si="506"/>
        <v>38099.8749421815</v>
      </c>
      <c r="BP71" s="18">
        <f ca="1" t="shared" si="507"/>
        <v>-105140.458969869</v>
      </c>
      <c r="BQ71" s="18">
        <f ca="1" t="shared" ref="BQ71:BT71" si="545">BE71</f>
        <v>20639.3445212839</v>
      </c>
      <c r="BR71" s="18">
        <f ca="1" t="shared" si="545"/>
        <v>17002.6179163321</v>
      </c>
      <c r="BS71" s="18">
        <f ca="1" t="shared" si="545"/>
        <v>22824.3775608568</v>
      </c>
      <c r="BT71" s="18">
        <f ca="1" t="shared" si="545"/>
        <v>17579.9319317715</v>
      </c>
      <c r="BU71" s="18">
        <f ca="1" t="shared" si="509"/>
        <v>58579.3589287136</v>
      </c>
      <c r="BV71" s="20">
        <f ca="1" t="shared" si="510"/>
        <v>7.83441804594838</v>
      </c>
    </row>
    <row r="72" ht="15" customHeight="1" spans="1:74">
      <c r="A72" s="16">
        <v>71</v>
      </c>
      <c r="B72" s="17">
        <f ca="1" t="shared" ref="B72:F72" si="546">RAND()</f>
        <v>0.237919992197983</v>
      </c>
      <c r="C72" s="18">
        <f ca="1">IF(B72&lt;=('Ejercicio 3 - TIR'!$D$13-'Ejercicio 3 - TIR'!$C$13)/('Ejercicio 3 - TIR'!$E$13-'Ejercicio 3 - TIR'!$C$13),'Ejercicio 3 - TIR'!$C$13+SQRT(('Ejercicio 3 - TIR'!$E$13-'Ejercicio 3 - TIR'!$C$13)*('Ejercicio 3 - TIR'!$D$13-'Ejercicio 3 - TIR'!$C$13)*B72),'Ejercicio 3 - TIR'!$E$13-SQRT(('Ejercicio 3 - TIR'!$E$13-'Ejercicio 3 - TIR'!$C$13)*('Ejercicio 3 - TIR'!$E$13-'Ejercicio 3 - TIR'!$D$13)*(1-B72)))</f>
        <v>69755.4085962195</v>
      </c>
      <c r="D72" s="17">
        <f ca="1" t="shared" si="546"/>
        <v>0.470510884557182</v>
      </c>
      <c r="E72" s="18">
        <f ca="1">IF(D72&lt;=('Ejercicio 3 - TIR'!$D$14-'Ejercicio 3 - TIR'!$C$14)/('Ejercicio 3 - TIR'!$E$14-'Ejercicio 3 - TIR'!$C$14),'Ejercicio 3 - TIR'!$C$14+SQRT(('Ejercicio 3 - TIR'!$E$14-'Ejercicio 3 - TIR'!$C$14)*('Ejercicio 3 - TIR'!$D$14-'Ejercicio 3 - TIR'!$C$14)*D72),'Ejercicio 3 - TIR'!$E$14-SQRT(('Ejercicio 3 - TIR'!$E$14-'Ejercicio 3 - TIR'!$C$14)*('Ejercicio 3 - TIR'!$E$14-'Ejercicio 3 - TIR'!$D$14)*(1-D72)))</f>
        <v>31088.0211335292</v>
      </c>
      <c r="F72" s="17">
        <f ca="1" t="shared" si="546"/>
        <v>0.843241733548679</v>
      </c>
      <c r="G72" s="18">
        <f ca="1">IF(F72&lt;=('Ejercicio 3 - TIR'!$D$18-'Ejercicio 3 - TIR'!$C$18)/('Ejercicio 3 - TIR'!$E$18-'Ejercicio 3 - TIR'!$C$18),'Ejercicio 3 - TIR'!$C$18+SQRT(('Ejercicio 3 - TIR'!$E$18-'Ejercicio 3 - TIR'!$C$18)*('Ejercicio 3 - TIR'!$D$18-'Ejercicio 3 - TIR'!$C$18)*F72),'Ejercicio 3 - TIR'!$E$18-SQRT(('Ejercicio 3 - TIR'!$E$18-'Ejercicio 3 - TIR'!$C$18)*('Ejercicio 3 - TIR'!$E$18-'Ejercicio 3 - TIR'!$D$18)*(1-F72)))</f>
        <v>41571.1707560963</v>
      </c>
      <c r="H72" s="17">
        <f ca="1" t="shared" ref="H72:L72" si="547">RAND()</f>
        <v>0.0452037348036645</v>
      </c>
      <c r="I72" s="18">
        <f ca="1">IF(H72&lt;=('Ejercicio 3 - TIR'!$D$18-'Ejercicio 3 - TIR'!$C$18)/('Ejercicio 3 - TIR'!$E$18-'Ejercicio 3 - TIR'!$C$18),'Ejercicio 3 - TIR'!$C$18+SQRT(('Ejercicio 3 - TIR'!$E$18-'Ejercicio 3 - TIR'!$C$18)*('Ejercicio 3 - TIR'!$D$18-'Ejercicio 3 - TIR'!$C$18)*H72),'Ejercicio 3 - TIR'!$E$18-SQRT(('Ejercicio 3 - TIR'!$E$18-'Ejercicio 3 - TIR'!$C$18)*('Ejercicio 3 - TIR'!$E$18-'Ejercicio 3 - TIR'!$D$18)*(1-H72)))</f>
        <v>32603.9508867392</v>
      </c>
      <c r="J72" s="17">
        <f ca="1" t="shared" si="547"/>
        <v>0.49263499421983</v>
      </c>
      <c r="K72" s="18">
        <f ca="1">IF(J72&lt;=('Ejercicio 3 - TIR'!$D$18-'Ejercicio 3 - TIR'!$C$18)/('Ejercicio 3 - TIR'!$E$18-'Ejercicio 3 - TIR'!$C$18),'Ejercicio 3 - TIR'!$C$18+SQRT(('Ejercicio 3 - TIR'!$E$18-'Ejercicio 3 - TIR'!$C$18)*('Ejercicio 3 - TIR'!$D$18-'Ejercicio 3 - TIR'!$C$18)*J72),'Ejercicio 3 - TIR'!$E$18-SQRT(('Ejercicio 3 - TIR'!$E$18-'Ejercicio 3 - TIR'!$C$18)*('Ejercicio 3 - TIR'!$E$18-'Ejercicio 3 - TIR'!$D$18)*(1-J72)))</f>
        <v>38596.2345903875</v>
      </c>
      <c r="L72" s="17">
        <f ca="1" t="shared" si="547"/>
        <v>0.862364206927003</v>
      </c>
      <c r="M72" s="18">
        <f ca="1">IF(L72&lt;=('Ejercicio 3 - TIR'!$D$18-'Ejercicio 3 - TIR'!$C$18)/('Ejercicio 3 - TIR'!$E$18-'Ejercicio 3 - TIR'!$C$18),'Ejercicio 3 - TIR'!$C$18+SQRT(('Ejercicio 3 - TIR'!$E$18-'Ejercicio 3 - TIR'!$C$18)*('Ejercicio 3 - TIR'!$D$18-'Ejercicio 3 - TIR'!$C$18)*L72),'Ejercicio 3 - TIR'!$E$18-SQRT(('Ejercicio 3 - TIR'!$E$18-'Ejercicio 3 - TIR'!$C$18)*('Ejercicio 3 - TIR'!$E$18-'Ejercicio 3 - TIR'!$D$18)*(1-L72)))</f>
        <v>41787.1065251903</v>
      </c>
      <c r="N72" s="17">
        <f ca="1" t="shared" ref="N72:R72" si="548">RAND()</f>
        <v>0.735025238133897</v>
      </c>
      <c r="O72" s="18">
        <f ca="1">IF(N72&lt;=('Ejercicio 3 - TIR'!$D$18-'Ejercicio 3 - TIR'!$C$18)/('Ejercicio 3 - TIR'!$E$18-'Ejercicio 3 - TIR'!$C$18),'Ejercicio 3 - TIR'!$C$18+SQRT(('Ejercicio 3 - TIR'!$E$18-'Ejercicio 3 - TIR'!$C$18)*('Ejercicio 3 - TIR'!$D$18-'Ejercicio 3 - TIR'!$C$18)*N72),'Ejercicio 3 - TIR'!$E$18-SQRT(('Ejercicio 3 - TIR'!$E$18-'Ejercicio 3 - TIR'!$C$18)*('Ejercicio 3 - TIR'!$E$18-'Ejercicio 3 - TIR'!$D$18)*(1-N72)))</f>
        <v>40542.0736726637</v>
      </c>
      <c r="P72" s="17">
        <f ca="1" t="shared" si="548"/>
        <v>0.41959005347793</v>
      </c>
      <c r="Q72" s="19">
        <f ca="1">IF(P72&lt;=('Ejercicio 3 - TIR'!$D$22-'Ejercicio 3 - TIR'!$C$22)/('Ejercicio 3 - TIR'!$E$22-'Ejercicio 3 - TIR'!$C$22),'Ejercicio 3 - TIR'!$C$22+SQRT(('Ejercicio 3 - TIR'!$E$22-'Ejercicio 3 - TIR'!$C$22)*('Ejercicio 3 - TIR'!$D$22-'Ejercicio 3 - TIR'!$C$22)*P72),'Ejercicio 3 - TIR'!$E$22-SQRT(('Ejercicio 3 - TIR'!$E$22-'Ejercicio 3 - TIR'!$C$22)*('Ejercicio 3 - TIR'!$E$22-'Ejercicio 3 - TIR'!$D$22)*(1-P72)))</f>
        <v>0.147482032244</v>
      </c>
      <c r="R72" s="17">
        <f ca="1" t="shared" si="548"/>
        <v>0.673738780083893</v>
      </c>
      <c r="S72" s="19">
        <f ca="1">IF(R72&lt;=('Ejercicio 3 - TIR'!$D$23-'Ejercicio 3 - TIR'!$C$23)/('Ejercicio 3 - TIR'!$E$23-'Ejercicio 3 - TIR'!$C$23),'Ejercicio 3 - TIR'!$C$23+SQRT(('Ejercicio 3 - TIR'!$E$23-'Ejercicio 3 - TIR'!$C$23)*('Ejercicio 3 - TIR'!$D$23-'Ejercicio 3 - TIR'!$C$23)*R72),'Ejercicio 3 - TIR'!$E$23-SQRT(('Ejercicio 3 - TIR'!$E$23-'Ejercicio 3 - TIR'!$C$23)*('Ejercicio 3 - TIR'!$E$23-'Ejercicio 3 - TIR'!$D$23)*(1-R72)))</f>
        <v>0.155766341674254</v>
      </c>
      <c r="T72" s="17">
        <f ca="1" t="shared" ref="T72:X72" si="549">RAND()</f>
        <v>0.0998523839223104</v>
      </c>
      <c r="U72" s="19">
        <f ca="1">IF(T72&lt;=('Ejercicio 3 - TIR'!$D$24-'Ejercicio 3 - TIR'!$C$24)/('Ejercicio 3 - TIR'!$E$24-'Ejercicio 3 - TIR'!$C$24),'Ejercicio 3 - TIR'!$C$24+SQRT(('Ejercicio 3 - TIR'!$E$24-'Ejercicio 3 - TIR'!$C$24)*('Ejercicio 3 - TIR'!$D$24-'Ejercicio 3 - TIR'!$C$24)*T72),'Ejercicio 3 - TIR'!$E$24-SQRT(('Ejercicio 3 - TIR'!$E$24-'Ejercicio 3 - TIR'!$C$24)*('Ejercicio 3 - TIR'!$E$24-'Ejercicio 3 - TIR'!$D$24)*(1-T72)))</f>
        <v>0.164480676995115</v>
      </c>
      <c r="V72" s="17">
        <f ca="1" t="shared" si="549"/>
        <v>0.653890352778723</v>
      </c>
      <c r="W72" s="19">
        <f ca="1">IF(V72&lt;=('Ejercicio 3 - TIR'!$D$25-'Ejercicio 3 - TIR'!$C$25)/('Ejercicio 3 - TIR'!$E$25-'Ejercicio 3 - TIR'!$C$25),'Ejercicio 3 - TIR'!$C$25+SQRT(('Ejercicio 3 - TIR'!$E$25-'Ejercicio 3 - TIR'!$C$25)*('Ejercicio 3 - TIR'!$D$25-'Ejercicio 3 - TIR'!$C$25)*V72),'Ejercicio 3 - TIR'!$E$25-SQRT(('Ejercicio 3 - TIR'!$E$25-'Ejercicio 3 - TIR'!$C$25)*('Ejercicio 3 - TIR'!$E$25-'Ejercicio 3 - TIR'!$D$25)*(1-V72)))</f>
        <v>0.215195061194215</v>
      </c>
      <c r="X72" s="17">
        <f ca="1" t="shared" si="549"/>
        <v>0.536664055944702</v>
      </c>
      <c r="Y72" s="19">
        <f ca="1">IF(X72&lt;=('Ejercicio 3 - TIR'!$D$26-'Ejercicio 3 - TIR'!$C$26)/('Ejercicio 3 - TIR'!$E$26-'Ejercicio 3 - TIR'!$C$26),'Ejercicio 3 - TIR'!$C$26+SQRT(('Ejercicio 3 - TIR'!$E$26-'Ejercicio 3 - TIR'!$C$26)*('Ejercicio 3 - TIR'!$D$26-'Ejercicio 3 - TIR'!$C$26)*X72),'Ejercicio 3 - TIR'!$E$26-SQRT(('Ejercicio 3 - TIR'!$E$26-'Ejercicio 3 - TIR'!$C$26)*('Ejercicio 3 - TIR'!$E$26-'Ejercicio 3 - TIR'!$D$26)*(1-X72)))</f>
        <v>0.229979863075971</v>
      </c>
      <c r="Z72" s="17">
        <f ca="1" t="shared" si="480"/>
        <v>1.147482032244</v>
      </c>
      <c r="AA72" s="17">
        <f ca="1" t="shared" si="481"/>
        <v>1.32622111054359</v>
      </c>
      <c r="AB72" s="17">
        <f ca="1" t="shared" si="482"/>
        <v>1.54435885665101</v>
      </c>
      <c r="AC72" s="17">
        <f ca="1" t="shared" si="483"/>
        <v>1.87669725531385</v>
      </c>
      <c r="AD72" s="17">
        <f ca="1" t="shared" si="484"/>
        <v>2.30829983312598</v>
      </c>
      <c r="AE72" s="16">
        <f ca="1" t="shared" si="485"/>
        <v>4584.92453521731</v>
      </c>
      <c r="AF72" s="16">
        <f ca="1" t="shared" si="486"/>
        <v>5299.10145692064</v>
      </c>
      <c r="AG72" s="16">
        <f ca="1" t="shared" si="487"/>
        <v>6170.70125202075</v>
      </c>
      <c r="AH72" s="16">
        <f ca="1" t="shared" si="488"/>
        <v>7498.60568556057</v>
      </c>
      <c r="AI72" s="16">
        <f ca="1" t="shared" si="489"/>
        <v>9223.13399438649</v>
      </c>
      <c r="AJ72" s="18">
        <f ca="1" t="shared" si="490"/>
        <v>47702.1715019678</v>
      </c>
      <c r="AK72" s="18">
        <f ca="1" t="shared" si="491"/>
        <v>43240.0479531198</v>
      </c>
      <c r="AL72" s="18">
        <f ca="1" t="shared" si="492"/>
        <v>59606.436723045</v>
      </c>
      <c r="AM72" s="18">
        <f ca="1" t="shared" si="493"/>
        <v>78421.7481233321</v>
      </c>
      <c r="AN72" s="18">
        <f ca="1" t="shared" si="494"/>
        <v>93583.2618931909</v>
      </c>
      <c r="AO72" s="18">
        <f ca="1">C72/'Ejercicio 3 - TIR'!$D$7</f>
        <v>13951.0817192439</v>
      </c>
      <c r="AP72" s="18">
        <f ca="1" t="shared" si="495"/>
        <v>33751.0897827239</v>
      </c>
      <c r="AQ72" s="18">
        <f ca="1" t="shared" si="496"/>
        <v>29288.9662338759</v>
      </c>
      <c r="AR72" s="18">
        <f ca="1" t="shared" si="497"/>
        <v>45655.3550038011</v>
      </c>
      <c r="AS72" s="18">
        <f ca="1" t="shared" si="498"/>
        <v>64470.6664040882</v>
      </c>
      <c r="AT72" s="18">
        <f ca="1" t="shared" si="499"/>
        <v>79632.180173947</v>
      </c>
      <c r="AU72" s="18">
        <f ca="1">AP72*'Ejercicio 3 - TIR'!$D$5</f>
        <v>16875.5448913619</v>
      </c>
      <c r="AV72" s="18">
        <f ca="1">AQ72*'Ejercicio 3 - TIR'!$D$5</f>
        <v>14644.4831169379</v>
      </c>
      <c r="AW72" s="18">
        <f ca="1">AR72*'Ejercicio 3 - TIR'!$D$5</f>
        <v>22827.6775019005</v>
      </c>
      <c r="AX72" s="18">
        <f ca="1">AS72*'Ejercicio 3 - TIR'!$D$5</f>
        <v>32235.3332020441</v>
      </c>
      <c r="AY72" s="18">
        <f ca="1">AT72*'Ejercicio 3 - TIR'!$D$5</f>
        <v>39816.0900869735</v>
      </c>
      <c r="AZ72" s="18">
        <f ca="1" t="shared" ref="AZ72:BD72" si="550">AJ72-AU72-AE72</f>
        <v>26241.7020753885</v>
      </c>
      <c r="BA72" s="18">
        <f ca="1" t="shared" si="550"/>
        <v>23296.4633792612</v>
      </c>
      <c r="BB72" s="18">
        <f ca="1" t="shared" si="550"/>
        <v>30608.0579691237</v>
      </c>
      <c r="BC72" s="18">
        <f ca="1" t="shared" si="550"/>
        <v>38687.8092357274</v>
      </c>
      <c r="BD72" s="18">
        <f ca="1" t="shared" si="550"/>
        <v>44544.0378118309</v>
      </c>
      <c r="BE72" s="18">
        <f ca="1" t="shared" ref="BE72:BI72" si="551">AZ72/Z72</f>
        <v>22868.9437725405</v>
      </c>
      <c r="BF72" s="18">
        <f ca="1" t="shared" si="551"/>
        <v>17566.047768394</v>
      </c>
      <c r="BG72" s="18">
        <f ca="1" t="shared" si="551"/>
        <v>19819.2653458136</v>
      </c>
      <c r="BH72" s="18">
        <f ca="1" t="shared" si="551"/>
        <v>20614.8376495907</v>
      </c>
      <c r="BI72" s="18">
        <f ca="1" t="shared" si="551"/>
        <v>19297.3361487047</v>
      </c>
      <c r="BJ72" s="18">
        <f ca="1" t="shared" si="502"/>
        <v>71760.4739947423</v>
      </c>
      <c r="BK72" s="18">
        <f ca="1" t="shared" si="503"/>
        <v>32203.2796044576</v>
      </c>
      <c r="BL72" s="18">
        <f ca="1" t="shared" si="504"/>
        <v>103963.7535992</v>
      </c>
      <c r="BM72" s="18">
        <f ca="1">BK72*'Ejercicio 3 - TIR'!$D$5</f>
        <v>16101.6398022288</v>
      </c>
      <c r="BN72" s="18">
        <f ca="1" t="shared" si="505"/>
        <v>87862.1137969711</v>
      </c>
      <c r="BO72" s="18">
        <f ca="1" t="shared" si="506"/>
        <v>38063.5619931511</v>
      </c>
      <c r="BP72" s="18">
        <f ca="1" t="shared" si="507"/>
        <v>-100843.429729749</v>
      </c>
      <c r="BQ72" s="18">
        <f ca="1" t="shared" ref="BQ72:BT72" si="552">BE72</f>
        <v>22868.9437725405</v>
      </c>
      <c r="BR72" s="18">
        <f ca="1" t="shared" si="552"/>
        <v>17566.047768394</v>
      </c>
      <c r="BS72" s="18">
        <f ca="1" t="shared" si="552"/>
        <v>19819.2653458136</v>
      </c>
      <c r="BT72" s="18">
        <f ca="1" t="shared" si="552"/>
        <v>20614.8376495907</v>
      </c>
      <c r="BU72" s="18">
        <f ca="1" t="shared" si="509"/>
        <v>57360.8981418558</v>
      </c>
      <c r="BV72" s="20">
        <f ca="1" t="shared" si="510"/>
        <v>9.68497543315279</v>
      </c>
    </row>
    <row r="73" ht="15" customHeight="1" spans="1:74">
      <c r="A73" s="16">
        <v>72</v>
      </c>
      <c r="B73" s="17">
        <f ca="1" t="shared" ref="B73:F73" si="553">RAND()</f>
        <v>0.488797824552365</v>
      </c>
      <c r="C73" s="18">
        <f ca="1">IF(B73&lt;=('Ejercicio 3 - TIR'!$D$13-'Ejercicio 3 - TIR'!$C$13)/('Ejercicio 3 - TIR'!$E$13-'Ejercicio 3 - TIR'!$C$13),'Ejercicio 3 - TIR'!$C$13+SQRT(('Ejercicio 3 - TIR'!$E$13-'Ejercicio 3 - TIR'!$C$13)*('Ejercicio 3 - TIR'!$D$13-'Ejercicio 3 - TIR'!$C$13)*B73),'Ejercicio 3 - TIR'!$E$13-SQRT(('Ejercicio 3 - TIR'!$E$13-'Ejercicio 3 - TIR'!$C$13)*('Ejercicio 3 - TIR'!$E$13-'Ejercicio 3 - TIR'!$D$13)*(1-B73)))</f>
        <v>75232.2263710046</v>
      </c>
      <c r="D73" s="17">
        <f ca="1" t="shared" si="553"/>
        <v>0.0561812500732166</v>
      </c>
      <c r="E73" s="18">
        <f ca="1">IF(D73&lt;=('Ejercicio 3 - TIR'!$D$14-'Ejercicio 3 - TIR'!$C$14)/('Ejercicio 3 - TIR'!$E$14-'Ejercicio 3 - TIR'!$C$14),'Ejercicio 3 - TIR'!$C$14+SQRT(('Ejercicio 3 - TIR'!$E$14-'Ejercicio 3 - TIR'!$C$14)*('Ejercicio 3 - TIR'!$D$14-'Ejercicio 3 - TIR'!$C$14)*D73),'Ejercicio 3 - TIR'!$E$14-SQRT(('Ejercicio 3 - TIR'!$E$14-'Ejercicio 3 - TIR'!$C$14)*('Ejercicio 3 - TIR'!$E$14-'Ejercicio 3 - TIR'!$D$14)*(1-D73)))</f>
        <v>27052.7040106872</v>
      </c>
      <c r="F73" s="17">
        <f ca="1" t="shared" si="553"/>
        <v>0.376942011312268</v>
      </c>
      <c r="G73" s="18">
        <f ca="1">IF(F73&lt;=('Ejercicio 3 - TIR'!$D$18-'Ejercicio 3 - TIR'!$C$18)/('Ejercicio 3 - TIR'!$E$18-'Ejercicio 3 - TIR'!$C$18),'Ejercicio 3 - TIR'!$C$18+SQRT(('Ejercicio 3 - TIR'!$E$18-'Ejercicio 3 - TIR'!$C$18)*('Ejercicio 3 - TIR'!$D$18-'Ejercicio 3 - TIR'!$C$18)*F73),'Ejercicio 3 - TIR'!$E$18-SQRT(('Ejercicio 3 - TIR'!$E$18-'Ejercicio 3 - TIR'!$C$18)*('Ejercicio 3 - TIR'!$E$18-'Ejercicio 3 - TIR'!$D$18)*(1-F73)))</f>
        <v>37519.3950352964</v>
      </c>
      <c r="H73" s="17">
        <f ca="1" t="shared" ref="H73:L73" si="554">RAND()</f>
        <v>0.116443749725769</v>
      </c>
      <c r="I73" s="18">
        <f ca="1">IF(H73&lt;=('Ejercicio 3 - TIR'!$D$18-'Ejercicio 3 - TIR'!$C$18)/('Ejercicio 3 - TIR'!$E$18-'Ejercicio 3 - TIR'!$C$18),'Ejercicio 3 - TIR'!$C$18+SQRT(('Ejercicio 3 - TIR'!$E$18-'Ejercicio 3 - TIR'!$C$18)*('Ejercicio 3 - TIR'!$D$18-'Ejercicio 3 - TIR'!$C$18)*H73),'Ejercicio 3 - TIR'!$E$18-SQRT(('Ejercicio 3 - TIR'!$E$18-'Ejercicio 3 - TIR'!$C$18)*('Ejercicio 3 - TIR'!$E$18-'Ejercicio 3 - TIR'!$D$18)*(1-H73)))</f>
        <v>34179.3016711964</v>
      </c>
      <c r="J73" s="17">
        <f ca="1" t="shared" si="554"/>
        <v>0.167421794993191</v>
      </c>
      <c r="K73" s="18">
        <f ca="1">IF(J73&lt;=('Ejercicio 3 - TIR'!$D$18-'Ejercicio 3 - TIR'!$C$18)/('Ejercicio 3 - TIR'!$E$18-'Ejercicio 3 - TIR'!$C$18),'Ejercicio 3 - TIR'!$C$18+SQRT(('Ejercicio 3 - TIR'!$E$18-'Ejercicio 3 - TIR'!$C$18)*('Ejercicio 3 - TIR'!$D$18-'Ejercicio 3 - TIR'!$C$18)*J73),'Ejercicio 3 - TIR'!$E$18-SQRT(('Ejercicio 3 - TIR'!$E$18-'Ejercicio 3 - TIR'!$C$18)*('Ejercicio 3 - TIR'!$E$18-'Ejercicio 3 - TIR'!$D$18)*(1-J73)))</f>
        <v>35011.3141239578</v>
      </c>
      <c r="L73" s="17">
        <f ca="1" t="shared" si="554"/>
        <v>0.074292666026808</v>
      </c>
      <c r="M73" s="18">
        <f ca="1">IF(L73&lt;=('Ejercicio 3 - TIR'!$D$18-'Ejercicio 3 - TIR'!$C$18)/('Ejercicio 3 - TIR'!$E$18-'Ejercicio 3 - TIR'!$C$18),'Ejercicio 3 - TIR'!$C$18+SQRT(('Ejercicio 3 - TIR'!$E$18-'Ejercicio 3 - TIR'!$C$18)*('Ejercicio 3 - TIR'!$D$18-'Ejercicio 3 - TIR'!$C$18)*L73),'Ejercicio 3 - TIR'!$E$18-SQRT(('Ejercicio 3 - TIR'!$E$18-'Ejercicio 3 - TIR'!$C$18)*('Ejercicio 3 - TIR'!$E$18-'Ejercicio 3 - TIR'!$D$18)*(1-L73)))</f>
        <v>33338.2480291346</v>
      </c>
      <c r="N73" s="17">
        <f ca="1" t="shared" ref="N73:R73" si="555">RAND()</f>
        <v>0.466228092697389</v>
      </c>
      <c r="O73" s="18">
        <f ca="1">IF(N73&lt;=('Ejercicio 3 - TIR'!$D$18-'Ejercicio 3 - TIR'!$C$18)/('Ejercicio 3 - TIR'!$E$18-'Ejercicio 3 - TIR'!$C$18),'Ejercicio 3 - TIR'!$C$18+SQRT(('Ejercicio 3 - TIR'!$E$18-'Ejercicio 3 - TIR'!$C$18)*('Ejercicio 3 - TIR'!$D$18-'Ejercicio 3 - TIR'!$C$18)*N73),'Ejercicio 3 - TIR'!$E$18-SQRT(('Ejercicio 3 - TIR'!$E$18-'Ejercicio 3 - TIR'!$C$18)*('Ejercicio 3 - TIR'!$E$18-'Ejercicio 3 - TIR'!$D$18)*(1-N73)))</f>
        <v>38362.6678700405</v>
      </c>
      <c r="P73" s="17">
        <f ca="1" t="shared" si="555"/>
        <v>0.364065495542086</v>
      </c>
      <c r="Q73" s="19">
        <f ca="1">IF(P73&lt;=('Ejercicio 3 - TIR'!$D$22-'Ejercicio 3 - TIR'!$C$22)/('Ejercicio 3 - TIR'!$E$22-'Ejercicio 3 - TIR'!$C$22),'Ejercicio 3 - TIR'!$C$22+SQRT(('Ejercicio 3 - TIR'!$E$22-'Ejercicio 3 - TIR'!$C$22)*('Ejercicio 3 - TIR'!$D$22-'Ejercicio 3 - TIR'!$C$22)*P73),'Ejercicio 3 - TIR'!$E$22-SQRT(('Ejercicio 3 - TIR'!$E$22-'Ejercicio 3 - TIR'!$C$22)*('Ejercicio 3 - TIR'!$E$22-'Ejercicio 3 - TIR'!$D$22)*(1-P73)))</f>
        <v>0.145599177564441</v>
      </c>
      <c r="R73" s="17">
        <f ca="1" t="shared" si="555"/>
        <v>0.939181871401461</v>
      </c>
      <c r="S73" s="19">
        <f ca="1">IF(R73&lt;=('Ejercicio 3 - TIR'!$D$23-'Ejercicio 3 - TIR'!$C$23)/('Ejercicio 3 - TIR'!$E$23-'Ejercicio 3 - TIR'!$C$23),'Ejercicio 3 - TIR'!$C$23+SQRT(('Ejercicio 3 - TIR'!$E$23-'Ejercicio 3 - TIR'!$C$23)*('Ejercicio 3 - TIR'!$D$23-'Ejercicio 3 - TIR'!$C$23)*R73),'Ejercicio 3 - TIR'!$E$23-SQRT(('Ejercicio 3 - TIR'!$E$23-'Ejercicio 3 - TIR'!$C$23)*('Ejercicio 3 - TIR'!$E$23-'Ejercicio 3 - TIR'!$D$23)*(1-R73)))</f>
        <v>0.16953708303209</v>
      </c>
      <c r="T73" s="17">
        <f ca="1" t="shared" ref="T73:X73" si="556">RAND()</f>
        <v>0.0593861159160514</v>
      </c>
      <c r="U73" s="19">
        <f ca="1">IF(T73&lt;=('Ejercicio 3 - TIR'!$D$24-'Ejercicio 3 - TIR'!$C$24)/('Ejercicio 3 - TIR'!$E$24-'Ejercicio 3 - TIR'!$C$24),'Ejercicio 3 - TIR'!$C$24+SQRT(('Ejercicio 3 - TIR'!$E$24-'Ejercicio 3 - TIR'!$C$24)*('Ejercicio 3 - TIR'!$D$24-'Ejercicio 3 - TIR'!$C$24)*T73),'Ejercicio 3 - TIR'!$E$24-SQRT(('Ejercicio 3 - TIR'!$E$24-'Ejercicio 3 - TIR'!$C$24)*('Ejercicio 3 - TIR'!$E$24-'Ejercicio 3 - TIR'!$D$24)*(1-T73)))</f>
        <v>0.16116740092518</v>
      </c>
      <c r="V73" s="17">
        <f ca="1" t="shared" si="556"/>
        <v>0.539679983259855</v>
      </c>
      <c r="W73" s="19">
        <f ca="1">IF(V73&lt;=('Ejercicio 3 - TIR'!$D$25-'Ejercicio 3 - TIR'!$C$25)/('Ejercicio 3 - TIR'!$E$25-'Ejercicio 3 - TIR'!$C$25),'Ejercicio 3 - TIR'!$C$25+SQRT(('Ejercicio 3 - TIR'!$E$25-'Ejercicio 3 - TIR'!$C$25)*('Ejercicio 3 - TIR'!$D$25-'Ejercicio 3 - TIR'!$C$25)*V73),'Ejercicio 3 - TIR'!$E$25-SQRT(('Ejercicio 3 - TIR'!$E$25-'Ejercicio 3 - TIR'!$C$25)*('Ejercicio 3 - TIR'!$E$25-'Ejercicio 3 - TIR'!$D$25)*(1-V73)))</f>
        <v>0.209861239947022</v>
      </c>
      <c r="X73" s="17">
        <f ca="1" t="shared" si="556"/>
        <v>0.195985418890795</v>
      </c>
      <c r="Y73" s="19">
        <f ca="1">IF(X73&lt;=('Ejercicio 3 - TIR'!$D$26-'Ejercicio 3 - TIR'!$C$26)/('Ejercicio 3 - TIR'!$E$26-'Ejercicio 3 - TIR'!$C$26),'Ejercicio 3 - TIR'!$C$26+SQRT(('Ejercicio 3 - TIR'!$E$26-'Ejercicio 3 - TIR'!$C$26)*('Ejercicio 3 - TIR'!$D$26-'Ejercicio 3 - TIR'!$C$26)*X73),'Ejercicio 3 - TIR'!$E$26-SQRT(('Ejercicio 3 - TIR'!$E$26-'Ejercicio 3 - TIR'!$C$26)*('Ejercicio 3 - TIR'!$E$26-'Ejercicio 3 - TIR'!$D$26)*(1-X73)))</f>
        <v>0.213003491713328</v>
      </c>
      <c r="Z73" s="17">
        <f ca="1" t="shared" si="480"/>
        <v>1.14559917756444</v>
      </c>
      <c r="AA73" s="17">
        <f ca="1" t="shared" si="481"/>
        <v>1.33982072045268</v>
      </c>
      <c r="AB73" s="17">
        <f ca="1" t="shared" si="482"/>
        <v>1.55575614367374</v>
      </c>
      <c r="AC73" s="17">
        <f ca="1" t="shared" si="483"/>
        <v>1.88224905704031</v>
      </c>
      <c r="AD73" s="17">
        <f ca="1" t="shared" si="484"/>
        <v>2.28317467846401</v>
      </c>
      <c r="AE73" s="16">
        <f ca="1" t="shared" si="485"/>
        <v>3938.8514548503</v>
      </c>
      <c r="AF73" s="16">
        <f ca="1" t="shared" si="486"/>
        <v>4606.63284100232</v>
      </c>
      <c r="AG73" s="16">
        <f ca="1" t="shared" si="487"/>
        <v>5349.07188300324</v>
      </c>
      <c r="AH73" s="16">
        <f ca="1" t="shared" si="488"/>
        <v>6471.63474093606</v>
      </c>
      <c r="AI73" s="16">
        <f ca="1" t="shared" si="489"/>
        <v>7850.11553784871</v>
      </c>
      <c r="AJ73" s="18">
        <f ca="1" t="shared" si="490"/>
        <v>42982.1880951509</v>
      </c>
      <c r="AK73" s="18">
        <f ca="1" t="shared" si="491"/>
        <v>45794.1365896718</v>
      </c>
      <c r="AL73" s="18">
        <f ca="1" t="shared" si="492"/>
        <v>54469.0670464384</v>
      </c>
      <c r="AM73" s="18">
        <f ca="1" t="shared" si="493"/>
        <v>62750.8859162145</v>
      </c>
      <c r="AN73" s="18">
        <f ca="1" t="shared" si="494"/>
        <v>87588.6718792014</v>
      </c>
      <c r="AO73" s="18">
        <f ca="1">C73/'Ejercicio 3 - TIR'!$D$7</f>
        <v>15046.4452742009</v>
      </c>
      <c r="AP73" s="18">
        <f ca="1" t="shared" si="495"/>
        <v>27935.74282095</v>
      </c>
      <c r="AQ73" s="18">
        <f ca="1" t="shared" si="496"/>
        <v>30747.6913154709</v>
      </c>
      <c r="AR73" s="18">
        <f ca="1" t="shared" si="497"/>
        <v>39422.6217722375</v>
      </c>
      <c r="AS73" s="18">
        <f ca="1" t="shared" si="498"/>
        <v>47704.4406420136</v>
      </c>
      <c r="AT73" s="18">
        <f ca="1" t="shared" si="499"/>
        <v>72542.2266050005</v>
      </c>
      <c r="AU73" s="18">
        <f ca="1">AP73*'Ejercicio 3 - TIR'!$D$5</f>
        <v>13967.871410475</v>
      </c>
      <c r="AV73" s="18">
        <f ca="1">AQ73*'Ejercicio 3 - TIR'!$D$5</f>
        <v>15373.8456577355</v>
      </c>
      <c r="AW73" s="18">
        <f ca="1">AR73*'Ejercicio 3 - TIR'!$D$5</f>
        <v>19711.3108861187</v>
      </c>
      <c r="AX73" s="18">
        <f ca="1">AS73*'Ejercicio 3 - TIR'!$D$5</f>
        <v>23852.2203210068</v>
      </c>
      <c r="AY73" s="18">
        <f ca="1">AT73*'Ejercicio 3 - TIR'!$D$5</f>
        <v>36271.1133025002</v>
      </c>
      <c r="AZ73" s="18">
        <f ca="1" t="shared" ref="AZ73:BD73" si="557">AJ73-AU73-AE73</f>
        <v>25075.4652298256</v>
      </c>
      <c r="BA73" s="18">
        <f ca="1" t="shared" si="557"/>
        <v>25813.658090934</v>
      </c>
      <c r="BB73" s="18">
        <f ca="1" t="shared" si="557"/>
        <v>29408.6842773164</v>
      </c>
      <c r="BC73" s="18">
        <f ca="1" t="shared" si="557"/>
        <v>32427.0308542716</v>
      </c>
      <c r="BD73" s="18">
        <f ca="1" t="shared" si="557"/>
        <v>43467.4430388524</v>
      </c>
      <c r="BE73" s="18">
        <f ca="1" t="shared" ref="BE73:BI73" si="558">AZ73/Z73</f>
        <v>21888.5153908162</v>
      </c>
      <c r="BF73" s="18">
        <f ca="1" t="shared" si="558"/>
        <v>19266.5016273316</v>
      </c>
      <c r="BG73" s="18">
        <f ca="1" t="shared" si="558"/>
        <v>18903.1451984957</v>
      </c>
      <c r="BH73" s="18">
        <f ca="1" t="shared" si="558"/>
        <v>17227.8109174674</v>
      </c>
      <c r="BI73" s="18">
        <f ca="1" t="shared" si="558"/>
        <v>19038.1592126341</v>
      </c>
      <c r="BJ73" s="18">
        <f ca="1" t="shared" si="502"/>
        <v>61766.0487811827</v>
      </c>
      <c r="BK73" s="18">
        <f ca="1" t="shared" si="503"/>
        <v>34353.66285095</v>
      </c>
      <c r="BL73" s="18">
        <f ca="1" t="shared" si="504"/>
        <v>96119.7116321327</v>
      </c>
      <c r="BM73" s="18">
        <f ca="1">BK73*'Ejercicio 3 - TIR'!$D$5</f>
        <v>17176.831425475</v>
      </c>
      <c r="BN73" s="18">
        <f ca="1" t="shared" si="505"/>
        <v>78942.8802066577</v>
      </c>
      <c r="BO73" s="18">
        <f ca="1" t="shared" si="506"/>
        <v>34575.9266477876</v>
      </c>
      <c r="BP73" s="18">
        <f ca="1" t="shared" si="507"/>
        <v>-102284.930381692</v>
      </c>
      <c r="BQ73" s="18">
        <f ca="1" t="shared" ref="BQ73:BT73" si="559">BE73</f>
        <v>21888.5153908162</v>
      </c>
      <c r="BR73" s="18">
        <f ca="1" t="shared" si="559"/>
        <v>19266.5016273316</v>
      </c>
      <c r="BS73" s="18">
        <f ca="1" t="shared" si="559"/>
        <v>18903.1451984957</v>
      </c>
      <c r="BT73" s="18">
        <f ca="1" t="shared" si="559"/>
        <v>17227.8109174674</v>
      </c>
      <c r="BU73" s="18">
        <f ca="1" t="shared" si="509"/>
        <v>53614.0858604217</v>
      </c>
      <c r="BV73" s="20">
        <f ca="1" t="shared" si="510"/>
        <v>7.56703648880059</v>
      </c>
    </row>
    <row r="74" ht="15" customHeight="1" spans="1:74">
      <c r="A74" s="16">
        <v>73</v>
      </c>
      <c r="B74" s="17">
        <f ca="1" t="shared" ref="B74:F74" si="560">RAND()</f>
        <v>0.943397867349743</v>
      </c>
      <c r="C74" s="18">
        <f ca="1">IF(B74&lt;=('Ejercicio 3 - TIR'!$D$13-'Ejercicio 3 - TIR'!$C$13)/('Ejercicio 3 - TIR'!$E$13-'Ejercicio 3 - TIR'!$C$13),'Ejercicio 3 - TIR'!$C$13+SQRT(('Ejercicio 3 - TIR'!$E$13-'Ejercicio 3 - TIR'!$C$13)*('Ejercicio 3 - TIR'!$D$13-'Ejercicio 3 - TIR'!$C$13)*B74),'Ejercicio 3 - TIR'!$E$13-SQRT(('Ejercicio 3 - TIR'!$E$13-'Ejercicio 3 - TIR'!$C$13)*('Ejercicio 3 - TIR'!$E$13-'Ejercicio 3 - TIR'!$D$13)*(1-B74)))</f>
        <v>91758.4856257901</v>
      </c>
      <c r="D74" s="17">
        <f ca="1" t="shared" si="560"/>
        <v>0.951147147285321</v>
      </c>
      <c r="E74" s="18">
        <f ca="1">IF(D74&lt;=('Ejercicio 3 - TIR'!$D$14-'Ejercicio 3 - TIR'!$C$14)/('Ejercicio 3 - TIR'!$E$14-'Ejercicio 3 - TIR'!$C$14),'Ejercicio 3 - TIR'!$C$14+SQRT(('Ejercicio 3 - TIR'!$E$14-'Ejercicio 3 - TIR'!$C$14)*('Ejercicio 3 - TIR'!$D$14-'Ejercicio 3 - TIR'!$C$14)*D74),'Ejercicio 3 - TIR'!$E$14-SQRT(('Ejercicio 3 - TIR'!$E$14-'Ejercicio 3 - TIR'!$C$14)*('Ejercicio 3 - TIR'!$E$14-'Ejercicio 3 - TIR'!$D$14)*(1-D74)))</f>
        <v>37292.9854253806</v>
      </c>
      <c r="F74" s="17">
        <f ca="1" t="shared" si="560"/>
        <v>0.147309288524061</v>
      </c>
      <c r="G74" s="18">
        <f ca="1">IF(F74&lt;=('Ejercicio 3 - TIR'!$D$18-'Ejercicio 3 - TIR'!$C$18)/('Ejercicio 3 - TIR'!$E$18-'Ejercicio 3 - TIR'!$C$18),'Ejercicio 3 - TIR'!$C$18+SQRT(('Ejercicio 3 - TIR'!$E$18-'Ejercicio 3 - TIR'!$C$18)*('Ejercicio 3 - TIR'!$D$18-'Ejercicio 3 - TIR'!$C$18)*F74),'Ejercicio 3 - TIR'!$E$18-SQRT(('Ejercicio 3 - TIR'!$E$18-'Ejercicio 3 - TIR'!$C$18)*('Ejercicio 3 - TIR'!$E$18-'Ejercicio 3 - TIR'!$D$18)*(1-F74)))</f>
        <v>34700.6800868182</v>
      </c>
      <c r="H74" s="17">
        <f ca="1" t="shared" ref="H74:L74" si="561">RAND()</f>
        <v>0.818919113696714</v>
      </c>
      <c r="I74" s="18">
        <f ca="1">IF(H74&lt;=('Ejercicio 3 - TIR'!$D$18-'Ejercicio 3 - TIR'!$C$18)/('Ejercicio 3 - TIR'!$E$18-'Ejercicio 3 - TIR'!$C$18),'Ejercicio 3 - TIR'!$C$18+SQRT(('Ejercicio 3 - TIR'!$E$18-'Ejercicio 3 - TIR'!$C$18)*('Ejercicio 3 - TIR'!$D$18-'Ejercicio 3 - TIR'!$C$18)*H74),'Ejercicio 3 - TIR'!$E$18-SQRT(('Ejercicio 3 - TIR'!$E$18-'Ejercicio 3 - TIR'!$C$18)*('Ejercicio 3 - TIR'!$E$18-'Ejercicio 3 - TIR'!$D$18)*(1-H74)))</f>
        <v>41314.7501478534</v>
      </c>
      <c r="J74" s="17">
        <f ca="1" t="shared" si="561"/>
        <v>0.23536628793465</v>
      </c>
      <c r="K74" s="18">
        <f ca="1">IF(J74&lt;=('Ejercicio 3 - TIR'!$D$18-'Ejercicio 3 - TIR'!$C$18)/('Ejercicio 3 - TIR'!$E$18-'Ejercicio 3 - TIR'!$C$18),'Ejercicio 3 - TIR'!$C$18+SQRT(('Ejercicio 3 - TIR'!$E$18-'Ejercicio 3 - TIR'!$C$18)*('Ejercicio 3 - TIR'!$D$18-'Ejercicio 3 - TIR'!$C$18)*J74),'Ejercicio 3 - TIR'!$E$18-SQRT(('Ejercicio 3 - TIR'!$E$18-'Ejercicio 3 - TIR'!$C$18)*('Ejercicio 3 - TIR'!$E$18-'Ejercicio 3 - TIR'!$D$18)*(1-J74)))</f>
        <v>35941.7962932263</v>
      </c>
      <c r="L74" s="17">
        <f ca="1" t="shared" si="561"/>
        <v>0.535895442923058</v>
      </c>
      <c r="M74" s="18">
        <f ca="1">IF(L74&lt;=('Ejercicio 3 - TIR'!$D$18-'Ejercicio 3 - TIR'!$C$18)/('Ejercicio 3 - TIR'!$E$18-'Ejercicio 3 - TIR'!$C$18),'Ejercicio 3 - TIR'!$C$18+SQRT(('Ejercicio 3 - TIR'!$E$18-'Ejercicio 3 - TIR'!$C$18)*('Ejercicio 3 - TIR'!$D$18-'Ejercicio 3 - TIR'!$C$18)*L74),'Ejercicio 3 - TIR'!$E$18-SQRT(('Ejercicio 3 - TIR'!$E$18-'Ejercicio 3 - TIR'!$C$18)*('Ejercicio 3 - TIR'!$E$18-'Ejercicio 3 - TIR'!$D$18)*(1-L74)))</f>
        <v>38965.7301118458</v>
      </c>
      <c r="N74" s="17">
        <f ca="1" t="shared" ref="N74:R74" si="562">RAND()</f>
        <v>0.187200994490307</v>
      </c>
      <c r="O74" s="18">
        <f ca="1">IF(N74&lt;=('Ejercicio 3 - TIR'!$D$18-'Ejercicio 3 - TIR'!$C$18)/('Ejercicio 3 - TIR'!$E$18-'Ejercicio 3 - TIR'!$C$18),'Ejercicio 3 - TIR'!$C$18+SQRT(('Ejercicio 3 - TIR'!$E$18-'Ejercicio 3 - TIR'!$C$18)*('Ejercicio 3 - TIR'!$D$18-'Ejercicio 3 - TIR'!$C$18)*N74),'Ejercicio 3 - TIR'!$E$18-SQRT(('Ejercicio 3 - TIR'!$E$18-'Ejercicio 3 - TIR'!$C$18)*('Ejercicio 3 - TIR'!$E$18-'Ejercicio 3 - TIR'!$D$18)*(1-N74)))</f>
        <v>35299.0705952597</v>
      </c>
      <c r="P74" s="17">
        <f ca="1" t="shared" si="562"/>
        <v>0.197143112579956</v>
      </c>
      <c r="Q74" s="19">
        <f ca="1">IF(P74&lt;=('Ejercicio 3 - TIR'!$D$22-'Ejercicio 3 - TIR'!$C$22)/('Ejercicio 3 - TIR'!$E$22-'Ejercicio 3 - TIR'!$C$22),'Ejercicio 3 - TIR'!$C$22+SQRT(('Ejercicio 3 - TIR'!$E$22-'Ejercicio 3 - TIR'!$C$22)*('Ejercicio 3 - TIR'!$D$22-'Ejercicio 3 - TIR'!$C$22)*P74),'Ejercicio 3 - TIR'!$E$22-SQRT(('Ejercicio 3 - TIR'!$E$22-'Ejercicio 3 - TIR'!$C$22)*('Ejercicio 3 - TIR'!$E$22-'Ejercicio 3 - TIR'!$D$22)*(1-P74)))</f>
        <v>0.138837664468928</v>
      </c>
      <c r="R74" s="17">
        <f ca="1" t="shared" si="562"/>
        <v>0.0703866102706889</v>
      </c>
      <c r="S74" s="19">
        <f ca="1">IF(R74&lt;=('Ejercicio 3 - TIR'!$D$23-'Ejercicio 3 - TIR'!$C$23)/('Ejercicio 3 - TIR'!$E$23-'Ejercicio 3 - TIR'!$C$23),'Ejercicio 3 - TIR'!$C$23+SQRT(('Ejercicio 3 - TIR'!$E$23-'Ejercicio 3 - TIR'!$C$23)*('Ejercicio 3 - TIR'!$D$23-'Ejercicio 3 - TIR'!$C$23)*R74),'Ejercicio 3 - TIR'!$E$23-SQRT(('Ejercicio 3 - TIR'!$E$23-'Ejercicio 3 - TIR'!$C$23)*('Ejercicio 3 - TIR'!$E$23-'Ejercicio 3 - TIR'!$D$23)*(1-R74)))</f>
        <v>0.131255927260215</v>
      </c>
      <c r="T74" s="17">
        <f ca="1" t="shared" ref="T74:X74" si="563">RAND()</f>
        <v>0.327943285547255</v>
      </c>
      <c r="U74" s="19">
        <f ca="1">IF(T74&lt;=('Ejercicio 3 - TIR'!$D$24-'Ejercicio 3 - TIR'!$C$24)/('Ejercicio 3 - TIR'!$E$24-'Ejercicio 3 - TIR'!$C$24),'Ejercicio 3 - TIR'!$C$24+SQRT(('Ejercicio 3 - TIR'!$E$24-'Ejercicio 3 - TIR'!$C$24)*('Ejercicio 3 - TIR'!$D$24-'Ejercicio 3 - TIR'!$C$24)*T74),'Ejercicio 3 - TIR'!$E$24-SQRT(('Ejercicio 3 - TIR'!$E$24-'Ejercicio 3 - TIR'!$C$24)*('Ejercicio 3 - TIR'!$E$24-'Ejercicio 3 - TIR'!$D$24)*(1-T74)))</f>
        <v>0.176242730415283</v>
      </c>
      <c r="V74" s="17">
        <f ca="1" t="shared" si="563"/>
        <v>0.897191756053604</v>
      </c>
      <c r="W74" s="19">
        <f ca="1">IF(V74&lt;=('Ejercicio 3 - TIR'!$D$25-'Ejercicio 3 - TIR'!$C$25)/('Ejercicio 3 - TIR'!$E$25-'Ejercicio 3 - TIR'!$C$25),'Ejercicio 3 - TIR'!$C$25+SQRT(('Ejercicio 3 - TIR'!$E$25-'Ejercicio 3 - TIR'!$C$25)*('Ejercicio 3 - TIR'!$D$25-'Ejercicio 3 - TIR'!$C$25)*V74),'Ejercicio 3 - TIR'!$E$25-SQRT(('Ejercicio 3 - TIR'!$E$25-'Ejercicio 3 - TIR'!$C$25)*('Ejercicio 3 - TIR'!$E$25-'Ejercicio 3 - TIR'!$D$25)*(1-V74)))</f>
        <v>0.231030844673197</v>
      </c>
      <c r="X74" s="17">
        <f ca="1" t="shared" si="563"/>
        <v>0.571608024622462</v>
      </c>
      <c r="Y74" s="19">
        <f ca="1">IF(X74&lt;=('Ejercicio 3 - TIR'!$D$26-'Ejercicio 3 - TIR'!$C$26)/('Ejercicio 3 - TIR'!$E$26-'Ejercicio 3 - TIR'!$C$26),'Ejercicio 3 - TIR'!$C$26+SQRT(('Ejercicio 3 - TIR'!$E$26-'Ejercicio 3 - TIR'!$C$26)*('Ejercicio 3 - TIR'!$D$26-'Ejercicio 3 - TIR'!$C$26)*X74),'Ejercicio 3 - TIR'!$E$26-SQRT(('Ejercicio 3 - TIR'!$E$26-'Ejercicio 3 - TIR'!$C$26)*('Ejercicio 3 - TIR'!$E$26-'Ejercicio 3 - TIR'!$D$26)*(1-X74)))</f>
        <v>0.231903049295837</v>
      </c>
      <c r="Z74" s="17">
        <f ca="1" t="shared" si="480"/>
        <v>1.13883766446893</v>
      </c>
      <c r="AA74" s="17">
        <f ca="1" t="shared" si="481"/>
        <v>1.28831685811765</v>
      </c>
      <c r="AB74" s="17">
        <f ca="1" t="shared" si="482"/>
        <v>1.51537333883235</v>
      </c>
      <c r="AC74" s="17">
        <f ca="1" t="shared" si="483"/>
        <v>1.86547132129803</v>
      </c>
      <c r="AD74" s="17">
        <f ca="1" t="shared" si="484"/>
        <v>2.29807980908098</v>
      </c>
      <c r="AE74" s="16">
        <f ca="1" t="shared" si="485"/>
        <v>5177.67099753362</v>
      </c>
      <c r="AF74" s="16">
        <f ca="1" t="shared" si="486"/>
        <v>5857.27100536322</v>
      </c>
      <c r="AG74" s="16">
        <f ca="1" t="shared" si="487"/>
        <v>6889.5724401307</v>
      </c>
      <c r="AH74" s="16">
        <f ca="1" t="shared" si="488"/>
        <v>8481.27618041127</v>
      </c>
      <c r="AI74" s="16">
        <f ca="1" t="shared" si="489"/>
        <v>10448.1099885688</v>
      </c>
      <c r="AJ74" s="18">
        <f ca="1" t="shared" si="490"/>
        <v>39518.4414655555</v>
      </c>
      <c r="AK74" s="18">
        <f ca="1" t="shared" si="491"/>
        <v>53226.4891043984</v>
      </c>
      <c r="AL74" s="18">
        <f ca="1" t="shared" si="492"/>
        <v>54465.2398524985</v>
      </c>
      <c r="AM74" s="18">
        <f ca="1" t="shared" si="493"/>
        <v>72689.4520370874</v>
      </c>
      <c r="AN74" s="18">
        <f ca="1" t="shared" si="494"/>
        <v>81120.0814142903</v>
      </c>
      <c r="AO74" s="18">
        <f ca="1">C74/'Ejercicio 3 - TIR'!$D$7</f>
        <v>18351.697125158</v>
      </c>
      <c r="AP74" s="18">
        <f ca="1" t="shared" si="495"/>
        <v>21166.7443403975</v>
      </c>
      <c r="AQ74" s="18">
        <f ca="1" t="shared" si="496"/>
        <v>34874.7919792404</v>
      </c>
      <c r="AR74" s="18">
        <f ca="1" t="shared" si="497"/>
        <v>36113.5427273404</v>
      </c>
      <c r="AS74" s="18">
        <f ca="1" t="shared" si="498"/>
        <v>54337.7549119294</v>
      </c>
      <c r="AT74" s="18">
        <f ca="1" t="shared" si="499"/>
        <v>62768.3842891323</v>
      </c>
      <c r="AU74" s="18">
        <f ca="1">AP74*'Ejercicio 3 - TIR'!$D$5</f>
        <v>10583.3721701987</v>
      </c>
      <c r="AV74" s="18">
        <f ca="1">AQ74*'Ejercicio 3 - TIR'!$D$5</f>
        <v>17437.3959896202</v>
      </c>
      <c r="AW74" s="18">
        <f ca="1">AR74*'Ejercicio 3 - TIR'!$D$5</f>
        <v>18056.7713636702</v>
      </c>
      <c r="AX74" s="18">
        <f ca="1">AS74*'Ejercicio 3 - TIR'!$D$5</f>
        <v>27168.8774559647</v>
      </c>
      <c r="AY74" s="18">
        <f ca="1">AT74*'Ejercicio 3 - TIR'!$D$5</f>
        <v>31384.1921445661</v>
      </c>
      <c r="AZ74" s="18">
        <f ca="1" t="shared" ref="AZ74:BD74" si="564">AJ74-AU74-AE74</f>
        <v>23757.3982978231</v>
      </c>
      <c r="BA74" s="18">
        <f ca="1" t="shared" si="564"/>
        <v>29931.822109415</v>
      </c>
      <c r="BB74" s="18">
        <f ca="1" t="shared" si="564"/>
        <v>29518.8960486975</v>
      </c>
      <c r="BC74" s="18">
        <f ca="1" t="shared" si="564"/>
        <v>37039.2984007114</v>
      </c>
      <c r="BD74" s="18">
        <f ca="1" t="shared" si="564"/>
        <v>39287.7792811554</v>
      </c>
      <c r="BE74" s="18">
        <f ca="1" t="shared" ref="BE74:BI74" si="565">AZ74/Z74</f>
        <v>20861.0928835954</v>
      </c>
      <c r="BF74" s="18">
        <f ca="1" t="shared" si="565"/>
        <v>23233.2767523884</v>
      </c>
      <c r="BG74" s="18">
        <f ca="1" t="shared" si="565"/>
        <v>19479.6195051465</v>
      </c>
      <c r="BH74" s="18">
        <f ca="1" t="shared" si="565"/>
        <v>19855.1958305844</v>
      </c>
      <c r="BI74" s="18">
        <f ca="1" t="shared" si="565"/>
        <v>17095.9159581437</v>
      </c>
      <c r="BJ74" s="18">
        <f ca="1" t="shared" si="502"/>
        <v>85702.2568264182</v>
      </c>
      <c r="BK74" s="18">
        <f ca="1" t="shared" si="503"/>
        <v>42173.664625695</v>
      </c>
      <c r="BL74" s="18">
        <f ca="1" t="shared" si="504"/>
        <v>127875.921452113</v>
      </c>
      <c r="BM74" s="18">
        <f ca="1">BK74*'Ejercicio 3 - TIR'!$D$5</f>
        <v>21086.8323128475</v>
      </c>
      <c r="BN74" s="18">
        <f ca="1" t="shared" si="505"/>
        <v>106789.089139266</v>
      </c>
      <c r="BO74" s="18">
        <f ca="1" t="shared" si="506"/>
        <v>46468.8339879596</v>
      </c>
      <c r="BP74" s="18">
        <f ca="1" t="shared" si="507"/>
        <v>-129051.471051171</v>
      </c>
      <c r="BQ74" s="18">
        <f ca="1" t="shared" ref="BQ74:BT74" si="566">BE74</f>
        <v>20861.0928835954</v>
      </c>
      <c r="BR74" s="18">
        <f ca="1" t="shared" si="566"/>
        <v>23233.2767523884</v>
      </c>
      <c r="BS74" s="18">
        <f ca="1" t="shared" si="566"/>
        <v>19479.6195051465</v>
      </c>
      <c r="BT74" s="18">
        <f ca="1" t="shared" si="566"/>
        <v>19855.1958305844</v>
      </c>
      <c r="BU74" s="18">
        <f ca="1" t="shared" si="509"/>
        <v>63564.7499461034</v>
      </c>
      <c r="BV74" s="20">
        <f ca="1" t="shared" si="510"/>
        <v>3.77247281522808</v>
      </c>
    </row>
    <row r="75" ht="15" customHeight="1" spans="1:74">
      <c r="A75" s="16">
        <v>74</v>
      </c>
      <c r="B75" s="17">
        <f ca="1" t="shared" ref="B75:F75" si="567">RAND()</f>
        <v>0.55389761883736</v>
      </c>
      <c r="C75" s="18">
        <f ca="1">IF(B75&lt;=('Ejercicio 3 - TIR'!$D$13-'Ejercicio 3 - TIR'!$C$13)/('Ejercicio 3 - TIR'!$E$13-'Ejercicio 3 - TIR'!$C$13),'Ejercicio 3 - TIR'!$C$13+SQRT(('Ejercicio 3 - TIR'!$E$13-'Ejercicio 3 - TIR'!$C$13)*('Ejercicio 3 - TIR'!$D$13-'Ejercicio 3 - TIR'!$C$13)*B75),'Ejercicio 3 - TIR'!$E$13-SQRT(('Ejercicio 3 - TIR'!$E$13-'Ejercicio 3 - TIR'!$C$13)*('Ejercicio 3 - TIR'!$E$13-'Ejercicio 3 - TIR'!$D$13)*(1-B75)))</f>
        <v>76862.9548689733</v>
      </c>
      <c r="D75" s="17">
        <f ca="1" t="shared" si="567"/>
        <v>0.50820369219847</v>
      </c>
      <c r="E75" s="18">
        <f ca="1">IF(D75&lt;=('Ejercicio 3 - TIR'!$D$14-'Ejercicio 3 - TIR'!$C$14)/('Ejercicio 3 - TIR'!$E$14-'Ejercicio 3 - TIR'!$C$14),'Ejercicio 3 - TIR'!$C$14+SQRT(('Ejercicio 3 - TIR'!$E$14-'Ejercicio 3 - TIR'!$C$14)*('Ejercicio 3 - TIR'!$D$14-'Ejercicio 3 - TIR'!$C$14)*D75),'Ejercicio 3 - TIR'!$E$14-SQRT(('Ejercicio 3 - TIR'!$E$14-'Ejercicio 3 - TIR'!$C$14)*('Ejercicio 3 - TIR'!$E$14-'Ejercicio 3 - TIR'!$D$14)*(1-D75)))</f>
        <v>31411.0858561615</v>
      </c>
      <c r="F75" s="17">
        <f ca="1" t="shared" si="567"/>
        <v>0.149475159114544</v>
      </c>
      <c r="G75" s="18">
        <f ca="1">IF(F75&lt;=('Ejercicio 3 - TIR'!$D$18-'Ejercicio 3 - TIR'!$C$18)/('Ejercicio 3 - TIR'!$E$18-'Ejercicio 3 - TIR'!$C$18),'Ejercicio 3 - TIR'!$C$18+SQRT(('Ejercicio 3 - TIR'!$E$18-'Ejercicio 3 - TIR'!$C$18)*('Ejercicio 3 - TIR'!$D$18-'Ejercicio 3 - TIR'!$C$18)*F75),'Ejercicio 3 - TIR'!$E$18-SQRT(('Ejercicio 3 - TIR'!$E$18-'Ejercicio 3 - TIR'!$C$18)*('Ejercicio 3 - TIR'!$E$18-'Ejercicio 3 - TIR'!$D$18)*(1-F75)))</f>
        <v>34735.1107555348</v>
      </c>
      <c r="H75" s="17">
        <f ca="1" t="shared" ref="H75:L75" si="568">RAND()</f>
        <v>0.443611870587177</v>
      </c>
      <c r="I75" s="18">
        <f ca="1">IF(H75&lt;=('Ejercicio 3 - TIR'!$D$18-'Ejercicio 3 - TIR'!$C$18)/('Ejercicio 3 - TIR'!$E$18-'Ejercicio 3 - TIR'!$C$18),'Ejercicio 3 - TIR'!$C$18+SQRT(('Ejercicio 3 - TIR'!$E$18-'Ejercicio 3 - TIR'!$C$18)*('Ejercicio 3 - TIR'!$D$18-'Ejercicio 3 - TIR'!$C$18)*H75),'Ejercicio 3 - TIR'!$E$18-SQRT(('Ejercicio 3 - TIR'!$E$18-'Ejercicio 3 - TIR'!$C$18)*('Ejercicio 3 - TIR'!$E$18-'Ejercicio 3 - TIR'!$D$18)*(1-H75)))</f>
        <v>38157.3145451231</v>
      </c>
      <c r="J75" s="17">
        <f ca="1" t="shared" si="568"/>
        <v>0.722572210494672</v>
      </c>
      <c r="K75" s="18">
        <f ca="1">IF(J75&lt;=('Ejercicio 3 - TIR'!$D$18-'Ejercicio 3 - TIR'!$C$18)/('Ejercicio 3 - TIR'!$E$18-'Ejercicio 3 - TIR'!$C$18),'Ejercicio 3 - TIR'!$C$18+SQRT(('Ejercicio 3 - TIR'!$E$18-'Ejercicio 3 - TIR'!$C$18)*('Ejercicio 3 - TIR'!$D$18-'Ejercicio 3 - TIR'!$C$18)*J75),'Ejercicio 3 - TIR'!$E$18-SQRT(('Ejercicio 3 - TIR'!$E$18-'Ejercicio 3 - TIR'!$C$18)*('Ejercicio 3 - TIR'!$E$18-'Ejercicio 3 - TIR'!$D$18)*(1-J75)))</f>
        <v>40438.5217075054</v>
      </c>
      <c r="L75" s="17">
        <f ca="1" t="shared" si="568"/>
        <v>0.831569755320916</v>
      </c>
      <c r="M75" s="18">
        <f ca="1">IF(L75&lt;=('Ejercicio 3 - TIR'!$D$18-'Ejercicio 3 - TIR'!$C$18)/('Ejercicio 3 - TIR'!$E$18-'Ejercicio 3 - TIR'!$C$18),'Ejercicio 3 - TIR'!$C$18+SQRT(('Ejercicio 3 - TIR'!$E$18-'Ejercicio 3 - TIR'!$C$18)*('Ejercicio 3 - TIR'!$D$18-'Ejercicio 3 - TIR'!$C$18)*L75),'Ejercicio 3 - TIR'!$E$18-SQRT(('Ejercicio 3 - TIR'!$E$18-'Ejercicio 3 - TIR'!$C$18)*('Ejercicio 3 - TIR'!$E$18-'Ejercicio 3 - TIR'!$D$18)*(1-L75)))</f>
        <v>41445.8097475049</v>
      </c>
      <c r="N75" s="17">
        <f ca="1" t="shared" ref="N75:R75" si="569">RAND()</f>
        <v>0.0300524740444232</v>
      </c>
      <c r="O75" s="18">
        <f ca="1">IF(N75&lt;=('Ejercicio 3 - TIR'!$D$18-'Ejercicio 3 - TIR'!$C$18)/('Ejercicio 3 - TIR'!$E$18-'Ejercicio 3 - TIR'!$C$18),'Ejercicio 3 - TIR'!$C$18+SQRT(('Ejercicio 3 - TIR'!$E$18-'Ejercicio 3 - TIR'!$C$18)*('Ejercicio 3 - TIR'!$D$18-'Ejercicio 3 - TIR'!$C$18)*N75),'Ejercicio 3 - TIR'!$E$18-SQRT(('Ejercicio 3 - TIR'!$E$18-'Ejercicio 3 - TIR'!$C$18)*('Ejercicio 3 - TIR'!$E$18-'Ejercicio 3 - TIR'!$D$18)*(1-N75)))</f>
        <v>32123.1747706356</v>
      </c>
      <c r="P75" s="17">
        <f ca="1" t="shared" si="569"/>
        <v>0.317380293273506</v>
      </c>
      <c r="Q75" s="19">
        <f ca="1">IF(P75&lt;=('Ejercicio 3 - TIR'!$D$22-'Ejercicio 3 - TIR'!$C$22)/('Ejercicio 3 - TIR'!$E$22-'Ejercicio 3 - TIR'!$C$22),'Ejercicio 3 - TIR'!$C$22+SQRT(('Ejercicio 3 - TIR'!$E$22-'Ejercicio 3 - TIR'!$C$22)*('Ejercicio 3 - TIR'!$D$22-'Ejercicio 3 - TIR'!$C$22)*P75),'Ejercicio 3 - TIR'!$E$22-SQRT(('Ejercicio 3 - TIR'!$E$22-'Ejercicio 3 - TIR'!$C$22)*('Ejercicio 3 - TIR'!$E$22-'Ejercicio 3 - TIR'!$D$22)*(1-P75)))</f>
        <v>0.143901559110073</v>
      </c>
      <c r="R75" s="17">
        <f ca="1" t="shared" si="569"/>
        <v>0.511087049498858</v>
      </c>
      <c r="S75" s="19">
        <f ca="1">IF(R75&lt;=('Ejercicio 3 - TIR'!$D$23-'Ejercicio 3 - TIR'!$C$23)/('Ejercicio 3 - TIR'!$E$23-'Ejercicio 3 - TIR'!$C$23),'Ejercicio 3 - TIR'!$C$23+SQRT(('Ejercicio 3 - TIR'!$E$23-'Ejercicio 3 - TIR'!$C$23)*('Ejercicio 3 - TIR'!$D$23-'Ejercicio 3 - TIR'!$C$23)*R75),'Ejercicio 3 - TIR'!$E$23-SQRT(('Ejercicio 3 - TIR'!$E$23-'Ejercicio 3 - TIR'!$C$23)*('Ejercicio 3 - TIR'!$E$23-'Ejercicio 3 - TIR'!$D$23)*(1-R75)))</f>
        <v>0.150334476055494</v>
      </c>
      <c r="T75" s="17">
        <f ca="1" t="shared" ref="T75:X75" si="570">RAND()</f>
        <v>0.0857622012006458</v>
      </c>
      <c r="U75" s="19">
        <f ca="1">IF(T75&lt;=('Ejercicio 3 - TIR'!$D$24-'Ejercicio 3 - TIR'!$C$24)/('Ejercicio 3 - TIR'!$E$24-'Ejercicio 3 - TIR'!$C$24),'Ejercicio 3 - TIR'!$C$24+SQRT(('Ejercicio 3 - TIR'!$E$24-'Ejercicio 3 - TIR'!$C$24)*('Ejercicio 3 - TIR'!$D$24-'Ejercicio 3 - TIR'!$C$24)*T75),'Ejercicio 3 - TIR'!$E$24-SQRT(('Ejercicio 3 - TIR'!$E$24-'Ejercicio 3 - TIR'!$C$24)*('Ejercicio 3 - TIR'!$E$24-'Ejercicio 3 - TIR'!$D$24)*(1-T75)))</f>
        <v>0.163420157321036</v>
      </c>
      <c r="V75" s="17">
        <f ca="1" t="shared" si="570"/>
        <v>0.382549595240343</v>
      </c>
      <c r="W75" s="19">
        <f ca="1">IF(V75&lt;=('Ejercicio 3 - TIR'!$D$25-'Ejercicio 3 - TIR'!$C$25)/('Ejercicio 3 - TIR'!$E$25-'Ejercicio 3 - TIR'!$C$25),'Ejercicio 3 - TIR'!$C$25+SQRT(('Ejercicio 3 - TIR'!$E$25-'Ejercicio 3 - TIR'!$C$25)*('Ejercicio 3 - TIR'!$D$25-'Ejercicio 3 - TIR'!$C$25)*V75),'Ejercicio 3 - TIR'!$E$25-SQRT(('Ejercicio 3 - TIR'!$E$25-'Ejercicio 3 - TIR'!$C$25)*('Ejercicio 3 - TIR'!$E$25-'Ejercicio 3 - TIR'!$D$25)*(1-V75)))</f>
        <v>0.203512620888473</v>
      </c>
      <c r="X75" s="17">
        <f ca="1" t="shared" si="570"/>
        <v>0.112196703402692</v>
      </c>
      <c r="Y75" s="19">
        <f ca="1">IF(X75&lt;=('Ejercicio 3 - TIR'!$D$26-'Ejercicio 3 - TIR'!$C$26)/('Ejercicio 3 - TIR'!$E$26-'Ejercicio 3 - TIR'!$C$26),'Ejercicio 3 - TIR'!$C$26+SQRT(('Ejercicio 3 - TIR'!$E$26-'Ejercicio 3 - TIR'!$C$26)*('Ejercicio 3 - TIR'!$D$26-'Ejercicio 3 - TIR'!$C$26)*X75),'Ejercicio 3 - TIR'!$E$26-SQRT(('Ejercicio 3 - TIR'!$E$26-'Ejercicio 3 - TIR'!$C$26)*('Ejercicio 3 - TIR'!$E$26-'Ejercicio 3 - TIR'!$D$26)*(1-X75)))</f>
        <v>0.207404915948871</v>
      </c>
      <c r="Z75" s="17">
        <f ca="1" t="shared" si="480"/>
        <v>1.14390155911007</v>
      </c>
      <c r="AA75" s="17">
        <f ca="1" t="shared" si="481"/>
        <v>1.31586940065795</v>
      </c>
      <c r="AB75" s="17">
        <f ca="1" t="shared" si="482"/>
        <v>1.53090898512741</v>
      </c>
      <c r="AC75" s="17">
        <f ca="1" t="shared" si="483"/>
        <v>1.8424682850324</v>
      </c>
      <c r="AD75" s="17">
        <f ca="1" t="shared" si="484"/>
        <v>2.22460526482801</v>
      </c>
      <c r="AE75" s="16">
        <f ca="1" t="shared" si="485"/>
        <v>4520.104228042</v>
      </c>
      <c r="AF75" s="16">
        <f ca="1" t="shared" si="486"/>
        <v>5199.63172888091</v>
      </c>
      <c r="AG75" s="16">
        <f ca="1" t="shared" si="487"/>
        <v>6049.35636402608</v>
      </c>
      <c r="AH75" s="16">
        <f ca="1" t="shared" si="488"/>
        <v>7280.4767323574</v>
      </c>
      <c r="AI75" s="16">
        <f ca="1" t="shared" si="489"/>
        <v>8790.4833970997</v>
      </c>
      <c r="AJ75" s="18">
        <f ca="1" t="shared" si="490"/>
        <v>39733.5473491174</v>
      </c>
      <c r="AK75" s="18">
        <f ca="1" t="shared" si="491"/>
        <v>50210.0426212079</v>
      </c>
      <c r="AL75" s="18">
        <f ca="1" t="shared" si="492"/>
        <v>61907.6962272897</v>
      </c>
      <c r="AM75" s="18">
        <f ca="1" t="shared" si="493"/>
        <v>76362.5900072644</v>
      </c>
      <c r="AN75" s="18">
        <f ca="1" t="shared" si="494"/>
        <v>71461.3837177461</v>
      </c>
      <c r="AO75" s="18">
        <f ca="1">C75/'Ejercicio 3 - TIR'!$D$7</f>
        <v>15372.5909737947</v>
      </c>
      <c r="AP75" s="18">
        <f ca="1" t="shared" si="495"/>
        <v>24360.9563753227</v>
      </c>
      <c r="AQ75" s="18">
        <f ca="1" t="shared" si="496"/>
        <v>34837.4516474133</v>
      </c>
      <c r="AR75" s="18">
        <f ca="1" t="shared" si="497"/>
        <v>46535.1052534951</v>
      </c>
      <c r="AS75" s="18">
        <f ca="1" t="shared" si="498"/>
        <v>60989.9990334698</v>
      </c>
      <c r="AT75" s="18">
        <f ca="1" t="shared" si="499"/>
        <v>56088.7927439514</v>
      </c>
      <c r="AU75" s="18">
        <f ca="1">AP75*'Ejercicio 3 - TIR'!$D$5</f>
        <v>12180.4781876614</v>
      </c>
      <c r="AV75" s="18">
        <f ca="1">AQ75*'Ejercicio 3 - TIR'!$D$5</f>
        <v>17418.7258237066</v>
      </c>
      <c r="AW75" s="18">
        <f ca="1">AR75*'Ejercicio 3 - TIR'!$D$5</f>
        <v>23267.5526267475</v>
      </c>
      <c r="AX75" s="18">
        <f ca="1">AS75*'Ejercicio 3 - TIR'!$D$5</f>
        <v>30494.9995167349</v>
      </c>
      <c r="AY75" s="18">
        <f ca="1">AT75*'Ejercicio 3 - TIR'!$D$5</f>
        <v>28044.3963719757</v>
      </c>
      <c r="AZ75" s="18">
        <f ca="1" t="shared" ref="AZ75:BD75" si="571">AJ75-AU75-AE75</f>
        <v>23032.964933414</v>
      </c>
      <c r="BA75" s="18">
        <f ca="1" t="shared" si="571"/>
        <v>27591.6850686204</v>
      </c>
      <c r="BB75" s="18">
        <f ca="1" t="shared" si="571"/>
        <v>32590.7872365161</v>
      </c>
      <c r="BC75" s="18">
        <f ca="1" t="shared" si="571"/>
        <v>38587.1137581721</v>
      </c>
      <c r="BD75" s="18">
        <f ca="1" t="shared" si="571"/>
        <v>34626.5039486707</v>
      </c>
      <c r="BE75" s="18">
        <f ca="1" t="shared" ref="BE75:BI75" si="572">AZ75/Z75</f>
        <v>20135.4432555657</v>
      </c>
      <c r="BF75" s="18">
        <f ca="1" t="shared" si="572"/>
        <v>20968.4069367555</v>
      </c>
      <c r="BG75" s="18">
        <f ca="1" t="shared" si="572"/>
        <v>21288.5204497012</v>
      </c>
      <c r="BH75" s="18">
        <f ca="1" t="shared" si="572"/>
        <v>20943.163077292</v>
      </c>
      <c r="BI75" s="18">
        <f ca="1" t="shared" si="572"/>
        <v>15565.2350986177</v>
      </c>
      <c r="BJ75" s="18">
        <f ca="1" t="shared" si="502"/>
        <v>69877.2669695813</v>
      </c>
      <c r="BK75" s="18">
        <f ca="1" t="shared" si="503"/>
        <v>34197.9468143511</v>
      </c>
      <c r="BL75" s="18">
        <f ca="1" t="shared" si="504"/>
        <v>104075.213783932</v>
      </c>
      <c r="BM75" s="18">
        <f ca="1">BK75*'Ejercicio 3 - TIR'!$D$5</f>
        <v>17098.9734071755</v>
      </c>
      <c r="BN75" s="18">
        <f ca="1" t="shared" si="505"/>
        <v>86976.2403767568</v>
      </c>
      <c r="BO75" s="18">
        <f ca="1" t="shared" si="506"/>
        <v>39097.3813430588</v>
      </c>
      <c r="BP75" s="18">
        <f ca="1" t="shared" si="507"/>
        <v>-108274.040725135</v>
      </c>
      <c r="BQ75" s="18">
        <f ca="1" t="shared" ref="BQ75:BT75" si="573">BE75</f>
        <v>20135.4432555657</v>
      </c>
      <c r="BR75" s="18">
        <f ca="1" t="shared" si="573"/>
        <v>20968.4069367555</v>
      </c>
      <c r="BS75" s="18">
        <f ca="1" t="shared" si="573"/>
        <v>21288.5204497012</v>
      </c>
      <c r="BT75" s="18">
        <f ca="1" t="shared" si="573"/>
        <v>20943.163077292</v>
      </c>
      <c r="BU75" s="18">
        <f ca="1" t="shared" si="509"/>
        <v>54662.6164416765</v>
      </c>
      <c r="BV75" s="20">
        <f ca="1" t="shared" si="510"/>
        <v>7.34972786827732</v>
      </c>
    </row>
    <row r="76" ht="15" customHeight="1" spans="1:74">
      <c r="A76" s="16">
        <v>75</v>
      </c>
      <c r="B76" s="17">
        <f ca="1" t="shared" ref="B76:F76" si="574">RAND()</f>
        <v>0.488482049602814</v>
      </c>
      <c r="C76" s="18">
        <f ca="1">IF(B76&lt;=('Ejercicio 3 - TIR'!$D$13-'Ejercicio 3 - TIR'!$C$13)/('Ejercicio 3 - TIR'!$E$13-'Ejercicio 3 - TIR'!$C$13),'Ejercicio 3 - TIR'!$C$13+SQRT(('Ejercicio 3 - TIR'!$E$13-'Ejercicio 3 - TIR'!$C$13)*('Ejercicio 3 - TIR'!$D$13-'Ejercicio 3 - TIR'!$C$13)*B76),'Ejercicio 3 - TIR'!$E$13-SQRT(('Ejercicio 3 - TIR'!$E$13-'Ejercicio 3 - TIR'!$C$13)*('Ejercicio 3 - TIR'!$E$13-'Ejercicio 3 - TIR'!$D$13)*(1-B76)))</f>
        <v>75224.5778950868</v>
      </c>
      <c r="D76" s="17">
        <f ca="1" t="shared" si="574"/>
        <v>0.483899116038805</v>
      </c>
      <c r="E76" s="18">
        <f ca="1">IF(D76&lt;=('Ejercicio 3 - TIR'!$D$14-'Ejercicio 3 - TIR'!$C$14)/('Ejercicio 3 - TIR'!$E$14-'Ejercicio 3 - TIR'!$C$14),'Ejercicio 3 - TIR'!$C$14+SQRT(('Ejercicio 3 - TIR'!$E$14-'Ejercicio 3 - TIR'!$C$14)*('Ejercicio 3 - TIR'!$D$14-'Ejercicio 3 - TIR'!$C$14)*D76),'Ejercicio 3 - TIR'!$E$14-SQRT(('Ejercicio 3 - TIR'!$E$14-'Ejercicio 3 - TIR'!$C$14)*('Ejercicio 3 - TIR'!$E$14-'Ejercicio 3 - TIR'!$D$14)*(1-D76)))</f>
        <v>31201.4130342322</v>
      </c>
      <c r="F76" s="17">
        <f ca="1" t="shared" si="574"/>
        <v>0.757322419502088</v>
      </c>
      <c r="G76" s="18">
        <f ca="1">IF(F76&lt;=('Ejercicio 3 - TIR'!$D$18-'Ejercicio 3 - TIR'!$C$18)/('Ejercicio 3 - TIR'!$E$18-'Ejercicio 3 - TIR'!$C$18),'Ejercicio 3 - TIR'!$C$18+SQRT(('Ejercicio 3 - TIR'!$E$18-'Ejercicio 3 - TIR'!$C$18)*('Ejercicio 3 - TIR'!$D$18-'Ejercicio 3 - TIR'!$C$18)*F76),'Ejercicio 3 - TIR'!$E$18-SQRT(('Ejercicio 3 - TIR'!$E$18-'Ejercicio 3 - TIR'!$C$18)*('Ejercicio 3 - TIR'!$E$18-'Ejercicio 3 - TIR'!$D$18)*(1-F76)))</f>
        <v>40733.758265482</v>
      </c>
      <c r="H76" s="17">
        <f ca="1" t="shared" ref="H76:L76" si="575">RAND()</f>
        <v>0.803200542459561</v>
      </c>
      <c r="I76" s="18">
        <f ca="1">IF(H76&lt;=('Ejercicio 3 - TIR'!$D$18-'Ejercicio 3 - TIR'!$C$18)/('Ejercicio 3 - TIR'!$E$18-'Ejercicio 3 - TIR'!$C$18),'Ejercicio 3 - TIR'!$C$18+SQRT(('Ejercicio 3 - TIR'!$E$18-'Ejercicio 3 - TIR'!$C$18)*('Ejercicio 3 - TIR'!$D$18-'Ejercicio 3 - TIR'!$C$18)*H76),'Ejercicio 3 - TIR'!$E$18-SQRT(('Ejercicio 3 - TIR'!$E$18-'Ejercicio 3 - TIR'!$C$18)*('Ejercicio 3 - TIR'!$E$18-'Ejercicio 3 - TIR'!$D$18)*(1-H76)))</f>
        <v>41158.1307524158</v>
      </c>
      <c r="J76" s="17">
        <f ca="1" t="shared" si="575"/>
        <v>0.366424494334111</v>
      </c>
      <c r="K76" s="18">
        <f ca="1">IF(J76&lt;=('Ejercicio 3 - TIR'!$D$18-'Ejercicio 3 - TIR'!$C$18)/('Ejercicio 3 - TIR'!$E$18-'Ejercicio 3 - TIR'!$C$18),'Ejercicio 3 - TIR'!$C$18+SQRT(('Ejercicio 3 - TIR'!$E$18-'Ejercicio 3 - TIR'!$C$18)*('Ejercicio 3 - TIR'!$D$18-'Ejercicio 3 - TIR'!$C$18)*J76),'Ejercicio 3 - TIR'!$E$18-SQRT(('Ejercicio 3 - TIR'!$E$18-'Ejercicio 3 - TIR'!$C$18)*('Ejercicio 3 - TIR'!$E$18-'Ejercicio 3 - TIR'!$D$18)*(1-J76)))</f>
        <v>37413.7489942752</v>
      </c>
      <c r="L76" s="17">
        <f ca="1" t="shared" si="575"/>
        <v>0.199848254590827</v>
      </c>
      <c r="M76" s="18">
        <f ca="1">IF(L76&lt;=('Ejercicio 3 - TIR'!$D$18-'Ejercicio 3 - TIR'!$C$18)/('Ejercicio 3 - TIR'!$E$18-'Ejercicio 3 - TIR'!$C$18),'Ejercicio 3 - TIR'!$C$18+SQRT(('Ejercicio 3 - TIR'!$E$18-'Ejercicio 3 - TIR'!$C$18)*('Ejercicio 3 - TIR'!$D$18-'Ejercicio 3 - TIR'!$C$18)*L76),'Ejercicio 3 - TIR'!$E$18-SQRT(('Ejercicio 3 - TIR'!$E$18-'Ejercicio 3 - TIR'!$C$18)*('Ejercicio 3 - TIR'!$E$18-'Ejercicio 3 - TIR'!$D$18)*(1-L76)))</f>
        <v>35475.14732118</v>
      </c>
      <c r="N76" s="17">
        <f ca="1" t="shared" ref="N76:R76" si="576">RAND()</f>
        <v>0.108064494478986</v>
      </c>
      <c r="O76" s="18">
        <f ca="1">IF(N76&lt;=('Ejercicio 3 - TIR'!$D$18-'Ejercicio 3 - TIR'!$C$18)/('Ejercicio 3 - TIR'!$E$18-'Ejercicio 3 - TIR'!$C$18),'Ejercicio 3 - TIR'!$C$18+SQRT(('Ejercicio 3 - TIR'!$E$18-'Ejercicio 3 - TIR'!$C$18)*('Ejercicio 3 - TIR'!$D$18-'Ejercicio 3 - TIR'!$C$18)*N76),'Ejercicio 3 - TIR'!$E$18-SQRT(('Ejercicio 3 - TIR'!$E$18-'Ejercicio 3 - TIR'!$C$18)*('Ejercicio 3 - TIR'!$E$18-'Ejercicio 3 - TIR'!$D$18)*(1-N76)))</f>
        <v>34026.1239637954</v>
      </c>
      <c r="P76" s="17">
        <f ca="1" t="shared" si="576"/>
        <v>0.327840563522593</v>
      </c>
      <c r="Q76" s="19">
        <f ca="1">IF(P76&lt;=('Ejercicio 3 - TIR'!$D$22-'Ejercicio 3 - TIR'!$C$22)/('Ejercicio 3 - TIR'!$E$22-'Ejercicio 3 - TIR'!$C$22),'Ejercicio 3 - TIR'!$C$22+SQRT(('Ejercicio 3 - TIR'!$E$22-'Ejercicio 3 - TIR'!$C$22)*('Ejercicio 3 - TIR'!$D$22-'Ejercicio 3 - TIR'!$C$22)*P76),'Ejercicio 3 - TIR'!$E$22-SQRT(('Ejercicio 3 - TIR'!$E$22-'Ejercicio 3 - TIR'!$C$22)*('Ejercicio 3 - TIR'!$E$22-'Ejercicio 3 - TIR'!$D$22)*(1-P76)))</f>
        <v>0.144292241854976</v>
      </c>
      <c r="R76" s="17">
        <f ca="1" t="shared" si="576"/>
        <v>0.580054169907858</v>
      </c>
      <c r="S76" s="19">
        <f ca="1">IF(R76&lt;=('Ejercicio 3 - TIR'!$D$23-'Ejercicio 3 - TIR'!$C$23)/('Ejercicio 3 - TIR'!$E$23-'Ejercicio 3 - TIR'!$C$23),'Ejercicio 3 - TIR'!$C$23+SQRT(('Ejercicio 3 - TIR'!$E$23-'Ejercicio 3 - TIR'!$C$23)*('Ejercicio 3 - TIR'!$D$23-'Ejercicio 3 - TIR'!$C$23)*R76),'Ejercicio 3 - TIR'!$E$23-SQRT(('Ejercicio 3 - TIR'!$E$23-'Ejercicio 3 - TIR'!$C$23)*('Ejercicio 3 - TIR'!$E$23-'Ejercicio 3 - TIR'!$D$23)*(1-R76)))</f>
        <v>0.152506319013892</v>
      </c>
      <c r="T76" s="17">
        <f ca="1" t="shared" ref="T76:X76" si="577">RAND()</f>
        <v>0.711945732973786</v>
      </c>
      <c r="U76" s="19">
        <f ca="1">IF(T76&lt;=('Ejercicio 3 - TIR'!$D$24-'Ejercicio 3 - TIR'!$C$24)/('Ejercicio 3 - TIR'!$E$24-'Ejercicio 3 - TIR'!$C$24),'Ejercicio 3 - TIR'!$C$24+SQRT(('Ejercicio 3 - TIR'!$E$24-'Ejercicio 3 - TIR'!$C$24)*('Ejercicio 3 - TIR'!$D$24-'Ejercicio 3 - TIR'!$C$24)*T76),'Ejercicio 3 - TIR'!$E$24-SQRT(('Ejercicio 3 - TIR'!$E$24-'Ejercicio 3 - TIR'!$C$24)*('Ejercicio 3 - TIR'!$E$24-'Ejercicio 3 - TIR'!$D$24)*(1-T76)))</f>
        <v>0.191600141766667</v>
      </c>
      <c r="V76" s="17">
        <f ca="1" t="shared" si="577"/>
        <v>0.641240310562956</v>
      </c>
      <c r="W76" s="19">
        <f ca="1">IF(V76&lt;=('Ejercicio 3 - TIR'!$D$25-'Ejercicio 3 - TIR'!$C$25)/('Ejercicio 3 - TIR'!$E$25-'Ejercicio 3 - TIR'!$C$25),'Ejercicio 3 - TIR'!$C$25+SQRT(('Ejercicio 3 - TIR'!$E$25-'Ejercicio 3 - TIR'!$C$25)*('Ejercicio 3 - TIR'!$D$25-'Ejercicio 3 - TIR'!$C$25)*V76),'Ejercicio 3 - TIR'!$E$25-SQRT(('Ejercicio 3 - TIR'!$E$25-'Ejercicio 3 - TIR'!$C$25)*('Ejercicio 3 - TIR'!$E$25-'Ejercicio 3 - TIR'!$D$25)*(1-V76)))</f>
        <v>0.21456472219624</v>
      </c>
      <c r="X76" s="17">
        <f ca="1" t="shared" si="577"/>
        <v>0.0159898623962387</v>
      </c>
      <c r="Y76" s="19">
        <f ca="1">IF(X76&lt;=('Ejercicio 3 - TIR'!$D$26-'Ejercicio 3 - TIR'!$C$26)/('Ejercicio 3 - TIR'!$E$26-'Ejercicio 3 - TIR'!$C$26),'Ejercicio 3 - TIR'!$C$26+SQRT(('Ejercicio 3 - TIR'!$E$26-'Ejercicio 3 - TIR'!$C$26)*('Ejercicio 3 - TIR'!$D$26-'Ejercicio 3 - TIR'!$C$26)*X76),'Ejercicio 3 - TIR'!$E$26-SQRT(('Ejercicio 3 - TIR'!$E$26-'Ejercicio 3 - TIR'!$C$26)*('Ejercicio 3 - TIR'!$E$26-'Ejercicio 3 - TIR'!$D$26)*(1-X76)))</f>
        <v>0.196570588137286</v>
      </c>
      <c r="Z76" s="17">
        <f ca="1" t="shared" si="480"/>
        <v>1.14429224185498</v>
      </c>
      <c r="AA76" s="17">
        <f ca="1" t="shared" si="481"/>
        <v>1.31880403953643</v>
      </c>
      <c r="AB76" s="17">
        <f ca="1" t="shared" si="482"/>
        <v>1.57148708047407</v>
      </c>
      <c r="AC76" s="17">
        <f ca="1" t="shared" si="483"/>
        <v>1.90867276933097</v>
      </c>
      <c r="AD76" s="17">
        <f ca="1" t="shared" si="484"/>
        <v>2.28386169815998</v>
      </c>
      <c r="AE76" s="16">
        <f ca="1" t="shared" si="485"/>
        <v>4502.12183575244</v>
      </c>
      <c r="AF76" s="16">
        <f ca="1" t="shared" si="486"/>
        <v>5188.72386467512</v>
      </c>
      <c r="AG76" s="16">
        <f ca="1" t="shared" si="487"/>
        <v>6182.88409273496</v>
      </c>
      <c r="AH76" s="16">
        <f ca="1" t="shared" si="488"/>
        <v>7509.51290046419</v>
      </c>
      <c r="AI76" s="16">
        <f ca="1" t="shared" si="489"/>
        <v>8985.66226793297</v>
      </c>
      <c r="AJ76" s="18">
        <f ca="1" t="shared" si="490"/>
        <v>46611.323564787</v>
      </c>
      <c r="AK76" s="18">
        <f ca="1" t="shared" si="491"/>
        <v>54279.5090960547</v>
      </c>
      <c r="AL76" s="18">
        <f ca="1" t="shared" si="492"/>
        <v>58795.2231766031</v>
      </c>
      <c r="AM76" s="18">
        <f ca="1" t="shared" si="493"/>
        <v>67710.4476799406</v>
      </c>
      <c r="AN76" s="18">
        <f ca="1" t="shared" si="494"/>
        <v>77710.9612577557</v>
      </c>
      <c r="AO76" s="18">
        <f ca="1">C76/'Ejercicio 3 - TIR'!$D$7</f>
        <v>15044.9155790173</v>
      </c>
      <c r="AP76" s="18">
        <f ca="1" t="shared" si="495"/>
        <v>31566.4079857697</v>
      </c>
      <c r="AQ76" s="18">
        <f ca="1" t="shared" si="496"/>
        <v>39234.5935170374</v>
      </c>
      <c r="AR76" s="18">
        <f ca="1" t="shared" si="497"/>
        <v>43750.3075975858</v>
      </c>
      <c r="AS76" s="18">
        <f ca="1" t="shared" si="498"/>
        <v>52665.5321009232</v>
      </c>
      <c r="AT76" s="18">
        <f ca="1" t="shared" si="499"/>
        <v>62666.0456787384</v>
      </c>
      <c r="AU76" s="18">
        <f ca="1">AP76*'Ejercicio 3 - TIR'!$D$5</f>
        <v>15783.2039928848</v>
      </c>
      <c r="AV76" s="18">
        <f ca="1">AQ76*'Ejercicio 3 - TIR'!$D$5</f>
        <v>19617.2967585187</v>
      </c>
      <c r="AW76" s="18">
        <f ca="1">AR76*'Ejercicio 3 - TIR'!$D$5</f>
        <v>21875.1537987929</v>
      </c>
      <c r="AX76" s="18">
        <f ca="1">AS76*'Ejercicio 3 - TIR'!$D$5</f>
        <v>26332.7660504616</v>
      </c>
      <c r="AY76" s="18">
        <f ca="1">AT76*'Ejercicio 3 - TIR'!$D$5</f>
        <v>31333.0228393692</v>
      </c>
      <c r="AZ76" s="18">
        <f ca="1" t="shared" ref="AZ76:BD76" si="578">AJ76-AU76-AE76</f>
        <v>26325.9977361497</v>
      </c>
      <c r="BA76" s="18">
        <f ca="1" t="shared" si="578"/>
        <v>29473.4884728609</v>
      </c>
      <c r="BB76" s="18">
        <f ca="1" t="shared" si="578"/>
        <v>30737.1852850753</v>
      </c>
      <c r="BC76" s="18">
        <f ca="1" t="shared" si="578"/>
        <v>33868.1687290148</v>
      </c>
      <c r="BD76" s="18">
        <f ca="1" t="shared" si="578"/>
        <v>37392.2761504536</v>
      </c>
      <c r="BE76" s="18">
        <f ca="1" t="shared" ref="BE76:BI76" si="579">AZ76/Z76</f>
        <v>23006.3586671474</v>
      </c>
      <c r="BF76" s="18">
        <f ca="1" t="shared" si="579"/>
        <v>22348.6489192291</v>
      </c>
      <c r="BG76" s="18">
        <f ca="1" t="shared" si="579"/>
        <v>19559.2987476568</v>
      </c>
      <c r="BH76" s="18">
        <f ca="1" t="shared" si="579"/>
        <v>17744.3558022187</v>
      </c>
      <c r="BI76" s="18">
        <f ca="1" t="shared" si="579"/>
        <v>16372.390754037</v>
      </c>
      <c r="BJ76" s="18">
        <f ca="1" t="shared" si="502"/>
        <v>71259.7121573523</v>
      </c>
      <c r="BK76" s="18">
        <f ca="1" t="shared" si="503"/>
        <v>34360.5064429681</v>
      </c>
      <c r="BL76" s="18">
        <f ca="1" t="shared" si="504"/>
        <v>105620.21860032</v>
      </c>
      <c r="BM76" s="18">
        <f ca="1">BK76*'Ejercicio 3 - TIR'!$D$5</f>
        <v>17180.253221484</v>
      </c>
      <c r="BN76" s="18">
        <f ca="1" t="shared" si="505"/>
        <v>88439.9653788364</v>
      </c>
      <c r="BO76" s="18">
        <f ca="1" t="shared" si="506"/>
        <v>38723.8708237409</v>
      </c>
      <c r="BP76" s="18">
        <f ca="1" t="shared" si="507"/>
        <v>-106425.990929319</v>
      </c>
      <c r="BQ76" s="18">
        <f ca="1" t="shared" ref="BQ76:BT76" si="580">BE76</f>
        <v>23006.3586671474</v>
      </c>
      <c r="BR76" s="18">
        <f ca="1" t="shared" si="580"/>
        <v>22348.6489192291</v>
      </c>
      <c r="BS76" s="18">
        <f ca="1" t="shared" si="580"/>
        <v>19559.2987476568</v>
      </c>
      <c r="BT76" s="18">
        <f ca="1" t="shared" si="580"/>
        <v>17744.3558022187</v>
      </c>
      <c r="BU76" s="18">
        <f ca="1" t="shared" si="509"/>
        <v>55096.2615777778</v>
      </c>
      <c r="BV76" s="20">
        <f ca="1" t="shared" si="510"/>
        <v>8.03236860472007</v>
      </c>
    </row>
    <row r="77" ht="15" customHeight="1" spans="1:74">
      <c r="A77" s="16">
        <v>76</v>
      </c>
      <c r="B77" s="17">
        <f ca="1" t="shared" ref="B77:F77" si="581">RAND()</f>
        <v>0.245850473667043</v>
      </c>
      <c r="C77" s="18">
        <f ca="1">IF(B77&lt;=('Ejercicio 3 - TIR'!$D$13-'Ejercicio 3 - TIR'!$C$13)/('Ejercicio 3 - TIR'!$E$13-'Ejercicio 3 - TIR'!$C$13),'Ejercicio 3 - TIR'!$C$13+SQRT(('Ejercicio 3 - TIR'!$E$13-'Ejercicio 3 - TIR'!$C$13)*('Ejercicio 3 - TIR'!$D$13-'Ejercicio 3 - TIR'!$C$13)*B77),'Ejercicio 3 - TIR'!$E$13-SQRT(('Ejercicio 3 - TIR'!$E$13-'Ejercicio 3 - TIR'!$C$13)*('Ejercicio 3 - TIR'!$E$13-'Ejercicio 3 - TIR'!$D$13)*(1-B77)))</f>
        <v>69916.6622140122</v>
      </c>
      <c r="D77" s="17">
        <f ca="1" t="shared" si="581"/>
        <v>0.931363680049168</v>
      </c>
      <c r="E77" s="18">
        <f ca="1">IF(D77&lt;=('Ejercicio 3 - TIR'!$D$14-'Ejercicio 3 - TIR'!$C$14)/('Ejercicio 3 - TIR'!$E$14-'Ejercicio 3 - TIR'!$C$14),'Ejercicio 3 - TIR'!$C$14+SQRT(('Ejercicio 3 - TIR'!$E$14-'Ejercicio 3 - TIR'!$C$14)*('Ejercicio 3 - TIR'!$D$14-'Ejercicio 3 - TIR'!$C$14)*D77),'Ejercicio 3 - TIR'!$E$14-SQRT(('Ejercicio 3 - TIR'!$E$14-'Ejercicio 3 - TIR'!$C$14)*('Ejercicio 3 - TIR'!$E$14-'Ejercicio 3 - TIR'!$D$14)*(1-D77)))</f>
        <v>36791.3479477162</v>
      </c>
      <c r="F77" s="17">
        <f ca="1" t="shared" si="581"/>
        <v>0.185225839248151</v>
      </c>
      <c r="G77" s="18">
        <f ca="1">IF(F77&lt;=('Ejercicio 3 - TIR'!$D$18-'Ejercicio 3 - TIR'!$C$18)/('Ejercicio 3 - TIR'!$E$18-'Ejercicio 3 - TIR'!$C$18),'Ejercicio 3 - TIR'!$C$18+SQRT(('Ejercicio 3 - TIR'!$E$18-'Ejercicio 3 - TIR'!$C$18)*('Ejercicio 3 - TIR'!$D$18-'Ejercicio 3 - TIR'!$C$18)*F77),'Ejercicio 3 - TIR'!$E$18-SQRT(('Ejercicio 3 - TIR'!$E$18-'Ejercicio 3 - TIR'!$C$18)*('Ejercicio 3 - TIR'!$E$18-'Ejercicio 3 - TIR'!$D$18)*(1-F77)))</f>
        <v>35271.041252658</v>
      </c>
      <c r="H77" s="17">
        <f ca="1" t="shared" ref="H77:L77" si="582">RAND()</f>
        <v>0.306236856361418</v>
      </c>
      <c r="I77" s="18">
        <f ca="1">IF(H77&lt;=('Ejercicio 3 - TIR'!$D$18-'Ejercicio 3 - TIR'!$C$18)/('Ejercicio 3 - TIR'!$E$18-'Ejercicio 3 - TIR'!$C$18),'Ejercicio 3 - TIR'!$C$18+SQRT(('Ejercicio 3 - TIR'!$E$18-'Ejercicio 3 - TIR'!$C$18)*('Ejercicio 3 - TIR'!$D$18-'Ejercicio 3 - TIR'!$C$18)*H77),'Ejercicio 3 - TIR'!$E$18-SQRT(('Ejercicio 3 - TIR'!$E$18-'Ejercicio 3 - TIR'!$C$18)*('Ejercicio 3 - TIR'!$E$18-'Ejercicio 3 - TIR'!$D$18)*(1-H77)))</f>
        <v>36777.5754111786</v>
      </c>
      <c r="J77" s="17">
        <f ca="1" t="shared" si="582"/>
        <v>0.9434462823066</v>
      </c>
      <c r="K77" s="18">
        <f ca="1">IF(J77&lt;=('Ejercicio 3 - TIR'!$D$18-'Ejercicio 3 - TIR'!$C$18)/('Ejercicio 3 - TIR'!$E$18-'Ejercicio 3 - TIR'!$C$18),'Ejercicio 3 - TIR'!$C$18+SQRT(('Ejercicio 3 - TIR'!$E$18-'Ejercicio 3 - TIR'!$C$18)*('Ejercicio 3 - TIR'!$D$18-'Ejercicio 3 - TIR'!$C$18)*J77),'Ejercicio 3 - TIR'!$E$18-SQRT(('Ejercicio 3 - TIR'!$E$18-'Ejercicio 3 - TIR'!$C$18)*('Ejercicio 3 - TIR'!$E$18-'Ejercicio 3 - TIR'!$D$18)*(1-J77)))</f>
        <v>42940.5027732466</v>
      </c>
      <c r="L77" s="17">
        <f ca="1" t="shared" si="582"/>
        <v>0.886077676037629</v>
      </c>
      <c r="M77" s="18">
        <f ca="1">IF(L77&lt;=('Ejercicio 3 - TIR'!$D$18-'Ejercicio 3 - TIR'!$C$18)/('Ejercicio 3 - TIR'!$E$18-'Ejercicio 3 - TIR'!$C$18),'Ejercicio 3 - TIR'!$C$18+SQRT(('Ejercicio 3 - TIR'!$E$18-'Ejercicio 3 - TIR'!$C$18)*('Ejercicio 3 - TIR'!$D$18-'Ejercicio 3 - TIR'!$C$18)*L77),'Ejercicio 3 - TIR'!$E$18-SQRT(('Ejercicio 3 - TIR'!$E$18-'Ejercicio 3 - TIR'!$C$18)*('Ejercicio 3 - TIR'!$E$18-'Ejercicio 3 - TIR'!$D$18)*(1-L77)))</f>
        <v>42076.9580404692</v>
      </c>
      <c r="N77" s="17">
        <f ca="1" t="shared" ref="N77:R77" si="583">RAND()</f>
        <v>0.079119526325091</v>
      </c>
      <c r="O77" s="18">
        <f ca="1">IF(N77&lt;=('Ejercicio 3 - TIR'!$D$18-'Ejercicio 3 - TIR'!$C$18)/('Ejercicio 3 - TIR'!$E$18-'Ejercicio 3 - TIR'!$C$18),'Ejercicio 3 - TIR'!$C$18+SQRT(('Ejercicio 3 - TIR'!$E$18-'Ejercicio 3 - TIR'!$C$18)*('Ejercicio 3 - TIR'!$D$18-'Ejercicio 3 - TIR'!$C$18)*N77),'Ejercicio 3 - TIR'!$E$18-SQRT(('Ejercicio 3 - TIR'!$E$18-'Ejercicio 3 - TIR'!$C$18)*('Ejercicio 3 - TIR'!$E$18-'Ejercicio 3 - TIR'!$D$18)*(1-N77)))</f>
        <v>33444.9860592989</v>
      </c>
      <c r="P77" s="17">
        <f ca="1" t="shared" si="583"/>
        <v>0.400580539136251</v>
      </c>
      <c r="Q77" s="19">
        <f ca="1">IF(P77&lt;=('Ejercicio 3 - TIR'!$D$22-'Ejercicio 3 - TIR'!$C$22)/('Ejercicio 3 - TIR'!$E$22-'Ejercicio 3 - TIR'!$C$22),'Ejercicio 3 - TIR'!$C$22+SQRT(('Ejercicio 3 - TIR'!$E$22-'Ejercicio 3 - TIR'!$C$22)*('Ejercicio 3 - TIR'!$D$22-'Ejercicio 3 - TIR'!$C$22)*P77),'Ejercicio 3 - TIR'!$E$22-SQRT(('Ejercicio 3 - TIR'!$E$22-'Ejercicio 3 - TIR'!$C$22)*('Ejercicio 3 - TIR'!$E$22-'Ejercicio 3 - TIR'!$D$22)*(1-P77)))</f>
        <v>0.146852280544588</v>
      </c>
      <c r="R77" s="17">
        <f ca="1" t="shared" si="583"/>
        <v>0.745424235354164</v>
      </c>
      <c r="S77" s="19">
        <f ca="1">IF(R77&lt;=('Ejercicio 3 - TIR'!$D$23-'Ejercicio 3 - TIR'!$C$23)/('Ejercicio 3 - TIR'!$E$23-'Ejercicio 3 - TIR'!$C$23),'Ejercicio 3 - TIR'!$C$23+SQRT(('Ejercicio 3 - TIR'!$E$23-'Ejercicio 3 - TIR'!$C$23)*('Ejercicio 3 - TIR'!$D$23-'Ejercicio 3 - TIR'!$C$23)*R77),'Ejercicio 3 - TIR'!$E$23-SQRT(('Ejercicio 3 - TIR'!$E$23-'Ejercicio 3 - TIR'!$C$23)*('Ejercicio 3 - TIR'!$E$23-'Ejercicio 3 - TIR'!$D$23)*(1-R77)))</f>
        <v>0.158593543582309</v>
      </c>
      <c r="T77" s="17">
        <f ca="1" t="shared" ref="T77:X77" si="584">RAND()</f>
        <v>0.723730567664709</v>
      </c>
      <c r="U77" s="19">
        <f ca="1">IF(T77&lt;=('Ejercicio 3 - TIR'!$D$24-'Ejercicio 3 - TIR'!$C$24)/('Ejercicio 3 - TIR'!$E$24-'Ejercicio 3 - TIR'!$C$24),'Ejercicio 3 - TIR'!$C$24+SQRT(('Ejercicio 3 - TIR'!$E$24-'Ejercicio 3 - TIR'!$C$24)*('Ejercicio 3 - TIR'!$D$24-'Ejercicio 3 - TIR'!$C$24)*T77),'Ejercicio 3 - TIR'!$E$24-SQRT(('Ejercicio 3 - TIR'!$E$24-'Ejercicio 3 - TIR'!$C$24)*('Ejercicio 3 - TIR'!$E$24-'Ejercicio 3 - TIR'!$D$24)*(1-T77)))</f>
        <v>0.192187153857636</v>
      </c>
      <c r="V77" s="17">
        <f ca="1" t="shared" si="584"/>
        <v>0.400084491624187</v>
      </c>
      <c r="W77" s="19">
        <f ca="1">IF(V77&lt;=('Ejercicio 3 - TIR'!$D$25-'Ejercicio 3 - TIR'!$C$25)/('Ejercicio 3 - TIR'!$E$25-'Ejercicio 3 - TIR'!$C$25),'Ejercicio 3 - TIR'!$C$25+SQRT(('Ejercicio 3 - TIR'!$E$25-'Ejercicio 3 - TIR'!$C$25)*('Ejercicio 3 - TIR'!$D$25-'Ejercicio 3 - TIR'!$C$25)*V77),'Ejercicio 3 - TIR'!$E$25-SQRT(('Ejercicio 3 - TIR'!$E$25-'Ejercicio 3 - TIR'!$C$25)*('Ejercicio 3 - TIR'!$E$25-'Ejercicio 3 - TIR'!$D$25)*(1-V77)))</f>
        <v>0.204177469741236</v>
      </c>
      <c r="X77" s="17">
        <f ca="1" t="shared" si="584"/>
        <v>0.677221417999915</v>
      </c>
      <c r="Y77" s="19">
        <f ca="1">IF(X77&lt;=('Ejercicio 3 - TIR'!$D$26-'Ejercicio 3 - TIR'!$C$26)/('Ejercicio 3 - TIR'!$E$26-'Ejercicio 3 - TIR'!$C$26),'Ejercicio 3 - TIR'!$C$26+SQRT(('Ejercicio 3 - TIR'!$E$26-'Ejercicio 3 - TIR'!$C$26)*('Ejercicio 3 - TIR'!$D$26-'Ejercicio 3 - TIR'!$C$26)*X77),'Ejercicio 3 - TIR'!$E$26-SQRT(('Ejercicio 3 - TIR'!$E$26-'Ejercicio 3 - TIR'!$C$26)*('Ejercicio 3 - TIR'!$E$26-'Ejercicio 3 - TIR'!$D$26)*(1-X77)))</f>
        <v>0.238250696499217</v>
      </c>
      <c r="Z77" s="17">
        <f ca="1" t="shared" si="480"/>
        <v>1.14685228054459</v>
      </c>
      <c r="AA77" s="17">
        <f ca="1" t="shared" si="481"/>
        <v>1.32873564768161</v>
      </c>
      <c r="AB77" s="17">
        <f ca="1" t="shared" si="482"/>
        <v>1.58410157003872</v>
      </c>
      <c r="AC77" s="17">
        <f ca="1" t="shared" si="483"/>
        <v>1.90753942042234</v>
      </c>
      <c r="AD77" s="17">
        <f ca="1" t="shared" si="484"/>
        <v>2.36201201593768</v>
      </c>
      <c r="AE77" s="16">
        <f ca="1" t="shared" si="485"/>
        <v>5402.89335043157</v>
      </c>
      <c r="AF77" s="16">
        <f ca="1" t="shared" si="486"/>
        <v>6259.75735247381</v>
      </c>
      <c r="AG77" s="16">
        <f ca="1" t="shared" si="487"/>
        <v>7462.80230188516</v>
      </c>
      <c r="AH77" s="16">
        <f ca="1" t="shared" si="488"/>
        <v>8986.53839306314</v>
      </c>
      <c r="AI77" s="16">
        <f ca="1" t="shared" si="489"/>
        <v>11127.5874243274</v>
      </c>
      <c r="AJ77" s="18">
        <f ca="1" t="shared" si="490"/>
        <v>40450.6740977931</v>
      </c>
      <c r="AK77" s="18">
        <f ca="1" t="shared" si="491"/>
        <v>48867.6754841315</v>
      </c>
      <c r="AL77" s="18">
        <f ca="1" t="shared" si="492"/>
        <v>68022.1178613518</v>
      </c>
      <c r="AM77" s="18">
        <f ca="1" t="shared" si="493"/>
        <v>80263.4561536517</v>
      </c>
      <c r="AN77" s="18">
        <f ca="1" t="shared" si="494"/>
        <v>78997.4589449321</v>
      </c>
      <c r="AO77" s="18">
        <f ca="1">C77/'Ejercicio 3 - TIR'!$D$7</f>
        <v>13983.3324428024</v>
      </c>
      <c r="AP77" s="18">
        <f ca="1" t="shared" si="495"/>
        <v>26467.3416549907</v>
      </c>
      <c r="AQ77" s="18">
        <f ca="1" t="shared" si="496"/>
        <v>34884.3430413291</v>
      </c>
      <c r="AR77" s="18">
        <f ca="1" t="shared" si="497"/>
        <v>54038.7854185493</v>
      </c>
      <c r="AS77" s="18">
        <f ca="1" t="shared" si="498"/>
        <v>66280.1237108493</v>
      </c>
      <c r="AT77" s="18">
        <f ca="1" t="shared" si="499"/>
        <v>65014.1265021297</v>
      </c>
      <c r="AU77" s="18">
        <f ca="1">AP77*'Ejercicio 3 - TIR'!$D$5</f>
        <v>13233.6708274953</v>
      </c>
      <c r="AV77" s="18">
        <f ca="1">AQ77*'Ejercicio 3 - TIR'!$D$5</f>
        <v>17442.1715206645</v>
      </c>
      <c r="AW77" s="18">
        <f ca="1">AR77*'Ejercicio 3 - TIR'!$D$5</f>
        <v>27019.3927092747</v>
      </c>
      <c r="AX77" s="18">
        <f ca="1">AS77*'Ejercicio 3 - TIR'!$D$5</f>
        <v>33140.0618554247</v>
      </c>
      <c r="AY77" s="18">
        <f ca="1">AT77*'Ejercicio 3 - TIR'!$D$5</f>
        <v>32507.0632510648</v>
      </c>
      <c r="AZ77" s="18">
        <f ca="1" t="shared" ref="AZ77:BD77" si="585">AJ77-AU77-AE77</f>
        <v>21814.1099198662</v>
      </c>
      <c r="BA77" s="18">
        <f ca="1" t="shared" si="585"/>
        <v>25165.7466109932</v>
      </c>
      <c r="BB77" s="18">
        <f ca="1" t="shared" si="585"/>
        <v>33539.9228501919</v>
      </c>
      <c r="BC77" s="18">
        <f ca="1" t="shared" si="585"/>
        <v>38136.8559051639</v>
      </c>
      <c r="BD77" s="18">
        <f ca="1" t="shared" si="585"/>
        <v>35362.8082695399</v>
      </c>
      <c r="BE77" s="18">
        <f ca="1" t="shared" ref="BE77:BI77" si="586">AZ77/Z77</f>
        <v>19020.8541151504</v>
      </c>
      <c r="BF77" s="18">
        <f ca="1" t="shared" si="586"/>
        <v>18939.6187683402</v>
      </c>
      <c r="BG77" s="18">
        <f ca="1" t="shared" si="586"/>
        <v>21172.8360633922</v>
      </c>
      <c r="BH77" s="18">
        <f ca="1" t="shared" si="586"/>
        <v>19992.6960863122</v>
      </c>
      <c r="BI77" s="18">
        <f ca="1" t="shared" si="586"/>
        <v>14971.4768726532</v>
      </c>
      <c r="BJ77" s="18">
        <f ca="1" t="shared" si="502"/>
        <v>86901.6059350498</v>
      </c>
      <c r="BK77" s="18">
        <f ca="1" t="shared" si="503"/>
        <v>33028.7992527505</v>
      </c>
      <c r="BL77" s="18">
        <f ca="1" t="shared" si="504"/>
        <v>119930.4051878</v>
      </c>
      <c r="BM77" s="18">
        <f ca="1">BK77*'Ejercicio 3 - TIR'!$D$5</f>
        <v>16514.3996263753</v>
      </c>
      <c r="BN77" s="18">
        <f ca="1" t="shared" si="505"/>
        <v>103416.005561425</v>
      </c>
      <c r="BO77" s="18">
        <f ca="1" t="shared" si="506"/>
        <v>43783.0141691174</v>
      </c>
      <c r="BP77" s="18">
        <f ca="1" t="shared" si="507"/>
        <v>-106708.010161728</v>
      </c>
      <c r="BQ77" s="18">
        <f ca="1" t="shared" ref="BQ77:BT77" si="587">BE77</f>
        <v>19020.8541151504</v>
      </c>
      <c r="BR77" s="18">
        <f ca="1" t="shared" si="587"/>
        <v>18939.6187683402</v>
      </c>
      <c r="BS77" s="18">
        <f ca="1" t="shared" si="587"/>
        <v>21172.8360633922</v>
      </c>
      <c r="BT77" s="18">
        <f ca="1" t="shared" si="587"/>
        <v>19992.6960863122</v>
      </c>
      <c r="BU77" s="18">
        <f ca="1" t="shared" si="509"/>
        <v>58754.4910417706</v>
      </c>
      <c r="BV77" s="20">
        <f ca="1" t="shared" si="510"/>
        <v>7.59259617981949</v>
      </c>
    </row>
    <row r="78" ht="15" customHeight="1" spans="1:74">
      <c r="A78" s="16">
        <v>77</v>
      </c>
      <c r="B78" s="17">
        <f ca="1" t="shared" ref="B78:F78" si="588">RAND()</f>
        <v>0.227894021165386</v>
      </c>
      <c r="C78" s="18">
        <f ca="1">IF(B78&lt;=('Ejercicio 3 - TIR'!$D$13-'Ejercicio 3 - TIR'!$C$13)/('Ejercicio 3 - TIR'!$E$13-'Ejercicio 3 - TIR'!$C$13),'Ejercicio 3 - TIR'!$C$13+SQRT(('Ejercicio 3 - TIR'!$E$13-'Ejercicio 3 - TIR'!$C$13)*('Ejercicio 3 - TIR'!$D$13-'Ejercicio 3 - TIR'!$C$13)*B78),'Ejercicio 3 - TIR'!$E$13-SQRT(('Ejercicio 3 - TIR'!$E$13-'Ejercicio 3 - TIR'!$C$13)*('Ejercicio 3 - TIR'!$E$13-'Ejercicio 3 - TIR'!$D$13)*(1-B78)))</f>
        <v>69547.6493686223</v>
      </c>
      <c r="D78" s="17">
        <f ca="1" t="shared" si="588"/>
        <v>0.0739381365634482</v>
      </c>
      <c r="E78" s="18">
        <f ca="1">IF(D78&lt;=('Ejercicio 3 - TIR'!$D$14-'Ejercicio 3 - TIR'!$C$14)/('Ejercicio 3 - TIR'!$E$14-'Ejercicio 3 - TIR'!$C$14),'Ejercicio 3 - TIR'!$C$14+SQRT(('Ejercicio 3 - TIR'!$E$14-'Ejercicio 3 - TIR'!$C$14)*('Ejercicio 3 - TIR'!$D$14-'Ejercicio 3 - TIR'!$C$14)*D78),'Ejercicio 3 - TIR'!$E$14-SQRT(('Ejercicio 3 - TIR'!$E$14-'Ejercicio 3 - TIR'!$C$14)*('Ejercicio 3 - TIR'!$E$14-'Ejercicio 3 - TIR'!$D$14)*(1-D78)))</f>
        <v>27354.8588582458</v>
      </c>
      <c r="F78" s="17">
        <f ca="1" t="shared" si="588"/>
        <v>0.669777696641049</v>
      </c>
      <c r="G78" s="18">
        <f ca="1">IF(F78&lt;=('Ejercicio 3 - TIR'!$D$18-'Ejercicio 3 - TIR'!$C$18)/('Ejercicio 3 - TIR'!$E$18-'Ejercicio 3 - TIR'!$C$18),'Ejercicio 3 - TIR'!$C$18+SQRT(('Ejercicio 3 - TIR'!$E$18-'Ejercicio 3 - TIR'!$C$18)*('Ejercicio 3 - TIR'!$D$18-'Ejercicio 3 - TIR'!$C$18)*F78),'Ejercicio 3 - TIR'!$E$18-SQRT(('Ejercicio 3 - TIR'!$E$18-'Ejercicio 3 - TIR'!$C$18)*('Ejercicio 3 - TIR'!$E$18-'Ejercicio 3 - TIR'!$D$18)*(1-F78)))</f>
        <v>40023.3874219585</v>
      </c>
      <c r="H78" s="17">
        <f ca="1" t="shared" ref="H78:L78" si="589">RAND()</f>
        <v>0.848502683468028</v>
      </c>
      <c r="I78" s="18">
        <f ca="1">IF(H78&lt;=('Ejercicio 3 - TIR'!$D$18-'Ejercicio 3 - TIR'!$C$18)/('Ejercicio 3 - TIR'!$E$18-'Ejercicio 3 - TIR'!$C$18),'Ejercicio 3 - TIR'!$C$18+SQRT(('Ejercicio 3 - TIR'!$E$18-'Ejercicio 3 - TIR'!$C$18)*('Ejercicio 3 - TIR'!$D$18-'Ejercicio 3 - TIR'!$C$18)*H78),'Ejercicio 3 - TIR'!$E$18-SQRT(('Ejercicio 3 - TIR'!$E$18-'Ejercicio 3 - TIR'!$C$18)*('Ejercicio 3 - TIR'!$E$18-'Ejercicio 3 - TIR'!$D$18)*(1-H78)))</f>
        <v>41629.1990951856</v>
      </c>
      <c r="J78" s="17">
        <f ca="1" t="shared" si="589"/>
        <v>0.0981418525026791</v>
      </c>
      <c r="K78" s="18">
        <f ca="1">IF(J78&lt;=('Ejercicio 3 - TIR'!$D$18-'Ejercicio 3 - TIR'!$C$18)/('Ejercicio 3 - TIR'!$E$18-'Ejercicio 3 - TIR'!$C$18),'Ejercicio 3 - TIR'!$C$18+SQRT(('Ejercicio 3 - TIR'!$E$18-'Ejercicio 3 - TIR'!$C$18)*('Ejercicio 3 - TIR'!$D$18-'Ejercicio 3 - TIR'!$C$18)*J78),'Ejercicio 3 - TIR'!$E$18-SQRT(('Ejercicio 3 - TIR'!$E$18-'Ejercicio 3 - TIR'!$C$18)*('Ejercicio 3 - TIR'!$E$18-'Ejercicio 3 - TIR'!$D$18)*(1-J78)))</f>
        <v>33836.8317496864</v>
      </c>
      <c r="L78" s="17">
        <f ca="1" t="shared" si="589"/>
        <v>0.317904946230956</v>
      </c>
      <c r="M78" s="18">
        <f ca="1">IF(L78&lt;=('Ejercicio 3 - TIR'!$D$18-'Ejercicio 3 - TIR'!$C$18)/('Ejercicio 3 - TIR'!$E$18-'Ejercicio 3 - TIR'!$C$18),'Ejercicio 3 - TIR'!$C$18+SQRT(('Ejercicio 3 - TIR'!$E$18-'Ejercicio 3 - TIR'!$C$18)*('Ejercicio 3 - TIR'!$D$18-'Ejercicio 3 - TIR'!$C$18)*L78),'Ejercicio 3 - TIR'!$E$18-SQRT(('Ejercicio 3 - TIR'!$E$18-'Ejercicio 3 - TIR'!$C$18)*('Ejercicio 3 - TIR'!$E$18-'Ejercicio 3 - TIR'!$D$18)*(1-L78)))</f>
        <v>36905.4863648148</v>
      </c>
      <c r="N78" s="17">
        <f ca="1" t="shared" ref="N78:R78" si="590">RAND()</f>
        <v>0.0147809471471911</v>
      </c>
      <c r="O78" s="18">
        <f ca="1">IF(N78&lt;=('Ejercicio 3 - TIR'!$D$18-'Ejercicio 3 - TIR'!$C$18)/('Ejercicio 3 - TIR'!$E$18-'Ejercicio 3 - TIR'!$C$18),'Ejercicio 3 - TIR'!$C$18+SQRT(('Ejercicio 3 - TIR'!$E$18-'Ejercicio 3 - TIR'!$C$18)*('Ejercicio 3 - TIR'!$D$18-'Ejercicio 3 - TIR'!$C$18)*N78),'Ejercicio 3 - TIR'!$E$18-SQRT(('Ejercicio 3 - TIR'!$E$18-'Ejercicio 3 - TIR'!$C$18)*('Ejercicio 3 - TIR'!$E$18-'Ejercicio 3 - TIR'!$D$18)*(1-N78)))</f>
        <v>31489.0070758995</v>
      </c>
      <c r="P78" s="17">
        <f ca="1" t="shared" si="590"/>
        <v>0.921266873665651</v>
      </c>
      <c r="Q78" s="19">
        <f ca="1">IF(P78&lt;=('Ejercicio 3 - TIR'!$D$22-'Ejercicio 3 - TIR'!$C$22)/('Ejercicio 3 - TIR'!$E$22-'Ejercicio 3 - TIR'!$C$22),'Ejercicio 3 - TIR'!$C$22+SQRT(('Ejercicio 3 - TIR'!$E$22-'Ejercicio 3 - TIR'!$C$22)*('Ejercicio 3 - TIR'!$D$22-'Ejercicio 3 - TIR'!$C$22)*P78),'Ejercicio 3 - TIR'!$E$22-SQRT(('Ejercicio 3 - TIR'!$E$22-'Ejercicio 3 - TIR'!$C$22)*('Ejercicio 3 - TIR'!$E$22-'Ejercicio 3 - TIR'!$D$22)*(1-P78)))</f>
        <v>0.168095394697772</v>
      </c>
      <c r="R78" s="17">
        <f ca="1" t="shared" si="590"/>
        <v>0.913730408006927</v>
      </c>
      <c r="S78" s="19">
        <f ca="1">IF(R78&lt;=('Ejercicio 3 - TIR'!$D$23-'Ejercicio 3 - TIR'!$C$23)/('Ejercicio 3 - TIR'!$E$23-'Ejercicio 3 - TIR'!$C$23),'Ejercicio 3 - TIR'!$C$23+SQRT(('Ejercicio 3 - TIR'!$E$23-'Ejercicio 3 - TIR'!$C$23)*('Ejercicio 3 - TIR'!$D$23-'Ejercicio 3 - TIR'!$C$23)*R78),'Ejercicio 3 - TIR'!$E$23-SQRT(('Ejercicio 3 - TIR'!$E$23-'Ejercicio 3 - TIR'!$C$23)*('Ejercicio 3 - TIR'!$E$23-'Ejercicio 3 - TIR'!$D$23)*(1-R78)))</f>
        <v>0.167538649126699</v>
      </c>
      <c r="T78" s="17">
        <f ca="1" t="shared" ref="T78:X78" si="591">RAND()</f>
        <v>0.126504304725092</v>
      </c>
      <c r="U78" s="19">
        <f ca="1">IF(T78&lt;=('Ejercicio 3 - TIR'!$D$24-'Ejercicio 3 - TIR'!$C$24)/('Ejercicio 3 - TIR'!$E$24-'Ejercicio 3 - TIR'!$C$24),'Ejercicio 3 - TIR'!$C$24+SQRT(('Ejercicio 3 - TIR'!$E$24-'Ejercicio 3 - TIR'!$C$24)*('Ejercicio 3 - TIR'!$D$24-'Ejercicio 3 - TIR'!$C$24)*T78),'Ejercicio 3 - TIR'!$E$24-SQRT(('Ejercicio 3 - TIR'!$E$24-'Ejercicio 3 - TIR'!$C$24)*('Ejercicio 3 - TIR'!$E$24-'Ejercicio 3 - TIR'!$D$24)*(1-T78)))</f>
        <v>0.166299050276709</v>
      </c>
      <c r="V78" s="17">
        <f ca="1" t="shared" si="591"/>
        <v>0.254259178723799</v>
      </c>
      <c r="W78" s="19">
        <f ca="1">IF(V78&lt;=('Ejercicio 3 - TIR'!$D$25-'Ejercicio 3 - TIR'!$C$25)/('Ejercicio 3 - TIR'!$E$25-'Ejercicio 3 - TIR'!$C$25),'Ejercicio 3 - TIR'!$C$25+SQRT(('Ejercicio 3 - TIR'!$E$25-'Ejercicio 3 - TIR'!$C$25)*('Ejercicio 3 - TIR'!$D$25-'Ejercicio 3 - TIR'!$C$25)*V78),'Ejercicio 3 - TIR'!$E$25-SQRT(('Ejercicio 3 - TIR'!$E$25-'Ejercicio 3 - TIR'!$C$25)*('Ejercicio 3 - TIR'!$E$25-'Ejercicio 3 - TIR'!$D$25)*(1-V78)))</f>
        <v>0.198866977771051</v>
      </c>
      <c r="X78" s="17">
        <f ca="1" t="shared" si="591"/>
        <v>0.030541356964469</v>
      </c>
      <c r="Y78" s="19">
        <f ca="1">IF(X78&lt;=('Ejercicio 3 - TIR'!$D$26-'Ejercicio 3 - TIR'!$C$26)/('Ejercicio 3 - TIR'!$E$26-'Ejercicio 3 - TIR'!$C$26),'Ejercicio 3 - TIR'!$C$26+SQRT(('Ejercicio 3 - TIR'!$E$26-'Ejercicio 3 - TIR'!$C$26)*('Ejercicio 3 - TIR'!$D$26-'Ejercicio 3 - TIR'!$C$26)*X78),'Ejercicio 3 - TIR'!$E$26-SQRT(('Ejercicio 3 - TIR'!$E$26-'Ejercicio 3 - TIR'!$C$26)*('Ejercicio 3 - TIR'!$E$26-'Ejercicio 3 - TIR'!$D$26)*(1-X78)))</f>
        <v>0.199080840478946</v>
      </c>
      <c r="Z78" s="17">
        <f ca="1" t="shared" si="480"/>
        <v>1.16809539469777</v>
      </c>
      <c r="AA78" s="17">
        <f ca="1" t="shared" si="481"/>
        <v>1.36379651917655</v>
      </c>
      <c r="AB78" s="17">
        <f ca="1" t="shared" si="482"/>
        <v>1.5905945850863</v>
      </c>
      <c r="AC78" s="17">
        <f ca="1" t="shared" si="483"/>
        <v>1.90691132308141</v>
      </c>
      <c r="AD78" s="17">
        <f ca="1" t="shared" si="484"/>
        <v>2.28654083199927</v>
      </c>
      <c r="AE78" s="16">
        <f ca="1" t="shared" si="485"/>
        <v>4598.22579667868</v>
      </c>
      <c r="AF78" s="16">
        <f ca="1" t="shared" si="486"/>
        <v>5368.60633503376</v>
      </c>
      <c r="AG78" s="16">
        <f ca="1" t="shared" si="487"/>
        <v>6261.4004698594</v>
      </c>
      <c r="AH78" s="16">
        <f ca="1" t="shared" si="488"/>
        <v>7506.58625791457</v>
      </c>
      <c r="AI78" s="16">
        <f ca="1" t="shared" si="489"/>
        <v>9001.00375926791</v>
      </c>
      <c r="AJ78" s="18">
        <f ca="1" t="shared" si="490"/>
        <v>46751.1345277944</v>
      </c>
      <c r="AK78" s="18">
        <f ca="1" t="shared" si="491"/>
        <v>56773.7568221218</v>
      </c>
      <c r="AL78" s="18">
        <f ca="1" t="shared" si="492"/>
        <v>53820.6813575274</v>
      </c>
      <c r="AM78" s="18">
        <f ca="1" t="shared" si="493"/>
        <v>70375.4898328919</v>
      </c>
      <c r="AN78" s="18">
        <f ca="1" t="shared" si="494"/>
        <v>72000.9004381582</v>
      </c>
      <c r="AO78" s="18">
        <f ca="1">C78/'Ejercicio 3 - TIR'!$D$7</f>
        <v>13909.5298737245</v>
      </c>
      <c r="AP78" s="18">
        <f ca="1" t="shared" si="495"/>
        <v>32841.60465407</v>
      </c>
      <c r="AQ78" s="18">
        <f ca="1" t="shared" si="496"/>
        <v>42864.2269483974</v>
      </c>
      <c r="AR78" s="18">
        <f ca="1" t="shared" si="497"/>
        <v>39911.1514838029</v>
      </c>
      <c r="AS78" s="18">
        <f ca="1" t="shared" si="498"/>
        <v>56465.9599591674</v>
      </c>
      <c r="AT78" s="18">
        <f ca="1" t="shared" si="499"/>
        <v>58091.3705644337</v>
      </c>
      <c r="AU78" s="18">
        <f ca="1">AP78*'Ejercicio 3 - TIR'!$D$5</f>
        <v>16420.802327035</v>
      </c>
      <c r="AV78" s="18">
        <f ca="1">AQ78*'Ejercicio 3 - TIR'!$D$5</f>
        <v>21432.1134741987</v>
      </c>
      <c r="AW78" s="18">
        <f ca="1">AR78*'Ejercicio 3 - TIR'!$D$5</f>
        <v>19955.5757419014</v>
      </c>
      <c r="AX78" s="18">
        <f ca="1">AS78*'Ejercicio 3 - TIR'!$D$5</f>
        <v>28232.9799795837</v>
      </c>
      <c r="AY78" s="18">
        <f ca="1">AT78*'Ejercicio 3 - TIR'!$D$5</f>
        <v>29045.6852822169</v>
      </c>
      <c r="AZ78" s="18">
        <f ca="1" t="shared" ref="AZ78:BD78" si="592">AJ78-AU78-AE78</f>
        <v>25732.1064040808</v>
      </c>
      <c r="BA78" s="18">
        <f ca="1" t="shared" si="592"/>
        <v>29973.0370128894</v>
      </c>
      <c r="BB78" s="18">
        <f ca="1" t="shared" si="592"/>
        <v>27603.7051457665</v>
      </c>
      <c r="BC78" s="18">
        <f ca="1" t="shared" si="592"/>
        <v>34635.9235953936</v>
      </c>
      <c r="BD78" s="18">
        <f ca="1" t="shared" si="592"/>
        <v>33954.2113966734</v>
      </c>
      <c r="BE78" s="18">
        <f ca="1" t="shared" ref="BE78:BI78" si="593">AZ78/Z78</f>
        <v>22029.113821426</v>
      </c>
      <c r="BF78" s="18">
        <f ca="1" t="shared" si="593"/>
        <v>21977.6459254983</v>
      </c>
      <c r="BG78" s="18">
        <f ca="1" t="shared" si="593"/>
        <v>17354.3311442047</v>
      </c>
      <c r="BH78" s="18">
        <f ca="1" t="shared" si="593"/>
        <v>18163.3635377574</v>
      </c>
      <c r="BI78" s="18">
        <f ca="1" t="shared" si="593"/>
        <v>14849.5976636398</v>
      </c>
      <c r="BJ78" s="18">
        <f ca="1" t="shared" si="502"/>
        <v>62548.001732956</v>
      </c>
      <c r="BK78" s="18">
        <f ca="1" t="shared" si="503"/>
        <v>31804.7080101847</v>
      </c>
      <c r="BL78" s="18">
        <f ca="1" t="shared" si="504"/>
        <v>94352.7097431407</v>
      </c>
      <c r="BM78" s="18">
        <f ca="1">BK78*'Ejercicio 3 - TIR'!$D$5</f>
        <v>15902.3540050923</v>
      </c>
      <c r="BN78" s="18">
        <f ca="1" t="shared" si="505"/>
        <v>78450.3557380484</v>
      </c>
      <c r="BO78" s="18">
        <f ca="1" t="shared" si="506"/>
        <v>34309.623795108</v>
      </c>
      <c r="BP78" s="18">
        <f ca="1" t="shared" si="507"/>
        <v>-96902.5082268681</v>
      </c>
      <c r="BQ78" s="18">
        <f ca="1" t="shared" ref="BQ78:BT78" si="594">BE78</f>
        <v>22029.113821426</v>
      </c>
      <c r="BR78" s="18">
        <f ca="1" t="shared" si="594"/>
        <v>21977.6459254983</v>
      </c>
      <c r="BS78" s="18">
        <f ca="1" t="shared" si="594"/>
        <v>17354.3311442047</v>
      </c>
      <c r="BT78" s="18">
        <f ca="1" t="shared" si="594"/>
        <v>18163.3635377574</v>
      </c>
      <c r="BU78" s="18">
        <f ca="1" t="shared" si="509"/>
        <v>49159.2214587478</v>
      </c>
      <c r="BV78" s="20">
        <f ca="1" t="shared" si="510"/>
        <v>9.00850123380346</v>
      </c>
    </row>
    <row r="79" ht="15" customHeight="1" spans="1:74">
      <c r="A79" s="16">
        <v>78</v>
      </c>
      <c r="B79" s="17">
        <f ca="1" t="shared" ref="B79:F79" si="595">RAND()</f>
        <v>0.591388278984688</v>
      </c>
      <c r="C79" s="18">
        <f ca="1">IF(B79&lt;=('Ejercicio 3 - TIR'!$D$13-'Ejercicio 3 - TIR'!$C$13)/('Ejercicio 3 - TIR'!$E$13-'Ejercicio 3 - TIR'!$C$13),'Ejercicio 3 - TIR'!$C$13+SQRT(('Ejercicio 3 - TIR'!$E$13-'Ejercicio 3 - TIR'!$C$13)*('Ejercicio 3 - TIR'!$D$13-'Ejercicio 3 - TIR'!$C$13)*B79),'Ejercicio 3 - TIR'!$E$13-SQRT(('Ejercicio 3 - TIR'!$E$13-'Ejercicio 3 - TIR'!$C$13)*('Ejercicio 3 - TIR'!$E$13-'Ejercicio 3 - TIR'!$D$13)*(1-B79)))</f>
        <v>77856.5119003718</v>
      </c>
      <c r="D79" s="17">
        <f ca="1" t="shared" si="595"/>
        <v>0.0963135176921472</v>
      </c>
      <c r="E79" s="18">
        <f ca="1">IF(D79&lt;=('Ejercicio 3 - TIR'!$D$14-'Ejercicio 3 - TIR'!$C$14)/('Ejercicio 3 - TIR'!$E$14-'Ejercicio 3 - TIR'!$C$14),'Ejercicio 3 - TIR'!$C$14+SQRT(('Ejercicio 3 - TIR'!$E$14-'Ejercicio 3 - TIR'!$C$14)*('Ejercicio 3 - TIR'!$D$14-'Ejercicio 3 - TIR'!$C$14)*D79),'Ejercicio 3 - TIR'!$E$14-SQRT(('Ejercicio 3 - TIR'!$E$14-'Ejercicio 3 - TIR'!$C$14)*('Ejercicio 3 - TIR'!$E$14-'Ejercicio 3 - TIR'!$D$14)*(1-D79)))</f>
        <v>27687.659544457</v>
      </c>
      <c r="F79" s="17">
        <f ca="1" t="shared" si="595"/>
        <v>0.214827020050607</v>
      </c>
      <c r="G79" s="18">
        <f ca="1">IF(F79&lt;=('Ejercicio 3 - TIR'!$D$18-'Ejercicio 3 - TIR'!$C$18)/('Ejercicio 3 - TIR'!$E$18-'Ejercicio 3 - TIR'!$C$18),'Ejercicio 3 - TIR'!$C$18+SQRT(('Ejercicio 3 - TIR'!$E$18-'Ejercicio 3 - TIR'!$C$18)*('Ejercicio 3 - TIR'!$D$18-'Ejercicio 3 - TIR'!$C$18)*F79),'Ejercicio 3 - TIR'!$E$18-SQRT(('Ejercicio 3 - TIR'!$E$18-'Ejercicio 3 - TIR'!$C$18)*('Ejercicio 3 - TIR'!$E$18-'Ejercicio 3 - TIR'!$D$18)*(1-F79)))</f>
        <v>35676.6233808129</v>
      </c>
      <c r="H79" s="17">
        <f ca="1" t="shared" ref="H79:L79" si="596">RAND()</f>
        <v>0.801087549509896</v>
      </c>
      <c r="I79" s="18">
        <f ca="1">IF(H79&lt;=('Ejercicio 3 - TIR'!$D$18-'Ejercicio 3 - TIR'!$C$18)/('Ejercicio 3 - TIR'!$E$18-'Ejercicio 3 - TIR'!$C$18),'Ejercicio 3 - TIR'!$C$18+SQRT(('Ejercicio 3 - TIR'!$E$18-'Ejercicio 3 - TIR'!$C$18)*('Ejercicio 3 - TIR'!$D$18-'Ejercicio 3 - TIR'!$C$18)*H79),'Ejercicio 3 - TIR'!$E$18-SQRT(('Ejercicio 3 - TIR'!$E$18-'Ejercicio 3 - TIR'!$C$18)*('Ejercicio 3 - TIR'!$E$18-'Ejercicio 3 - TIR'!$D$18)*(1-H79)))</f>
        <v>41137.5611607745</v>
      </c>
      <c r="J79" s="17">
        <f ca="1" t="shared" si="596"/>
        <v>0.363600801548426</v>
      </c>
      <c r="K79" s="18">
        <f ca="1">IF(J79&lt;=('Ejercicio 3 - TIR'!$D$18-'Ejercicio 3 - TIR'!$C$18)/('Ejercicio 3 - TIR'!$E$18-'Ejercicio 3 - TIR'!$C$18),'Ejercicio 3 - TIR'!$C$18+SQRT(('Ejercicio 3 - TIR'!$E$18-'Ejercicio 3 - TIR'!$C$18)*('Ejercicio 3 - TIR'!$D$18-'Ejercicio 3 - TIR'!$C$18)*J79),'Ejercicio 3 - TIR'!$E$18-SQRT(('Ejercicio 3 - TIR'!$E$18-'Ejercicio 3 - TIR'!$C$18)*('Ejercicio 3 - TIR'!$E$18-'Ejercicio 3 - TIR'!$D$18)*(1-J79)))</f>
        <v>37385.12831522</v>
      </c>
      <c r="L79" s="17">
        <f ca="1" t="shared" si="596"/>
        <v>0.108352245564623</v>
      </c>
      <c r="M79" s="18">
        <f ca="1">IF(L79&lt;=('Ejercicio 3 - TIR'!$D$18-'Ejercicio 3 - TIR'!$C$18)/('Ejercicio 3 - TIR'!$E$18-'Ejercicio 3 - TIR'!$C$18),'Ejercicio 3 - TIR'!$C$18+SQRT(('Ejercicio 3 - TIR'!$E$18-'Ejercicio 3 - TIR'!$C$18)*('Ejercicio 3 - TIR'!$D$18-'Ejercicio 3 - TIR'!$C$18)*L79),'Ejercicio 3 - TIR'!$E$18-SQRT(('Ejercicio 3 - TIR'!$E$18-'Ejercicio 3 - TIR'!$C$18)*('Ejercicio 3 - TIR'!$E$18-'Ejercicio 3 - TIR'!$D$18)*(1-L79)))</f>
        <v>34031.4807248322</v>
      </c>
      <c r="N79" s="17">
        <f ca="1" t="shared" ref="N79:R79" si="597">RAND()</f>
        <v>0.283616068037236</v>
      </c>
      <c r="O79" s="18">
        <f ca="1">IF(N79&lt;=('Ejercicio 3 - TIR'!$D$18-'Ejercicio 3 - TIR'!$C$18)/('Ejercicio 3 - TIR'!$E$18-'Ejercicio 3 - TIR'!$C$18),'Ejercicio 3 - TIR'!$C$18+SQRT(('Ejercicio 3 - TIR'!$E$18-'Ejercicio 3 - TIR'!$C$18)*('Ejercicio 3 - TIR'!$D$18-'Ejercicio 3 - TIR'!$C$18)*N79),'Ejercicio 3 - TIR'!$E$18-SQRT(('Ejercicio 3 - TIR'!$E$18-'Ejercicio 3 - TIR'!$C$18)*('Ejercicio 3 - TIR'!$E$18-'Ejercicio 3 - TIR'!$D$18)*(1-N79)))</f>
        <v>36522.4543084322</v>
      </c>
      <c r="P79" s="17">
        <f ca="1" t="shared" si="597"/>
        <v>0.861424035370023</v>
      </c>
      <c r="Q79" s="19">
        <f ca="1">IF(P79&lt;=('Ejercicio 3 - TIR'!$D$22-'Ejercicio 3 - TIR'!$C$22)/('Ejercicio 3 - TIR'!$E$22-'Ejercicio 3 - TIR'!$C$22),'Ejercicio 3 - TIR'!$C$22+SQRT(('Ejercicio 3 - TIR'!$E$22-'Ejercicio 3 - TIR'!$C$22)*('Ejercicio 3 - TIR'!$D$22-'Ejercicio 3 - TIR'!$C$22)*P79),'Ejercicio 3 - TIR'!$E$22-SQRT(('Ejercicio 3 - TIR'!$E$22-'Ejercicio 3 - TIR'!$C$22)*('Ejercicio 3 - TIR'!$E$22-'Ejercicio 3 - TIR'!$D$22)*(1-P79)))</f>
        <v>0.164206433704386</v>
      </c>
      <c r="R79" s="17">
        <f ca="1" t="shared" si="597"/>
        <v>0.320394903353704</v>
      </c>
      <c r="S79" s="19">
        <f ca="1">IF(R79&lt;=('Ejercicio 3 - TIR'!$D$23-'Ejercicio 3 - TIR'!$C$23)/('Ejercicio 3 - TIR'!$E$23-'Ejercicio 3 - TIR'!$C$23),'Ejercicio 3 - TIR'!$C$23+SQRT(('Ejercicio 3 - TIR'!$E$23-'Ejercicio 3 - TIR'!$C$23)*('Ejercicio 3 - TIR'!$D$23-'Ejercicio 3 - TIR'!$C$23)*R79),'Ejercicio 3 - TIR'!$E$23-SQRT(('Ejercicio 3 - TIR'!$E$23-'Ejercicio 3 - TIR'!$C$23)*('Ejercicio 3 - TIR'!$E$23-'Ejercicio 3 - TIR'!$D$23)*(1-R79)))</f>
        <v>0.144014804309772</v>
      </c>
      <c r="T79" s="17">
        <f ca="1" t="shared" ref="T79:X79" si="598">RAND()</f>
        <v>0.0474331672504593</v>
      </c>
      <c r="U79" s="19">
        <f ca="1">IF(T79&lt;=('Ejercicio 3 - TIR'!$D$24-'Ejercicio 3 - TIR'!$C$24)/('Ejercicio 3 - TIR'!$E$24-'Ejercicio 3 - TIR'!$C$24),'Ejercicio 3 - TIR'!$C$24+SQRT(('Ejercicio 3 - TIR'!$E$24-'Ejercicio 3 - TIR'!$C$24)*('Ejercicio 3 - TIR'!$D$24-'Ejercicio 3 - TIR'!$C$24)*T79),'Ejercicio 3 - TIR'!$E$24-SQRT(('Ejercicio 3 - TIR'!$E$24-'Ejercicio 3 - TIR'!$C$24)*('Ejercicio 3 - TIR'!$E$24-'Ejercicio 3 - TIR'!$D$24)*(1-T79)))</f>
        <v>0.159980463477513</v>
      </c>
      <c r="V79" s="17">
        <f ca="1" t="shared" si="598"/>
        <v>0.489569093896533</v>
      </c>
      <c r="W79" s="19">
        <f ca="1">IF(V79&lt;=('Ejercicio 3 - TIR'!$D$25-'Ejercicio 3 - TIR'!$C$25)/('Ejercicio 3 - TIR'!$E$25-'Ejercicio 3 - TIR'!$C$25),'Ejercicio 3 - TIR'!$C$25+SQRT(('Ejercicio 3 - TIR'!$E$25-'Ejercicio 3 - TIR'!$C$25)*('Ejercicio 3 - TIR'!$D$25-'Ejercicio 3 - TIR'!$C$25)*V79),'Ejercicio 3 - TIR'!$E$25-SQRT(('Ejercicio 3 - TIR'!$E$25-'Ejercicio 3 - TIR'!$C$25)*('Ejercicio 3 - TIR'!$E$25-'Ejercicio 3 - TIR'!$D$25)*(1-V79)))</f>
        <v>0.207732894925697</v>
      </c>
      <c r="X79" s="17">
        <f ca="1" t="shared" si="598"/>
        <v>0.560856750680977</v>
      </c>
      <c r="Y79" s="19">
        <f ca="1">IF(X79&lt;=('Ejercicio 3 - TIR'!$D$26-'Ejercicio 3 - TIR'!$C$26)/('Ejercicio 3 - TIR'!$E$26-'Ejercicio 3 - TIR'!$C$26),'Ejercicio 3 - TIR'!$C$26+SQRT(('Ejercicio 3 - TIR'!$E$26-'Ejercicio 3 - TIR'!$C$26)*('Ejercicio 3 - TIR'!$D$26-'Ejercicio 3 - TIR'!$C$26)*X79),'Ejercicio 3 - TIR'!$E$26-SQRT(('Ejercicio 3 - TIR'!$E$26-'Ejercicio 3 - TIR'!$C$26)*('Ejercicio 3 - TIR'!$E$26-'Ejercicio 3 - TIR'!$D$26)*(1-X79)))</f>
        <v>0.231303249119446</v>
      </c>
      <c r="Z79" s="17">
        <f ca="1" t="shared" si="480"/>
        <v>1.16420643370439</v>
      </c>
      <c r="AA79" s="17">
        <f ca="1" t="shared" si="481"/>
        <v>1.3318693954305</v>
      </c>
      <c r="AB79" s="17">
        <f ca="1" t="shared" si="482"/>
        <v>1.54494247860299</v>
      </c>
      <c r="AC79" s="17">
        <f ca="1" t="shared" si="483"/>
        <v>1.86587785217687</v>
      </c>
      <c r="AD79" s="17">
        <f ca="1" t="shared" si="484"/>
        <v>2.29746146184539</v>
      </c>
      <c r="AE79" s="16">
        <f ca="1" t="shared" si="485"/>
        <v>4546.49183141649</v>
      </c>
      <c r="AF79" s="16">
        <f ca="1" t="shared" si="486"/>
        <v>5201.25396281392</v>
      </c>
      <c r="AG79" s="16">
        <f ca="1" t="shared" si="487"/>
        <v>6033.35298244914</v>
      </c>
      <c r="AH79" s="16">
        <f ca="1" t="shared" si="488"/>
        <v>7286.67886360189</v>
      </c>
      <c r="AI79" s="16">
        <f ca="1" t="shared" si="489"/>
        <v>8972.111360043</v>
      </c>
      <c r="AJ79" s="18">
        <f ca="1" t="shared" si="490"/>
        <v>41534.9544727906</v>
      </c>
      <c r="AK79" s="18">
        <f ca="1" t="shared" si="491"/>
        <v>54789.858712686</v>
      </c>
      <c r="AL79" s="18">
        <f ca="1" t="shared" si="492"/>
        <v>57757.8728022067</v>
      </c>
      <c r="AM79" s="18">
        <f ca="1" t="shared" si="493"/>
        <v>63498.5861612483</v>
      </c>
      <c r="AN79" s="18">
        <f ca="1" t="shared" si="494"/>
        <v>83908.9312656321</v>
      </c>
      <c r="AO79" s="18">
        <f ca="1">C79/'Ejercicio 3 - TIR'!$D$7</f>
        <v>15571.3023800744</v>
      </c>
      <c r="AP79" s="18">
        <f ca="1" t="shared" si="495"/>
        <v>25963.6520927163</v>
      </c>
      <c r="AQ79" s="18">
        <f ca="1" t="shared" si="496"/>
        <v>39218.5563326116</v>
      </c>
      <c r="AR79" s="18">
        <f ca="1" t="shared" si="497"/>
        <v>42186.5704221323</v>
      </c>
      <c r="AS79" s="18">
        <f ca="1" t="shared" si="498"/>
        <v>47927.283781174</v>
      </c>
      <c r="AT79" s="18">
        <f ca="1" t="shared" si="499"/>
        <v>68337.6288855577</v>
      </c>
      <c r="AU79" s="18">
        <f ca="1">AP79*'Ejercicio 3 - TIR'!$D$5</f>
        <v>12981.8260463581</v>
      </c>
      <c r="AV79" s="18">
        <f ca="1">AQ79*'Ejercicio 3 - TIR'!$D$5</f>
        <v>19609.2781663058</v>
      </c>
      <c r="AW79" s="18">
        <f ca="1">AR79*'Ejercicio 3 - TIR'!$D$5</f>
        <v>21093.2852110661</v>
      </c>
      <c r="AX79" s="18">
        <f ca="1">AS79*'Ejercicio 3 - TIR'!$D$5</f>
        <v>23963.641890587</v>
      </c>
      <c r="AY79" s="18">
        <f ca="1">AT79*'Ejercicio 3 - TIR'!$D$5</f>
        <v>34168.8144427789</v>
      </c>
      <c r="AZ79" s="18">
        <f ca="1" t="shared" ref="AZ79:BD79" si="599">AJ79-AU79-AE79</f>
        <v>24006.636595016</v>
      </c>
      <c r="BA79" s="18">
        <f ca="1" t="shared" si="599"/>
        <v>29979.3265835662</v>
      </c>
      <c r="BB79" s="18">
        <f ca="1" t="shared" si="599"/>
        <v>30631.2346086914</v>
      </c>
      <c r="BC79" s="18">
        <f ca="1" t="shared" si="599"/>
        <v>32248.2654070595</v>
      </c>
      <c r="BD79" s="18">
        <f ca="1" t="shared" si="599"/>
        <v>40768.0054628102</v>
      </c>
      <c r="BE79" s="18">
        <f ca="1" t="shared" ref="BE79:BI79" si="600">AZ79/Z79</f>
        <v>20620.6012095547</v>
      </c>
      <c r="BF79" s="18">
        <f ca="1" t="shared" si="600"/>
        <v>22509.209000839</v>
      </c>
      <c r="BG79" s="18">
        <f ca="1" t="shared" si="600"/>
        <v>19826.7799823781</v>
      </c>
      <c r="BH79" s="18">
        <f ca="1" t="shared" si="600"/>
        <v>17283.1599718258</v>
      </c>
      <c r="BI79" s="18">
        <f ca="1" t="shared" si="600"/>
        <v>17744.8049248513</v>
      </c>
      <c r="BJ79" s="18">
        <f ca="1" t="shared" si="502"/>
        <v>63611.3307720858</v>
      </c>
      <c r="BK79" s="18">
        <f ca="1" t="shared" si="503"/>
        <v>35774.4671289623</v>
      </c>
      <c r="BL79" s="18">
        <f ca="1" t="shared" si="504"/>
        <v>99385.7979010481</v>
      </c>
      <c r="BM79" s="18">
        <f ca="1">BK79*'Ejercicio 3 - TIR'!$D$5</f>
        <v>17887.2335644811</v>
      </c>
      <c r="BN79" s="18">
        <f ca="1" t="shared" si="505"/>
        <v>81498.5643365669</v>
      </c>
      <c r="BO79" s="18">
        <f ca="1" t="shared" si="506"/>
        <v>35473.3107344942</v>
      </c>
      <c r="BP79" s="18">
        <f ca="1" t="shared" si="507"/>
        <v>-105544.171444829</v>
      </c>
      <c r="BQ79" s="18">
        <f ca="1" t="shared" ref="BQ79:BT79" si="601">BE79</f>
        <v>20620.6012095547</v>
      </c>
      <c r="BR79" s="18">
        <f ca="1" t="shared" si="601"/>
        <v>22509.209000839</v>
      </c>
      <c r="BS79" s="18">
        <f ca="1" t="shared" si="601"/>
        <v>19826.7799823781</v>
      </c>
      <c r="BT79" s="18">
        <f ca="1" t="shared" si="601"/>
        <v>17283.1599718258</v>
      </c>
      <c r="BU79" s="18">
        <f ca="1" t="shared" si="509"/>
        <v>53218.1156593456</v>
      </c>
      <c r="BV79" s="20">
        <f ca="1" t="shared" si="510"/>
        <v>7.21575954208391</v>
      </c>
    </row>
    <row r="80" ht="15" customHeight="1" spans="1:74">
      <c r="A80" s="16">
        <v>79</v>
      </c>
      <c r="B80" s="17">
        <f ca="1" t="shared" ref="B80:F80" si="602">RAND()</f>
        <v>0.945502993025464</v>
      </c>
      <c r="C80" s="18">
        <f ca="1">IF(B80&lt;=('Ejercicio 3 - TIR'!$D$13-'Ejercicio 3 - TIR'!$C$13)/('Ejercicio 3 - TIR'!$E$13-'Ejercicio 3 - TIR'!$C$13),'Ejercicio 3 - TIR'!$C$13+SQRT(('Ejercicio 3 - TIR'!$E$13-'Ejercicio 3 - TIR'!$C$13)*('Ejercicio 3 - TIR'!$D$13-'Ejercicio 3 - TIR'!$C$13)*B80),'Ejercicio 3 - TIR'!$E$13-SQRT(('Ejercicio 3 - TIR'!$E$13-'Ejercicio 3 - TIR'!$C$13)*('Ejercicio 3 - TIR'!$E$13-'Ejercicio 3 - TIR'!$D$13)*(1-B80)))</f>
        <v>91913.1954166406</v>
      </c>
      <c r="D80" s="17">
        <f ca="1" t="shared" si="602"/>
        <v>0.0951843961823327</v>
      </c>
      <c r="E80" s="18">
        <f ca="1">IF(D80&lt;=('Ejercicio 3 - TIR'!$D$14-'Ejercicio 3 - TIR'!$C$14)/('Ejercicio 3 - TIR'!$E$14-'Ejercicio 3 - TIR'!$C$14),'Ejercicio 3 - TIR'!$C$14+SQRT(('Ejercicio 3 - TIR'!$E$14-'Ejercicio 3 - TIR'!$C$14)*('Ejercicio 3 - TIR'!$D$14-'Ejercicio 3 - TIR'!$C$14)*D80),'Ejercicio 3 - TIR'!$E$14-SQRT(('Ejercicio 3 - TIR'!$E$14-'Ejercicio 3 - TIR'!$C$14)*('Ejercicio 3 - TIR'!$E$14-'Ejercicio 3 - TIR'!$D$14)*(1-D80)))</f>
        <v>27671.8588498787</v>
      </c>
      <c r="F80" s="17">
        <f ca="1" t="shared" si="602"/>
        <v>0.0233509901035804</v>
      </c>
      <c r="G80" s="18">
        <f ca="1">IF(F80&lt;=('Ejercicio 3 - TIR'!$D$18-'Ejercicio 3 - TIR'!$C$18)/('Ejercicio 3 - TIR'!$E$18-'Ejercicio 3 - TIR'!$C$18),'Ejercicio 3 - TIR'!$C$18+SQRT(('Ejercicio 3 - TIR'!$E$18-'Ejercicio 3 - TIR'!$C$18)*('Ejercicio 3 - TIR'!$D$18-'Ejercicio 3 - TIR'!$C$18)*F80),'Ejercicio 3 - TIR'!$E$18-SQRT(('Ejercicio 3 - TIR'!$E$18-'Ejercicio 3 - TIR'!$C$18)*('Ejercicio 3 - TIR'!$E$18-'Ejercicio 3 - TIR'!$D$18)*(1-F80)))</f>
        <v>31871.5364050793</v>
      </c>
      <c r="H80" s="17">
        <f ca="1" t="shared" ref="H80:L80" si="603">RAND()</f>
        <v>0.513762457243308</v>
      </c>
      <c r="I80" s="18">
        <f ca="1">IF(H80&lt;=('Ejercicio 3 - TIR'!$D$18-'Ejercicio 3 - TIR'!$C$18)/('Ejercicio 3 - TIR'!$E$18-'Ejercicio 3 - TIR'!$C$18),'Ejercicio 3 - TIR'!$C$18+SQRT(('Ejercicio 3 - TIR'!$E$18-'Ejercicio 3 - TIR'!$C$18)*('Ejercicio 3 - TIR'!$D$18-'Ejercicio 3 - TIR'!$C$18)*H80),'Ejercicio 3 - TIR'!$E$18-SQRT(('Ejercicio 3 - TIR'!$E$18-'Ejercicio 3 - TIR'!$C$18)*('Ejercicio 3 - TIR'!$E$18-'Ejercicio 3 - TIR'!$D$18)*(1-H80)))</f>
        <v>38778.6313618067</v>
      </c>
      <c r="J80" s="17">
        <f ca="1" t="shared" si="603"/>
        <v>0.935640368559494</v>
      </c>
      <c r="K80" s="18">
        <f ca="1">IF(J80&lt;=('Ejercicio 3 - TIR'!$D$18-'Ejercicio 3 - TIR'!$C$18)/('Ejercicio 3 - TIR'!$E$18-'Ejercicio 3 - TIR'!$C$18),'Ejercicio 3 - TIR'!$C$18+SQRT(('Ejercicio 3 - TIR'!$E$18-'Ejercicio 3 - TIR'!$C$18)*('Ejercicio 3 - TIR'!$D$18-'Ejercicio 3 - TIR'!$C$18)*J80),'Ejercicio 3 - TIR'!$E$18-SQRT(('Ejercicio 3 - TIR'!$E$18-'Ejercicio 3 - TIR'!$C$18)*('Ejercicio 3 - TIR'!$E$18-'Ejercicio 3 - TIR'!$D$18)*(1-J80)))</f>
        <v>42802.9628227911</v>
      </c>
      <c r="L80" s="17">
        <f ca="1" t="shared" si="603"/>
        <v>0.105983923067079</v>
      </c>
      <c r="M80" s="18">
        <f ca="1">IF(L80&lt;=('Ejercicio 3 - TIR'!$D$18-'Ejercicio 3 - TIR'!$C$18)/('Ejercicio 3 - TIR'!$E$18-'Ejercicio 3 - TIR'!$C$18),'Ejercicio 3 - TIR'!$C$18+SQRT(('Ejercicio 3 - TIR'!$E$18-'Ejercicio 3 - TIR'!$C$18)*('Ejercicio 3 - TIR'!$D$18-'Ejercicio 3 - TIR'!$C$18)*L80),'Ejercicio 3 - TIR'!$E$18-SQRT(('Ejercicio 3 - TIR'!$E$18-'Ejercicio 3 - TIR'!$C$18)*('Ejercicio 3 - TIR'!$E$18-'Ejercicio 3 - TIR'!$D$18)*(1-L80)))</f>
        <v>33987.1780070699</v>
      </c>
      <c r="N80" s="17">
        <f ca="1" t="shared" ref="N80:R80" si="604">RAND()</f>
        <v>0.0907604112379448</v>
      </c>
      <c r="O80" s="18">
        <f ca="1">IF(N80&lt;=('Ejercicio 3 - TIR'!$D$18-'Ejercicio 3 - TIR'!$C$18)/('Ejercicio 3 - TIR'!$E$18-'Ejercicio 3 - TIR'!$C$18),'Ejercicio 3 - TIR'!$C$18+SQRT(('Ejercicio 3 - TIR'!$E$18-'Ejercicio 3 - TIR'!$C$18)*('Ejercicio 3 - TIR'!$D$18-'Ejercicio 3 - TIR'!$C$18)*N80),'Ejercicio 3 - TIR'!$E$18-SQRT(('Ejercicio 3 - TIR'!$E$18-'Ejercicio 3 - TIR'!$C$18)*('Ejercicio 3 - TIR'!$E$18-'Ejercicio 3 - TIR'!$D$18)*(1-N80)))</f>
        <v>33689.723795312</v>
      </c>
      <c r="P80" s="17">
        <f ca="1" t="shared" si="604"/>
        <v>0.843254480057413</v>
      </c>
      <c r="Q80" s="19">
        <f ca="1">IF(P80&lt;=('Ejercicio 3 - TIR'!$D$22-'Ejercicio 3 - TIR'!$C$22)/('Ejercicio 3 - TIR'!$E$22-'Ejercicio 3 - TIR'!$C$22),'Ejercicio 3 - TIR'!$C$22+SQRT(('Ejercicio 3 - TIR'!$E$22-'Ejercicio 3 - TIR'!$C$22)*('Ejercicio 3 - TIR'!$D$22-'Ejercicio 3 - TIR'!$C$22)*P80),'Ejercicio 3 - TIR'!$E$22-SQRT(('Ejercicio 3 - TIR'!$E$22-'Ejercicio 3 - TIR'!$C$22)*('Ejercicio 3 - TIR'!$E$22-'Ejercicio 3 - TIR'!$D$22)*(1-P80)))</f>
        <v>0.163202918828063</v>
      </c>
      <c r="R80" s="17">
        <f ca="1" t="shared" si="604"/>
        <v>0.881534959004149</v>
      </c>
      <c r="S80" s="19">
        <f ca="1">IF(R80&lt;=('Ejercicio 3 - TIR'!$D$23-'Ejercicio 3 - TIR'!$C$23)/('Ejercicio 3 - TIR'!$E$23-'Ejercicio 3 - TIR'!$C$23),'Ejercicio 3 - TIR'!$C$23+SQRT(('Ejercicio 3 - TIR'!$E$23-'Ejercicio 3 - TIR'!$C$23)*('Ejercicio 3 - TIR'!$D$23-'Ejercicio 3 - TIR'!$C$23)*R80),'Ejercicio 3 - TIR'!$E$23-SQRT(('Ejercicio 3 - TIR'!$E$23-'Ejercicio 3 - TIR'!$C$23)*('Ejercicio 3 - TIR'!$E$23-'Ejercicio 3 - TIR'!$D$23)*(1-R80)))</f>
        <v>0.165397360725111</v>
      </c>
      <c r="T80" s="17">
        <f ca="1" t="shared" ref="T80:X80" si="605">RAND()</f>
        <v>0.058561702919236</v>
      </c>
      <c r="U80" s="19">
        <f ca="1">IF(T80&lt;=('Ejercicio 3 - TIR'!$D$24-'Ejercicio 3 - TIR'!$C$24)/('Ejercicio 3 - TIR'!$E$24-'Ejercicio 3 - TIR'!$C$24),'Ejercicio 3 - TIR'!$C$24+SQRT(('Ejercicio 3 - TIR'!$E$24-'Ejercicio 3 - TIR'!$C$24)*('Ejercicio 3 - TIR'!$D$24-'Ejercicio 3 - TIR'!$C$24)*T80),'Ejercicio 3 - TIR'!$E$24-SQRT(('Ejercicio 3 - TIR'!$E$24-'Ejercicio 3 - TIR'!$C$24)*('Ejercicio 3 - TIR'!$E$24-'Ejercicio 3 - TIR'!$D$24)*(1-T80)))</f>
        <v>0.161089615689031</v>
      </c>
      <c r="V80" s="17">
        <f ca="1" t="shared" si="605"/>
        <v>0.0697958762433977</v>
      </c>
      <c r="W80" s="19">
        <f ca="1">IF(V80&lt;=('Ejercicio 3 - TIR'!$D$25-'Ejercicio 3 - TIR'!$C$25)/('Ejercicio 3 - TIR'!$E$25-'Ejercicio 3 - TIR'!$C$25),'Ejercicio 3 - TIR'!$C$25+SQRT(('Ejercicio 3 - TIR'!$E$25-'Ejercicio 3 - TIR'!$C$25)*('Ejercicio 3 - TIR'!$D$25-'Ejercicio 3 - TIR'!$C$25)*V80),'Ejercicio 3 - TIR'!$E$25-SQRT(('Ejercicio 3 - TIR'!$E$25-'Ejercicio 3 - TIR'!$C$25)*('Ejercicio 3 - TIR'!$E$25-'Ejercicio 3 - TIR'!$D$25)*(1-V80)))</f>
        <v>0.18988505066961</v>
      </c>
      <c r="X80" s="17">
        <f ca="1" t="shared" si="605"/>
        <v>0.987951902294257</v>
      </c>
      <c r="Y80" s="19">
        <f ca="1">IF(X80&lt;=('Ejercicio 3 - TIR'!$D$26-'Ejercicio 3 - TIR'!$C$26)/('Ejercicio 3 - TIR'!$E$26-'Ejercicio 3 - TIR'!$C$26),'Ejercicio 3 - TIR'!$C$26+SQRT(('Ejercicio 3 - TIR'!$E$26-'Ejercicio 3 - TIR'!$C$26)*('Ejercicio 3 - TIR'!$D$26-'Ejercicio 3 - TIR'!$C$26)*X80),'Ejercicio 3 - TIR'!$E$26-SQRT(('Ejercicio 3 - TIR'!$E$26-'Ejercicio 3 - TIR'!$C$26)*('Ejercicio 3 - TIR'!$E$26-'Ejercicio 3 - TIR'!$D$26)*(1-X80)))</f>
        <v>0.271934038953044</v>
      </c>
      <c r="Z80" s="17">
        <f ca="1" t="shared" si="480"/>
        <v>1.16320291882806</v>
      </c>
      <c r="AA80" s="17">
        <f ca="1" t="shared" si="481"/>
        <v>1.35559361158997</v>
      </c>
      <c r="AB80" s="17">
        <f ca="1" t="shared" si="482"/>
        <v>1.5739656655115</v>
      </c>
      <c r="AC80" s="17">
        <f ca="1" t="shared" si="483"/>
        <v>1.87283821565938</v>
      </c>
      <c r="AD80" s="17">
        <f ca="1" t="shared" si="484"/>
        <v>2.38212667594925</v>
      </c>
      <c r="AE80" s="16">
        <f ca="1" t="shared" si="485"/>
        <v>4516.12813369835</v>
      </c>
      <c r="AF80" s="16">
        <f ca="1" t="shared" si="486"/>
        <v>5263.08380770848</v>
      </c>
      <c r="AG80" s="16">
        <f ca="1" t="shared" si="487"/>
        <v>6110.9119556314</v>
      </c>
      <c r="AH80" s="16">
        <f ca="1" t="shared" si="488"/>
        <v>7271.28278196399</v>
      </c>
      <c r="AI80" s="16">
        <f ca="1" t="shared" si="489"/>
        <v>9248.59207723319</v>
      </c>
      <c r="AJ80" s="18">
        <f ca="1" t="shared" si="490"/>
        <v>37073.0641739231</v>
      </c>
      <c r="AK80" s="18">
        <f ca="1" t="shared" si="491"/>
        <v>52568.0649402676</v>
      </c>
      <c r="AL80" s="18">
        <f ca="1" t="shared" si="492"/>
        <v>67370.3938652386</v>
      </c>
      <c r="AM80" s="18">
        <f ca="1" t="shared" si="493"/>
        <v>63652.4858140585</v>
      </c>
      <c r="AN80" s="18">
        <f ca="1" t="shared" si="494"/>
        <v>80253.1897581749</v>
      </c>
      <c r="AO80" s="18">
        <f ca="1">C80/'Ejercicio 3 - TIR'!$D$7</f>
        <v>18382.6390833281</v>
      </c>
      <c r="AP80" s="18">
        <f ca="1" t="shared" si="495"/>
        <v>18690.425090595</v>
      </c>
      <c r="AQ80" s="18">
        <f ca="1" t="shared" si="496"/>
        <v>34185.4258569395</v>
      </c>
      <c r="AR80" s="18">
        <f ca="1" t="shared" si="497"/>
        <v>48987.7547819104</v>
      </c>
      <c r="AS80" s="18">
        <f ca="1" t="shared" si="498"/>
        <v>45269.8467307304</v>
      </c>
      <c r="AT80" s="18">
        <f ca="1" t="shared" si="499"/>
        <v>61870.5506748468</v>
      </c>
      <c r="AU80" s="18">
        <f ca="1">AP80*'Ejercicio 3 - TIR'!$D$5</f>
        <v>9345.21254529748</v>
      </c>
      <c r="AV80" s="18">
        <f ca="1">AQ80*'Ejercicio 3 - TIR'!$D$5</f>
        <v>17092.7129284697</v>
      </c>
      <c r="AW80" s="18">
        <f ca="1">AR80*'Ejercicio 3 - TIR'!$D$5</f>
        <v>24493.8773909552</v>
      </c>
      <c r="AX80" s="18">
        <f ca="1">AS80*'Ejercicio 3 - TIR'!$D$5</f>
        <v>22634.9233653652</v>
      </c>
      <c r="AY80" s="18">
        <f ca="1">AT80*'Ejercicio 3 - TIR'!$D$5</f>
        <v>30935.2753374234</v>
      </c>
      <c r="AZ80" s="18">
        <f ca="1" t="shared" ref="AZ80:BD80" si="606">AJ80-AU80-AE80</f>
        <v>23211.7234949272</v>
      </c>
      <c r="BA80" s="18">
        <f ca="1" t="shared" si="606"/>
        <v>30212.2682040894</v>
      </c>
      <c r="BB80" s="18">
        <f ca="1" t="shared" si="606"/>
        <v>36765.6045186519</v>
      </c>
      <c r="BC80" s="18">
        <f ca="1" t="shared" si="606"/>
        <v>33746.2796667293</v>
      </c>
      <c r="BD80" s="18">
        <f ca="1" t="shared" si="606"/>
        <v>40069.3223435183</v>
      </c>
      <c r="BE80" s="18">
        <f ca="1" t="shared" ref="BE80:BI80" si="607">AZ80/Z80</f>
        <v>19955.0079519344</v>
      </c>
      <c r="BF80" s="18">
        <f ca="1" t="shared" si="607"/>
        <v>22287.1131479098</v>
      </c>
      <c r="BG80" s="18">
        <f ca="1" t="shared" si="607"/>
        <v>23358.5810187949</v>
      </c>
      <c r="BH80" s="18">
        <f ca="1" t="shared" si="607"/>
        <v>18018.790616598</v>
      </c>
      <c r="BI80" s="18">
        <f ca="1" t="shared" si="607"/>
        <v>16820.8192906245</v>
      </c>
      <c r="BJ80" s="18">
        <f ca="1" t="shared" si="502"/>
        <v>65917.8731393983</v>
      </c>
      <c r="BK80" s="18">
        <f ca="1" t="shared" si="503"/>
        <v>43789.7749347432</v>
      </c>
      <c r="BL80" s="18">
        <f ca="1" t="shared" si="504"/>
        <v>109707.648074141</v>
      </c>
      <c r="BM80" s="18">
        <f ca="1">BK80*'Ejercicio 3 - TIR'!$D$5</f>
        <v>21894.8874673716</v>
      </c>
      <c r="BN80" s="18">
        <f ca="1" t="shared" si="505"/>
        <v>87812.7606067698</v>
      </c>
      <c r="BO80" s="18">
        <f ca="1" t="shared" si="506"/>
        <v>36863.1783915427</v>
      </c>
      <c r="BP80" s="18">
        <f ca="1" t="shared" si="507"/>
        <v>-119585.054266519</v>
      </c>
      <c r="BQ80" s="18">
        <f ca="1" t="shared" ref="BQ80:BT80" si="608">BE80</f>
        <v>19955.0079519344</v>
      </c>
      <c r="BR80" s="18">
        <f ca="1" t="shared" si="608"/>
        <v>22287.1131479098</v>
      </c>
      <c r="BS80" s="18">
        <f ca="1" t="shared" si="608"/>
        <v>23358.5810187949</v>
      </c>
      <c r="BT80" s="18">
        <f ca="1" t="shared" si="608"/>
        <v>18018.790616598</v>
      </c>
      <c r="BU80" s="18">
        <f ca="1" t="shared" si="509"/>
        <v>53683.9976821672</v>
      </c>
      <c r="BV80" s="20">
        <f ca="1" t="shared" si="510"/>
        <v>4.12900199540882</v>
      </c>
    </row>
    <row r="81" ht="15" customHeight="1" spans="1:74">
      <c r="A81" s="16">
        <v>80</v>
      </c>
      <c r="B81" s="17">
        <f ca="1" t="shared" ref="B81:F81" si="609">RAND()</f>
        <v>0.943489151122481</v>
      </c>
      <c r="C81" s="18">
        <f ca="1">IF(B81&lt;=('Ejercicio 3 - TIR'!$D$13-'Ejercicio 3 - TIR'!$C$13)/('Ejercicio 3 - TIR'!$E$13-'Ejercicio 3 - TIR'!$C$13),'Ejercicio 3 - TIR'!$C$13+SQRT(('Ejercicio 3 - TIR'!$E$13-'Ejercicio 3 - TIR'!$C$13)*('Ejercicio 3 - TIR'!$D$13-'Ejercicio 3 - TIR'!$C$13)*B81),'Ejercicio 3 - TIR'!$E$13-SQRT(('Ejercicio 3 - TIR'!$E$13-'Ejercicio 3 - TIR'!$C$13)*('Ejercicio 3 - TIR'!$E$13-'Ejercicio 3 - TIR'!$D$13)*(1-B81)))</f>
        <v>91765.1339626547</v>
      </c>
      <c r="D81" s="17">
        <f ca="1" t="shared" si="609"/>
        <v>0.194122303549828</v>
      </c>
      <c r="E81" s="18">
        <f ca="1">IF(D81&lt;=('Ejercicio 3 - TIR'!$D$14-'Ejercicio 3 - TIR'!$C$14)/('Ejercicio 3 - TIR'!$E$14-'Ejercicio 3 - TIR'!$C$14),'Ejercicio 3 - TIR'!$C$14+SQRT(('Ejercicio 3 - TIR'!$E$14-'Ejercicio 3 - TIR'!$C$14)*('Ejercicio 3 - TIR'!$D$14-'Ejercicio 3 - TIR'!$C$14)*D81),'Ejercicio 3 - TIR'!$E$14-SQRT(('Ejercicio 3 - TIR'!$E$14-'Ejercicio 3 - TIR'!$C$14)*('Ejercicio 3 - TIR'!$E$14-'Ejercicio 3 - TIR'!$D$14)*(1-D81)))</f>
        <v>28815.6484070518</v>
      </c>
      <c r="F81" s="17">
        <f ca="1" t="shared" si="609"/>
        <v>0.974757976809431</v>
      </c>
      <c r="G81" s="18">
        <f ca="1">IF(F81&lt;=('Ejercicio 3 - TIR'!$D$18-'Ejercicio 3 - TIR'!$C$18)/('Ejercicio 3 - TIR'!$E$18-'Ejercicio 3 - TIR'!$C$18),'Ejercicio 3 - TIR'!$C$18+SQRT(('Ejercicio 3 - TIR'!$E$18-'Ejercicio 3 - TIR'!$C$18)*('Ejercicio 3 - TIR'!$D$18-'Ejercicio 3 - TIR'!$C$18)*F81),'Ejercicio 3 - TIR'!$E$18-SQRT(('Ejercicio 3 - TIR'!$E$18-'Ejercicio 3 - TIR'!$C$18)*('Ejercicio 3 - TIR'!$E$18-'Ejercicio 3 - TIR'!$D$18)*(1-F81)))</f>
        <v>43624.0814924958</v>
      </c>
      <c r="H81" s="17">
        <f ca="1" t="shared" ref="H81:L81" si="610">RAND()</f>
        <v>0.439853039754944</v>
      </c>
      <c r="I81" s="18">
        <f ca="1">IF(H81&lt;=('Ejercicio 3 - TIR'!$D$18-'Ejercicio 3 - TIR'!$C$18)/('Ejercicio 3 - TIR'!$E$18-'Ejercicio 3 - TIR'!$C$18),'Ejercicio 3 - TIR'!$C$18+SQRT(('Ejercicio 3 - TIR'!$E$18-'Ejercicio 3 - TIR'!$C$18)*('Ejercicio 3 - TIR'!$D$18-'Ejercicio 3 - TIR'!$C$18)*H81),'Ejercicio 3 - TIR'!$E$18-SQRT(('Ejercicio 3 - TIR'!$E$18-'Ejercicio 3 - TIR'!$C$18)*('Ejercicio 3 - TIR'!$E$18-'Ejercicio 3 - TIR'!$D$18)*(1-H81)))</f>
        <v>38122.6815746551</v>
      </c>
      <c r="J81" s="17">
        <f ca="1" t="shared" si="610"/>
        <v>0.0393832499330997</v>
      </c>
      <c r="K81" s="18">
        <f ca="1">IF(J81&lt;=('Ejercicio 3 - TIR'!$D$18-'Ejercicio 3 - TIR'!$C$18)/('Ejercicio 3 - TIR'!$E$18-'Ejercicio 3 - TIR'!$C$18),'Ejercicio 3 - TIR'!$C$18+SQRT(('Ejercicio 3 - TIR'!$E$18-'Ejercicio 3 - TIR'!$C$18)*('Ejercicio 3 - TIR'!$D$18-'Ejercicio 3 - TIR'!$C$18)*J81),'Ejercicio 3 - TIR'!$E$18-SQRT(('Ejercicio 3 - TIR'!$E$18-'Ejercicio 3 - TIR'!$C$18)*('Ejercicio 3 - TIR'!$E$18-'Ejercicio 3 - TIR'!$D$18)*(1-J81)))</f>
        <v>32430.5323470312</v>
      </c>
      <c r="L81" s="17">
        <f ca="1" t="shared" si="610"/>
        <v>0.439021431299257</v>
      </c>
      <c r="M81" s="18">
        <f ca="1">IF(L81&lt;=('Ejercicio 3 - TIR'!$D$18-'Ejercicio 3 - TIR'!$C$18)/('Ejercicio 3 - TIR'!$E$18-'Ejercicio 3 - TIR'!$C$18),'Ejercicio 3 - TIR'!$C$18+SQRT(('Ejercicio 3 - TIR'!$E$18-'Ejercicio 3 - TIR'!$C$18)*('Ejercicio 3 - TIR'!$D$18-'Ejercicio 3 - TIR'!$C$18)*L81),'Ejercicio 3 - TIR'!$E$18-SQRT(('Ejercicio 3 - TIR'!$E$18-'Ejercicio 3 - TIR'!$C$18)*('Ejercicio 3 - TIR'!$E$18-'Ejercicio 3 - TIR'!$D$18)*(1-L81)))</f>
        <v>38114.9993650578</v>
      </c>
      <c r="N81" s="17">
        <f ca="1" t="shared" ref="N81:R81" si="611">RAND()</f>
        <v>0.483967947095322</v>
      </c>
      <c r="O81" s="18">
        <f ca="1">IF(N81&lt;=('Ejercicio 3 - TIR'!$D$18-'Ejercicio 3 - TIR'!$C$18)/('Ejercicio 3 - TIR'!$E$18-'Ejercicio 3 - TIR'!$C$18),'Ejercicio 3 - TIR'!$C$18+SQRT(('Ejercicio 3 - TIR'!$E$18-'Ejercicio 3 - TIR'!$C$18)*('Ejercicio 3 - TIR'!$D$18-'Ejercicio 3 - TIR'!$C$18)*N81),'Ejercicio 3 - TIR'!$E$18-SQRT(('Ejercicio 3 - TIR'!$E$18-'Ejercicio 3 - TIR'!$C$18)*('Ejercicio 3 - TIR'!$E$18-'Ejercicio 3 - TIR'!$D$18)*(1-N81)))</f>
        <v>38520.2812197895</v>
      </c>
      <c r="P81" s="17">
        <f ca="1" t="shared" si="611"/>
        <v>0.798318322007148</v>
      </c>
      <c r="Q81" s="19">
        <f ca="1">IF(P81&lt;=('Ejercicio 3 - TIR'!$D$22-'Ejercicio 3 - TIR'!$C$22)/('Ejercicio 3 - TIR'!$E$22-'Ejercicio 3 - TIR'!$C$22),'Ejercicio 3 - TIR'!$C$22+SQRT(('Ejercicio 3 - TIR'!$E$22-'Ejercicio 3 - TIR'!$C$22)*('Ejercicio 3 - TIR'!$D$22-'Ejercicio 3 - TIR'!$C$22)*P81),'Ejercicio 3 - TIR'!$E$22-SQRT(('Ejercicio 3 - TIR'!$E$22-'Ejercicio 3 - TIR'!$C$22)*('Ejercicio 3 - TIR'!$E$22-'Ejercicio 3 - TIR'!$D$22)*(1-P81)))</f>
        <v>0.160946732028675</v>
      </c>
      <c r="R81" s="17">
        <f ca="1" t="shared" si="611"/>
        <v>0.5881461050096</v>
      </c>
      <c r="S81" s="19">
        <f ca="1">IF(R81&lt;=('Ejercicio 3 - TIR'!$D$23-'Ejercicio 3 - TIR'!$C$23)/('Ejercicio 3 - TIR'!$E$23-'Ejercicio 3 - TIR'!$C$23),'Ejercicio 3 - TIR'!$C$23+SQRT(('Ejercicio 3 - TIR'!$E$23-'Ejercicio 3 - TIR'!$C$23)*('Ejercicio 3 - TIR'!$D$23-'Ejercicio 3 - TIR'!$C$23)*R81),'Ejercicio 3 - TIR'!$E$23-SQRT(('Ejercicio 3 - TIR'!$E$23-'Ejercicio 3 - TIR'!$C$23)*('Ejercicio 3 - TIR'!$E$23-'Ejercicio 3 - TIR'!$D$23)*(1-R81)))</f>
        <v>0.152772495322143</v>
      </c>
      <c r="T81" s="17">
        <f ca="1" t="shared" ref="T81:X81" si="612">RAND()</f>
        <v>0.491929326561942</v>
      </c>
      <c r="U81" s="19">
        <f ca="1">IF(T81&lt;=('Ejercicio 3 - TIR'!$D$24-'Ejercicio 3 - TIR'!$C$24)/('Ejercicio 3 - TIR'!$E$24-'Ejercicio 3 - TIR'!$C$24),'Ejercicio 3 - TIR'!$C$24+SQRT(('Ejercicio 3 - TIR'!$E$24-'Ejercicio 3 - TIR'!$C$24)*('Ejercicio 3 - TIR'!$D$24-'Ejercicio 3 - TIR'!$C$24)*T81),'Ejercicio 3 - TIR'!$E$24-SQRT(('Ejercicio 3 - TIR'!$E$24-'Ejercicio 3 - TIR'!$C$24)*('Ejercicio 3 - TIR'!$E$24-'Ejercicio 3 - TIR'!$D$24)*(1-T81)))</f>
        <v>0.182282658025431</v>
      </c>
      <c r="V81" s="17">
        <f ca="1" t="shared" si="612"/>
        <v>0.0236134708616211</v>
      </c>
      <c r="W81" s="19">
        <f ca="1">IF(V81&lt;=('Ejercicio 3 - TIR'!$D$25-'Ejercicio 3 - TIR'!$C$25)/('Ejercicio 3 - TIR'!$E$25-'Ejercicio 3 - TIR'!$C$25),'Ejercicio 3 - TIR'!$C$25+SQRT(('Ejercicio 3 - TIR'!$E$25-'Ejercicio 3 - TIR'!$C$25)*('Ejercicio 3 - TIR'!$D$25-'Ejercicio 3 - TIR'!$C$25)*V81),'Ejercicio 3 - TIR'!$E$25-SQRT(('Ejercicio 3 - TIR'!$E$25-'Ejercicio 3 - TIR'!$C$25)*('Ejercicio 3 - TIR'!$E$25-'Ejercicio 3 - TIR'!$D$25)*(1-V81)))</f>
        <v>0.185749683400525</v>
      </c>
      <c r="X81" s="17">
        <f ca="1" t="shared" si="612"/>
        <v>0.440405373770488</v>
      </c>
      <c r="Y81" s="19">
        <f ca="1">IF(X81&lt;=('Ejercicio 3 - TIR'!$D$26-'Ejercicio 3 - TIR'!$C$26)/('Ejercicio 3 - TIR'!$E$26-'Ejercicio 3 - TIR'!$C$26),'Ejercicio 3 - TIR'!$C$26+SQRT(('Ejercicio 3 - TIR'!$E$26-'Ejercicio 3 - TIR'!$C$26)*('Ejercicio 3 - TIR'!$D$26-'Ejercicio 3 - TIR'!$C$26)*X81),'Ejercicio 3 - TIR'!$E$26-SQRT(('Ejercicio 3 - TIR'!$E$26-'Ejercicio 3 - TIR'!$C$26)*('Ejercicio 3 - TIR'!$E$26-'Ejercicio 3 - TIR'!$D$26)*(1-X81)))</f>
        <v>0.225028998720786</v>
      </c>
      <c r="Z81" s="17">
        <f ca="1" t="shared" si="480"/>
        <v>1.16094673202867</v>
      </c>
      <c r="AA81" s="17">
        <f ca="1" t="shared" si="481"/>
        <v>1.33830746121678</v>
      </c>
      <c r="AB81" s="17">
        <f ca="1" t="shared" si="482"/>
        <v>1.58225770250264</v>
      </c>
      <c r="AC81" s="17">
        <f ca="1" t="shared" si="483"/>
        <v>1.87616156980055</v>
      </c>
      <c r="AD81" s="17">
        <f ca="1" t="shared" si="484"/>
        <v>2.29835232929119</v>
      </c>
      <c r="AE81" s="16">
        <f ca="1" t="shared" si="485"/>
        <v>4637.78444240227</v>
      </c>
      <c r="AF81" s="16">
        <f ca="1" t="shared" si="486"/>
        <v>5346.31034443428</v>
      </c>
      <c r="AG81" s="16">
        <f ca="1" t="shared" si="487"/>
        <v>6320.85000464662</v>
      </c>
      <c r="AH81" s="16">
        <f ca="1" t="shared" si="488"/>
        <v>7494.94589183194</v>
      </c>
      <c r="AI81" s="16">
        <f ca="1" t="shared" si="489"/>
        <v>9181.52606133735</v>
      </c>
      <c r="AJ81" s="18">
        <f ca="1" t="shared" si="490"/>
        <v>50645.2348464655</v>
      </c>
      <c r="AK81" s="18">
        <f ca="1" t="shared" si="491"/>
        <v>51019.8691929525</v>
      </c>
      <c r="AL81" s="18">
        <f ca="1" t="shared" si="492"/>
        <v>51313.4596023513</v>
      </c>
      <c r="AM81" s="18">
        <f ca="1" t="shared" si="493"/>
        <v>71509.8970416939</v>
      </c>
      <c r="AN81" s="18">
        <f ca="1" t="shared" si="494"/>
        <v>88533.1780664549</v>
      </c>
      <c r="AO81" s="18">
        <f ca="1">C81/'Ejercicio 3 - TIR'!$D$7</f>
        <v>18353.0267925309</v>
      </c>
      <c r="AP81" s="18">
        <f ca="1" t="shared" si="495"/>
        <v>32292.2080539346</v>
      </c>
      <c r="AQ81" s="18">
        <f ca="1" t="shared" si="496"/>
        <v>32666.8424004215</v>
      </c>
      <c r="AR81" s="18">
        <f ca="1" t="shared" si="497"/>
        <v>32960.4328098203</v>
      </c>
      <c r="AS81" s="18">
        <f ca="1" t="shared" si="498"/>
        <v>53156.870249163</v>
      </c>
      <c r="AT81" s="18">
        <f ca="1" t="shared" si="499"/>
        <v>70180.151273924</v>
      </c>
      <c r="AU81" s="18">
        <f ca="1">AP81*'Ejercicio 3 - TIR'!$D$5</f>
        <v>16146.1040269673</v>
      </c>
      <c r="AV81" s="18">
        <f ca="1">AQ81*'Ejercicio 3 - TIR'!$D$5</f>
        <v>16333.4212002108</v>
      </c>
      <c r="AW81" s="18">
        <f ca="1">AR81*'Ejercicio 3 - TIR'!$D$5</f>
        <v>16480.2164049102</v>
      </c>
      <c r="AX81" s="18">
        <f ca="1">AS81*'Ejercicio 3 - TIR'!$D$5</f>
        <v>26578.4351245815</v>
      </c>
      <c r="AY81" s="18">
        <f ca="1">AT81*'Ejercicio 3 - TIR'!$D$5</f>
        <v>35090.075636962</v>
      </c>
      <c r="AZ81" s="18">
        <f ca="1" t="shared" ref="AZ81:BD81" si="613">AJ81-AU81-AE81</f>
        <v>29861.346377096</v>
      </c>
      <c r="BA81" s="18">
        <f ca="1" t="shared" si="613"/>
        <v>29340.1376483074</v>
      </c>
      <c r="BB81" s="18">
        <f ca="1" t="shared" si="613"/>
        <v>28512.3931927945</v>
      </c>
      <c r="BC81" s="18">
        <f ca="1" t="shared" si="613"/>
        <v>37436.5160252805</v>
      </c>
      <c r="BD81" s="18">
        <f ca="1" t="shared" si="613"/>
        <v>44261.5763681556</v>
      </c>
      <c r="BE81" s="18">
        <f ca="1" t="shared" ref="BE81:BI81" si="614">AZ81/Z81</f>
        <v>25721.5473830701</v>
      </c>
      <c r="BF81" s="18">
        <f ca="1" t="shared" si="614"/>
        <v>21923.3162024155</v>
      </c>
      <c r="BG81" s="18">
        <f ca="1" t="shared" si="614"/>
        <v>18020.0691377243</v>
      </c>
      <c r="BH81" s="18">
        <f ca="1" t="shared" si="614"/>
        <v>19953.7804354772</v>
      </c>
      <c r="BI81" s="18">
        <f ca="1" t="shared" si="614"/>
        <v>19257.9596278895</v>
      </c>
      <c r="BJ81" s="18">
        <f ca="1" t="shared" si="502"/>
        <v>66228.5126363835</v>
      </c>
      <c r="BK81" s="18">
        <f ca="1" t="shared" si="503"/>
        <v>42181.7218781571</v>
      </c>
      <c r="BL81" s="18">
        <f ca="1" t="shared" si="504"/>
        <v>108410.234514541</v>
      </c>
      <c r="BM81" s="18">
        <f ca="1">BK81*'Ejercicio 3 - TIR'!$D$5</f>
        <v>21090.8609390785</v>
      </c>
      <c r="BN81" s="18">
        <f ca="1" t="shared" si="505"/>
        <v>87319.373575462</v>
      </c>
      <c r="BO81" s="18">
        <f ca="1" t="shared" si="506"/>
        <v>37992.1618033173</v>
      </c>
      <c r="BP81" s="18">
        <f ca="1" t="shared" si="507"/>
        <v>-120580.782369707</v>
      </c>
      <c r="BQ81" s="18">
        <f ca="1" t="shared" ref="BQ81:BT81" si="615">BE81</f>
        <v>25721.5473830701</v>
      </c>
      <c r="BR81" s="18">
        <f ca="1" t="shared" si="615"/>
        <v>21923.3162024155</v>
      </c>
      <c r="BS81" s="18">
        <f ca="1" t="shared" si="615"/>
        <v>18020.0691377243</v>
      </c>
      <c r="BT81" s="18">
        <f ca="1" t="shared" si="615"/>
        <v>19953.7804354772</v>
      </c>
      <c r="BU81" s="18">
        <f ca="1" t="shared" si="509"/>
        <v>57250.1214312068</v>
      </c>
      <c r="BV81" s="20">
        <f ca="1" t="shared" si="510"/>
        <v>5.16841025170875</v>
      </c>
    </row>
    <row r="82" ht="15" customHeight="1" spans="1:74">
      <c r="A82" s="16">
        <v>81</v>
      </c>
      <c r="B82" s="17">
        <f ca="1" t="shared" ref="B82:F82" si="616">RAND()</f>
        <v>0.0706739330193844</v>
      </c>
      <c r="C82" s="18">
        <f ca="1">IF(B82&lt;=('Ejercicio 3 - TIR'!$D$13-'Ejercicio 3 - TIR'!$C$13)/('Ejercicio 3 - TIR'!$E$13-'Ejercicio 3 - TIR'!$C$13),'Ejercicio 3 - TIR'!$C$13+SQRT(('Ejercicio 3 - TIR'!$E$13-'Ejercicio 3 - TIR'!$C$13)*('Ejercicio 3 - TIR'!$D$13-'Ejercicio 3 - TIR'!$C$13)*B82),'Ejercicio 3 - TIR'!$E$13-SQRT(('Ejercicio 3 - TIR'!$E$13-'Ejercicio 3 - TIR'!$C$13)*('Ejercicio 3 - TIR'!$E$13-'Ejercicio 3 - TIR'!$D$13)*(1-B82)))</f>
        <v>65316.9138800392</v>
      </c>
      <c r="D82" s="17">
        <f ca="1" t="shared" si="616"/>
        <v>0.981607457965357</v>
      </c>
      <c r="E82" s="18">
        <f ca="1">IF(D82&lt;=('Ejercicio 3 - TIR'!$D$14-'Ejercicio 3 - TIR'!$C$14)/('Ejercicio 3 - TIR'!$E$14-'Ejercicio 3 - TIR'!$C$14),'Ejercicio 3 - TIR'!$C$14+SQRT(('Ejercicio 3 - TIR'!$E$14-'Ejercicio 3 - TIR'!$C$14)*('Ejercicio 3 - TIR'!$D$14-'Ejercicio 3 - TIR'!$C$14)*D82),'Ejercicio 3 - TIR'!$E$14-SQRT(('Ejercicio 3 - TIR'!$E$14-'Ejercicio 3 - TIR'!$C$14)*('Ejercicio 3 - TIR'!$E$14-'Ejercicio 3 - TIR'!$D$14)*(1-D82)))</f>
        <v>38339.0119491109</v>
      </c>
      <c r="F82" s="17">
        <f ca="1" t="shared" si="616"/>
        <v>0.724636346804588</v>
      </c>
      <c r="G82" s="18">
        <f ca="1">IF(F82&lt;=('Ejercicio 3 - TIR'!$D$18-'Ejercicio 3 - TIR'!$C$18)/('Ejercicio 3 - TIR'!$E$18-'Ejercicio 3 - TIR'!$C$18),'Ejercicio 3 - TIR'!$C$18+SQRT(('Ejercicio 3 - TIR'!$E$18-'Ejercicio 3 - TIR'!$C$18)*('Ejercicio 3 - TIR'!$D$18-'Ejercicio 3 - TIR'!$C$18)*F82),'Ejercicio 3 - TIR'!$E$18-SQRT(('Ejercicio 3 - TIR'!$E$18-'Ejercicio 3 - TIR'!$C$18)*('Ejercicio 3 - TIR'!$E$18-'Ejercicio 3 - TIR'!$D$18)*(1-F82)))</f>
        <v>40455.5226934601</v>
      </c>
      <c r="H82" s="17">
        <f ca="1" t="shared" ref="H82:L82" si="617">RAND()</f>
        <v>0.546603642097407</v>
      </c>
      <c r="I82" s="18">
        <f ca="1">IF(H82&lt;=('Ejercicio 3 - TIR'!$D$18-'Ejercicio 3 - TIR'!$C$18)/('Ejercicio 3 - TIR'!$E$18-'Ejercicio 3 - TIR'!$C$18),'Ejercicio 3 - TIR'!$C$18+SQRT(('Ejercicio 3 - TIR'!$E$18-'Ejercicio 3 - TIR'!$C$18)*('Ejercicio 3 - TIR'!$D$18-'Ejercicio 3 - TIR'!$C$18)*H82),'Ejercicio 3 - TIR'!$E$18-SQRT(('Ejercicio 3 - TIR'!$E$18-'Ejercicio 3 - TIR'!$C$18)*('Ejercicio 3 - TIR'!$E$18-'Ejercicio 3 - TIR'!$D$18)*(1-H82)))</f>
        <v>39054.8631306393</v>
      </c>
      <c r="J82" s="17">
        <f ca="1" t="shared" si="617"/>
        <v>0.135094992621503</v>
      </c>
      <c r="K82" s="18">
        <f ca="1">IF(J82&lt;=('Ejercicio 3 - TIR'!$D$18-'Ejercicio 3 - TIR'!$C$18)/('Ejercicio 3 - TIR'!$E$18-'Ejercicio 3 - TIR'!$C$18),'Ejercicio 3 - TIR'!$C$18+SQRT(('Ejercicio 3 - TIR'!$E$18-'Ejercicio 3 - TIR'!$C$18)*('Ejercicio 3 - TIR'!$D$18-'Ejercicio 3 - TIR'!$C$18)*J82),'Ejercicio 3 - TIR'!$E$18-SQRT(('Ejercicio 3 - TIR'!$E$18-'Ejercicio 3 - TIR'!$C$18)*('Ejercicio 3 - TIR'!$E$18-'Ejercicio 3 - TIR'!$D$18)*(1-J82)))</f>
        <v>34501.5829319502</v>
      </c>
      <c r="L82" s="17">
        <f ca="1" t="shared" si="617"/>
        <v>0.523361309088117</v>
      </c>
      <c r="M82" s="18">
        <f ca="1">IF(L82&lt;=('Ejercicio 3 - TIR'!$D$18-'Ejercicio 3 - TIR'!$C$18)/('Ejercicio 3 - TIR'!$E$18-'Ejercicio 3 - TIR'!$C$18),'Ejercicio 3 - TIR'!$C$18+SQRT(('Ejercicio 3 - TIR'!$E$18-'Ejercicio 3 - TIR'!$C$18)*('Ejercicio 3 - TIR'!$D$18-'Ejercicio 3 - TIR'!$C$18)*L82),'Ejercicio 3 - TIR'!$E$18-SQRT(('Ejercicio 3 - TIR'!$E$18-'Ejercicio 3 - TIR'!$C$18)*('Ejercicio 3 - TIR'!$E$18-'Ejercicio 3 - TIR'!$D$18)*(1-L82)))</f>
        <v>38860.2593846466</v>
      </c>
      <c r="N82" s="17">
        <f ca="1" t="shared" ref="N82:R82" si="618">RAND()</f>
        <v>0.146825992098481</v>
      </c>
      <c r="O82" s="18">
        <f ca="1">IF(N82&lt;=('Ejercicio 3 - TIR'!$D$18-'Ejercicio 3 - TIR'!$C$18)/('Ejercicio 3 - TIR'!$E$18-'Ejercicio 3 - TIR'!$C$18),'Ejercicio 3 - TIR'!$C$18+SQRT(('Ejercicio 3 - TIR'!$E$18-'Ejercicio 3 - TIR'!$C$18)*('Ejercicio 3 - TIR'!$D$18-'Ejercicio 3 - TIR'!$C$18)*N82),'Ejercicio 3 - TIR'!$E$18-SQRT(('Ejercicio 3 - TIR'!$E$18-'Ejercicio 3 - TIR'!$C$18)*('Ejercicio 3 - TIR'!$E$18-'Ejercicio 3 - TIR'!$D$18)*(1-N82)))</f>
        <v>34692.962690537</v>
      </c>
      <c r="P82" s="17">
        <f ca="1" t="shared" si="618"/>
        <v>0.486254395208888</v>
      </c>
      <c r="Q82" s="19">
        <f ca="1">IF(P82&lt;=('Ejercicio 3 - TIR'!$D$22-'Ejercicio 3 - TIR'!$C$22)/('Ejercicio 3 - TIR'!$E$22-'Ejercicio 3 - TIR'!$C$22),'Ejercicio 3 - TIR'!$C$22+SQRT(('Ejercicio 3 - TIR'!$E$22-'Ejercicio 3 - TIR'!$C$22)*('Ejercicio 3 - TIR'!$D$22-'Ejercicio 3 - TIR'!$C$22)*P82),'Ejercicio 3 - TIR'!$E$22-SQRT(('Ejercicio 3 - TIR'!$E$22-'Ejercicio 3 - TIR'!$C$22)*('Ejercicio 3 - TIR'!$E$22-'Ejercicio 3 - TIR'!$D$22)*(1-P82)))</f>
        <v>0.149584758092234</v>
      </c>
      <c r="R82" s="17">
        <f ca="1" t="shared" si="618"/>
        <v>0.737948307332986</v>
      </c>
      <c r="S82" s="19">
        <f ca="1">IF(R82&lt;=('Ejercicio 3 - TIR'!$D$23-'Ejercicio 3 - TIR'!$C$23)/('Ejercicio 3 - TIR'!$E$23-'Ejercicio 3 - TIR'!$C$23),'Ejercicio 3 - TIR'!$C$23+SQRT(('Ejercicio 3 - TIR'!$E$23-'Ejercicio 3 - TIR'!$C$23)*('Ejercicio 3 - TIR'!$D$23-'Ejercicio 3 - TIR'!$C$23)*R82),'Ejercicio 3 - TIR'!$E$23-SQRT(('Ejercicio 3 - TIR'!$E$23-'Ejercicio 3 - TIR'!$C$23)*('Ejercicio 3 - TIR'!$E$23-'Ejercicio 3 - TIR'!$D$23)*(1-R82)))</f>
        <v>0.158281504499606</v>
      </c>
      <c r="T82" s="17">
        <f ca="1" t="shared" ref="T82:X82" si="619">RAND()</f>
        <v>0.281996699819008</v>
      </c>
      <c r="U82" s="19">
        <f ca="1">IF(T82&lt;=('Ejercicio 3 - TIR'!$D$24-'Ejercicio 3 - TIR'!$C$24)/('Ejercicio 3 - TIR'!$E$24-'Ejercicio 3 - TIR'!$C$24),'Ejercicio 3 - TIR'!$C$24+SQRT(('Ejercicio 3 - TIR'!$E$24-'Ejercicio 3 - TIR'!$C$24)*('Ejercicio 3 - TIR'!$D$24-'Ejercicio 3 - TIR'!$C$24)*T82),'Ejercicio 3 - TIR'!$E$24-SQRT(('Ejercicio 3 - TIR'!$E$24-'Ejercicio 3 - TIR'!$C$24)*('Ejercicio 3 - TIR'!$E$24-'Ejercicio 3 - TIR'!$D$24)*(1-T82)))</f>
        <v>0.174335017354009</v>
      </c>
      <c r="V82" s="17">
        <f ca="1" t="shared" si="619"/>
        <v>0.891974976904323</v>
      </c>
      <c r="W82" s="19">
        <f ca="1">IF(V82&lt;=('Ejercicio 3 - TIR'!$D$25-'Ejercicio 3 - TIR'!$C$25)/('Ejercicio 3 - TIR'!$E$25-'Ejercicio 3 - TIR'!$C$25),'Ejercicio 3 - TIR'!$C$25+SQRT(('Ejercicio 3 - TIR'!$E$25-'Ejercicio 3 - TIR'!$C$25)*('Ejercicio 3 - TIR'!$D$25-'Ejercicio 3 - TIR'!$C$25)*V82),'Ejercicio 3 - TIR'!$E$25-SQRT(('Ejercicio 3 - TIR'!$E$25-'Ejercicio 3 - TIR'!$C$25)*('Ejercicio 3 - TIR'!$E$25-'Ejercicio 3 - TIR'!$D$25)*(1-V82)))</f>
        <v>0.23055552569919</v>
      </c>
      <c r="X82" s="17">
        <f ca="1" t="shared" si="619"/>
        <v>0.350709954407991</v>
      </c>
      <c r="Y82" s="19">
        <f ca="1">IF(X82&lt;=('Ejercicio 3 - TIR'!$D$26-'Ejercicio 3 - TIR'!$C$26)/('Ejercicio 3 - TIR'!$E$26-'Ejercicio 3 - TIR'!$C$26),'Ejercicio 3 - TIR'!$C$26+SQRT(('Ejercicio 3 - TIR'!$E$26-'Ejercicio 3 - TIR'!$C$26)*('Ejercicio 3 - TIR'!$D$26-'Ejercicio 3 - TIR'!$C$26)*X82),'Ejercicio 3 - TIR'!$E$26-SQRT(('Ejercicio 3 - TIR'!$E$26-'Ejercicio 3 - TIR'!$C$26)*('Ejercicio 3 - TIR'!$E$26-'Ejercicio 3 - TIR'!$D$26)*(1-X82)))</f>
        <v>0.220787110810256</v>
      </c>
      <c r="Z82" s="17">
        <f ca="1" t="shared" si="480"/>
        <v>1.14958475809223</v>
      </c>
      <c r="AA82" s="17">
        <f ca="1" t="shared" si="481"/>
        <v>1.33154276315289</v>
      </c>
      <c r="AB82" s="17">
        <f ca="1" t="shared" si="482"/>
        <v>1.56367729387475</v>
      </c>
      <c r="AC82" s="17">
        <f ca="1" t="shared" si="483"/>
        <v>1.92419173438793</v>
      </c>
      <c r="AD82" s="17">
        <f ca="1" t="shared" si="484"/>
        <v>2.34902846806842</v>
      </c>
      <c r="AE82" s="16">
        <f ca="1" t="shared" si="485"/>
        <v>5734.93182790301</v>
      </c>
      <c r="AF82" s="16">
        <f ca="1" t="shared" si="486"/>
        <v>6642.66546582618</v>
      </c>
      <c r="AG82" s="16">
        <f ca="1" t="shared" si="487"/>
        <v>7800.71466508786</v>
      </c>
      <c r="AH82" s="16">
        <f ca="1" t="shared" si="488"/>
        <v>9599.21253552657</v>
      </c>
      <c r="AI82" s="16">
        <f ca="1" t="shared" si="489"/>
        <v>11718.5949372991</v>
      </c>
      <c r="AJ82" s="18">
        <f ca="1" t="shared" si="490"/>
        <v>46507.0522690562</v>
      </c>
      <c r="AK82" s="18">
        <f ca="1" t="shared" si="491"/>
        <v>52003.2203675293</v>
      </c>
      <c r="AL82" s="18">
        <f ca="1" t="shared" si="492"/>
        <v>53949.3418334272</v>
      </c>
      <c r="AM82" s="18">
        <f ca="1" t="shared" si="493"/>
        <v>74774.589904108</v>
      </c>
      <c r="AN82" s="18">
        <f ca="1" t="shared" si="494"/>
        <v>81494.757001707</v>
      </c>
      <c r="AO82" s="18">
        <f ca="1">C82/'Ejercicio 3 - TIR'!$D$7</f>
        <v>13063.3827760078</v>
      </c>
      <c r="AP82" s="18">
        <f ca="1" t="shared" si="495"/>
        <v>33443.6694930484</v>
      </c>
      <c r="AQ82" s="18">
        <f ca="1" t="shared" si="496"/>
        <v>38939.8375915215</v>
      </c>
      <c r="AR82" s="18">
        <f ca="1" t="shared" si="497"/>
        <v>40885.9590574194</v>
      </c>
      <c r="AS82" s="18">
        <f ca="1" t="shared" si="498"/>
        <v>61711.2071281001</v>
      </c>
      <c r="AT82" s="18">
        <f ca="1" t="shared" si="499"/>
        <v>68431.3742256991</v>
      </c>
      <c r="AU82" s="18">
        <f ca="1">AP82*'Ejercicio 3 - TIR'!$D$5</f>
        <v>16721.8347465242</v>
      </c>
      <c r="AV82" s="18">
        <f ca="1">AQ82*'Ejercicio 3 - TIR'!$D$5</f>
        <v>19469.9187957607</v>
      </c>
      <c r="AW82" s="18">
        <f ca="1">AR82*'Ejercicio 3 - TIR'!$D$5</f>
        <v>20442.9795287097</v>
      </c>
      <c r="AX82" s="18">
        <f ca="1">AS82*'Ejercicio 3 - TIR'!$D$5</f>
        <v>30855.6035640501</v>
      </c>
      <c r="AY82" s="18">
        <f ca="1">AT82*'Ejercicio 3 - TIR'!$D$5</f>
        <v>34215.6871128496</v>
      </c>
      <c r="AZ82" s="18">
        <f ca="1" t="shared" ref="AZ82:BD82" si="620">AJ82-AU82-AE82</f>
        <v>24050.285694629</v>
      </c>
      <c r="BA82" s="18">
        <f ca="1" t="shared" si="620"/>
        <v>25890.6361059424</v>
      </c>
      <c r="BB82" s="18">
        <f ca="1" t="shared" si="620"/>
        <v>25705.6476396297</v>
      </c>
      <c r="BC82" s="18">
        <f ca="1" t="shared" si="620"/>
        <v>34319.7738045313</v>
      </c>
      <c r="BD82" s="18">
        <f ca="1" t="shared" si="620"/>
        <v>35560.4749515583</v>
      </c>
      <c r="BE82" s="18">
        <f ca="1" t="shared" ref="BE82:BI82" si="621">AZ82/Z82</f>
        <v>20920.8460057709</v>
      </c>
      <c r="BF82" s="18">
        <f ca="1" t="shared" si="621"/>
        <v>19444.0890840316</v>
      </c>
      <c r="BG82" s="18">
        <f ca="1" t="shared" si="621"/>
        <v>16439.2280557657</v>
      </c>
      <c r="BH82" s="18">
        <f ca="1" t="shared" si="621"/>
        <v>17835.9428487246</v>
      </c>
      <c r="BI82" s="18">
        <f ca="1" t="shared" si="621"/>
        <v>15138.375475202</v>
      </c>
      <c r="BJ82" s="18">
        <f ca="1" t="shared" si="502"/>
        <v>90059.4305060768</v>
      </c>
      <c r="BK82" s="18">
        <f ca="1" t="shared" si="503"/>
        <v>30686.2580301171</v>
      </c>
      <c r="BL82" s="18">
        <f ca="1" t="shared" si="504"/>
        <v>120745.688536194</v>
      </c>
      <c r="BM82" s="18">
        <f ca="1">BK82*'Ejercicio 3 - TIR'!$D$5</f>
        <v>15343.1290150586</v>
      </c>
      <c r="BN82" s="18">
        <f ca="1" t="shared" si="505"/>
        <v>105402.559521135</v>
      </c>
      <c r="BO82" s="18">
        <f ca="1" t="shared" si="506"/>
        <v>44870.7033371148</v>
      </c>
      <c r="BP82" s="18">
        <f ca="1" t="shared" si="507"/>
        <v>-103655.92582915</v>
      </c>
      <c r="BQ82" s="18">
        <f ca="1" t="shared" ref="BQ82:BT82" si="622">BE82</f>
        <v>20920.8460057709</v>
      </c>
      <c r="BR82" s="18">
        <f ca="1" t="shared" si="622"/>
        <v>19444.0890840316</v>
      </c>
      <c r="BS82" s="18">
        <f ca="1" t="shared" si="622"/>
        <v>16439.2280557657</v>
      </c>
      <c r="BT82" s="18">
        <f ca="1" t="shared" si="622"/>
        <v>17835.9428487246</v>
      </c>
      <c r="BU82" s="18">
        <f ca="1" t="shared" si="509"/>
        <v>60009.0788123168</v>
      </c>
      <c r="BV82" s="20">
        <f ca="1" t="shared" si="510"/>
        <v>7.81073535319134</v>
      </c>
    </row>
    <row r="83" ht="15" customHeight="1" spans="1:74">
      <c r="A83" s="16">
        <v>82</v>
      </c>
      <c r="B83" s="17">
        <f ca="1" t="shared" ref="B83:F83" si="623">RAND()</f>
        <v>0.476370848338434</v>
      </c>
      <c r="C83" s="18">
        <f ca="1">IF(B83&lt;=('Ejercicio 3 - TIR'!$D$13-'Ejercicio 3 - TIR'!$C$13)/('Ejercicio 3 - TIR'!$E$13-'Ejercicio 3 - TIR'!$C$13),'Ejercicio 3 - TIR'!$C$13+SQRT(('Ejercicio 3 - TIR'!$E$13-'Ejercicio 3 - TIR'!$C$13)*('Ejercicio 3 - TIR'!$D$13-'Ejercicio 3 - TIR'!$C$13)*B83),'Ejercicio 3 - TIR'!$E$13-SQRT(('Ejercicio 3 - TIR'!$E$13-'Ejercicio 3 - TIR'!$C$13)*('Ejercicio 3 - TIR'!$E$13-'Ejercicio 3 - TIR'!$D$13)*(1-B83)))</f>
        <v>74932.9901664782</v>
      </c>
      <c r="D83" s="17">
        <f ca="1" t="shared" si="623"/>
        <v>0.590413811993238</v>
      </c>
      <c r="E83" s="18">
        <f ca="1">IF(D83&lt;=('Ejercicio 3 - TIR'!$D$14-'Ejercicio 3 - TIR'!$C$14)/('Ejercicio 3 - TIR'!$E$14-'Ejercicio 3 - TIR'!$C$14),'Ejercicio 3 - TIR'!$C$14+SQRT(('Ejercicio 3 - TIR'!$E$14-'Ejercicio 3 - TIR'!$C$14)*('Ejercicio 3 - TIR'!$D$14-'Ejercicio 3 - TIR'!$C$14)*D83),'Ejercicio 3 - TIR'!$E$14-SQRT(('Ejercicio 3 - TIR'!$E$14-'Ejercicio 3 - TIR'!$C$14)*('Ejercicio 3 - TIR'!$E$14-'Ejercicio 3 - TIR'!$D$14)*(1-D83)))</f>
        <v>32161.7649817695</v>
      </c>
      <c r="F83" s="17">
        <f ca="1" t="shared" si="623"/>
        <v>0.428280905531327</v>
      </c>
      <c r="G83" s="18">
        <f ca="1">IF(F83&lt;=('Ejercicio 3 - TIR'!$D$18-'Ejercicio 3 - TIR'!$C$18)/('Ejercicio 3 - TIR'!$E$18-'Ejercicio 3 - TIR'!$C$18),'Ejercicio 3 - TIR'!$C$18+SQRT(('Ejercicio 3 - TIR'!$E$18-'Ejercicio 3 - TIR'!$C$18)*('Ejercicio 3 - TIR'!$D$18-'Ejercicio 3 - TIR'!$C$18)*F83),'Ejercicio 3 - TIR'!$E$18-SQRT(('Ejercicio 3 - TIR'!$E$18-'Ejercicio 3 - TIR'!$C$18)*('Ejercicio 3 - TIR'!$E$18-'Ejercicio 3 - TIR'!$D$18)*(1-F83)))</f>
        <v>38015.1192024635</v>
      </c>
      <c r="H83" s="17">
        <f ca="1" t="shared" ref="H83:L83" si="624">RAND()</f>
        <v>0.994179772424157</v>
      </c>
      <c r="I83" s="18">
        <f ca="1">IF(H83&lt;=('Ejercicio 3 - TIR'!$D$18-'Ejercicio 3 - TIR'!$C$18)/('Ejercicio 3 - TIR'!$E$18-'Ejercicio 3 - TIR'!$C$18),'Ejercicio 3 - TIR'!$C$18+SQRT(('Ejercicio 3 - TIR'!$E$18-'Ejercicio 3 - TIR'!$C$18)*('Ejercicio 3 - TIR'!$D$18-'Ejercicio 3 - TIR'!$C$18)*H83),'Ejercicio 3 - TIR'!$E$18-SQRT(('Ejercicio 3 - TIR'!$E$18-'Ejercicio 3 - TIR'!$C$18)*('Ejercicio 3 - TIR'!$E$18-'Ejercicio 3 - TIR'!$D$18)*(1-H83)))</f>
        <v>44339.3056166515</v>
      </c>
      <c r="J83" s="17">
        <f ca="1" t="shared" si="624"/>
        <v>0.936338456034163</v>
      </c>
      <c r="K83" s="18">
        <f ca="1">IF(J83&lt;=('Ejercicio 3 - TIR'!$D$18-'Ejercicio 3 - TIR'!$C$18)/('Ejercicio 3 - TIR'!$E$18-'Ejercicio 3 - TIR'!$C$18),'Ejercicio 3 - TIR'!$C$18+SQRT(('Ejercicio 3 - TIR'!$E$18-'Ejercicio 3 - TIR'!$C$18)*('Ejercicio 3 - TIR'!$D$18-'Ejercicio 3 - TIR'!$C$18)*J83),'Ejercicio 3 - TIR'!$E$18-SQRT(('Ejercicio 3 - TIR'!$E$18-'Ejercicio 3 - TIR'!$C$18)*('Ejercicio 3 - TIR'!$E$18-'Ejercicio 3 - TIR'!$D$18)*(1-J83)))</f>
        <v>42814.9105744987</v>
      </c>
      <c r="L83" s="17">
        <f ca="1" t="shared" si="624"/>
        <v>0.201856056948828</v>
      </c>
      <c r="M83" s="18">
        <f ca="1">IF(L83&lt;=('Ejercicio 3 - TIR'!$D$18-'Ejercicio 3 - TIR'!$C$18)/('Ejercicio 3 - TIR'!$E$18-'Ejercicio 3 - TIR'!$C$18),'Ejercicio 3 - TIR'!$C$18+SQRT(('Ejercicio 3 - TIR'!$E$18-'Ejercicio 3 - TIR'!$C$18)*('Ejercicio 3 - TIR'!$D$18-'Ejercicio 3 - TIR'!$C$18)*L83),'Ejercicio 3 - TIR'!$E$18-SQRT(('Ejercicio 3 - TIR'!$E$18-'Ejercicio 3 - TIR'!$C$18)*('Ejercicio 3 - TIR'!$E$18-'Ejercicio 3 - TIR'!$D$18)*(1-L83)))</f>
        <v>35502.5819886962</v>
      </c>
      <c r="N83" s="17">
        <f ca="1" t="shared" ref="N83:R83" si="625">RAND()</f>
        <v>0.502303476645591</v>
      </c>
      <c r="O83" s="18">
        <f ca="1">IF(N83&lt;=('Ejercicio 3 - TIR'!$D$18-'Ejercicio 3 - TIR'!$C$18)/('Ejercicio 3 - TIR'!$E$18-'Ejercicio 3 - TIR'!$C$18),'Ejercicio 3 - TIR'!$C$18+SQRT(('Ejercicio 3 - TIR'!$E$18-'Ejercicio 3 - TIR'!$C$18)*('Ejercicio 3 - TIR'!$D$18-'Ejercicio 3 - TIR'!$C$18)*N83),'Ejercicio 3 - TIR'!$E$18-SQRT(('Ejercicio 3 - TIR'!$E$18-'Ejercicio 3 - TIR'!$C$18)*('Ejercicio 3 - TIR'!$E$18-'Ejercicio 3 - TIR'!$D$18)*(1-N83)))</f>
        <v>38680.1798078634</v>
      </c>
      <c r="P83" s="17">
        <f ca="1" t="shared" si="625"/>
        <v>0.459167457623419</v>
      </c>
      <c r="Q83" s="19">
        <f ca="1">IF(P83&lt;=('Ejercicio 3 - TIR'!$D$22-'Ejercicio 3 - TIR'!$C$22)/('Ejercicio 3 - TIR'!$E$22-'Ejercicio 3 - TIR'!$C$22),'Ejercicio 3 - TIR'!$C$22+SQRT(('Ejercicio 3 - TIR'!$E$22-'Ejercicio 3 - TIR'!$C$22)*('Ejercicio 3 - TIR'!$D$22-'Ejercicio 3 - TIR'!$C$22)*P83),'Ejercicio 3 - TIR'!$E$22-SQRT(('Ejercicio 3 - TIR'!$E$22-'Ejercicio 3 - TIR'!$C$22)*('Ejercicio 3 - TIR'!$E$22-'Ejercicio 3 - TIR'!$D$22)*(1-P83)))</f>
        <v>0.148748937784241</v>
      </c>
      <c r="R83" s="17">
        <f ca="1" t="shared" si="625"/>
        <v>0.44991784562686</v>
      </c>
      <c r="S83" s="19">
        <f ca="1">IF(R83&lt;=('Ejercicio 3 - TIR'!$D$23-'Ejercicio 3 - TIR'!$C$23)/('Ejercicio 3 - TIR'!$E$23-'Ejercicio 3 - TIR'!$C$23),'Ejercicio 3 - TIR'!$C$23+SQRT(('Ejercicio 3 - TIR'!$E$23-'Ejercicio 3 - TIR'!$C$23)*('Ejercicio 3 - TIR'!$D$23-'Ejercicio 3 - TIR'!$C$23)*R83),'Ejercicio 3 - TIR'!$E$23-SQRT(('Ejercicio 3 - TIR'!$E$23-'Ejercicio 3 - TIR'!$C$23)*('Ejercicio 3 - TIR'!$E$23-'Ejercicio 3 - TIR'!$D$23)*(1-R83)))</f>
        <v>0.148457900873542</v>
      </c>
      <c r="T83" s="17">
        <f ca="1" t="shared" ref="T83:X83" si="626">RAND()</f>
        <v>0.722715189127047</v>
      </c>
      <c r="U83" s="19">
        <f ca="1">IF(T83&lt;=('Ejercicio 3 - TIR'!$D$24-'Ejercicio 3 - TIR'!$C$24)/('Ejercicio 3 - TIR'!$E$24-'Ejercicio 3 - TIR'!$C$24),'Ejercicio 3 - TIR'!$C$24+SQRT(('Ejercicio 3 - TIR'!$E$24-'Ejercicio 3 - TIR'!$C$24)*('Ejercicio 3 - TIR'!$D$24-'Ejercicio 3 - TIR'!$C$24)*T83),'Ejercicio 3 - TIR'!$E$24-SQRT(('Ejercicio 3 - TIR'!$E$24-'Ejercicio 3 - TIR'!$C$24)*('Ejercicio 3 - TIR'!$E$24-'Ejercicio 3 - TIR'!$D$24)*(1-T83)))</f>
        <v>0.19213609018023</v>
      </c>
      <c r="V83" s="17">
        <f ca="1" t="shared" si="626"/>
        <v>0.286558167298778</v>
      </c>
      <c r="W83" s="19">
        <f ca="1">IF(V83&lt;=('Ejercicio 3 - TIR'!$D$25-'Ejercicio 3 - TIR'!$C$25)/('Ejercicio 3 - TIR'!$E$25-'Ejercicio 3 - TIR'!$C$25),'Ejercicio 3 - TIR'!$C$25+SQRT(('Ejercicio 3 - TIR'!$E$25-'Ejercicio 3 - TIR'!$C$25)*('Ejercicio 3 - TIR'!$D$25-'Ejercicio 3 - TIR'!$C$25)*V83),'Ejercicio 3 - TIR'!$E$25-SQRT(('Ejercicio 3 - TIR'!$E$25-'Ejercicio 3 - TIR'!$C$25)*('Ejercicio 3 - TIR'!$E$25-'Ejercicio 3 - TIR'!$D$25)*(1-V83)))</f>
        <v>0.200029544584282</v>
      </c>
      <c r="X83" s="17">
        <f ca="1" t="shared" si="626"/>
        <v>0.532962069844871</v>
      </c>
      <c r="Y83" s="19">
        <f ca="1">IF(X83&lt;=('Ejercicio 3 - TIR'!$D$26-'Ejercicio 3 - TIR'!$C$26)/('Ejercicio 3 - TIR'!$E$26-'Ejercicio 3 - TIR'!$C$26),'Ejercicio 3 - TIR'!$C$26+SQRT(('Ejercicio 3 - TIR'!$E$26-'Ejercicio 3 - TIR'!$C$26)*('Ejercicio 3 - TIR'!$D$26-'Ejercicio 3 - TIR'!$C$26)*X83),'Ejercicio 3 - TIR'!$E$26-SQRT(('Ejercicio 3 - TIR'!$E$26-'Ejercicio 3 - TIR'!$C$26)*('Ejercicio 3 - TIR'!$E$26-'Ejercicio 3 - TIR'!$D$26)*(1-X83)))</f>
        <v>0.229780433864502</v>
      </c>
      <c r="Z83" s="17">
        <f ca="1" t="shared" si="480"/>
        <v>1.14874893778424</v>
      </c>
      <c r="AA83" s="17">
        <f ca="1" t="shared" si="481"/>
        <v>1.3192897937184</v>
      </c>
      <c r="AB83" s="17">
        <f ca="1" t="shared" si="482"/>
        <v>1.57277297649814</v>
      </c>
      <c r="AC83" s="17">
        <f ca="1" t="shared" si="483"/>
        <v>1.88737403872152</v>
      </c>
      <c r="AD83" s="17">
        <f ca="1" t="shared" si="484"/>
        <v>2.32105566420355</v>
      </c>
      <c r="AE83" s="16">
        <f ca="1" t="shared" si="485"/>
        <v>4784.02837830462</v>
      </c>
      <c r="AF83" s="16">
        <f ca="1" t="shared" si="486"/>
        <v>5494.25518906717</v>
      </c>
      <c r="AG83" s="16">
        <f ca="1" t="shared" si="487"/>
        <v>6549.89989954698</v>
      </c>
      <c r="AH83" s="16">
        <f ca="1" t="shared" si="488"/>
        <v>7860.073393526</v>
      </c>
      <c r="AI83" s="16">
        <f ca="1" t="shared" si="489"/>
        <v>9666.16446809723</v>
      </c>
      <c r="AJ83" s="18">
        <f ca="1" t="shared" si="490"/>
        <v>43669.8278035712</v>
      </c>
      <c r="AK83" s="18">
        <f ca="1" t="shared" si="491"/>
        <v>58496.3933606093</v>
      </c>
      <c r="AL83" s="18">
        <f ca="1" t="shared" si="492"/>
        <v>67338.1343427558</v>
      </c>
      <c r="AM83" s="18">
        <f ca="1" t="shared" si="493"/>
        <v>67006.6515530476</v>
      </c>
      <c r="AN83" s="18">
        <f ca="1" t="shared" si="494"/>
        <v>89778.8504354531</v>
      </c>
      <c r="AO83" s="18">
        <f ca="1">C83/'Ejercicio 3 - TIR'!$D$7</f>
        <v>14986.5980332956</v>
      </c>
      <c r="AP83" s="18">
        <f ca="1" t="shared" si="495"/>
        <v>28683.2297702756</v>
      </c>
      <c r="AQ83" s="18">
        <f ca="1" t="shared" si="496"/>
        <v>43509.7953273137</v>
      </c>
      <c r="AR83" s="18">
        <f ca="1" t="shared" si="497"/>
        <v>52351.5363094601</v>
      </c>
      <c r="AS83" s="18">
        <f ca="1" t="shared" si="498"/>
        <v>52020.053519752</v>
      </c>
      <c r="AT83" s="18">
        <f ca="1" t="shared" si="499"/>
        <v>74792.2524021574</v>
      </c>
      <c r="AU83" s="18">
        <f ca="1">AP83*'Ejercicio 3 - TIR'!$D$5</f>
        <v>14341.6148851378</v>
      </c>
      <c r="AV83" s="18">
        <f ca="1">AQ83*'Ejercicio 3 - TIR'!$D$5</f>
        <v>21754.8976636568</v>
      </c>
      <c r="AW83" s="18">
        <f ca="1">AR83*'Ejercicio 3 - TIR'!$D$5</f>
        <v>26175.7681547301</v>
      </c>
      <c r="AX83" s="18">
        <f ca="1">AS83*'Ejercicio 3 - TIR'!$D$5</f>
        <v>26010.026759876</v>
      </c>
      <c r="AY83" s="18">
        <f ca="1">AT83*'Ejercicio 3 - TIR'!$D$5</f>
        <v>37396.1262010787</v>
      </c>
      <c r="AZ83" s="18">
        <f ca="1" t="shared" ref="AZ83:BD83" si="627">AJ83-AU83-AE83</f>
        <v>24544.1845401288</v>
      </c>
      <c r="BA83" s="18">
        <f ca="1" t="shared" si="627"/>
        <v>31247.2405078853</v>
      </c>
      <c r="BB83" s="18">
        <f ca="1" t="shared" si="627"/>
        <v>34612.4662884787</v>
      </c>
      <c r="BC83" s="18">
        <f ca="1" t="shared" si="627"/>
        <v>33136.5513996456</v>
      </c>
      <c r="BD83" s="18">
        <f ca="1" t="shared" si="627"/>
        <v>42716.5597662771</v>
      </c>
      <c r="BE83" s="18">
        <f ca="1" t="shared" ref="BE83:BI83" si="628">AZ83/Z83</f>
        <v>21366.0128273727</v>
      </c>
      <c r="BF83" s="18">
        <f ca="1" t="shared" si="628"/>
        <v>23684.8952039683</v>
      </c>
      <c r="BG83" s="18">
        <f ca="1" t="shared" si="628"/>
        <v>22007.2870056206</v>
      </c>
      <c r="BH83" s="18">
        <f ca="1" t="shared" si="628"/>
        <v>17556.9604751434</v>
      </c>
      <c r="BI83" s="18">
        <f ca="1" t="shared" si="628"/>
        <v>18403.935943921</v>
      </c>
      <c r="BJ83" s="18">
        <f ca="1" t="shared" si="502"/>
        <v>74649.2467817196</v>
      </c>
      <c r="BK83" s="18">
        <f ca="1" t="shared" si="503"/>
        <v>34784.7282523227</v>
      </c>
      <c r="BL83" s="18">
        <f ca="1" t="shared" si="504"/>
        <v>109433.975034042</v>
      </c>
      <c r="BM83" s="18">
        <f ca="1">BK83*'Ejercicio 3 - TIR'!$D$5</f>
        <v>17392.3641261613</v>
      </c>
      <c r="BN83" s="18">
        <f ca="1" t="shared" si="505"/>
        <v>92041.610907881</v>
      </c>
      <c r="BO83" s="18">
        <f ca="1" t="shared" si="506"/>
        <v>39655.0639984174</v>
      </c>
      <c r="BP83" s="18">
        <f ca="1" t="shared" si="507"/>
        <v>-107094.755148248</v>
      </c>
      <c r="BQ83" s="18">
        <f ca="1" t="shared" ref="BQ83:BT83" si="629">BE83</f>
        <v>21366.0128273727</v>
      </c>
      <c r="BR83" s="18">
        <f ca="1" t="shared" si="629"/>
        <v>23684.8952039683</v>
      </c>
      <c r="BS83" s="18">
        <f ca="1" t="shared" si="629"/>
        <v>22007.2870056206</v>
      </c>
      <c r="BT83" s="18">
        <f ca="1" t="shared" si="629"/>
        <v>17556.9604751434</v>
      </c>
      <c r="BU83" s="18">
        <f ca="1" t="shared" si="509"/>
        <v>58058.9999423383</v>
      </c>
      <c r="BV83" s="20">
        <f ca="1" t="shared" si="510"/>
        <v>8.87787477504054</v>
      </c>
    </row>
    <row r="84" ht="15" customHeight="1" spans="1:74">
      <c r="A84" s="16">
        <v>83</v>
      </c>
      <c r="B84" s="17">
        <f ca="1" t="shared" ref="B84:F84" si="630">RAND()</f>
        <v>0.790404136084112</v>
      </c>
      <c r="C84" s="18">
        <f ca="1">IF(B84&lt;=('Ejercicio 3 - TIR'!$D$13-'Ejercicio 3 - TIR'!$C$13)/('Ejercicio 3 - TIR'!$E$13-'Ejercicio 3 - TIR'!$C$13),'Ejercicio 3 - TIR'!$C$13+SQRT(('Ejercicio 3 - TIR'!$E$13-'Ejercicio 3 - TIR'!$C$13)*('Ejercicio 3 - TIR'!$D$13-'Ejercicio 3 - TIR'!$C$13)*B84),'Ejercicio 3 - TIR'!$E$13-SQRT(('Ejercicio 3 - TIR'!$E$13-'Ejercicio 3 - TIR'!$C$13)*('Ejercicio 3 - TIR'!$E$13-'Ejercicio 3 - TIR'!$D$13)*(1-B84)))</f>
        <v>84140.774397876</v>
      </c>
      <c r="D84" s="17">
        <f ca="1" t="shared" si="630"/>
        <v>0.307718246903534</v>
      </c>
      <c r="E84" s="18">
        <f ca="1">IF(D84&lt;=('Ejercicio 3 - TIR'!$D$14-'Ejercicio 3 - TIR'!$C$14)/('Ejercicio 3 - TIR'!$E$14-'Ejercicio 3 - TIR'!$C$14),'Ejercicio 3 - TIR'!$C$14+SQRT(('Ejercicio 3 - TIR'!$E$14-'Ejercicio 3 - TIR'!$C$14)*('Ejercicio 3 - TIR'!$D$14-'Ejercicio 3 - TIR'!$C$14)*D84),'Ejercicio 3 - TIR'!$E$14-SQRT(('Ejercicio 3 - TIR'!$E$14-'Ejercicio 3 - TIR'!$C$14)*('Ejercicio 3 - TIR'!$E$14-'Ejercicio 3 - TIR'!$D$14)*(1-D84)))</f>
        <v>29804.047097788</v>
      </c>
      <c r="F84" s="17">
        <f ca="1" t="shared" si="630"/>
        <v>0.233833835407641</v>
      </c>
      <c r="G84" s="18">
        <f ca="1">IF(F84&lt;=('Ejercicio 3 - TIR'!$D$18-'Ejercicio 3 - TIR'!$C$18)/('Ejercicio 3 - TIR'!$E$18-'Ejercicio 3 - TIR'!$C$18),'Ejercicio 3 - TIR'!$C$18+SQRT(('Ejercicio 3 - TIR'!$E$18-'Ejercicio 3 - TIR'!$C$18)*('Ejercicio 3 - TIR'!$D$18-'Ejercicio 3 - TIR'!$C$18)*F84),'Ejercicio 3 - TIR'!$E$18-SQRT(('Ejercicio 3 - TIR'!$E$18-'Ejercicio 3 - TIR'!$C$18)*('Ejercicio 3 - TIR'!$E$18-'Ejercicio 3 - TIR'!$D$18)*(1-F84)))</f>
        <v>35922.4214060759</v>
      </c>
      <c r="H84" s="17">
        <f ca="1" t="shared" ref="H84:L84" si="631">RAND()</f>
        <v>0.293214526397658</v>
      </c>
      <c r="I84" s="18">
        <f ca="1">IF(H84&lt;=('Ejercicio 3 - TIR'!$D$18-'Ejercicio 3 - TIR'!$C$18)/('Ejercicio 3 - TIR'!$E$18-'Ejercicio 3 - TIR'!$C$18),'Ejercicio 3 - TIR'!$C$18+SQRT(('Ejercicio 3 - TIR'!$E$18-'Ejercicio 3 - TIR'!$C$18)*('Ejercicio 3 - TIR'!$D$18-'Ejercicio 3 - TIR'!$C$18)*H84),'Ejercicio 3 - TIR'!$E$18-SQRT(('Ejercicio 3 - TIR'!$E$18-'Ejercicio 3 - TIR'!$C$18)*('Ejercicio 3 - TIR'!$E$18-'Ejercicio 3 - TIR'!$D$18)*(1-H84)))</f>
        <v>36631.9061332055</v>
      </c>
      <c r="J84" s="17">
        <f ca="1" t="shared" si="631"/>
        <v>0.207951073814393</v>
      </c>
      <c r="K84" s="18">
        <f ca="1">IF(J84&lt;=('Ejercicio 3 - TIR'!$D$18-'Ejercicio 3 - TIR'!$C$18)/('Ejercicio 3 - TIR'!$E$18-'Ejercicio 3 - TIR'!$C$18),'Ejercicio 3 - TIR'!$C$18+SQRT(('Ejercicio 3 - TIR'!$E$18-'Ejercicio 3 - TIR'!$C$18)*('Ejercicio 3 - TIR'!$D$18-'Ejercicio 3 - TIR'!$C$18)*J84),'Ejercicio 3 - TIR'!$E$18-SQRT(('Ejercicio 3 - TIR'!$E$18-'Ejercicio 3 - TIR'!$C$18)*('Ejercicio 3 - TIR'!$E$18-'Ejercicio 3 - TIR'!$D$18)*(1-J84)))</f>
        <v>35585.0390394481</v>
      </c>
      <c r="L84" s="17">
        <f ca="1" t="shared" si="631"/>
        <v>0.0610482746543479</v>
      </c>
      <c r="M84" s="18">
        <f ca="1">IF(L84&lt;=('Ejercicio 3 - TIR'!$D$18-'Ejercicio 3 - TIR'!$C$18)/('Ejercicio 3 - TIR'!$E$18-'Ejercicio 3 - TIR'!$C$18),'Ejercicio 3 - TIR'!$C$18+SQRT(('Ejercicio 3 - TIR'!$E$18-'Ejercicio 3 - TIR'!$C$18)*('Ejercicio 3 - TIR'!$D$18-'Ejercicio 3 - TIR'!$C$18)*L84),'Ejercicio 3 - TIR'!$E$18-SQRT(('Ejercicio 3 - TIR'!$E$18-'Ejercicio 3 - TIR'!$C$18)*('Ejercicio 3 - TIR'!$E$18-'Ejercicio 3 - TIR'!$D$18)*(1-L84)))</f>
        <v>33026.0933888683</v>
      </c>
      <c r="N84" s="17">
        <f ca="1" t="shared" ref="N84:R84" si="632">RAND()</f>
        <v>0.929695275691399</v>
      </c>
      <c r="O84" s="18">
        <f ca="1">IF(N84&lt;=('Ejercicio 3 - TIR'!$D$18-'Ejercicio 3 - TIR'!$C$18)/('Ejercicio 3 - TIR'!$E$18-'Ejercicio 3 - TIR'!$C$18),'Ejercicio 3 - TIR'!$C$18+SQRT(('Ejercicio 3 - TIR'!$E$18-'Ejercicio 3 - TIR'!$C$18)*('Ejercicio 3 - TIR'!$D$18-'Ejercicio 3 - TIR'!$C$18)*N84),'Ejercicio 3 - TIR'!$E$18-SQRT(('Ejercicio 3 - TIR'!$E$18-'Ejercicio 3 - TIR'!$C$18)*('Ejercicio 3 - TIR'!$E$18-'Ejercicio 3 - TIR'!$D$18)*(1-N84)))</f>
        <v>42703.7303461603</v>
      </c>
      <c r="P84" s="17">
        <f ca="1" t="shared" si="632"/>
        <v>0.0835883500043351</v>
      </c>
      <c r="Q84" s="19">
        <f ca="1">IF(P84&lt;=('Ejercicio 3 - TIR'!$D$22-'Ejercicio 3 - TIR'!$C$22)/('Ejercicio 3 - TIR'!$E$22-'Ejercicio 3 - TIR'!$C$22),'Ejercicio 3 - TIR'!$C$22+SQRT(('Ejercicio 3 - TIR'!$E$22-'Ejercicio 3 - TIR'!$C$22)*('Ejercicio 3 - TIR'!$D$22-'Ejercicio 3 - TIR'!$C$22)*P84),'Ejercicio 3 - TIR'!$E$22-SQRT(('Ejercicio 3 - TIR'!$E$22-'Ejercicio 3 - TIR'!$C$22)*('Ejercicio 3 - TIR'!$E$22-'Ejercicio 3 - TIR'!$D$22)*(1-P84)))</f>
        <v>0.132266174220506</v>
      </c>
      <c r="R84" s="17">
        <f ca="1" t="shared" si="632"/>
        <v>0.655988457009613</v>
      </c>
      <c r="S84" s="19">
        <f ca="1">IF(R84&lt;=('Ejercicio 3 - TIR'!$D$23-'Ejercicio 3 - TIR'!$C$23)/('Ejercicio 3 - TIR'!$E$23-'Ejercicio 3 - TIR'!$C$23),'Ejercicio 3 - TIR'!$C$23+SQRT(('Ejercicio 3 - TIR'!$E$23-'Ejercicio 3 - TIR'!$C$23)*('Ejercicio 3 - TIR'!$D$23-'Ejercicio 3 - TIR'!$C$23)*R84),'Ejercicio 3 - TIR'!$E$23-SQRT(('Ejercicio 3 - TIR'!$E$23-'Ejercicio 3 - TIR'!$C$23)*('Ejercicio 3 - TIR'!$E$23-'Ejercicio 3 - TIR'!$D$23)*(1-R84)))</f>
        <v>0.155115852890189</v>
      </c>
      <c r="T84" s="17">
        <f ca="1" t="shared" ref="T84:X84" si="633">RAND()</f>
        <v>0.164294744397502</v>
      </c>
      <c r="U84" s="19">
        <f ca="1">IF(T84&lt;=('Ejercicio 3 - TIR'!$D$24-'Ejercicio 3 - TIR'!$C$24)/('Ejercicio 3 - TIR'!$E$24-'Ejercicio 3 - TIR'!$C$24),'Ejercicio 3 - TIR'!$C$24+SQRT(('Ejercicio 3 - TIR'!$E$24-'Ejercicio 3 - TIR'!$C$24)*('Ejercicio 3 - TIR'!$D$24-'Ejercicio 3 - TIR'!$C$24)*T84),'Ejercicio 3 - TIR'!$E$24-SQRT(('Ejercicio 3 - TIR'!$E$24-'Ejercicio 3 - TIR'!$C$24)*('Ejercicio 3 - TIR'!$E$24-'Ejercicio 3 - TIR'!$D$24)*(1-T84)))</f>
        <v>0.168574686087112</v>
      </c>
      <c r="V84" s="17">
        <f ca="1" t="shared" si="633"/>
        <v>0.716179554804967</v>
      </c>
      <c r="W84" s="19">
        <f ca="1">IF(V84&lt;=('Ejercicio 3 - TIR'!$D$25-'Ejercicio 3 - TIR'!$C$25)/('Ejercicio 3 - TIR'!$E$25-'Ejercicio 3 - TIR'!$C$25),'Ejercicio 3 - TIR'!$C$25+SQRT(('Ejercicio 3 - TIR'!$E$25-'Ejercicio 3 - TIR'!$C$25)*('Ejercicio 3 - TIR'!$D$25-'Ejercicio 3 - TIR'!$C$25)*V84),'Ejercicio 3 - TIR'!$E$25-SQRT(('Ejercicio 3 - TIR'!$E$25-'Ejercicio 3 - TIR'!$C$25)*('Ejercicio 3 - TIR'!$E$25-'Ejercicio 3 - TIR'!$D$25)*(1-V84)))</f>
        <v>0.218482202516949</v>
      </c>
      <c r="X84" s="17">
        <f ca="1" t="shared" si="633"/>
        <v>0.568874990233864</v>
      </c>
      <c r="Y84" s="19">
        <f ca="1">IF(X84&lt;=('Ejercicio 3 - TIR'!$D$26-'Ejercicio 3 - TIR'!$C$26)/('Ejercicio 3 - TIR'!$E$26-'Ejercicio 3 - TIR'!$C$26),'Ejercicio 3 - TIR'!$C$26+SQRT(('Ejercicio 3 - TIR'!$E$26-'Ejercicio 3 - TIR'!$C$26)*('Ejercicio 3 - TIR'!$D$26-'Ejercicio 3 - TIR'!$C$26)*X84),'Ejercicio 3 - TIR'!$E$26-SQRT(('Ejercicio 3 - TIR'!$E$26-'Ejercicio 3 - TIR'!$C$26)*('Ejercicio 3 - TIR'!$E$26-'Ejercicio 3 - TIR'!$D$26)*(1-X84)))</f>
        <v>0.231749869919998</v>
      </c>
      <c r="Z84" s="17">
        <f ca="1" t="shared" si="480"/>
        <v>1.13226617422051</v>
      </c>
      <c r="AA84" s="17">
        <f ca="1" t="shared" si="481"/>
        <v>1.30789860753343</v>
      </c>
      <c r="AB84" s="17">
        <f ca="1" t="shared" si="482"/>
        <v>1.52837720473215</v>
      </c>
      <c r="AC84" s="17">
        <f ca="1" t="shared" si="483"/>
        <v>1.86230042269873</v>
      </c>
      <c r="AD84" s="17">
        <f ca="1" t="shared" si="484"/>
        <v>2.29388830341112</v>
      </c>
      <c r="AE84" s="16">
        <f ca="1" t="shared" si="485"/>
        <v>3942.06728591219</v>
      </c>
      <c r="AF84" s="16">
        <f ca="1" t="shared" si="486"/>
        <v>4553.54441511697</v>
      </c>
      <c r="AG84" s="16">
        <f ca="1" t="shared" si="487"/>
        <v>5321.15673547903</v>
      </c>
      <c r="AH84" s="16">
        <f ca="1" t="shared" si="488"/>
        <v>6483.73477898439</v>
      </c>
      <c r="AI84" s="16">
        <f ca="1" t="shared" si="489"/>
        <v>7986.33947060979</v>
      </c>
      <c r="AJ84" s="18">
        <f ca="1" t="shared" si="490"/>
        <v>40673.7426541944</v>
      </c>
      <c r="AK84" s="18">
        <f ca="1" t="shared" si="491"/>
        <v>47910.8190229148</v>
      </c>
      <c r="AL84" s="18">
        <f ca="1" t="shared" si="492"/>
        <v>54387.3624973961</v>
      </c>
      <c r="AM84" s="18">
        <f ca="1" t="shared" si="493"/>
        <v>61504.507678177</v>
      </c>
      <c r="AN84" s="18">
        <f ca="1" t="shared" si="494"/>
        <v>97957.5875530794</v>
      </c>
      <c r="AO84" s="18">
        <f ca="1">C84/'Ejercicio 3 - TIR'!$D$7</f>
        <v>16828.1548795752</v>
      </c>
      <c r="AP84" s="18">
        <f ca="1" t="shared" si="495"/>
        <v>23845.5877746192</v>
      </c>
      <c r="AQ84" s="18">
        <f ca="1" t="shared" si="496"/>
        <v>31082.6641433396</v>
      </c>
      <c r="AR84" s="18">
        <f ca="1" t="shared" si="497"/>
        <v>37559.2076178209</v>
      </c>
      <c r="AS84" s="18">
        <f ca="1" t="shared" si="498"/>
        <v>44676.3527986019</v>
      </c>
      <c r="AT84" s="18">
        <f ca="1" t="shared" si="499"/>
        <v>81129.4326735042</v>
      </c>
      <c r="AU84" s="18">
        <f ca="1">AP84*'Ejercicio 3 - TIR'!$D$5</f>
        <v>11922.7938873096</v>
      </c>
      <c r="AV84" s="18">
        <f ca="1">AQ84*'Ejercicio 3 - TIR'!$D$5</f>
        <v>15541.3320716698</v>
      </c>
      <c r="AW84" s="18">
        <f ca="1">AR84*'Ejercicio 3 - TIR'!$D$5</f>
        <v>18779.6038089104</v>
      </c>
      <c r="AX84" s="18">
        <f ca="1">AS84*'Ejercicio 3 - TIR'!$D$5</f>
        <v>22338.1763993009</v>
      </c>
      <c r="AY84" s="18">
        <f ca="1">AT84*'Ejercicio 3 - TIR'!$D$5</f>
        <v>40564.7163367521</v>
      </c>
      <c r="AZ84" s="18">
        <f ca="1" t="shared" ref="AZ84:BD84" si="634">AJ84-AU84-AE84</f>
        <v>24808.8814809726</v>
      </c>
      <c r="BA84" s="18">
        <f ca="1" t="shared" si="634"/>
        <v>27815.942536128</v>
      </c>
      <c r="BB84" s="18">
        <f ca="1" t="shared" si="634"/>
        <v>30286.6019530066</v>
      </c>
      <c r="BC84" s="18">
        <f ca="1" t="shared" si="634"/>
        <v>32682.5964998917</v>
      </c>
      <c r="BD84" s="18">
        <f ca="1" t="shared" si="634"/>
        <v>49406.5317457175</v>
      </c>
      <c r="BE84" s="18">
        <f ca="1" t="shared" ref="BE84:BI84" si="635">AZ84/Z84</f>
        <v>21910.8210117219</v>
      </c>
      <c r="BF84" s="18">
        <f ca="1" t="shared" si="635"/>
        <v>21267.6597221754</v>
      </c>
      <c r="BG84" s="18">
        <f ca="1" t="shared" si="635"/>
        <v>19816.182719314</v>
      </c>
      <c r="BH84" s="18">
        <f ca="1" t="shared" si="635"/>
        <v>17549.5833548328</v>
      </c>
      <c r="BI84" s="18">
        <f ca="1" t="shared" si="635"/>
        <v>21538.3336983966</v>
      </c>
      <c r="BJ84" s="18">
        <f ca="1" t="shared" si="502"/>
        <v>68367.1550319298</v>
      </c>
      <c r="BK84" s="18">
        <f ca="1" t="shared" si="503"/>
        <v>38601.9076462482</v>
      </c>
      <c r="BL84" s="18">
        <f ca="1" t="shared" si="504"/>
        <v>106969.062678178</v>
      </c>
      <c r="BM84" s="18">
        <f ca="1">BK84*'Ejercicio 3 - TIR'!$D$5</f>
        <v>19300.9538231241</v>
      </c>
      <c r="BN84" s="18">
        <f ca="1" t="shared" si="505"/>
        <v>87668.108855054</v>
      </c>
      <c r="BO84" s="18">
        <f ca="1" t="shared" si="506"/>
        <v>38218.1245375756</v>
      </c>
      <c r="BP84" s="18">
        <f ca="1" t="shared" si="507"/>
        <v>-113944.821495664</v>
      </c>
      <c r="BQ84" s="18">
        <f ca="1" t="shared" ref="BQ84:BT84" si="636">BE84</f>
        <v>21910.8210117219</v>
      </c>
      <c r="BR84" s="18">
        <f ca="1" t="shared" si="636"/>
        <v>21267.6597221754</v>
      </c>
      <c r="BS84" s="18">
        <f ca="1" t="shared" si="636"/>
        <v>19816.182719314</v>
      </c>
      <c r="BT84" s="18">
        <f ca="1" t="shared" si="636"/>
        <v>17549.5833548328</v>
      </c>
      <c r="BU84" s="18">
        <f ca="1" t="shared" si="509"/>
        <v>59756.4582359722</v>
      </c>
      <c r="BV84" s="20">
        <f ca="1" t="shared" si="510"/>
        <v>6.23293267796281</v>
      </c>
    </row>
    <row r="85" ht="15" customHeight="1" spans="1:74">
      <c r="A85" s="16">
        <v>84</v>
      </c>
      <c r="B85" s="17">
        <f ca="1" t="shared" ref="B85:F85" si="637">RAND()</f>
        <v>0.953574185886627</v>
      </c>
      <c r="C85" s="18">
        <f ca="1">IF(B85&lt;=('Ejercicio 3 - TIR'!$D$13-'Ejercicio 3 - TIR'!$C$13)/('Ejercicio 3 - TIR'!$E$13-'Ejercicio 3 - TIR'!$C$13),'Ejercicio 3 - TIR'!$C$13+SQRT(('Ejercicio 3 - TIR'!$E$13-'Ejercicio 3 - TIR'!$C$13)*('Ejercicio 3 - TIR'!$D$13-'Ejercicio 3 - TIR'!$C$13)*B85),'Ejercicio 3 - TIR'!$E$13-SQRT(('Ejercicio 3 - TIR'!$E$13-'Ejercicio 3 - TIR'!$C$13)*('Ejercicio 3 - TIR'!$E$13-'Ejercicio 3 - TIR'!$D$13)*(1-B85)))</f>
        <v>92536.0213735537</v>
      </c>
      <c r="D85" s="17">
        <f ca="1" t="shared" si="637"/>
        <v>0.433788086619327</v>
      </c>
      <c r="E85" s="18">
        <f ca="1">IF(D85&lt;=('Ejercicio 3 - TIR'!$D$14-'Ejercicio 3 - TIR'!$C$14)/('Ejercicio 3 - TIR'!$E$14-'Ejercicio 3 - TIR'!$C$14),'Ejercicio 3 - TIR'!$C$14+SQRT(('Ejercicio 3 - TIR'!$E$14-'Ejercicio 3 - TIR'!$C$14)*('Ejercicio 3 - TIR'!$D$14-'Ejercicio 3 - TIR'!$C$14)*D85),'Ejercicio 3 - TIR'!$E$14-SQRT(('Ejercicio 3 - TIR'!$E$14-'Ejercicio 3 - TIR'!$C$14)*('Ejercicio 3 - TIR'!$E$14-'Ejercicio 3 - TIR'!$D$14)*(1-D85)))</f>
        <v>30784.155654141</v>
      </c>
      <c r="F85" s="17">
        <f ca="1" t="shared" si="637"/>
        <v>0.859892124526398</v>
      </c>
      <c r="G85" s="18">
        <f ca="1">IF(F85&lt;=('Ejercicio 3 - TIR'!$D$18-'Ejercicio 3 - TIR'!$C$18)/('Ejercicio 3 - TIR'!$E$18-'Ejercicio 3 - TIR'!$C$18),'Ejercicio 3 - TIR'!$C$18+SQRT(('Ejercicio 3 - TIR'!$E$18-'Ejercicio 3 - TIR'!$C$18)*('Ejercicio 3 - TIR'!$D$18-'Ejercicio 3 - TIR'!$C$18)*F85),'Ejercicio 3 - TIR'!$E$18-SQRT(('Ejercicio 3 - TIR'!$E$18-'Ejercicio 3 - TIR'!$C$18)*('Ejercicio 3 - TIR'!$E$18-'Ejercicio 3 - TIR'!$D$18)*(1-F85)))</f>
        <v>41758.3814751701</v>
      </c>
      <c r="H85" s="17">
        <f ca="1" t="shared" ref="H85:L85" si="638">RAND()</f>
        <v>0.425898401477634</v>
      </c>
      <c r="I85" s="18">
        <f ca="1">IF(H85&lt;=('Ejercicio 3 - TIR'!$D$18-'Ejercicio 3 - TIR'!$C$18)/('Ejercicio 3 - TIR'!$E$18-'Ejercicio 3 - TIR'!$C$18),'Ejercicio 3 - TIR'!$C$18+SQRT(('Ejercicio 3 - TIR'!$E$18-'Ejercicio 3 - TIR'!$C$18)*('Ejercicio 3 - TIR'!$D$18-'Ejercicio 3 - TIR'!$C$18)*H85),'Ejercicio 3 - TIR'!$E$18-SQRT(('Ejercicio 3 - TIR'!$E$18-'Ejercicio 3 - TIR'!$C$18)*('Ejercicio 3 - TIR'!$E$18-'Ejercicio 3 - TIR'!$D$18)*(1-H85)))</f>
        <v>37992.7942686926</v>
      </c>
      <c r="J85" s="17">
        <f ca="1" t="shared" si="638"/>
        <v>0.687827509925598</v>
      </c>
      <c r="K85" s="18">
        <f ca="1">IF(J85&lt;=('Ejercicio 3 - TIR'!$D$18-'Ejercicio 3 - TIR'!$C$18)/('Ejercicio 3 - TIR'!$E$18-'Ejercicio 3 - TIR'!$C$18),'Ejercicio 3 - TIR'!$C$18+SQRT(('Ejercicio 3 - TIR'!$E$18-'Ejercicio 3 - TIR'!$C$18)*('Ejercicio 3 - TIR'!$D$18-'Ejercicio 3 - TIR'!$C$18)*J85),'Ejercicio 3 - TIR'!$E$18-SQRT(('Ejercicio 3 - TIR'!$E$18-'Ejercicio 3 - TIR'!$C$18)*('Ejercicio 3 - TIR'!$E$18-'Ejercicio 3 - TIR'!$D$18)*(1-J85)))</f>
        <v>40161.3083632473</v>
      </c>
      <c r="L85" s="17">
        <f ca="1" t="shared" si="638"/>
        <v>0.650986032541626</v>
      </c>
      <c r="M85" s="18">
        <f ca="1">IF(L85&lt;=('Ejercicio 3 - TIR'!$D$18-'Ejercicio 3 - TIR'!$C$18)/('Ejercicio 3 - TIR'!$E$18-'Ejercicio 3 - TIR'!$C$18),'Ejercicio 3 - TIR'!$C$18+SQRT(('Ejercicio 3 - TIR'!$E$18-'Ejercicio 3 - TIR'!$C$18)*('Ejercicio 3 - TIR'!$D$18-'Ejercicio 3 - TIR'!$C$18)*L85),'Ejercicio 3 - TIR'!$E$18-SQRT(('Ejercicio 3 - TIR'!$E$18-'Ejercicio 3 - TIR'!$C$18)*('Ejercicio 3 - TIR'!$E$18-'Ejercicio 3 - TIR'!$D$18)*(1-L85)))</f>
        <v>39881.6954456836</v>
      </c>
      <c r="N85" s="17">
        <f ca="1" t="shared" ref="N85:R85" si="639">RAND()</f>
        <v>0.542546100807877</v>
      </c>
      <c r="O85" s="18">
        <f ca="1">IF(N85&lt;=('Ejercicio 3 - TIR'!$D$18-'Ejercicio 3 - TIR'!$C$18)/('Ejercicio 3 - TIR'!$E$18-'Ejercicio 3 - TIR'!$C$18),'Ejercicio 3 - TIR'!$C$18+SQRT(('Ejercicio 3 - TIR'!$E$18-'Ejercicio 3 - TIR'!$C$18)*('Ejercicio 3 - TIR'!$D$18-'Ejercicio 3 - TIR'!$C$18)*N85),'Ejercicio 3 - TIR'!$E$18-SQRT(('Ejercicio 3 - TIR'!$E$18-'Ejercicio 3 - TIR'!$C$18)*('Ejercicio 3 - TIR'!$E$18-'Ejercicio 3 - TIR'!$D$18)*(1-N85)))</f>
        <v>39021.1925553766</v>
      </c>
      <c r="P85" s="17">
        <f ca="1" t="shared" si="639"/>
        <v>0.643519066448178</v>
      </c>
      <c r="Q85" s="19">
        <f ca="1">IF(P85&lt;=('Ejercicio 3 - TIR'!$D$22-'Ejercicio 3 - TIR'!$C$22)/('Ejercicio 3 - TIR'!$E$22-'Ejercicio 3 - TIR'!$C$22),'Ejercicio 3 - TIR'!$C$22+SQRT(('Ejercicio 3 - TIR'!$E$22-'Ejercicio 3 - TIR'!$C$22)*('Ejercicio 3 - TIR'!$D$22-'Ejercicio 3 - TIR'!$C$22)*P85),'Ejercicio 3 - TIR'!$E$22-SQRT(('Ejercicio 3 - TIR'!$E$22-'Ejercicio 3 - TIR'!$C$22)*('Ejercicio 3 - TIR'!$E$22-'Ejercicio 3 - TIR'!$D$22)*(1-P85)))</f>
        <v>0.154668879211664</v>
      </c>
      <c r="R85" s="17">
        <f ca="1" t="shared" si="639"/>
        <v>0.525589134055644</v>
      </c>
      <c r="S85" s="19">
        <f ca="1">IF(R85&lt;=('Ejercicio 3 - TIR'!$D$23-'Ejercicio 3 - TIR'!$C$23)/('Ejercicio 3 - TIR'!$E$23-'Ejercicio 3 - TIR'!$C$23),'Ejercicio 3 - TIR'!$C$23+SQRT(('Ejercicio 3 - TIR'!$E$23-'Ejercicio 3 - TIR'!$C$23)*('Ejercicio 3 - TIR'!$D$23-'Ejercicio 3 - TIR'!$C$23)*R85),'Ejercicio 3 - TIR'!$E$23-SQRT(('Ejercicio 3 - TIR'!$E$23-'Ejercicio 3 - TIR'!$C$23)*('Ejercicio 3 - TIR'!$E$23-'Ejercicio 3 - TIR'!$D$23)*(1-R85)))</f>
        <v>0.15077775575525</v>
      </c>
      <c r="T85" s="17">
        <f ca="1" t="shared" ref="T85:X85" si="640">RAND()</f>
        <v>0.236130041058455</v>
      </c>
      <c r="U85" s="19">
        <f ca="1">IF(T85&lt;=('Ejercicio 3 - TIR'!$D$24-'Ejercicio 3 - TIR'!$C$24)/('Ejercicio 3 - TIR'!$E$24-'Ejercicio 3 - TIR'!$C$24),'Ejercicio 3 - TIR'!$C$24+SQRT(('Ejercicio 3 - TIR'!$E$24-'Ejercicio 3 - TIR'!$C$24)*('Ejercicio 3 - TIR'!$D$24-'Ejercicio 3 - TIR'!$C$24)*T85),'Ejercicio 3 - TIR'!$E$24-SQRT(('Ejercicio 3 - TIR'!$E$24-'Ejercicio 3 - TIR'!$C$24)*('Ejercicio 3 - TIR'!$E$24-'Ejercicio 3 - TIR'!$D$24)*(1-T85)))</f>
        <v>0.172268207970619</v>
      </c>
      <c r="V85" s="17">
        <f ca="1" t="shared" si="640"/>
        <v>0.240055482967541</v>
      </c>
      <c r="W85" s="19">
        <f ca="1">IF(V85&lt;=('Ejercicio 3 - TIR'!$D$25-'Ejercicio 3 - TIR'!$C$25)/('Ejercicio 3 - TIR'!$E$25-'Ejercicio 3 - TIR'!$C$25),'Ejercicio 3 - TIR'!$C$25+SQRT(('Ejercicio 3 - TIR'!$E$25-'Ejercicio 3 - TIR'!$C$25)*('Ejercicio 3 - TIR'!$D$25-'Ejercicio 3 - TIR'!$C$25)*V85),'Ejercicio 3 - TIR'!$E$25-SQRT(('Ejercicio 3 - TIR'!$E$25-'Ejercicio 3 - TIR'!$C$25)*('Ejercicio 3 - TIR'!$E$25-'Ejercicio 3 - TIR'!$D$25)*(1-V85)))</f>
        <v>0.198332421448204</v>
      </c>
      <c r="X85" s="17">
        <f ca="1" t="shared" si="640"/>
        <v>0.0858351928786554</v>
      </c>
      <c r="Y85" s="19">
        <f ca="1">IF(X85&lt;=('Ejercicio 3 - TIR'!$D$26-'Ejercicio 3 - TIR'!$C$26)/('Ejercicio 3 - TIR'!$E$26-'Ejercicio 3 - TIR'!$C$26),'Ejercicio 3 - TIR'!$C$26+SQRT(('Ejercicio 3 - TIR'!$E$26-'Ejercicio 3 - TIR'!$C$26)*('Ejercicio 3 - TIR'!$D$26-'Ejercicio 3 - TIR'!$C$26)*X85),'Ejercicio 3 - TIR'!$E$26-SQRT(('Ejercicio 3 - TIR'!$E$26-'Ejercicio 3 - TIR'!$C$26)*('Ejercicio 3 - TIR'!$E$26-'Ejercicio 3 - TIR'!$D$26)*(1-X85)))</f>
        <v>0.205223502250546</v>
      </c>
      <c r="Z85" s="17">
        <f ca="1" t="shared" si="480"/>
        <v>1.15466887921166</v>
      </c>
      <c r="AA85" s="17">
        <f ca="1" t="shared" si="481"/>
        <v>1.32876726145963</v>
      </c>
      <c r="AB85" s="17">
        <f ca="1" t="shared" si="482"/>
        <v>1.55767161640131</v>
      </c>
      <c r="AC85" s="17">
        <f ca="1" t="shared" si="483"/>
        <v>1.86660839990331</v>
      </c>
      <c r="AD85" s="17">
        <f ca="1" t="shared" si="484"/>
        <v>2.24968031306176</v>
      </c>
      <c r="AE85" s="16">
        <f ca="1" t="shared" si="485"/>
        <v>4761.35085250339</v>
      </c>
      <c r="AF85" s="16">
        <f ca="1" t="shared" si="486"/>
        <v>5479.2566484072</v>
      </c>
      <c r="AG85" s="16">
        <f ca="1" t="shared" si="487"/>
        <v>6423.15837223941</v>
      </c>
      <c r="AH85" s="16">
        <f ca="1" t="shared" si="488"/>
        <v>7697.07892555095</v>
      </c>
      <c r="AI85" s="16">
        <f ca="1" t="shared" si="489"/>
        <v>9276.70041975139</v>
      </c>
      <c r="AJ85" s="18">
        <f ca="1" t="shared" si="490"/>
        <v>48217.1035356278</v>
      </c>
      <c r="AK85" s="18">
        <f ca="1" t="shared" si="491"/>
        <v>50483.5811956097</v>
      </c>
      <c r="AL85" s="18">
        <f ca="1" t="shared" si="492"/>
        <v>62558.1301149707</v>
      </c>
      <c r="AM85" s="18">
        <f ca="1" t="shared" si="493"/>
        <v>74443.5077212987</v>
      </c>
      <c r="AN85" s="18">
        <f ca="1" t="shared" si="494"/>
        <v>87785.2086840227</v>
      </c>
      <c r="AO85" s="18">
        <f ca="1">C85/'Ejercicio 3 - TIR'!$D$7</f>
        <v>18507.2042747107</v>
      </c>
      <c r="AP85" s="18">
        <f ca="1" t="shared" si="495"/>
        <v>29709.8992609171</v>
      </c>
      <c r="AQ85" s="18">
        <f ca="1" t="shared" si="496"/>
        <v>31976.376920899</v>
      </c>
      <c r="AR85" s="18">
        <f ca="1" t="shared" si="497"/>
        <v>44050.92584026</v>
      </c>
      <c r="AS85" s="18">
        <f ca="1" t="shared" si="498"/>
        <v>55936.303446588</v>
      </c>
      <c r="AT85" s="18">
        <f ca="1" t="shared" si="499"/>
        <v>69278.004409312</v>
      </c>
      <c r="AU85" s="18">
        <f ca="1">AP85*'Ejercicio 3 - TIR'!$D$5</f>
        <v>14854.9496304585</v>
      </c>
      <c r="AV85" s="18">
        <f ca="1">AQ85*'Ejercicio 3 - TIR'!$D$5</f>
        <v>15988.1884604495</v>
      </c>
      <c r="AW85" s="18">
        <f ca="1">AR85*'Ejercicio 3 - TIR'!$D$5</f>
        <v>22025.46292013</v>
      </c>
      <c r="AX85" s="18">
        <f ca="1">AS85*'Ejercicio 3 - TIR'!$D$5</f>
        <v>27968.151723294</v>
      </c>
      <c r="AY85" s="18">
        <f ca="1">AT85*'Ejercicio 3 - TIR'!$D$5</f>
        <v>34639.002204656</v>
      </c>
      <c r="AZ85" s="18">
        <f ca="1" t="shared" ref="AZ85:BD85" si="641">AJ85-AU85-AE85</f>
        <v>28600.8030526659</v>
      </c>
      <c r="BA85" s="18">
        <f ca="1" t="shared" si="641"/>
        <v>29016.136086753</v>
      </c>
      <c r="BB85" s="18">
        <f ca="1" t="shared" si="641"/>
        <v>34109.5088226013</v>
      </c>
      <c r="BC85" s="18">
        <f ca="1" t="shared" si="641"/>
        <v>38778.2770724538</v>
      </c>
      <c r="BD85" s="18">
        <f ca="1" t="shared" si="641"/>
        <v>43869.5060596153</v>
      </c>
      <c r="BE85" s="18">
        <f ca="1" t="shared" ref="BE85:BI85" si="642">AZ85/Z85</f>
        <v>24769.701139077</v>
      </c>
      <c r="BF85" s="18">
        <f ca="1" t="shared" si="642"/>
        <v>21836.8836502483</v>
      </c>
      <c r="BG85" s="18">
        <f ca="1" t="shared" si="642"/>
        <v>21897.7533283971</v>
      </c>
      <c r="BH85" s="18">
        <f ca="1" t="shared" si="642"/>
        <v>20774.7254723928</v>
      </c>
      <c r="BI85" s="18">
        <f ca="1" t="shared" si="642"/>
        <v>19500.3289155827</v>
      </c>
      <c r="BJ85" s="18">
        <f ca="1" t="shared" si="502"/>
        <v>69254.5089293499</v>
      </c>
      <c r="BK85" s="18">
        <f ca="1" t="shared" si="503"/>
        <v>41635.2931066292</v>
      </c>
      <c r="BL85" s="18">
        <f ca="1" t="shared" si="504"/>
        <v>110889.802035979</v>
      </c>
      <c r="BM85" s="18">
        <f ca="1">BK85*'Ejercicio 3 - TIR'!$D$5</f>
        <v>20817.6465533146</v>
      </c>
      <c r="BN85" s="18">
        <f ca="1" t="shared" si="505"/>
        <v>90072.1554826645</v>
      </c>
      <c r="BO85" s="18">
        <f ca="1" t="shared" si="506"/>
        <v>40037.7577914964</v>
      </c>
      <c r="BP85" s="18">
        <f ca="1" t="shared" si="507"/>
        <v>-123320.177027695</v>
      </c>
      <c r="BQ85" s="18">
        <f ca="1" t="shared" ref="BQ85:BT85" si="643">BE85</f>
        <v>24769.701139077</v>
      </c>
      <c r="BR85" s="18">
        <f ca="1" t="shared" si="643"/>
        <v>21836.8836502483</v>
      </c>
      <c r="BS85" s="18">
        <f ca="1" t="shared" si="643"/>
        <v>21897.7533283971</v>
      </c>
      <c r="BT85" s="18">
        <f ca="1" t="shared" si="643"/>
        <v>20774.7254723928</v>
      </c>
      <c r="BU85" s="18">
        <f ca="1" t="shared" si="509"/>
        <v>59538.0867070791</v>
      </c>
      <c r="BV85" s="20">
        <f ca="1" t="shared" si="510"/>
        <v>5.6923276968937</v>
      </c>
    </row>
    <row r="86" ht="15" customHeight="1" spans="1:74">
      <c r="A86" s="16">
        <v>85</v>
      </c>
      <c r="B86" s="17">
        <f ca="1" t="shared" ref="B86:F86" si="644">RAND()</f>
        <v>0.124889513572241</v>
      </c>
      <c r="C86" s="18">
        <f ca="1">IF(B86&lt;=('Ejercicio 3 - TIR'!$D$13-'Ejercicio 3 - TIR'!$C$13)/('Ejercicio 3 - TIR'!$E$13-'Ejercicio 3 - TIR'!$C$13),'Ejercicio 3 - TIR'!$C$13+SQRT(('Ejercicio 3 - TIR'!$E$13-'Ejercicio 3 - TIR'!$C$13)*('Ejercicio 3 - TIR'!$D$13-'Ejercicio 3 - TIR'!$C$13)*B86),'Ejercicio 3 - TIR'!$E$13-SQRT(('Ejercicio 3 - TIR'!$E$13-'Ejercicio 3 - TIR'!$C$13)*('Ejercicio 3 - TIR'!$E$13-'Ejercicio 3 - TIR'!$D$13)*(1-B86)))</f>
        <v>67067.9420929219</v>
      </c>
      <c r="D86" s="17">
        <f ca="1" t="shared" si="644"/>
        <v>0.949810001825247</v>
      </c>
      <c r="E86" s="18">
        <f ca="1">IF(D86&lt;=('Ejercicio 3 - TIR'!$D$14-'Ejercicio 3 - TIR'!$C$14)/('Ejercicio 3 - TIR'!$E$14-'Ejercicio 3 - TIR'!$C$14),'Ejercicio 3 - TIR'!$C$14+SQRT(('Ejercicio 3 - TIR'!$E$14-'Ejercicio 3 - TIR'!$C$14)*('Ejercicio 3 - TIR'!$D$14-'Ejercicio 3 - TIR'!$C$14)*D86),'Ejercicio 3 - TIR'!$E$14-SQRT(('Ejercicio 3 - TIR'!$E$14-'Ejercicio 3 - TIR'!$C$14)*('Ejercicio 3 - TIR'!$E$14-'Ejercicio 3 - TIR'!$D$14)*(1-D86)))</f>
        <v>37256.1888318959</v>
      </c>
      <c r="F86" s="17">
        <f ca="1" t="shared" si="644"/>
        <v>0.823782468327149</v>
      </c>
      <c r="G86" s="18">
        <f ca="1">IF(F86&lt;=('Ejercicio 3 - TIR'!$D$18-'Ejercicio 3 - TIR'!$C$18)/('Ejercicio 3 - TIR'!$E$18-'Ejercicio 3 - TIR'!$C$18),'Ejercicio 3 - TIR'!$C$18+SQRT(('Ejercicio 3 - TIR'!$E$18-'Ejercicio 3 - TIR'!$C$18)*('Ejercicio 3 - TIR'!$D$18-'Ejercicio 3 - TIR'!$C$18)*F86),'Ejercicio 3 - TIR'!$E$18-SQRT(('Ejercicio 3 - TIR'!$E$18-'Ejercicio 3 - TIR'!$C$18)*('Ejercicio 3 - TIR'!$E$18-'Ejercicio 3 - TIR'!$D$18)*(1-F86)))</f>
        <v>41364.5750075866</v>
      </c>
      <c r="H86" s="17">
        <f ca="1" t="shared" ref="H86:L86" si="645">RAND()</f>
        <v>0.923610645349463</v>
      </c>
      <c r="I86" s="18">
        <f ca="1">IF(H86&lt;=('Ejercicio 3 - TIR'!$D$18-'Ejercicio 3 - TIR'!$C$18)/('Ejercicio 3 - TIR'!$E$18-'Ejercicio 3 - TIR'!$C$18),'Ejercicio 3 - TIR'!$C$18+SQRT(('Ejercicio 3 - TIR'!$E$18-'Ejercicio 3 - TIR'!$C$18)*('Ejercicio 3 - TIR'!$D$18-'Ejercicio 3 - TIR'!$C$18)*H86),'Ejercicio 3 - TIR'!$E$18-SQRT(('Ejercicio 3 - TIR'!$E$18-'Ejercicio 3 - TIR'!$C$18)*('Ejercicio 3 - TIR'!$E$18-'Ejercicio 3 - TIR'!$D$18)*(1-H86)))</f>
        <v>42606.4249335376</v>
      </c>
      <c r="J86" s="17">
        <f ca="1" t="shared" si="645"/>
        <v>0.370281408649058</v>
      </c>
      <c r="K86" s="18">
        <f ca="1">IF(J86&lt;=('Ejercicio 3 - TIR'!$D$18-'Ejercicio 3 - TIR'!$C$18)/('Ejercicio 3 - TIR'!$E$18-'Ejercicio 3 - TIR'!$C$18),'Ejercicio 3 - TIR'!$C$18+SQRT(('Ejercicio 3 - TIR'!$E$18-'Ejercicio 3 - TIR'!$C$18)*('Ejercicio 3 - TIR'!$D$18-'Ejercicio 3 - TIR'!$C$18)*J86),'Ejercicio 3 - TIR'!$E$18-SQRT(('Ejercicio 3 - TIR'!$E$18-'Ejercicio 3 - TIR'!$C$18)*('Ejercicio 3 - TIR'!$E$18-'Ejercicio 3 - TIR'!$D$18)*(1-J86)))</f>
        <v>37452.6647111861</v>
      </c>
      <c r="L86" s="17">
        <f ca="1" t="shared" si="645"/>
        <v>0.0866147523436627</v>
      </c>
      <c r="M86" s="18">
        <f ca="1">IF(L86&lt;=('Ejercicio 3 - TIR'!$D$18-'Ejercicio 3 - TIR'!$C$18)/('Ejercicio 3 - TIR'!$E$18-'Ejercicio 3 - TIR'!$C$18),'Ejercicio 3 - TIR'!$C$18+SQRT(('Ejercicio 3 - TIR'!$E$18-'Ejercicio 3 - TIR'!$C$18)*('Ejercicio 3 - TIR'!$D$18-'Ejercicio 3 - TIR'!$C$18)*L86),'Ejercicio 3 - TIR'!$E$18-SQRT(('Ejercicio 3 - TIR'!$E$18-'Ejercicio 3 - TIR'!$C$18)*('Ejercicio 3 - TIR'!$E$18-'Ejercicio 3 - TIR'!$D$18)*(1-L86)))</f>
        <v>33604.4712305065</v>
      </c>
      <c r="N86" s="17">
        <f ca="1" t="shared" ref="N86:R86" si="646">RAND()</f>
        <v>0.174055558198319</v>
      </c>
      <c r="O86" s="18">
        <f ca="1">IF(N86&lt;=('Ejercicio 3 - TIR'!$D$18-'Ejercicio 3 - TIR'!$C$18)/('Ejercicio 3 - TIR'!$E$18-'Ejercicio 3 - TIR'!$C$18),'Ejercicio 3 - TIR'!$C$18+SQRT(('Ejercicio 3 - TIR'!$E$18-'Ejercicio 3 - TIR'!$C$18)*('Ejercicio 3 - TIR'!$D$18-'Ejercicio 3 - TIR'!$C$18)*N86),'Ejercicio 3 - TIR'!$E$18-SQRT(('Ejercicio 3 - TIR'!$E$18-'Ejercicio 3 - TIR'!$C$18)*('Ejercicio 3 - TIR'!$E$18-'Ejercicio 3 - TIR'!$D$18)*(1-N86)))</f>
        <v>35109.6314671166</v>
      </c>
      <c r="P86" s="17">
        <f ca="1" t="shared" si="646"/>
        <v>0.368653354322636</v>
      </c>
      <c r="Q86" s="19">
        <f ca="1">IF(P86&lt;=('Ejercicio 3 - TIR'!$D$22-'Ejercicio 3 - TIR'!$C$22)/('Ejercicio 3 - TIR'!$E$22-'Ejercicio 3 - TIR'!$C$22),'Ejercicio 3 - TIR'!$C$22+SQRT(('Ejercicio 3 - TIR'!$E$22-'Ejercicio 3 - TIR'!$C$22)*('Ejercicio 3 - TIR'!$D$22-'Ejercicio 3 - TIR'!$C$22)*P86),'Ejercicio 3 - TIR'!$E$22-SQRT(('Ejercicio 3 - TIR'!$E$22-'Ejercicio 3 - TIR'!$C$22)*('Ejercicio 3 - TIR'!$E$22-'Ejercicio 3 - TIR'!$D$22)*(1-P86)))</f>
        <v>0.145759969677403</v>
      </c>
      <c r="R86" s="17">
        <f ca="1" t="shared" si="646"/>
        <v>0.0953970792120604</v>
      </c>
      <c r="S86" s="19">
        <f ca="1">IF(R86&lt;=('Ejercicio 3 - TIR'!$D$23-'Ejercicio 3 - TIR'!$C$23)/('Ejercicio 3 - TIR'!$E$23-'Ejercicio 3 - TIR'!$C$23),'Ejercicio 3 - TIR'!$C$23+SQRT(('Ejercicio 3 - TIR'!$E$23-'Ejercicio 3 - TIR'!$C$23)*('Ejercicio 3 - TIR'!$D$23-'Ejercicio 3 - TIR'!$C$23)*R86),'Ejercicio 3 - TIR'!$E$23-SQRT(('Ejercicio 3 - TIR'!$E$23-'Ejercicio 3 - TIR'!$C$23)*('Ejercicio 3 - TIR'!$E$23-'Ejercicio 3 - TIR'!$D$23)*(1-R86)))</f>
        <v>0.13310399719863</v>
      </c>
      <c r="T86" s="17">
        <f ca="1" t="shared" ref="T86:X86" si="647">RAND()</f>
        <v>0.135013238662207</v>
      </c>
      <c r="U86" s="19">
        <f ca="1">IF(T86&lt;=('Ejercicio 3 - TIR'!$D$24-'Ejercicio 3 - TIR'!$C$24)/('Ejercicio 3 - TIR'!$E$24-'Ejercicio 3 - TIR'!$C$24),'Ejercicio 3 - TIR'!$C$24+SQRT(('Ejercicio 3 - TIR'!$E$24-'Ejercicio 3 - TIR'!$C$24)*('Ejercicio 3 - TIR'!$D$24-'Ejercicio 3 - TIR'!$C$24)*T86),'Ejercicio 3 - TIR'!$E$24-SQRT(('Ejercicio 3 - TIR'!$E$24-'Ejercicio 3 - TIR'!$C$24)*('Ejercicio 3 - TIR'!$E$24-'Ejercicio 3 - TIR'!$D$24)*(1-T86)))</f>
        <v>0.166838283795881</v>
      </c>
      <c r="V86" s="17">
        <f ca="1" t="shared" si="647"/>
        <v>0.388392704864649</v>
      </c>
      <c r="W86" s="19">
        <f ca="1">IF(V86&lt;=('Ejercicio 3 - TIR'!$D$25-'Ejercicio 3 - TIR'!$C$25)/('Ejercicio 3 - TIR'!$E$25-'Ejercicio 3 - TIR'!$C$25),'Ejercicio 3 - TIR'!$C$25+SQRT(('Ejercicio 3 - TIR'!$E$25-'Ejercicio 3 - TIR'!$C$25)*('Ejercicio 3 - TIR'!$D$25-'Ejercicio 3 - TIR'!$C$25)*V86),'Ejercicio 3 - TIR'!$E$25-SQRT(('Ejercicio 3 - TIR'!$E$25-'Ejercicio 3 - TIR'!$C$25)*('Ejercicio 3 - TIR'!$E$25-'Ejercicio 3 - TIR'!$D$25)*(1-V86)))</f>
        <v>0.203733105431921</v>
      </c>
      <c r="X86" s="17">
        <f ca="1" t="shared" si="647"/>
        <v>0.803744407900622</v>
      </c>
      <c r="Y86" s="19">
        <f ca="1">IF(X86&lt;=('Ejercicio 3 - TIR'!$D$26-'Ejercicio 3 - TIR'!$C$26)/('Ejercicio 3 - TIR'!$E$26-'Ejercicio 3 - TIR'!$C$26),'Ejercicio 3 - TIR'!$C$26+SQRT(('Ejercicio 3 - TIR'!$E$26-'Ejercicio 3 - TIR'!$C$26)*('Ejercicio 3 - TIR'!$D$26-'Ejercicio 3 - TIR'!$C$26)*X86),'Ejercicio 3 - TIR'!$E$26-SQRT(('Ejercicio 3 - TIR'!$E$26-'Ejercicio 3 - TIR'!$C$26)*('Ejercicio 3 - TIR'!$E$26-'Ejercicio 3 - TIR'!$D$26)*(1-X86)))</f>
        <v>0.24744573457538</v>
      </c>
      <c r="Z86" s="17">
        <f ca="1" t="shared" si="480"/>
        <v>1.1457599696774</v>
      </c>
      <c r="AA86" s="17">
        <f ca="1" t="shared" si="481"/>
        <v>1.29826520147165</v>
      </c>
      <c r="AB86" s="17">
        <f ca="1" t="shared" si="482"/>
        <v>1.51486553959709</v>
      </c>
      <c r="AC86" s="17">
        <f ca="1" t="shared" si="483"/>
        <v>1.82349380029101</v>
      </c>
      <c r="AD86" s="17">
        <f ca="1" t="shared" si="484"/>
        <v>2.27470956319767</v>
      </c>
      <c r="AE86" s="16">
        <f ca="1" t="shared" si="485"/>
        <v>5430.46095443276</v>
      </c>
      <c r="AF86" s="16">
        <f ca="1" t="shared" si="486"/>
        <v>6153.27701409885</v>
      </c>
      <c r="AG86" s="16">
        <f ca="1" t="shared" si="487"/>
        <v>7179.87919085174</v>
      </c>
      <c r="AH86" s="16">
        <f ca="1" t="shared" si="488"/>
        <v>8642.65827503</v>
      </c>
      <c r="AI86" s="16">
        <f ca="1" t="shared" si="489"/>
        <v>10781.2472005788</v>
      </c>
      <c r="AJ86" s="18">
        <f ca="1" t="shared" si="490"/>
        <v>47393.8742064111</v>
      </c>
      <c r="AK86" s="18">
        <f ca="1" t="shared" si="491"/>
        <v>55314.4388503259</v>
      </c>
      <c r="AL86" s="18">
        <f ca="1" t="shared" si="492"/>
        <v>56735.7511370599</v>
      </c>
      <c r="AM86" s="18">
        <f ca="1" t="shared" si="493"/>
        <v>61277.5449508863</v>
      </c>
      <c r="AN86" s="18">
        <f ca="1" t="shared" si="494"/>
        <v>79864.2144585959</v>
      </c>
      <c r="AO86" s="18">
        <f ca="1">C86/'Ejercicio 3 - TIR'!$D$7</f>
        <v>13413.5884185844</v>
      </c>
      <c r="AP86" s="18">
        <f ca="1" t="shared" si="495"/>
        <v>33980.2857878268</v>
      </c>
      <c r="AQ86" s="18">
        <f ca="1" t="shared" si="496"/>
        <v>41900.8504317415</v>
      </c>
      <c r="AR86" s="18">
        <f ca="1" t="shared" si="497"/>
        <v>43322.1627184755</v>
      </c>
      <c r="AS86" s="18">
        <f ca="1" t="shared" si="498"/>
        <v>47863.9565323019</v>
      </c>
      <c r="AT86" s="18">
        <f ca="1" t="shared" si="499"/>
        <v>66450.6260400115</v>
      </c>
      <c r="AU86" s="18">
        <f ca="1">AP86*'Ejercicio 3 - TIR'!$D$5</f>
        <v>16990.1428939134</v>
      </c>
      <c r="AV86" s="18">
        <f ca="1">AQ86*'Ejercicio 3 - TIR'!$D$5</f>
        <v>20950.4252158707</v>
      </c>
      <c r="AW86" s="18">
        <f ca="1">AR86*'Ejercicio 3 - TIR'!$D$5</f>
        <v>21661.0813592377</v>
      </c>
      <c r="AX86" s="18">
        <f ca="1">AS86*'Ejercicio 3 - TIR'!$D$5</f>
        <v>23931.978266151</v>
      </c>
      <c r="AY86" s="18">
        <f ca="1">AT86*'Ejercicio 3 - TIR'!$D$5</f>
        <v>33225.3130200057</v>
      </c>
      <c r="AZ86" s="18">
        <f ca="1" t="shared" ref="AZ86:BD86" si="648">AJ86-AU86-AE86</f>
        <v>24973.270358065</v>
      </c>
      <c r="BA86" s="18">
        <f ca="1" t="shared" si="648"/>
        <v>28210.7366203563</v>
      </c>
      <c r="BB86" s="18">
        <f ca="1" t="shared" si="648"/>
        <v>27894.7905869704</v>
      </c>
      <c r="BC86" s="18">
        <f ca="1" t="shared" si="648"/>
        <v>28702.9084097053</v>
      </c>
      <c r="BD86" s="18">
        <f ca="1" t="shared" si="648"/>
        <v>35857.6542380113</v>
      </c>
      <c r="BE86" s="18">
        <f ca="1" t="shared" ref="BE86:BI86" si="649">AZ86/Z86</f>
        <v>21796.2496674556</v>
      </c>
      <c r="BF86" s="18">
        <f ca="1" t="shared" si="649"/>
        <v>21729.5638736816</v>
      </c>
      <c r="BG86" s="18">
        <f ca="1" t="shared" si="649"/>
        <v>18414.0373239922</v>
      </c>
      <c r="BH86" s="18">
        <f ca="1" t="shared" si="649"/>
        <v>15740.6120081816</v>
      </c>
      <c r="BI86" s="18">
        <f ca="1" t="shared" si="649"/>
        <v>15763.618713417</v>
      </c>
      <c r="BJ86" s="18">
        <f ca="1" t="shared" si="502"/>
        <v>84747.0090242117</v>
      </c>
      <c r="BK86" s="18">
        <f ca="1" t="shared" si="503"/>
        <v>30512.0178525514</v>
      </c>
      <c r="BL86" s="18">
        <f ca="1" t="shared" si="504"/>
        <v>115259.026876763</v>
      </c>
      <c r="BM86" s="18">
        <f ca="1">BK86*'Ejercicio 3 - TIR'!$D$5</f>
        <v>15256.0089262757</v>
      </c>
      <c r="BN86" s="18">
        <f ca="1" t="shared" si="505"/>
        <v>100003.017950487</v>
      </c>
      <c r="BO86" s="18">
        <f ca="1" t="shared" si="506"/>
        <v>43962.9830411881</v>
      </c>
      <c r="BP86" s="18">
        <f ca="1" t="shared" si="507"/>
        <v>-104324.130924818</v>
      </c>
      <c r="BQ86" s="18">
        <f ca="1" t="shared" ref="BQ86:BT86" si="650">BE86</f>
        <v>21796.2496674556</v>
      </c>
      <c r="BR86" s="18">
        <f ca="1" t="shared" si="650"/>
        <v>21729.5638736816</v>
      </c>
      <c r="BS86" s="18">
        <f ca="1" t="shared" si="650"/>
        <v>18414.0373239922</v>
      </c>
      <c r="BT86" s="18">
        <f ca="1" t="shared" si="650"/>
        <v>15740.6120081816</v>
      </c>
      <c r="BU86" s="18">
        <f ca="1" t="shared" si="509"/>
        <v>59726.601754605</v>
      </c>
      <c r="BV86" s="20">
        <f ca="1" t="shared" si="510"/>
        <v>8.41140665394209</v>
      </c>
    </row>
    <row r="87" ht="15" customHeight="1" spans="1:74">
      <c r="A87" s="16">
        <v>86</v>
      </c>
      <c r="B87" s="17">
        <f ca="1" t="shared" ref="B87:F87" si="651">RAND()</f>
        <v>0.710871840282643</v>
      </c>
      <c r="C87" s="18">
        <f ca="1">IF(B87&lt;=('Ejercicio 3 - TIR'!$D$13-'Ejercicio 3 - TIR'!$C$13)/('Ejercicio 3 - TIR'!$E$13-'Ejercicio 3 - TIR'!$C$13),'Ejercicio 3 - TIR'!$C$13+SQRT(('Ejercicio 3 - TIR'!$E$13-'Ejercicio 3 - TIR'!$C$13)*('Ejercicio 3 - TIR'!$D$13-'Ejercicio 3 - TIR'!$C$13)*B87),'Ejercicio 3 - TIR'!$E$13-SQRT(('Ejercicio 3 - TIR'!$E$13-'Ejercicio 3 - TIR'!$C$13)*('Ejercicio 3 - TIR'!$E$13-'Ejercicio 3 - TIR'!$D$13)*(1-B87)))</f>
        <v>81373.3043279054</v>
      </c>
      <c r="D87" s="17">
        <f ca="1" t="shared" si="651"/>
        <v>0.712241971539009</v>
      </c>
      <c r="E87" s="18">
        <f ca="1">IF(D87&lt;=('Ejercicio 3 - TIR'!$D$14-'Ejercicio 3 - TIR'!$C$14)/('Ejercicio 3 - TIR'!$E$14-'Ejercicio 3 - TIR'!$C$14),'Ejercicio 3 - TIR'!$C$14+SQRT(('Ejercicio 3 - TIR'!$E$14-'Ejercicio 3 - TIR'!$C$14)*('Ejercicio 3 - TIR'!$D$14-'Ejercicio 3 - TIR'!$C$14)*D87),'Ejercicio 3 - TIR'!$E$14-SQRT(('Ejercicio 3 - TIR'!$E$14-'Ejercicio 3 - TIR'!$C$14)*('Ejercicio 3 - TIR'!$E$14-'Ejercicio 3 - TIR'!$D$14)*(1-D87)))</f>
        <v>33430.090999934</v>
      </c>
      <c r="F87" s="17">
        <f ca="1" t="shared" si="651"/>
        <v>0.206444015994016</v>
      </c>
      <c r="G87" s="18">
        <f ca="1">IF(F87&lt;=('Ejercicio 3 - TIR'!$D$18-'Ejercicio 3 - TIR'!$C$18)/('Ejercicio 3 - TIR'!$E$18-'Ejercicio 3 - TIR'!$C$18),'Ejercicio 3 - TIR'!$C$18+SQRT(('Ejercicio 3 - TIR'!$E$18-'Ejercicio 3 - TIR'!$C$18)*('Ejercicio 3 - TIR'!$D$18-'Ejercicio 3 - TIR'!$C$18)*F87),'Ejercicio 3 - TIR'!$E$18-SQRT(('Ejercicio 3 - TIR'!$E$18-'Ejercicio 3 - TIR'!$C$18)*('Ejercicio 3 - TIR'!$E$18-'Ejercicio 3 - TIR'!$D$18)*(1-F87)))</f>
        <v>35564.7643615074</v>
      </c>
      <c r="H87" s="17">
        <f ca="1" t="shared" ref="H87:L87" si="652">RAND()</f>
        <v>0.326000373416941</v>
      </c>
      <c r="I87" s="18">
        <f ca="1">IF(H87&lt;=('Ejercicio 3 - TIR'!$D$18-'Ejercicio 3 - TIR'!$C$18)/('Ejercicio 3 - TIR'!$E$18-'Ejercicio 3 - TIR'!$C$18),'Ejercicio 3 - TIR'!$C$18+SQRT(('Ejercicio 3 - TIR'!$E$18-'Ejercicio 3 - TIR'!$C$18)*('Ejercicio 3 - TIR'!$D$18-'Ejercicio 3 - TIR'!$C$18)*H87),'Ejercicio 3 - TIR'!$E$18-SQRT(('Ejercicio 3 - TIR'!$E$18-'Ejercicio 3 - TIR'!$C$18)*('Ejercicio 3 - TIR'!$E$18-'Ejercicio 3 - TIR'!$D$18)*(1-H87)))</f>
        <v>36992.8574998023</v>
      </c>
      <c r="J87" s="17">
        <f ca="1" t="shared" si="652"/>
        <v>0.389331251825722</v>
      </c>
      <c r="K87" s="18">
        <f ca="1">IF(J87&lt;=('Ejercicio 3 - TIR'!$D$18-'Ejercicio 3 - TIR'!$C$18)/('Ejercicio 3 - TIR'!$E$18-'Ejercicio 3 - TIR'!$C$18),'Ejercicio 3 - TIR'!$C$18+SQRT(('Ejercicio 3 - TIR'!$E$18-'Ejercicio 3 - TIR'!$C$18)*('Ejercicio 3 - TIR'!$D$18-'Ejercicio 3 - TIR'!$C$18)*J87),'Ejercicio 3 - TIR'!$E$18-SQRT(('Ejercicio 3 - TIR'!$E$18-'Ejercicio 3 - TIR'!$C$18)*('Ejercicio 3 - TIR'!$E$18-'Ejercicio 3 - TIR'!$D$18)*(1-J87)))</f>
        <v>37641.9688414608</v>
      </c>
      <c r="L87" s="17">
        <f ca="1" t="shared" si="652"/>
        <v>0.267676520067462</v>
      </c>
      <c r="M87" s="18">
        <f ca="1">IF(L87&lt;=('Ejercicio 3 - TIR'!$D$18-'Ejercicio 3 - TIR'!$C$18)/('Ejercicio 3 - TIR'!$E$18-'Ejercicio 3 - TIR'!$C$18),'Ejercicio 3 - TIR'!$C$18+SQRT(('Ejercicio 3 - TIR'!$E$18-'Ejercicio 3 - TIR'!$C$18)*('Ejercicio 3 - TIR'!$D$18-'Ejercicio 3 - TIR'!$C$18)*L87),'Ejercicio 3 - TIR'!$E$18-SQRT(('Ejercicio 3 - TIR'!$E$18-'Ejercicio 3 - TIR'!$C$18)*('Ejercicio 3 - TIR'!$E$18-'Ejercicio 3 - TIR'!$D$18)*(1-L87)))</f>
        <v>36336.5193923888</v>
      </c>
      <c r="N87" s="17">
        <f ca="1" t="shared" ref="N87:R87" si="653">RAND()</f>
        <v>0.63388947456198</v>
      </c>
      <c r="O87" s="18">
        <f ca="1">IF(N87&lt;=('Ejercicio 3 - TIR'!$D$18-'Ejercicio 3 - TIR'!$C$18)/('Ejercicio 3 - TIR'!$E$18-'Ejercicio 3 - TIR'!$C$18),'Ejercicio 3 - TIR'!$C$18+SQRT(('Ejercicio 3 - TIR'!$E$18-'Ejercicio 3 - TIR'!$C$18)*('Ejercicio 3 - TIR'!$D$18-'Ejercicio 3 - TIR'!$C$18)*N87),'Ejercicio 3 - TIR'!$E$18-SQRT(('Ejercicio 3 - TIR'!$E$18-'Ejercicio 3 - TIR'!$C$18)*('Ejercicio 3 - TIR'!$E$18-'Ejercicio 3 - TIR'!$D$18)*(1-N87)))</f>
        <v>39751.0728222231</v>
      </c>
      <c r="P87" s="17">
        <f ca="1" t="shared" si="653"/>
        <v>0.446590938689651</v>
      </c>
      <c r="Q87" s="19">
        <f ca="1">IF(P87&lt;=('Ejercicio 3 - TIR'!$D$22-'Ejercicio 3 - TIR'!$C$22)/('Ejercicio 3 - TIR'!$E$22-'Ejercicio 3 - TIR'!$C$22),'Ejercicio 3 - TIR'!$C$22+SQRT(('Ejercicio 3 - TIR'!$E$22-'Ejercicio 3 - TIR'!$C$22)*('Ejercicio 3 - TIR'!$D$22-'Ejercicio 3 - TIR'!$C$22)*P87),'Ejercicio 3 - TIR'!$E$22-SQRT(('Ejercicio 3 - TIR'!$E$22-'Ejercicio 3 - TIR'!$C$22)*('Ejercicio 3 - TIR'!$E$22-'Ejercicio 3 - TIR'!$D$22)*(1-P87)))</f>
        <v>0.148352490007782</v>
      </c>
      <c r="R87" s="17">
        <f ca="1" t="shared" si="653"/>
        <v>0.213279729705612</v>
      </c>
      <c r="S87" s="19">
        <f ca="1">IF(R87&lt;=('Ejercicio 3 - TIR'!$D$23-'Ejercicio 3 - TIR'!$C$23)/('Ejercicio 3 - TIR'!$E$23-'Ejercicio 3 - TIR'!$C$23),'Ejercicio 3 - TIR'!$C$23+SQRT(('Ejercicio 3 - TIR'!$E$23-'Ejercicio 3 - TIR'!$C$23)*('Ejercicio 3 - TIR'!$D$23-'Ejercicio 3 - TIR'!$C$23)*R87),'Ejercicio 3 - TIR'!$E$23-SQRT(('Ejercicio 3 - TIR'!$E$23-'Ejercicio 3 - TIR'!$C$23)*('Ejercicio 3 - TIR'!$E$23-'Ejercicio 3 - TIR'!$D$23)*(1-R87)))</f>
        <v>0.139593455883792</v>
      </c>
      <c r="T87" s="17">
        <f ca="1" t="shared" ref="T87:X87" si="654">RAND()</f>
        <v>0.907996085725617</v>
      </c>
      <c r="U87" s="19">
        <f ca="1">IF(T87&lt;=('Ejercicio 3 - TIR'!$D$24-'Ejercicio 3 - TIR'!$C$24)/('Ejercicio 3 - TIR'!$E$24-'Ejercicio 3 - TIR'!$C$24),'Ejercicio 3 - TIR'!$C$24+SQRT(('Ejercicio 3 - TIR'!$E$24-'Ejercicio 3 - TIR'!$C$24)*('Ejercicio 3 - TIR'!$D$24-'Ejercicio 3 - TIR'!$C$24)*T87),'Ejercicio 3 - TIR'!$E$24-SQRT(('Ejercicio 3 - TIR'!$E$24-'Ejercicio 3 - TIR'!$C$24)*('Ejercicio 3 - TIR'!$E$24-'Ejercicio 3 - TIR'!$D$24)*(1-T87)))</f>
        <v>0.20394973645175</v>
      </c>
      <c r="V87" s="17">
        <f ca="1" t="shared" si="654"/>
        <v>0.264614786233235</v>
      </c>
      <c r="W87" s="19">
        <f ca="1">IF(V87&lt;=('Ejercicio 3 - TIR'!$D$25-'Ejercicio 3 - TIR'!$C$25)/('Ejercicio 3 - TIR'!$E$25-'Ejercicio 3 - TIR'!$C$25),'Ejercicio 3 - TIR'!$C$25+SQRT(('Ejercicio 3 - TIR'!$E$25-'Ejercicio 3 - TIR'!$C$25)*('Ejercicio 3 - TIR'!$D$25-'Ejercicio 3 - TIR'!$C$25)*V87),'Ejercicio 3 - TIR'!$E$25-SQRT(('Ejercicio 3 - TIR'!$E$25-'Ejercicio 3 - TIR'!$C$25)*('Ejercicio 3 - TIR'!$E$25-'Ejercicio 3 - TIR'!$D$25)*(1-V87)))</f>
        <v>0.199247355681405</v>
      </c>
      <c r="X87" s="17">
        <f ca="1" t="shared" si="654"/>
        <v>0.239461027874575</v>
      </c>
      <c r="Y87" s="19">
        <f ca="1">IF(X87&lt;=('Ejercicio 3 - TIR'!$D$26-'Ejercicio 3 - TIR'!$C$26)/('Ejercicio 3 - TIR'!$E$26-'Ejercicio 3 - TIR'!$C$26),'Ejercicio 3 - TIR'!$C$26+SQRT(('Ejercicio 3 - TIR'!$E$26-'Ejercicio 3 - TIR'!$C$26)*('Ejercicio 3 - TIR'!$D$26-'Ejercicio 3 - TIR'!$C$26)*X87),'Ejercicio 3 - TIR'!$E$26-SQRT(('Ejercicio 3 - TIR'!$E$26-'Ejercicio 3 - TIR'!$C$26)*('Ejercicio 3 - TIR'!$E$26-'Ejercicio 3 - TIR'!$D$26)*(1-X87)))</f>
        <v>0.215427244743805</v>
      </c>
      <c r="Z87" s="17">
        <f ca="1" t="shared" si="480"/>
        <v>1.14835249000778</v>
      </c>
      <c r="AA87" s="17">
        <f ca="1" t="shared" si="481"/>
        <v>1.30865498266073</v>
      </c>
      <c r="AB87" s="17">
        <f ca="1" t="shared" si="482"/>
        <v>1.57555482148065</v>
      </c>
      <c r="AC87" s="17">
        <f ca="1" t="shared" si="483"/>
        <v>1.88947995339176</v>
      </c>
      <c r="AD87" s="17">
        <f ca="1" t="shared" si="484"/>
        <v>2.2965254137496</v>
      </c>
      <c r="AE87" s="16">
        <f ca="1" t="shared" si="485"/>
        <v>4959.43724102694</v>
      </c>
      <c r="AF87" s="16">
        <f ca="1" t="shared" si="486"/>
        <v>5651.74222474067</v>
      </c>
      <c r="AG87" s="16">
        <f ca="1" t="shared" si="487"/>
        <v>6804.41356196976</v>
      </c>
      <c r="AH87" s="16">
        <f ca="1" t="shared" si="488"/>
        <v>8160.17497115493</v>
      </c>
      <c r="AI87" s="16">
        <f ca="1" t="shared" si="489"/>
        <v>9918.09898181819</v>
      </c>
      <c r="AJ87" s="18">
        <f ca="1" t="shared" si="490"/>
        <v>40840.885711077</v>
      </c>
      <c r="AK87" s="18">
        <f ca="1" t="shared" si="491"/>
        <v>48410.8872899745</v>
      </c>
      <c r="AL87" s="18">
        <f ca="1" t="shared" si="492"/>
        <v>59306.9854981881</v>
      </c>
      <c r="AM87" s="18">
        <f ca="1" t="shared" si="493"/>
        <v>68657.1249679496</v>
      </c>
      <c r="AN87" s="18">
        <f ca="1" t="shared" si="494"/>
        <v>91289.3489600462</v>
      </c>
      <c r="AO87" s="18">
        <f ca="1">C87/'Ejercicio 3 - TIR'!$D$7</f>
        <v>16274.6608655811</v>
      </c>
      <c r="AP87" s="18">
        <f ca="1" t="shared" si="495"/>
        <v>24566.2248454959</v>
      </c>
      <c r="AQ87" s="18">
        <f ca="1" t="shared" si="496"/>
        <v>32136.2264243934</v>
      </c>
      <c r="AR87" s="18">
        <f ca="1" t="shared" si="497"/>
        <v>43032.324632607</v>
      </c>
      <c r="AS87" s="18">
        <f ca="1" t="shared" si="498"/>
        <v>52382.4641023685</v>
      </c>
      <c r="AT87" s="18">
        <f ca="1" t="shared" si="499"/>
        <v>75014.6880944652</v>
      </c>
      <c r="AU87" s="18">
        <f ca="1">AP87*'Ejercicio 3 - TIR'!$D$5</f>
        <v>12283.112422748</v>
      </c>
      <c r="AV87" s="18">
        <f ca="1">AQ87*'Ejercicio 3 - TIR'!$D$5</f>
        <v>16068.1132121967</v>
      </c>
      <c r="AW87" s="18">
        <f ca="1">AR87*'Ejercicio 3 - TIR'!$D$5</f>
        <v>21516.1623163035</v>
      </c>
      <c r="AX87" s="18">
        <f ca="1">AS87*'Ejercicio 3 - TIR'!$D$5</f>
        <v>26191.2320511842</v>
      </c>
      <c r="AY87" s="18">
        <f ca="1">AT87*'Ejercicio 3 - TIR'!$D$5</f>
        <v>37507.3440472326</v>
      </c>
      <c r="AZ87" s="18">
        <f ca="1" t="shared" ref="AZ87:BD87" si="655">AJ87-AU87-AE87</f>
        <v>23598.3360473021</v>
      </c>
      <c r="BA87" s="18">
        <f ca="1" t="shared" si="655"/>
        <v>26691.0318530371</v>
      </c>
      <c r="BB87" s="18">
        <f ca="1" t="shared" si="655"/>
        <v>30986.4096199148</v>
      </c>
      <c r="BC87" s="18">
        <f ca="1" t="shared" si="655"/>
        <v>34305.7179456104</v>
      </c>
      <c r="BD87" s="18">
        <f ca="1" t="shared" si="655"/>
        <v>43863.9059309955</v>
      </c>
      <c r="BE87" s="18">
        <f ca="1" t="shared" ref="BE87:BI87" si="656">AZ87/Z87</f>
        <v>20549.7321185259</v>
      </c>
      <c r="BF87" s="18">
        <f ca="1" t="shared" si="656"/>
        <v>20395.7744452778</v>
      </c>
      <c r="BG87" s="18">
        <f ca="1" t="shared" si="656"/>
        <v>19666.9828288138</v>
      </c>
      <c r="BH87" s="18">
        <f ca="1" t="shared" si="656"/>
        <v>18156.1693121057</v>
      </c>
      <c r="BI87" s="18">
        <f ca="1" t="shared" si="656"/>
        <v>19100.1177989917</v>
      </c>
      <c r="BJ87" s="18">
        <f ca="1" t="shared" si="502"/>
        <v>76773.0535653101</v>
      </c>
      <c r="BK87" s="18">
        <f ca="1" t="shared" si="503"/>
        <v>37375.172277963</v>
      </c>
      <c r="BL87" s="18">
        <f ca="1" t="shared" si="504"/>
        <v>114148.225843273</v>
      </c>
      <c r="BM87" s="18">
        <f ca="1">BK87*'Ejercicio 3 - TIR'!$D$5</f>
        <v>18687.5861389815</v>
      </c>
      <c r="BN87" s="18">
        <f ca="1" t="shared" si="505"/>
        <v>95460.6397042916</v>
      </c>
      <c r="BO87" s="18">
        <f ca="1" t="shared" si="506"/>
        <v>41567.4214327245</v>
      </c>
      <c r="BP87" s="18">
        <f ca="1" t="shared" si="507"/>
        <v>-114803.395327839</v>
      </c>
      <c r="BQ87" s="18">
        <f ca="1" t="shared" ref="BQ87:BT87" si="657">BE87</f>
        <v>20549.7321185259</v>
      </c>
      <c r="BR87" s="18">
        <f ca="1" t="shared" si="657"/>
        <v>20395.7744452778</v>
      </c>
      <c r="BS87" s="18">
        <f ca="1" t="shared" si="657"/>
        <v>19666.9828288138</v>
      </c>
      <c r="BT87" s="18">
        <f ca="1" t="shared" si="657"/>
        <v>18156.1693121057</v>
      </c>
      <c r="BU87" s="18">
        <f ca="1" t="shared" si="509"/>
        <v>60667.5392317162</v>
      </c>
      <c r="BV87" s="20">
        <f ca="1" t="shared" si="510"/>
        <v>5.71985443847434</v>
      </c>
    </row>
    <row r="88" ht="15" customHeight="1" spans="1:74">
      <c r="A88" s="16">
        <v>87</v>
      </c>
      <c r="B88" s="17">
        <f ca="1" t="shared" ref="B88:F88" si="658">RAND()</f>
        <v>0.998205100465328</v>
      </c>
      <c r="C88" s="18">
        <f ca="1">IF(B88&lt;=('Ejercicio 3 - TIR'!$D$13-'Ejercicio 3 - TIR'!$C$13)/('Ejercicio 3 - TIR'!$E$13-'Ejercicio 3 - TIR'!$C$13),'Ejercicio 3 - TIR'!$C$13+SQRT(('Ejercicio 3 - TIR'!$E$13-'Ejercicio 3 - TIR'!$C$13)*('Ejercicio 3 - TIR'!$D$13-'Ejercicio 3 - TIR'!$C$13)*B88),'Ejercicio 3 - TIR'!$E$13-SQRT(('Ejercicio 3 - TIR'!$E$13-'Ejercicio 3 - TIR'!$C$13)*('Ejercicio 3 - TIR'!$E$13-'Ejercicio 3 - TIR'!$D$13)*(1-B88)))</f>
        <v>98532.3898877404</v>
      </c>
      <c r="D88" s="17">
        <f ca="1" t="shared" si="658"/>
        <v>0.145013106890591</v>
      </c>
      <c r="E88" s="18">
        <f ca="1">IF(D88&lt;=('Ejercicio 3 - TIR'!$D$14-'Ejercicio 3 - TIR'!$C$14)/('Ejercicio 3 - TIR'!$E$14-'Ejercicio 3 - TIR'!$C$14),'Ejercicio 3 - TIR'!$C$14+SQRT(('Ejercicio 3 - TIR'!$E$14-'Ejercicio 3 - TIR'!$C$14)*('Ejercicio 3 - TIR'!$D$14-'Ejercicio 3 - TIR'!$C$14)*D88),'Ejercicio 3 - TIR'!$E$14-SQRT(('Ejercicio 3 - TIR'!$E$14-'Ejercicio 3 - TIR'!$C$14)*('Ejercicio 3 - TIR'!$E$14-'Ejercicio 3 - TIR'!$D$14)*(1-D88)))</f>
        <v>28297.875530822</v>
      </c>
      <c r="F88" s="17">
        <f ca="1" t="shared" si="658"/>
        <v>0.720967211474577</v>
      </c>
      <c r="G88" s="18">
        <f ca="1">IF(F88&lt;=('Ejercicio 3 - TIR'!$D$18-'Ejercicio 3 - TIR'!$C$18)/('Ejercicio 3 - TIR'!$E$18-'Ejercicio 3 - TIR'!$C$18),'Ejercicio 3 - TIR'!$C$18+SQRT(('Ejercicio 3 - TIR'!$E$18-'Ejercicio 3 - TIR'!$C$18)*('Ejercicio 3 - TIR'!$D$18-'Ejercicio 3 - TIR'!$C$18)*F88),'Ejercicio 3 - TIR'!$E$18-SQRT(('Ejercicio 3 - TIR'!$E$18-'Ejercicio 3 - TIR'!$C$18)*('Ejercicio 3 - TIR'!$E$18-'Ejercicio 3 - TIR'!$D$18)*(1-F88)))</f>
        <v>40425.3460087776</v>
      </c>
      <c r="H88" s="17">
        <f ca="1" t="shared" ref="H88:L88" si="659">RAND()</f>
        <v>0.533605839250219</v>
      </c>
      <c r="I88" s="18">
        <f ca="1">IF(H88&lt;=('Ejercicio 3 - TIR'!$D$18-'Ejercicio 3 - TIR'!$C$18)/('Ejercicio 3 - TIR'!$E$18-'Ejercicio 3 - TIR'!$C$18),'Ejercicio 3 - TIR'!$C$18+SQRT(('Ejercicio 3 - TIR'!$E$18-'Ejercicio 3 - TIR'!$C$18)*('Ejercicio 3 - TIR'!$D$18-'Ejercicio 3 - TIR'!$C$18)*H88),'Ejercicio 3 - TIR'!$E$18-SQRT(('Ejercicio 3 - TIR'!$E$18-'Ejercicio 3 - TIR'!$C$18)*('Ejercicio 3 - TIR'!$E$18-'Ejercicio 3 - TIR'!$D$18)*(1-H88)))</f>
        <v>38946.5566497694</v>
      </c>
      <c r="J88" s="17">
        <f ca="1" t="shared" si="659"/>
        <v>0.236847827828879</v>
      </c>
      <c r="K88" s="18">
        <f ca="1">IF(J88&lt;=('Ejercicio 3 - TIR'!$D$18-'Ejercicio 3 - TIR'!$C$18)/('Ejercicio 3 - TIR'!$E$18-'Ejercicio 3 - TIR'!$C$18),'Ejercicio 3 - TIR'!$C$18+SQRT(('Ejercicio 3 - TIR'!$E$18-'Ejercicio 3 - TIR'!$C$18)*('Ejercicio 3 - TIR'!$D$18-'Ejercicio 3 - TIR'!$C$18)*J88),'Ejercicio 3 - TIR'!$E$18-SQRT(('Ejercicio 3 - TIR'!$E$18-'Ejercicio 3 - TIR'!$C$18)*('Ejercicio 3 - TIR'!$E$18-'Ejercicio 3 - TIR'!$D$18)*(1-J88)))</f>
        <v>35960.4676137306</v>
      </c>
      <c r="L88" s="17">
        <f ca="1" t="shared" si="659"/>
        <v>0.838121764104491</v>
      </c>
      <c r="M88" s="18">
        <f ca="1">IF(L88&lt;=('Ejercicio 3 - TIR'!$D$18-'Ejercicio 3 - TIR'!$C$18)/('Ejercicio 3 - TIR'!$E$18-'Ejercicio 3 - TIR'!$C$18),'Ejercicio 3 - TIR'!$C$18+SQRT(('Ejercicio 3 - TIR'!$E$18-'Ejercicio 3 - TIR'!$C$18)*('Ejercicio 3 - TIR'!$D$18-'Ejercicio 3 - TIR'!$C$18)*L88),'Ejercicio 3 - TIR'!$E$18-SQRT(('Ejercicio 3 - TIR'!$E$18-'Ejercicio 3 - TIR'!$C$18)*('Ejercicio 3 - TIR'!$E$18-'Ejercicio 3 - TIR'!$D$18)*(1-L88)))</f>
        <v>41515.625207851</v>
      </c>
      <c r="N88" s="17">
        <f ca="1" t="shared" ref="N88:R88" si="660">RAND()</f>
        <v>0.577570698339626</v>
      </c>
      <c r="O88" s="18">
        <f ca="1">IF(N88&lt;=('Ejercicio 3 - TIR'!$D$18-'Ejercicio 3 - TIR'!$C$18)/('Ejercicio 3 - TIR'!$E$18-'Ejercicio 3 - TIR'!$C$18),'Ejercicio 3 - TIR'!$C$18+SQRT(('Ejercicio 3 - TIR'!$E$18-'Ejercicio 3 - TIR'!$C$18)*('Ejercicio 3 - TIR'!$D$18-'Ejercicio 3 - TIR'!$C$18)*N88),'Ejercicio 3 - TIR'!$E$18-SQRT(('Ejercicio 3 - TIR'!$E$18-'Ejercicio 3 - TIR'!$C$18)*('Ejercicio 3 - TIR'!$E$18-'Ejercicio 3 - TIR'!$D$18)*(1-N88)))</f>
        <v>39307.8249205141</v>
      </c>
      <c r="P88" s="17">
        <f ca="1" t="shared" si="660"/>
        <v>0.995615807939221</v>
      </c>
      <c r="Q88" s="19">
        <f ca="1">IF(P88&lt;=('Ejercicio 3 - TIR'!$D$22-'Ejercicio 3 - TIR'!$C$22)/('Ejercicio 3 - TIR'!$E$22-'Ejercicio 3 - TIR'!$C$22),'Ejercicio 3 - TIR'!$C$22+SQRT(('Ejercicio 3 - TIR'!$E$22-'Ejercicio 3 - TIR'!$C$22)*('Ejercicio 3 - TIR'!$D$22-'Ejercicio 3 - TIR'!$C$22)*P88),'Ejercicio 3 - TIR'!$E$22-SQRT(('Ejercicio 3 - TIR'!$E$22-'Ejercicio 3 - TIR'!$C$22)*('Ejercicio 3 - TIR'!$E$22-'Ejercicio 3 - TIR'!$D$22)*(1-P88)))</f>
        <v>0.177190810488877</v>
      </c>
      <c r="R88" s="17">
        <f ca="1" t="shared" si="660"/>
        <v>0.975919764752871</v>
      </c>
      <c r="S88" s="19">
        <f ca="1">IF(R88&lt;=('Ejercicio 3 - TIR'!$D$23-'Ejercicio 3 - TIR'!$C$23)/('Ejercicio 3 - TIR'!$E$23-'Ejercicio 3 - TIR'!$C$23),'Ejercicio 3 - TIR'!$C$23+SQRT(('Ejercicio 3 - TIR'!$E$23-'Ejercicio 3 - TIR'!$C$23)*('Ejercicio 3 - TIR'!$D$23-'Ejercicio 3 - TIR'!$C$23)*R88),'Ejercicio 3 - TIR'!$E$23-SQRT(('Ejercicio 3 - TIR'!$E$23-'Ejercicio 3 - TIR'!$C$23)*('Ejercicio 3 - TIR'!$E$23-'Ejercicio 3 - TIR'!$D$23)*(1-R88)))</f>
        <v>0.173416351813407</v>
      </c>
      <c r="T88" s="17">
        <f ca="1" t="shared" ref="T88:X88" si="661">RAND()</f>
        <v>0.778957972576331</v>
      </c>
      <c r="U88" s="19">
        <f ca="1">IF(T88&lt;=('Ejercicio 3 - TIR'!$D$24-'Ejercicio 3 - TIR'!$C$24)/('Ejercicio 3 - TIR'!$E$24-'Ejercicio 3 - TIR'!$C$24),'Ejercicio 3 - TIR'!$C$24+SQRT(('Ejercicio 3 - TIR'!$E$24-'Ejercicio 3 - TIR'!$C$24)*('Ejercicio 3 - TIR'!$D$24-'Ejercicio 3 - TIR'!$C$24)*T88),'Ejercicio 3 - TIR'!$E$24-SQRT(('Ejercicio 3 - TIR'!$E$24-'Ejercicio 3 - TIR'!$C$24)*('Ejercicio 3 - TIR'!$E$24-'Ejercicio 3 - TIR'!$D$24)*(1-T88)))</f>
        <v>0.195121943870425</v>
      </c>
      <c r="V88" s="17">
        <f ca="1" t="shared" si="661"/>
        <v>0.930936745967843</v>
      </c>
      <c r="W88" s="19">
        <f ca="1">IF(V88&lt;=('Ejercicio 3 - TIR'!$D$25-'Ejercicio 3 - TIR'!$C$25)/('Ejercicio 3 - TIR'!$E$25-'Ejercicio 3 - TIR'!$C$25),'Ejercicio 3 - TIR'!$C$25+SQRT(('Ejercicio 3 - TIR'!$E$25-'Ejercicio 3 - TIR'!$C$25)*('Ejercicio 3 - TIR'!$D$25-'Ejercicio 3 - TIR'!$C$25)*V88),'Ejercicio 3 - TIR'!$E$25-SQRT(('Ejercicio 3 - TIR'!$E$25-'Ejercicio 3 - TIR'!$C$25)*('Ejercicio 3 - TIR'!$E$25-'Ejercicio 3 - TIR'!$D$25)*(1-V88)))</f>
        <v>0.234452608285872</v>
      </c>
      <c r="X88" s="17">
        <f ca="1" t="shared" si="661"/>
        <v>0.473390847881662</v>
      </c>
      <c r="Y88" s="19">
        <f ca="1">IF(X88&lt;=('Ejercicio 3 - TIR'!$D$26-'Ejercicio 3 - TIR'!$C$26)/('Ejercicio 3 - TIR'!$E$26-'Ejercicio 3 - TIR'!$C$26),'Ejercicio 3 - TIR'!$C$26+SQRT(('Ejercicio 3 - TIR'!$E$26-'Ejercicio 3 - TIR'!$C$26)*('Ejercicio 3 - TIR'!$D$26-'Ejercicio 3 - TIR'!$C$26)*X88),'Ejercicio 3 - TIR'!$E$26-SQRT(('Ejercicio 3 - TIR'!$E$26-'Ejercicio 3 - TIR'!$C$26)*('Ejercicio 3 - TIR'!$E$26-'Ejercicio 3 - TIR'!$D$26)*(1-X88)))</f>
        <v>0.22667374547712</v>
      </c>
      <c r="Z88" s="17">
        <f ca="1" t="shared" si="480"/>
        <v>1.17719081048888</v>
      </c>
      <c r="AA88" s="17">
        <f ca="1" t="shared" si="481"/>
        <v>1.38133494623213</v>
      </c>
      <c r="AB88" s="17">
        <f ca="1" t="shared" si="482"/>
        <v>1.65086370607709</v>
      </c>
      <c r="AC88" s="17">
        <f ca="1" t="shared" si="483"/>
        <v>2.03791300789134</v>
      </c>
      <c r="AD88" s="17">
        <f ca="1" t="shared" si="484"/>
        <v>2.49985438234661</v>
      </c>
      <c r="AE88" s="16">
        <f ca="1" t="shared" si="485"/>
        <v>5014.12350041971</v>
      </c>
      <c r="AF88" s="16">
        <f ca="1" t="shared" si="486"/>
        <v>5883.65450540437</v>
      </c>
      <c r="AG88" s="16">
        <f ca="1" t="shared" si="487"/>
        <v>7031.68460956085</v>
      </c>
      <c r="AH88" s="16">
        <f ca="1" t="shared" si="488"/>
        <v>8680.28140691601</v>
      </c>
      <c r="AI88" s="16">
        <f ca="1" t="shared" si="489"/>
        <v>10647.8733052171</v>
      </c>
      <c r="AJ88" s="18">
        <f ca="1" t="shared" si="490"/>
        <v>47588.3458323662</v>
      </c>
      <c r="AK88" s="18">
        <f ca="1" t="shared" si="491"/>
        <v>53798.2397357357</v>
      </c>
      <c r="AL88" s="18">
        <f ca="1" t="shared" si="492"/>
        <v>59365.8308370685</v>
      </c>
      <c r="AM88" s="18">
        <f ca="1" t="shared" si="493"/>
        <v>84605.2326418213</v>
      </c>
      <c r="AN88" s="18">
        <f ca="1" t="shared" si="494"/>
        <v>98263.8383880607</v>
      </c>
      <c r="AO88" s="18">
        <f ca="1">C88/'Ejercicio 3 - TIR'!$D$7</f>
        <v>19706.4779775481</v>
      </c>
      <c r="AP88" s="18">
        <f ca="1" t="shared" si="495"/>
        <v>27881.8678548182</v>
      </c>
      <c r="AQ88" s="18">
        <f ca="1" t="shared" si="496"/>
        <v>34091.7617581876</v>
      </c>
      <c r="AR88" s="18">
        <f ca="1" t="shared" si="497"/>
        <v>39659.3528595204</v>
      </c>
      <c r="AS88" s="18">
        <f ca="1" t="shared" si="498"/>
        <v>64898.7546642732</v>
      </c>
      <c r="AT88" s="18">
        <f ca="1" t="shared" si="499"/>
        <v>78557.3604105126</v>
      </c>
      <c r="AU88" s="18">
        <f ca="1">AP88*'Ejercicio 3 - TIR'!$D$5</f>
        <v>13940.9339274091</v>
      </c>
      <c r="AV88" s="18">
        <f ca="1">AQ88*'Ejercicio 3 - TIR'!$D$5</f>
        <v>17045.8808790938</v>
      </c>
      <c r="AW88" s="18">
        <f ca="1">AR88*'Ejercicio 3 - TIR'!$D$5</f>
        <v>19829.6764297602</v>
      </c>
      <c r="AX88" s="18">
        <f ca="1">AS88*'Ejercicio 3 - TIR'!$D$5</f>
        <v>32449.3773321366</v>
      </c>
      <c r="AY88" s="18">
        <f ca="1">AT88*'Ejercicio 3 - TIR'!$D$5</f>
        <v>39278.6802052563</v>
      </c>
      <c r="AZ88" s="18">
        <f ca="1" t="shared" ref="AZ88:BD88" si="662">AJ88-AU88-AE88</f>
        <v>28633.2884045374</v>
      </c>
      <c r="BA88" s="18">
        <f ca="1" t="shared" si="662"/>
        <v>30868.7043512375</v>
      </c>
      <c r="BB88" s="18">
        <f ca="1" t="shared" si="662"/>
        <v>32504.4697977474</v>
      </c>
      <c r="BC88" s="18">
        <f ca="1" t="shared" si="662"/>
        <v>43475.5739027687</v>
      </c>
      <c r="BD88" s="18">
        <f ca="1" t="shared" si="662"/>
        <v>48337.2848775873</v>
      </c>
      <c r="BE88" s="18">
        <f ca="1" t="shared" ref="BE88:BI88" si="663">AZ88/Z88</f>
        <v>24323.404625157</v>
      </c>
      <c r="BF88" s="18">
        <f ca="1" t="shared" si="663"/>
        <v>22347.0089100679</v>
      </c>
      <c r="BG88" s="18">
        <f ca="1" t="shared" si="663"/>
        <v>19689.3721014602</v>
      </c>
      <c r="BH88" s="18">
        <f ca="1" t="shared" si="663"/>
        <v>21333.3806371615</v>
      </c>
      <c r="BI88" s="18">
        <f ca="1" t="shared" si="663"/>
        <v>19336.0402185559</v>
      </c>
      <c r="BJ88" s="18">
        <f ca="1" t="shared" si="502"/>
        <v>70740.5681568243</v>
      </c>
      <c r="BK88" s="18">
        <f ca="1" t="shared" si="503"/>
        <v>49263.3253327906</v>
      </c>
      <c r="BL88" s="18">
        <f ca="1" t="shared" si="504"/>
        <v>120003.893489615</v>
      </c>
      <c r="BM88" s="18">
        <f ca="1">BK88*'Ejercicio 3 - TIR'!$D$5</f>
        <v>24631.6626663953</v>
      </c>
      <c r="BN88" s="18">
        <f ca="1" t="shared" si="505"/>
        <v>95372.2308232196</v>
      </c>
      <c r="BO88" s="18">
        <f ca="1" t="shared" si="506"/>
        <v>38151.114519596</v>
      </c>
      <c r="BP88" s="18">
        <f ca="1" t="shared" si="507"/>
        <v>-126830.265418562</v>
      </c>
      <c r="BQ88" s="18">
        <f ca="1" t="shared" ref="BQ88:BT88" si="664">BE88</f>
        <v>24323.404625157</v>
      </c>
      <c r="BR88" s="18">
        <f ca="1" t="shared" si="664"/>
        <v>22347.0089100679</v>
      </c>
      <c r="BS88" s="18">
        <f ca="1" t="shared" si="664"/>
        <v>19689.3721014602</v>
      </c>
      <c r="BT88" s="18">
        <f ca="1" t="shared" si="664"/>
        <v>21333.3806371615</v>
      </c>
      <c r="BU88" s="18">
        <f ca="1" t="shared" si="509"/>
        <v>57487.1547381519</v>
      </c>
      <c r="BV88" s="20">
        <f ca="1" t="shared" si="510"/>
        <v>4.05093534226812</v>
      </c>
    </row>
    <row r="89" ht="15" customHeight="1" spans="1:74">
      <c r="A89" s="16">
        <v>88</v>
      </c>
      <c r="B89" s="17">
        <f ca="1" t="shared" ref="B89:F89" si="665">RAND()</f>
        <v>0.386122721763268</v>
      </c>
      <c r="C89" s="18">
        <f ca="1">IF(B89&lt;=('Ejercicio 3 - TIR'!$D$13-'Ejercicio 3 - TIR'!$C$13)/('Ejercicio 3 - TIR'!$E$13-'Ejercicio 3 - TIR'!$C$13),'Ejercicio 3 - TIR'!$C$13+SQRT(('Ejercicio 3 - TIR'!$E$13-'Ejercicio 3 - TIR'!$C$13)*('Ejercicio 3 - TIR'!$D$13-'Ejercicio 3 - TIR'!$C$13)*B89),'Ejercicio 3 - TIR'!$E$13-SQRT(('Ejercicio 3 - TIR'!$E$13-'Ejercicio 3 - TIR'!$C$13)*('Ejercicio 3 - TIR'!$E$13-'Ejercicio 3 - TIR'!$D$13)*(1-B89)))</f>
        <v>72858.6526884888</v>
      </c>
      <c r="D89" s="17">
        <f ca="1" t="shared" si="665"/>
        <v>0.703495783334593</v>
      </c>
      <c r="E89" s="18">
        <f ca="1">IF(D89&lt;=('Ejercicio 3 - TIR'!$D$14-'Ejercicio 3 - TIR'!$C$14)/('Ejercicio 3 - TIR'!$E$14-'Ejercicio 3 - TIR'!$C$14),'Ejercicio 3 - TIR'!$C$14+SQRT(('Ejercicio 3 - TIR'!$E$14-'Ejercicio 3 - TIR'!$C$14)*('Ejercicio 3 - TIR'!$D$14-'Ejercicio 3 - TIR'!$C$14)*D89),'Ejercicio 3 - TIR'!$E$14-SQRT(('Ejercicio 3 - TIR'!$E$14-'Ejercicio 3 - TIR'!$C$14)*('Ejercicio 3 - TIR'!$E$14-'Ejercicio 3 - TIR'!$D$14)*(1-D89)))</f>
        <v>33330.9946393925</v>
      </c>
      <c r="F89" s="17">
        <f ca="1" t="shared" si="665"/>
        <v>0.669466694197037</v>
      </c>
      <c r="G89" s="18">
        <f ca="1">IF(F89&lt;=('Ejercicio 3 - TIR'!$D$18-'Ejercicio 3 - TIR'!$C$18)/('Ejercicio 3 - TIR'!$E$18-'Ejercicio 3 - TIR'!$C$18),'Ejercicio 3 - TIR'!$C$18+SQRT(('Ejercicio 3 - TIR'!$E$18-'Ejercicio 3 - TIR'!$C$18)*('Ejercicio 3 - TIR'!$D$18-'Ejercicio 3 - TIR'!$C$18)*F89),'Ejercicio 3 - TIR'!$E$18-SQRT(('Ejercicio 3 - TIR'!$E$18-'Ejercicio 3 - TIR'!$C$18)*('Ejercicio 3 - TIR'!$E$18-'Ejercicio 3 - TIR'!$D$18)*(1-F89)))</f>
        <v>40021.0444935487</v>
      </c>
      <c r="H89" s="17">
        <f ca="1" t="shared" ref="H89:L89" si="666">RAND()</f>
        <v>0.695300883719582</v>
      </c>
      <c r="I89" s="18">
        <f ca="1">IF(H89&lt;=('Ejercicio 3 - TIR'!$D$18-'Ejercicio 3 - TIR'!$C$18)/('Ejercicio 3 - TIR'!$E$18-'Ejercicio 3 - TIR'!$C$18),'Ejercicio 3 - TIR'!$C$18+SQRT(('Ejercicio 3 - TIR'!$E$18-'Ejercicio 3 - TIR'!$C$18)*('Ejercicio 3 - TIR'!$D$18-'Ejercicio 3 - TIR'!$C$18)*H89),'Ejercicio 3 - TIR'!$E$18-SQRT(('Ejercicio 3 - TIR'!$E$18-'Ejercicio 3 - TIR'!$C$18)*('Ejercicio 3 - TIR'!$E$18-'Ejercicio 3 - TIR'!$D$18)*(1-H89)))</f>
        <v>40219.5780812745</v>
      </c>
      <c r="J89" s="17">
        <f ca="1" t="shared" si="666"/>
        <v>0.0656521675780992</v>
      </c>
      <c r="K89" s="18">
        <f ca="1">IF(J89&lt;=('Ejercicio 3 - TIR'!$D$18-'Ejercicio 3 - TIR'!$C$18)/('Ejercicio 3 - TIR'!$E$18-'Ejercicio 3 - TIR'!$C$18),'Ejercicio 3 - TIR'!$C$18+SQRT(('Ejercicio 3 - TIR'!$E$18-'Ejercicio 3 - TIR'!$C$18)*('Ejercicio 3 - TIR'!$D$18-'Ejercicio 3 - TIR'!$C$18)*J89),'Ejercicio 3 - TIR'!$E$18-SQRT(('Ejercicio 3 - TIR'!$E$18-'Ejercicio 3 - TIR'!$C$18)*('Ejercicio 3 - TIR'!$E$18-'Ejercicio 3 - TIR'!$D$18)*(1-J89)))</f>
        <v>33138.1244616355</v>
      </c>
      <c r="L89" s="17">
        <f ca="1" t="shared" si="666"/>
        <v>0.183661221769222</v>
      </c>
      <c r="M89" s="18">
        <f ca="1">IF(L89&lt;=('Ejercicio 3 - TIR'!$D$18-'Ejercicio 3 - TIR'!$C$18)/('Ejercicio 3 - TIR'!$E$18-'Ejercicio 3 - TIR'!$C$18),'Ejercicio 3 - TIR'!$C$18+SQRT(('Ejercicio 3 - TIR'!$E$18-'Ejercicio 3 - TIR'!$C$18)*('Ejercicio 3 - TIR'!$D$18-'Ejercicio 3 - TIR'!$C$18)*L89),'Ejercicio 3 - TIR'!$E$18-SQRT(('Ejercicio 3 - TIR'!$E$18-'Ejercicio 3 - TIR'!$C$18)*('Ejercicio 3 - TIR'!$E$18-'Ejercicio 3 - TIR'!$D$18)*(1-L89)))</f>
        <v>35248.7315863343</v>
      </c>
      <c r="N89" s="17">
        <f ca="1" t="shared" ref="N89:R89" si="667">RAND()</f>
        <v>0.0205200149988423</v>
      </c>
      <c r="O89" s="18">
        <f ca="1">IF(N89&lt;=('Ejercicio 3 - TIR'!$D$18-'Ejercicio 3 - TIR'!$C$18)/('Ejercicio 3 - TIR'!$E$18-'Ejercicio 3 - TIR'!$C$18),'Ejercicio 3 - TIR'!$C$18+SQRT(('Ejercicio 3 - TIR'!$E$18-'Ejercicio 3 - TIR'!$C$18)*('Ejercicio 3 - TIR'!$D$18-'Ejercicio 3 - TIR'!$C$18)*N89),'Ejercicio 3 - TIR'!$E$18-SQRT(('Ejercicio 3 - TIR'!$E$18-'Ejercicio 3 - TIR'!$C$18)*('Ejercicio 3 - TIR'!$E$18-'Ejercicio 3 - TIR'!$D$18)*(1-N89)))</f>
        <v>31754.4236232525</v>
      </c>
      <c r="P89" s="17">
        <f ca="1" t="shared" si="667"/>
        <v>0.320387171468215</v>
      </c>
      <c r="Q89" s="19">
        <f ca="1">IF(P89&lt;=('Ejercicio 3 - TIR'!$D$22-'Ejercicio 3 - TIR'!$C$22)/('Ejercicio 3 - TIR'!$E$22-'Ejercicio 3 - TIR'!$C$22),'Ejercicio 3 - TIR'!$C$22+SQRT(('Ejercicio 3 - TIR'!$E$22-'Ejercicio 3 - TIR'!$C$22)*('Ejercicio 3 - TIR'!$D$22-'Ejercicio 3 - TIR'!$C$22)*P89),'Ejercicio 3 - TIR'!$E$22-SQRT(('Ejercicio 3 - TIR'!$E$22-'Ejercicio 3 - TIR'!$C$22)*('Ejercicio 3 - TIR'!$E$22-'Ejercicio 3 - TIR'!$D$22)*(1-P89)))</f>
        <v>0.14401451454106</v>
      </c>
      <c r="R89" s="17">
        <f ca="1" t="shared" si="667"/>
        <v>0.275408571343583</v>
      </c>
      <c r="S89" s="19">
        <f ca="1">IF(R89&lt;=('Ejercicio 3 - TIR'!$D$23-'Ejercicio 3 - TIR'!$C$23)/('Ejercicio 3 - TIR'!$E$23-'Ejercicio 3 - TIR'!$C$23),'Ejercicio 3 - TIR'!$C$23+SQRT(('Ejercicio 3 - TIR'!$E$23-'Ejercicio 3 - TIR'!$C$23)*('Ejercicio 3 - TIR'!$D$23-'Ejercicio 3 - TIR'!$C$23)*R89),'Ejercicio 3 - TIR'!$E$23-SQRT(('Ejercicio 3 - TIR'!$E$23-'Ejercicio 3 - TIR'!$C$23)*('Ejercicio 3 - TIR'!$E$23-'Ejercicio 3 - TIR'!$D$23)*(1-R89)))</f>
        <v>0.142265116851668</v>
      </c>
      <c r="T89" s="17">
        <f ca="1" t="shared" ref="T89:X89" si="668">RAND()</f>
        <v>0.0488654310803747</v>
      </c>
      <c r="U89" s="19">
        <f ca="1">IF(T89&lt;=('Ejercicio 3 - TIR'!$D$24-'Ejercicio 3 - TIR'!$C$24)/('Ejercicio 3 - TIR'!$E$24-'Ejercicio 3 - TIR'!$C$24),'Ejercicio 3 - TIR'!$C$24+SQRT(('Ejercicio 3 - TIR'!$E$24-'Ejercicio 3 - TIR'!$C$24)*('Ejercicio 3 - TIR'!$D$24-'Ejercicio 3 - TIR'!$C$24)*T89),'Ejercicio 3 - TIR'!$E$24-SQRT(('Ejercicio 3 - TIR'!$E$24-'Ejercicio 3 - TIR'!$C$24)*('Ejercicio 3 - TIR'!$E$24-'Ejercicio 3 - TIR'!$D$24)*(1-T89)))</f>
        <v>0.160130024939199</v>
      </c>
      <c r="V89" s="17">
        <f ca="1" t="shared" si="668"/>
        <v>0.949337913200088</v>
      </c>
      <c r="W89" s="19">
        <f ca="1">IF(V89&lt;=('Ejercicio 3 - TIR'!$D$25-'Ejercicio 3 - TIR'!$C$25)/('Ejercicio 3 - TIR'!$E$25-'Ejercicio 3 - TIR'!$C$25),'Ejercicio 3 - TIR'!$C$25+SQRT(('Ejercicio 3 - TIR'!$E$25-'Ejercicio 3 - TIR'!$C$25)*('Ejercicio 3 - TIR'!$D$25-'Ejercicio 3 - TIR'!$C$25)*V89),'Ejercicio 3 - TIR'!$E$25-SQRT(('Ejercicio 3 - TIR'!$E$25-'Ejercicio 3 - TIR'!$C$25)*('Ejercicio 3 - TIR'!$E$25-'Ejercicio 3 - TIR'!$D$25)*(1-V89)))</f>
        <v>0.23668394563695</v>
      </c>
      <c r="X89" s="17">
        <f ca="1" t="shared" si="668"/>
        <v>0.0818136641583129</v>
      </c>
      <c r="Y89" s="19">
        <f ca="1">IF(X89&lt;=('Ejercicio 3 - TIR'!$D$26-'Ejercicio 3 - TIR'!$C$26)/('Ejercicio 3 - TIR'!$E$26-'Ejercicio 3 - TIR'!$C$26),'Ejercicio 3 - TIR'!$C$26+SQRT(('Ejercicio 3 - TIR'!$E$26-'Ejercicio 3 - TIR'!$C$26)*('Ejercicio 3 - TIR'!$D$26-'Ejercicio 3 - TIR'!$C$26)*X89),'Ejercicio 3 - TIR'!$E$26-SQRT(('Ejercicio 3 - TIR'!$E$26-'Ejercicio 3 - TIR'!$C$26)*('Ejercicio 3 - TIR'!$E$26-'Ejercicio 3 - TIR'!$D$26)*(1-X89)))</f>
        <v>0.204862600486706</v>
      </c>
      <c r="Z89" s="17">
        <f ca="1" t="shared" si="480"/>
        <v>1.14401451454106</v>
      </c>
      <c r="AA89" s="17">
        <f ca="1" t="shared" si="481"/>
        <v>1.30676787313225</v>
      </c>
      <c r="AB89" s="17">
        <f ca="1" t="shared" si="482"/>
        <v>1.51602064524666</v>
      </c>
      <c r="AC89" s="17">
        <f ca="1" t="shared" si="483"/>
        <v>1.87483839323071</v>
      </c>
      <c r="AD89" s="17">
        <f ca="1" t="shared" si="484"/>
        <v>2.25892266196028</v>
      </c>
      <c r="AE89" s="16">
        <f ca="1" t="shared" si="485"/>
        <v>4800.14701216279</v>
      </c>
      <c r="AF89" s="16">
        <f ca="1" t="shared" si="486"/>
        <v>5483.04048775332</v>
      </c>
      <c r="AG89" s="16">
        <f ca="1" t="shared" si="487"/>
        <v>6361.03989779989</v>
      </c>
      <c r="AH89" s="16">
        <f ca="1" t="shared" si="488"/>
        <v>7866.59591916524</v>
      </c>
      <c r="AI89" s="16">
        <f ca="1" t="shared" si="489"/>
        <v>9478.16721614354</v>
      </c>
      <c r="AJ89" s="18">
        <f ca="1" t="shared" si="490"/>
        <v>45784.6557877132</v>
      </c>
      <c r="AK89" s="18">
        <f ca="1" t="shared" si="491"/>
        <v>52557.6525075435</v>
      </c>
      <c r="AL89" s="18">
        <f ca="1" t="shared" si="492"/>
        <v>50238.0808285927</v>
      </c>
      <c r="AM89" s="18">
        <f ca="1" t="shared" si="493"/>
        <v>66085.6752907437</v>
      </c>
      <c r="AN89" s="18">
        <f ca="1" t="shared" si="494"/>
        <v>71730.7871400517</v>
      </c>
      <c r="AO89" s="18">
        <f ca="1">C89/'Ejercicio 3 - TIR'!$D$7</f>
        <v>14571.7305376978</v>
      </c>
      <c r="AP89" s="18">
        <f ca="1" t="shared" si="495"/>
        <v>31212.9252500155</v>
      </c>
      <c r="AQ89" s="18">
        <f ca="1" t="shared" si="496"/>
        <v>37985.9219698457</v>
      </c>
      <c r="AR89" s="18">
        <f ca="1" t="shared" si="497"/>
        <v>35666.3502908949</v>
      </c>
      <c r="AS89" s="18">
        <f ca="1" t="shared" si="498"/>
        <v>51513.944753046</v>
      </c>
      <c r="AT89" s="18">
        <f ca="1" t="shared" si="499"/>
        <v>57159.056602354</v>
      </c>
      <c r="AU89" s="18">
        <f ca="1">AP89*'Ejercicio 3 - TIR'!$D$5</f>
        <v>15606.4626250077</v>
      </c>
      <c r="AV89" s="18">
        <f ca="1">AQ89*'Ejercicio 3 - TIR'!$D$5</f>
        <v>18992.9609849229</v>
      </c>
      <c r="AW89" s="18">
        <f ca="1">AR89*'Ejercicio 3 - TIR'!$D$5</f>
        <v>17833.1751454475</v>
      </c>
      <c r="AX89" s="18">
        <f ca="1">AS89*'Ejercicio 3 - TIR'!$D$5</f>
        <v>25756.972376523</v>
      </c>
      <c r="AY89" s="18">
        <f ca="1">AT89*'Ejercicio 3 - TIR'!$D$5</f>
        <v>28579.528301177</v>
      </c>
      <c r="AZ89" s="18">
        <f ca="1" t="shared" ref="AZ89:BD89" si="669">AJ89-AU89-AE89</f>
        <v>25378.0461505427</v>
      </c>
      <c r="BA89" s="18">
        <f ca="1" t="shared" si="669"/>
        <v>28081.6510348673</v>
      </c>
      <c r="BB89" s="18">
        <f ca="1" t="shared" si="669"/>
        <v>26043.8657853453</v>
      </c>
      <c r="BC89" s="18">
        <f ca="1" t="shared" si="669"/>
        <v>32462.1069950555</v>
      </c>
      <c r="BD89" s="18">
        <f ca="1" t="shared" si="669"/>
        <v>33673.0916227312</v>
      </c>
      <c r="BE89" s="18">
        <f ca="1" t="shared" ref="BE89:BI89" si="670">AZ89/Z89</f>
        <v>22183.3253232137</v>
      </c>
      <c r="BF89" s="18">
        <f ca="1" t="shared" si="670"/>
        <v>21489.39502741</v>
      </c>
      <c r="BG89" s="18">
        <f ca="1" t="shared" si="670"/>
        <v>17179.097043964</v>
      </c>
      <c r="BH89" s="18">
        <f ca="1" t="shared" si="670"/>
        <v>17314.6160822517</v>
      </c>
      <c r="BI89" s="18">
        <f ca="1" t="shared" si="670"/>
        <v>14906.7040628606</v>
      </c>
      <c r="BJ89" s="18">
        <f ca="1" t="shared" si="502"/>
        <v>75292.1391366003</v>
      </c>
      <c r="BK89" s="18">
        <f ca="1" t="shared" si="503"/>
        <v>32916.4123355841</v>
      </c>
      <c r="BL89" s="18">
        <f ca="1" t="shared" si="504"/>
        <v>108208.551472184</v>
      </c>
      <c r="BM89" s="18">
        <f ca="1">BK89*'Ejercicio 3 - TIR'!$D$5</f>
        <v>16458.206167792</v>
      </c>
      <c r="BN89" s="18">
        <f ca="1" t="shared" si="505"/>
        <v>91750.3453043923</v>
      </c>
      <c r="BO89" s="18">
        <f ca="1" t="shared" si="506"/>
        <v>40616.8599082414</v>
      </c>
      <c r="BP89" s="18">
        <f ca="1" t="shared" si="507"/>
        <v>-106189.647327881</v>
      </c>
      <c r="BQ89" s="18">
        <f ca="1" t="shared" ref="BQ89:BT89" si="671">BE89</f>
        <v>22183.3253232137</v>
      </c>
      <c r="BR89" s="18">
        <f ca="1" t="shared" si="671"/>
        <v>21489.39502741</v>
      </c>
      <c r="BS89" s="18">
        <f ca="1" t="shared" si="671"/>
        <v>17179.097043964</v>
      </c>
      <c r="BT89" s="18">
        <f ca="1" t="shared" si="671"/>
        <v>17314.6160822517</v>
      </c>
      <c r="BU89" s="18">
        <f ca="1" t="shared" si="509"/>
        <v>55523.5639711021</v>
      </c>
      <c r="BV89" s="20">
        <f ca="1" t="shared" si="510"/>
        <v>7.04030525916322</v>
      </c>
    </row>
    <row r="90" ht="15" customHeight="1" spans="1:74">
      <c r="A90" s="16">
        <v>89</v>
      </c>
      <c r="B90" s="17">
        <f ca="1" t="shared" ref="B90:F90" si="672">RAND()</f>
        <v>0.894048768157707</v>
      </c>
      <c r="C90" s="18">
        <f ca="1">IF(B90&lt;=('Ejercicio 3 - TIR'!$D$13-'Ejercicio 3 - TIR'!$C$13)/('Ejercicio 3 - TIR'!$E$13-'Ejercicio 3 - TIR'!$C$13),'Ejercicio 3 - TIR'!$C$13+SQRT(('Ejercicio 3 - TIR'!$E$13-'Ejercicio 3 - TIR'!$C$13)*('Ejercicio 3 - TIR'!$D$13-'Ejercicio 3 - TIR'!$C$13)*B90),'Ejercicio 3 - TIR'!$E$13-SQRT(('Ejercicio 3 - TIR'!$E$13-'Ejercicio 3 - TIR'!$C$13)*('Ejercicio 3 - TIR'!$E$13-'Ejercicio 3 - TIR'!$D$13)*(1-B90)))</f>
        <v>88724.2969970493</v>
      </c>
      <c r="D90" s="17">
        <f ca="1" t="shared" si="672"/>
        <v>0.809706820122629</v>
      </c>
      <c r="E90" s="18">
        <f ca="1">IF(D90&lt;=('Ejercicio 3 - TIR'!$D$14-'Ejercicio 3 - TIR'!$C$14)/('Ejercicio 3 - TIR'!$E$14-'Ejercicio 3 - TIR'!$C$14),'Ejercicio 3 - TIR'!$C$14+SQRT(('Ejercicio 3 - TIR'!$E$14-'Ejercicio 3 - TIR'!$C$14)*('Ejercicio 3 - TIR'!$D$14-'Ejercicio 3 - TIR'!$C$14)*D90),'Ejercicio 3 - TIR'!$E$14-SQRT(('Ejercicio 3 - TIR'!$E$14-'Ejercicio 3 - TIR'!$C$14)*('Ejercicio 3 - TIR'!$E$14-'Ejercicio 3 - TIR'!$D$14)*(1-D90)))</f>
        <v>34657.3436399479</v>
      </c>
      <c r="F90" s="17">
        <f ca="1" t="shared" si="672"/>
        <v>0.524640469637398</v>
      </c>
      <c r="G90" s="18">
        <f ca="1">IF(F90&lt;=('Ejercicio 3 - TIR'!$D$18-'Ejercicio 3 - TIR'!$C$18)/('Ejercicio 3 - TIR'!$E$18-'Ejercicio 3 - TIR'!$C$18),'Ejercicio 3 - TIR'!$C$18+SQRT(('Ejercicio 3 - TIR'!$E$18-'Ejercicio 3 - TIR'!$C$18)*('Ejercicio 3 - TIR'!$D$18-'Ejercicio 3 - TIR'!$C$18)*F90),'Ejercicio 3 - TIR'!$E$18-SQRT(('Ejercicio 3 - TIR'!$E$18-'Ejercicio 3 - TIR'!$C$18)*('Ejercicio 3 - TIR'!$E$18-'Ejercicio 3 - TIR'!$D$18)*(1-F90)))</f>
        <v>38871.0805680937</v>
      </c>
      <c r="H90" s="17">
        <f ca="1" t="shared" ref="H90:L90" si="673">RAND()</f>
        <v>0.0857583718586965</v>
      </c>
      <c r="I90" s="18">
        <f ca="1">IF(H90&lt;=('Ejercicio 3 - TIR'!$D$18-'Ejercicio 3 - TIR'!$C$18)/('Ejercicio 3 - TIR'!$E$18-'Ejercicio 3 - TIR'!$C$18),'Ejercicio 3 - TIR'!$C$18+SQRT(('Ejercicio 3 - TIR'!$E$18-'Ejercicio 3 - TIR'!$C$18)*('Ejercicio 3 - TIR'!$D$18-'Ejercicio 3 - TIR'!$C$18)*H90),'Ejercicio 3 - TIR'!$E$18-SQRT(('Ejercicio 3 - TIR'!$E$18-'Ejercicio 3 - TIR'!$C$18)*('Ejercicio 3 - TIR'!$E$18-'Ejercicio 3 - TIR'!$D$18)*(1-H90)))</f>
        <v>33586.607837331</v>
      </c>
      <c r="J90" s="17">
        <f ca="1" t="shared" si="673"/>
        <v>0.394271086686657</v>
      </c>
      <c r="K90" s="18">
        <f ca="1">IF(J90&lt;=('Ejercicio 3 - TIR'!$D$18-'Ejercicio 3 - TIR'!$C$18)/('Ejercicio 3 - TIR'!$E$18-'Ejercicio 3 - TIR'!$C$18),'Ejercicio 3 - TIR'!$C$18+SQRT(('Ejercicio 3 - TIR'!$E$18-'Ejercicio 3 - TIR'!$C$18)*('Ejercicio 3 - TIR'!$D$18-'Ejercicio 3 - TIR'!$C$18)*J90),'Ejercicio 3 - TIR'!$E$18-SQRT(('Ejercicio 3 - TIR'!$E$18-'Ejercicio 3 - TIR'!$C$18)*('Ejercicio 3 - TIR'!$E$18-'Ejercicio 3 - TIR'!$D$18)*(1-J90)))</f>
        <v>37690.2966784773</v>
      </c>
      <c r="L90" s="17">
        <f ca="1" t="shared" si="673"/>
        <v>0.405036915046155</v>
      </c>
      <c r="M90" s="18">
        <f ca="1">IF(L90&lt;=('Ejercicio 3 - TIR'!$D$18-'Ejercicio 3 - TIR'!$C$18)/('Ejercicio 3 - TIR'!$E$18-'Ejercicio 3 - TIR'!$C$18),'Ejercicio 3 - TIR'!$C$18+SQRT(('Ejercicio 3 - TIR'!$E$18-'Ejercicio 3 - TIR'!$C$18)*('Ejercicio 3 - TIR'!$D$18-'Ejercicio 3 - TIR'!$C$18)*L90),'Ejercicio 3 - TIR'!$E$18-SQRT(('Ejercicio 3 - TIR'!$E$18-'Ejercicio 3 - TIR'!$C$18)*('Ejercicio 3 - TIR'!$E$18-'Ejercicio 3 - TIR'!$D$18)*(1-L90)))</f>
        <v>37794.5838411633</v>
      </c>
      <c r="N90" s="17">
        <f ca="1" t="shared" ref="N90:R90" si="674">RAND()</f>
        <v>0.548549972182401</v>
      </c>
      <c r="O90" s="18">
        <f ca="1">IF(N90&lt;=('Ejercicio 3 - TIR'!$D$18-'Ejercicio 3 - TIR'!$C$18)/('Ejercicio 3 - TIR'!$E$18-'Ejercicio 3 - TIR'!$C$18),'Ejercicio 3 - TIR'!$C$18+SQRT(('Ejercicio 3 - TIR'!$E$18-'Ejercicio 3 - TIR'!$C$18)*('Ejercicio 3 - TIR'!$D$18-'Ejercicio 3 - TIR'!$C$18)*N90),'Ejercicio 3 - TIR'!$E$18-SQRT(('Ejercicio 3 - TIR'!$E$18-'Ejercicio 3 - TIR'!$C$18)*('Ejercicio 3 - TIR'!$E$18-'Ejercicio 3 - TIR'!$D$18)*(1-N90)))</f>
        <v>39070.9699496449</v>
      </c>
      <c r="P90" s="17">
        <f ca="1" t="shared" si="674"/>
        <v>0.630743819650505</v>
      </c>
      <c r="Q90" s="19">
        <f ca="1">IF(P90&lt;=('Ejercicio 3 - TIR'!$D$22-'Ejercicio 3 - TIR'!$C$22)/('Ejercicio 3 - TIR'!$E$22-'Ejercicio 3 - TIR'!$C$22),'Ejercicio 3 - TIR'!$C$22+SQRT(('Ejercicio 3 - TIR'!$E$22-'Ejercicio 3 - TIR'!$C$22)*('Ejercicio 3 - TIR'!$D$22-'Ejercicio 3 - TIR'!$C$22)*P90),'Ejercicio 3 - TIR'!$E$22-SQRT(('Ejercicio 3 - TIR'!$E$22-'Ejercicio 3 - TIR'!$C$22)*('Ejercicio 3 - TIR'!$E$22-'Ejercicio 3 - TIR'!$D$22)*(1-P90)))</f>
        <v>0.154218977432439</v>
      </c>
      <c r="R90" s="17">
        <f ca="1" t="shared" si="674"/>
        <v>0.142176817280523</v>
      </c>
      <c r="S90" s="19">
        <f ca="1">IF(R90&lt;=('Ejercicio 3 - TIR'!$D$23-'Ejercicio 3 - TIR'!$C$23)/('Ejercicio 3 - TIR'!$E$23-'Ejercicio 3 - TIR'!$C$23),'Ejercicio 3 - TIR'!$C$23+SQRT(('Ejercicio 3 - TIR'!$E$23-'Ejercicio 3 - TIR'!$C$23)*('Ejercicio 3 - TIR'!$D$23-'Ejercicio 3 - TIR'!$C$23)*R90),'Ejercicio 3 - TIR'!$E$23-SQRT(('Ejercicio 3 - TIR'!$E$23-'Ejercicio 3 - TIR'!$C$23)*('Ejercicio 3 - TIR'!$E$23-'Ejercicio 3 - TIR'!$D$23)*(1-R90)))</f>
        <v>0.135997445768151</v>
      </c>
      <c r="T90" s="17">
        <f ca="1" t="shared" ref="T90:X90" si="675">RAND()</f>
        <v>0.516700444130656</v>
      </c>
      <c r="U90" s="19">
        <f ca="1">IF(T90&lt;=('Ejercicio 3 - TIR'!$D$24-'Ejercicio 3 - TIR'!$C$24)/('Ejercicio 3 - TIR'!$E$24-'Ejercicio 3 - TIR'!$C$24),'Ejercicio 3 - TIR'!$C$24+SQRT(('Ejercicio 3 - TIR'!$E$24-'Ejercicio 3 - TIR'!$C$24)*('Ejercicio 3 - TIR'!$D$24-'Ejercicio 3 - TIR'!$C$24)*T90),'Ejercicio 3 - TIR'!$E$24-SQRT(('Ejercicio 3 - TIR'!$E$24-'Ejercicio 3 - TIR'!$C$24)*('Ejercicio 3 - TIR'!$E$24-'Ejercicio 3 - TIR'!$D$24)*(1-T90)))</f>
        <v>0.183213606368194</v>
      </c>
      <c r="V90" s="17">
        <f ca="1" t="shared" si="675"/>
        <v>0.991125537815384</v>
      </c>
      <c r="W90" s="19">
        <f ca="1">IF(V90&lt;=('Ejercicio 3 - TIR'!$D$25-'Ejercicio 3 - TIR'!$C$25)/('Ejercicio 3 - TIR'!$E$25-'Ejercicio 3 - TIR'!$C$25),'Ejercicio 3 - TIR'!$C$25+SQRT(('Ejercicio 3 - TIR'!$E$25-'Ejercicio 3 - TIR'!$C$25)*('Ejercicio 3 - TIR'!$D$25-'Ejercicio 3 - TIR'!$C$25)*V90),'Ejercicio 3 - TIR'!$E$25-SQRT(('Ejercicio 3 - TIR'!$E$25-'Ejercicio 3 - TIR'!$C$25)*('Ejercicio 3 - TIR'!$E$25-'Ejercicio 3 - TIR'!$D$25)*(1-V90)))</f>
        <v>0.244426794670375</v>
      </c>
      <c r="X90" s="17">
        <f ca="1" t="shared" si="675"/>
        <v>0.0719395414636139</v>
      </c>
      <c r="Y90" s="19">
        <f ca="1">IF(X90&lt;=('Ejercicio 3 - TIR'!$D$26-'Ejercicio 3 - TIR'!$C$26)/('Ejercicio 3 - TIR'!$E$26-'Ejercicio 3 - TIR'!$C$26),'Ejercicio 3 - TIR'!$C$26+SQRT(('Ejercicio 3 - TIR'!$E$26-'Ejercicio 3 - TIR'!$C$26)*('Ejercicio 3 - TIR'!$D$26-'Ejercicio 3 - TIR'!$C$26)*X90),'Ejercicio 3 - TIR'!$E$26-SQRT(('Ejercicio 3 - TIR'!$E$26-'Ejercicio 3 - TIR'!$C$26)*('Ejercicio 3 - TIR'!$E$26-'Ejercicio 3 - TIR'!$D$26)*(1-X90)))</f>
        <v>0.20393688494434</v>
      </c>
      <c r="Z90" s="17">
        <f ca="1" t="shared" si="480"/>
        <v>1.15421897743244</v>
      </c>
      <c r="AA90" s="17">
        <f ca="1" t="shared" si="481"/>
        <v>1.31118981022038</v>
      </c>
      <c r="AB90" s="17">
        <f ca="1" t="shared" si="482"/>
        <v>1.55141762398408</v>
      </c>
      <c r="AC90" s="17">
        <f ca="1" t="shared" si="483"/>
        <v>1.93062566100964</v>
      </c>
      <c r="AD90" s="17">
        <f ca="1" t="shared" si="484"/>
        <v>2.32435144430955</v>
      </c>
      <c r="AE90" s="16">
        <f ca="1" t="shared" si="485"/>
        <v>5344.8200966774</v>
      </c>
      <c r="AF90" s="16">
        <f ca="1" t="shared" si="486"/>
        <v>6071.70197791581</v>
      </c>
      <c r="AG90" s="16">
        <f ca="1" t="shared" si="487"/>
        <v>7184.12039408266</v>
      </c>
      <c r="AH90" s="16">
        <f ca="1" t="shared" si="488"/>
        <v>8940.11191453436</v>
      </c>
      <c r="AI90" s="16">
        <f ca="1" t="shared" si="489"/>
        <v>10763.3304894383</v>
      </c>
      <c r="AJ90" s="18">
        <f ca="1" t="shared" si="490"/>
        <v>44865.7388649991</v>
      </c>
      <c r="AK90" s="18">
        <f ca="1" t="shared" si="491"/>
        <v>44038.4179561764</v>
      </c>
      <c r="AL90" s="18">
        <f ca="1" t="shared" si="492"/>
        <v>58473.3905201783</v>
      </c>
      <c r="AM90" s="18">
        <f ca="1" t="shared" si="493"/>
        <v>72967.1934109301</v>
      </c>
      <c r="AN90" s="18">
        <f ca="1" t="shared" si="494"/>
        <v>90814.6654330321</v>
      </c>
      <c r="AO90" s="18">
        <f ca="1">C90/'Ejercicio 3 - TIR'!$D$7</f>
        <v>17744.8593994099</v>
      </c>
      <c r="AP90" s="18">
        <f ca="1" t="shared" si="495"/>
        <v>27120.8794655892</v>
      </c>
      <c r="AQ90" s="18">
        <f ca="1" t="shared" si="496"/>
        <v>26293.5585567665</v>
      </c>
      <c r="AR90" s="18">
        <f ca="1" t="shared" si="497"/>
        <v>40728.5311207685</v>
      </c>
      <c r="AS90" s="18">
        <f ca="1" t="shared" si="498"/>
        <v>55222.3340115202</v>
      </c>
      <c r="AT90" s="18">
        <f ca="1" t="shared" si="499"/>
        <v>73069.8060336223</v>
      </c>
      <c r="AU90" s="18">
        <f ca="1">AP90*'Ejercicio 3 - TIR'!$D$5</f>
        <v>13560.4397327946</v>
      </c>
      <c r="AV90" s="18">
        <f ca="1">AQ90*'Ejercicio 3 - TIR'!$D$5</f>
        <v>13146.7792783832</v>
      </c>
      <c r="AW90" s="18">
        <f ca="1">AR90*'Ejercicio 3 - TIR'!$D$5</f>
        <v>20364.2655603842</v>
      </c>
      <c r="AX90" s="18">
        <f ca="1">AS90*'Ejercicio 3 - TIR'!$D$5</f>
        <v>27611.1670057601</v>
      </c>
      <c r="AY90" s="18">
        <f ca="1">AT90*'Ejercicio 3 - TIR'!$D$5</f>
        <v>36534.9030168111</v>
      </c>
      <c r="AZ90" s="18">
        <f ca="1" t="shared" ref="AZ90:BD90" si="676">AJ90-AU90-AE90</f>
        <v>25960.4790355271</v>
      </c>
      <c r="BA90" s="18">
        <f ca="1" t="shared" si="676"/>
        <v>24819.9366998773</v>
      </c>
      <c r="BB90" s="18">
        <f ca="1" t="shared" si="676"/>
        <v>30925.0045657114</v>
      </c>
      <c r="BC90" s="18">
        <f ca="1" t="shared" si="676"/>
        <v>36415.9144906356</v>
      </c>
      <c r="BD90" s="18">
        <f ca="1" t="shared" si="676"/>
        <v>43516.4319267827</v>
      </c>
      <c r="BE90" s="18">
        <f ca="1" t="shared" ref="BE90:BI90" si="677">AZ90/Z90</f>
        <v>22491.8144157326</v>
      </c>
      <c r="BF90" s="18">
        <f ca="1" t="shared" si="677"/>
        <v>18929.3239669897</v>
      </c>
      <c r="BG90" s="18">
        <f ca="1" t="shared" si="677"/>
        <v>19933.3848524263</v>
      </c>
      <c r="BH90" s="18">
        <f ca="1" t="shared" si="677"/>
        <v>18862.2347801964</v>
      </c>
      <c r="BI90" s="18">
        <f ca="1" t="shared" si="677"/>
        <v>18721.9673829098</v>
      </c>
      <c r="BJ90" s="18">
        <f ca="1" t="shared" si="502"/>
        <v>80555.8467454453</v>
      </c>
      <c r="BK90" s="18">
        <f ca="1" t="shared" si="503"/>
        <v>41245.2895740883</v>
      </c>
      <c r="BL90" s="18">
        <f ca="1" t="shared" si="504"/>
        <v>121801.136319534</v>
      </c>
      <c r="BM90" s="18">
        <f ca="1">BK90*'Ejercicio 3 - TIR'!$D$5</f>
        <v>20622.6447870441</v>
      </c>
      <c r="BN90" s="18">
        <f ca="1" t="shared" si="505"/>
        <v>101178.491532489</v>
      </c>
      <c r="BO90" s="18">
        <f ca="1" t="shared" si="506"/>
        <v>43529.7733396528</v>
      </c>
      <c r="BP90" s="18">
        <f ca="1" t="shared" si="507"/>
        <v>-123381.640636997</v>
      </c>
      <c r="BQ90" s="18">
        <f ca="1" t="shared" ref="BQ90:BT90" si="678">BE90</f>
        <v>22491.8144157326</v>
      </c>
      <c r="BR90" s="18">
        <f ca="1" t="shared" si="678"/>
        <v>18929.3239669897</v>
      </c>
      <c r="BS90" s="18">
        <f ca="1" t="shared" si="678"/>
        <v>19933.3848524263</v>
      </c>
      <c r="BT90" s="18">
        <f ca="1" t="shared" si="678"/>
        <v>18862.2347801964</v>
      </c>
      <c r="BU90" s="18">
        <f ca="1" t="shared" si="509"/>
        <v>62251.7407225626</v>
      </c>
      <c r="BV90" s="20">
        <f ca="1" t="shared" si="510"/>
        <v>4.18386019948038</v>
      </c>
    </row>
    <row r="91" ht="15" customHeight="1" spans="1:74">
      <c r="A91" s="16">
        <v>90</v>
      </c>
      <c r="B91" s="17">
        <f ca="1" t="shared" ref="B91:F91" si="679">RAND()</f>
        <v>0.0585572778073253</v>
      </c>
      <c r="C91" s="18">
        <f ca="1">IF(B91&lt;=('Ejercicio 3 - TIR'!$D$13-'Ejercicio 3 - TIR'!$C$13)/('Ejercicio 3 - TIR'!$E$13-'Ejercicio 3 - TIR'!$C$13),'Ejercicio 3 - TIR'!$C$13+SQRT(('Ejercicio 3 - TIR'!$E$13-'Ejercicio 3 - TIR'!$C$13)*('Ejercicio 3 - TIR'!$D$13-'Ejercicio 3 - TIR'!$C$13)*B91),'Ejercicio 3 - TIR'!$E$13-SQRT(('Ejercicio 3 - TIR'!$E$13-'Ejercicio 3 - TIR'!$C$13)*('Ejercicio 3 - TIR'!$E$13-'Ejercicio 3 - TIR'!$D$13)*(1-B91)))</f>
        <v>64839.7222154717</v>
      </c>
      <c r="D91" s="17">
        <f ca="1" t="shared" si="679"/>
        <v>0.172708133061826</v>
      </c>
      <c r="E91" s="18">
        <f ca="1">IF(D91&lt;=('Ejercicio 3 - TIR'!$D$14-'Ejercicio 3 - TIR'!$C$14)/('Ejercicio 3 - TIR'!$E$14-'Ejercicio 3 - TIR'!$C$14),'Ejercicio 3 - TIR'!$C$14+SQRT(('Ejercicio 3 - TIR'!$E$14-'Ejercicio 3 - TIR'!$C$14)*('Ejercicio 3 - TIR'!$D$14-'Ejercicio 3 - TIR'!$C$14)*D91),'Ejercicio 3 - TIR'!$E$14-SQRT(('Ejercicio 3 - TIR'!$E$14-'Ejercicio 3 - TIR'!$C$14)*('Ejercicio 3 - TIR'!$E$14-'Ejercicio 3 - TIR'!$D$14)*(1-D91)))</f>
        <v>28599.0429255063</v>
      </c>
      <c r="F91" s="17">
        <f ca="1" t="shared" si="679"/>
        <v>0.13502167177175</v>
      </c>
      <c r="G91" s="18">
        <f ca="1">IF(F91&lt;=('Ejercicio 3 - TIR'!$D$18-'Ejercicio 3 - TIR'!$C$18)/('Ejercicio 3 - TIR'!$E$18-'Ejercicio 3 - TIR'!$C$18),'Ejercicio 3 - TIR'!$C$18+SQRT(('Ejercicio 3 - TIR'!$E$18-'Ejercicio 3 - TIR'!$C$18)*('Ejercicio 3 - TIR'!$D$18-'Ejercicio 3 - TIR'!$C$18)*F91),'Ejercicio 3 - TIR'!$E$18-SQRT(('Ejercicio 3 - TIR'!$E$18-'Ejercicio 3 - TIR'!$C$18)*('Ejercicio 3 - TIR'!$E$18-'Ejercicio 3 - TIR'!$D$18)*(1-F91)))</f>
        <v>34500.3611817011</v>
      </c>
      <c r="H91" s="17">
        <f ca="1" t="shared" ref="H91:L91" si="680">RAND()</f>
        <v>0.875019847381076</v>
      </c>
      <c r="I91" s="18">
        <f ca="1">IF(H91&lt;=('Ejercicio 3 - TIR'!$D$18-'Ejercicio 3 - TIR'!$C$18)/('Ejercicio 3 - TIR'!$E$18-'Ejercicio 3 - TIR'!$C$18),'Ejercicio 3 - TIR'!$C$18+SQRT(('Ejercicio 3 - TIR'!$E$18-'Ejercicio 3 - TIR'!$C$18)*('Ejercicio 3 - TIR'!$D$18-'Ejercicio 3 - TIR'!$C$18)*H91),'Ejercicio 3 - TIR'!$E$18-SQRT(('Ejercicio 3 - TIR'!$E$18-'Ejercicio 3 - TIR'!$C$18)*('Ejercicio 3 - TIR'!$E$18-'Ejercicio 3 - TIR'!$D$18)*(1-H91)))</f>
        <v>41938.3809109526</v>
      </c>
      <c r="J91" s="17">
        <f ca="1" t="shared" si="680"/>
        <v>0.516699091555602</v>
      </c>
      <c r="K91" s="18">
        <f ca="1">IF(J91&lt;=('Ejercicio 3 - TIR'!$D$18-'Ejercicio 3 - TIR'!$C$18)/('Ejercicio 3 - TIR'!$E$18-'Ejercicio 3 - TIR'!$C$18),'Ejercicio 3 - TIR'!$C$18+SQRT(('Ejercicio 3 - TIR'!$E$18-'Ejercicio 3 - TIR'!$C$18)*('Ejercicio 3 - TIR'!$D$18-'Ejercicio 3 - TIR'!$C$18)*J91),'Ejercicio 3 - TIR'!$E$18-SQRT(('Ejercicio 3 - TIR'!$E$18-'Ejercicio 3 - TIR'!$C$18)*('Ejercicio 3 - TIR'!$E$18-'Ejercicio 3 - TIR'!$D$18)*(1-J91)))</f>
        <v>38803.6846679865</v>
      </c>
      <c r="L91" s="17">
        <f ca="1" t="shared" si="680"/>
        <v>0.153559884325882</v>
      </c>
      <c r="M91" s="18">
        <f ca="1">IF(L91&lt;=('Ejercicio 3 - TIR'!$D$18-'Ejercicio 3 - TIR'!$C$18)/('Ejercicio 3 - TIR'!$E$18-'Ejercicio 3 - TIR'!$C$18),'Ejercicio 3 - TIR'!$C$18+SQRT(('Ejercicio 3 - TIR'!$E$18-'Ejercicio 3 - TIR'!$C$18)*('Ejercicio 3 - TIR'!$D$18-'Ejercicio 3 - TIR'!$C$18)*L91),'Ejercicio 3 - TIR'!$E$18-SQRT(('Ejercicio 3 - TIR'!$E$18-'Ejercicio 3 - TIR'!$C$18)*('Ejercicio 3 - TIR'!$E$18-'Ejercicio 3 - TIR'!$D$18)*(1-L91)))</f>
        <v>34799.3731516608</v>
      </c>
      <c r="N91" s="17">
        <f ca="1" t="shared" ref="N91:R91" si="681">RAND()</f>
        <v>0.646049469461928</v>
      </c>
      <c r="O91" s="18">
        <f ca="1">IF(N91&lt;=('Ejercicio 3 - TIR'!$D$18-'Ejercicio 3 - TIR'!$C$18)/('Ejercicio 3 - TIR'!$E$18-'Ejercicio 3 - TIR'!$C$18),'Ejercicio 3 - TIR'!$C$18+SQRT(('Ejercicio 3 - TIR'!$E$18-'Ejercicio 3 - TIR'!$C$18)*('Ejercicio 3 - TIR'!$D$18-'Ejercicio 3 - TIR'!$C$18)*N91),'Ejercicio 3 - TIR'!$E$18-SQRT(('Ejercicio 3 - TIR'!$E$18-'Ejercicio 3 - TIR'!$C$18)*('Ejercicio 3 - TIR'!$E$18-'Ejercicio 3 - TIR'!$D$18)*(1-N91)))</f>
        <v>39844.1566636909</v>
      </c>
      <c r="P91" s="17">
        <f ca="1" t="shared" si="681"/>
        <v>0.907909532892042</v>
      </c>
      <c r="Q91" s="19">
        <f ca="1">IF(P91&lt;=('Ejercicio 3 - TIR'!$D$22-'Ejercicio 3 - TIR'!$C$22)/('Ejercicio 3 - TIR'!$E$22-'Ejercicio 3 - TIR'!$C$22),'Ejercicio 3 - TIR'!$C$22+SQRT(('Ejercicio 3 - TIR'!$E$22-'Ejercicio 3 - TIR'!$C$22)*('Ejercicio 3 - TIR'!$D$22-'Ejercicio 3 - TIR'!$C$22)*P91),'Ejercicio 3 - TIR'!$E$22-SQRT(('Ejercicio 3 - TIR'!$E$22-'Ejercicio 3 - TIR'!$C$22)*('Ejercicio 3 - TIR'!$E$22-'Ejercicio 3 - TIR'!$D$22)*(1-P91)))</f>
        <v>0.167125108124946</v>
      </c>
      <c r="R91" s="17">
        <f ca="1" t="shared" si="681"/>
        <v>0.0506487729200307</v>
      </c>
      <c r="S91" s="19">
        <f ca="1">IF(R91&lt;=('Ejercicio 3 - TIR'!$D$23-'Ejercicio 3 - TIR'!$C$23)/('Ejercicio 3 - TIR'!$E$23-'Ejercicio 3 - TIR'!$C$23),'Ejercicio 3 - TIR'!$C$23+SQRT(('Ejercicio 3 - TIR'!$E$23-'Ejercicio 3 - TIR'!$C$23)*('Ejercicio 3 - TIR'!$D$23-'Ejercicio 3 - TIR'!$C$23)*R91),'Ejercicio 3 - TIR'!$E$23-SQRT(('Ejercicio 3 - TIR'!$E$23-'Ejercicio 3 - TIR'!$C$23)*('Ejercicio 3 - TIR'!$E$23-'Ejercicio 3 - TIR'!$D$23)*(1-R91)))</f>
        <v>0.129548182615349</v>
      </c>
      <c r="T91" s="17">
        <f ca="1" t="shared" ref="T91:X91" si="682">RAND()</f>
        <v>0.642039299605551</v>
      </c>
      <c r="U91" s="19">
        <f ca="1">IF(T91&lt;=('Ejercicio 3 - TIR'!$D$24-'Ejercicio 3 - TIR'!$C$24)/('Ejercicio 3 - TIR'!$E$24-'Ejercicio 3 - TIR'!$C$24),'Ejercicio 3 - TIR'!$C$24+SQRT(('Ejercicio 3 - TIR'!$E$24-'Ejercicio 3 - TIR'!$C$24)*('Ejercicio 3 - TIR'!$D$24-'Ejercicio 3 - TIR'!$C$24)*T91),'Ejercicio 3 - TIR'!$E$24-SQRT(('Ejercicio 3 - TIR'!$E$24-'Ejercicio 3 - TIR'!$C$24)*('Ejercicio 3 - TIR'!$E$24-'Ejercicio 3 - TIR'!$D$24)*(1-T91)))</f>
        <v>0.188341036638821</v>
      </c>
      <c r="V91" s="17">
        <f ca="1" t="shared" si="682"/>
        <v>0.734557208783612</v>
      </c>
      <c r="W91" s="19">
        <f ca="1">IF(V91&lt;=('Ejercicio 3 - TIR'!$D$25-'Ejercicio 3 - TIR'!$C$25)/('Ejercicio 3 - TIR'!$E$25-'Ejercicio 3 - TIR'!$C$25),'Ejercicio 3 - TIR'!$C$25+SQRT(('Ejercicio 3 - TIR'!$E$25-'Ejercicio 3 - TIR'!$C$25)*('Ejercicio 3 - TIR'!$D$25-'Ejercicio 3 - TIR'!$C$25)*V91),'Ejercicio 3 - TIR'!$E$25-SQRT(('Ejercicio 3 - TIR'!$E$25-'Ejercicio 3 - TIR'!$C$25)*('Ejercicio 3 - TIR'!$E$25-'Ejercicio 3 - TIR'!$D$25)*(1-V91)))</f>
        <v>0.219519682264495</v>
      </c>
      <c r="X91" s="17">
        <f ca="1" t="shared" si="682"/>
        <v>0.418460152486903</v>
      </c>
      <c r="Y91" s="19">
        <f ca="1">IF(X91&lt;=('Ejercicio 3 - TIR'!$D$26-'Ejercicio 3 - TIR'!$C$26)/('Ejercicio 3 - TIR'!$E$26-'Ejercicio 3 - TIR'!$C$26),'Ejercicio 3 - TIR'!$C$26+SQRT(('Ejercicio 3 - TIR'!$E$26-'Ejercicio 3 - TIR'!$C$26)*('Ejercicio 3 - TIR'!$D$26-'Ejercicio 3 - TIR'!$C$26)*X91),'Ejercicio 3 - TIR'!$E$26-SQRT(('Ejercicio 3 - TIR'!$E$26-'Ejercicio 3 - TIR'!$C$26)*('Ejercicio 3 - TIR'!$E$26-'Ejercicio 3 - TIR'!$D$26)*(1-X91)))</f>
        <v>0.223961484882532</v>
      </c>
      <c r="Z91" s="17">
        <f ca="1" t="shared" si="480"/>
        <v>1.16712510812495</v>
      </c>
      <c r="AA91" s="17">
        <f ca="1" t="shared" si="481"/>
        <v>1.31832404476728</v>
      </c>
      <c r="AB91" s="17">
        <f ca="1" t="shared" si="482"/>
        <v>1.56661856198463</v>
      </c>
      <c r="AC91" s="17">
        <f ca="1" t="shared" si="483"/>
        <v>1.91052217094115</v>
      </c>
      <c r="AD91" s="17">
        <f ca="1" t="shared" si="484"/>
        <v>2.33840555324613</v>
      </c>
      <c r="AE91" s="16">
        <f ca="1" t="shared" si="485"/>
        <v>4779.61814119522</v>
      </c>
      <c r="AF91" s="16">
        <f ca="1" t="shared" si="486"/>
        <v>5398.80898498241</v>
      </c>
      <c r="AG91" s="16">
        <f ca="1" t="shared" si="487"/>
        <v>6415.62626582898</v>
      </c>
      <c r="AH91" s="16">
        <f ca="1" t="shared" si="488"/>
        <v>7823.98250523151</v>
      </c>
      <c r="AI91" s="16">
        <f ca="1" t="shared" si="489"/>
        <v>9576.25324479811</v>
      </c>
      <c r="AJ91" s="18">
        <f ca="1" t="shared" si="490"/>
        <v>40266.2377745426</v>
      </c>
      <c r="AK91" s="18">
        <f ca="1" t="shared" si="491"/>
        <v>55288.3759535178</v>
      </c>
      <c r="AL91" s="18">
        <f ca="1" t="shared" si="492"/>
        <v>60790.572674266</v>
      </c>
      <c r="AM91" s="18">
        <f ca="1" t="shared" si="493"/>
        <v>66484.9739411023</v>
      </c>
      <c r="AN91" s="18">
        <f ca="1" t="shared" si="494"/>
        <v>93171.7972067836</v>
      </c>
      <c r="AO91" s="18">
        <f ca="1">C91/'Ejercicio 3 - TIR'!$D$7</f>
        <v>12967.9444430943</v>
      </c>
      <c r="AP91" s="18">
        <f ca="1" t="shared" si="495"/>
        <v>27298.2933314483</v>
      </c>
      <c r="AQ91" s="18">
        <f ca="1" t="shared" si="496"/>
        <v>42320.4315104234</v>
      </c>
      <c r="AR91" s="18">
        <f ca="1" t="shared" si="497"/>
        <v>47822.6282311716</v>
      </c>
      <c r="AS91" s="18">
        <f ca="1" t="shared" si="498"/>
        <v>53517.0294980079</v>
      </c>
      <c r="AT91" s="18">
        <f ca="1" t="shared" si="499"/>
        <v>80203.8527636893</v>
      </c>
      <c r="AU91" s="18">
        <f ca="1">AP91*'Ejercicio 3 - TIR'!$D$5</f>
        <v>13649.1466657241</v>
      </c>
      <c r="AV91" s="18">
        <f ca="1">AQ91*'Ejercicio 3 - TIR'!$D$5</f>
        <v>21160.2157552117</v>
      </c>
      <c r="AW91" s="18">
        <f ca="1">AR91*'Ejercicio 3 - TIR'!$D$5</f>
        <v>23911.3141155858</v>
      </c>
      <c r="AX91" s="18">
        <f ca="1">AS91*'Ejercicio 3 - TIR'!$D$5</f>
        <v>26758.514749004</v>
      </c>
      <c r="AY91" s="18">
        <f ca="1">AT91*'Ejercicio 3 - TIR'!$D$5</f>
        <v>40101.9263818446</v>
      </c>
      <c r="AZ91" s="18">
        <f ca="1" t="shared" ref="AZ91:BD91" si="683">AJ91-AU91-AE91</f>
        <v>21837.4729676233</v>
      </c>
      <c r="BA91" s="18">
        <f ca="1" t="shared" si="683"/>
        <v>28729.3512133236</v>
      </c>
      <c r="BB91" s="18">
        <f ca="1" t="shared" si="683"/>
        <v>30463.6322928512</v>
      </c>
      <c r="BC91" s="18">
        <f ca="1" t="shared" si="683"/>
        <v>31902.4766868668</v>
      </c>
      <c r="BD91" s="18">
        <f ca="1" t="shared" si="683"/>
        <v>43493.6175801409</v>
      </c>
      <c r="BE91" s="18">
        <f ca="1" t="shared" ref="BE91:BI91" si="684">AZ91/Z91</f>
        <v>18710.4816918097</v>
      </c>
      <c r="BF91" s="18">
        <f ca="1" t="shared" si="684"/>
        <v>21792.3289250142</v>
      </c>
      <c r="BG91" s="18">
        <f ca="1" t="shared" si="684"/>
        <v>19445.4687516655</v>
      </c>
      <c r="BH91" s="18">
        <f ca="1" t="shared" si="684"/>
        <v>16698.3022610782</v>
      </c>
      <c r="BI91" s="18">
        <f ca="1" t="shared" si="684"/>
        <v>18599.6896559555</v>
      </c>
      <c r="BJ91" s="18">
        <f ca="1" t="shared" si="502"/>
        <v>66876.1607945285</v>
      </c>
      <c r="BK91" s="18">
        <f ca="1" t="shared" si="503"/>
        <v>30324.3132999191</v>
      </c>
      <c r="BL91" s="18">
        <f ca="1" t="shared" si="504"/>
        <v>97200.4740944476</v>
      </c>
      <c r="BM91" s="18">
        <f ca="1">BK91*'Ejercicio 3 - TIR'!$D$5</f>
        <v>15162.1566499596</v>
      </c>
      <c r="BN91" s="18">
        <f ca="1" t="shared" si="505"/>
        <v>82038.317444488</v>
      </c>
      <c r="BO91" s="18">
        <f ca="1" t="shared" si="506"/>
        <v>35083.0151470535</v>
      </c>
      <c r="BP91" s="18">
        <f ca="1" t="shared" si="507"/>
        <v>-93438.765140978</v>
      </c>
      <c r="BQ91" s="18">
        <f ca="1" t="shared" ref="BQ91:BT91" si="685">BE91</f>
        <v>18710.4816918097</v>
      </c>
      <c r="BR91" s="18">
        <f ca="1" t="shared" si="685"/>
        <v>21792.3289250142</v>
      </c>
      <c r="BS91" s="18">
        <f ca="1" t="shared" si="685"/>
        <v>19445.4687516655</v>
      </c>
      <c r="BT91" s="18">
        <f ca="1" t="shared" si="685"/>
        <v>16698.3022610782</v>
      </c>
      <c r="BU91" s="18">
        <f ca="1" t="shared" si="509"/>
        <v>53682.7048030089</v>
      </c>
      <c r="BV91" s="20">
        <f ca="1" t="shared" si="510"/>
        <v>10.3328910340058</v>
      </c>
    </row>
    <row r="92" ht="15" customHeight="1" spans="1:74">
      <c r="A92" s="16">
        <v>91</v>
      </c>
      <c r="B92" s="17">
        <f ca="1" t="shared" ref="B92:F92" si="686">RAND()</f>
        <v>0.669076575850169</v>
      </c>
      <c r="C92" s="18">
        <f ca="1">IF(B92&lt;=('Ejercicio 3 - TIR'!$D$13-'Ejercicio 3 - TIR'!$C$13)/('Ejercicio 3 - TIR'!$E$13-'Ejercicio 3 - TIR'!$C$13),'Ejercicio 3 - TIR'!$C$13+SQRT(('Ejercicio 3 - TIR'!$E$13-'Ejercicio 3 - TIR'!$C$13)*('Ejercicio 3 - TIR'!$D$13-'Ejercicio 3 - TIR'!$C$13)*B92),'Ejercicio 3 - TIR'!$E$13-SQRT(('Ejercicio 3 - TIR'!$E$13-'Ejercicio 3 - TIR'!$C$13)*('Ejercicio 3 - TIR'!$E$13-'Ejercicio 3 - TIR'!$D$13)*(1-B92)))</f>
        <v>80072.4284224144</v>
      </c>
      <c r="D92" s="17">
        <f ca="1" t="shared" si="686"/>
        <v>0.766593241802044</v>
      </c>
      <c r="E92" s="18">
        <f ca="1">IF(D92&lt;=('Ejercicio 3 - TIR'!$D$14-'Ejercicio 3 - TIR'!$C$14)/('Ejercicio 3 - TIR'!$E$14-'Ejercicio 3 - TIR'!$C$14),'Ejercicio 3 - TIR'!$C$14+SQRT(('Ejercicio 3 - TIR'!$E$14-'Ejercicio 3 - TIR'!$C$14)*('Ejercicio 3 - TIR'!$D$14-'Ejercicio 3 - TIR'!$C$14)*D92),'Ejercicio 3 - TIR'!$E$14-SQRT(('Ejercicio 3 - TIR'!$E$14-'Ejercicio 3 - TIR'!$C$14)*('Ejercicio 3 - TIR'!$E$14-'Ejercicio 3 - TIR'!$D$14)*(1-D92)))</f>
        <v>34082.9894600657</v>
      </c>
      <c r="F92" s="17">
        <f ca="1" t="shared" si="686"/>
        <v>0.457270386302766</v>
      </c>
      <c r="G92" s="18">
        <f ca="1">IF(F92&lt;=('Ejercicio 3 - TIR'!$D$18-'Ejercicio 3 - TIR'!$C$18)/('Ejercicio 3 - TIR'!$E$18-'Ejercicio 3 - TIR'!$C$18),'Ejercicio 3 - TIR'!$C$18+SQRT(('Ejercicio 3 - TIR'!$E$18-'Ejercicio 3 - TIR'!$C$18)*('Ejercicio 3 - TIR'!$D$18-'Ejercicio 3 - TIR'!$C$18)*F92),'Ejercicio 3 - TIR'!$E$18-SQRT(('Ejercicio 3 - TIR'!$E$18-'Ejercicio 3 - TIR'!$C$18)*('Ejercicio 3 - TIR'!$E$18-'Ejercicio 3 - TIR'!$D$18)*(1-F92)))</f>
        <v>38281.9416772527</v>
      </c>
      <c r="H92" s="17">
        <f ca="1" t="shared" ref="H92:L92" si="687">RAND()</f>
        <v>0.117010825195888</v>
      </c>
      <c r="I92" s="18">
        <f ca="1">IF(H92&lt;=('Ejercicio 3 - TIR'!$D$18-'Ejercicio 3 - TIR'!$C$18)/('Ejercicio 3 - TIR'!$E$18-'Ejercicio 3 - TIR'!$C$18),'Ejercicio 3 - TIR'!$C$18+SQRT(('Ejercicio 3 - TIR'!$E$18-'Ejercicio 3 - TIR'!$C$18)*('Ejercicio 3 - TIR'!$D$18-'Ejercicio 3 - TIR'!$C$18)*H92),'Ejercicio 3 - TIR'!$E$18-SQRT(('Ejercicio 3 - TIR'!$E$18-'Ejercicio 3 - TIR'!$C$18)*('Ejercicio 3 - TIR'!$E$18-'Ejercicio 3 - TIR'!$D$18)*(1-H92)))</f>
        <v>34189.4658107428</v>
      </c>
      <c r="J92" s="17">
        <f ca="1" t="shared" si="687"/>
        <v>0.393244549914828</v>
      </c>
      <c r="K92" s="18">
        <f ca="1">IF(J92&lt;=('Ejercicio 3 - TIR'!$D$18-'Ejercicio 3 - TIR'!$C$18)/('Ejercicio 3 - TIR'!$E$18-'Ejercicio 3 - TIR'!$C$18),'Ejercicio 3 - TIR'!$C$18+SQRT(('Ejercicio 3 - TIR'!$E$18-'Ejercicio 3 - TIR'!$C$18)*('Ejercicio 3 - TIR'!$D$18-'Ejercicio 3 - TIR'!$C$18)*J92),'Ejercicio 3 - TIR'!$E$18-SQRT(('Ejercicio 3 - TIR'!$E$18-'Ejercicio 3 - TIR'!$C$18)*('Ejercicio 3 - TIR'!$E$18-'Ejercicio 3 - TIR'!$D$18)*(1-J92)))</f>
        <v>37680.2788027014</v>
      </c>
      <c r="L92" s="17">
        <f ca="1" t="shared" si="687"/>
        <v>0.873706327921432</v>
      </c>
      <c r="M92" s="18">
        <f ca="1">IF(L92&lt;=('Ejercicio 3 - TIR'!$D$18-'Ejercicio 3 - TIR'!$C$18)/('Ejercicio 3 - TIR'!$E$18-'Ejercicio 3 - TIR'!$C$18),'Ejercicio 3 - TIR'!$C$18+SQRT(('Ejercicio 3 - TIR'!$E$18-'Ejercicio 3 - TIR'!$C$18)*('Ejercicio 3 - TIR'!$D$18-'Ejercicio 3 - TIR'!$C$18)*L92),'Ejercicio 3 - TIR'!$E$18-SQRT(('Ejercicio 3 - TIR'!$E$18-'Ejercicio 3 - TIR'!$C$18)*('Ejercicio 3 - TIR'!$E$18-'Ejercicio 3 - TIR'!$D$18)*(1-L92)))</f>
        <v>41922.3344226683</v>
      </c>
      <c r="N92" s="17">
        <f ca="1" t="shared" ref="N92:R92" si="688">RAND()</f>
        <v>0.815146311030115</v>
      </c>
      <c r="O92" s="18">
        <f ca="1">IF(N92&lt;=('Ejercicio 3 - TIR'!$D$18-'Ejercicio 3 - TIR'!$C$18)/('Ejercicio 3 - TIR'!$E$18-'Ejercicio 3 - TIR'!$C$18),'Ejercicio 3 - TIR'!$C$18+SQRT(('Ejercicio 3 - TIR'!$E$18-'Ejercicio 3 - TIR'!$C$18)*('Ejercicio 3 - TIR'!$D$18-'Ejercicio 3 - TIR'!$C$18)*N92),'Ejercicio 3 - TIR'!$E$18-SQRT(('Ejercicio 3 - TIR'!$E$18-'Ejercicio 3 - TIR'!$C$18)*('Ejercicio 3 - TIR'!$E$18-'Ejercicio 3 - TIR'!$D$18)*(1-N92)))</f>
        <v>41276.5571479152</v>
      </c>
      <c r="P92" s="17">
        <f ca="1" t="shared" si="688"/>
        <v>0.693070340944364</v>
      </c>
      <c r="Q92" s="19">
        <f ca="1">IF(P92&lt;=('Ejercicio 3 - TIR'!$D$22-'Ejercicio 3 - TIR'!$C$22)/('Ejercicio 3 - TIR'!$E$22-'Ejercicio 3 - TIR'!$C$22),'Ejercicio 3 - TIR'!$C$22+SQRT(('Ejercicio 3 - TIR'!$E$22-'Ejercicio 3 - TIR'!$C$22)*('Ejercicio 3 - TIR'!$D$22-'Ejercicio 3 - TIR'!$C$22)*P92),'Ejercicio 3 - TIR'!$E$22-SQRT(('Ejercicio 3 - TIR'!$E$22-'Ejercicio 3 - TIR'!$C$22)*('Ejercicio 3 - TIR'!$E$22-'Ejercicio 3 - TIR'!$D$22)*(1-P92)))</f>
        <v>0.156495247580539</v>
      </c>
      <c r="R92" s="17">
        <f ca="1" t="shared" si="688"/>
        <v>0.645719076309662</v>
      </c>
      <c r="S92" s="19">
        <f ca="1">IF(R92&lt;=('Ejercicio 3 - TIR'!$D$23-'Ejercicio 3 - TIR'!$C$23)/('Ejercicio 3 - TIR'!$E$23-'Ejercicio 3 - TIR'!$C$23),'Ejercicio 3 - TIR'!$C$23+SQRT(('Ejercicio 3 - TIR'!$E$23-'Ejercicio 3 - TIR'!$C$23)*('Ejercicio 3 - TIR'!$D$23-'Ejercicio 3 - TIR'!$C$23)*R92),'Ejercicio 3 - TIR'!$E$23-SQRT(('Ejercicio 3 - TIR'!$E$23-'Ejercicio 3 - TIR'!$C$23)*('Ejercicio 3 - TIR'!$E$23-'Ejercicio 3 - TIR'!$D$23)*(1-R92)))</f>
        <v>0.15474716525531</v>
      </c>
      <c r="T92" s="17">
        <f ca="1" t="shared" ref="T92:X92" si="689">RAND()</f>
        <v>0.0325660171140603</v>
      </c>
      <c r="U92" s="19">
        <f ca="1">IF(T92&lt;=('Ejercicio 3 - TIR'!$D$24-'Ejercicio 3 - TIR'!$C$24)/('Ejercicio 3 - TIR'!$E$24-'Ejercicio 3 - TIR'!$C$24),'Ejercicio 3 - TIR'!$C$24+SQRT(('Ejercicio 3 - TIR'!$E$24-'Ejercicio 3 - TIR'!$C$24)*('Ejercicio 3 - TIR'!$D$24-'Ejercicio 3 - TIR'!$C$24)*T92),'Ejercicio 3 - TIR'!$E$24-SQRT(('Ejercicio 3 - TIR'!$E$24-'Ejercicio 3 - TIR'!$C$24)*('Ejercicio 3 - TIR'!$E$24-'Ejercicio 3 - TIR'!$D$24)*(1-T92)))</f>
        <v>0.158269742193051</v>
      </c>
      <c r="V92" s="17">
        <f ca="1" t="shared" si="689"/>
        <v>0.325367835550938</v>
      </c>
      <c r="W92" s="19">
        <f ca="1">IF(V92&lt;=('Ejercicio 3 - TIR'!$D$25-'Ejercicio 3 - TIR'!$C$25)/('Ejercicio 3 - TIR'!$E$25-'Ejercicio 3 - TIR'!$C$25),'Ejercicio 3 - TIR'!$C$25+SQRT(('Ejercicio 3 - TIR'!$E$25-'Ejercicio 3 - TIR'!$C$25)*('Ejercicio 3 - TIR'!$D$25-'Ejercicio 3 - TIR'!$C$25)*V92),'Ejercicio 3 - TIR'!$E$25-SQRT(('Ejercicio 3 - TIR'!$E$25-'Ejercicio 3 - TIR'!$C$25)*('Ejercicio 3 - TIR'!$E$25-'Ejercicio 3 - TIR'!$D$25)*(1-V92)))</f>
        <v>0.201407690160153</v>
      </c>
      <c r="X92" s="17">
        <f ca="1" t="shared" si="689"/>
        <v>0.0202383865934654</v>
      </c>
      <c r="Y92" s="19">
        <f ca="1">IF(X92&lt;=('Ejercicio 3 - TIR'!$D$26-'Ejercicio 3 - TIR'!$C$26)/('Ejercicio 3 - TIR'!$E$26-'Ejercicio 3 - TIR'!$C$26),'Ejercicio 3 - TIR'!$C$26+SQRT(('Ejercicio 3 - TIR'!$E$26-'Ejercicio 3 - TIR'!$C$26)*('Ejercicio 3 - TIR'!$D$26-'Ejercicio 3 - TIR'!$C$26)*X92),'Ejercicio 3 - TIR'!$E$26-SQRT(('Ejercicio 3 - TIR'!$E$26-'Ejercicio 3 - TIR'!$C$26)*('Ejercicio 3 - TIR'!$E$26-'Ejercicio 3 - TIR'!$D$26)*(1-X92)))</f>
        <v>0.19739213391399</v>
      </c>
      <c r="Z92" s="17">
        <f ca="1" t="shared" si="480"/>
        <v>1.15649524758054</v>
      </c>
      <c r="AA92" s="17">
        <f ca="1" t="shared" si="481"/>
        <v>1.33545960877487</v>
      </c>
      <c r="AB92" s="17">
        <f ca="1" t="shared" si="482"/>
        <v>1.5468224567649</v>
      </c>
      <c r="AC92" s="17">
        <f ca="1" t="shared" si="483"/>
        <v>1.85836439486977</v>
      </c>
      <c r="AD92" s="17">
        <f ca="1" t="shared" si="484"/>
        <v>2.22519090836289</v>
      </c>
      <c r="AE92" s="16">
        <f ca="1" t="shared" si="485"/>
        <v>5333.82587383789</v>
      </c>
      <c r="AF92" s="16">
        <f ca="1" t="shared" si="486"/>
        <v>6159.22030777974</v>
      </c>
      <c r="AG92" s="16">
        <f ca="1" t="shared" si="487"/>
        <v>7134.03851800224</v>
      </c>
      <c r="AH92" s="16">
        <f ca="1" t="shared" si="488"/>
        <v>8570.88873742663</v>
      </c>
      <c r="AI92" s="16">
        <f ca="1" t="shared" si="489"/>
        <v>10262.7147548466</v>
      </c>
      <c r="AJ92" s="18">
        <f ca="1" t="shared" si="490"/>
        <v>44272.8836178981</v>
      </c>
      <c r="AK92" s="18">
        <f ca="1" t="shared" si="491"/>
        <v>45658.6506358363</v>
      </c>
      <c r="AL92" s="18">
        <f ca="1" t="shared" si="492"/>
        <v>58284.7014291808</v>
      </c>
      <c r="AM92" s="18">
        <f ca="1" t="shared" si="493"/>
        <v>77906.9736409099</v>
      </c>
      <c r="AN92" s="18">
        <f ca="1" t="shared" si="494"/>
        <v>91848.2196940622</v>
      </c>
      <c r="AO92" s="18">
        <f ca="1">C92/'Ejercicio 3 - TIR'!$D$7</f>
        <v>16014.4856844829</v>
      </c>
      <c r="AP92" s="18">
        <f ca="1" t="shared" si="495"/>
        <v>28258.3979334152</v>
      </c>
      <c r="AQ92" s="18">
        <f ca="1" t="shared" si="496"/>
        <v>29644.1649513534</v>
      </c>
      <c r="AR92" s="18">
        <f ca="1" t="shared" si="497"/>
        <v>42270.2157446979</v>
      </c>
      <c r="AS92" s="18">
        <f ca="1" t="shared" si="498"/>
        <v>61892.487956427</v>
      </c>
      <c r="AT92" s="18">
        <f ca="1" t="shared" si="499"/>
        <v>75833.7340095793</v>
      </c>
      <c r="AU92" s="18">
        <f ca="1">AP92*'Ejercicio 3 - TIR'!$D$5</f>
        <v>14129.1989667076</v>
      </c>
      <c r="AV92" s="18">
        <f ca="1">AQ92*'Ejercicio 3 - TIR'!$D$5</f>
        <v>14822.0824756767</v>
      </c>
      <c r="AW92" s="18">
        <f ca="1">AR92*'Ejercicio 3 - TIR'!$D$5</f>
        <v>21135.107872349</v>
      </c>
      <c r="AX92" s="18">
        <f ca="1">AS92*'Ejercicio 3 - TIR'!$D$5</f>
        <v>30946.2439782135</v>
      </c>
      <c r="AY92" s="18">
        <f ca="1">AT92*'Ejercicio 3 - TIR'!$D$5</f>
        <v>37916.8670047897</v>
      </c>
      <c r="AZ92" s="18">
        <f ca="1" t="shared" ref="AZ92:BD92" si="690">AJ92-AU92-AE92</f>
        <v>24809.8587773526</v>
      </c>
      <c r="BA92" s="18">
        <f ca="1" t="shared" si="690"/>
        <v>24677.3478523799</v>
      </c>
      <c r="BB92" s="18">
        <f ca="1" t="shared" si="690"/>
        <v>30015.5550388296</v>
      </c>
      <c r="BC92" s="18">
        <f ca="1" t="shared" si="690"/>
        <v>38389.8409252698</v>
      </c>
      <c r="BD92" s="18">
        <f ca="1" t="shared" si="690"/>
        <v>43668.6379344259</v>
      </c>
      <c r="BE92" s="18">
        <f ca="1" t="shared" ref="BE92:BI92" si="691">AZ92/Z92</f>
        <v>21452.6249279938</v>
      </c>
      <c r="BF92" s="18">
        <f ca="1" t="shared" si="691"/>
        <v>18478.5430350968</v>
      </c>
      <c r="BG92" s="18">
        <f ca="1" t="shared" si="691"/>
        <v>19404.6543011831</v>
      </c>
      <c r="BH92" s="18">
        <f ca="1" t="shared" si="691"/>
        <v>20657.8650727755</v>
      </c>
      <c r="BI92" s="18">
        <f ca="1" t="shared" si="691"/>
        <v>19624.670301459</v>
      </c>
      <c r="BJ92" s="18">
        <f ca="1" t="shared" si="502"/>
        <v>75841.1582763664</v>
      </c>
      <c r="BK92" s="18">
        <f ca="1" t="shared" si="503"/>
        <v>35635.287947219</v>
      </c>
      <c r="BL92" s="18">
        <f ca="1" t="shared" si="504"/>
        <v>111476.446223585</v>
      </c>
      <c r="BM92" s="18">
        <f ca="1">BK92*'Ejercicio 3 - TIR'!$D$5</f>
        <v>17817.6439736095</v>
      </c>
      <c r="BN92" s="18">
        <f ca="1" t="shared" si="505"/>
        <v>93658.8022499759</v>
      </c>
      <c r="BO92" s="18">
        <f ca="1" t="shared" si="506"/>
        <v>42090.2323023072</v>
      </c>
      <c r="BP92" s="18">
        <f ca="1" t="shared" si="507"/>
        <v>-114155.41788248</v>
      </c>
      <c r="BQ92" s="18">
        <f ca="1" t="shared" ref="BQ92:BT92" si="692">BE92</f>
        <v>21452.6249279938</v>
      </c>
      <c r="BR92" s="18">
        <f ca="1" t="shared" si="692"/>
        <v>18478.5430350968</v>
      </c>
      <c r="BS92" s="18">
        <f ca="1" t="shared" si="692"/>
        <v>19404.6543011831</v>
      </c>
      <c r="BT92" s="18">
        <f ca="1" t="shared" si="692"/>
        <v>20657.8650727755</v>
      </c>
      <c r="BU92" s="18">
        <f ca="1" t="shared" si="509"/>
        <v>61714.9026037662</v>
      </c>
      <c r="BV92" s="20">
        <f ca="1" t="shared" si="510"/>
        <v>6.34945046743691</v>
      </c>
    </row>
    <row r="93" ht="15" customHeight="1" spans="1:74">
      <c r="A93" s="16">
        <v>92</v>
      </c>
      <c r="B93" s="17">
        <f ca="1" t="shared" ref="B93:F93" si="693">RAND()</f>
        <v>0.556358166280426</v>
      </c>
      <c r="C93" s="18">
        <f ca="1">IF(B93&lt;=('Ejercicio 3 - TIR'!$D$13-'Ejercicio 3 - TIR'!$C$13)/('Ejercicio 3 - TIR'!$E$13-'Ejercicio 3 - TIR'!$C$13),'Ejercicio 3 - TIR'!$C$13+SQRT(('Ejercicio 3 - TIR'!$E$13-'Ejercicio 3 - TIR'!$C$13)*('Ejercicio 3 - TIR'!$D$13-'Ejercicio 3 - TIR'!$C$13)*B93),'Ejercicio 3 - TIR'!$E$13-SQRT(('Ejercicio 3 - TIR'!$E$13-'Ejercicio 3 - TIR'!$C$13)*('Ejercicio 3 - TIR'!$E$13-'Ejercicio 3 - TIR'!$D$13)*(1-B93)))</f>
        <v>76926.8510934574</v>
      </c>
      <c r="D93" s="17">
        <f ca="1" t="shared" si="693"/>
        <v>0.528192885405528</v>
      </c>
      <c r="E93" s="18">
        <f ca="1">IF(D93&lt;=('Ejercicio 3 - TIR'!$D$14-'Ejercicio 3 - TIR'!$C$14)/('Ejercicio 3 - TIR'!$E$14-'Ejercicio 3 - TIR'!$C$14),'Ejercicio 3 - TIR'!$C$14+SQRT(('Ejercicio 3 - TIR'!$E$14-'Ejercicio 3 - TIR'!$C$14)*('Ejercicio 3 - TIR'!$D$14-'Ejercicio 3 - TIR'!$C$14)*D93),'Ejercicio 3 - TIR'!$E$14-SQRT(('Ejercicio 3 - TIR'!$E$14-'Ejercicio 3 - TIR'!$C$14)*('Ejercicio 3 - TIR'!$E$14-'Ejercicio 3 - TIR'!$D$14)*(1-D93)))</f>
        <v>31587.445858173</v>
      </c>
      <c r="F93" s="17">
        <f ca="1" t="shared" si="693"/>
        <v>0.355589344869578</v>
      </c>
      <c r="G93" s="18">
        <f ca="1">IF(F93&lt;=('Ejercicio 3 - TIR'!$D$18-'Ejercicio 3 - TIR'!$C$18)/('Ejercicio 3 - TIR'!$E$18-'Ejercicio 3 - TIR'!$C$18),'Ejercicio 3 - TIR'!$C$18+SQRT(('Ejercicio 3 - TIR'!$E$18-'Ejercicio 3 - TIR'!$C$18)*('Ejercicio 3 - TIR'!$D$18-'Ejercicio 3 - TIR'!$C$18)*F93),'Ejercicio 3 - TIR'!$E$18-SQRT(('Ejercicio 3 - TIR'!$E$18-'Ejercicio 3 - TIR'!$C$18)*('Ejercicio 3 - TIR'!$E$18-'Ejercicio 3 - TIR'!$D$18)*(1-F93)))</f>
        <v>37303.3144345863</v>
      </c>
      <c r="H93" s="17">
        <f ca="1" t="shared" ref="H93:L93" si="694">RAND()</f>
        <v>0.8375445402081</v>
      </c>
      <c r="I93" s="18">
        <f ca="1">IF(H93&lt;=('Ejercicio 3 - TIR'!$D$18-'Ejercicio 3 - TIR'!$C$18)/('Ejercicio 3 - TIR'!$E$18-'Ejercicio 3 - TIR'!$C$18),'Ejercicio 3 - TIR'!$C$18+SQRT(('Ejercicio 3 - TIR'!$E$18-'Ejercicio 3 - TIR'!$C$18)*('Ejercicio 3 - TIR'!$D$18-'Ejercicio 3 - TIR'!$C$18)*H93),'Ejercicio 3 - TIR'!$E$18-SQRT(('Ejercicio 3 - TIR'!$E$18-'Ejercicio 3 - TIR'!$C$18)*('Ejercicio 3 - TIR'!$E$18-'Ejercicio 3 - TIR'!$D$18)*(1-H93)))</f>
        <v>41509.4184604292</v>
      </c>
      <c r="J93" s="17">
        <f ca="1" t="shared" si="694"/>
        <v>0.496348160941748</v>
      </c>
      <c r="K93" s="18">
        <f ca="1">IF(J93&lt;=('Ejercicio 3 - TIR'!$D$18-'Ejercicio 3 - TIR'!$C$18)/('Ejercicio 3 - TIR'!$E$18-'Ejercicio 3 - TIR'!$C$18),'Ejercicio 3 - TIR'!$C$18+SQRT(('Ejercicio 3 - TIR'!$E$18-'Ejercicio 3 - TIR'!$C$18)*('Ejercicio 3 - TIR'!$D$18-'Ejercicio 3 - TIR'!$C$18)*J93),'Ejercicio 3 - TIR'!$E$18-SQRT(('Ejercicio 3 - TIR'!$E$18-'Ejercicio 3 - TIR'!$C$18)*('Ejercicio 3 - TIR'!$E$18-'Ejercicio 3 - TIR'!$D$18)*(1-J93)))</f>
        <v>38628.5702257826</v>
      </c>
      <c r="L93" s="17">
        <f ca="1" t="shared" si="694"/>
        <v>0.937517077335732</v>
      </c>
      <c r="M93" s="18">
        <f ca="1">IF(L93&lt;=('Ejercicio 3 - TIR'!$D$18-'Ejercicio 3 - TIR'!$C$18)/('Ejercicio 3 - TIR'!$E$18-'Ejercicio 3 - TIR'!$C$18),'Ejercicio 3 - TIR'!$C$18+SQRT(('Ejercicio 3 - TIR'!$E$18-'Ejercicio 3 - TIR'!$C$18)*('Ejercicio 3 - TIR'!$D$18-'Ejercicio 3 - TIR'!$C$18)*L93),'Ejercicio 3 - TIR'!$E$18-SQRT(('Ejercicio 3 - TIR'!$E$18-'Ejercicio 3 - TIR'!$C$18)*('Ejercicio 3 - TIR'!$E$18-'Ejercicio 3 - TIR'!$D$18)*(1-L93)))</f>
        <v>42835.2322988782</v>
      </c>
      <c r="N93" s="17">
        <f ca="1" t="shared" ref="N93:R93" si="695">RAND()</f>
        <v>0.402674648731317</v>
      </c>
      <c r="O93" s="18">
        <f ca="1">IF(N93&lt;=('Ejercicio 3 - TIR'!$D$18-'Ejercicio 3 - TIR'!$C$18)/('Ejercicio 3 - TIR'!$E$18-'Ejercicio 3 - TIR'!$C$18),'Ejercicio 3 - TIR'!$C$18+SQRT(('Ejercicio 3 - TIR'!$E$18-'Ejercicio 3 - TIR'!$C$18)*('Ejercicio 3 - TIR'!$D$18-'Ejercicio 3 - TIR'!$C$18)*N93),'Ejercicio 3 - TIR'!$E$18-SQRT(('Ejercicio 3 - TIR'!$E$18-'Ejercicio 3 - TIR'!$C$18)*('Ejercicio 3 - TIR'!$E$18-'Ejercicio 3 - TIR'!$D$18)*(1-N93)))</f>
        <v>37771.820720378</v>
      </c>
      <c r="P93" s="17">
        <f ca="1" t="shared" si="695"/>
        <v>0.975400474482657</v>
      </c>
      <c r="Q93" s="19">
        <f ca="1">IF(P93&lt;=('Ejercicio 3 - TIR'!$D$22-'Ejercicio 3 - TIR'!$C$22)/('Ejercicio 3 - TIR'!$E$22-'Ejercicio 3 - TIR'!$C$22),'Ejercicio 3 - TIR'!$C$22+SQRT(('Ejercicio 3 - TIR'!$E$22-'Ejercicio 3 - TIR'!$C$22)*('Ejercicio 3 - TIR'!$D$22-'Ejercicio 3 - TIR'!$C$22)*P93),'Ejercicio 3 - TIR'!$E$22-SQRT(('Ejercicio 3 - TIR'!$E$22-'Ejercicio 3 - TIR'!$C$22)*('Ejercicio 3 - TIR'!$E$22-'Ejercicio 3 - TIR'!$D$22)*(1-P93)))</f>
        <v>0.173345742270454</v>
      </c>
      <c r="R93" s="17">
        <f ca="1" t="shared" si="695"/>
        <v>0.708604126946941</v>
      </c>
      <c r="S93" s="19">
        <f ca="1">IF(R93&lt;=('Ejercicio 3 - TIR'!$D$23-'Ejercicio 3 - TIR'!$C$23)/('Ejercicio 3 - TIR'!$E$23-'Ejercicio 3 - TIR'!$C$23),'Ejercicio 3 - TIR'!$C$23+SQRT(('Ejercicio 3 - TIR'!$E$23-'Ejercicio 3 - TIR'!$C$23)*('Ejercicio 3 - TIR'!$D$23-'Ejercicio 3 - TIR'!$C$23)*R93),'Ejercicio 3 - TIR'!$E$23-SQRT(('Ejercicio 3 - TIR'!$E$23-'Ejercicio 3 - TIR'!$C$23)*('Ejercicio 3 - TIR'!$E$23-'Ejercicio 3 - TIR'!$D$23)*(1-R93)))</f>
        <v>0.157097760557196</v>
      </c>
      <c r="T93" s="17">
        <f ca="1" t="shared" ref="T93:X93" si="696">RAND()</f>
        <v>0.197043306226234</v>
      </c>
      <c r="U93" s="19">
        <f ca="1">IF(T93&lt;=('Ejercicio 3 - TIR'!$D$24-'Ejercicio 3 - TIR'!$C$24)/('Ejercicio 3 - TIR'!$E$24-'Ejercicio 3 - TIR'!$C$24),'Ejercicio 3 - TIR'!$C$24+SQRT(('Ejercicio 3 - TIR'!$E$24-'Ejercicio 3 - TIR'!$C$24)*('Ejercicio 3 - TIR'!$D$24-'Ejercicio 3 - TIR'!$C$24)*T93),'Ejercicio 3 - TIR'!$E$24-SQRT(('Ejercicio 3 - TIR'!$E$24-'Ejercicio 3 - TIR'!$C$24)*('Ejercicio 3 - TIR'!$E$24-'Ejercicio 3 - TIR'!$D$24)*(1-T93)))</f>
        <v>0.17034185200701</v>
      </c>
      <c r="V93" s="17">
        <f ca="1" t="shared" si="696"/>
        <v>0.312721540405006</v>
      </c>
      <c r="W93" s="19">
        <f ca="1">IF(V93&lt;=('Ejercicio 3 - TIR'!$D$25-'Ejercicio 3 - TIR'!$C$25)/('Ejercicio 3 - TIR'!$E$25-'Ejercicio 3 - TIR'!$C$25),'Ejercicio 3 - TIR'!$C$25+SQRT(('Ejercicio 3 - TIR'!$E$25-'Ejercicio 3 - TIR'!$C$25)*('Ejercicio 3 - TIR'!$D$25-'Ejercicio 3 - TIR'!$C$25)*V93),'Ejercicio 3 - TIR'!$E$25-SQRT(('Ejercicio 3 - TIR'!$E$25-'Ejercicio 3 - TIR'!$C$25)*('Ejercicio 3 - TIR'!$E$25-'Ejercicio 3 - TIR'!$D$25)*(1-V93)))</f>
        <v>0.200954361982104</v>
      </c>
      <c r="X93" s="17">
        <f ca="1" t="shared" si="696"/>
        <v>0.945737679499833</v>
      </c>
      <c r="Y93" s="19">
        <f ca="1">IF(X93&lt;=('Ejercicio 3 - TIR'!$D$26-'Ejercicio 3 - TIR'!$C$26)/('Ejercicio 3 - TIR'!$E$26-'Ejercicio 3 - TIR'!$C$26),'Ejercicio 3 - TIR'!$C$26+SQRT(('Ejercicio 3 - TIR'!$E$26-'Ejercicio 3 - TIR'!$C$26)*('Ejercicio 3 - TIR'!$D$26-'Ejercicio 3 - TIR'!$C$26)*X93),'Ejercicio 3 - TIR'!$E$26-SQRT(('Ejercicio 3 - TIR'!$E$26-'Ejercicio 3 - TIR'!$C$26)*('Ejercicio 3 - TIR'!$E$26-'Ejercicio 3 - TIR'!$D$26)*(1-X93)))</f>
        <v>0.262882274371258</v>
      </c>
      <c r="Z93" s="17">
        <f ca="1" t="shared" si="480"/>
        <v>1.17334574227045</v>
      </c>
      <c r="AA93" s="17">
        <f ca="1" t="shared" si="481"/>
        <v>1.35767573074046</v>
      </c>
      <c r="AB93" s="17">
        <f ca="1" t="shared" si="482"/>
        <v>1.58894472913976</v>
      </c>
      <c r="AC93" s="17">
        <f ca="1" t="shared" si="483"/>
        <v>1.90825010340887</v>
      </c>
      <c r="AD93" s="17">
        <f ca="1" t="shared" si="484"/>
        <v>2.40989523066219</v>
      </c>
      <c r="AE93" s="16">
        <f ca="1" t="shared" si="485"/>
        <v>5475.54924871279</v>
      </c>
      <c r="AF93" s="16">
        <f ca="1" t="shared" si="486"/>
        <v>6335.7457735062</v>
      </c>
      <c r="AG93" s="16">
        <f ca="1" t="shared" si="487"/>
        <v>7414.98844241084</v>
      </c>
      <c r="AH93" s="16">
        <f ca="1" t="shared" si="488"/>
        <v>8905.06271396018</v>
      </c>
      <c r="AI93" s="16">
        <f ca="1" t="shared" si="489"/>
        <v>11246.0458536247</v>
      </c>
      <c r="AJ93" s="18">
        <f ca="1" t="shared" si="490"/>
        <v>43769.6851643978</v>
      </c>
      <c r="AK93" s="18">
        <f ca="1" t="shared" si="491"/>
        <v>56356.3300408749</v>
      </c>
      <c r="AL93" s="18">
        <f ca="1" t="shared" si="492"/>
        <v>61378.6630544625</v>
      </c>
      <c r="AM93" s="18">
        <f ca="1" t="shared" si="493"/>
        <v>81740.3364638775</v>
      </c>
      <c r="AN93" s="18">
        <f ca="1" t="shared" si="494"/>
        <v>91026.1306074662</v>
      </c>
      <c r="AO93" s="18">
        <f ca="1">C93/'Ejercicio 3 - TIR'!$D$7</f>
        <v>15385.3702186915</v>
      </c>
      <c r="AP93" s="18">
        <f ca="1" t="shared" si="495"/>
        <v>28384.3149457064</v>
      </c>
      <c r="AQ93" s="18">
        <f ca="1" t="shared" si="496"/>
        <v>40970.9598221834</v>
      </c>
      <c r="AR93" s="18">
        <f ca="1" t="shared" si="497"/>
        <v>45993.2928357711</v>
      </c>
      <c r="AS93" s="18">
        <f ca="1" t="shared" si="498"/>
        <v>66354.966245186</v>
      </c>
      <c r="AT93" s="18">
        <f ca="1" t="shared" si="499"/>
        <v>75640.7603887747</v>
      </c>
      <c r="AU93" s="18">
        <f ca="1">AP93*'Ejercicio 3 - TIR'!$D$5</f>
        <v>14192.1574728532</v>
      </c>
      <c r="AV93" s="18">
        <f ca="1">AQ93*'Ejercicio 3 - TIR'!$D$5</f>
        <v>20485.4799110917</v>
      </c>
      <c r="AW93" s="18">
        <f ca="1">AR93*'Ejercicio 3 - TIR'!$D$5</f>
        <v>22996.6464178855</v>
      </c>
      <c r="AX93" s="18">
        <f ca="1">AS93*'Ejercicio 3 - TIR'!$D$5</f>
        <v>33177.483122593</v>
      </c>
      <c r="AY93" s="18">
        <f ca="1">AT93*'Ejercicio 3 - TIR'!$D$5</f>
        <v>37820.3801943874</v>
      </c>
      <c r="AZ93" s="18">
        <f ca="1" t="shared" ref="AZ93:BD93" si="697">AJ93-AU93-AE93</f>
        <v>24101.9784428319</v>
      </c>
      <c r="BA93" s="18">
        <f ca="1" t="shared" si="697"/>
        <v>29535.104356277</v>
      </c>
      <c r="BB93" s="18">
        <f ca="1" t="shared" si="697"/>
        <v>30967.0281941662</v>
      </c>
      <c r="BC93" s="18">
        <f ca="1" t="shared" si="697"/>
        <v>39657.7906273243</v>
      </c>
      <c r="BD93" s="18">
        <f ca="1" t="shared" si="697"/>
        <v>41959.7045594541</v>
      </c>
      <c r="BE93" s="18">
        <f ca="1" t="shared" ref="BE93:BI93" si="698">AZ93/Z93</f>
        <v>20541.2416601043</v>
      </c>
      <c r="BF93" s="18">
        <f ca="1" t="shared" si="698"/>
        <v>21754.166836413</v>
      </c>
      <c r="BG93" s="18">
        <f ca="1" t="shared" si="698"/>
        <v>19489.0530968509</v>
      </c>
      <c r="BH93" s="18">
        <f ca="1" t="shared" si="698"/>
        <v>20782.2813982717</v>
      </c>
      <c r="BI93" s="18">
        <f ca="1" t="shared" si="698"/>
        <v>17411.422714806</v>
      </c>
      <c r="BJ93" s="18">
        <f ca="1" t="shared" si="502"/>
        <v>76122.4351224111</v>
      </c>
      <c r="BK93" s="18">
        <f ca="1" t="shared" si="503"/>
        <v>37077.1303119966</v>
      </c>
      <c r="BL93" s="18">
        <f ca="1" t="shared" si="504"/>
        <v>113199.565434408</v>
      </c>
      <c r="BM93" s="18">
        <f ca="1">BK93*'Ejercicio 3 - TIR'!$D$5</f>
        <v>18538.5651559983</v>
      </c>
      <c r="BN93" s="18">
        <f ca="1" t="shared" si="505"/>
        <v>94661.0002784094</v>
      </c>
      <c r="BO93" s="18">
        <f ca="1" t="shared" si="506"/>
        <v>39280.1309675187</v>
      </c>
      <c r="BP93" s="18">
        <f ca="1" t="shared" si="507"/>
        <v>-108514.29695163</v>
      </c>
      <c r="BQ93" s="18">
        <f ca="1" t="shared" ref="BQ93:BT93" si="699">BE93</f>
        <v>20541.2416601043</v>
      </c>
      <c r="BR93" s="18">
        <f ca="1" t="shared" si="699"/>
        <v>21754.166836413</v>
      </c>
      <c r="BS93" s="18">
        <f ca="1" t="shared" si="699"/>
        <v>19489.0530968509</v>
      </c>
      <c r="BT93" s="18">
        <f ca="1" t="shared" si="699"/>
        <v>20782.2813982717</v>
      </c>
      <c r="BU93" s="18">
        <f ca="1" t="shared" si="509"/>
        <v>56691.5536823247</v>
      </c>
      <c r="BV93" s="20">
        <f ca="1" t="shared" si="510"/>
        <v>7.54651467280152</v>
      </c>
    </row>
    <row r="94" ht="15" customHeight="1" spans="1:74">
      <c r="A94" s="16">
        <v>93</v>
      </c>
      <c r="B94" s="17">
        <f ca="1" t="shared" ref="B94:F94" si="700">RAND()</f>
        <v>0.427743626563643</v>
      </c>
      <c r="C94" s="18">
        <f ca="1">IF(B94&lt;=('Ejercicio 3 - TIR'!$D$13-'Ejercicio 3 - TIR'!$C$13)/('Ejercicio 3 - TIR'!$E$13-'Ejercicio 3 - TIR'!$C$13),'Ejercicio 3 - TIR'!$C$13+SQRT(('Ejercicio 3 - TIR'!$E$13-'Ejercicio 3 - TIR'!$C$13)*('Ejercicio 3 - TIR'!$D$13-'Ejercicio 3 - TIR'!$C$13)*B94),'Ejercicio 3 - TIR'!$E$13-SQRT(('Ejercicio 3 - TIR'!$E$13-'Ejercicio 3 - TIR'!$C$13)*('Ejercicio 3 - TIR'!$E$13-'Ejercicio 3 - TIR'!$D$13)*(1-B94)))</f>
        <v>73794.8927091754</v>
      </c>
      <c r="D94" s="17">
        <f ca="1" t="shared" si="700"/>
        <v>0.465593474973388</v>
      </c>
      <c r="E94" s="18">
        <f ca="1">IF(D94&lt;=('Ejercicio 3 - TIR'!$D$14-'Ejercicio 3 - TIR'!$C$14)/('Ejercicio 3 - TIR'!$E$14-'Ejercicio 3 - TIR'!$C$14),'Ejercicio 3 - TIR'!$C$14+SQRT(('Ejercicio 3 - TIR'!$E$14-'Ejercicio 3 - TIR'!$C$14)*('Ejercicio 3 - TIR'!$D$14-'Ejercicio 3 - TIR'!$C$14)*D94),'Ejercicio 3 - TIR'!$E$14-SQRT(('Ejercicio 3 - TIR'!$E$14-'Ejercicio 3 - TIR'!$C$14)*('Ejercicio 3 - TIR'!$E$14-'Ejercicio 3 - TIR'!$D$14)*(1-D94)))</f>
        <v>31046.7336265477</v>
      </c>
      <c r="F94" s="17">
        <f ca="1" t="shared" si="700"/>
        <v>0.930221795786348</v>
      </c>
      <c r="G94" s="18">
        <f ca="1">IF(F94&lt;=('Ejercicio 3 - TIR'!$D$18-'Ejercicio 3 - TIR'!$C$18)/('Ejercicio 3 - TIR'!$E$18-'Ejercicio 3 - TIR'!$C$18),'Ejercicio 3 - TIR'!$C$18+SQRT(('Ejercicio 3 - TIR'!$E$18-'Ejercicio 3 - TIR'!$C$18)*('Ejercicio 3 - TIR'!$D$18-'Ejercicio 3 - TIR'!$C$18)*F94),'Ejercicio 3 - TIR'!$E$18-SQRT(('Ejercicio 3 - TIR'!$E$18-'Ejercicio 3 - TIR'!$C$18)*('Ejercicio 3 - TIR'!$E$18-'Ejercicio 3 - TIR'!$D$18)*(1-F94)))</f>
        <v>42712.3450181411</v>
      </c>
      <c r="H94" s="17">
        <f ca="1" t="shared" ref="H94:L94" si="701">RAND()</f>
        <v>0.818425895193269</v>
      </c>
      <c r="I94" s="18">
        <f ca="1">IF(H94&lt;=('Ejercicio 3 - TIR'!$D$18-'Ejercicio 3 - TIR'!$C$18)/('Ejercicio 3 - TIR'!$E$18-'Ejercicio 3 - TIR'!$C$18),'Ejercicio 3 - TIR'!$C$18+SQRT(('Ejercicio 3 - TIR'!$E$18-'Ejercicio 3 - TIR'!$C$18)*('Ejercicio 3 - TIR'!$D$18-'Ejercicio 3 - TIR'!$C$18)*H94),'Ejercicio 3 - TIR'!$E$18-SQRT(('Ejercicio 3 - TIR'!$E$18-'Ejercicio 3 - TIR'!$C$18)*('Ejercicio 3 - TIR'!$E$18-'Ejercicio 3 - TIR'!$D$18)*(1-H94)))</f>
        <v>41309.7347167846</v>
      </c>
      <c r="J94" s="17">
        <f ca="1" t="shared" si="701"/>
        <v>0.802667838494021</v>
      </c>
      <c r="K94" s="18">
        <f ca="1">IF(J94&lt;=('Ejercicio 3 - TIR'!$D$18-'Ejercicio 3 - TIR'!$C$18)/('Ejercicio 3 - TIR'!$E$18-'Ejercicio 3 - TIR'!$C$18),'Ejercicio 3 - TIR'!$C$18+SQRT(('Ejercicio 3 - TIR'!$E$18-'Ejercicio 3 - TIR'!$C$18)*('Ejercicio 3 - TIR'!$D$18-'Ejercicio 3 - TIR'!$C$18)*J94),'Ejercicio 3 - TIR'!$E$18-SQRT(('Ejercicio 3 - TIR'!$E$18-'Ejercicio 3 - TIR'!$C$18)*('Ejercicio 3 - TIR'!$E$18-'Ejercicio 3 - TIR'!$D$18)*(1-J94)))</f>
        <v>41152.9346102583</v>
      </c>
      <c r="L94" s="17">
        <f ca="1" t="shared" si="701"/>
        <v>0.968922535449783</v>
      </c>
      <c r="M94" s="18">
        <f ca="1">IF(L94&lt;=('Ejercicio 3 - TIR'!$D$18-'Ejercicio 3 - TIR'!$C$18)/('Ejercicio 3 - TIR'!$E$18-'Ejercicio 3 - TIR'!$C$18),'Ejercicio 3 - TIR'!$C$18+SQRT(('Ejercicio 3 - TIR'!$E$18-'Ejercicio 3 - TIR'!$C$18)*('Ejercicio 3 - TIR'!$D$18-'Ejercicio 3 - TIR'!$C$18)*L94),'Ejercicio 3 - TIR'!$E$18-SQRT(('Ejercicio 3 - TIR'!$E$18-'Ejercicio 3 - TIR'!$C$18)*('Ejercicio 3 - TIR'!$E$18-'Ejercicio 3 - TIR'!$D$18)*(1-L94)))</f>
        <v>43473.3009984721</v>
      </c>
      <c r="N94" s="17">
        <f ca="1" t="shared" ref="N94:R94" si="702">RAND()</f>
        <v>0.493891331372273</v>
      </c>
      <c r="O94" s="18">
        <f ca="1">IF(N94&lt;=('Ejercicio 3 - TIR'!$D$18-'Ejercicio 3 - TIR'!$C$18)/('Ejercicio 3 - TIR'!$E$18-'Ejercicio 3 - TIR'!$C$18),'Ejercicio 3 - TIR'!$C$18+SQRT(('Ejercicio 3 - TIR'!$E$18-'Ejercicio 3 - TIR'!$C$18)*('Ejercicio 3 - TIR'!$D$18-'Ejercicio 3 - TIR'!$C$18)*N94),'Ejercicio 3 - TIR'!$E$18-SQRT(('Ejercicio 3 - TIR'!$E$18-'Ejercicio 3 - TIR'!$C$18)*('Ejercicio 3 - TIR'!$E$18-'Ejercicio 3 - TIR'!$D$18)*(1-N94)))</f>
        <v>38607.1888387464</v>
      </c>
      <c r="P94" s="17">
        <f ca="1" t="shared" si="702"/>
        <v>0.881554891621001</v>
      </c>
      <c r="Q94" s="19">
        <f ca="1">IF(P94&lt;=('Ejercicio 3 - TIR'!$D$22-'Ejercicio 3 - TIR'!$C$22)/('Ejercicio 3 - TIR'!$E$22-'Ejercicio 3 - TIR'!$C$22),'Ejercicio 3 - TIR'!$C$22+SQRT(('Ejercicio 3 - TIR'!$E$22-'Ejercicio 3 - TIR'!$C$22)*('Ejercicio 3 - TIR'!$D$22-'Ejercicio 3 - TIR'!$C$22)*P94),'Ejercicio 3 - TIR'!$E$22-SQRT(('Ejercicio 3 - TIR'!$E$22-'Ejercicio 3 - TIR'!$C$22)*('Ejercicio 3 - TIR'!$E$22-'Ejercicio 3 - TIR'!$D$22)*(1-P94)))</f>
        <v>0.165398589277669</v>
      </c>
      <c r="R94" s="17">
        <f ca="1" t="shared" si="702"/>
        <v>0.467773762396437</v>
      </c>
      <c r="S94" s="19">
        <f ca="1">IF(R94&lt;=('Ejercicio 3 - TIR'!$D$23-'Ejercicio 3 - TIR'!$C$23)/('Ejercicio 3 - TIR'!$E$23-'Ejercicio 3 - TIR'!$C$23),'Ejercicio 3 - TIR'!$C$23+SQRT(('Ejercicio 3 - TIR'!$E$23-'Ejercicio 3 - TIR'!$C$23)*('Ejercicio 3 - TIR'!$D$23-'Ejercicio 3 - TIR'!$C$23)*R94),'Ejercicio 3 - TIR'!$E$23-SQRT(('Ejercicio 3 - TIR'!$E$23-'Ejercicio 3 - TIR'!$C$23)*('Ejercicio 3 - TIR'!$E$23-'Ejercicio 3 - TIR'!$D$23)*(1-R94)))</f>
        <v>0.149017111715565</v>
      </c>
      <c r="T94" s="17">
        <f ca="1" t="shared" ref="T94:X94" si="703">RAND()</f>
        <v>0.153554457791183</v>
      </c>
      <c r="U94" s="19">
        <f ca="1">IF(T94&lt;=('Ejercicio 3 - TIR'!$D$24-'Ejercicio 3 - TIR'!$C$24)/('Ejercicio 3 - TIR'!$E$24-'Ejercicio 3 - TIR'!$C$24),'Ejercicio 3 - TIR'!$C$24+SQRT(('Ejercicio 3 - TIR'!$E$24-'Ejercicio 3 - TIR'!$C$24)*('Ejercicio 3 - TIR'!$D$24-'Ejercicio 3 - TIR'!$C$24)*T94),'Ejercicio 3 - TIR'!$E$24-SQRT(('Ejercicio 3 - TIR'!$E$24-'Ejercicio 3 - TIR'!$C$24)*('Ejercicio 3 - TIR'!$E$24-'Ejercicio 3 - TIR'!$D$24)*(1-T94)))</f>
        <v>0.167957292706906</v>
      </c>
      <c r="V94" s="17">
        <f ca="1" t="shared" si="703"/>
        <v>0.818135091500396</v>
      </c>
      <c r="W94" s="19">
        <f ca="1">IF(V94&lt;=('Ejercicio 3 - TIR'!$D$25-'Ejercicio 3 - TIR'!$C$25)/('Ejercicio 3 - TIR'!$E$25-'Ejercicio 3 - TIR'!$C$25),'Ejercicio 3 - TIR'!$C$25+SQRT(('Ejercicio 3 - TIR'!$E$25-'Ejercicio 3 - TIR'!$C$25)*('Ejercicio 3 - TIR'!$D$25-'Ejercicio 3 - TIR'!$C$25)*V94),'Ejercicio 3 - TIR'!$E$25-SQRT(('Ejercicio 3 - TIR'!$E$25-'Ejercicio 3 - TIR'!$C$25)*('Ejercicio 3 - TIR'!$E$25-'Ejercicio 3 - TIR'!$D$25)*(1-V94)))</f>
        <v>0.224770509720793</v>
      </c>
      <c r="X94" s="17">
        <f ca="1" t="shared" si="703"/>
        <v>0.112802477322512</v>
      </c>
      <c r="Y94" s="19">
        <f ca="1">IF(X94&lt;=('Ejercicio 3 - TIR'!$D$26-'Ejercicio 3 - TIR'!$C$26)/('Ejercicio 3 - TIR'!$E$26-'Ejercicio 3 - TIR'!$C$26),'Ejercicio 3 - TIR'!$C$26+SQRT(('Ejercicio 3 - TIR'!$E$26-'Ejercicio 3 - TIR'!$C$26)*('Ejercicio 3 - TIR'!$D$26-'Ejercicio 3 - TIR'!$C$26)*X94),'Ejercicio 3 - TIR'!$E$26-SQRT(('Ejercicio 3 - TIR'!$E$26-'Ejercicio 3 - TIR'!$C$26)*('Ejercicio 3 - TIR'!$E$26-'Ejercicio 3 - TIR'!$D$26)*(1-X94)))</f>
        <v>0.207451839122877</v>
      </c>
      <c r="Z94" s="17">
        <f ca="1" t="shared" si="480"/>
        <v>1.16539858927767</v>
      </c>
      <c r="AA94" s="17">
        <f ca="1" t="shared" si="481"/>
        <v>1.33906292104922</v>
      </c>
      <c r="AB94" s="17">
        <f ca="1" t="shared" si="482"/>
        <v>1.56396830403285</v>
      </c>
      <c r="AC94" s="17">
        <f ca="1" t="shared" si="483"/>
        <v>1.91550225691748</v>
      </c>
      <c r="AD94" s="17">
        <f ca="1" t="shared" si="484"/>
        <v>2.31287672295903</v>
      </c>
      <c r="AE94" s="16">
        <f ca="1" t="shared" si="485"/>
        <v>5135.08594351056</v>
      </c>
      <c r="AF94" s="16">
        <f ca="1" t="shared" si="486"/>
        <v>5900.3016192237</v>
      </c>
      <c r="AG94" s="16">
        <f ca="1" t="shared" si="487"/>
        <v>6891.30030534269</v>
      </c>
      <c r="AH94" s="16">
        <f ca="1" t="shared" si="488"/>
        <v>8440.26138761362</v>
      </c>
      <c r="AI94" s="16">
        <f ca="1" t="shared" si="489"/>
        <v>10191.2091351519</v>
      </c>
      <c r="AJ94" s="18">
        <f ca="1" t="shared" si="490"/>
        <v>49776.9066288827</v>
      </c>
      <c r="AK94" s="18">
        <f ca="1" t="shared" si="491"/>
        <v>55316.334037626</v>
      </c>
      <c r="AL94" s="18">
        <f ca="1" t="shared" si="492"/>
        <v>64361.8853483804</v>
      </c>
      <c r="AM94" s="18">
        <f ca="1" t="shared" si="493"/>
        <v>83273.2061782261</v>
      </c>
      <c r="AN94" s="18">
        <f ca="1" t="shared" si="494"/>
        <v>89293.6684040202</v>
      </c>
      <c r="AO94" s="18">
        <f ca="1">C94/'Ejercicio 3 - TIR'!$D$7</f>
        <v>14758.9785418351</v>
      </c>
      <c r="AP94" s="18">
        <f ca="1" t="shared" si="495"/>
        <v>35017.9280870476</v>
      </c>
      <c r="AQ94" s="18">
        <f ca="1" t="shared" si="496"/>
        <v>40557.355495791</v>
      </c>
      <c r="AR94" s="18">
        <f ca="1" t="shared" si="497"/>
        <v>49602.9068065454</v>
      </c>
      <c r="AS94" s="18">
        <f ca="1" t="shared" si="498"/>
        <v>68514.227636391</v>
      </c>
      <c r="AT94" s="18">
        <f ca="1" t="shared" si="499"/>
        <v>74534.6898621851</v>
      </c>
      <c r="AU94" s="18">
        <f ca="1">AP94*'Ejercicio 3 - TIR'!$D$5</f>
        <v>17508.9640435238</v>
      </c>
      <c r="AV94" s="18">
        <f ca="1">AQ94*'Ejercicio 3 - TIR'!$D$5</f>
        <v>20278.6777478955</v>
      </c>
      <c r="AW94" s="18">
        <f ca="1">AR94*'Ejercicio 3 - TIR'!$D$5</f>
        <v>24801.4534032727</v>
      </c>
      <c r="AX94" s="18">
        <f ca="1">AS94*'Ejercicio 3 - TIR'!$D$5</f>
        <v>34257.1138181955</v>
      </c>
      <c r="AY94" s="18">
        <f ca="1">AT94*'Ejercicio 3 - TIR'!$D$5</f>
        <v>37267.3449310926</v>
      </c>
      <c r="AZ94" s="18">
        <f ca="1" t="shared" ref="AZ94:BD94" si="704">AJ94-AU94-AE94</f>
        <v>27132.8566418483</v>
      </c>
      <c r="BA94" s="18">
        <f ca="1" t="shared" si="704"/>
        <v>29137.3546705068</v>
      </c>
      <c r="BB94" s="18">
        <f ca="1" t="shared" si="704"/>
        <v>32669.1316397651</v>
      </c>
      <c r="BC94" s="18">
        <f ca="1" t="shared" si="704"/>
        <v>40575.830972417</v>
      </c>
      <c r="BD94" s="18">
        <f ca="1" t="shared" si="704"/>
        <v>41835.1143377758</v>
      </c>
      <c r="BE94" s="18">
        <f ca="1" t="shared" ref="BE94:BI94" si="705">AZ94/Z94</f>
        <v>23282.0400603588</v>
      </c>
      <c r="BF94" s="18">
        <f ca="1" t="shared" si="705"/>
        <v>21759.5112316875</v>
      </c>
      <c r="BG94" s="18">
        <f ca="1" t="shared" si="705"/>
        <v>20888.6149134381</v>
      </c>
      <c r="BH94" s="18">
        <f ca="1" t="shared" si="705"/>
        <v>21182.8677444179</v>
      </c>
      <c r="BI94" s="18">
        <f ca="1" t="shared" si="705"/>
        <v>18087.9136023528</v>
      </c>
      <c r="BJ94" s="18">
        <f ca="1" t="shared" si="502"/>
        <v>71807.2675287515</v>
      </c>
      <c r="BK94" s="18">
        <f ca="1" t="shared" si="503"/>
        <v>34135.6979240622</v>
      </c>
      <c r="BL94" s="18">
        <f ca="1" t="shared" si="504"/>
        <v>105942.965452814</v>
      </c>
      <c r="BM94" s="18">
        <f ca="1">BK94*'Ejercicio 3 - TIR'!$D$5</f>
        <v>17067.8489620311</v>
      </c>
      <c r="BN94" s="18">
        <f ca="1" t="shared" si="505"/>
        <v>88875.1164907826</v>
      </c>
      <c r="BO94" s="18">
        <f ca="1" t="shared" si="506"/>
        <v>38426.2228974652</v>
      </c>
      <c r="BP94" s="18">
        <f ca="1" t="shared" si="507"/>
        <v>-104841.626335723</v>
      </c>
      <c r="BQ94" s="18">
        <f ca="1" t="shared" ref="BQ94:BT94" si="706">BE94</f>
        <v>23282.0400603588</v>
      </c>
      <c r="BR94" s="18">
        <f ca="1" t="shared" si="706"/>
        <v>21759.5112316875</v>
      </c>
      <c r="BS94" s="18">
        <f ca="1" t="shared" si="706"/>
        <v>20888.6149134381</v>
      </c>
      <c r="BT94" s="18">
        <f ca="1" t="shared" si="706"/>
        <v>21182.8677444179</v>
      </c>
      <c r="BU94" s="18">
        <f ca="1" t="shared" si="509"/>
        <v>56514.136499818</v>
      </c>
      <c r="BV94" s="20">
        <f ca="1" t="shared" si="510"/>
        <v>9.85703232733095</v>
      </c>
    </row>
    <row r="95" ht="15" customHeight="1" spans="1:74">
      <c r="A95" s="16">
        <v>94</v>
      </c>
      <c r="B95" s="17">
        <f ca="1" t="shared" ref="B95:F95" si="707">RAND()</f>
        <v>0.116239249386774</v>
      </c>
      <c r="C95" s="18">
        <f ca="1">IF(B95&lt;=('Ejercicio 3 - TIR'!$D$13-'Ejercicio 3 - TIR'!$C$13)/('Ejercicio 3 - TIR'!$E$13-'Ejercicio 3 - TIR'!$C$13),'Ejercicio 3 - TIR'!$C$13+SQRT(('Ejercicio 3 - TIR'!$E$13-'Ejercicio 3 - TIR'!$C$13)*('Ejercicio 3 - TIR'!$D$13-'Ejercicio 3 - TIR'!$C$13)*B95),'Ejercicio 3 - TIR'!$E$13-SQRT(('Ejercicio 3 - TIR'!$E$13-'Ejercicio 3 - TIR'!$C$13)*('Ejercicio 3 - TIR'!$E$13-'Ejercicio 3 - TIR'!$D$13)*(1-B95)))</f>
        <v>66818.7755319199</v>
      </c>
      <c r="D95" s="17">
        <f ca="1" t="shared" si="707"/>
        <v>0.973429073763069</v>
      </c>
      <c r="E95" s="18">
        <f ca="1">IF(D95&lt;=('Ejercicio 3 - TIR'!$D$14-'Ejercicio 3 - TIR'!$C$14)/('Ejercicio 3 - TIR'!$E$14-'Ejercicio 3 - TIR'!$C$14),'Ejercicio 3 - TIR'!$C$14+SQRT(('Ejercicio 3 - TIR'!$E$14-'Ejercicio 3 - TIR'!$C$14)*('Ejercicio 3 - TIR'!$D$14-'Ejercicio 3 - TIR'!$C$14)*D95),'Ejercicio 3 - TIR'!$E$14-SQRT(('Ejercicio 3 - TIR'!$E$14-'Ejercicio 3 - TIR'!$C$14)*('Ejercicio 3 - TIR'!$E$14-'Ejercicio 3 - TIR'!$D$14)*(1-D95)))</f>
        <v>38003.5934944156</v>
      </c>
      <c r="F95" s="17">
        <f ca="1" t="shared" si="707"/>
        <v>0.0378377361884366</v>
      </c>
      <c r="G95" s="18">
        <f ca="1">IF(F95&lt;=('Ejercicio 3 - TIR'!$D$18-'Ejercicio 3 - TIR'!$C$18)/('Ejercicio 3 - TIR'!$E$18-'Ejercicio 3 - TIR'!$C$18),'Ejercicio 3 - TIR'!$C$18+SQRT(('Ejercicio 3 - TIR'!$E$18-'Ejercicio 3 - TIR'!$C$18)*('Ejercicio 3 - TIR'!$D$18-'Ejercicio 3 - TIR'!$C$18)*F95),'Ejercicio 3 - TIR'!$E$18-SQRT(('Ejercicio 3 - TIR'!$E$18-'Ejercicio 3 - TIR'!$C$18)*('Ejercicio 3 - TIR'!$E$18-'Ejercicio 3 - TIR'!$D$18)*(1-F95)))</f>
        <v>32382.3644616778</v>
      </c>
      <c r="H95" s="17">
        <f ca="1" t="shared" ref="H95:L95" si="708">RAND()</f>
        <v>0.61542093288656</v>
      </c>
      <c r="I95" s="18">
        <f ca="1">IF(H95&lt;=('Ejercicio 3 - TIR'!$D$18-'Ejercicio 3 - TIR'!$C$18)/('Ejercicio 3 - TIR'!$E$18-'Ejercicio 3 - TIR'!$C$18),'Ejercicio 3 - TIR'!$C$18+SQRT(('Ejercicio 3 - TIR'!$E$18-'Ejercicio 3 - TIR'!$C$18)*('Ejercicio 3 - TIR'!$D$18-'Ejercicio 3 - TIR'!$C$18)*H95),'Ejercicio 3 - TIR'!$E$18-SQRT(('Ejercicio 3 - TIR'!$E$18-'Ejercicio 3 - TIR'!$C$18)*('Ejercicio 3 - TIR'!$E$18-'Ejercicio 3 - TIR'!$D$18)*(1-H95)))</f>
        <v>39607.9727275312</v>
      </c>
      <c r="J95" s="17">
        <f ca="1" t="shared" si="708"/>
        <v>0.910773455959006</v>
      </c>
      <c r="K95" s="18">
        <f ca="1">IF(J95&lt;=('Ejercicio 3 - TIR'!$D$18-'Ejercicio 3 - TIR'!$C$18)/('Ejercicio 3 - TIR'!$E$18-'Ejercicio 3 - TIR'!$C$18),'Ejercicio 3 - TIR'!$C$18+SQRT(('Ejercicio 3 - TIR'!$E$18-'Ejercicio 3 - TIR'!$C$18)*('Ejercicio 3 - TIR'!$D$18-'Ejercicio 3 - TIR'!$C$18)*J95),'Ejercicio 3 - TIR'!$E$18-SQRT(('Ejercicio 3 - TIR'!$E$18-'Ejercicio 3 - TIR'!$C$18)*('Ejercicio 3 - TIR'!$E$18-'Ejercicio 3 - TIR'!$D$18)*(1-J95)))</f>
        <v>42413.1117528825</v>
      </c>
      <c r="L95" s="17">
        <f ca="1" t="shared" si="708"/>
        <v>0.99043314693836</v>
      </c>
      <c r="M95" s="18">
        <f ca="1">IF(L95&lt;=('Ejercicio 3 - TIR'!$D$18-'Ejercicio 3 - TIR'!$C$18)/('Ejercicio 3 - TIR'!$E$18-'Ejercicio 3 - TIR'!$C$18),'Ejercicio 3 - TIR'!$C$18+SQRT(('Ejercicio 3 - TIR'!$E$18-'Ejercicio 3 - TIR'!$C$18)*('Ejercicio 3 - TIR'!$D$18-'Ejercicio 3 - TIR'!$C$18)*L95),'Ejercicio 3 - TIR'!$E$18-SQRT(('Ejercicio 3 - TIR'!$E$18-'Ejercicio 3 - TIR'!$C$18)*('Ejercicio 3 - TIR'!$E$18-'Ejercicio 3 - TIR'!$D$18)*(1-L95)))</f>
        <v>44152.9380308248</v>
      </c>
      <c r="N95" s="17">
        <f ca="1" t="shared" ref="N95:R95" si="709">RAND()</f>
        <v>0.893978116145751</v>
      </c>
      <c r="O95" s="18">
        <f ca="1">IF(N95&lt;=('Ejercicio 3 - TIR'!$D$18-'Ejercicio 3 - TIR'!$C$18)/('Ejercicio 3 - TIR'!$E$18-'Ejercicio 3 - TIR'!$C$18),'Ejercicio 3 - TIR'!$C$18+SQRT(('Ejercicio 3 - TIR'!$E$18-'Ejercicio 3 - TIR'!$C$18)*('Ejercicio 3 - TIR'!$D$18-'Ejercicio 3 - TIR'!$C$18)*N95),'Ejercicio 3 - TIR'!$E$18-SQRT(('Ejercicio 3 - TIR'!$E$18-'Ejercicio 3 - TIR'!$C$18)*('Ejercicio 3 - TIR'!$E$18-'Ejercicio 3 - TIR'!$D$18)*(1-N95)))</f>
        <v>42180.1345264235</v>
      </c>
      <c r="P95" s="17">
        <f ca="1" t="shared" si="709"/>
        <v>0.00510782333042026</v>
      </c>
      <c r="Q95" s="19">
        <f ca="1">IF(P95&lt;=('Ejercicio 3 - TIR'!$D$22-'Ejercicio 3 - TIR'!$C$22)/('Ejercicio 3 - TIR'!$E$22-'Ejercicio 3 - TIR'!$C$22),'Ejercicio 3 - TIR'!$C$22+SQRT(('Ejercicio 3 - TIR'!$E$22-'Ejercicio 3 - TIR'!$C$22)*('Ejercicio 3 - TIR'!$D$22-'Ejercicio 3 - TIR'!$C$22)*P95),'Ejercicio 3 - TIR'!$E$22-SQRT(('Ejercicio 3 - TIR'!$E$22-'Ejercicio 3 - TIR'!$C$22)*('Ejercicio 3 - TIR'!$E$22-'Ejercicio 3 - TIR'!$D$22)*(1-P95)))</f>
        <v>0.123032174466411</v>
      </c>
      <c r="R95" s="17">
        <f ca="1" t="shared" si="709"/>
        <v>0.588806163816647</v>
      </c>
      <c r="S95" s="19">
        <f ca="1">IF(R95&lt;=('Ejercicio 3 - TIR'!$D$23-'Ejercicio 3 - TIR'!$C$23)/('Ejercicio 3 - TIR'!$E$23-'Ejercicio 3 - TIR'!$C$23),'Ejercicio 3 - TIR'!$C$23+SQRT(('Ejercicio 3 - TIR'!$E$23-'Ejercicio 3 - TIR'!$C$23)*('Ejercicio 3 - TIR'!$D$23-'Ejercicio 3 - TIR'!$C$23)*R95),'Ejercicio 3 - TIR'!$E$23-SQRT(('Ejercicio 3 - TIR'!$E$23-'Ejercicio 3 - TIR'!$C$23)*('Ejercicio 3 - TIR'!$E$23-'Ejercicio 3 - TIR'!$D$23)*(1-R95)))</f>
        <v>0.152794322189476</v>
      </c>
      <c r="T95" s="17">
        <f ca="1" t="shared" ref="T95:X95" si="710">RAND()</f>
        <v>0.646053623218819</v>
      </c>
      <c r="U95" s="19">
        <f ca="1">IF(T95&lt;=('Ejercicio 3 - TIR'!$D$24-'Ejercicio 3 - TIR'!$C$24)/('Ejercicio 3 - TIR'!$E$24-'Ejercicio 3 - TIR'!$C$24),'Ejercicio 3 - TIR'!$C$24+SQRT(('Ejercicio 3 - TIR'!$E$24-'Ejercicio 3 - TIR'!$C$24)*('Ejercicio 3 - TIR'!$D$24-'Ejercicio 3 - TIR'!$C$24)*T95),'Ejercicio 3 - TIR'!$E$24-SQRT(('Ejercicio 3 - TIR'!$E$24-'Ejercicio 3 - TIR'!$C$24)*('Ejercicio 3 - TIR'!$E$24-'Ejercicio 3 - TIR'!$D$24)*(1-T95)))</f>
        <v>0.188519055684632</v>
      </c>
      <c r="V95" s="17">
        <f ca="1" t="shared" si="710"/>
        <v>0.377938314388581</v>
      </c>
      <c r="W95" s="19">
        <f ca="1">IF(V95&lt;=('Ejercicio 3 - TIR'!$D$25-'Ejercicio 3 - TIR'!$C$25)/('Ejercicio 3 - TIR'!$E$25-'Ejercicio 3 - TIR'!$C$25),'Ejercicio 3 - TIR'!$C$25+SQRT(('Ejercicio 3 - TIR'!$E$25-'Ejercicio 3 - TIR'!$C$25)*('Ejercicio 3 - TIR'!$D$25-'Ejercicio 3 - TIR'!$C$25)*V95),'Ejercicio 3 - TIR'!$E$25-SQRT(('Ejercicio 3 - TIR'!$E$25-'Ejercicio 3 - TIR'!$C$25)*('Ejercicio 3 - TIR'!$E$25-'Ejercicio 3 - TIR'!$D$25)*(1-V95)))</f>
        <v>0.203339353844594</v>
      </c>
      <c r="X95" s="17">
        <f ca="1" t="shared" si="710"/>
        <v>0.891321132688838</v>
      </c>
      <c r="Y95" s="19">
        <f ca="1">IF(X95&lt;=('Ejercicio 3 - TIR'!$D$26-'Ejercicio 3 - TIR'!$C$26)/('Ejercicio 3 - TIR'!$E$26-'Ejercicio 3 - TIR'!$C$26),'Ejercicio 3 - TIR'!$C$26+SQRT(('Ejercicio 3 - TIR'!$E$26-'Ejercicio 3 - TIR'!$C$26)*('Ejercicio 3 - TIR'!$D$26-'Ejercicio 3 - TIR'!$C$26)*X95),'Ejercicio 3 - TIR'!$E$26-SQRT(('Ejercicio 3 - TIR'!$E$26-'Ejercicio 3 - TIR'!$C$26)*('Ejercicio 3 - TIR'!$E$26-'Ejercicio 3 - TIR'!$D$26)*(1-X95)))</f>
        <v>0.255774685069534</v>
      </c>
      <c r="Z95" s="17">
        <f ca="1" t="shared" si="480"/>
        <v>1.12303217446641</v>
      </c>
      <c r="AA95" s="17">
        <f ca="1" t="shared" si="481"/>
        <v>1.29462511436098</v>
      </c>
      <c r="AB95" s="17">
        <f ca="1" t="shared" si="482"/>
        <v>1.53868661838592</v>
      </c>
      <c r="AC95" s="17">
        <f ca="1" t="shared" si="483"/>
        <v>1.85156216113784</v>
      </c>
      <c r="AD95" s="17">
        <f ca="1" t="shared" si="484"/>
        <v>2.32514488978953</v>
      </c>
      <c r="AE95" s="16">
        <f ca="1" t="shared" si="485"/>
        <v>4675.66474515551</v>
      </c>
      <c r="AF95" s="16">
        <f ca="1" t="shared" si="486"/>
        <v>5390.07977067678</v>
      </c>
      <c r="AG95" s="16">
        <f ca="1" t="shared" si="487"/>
        <v>6406.2125191096</v>
      </c>
      <c r="AH95" s="16">
        <f ca="1" t="shared" si="488"/>
        <v>7708.8476333365</v>
      </c>
      <c r="AI95" s="16">
        <f ca="1" t="shared" si="489"/>
        <v>9680.57570900217</v>
      </c>
      <c r="AJ95" s="18">
        <f ca="1" t="shared" si="490"/>
        <v>36366.4371757619</v>
      </c>
      <c r="AK95" s="18">
        <f ca="1" t="shared" si="491"/>
        <v>51277.4762219867</v>
      </c>
      <c r="AL95" s="18">
        <f ca="1" t="shared" si="492"/>
        <v>65260.487498267</v>
      </c>
      <c r="AM95" s="18">
        <f ca="1" t="shared" si="493"/>
        <v>81751.9093609389</v>
      </c>
      <c r="AN95" s="18">
        <f ca="1" t="shared" si="494"/>
        <v>98074.9242447487</v>
      </c>
      <c r="AO95" s="18">
        <f ca="1">C95/'Ejercicio 3 - TIR'!$D$7</f>
        <v>13363.755106384</v>
      </c>
      <c r="AP95" s="18">
        <f ca="1" t="shared" si="495"/>
        <v>23002.6820693779</v>
      </c>
      <c r="AQ95" s="18">
        <f ca="1" t="shared" si="496"/>
        <v>37913.7211156027</v>
      </c>
      <c r="AR95" s="18">
        <f ca="1" t="shared" si="497"/>
        <v>51896.732391883</v>
      </c>
      <c r="AS95" s="18">
        <f ca="1" t="shared" si="498"/>
        <v>68388.154254555</v>
      </c>
      <c r="AT95" s="18">
        <f ca="1" t="shared" si="499"/>
        <v>84711.1691383648</v>
      </c>
      <c r="AU95" s="18">
        <f ca="1">AP95*'Ejercicio 3 - TIR'!$D$5</f>
        <v>11501.341034689</v>
      </c>
      <c r="AV95" s="18">
        <f ca="1">AQ95*'Ejercicio 3 - TIR'!$D$5</f>
        <v>18956.8605578014</v>
      </c>
      <c r="AW95" s="18">
        <f ca="1">AR95*'Ejercicio 3 - TIR'!$D$5</f>
        <v>25948.3661959415</v>
      </c>
      <c r="AX95" s="18">
        <f ca="1">AS95*'Ejercicio 3 - TIR'!$D$5</f>
        <v>34194.0771272775</v>
      </c>
      <c r="AY95" s="18">
        <f ca="1">AT95*'Ejercicio 3 - TIR'!$D$5</f>
        <v>42355.5845691824</v>
      </c>
      <c r="AZ95" s="18">
        <f ca="1" t="shared" ref="AZ95:BD95" si="711">AJ95-AU95-AE95</f>
        <v>20189.4313959174</v>
      </c>
      <c r="BA95" s="18">
        <f ca="1" t="shared" si="711"/>
        <v>26930.5358935086</v>
      </c>
      <c r="BB95" s="18">
        <f ca="1" t="shared" si="711"/>
        <v>32905.9087832159</v>
      </c>
      <c r="BC95" s="18">
        <f ca="1" t="shared" si="711"/>
        <v>39848.984600325</v>
      </c>
      <c r="BD95" s="18">
        <f ca="1" t="shared" si="711"/>
        <v>46038.7639665642</v>
      </c>
      <c r="BE95" s="18">
        <f ca="1" t="shared" ref="BE95:BI95" si="712">AZ95/Z95</f>
        <v>17977.6072804949</v>
      </c>
      <c r="BF95" s="18">
        <f ca="1" t="shared" si="712"/>
        <v>20801.8024637204</v>
      </c>
      <c r="BG95" s="18">
        <f ca="1" t="shared" si="712"/>
        <v>21385.7119377135</v>
      </c>
      <c r="BH95" s="18">
        <f ca="1" t="shared" si="712"/>
        <v>21521.8184064836</v>
      </c>
      <c r="BI95" s="18">
        <f ca="1" t="shared" si="712"/>
        <v>19800.3849862154</v>
      </c>
      <c r="BJ95" s="18">
        <f ca="1" t="shared" si="502"/>
        <v>88363.8612071792</v>
      </c>
      <c r="BK95" s="18">
        <f ca="1" t="shared" si="503"/>
        <v>31072.6668940075</v>
      </c>
      <c r="BL95" s="18">
        <f ca="1" t="shared" si="504"/>
        <v>119436.528101187</v>
      </c>
      <c r="BM95" s="18">
        <f ca="1">BK95*'Ejercicio 3 - TIR'!$D$5</f>
        <v>15536.3334470037</v>
      </c>
      <c r="BN95" s="18">
        <f ca="1" t="shared" si="505"/>
        <v>103900.194654183</v>
      </c>
      <c r="BO95" s="18">
        <f ca="1" t="shared" si="506"/>
        <v>44685.4710476076</v>
      </c>
      <c r="BP95" s="18">
        <f ca="1" t="shared" si="507"/>
        <v>-104822.369026335</v>
      </c>
      <c r="BQ95" s="18">
        <f ca="1" t="shared" ref="BQ95:BT95" si="713">BE95</f>
        <v>17977.6072804949</v>
      </c>
      <c r="BR95" s="18">
        <f ca="1" t="shared" si="713"/>
        <v>20801.8024637204</v>
      </c>
      <c r="BS95" s="18">
        <f ca="1" t="shared" si="713"/>
        <v>21385.7119377135</v>
      </c>
      <c r="BT95" s="18">
        <f ca="1" t="shared" si="713"/>
        <v>21521.8184064836</v>
      </c>
      <c r="BU95" s="18">
        <f ca="1" t="shared" si="509"/>
        <v>64485.856033823</v>
      </c>
      <c r="BV95" s="20">
        <f ca="1" t="shared" si="510"/>
        <v>9.85305426927752</v>
      </c>
    </row>
    <row r="96" ht="15" customHeight="1" spans="1:74">
      <c r="A96" s="16">
        <v>95</v>
      </c>
      <c r="B96" s="17">
        <f ca="1" t="shared" ref="B96:F96" si="714">RAND()</f>
        <v>0.824358506613172</v>
      </c>
      <c r="C96" s="18">
        <f ca="1">IF(B96&lt;=('Ejercicio 3 - TIR'!$D$13-'Ejercicio 3 - TIR'!$C$13)/('Ejercicio 3 - TIR'!$E$13-'Ejercicio 3 - TIR'!$C$13),'Ejercicio 3 - TIR'!$C$13+SQRT(('Ejercicio 3 - TIR'!$E$13-'Ejercicio 3 - TIR'!$C$13)*('Ejercicio 3 - TIR'!$D$13-'Ejercicio 3 - TIR'!$C$13)*B96),'Ejercicio 3 - TIR'!$E$13-SQRT(('Ejercicio 3 - TIR'!$E$13-'Ejercicio 3 - TIR'!$C$13)*('Ejercicio 3 - TIR'!$E$13-'Ejercicio 3 - TIR'!$D$13)*(1-B96)))</f>
        <v>85482.087200145</v>
      </c>
      <c r="D96" s="17">
        <f ca="1" t="shared" si="714"/>
        <v>0.09191044728922</v>
      </c>
      <c r="E96" s="18">
        <f ca="1">IF(D96&lt;=('Ejercicio 3 - TIR'!$D$14-'Ejercicio 3 - TIR'!$C$14)/('Ejercicio 3 - TIR'!$E$14-'Ejercicio 3 - TIR'!$C$14),'Ejercicio 3 - TIR'!$C$14+SQRT(('Ejercicio 3 - TIR'!$E$14-'Ejercicio 3 - TIR'!$C$14)*('Ejercicio 3 - TIR'!$D$14-'Ejercicio 3 - TIR'!$C$14)*D96),'Ejercicio 3 - TIR'!$E$14-SQRT(('Ejercicio 3 - TIR'!$E$14-'Ejercicio 3 - TIR'!$C$14)*('Ejercicio 3 - TIR'!$E$14-'Ejercicio 3 - TIR'!$D$14)*(1-D96)))</f>
        <v>27625.5063410115</v>
      </c>
      <c r="F96" s="17">
        <f ca="1" t="shared" si="714"/>
        <v>0.217022674952609</v>
      </c>
      <c r="G96" s="18">
        <f ca="1">IF(F96&lt;=('Ejercicio 3 - TIR'!$D$18-'Ejercicio 3 - TIR'!$C$18)/('Ejercicio 3 - TIR'!$E$18-'Ejercicio 3 - TIR'!$C$18),'Ejercicio 3 - TIR'!$C$18+SQRT(('Ejercicio 3 - TIR'!$E$18-'Ejercicio 3 - TIR'!$C$18)*('Ejercicio 3 - TIR'!$D$18-'Ejercicio 3 - TIR'!$C$18)*F96),'Ejercicio 3 - TIR'!$E$18-SQRT(('Ejercicio 3 - TIR'!$E$18-'Ejercicio 3 - TIR'!$C$18)*('Ejercicio 3 - TIR'!$E$18-'Ejercicio 3 - TIR'!$D$18)*(1-F96)))</f>
        <v>35705.5588019835</v>
      </c>
      <c r="H96" s="17">
        <f ca="1" t="shared" ref="H96:L96" si="715">RAND()</f>
        <v>0.899327809558527</v>
      </c>
      <c r="I96" s="18">
        <f ca="1">IF(H96&lt;=('Ejercicio 3 - TIR'!$D$18-'Ejercicio 3 - TIR'!$C$18)/('Ejercicio 3 - TIR'!$E$18-'Ejercicio 3 - TIR'!$C$18),'Ejercicio 3 - TIR'!$C$18+SQRT(('Ejercicio 3 - TIR'!$E$18-'Ejercicio 3 - TIR'!$C$18)*('Ejercicio 3 - TIR'!$D$18-'Ejercicio 3 - TIR'!$C$18)*H96),'Ejercicio 3 - TIR'!$E$18-SQRT(('Ejercicio 3 - TIR'!$E$18-'Ejercicio 3 - TIR'!$C$18)*('Ejercicio 3 - TIR'!$E$18-'Ejercicio 3 - TIR'!$D$18)*(1-H96)))</f>
        <v>42252.1982816967</v>
      </c>
      <c r="J96" s="17">
        <f ca="1" t="shared" si="715"/>
        <v>0.309622431167343</v>
      </c>
      <c r="K96" s="18">
        <f ca="1">IF(J96&lt;=('Ejercicio 3 - TIR'!$D$18-'Ejercicio 3 - TIR'!$C$18)/('Ejercicio 3 - TIR'!$E$18-'Ejercicio 3 - TIR'!$C$18),'Ejercicio 3 - TIR'!$C$18+SQRT(('Ejercicio 3 - TIR'!$E$18-'Ejercicio 3 - TIR'!$C$18)*('Ejercicio 3 - TIR'!$D$18-'Ejercicio 3 - TIR'!$C$18)*J96),'Ejercicio 3 - TIR'!$E$18-SQRT(('Ejercicio 3 - TIR'!$E$18-'Ejercicio 3 - TIR'!$C$18)*('Ejercicio 3 - TIR'!$E$18-'Ejercicio 3 - TIR'!$D$18)*(1-J96)))</f>
        <v>36814.9368797592</v>
      </c>
      <c r="L96" s="17">
        <f ca="1" t="shared" si="715"/>
        <v>0.17685437697658</v>
      </c>
      <c r="M96" s="18">
        <f ca="1">IF(L96&lt;=('Ejercicio 3 - TIR'!$D$18-'Ejercicio 3 - TIR'!$C$18)/('Ejercicio 3 - TIR'!$E$18-'Ejercicio 3 - TIR'!$C$18),'Ejercicio 3 - TIR'!$C$18+SQRT(('Ejercicio 3 - TIR'!$E$18-'Ejercicio 3 - TIR'!$C$18)*('Ejercicio 3 - TIR'!$D$18-'Ejercicio 3 - TIR'!$C$18)*L96),'Ejercicio 3 - TIR'!$E$18-SQRT(('Ejercicio 3 - TIR'!$E$18-'Ejercicio 3 - TIR'!$C$18)*('Ejercicio 3 - TIR'!$E$18-'Ejercicio 3 - TIR'!$D$18)*(1-L96)))</f>
        <v>35150.5491499924</v>
      </c>
      <c r="N96" s="17">
        <f ca="1" t="shared" ref="N96:R96" si="716">RAND()</f>
        <v>0.990671570435353</v>
      </c>
      <c r="O96" s="18">
        <f ca="1">IF(N96&lt;=('Ejercicio 3 - TIR'!$D$18-'Ejercicio 3 - TIR'!$C$18)/('Ejercicio 3 - TIR'!$E$18-'Ejercicio 3 - TIR'!$C$18),'Ejercicio 3 - TIR'!$C$18+SQRT(('Ejercicio 3 - TIR'!$E$18-'Ejercicio 3 - TIR'!$C$18)*('Ejercicio 3 - TIR'!$D$18-'Ejercicio 3 - TIR'!$C$18)*N96),'Ejercicio 3 - TIR'!$E$18-SQRT(('Ejercicio 3 - TIR'!$E$18-'Ejercicio 3 - TIR'!$C$18)*('Ejercicio 3 - TIR'!$E$18-'Ejercicio 3 - TIR'!$D$18)*(1-N96)))</f>
        <v>44163.559794517</v>
      </c>
      <c r="P96" s="17">
        <f ca="1" t="shared" si="716"/>
        <v>0.806157633802964</v>
      </c>
      <c r="Q96" s="19">
        <f ca="1">IF(P96&lt;=('Ejercicio 3 - TIR'!$D$22-'Ejercicio 3 - TIR'!$C$22)/('Ejercicio 3 - TIR'!$E$22-'Ejercicio 3 - TIR'!$C$22),'Ejercicio 3 - TIR'!$C$22+SQRT(('Ejercicio 3 - TIR'!$E$22-'Ejercicio 3 - TIR'!$C$22)*('Ejercicio 3 - TIR'!$D$22-'Ejercicio 3 - TIR'!$C$22)*P96),'Ejercicio 3 - TIR'!$E$22-SQRT(('Ejercicio 3 - TIR'!$E$22-'Ejercicio 3 - TIR'!$C$22)*('Ejercicio 3 - TIR'!$E$22-'Ejercicio 3 - TIR'!$D$22)*(1-P96)))</f>
        <v>0.161320699714533</v>
      </c>
      <c r="R96" s="17">
        <f ca="1" t="shared" si="716"/>
        <v>0.854666009692188</v>
      </c>
      <c r="S96" s="19">
        <f ca="1">IF(R96&lt;=('Ejercicio 3 - TIR'!$D$23-'Ejercicio 3 - TIR'!$C$23)/('Ejercicio 3 - TIR'!$E$23-'Ejercicio 3 - TIR'!$C$23),'Ejercicio 3 - TIR'!$C$23+SQRT(('Ejercicio 3 - TIR'!$E$23-'Ejercicio 3 - TIR'!$C$23)*('Ejercicio 3 - TIR'!$D$23-'Ejercicio 3 - TIR'!$C$23)*R96),'Ejercicio 3 - TIR'!$E$23-SQRT(('Ejercicio 3 - TIR'!$E$23-'Ejercicio 3 - TIR'!$C$23)*('Ejercicio 3 - TIR'!$E$23-'Ejercicio 3 - TIR'!$D$23)*(1-R96)))</f>
        <v>0.163825910147583</v>
      </c>
      <c r="T96" s="17">
        <f ca="1" t="shared" ref="T96:X96" si="717">RAND()</f>
        <v>0.921568425174078</v>
      </c>
      <c r="U96" s="19">
        <f ca="1">IF(T96&lt;=('Ejercicio 3 - TIR'!$D$24-'Ejercicio 3 - TIR'!$C$24)/('Ejercicio 3 - TIR'!$E$24-'Ejercicio 3 - TIR'!$C$24),'Ejercicio 3 - TIR'!$C$24+SQRT(('Ejercicio 3 - TIR'!$E$24-'Ejercicio 3 - TIR'!$C$24)*('Ejercicio 3 - TIR'!$D$24-'Ejercicio 3 - TIR'!$C$24)*T96),'Ejercicio 3 - TIR'!$E$24-SQRT(('Ejercicio 3 - TIR'!$E$24-'Ejercicio 3 - TIR'!$C$24)*('Ejercicio 3 - TIR'!$E$24-'Ejercicio 3 - TIR'!$D$24)*(1-T96)))</f>
        <v>0.205180809417766</v>
      </c>
      <c r="V96" s="17">
        <f ca="1" t="shared" si="717"/>
        <v>0.672985634147927</v>
      </c>
      <c r="W96" s="19">
        <f ca="1">IF(V96&lt;=('Ejercicio 3 - TIR'!$D$25-'Ejercicio 3 - TIR'!$C$25)/('Ejercicio 3 - TIR'!$E$25-'Ejercicio 3 - TIR'!$C$25),'Ejercicio 3 - TIR'!$C$25+SQRT(('Ejercicio 3 - TIR'!$E$25-'Ejercicio 3 - TIR'!$C$25)*('Ejercicio 3 - TIR'!$D$25-'Ejercicio 3 - TIR'!$C$25)*V96),'Ejercicio 3 - TIR'!$E$25-SQRT(('Ejercicio 3 - TIR'!$E$25-'Ejercicio 3 - TIR'!$C$25)*('Ejercicio 3 - TIR'!$E$25-'Ejercicio 3 - TIR'!$D$25)*(1-V96)))</f>
        <v>0.216168797235655</v>
      </c>
      <c r="X96" s="17">
        <f ca="1" t="shared" si="717"/>
        <v>0.901968498856729</v>
      </c>
      <c r="Y96" s="19">
        <f ca="1">IF(X96&lt;=('Ejercicio 3 - TIR'!$D$26-'Ejercicio 3 - TIR'!$C$26)/('Ejercicio 3 - TIR'!$E$26-'Ejercicio 3 - TIR'!$C$26),'Ejercicio 3 - TIR'!$C$26+SQRT(('Ejercicio 3 - TIR'!$E$26-'Ejercicio 3 - TIR'!$C$26)*('Ejercicio 3 - TIR'!$D$26-'Ejercicio 3 - TIR'!$C$26)*X96),'Ejercicio 3 - TIR'!$E$26-SQRT(('Ejercicio 3 - TIR'!$E$26-'Ejercicio 3 - TIR'!$C$26)*('Ejercicio 3 - TIR'!$E$26-'Ejercicio 3 - TIR'!$D$26)*(1-X96)))</f>
        <v>0.2569919556204</v>
      </c>
      <c r="Z96" s="17">
        <f ca="1" t="shared" si="480"/>
        <v>1.16132069971453</v>
      </c>
      <c r="AA96" s="17">
        <f ca="1" t="shared" si="481"/>
        <v>1.35157512031849</v>
      </c>
      <c r="AB96" s="17">
        <f ca="1" t="shared" si="482"/>
        <v>1.62889239749436</v>
      </c>
      <c r="AC96" s="17">
        <f ca="1" t="shared" si="483"/>
        <v>1.98100810788701</v>
      </c>
      <c r="AD96" s="17">
        <f ca="1" t="shared" si="484"/>
        <v>2.49011125563276</v>
      </c>
      <c r="AE96" s="16">
        <f ca="1" t="shared" si="485"/>
        <v>4456.56601290023</v>
      </c>
      <c r="AF96" s="16">
        <f ca="1" t="shared" si="486"/>
        <v>5186.66699609639</v>
      </c>
      <c r="AG96" s="16">
        <f ca="1" t="shared" si="487"/>
        <v>6250.87152853586</v>
      </c>
      <c r="AH96" s="16">
        <f ca="1" t="shared" si="488"/>
        <v>7602.11490853405</v>
      </c>
      <c r="AI96" s="16">
        <f ca="1" t="shared" si="489"/>
        <v>9555.79728572922</v>
      </c>
      <c r="AJ96" s="18">
        <f ca="1" t="shared" si="490"/>
        <v>41465.6045316179</v>
      </c>
      <c r="AK96" s="18">
        <f ca="1" t="shared" si="491"/>
        <v>57107.0199763051</v>
      </c>
      <c r="AL96" s="18">
        <f ca="1" t="shared" si="492"/>
        <v>59967.5707976743</v>
      </c>
      <c r="AM96" s="18">
        <f ca="1" t="shared" si="493"/>
        <v>69633.5228628158</v>
      </c>
      <c r="AN96" s="18">
        <f ca="1" t="shared" si="494"/>
        <v>109972.177333137</v>
      </c>
      <c r="AO96" s="18">
        <f ca="1">C96/'Ejercicio 3 - TIR'!$D$7</f>
        <v>17096.417440029</v>
      </c>
      <c r="AP96" s="18">
        <f ca="1" t="shared" si="495"/>
        <v>24369.1870915889</v>
      </c>
      <c r="AQ96" s="18">
        <f ca="1" t="shared" si="496"/>
        <v>40010.6025362761</v>
      </c>
      <c r="AR96" s="18">
        <f ca="1" t="shared" si="497"/>
        <v>42871.1533576453</v>
      </c>
      <c r="AS96" s="18">
        <f ca="1" t="shared" si="498"/>
        <v>52537.1054227868</v>
      </c>
      <c r="AT96" s="18">
        <f ca="1" t="shared" si="499"/>
        <v>92875.7598931082</v>
      </c>
      <c r="AU96" s="18">
        <f ca="1">AP96*'Ejercicio 3 - TIR'!$D$5</f>
        <v>12184.5935457944</v>
      </c>
      <c r="AV96" s="18">
        <f ca="1">AQ96*'Ejercicio 3 - TIR'!$D$5</f>
        <v>20005.301268138</v>
      </c>
      <c r="AW96" s="18">
        <f ca="1">AR96*'Ejercicio 3 - TIR'!$D$5</f>
        <v>21435.5766788226</v>
      </c>
      <c r="AX96" s="18">
        <f ca="1">AS96*'Ejercicio 3 - TIR'!$D$5</f>
        <v>26268.5527113934</v>
      </c>
      <c r="AY96" s="18">
        <f ca="1">AT96*'Ejercicio 3 - TIR'!$D$5</f>
        <v>46437.8799465541</v>
      </c>
      <c r="AZ96" s="18">
        <f ca="1" t="shared" ref="AZ96:BD96" si="718">AJ96-AU96-AE96</f>
        <v>24824.4449729232</v>
      </c>
      <c r="BA96" s="18">
        <f ca="1" t="shared" si="718"/>
        <v>31915.0517120707</v>
      </c>
      <c r="BB96" s="18">
        <f ca="1" t="shared" si="718"/>
        <v>32281.1225903158</v>
      </c>
      <c r="BC96" s="18">
        <f ca="1" t="shared" si="718"/>
        <v>35762.8552428883</v>
      </c>
      <c r="BD96" s="18">
        <f ca="1" t="shared" si="718"/>
        <v>53978.5001008539</v>
      </c>
      <c r="BE96" s="18">
        <f ca="1" t="shared" ref="BE96:BI96" si="719">AZ96/Z96</f>
        <v>21376.0462368624</v>
      </c>
      <c r="BF96" s="18">
        <f ca="1" t="shared" si="719"/>
        <v>23613.2281752493</v>
      </c>
      <c r="BG96" s="18">
        <f ca="1" t="shared" si="719"/>
        <v>19817.8361197905</v>
      </c>
      <c r="BH96" s="18">
        <f ca="1" t="shared" si="719"/>
        <v>18052.856573633</v>
      </c>
      <c r="BI96" s="18">
        <f ca="1" t="shared" si="719"/>
        <v>21677.1439343329</v>
      </c>
      <c r="BJ96" s="18">
        <f ca="1" t="shared" si="502"/>
        <v>68790.584282307</v>
      </c>
      <c r="BK96" s="18">
        <f ca="1" t="shared" si="503"/>
        <v>42571.9814984125</v>
      </c>
      <c r="BL96" s="18">
        <f ca="1" t="shared" si="504"/>
        <v>111362.565780719</v>
      </c>
      <c r="BM96" s="18">
        <f ca="1">BK96*'Ejercicio 3 - TIR'!$D$5</f>
        <v>21285.9907492062</v>
      </c>
      <c r="BN96" s="18">
        <f ca="1" t="shared" si="505"/>
        <v>90076.5750315132</v>
      </c>
      <c r="BO96" s="18">
        <f ca="1" t="shared" si="506"/>
        <v>36173.715061026</v>
      </c>
      <c r="BP96" s="18">
        <f ca="1" t="shared" si="507"/>
        <v>-113107.593541157</v>
      </c>
      <c r="BQ96" s="18">
        <f ca="1" t="shared" ref="BQ96:BT96" si="720">BE96</f>
        <v>21376.0462368624</v>
      </c>
      <c r="BR96" s="18">
        <f ca="1" t="shared" si="720"/>
        <v>23613.2281752493</v>
      </c>
      <c r="BS96" s="18">
        <f ca="1" t="shared" si="720"/>
        <v>19817.8361197905</v>
      </c>
      <c r="BT96" s="18">
        <f ca="1" t="shared" si="720"/>
        <v>18052.856573633</v>
      </c>
      <c r="BU96" s="18">
        <f ca="1" t="shared" si="509"/>
        <v>57850.8589953589</v>
      </c>
      <c r="BV96" s="20">
        <f ca="1" t="shared" si="510"/>
        <v>6.62595884095769</v>
      </c>
    </row>
    <row r="97" ht="15" customHeight="1" spans="1:74">
      <c r="A97" s="16">
        <v>96</v>
      </c>
      <c r="B97" s="17">
        <f ca="1" t="shared" ref="B97:F97" si="721">RAND()</f>
        <v>0.703604137658828</v>
      </c>
      <c r="C97" s="18">
        <f ca="1">IF(B97&lt;=('Ejercicio 3 - TIR'!$D$13-'Ejercicio 3 - TIR'!$C$13)/('Ejercicio 3 - TIR'!$E$13-'Ejercicio 3 - TIR'!$C$13),'Ejercicio 3 - TIR'!$C$13+SQRT(('Ejercicio 3 - TIR'!$E$13-'Ejercicio 3 - TIR'!$C$13)*('Ejercicio 3 - TIR'!$D$13-'Ejercicio 3 - TIR'!$C$13)*B97),'Ejercicio 3 - TIR'!$E$13-SQRT(('Ejercicio 3 - TIR'!$E$13-'Ejercicio 3 - TIR'!$C$13)*('Ejercicio 3 - TIR'!$E$13-'Ejercicio 3 - TIR'!$D$13)*(1-B97)))</f>
        <v>81140.6512623207</v>
      </c>
      <c r="D97" s="17">
        <f ca="1" t="shared" si="721"/>
        <v>0.684490137324475</v>
      </c>
      <c r="E97" s="18">
        <f ca="1">IF(D97&lt;=('Ejercicio 3 - TIR'!$D$14-'Ejercicio 3 - TIR'!$C$14)/('Ejercicio 3 - TIR'!$E$14-'Ejercicio 3 - TIR'!$C$14),'Ejercicio 3 - TIR'!$C$14+SQRT(('Ejercicio 3 - TIR'!$E$14-'Ejercicio 3 - TIR'!$C$14)*('Ejercicio 3 - TIR'!$D$14-'Ejercicio 3 - TIR'!$C$14)*D97),'Ejercicio 3 - TIR'!$E$14-SQRT(('Ejercicio 3 - TIR'!$E$14-'Ejercicio 3 - TIR'!$C$14)*('Ejercicio 3 - TIR'!$E$14-'Ejercicio 3 - TIR'!$D$14)*(1-D97)))</f>
        <v>33120.5756489857</v>
      </c>
      <c r="F97" s="17">
        <f ca="1" t="shared" si="721"/>
        <v>0.487445151053851</v>
      </c>
      <c r="G97" s="18">
        <f ca="1">IF(F97&lt;=('Ejercicio 3 - TIR'!$D$18-'Ejercicio 3 - TIR'!$C$18)/('Ejercicio 3 - TIR'!$E$18-'Ejercicio 3 - TIR'!$C$18),'Ejercicio 3 - TIR'!$C$18+SQRT(('Ejercicio 3 - TIR'!$E$18-'Ejercicio 3 - TIR'!$C$18)*('Ejercicio 3 - TIR'!$D$18-'Ejercicio 3 - TIR'!$C$18)*F97),'Ejercicio 3 - TIR'!$E$18-SQRT(('Ejercicio 3 - TIR'!$E$18-'Ejercicio 3 - TIR'!$C$18)*('Ejercicio 3 - TIR'!$E$18-'Ejercicio 3 - TIR'!$D$18)*(1-F97)))</f>
        <v>38550.8346176311</v>
      </c>
      <c r="H97" s="17">
        <f ca="1" t="shared" ref="H97:L97" si="722">RAND()</f>
        <v>0.476007199176274</v>
      </c>
      <c r="I97" s="18">
        <f ca="1">IF(H97&lt;=('Ejercicio 3 - TIR'!$D$18-'Ejercicio 3 - TIR'!$C$18)/('Ejercicio 3 - TIR'!$E$18-'Ejercicio 3 - TIR'!$C$18),'Ejercicio 3 - TIR'!$C$18+SQRT(('Ejercicio 3 - TIR'!$E$18-'Ejercicio 3 - TIR'!$C$18)*('Ejercicio 3 - TIR'!$D$18-'Ejercicio 3 - TIR'!$C$18)*H97),'Ejercicio 3 - TIR'!$E$18-SQRT(('Ejercicio 3 - TIR'!$E$18-'Ejercicio 3 - TIR'!$C$18)*('Ejercicio 3 - TIR'!$E$18-'Ejercicio 3 - TIR'!$D$18)*(1-H97)))</f>
        <v>38449.9159686024</v>
      </c>
      <c r="J97" s="17">
        <f ca="1" t="shared" si="722"/>
        <v>0.712614396267881</v>
      </c>
      <c r="K97" s="18">
        <f ca="1">IF(J97&lt;=('Ejercicio 3 - TIR'!$D$18-'Ejercicio 3 - TIR'!$C$18)/('Ejercicio 3 - TIR'!$E$18-'Ejercicio 3 - TIR'!$C$18),'Ejercicio 3 - TIR'!$C$18+SQRT(('Ejercicio 3 - TIR'!$E$18-'Ejercicio 3 - TIR'!$C$18)*('Ejercicio 3 - TIR'!$D$18-'Ejercicio 3 - TIR'!$C$18)*J97),'Ejercicio 3 - TIR'!$E$18-SQRT(('Ejercicio 3 - TIR'!$E$18-'Ejercicio 3 - TIR'!$C$18)*('Ejercicio 3 - TIR'!$E$18-'Ejercicio 3 - TIR'!$D$18)*(1-J97)))</f>
        <v>40357.3800198693</v>
      </c>
      <c r="L97" s="17">
        <f ca="1" t="shared" si="722"/>
        <v>0.774800229912737</v>
      </c>
      <c r="M97" s="18">
        <f ca="1">IF(L97&lt;=('Ejercicio 3 - TIR'!$D$18-'Ejercicio 3 - TIR'!$C$18)/('Ejercicio 3 - TIR'!$E$18-'Ejercicio 3 - TIR'!$C$18),'Ejercicio 3 - TIR'!$C$18+SQRT(('Ejercicio 3 - TIR'!$E$18-'Ejercicio 3 - TIR'!$C$18)*('Ejercicio 3 - TIR'!$D$18-'Ejercicio 3 - TIR'!$C$18)*L97),'Ejercicio 3 - TIR'!$E$18-SQRT(('Ejercicio 3 - TIR'!$E$18-'Ejercicio 3 - TIR'!$C$18)*('Ejercicio 3 - TIR'!$E$18-'Ejercicio 3 - TIR'!$D$18)*(1-L97)))</f>
        <v>40890.257580268</v>
      </c>
      <c r="N97" s="17">
        <f ca="1" t="shared" ref="N97:R97" si="723">RAND()</f>
        <v>0.122406081440897</v>
      </c>
      <c r="O97" s="18">
        <f ca="1">IF(N97&lt;=('Ejercicio 3 - TIR'!$D$18-'Ejercicio 3 - TIR'!$C$18)/('Ejercicio 3 - TIR'!$E$18-'Ejercicio 3 - TIR'!$C$18),'Ejercicio 3 - TIR'!$C$18+SQRT(('Ejercicio 3 - TIR'!$E$18-'Ejercicio 3 - TIR'!$C$18)*('Ejercicio 3 - TIR'!$D$18-'Ejercicio 3 - TIR'!$C$18)*N97),'Ejercicio 3 - TIR'!$E$18-SQRT(('Ejercicio 3 - TIR'!$E$18-'Ejercicio 3 - TIR'!$C$18)*('Ejercicio 3 - TIR'!$E$18-'Ejercicio 3 - TIR'!$D$18)*(1-N97)))</f>
        <v>34284.9635023107</v>
      </c>
      <c r="P97" s="17">
        <f ca="1" t="shared" si="723"/>
        <v>0.680671205408014</v>
      </c>
      <c r="Q97" s="19">
        <f ca="1">IF(P97&lt;=('Ejercicio 3 - TIR'!$D$22-'Ejercicio 3 - TIR'!$C$22)/('Ejercicio 3 - TIR'!$E$22-'Ejercicio 3 - TIR'!$C$22),'Ejercicio 3 - TIR'!$C$22+SQRT(('Ejercicio 3 - TIR'!$E$22-'Ejercicio 3 - TIR'!$C$22)*('Ejercicio 3 - TIR'!$D$22-'Ejercicio 3 - TIR'!$C$22)*P97),'Ejercicio 3 - TIR'!$E$22-SQRT(('Ejercicio 3 - TIR'!$E$22-'Ejercicio 3 - TIR'!$C$22)*('Ejercicio 3 - TIR'!$E$22-'Ejercicio 3 - TIR'!$D$22)*(1-P97)))</f>
        <v>0.156025183415392</v>
      </c>
      <c r="R97" s="17">
        <f ca="1" t="shared" si="723"/>
        <v>0.0781157446019924</v>
      </c>
      <c r="S97" s="19">
        <f ca="1">IF(R97&lt;=('Ejercicio 3 - TIR'!$D$23-'Ejercicio 3 - TIR'!$C$23)/('Ejercicio 3 - TIR'!$E$23-'Ejercicio 3 - TIR'!$C$23),'Ejercicio 3 - TIR'!$C$23+SQRT(('Ejercicio 3 - TIR'!$E$23-'Ejercicio 3 - TIR'!$C$23)*('Ejercicio 3 - TIR'!$D$23-'Ejercicio 3 - TIR'!$C$23)*R97),'Ejercicio 3 - TIR'!$E$23-SQRT(('Ejercicio 3 - TIR'!$E$23-'Ejercicio 3 - TIR'!$C$23)*('Ejercicio 3 - TIR'!$E$23-'Ejercicio 3 - TIR'!$D$23)*(1-R97)))</f>
        <v>0.131857838769505</v>
      </c>
      <c r="T97" s="17">
        <f ca="1" t="shared" ref="T97:X97" si="724">RAND()</f>
        <v>0.101455208299286</v>
      </c>
      <c r="U97" s="19">
        <f ca="1">IF(T97&lt;=('Ejercicio 3 - TIR'!$D$24-'Ejercicio 3 - TIR'!$C$24)/('Ejercicio 3 - TIR'!$E$24-'Ejercicio 3 - TIR'!$C$24),'Ejercicio 3 - TIR'!$C$24+SQRT(('Ejercicio 3 - TIR'!$E$24-'Ejercicio 3 - TIR'!$C$24)*('Ejercicio 3 - TIR'!$D$24-'Ejercicio 3 - TIR'!$C$24)*T97),'Ejercicio 3 - TIR'!$E$24-SQRT(('Ejercicio 3 - TIR'!$E$24-'Ejercicio 3 - TIR'!$C$24)*('Ejercicio 3 - TIR'!$E$24-'Ejercicio 3 - TIR'!$D$24)*(1-T97)))</f>
        <v>0.164596435778247</v>
      </c>
      <c r="V97" s="17">
        <f ca="1" t="shared" si="724"/>
        <v>0.74631277733618</v>
      </c>
      <c r="W97" s="19">
        <f ca="1">IF(V97&lt;=('Ejercicio 3 - TIR'!$D$25-'Ejercicio 3 - TIR'!$C$25)/('Ejercicio 3 - TIR'!$E$25-'Ejercicio 3 - TIR'!$C$25),'Ejercicio 3 - TIR'!$C$25+SQRT(('Ejercicio 3 - TIR'!$E$25-'Ejercicio 3 - TIR'!$C$25)*('Ejercicio 3 - TIR'!$D$25-'Ejercicio 3 - TIR'!$C$25)*V97),'Ejercicio 3 - TIR'!$E$25-SQRT(('Ejercicio 3 - TIR'!$E$25-'Ejercicio 3 - TIR'!$C$25)*('Ejercicio 3 - TIR'!$E$25-'Ejercicio 3 - TIR'!$D$25)*(1-V97)))</f>
        <v>0.220202260499773</v>
      </c>
      <c r="X97" s="17">
        <f ca="1" t="shared" si="724"/>
        <v>0.205746994828801</v>
      </c>
      <c r="Y97" s="19">
        <f ca="1">IF(X97&lt;=('Ejercicio 3 - TIR'!$D$26-'Ejercicio 3 - TIR'!$C$26)/('Ejercicio 3 - TIR'!$E$26-'Ejercicio 3 - TIR'!$C$26),'Ejercicio 3 - TIR'!$C$26+SQRT(('Ejercicio 3 - TIR'!$E$26-'Ejercicio 3 - TIR'!$C$26)*('Ejercicio 3 - TIR'!$D$26-'Ejercicio 3 - TIR'!$C$26)*X97),'Ejercicio 3 - TIR'!$E$26-SQRT(('Ejercicio 3 - TIR'!$E$26-'Ejercicio 3 - TIR'!$C$26)*('Ejercicio 3 - TIR'!$E$26-'Ejercicio 3 - TIR'!$D$26)*(1-X97)))</f>
        <v>0.213569405720929</v>
      </c>
      <c r="Z97" s="17">
        <f ca="1" t="shared" si="480"/>
        <v>1.15602518341539</v>
      </c>
      <c r="AA97" s="17">
        <f ca="1" t="shared" si="481"/>
        <v>1.30845616566367</v>
      </c>
      <c r="AB97" s="17">
        <f ca="1" t="shared" si="482"/>
        <v>1.52382338690398</v>
      </c>
      <c r="AC97" s="17">
        <f ca="1" t="shared" si="483"/>
        <v>1.85937274130266</v>
      </c>
      <c r="AD97" s="17">
        <f ca="1" t="shared" si="484"/>
        <v>2.25647787267636</v>
      </c>
      <c r="AE97" s="16">
        <f ca="1" t="shared" si="485"/>
        <v>5167.64389045637</v>
      </c>
      <c r="AF97" s="16">
        <f ca="1" t="shared" si="486"/>
        <v>5849.03824538239</v>
      </c>
      <c r="AG97" s="16">
        <f ca="1" t="shared" si="487"/>
        <v>6811.76909330298</v>
      </c>
      <c r="AH97" s="16">
        <f ca="1" t="shared" si="488"/>
        <v>8311.73604565079</v>
      </c>
      <c r="AI97" s="16">
        <f ca="1" t="shared" si="489"/>
        <v>10086.8685734297</v>
      </c>
      <c r="AJ97" s="18">
        <f ca="1" t="shared" si="490"/>
        <v>44565.7356596634</v>
      </c>
      <c r="AK97" s="18">
        <f ca="1" t="shared" si="491"/>
        <v>50310.0296183676</v>
      </c>
      <c r="AL97" s="18">
        <f ca="1" t="shared" si="492"/>
        <v>61497.5195084482</v>
      </c>
      <c r="AM97" s="18">
        <f ca="1" t="shared" si="493"/>
        <v>76030.2303295946</v>
      </c>
      <c r="AN97" s="18">
        <f ca="1" t="shared" si="494"/>
        <v>77363.2615084806</v>
      </c>
      <c r="AO97" s="18">
        <f ca="1">C97/'Ejercicio 3 - TIR'!$D$7</f>
        <v>16228.1302524641</v>
      </c>
      <c r="AP97" s="18">
        <f ca="1" t="shared" si="495"/>
        <v>28337.6054071993</v>
      </c>
      <c r="AQ97" s="18">
        <f ca="1" t="shared" si="496"/>
        <v>34081.8993659035</v>
      </c>
      <c r="AR97" s="18">
        <f ca="1" t="shared" si="497"/>
        <v>45269.3892559841</v>
      </c>
      <c r="AS97" s="18">
        <f ca="1" t="shared" si="498"/>
        <v>59802.1000771304</v>
      </c>
      <c r="AT97" s="18">
        <f ca="1" t="shared" si="499"/>
        <v>61135.1312560164</v>
      </c>
      <c r="AU97" s="18">
        <f ca="1">AP97*'Ejercicio 3 - TIR'!$D$5</f>
        <v>14168.8027035996</v>
      </c>
      <c r="AV97" s="18">
        <f ca="1">AQ97*'Ejercicio 3 - TIR'!$D$5</f>
        <v>17040.9496829518</v>
      </c>
      <c r="AW97" s="18">
        <f ca="1">AR97*'Ejercicio 3 - TIR'!$D$5</f>
        <v>22634.694627992</v>
      </c>
      <c r="AX97" s="18">
        <f ca="1">AS97*'Ejercicio 3 - TIR'!$D$5</f>
        <v>29901.0500385652</v>
      </c>
      <c r="AY97" s="18">
        <f ca="1">AT97*'Ejercicio 3 - TIR'!$D$5</f>
        <v>30567.5656280082</v>
      </c>
      <c r="AZ97" s="18">
        <f ca="1" t="shared" ref="AZ97:BD97" si="725">AJ97-AU97-AE97</f>
        <v>25229.2890656074</v>
      </c>
      <c r="BA97" s="18">
        <f ca="1" t="shared" si="725"/>
        <v>27420.0416900335</v>
      </c>
      <c r="BB97" s="18">
        <f ca="1" t="shared" si="725"/>
        <v>32051.0557871532</v>
      </c>
      <c r="BC97" s="18">
        <f ca="1" t="shared" si="725"/>
        <v>37817.4442453786</v>
      </c>
      <c r="BD97" s="18">
        <f ca="1" t="shared" si="725"/>
        <v>36708.8273070427</v>
      </c>
      <c r="BE97" s="18">
        <f ca="1" t="shared" ref="BE97:BI97" si="726">AZ97/Z97</f>
        <v>21824.1690817403</v>
      </c>
      <c r="BF97" s="18">
        <f ca="1" t="shared" si="726"/>
        <v>20956.0262006375</v>
      </c>
      <c r="BG97" s="18">
        <f ca="1" t="shared" si="726"/>
        <v>21033.3140064695</v>
      </c>
      <c r="BH97" s="18">
        <f ca="1" t="shared" si="726"/>
        <v>20338.8182505483</v>
      </c>
      <c r="BI97" s="18">
        <f ca="1" t="shared" si="726"/>
        <v>16268.1973315799</v>
      </c>
      <c r="BJ97" s="18">
        <f ca="1" t="shared" si="502"/>
        <v>74735.8460822396</v>
      </c>
      <c r="BK97" s="18">
        <f ca="1" t="shared" si="503"/>
        <v>36618.4168295951</v>
      </c>
      <c r="BL97" s="18">
        <f ca="1" t="shared" si="504"/>
        <v>111354.262911835</v>
      </c>
      <c r="BM97" s="18">
        <f ca="1">BK97*'Ejercicio 3 - TIR'!$D$5</f>
        <v>18309.2084147976</v>
      </c>
      <c r="BN97" s="18">
        <f ca="1" t="shared" si="505"/>
        <v>93045.0544970372</v>
      </c>
      <c r="BO97" s="18">
        <f ca="1" t="shared" si="506"/>
        <v>41234.6407752178</v>
      </c>
      <c r="BP97" s="18">
        <f ca="1" t="shared" si="507"/>
        <v>-114261.226911306</v>
      </c>
      <c r="BQ97" s="18">
        <f ca="1" t="shared" ref="BQ97:BT97" si="727">BE97</f>
        <v>21824.1690817403</v>
      </c>
      <c r="BR97" s="18">
        <f ca="1" t="shared" si="727"/>
        <v>20956.0262006375</v>
      </c>
      <c r="BS97" s="18">
        <f ca="1" t="shared" si="727"/>
        <v>21033.3140064695</v>
      </c>
      <c r="BT97" s="18">
        <f ca="1" t="shared" si="727"/>
        <v>20338.8182505483</v>
      </c>
      <c r="BU97" s="18">
        <f ca="1" t="shared" si="509"/>
        <v>57502.8381067977</v>
      </c>
      <c r="BV97" s="20">
        <f ca="1" t="shared" si="510"/>
        <v>6.472052806592</v>
      </c>
    </row>
    <row r="98" ht="15" customHeight="1" spans="1:74">
      <c r="A98" s="16">
        <v>97</v>
      </c>
      <c r="B98" s="17">
        <f ca="1" t="shared" ref="B98:F98" si="728">RAND()</f>
        <v>0.216603457656082</v>
      </c>
      <c r="C98" s="18">
        <f ca="1">IF(B98&lt;=('Ejercicio 3 - TIR'!$D$13-'Ejercicio 3 - TIR'!$C$13)/('Ejercicio 3 - TIR'!$E$13-'Ejercicio 3 - TIR'!$C$13),'Ejercicio 3 - TIR'!$C$13+SQRT(('Ejercicio 3 - TIR'!$E$13-'Ejercicio 3 - TIR'!$C$13)*('Ejercicio 3 - TIR'!$D$13-'Ejercicio 3 - TIR'!$C$13)*B98),'Ejercicio 3 - TIR'!$E$13-SQRT(('Ejercicio 3 - TIR'!$E$13-'Ejercicio 3 - TIR'!$C$13)*('Ejercicio 3 - TIR'!$E$13-'Ejercicio 3 - TIR'!$D$13)*(1-B98)))</f>
        <v>69308.1353160788</v>
      </c>
      <c r="D98" s="17">
        <f ca="1" t="shared" si="728"/>
        <v>0.836577708633919</v>
      </c>
      <c r="E98" s="18">
        <f ca="1">IF(D98&lt;=('Ejercicio 3 - TIR'!$D$14-'Ejercicio 3 - TIR'!$C$14)/('Ejercicio 3 - TIR'!$E$14-'Ejercicio 3 - TIR'!$C$14),'Ejercicio 3 - TIR'!$C$14+SQRT(('Ejercicio 3 - TIR'!$E$14-'Ejercicio 3 - TIR'!$C$14)*('Ejercicio 3 - TIR'!$D$14-'Ejercicio 3 - TIR'!$C$14)*D98),'Ejercicio 3 - TIR'!$E$14-SQRT(('Ejercicio 3 - TIR'!$E$14-'Ejercicio 3 - TIR'!$C$14)*('Ejercicio 3 - TIR'!$E$14-'Ejercicio 3 - TIR'!$D$14)*(1-D98)))</f>
        <v>35048.90479743</v>
      </c>
      <c r="F98" s="17">
        <f ca="1" t="shared" si="728"/>
        <v>0.943504520338042</v>
      </c>
      <c r="G98" s="18">
        <f ca="1">IF(F98&lt;=('Ejercicio 3 - TIR'!$D$18-'Ejercicio 3 - TIR'!$C$18)/('Ejercicio 3 - TIR'!$E$18-'Ejercicio 3 - TIR'!$C$18),'Ejercicio 3 - TIR'!$C$18+SQRT(('Ejercicio 3 - TIR'!$E$18-'Ejercicio 3 - TIR'!$C$18)*('Ejercicio 3 - TIR'!$D$18-'Ejercicio 3 - TIR'!$C$18)*F98),'Ejercicio 3 - TIR'!$E$18-SQRT(('Ejercicio 3 - TIR'!$E$18-'Ejercicio 3 - TIR'!$C$18)*('Ejercicio 3 - TIR'!$E$18-'Ejercicio 3 - TIR'!$D$18)*(1-F98)))</f>
        <v>42941.5634635367</v>
      </c>
      <c r="H98" s="17">
        <f ca="1" t="shared" ref="H98:L98" si="729">RAND()</f>
        <v>0.0666623700689974</v>
      </c>
      <c r="I98" s="18">
        <f ca="1">IF(H98&lt;=('Ejercicio 3 - TIR'!$D$18-'Ejercicio 3 - TIR'!$C$18)/('Ejercicio 3 - TIR'!$E$18-'Ejercicio 3 - TIR'!$C$18),'Ejercicio 3 - TIR'!$C$18+SQRT(('Ejercicio 3 - TIR'!$E$18-'Ejercicio 3 - TIR'!$C$18)*('Ejercicio 3 - TIR'!$D$18-'Ejercicio 3 - TIR'!$C$18)*H98),'Ejercicio 3 - TIR'!$E$18-SQRT(('Ejercicio 3 - TIR'!$E$18-'Ejercicio 3 - TIR'!$C$18)*('Ejercicio 3 - TIR'!$E$18-'Ejercicio 3 - TIR'!$D$18)*(1-H98)))</f>
        <v>33162.1757557653</v>
      </c>
      <c r="J98" s="17">
        <f ca="1" t="shared" si="729"/>
        <v>0.473902140454642</v>
      </c>
      <c r="K98" s="18">
        <f ca="1">IF(J98&lt;=('Ejercicio 3 - TIR'!$D$18-'Ejercicio 3 - TIR'!$C$18)/('Ejercicio 3 - TIR'!$E$18-'Ejercicio 3 - TIR'!$C$18),'Ejercicio 3 - TIR'!$C$18+SQRT(('Ejercicio 3 - TIR'!$E$18-'Ejercicio 3 - TIR'!$C$18)*('Ejercicio 3 - TIR'!$D$18-'Ejercicio 3 - TIR'!$C$18)*J98),'Ejercicio 3 - TIR'!$E$18-SQRT(('Ejercicio 3 - TIR'!$E$18-'Ejercicio 3 - TIR'!$C$18)*('Ejercicio 3 - TIR'!$E$18-'Ejercicio 3 - TIR'!$D$18)*(1-J98)))</f>
        <v>38431.2111270088</v>
      </c>
      <c r="L98" s="17">
        <f ca="1" t="shared" si="729"/>
        <v>0.490203564810746</v>
      </c>
      <c r="M98" s="18">
        <f ca="1">IF(L98&lt;=('Ejercicio 3 - TIR'!$D$18-'Ejercicio 3 - TIR'!$C$18)/('Ejercicio 3 - TIR'!$E$18-'Ejercicio 3 - TIR'!$C$18),'Ejercicio 3 - TIR'!$C$18+SQRT(('Ejercicio 3 - TIR'!$E$18-'Ejercicio 3 - TIR'!$C$18)*('Ejercicio 3 - TIR'!$D$18-'Ejercicio 3 - TIR'!$C$18)*L98),'Ejercicio 3 - TIR'!$E$18-SQRT(('Ejercicio 3 - TIR'!$E$18-'Ejercicio 3 - TIR'!$C$18)*('Ejercicio 3 - TIR'!$E$18-'Ejercicio 3 - TIR'!$D$18)*(1-L98)))</f>
        <v>38574.9947359524</v>
      </c>
      <c r="N98" s="17">
        <f ca="1" t="shared" ref="N98:R98" si="730">RAND()</f>
        <v>0.982485860797571</v>
      </c>
      <c r="O98" s="18">
        <f ca="1">IF(N98&lt;=('Ejercicio 3 - TIR'!$D$18-'Ejercicio 3 - TIR'!$C$18)/('Ejercicio 3 - TIR'!$E$18-'Ejercicio 3 - TIR'!$C$18),'Ejercicio 3 - TIR'!$C$18+SQRT(('Ejercicio 3 - TIR'!$E$18-'Ejercicio 3 - TIR'!$C$18)*('Ejercicio 3 - TIR'!$D$18-'Ejercicio 3 - TIR'!$C$18)*N98),'Ejercicio 3 - TIR'!$E$18-SQRT(('Ejercicio 3 - TIR'!$E$18-'Ejercicio 3 - TIR'!$C$18)*('Ejercicio 3 - TIR'!$E$18-'Ejercicio 3 - TIR'!$D$18)*(1-N98)))</f>
        <v>43853.8933556679</v>
      </c>
      <c r="P98" s="17">
        <f ca="1" t="shared" si="730"/>
        <v>0.250176174476383</v>
      </c>
      <c r="Q98" s="19">
        <f ca="1">IF(P98&lt;=('Ejercicio 3 - TIR'!$D$22-'Ejercicio 3 - TIR'!$C$22)/('Ejercicio 3 - TIR'!$E$22-'Ejercicio 3 - TIR'!$C$22),'Ejercicio 3 - TIR'!$C$22+SQRT(('Ejercicio 3 - TIR'!$E$22-'Ejercicio 3 - TIR'!$C$22)*('Ejercicio 3 - TIR'!$D$22-'Ejercicio 3 - TIR'!$C$22)*P98),'Ejercicio 3 - TIR'!$E$22-SQRT(('Ejercicio 3 - TIR'!$E$22-'Ejercicio 3 - TIR'!$C$22)*('Ejercicio 3 - TIR'!$E$22-'Ejercicio 3 - TIR'!$D$22)*(1-P98)))</f>
        <v>0.141220676569268</v>
      </c>
      <c r="R98" s="17">
        <f ca="1" t="shared" si="730"/>
        <v>0.572532524921841</v>
      </c>
      <c r="S98" s="19">
        <f ca="1">IF(R98&lt;=('Ejercicio 3 - TIR'!$D$23-'Ejercicio 3 - TIR'!$C$23)/('Ejercicio 3 - TIR'!$E$23-'Ejercicio 3 - TIR'!$C$23),'Ejercicio 3 - TIR'!$C$23+SQRT(('Ejercicio 3 - TIR'!$E$23-'Ejercicio 3 - TIR'!$C$23)*('Ejercicio 3 - TIR'!$D$23-'Ejercicio 3 - TIR'!$C$23)*R98),'Ejercicio 3 - TIR'!$E$23-SQRT(('Ejercicio 3 - TIR'!$E$23-'Ejercicio 3 - TIR'!$C$23)*('Ejercicio 3 - TIR'!$E$23-'Ejercicio 3 - TIR'!$D$23)*(1-R98)))</f>
        <v>0.15226119225452</v>
      </c>
      <c r="T98" s="17">
        <f ca="1" t="shared" ref="T98:X98" si="731">RAND()</f>
        <v>0.706066621999927</v>
      </c>
      <c r="U98" s="19">
        <f ca="1">IF(T98&lt;=('Ejercicio 3 - TIR'!$D$24-'Ejercicio 3 - TIR'!$C$24)/('Ejercicio 3 - TIR'!$E$24-'Ejercicio 3 - TIR'!$C$24),'Ejercicio 3 - TIR'!$C$24+SQRT(('Ejercicio 3 - TIR'!$E$24-'Ejercicio 3 - TIR'!$C$24)*('Ejercicio 3 - TIR'!$D$24-'Ejercicio 3 - TIR'!$C$24)*T98),'Ejercicio 3 - TIR'!$E$24-SQRT(('Ejercicio 3 - TIR'!$E$24-'Ejercicio 3 - TIR'!$C$24)*('Ejercicio 3 - TIR'!$E$24-'Ejercicio 3 - TIR'!$D$24)*(1-T98)))</f>
        <v>0.191311788860227</v>
      </c>
      <c r="V98" s="17">
        <f ca="1" t="shared" si="731"/>
        <v>0.213560576332943</v>
      </c>
      <c r="W98" s="19">
        <f ca="1">IF(V98&lt;=('Ejercicio 3 - TIR'!$D$25-'Ejercicio 3 - TIR'!$C$25)/('Ejercicio 3 - TIR'!$E$25-'Ejercicio 3 - TIR'!$C$25),'Ejercicio 3 - TIR'!$C$25+SQRT(('Ejercicio 3 - TIR'!$E$25-'Ejercicio 3 - TIR'!$C$25)*('Ejercicio 3 - TIR'!$D$25-'Ejercicio 3 - TIR'!$C$25)*V98),'Ejercicio 3 - TIR'!$E$25-SQRT(('Ejercicio 3 - TIR'!$E$25-'Ejercicio 3 - TIR'!$C$25)*('Ejercicio 3 - TIR'!$E$25-'Ejercicio 3 - TIR'!$D$25)*(1-V98)))</f>
        <v>0.1972911771394</v>
      </c>
      <c r="X98" s="17">
        <f ca="1" t="shared" si="731"/>
        <v>0.476473488303572</v>
      </c>
      <c r="Y98" s="19">
        <f ca="1">IF(X98&lt;=('Ejercicio 3 - TIR'!$D$26-'Ejercicio 3 - TIR'!$C$26)/('Ejercicio 3 - TIR'!$E$26-'Ejercicio 3 - TIR'!$C$26),'Ejercicio 3 - TIR'!$C$26+SQRT(('Ejercicio 3 - TIR'!$E$26-'Ejercicio 3 - TIR'!$C$26)*('Ejercicio 3 - TIR'!$D$26-'Ejercicio 3 - TIR'!$C$26)*X98),'Ejercicio 3 - TIR'!$E$26-SQRT(('Ejercicio 3 - TIR'!$E$26-'Ejercicio 3 - TIR'!$C$26)*('Ejercicio 3 - TIR'!$E$26-'Ejercicio 3 - TIR'!$D$26)*(1-X98)))</f>
        <v>0.226830053948112</v>
      </c>
      <c r="Z98" s="17">
        <f ca="1" t="shared" si="480"/>
        <v>1.14122067656927</v>
      </c>
      <c r="AA98" s="17">
        <f ca="1" t="shared" si="481"/>
        <v>1.31498429740922</v>
      </c>
      <c r="AB98" s="17">
        <f ca="1" t="shared" si="482"/>
        <v>1.56655629566968</v>
      </c>
      <c r="AC98" s="17">
        <f ca="1" t="shared" si="483"/>
        <v>1.87562403129749</v>
      </c>
      <c r="AD98" s="17">
        <f ca="1" t="shared" si="484"/>
        <v>2.30107193150307</v>
      </c>
      <c r="AE98" s="16">
        <f ca="1" t="shared" si="485"/>
        <v>4949.63004850493</v>
      </c>
      <c r="AF98" s="16">
        <f ca="1" t="shared" si="486"/>
        <v>5703.26662090909</v>
      </c>
      <c r="AG98" s="16">
        <f ca="1" t="shared" si="487"/>
        <v>6794.36876050203</v>
      </c>
      <c r="AH98" s="16">
        <f ca="1" t="shared" si="488"/>
        <v>8134.83777118064</v>
      </c>
      <c r="AI98" s="16">
        <f ca="1" t="shared" si="489"/>
        <v>9980.06346167668</v>
      </c>
      <c r="AJ98" s="18">
        <f ca="1" t="shared" si="490"/>
        <v>49005.8001087996</v>
      </c>
      <c r="AK98" s="18">
        <f ca="1" t="shared" si="491"/>
        <v>43607.7403867559</v>
      </c>
      <c r="AL98" s="18">
        <f ca="1" t="shared" si="492"/>
        <v>60204.6557412263</v>
      </c>
      <c r="AM98" s="18">
        <f ca="1" t="shared" si="493"/>
        <v>72352.1871339266</v>
      </c>
      <c r="AN98" s="18">
        <f ca="1" t="shared" si="494"/>
        <v>100910.963087857</v>
      </c>
      <c r="AO98" s="18">
        <f ca="1">C98/'Ejercicio 3 - TIR'!$D$7</f>
        <v>13861.6270632158</v>
      </c>
      <c r="AP98" s="18">
        <f ca="1" t="shared" si="495"/>
        <v>35144.1730455838</v>
      </c>
      <c r="AQ98" s="18">
        <f ca="1" t="shared" si="496"/>
        <v>29746.1133235401</v>
      </c>
      <c r="AR98" s="18">
        <f ca="1" t="shared" si="497"/>
        <v>46343.0286780105</v>
      </c>
      <c r="AS98" s="18">
        <f ca="1" t="shared" si="498"/>
        <v>58490.5600707108</v>
      </c>
      <c r="AT98" s="18">
        <f ca="1" t="shared" si="499"/>
        <v>87049.3360246409</v>
      </c>
      <c r="AU98" s="18">
        <f ca="1">AP98*'Ejercicio 3 - TIR'!$D$5</f>
        <v>17572.0865227919</v>
      </c>
      <c r="AV98" s="18">
        <f ca="1">AQ98*'Ejercicio 3 - TIR'!$D$5</f>
        <v>14873.0566617701</v>
      </c>
      <c r="AW98" s="18">
        <f ca="1">AR98*'Ejercicio 3 - TIR'!$D$5</f>
        <v>23171.5143390053</v>
      </c>
      <c r="AX98" s="18">
        <f ca="1">AS98*'Ejercicio 3 - TIR'!$D$5</f>
        <v>29245.2800353554</v>
      </c>
      <c r="AY98" s="18">
        <f ca="1">AT98*'Ejercicio 3 - TIR'!$D$5</f>
        <v>43524.6680123204</v>
      </c>
      <c r="AZ98" s="18">
        <f ca="1" t="shared" ref="AZ98:BD98" si="732">AJ98-AU98-AE98</f>
        <v>26484.0835375027</v>
      </c>
      <c r="BA98" s="18">
        <f ca="1" t="shared" si="732"/>
        <v>23031.4171040767</v>
      </c>
      <c r="BB98" s="18">
        <f ca="1" t="shared" si="732"/>
        <v>30238.772641719</v>
      </c>
      <c r="BC98" s="18">
        <f ca="1" t="shared" si="732"/>
        <v>34972.0693273905</v>
      </c>
      <c r="BD98" s="18">
        <f ca="1" t="shared" si="732"/>
        <v>47406.2316138595</v>
      </c>
      <c r="BE98" s="18">
        <f ca="1" t="shared" ref="BE98:BI98" si="733">AZ98/Z98</f>
        <v>23206.8031023755</v>
      </c>
      <c r="BF98" s="18">
        <f ca="1" t="shared" si="733"/>
        <v>17514.5947745941</v>
      </c>
      <c r="BG98" s="18">
        <f ca="1" t="shared" si="733"/>
        <v>19302.7041066484</v>
      </c>
      <c r="BH98" s="18">
        <f ca="1" t="shared" si="733"/>
        <v>18645.5647527602</v>
      </c>
      <c r="BI98" s="18">
        <f ca="1" t="shared" si="733"/>
        <v>20601.8034311919</v>
      </c>
      <c r="BJ98" s="18">
        <f ca="1" t="shared" si="502"/>
        <v>80650.0510592895</v>
      </c>
      <c r="BK98" s="18">
        <f ca="1" t="shared" si="503"/>
        <v>31896.6009601292</v>
      </c>
      <c r="BL98" s="18">
        <f ca="1" t="shared" si="504"/>
        <v>112546.652019419</v>
      </c>
      <c r="BM98" s="18">
        <f ca="1">BK98*'Ejercicio 3 - TIR'!$D$5</f>
        <v>15948.3004800646</v>
      </c>
      <c r="BN98" s="18">
        <f ca="1" t="shared" si="505"/>
        <v>96598.3515393541</v>
      </c>
      <c r="BO98" s="18">
        <f ca="1" t="shared" si="506"/>
        <v>41979.7183290378</v>
      </c>
      <c r="BP98" s="18">
        <f ca="1" t="shared" si="507"/>
        <v>-104357.040113509</v>
      </c>
      <c r="BQ98" s="18">
        <f ca="1" t="shared" ref="BQ98:BT98" si="734">BE98</f>
        <v>23206.8031023755</v>
      </c>
      <c r="BR98" s="18">
        <f ca="1" t="shared" si="734"/>
        <v>17514.5947745941</v>
      </c>
      <c r="BS98" s="18">
        <f ca="1" t="shared" si="734"/>
        <v>19302.7041066484</v>
      </c>
      <c r="BT98" s="18">
        <f ca="1" t="shared" si="734"/>
        <v>18645.5647527602</v>
      </c>
      <c r="BU98" s="18">
        <f ca="1" t="shared" si="509"/>
        <v>62581.5217602298</v>
      </c>
      <c r="BV98" s="20">
        <f ca="1" t="shared" si="510"/>
        <v>9.14404351507894</v>
      </c>
    </row>
    <row r="99" ht="15" customHeight="1" spans="1:74">
      <c r="A99" s="16">
        <v>98</v>
      </c>
      <c r="B99" s="17">
        <f ca="1" t="shared" ref="B99:F99" si="735">RAND()</f>
        <v>0.263425075864615</v>
      </c>
      <c r="C99" s="18">
        <f ca="1">IF(B99&lt;=('Ejercicio 3 - TIR'!$D$13-'Ejercicio 3 - TIR'!$C$13)/('Ejercicio 3 - TIR'!$E$13-'Ejercicio 3 - TIR'!$C$13),'Ejercicio 3 - TIR'!$C$13+SQRT(('Ejercicio 3 - TIR'!$E$13-'Ejercicio 3 - TIR'!$C$13)*('Ejercicio 3 - TIR'!$D$13-'Ejercicio 3 - TIR'!$C$13)*B99),'Ejercicio 3 - TIR'!$E$13-SQRT(('Ejercicio 3 - TIR'!$E$13-'Ejercicio 3 - TIR'!$C$13)*('Ejercicio 3 - TIR'!$E$13-'Ejercicio 3 - TIR'!$D$13)*(1-B99)))</f>
        <v>70269.7139441535</v>
      </c>
      <c r="D99" s="17">
        <f ca="1" t="shared" si="735"/>
        <v>0.143443821355375</v>
      </c>
      <c r="E99" s="18">
        <f ca="1">IF(D99&lt;=('Ejercicio 3 - TIR'!$D$14-'Ejercicio 3 - TIR'!$C$14)/('Ejercicio 3 - TIR'!$E$14-'Ejercicio 3 - TIR'!$C$14),'Ejercicio 3 - TIR'!$C$14+SQRT(('Ejercicio 3 - TIR'!$E$14-'Ejercicio 3 - TIR'!$C$14)*('Ejercicio 3 - TIR'!$D$14-'Ejercicio 3 - TIR'!$C$14)*D99),'Ejercicio 3 - TIR'!$E$14-SQRT(('Ejercicio 3 - TIR'!$E$14-'Ejercicio 3 - TIR'!$C$14)*('Ejercicio 3 - TIR'!$E$14-'Ejercicio 3 - TIR'!$D$14)*(1-D99)))</f>
        <v>28279.9827136211</v>
      </c>
      <c r="F99" s="17">
        <f ca="1" t="shared" si="735"/>
        <v>0.250413201016324</v>
      </c>
      <c r="G99" s="18">
        <f ca="1">IF(F99&lt;=('Ejercicio 3 - TIR'!$D$18-'Ejercicio 3 - TIR'!$C$18)/('Ejercicio 3 - TIR'!$E$18-'Ejercicio 3 - TIR'!$C$18),'Ejercicio 3 - TIR'!$C$18+SQRT(('Ejercicio 3 - TIR'!$E$18-'Ejercicio 3 - TIR'!$C$18)*('Ejercicio 3 - TIR'!$D$18-'Ejercicio 3 - TIR'!$C$18)*F99),'Ejercicio 3 - TIR'!$E$18-SQRT(('Ejercicio 3 - TIR'!$E$18-'Ejercicio 3 - TIR'!$C$18)*('Ejercicio 3 - TIR'!$E$18-'Ejercicio 3 - TIR'!$D$18)*(1-F99)))</f>
        <v>36128.7829258711</v>
      </c>
      <c r="H99" s="17">
        <f ca="1" t="shared" ref="H99:L99" si="736">RAND()</f>
        <v>0.300366116856637</v>
      </c>
      <c r="I99" s="18">
        <f ca="1">IF(H99&lt;=('Ejercicio 3 - TIR'!$D$18-'Ejercicio 3 - TIR'!$C$18)/('Ejercicio 3 - TIR'!$E$18-'Ejercicio 3 - TIR'!$C$18),'Ejercicio 3 - TIR'!$C$18+SQRT(('Ejercicio 3 - TIR'!$E$18-'Ejercicio 3 - TIR'!$C$18)*('Ejercicio 3 - TIR'!$D$18-'Ejercicio 3 - TIR'!$C$18)*H99),'Ejercicio 3 - TIR'!$E$18-SQRT(('Ejercicio 3 - TIR'!$E$18-'Ejercicio 3 - TIR'!$C$18)*('Ejercicio 3 - TIR'!$E$18-'Ejercicio 3 - TIR'!$D$18)*(1-H99)))</f>
        <v>36712.2959952981</v>
      </c>
      <c r="J99" s="17">
        <f ca="1" t="shared" si="736"/>
        <v>0.640026482511591</v>
      </c>
      <c r="K99" s="18">
        <f ca="1">IF(J99&lt;=('Ejercicio 3 - TIR'!$D$18-'Ejercicio 3 - TIR'!$C$18)/('Ejercicio 3 - TIR'!$E$18-'Ejercicio 3 - TIR'!$C$18),'Ejercicio 3 - TIR'!$C$18+SQRT(('Ejercicio 3 - TIR'!$E$18-'Ejercicio 3 - TIR'!$C$18)*('Ejercicio 3 - TIR'!$D$18-'Ejercicio 3 - TIR'!$C$18)*J99),'Ejercicio 3 - TIR'!$E$18-SQRT(('Ejercicio 3 - TIR'!$E$18-'Ejercicio 3 - TIR'!$C$18)*('Ejercicio 3 - TIR'!$E$18-'Ejercicio 3 - TIR'!$D$18)*(1-J99)))</f>
        <v>39798.1616835373</v>
      </c>
      <c r="L99" s="17">
        <f ca="1" t="shared" si="736"/>
        <v>0.600491614679976</v>
      </c>
      <c r="M99" s="18">
        <f ca="1">IF(L99&lt;=('Ejercicio 3 - TIR'!$D$18-'Ejercicio 3 - TIR'!$C$18)/('Ejercicio 3 - TIR'!$E$18-'Ejercicio 3 - TIR'!$C$18),'Ejercicio 3 - TIR'!$C$18+SQRT(('Ejercicio 3 - TIR'!$E$18-'Ejercicio 3 - TIR'!$C$18)*('Ejercicio 3 - TIR'!$D$18-'Ejercicio 3 - TIR'!$C$18)*L99),'Ejercicio 3 - TIR'!$E$18-SQRT(('Ejercicio 3 - TIR'!$E$18-'Ejercicio 3 - TIR'!$C$18)*('Ejercicio 3 - TIR'!$E$18-'Ejercicio 3 - TIR'!$D$18)*(1-L99)))</f>
        <v>39490.718740011</v>
      </c>
      <c r="N99" s="17">
        <f ca="1" t="shared" ref="N99:R99" si="737">RAND()</f>
        <v>0.715645956840822</v>
      </c>
      <c r="O99" s="18">
        <f ca="1">IF(N99&lt;=('Ejercicio 3 - TIR'!$D$18-'Ejercicio 3 - TIR'!$C$18)/('Ejercicio 3 - TIR'!$E$18-'Ejercicio 3 - TIR'!$C$18),'Ejercicio 3 - TIR'!$C$18+SQRT(('Ejercicio 3 - TIR'!$E$18-'Ejercicio 3 - TIR'!$C$18)*('Ejercicio 3 - TIR'!$D$18-'Ejercicio 3 - TIR'!$C$18)*N99),'Ejercicio 3 - TIR'!$E$18-SQRT(('Ejercicio 3 - TIR'!$E$18-'Ejercicio 3 - TIR'!$C$18)*('Ejercicio 3 - TIR'!$E$18-'Ejercicio 3 - TIR'!$D$18)*(1-N99)))</f>
        <v>40381.9318717738</v>
      </c>
      <c r="P99" s="17">
        <f ca="1" t="shared" si="737"/>
        <v>0.867760932745291</v>
      </c>
      <c r="Q99" s="19">
        <f ca="1">IF(P99&lt;=('Ejercicio 3 - TIR'!$D$22-'Ejercicio 3 - TIR'!$C$22)/('Ejercicio 3 - TIR'!$E$22-'Ejercicio 3 - TIR'!$C$22),'Ejercicio 3 - TIR'!$C$22+SQRT(('Ejercicio 3 - TIR'!$E$22-'Ejercicio 3 - TIR'!$C$22)*('Ejercicio 3 - TIR'!$D$22-'Ejercicio 3 - TIR'!$C$22)*P99),'Ejercicio 3 - TIR'!$E$22-SQRT(('Ejercicio 3 - TIR'!$E$22-'Ejercicio 3 - TIR'!$C$22)*('Ejercicio 3 - TIR'!$E$22-'Ejercicio 3 - TIR'!$D$22)*(1-P99)))</f>
        <v>0.164571768699605</v>
      </c>
      <c r="R99" s="17">
        <f ca="1" t="shared" si="737"/>
        <v>0.0334720106190411</v>
      </c>
      <c r="S99" s="19">
        <f ca="1">IF(R99&lt;=('Ejercicio 3 - TIR'!$D$23-'Ejercicio 3 - TIR'!$C$23)/('Ejercicio 3 - TIR'!$E$23-'Ejercicio 3 - TIR'!$C$23),'Ejercicio 3 - TIR'!$C$23+SQRT(('Ejercicio 3 - TIR'!$E$23-'Ejercicio 3 - TIR'!$C$23)*('Ejercicio 3 - TIR'!$D$23-'Ejercicio 3 - TIR'!$C$23)*R99),'Ejercicio 3 - TIR'!$E$23-SQRT(('Ejercicio 3 - TIR'!$E$23-'Ejercicio 3 - TIR'!$C$23)*('Ejercicio 3 - TIR'!$E$23-'Ejercicio 3 - TIR'!$D$23)*(1-R99)))</f>
        <v>0.127762062813085</v>
      </c>
      <c r="T99" s="17">
        <f ca="1" t="shared" ref="T99:X99" si="738">RAND()</f>
        <v>0.504726815665794</v>
      </c>
      <c r="U99" s="19">
        <f ca="1">IF(T99&lt;=('Ejercicio 3 - TIR'!$D$24-'Ejercicio 3 - TIR'!$C$24)/('Ejercicio 3 - TIR'!$E$24-'Ejercicio 3 - TIR'!$C$24),'Ejercicio 3 - TIR'!$C$24+SQRT(('Ejercicio 3 - TIR'!$E$24-'Ejercicio 3 - TIR'!$C$24)*('Ejercicio 3 - TIR'!$D$24-'Ejercicio 3 - TIR'!$C$24)*T99),'Ejercicio 3 - TIR'!$E$24-SQRT(('Ejercicio 3 - TIR'!$E$24-'Ejercicio 3 - TIR'!$C$24)*('Ejercicio 3 - TIR'!$E$24-'Ejercicio 3 - TIR'!$D$24)*(1-T99)))</f>
        <v>0.182760707362575</v>
      </c>
      <c r="V99" s="17">
        <f ca="1" t="shared" si="738"/>
        <v>0.572608540792203</v>
      </c>
      <c r="W99" s="19">
        <f ca="1">IF(V99&lt;=('Ejercicio 3 - TIR'!$D$25-'Ejercicio 3 - TIR'!$C$25)/('Ejercicio 3 - TIR'!$E$25-'Ejercicio 3 - TIR'!$C$25),'Ejercicio 3 - TIR'!$C$25+SQRT(('Ejercicio 3 - TIR'!$E$25-'Ejercicio 3 - TIR'!$C$25)*('Ejercicio 3 - TIR'!$D$25-'Ejercicio 3 - TIR'!$C$25)*V99),'Ejercicio 3 - TIR'!$E$25-SQRT(('Ejercicio 3 - TIR'!$E$25-'Ejercicio 3 - TIR'!$C$25)*('Ejercicio 3 - TIR'!$E$25-'Ejercicio 3 - TIR'!$D$25)*(1-V99)))</f>
        <v>0.211323519973668</v>
      </c>
      <c r="X99" s="17">
        <f ca="1" t="shared" si="738"/>
        <v>0.794411328617495</v>
      </c>
      <c r="Y99" s="19">
        <f ca="1">IF(X99&lt;=('Ejercicio 3 - TIR'!$D$26-'Ejercicio 3 - TIR'!$C$26)/('Ejercicio 3 - TIR'!$E$26-'Ejercicio 3 - TIR'!$C$26),'Ejercicio 3 - TIR'!$C$26+SQRT(('Ejercicio 3 - TIR'!$E$26-'Ejercicio 3 - TIR'!$C$26)*('Ejercicio 3 - TIR'!$D$26-'Ejercicio 3 - TIR'!$C$26)*X99),'Ejercicio 3 - TIR'!$E$26-SQRT(('Ejercicio 3 - TIR'!$E$26-'Ejercicio 3 - TIR'!$C$26)*('Ejercicio 3 - TIR'!$E$26-'Ejercicio 3 - TIR'!$D$26)*(1-X99)))</f>
        <v>0.246680653885985</v>
      </c>
      <c r="Z99" s="17">
        <f ca="1" t="shared" si="480"/>
        <v>1.16457176869961</v>
      </c>
      <c r="AA99" s="17">
        <f ca="1" t="shared" si="481"/>
        <v>1.31335986016255</v>
      </c>
      <c r="AB99" s="17">
        <f ca="1" t="shared" si="482"/>
        <v>1.55339043722747</v>
      </c>
      <c r="AC99" s="17">
        <f ca="1" t="shared" si="483"/>
        <v>1.88165837231581</v>
      </c>
      <c r="AD99" s="17">
        <f ca="1" t="shared" si="484"/>
        <v>2.34582708998872</v>
      </c>
      <c r="AE99" s="16">
        <f ca="1" t="shared" si="485"/>
        <v>4654.08677397489</v>
      </c>
      <c r="AF99" s="16">
        <f ca="1" t="shared" si="486"/>
        <v>5248.70250072902</v>
      </c>
      <c r="AG99" s="16">
        <f ca="1" t="shared" si="487"/>
        <v>6207.95908249797</v>
      </c>
      <c r="AH99" s="16">
        <f ca="1" t="shared" si="488"/>
        <v>7519.84684766394</v>
      </c>
      <c r="AI99" s="16">
        <f ca="1" t="shared" si="489"/>
        <v>9374.84758516814</v>
      </c>
      <c r="AJ99" s="18">
        <f ca="1" t="shared" si="490"/>
        <v>42074.5606329458</v>
      </c>
      <c r="AK99" s="18">
        <f ca="1" t="shared" si="491"/>
        <v>48216.4559346309</v>
      </c>
      <c r="AL99" s="18">
        <f ca="1" t="shared" si="492"/>
        <v>61822.0837784395</v>
      </c>
      <c r="AM99" s="18">
        <f ca="1" t="shared" si="493"/>
        <v>74308.0415459107</v>
      </c>
      <c r="AN99" s="18">
        <f ca="1" t="shared" si="494"/>
        <v>94729.0297308858</v>
      </c>
      <c r="AO99" s="18">
        <f ca="1">C99/'Ejercicio 3 - TIR'!$D$7</f>
        <v>14053.9427888307</v>
      </c>
      <c r="AP99" s="18">
        <f ca="1" t="shared" si="495"/>
        <v>28020.6178441151</v>
      </c>
      <c r="AQ99" s="18">
        <f ca="1" t="shared" si="496"/>
        <v>34162.5131458002</v>
      </c>
      <c r="AR99" s="18">
        <f ca="1" t="shared" si="497"/>
        <v>47768.1409896088</v>
      </c>
      <c r="AS99" s="18">
        <f ca="1" t="shared" si="498"/>
        <v>60254.09875708</v>
      </c>
      <c r="AT99" s="18">
        <f ca="1" t="shared" si="499"/>
        <v>80675.0869420551</v>
      </c>
      <c r="AU99" s="18">
        <f ca="1">AP99*'Ejercicio 3 - TIR'!$D$5</f>
        <v>14010.3089220575</v>
      </c>
      <c r="AV99" s="18">
        <f ca="1">AQ99*'Ejercicio 3 - TIR'!$D$5</f>
        <v>17081.2565729001</v>
      </c>
      <c r="AW99" s="18">
        <f ca="1">AR99*'Ejercicio 3 - TIR'!$D$5</f>
        <v>23884.0704948044</v>
      </c>
      <c r="AX99" s="18">
        <f ca="1">AS99*'Ejercicio 3 - TIR'!$D$5</f>
        <v>30127.04937854</v>
      </c>
      <c r="AY99" s="18">
        <f ca="1">AT99*'Ejercicio 3 - TIR'!$D$5</f>
        <v>40337.5434710275</v>
      </c>
      <c r="AZ99" s="18">
        <f ca="1" t="shared" ref="AZ99:BD99" si="739">AJ99-AU99-AE99</f>
        <v>23410.1649369133</v>
      </c>
      <c r="BA99" s="18">
        <f ca="1" t="shared" si="739"/>
        <v>25886.4968610018</v>
      </c>
      <c r="BB99" s="18">
        <f ca="1" t="shared" si="739"/>
        <v>31730.0542011372</v>
      </c>
      <c r="BC99" s="18">
        <f ca="1" t="shared" si="739"/>
        <v>36661.1453197068</v>
      </c>
      <c r="BD99" s="18">
        <f ca="1" t="shared" si="739"/>
        <v>45016.6386746901</v>
      </c>
      <c r="BE99" s="18">
        <f ca="1" t="shared" ref="BE99:BI99" si="740">AZ99/Z99</f>
        <v>20101.9512632131</v>
      </c>
      <c r="BF99" s="18">
        <f ca="1" t="shared" si="740"/>
        <v>19710.1324977283</v>
      </c>
      <c r="BG99" s="18">
        <f ca="1" t="shared" si="740"/>
        <v>20426.3226042319</v>
      </c>
      <c r="BH99" s="18">
        <f ca="1" t="shared" si="740"/>
        <v>19483.4226335075</v>
      </c>
      <c r="BI99" s="18">
        <f ca="1" t="shared" si="740"/>
        <v>19190.0924270197</v>
      </c>
      <c r="BJ99" s="18">
        <f ca="1" t="shared" si="502"/>
        <v>66339.9495540249</v>
      </c>
      <c r="BK99" s="18">
        <f ca="1" t="shared" si="503"/>
        <v>32968.1197151906</v>
      </c>
      <c r="BL99" s="18">
        <f ca="1" t="shared" si="504"/>
        <v>99308.0692692156</v>
      </c>
      <c r="BM99" s="18">
        <f ca="1">BK99*'Ejercicio 3 - TIR'!$D$5</f>
        <v>16484.0598575953</v>
      </c>
      <c r="BN99" s="18">
        <f ca="1" t="shared" si="505"/>
        <v>82824.0094116203</v>
      </c>
      <c r="BO99" s="18">
        <f ca="1" t="shared" si="506"/>
        <v>35306.9541080364</v>
      </c>
      <c r="BP99" s="18">
        <f ca="1" t="shared" si="507"/>
        <v>-98549.6966577746</v>
      </c>
      <c r="BQ99" s="18">
        <f ca="1" t="shared" ref="BQ99:BT99" si="741">BE99</f>
        <v>20101.9512632131</v>
      </c>
      <c r="BR99" s="18">
        <f ca="1" t="shared" si="741"/>
        <v>19710.1324977283</v>
      </c>
      <c r="BS99" s="18">
        <f ca="1" t="shared" si="741"/>
        <v>20426.3226042319</v>
      </c>
      <c r="BT99" s="18">
        <f ca="1" t="shared" si="741"/>
        <v>19483.4226335075</v>
      </c>
      <c r="BU99" s="18">
        <f ca="1" t="shared" si="509"/>
        <v>54497.0465350561</v>
      </c>
      <c r="BV99" s="20">
        <f ca="1" t="shared" si="510"/>
        <v>9.49148401943456</v>
      </c>
    </row>
    <row r="100" ht="15" customHeight="1" spans="1:74">
      <c r="A100" s="16">
        <v>99</v>
      </c>
      <c r="B100" s="17">
        <f ca="1" t="shared" ref="B100:F100" si="742">RAND()</f>
        <v>0.920916148803355</v>
      </c>
      <c r="C100" s="18">
        <f ca="1">IF(B100&lt;=('Ejercicio 3 - TIR'!$D$13-'Ejercicio 3 - TIR'!$C$13)/('Ejercicio 3 - TIR'!$E$13-'Ejercicio 3 - TIR'!$C$13),'Ejercicio 3 - TIR'!$C$13+SQRT(('Ejercicio 3 - TIR'!$E$13-'Ejercicio 3 - TIR'!$C$13)*('Ejercicio 3 - TIR'!$D$13-'Ejercicio 3 - TIR'!$C$13)*B100),'Ejercicio 3 - TIR'!$E$13-SQRT(('Ejercicio 3 - TIR'!$E$13-'Ejercicio 3 - TIR'!$C$13)*('Ejercicio 3 - TIR'!$E$13-'Ejercicio 3 - TIR'!$D$13)*(1-B100)))</f>
        <v>90258.3050019017</v>
      </c>
      <c r="D100" s="17">
        <f ca="1" t="shared" si="742"/>
        <v>0.123495146088408</v>
      </c>
      <c r="E100" s="18">
        <f ca="1">IF(D100&lt;=('Ejercicio 3 - TIR'!$D$14-'Ejercicio 3 - TIR'!$C$14)/('Ejercicio 3 - TIR'!$E$14-'Ejercicio 3 - TIR'!$C$14),'Ejercicio 3 - TIR'!$C$14+SQRT(('Ejercicio 3 - TIR'!$E$14-'Ejercicio 3 - TIR'!$C$14)*('Ejercicio 3 - TIR'!$D$14-'Ejercicio 3 - TIR'!$C$14)*D100),'Ejercicio 3 - TIR'!$E$14-SQRT(('Ejercicio 3 - TIR'!$E$14-'Ejercicio 3 - TIR'!$C$14)*('Ejercicio 3 - TIR'!$E$14-'Ejercicio 3 - TIR'!$D$14)*(1-D100)))</f>
        <v>28043.3757501548</v>
      </c>
      <c r="F100" s="17">
        <f ca="1" t="shared" si="742"/>
        <v>0.0246443088854686</v>
      </c>
      <c r="G100" s="18">
        <f ca="1">IF(F100&lt;=('Ejercicio 3 - TIR'!$D$18-'Ejercicio 3 - TIR'!$C$18)/('Ejercicio 3 - TIR'!$E$18-'Ejercicio 3 - TIR'!$C$18),'Ejercicio 3 - TIR'!$C$18+SQRT(('Ejercicio 3 - TIR'!$E$18-'Ejercicio 3 - TIR'!$C$18)*('Ejercicio 3 - TIR'!$D$18-'Ejercicio 3 - TIR'!$C$18)*F100),'Ejercicio 3 - TIR'!$E$18-SQRT(('Ejercicio 3 - TIR'!$E$18-'Ejercicio 3 - TIR'!$C$18)*('Ejercicio 3 - TIR'!$E$18-'Ejercicio 3 - TIR'!$D$18)*(1-F100)))</f>
        <v>31922.6664642679</v>
      </c>
      <c r="H100" s="17">
        <f ca="1" t="shared" ref="H100:L100" si="743">RAND()</f>
        <v>0.726622474560961</v>
      </c>
      <c r="I100" s="18">
        <f ca="1">IF(H100&lt;=('Ejercicio 3 - TIR'!$D$18-'Ejercicio 3 - TIR'!$C$18)/('Ejercicio 3 - TIR'!$E$18-'Ejercicio 3 - TIR'!$C$18),'Ejercicio 3 - TIR'!$C$18+SQRT(('Ejercicio 3 - TIR'!$E$18-'Ejercicio 3 - TIR'!$C$18)*('Ejercicio 3 - TIR'!$D$18-'Ejercicio 3 - TIR'!$C$18)*H100),'Ejercicio 3 - TIR'!$E$18-SQRT(('Ejercicio 3 - TIR'!$E$18-'Ejercicio 3 - TIR'!$C$18)*('Ejercicio 3 - TIR'!$E$18-'Ejercicio 3 - TIR'!$D$18)*(1-H100)))</f>
        <v>40471.9414305988</v>
      </c>
      <c r="J100" s="17">
        <f ca="1" t="shared" si="743"/>
        <v>0.136909364529793</v>
      </c>
      <c r="K100" s="18">
        <f ca="1">IF(J100&lt;=('Ejercicio 3 - TIR'!$D$18-'Ejercicio 3 - TIR'!$C$18)/('Ejercicio 3 - TIR'!$E$18-'Ejercicio 3 - TIR'!$C$18),'Ejercicio 3 - TIR'!$C$18+SQRT(('Ejercicio 3 - TIR'!$E$18-'Ejercicio 3 - TIR'!$C$18)*('Ejercicio 3 - TIR'!$D$18-'Ejercicio 3 - TIR'!$C$18)*J100),'Ejercicio 3 - TIR'!$E$18-SQRT(('Ejercicio 3 - TIR'!$E$18-'Ejercicio 3 - TIR'!$C$18)*('Ejercicio 3 - TIR'!$E$18-'Ejercicio 3 - TIR'!$D$18)*(1-J100)))</f>
        <v>34531.7110101449</v>
      </c>
      <c r="L100" s="17">
        <f ca="1" t="shared" si="743"/>
        <v>0.0209644704542633</v>
      </c>
      <c r="M100" s="18">
        <f ca="1">IF(L100&lt;=('Ejercicio 3 - TIR'!$D$18-'Ejercicio 3 - TIR'!$C$18)/('Ejercicio 3 - TIR'!$E$18-'Ejercicio 3 - TIR'!$C$18),'Ejercicio 3 - TIR'!$C$18+SQRT(('Ejercicio 3 - TIR'!$E$18-'Ejercicio 3 - TIR'!$C$18)*('Ejercicio 3 - TIR'!$D$18-'Ejercicio 3 - TIR'!$C$18)*L100),'Ejercicio 3 - TIR'!$E$18-SQRT(('Ejercicio 3 - TIR'!$E$18-'Ejercicio 3 - TIR'!$C$18)*('Ejercicio 3 - TIR'!$E$18-'Ejercicio 3 - TIR'!$D$18)*(1-L100)))</f>
        <v>31773.3219020075</v>
      </c>
      <c r="N100" s="17">
        <f ca="1" t="shared" ref="N100:R100" si="744">RAND()</f>
        <v>0.588083103760997</v>
      </c>
      <c r="O100" s="18">
        <f ca="1">IF(N100&lt;=('Ejercicio 3 - TIR'!$D$18-'Ejercicio 3 - TIR'!$C$18)/('Ejercicio 3 - TIR'!$E$18-'Ejercicio 3 - TIR'!$C$18),'Ejercicio 3 - TIR'!$C$18+SQRT(('Ejercicio 3 - TIR'!$E$18-'Ejercicio 3 - TIR'!$C$18)*('Ejercicio 3 - TIR'!$D$18-'Ejercicio 3 - TIR'!$C$18)*N100),'Ejercicio 3 - TIR'!$E$18-SQRT(('Ejercicio 3 - TIR'!$E$18-'Ejercicio 3 - TIR'!$C$18)*('Ejercicio 3 - TIR'!$E$18-'Ejercicio 3 - TIR'!$D$18)*(1-N100)))</f>
        <v>39392.1491451185</v>
      </c>
      <c r="P100" s="17">
        <f ca="1" t="shared" si="744"/>
        <v>0.525578388148369</v>
      </c>
      <c r="Q100" s="19">
        <f ca="1">IF(P100&lt;=('Ejercicio 3 - TIR'!$D$22-'Ejercicio 3 - TIR'!$C$22)/('Ejercicio 3 - TIR'!$E$22-'Ejercicio 3 - TIR'!$C$22),'Ejercicio 3 - TIR'!$C$22+SQRT(('Ejercicio 3 - TIR'!$E$22-'Ejercicio 3 - TIR'!$C$22)*('Ejercicio 3 - TIR'!$D$22-'Ejercicio 3 - TIR'!$C$22)*P100),'Ejercicio 3 - TIR'!$E$22-SQRT(('Ejercicio 3 - TIR'!$E$22-'Ejercicio 3 - TIR'!$C$22)*('Ejercicio 3 - TIR'!$E$22-'Ejercicio 3 - TIR'!$D$22)*(1-P100)))</f>
        <v>0.150777424799773</v>
      </c>
      <c r="R100" s="17">
        <f ca="1" t="shared" si="744"/>
        <v>0.0876669795800364</v>
      </c>
      <c r="S100" s="19">
        <f ca="1">IF(R100&lt;=('Ejercicio 3 - TIR'!$D$23-'Ejercicio 3 - TIR'!$C$23)/('Ejercicio 3 - TIR'!$E$23-'Ejercicio 3 - TIR'!$C$23),'Ejercicio 3 - TIR'!$C$23+SQRT(('Ejercicio 3 - TIR'!$E$23-'Ejercicio 3 - TIR'!$C$23)*('Ejercicio 3 - TIR'!$D$23-'Ejercicio 3 - TIR'!$C$23)*R100),'Ejercicio 3 - TIR'!$E$23-SQRT(('Ejercicio 3 - TIR'!$E$23-'Ejercicio 3 - TIR'!$C$23)*('Ejercicio 3 - TIR'!$E$23-'Ejercicio 3 - TIR'!$D$23)*(1-R100)))</f>
        <v>0.132561869416773</v>
      </c>
      <c r="T100" s="17">
        <f ca="1" t="shared" ref="T100:X100" si="745">RAND()</f>
        <v>0.669084661645513</v>
      </c>
      <c r="U100" s="19">
        <f ca="1">IF(T100&lt;=('Ejercicio 3 - TIR'!$D$24-'Ejercicio 3 - TIR'!$C$24)/('Ejercicio 3 - TIR'!$E$24-'Ejercicio 3 - TIR'!$C$24),'Ejercicio 3 - TIR'!$C$24+SQRT(('Ejercicio 3 - TIR'!$E$24-'Ejercicio 3 - TIR'!$C$24)*('Ejercicio 3 - TIR'!$D$24-'Ejercicio 3 - TIR'!$C$24)*T100),'Ejercicio 3 - TIR'!$E$24-SQRT(('Ejercicio 3 - TIR'!$E$24-'Ejercicio 3 - TIR'!$C$24)*('Ejercicio 3 - TIR'!$E$24-'Ejercicio 3 - TIR'!$D$24)*(1-T100)))</f>
        <v>0.189560503496402</v>
      </c>
      <c r="V100" s="17">
        <f ca="1" t="shared" si="745"/>
        <v>0.850950722297402</v>
      </c>
      <c r="W100" s="19">
        <f ca="1">IF(V100&lt;=('Ejercicio 3 - TIR'!$D$25-'Ejercicio 3 - TIR'!$C$25)/('Ejercicio 3 - TIR'!$E$25-'Ejercicio 3 - TIR'!$C$25),'Ejercicio 3 - TIR'!$C$25+SQRT(('Ejercicio 3 - TIR'!$E$25-'Ejercicio 3 - TIR'!$C$25)*('Ejercicio 3 - TIR'!$D$25-'Ejercicio 3 - TIR'!$C$25)*V100),'Ejercicio 3 - TIR'!$E$25-SQRT(('Ejercicio 3 - TIR'!$E$25-'Ejercicio 3 - TIR'!$C$25)*('Ejercicio 3 - TIR'!$E$25-'Ejercicio 3 - TIR'!$D$25)*(1-V100)))</f>
        <v>0.227159849563563</v>
      </c>
      <c r="X100" s="17">
        <f ca="1" t="shared" si="745"/>
        <v>0.411219452814366</v>
      </c>
      <c r="Y100" s="19">
        <f ca="1">IF(X100&lt;=('Ejercicio 3 - TIR'!$D$26-'Ejercicio 3 - TIR'!$C$26)/('Ejercicio 3 - TIR'!$E$26-'Ejercicio 3 - TIR'!$C$26),'Ejercicio 3 - TIR'!$C$26+SQRT(('Ejercicio 3 - TIR'!$E$26-'Ejercicio 3 - TIR'!$C$26)*('Ejercicio 3 - TIR'!$D$26-'Ejercicio 3 - TIR'!$C$26)*X100),'Ejercicio 3 - TIR'!$E$26-SQRT(('Ejercicio 3 - TIR'!$E$26-'Ejercicio 3 - TIR'!$C$26)*('Ejercicio 3 - TIR'!$E$26-'Ejercicio 3 - TIR'!$D$26)*(1-X100)))</f>
        <v>0.223613698872843</v>
      </c>
      <c r="Z100" s="17">
        <f ca="1" t="shared" si="480"/>
        <v>1.15077742479977</v>
      </c>
      <c r="AA100" s="17">
        <f ca="1" t="shared" si="481"/>
        <v>1.30332663151385</v>
      </c>
      <c r="AB100" s="17">
        <f ca="1" t="shared" si="482"/>
        <v>1.55038588400389</v>
      </c>
      <c r="AC100" s="17">
        <f ca="1" t="shared" si="483"/>
        <v>1.90257130817968</v>
      </c>
      <c r="AD100" s="17">
        <f ca="1" t="shared" si="484"/>
        <v>2.32801231577108</v>
      </c>
      <c r="AE100" s="16">
        <f ca="1" t="shared" si="485"/>
        <v>4228.30797830074</v>
      </c>
      <c r="AF100" s="16">
        <f ca="1" t="shared" si="486"/>
        <v>4788.82038837415</v>
      </c>
      <c r="AG100" s="16">
        <f ca="1" t="shared" si="487"/>
        <v>5696.59159234818</v>
      </c>
      <c r="AH100" s="16">
        <f ca="1" t="shared" si="488"/>
        <v>6990.62848149105</v>
      </c>
      <c r="AI100" s="16">
        <f ca="1" t="shared" si="489"/>
        <v>8553.82877368311</v>
      </c>
      <c r="AJ100" s="18">
        <f ca="1" t="shared" si="490"/>
        <v>36735.8839064922</v>
      </c>
      <c r="AK100" s="18">
        <f ca="1" t="shared" si="491"/>
        <v>52748.1590955682</v>
      </c>
      <c r="AL100" s="18">
        <f ca="1" t="shared" si="492"/>
        <v>53537.4773006303</v>
      </c>
      <c r="AM100" s="18">
        <f ca="1" t="shared" si="493"/>
        <v>60451.0106163165</v>
      </c>
      <c r="AN100" s="18">
        <f ca="1" t="shared" si="494"/>
        <v>91705.4083545271</v>
      </c>
      <c r="AO100" s="18">
        <f ca="1">C100/'Ejercicio 3 - TIR'!$D$7</f>
        <v>18051.6610003803</v>
      </c>
      <c r="AP100" s="18">
        <f ca="1" t="shared" si="495"/>
        <v>18684.2229061119</v>
      </c>
      <c r="AQ100" s="18">
        <f ca="1" t="shared" si="496"/>
        <v>34696.4980951878</v>
      </c>
      <c r="AR100" s="18">
        <f ca="1" t="shared" si="497"/>
        <v>35485.81630025</v>
      </c>
      <c r="AS100" s="18">
        <f ca="1" t="shared" si="498"/>
        <v>42399.3496159362</v>
      </c>
      <c r="AT100" s="18">
        <f ca="1" t="shared" si="499"/>
        <v>73653.7473541467</v>
      </c>
      <c r="AU100" s="18">
        <f ca="1">AP100*'Ejercicio 3 - TIR'!$D$5</f>
        <v>9342.11145305596</v>
      </c>
      <c r="AV100" s="18">
        <f ca="1">AQ100*'Ejercicio 3 - TIR'!$D$5</f>
        <v>17348.2490475939</v>
      </c>
      <c r="AW100" s="18">
        <f ca="1">AR100*'Ejercicio 3 - TIR'!$D$5</f>
        <v>17742.908150125</v>
      </c>
      <c r="AX100" s="18">
        <f ca="1">AS100*'Ejercicio 3 - TIR'!$D$5</f>
        <v>21199.6748079681</v>
      </c>
      <c r="AY100" s="18">
        <f ca="1">AT100*'Ejercicio 3 - TIR'!$D$5</f>
        <v>36826.8736770734</v>
      </c>
      <c r="AZ100" s="18">
        <f ca="1" t="shared" ref="AZ100:BD100" si="746">AJ100-AU100-AE100</f>
        <v>23165.4644751355</v>
      </c>
      <c r="BA100" s="18">
        <f ca="1" t="shared" si="746"/>
        <v>30611.0896596001</v>
      </c>
      <c r="BB100" s="18">
        <f ca="1" t="shared" si="746"/>
        <v>30097.9775581571</v>
      </c>
      <c r="BC100" s="18">
        <f ca="1" t="shared" si="746"/>
        <v>32260.7073268574</v>
      </c>
      <c r="BD100" s="18">
        <f ca="1" t="shared" si="746"/>
        <v>46324.7059037706</v>
      </c>
      <c r="BE100" s="18">
        <f ca="1" t="shared" ref="BE100:BI100" si="747">AZ100/Z100</f>
        <v>20130.2736531925</v>
      </c>
      <c r="BF100" s="18">
        <f ca="1" t="shared" si="747"/>
        <v>23486.8903308179</v>
      </c>
      <c r="BG100" s="18">
        <f ca="1" t="shared" si="747"/>
        <v>19413.2169730731</v>
      </c>
      <c r="BH100" s="18">
        <f ca="1" t="shared" si="747"/>
        <v>16956.3722464223</v>
      </c>
      <c r="BI100" s="18">
        <f ca="1" t="shared" si="747"/>
        <v>19898.8233824815</v>
      </c>
      <c r="BJ100" s="18">
        <f ca="1" t="shared" si="502"/>
        <v>65285.3241221566</v>
      </c>
      <c r="BK100" s="18">
        <f ca="1" t="shared" si="503"/>
        <v>42024.4891290099</v>
      </c>
      <c r="BL100" s="18">
        <f ca="1" t="shared" si="504"/>
        <v>107309.813251167</v>
      </c>
      <c r="BM100" s="18">
        <f ca="1">BK100*'Ejercicio 3 - TIR'!$D$5</f>
        <v>21012.244564505</v>
      </c>
      <c r="BN100" s="18">
        <f ca="1" t="shared" si="505"/>
        <v>86297.5686866615</v>
      </c>
      <c r="BO100" s="18">
        <f ca="1" t="shared" si="506"/>
        <v>37069.206250345</v>
      </c>
      <c r="BP100" s="18">
        <f ca="1" t="shared" si="507"/>
        <v>-118301.680752057</v>
      </c>
      <c r="BQ100" s="18">
        <f ca="1" t="shared" ref="BQ100:BT100" si="748">BE100</f>
        <v>20130.2736531925</v>
      </c>
      <c r="BR100" s="18">
        <f ca="1" t="shared" si="748"/>
        <v>23486.8903308179</v>
      </c>
      <c r="BS100" s="18">
        <f ca="1" t="shared" si="748"/>
        <v>19413.2169730731</v>
      </c>
      <c r="BT100" s="18">
        <f ca="1" t="shared" si="748"/>
        <v>16956.3722464223</v>
      </c>
      <c r="BU100" s="18">
        <f ca="1" t="shared" si="509"/>
        <v>56968.0296328265</v>
      </c>
      <c r="BV100" s="20">
        <f ca="1" t="shared" si="510"/>
        <v>4.34703843133364</v>
      </c>
    </row>
    <row r="101" ht="15" customHeight="1" spans="1:74">
      <c r="A101" s="16">
        <v>100</v>
      </c>
      <c r="B101" s="17">
        <f ca="1" t="shared" ref="B101:F101" si="749">RAND()</f>
        <v>0.909372892890166</v>
      </c>
      <c r="C101" s="18">
        <f ca="1">IF(B101&lt;=('Ejercicio 3 - TIR'!$D$13-'Ejercicio 3 - TIR'!$C$13)/('Ejercicio 3 - TIR'!$E$13-'Ejercicio 3 - TIR'!$C$13),'Ejercicio 3 - TIR'!$C$13+SQRT(('Ejercicio 3 - TIR'!$E$13-'Ejercicio 3 - TIR'!$C$13)*('Ejercicio 3 - TIR'!$D$13-'Ejercicio 3 - TIR'!$C$13)*B101),'Ejercicio 3 - TIR'!$E$13-SQRT(('Ejercicio 3 - TIR'!$E$13-'Ejercicio 3 - TIR'!$C$13)*('Ejercicio 3 - TIR'!$E$13-'Ejercicio 3 - TIR'!$D$13)*(1-B101)))</f>
        <v>89571.5519595771</v>
      </c>
      <c r="D101" s="17">
        <f ca="1" t="shared" si="749"/>
        <v>0.90118415567159</v>
      </c>
      <c r="E101" s="18">
        <f ca="1">IF(D101&lt;=('Ejercicio 3 - TIR'!$D$14-'Ejercicio 3 - TIR'!$C$14)/('Ejercicio 3 - TIR'!$E$14-'Ejercicio 3 - TIR'!$C$14),'Ejercicio 3 - TIR'!$C$14+SQRT(('Ejercicio 3 - TIR'!$E$14-'Ejercicio 3 - TIR'!$C$14)*('Ejercicio 3 - TIR'!$D$14-'Ejercicio 3 - TIR'!$C$14)*D101),'Ejercicio 3 - TIR'!$E$14-SQRT(('Ejercicio 3 - TIR'!$E$14-'Ejercicio 3 - TIR'!$C$14)*('Ejercicio 3 - TIR'!$E$14-'Ejercicio 3 - TIR'!$D$14)*(1-D101)))</f>
        <v>36150.0160196097</v>
      </c>
      <c r="F101" s="17">
        <f ca="1" t="shared" si="749"/>
        <v>0.0933117175697753</v>
      </c>
      <c r="G101" s="18">
        <f ca="1">IF(F101&lt;=('Ejercicio 3 - TIR'!$D$18-'Ejercicio 3 - TIR'!$C$18)/('Ejercicio 3 - TIR'!$E$18-'Ejercicio 3 - TIR'!$C$18),'Ejercicio 3 - TIR'!$C$18+SQRT(('Ejercicio 3 - TIR'!$E$18-'Ejercicio 3 - TIR'!$C$18)*('Ejercicio 3 - TIR'!$D$18-'Ejercicio 3 - TIR'!$C$18)*F101),'Ejercicio 3 - TIR'!$E$18-SQRT(('Ejercicio 3 - TIR'!$E$18-'Ejercicio 3 - TIR'!$C$18)*('Ejercicio 3 - TIR'!$E$18-'Ejercicio 3 - TIR'!$D$18)*(1-F101)))</f>
        <v>33741.2240824984</v>
      </c>
      <c r="H101" s="17">
        <f ca="1" t="shared" ref="H101:L101" si="750">RAND()</f>
        <v>0.509708580705855</v>
      </c>
      <c r="I101" s="18">
        <f ca="1">IF(H101&lt;=('Ejercicio 3 - TIR'!$D$18-'Ejercicio 3 - TIR'!$C$18)/('Ejercicio 3 - TIR'!$E$18-'Ejercicio 3 - TIR'!$C$18),'Ejercicio 3 - TIR'!$C$18+SQRT(('Ejercicio 3 - TIR'!$E$18-'Ejercicio 3 - TIR'!$C$18)*('Ejercicio 3 - TIR'!$D$18-'Ejercicio 3 - TIR'!$C$18)*H101),'Ejercicio 3 - TIR'!$E$18-SQRT(('Ejercicio 3 - TIR'!$E$18-'Ejercicio 3 - TIR'!$C$18)*('Ejercicio 3 - TIR'!$E$18-'Ejercicio 3 - TIR'!$D$18)*(1-H101)))</f>
        <v>38743.9285853601</v>
      </c>
      <c r="J101" s="17">
        <f ca="1" t="shared" si="750"/>
        <v>0.943480128034978</v>
      </c>
      <c r="K101" s="18">
        <f ca="1">IF(J101&lt;=('Ejercicio 3 - TIR'!$D$18-'Ejercicio 3 - TIR'!$C$18)/('Ejercicio 3 - TIR'!$E$18-'Ejercicio 3 - TIR'!$C$18),'Ejercicio 3 - TIR'!$C$18+SQRT(('Ejercicio 3 - TIR'!$E$18-'Ejercicio 3 - TIR'!$C$18)*('Ejercicio 3 - TIR'!$D$18-'Ejercicio 3 - TIR'!$C$18)*J101),'Ejercicio 3 - TIR'!$E$18-SQRT(('Ejercicio 3 - TIR'!$E$18-'Ejercicio 3 - TIR'!$C$18)*('Ejercicio 3 - TIR'!$E$18-'Ejercicio 3 - TIR'!$D$18)*(1-J101)))</f>
        <v>42941.1191395866</v>
      </c>
      <c r="L101" s="17">
        <f ca="1" t="shared" si="750"/>
        <v>0.784670783244291</v>
      </c>
      <c r="M101" s="18">
        <f ca="1">IF(L101&lt;=('Ejercicio 3 - TIR'!$D$18-'Ejercicio 3 - TIR'!$C$18)/('Ejercicio 3 - TIR'!$E$18-'Ejercicio 3 - TIR'!$C$18),'Ejercicio 3 - TIR'!$C$18+SQRT(('Ejercicio 3 - TIR'!$E$18-'Ejercicio 3 - TIR'!$C$18)*('Ejercicio 3 - TIR'!$D$18-'Ejercicio 3 - TIR'!$C$18)*L101),'Ejercicio 3 - TIR'!$E$18-SQRT(('Ejercicio 3 - TIR'!$E$18-'Ejercicio 3 - TIR'!$C$18)*('Ejercicio 3 - TIR'!$E$18-'Ejercicio 3 - TIR'!$D$18)*(1-L101)))</f>
        <v>40981.3321539746</v>
      </c>
      <c r="N101" s="17">
        <f ca="1" t="shared" ref="N101:R101" si="751">RAND()</f>
        <v>0.318783018146324</v>
      </c>
      <c r="O101" s="18">
        <f ca="1">IF(N101&lt;=('Ejercicio 3 - TIR'!$D$18-'Ejercicio 3 - TIR'!$C$18)/('Ejercicio 3 - TIR'!$E$18-'Ejercicio 3 - TIR'!$C$18),'Ejercicio 3 - TIR'!$C$18+SQRT(('Ejercicio 3 - TIR'!$E$18-'Ejercicio 3 - TIR'!$C$18)*('Ejercicio 3 - TIR'!$D$18-'Ejercicio 3 - TIR'!$C$18)*N101),'Ejercicio 3 - TIR'!$E$18-SQRT(('Ejercicio 3 - TIR'!$E$18-'Ejercicio 3 - TIR'!$C$18)*('Ejercicio 3 - TIR'!$E$18-'Ejercicio 3 - TIR'!$D$18)*(1-N101)))</f>
        <v>36915.0164657757</v>
      </c>
      <c r="P101" s="17">
        <f ca="1" t="shared" si="751"/>
        <v>0.327044805457251</v>
      </c>
      <c r="Q101" s="19">
        <f ca="1">IF(P101&lt;=('Ejercicio 3 - TIR'!$D$22-'Ejercicio 3 - TIR'!$C$22)/('Ejercicio 3 - TIR'!$E$22-'Ejercicio 3 - TIR'!$C$22),'Ejercicio 3 - TIR'!$C$22+SQRT(('Ejercicio 3 - TIR'!$E$22-'Ejercicio 3 - TIR'!$C$22)*('Ejercicio 3 - TIR'!$D$22-'Ejercicio 3 - TIR'!$C$22)*P101),'Ejercicio 3 - TIR'!$E$22-SQRT(('Ejercicio 3 - TIR'!$E$22-'Ejercicio 3 - TIR'!$C$22)*('Ejercicio 3 - TIR'!$E$22-'Ejercicio 3 - TIR'!$D$22)*(1-P101)))</f>
        <v>0.144262742009572</v>
      </c>
      <c r="R101" s="17">
        <f ca="1" t="shared" si="751"/>
        <v>0.360214080731186</v>
      </c>
      <c r="S101" s="19">
        <f ca="1">IF(R101&lt;=('Ejercicio 3 - TIR'!$D$23-'Ejercicio 3 - TIR'!$C$23)/('Ejercicio 3 - TIR'!$E$23-'Ejercicio 3 - TIR'!$C$23),'Ejercicio 3 - TIR'!$C$23+SQRT(('Ejercicio 3 - TIR'!$E$23-'Ejercicio 3 - TIR'!$C$23)*('Ejercicio 3 - TIR'!$D$23-'Ejercicio 3 - TIR'!$C$23)*R101),'Ejercicio 3 - TIR'!$E$23-SQRT(('Ejercicio 3 - TIR'!$E$23-'Ejercicio 3 - TIR'!$C$23)*('Ejercicio 3 - TIR'!$E$23-'Ejercicio 3 - TIR'!$D$23)*(1-R101)))</f>
        <v>0.145463411894641</v>
      </c>
      <c r="T101" s="17">
        <f ca="1" t="shared" ref="T101:X101" si="752">RAND()</f>
        <v>0.412757406464827</v>
      </c>
      <c r="U101" s="19">
        <f ca="1">IF(T101&lt;=('Ejercicio 3 - TIR'!$D$24-'Ejercicio 3 - TIR'!$C$24)/('Ejercicio 3 - TIR'!$E$24-'Ejercicio 3 - TIR'!$C$24),'Ejercicio 3 - TIR'!$C$24+SQRT(('Ejercicio 3 - TIR'!$E$24-'Ejercicio 3 - TIR'!$C$24)*('Ejercicio 3 - TIR'!$D$24-'Ejercicio 3 - TIR'!$C$24)*T101),'Ejercicio 3 - TIR'!$E$24-SQRT(('Ejercicio 3 - TIR'!$E$24-'Ejercicio 3 - TIR'!$C$24)*('Ejercicio 3 - TIR'!$E$24-'Ejercicio 3 - TIR'!$D$24)*(1-T101)))</f>
        <v>0.179441306927107</v>
      </c>
      <c r="V101" s="17">
        <f ca="1" t="shared" si="752"/>
        <v>0.973870264965454</v>
      </c>
      <c r="W101" s="19">
        <f ca="1">IF(V101&lt;=('Ejercicio 3 - TIR'!$D$25-'Ejercicio 3 - TIR'!$C$25)/('Ejercicio 3 - TIR'!$E$25-'Ejercicio 3 - TIR'!$C$25),'Ejercicio 3 - TIR'!$C$25+SQRT(('Ejercicio 3 - TIR'!$E$25-'Ejercicio 3 - TIR'!$C$25)*('Ejercicio 3 - TIR'!$D$25-'Ejercicio 3 - TIR'!$C$25)*V101),'Ejercicio 3 - TIR'!$E$25-SQRT(('Ejercicio 3 - TIR'!$E$25-'Ejercicio 3 - TIR'!$C$25)*('Ejercicio 3 - TIR'!$E$25-'Ejercicio 3 - TIR'!$D$25)*(1-V101)))</f>
        <v>0.24043683772903</v>
      </c>
      <c r="X101" s="17">
        <f ca="1" t="shared" si="752"/>
        <v>0.493687334948159</v>
      </c>
      <c r="Y101" s="19">
        <f ca="1">IF(X101&lt;=('Ejercicio 3 - TIR'!$D$26-'Ejercicio 3 - TIR'!$C$26)/('Ejercicio 3 - TIR'!$E$26-'Ejercicio 3 - TIR'!$C$26),'Ejercicio 3 - TIR'!$C$26+SQRT(('Ejercicio 3 - TIR'!$E$26-'Ejercicio 3 - TIR'!$C$26)*('Ejercicio 3 - TIR'!$D$26-'Ejercicio 3 - TIR'!$C$26)*X101),'Ejercicio 3 - TIR'!$E$26-SQRT(('Ejercicio 3 - TIR'!$E$26-'Ejercicio 3 - TIR'!$C$26)*('Ejercicio 3 - TIR'!$E$26-'Ejercicio 3 - TIR'!$D$26)*(1-X101)))</f>
        <v>0.227711488916972</v>
      </c>
      <c r="Z101" s="17">
        <f ca="1" t="shared" si="480"/>
        <v>1.14426274200957</v>
      </c>
      <c r="AA101" s="17">
        <f ca="1" t="shared" si="481"/>
        <v>1.3107111045662</v>
      </c>
      <c r="AB101" s="17">
        <f ca="1" t="shared" si="482"/>
        <v>1.54590681817343</v>
      </c>
      <c r="AC101" s="17">
        <f ca="1" t="shared" si="483"/>
        <v>1.9175997649588</v>
      </c>
      <c r="AD101" s="17">
        <f ca="1" t="shared" si="484"/>
        <v>2.3542592625844</v>
      </c>
      <c r="AE101" s="16">
        <f ca="1" t="shared" si="485"/>
        <v>5215.10043467886</v>
      </c>
      <c r="AF101" s="16">
        <f ca="1" t="shared" si="486"/>
        <v>5973.70673728047</v>
      </c>
      <c r="AG101" s="16">
        <f ca="1" t="shared" si="487"/>
        <v>7045.63648141734</v>
      </c>
      <c r="AH101" s="16">
        <f ca="1" t="shared" si="488"/>
        <v>8739.66703679761</v>
      </c>
      <c r="AI101" s="16">
        <f ca="1" t="shared" si="489"/>
        <v>10729.7896303854</v>
      </c>
      <c r="AJ101" s="18">
        <f ca="1" t="shared" si="490"/>
        <v>38608.8255873991</v>
      </c>
      <c r="AK101" s="18">
        <f ca="1" t="shared" si="491"/>
        <v>50782.0974313514</v>
      </c>
      <c r="AL101" s="18">
        <f ca="1" t="shared" si="492"/>
        <v>66382.9688578846</v>
      </c>
      <c r="AM101" s="18">
        <f ca="1" t="shared" si="493"/>
        <v>78585.7929061602</v>
      </c>
      <c r="AN101" s="18">
        <f ca="1" t="shared" si="494"/>
        <v>86907.5194430081</v>
      </c>
      <c r="AO101" s="18">
        <f ca="1">C101/'Ejercicio 3 - TIR'!$D$7</f>
        <v>17914.3103919154</v>
      </c>
      <c r="AP101" s="18">
        <f ca="1" t="shared" si="495"/>
        <v>20694.5151954837</v>
      </c>
      <c r="AQ101" s="18">
        <f ca="1" t="shared" si="496"/>
        <v>32867.787039436</v>
      </c>
      <c r="AR101" s="18">
        <f ca="1" t="shared" si="497"/>
        <v>48468.6584659692</v>
      </c>
      <c r="AS101" s="18">
        <f ca="1" t="shared" si="498"/>
        <v>60671.4825142448</v>
      </c>
      <c r="AT101" s="18">
        <f ca="1" t="shared" si="499"/>
        <v>68993.2090510927</v>
      </c>
      <c r="AU101" s="18">
        <f ca="1">AP101*'Ejercicio 3 - TIR'!$D$5</f>
        <v>10347.2575977418</v>
      </c>
      <c r="AV101" s="18">
        <f ca="1">AQ101*'Ejercicio 3 - TIR'!$D$5</f>
        <v>16433.893519718</v>
      </c>
      <c r="AW101" s="18">
        <f ca="1">AR101*'Ejercicio 3 - TIR'!$D$5</f>
        <v>24234.3292329846</v>
      </c>
      <c r="AX101" s="18">
        <f ca="1">AS101*'Ejercicio 3 - TIR'!$D$5</f>
        <v>30335.7412571224</v>
      </c>
      <c r="AY101" s="18">
        <f ca="1">AT101*'Ejercicio 3 - TIR'!$D$5</f>
        <v>34496.6045255464</v>
      </c>
      <c r="AZ101" s="18">
        <f ca="1" t="shared" ref="AZ101:BD101" si="753">AJ101-AU101-AE101</f>
        <v>23046.4675549784</v>
      </c>
      <c r="BA101" s="18">
        <f ca="1" t="shared" si="753"/>
        <v>28374.497174353</v>
      </c>
      <c r="BB101" s="18">
        <f ca="1" t="shared" si="753"/>
        <v>35103.0031434827</v>
      </c>
      <c r="BC101" s="18">
        <f ca="1" t="shared" si="753"/>
        <v>39510.3846122402</v>
      </c>
      <c r="BD101" s="18">
        <f ca="1" t="shared" si="753"/>
        <v>41681.1252870764</v>
      </c>
      <c r="BE101" s="18">
        <f ca="1" t="shared" ref="BE101:BI101" si="754">AZ101/Z101</f>
        <v>20140.8878475793</v>
      </c>
      <c r="BF101" s="18">
        <f ca="1" t="shared" si="754"/>
        <v>21648.1702760456</v>
      </c>
      <c r="BG101" s="18">
        <f ca="1" t="shared" si="754"/>
        <v>22707.0627613627</v>
      </c>
      <c r="BH101" s="18">
        <f ca="1" t="shared" si="754"/>
        <v>20604.0829448522</v>
      </c>
      <c r="BI101" s="18">
        <f ca="1" t="shared" si="754"/>
        <v>17704.5603895472</v>
      </c>
      <c r="BJ101" s="18">
        <f ca="1" t="shared" si="502"/>
        <v>85106.5100567408</v>
      </c>
      <c r="BK101" s="18">
        <f ca="1" t="shared" si="503"/>
        <v>42174.9311729789</v>
      </c>
      <c r="BL101" s="18">
        <f ca="1" t="shared" si="504"/>
        <v>127281.44122972</v>
      </c>
      <c r="BM101" s="18">
        <f ca="1">BK101*'Ejercicio 3 - TIR'!$D$5</f>
        <v>21087.4655864894</v>
      </c>
      <c r="BN101" s="18">
        <f ca="1" t="shared" si="505"/>
        <v>106193.97564323</v>
      </c>
      <c r="BO101" s="18">
        <f ca="1" t="shared" si="506"/>
        <v>45107.1712155675</v>
      </c>
      <c r="BP101" s="18">
        <f ca="1" t="shared" si="507"/>
        <v>-125721.567979187</v>
      </c>
      <c r="BQ101" s="18">
        <f ca="1" t="shared" ref="BQ101:BT101" si="755">BE101</f>
        <v>20140.8878475793</v>
      </c>
      <c r="BR101" s="18">
        <f ca="1" t="shared" si="755"/>
        <v>21648.1702760456</v>
      </c>
      <c r="BS101" s="18">
        <f ca="1" t="shared" si="755"/>
        <v>22707.0627613627</v>
      </c>
      <c r="BT101" s="18">
        <f ca="1" t="shared" si="755"/>
        <v>20604.0829448522</v>
      </c>
      <c r="BU101" s="18">
        <f ca="1" t="shared" si="509"/>
        <v>62811.7316051146</v>
      </c>
      <c r="BV101" s="20">
        <f ca="1" t="shared" si="510"/>
        <v>4.72824881255667</v>
      </c>
    </row>
    <row r="102" ht="15" customHeight="1" spans="1:74">
      <c r="A102" s="16">
        <v>101</v>
      </c>
      <c r="B102" s="17">
        <f ca="1" t="shared" ref="B102:F102" si="756">RAND()</f>
        <v>0.0846682174987958</v>
      </c>
      <c r="C102" s="18">
        <f ca="1">IF(B102&lt;=('Ejercicio 3 - TIR'!$D$13-'Ejercicio 3 - TIR'!$C$13)/('Ejercicio 3 - TIR'!$E$13-'Ejercicio 3 - TIR'!$C$13),'Ejercicio 3 - TIR'!$C$13+SQRT(('Ejercicio 3 - TIR'!$E$13-'Ejercicio 3 - TIR'!$C$13)*('Ejercicio 3 - TIR'!$D$13-'Ejercicio 3 - TIR'!$C$13)*B102),'Ejercicio 3 - TIR'!$E$13-SQRT(('Ejercicio 3 - TIR'!$E$13-'Ejercicio 3 - TIR'!$C$13)*('Ejercicio 3 - TIR'!$E$13-'Ejercicio 3 - TIR'!$D$13)*(1-B102)))</f>
        <v>65819.5607222125</v>
      </c>
      <c r="D102" s="17">
        <f ca="1" t="shared" si="756"/>
        <v>0.479716656484345</v>
      </c>
      <c r="E102" s="18">
        <f ca="1">IF(D102&lt;=('Ejercicio 3 - TIR'!$D$14-'Ejercicio 3 - TIR'!$C$14)/('Ejercicio 3 - TIR'!$E$14-'Ejercicio 3 - TIR'!$C$14),'Ejercicio 3 - TIR'!$C$14+SQRT(('Ejercicio 3 - TIR'!$E$14-'Ejercicio 3 - TIR'!$C$14)*('Ejercicio 3 - TIR'!$D$14-'Ejercicio 3 - TIR'!$C$14)*D102),'Ejercicio 3 - TIR'!$E$14-SQRT(('Ejercicio 3 - TIR'!$E$14-'Ejercicio 3 - TIR'!$C$14)*('Ejercicio 3 - TIR'!$E$14-'Ejercicio 3 - TIR'!$D$14)*(1-D102)))</f>
        <v>31165.8332861923</v>
      </c>
      <c r="F102" s="17">
        <f ca="1" t="shared" si="756"/>
        <v>0.455090583256951</v>
      </c>
      <c r="G102" s="18">
        <f ca="1">IF(F102&lt;=('Ejercicio 3 - TIR'!$D$18-'Ejercicio 3 - TIR'!$C$18)/('Ejercicio 3 - TIR'!$E$18-'Ejercicio 3 - TIR'!$C$18),'Ejercicio 3 - TIR'!$C$18+SQRT(('Ejercicio 3 - TIR'!$E$18-'Ejercicio 3 - TIR'!$C$18)*('Ejercicio 3 - TIR'!$D$18-'Ejercicio 3 - TIR'!$C$18)*F102),'Ejercicio 3 - TIR'!$E$18-SQRT(('Ejercicio 3 - TIR'!$E$18-'Ejercicio 3 - TIR'!$C$18)*('Ejercicio 3 - TIR'!$E$18-'Ejercicio 3 - TIR'!$D$18)*(1-F102)))</f>
        <v>38262.1781322205</v>
      </c>
      <c r="H102" s="17">
        <f ca="1" t="shared" ref="H102:L102" si="757">RAND()</f>
        <v>0.431343143839091</v>
      </c>
      <c r="I102" s="18">
        <f ca="1">IF(H102&lt;=('Ejercicio 3 - TIR'!$D$18-'Ejercicio 3 - TIR'!$C$18)/('Ejercicio 3 - TIR'!$E$18-'Ejercicio 3 - TIR'!$C$18),'Ejercicio 3 - TIR'!$C$18+SQRT(('Ejercicio 3 - TIR'!$E$18-'Ejercicio 3 - TIR'!$C$18)*('Ejercicio 3 - TIR'!$D$18-'Ejercicio 3 - TIR'!$C$18)*H102),'Ejercicio 3 - TIR'!$E$18-SQRT(('Ejercicio 3 - TIR'!$E$18-'Ejercicio 3 - TIR'!$C$18)*('Ejercicio 3 - TIR'!$E$18-'Ejercicio 3 - TIR'!$D$18)*(1-H102)))</f>
        <v>38043.7224949562</v>
      </c>
      <c r="J102" s="17">
        <f ca="1" t="shared" si="757"/>
        <v>0.693848896998262</v>
      </c>
      <c r="K102" s="18">
        <f ca="1">IF(J102&lt;=('Ejercicio 3 - TIR'!$D$18-'Ejercicio 3 - TIR'!$C$18)/('Ejercicio 3 - TIR'!$E$18-'Ejercicio 3 - TIR'!$C$18),'Ejercicio 3 - TIR'!$C$18+SQRT(('Ejercicio 3 - TIR'!$E$18-'Ejercicio 3 - TIR'!$C$18)*('Ejercicio 3 - TIR'!$D$18-'Ejercicio 3 - TIR'!$C$18)*J102),'Ejercicio 3 - TIR'!$E$18-SQRT(('Ejercicio 3 - TIR'!$E$18-'Ejercicio 3 - TIR'!$C$18)*('Ejercicio 3 - TIR'!$E$18-'Ejercicio 3 - TIR'!$D$18)*(1-J102)))</f>
        <v>40208.2015145532</v>
      </c>
      <c r="L102" s="17">
        <f ca="1" t="shared" si="757"/>
        <v>0.245626214342024</v>
      </c>
      <c r="M102" s="18">
        <f ca="1">IF(L102&lt;=('Ejercicio 3 - TIR'!$D$18-'Ejercicio 3 - TIR'!$C$18)/('Ejercicio 3 - TIR'!$E$18-'Ejercicio 3 - TIR'!$C$18),'Ejercicio 3 - TIR'!$C$18+SQRT(('Ejercicio 3 - TIR'!$E$18-'Ejercicio 3 - TIR'!$C$18)*('Ejercicio 3 - TIR'!$D$18-'Ejercicio 3 - TIR'!$C$18)*L102),'Ejercicio 3 - TIR'!$E$18-SQRT(('Ejercicio 3 - TIR'!$E$18-'Ejercicio 3 - TIR'!$C$18)*('Ejercicio 3 - TIR'!$E$18-'Ejercicio 3 - TIR'!$D$18)*(1-L102)))</f>
        <v>36069.9202755311</v>
      </c>
      <c r="N102" s="17">
        <f ca="1" t="shared" ref="N102:R102" si="758">RAND()</f>
        <v>0.592249857450831</v>
      </c>
      <c r="O102" s="18">
        <f ca="1">IF(N102&lt;=('Ejercicio 3 - TIR'!$D$18-'Ejercicio 3 - TIR'!$C$18)/('Ejercicio 3 - TIR'!$E$18-'Ejercicio 3 - TIR'!$C$18),'Ejercicio 3 - TIR'!$C$18+SQRT(('Ejercicio 3 - TIR'!$E$18-'Ejercicio 3 - TIR'!$C$18)*('Ejercicio 3 - TIR'!$D$18-'Ejercicio 3 - TIR'!$C$18)*N102),'Ejercicio 3 - TIR'!$E$18-SQRT(('Ejercicio 3 - TIR'!$E$18-'Ejercicio 3 - TIR'!$C$18)*('Ejercicio 3 - TIR'!$E$18-'Ejercicio 3 - TIR'!$D$18)*(1-N102)))</f>
        <v>39425.3635801291</v>
      </c>
      <c r="P102" s="17">
        <f ca="1" t="shared" si="758"/>
        <v>0.482950216419959</v>
      </c>
      <c r="Q102" s="19">
        <f ca="1">IF(P102&lt;=('Ejercicio 3 - TIR'!$D$22-'Ejercicio 3 - TIR'!$C$22)/('Ejercicio 3 - TIR'!$E$22-'Ejercicio 3 - TIR'!$C$22),'Ejercicio 3 - TIR'!$C$22+SQRT(('Ejercicio 3 - TIR'!$E$22-'Ejercicio 3 - TIR'!$C$22)*('Ejercicio 3 - TIR'!$D$22-'Ejercicio 3 - TIR'!$C$22)*P102),'Ejercicio 3 - TIR'!$E$22-SQRT(('Ejercicio 3 - TIR'!$E$22-'Ejercicio 3 - TIR'!$C$22)*('Ejercicio 3 - TIR'!$E$22-'Ejercicio 3 - TIR'!$D$22)*(1-P102)))</f>
        <v>0.149484070098206</v>
      </c>
      <c r="R102" s="17">
        <f ca="1" t="shared" si="758"/>
        <v>0.358119030842423</v>
      </c>
      <c r="S102" s="19">
        <f ca="1">IF(R102&lt;=('Ejercicio 3 - TIR'!$D$23-'Ejercicio 3 - TIR'!$C$23)/('Ejercicio 3 - TIR'!$E$23-'Ejercicio 3 - TIR'!$C$23),'Ejercicio 3 - TIR'!$C$23+SQRT(('Ejercicio 3 - TIR'!$E$23-'Ejercicio 3 - TIR'!$C$23)*('Ejercicio 3 - TIR'!$D$23-'Ejercicio 3 - TIR'!$C$23)*R102),'Ejercicio 3 - TIR'!$E$23-SQRT(('Ejercicio 3 - TIR'!$E$23-'Ejercicio 3 - TIR'!$C$23)*('Ejercicio 3 - TIR'!$E$23-'Ejercicio 3 - TIR'!$D$23)*(1-R102)))</f>
        <v>0.145389254725501</v>
      </c>
      <c r="T102" s="17">
        <f ca="1" t="shared" ref="T102:X102" si="759">RAND()</f>
        <v>0.00721845503990082</v>
      </c>
      <c r="U102" s="19">
        <f ca="1">IF(T102&lt;=('Ejercicio 3 - TIR'!$D$24-'Ejercicio 3 - TIR'!$C$24)/('Ejercicio 3 - TIR'!$E$24-'Ejercicio 3 - TIR'!$C$24),'Ejercicio 3 - TIR'!$C$24+SQRT(('Ejercicio 3 - TIR'!$E$24-'Ejercicio 3 - TIR'!$C$24)*('Ejercicio 3 - TIR'!$D$24-'Ejercicio 3 - TIR'!$C$24)*T102),'Ejercicio 3 - TIR'!$E$24-SQRT(('Ejercicio 3 - TIR'!$E$24-'Ejercicio 3 - TIR'!$C$24)*('Ejercicio 3 - TIR'!$E$24-'Ejercicio 3 - TIR'!$D$24)*(1-T102)))</f>
        <v>0.153893424660089</v>
      </c>
      <c r="V102" s="17">
        <f ca="1" t="shared" si="759"/>
        <v>0.157483946310554</v>
      </c>
      <c r="W102" s="19">
        <f ca="1">IF(V102&lt;=('Ejercicio 3 - TIR'!$D$25-'Ejercicio 3 - TIR'!$C$25)/('Ejercicio 3 - TIR'!$E$25-'Ejercicio 3 - TIR'!$C$25),'Ejercicio 3 - TIR'!$C$25+SQRT(('Ejercicio 3 - TIR'!$E$25-'Ejercicio 3 - TIR'!$C$25)*('Ejercicio 3 - TIR'!$D$25-'Ejercicio 3 - TIR'!$C$25)*V102),'Ejercicio 3 - TIR'!$E$25-SQRT(('Ejercicio 3 - TIR'!$E$25-'Ejercicio 3 - TIR'!$C$25)*('Ejercicio 3 - TIR'!$E$25-'Ejercicio 3 - TIR'!$D$25)*(1-V102)))</f>
        <v>0.194848485607454</v>
      </c>
      <c r="X102" s="17">
        <f ca="1" t="shared" si="759"/>
        <v>0.380940960568598</v>
      </c>
      <c r="Y102" s="19">
        <f ca="1">IF(X102&lt;=('Ejercicio 3 - TIR'!$D$26-'Ejercicio 3 - TIR'!$C$26)/('Ejercicio 3 - TIR'!$E$26-'Ejercicio 3 - TIR'!$C$26),'Ejercicio 3 - TIR'!$C$26+SQRT(('Ejercicio 3 - TIR'!$E$26-'Ejercicio 3 - TIR'!$C$26)*('Ejercicio 3 - TIR'!$D$26-'Ejercicio 3 - TIR'!$C$26)*X102),'Ejercicio 3 - TIR'!$E$26-SQRT(('Ejercicio 3 - TIR'!$E$26-'Ejercicio 3 - TIR'!$C$26)*('Ejercicio 3 - TIR'!$E$26-'Ejercicio 3 - TIR'!$D$26)*(1-X102)))</f>
        <v>0.222182019985738</v>
      </c>
      <c r="Z102" s="17">
        <f ca="1" t="shared" si="480"/>
        <v>1.14948407009821</v>
      </c>
      <c r="AA102" s="17">
        <f ca="1" t="shared" si="481"/>
        <v>1.31660670236862</v>
      </c>
      <c r="AB102" s="17">
        <f ca="1" t="shared" si="482"/>
        <v>1.51922381672655</v>
      </c>
      <c r="AC102" s="17">
        <f ca="1" t="shared" si="483"/>
        <v>1.8152422767145</v>
      </c>
      <c r="AD102" s="17">
        <f ca="1" t="shared" si="484"/>
        <v>2.21855647251844</v>
      </c>
      <c r="AE102" s="16">
        <f ca="1" t="shared" si="485"/>
        <v>4658.79560762217</v>
      </c>
      <c r="AF102" s="16">
        <f ca="1" t="shared" si="486"/>
        <v>5336.13442893279</v>
      </c>
      <c r="AG102" s="16">
        <f ca="1" t="shared" si="487"/>
        <v>6157.33043064787</v>
      </c>
      <c r="AH102" s="16">
        <f ca="1" t="shared" si="488"/>
        <v>7357.0769404443</v>
      </c>
      <c r="AI102" s="16">
        <f ca="1" t="shared" si="489"/>
        <v>8991.68715626271</v>
      </c>
      <c r="AJ102" s="18">
        <f ca="1" t="shared" si="490"/>
        <v>43981.7642502474</v>
      </c>
      <c r="AK102" s="18">
        <f ca="1" t="shared" si="491"/>
        <v>50088.6200199111</v>
      </c>
      <c r="AL102" s="18">
        <f ca="1" t="shared" si="492"/>
        <v>61085.2573686499</v>
      </c>
      <c r="AM102" s="18">
        <f ca="1" t="shared" si="493"/>
        <v>65475.6442018655</v>
      </c>
      <c r="AN102" s="18">
        <f ca="1" t="shared" si="494"/>
        <v>87467.3955520881</v>
      </c>
      <c r="AO102" s="18">
        <f ca="1">C102/'Ejercicio 3 - TIR'!$D$7</f>
        <v>13163.9121444425</v>
      </c>
      <c r="AP102" s="18">
        <f ca="1" t="shared" si="495"/>
        <v>30817.8521058049</v>
      </c>
      <c r="AQ102" s="18">
        <f ca="1" t="shared" si="496"/>
        <v>36924.7078754686</v>
      </c>
      <c r="AR102" s="18">
        <f ca="1" t="shared" si="497"/>
        <v>47921.3452242074</v>
      </c>
      <c r="AS102" s="18">
        <f ca="1" t="shared" si="498"/>
        <v>52311.732057423</v>
      </c>
      <c r="AT102" s="18">
        <f ca="1" t="shared" si="499"/>
        <v>74303.4834076456</v>
      </c>
      <c r="AU102" s="18">
        <f ca="1">AP102*'Ejercicio 3 - TIR'!$D$5</f>
        <v>15408.9260529025</v>
      </c>
      <c r="AV102" s="18">
        <f ca="1">AQ102*'Ejercicio 3 - TIR'!$D$5</f>
        <v>18462.3539377343</v>
      </c>
      <c r="AW102" s="18">
        <f ca="1">AR102*'Ejercicio 3 - TIR'!$D$5</f>
        <v>23960.6726121037</v>
      </c>
      <c r="AX102" s="18">
        <f ca="1">AS102*'Ejercicio 3 - TIR'!$D$5</f>
        <v>26155.8660287115</v>
      </c>
      <c r="AY102" s="18">
        <f ca="1">AT102*'Ejercicio 3 - TIR'!$D$5</f>
        <v>37151.7417038228</v>
      </c>
      <c r="AZ102" s="18">
        <f ca="1" t="shared" ref="AZ102:BD102" si="760">AJ102-AU102-AE102</f>
        <v>23914.0425897228</v>
      </c>
      <c r="BA102" s="18">
        <f ca="1" t="shared" si="760"/>
        <v>26290.131653244</v>
      </c>
      <c r="BB102" s="18">
        <f ca="1" t="shared" si="760"/>
        <v>30967.2543258983</v>
      </c>
      <c r="BC102" s="18">
        <f ca="1" t="shared" si="760"/>
        <v>31962.7012327097</v>
      </c>
      <c r="BD102" s="18">
        <f ca="1" t="shared" si="760"/>
        <v>41323.9666920026</v>
      </c>
      <c r="BE102" s="18">
        <f ca="1" t="shared" ref="BE102:BI102" si="761">AZ102/Z102</f>
        <v>20804.1531081676</v>
      </c>
      <c r="BF102" s="18">
        <f ca="1" t="shared" si="761"/>
        <v>19968.0979946002</v>
      </c>
      <c r="BG102" s="18">
        <f ca="1" t="shared" si="761"/>
        <v>20383.6024586706</v>
      </c>
      <c r="BH102" s="18">
        <f ca="1" t="shared" si="761"/>
        <v>17607.9532978709</v>
      </c>
      <c r="BI102" s="18">
        <f ca="1" t="shared" si="761"/>
        <v>18626.5110687459</v>
      </c>
      <c r="BJ102" s="18">
        <f ca="1" t="shared" si="502"/>
        <v>69143.1611585124</v>
      </c>
      <c r="BK102" s="18">
        <f ca="1" t="shared" si="503"/>
        <v>29204.882491717</v>
      </c>
      <c r="BL102" s="18">
        <f ca="1" t="shared" si="504"/>
        <v>98348.0436502294</v>
      </c>
      <c r="BM102" s="18">
        <f ca="1">BK102*'Ejercicio 3 - TIR'!$D$5</f>
        <v>14602.4412458585</v>
      </c>
      <c r="BN102" s="18">
        <f ca="1" t="shared" si="505"/>
        <v>83745.6024043709</v>
      </c>
      <c r="BO102" s="18">
        <f ca="1" t="shared" si="506"/>
        <v>37747.7893584135</v>
      </c>
      <c r="BP102" s="18">
        <f ca="1" t="shared" si="507"/>
        <v>-96985.3940084048</v>
      </c>
      <c r="BQ102" s="18">
        <f ca="1" t="shared" ref="BQ102:BT102" si="762">BE102</f>
        <v>20804.1531081676</v>
      </c>
      <c r="BR102" s="18">
        <f ca="1" t="shared" si="762"/>
        <v>19968.0979946002</v>
      </c>
      <c r="BS102" s="18">
        <f ca="1" t="shared" si="762"/>
        <v>20383.6024586706</v>
      </c>
      <c r="BT102" s="18">
        <f ca="1" t="shared" si="762"/>
        <v>17607.9532978709</v>
      </c>
      <c r="BU102" s="18">
        <f ca="1" t="shared" si="509"/>
        <v>56374.3004271595</v>
      </c>
      <c r="BV102" s="20">
        <f ca="1" t="shared" si="510"/>
        <v>10.267210746697</v>
      </c>
    </row>
    <row r="103" ht="15" customHeight="1" spans="1:74">
      <c r="A103" s="16">
        <v>102</v>
      </c>
      <c r="B103" s="17">
        <f ca="1" t="shared" ref="B103:F103" si="763">RAND()</f>
        <v>0.31426229639269</v>
      </c>
      <c r="C103" s="18">
        <f ca="1">IF(B103&lt;=('Ejercicio 3 - TIR'!$D$13-'Ejercicio 3 - TIR'!$C$13)/('Ejercicio 3 - TIR'!$E$13-'Ejercicio 3 - TIR'!$C$13),'Ejercicio 3 - TIR'!$C$13+SQRT(('Ejercicio 3 - TIR'!$E$13-'Ejercicio 3 - TIR'!$C$13)*('Ejercicio 3 - TIR'!$D$13-'Ejercicio 3 - TIR'!$C$13)*B103),'Ejercicio 3 - TIR'!$E$13-SQRT(('Ejercicio 3 - TIR'!$E$13-'Ejercicio 3 - TIR'!$C$13)*('Ejercicio 3 - TIR'!$E$13-'Ejercicio 3 - TIR'!$D$13)*(1-B103)))</f>
        <v>71314.0235597815</v>
      </c>
      <c r="D103" s="17">
        <f ca="1" t="shared" si="763"/>
        <v>0.870795555322574</v>
      </c>
      <c r="E103" s="18">
        <f ca="1">IF(D103&lt;=('Ejercicio 3 - TIR'!$D$14-'Ejercicio 3 - TIR'!$C$14)/('Ejercicio 3 - TIR'!$E$14-'Ejercicio 3 - TIR'!$C$14),'Ejercicio 3 - TIR'!$C$14+SQRT(('Ejercicio 3 - TIR'!$E$14-'Ejercicio 3 - TIR'!$C$14)*('Ejercicio 3 - TIR'!$D$14-'Ejercicio 3 - TIR'!$C$14)*D103),'Ejercicio 3 - TIR'!$E$14-SQRT(('Ejercicio 3 - TIR'!$E$14-'Ejercicio 3 - TIR'!$C$14)*('Ejercicio 3 - TIR'!$E$14-'Ejercicio 3 - TIR'!$D$14)*(1-D103)))</f>
        <v>35597.6521375959</v>
      </c>
      <c r="F103" s="17">
        <f ca="1" t="shared" si="763"/>
        <v>0.801620386136828</v>
      </c>
      <c r="G103" s="18">
        <f ca="1">IF(F103&lt;=('Ejercicio 3 - TIR'!$D$18-'Ejercicio 3 - TIR'!$C$18)/('Ejercicio 3 - TIR'!$E$18-'Ejercicio 3 - TIR'!$C$18),'Ejercicio 3 - TIR'!$C$18+SQRT(('Ejercicio 3 - TIR'!$E$18-'Ejercicio 3 - TIR'!$C$18)*('Ejercicio 3 - TIR'!$D$18-'Ejercicio 3 - TIR'!$C$18)*F103),'Ejercicio 3 - TIR'!$E$18-SQRT(('Ejercicio 3 - TIR'!$E$18-'Ejercicio 3 - TIR'!$C$18)*('Ejercicio 3 - TIR'!$E$18-'Ejercicio 3 - TIR'!$D$18)*(1-F103)))</f>
        <v>41142.7378829359</v>
      </c>
      <c r="H103" s="17">
        <f ca="1" t="shared" ref="H103:L103" si="764">RAND()</f>
        <v>0.763893158824808</v>
      </c>
      <c r="I103" s="18">
        <f ca="1">IF(H103&lt;=('Ejercicio 3 - TIR'!$D$18-'Ejercicio 3 - TIR'!$C$18)/('Ejercicio 3 - TIR'!$E$18-'Ejercicio 3 - TIR'!$C$18),'Ejercicio 3 - TIR'!$C$18+SQRT(('Ejercicio 3 - TIR'!$E$18-'Ejercicio 3 - TIR'!$C$18)*('Ejercicio 3 - TIR'!$D$18-'Ejercicio 3 - TIR'!$C$18)*H103),'Ejercicio 3 - TIR'!$E$18-SQRT(('Ejercicio 3 - TIR'!$E$18-'Ejercicio 3 - TIR'!$C$18)*('Ejercicio 3 - TIR'!$E$18-'Ejercicio 3 - TIR'!$D$18)*(1-H103)))</f>
        <v>40791.9109933202</v>
      </c>
      <c r="J103" s="17">
        <f ca="1" t="shared" si="764"/>
        <v>0.858790650705928</v>
      </c>
      <c r="K103" s="18">
        <f ca="1">IF(J103&lt;=('Ejercicio 3 - TIR'!$D$18-'Ejercicio 3 - TIR'!$C$18)/('Ejercicio 3 - TIR'!$E$18-'Ejercicio 3 - TIR'!$C$18),'Ejercicio 3 - TIR'!$C$18+SQRT(('Ejercicio 3 - TIR'!$E$18-'Ejercicio 3 - TIR'!$C$18)*('Ejercicio 3 - TIR'!$D$18-'Ejercicio 3 - TIR'!$C$18)*J103),'Ejercicio 3 - TIR'!$E$18-SQRT(('Ejercicio 3 - TIR'!$E$18-'Ejercicio 3 - TIR'!$C$18)*('Ejercicio 3 - TIR'!$E$18-'Ejercicio 3 - TIR'!$D$18)*(1-J103)))</f>
        <v>41745.664246416</v>
      </c>
      <c r="L103" s="17">
        <f ca="1" t="shared" si="764"/>
        <v>0.810642409086402</v>
      </c>
      <c r="M103" s="18">
        <f ca="1">IF(L103&lt;=('Ejercicio 3 - TIR'!$D$18-'Ejercicio 3 - TIR'!$C$18)/('Ejercicio 3 - TIR'!$E$18-'Ejercicio 3 - TIR'!$C$18),'Ejercicio 3 - TIR'!$C$18+SQRT(('Ejercicio 3 - TIR'!$E$18-'Ejercicio 3 - TIR'!$C$18)*('Ejercicio 3 - TIR'!$D$18-'Ejercicio 3 - TIR'!$C$18)*L103),'Ejercicio 3 - TIR'!$E$18-SQRT(('Ejercicio 3 - TIR'!$E$18-'Ejercicio 3 - TIR'!$C$18)*('Ejercicio 3 - TIR'!$E$18-'Ejercicio 3 - TIR'!$D$18)*(1-L103)))</f>
        <v>41231.4698729452</v>
      </c>
      <c r="N103" s="17">
        <f ca="1" t="shared" ref="N103:R103" si="765">RAND()</f>
        <v>0.854907844746321</v>
      </c>
      <c r="O103" s="18">
        <f ca="1">IF(N103&lt;=('Ejercicio 3 - TIR'!$D$18-'Ejercicio 3 - TIR'!$C$18)/('Ejercicio 3 - TIR'!$E$18-'Ejercicio 3 - TIR'!$C$18),'Ejercicio 3 - TIR'!$C$18+SQRT(('Ejercicio 3 - TIR'!$E$18-'Ejercicio 3 - TIR'!$C$18)*('Ejercicio 3 - TIR'!$D$18-'Ejercicio 3 - TIR'!$C$18)*N103),'Ejercicio 3 - TIR'!$E$18-SQRT(('Ejercicio 3 - TIR'!$E$18-'Ejercicio 3 - TIR'!$C$18)*('Ejercicio 3 - TIR'!$E$18-'Ejercicio 3 - TIR'!$D$18)*(1-N103)))</f>
        <v>41701.2257361217</v>
      </c>
      <c r="P103" s="17">
        <f ca="1" t="shared" si="765"/>
        <v>0.0953845532490309</v>
      </c>
      <c r="Q103" s="19">
        <f ca="1">IF(P103&lt;=('Ejercicio 3 - TIR'!$D$22-'Ejercicio 3 - TIR'!$C$22)/('Ejercicio 3 - TIR'!$E$22-'Ejercicio 3 - TIR'!$C$22),'Ejercicio 3 - TIR'!$C$22+SQRT(('Ejercicio 3 - TIR'!$E$22-'Ejercicio 3 - TIR'!$C$22)*('Ejercicio 3 - TIR'!$D$22-'Ejercicio 3 - TIR'!$C$22)*P103),'Ejercicio 3 - TIR'!$E$22-SQRT(('Ejercicio 3 - TIR'!$E$22-'Ejercicio 3 - TIR'!$C$22)*('Ejercicio 3 - TIR'!$E$22-'Ejercicio 3 - TIR'!$D$22)*(1-P103)))</f>
        <v>0.133103136870546</v>
      </c>
      <c r="R103" s="17">
        <f ca="1" t="shared" si="765"/>
        <v>0.417648792544732</v>
      </c>
      <c r="S103" s="19">
        <f ca="1">IF(R103&lt;=('Ejercicio 3 - TIR'!$D$23-'Ejercicio 3 - TIR'!$C$23)/('Ejercicio 3 - TIR'!$E$23-'Ejercicio 3 - TIR'!$C$23),'Ejercicio 3 - TIR'!$C$23+SQRT(('Ejercicio 3 - TIR'!$E$23-'Ejercicio 3 - TIR'!$C$23)*('Ejercicio 3 - TIR'!$D$23-'Ejercicio 3 - TIR'!$C$23)*R103),'Ejercicio 3 - TIR'!$E$23-SQRT(('Ejercicio 3 - TIR'!$E$23-'Ejercicio 3 - TIR'!$C$23)*('Ejercicio 3 - TIR'!$E$23-'Ejercicio 3 - TIR'!$D$23)*(1-R103)))</f>
        <v>0.147418384828077</v>
      </c>
      <c r="T103" s="17">
        <f ca="1" t="shared" ref="T103:X103" si="766">RAND()</f>
        <v>0.321224161583878</v>
      </c>
      <c r="U103" s="19">
        <f ca="1">IF(T103&lt;=('Ejercicio 3 - TIR'!$D$24-'Ejercicio 3 - TIR'!$C$24)/('Ejercicio 3 - TIR'!$E$24-'Ejercicio 3 - TIR'!$C$24),'Ejercicio 3 - TIR'!$C$24+SQRT(('Ejercicio 3 - TIR'!$E$24-'Ejercicio 3 - TIR'!$C$24)*('Ejercicio 3 - TIR'!$D$24-'Ejercicio 3 - TIR'!$C$24)*T103),'Ejercicio 3 - TIR'!$E$24-SQRT(('Ejercicio 3 - TIR'!$E$24-'Ejercicio 3 - TIR'!$C$24)*('Ejercicio 3 - TIR'!$E$24-'Ejercicio 3 - TIR'!$D$24)*(1-T103)))</f>
        <v>0.175972499674197</v>
      </c>
      <c r="V103" s="17">
        <f ca="1" t="shared" si="766"/>
        <v>0.168046134435461</v>
      </c>
      <c r="W103" s="19">
        <f ca="1">IF(V103&lt;=('Ejercicio 3 - TIR'!$D$25-'Ejercicio 3 - TIR'!$C$25)/('Ejercicio 3 - TIR'!$E$25-'Ejercicio 3 - TIR'!$C$25),'Ejercicio 3 - TIR'!$C$25+SQRT(('Ejercicio 3 - TIR'!$E$25-'Ejercicio 3 - TIR'!$C$25)*('Ejercicio 3 - TIR'!$D$25-'Ejercicio 3 - TIR'!$C$25)*V103),'Ejercicio 3 - TIR'!$E$25-SQRT(('Ejercicio 3 - TIR'!$E$25-'Ejercicio 3 - TIR'!$C$25)*('Ejercicio 3 - TIR'!$E$25-'Ejercicio 3 - TIR'!$D$25)*(1-V103)))</f>
        <v>0.195338337204849</v>
      </c>
      <c r="X103" s="17">
        <f ca="1" t="shared" si="766"/>
        <v>0.0439045268701659</v>
      </c>
      <c r="Y103" s="19">
        <f ca="1">IF(X103&lt;=('Ejercicio 3 - TIR'!$D$26-'Ejercicio 3 - TIR'!$C$26)/('Ejercicio 3 - TIR'!$E$26-'Ejercicio 3 - TIR'!$C$26),'Ejercicio 3 - TIR'!$C$26+SQRT(('Ejercicio 3 - TIR'!$E$26-'Ejercicio 3 - TIR'!$C$26)*('Ejercicio 3 - TIR'!$D$26-'Ejercicio 3 - TIR'!$C$26)*X103),'Ejercicio 3 - TIR'!$E$26-SQRT(('Ejercicio 3 - TIR'!$E$26-'Ejercicio 3 - TIR'!$C$26)*('Ejercicio 3 - TIR'!$E$26-'Ejercicio 3 - TIR'!$D$26)*(1-X103)))</f>
        <v>0.200887709701744</v>
      </c>
      <c r="Z103" s="17">
        <f ca="1" t="shared" si="480"/>
        <v>1.13310313687055</v>
      </c>
      <c r="AA103" s="17">
        <f ca="1" t="shared" si="481"/>
        <v>1.30014337115163</v>
      </c>
      <c r="AB103" s="17">
        <f ca="1" t="shared" si="482"/>
        <v>1.52893285010802</v>
      </c>
      <c r="AC103" s="17">
        <f ca="1" t="shared" si="483"/>
        <v>1.82759205074599</v>
      </c>
      <c r="AD103" s="17">
        <f ca="1" t="shared" si="484"/>
        <v>2.19473283208946</v>
      </c>
      <c r="AE103" s="16">
        <f ca="1" t="shared" si="485"/>
        <v>4738.1591647405</v>
      </c>
      <c r="AF103" s="16">
        <f ca="1" t="shared" si="486"/>
        <v>5436.6509358649</v>
      </c>
      <c r="AG103" s="16">
        <f ca="1" t="shared" si="487"/>
        <v>6393.3519909051</v>
      </c>
      <c r="AH103" s="16">
        <f ca="1" t="shared" si="488"/>
        <v>7642.21873797382</v>
      </c>
      <c r="AI103" s="16">
        <f ca="1" t="shared" si="489"/>
        <v>9177.44655728513</v>
      </c>
      <c r="AJ103" s="18">
        <f ca="1" t="shared" si="490"/>
        <v>46618.9653545973</v>
      </c>
      <c r="AK103" s="18">
        <f ca="1" t="shared" si="491"/>
        <v>53035.3326745725</v>
      </c>
      <c r="AL103" s="18">
        <f ca="1" t="shared" si="492"/>
        <v>63826.3174159251</v>
      </c>
      <c r="AM103" s="18">
        <f ca="1" t="shared" si="493"/>
        <v>75354.3065803673</v>
      </c>
      <c r="AN103" s="18">
        <f ca="1" t="shared" si="494"/>
        <v>91523.0492614403</v>
      </c>
      <c r="AO103" s="18">
        <f ca="1">C103/'Ejercicio 3 - TIR'!$D$7</f>
        <v>14262.8047119563</v>
      </c>
      <c r="AP103" s="18">
        <f ca="1" t="shared" si="495"/>
        <v>32356.160642641</v>
      </c>
      <c r="AQ103" s="18">
        <f ca="1" t="shared" si="496"/>
        <v>38772.5279626162</v>
      </c>
      <c r="AR103" s="18">
        <f ca="1" t="shared" si="497"/>
        <v>49563.5127039688</v>
      </c>
      <c r="AS103" s="18">
        <f ca="1" t="shared" si="498"/>
        <v>61091.501868411</v>
      </c>
      <c r="AT103" s="18">
        <f ca="1" t="shared" si="499"/>
        <v>77260.2445494841</v>
      </c>
      <c r="AU103" s="18">
        <f ca="1">AP103*'Ejercicio 3 - TIR'!$D$5</f>
        <v>16178.0803213205</v>
      </c>
      <c r="AV103" s="18">
        <f ca="1">AQ103*'Ejercicio 3 - TIR'!$D$5</f>
        <v>19386.2639813081</v>
      </c>
      <c r="AW103" s="18">
        <f ca="1">AR103*'Ejercicio 3 - TIR'!$D$5</f>
        <v>24781.7563519844</v>
      </c>
      <c r="AX103" s="18">
        <f ca="1">AS103*'Ejercicio 3 - TIR'!$D$5</f>
        <v>30545.7509342055</v>
      </c>
      <c r="AY103" s="18">
        <f ca="1">AT103*'Ejercicio 3 - TIR'!$D$5</f>
        <v>38630.122274742</v>
      </c>
      <c r="AZ103" s="18">
        <f ca="1" t="shared" ref="AZ103:BD103" si="767">AJ103-AU103-AE103</f>
        <v>25702.7258685363</v>
      </c>
      <c r="BA103" s="18">
        <f ca="1" t="shared" si="767"/>
        <v>28212.4177573995</v>
      </c>
      <c r="BB103" s="18">
        <f ca="1" t="shared" si="767"/>
        <v>32651.2090730356</v>
      </c>
      <c r="BC103" s="18">
        <f ca="1" t="shared" si="767"/>
        <v>37166.336908188</v>
      </c>
      <c r="BD103" s="18">
        <f ca="1" t="shared" si="767"/>
        <v>43715.4804294132</v>
      </c>
      <c r="BE103" s="18">
        <f ca="1" t="shared" ref="BE103:BI103" si="768">AZ103/Z103</f>
        <v>22683.4831112755</v>
      </c>
      <c r="BF103" s="18">
        <f ca="1" t="shared" si="768"/>
        <v>21699.4666768249</v>
      </c>
      <c r="BG103" s="18">
        <f ca="1" t="shared" si="768"/>
        <v>21355.5546737902</v>
      </c>
      <c r="BH103" s="18">
        <f ca="1" t="shared" si="768"/>
        <v>20336.2325268472</v>
      </c>
      <c r="BI103" s="18">
        <f ca="1" t="shared" si="768"/>
        <v>19918.3608092264</v>
      </c>
      <c r="BJ103" s="18">
        <f ca="1" t="shared" si="502"/>
        <v>78127.3358916814</v>
      </c>
      <c r="BK103" s="18">
        <f ca="1" t="shared" si="503"/>
        <v>31303.0457790108</v>
      </c>
      <c r="BL103" s="18">
        <f ca="1" t="shared" si="504"/>
        <v>109430.381670692</v>
      </c>
      <c r="BM103" s="18">
        <f ca="1">BK103*'Ejercicio 3 - TIR'!$D$5</f>
        <v>15651.5228895054</v>
      </c>
      <c r="BN103" s="18">
        <f ca="1" t="shared" si="505"/>
        <v>93778.8587811868</v>
      </c>
      <c r="BO103" s="18">
        <f ca="1" t="shared" si="506"/>
        <v>42729.054493574</v>
      </c>
      <c r="BP103" s="18">
        <f ca="1" t="shared" si="507"/>
        <v>-106911.675697377</v>
      </c>
      <c r="BQ103" s="18">
        <f ca="1" t="shared" ref="BQ103:BT103" si="769">BE103</f>
        <v>22683.4831112755</v>
      </c>
      <c r="BR103" s="18">
        <f ca="1" t="shared" si="769"/>
        <v>21699.4666768249</v>
      </c>
      <c r="BS103" s="18">
        <f ca="1" t="shared" si="769"/>
        <v>21355.5546737902</v>
      </c>
      <c r="BT103" s="18">
        <f ca="1" t="shared" si="769"/>
        <v>20336.2325268472</v>
      </c>
      <c r="BU103" s="18">
        <f ca="1" t="shared" si="509"/>
        <v>62647.4153028004</v>
      </c>
      <c r="BV103" s="20">
        <f ca="1" t="shared" si="510"/>
        <v>10.1484078612489</v>
      </c>
    </row>
    <row r="104" ht="15" customHeight="1" spans="1:74">
      <c r="A104" s="16">
        <v>103</v>
      </c>
      <c r="B104" s="17">
        <f ca="1" t="shared" ref="B104:F104" si="770">RAND()</f>
        <v>0.405839037187635</v>
      </c>
      <c r="C104" s="18">
        <f ca="1">IF(B104&lt;=('Ejercicio 3 - TIR'!$D$13-'Ejercicio 3 - TIR'!$C$13)/('Ejercicio 3 - TIR'!$E$13-'Ejercicio 3 - TIR'!$C$13),'Ejercicio 3 - TIR'!$C$13+SQRT(('Ejercicio 3 - TIR'!$E$13-'Ejercicio 3 - TIR'!$C$13)*('Ejercicio 3 - TIR'!$D$13-'Ejercicio 3 - TIR'!$C$13)*B104),'Ejercicio 3 - TIR'!$E$13-SQRT(('Ejercicio 3 - TIR'!$E$13-'Ejercicio 3 - TIR'!$C$13)*('Ejercicio 3 - TIR'!$E$13-'Ejercicio 3 - TIR'!$D$13)*(1-B104)))</f>
        <v>73298.0683212836</v>
      </c>
      <c r="D104" s="17">
        <f ca="1" t="shared" si="770"/>
        <v>0.196846323479176</v>
      </c>
      <c r="E104" s="18">
        <f ca="1">IF(D104&lt;=('Ejercicio 3 - TIR'!$D$14-'Ejercicio 3 - TIR'!$C$14)/('Ejercicio 3 - TIR'!$E$14-'Ejercicio 3 - TIR'!$C$14),'Ejercicio 3 - TIR'!$C$14+SQRT(('Ejercicio 3 - TIR'!$E$14-'Ejercicio 3 - TIR'!$C$14)*('Ejercicio 3 - TIR'!$D$14-'Ejercicio 3 - TIR'!$C$14)*D104),'Ejercicio 3 - TIR'!$E$14-SQRT(('Ejercicio 3 - TIR'!$E$14-'Ejercicio 3 - TIR'!$C$14)*('Ejercicio 3 - TIR'!$E$14-'Ejercicio 3 - TIR'!$D$14)*(1-D104)))</f>
        <v>28842.3266728557</v>
      </c>
      <c r="F104" s="17">
        <f ca="1" t="shared" si="770"/>
        <v>0.18958275834012</v>
      </c>
      <c r="G104" s="18">
        <f ca="1">IF(F104&lt;=('Ejercicio 3 - TIR'!$D$18-'Ejercicio 3 - TIR'!$C$18)/('Ejercicio 3 - TIR'!$E$18-'Ejercicio 3 - TIR'!$C$18),'Ejercicio 3 - TIR'!$C$18+SQRT(('Ejercicio 3 - TIR'!$E$18-'Ejercicio 3 - TIR'!$C$18)*('Ejercicio 3 - TIR'!$D$18-'Ejercicio 3 - TIR'!$C$18)*F104),'Ejercicio 3 - TIR'!$E$18-SQRT(('Ejercicio 3 - TIR'!$E$18-'Ejercicio 3 - TIR'!$C$18)*('Ejercicio 3 - TIR'!$E$18-'Ejercicio 3 - TIR'!$D$18)*(1-F104)))</f>
        <v>35332.67416509</v>
      </c>
      <c r="H104" s="17">
        <f ca="1" t="shared" ref="H104:L104" si="771">RAND()</f>
        <v>0.820088162780282</v>
      </c>
      <c r="I104" s="18">
        <f ca="1">IF(H104&lt;=('Ejercicio 3 - TIR'!$D$18-'Ejercicio 3 - TIR'!$C$18)/('Ejercicio 3 - TIR'!$E$18-'Ejercicio 3 - TIR'!$C$18),'Ejercicio 3 - TIR'!$C$18+SQRT(('Ejercicio 3 - TIR'!$E$18-'Ejercicio 3 - TIR'!$C$18)*('Ejercicio 3 - TIR'!$D$18-'Ejercicio 3 - TIR'!$C$18)*H104),'Ejercicio 3 - TIR'!$E$18-SQRT(('Ejercicio 3 - TIR'!$E$18-'Ejercicio 3 - TIR'!$C$18)*('Ejercicio 3 - TIR'!$E$18-'Ejercicio 3 - TIR'!$D$18)*(1-H104)))</f>
        <v>41326.6653036405</v>
      </c>
      <c r="J104" s="17">
        <f ca="1" t="shared" si="771"/>
        <v>0.833408974568316</v>
      </c>
      <c r="K104" s="18">
        <f ca="1">IF(J104&lt;=('Ejercicio 3 - TIR'!$D$18-'Ejercicio 3 - TIR'!$C$18)/('Ejercicio 3 - TIR'!$E$18-'Ejercicio 3 - TIR'!$C$18),'Ejercicio 3 - TIR'!$C$18+SQRT(('Ejercicio 3 - TIR'!$E$18-'Ejercicio 3 - TIR'!$C$18)*('Ejercicio 3 - TIR'!$D$18-'Ejercicio 3 - TIR'!$C$18)*J104),'Ejercicio 3 - TIR'!$E$18-SQRT(('Ejercicio 3 - TIR'!$E$18-'Ejercicio 3 - TIR'!$C$18)*('Ejercicio 3 - TIR'!$E$18-'Ejercicio 3 - TIR'!$D$18)*(1-J104)))</f>
        <v>41465.2684815709</v>
      </c>
      <c r="L104" s="17">
        <f ca="1" t="shared" si="771"/>
        <v>0.978567063753403</v>
      </c>
      <c r="M104" s="18">
        <f ca="1">IF(L104&lt;=('Ejercicio 3 - TIR'!$D$18-'Ejercicio 3 - TIR'!$C$18)/('Ejercicio 3 - TIR'!$E$18-'Ejercicio 3 - TIR'!$C$18),'Ejercicio 3 - TIR'!$C$18+SQRT(('Ejercicio 3 - TIR'!$E$18-'Ejercicio 3 - TIR'!$C$18)*('Ejercicio 3 - TIR'!$D$18-'Ejercicio 3 - TIR'!$C$18)*L104),'Ejercicio 3 - TIR'!$E$18-SQRT(('Ejercicio 3 - TIR'!$E$18-'Ejercicio 3 - TIR'!$C$18)*('Ejercicio 3 - TIR'!$E$18-'Ejercicio 3 - TIR'!$D$18)*(1-L104)))</f>
        <v>43732.139511423</v>
      </c>
      <c r="N104" s="17">
        <f ca="1" t="shared" ref="N104:R104" si="772">RAND()</f>
        <v>0.760724211996339</v>
      </c>
      <c r="O104" s="18">
        <f ca="1">IF(N104&lt;=('Ejercicio 3 - TIR'!$D$18-'Ejercicio 3 - TIR'!$C$18)/('Ejercicio 3 - TIR'!$E$18-'Ejercicio 3 - TIR'!$C$18),'Ejercicio 3 - TIR'!$C$18+SQRT(('Ejercicio 3 - TIR'!$E$18-'Ejercicio 3 - TIR'!$C$18)*('Ejercicio 3 - TIR'!$D$18-'Ejercicio 3 - TIR'!$C$18)*N104),'Ejercicio 3 - TIR'!$E$18-SQRT(('Ejercicio 3 - TIR'!$E$18-'Ejercicio 3 - TIR'!$C$18)*('Ejercicio 3 - TIR'!$E$18-'Ejercicio 3 - TIR'!$D$18)*(1-N104)))</f>
        <v>40763.7653393285</v>
      </c>
      <c r="P104" s="17">
        <f ca="1" t="shared" si="772"/>
        <v>0.589564618240154</v>
      </c>
      <c r="Q104" s="19">
        <f ca="1">IF(P104&lt;=('Ejercicio 3 - TIR'!$D$22-'Ejercicio 3 - TIR'!$C$22)/('Ejercicio 3 - TIR'!$E$22-'Ejercicio 3 - TIR'!$C$22),'Ejercicio 3 - TIR'!$C$22+SQRT(('Ejercicio 3 - TIR'!$E$22-'Ejercicio 3 - TIR'!$C$22)*('Ejercicio 3 - TIR'!$D$22-'Ejercicio 3 - TIR'!$C$22)*P104),'Ejercicio 3 - TIR'!$E$22-SQRT(('Ejercicio 3 - TIR'!$E$22-'Ejercicio 3 - TIR'!$C$22)*('Ejercicio 3 - TIR'!$E$22-'Ejercicio 3 - TIR'!$D$22)*(1-P104)))</f>
        <v>0.152819424451132</v>
      </c>
      <c r="R104" s="17">
        <f ca="1" t="shared" si="772"/>
        <v>0.873658328621127</v>
      </c>
      <c r="S104" s="19">
        <f ca="1">IF(R104&lt;=('Ejercicio 3 - TIR'!$D$23-'Ejercicio 3 - TIR'!$C$23)/('Ejercicio 3 - TIR'!$E$23-'Ejercicio 3 - TIR'!$C$23),'Ejercicio 3 - TIR'!$C$23+SQRT(('Ejercicio 3 - TIR'!$E$23-'Ejercicio 3 - TIR'!$C$23)*('Ejercicio 3 - TIR'!$D$23-'Ejercicio 3 - TIR'!$C$23)*R104),'Ejercicio 3 - TIR'!$E$23-SQRT(('Ejercicio 3 - TIR'!$E$23-'Ejercicio 3 - TIR'!$C$23)*('Ejercicio 3 - TIR'!$E$23-'Ejercicio 3 - TIR'!$D$23)*(1-R104)))</f>
        <v>0.16491971457558</v>
      </c>
      <c r="T104" s="17">
        <f ca="1" t="shared" ref="T104:X104" si="773">RAND()</f>
        <v>0.608358045608759</v>
      </c>
      <c r="U104" s="19">
        <f ca="1">IF(T104&lt;=('Ejercicio 3 - TIR'!$D$24-'Ejercicio 3 - TIR'!$C$24)/('Ejercicio 3 - TIR'!$E$24-'Ejercicio 3 - TIR'!$C$24),'Ejercicio 3 - TIR'!$C$24+SQRT(('Ejercicio 3 - TIR'!$E$24-'Ejercicio 3 - TIR'!$C$24)*('Ejercicio 3 - TIR'!$D$24-'Ejercicio 3 - TIR'!$C$24)*T104),'Ejercicio 3 - TIR'!$E$24-SQRT(('Ejercicio 3 - TIR'!$E$24-'Ejercicio 3 - TIR'!$C$24)*('Ejercicio 3 - TIR'!$E$24-'Ejercicio 3 - TIR'!$D$24)*(1-T104)))</f>
        <v>0.186885086859611</v>
      </c>
      <c r="V104" s="17">
        <f ca="1" t="shared" si="773"/>
        <v>0.808740187755162</v>
      </c>
      <c r="W104" s="19">
        <f ca="1">IF(V104&lt;=('Ejercicio 3 - TIR'!$D$25-'Ejercicio 3 - TIR'!$C$25)/('Ejercicio 3 - TIR'!$E$25-'Ejercicio 3 - TIR'!$C$25),'Ejercicio 3 - TIR'!$C$25+SQRT(('Ejercicio 3 - TIR'!$E$25-'Ejercicio 3 - TIR'!$C$25)*('Ejercicio 3 - TIR'!$D$25-'Ejercicio 3 - TIR'!$C$25)*V104),'Ejercicio 3 - TIR'!$E$25-SQRT(('Ejercicio 3 - TIR'!$E$25-'Ejercicio 3 - TIR'!$C$25)*('Ejercicio 3 - TIR'!$E$25-'Ejercicio 3 - TIR'!$D$25)*(1-V104)))</f>
        <v>0.224127053842731</v>
      </c>
      <c r="X104" s="17">
        <f ca="1" t="shared" si="773"/>
        <v>0.899858902479121</v>
      </c>
      <c r="Y104" s="19">
        <f ca="1">IF(X104&lt;=('Ejercicio 3 - TIR'!$D$26-'Ejercicio 3 - TIR'!$C$26)/('Ejercicio 3 - TIR'!$E$26-'Ejercicio 3 - TIR'!$C$26),'Ejercicio 3 - TIR'!$C$26+SQRT(('Ejercicio 3 - TIR'!$E$26-'Ejercicio 3 - TIR'!$C$26)*('Ejercicio 3 - TIR'!$D$26-'Ejercicio 3 - TIR'!$C$26)*X104),'Ejercicio 3 - TIR'!$E$26-SQRT(('Ejercicio 3 - TIR'!$E$26-'Ejercicio 3 - TIR'!$C$26)*('Ejercicio 3 - TIR'!$E$26-'Ejercicio 3 - TIR'!$D$26)*(1-X104)))</f>
        <v>0.256745711651122</v>
      </c>
      <c r="Z104" s="17">
        <f ca="1" t="shared" si="480"/>
        <v>1.15281942445113</v>
      </c>
      <c r="AA104" s="17">
        <f ca="1" t="shared" si="481"/>
        <v>1.3429420748888</v>
      </c>
      <c r="AB104" s="17">
        <f ca="1" t="shared" si="482"/>
        <v>1.59391792120182</v>
      </c>
      <c r="AC104" s="17">
        <f ca="1" t="shared" si="483"/>
        <v>1.95115804894791</v>
      </c>
      <c r="AD104" s="17">
        <f ca="1" t="shared" si="484"/>
        <v>2.45210951076886</v>
      </c>
      <c r="AE104" s="16">
        <f ca="1" t="shared" si="485"/>
        <v>4407.66776197734</v>
      </c>
      <c r="AF104" s="16">
        <f ca="1" t="shared" si="486"/>
        <v>5134.57907122663</v>
      </c>
      <c r="AG104" s="16">
        <f ca="1" t="shared" si="487"/>
        <v>6094.15532694036</v>
      </c>
      <c r="AH104" s="16">
        <f ca="1" t="shared" si="488"/>
        <v>7460.02040602748</v>
      </c>
      <c r="AI104" s="16">
        <f ca="1" t="shared" si="489"/>
        <v>9375.34865410491</v>
      </c>
      <c r="AJ104" s="18">
        <f ca="1" t="shared" si="490"/>
        <v>40732.1930953184</v>
      </c>
      <c r="AK104" s="18">
        <f ca="1" t="shared" si="491"/>
        <v>55499.3176511058</v>
      </c>
      <c r="AL104" s="18">
        <f ca="1" t="shared" si="492"/>
        <v>66092.2345402207</v>
      </c>
      <c r="AM104" s="18">
        <f ca="1" t="shared" si="493"/>
        <v>85328.3160054259</v>
      </c>
      <c r="AN104" s="18">
        <f ca="1" t="shared" si="494"/>
        <v>99957.2166833173</v>
      </c>
      <c r="AO104" s="18">
        <f ca="1">C104/'Ejercicio 3 - TIR'!$D$7</f>
        <v>14659.6136642567</v>
      </c>
      <c r="AP104" s="18">
        <f ca="1" t="shared" si="495"/>
        <v>26072.5794310617</v>
      </c>
      <c r="AQ104" s="18">
        <f ca="1" t="shared" si="496"/>
        <v>40839.7039868491</v>
      </c>
      <c r="AR104" s="18">
        <f ca="1" t="shared" si="497"/>
        <v>51432.6208759639</v>
      </c>
      <c r="AS104" s="18">
        <f ca="1" t="shared" si="498"/>
        <v>70668.7023411692</v>
      </c>
      <c r="AT104" s="18">
        <f ca="1" t="shared" si="499"/>
        <v>85297.6030190606</v>
      </c>
      <c r="AU104" s="18">
        <f ca="1">AP104*'Ejercicio 3 - TIR'!$D$5</f>
        <v>13036.2897155308</v>
      </c>
      <c r="AV104" s="18">
        <f ca="1">AQ104*'Ejercicio 3 - TIR'!$D$5</f>
        <v>20419.8519934245</v>
      </c>
      <c r="AW104" s="18">
        <f ca="1">AR104*'Ejercicio 3 - TIR'!$D$5</f>
        <v>25716.310437982</v>
      </c>
      <c r="AX104" s="18">
        <f ca="1">AS104*'Ejercicio 3 - TIR'!$D$5</f>
        <v>35334.3511705846</v>
      </c>
      <c r="AY104" s="18">
        <f ca="1">AT104*'Ejercicio 3 - TIR'!$D$5</f>
        <v>42648.8015095303</v>
      </c>
      <c r="AZ104" s="18">
        <f ca="1" t="shared" ref="AZ104:BD104" si="774">AJ104-AU104-AE104</f>
        <v>23288.2356178102</v>
      </c>
      <c r="BA104" s="18">
        <f ca="1" t="shared" si="774"/>
        <v>29944.8865864546</v>
      </c>
      <c r="BB104" s="18">
        <f ca="1" t="shared" si="774"/>
        <v>34281.7687752983</v>
      </c>
      <c r="BC104" s="18">
        <f ca="1" t="shared" si="774"/>
        <v>42533.9444288138</v>
      </c>
      <c r="BD104" s="18">
        <f ca="1" t="shared" si="774"/>
        <v>47933.0665196821</v>
      </c>
      <c r="BE104" s="18">
        <f ca="1" t="shared" ref="BE104:BI104" si="775">AZ104/Z104</f>
        <v>20201.1131352145</v>
      </c>
      <c r="BF104" s="18">
        <f ca="1" t="shared" si="775"/>
        <v>22297.9733425466</v>
      </c>
      <c r="BG104" s="18">
        <f ca="1" t="shared" si="775"/>
        <v>21507.8633092034</v>
      </c>
      <c r="BH104" s="18">
        <f ca="1" t="shared" si="775"/>
        <v>21799.3331968923</v>
      </c>
      <c r="BI104" s="18">
        <f ca="1" t="shared" si="775"/>
        <v>19547.6859043921</v>
      </c>
      <c r="BJ104" s="18">
        <f ca="1" t="shared" si="502"/>
        <v>70724.5435472117</v>
      </c>
      <c r="BK104" s="18">
        <f ca="1" t="shared" si="503"/>
        <v>35946.978090321</v>
      </c>
      <c r="BL104" s="18">
        <f ca="1" t="shared" si="504"/>
        <v>106671.521637533</v>
      </c>
      <c r="BM104" s="18">
        <f ca="1">BK104*'Ejercicio 3 - TIR'!$D$5</f>
        <v>17973.4890451605</v>
      </c>
      <c r="BN104" s="18">
        <f ca="1" t="shared" si="505"/>
        <v>88698.0325923722</v>
      </c>
      <c r="BO104" s="18">
        <f ca="1" t="shared" si="506"/>
        <v>36172.133504984</v>
      </c>
      <c r="BP104" s="18">
        <f ca="1" t="shared" si="507"/>
        <v>-102140.394994139</v>
      </c>
      <c r="BQ104" s="18">
        <f ca="1" t="shared" ref="BQ104:BT104" si="776">BE104</f>
        <v>20201.1131352145</v>
      </c>
      <c r="BR104" s="18">
        <f ca="1" t="shared" si="776"/>
        <v>22297.9733425466</v>
      </c>
      <c r="BS104" s="18">
        <f ca="1" t="shared" si="776"/>
        <v>21507.8633092034</v>
      </c>
      <c r="BT104" s="18">
        <f ca="1" t="shared" si="776"/>
        <v>21799.3331968923</v>
      </c>
      <c r="BU104" s="18">
        <f ca="1" t="shared" si="509"/>
        <v>55719.8194093761</v>
      </c>
      <c r="BV104" s="20">
        <f ca="1" t="shared" si="510"/>
        <v>10.097825950243</v>
      </c>
    </row>
    <row r="105" ht="15" customHeight="1" spans="1:74">
      <c r="A105" s="16">
        <v>104</v>
      </c>
      <c r="B105" s="17">
        <f ca="1" t="shared" ref="B105:F105" si="777">RAND()</f>
        <v>0.508474913889533</v>
      </c>
      <c r="C105" s="18">
        <f ca="1">IF(B105&lt;=('Ejercicio 3 - TIR'!$D$13-'Ejercicio 3 - TIR'!$C$13)/('Ejercicio 3 - TIR'!$E$13-'Ejercicio 3 - TIR'!$C$13),'Ejercicio 3 - TIR'!$C$13+SQRT(('Ejercicio 3 - TIR'!$E$13-'Ejercicio 3 - TIR'!$C$13)*('Ejercicio 3 - TIR'!$D$13-'Ejercicio 3 - TIR'!$C$13)*B105),'Ejercicio 3 - TIR'!$E$13-SQRT(('Ejercicio 3 - TIR'!$E$13-'Ejercicio 3 - TIR'!$C$13)*('Ejercicio 3 - TIR'!$E$13-'Ejercicio 3 - TIR'!$D$13)*(1-B105)))</f>
        <v>75713.5819163764</v>
      </c>
      <c r="D105" s="17">
        <f ca="1" t="shared" si="777"/>
        <v>0.552381112938688</v>
      </c>
      <c r="E105" s="18">
        <f ca="1">IF(D105&lt;=('Ejercicio 3 - TIR'!$D$14-'Ejercicio 3 - TIR'!$C$14)/('Ejercicio 3 - TIR'!$E$14-'Ejercicio 3 - TIR'!$C$14),'Ejercicio 3 - TIR'!$C$14+SQRT(('Ejercicio 3 - TIR'!$E$14-'Ejercicio 3 - TIR'!$C$14)*('Ejercicio 3 - TIR'!$D$14-'Ejercicio 3 - TIR'!$C$14)*D105),'Ejercicio 3 - TIR'!$E$14-SQRT(('Ejercicio 3 - TIR'!$E$14-'Ejercicio 3 - TIR'!$C$14)*('Ejercicio 3 - TIR'!$E$14-'Ejercicio 3 - TIR'!$D$14)*(1-D105)))</f>
        <v>31805.9269554637</v>
      </c>
      <c r="F105" s="17">
        <f ca="1" t="shared" si="777"/>
        <v>0.425188994651849</v>
      </c>
      <c r="G105" s="18">
        <f ca="1">IF(F105&lt;=('Ejercicio 3 - TIR'!$D$18-'Ejercicio 3 - TIR'!$C$18)/('Ejercicio 3 - TIR'!$E$18-'Ejercicio 3 - TIR'!$C$18),'Ejercicio 3 - TIR'!$C$18+SQRT(('Ejercicio 3 - TIR'!$E$18-'Ejercicio 3 - TIR'!$C$18)*('Ejercicio 3 - TIR'!$D$18-'Ejercicio 3 - TIR'!$C$18)*F105),'Ejercicio 3 - TIR'!$E$18-SQRT(('Ejercicio 3 - TIR'!$E$18-'Ejercicio 3 - TIR'!$C$18)*('Ejercicio 3 - TIR'!$E$18-'Ejercicio 3 - TIR'!$D$18)*(1-F105)))</f>
        <v>37986.1348096421</v>
      </c>
      <c r="H105" s="17">
        <f ca="1" t="shared" ref="H105:L105" si="778">RAND()</f>
        <v>0.322943532314319</v>
      </c>
      <c r="I105" s="18">
        <f ca="1">IF(H105&lt;=('Ejercicio 3 - TIR'!$D$18-'Ejercicio 3 - TIR'!$C$18)/('Ejercicio 3 - TIR'!$E$18-'Ejercicio 3 - TIR'!$C$18),'Ejercicio 3 - TIR'!$C$18+SQRT(('Ejercicio 3 - TIR'!$E$18-'Ejercicio 3 - TIR'!$C$18)*('Ejercicio 3 - TIR'!$D$18-'Ejercicio 3 - TIR'!$C$18)*H105),'Ejercicio 3 - TIR'!$E$18-SQRT(('Ejercicio 3 - TIR'!$E$18-'Ejercicio 3 - TIR'!$C$18)*('Ejercicio 3 - TIR'!$E$18-'Ejercicio 3 - TIR'!$D$18)*(1-H105)))</f>
        <v>36959.9949602818</v>
      </c>
      <c r="J105" s="17">
        <f ca="1" t="shared" si="778"/>
        <v>0.474918170699931</v>
      </c>
      <c r="K105" s="18">
        <f ca="1">IF(J105&lt;=('Ejercicio 3 - TIR'!$D$18-'Ejercicio 3 - TIR'!$C$18)/('Ejercicio 3 - TIR'!$E$18-'Ejercicio 3 - TIR'!$C$18),'Ejercicio 3 - TIR'!$C$18+SQRT(('Ejercicio 3 - TIR'!$E$18-'Ejercicio 3 - TIR'!$C$18)*('Ejercicio 3 - TIR'!$D$18-'Ejercicio 3 - TIR'!$C$18)*J105),'Ejercicio 3 - TIR'!$E$18-SQRT(('Ejercicio 3 - TIR'!$E$18-'Ejercicio 3 - TIR'!$C$18)*('Ejercicio 3 - TIR'!$E$18-'Ejercicio 3 - TIR'!$D$18)*(1-J105)))</f>
        <v>38440.2444043398</v>
      </c>
      <c r="L105" s="17">
        <f ca="1" t="shared" si="778"/>
        <v>0.144854169390795</v>
      </c>
      <c r="M105" s="18">
        <f ca="1">IF(L105&lt;=('Ejercicio 3 - TIR'!$D$18-'Ejercicio 3 - TIR'!$C$18)/('Ejercicio 3 - TIR'!$E$18-'Ejercicio 3 - TIR'!$C$18),'Ejercicio 3 - TIR'!$C$18+SQRT(('Ejercicio 3 - TIR'!$E$18-'Ejercicio 3 - TIR'!$C$18)*('Ejercicio 3 - TIR'!$D$18-'Ejercicio 3 - TIR'!$C$18)*L105),'Ejercicio 3 - TIR'!$E$18-SQRT(('Ejercicio 3 - TIR'!$E$18-'Ejercicio 3 - TIR'!$C$18)*('Ejercicio 3 - TIR'!$E$18-'Ejercicio 3 - TIR'!$D$18)*(1-L105)))</f>
        <v>34661.3437342272</v>
      </c>
      <c r="N105" s="17">
        <f ca="1" t="shared" ref="N105:R105" si="779">RAND()</f>
        <v>0.420094760566426</v>
      </c>
      <c r="O105" s="18">
        <f ca="1">IF(N105&lt;=('Ejercicio 3 - TIR'!$D$18-'Ejercicio 3 - TIR'!$C$18)/('Ejercicio 3 - TIR'!$E$18-'Ejercicio 3 - TIR'!$C$18),'Ejercicio 3 - TIR'!$C$18+SQRT(('Ejercicio 3 - TIR'!$E$18-'Ejercicio 3 - TIR'!$C$18)*('Ejercicio 3 - TIR'!$D$18-'Ejercicio 3 - TIR'!$C$18)*N105),'Ejercicio 3 - TIR'!$E$18-SQRT(('Ejercicio 3 - TIR'!$E$18-'Ejercicio 3 - TIR'!$C$18)*('Ejercicio 3 - TIR'!$E$18-'Ejercicio 3 - TIR'!$D$18)*(1-N105)))</f>
        <v>37938.1492858829</v>
      </c>
      <c r="P105" s="17">
        <f ca="1" t="shared" si="779"/>
        <v>0.539863877483478</v>
      </c>
      <c r="Q105" s="19">
        <f ca="1">IF(P105&lt;=('Ejercicio 3 - TIR'!$D$22-'Ejercicio 3 - TIR'!$C$22)/('Ejercicio 3 - TIR'!$E$22-'Ejercicio 3 - TIR'!$C$22),'Ejercicio 3 - TIR'!$C$22+SQRT(('Ejercicio 3 - TIR'!$E$22-'Ejercicio 3 - TIR'!$C$22)*('Ejercicio 3 - TIR'!$D$22-'Ejercicio 3 - TIR'!$C$22)*P105),'Ejercicio 3 - TIR'!$E$22-SQRT(('Ejercicio 3 - TIR'!$E$22-'Ejercicio 3 - TIR'!$C$22)*('Ejercicio 3 - TIR'!$E$22-'Ejercicio 3 - TIR'!$D$22)*(1-P105)))</f>
        <v>0.151220753649031</v>
      </c>
      <c r="R105" s="17">
        <f ca="1" t="shared" si="779"/>
        <v>0.36843136935621</v>
      </c>
      <c r="S105" s="19">
        <f ca="1">IF(R105&lt;=('Ejercicio 3 - TIR'!$D$23-'Ejercicio 3 - TIR'!$C$23)/('Ejercicio 3 - TIR'!$E$23-'Ejercicio 3 - TIR'!$C$23),'Ejercicio 3 - TIR'!$C$23+SQRT(('Ejercicio 3 - TIR'!$E$23-'Ejercicio 3 - TIR'!$C$23)*('Ejercicio 3 - TIR'!$D$23-'Ejercicio 3 - TIR'!$C$23)*R105),'Ejercicio 3 - TIR'!$E$23-SQRT(('Ejercicio 3 - TIR'!$E$23-'Ejercicio 3 - TIR'!$C$23)*('Ejercicio 3 - TIR'!$E$23-'Ejercicio 3 - TIR'!$D$23)*(1-R105)))</f>
        <v>0.145752212814459</v>
      </c>
      <c r="T105" s="17">
        <f ca="1" t="shared" ref="T105:X105" si="780">RAND()</f>
        <v>0.349332047912025</v>
      </c>
      <c r="U105" s="19">
        <f ca="1">IF(T105&lt;=('Ejercicio 3 - TIR'!$D$24-'Ejercicio 3 - TIR'!$C$24)/('Ejercicio 3 - TIR'!$E$24-'Ejercicio 3 - TIR'!$C$24),'Ejercicio 3 - TIR'!$C$24+SQRT(('Ejercicio 3 - TIR'!$E$24-'Ejercicio 3 - TIR'!$C$24)*('Ejercicio 3 - TIR'!$D$24-'Ejercicio 3 - TIR'!$C$24)*T105),'Ejercicio 3 - TIR'!$E$24-SQRT(('Ejercicio 3 - TIR'!$E$24-'Ejercicio 3 - TIR'!$C$24)*('Ejercicio 3 - TIR'!$E$24-'Ejercicio 3 - TIR'!$D$24)*(1-T105)))</f>
        <v>0.177085001395888</v>
      </c>
      <c r="V105" s="17">
        <f ca="1" t="shared" si="780"/>
        <v>0.51360972064549</v>
      </c>
      <c r="W105" s="19">
        <f ca="1">IF(V105&lt;=('Ejercicio 3 - TIR'!$D$25-'Ejercicio 3 - TIR'!$C$25)/('Ejercicio 3 - TIR'!$E$25-'Ejercicio 3 - TIR'!$C$25),'Ejercicio 3 - TIR'!$C$25+SQRT(('Ejercicio 3 - TIR'!$E$25-'Ejercicio 3 - TIR'!$C$25)*('Ejercicio 3 - TIR'!$D$25-'Ejercicio 3 - TIR'!$C$25)*V105),'Ejercicio 3 - TIR'!$E$25-SQRT(('Ejercicio 3 - TIR'!$E$25-'Ejercicio 3 - TIR'!$C$25)*('Ejercicio 3 - TIR'!$E$25-'Ejercicio 3 - TIR'!$D$25)*(1-V105)))</f>
        <v>0.208740262025301</v>
      </c>
      <c r="X105" s="17">
        <f ca="1" t="shared" si="780"/>
        <v>0.613573686117371</v>
      </c>
      <c r="Y105" s="19">
        <f ca="1">IF(X105&lt;=('Ejercicio 3 - TIR'!$D$26-'Ejercicio 3 - TIR'!$C$26)/('Ejercicio 3 - TIR'!$E$26-'Ejercicio 3 - TIR'!$C$26),'Ejercicio 3 - TIR'!$C$26+SQRT(('Ejercicio 3 - TIR'!$E$26-'Ejercicio 3 - TIR'!$C$26)*('Ejercicio 3 - TIR'!$D$26-'Ejercicio 3 - TIR'!$C$26)*X105),'Ejercicio 3 - TIR'!$E$26-SQRT(('Ejercicio 3 - TIR'!$E$26-'Ejercicio 3 - TIR'!$C$26)*('Ejercicio 3 - TIR'!$E$26-'Ejercicio 3 - TIR'!$D$26)*(1-X105)))</f>
        <v>0.234319565512506</v>
      </c>
      <c r="Z105" s="17">
        <f ca="1" t="shared" si="480"/>
        <v>1.15122075364903</v>
      </c>
      <c r="AA105" s="17">
        <f ca="1" t="shared" si="481"/>
        <v>1.31901372593131</v>
      </c>
      <c r="AB105" s="17">
        <f ca="1" t="shared" si="482"/>
        <v>1.55259127342905</v>
      </c>
      <c r="AC105" s="17">
        <f ca="1" t="shared" si="483"/>
        <v>1.87667958266282</v>
      </c>
      <c r="AD105" s="17">
        <f ca="1" t="shared" si="484"/>
        <v>2.31642232707857</v>
      </c>
      <c r="AE105" s="16">
        <f ca="1" t="shared" si="485"/>
        <v>4809.71624471126</v>
      </c>
      <c r="AF105" s="16">
        <f ca="1" t="shared" si="486"/>
        <v>5510.74303038757</v>
      </c>
      <c r="AG105" s="16">
        <f ca="1" t="shared" si="487"/>
        <v>6486.61296761614</v>
      </c>
      <c r="AH105" s="16">
        <f ca="1" t="shared" si="488"/>
        <v>7840.63025813305</v>
      </c>
      <c r="AI105" s="16">
        <f ca="1" t="shared" si="489"/>
        <v>9677.84333356299</v>
      </c>
      <c r="AJ105" s="18">
        <f ca="1" t="shared" si="490"/>
        <v>43730.4267437699</v>
      </c>
      <c r="AK105" s="18">
        <f ca="1" t="shared" si="491"/>
        <v>48750.7406629636</v>
      </c>
      <c r="AL105" s="18">
        <f ca="1" t="shared" si="492"/>
        <v>59681.9880106578</v>
      </c>
      <c r="AM105" s="18">
        <f ca="1" t="shared" si="493"/>
        <v>65048.2360936822</v>
      </c>
      <c r="AN105" s="18">
        <f ca="1" t="shared" si="494"/>
        <v>87880.7760538591</v>
      </c>
      <c r="AO105" s="18">
        <f ca="1">C105/'Ejercicio 3 - TIR'!$D$7</f>
        <v>15142.7163832753</v>
      </c>
      <c r="AP105" s="18">
        <f ca="1" t="shared" si="495"/>
        <v>28587.7103604946</v>
      </c>
      <c r="AQ105" s="18">
        <f ca="1" t="shared" si="496"/>
        <v>33608.0242796883</v>
      </c>
      <c r="AR105" s="18">
        <f ca="1" t="shared" si="497"/>
        <v>44539.2716273825</v>
      </c>
      <c r="AS105" s="18">
        <f ca="1" t="shared" si="498"/>
        <v>49905.5197104069</v>
      </c>
      <c r="AT105" s="18">
        <f ca="1" t="shared" si="499"/>
        <v>72738.0596705838</v>
      </c>
      <c r="AU105" s="18">
        <f ca="1">AP105*'Ejercicio 3 - TIR'!$D$5</f>
        <v>14293.8551802473</v>
      </c>
      <c r="AV105" s="18">
        <f ca="1">AQ105*'Ejercicio 3 - TIR'!$D$5</f>
        <v>16804.0121398442</v>
      </c>
      <c r="AW105" s="18">
        <f ca="1">AR105*'Ejercicio 3 - TIR'!$D$5</f>
        <v>22269.6358136913</v>
      </c>
      <c r="AX105" s="18">
        <f ca="1">AS105*'Ejercicio 3 - TIR'!$D$5</f>
        <v>24952.7598552034</v>
      </c>
      <c r="AY105" s="18">
        <f ca="1">AT105*'Ejercicio 3 - TIR'!$D$5</f>
        <v>36369.0298352919</v>
      </c>
      <c r="AZ105" s="18">
        <f ca="1" t="shared" ref="AZ105:BD105" si="781">AJ105-AU105-AE105</f>
        <v>24626.8553188113</v>
      </c>
      <c r="BA105" s="18">
        <f ca="1" t="shared" si="781"/>
        <v>26435.9854927319</v>
      </c>
      <c r="BB105" s="18">
        <f ca="1" t="shared" si="781"/>
        <v>30925.7392293504</v>
      </c>
      <c r="BC105" s="18">
        <f ca="1" t="shared" si="781"/>
        <v>32254.8459803457</v>
      </c>
      <c r="BD105" s="18">
        <f ca="1" t="shared" si="781"/>
        <v>41833.9028850042</v>
      </c>
      <c r="BE105" s="18">
        <f ca="1" t="shared" ref="BE105:BI105" si="782">AZ105/Z105</f>
        <v>21391.9487124875</v>
      </c>
      <c r="BF105" s="18">
        <f ca="1" t="shared" si="782"/>
        <v>20042.2368418239</v>
      </c>
      <c r="BG105" s="18">
        <f ca="1" t="shared" si="782"/>
        <v>19918.789805541</v>
      </c>
      <c r="BH105" s="18">
        <f ca="1" t="shared" si="782"/>
        <v>17187.1886273624</v>
      </c>
      <c r="BI105" s="18">
        <f ca="1" t="shared" si="782"/>
        <v>18059.7045694014</v>
      </c>
      <c r="BJ105" s="18">
        <f ca="1" t="shared" si="502"/>
        <v>73675.9593330661</v>
      </c>
      <c r="BK105" s="18">
        <f ca="1" t="shared" si="503"/>
        <v>35076.9263228373</v>
      </c>
      <c r="BL105" s="18">
        <f ca="1" t="shared" si="504"/>
        <v>108752.885655903</v>
      </c>
      <c r="BM105" s="18">
        <f ca="1">BK105*'Ejercicio 3 - TIR'!$D$5</f>
        <v>17538.4631614186</v>
      </c>
      <c r="BN105" s="18">
        <f ca="1" t="shared" si="505"/>
        <v>91214.4224944848</v>
      </c>
      <c r="BO105" s="18">
        <f ca="1" t="shared" si="506"/>
        <v>39377.2851471013</v>
      </c>
      <c r="BP105" s="18">
        <f ca="1" t="shared" si="507"/>
        <v>-107519.50887184</v>
      </c>
      <c r="BQ105" s="18">
        <f ca="1" t="shared" ref="BQ105:BT105" si="783">BE105</f>
        <v>21391.9487124875</v>
      </c>
      <c r="BR105" s="18">
        <f ca="1" t="shared" si="783"/>
        <v>20042.2368418239</v>
      </c>
      <c r="BS105" s="18">
        <f ca="1" t="shared" si="783"/>
        <v>19918.789805541</v>
      </c>
      <c r="BT105" s="18">
        <f ca="1" t="shared" si="783"/>
        <v>17187.1886273624</v>
      </c>
      <c r="BU105" s="18">
        <f ca="1" t="shared" si="509"/>
        <v>57436.9897165027</v>
      </c>
      <c r="BV105" s="20">
        <f ca="1" t="shared" si="510"/>
        <v>7.08973574452689</v>
      </c>
    </row>
    <row r="106" ht="15" customHeight="1" spans="1:74">
      <c r="A106" s="16">
        <v>105</v>
      </c>
      <c r="B106" s="17">
        <f ca="1" t="shared" ref="B106:F106" si="784">RAND()</f>
        <v>0.548871223991091</v>
      </c>
      <c r="C106" s="18">
        <f ca="1">IF(B106&lt;=('Ejercicio 3 - TIR'!$D$13-'Ejercicio 3 - TIR'!$C$13)/('Ejercicio 3 - TIR'!$E$13-'Ejercicio 3 - TIR'!$C$13),'Ejercicio 3 - TIR'!$C$13+SQRT(('Ejercicio 3 - TIR'!$E$13-'Ejercicio 3 - TIR'!$C$13)*('Ejercicio 3 - TIR'!$D$13-'Ejercicio 3 - TIR'!$C$13)*B106),'Ejercicio 3 - TIR'!$E$13-SQRT(('Ejercicio 3 - TIR'!$E$13-'Ejercicio 3 - TIR'!$C$13)*('Ejercicio 3 - TIR'!$E$13-'Ejercicio 3 - TIR'!$D$13)*(1-B106)))</f>
        <v>76732.9733053256</v>
      </c>
      <c r="D106" s="17">
        <f ca="1" t="shared" si="784"/>
        <v>0.849057676302458</v>
      </c>
      <c r="E106" s="18">
        <f ca="1">IF(D106&lt;=('Ejercicio 3 - TIR'!$D$14-'Ejercicio 3 - TIR'!$C$14)/('Ejercicio 3 - TIR'!$E$14-'Ejercicio 3 - TIR'!$C$14),'Ejercicio 3 - TIR'!$C$14+SQRT(('Ejercicio 3 - TIR'!$E$14-'Ejercicio 3 - TIR'!$C$14)*('Ejercicio 3 - TIR'!$D$14-'Ejercicio 3 - TIR'!$C$14)*D106),'Ejercicio 3 - TIR'!$E$14-SQRT(('Ejercicio 3 - TIR'!$E$14-'Ejercicio 3 - TIR'!$C$14)*('Ejercicio 3 - TIR'!$E$14-'Ejercicio 3 - TIR'!$D$14)*(1-D106)))</f>
        <v>35241.7073908143</v>
      </c>
      <c r="F106" s="17">
        <f ca="1" t="shared" si="784"/>
        <v>0.948302645579009</v>
      </c>
      <c r="G106" s="18">
        <f ca="1">IF(F106&lt;=('Ejercicio 3 - TIR'!$D$18-'Ejercicio 3 - TIR'!$C$18)/('Ejercicio 3 - TIR'!$E$18-'Ejercicio 3 - TIR'!$C$18),'Ejercicio 3 - TIR'!$C$18+SQRT(('Ejercicio 3 - TIR'!$E$18-'Ejercicio 3 - TIR'!$C$18)*('Ejercicio 3 - TIR'!$D$18-'Ejercicio 3 - TIR'!$C$18)*F106),'Ejercicio 3 - TIR'!$E$18-SQRT(('Ejercicio 3 - TIR'!$E$18-'Ejercicio 3 - TIR'!$C$18)*('Ejercicio 3 - TIR'!$E$18-'Ejercicio 3 - TIR'!$D$18)*(1-F106)))</f>
        <v>43030.9135159739</v>
      </c>
      <c r="H106" s="17">
        <f ca="1" t="shared" ref="H106:L106" si="785">RAND()</f>
        <v>0.650362844690614</v>
      </c>
      <c r="I106" s="18">
        <f ca="1">IF(H106&lt;=('Ejercicio 3 - TIR'!$D$18-'Ejercicio 3 - TIR'!$C$18)/('Ejercicio 3 - TIR'!$E$18-'Ejercicio 3 - TIR'!$C$18),'Ejercicio 3 - TIR'!$C$18+SQRT(('Ejercicio 3 - TIR'!$E$18-'Ejercicio 3 - TIR'!$C$18)*('Ejercicio 3 - TIR'!$D$18-'Ejercicio 3 - TIR'!$C$18)*H106),'Ejercicio 3 - TIR'!$E$18-SQRT(('Ejercicio 3 - TIR'!$E$18-'Ejercicio 3 - TIR'!$C$18)*('Ejercicio 3 - TIR'!$E$18-'Ejercicio 3 - TIR'!$D$18)*(1-H106)))</f>
        <v>39876.9644478246</v>
      </c>
      <c r="J106" s="17">
        <f ca="1" t="shared" si="785"/>
        <v>0.764579602095129</v>
      </c>
      <c r="K106" s="18">
        <f ca="1">IF(J106&lt;=('Ejercicio 3 - TIR'!$D$18-'Ejercicio 3 - TIR'!$C$18)/('Ejercicio 3 - TIR'!$E$18-'Ejercicio 3 - TIR'!$C$18),'Ejercicio 3 - TIR'!$C$18+SQRT(('Ejercicio 3 - TIR'!$E$18-'Ejercicio 3 - TIR'!$C$18)*('Ejercicio 3 - TIR'!$D$18-'Ejercicio 3 - TIR'!$C$18)*J106),'Ejercicio 3 - TIR'!$E$18-SQRT(('Ejercicio 3 - TIR'!$E$18-'Ejercicio 3 - TIR'!$C$18)*('Ejercicio 3 - TIR'!$E$18-'Ejercicio 3 - TIR'!$D$18)*(1-J106)))</f>
        <v>40798.0326223464</v>
      </c>
      <c r="L106" s="17">
        <f ca="1" t="shared" si="785"/>
        <v>0.0222650715759796</v>
      </c>
      <c r="M106" s="18">
        <f ca="1">IF(L106&lt;=('Ejercicio 3 - TIR'!$D$18-'Ejercicio 3 - TIR'!$C$18)/('Ejercicio 3 - TIR'!$E$18-'Ejercicio 3 - TIR'!$C$18),'Ejercicio 3 - TIR'!$C$18+SQRT(('Ejercicio 3 - TIR'!$E$18-'Ejercicio 3 - TIR'!$C$18)*('Ejercicio 3 - TIR'!$D$18-'Ejercicio 3 - TIR'!$C$18)*L106),'Ejercicio 3 - TIR'!$E$18-SQRT(('Ejercicio 3 - TIR'!$E$18-'Ejercicio 3 - TIR'!$C$18)*('Ejercicio 3 - TIR'!$E$18-'Ejercicio 3 - TIR'!$D$18)*(1-L106)))</f>
        <v>31827.501227468</v>
      </c>
      <c r="N106" s="17">
        <f ca="1" t="shared" ref="N106:R106" si="786">RAND()</f>
        <v>0.686480744872338</v>
      </c>
      <c r="O106" s="18">
        <f ca="1">IF(N106&lt;=('Ejercicio 3 - TIR'!$D$18-'Ejercicio 3 - TIR'!$C$18)/('Ejercicio 3 - TIR'!$E$18-'Ejercicio 3 - TIR'!$C$18),'Ejercicio 3 - TIR'!$C$18+SQRT(('Ejercicio 3 - TIR'!$E$18-'Ejercicio 3 - TIR'!$C$18)*('Ejercicio 3 - TIR'!$D$18-'Ejercicio 3 - TIR'!$C$18)*N106),'Ejercicio 3 - TIR'!$E$18-SQRT(('Ejercicio 3 - TIR'!$E$18-'Ejercicio 3 - TIR'!$C$18)*('Ejercicio 3 - TIR'!$E$18-'Ejercicio 3 - TIR'!$D$18)*(1-N106)))</f>
        <v>40150.8821282037</v>
      </c>
      <c r="P106" s="17">
        <f ca="1" t="shared" si="786"/>
        <v>0.0935389937979383</v>
      </c>
      <c r="Q106" s="19">
        <f ca="1">IF(P106&lt;=('Ejercicio 3 - TIR'!$D$22-'Ejercicio 3 - TIR'!$C$22)/('Ejercicio 3 - TIR'!$E$22-'Ejercicio 3 - TIR'!$C$22),'Ejercicio 3 - TIR'!$C$22+SQRT(('Ejercicio 3 - TIR'!$E$22-'Ejercicio 3 - TIR'!$C$22)*('Ejercicio 3 - TIR'!$D$22-'Ejercicio 3 - TIR'!$C$22)*P106),'Ejercicio 3 - TIR'!$E$22-SQRT(('Ejercicio 3 - TIR'!$E$22-'Ejercicio 3 - TIR'!$C$22)*('Ejercicio 3 - TIR'!$E$22-'Ejercicio 3 - TIR'!$D$22)*(1-P106)))</f>
        <v>0.132975753883158</v>
      </c>
      <c r="R106" s="17">
        <f ca="1" t="shared" si="786"/>
        <v>0.812977711686361</v>
      </c>
      <c r="S106" s="19">
        <f ca="1">IF(R106&lt;=('Ejercicio 3 - TIR'!$D$23-'Ejercicio 3 - TIR'!$C$23)/('Ejercicio 3 - TIR'!$E$23-'Ejercicio 3 - TIR'!$C$23),'Ejercicio 3 - TIR'!$C$23+SQRT(('Ejercicio 3 - TIR'!$E$23-'Ejercicio 3 - TIR'!$C$23)*('Ejercicio 3 - TIR'!$D$23-'Ejercicio 3 - TIR'!$C$23)*R106),'Ejercicio 3 - TIR'!$E$23-SQRT(('Ejercicio 3 - TIR'!$E$23-'Ejercicio 3 - TIR'!$C$23)*('Ejercicio 3 - TIR'!$E$23-'Ejercicio 3 - TIR'!$D$23)*(1-R106)))</f>
        <v>0.161652244852175</v>
      </c>
      <c r="T106" s="17">
        <f ca="1" t="shared" ref="T106:X106" si="787">RAND()</f>
        <v>0.991460798880542</v>
      </c>
      <c r="U106" s="19">
        <f ca="1">IF(T106&lt;=('Ejercicio 3 - TIR'!$D$24-'Ejercicio 3 - TIR'!$C$24)/('Ejercicio 3 - TIR'!$E$24-'Ejercicio 3 - TIR'!$C$24),'Ejercicio 3 - TIR'!$C$24+SQRT(('Ejercicio 3 - TIR'!$E$24-'Ejercicio 3 - TIR'!$C$24)*('Ejercicio 3 - TIR'!$D$24-'Ejercicio 3 - TIR'!$C$24)*T106),'Ejercicio 3 - TIR'!$E$24-SQRT(('Ejercicio 3 - TIR'!$E$24-'Ejercicio 3 - TIR'!$C$24)*('Ejercicio 3 - TIR'!$E$24-'Ejercicio 3 - TIR'!$D$24)*(1-T106)))</f>
        <v>0.215110238949142</v>
      </c>
      <c r="V106" s="17">
        <f ca="1" t="shared" si="787"/>
        <v>0.379621018648636</v>
      </c>
      <c r="W106" s="19">
        <f ca="1">IF(V106&lt;=('Ejercicio 3 - TIR'!$D$25-'Ejercicio 3 - TIR'!$C$25)/('Ejercicio 3 - TIR'!$E$25-'Ejercicio 3 - TIR'!$C$25),'Ejercicio 3 - TIR'!$C$25+SQRT(('Ejercicio 3 - TIR'!$E$25-'Ejercicio 3 - TIR'!$C$25)*('Ejercicio 3 - TIR'!$D$25-'Ejercicio 3 - TIR'!$C$25)*V106),'Ejercicio 3 - TIR'!$E$25-SQRT(('Ejercicio 3 - TIR'!$E$25-'Ejercicio 3 - TIR'!$C$25)*('Ejercicio 3 - TIR'!$E$25-'Ejercicio 3 - TIR'!$D$25)*(1-V106)))</f>
        <v>0.203402506132521</v>
      </c>
      <c r="X106" s="17">
        <f ca="1" t="shared" si="787"/>
        <v>0.28320178740798</v>
      </c>
      <c r="Y106" s="19">
        <f ca="1">IF(X106&lt;=('Ejercicio 3 - TIR'!$D$26-'Ejercicio 3 - TIR'!$C$26)/('Ejercicio 3 - TIR'!$E$26-'Ejercicio 3 - TIR'!$C$26),'Ejercicio 3 - TIR'!$C$26+SQRT(('Ejercicio 3 - TIR'!$E$26-'Ejercicio 3 - TIR'!$C$26)*('Ejercicio 3 - TIR'!$D$26-'Ejercicio 3 - TIR'!$C$26)*X106),'Ejercicio 3 - TIR'!$E$26-SQRT(('Ejercicio 3 - TIR'!$E$26-'Ejercicio 3 - TIR'!$C$26)*('Ejercicio 3 - TIR'!$E$26-'Ejercicio 3 - TIR'!$D$26)*(1-X106)))</f>
        <v>0.217652211954951</v>
      </c>
      <c r="Z106" s="17">
        <f ca="1" t="shared" si="480"/>
        <v>1.13297575388316</v>
      </c>
      <c r="AA106" s="17">
        <f ca="1" t="shared" si="481"/>
        <v>1.31612382786146</v>
      </c>
      <c r="AB106" s="17">
        <f ca="1" t="shared" si="482"/>
        <v>1.59923553895939</v>
      </c>
      <c r="AC106" s="17">
        <f ca="1" t="shared" si="483"/>
        <v>1.92452405547993</v>
      </c>
      <c r="AD106" s="17">
        <f ca="1" t="shared" si="484"/>
        <v>2.34340097311564</v>
      </c>
      <c r="AE106" s="16">
        <f ca="1" t="shared" si="485"/>
        <v>4686.29260842319</v>
      </c>
      <c r="AF106" s="16">
        <f ca="1" t="shared" si="486"/>
        <v>5443.84232860895</v>
      </c>
      <c r="AG106" s="16">
        <f ca="1" t="shared" si="487"/>
        <v>6614.86855271748</v>
      </c>
      <c r="AH106" s="16">
        <f ca="1" t="shared" si="488"/>
        <v>7960.34939407742</v>
      </c>
      <c r="AI106" s="16">
        <f ca="1" t="shared" si="489"/>
        <v>9692.93704763262</v>
      </c>
      <c r="AJ106" s="18">
        <f ca="1" t="shared" si="490"/>
        <v>48752.9816810415</v>
      </c>
      <c r="AK106" s="18">
        <f ca="1" t="shared" si="491"/>
        <v>52483.0230925661</v>
      </c>
      <c r="AL106" s="18">
        <f ca="1" t="shared" si="492"/>
        <v>65245.663689281</v>
      </c>
      <c r="AM106" s="18">
        <f ca="1" t="shared" si="493"/>
        <v>61252.791738079</v>
      </c>
      <c r="AN106" s="18">
        <f ca="1" t="shared" si="494"/>
        <v>94089.616250684</v>
      </c>
      <c r="AO106" s="18">
        <f ca="1">C106/'Ejercicio 3 - TIR'!$D$7</f>
        <v>15346.5946610651</v>
      </c>
      <c r="AP106" s="18">
        <f ca="1" t="shared" si="495"/>
        <v>33406.3870199764</v>
      </c>
      <c r="AQ106" s="18">
        <f ca="1" t="shared" si="496"/>
        <v>37136.428431501</v>
      </c>
      <c r="AR106" s="18">
        <f ca="1" t="shared" si="497"/>
        <v>49899.0690282159</v>
      </c>
      <c r="AS106" s="18">
        <f ca="1" t="shared" si="498"/>
        <v>45906.1970770138</v>
      </c>
      <c r="AT106" s="18">
        <f ca="1" t="shared" si="499"/>
        <v>78743.0215896189</v>
      </c>
      <c r="AU106" s="18">
        <f ca="1">AP106*'Ejercicio 3 - TIR'!$D$5</f>
        <v>16703.1935099882</v>
      </c>
      <c r="AV106" s="18">
        <f ca="1">AQ106*'Ejercicio 3 - TIR'!$D$5</f>
        <v>18568.2142157505</v>
      </c>
      <c r="AW106" s="18">
        <f ca="1">AR106*'Ejercicio 3 - TIR'!$D$5</f>
        <v>24949.5345141079</v>
      </c>
      <c r="AX106" s="18">
        <f ca="1">AS106*'Ejercicio 3 - TIR'!$D$5</f>
        <v>22953.0985385069</v>
      </c>
      <c r="AY106" s="18">
        <f ca="1">AT106*'Ejercicio 3 - TIR'!$D$5</f>
        <v>39371.5107948094</v>
      </c>
      <c r="AZ106" s="18">
        <f ca="1" t="shared" ref="AZ106:BD106" si="788">AJ106-AU106-AE106</f>
        <v>27363.4955626301</v>
      </c>
      <c r="BA106" s="18">
        <f ca="1" t="shared" si="788"/>
        <v>28470.9665482067</v>
      </c>
      <c r="BB106" s="18">
        <f ca="1" t="shared" si="788"/>
        <v>33681.2606224556</v>
      </c>
      <c r="BC106" s="18">
        <f ca="1" t="shared" si="788"/>
        <v>30339.3438054946</v>
      </c>
      <c r="BD106" s="18">
        <f ca="1" t="shared" si="788"/>
        <v>45025.1684082419</v>
      </c>
      <c r="BE106" s="18">
        <f ca="1" t="shared" ref="BE106:BI106" si="789">AZ106/Z106</f>
        <v>24151.8809814284</v>
      </c>
      <c r="BF106" s="18">
        <f ca="1" t="shared" si="789"/>
        <v>21632.4375757778</v>
      </c>
      <c r="BG106" s="18">
        <f ca="1" t="shared" si="789"/>
        <v>21060.8505138472</v>
      </c>
      <c r="BH106" s="18">
        <f ca="1" t="shared" si="789"/>
        <v>15764.5957810222</v>
      </c>
      <c r="BI106" s="18">
        <f ca="1" t="shared" si="789"/>
        <v>19213.5997743396</v>
      </c>
      <c r="BJ106" s="18">
        <f ca="1" t="shared" si="502"/>
        <v>82585.451393891</v>
      </c>
      <c r="BK106" s="18">
        <f ca="1" t="shared" si="503"/>
        <v>35963.2248627514</v>
      </c>
      <c r="BL106" s="18">
        <f ca="1" t="shared" si="504"/>
        <v>118548.676256642</v>
      </c>
      <c r="BM106" s="18">
        <f ca="1">BK106*'Ejercicio 3 - TIR'!$D$5</f>
        <v>17981.6124313757</v>
      </c>
      <c r="BN106" s="18">
        <f ca="1" t="shared" si="505"/>
        <v>100567.063825267</v>
      </c>
      <c r="BO106" s="18">
        <f ca="1" t="shared" si="506"/>
        <v>42915.0047213469</v>
      </c>
      <c r="BP106" s="18">
        <f ca="1" t="shared" si="507"/>
        <v>-111974.68069614</v>
      </c>
      <c r="BQ106" s="18">
        <f ca="1" t="shared" ref="BQ106:BT106" si="790">BE106</f>
        <v>24151.8809814284</v>
      </c>
      <c r="BR106" s="18">
        <f ca="1" t="shared" si="790"/>
        <v>21632.4375757778</v>
      </c>
      <c r="BS106" s="18">
        <f ca="1" t="shared" si="790"/>
        <v>21060.8505138472</v>
      </c>
      <c r="BT106" s="18">
        <f ca="1" t="shared" si="790"/>
        <v>15764.5957810222</v>
      </c>
      <c r="BU106" s="18">
        <f ca="1" t="shared" si="509"/>
        <v>62128.6044956864</v>
      </c>
      <c r="BV106" s="20">
        <f ca="1" t="shared" si="510"/>
        <v>7.86064644099262</v>
      </c>
    </row>
    <row r="107" ht="15" customHeight="1" spans="1:74">
      <c r="A107" s="16">
        <v>106</v>
      </c>
      <c r="B107" s="17">
        <f ca="1" t="shared" ref="B107:F107" si="791">RAND()</f>
        <v>0.685537155187519</v>
      </c>
      <c r="C107" s="18">
        <f ca="1">IF(B107&lt;=('Ejercicio 3 - TIR'!$D$13-'Ejercicio 3 - TIR'!$C$13)/('Ejercicio 3 - TIR'!$E$13-'Ejercicio 3 - TIR'!$C$13),'Ejercicio 3 - TIR'!$C$13+SQRT(('Ejercicio 3 - TIR'!$E$13-'Ejercicio 3 - TIR'!$C$13)*('Ejercicio 3 - TIR'!$D$13-'Ejercicio 3 - TIR'!$C$13)*B107),'Ejercicio 3 - TIR'!$E$13-SQRT(('Ejercicio 3 - TIR'!$E$13-'Ejercicio 3 - TIR'!$C$13)*('Ejercicio 3 - TIR'!$E$13-'Ejercicio 3 - TIR'!$D$13)*(1-B107)))</f>
        <v>80574.3619467731</v>
      </c>
      <c r="D107" s="17">
        <f ca="1" t="shared" si="791"/>
        <v>0.870192487109775</v>
      </c>
      <c r="E107" s="18">
        <f ca="1">IF(D107&lt;=('Ejercicio 3 - TIR'!$D$14-'Ejercicio 3 - TIR'!$C$14)/('Ejercicio 3 - TIR'!$E$14-'Ejercicio 3 - TIR'!$C$14),'Ejercicio 3 - TIR'!$C$14+SQRT(('Ejercicio 3 - TIR'!$E$14-'Ejercicio 3 - TIR'!$C$14)*('Ejercicio 3 - TIR'!$D$14-'Ejercicio 3 - TIR'!$C$14)*D107),'Ejercicio 3 - TIR'!$E$14-SQRT(('Ejercicio 3 - TIR'!$E$14-'Ejercicio 3 - TIR'!$C$14)*('Ejercicio 3 - TIR'!$E$14-'Ejercicio 3 - TIR'!$D$14)*(1-D107)))</f>
        <v>35587.3900089025</v>
      </c>
      <c r="F107" s="17">
        <f ca="1" t="shared" si="791"/>
        <v>0.433294362701874</v>
      </c>
      <c r="G107" s="18">
        <f ca="1">IF(F107&lt;=('Ejercicio 3 - TIR'!$D$18-'Ejercicio 3 - TIR'!$C$18)/('Ejercicio 3 - TIR'!$E$18-'Ejercicio 3 - TIR'!$C$18),'Ejercicio 3 - TIR'!$C$18+SQRT(('Ejercicio 3 - TIR'!$E$18-'Ejercicio 3 - TIR'!$C$18)*('Ejercicio 3 - TIR'!$D$18-'Ejercicio 3 - TIR'!$C$18)*F107),'Ejercicio 3 - TIR'!$E$18-SQRT(('Ejercicio 3 - TIR'!$E$18-'Ejercicio 3 - TIR'!$C$18)*('Ejercicio 3 - TIR'!$E$18-'Ejercicio 3 - TIR'!$D$18)*(1-F107)))</f>
        <v>38061.8952117527</v>
      </c>
      <c r="H107" s="17">
        <f ca="1" t="shared" ref="H107:L107" si="792">RAND()</f>
        <v>0.268426067999914</v>
      </c>
      <c r="I107" s="18">
        <f ca="1">IF(H107&lt;=('Ejercicio 3 - TIR'!$D$18-'Ejercicio 3 - TIR'!$C$18)/('Ejercicio 3 - TIR'!$E$18-'Ejercicio 3 - TIR'!$C$18),'Ejercicio 3 - TIR'!$C$18+SQRT(('Ejercicio 3 - TIR'!$E$18-'Ejercicio 3 - TIR'!$C$18)*('Ejercicio 3 - TIR'!$D$18-'Ejercicio 3 - TIR'!$C$18)*H107),'Ejercicio 3 - TIR'!$E$18-SQRT(('Ejercicio 3 - TIR'!$E$18-'Ejercicio 3 - TIR'!$C$18)*('Ejercicio 3 - TIR'!$E$18-'Ejercicio 3 - TIR'!$D$18)*(1-H107)))</f>
        <v>36345.3849528604</v>
      </c>
      <c r="J107" s="17">
        <f ca="1" t="shared" si="792"/>
        <v>0.895736153325962</v>
      </c>
      <c r="K107" s="18">
        <f ca="1">IF(J107&lt;=('Ejercicio 3 - TIR'!$D$18-'Ejercicio 3 - TIR'!$C$18)/('Ejercicio 3 - TIR'!$E$18-'Ejercicio 3 - TIR'!$C$18),'Ejercicio 3 - TIR'!$C$18+SQRT(('Ejercicio 3 - TIR'!$E$18-'Ejercicio 3 - TIR'!$C$18)*('Ejercicio 3 - TIR'!$D$18-'Ejercicio 3 - TIR'!$C$18)*J107),'Ejercicio 3 - TIR'!$E$18-SQRT(('Ejercicio 3 - TIR'!$E$18-'Ejercicio 3 - TIR'!$C$18)*('Ejercicio 3 - TIR'!$E$18-'Ejercicio 3 - TIR'!$D$18)*(1-J107)))</f>
        <v>42203.6115254577</v>
      </c>
      <c r="L107" s="17">
        <f ca="1" t="shared" si="792"/>
        <v>0.774605527632242</v>
      </c>
      <c r="M107" s="18">
        <f ca="1">IF(L107&lt;=('Ejercicio 3 - TIR'!$D$18-'Ejercicio 3 - TIR'!$C$18)/('Ejercicio 3 - TIR'!$E$18-'Ejercicio 3 - TIR'!$C$18),'Ejercicio 3 - TIR'!$C$18+SQRT(('Ejercicio 3 - TIR'!$E$18-'Ejercicio 3 - TIR'!$C$18)*('Ejercicio 3 - TIR'!$D$18-'Ejercicio 3 - TIR'!$C$18)*L107),'Ejercicio 3 - TIR'!$E$18-SQRT(('Ejercicio 3 - TIR'!$E$18-'Ejercicio 3 - TIR'!$C$18)*('Ejercicio 3 - TIR'!$E$18-'Ejercicio 3 - TIR'!$D$18)*(1-L107)))</f>
        <v>40888.4813720984</v>
      </c>
      <c r="N107" s="17">
        <f ca="1" t="shared" ref="N107:R107" si="793">RAND()</f>
        <v>0.93757742623701</v>
      </c>
      <c r="O107" s="18">
        <f ca="1">IF(N107&lt;=('Ejercicio 3 - TIR'!$D$18-'Ejercicio 3 - TIR'!$C$18)/('Ejercicio 3 - TIR'!$E$18-'Ejercicio 3 - TIR'!$C$18),'Ejercicio 3 - TIR'!$C$18+SQRT(('Ejercicio 3 - TIR'!$E$18-'Ejercicio 3 - TIR'!$C$18)*('Ejercicio 3 - TIR'!$D$18-'Ejercicio 3 - TIR'!$C$18)*N107),'Ejercicio 3 - TIR'!$E$18-SQRT(('Ejercicio 3 - TIR'!$E$18-'Ejercicio 3 - TIR'!$C$18)*('Ejercicio 3 - TIR'!$E$18-'Ejercicio 3 - TIR'!$D$18)*(1-N107)))</f>
        <v>42836.2779678932</v>
      </c>
      <c r="P107" s="17">
        <f ca="1" t="shared" si="793"/>
        <v>0.0339621450588095</v>
      </c>
      <c r="Q107" s="19">
        <f ca="1">IF(P107&lt;=('Ejercicio 3 - TIR'!$D$22-'Ejercicio 3 - TIR'!$C$22)/('Ejercicio 3 - TIR'!$E$22-'Ejercicio 3 - TIR'!$C$22),'Ejercicio 3 - TIR'!$C$22+SQRT(('Ejercicio 3 - TIR'!$E$22-'Ejercicio 3 - TIR'!$C$22)*('Ejercicio 3 - TIR'!$D$22-'Ejercicio 3 - TIR'!$C$22)*P107),'Ejercicio 3 - TIR'!$E$22-SQRT(('Ejercicio 3 - TIR'!$E$22-'Ejercicio 3 - TIR'!$C$22)*('Ejercicio 3 - TIR'!$E$22-'Ejercicio 3 - TIR'!$D$22)*(1-P107)))</f>
        <v>0.127818686661189</v>
      </c>
      <c r="R107" s="17">
        <f ca="1" t="shared" si="793"/>
        <v>0.379808823718164</v>
      </c>
      <c r="S107" s="19">
        <f ca="1">IF(R107&lt;=('Ejercicio 3 - TIR'!$D$23-'Ejercicio 3 - TIR'!$C$23)/('Ejercicio 3 - TIR'!$E$23-'Ejercicio 3 - TIR'!$C$23),'Ejercicio 3 - TIR'!$C$23+SQRT(('Ejercicio 3 - TIR'!$E$23-'Ejercicio 3 - TIR'!$C$23)*('Ejercicio 3 - TIR'!$D$23-'Ejercicio 3 - TIR'!$C$23)*R107),'Ejercicio 3 - TIR'!$E$23-SQRT(('Ejercicio 3 - TIR'!$E$23-'Ejercicio 3 - TIR'!$C$23)*('Ejercicio 3 - TIR'!$E$23-'Ejercicio 3 - TIR'!$D$23)*(1-R107)))</f>
        <v>0.146146814006542</v>
      </c>
      <c r="T107" s="17">
        <f ca="1" t="shared" ref="T107:X107" si="794">RAND()</f>
        <v>0.459074433745919</v>
      </c>
      <c r="U107" s="19">
        <f ca="1">IF(T107&lt;=('Ejercicio 3 - TIR'!$D$24-'Ejercicio 3 - TIR'!$C$24)/('Ejercicio 3 - TIR'!$E$24-'Ejercicio 3 - TIR'!$C$24),'Ejercicio 3 - TIR'!$C$24+SQRT(('Ejercicio 3 - TIR'!$E$24-'Ejercicio 3 - TIR'!$C$24)*('Ejercicio 3 - TIR'!$D$24-'Ejercicio 3 - TIR'!$C$24)*T107),'Ejercicio 3 - TIR'!$E$24-SQRT(('Ejercicio 3 - TIR'!$E$24-'Ejercicio 3 - TIR'!$C$24)*('Ejercicio 3 - TIR'!$E$24-'Ejercicio 3 - TIR'!$D$24)*(1-T107)))</f>
        <v>0.181082245882998</v>
      </c>
      <c r="V107" s="17">
        <f ca="1" t="shared" si="794"/>
        <v>0.835568513825176</v>
      </c>
      <c r="W107" s="19">
        <f ca="1">IF(V107&lt;=('Ejercicio 3 - TIR'!$D$25-'Ejercicio 3 - TIR'!$C$25)/('Ejercicio 3 - TIR'!$E$25-'Ejercicio 3 - TIR'!$C$25),'Ejercicio 3 - TIR'!$C$25+SQRT(('Ejercicio 3 - TIR'!$E$25-'Ejercicio 3 - TIR'!$C$25)*('Ejercicio 3 - TIR'!$D$25-'Ejercicio 3 - TIR'!$C$25)*V107),'Ejercicio 3 - TIR'!$E$25-SQRT(('Ejercicio 3 - TIR'!$E$25-'Ejercicio 3 - TIR'!$C$25)*('Ejercicio 3 - TIR'!$E$25-'Ejercicio 3 - TIR'!$D$25)*(1-V107)))</f>
        <v>0.226010206303265</v>
      </c>
      <c r="X107" s="17">
        <f ca="1" t="shared" si="794"/>
        <v>0.694456565321842</v>
      </c>
      <c r="Y107" s="19">
        <f ca="1">IF(X107&lt;=('Ejercicio 3 - TIR'!$D$26-'Ejercicio 3 - TIR'!$C$26)/('Ejercicio 3 - TIR'!$E$26-'Ejercicio 3 - TIR'!$C$26),'Ejercicio 3 - TIR'!$C$26+SQRT(('Ejercicio 3 - TIR'!$E$26-'Ejercicio 3 - TIR'!$C$26)*('Ejercicio 3 - TIR'!$D$26-'Ejercicio 3 - TIR'!$C$26)*X107),'Ejercicio 3 - TIR'!$E$26-SQRT(('Ejercicio 3 - TIR'!$E$26-'Ejercicio 3 - TIR'!$C$26)*('Ejercicio 3 - TIR'!$E$26-'Ejercicio 3 - TIR'!$D$26)*(1-X107)))</f>
        <v>0.23938061365232</v>
      </c>
      <c r="Z107" s="17">
        <f ca="1" t="shared" si="480"/>
        <v>1.12781868666119</v>
      </c>
      <c r="AA107" s="17">
        <f ca="1" t="shared" si="481"/>
        <v>1.29264579449376</v>
      </c>
      <c r="AB107" s="17">
        <f ca="1" t="shared" si="482"/>
        <v>1.52672099809191</v>
      </c>
      <c r="AC107" s="17">
        <f ca="1" t="shared" si="483"/>
        <v>1.87177552583819</v>
      </c>
      <c r="AD107" s="17">
        <f ca="1" t="shared" si="484"/>
        <v>2.31984229983273</v>
      </c>
      <c r="AE107" s="16">
        <f ca="1" t="shared" si="485"/>
        <v>4548.73345263744</v>
      </c>
      <c r="AF107" s="16">
        <f ca="1" t="shared" si="486"/>
        <v>5213.51635450538</v>
      </c>
      <c r="AG107" s="16">
        <f ca="1" t="shared" si="487"/>
        <v>6157.59160492695</v>
      </c>
      <c r="AH107" s="16">
        <f ca="1" t="shared" si="488"/>
        <v>7549.27015388774</v>
      </c>
      <c r="AI107" s="16">
        <f ca="1" t="shared" si="489"/>
        <v>9356.41907595254</v>
      </c>
      <c r="AJ107" s="18">
        <f ca="1" t="shared" si="490"/>
        <v>42926.9166695547</v>
      </c>
      <c r="AK107" s="18">
        <f ca="1" t="shared" si="491"/>
        <v>46981.7090085719</v>
      </c>
      <c r="AL107" s="18">
        <f ca="1" t="shared" si="492"/>
        <v>64433.1399112299</v>
      </c>
      <c r="AM107" s="18">
        <f ca="1" t="shared" si="493"/>
        <v>76534.0587209844</v>
      </c>
      <c r="AN107" s="18">
        <f ca="1" t="shared" si="494"/>
        <v>99373.4095973114</v>
      </c>
      <c r="AO107" s="18">
        <f ca="1">C107/'Ejercicio 3 - TIR'!$D$7</f>
        <v>16114.8723893546</v>
      </c>
      <c r="AP107" s="18">
        <f ca="1" t="shared" si="495"/>
        <v>26812.0442802001</v>
      </c>
      <c r="AQ107" s="18">
        <f ca="1" t="shared" si="496"/>
        <v>30866.8366192173</v>
      </c>
      <c r="AR107" s="18">
        <f ca="1" t="shared" si="497"/>
        <v>48318.2675218753</v>
      </c>
      <c r="AS107" s="18">
        <f ca="1" t="shared" si="498"/>
        <v>60419.1863316298</v>
      </c>
      <c r="AT107" s="18">
        <f ca="1" t="shared" si="499"/>
        <v>83258.5372079568</v>
      </c>
      <c r="AU107" s="18">
        <f ca="1">AP107*'Ejercicio 3 - TIR'!$D$5</f>
        <v>13406.0221401001</v>
      </c>
      <c r="AV107" s="18">
        <f ca="1">AQ107*'Ejercicio 3 - TIR'!$D$5</f>
        <v>15433.4183096087</v>
      </c>
      <c r="AW107" s="18">
        <f ca="1">AR107*'Ejercicio 3 - TIR'!$D$5</f>
        <v>24159.1337609377</v>
      </c>
      <c r="AX107" s="18">
        <f ca="1">AS107*'Ejercicio 3 - TIR'!$D$5</f>
        <v>30209.5931658149</v>
      </c>
      <c r="AY107" s="18">
        <f ca="1">AT107*'Ejercicio 3 - TIR'!$D$5</f>
        <v>41629.2686039784</v>
      </c>
      <c r="AZ107" s="18">
        <f ca="1" t="shared" ref="AZ107:BD107" si="795">AJ107-AU107-AE107</f>
        <v>24972.1610768172</v>
      </c>
      <c r="BA107" s="18">
        <f ca="1" t="shared" si="795"/>
        <v>26334.7743444579</v>
      </c>
      <c r="BB107" s="18">
        <f ca="1" t="shared" si="795"/>
        <v>34116.4145453653</v>
      </c>
      <c r="BC107" s="18">
        <f ca="1" t="shared" si="795"/>
        <v>38775.1954012818</v>
      </c>
      <c r="BD107" s="18">
        <f ca="1" t="shared" si="795"/>
        <v>48387.7219173805</v>
      </c>
      <c r="BE107" s="18">
        <f ca="1" t="shared" ref="BE107:BI107" si="796">AZ107/Z107</f>
        <v>22141.9997488649</v>
      </c>
      <c r="BF107" s="18">
        <f ca="1" t="shared" si="796"/>
        <v>20372.7691349287</v>
      </c>
      <c r="BG107" s="18">
        <f ca="1" t="shared" si="796"/>
        <v>22346.201164459</v>
      </c>
      <c r="BH107" s="18">
        <f ca="1" t="shared" si="796"/>
        <v>20715.7294590216</v>
      </c>
      <c r="BI107" s="18">
        <f ca="1" t="shared" si="796"/>
        <v>20858.1945078204</v>
      </c>
      <c r="BJ107" s="18">
        <f ca="1" t="shared" si="502"/>
        <v>82557.1326832965</v>
      </c>
      <c r="BK107" s="18">
        <f ca="1" t="shared" si="503"/>
        <v>37383.9626252313</v>
      </c>
      <c r="BL107" s="18">
        <f ca="1" t="shared" si="504"/>
        <v>119941.095308528</v>
      </c>
      <c r="BM107" s="18">
        <f ca="1">BK107*'Ejercicio 3 - TIR'!$D$5</f>
        <v>18691.9813126157</v>
      </c>
      <c r="BN107" s="18">
        <f ca="1" t="shared" si="505"/>
        <v>101249.113995912</v>
      </c>
      <c r="BO107" s="18">
        <f ca="1" t="shared" si="506"/>
        <v>43644.8262035798</v>
      </c>
      <c r="BP107" s="18">
        <f ca="1" t="shared" si="507"/>
        <v>-116161.751955676</v>
      </c>
      <c r="BQ107" s="18">
        <f ca="1" t="shared" ref="BQ107:BT107" si="797">BE107</f>
        <v>22141.9997488649</v>
      </c>
      <c r="BR107" s="18">
        <f ca="1" t="shared" si="797"/>
        <v>20372.7691349287</v>
      </c>
      <c r="BS107" s="18">
        <f ca="1" t="shared" si="797"/>
        <v>22346.201164459</v>
      </c>
      <c r="BT107" s="18">
        <f ca="1" t="shared" si="797"/>
        <v>20715.7294590216</v>
      </c>
      <c r="BU107" s="18">
        <f ca="1" t="shared" si="509"/>
        <v>64503.0207114002</v>
      </c>
      <c r="BV107" s="20">
        <f ca="1" t="shared" si="510"/>
        <v>7.63451204272392</v>
      </c>
    </row>
    <row r="108" ht="15" customHeight="1" spans="1:74">
      <c r="A108" s="16">
        <v>107</v>
      </c>
      <c r="B108" s="17">
        <f ca="1" t="shared" ref="B108:F108" si="798">RAND()</f>
        <v>0.586270359015598</v>
      </c>
      <c r="C108" s="18">
        <f ca="1">IF(B108&lt;=('Ejercicio 3 - TIR'!$D$13-'Ejercicio 3 - TIR'!$C$13)/('Ejercicio 3 - TIR'!$E$13-'Ejercicio 3 - TIR'!$C$13),'Ejercicio 3 - TIR'!$C$13+SQRT(('Ejercicio 3 - TIR'!$E$13-'Ejercicio 3 - TIR'!$C$13)*('Ejercicio 3 - TIR'!$D$13-'Ejercicio 3 - TIR'!$C$13)*B108),'Ejercicio 3 - TIR'!$E$13-SQRT(('Ejercicio 3 - TIR'!$E$13-'Ejercicio 3 - TIR'!$C$13)*('Ejercicio 3 - TIR'!$E$13-'Ejercicio 3 - TIR'!$D$13)*(1-B108)))</f>
        <v>77718.2682634118</v>
      </c>
      <c r="D108" s="17">
        <f ca="1" t="shared" si="798"/>
        <v>0.415358401710938</v>
      </c>
      <c r="E108" s="18">
        <f ca="1">IF(D108&lt;=('Ejercicio 3 - TIR'!$D$14-'Ejercicio 3 - TIR'!$C$14)/('Ejercicio 3 - TIR'!$E$14-'Ejercicio 3 - TIR'!$C$14),'Ejercicio 3 - TIR'!$C$14+SQRT(('Ejercicio 3 - TIR'!$E$14-'Ejercicio 3 - TIR'!$C$14)*('Ejercicio 3 - TIR'!$D$14-'Ejercicio 3 - TIR'!$C$14)*D108),'Ejercicio 3 - TIR'!$E$14-SQRT(('Ejercicio 3 - TIR'!$E$14-'Ejercicio 3 - TIR'!$C$14)*('Ejercicio 3 - TIR'!$E$14-'Ejercicio 3 - TIR'!$D$14)*(1-D108)))</f>
        <v>30635.3729522549</v>
      </c>
      <c r="F108" s="17">
        <f ca="1" t="shared" si="798"/>
        <v>0.687809965080044</v>
      </c>
      <c r="G108" s="18">
        <f ca="1">IF(F108&lt;=('Ejercicio 3 - TIR'!$D$18-'Ejercicio 3 - TIR'!$C$18)/('Ejercicio 3 - TIR'!$E$18-'Ejercicio 3 - TIR'!$C$18),'Ejercicio 3 - TIR'!$C$18+SQRT(('Ejercicio 3 - TIR'!$E$18-'Ejercicio 3 - TIR'!$C$18)*('Ejercicio 3 - TIR'!$D$18-'Ejercicio 3 - TIR'!$C$18)*F108),'Ejercicio 3 - TIR'!$E$18-SQRT(('Ejercicio 3 - TIR'!$E$18-'Ejercicio 3 - TIR'!$C$18)*('Ejercicio 3 - TIR'!$E$18-'Ejercicio 3 - TIR'!$D$18)*(1-F108)))</f>
        <v>40161.1723920978</v>
      </c>
      <c r="H108" s="17">
        <f ca="1" t="shared" ref="H108:L108" si="799">RAND()</f>
        <v>0.828732626377386</v>
      </c>
      <c r="I108" s="18">
        <f ca="1">IF(H108&lt;=('Ejercicio 3 - TIR'!$D$18-'Ejercicio 3 - TIR'!$C$18)/('Ejercicio 3 - TIR'!$E$18-'Ejercicio 3 - TIR'!$C$18),'Ejercicio 3 - TIR'!$C$18+SQRT(('Ejercicio 3 - TIR'!$E$18-'Ejercicio 3 - TIR'!$C$18)*('Ejercicio 3 - TIR'!$D$18-'Ejercicio 3 - TIR'!$C$18)*H108),'Ejercicio 3 - TIR'!$E$18-SQRT(('Ejercicio 3 - TIR'!$E$18-'Ejercicio 3 - TIR'!$C$18)*('Ejercicio 3 - TIR'!$E$18-'Ejercicio 3 - TIR'!$D$18)*(1-H108)))</f>
        <v>41416.0004155</v>
      </c>
      <c r="J108" s="17">
        <f ca="1" t="shared" si="799"/>
        <v>0.777641562434175</v>
      </c>
      <c r="K108" s="18">
        <f ca="1">IF(J108&lt;=('Ejercicio 3 - TIR'!$D$18-'Ejercicio 3 - TIR'!$C$18)/('Ejercicio 3 - TIR'!$E$18-'Ejercicio 3 - TIR'!$C$18),'Ejercicio 3 - TIR'!$C$18+SQRT(('Ejercicio 3 - TIR'!$E$18-'Ejercicio 3 - TIR'!$C$18)*('Ejercicio 3 - TIR'!$D$18-'Ejercicio 3 - TIR'!$C$18)*J108),'Ejercicio 3 - TIR'!$E$18-SQRT(('Ejercicio 3 - TIR'!$E$18-'Ejercicio 3 - TIR'!$C$18)*('Ejercicio 3 - TIR'!$E$18-'Ejercicio 3 - TIR'!$D$18)*(1-J108)))</f>
        <v>40916.266069216</v>
      </c>
      <c r="L108" s="17">
        <f ca="1" t="shared" si="799"/>
        <v>0.261137231758052</v>
      </c>
      <c r="M108" s="18">
        <f ca="1">IF(L108&lt;=('Ejercicio 3 - TIR'!$D$18-'Ejercicio 3 - TIR'!$C$18)/('Ejercicio 3 - TIR'!$E$18-'Ejercicio 3 - TIR'!$C$18),'Ejercicio 3 - TIR'!$C$18+SQRT(('Ejercicio 3 - TIR'!$E$18-'Ejercicio 3 - TIR'!$C$18)*('Ejercicio 3 - TIR'!$D$18-'Ejercicio 3 - TIR'!$C$18)*L108),'Ejercicio 3 - TIR'!$E$18-SQRT(('Ejercicio 3 - TIR'!$E$18-'Ejercicio 3 - TIR'!$C$18)*('Ejercicio 3 - TIR'!$E$18-'Ejercicio 3 - TIR'!$D$18)*(1-L108)))</f>
        <v>36258.6408080116</v>
      </c>
      <c r="N108" s="17">
        <f ca="1" t="shared" ref="N108:R108" si="800">RAND()</f>
        <v>0.619629731099442</v>
      </c>
      <c r="O108" s="18">
        <f ca="1">IF(N108&lt;=('Ejercicio 3 - TIR'!$D$18-'Ejercicio 3 - TIR'!$C$18)/('Ejercicio 3 - TIR'!$E$18-'Ejercicio 3 - TIR'!$C$18),'Ejercicio 3 - TIR'!$C$18+SQRT(('Ejercicio 3 - TIR'!$E$18-'Ejercicio 3 - TIR'!$C$18)*('Ejercicio 3 - TIR'!$D$18-'Ejercicio 3 - TIR'!$C$18)*N108),'Ejercicio 3 - TIR'!$E$18-SQRT(('Ejercicio 3 - TIR'!$E$18-'Ejercicio 3 - TIR'!$C$18)*('Ejercicio 3 - TIR'!$E$18-'Ejercicio 3 - TIR'!$D$18)*(1-N108)))</f>
        <v>39640.7706987002</v>
      </c>
      <c r="P108" s="17">
        <f ca="1" t="shared" si="800"/>
        <v>0.0524366941679031</v>
      </c>
      <c r="Q108" s="19">
        <f ca="1">IF(P108&lt;=('Ejercicio 3 - TIR'!$D$22-'Ejercicio 3 - TIR'!$C$22)/('Ejercicio 3 - TIR'!$E$22-'Ejercicio 3 - TIR'!$C$22),'Ejercicio 3 - TIR'!$C$22+SQRT(('Ejercicio 3 - TIR'!$E$22-'Ejercicio 3 - TIR'!$C$22)*('Ejercicio 3 - TIR'!$D$22-'Ejercicio 3 - TIR'!$C$22)*P108),'Ejercicio 3 - TIR'!$E$22-SQRT(('Ejercicio 3 - TIR'!$E$22-'Ejercicio 3 - TIR'!$C$22)*('Ejercicio 3 - TIR'!$E$22-'Ejercicio 3 - TIR'!$D$22)*(1-P108)))</f>
        <v>0.129715248298537</v>
      </c>
      <c r="R108" s="17">
        <f ca="1" t="shared" si="800"/>
        <v>0.920071928216767</v>
      </c>
      <c r="S108" s="19">
        <f ca="1">IF(R108&lt;=('Ejercicio 3 - TIR'!$D$23-'Ejercicio 3 - TIR'!$C$23)/('Ejercicio 3 - TIR'!$E$23-'Ejercicio 3 - TIR'!$C$23),'Ejercicio 3 - TIR'!$C$23+SQRT(('Ejercicio 3 - TIR'!$E$23-'Ejercicio 3 - TIR'!$C$23)*('Ejercicio 3 - TIR'!$D$23-'Ejercicio 3 - TIR'!$C$23)*R108),'Ejercicio 3 - TIR'!$E$23-SQRT(('Ejercicio 3 - TIR'!$E$23-'Ejercicio 3 - TIR'!$C$23)*('Ejercicio 3 - TIR'!$E$23-'Ejercicio 3 - TIR'!$D$23)*(1-R108)))</f>
        <v>0.168005395829381</v>
      </c>
      <c r="T108" s="17">
        <f ca="1" t="shared" ref="T108:X108" si="801">RAND()</f>
        <v>0.127006013422074</v>
      </c>
      <c r="U108" s="19">
        <f ca="1">IF(T108&lt;=('Ejercicio 3 - TIR'!$D$24-'Ejercicio 3 - TIR'!$C$24)/('Ejercicio 3 - TIR'!$E$24-'Ejercicio 3 - TIR'!$C$24),'Ejercicio 3 - TIR'!$C$24+SQRT(('Ejercicio 3 - TIR'!$E$24-'Ejercicio 3 - TIR'!$C$24)*('Ejercicio 3 - TIR'!$D$24-'Ejercicio 3 - TIR'!$C$24)*T108),'Ejercicio 3 - TIR'!$E$24-SQRT(('Ejercicio 3 - TIR'!$E$24-'Ejercicio 3 - TIR'!$C$24)*('Ejercicio 3 - TIR'!$E$24-'Ejercicio 3 - TIR'!$D$24)*(1-T108)))</f>
        <v>0.16633133883631</v>
      </c>
      <c r="V108" s="17">
        <f ca="1" t="shared" si="801"/>
        <v>0.521925165236854</v>
      </c>
      <c r="W108" s="19">
        <f ca="1">IF(V108&lt;=('Ejercicio 3 - TIR'!$D$25-'Ejercicio 3 - TIR'!$C$25)/('Ejercicio 3 - TIR'!$E$25-'Ejercicio 3 - TIR'!$C$25),'Ejercicio 3 - TIR'!$C$25+SQRT(('Ejercicio 3 - TIR'!$E$25-'Ejercicio 3 - TIR'!$C$25)*('Ejercicio 3 - TIR'!$D$25-'Ejercicio 3 - TIR'!$C$25)*V108),'Ejercicio 3 - TIR'!$E$25-SQRT(('Ejercicio 3 - TIR'!$E$25-'Ejercicio 3 - TIR'!$C$25)*('Ejercicio 3 - TIR'!$E$25-'Ejercicio 3 - TIR'!$D$25)*(1-V108)))</f>
        <v>0.20909447565828</v>
      </c>
      <c r="X108" s="17">
        <f ca="1" t="shared" si="801"/>
        <v>0.248045820931805</v>
      </c>
      <c r="Y108" s="19">
        <f ca="1">IF(X108&lt;=('Ejercicio 3 - TIR'!$D$26-'Ejercicio 3 - TIR'!$C$26)/('Ejercicio 3 - TIR'!$E$26-'Ejercicio 3 - TIR'!$C$26),'Ejercicio 3 - TIR'!$C$26+SQRT(('Ejercicio 3 - TIR'!$E$26-'Ejercicio 3 - TIR'!$C$26)*('Ejercicio 3 - TIR'!$D$26-'Ejercicio 3 - TIR'!$C$26)*X108),'Ejercicio 3 - TIR'!$E$26-SQRT(('Ejercicio 3 - TIR'!$E$26-'Ejercicio 3 - TIR'!$C$26)*('Ejercicio 3 - TIR'!$E$26-'Ejercicio 3 - TIR'!$D$26)*(1-X108)))</f>
        <v>0.215879020779695</v>
      </c>
      <c r="Z108" s="17">
        <f ca="1" t="shared" si="480"/>
        <v>1.12971524829854</v>
      </c>
      <c r="AA108" s="17">
        <f ca="1" t="shared" si="481"/>
        <v>1.31951350576342</v>
      </c>
      <c r="AB108" s="17">
        <f ca="1" t="shared" si="482"/>
        <v>1.53898995378964</v>
      </c>
      <c r="AC108" s="17">
        <f ca="1" t="shared" si="483"/>
        <v>1.86078425122065</v>
      </c>
      <c r="AD108" s="17">
        <f ca="1" t="shared" si="484"/>
        <v>2.26248853325644</v>
      </c>
      <c r="AE108" s="16">
        <f ca="1" t="shared" si="485"/>
        <v>3973.87500922003</v>
      </c>
      <c r="AF108" s="16">
        <f ca="1" t="shared" si="486"/>
        <v>4641.50745312052</v>
      </c>
      <c r="AG108" s="16">
        <f ca="1" t="shared" si="487"/>
        <v>5413.53560201677</v>
      </c>
      <c r="AH108" s="16">
        <f ca="1" t="shared" si="488"/>
        <v>6545.4759901779</v>
      </c>
      <c r="AI108" s="16">
        <f ca="1" t="shared" si="489"/>
        <v>7958.50693747451</v>
      </c>
      <c r="AJ108" s="18">
        <f ca="1" t="shared" si="490"/>
        <v>45370.6888408991</v>
      </c>
      <c r="AK108" s="18">
        <f ca="1" t="shared" si="491"/>
        <v>54648.9719029557</v>
      </c>
      <c r="AL108" s="18">
        <f ca="1" t="shared" si="492"/>
        <v>62969.7224271074</v>
      </c>
      <c r="AM108" s="18">
        <f ca="1" t="shared" si="493"/>
        <v>67469.5077862143</v>
      </c>
      <c r="AN108" s="18">
        <f ca="1" t="shared" si="494"/>
        <v>89686.7891552571</v>
      </c>
      <c r="AO108" s="18">
        <f ca="1">C108/'Ejercicio 3 - TIR'!$D$7</f>
        <v>15543.6536526824</v>
      </c>
      <c r="AP108" s="18">
        <f ca="1" t="shared" si="495"/>
        <v>29827.0351882167</v>
      </c>
      <c r="AQ108" s="18">
        <f ca="1" t="shared" si="496"/>
        <v>39105.3182502734</v>
      </c>
      <c r="AR108" s="18">
        <f ca="1" t="shared" si="497"/>
        <v>47426.068774425</v>
      </c>
      <c r="AS108" s="18">
        <f ca="1" t="shared" si="498"/>
        <v>51925.8541335319</v>
      </c>
      <c r="AT108" s="18">
        <f ca="1" t="shared" si="499"/>
        <v>74143.1355025747</v>
      </c>
      <c r="AU108" s="18">
        <f ca="1">AP108*'Ejercicio 3 - TIR'!$D$5</f>
        <v>14913.5175941084</v>
      </c>
      <c r="AV108" s="18">
        <f ca="1">AQ108*'Ejercicio 3 - TIR'!$D$5</f>
        <v>19552.6591251367</v>
      </c>
      <c r="AW108" s="18">
        <f ca="1">AR108*'Ejercicio 3 - TIR'!$D$5</f>
        <v>23713.0343872125</v>
      </c>
      <c r="AX108" s="18">
        <f ca="1">AS108*'Ejercicio 3 - TIR'!$D$5</f>
        <v>25962.927066766</v>
      </c>
      <c r="AY108" s="18">
        <f ca="1">AT108*'Ejercicio 3 - TIR'!$D$5</f>
        <v>37071.5677512874</v>
      </c>
      <c r="AZ108" s="18">
        <f ca="1" t="shared" ref="AZ108:BD108" si="802">AJ108-AU108-AE108</f>
        <v>26483.2962375707</v>
      </c>
      <c r="BA108" s="18">
        <f ca="1" t="shared" si="802"/>
        <v>30454.8053246985</v>
      </c>
      <c r="BB108" s="18">
        <f ca="1" t="shared" si="802"/>
        <v>33843.1524378781</v>
      </c>
      <c r="BC108" s="18">
        <f ca="1" t="shared" si="802"/>
        <v>34961.1047292704</v>
      </c>
      <c r="BD108" s="18">
        <f ca="1" t="shared" si="802"/>
        <v>44656.7144664952</v>
      </c>
      <c r="BE108" s="18">
        <f ca="1" t="shared" ref="BE108:BI108" si="803">AZ108/Z108</f>
        <v>23442.4526688979</v>
      </c>
      <c r="BF108" s="18">
        <f ca="1" t="shared" si="803"/>
        <v>23080.3286148091</v>
      </c>
      <c r="BG108" s="18">
        <f ca="1" t="shared" si="803"/>
        <v>21990.4960097641</v>
      </c>
      <c r="BH108" s="18">
        <f ca="1" t="shared" si="803"/>
        <v>18788.3709281914</v>
      </c>
      <c r="BI108" s="18">
        <f ca="1" t="shared" si="803"/>
        <v>19737.8743848129</v>
      </c>
      <c r="BJ108" s="18">
        <f ca="1" t="shared" si="502"/>
        <v>69312.1800165112</v>
      </c>
      <c r="BK108" s="18">
        <f ca="1" t="shared" si="503"/>
        <v>35167.3381541034</v>
      </c>
      <c r="BL108" s="18">
        <f ca="1" t="shared" si="504"/>
        <v>104479.518170615</v>
      </c>
      <c r="BM108" s="18">
        <f ca="1">BK108*'Ejercicio 3 - TIR'!$D$5</f>
        <v>17583.6690770517</v>
      </c>
      <c r="BN108" s="18">
        <f ca="1" t="shared" si="505"/>
        <v>86895.8490935629</v>
      </c>
      <c r="BO108" s="18">
        <f ca="1" t="shared" si="506"/>
        <v>38407.1997785961</v>
      </c>
      <c r="BP108" s="18">
        <f ca="1" t="shared" si="507"/>
        <v>-108353.641215667</v>
      </c>
      <c r="BQ108" s="18">
        <f ca="1" t="shared" ref="BQ108:BT108" si="804">BE108</f>
        <v>23442.4526688979</v>
      </c>
      <c r="BR108" s="18">
        <f ca="1" t="shared" si="804"/>
        <v>23080.3286148091</v>
      </c>
      <c r="BS108" s="18">
        <f ca="1" t="shared" si="804"/>
        <v>21990.4960097641</v>
      </c>
      <c r="BT108" s="18">
        <f ca="1" t="shared" si="804"/>
        <v>18788.3709281914</v>
      </c>
      <c r="BU108" s="18">
        <f ca="1" t="shared" si="509"/>
        <v>58145.074163409</v>
      </c>
      <c r="BV108" s="20">
        <f ca="1" t="shared" si="510"/>
        <v>9.20465379260014</v>
      </c>
    </row>
    <row r="109" ht="15" customHeight="1" spans="1:74">
      <c r="A109" s="16">
        <v>108</v>
      </c>
      <c r="B109" s="17">
        <f ca="1" t="shared" ref="B109:F109" si="805">RAND()</f>
        <v>0.674813725229956</v>
      </c>
      <c r="C109" s="18">
        <f ca="1">IF(B109&lt;=('Ejercicio 3 - TIR'!$D$13-'Ejercicio 3 - TIR'!$C$13)/('Ejercicio 3 - TIR'!$E$13-'Ejercicio 3 - TIR'!$C$13),'Ejercicio 3 - TIR'!$C$13+SQRT(('Ejercicio 3 - TIR'!$E$13-'Ejercicio 3 - TIR'!$C$13)*('Ejercicio 3 - TIR'!$D$13-'Ejercicio 3 - TIR'!$C$13)*B109),'Ejercicio 3 - TIR'!$E$13-SQRT(('Ejercicio 3 - TIR'!$E$13-'Ejercicio 3 - TIR'!$C$13)*('Ejercicio 3 - TIR'!$E$13-'Ejercicio 3 - TIR'!$D$13)*(1-B109)))</f>
        <v>80245.9237187852</v>
      </c>
      <c r="D109" s="17">
        <f ca="1" t="shared" si="805"/>
        <v>0.593423781006524</v>
      </c>
      <c r="E109" s="18">
        <f ca="1">IF(D109&lt;=('Ejercicio 3 - TIR'!$D$14-'Ejercicio 3 - TIR'!$C$14)/('Ejercicio 3 - TIR'!$E$14-'Ejercicio 3 - TIR'!$C$14),'Ejercicio 3 - TIR'!$C$14+SQRT(('Ejercicio 3 - TIR'!$E$14-'Ejercicio 3 - TIR'!$C$14)*('Ejercicio 3 - TIR'!$D$14-'Ejercicio 3 - TIR'!$C$14)*D109),'Ejercicio 3 - TIR'!$E$14-SQRT(('Ejercicio 3 - TIR'!$E$14-'Ejercicio 3 - TIR'!$C$14)*('Ejercicio 3 - TIR'!$E$14-'Ejercicio 3 - TIR'!$D$14)*(1-D109)))</f>
        <v>32190.6189202331</v>
      </c>
      <c r="F109" s="17">
        <f ca="1" t="shared" si="805"/>
        <v>0.311011626596794</v>
      </c>
      <c r="G109" s="18">
        <f ca="1">IF(F109&lt;=('Ejercicio 3 - TIR'!$D$18-'Ejercicio 3 - TIR'!$C$18)/('Ejercicio 3 - TIR'!$E$18-'Ejercicio 3 - TIR'!$C$18),'Ejercicio 3 - TIR'!$C$18+SQRT(('Ejercicio 3 - TIR'!$E$18-'Ejercicio 3 - TIR'!$C$18)*('Ejercicio 3 - TIR'!$D$18-'Ejercicio 3 - TIR'!$C$18)*F109),'Ejercicio 3 - TIR'!$E$18-SQRT(('Ejercicio 3 - TIR'!$E$18-'Ejercicio 3 - TIR'!$C$18)*('Ejercicio 3 - TIR'!$E$18-'Ejercicio 3 - TIR'!$D$18)*(1-F109)))</f>
        <v>36830.2081951811</v>
      </c>
      <c r="H109" s="17">
        <f ca="1" t="shared" ref="H109:L109" si="806">RAND()</f>
        <v>0.661106021993306</v>
      </c>
      <c r="I109" s="18">
        <f ca="1">IF(H109&lt;=('Ejercicio 3 - TIR'!$D$18-'Ejercicio 3 - TIR'!$C$18)/('Ejercicio 3 - TIR'!$E$18-'Ejercicio 3 - TIR'!$C$18),'Ejercicio 3 - TIR'!$C$18+SQRT(('Ejercicio 3 - TIR'!$E$18-'Ejercicio 3 - TIR'!$C$18)*('Ejercicio 3 - TIR'!$D$18-'Ejercicio 3 - TIR'!$C$18)*H109),'Ejercicio 3 - TIR'!$E$18-SQRT(('Ejercicio 3 - TIR'!$E$18-'Ejercicio 3 - TIR'!$C$18)*('Ejercicio 3 - TIR'!$E$18-'Ejercicio 3 - TIR'!$D$18)*(1-H109)))</f>
        <v>39958.2078357</v>
      </c>
      <c r="J109" s="17">
        <f ca="1" t="shared" si="806"/>
        <v>0.652867288210711</v>
      </c>
      <c r="K109" s="18">
        <f ca="1">IF(J109&lt;=('Ejercicio 3 - TIR'!$D$18-'Ejercicio 3 - TIR'!$C$18)/('Ejercicio 3 - TIR'!$E$18-'Ejercicio 3 - TIR'!$C$18),'Ejercicio 3 - TIR'!$C$18+SQRT(('Ejercicio 3 - TIR'!$E$18-'Ejercicio 3 - TIR'!$C$18)*('Ejercicio 3 - TIR'!$D$18-'Ejercicio 3 - TIR'!$C$18)*J109),'Ejercicio 3 - TIR'!$E$18-SQRT(('Ejercicio 3 - TIR'!$E$18-'Ejercicio 3 - TIR'!$C$18)*('Ejercicio 3 - TIR'!$E$18-'Ejercicio 3 - TIR'!$D$18)*(1-J109)))</f>
        <v>39895.9634817236</v>
      </c>
      <c r="L109" s="17">
        <f ca="1" t="shared" si="806"/>
        <v>0.810171420359057</v>
      </c>
      <c r="M109" s="18">
        <f ca="1">IF(L109&lt;=('Ejercicio 3 - TIR'!$D$18-'Ejercicio 3 - TIR'!$C$18)/('Ejercicio 3 - TIR'!$E$18-'Ejercicio 3 - TIR'!$C$18),'Ejercicio 3 - TIR'!$C$18+SQRT(('Ejercicio 3 - TIR'!$E$18-'Ejercicio 3 - TIR'!$C$18)*('Ejercicio 3 - TIR'!$D$18-'Ejercicio 3 - TIR'!$C$18)*L109),'Ejercicio 3 - TIR'!$E$18-SQRT(('Ejercicio 3 - TIR'!$E$18-'Ejercicio 3 - TIR'!$C$18)*('Ejercicio 3 - TIR'!$E$18-'Ejercicio 3 - TIR'!$D$18)*(1-L109)))</f>
        <v>41226.7860552215</v>
      </c>
      <c r="N109" s="17">
        <f ca="1" t="shared" ref="N109:R109" si="807">RAND()</f>
        <v>0.311536396981395</v>
      </c>
      <c r="O109" s="18">
        <f ca="1">IF(N109&lt;=('Ejercicio 3 - TIR'!$D$18-'Ejercicio 3 - TIR'!$C$18)/('Ejercicio 3 - TIR'!$E$18-'Ejercicio 3 - TIR'!$C$18),'Ejercicio 3 - TIR'!$C$18+SQRT(('Ejercicio 3 - TIR'!$E$18-'Ejercicio 3 - TIR'!$C$18)*('Ejercicio 3 - TIR'!$D$18-'Ejercicio 3 - TIR'!$C$18)*N109),'Ejercicio 3 - TIR'!$E$18-SQRT(('Ejercicio 3 - TIR'!$E$18-'Ejercicio 3 - TIR'!$C$18)*('Ejercicio 3 - TIR'!$E$18-'Ejercicio 3 - TIR'!$D$18)*(1-N109)))</f>
        <v>36835.9680768132</v>
      </c>
      <c r="P109" s="17">
        <f ca="1" t="shared" si="807"/>
        <v>0.393041831099498</v>
      </c>
      <c r="Q109" s="19">
        <f ca="1">IF(P109&lt;=('Ejercicio 3 - TIR'!$D$22-'Ejercicio 3 - TIR'!$C$22)/('Ejercicio 3 - TIR'!$E$22-'Ejercicio 3 - TIR'!$C$22),'Ejercicio 3 - TIR'!$C$22+SQRT(('Ejercicio 3 - TIR'!$E$22-'Ejercicio 3 - TIR'!$C$22)*('Ejercicio 3 - TIR'!$D$22-'Ejercicio 3 - TIR'!$C$22)*P109),'Ejercicio 3 - TIR'!$E$22-SQRT(('Ejercicio 3 - TIR'!$E$22-'Ejercicio 3 - TIR'!$C$22)*('Ejercicio 3 - TIR'!$E$22-'Ejercicio 3 - TIR'!$D$22)*(1-P109)))</f>
        <v>0.146598407771502</v>
      </c>
      <c r="R109" s="17">
        <f ca="1" t="shared" si="807"/>
        <v>0.33758157153612</v>
      </c>
      <c r="S109" s="19">
        <f ca="1">IF(R109&lt;=('Ejercicio 3 - TIR'!$D$23-'Ejercicio 3 - TIR'!$C$23)/('Ejercicio 3 - TIR'!$E$23-'Ejercicio 3 - TIR'!$C$23),'Ejercicio 3 - TIR'!$C$23+SQRT(('Ejercicio 3 - TIR'!$E$23-'Ejercicio 3 - TIR'!$C$23)*('Ejercicio 3 - TIR'!$D$23-'Ejercicio 3 - TIR'!$C$23)*R109),'Ejercicio 3 - TIR'!$E$23-SQRT(('Ejercicio 3 - TIR'!$E$23-'Ejercicio 3 - TIR'!$C$23)*('Ejercicio 3 - TIR'!$E$23-'Ejercicio 3 - TIR'!$D$23)*(1-R109)))</f>
        <v>0.144650493479138</v>
      </c>
      <c r="T109" s="17">
        <f ca="1" t="shared" ref="T109:X109" si="808">RAND()</f>
        <v>0.503050907158074</v>
      </c>
      <c r="U109" s="19">
        <f ca="1">IF(T109&lt;=('Ejercicio 3 - TIR'!$D$24-'Ejercicio 3 - TIR'!$C$24)/('Ejercicio 3 - TIR'!$E$24-'Ejercicio 3 - TIR'!$C$24),'Ejercicio 3 - TIR'!$C$24+SQRT(('Ejercicio 3 - TIR'!$E$24-'Ejercicio 3 - TIR'!$C$24)*('Ejercicio 3 - TIR'!$D$24-'Ejercicio 3 - TIR'!$C$24)*T109),'Ejercicio 3 - TIR'!$E$24-SQRT(('Ejercicio 3 - TIR'!$E$24-'Ejercicio 3 - TIR'!$C$24)*('Ejercicio 3 - TIR'!$E$24-'Ejercicio 3 - TIR'!$D$24)*(1-T109)))</f>
        <v>0.182697755295996</v>
      </c>
      <c r="V109" s="17">
        <f ca="1" t="shared" si="808"/>
        <v>0.598685861293884</v>
      </c>
      <c r="W109" s="19">
        <f ca="1">IF(V109&lt;=('Ejercicio 3 - TIR'!$D$25-'Ejercicio 3 - TIR'!$C$25)/('Ejercicio 3 - TIR'!$E$25-'Ejercicio 3 - TIR'!$C$25),'Ejercicio 3 - TIR'!$C$25+SQRT(('Ejercicio 3 - TIR'!$E$25-'Ejercicio 3 - TIR'!$C$25)*('Ejercicio 3 - TIR'!$D$25-'Ejercicio 3 - TIR'!$C$25)*V109),'Ejercicio 3 - TIR'!$E$25-SQRT(('Ejercicio 3 - TIR'!$E$25-'Ejercicio 3 - TIR'!$C$25)*('Ejercicio 3 - TIR'!$E$25-'Ejercicio 3 - TIR'!$D$25)*(1-V109)))</f>
        <v>0.212522013321532</v>
      </c>
      <c r="X109" s="17">
        <f ca="1" t="shared" si="808"/>
        <v>0.671579436757518</v>
      </c>
      <c r="Y109" s="19">
        <f ca="1">IF(X109&lt;=('Ejercicio 3 - TIR'!$D$26-'Ejercicio 3 - TIR'!$C$26)/('Ejercicio 3 - TIR'!$E$26-'Ejercicio 3 - TIR'!$C$26),'Ejercicio 3 - TIR'!$C$26+SQRT(('Ejercicio 3 - TIR'!$E$26-'Ejercicio 3 - TIR'!$C$26)*('Ejercicio 3 - TIR'!$D$26-'Ejercicio 3 - TIR'!$C$26)*X109),'Ejercicio 3 - TIR'!$E$26-SQRT(('Ejercicio 3 - TIR'!$E$26-'Ejercicio 3 - TIR'!$C$26)*('Ejercicio 3 - TIR'!$E$26-'Ejercicio 3 - TIR'!$D$26)*(1-X109)))</f>
        <v>0.237887400442274</v>
      </c>
      <c r="Z109" s="17">
        <f ca="1" t="shared" si="480"/>
        <v>1.1465984077715</v>
      </c>
      <c r="AA109" s="17">
        <f ca="1" t="shared" si="481"/>
        <v>1.31245443327804</v>
      </c>
      <c r="AB109" s="17">
        <f ca="1" t="shared" si="482"/>
        <v>1.55223691216622</v>
      </c>
      <c r="AC109" s="17">
        <f ca="1" t="shared" si="483"/>
        <v>1.88212142589178</v>
      </c>
      <c r="AD109" s="17">
        <f ca="1" t="shared" si="484"/>
        <v>2.32985439921389</v>
      </c>
      <c r="AE109" s="16">
        <f ca="1" t="shared" si="485"/>
        <v>4719.09347888536</v>
      </c>
      <c r="AF109" s="16">
        <f ca="1" t="shared" si="486"/>
        <v>5401.7126793803</v>
      </c>
      <c r="AG109" s="16">
        <f ca="1" t="shared" si="487"/>
        <v>6388.59346065701</v>
      </c>
      <c r="AH109" s="16">
        <f ca="1" t="shared" si="488"/>
        <v>7746.31020520861</v>
      </c>
      <c r="AI109" s="16">
        <f ca="1" t="shared" si="489"/>
        <v>9589.05980294514</v>
      </c>
      <c r="AJ109" s="18">
        <f ca="1" t="shared" si="490"/>
        <v>42229.4580744876</v>
      </c>
      <c r="AK109" s="18">
        <f ca="1" t="shared" si="491"/>
        <v>52443.3270198099</v>
      </c>
      <c r="AL109" s="18">
        <f ca="1" t="shared" si="492"/>
        <v>61927.9871627669</v>
      </c>
      <c r="AM109" s="18">
        <f ca="1" t="shared" si="493"/>
        <v>77593.8173551891</v>
      </c>
      <c r="AN109" s="18">
        <f ca="1" t="shared" si="494"/>
        <v>85822.4422730655</v>
      </c>
      <c r="AO109" s="18">
        <f ca="1">C109/'Ejercicio 3 - TIR'!$D$7</f>
        <v>16049.184743757</v>
      </c>
      <c r="AP109" s="18">
        <f ca="1" t="shared" si="495"/>
        <v>26180.2733307305</v>
      </c>
      <c r="AQ109" s="18">
        <f ca="1" t="shared" si="496"/>
        <v>36394.1422760528</v>
      </c>
      <c r="AR109" s="18">
        <f ca="1" t="shared" si="497"/>
        <v>45878.8024190099</v>
      </c>
      <c r="AS109" s="18">
        <f ca="1" t="shared" si="498"/>
        <v>61544.632611432</v>
      </c>
      <c r="AT109" s="18">
        <f ca="1" t="shared" si="499"/>
        <v>69773.2575293085</v>
      </c>
      <c r="AU109" s="18">
        <f ca="1">AP109*'Ejercicio 3 - TIR'!$D$5</f>
        <v>13090.1366653653</v>
      </c>
      <c r="AV109" s="18">
        <f ca="1">AQ109*'Ejercicio 3 - TIR'!$D$5</f>
        <v>18197.0711380264</v>
      </c>
      <c r="AW109" s="18">
        <f ca="1">AR109*'Ejercicio 3 - TIR'!$D$5</f>
        <v>22939.4012095049</v>
      </c>
      <c r="AX109" s="18">
        <f ca="1">AS109*'Ejercicio 3 - TIR'!$D$5</f>
        <v>30772.316305716</v>
      </c>
      <c r="AY109" s="18">
        <f ca="1">AT109*'Ejercicio 3 - TIR'!$D$5</f>
        <v>34886.6287646542</v>
      </c>
      <c r="AZ109" s="18">
        <f ca="1" t="shared" ref="AZ109:BD109" si="809">AJ109-AU109-AE109</f>
        <v>24420.227930237</v>
      </c>
      <c r="BA109" s="18">
        <f ca="1" t="shared" si="809"/>
        <v>28844.5432024031</v>
      </c>
      <c r="BB109" s="18">
        <f ca="1" t="shared" si="809"/>
        <v>32599.992492605</v>
      </c>
      <c r="BC109" s="18">
        <f ca="1" t="shared" si="809"/>
        <v>39075.1908442644</v>
      </c>
      <c r="BD109" s="18">
        <f ca="1" t="shared" si="809"/>
        <v>41346.7537054661</v>
      </c>
      <c r="BE109" s="18">
        <f ca="1" t="shared" ref="BE109:BI109" si="810">AZ109/Z109</f>
        <v>21297.9782325875</v>
      </c>
      <c r="BF109" s="18">
        <f ca="1" t="shared" si="810"/>
        <v>21977.5578267961</v>
      </c>
      <c r="BG109" s="18">
        <f ca="1" t="shared" si="810"/>
        <v>21001.9438637818</v>
      </c>
      <c r="BH109" s="18">
        <f ca="1" t="shared" si="810"/>
        <v>20761.2486137816</v>
      </c>
      <c r="BI109" s="18">
        <f ca="1" t="shared" si="810"/>
        <v>17746.4968280494</v>
      </c>
      <c r="BJ109" s="18">
        <f ca="1" t="shared" si="502"/>
        <v>74999.4551047228</v>
      </c>
      <c r="BK109" s="18">
        <f ca="1" t="shared" si="503"/>
        <v>37392.2636790387</v>
      </c>
      <c r="BL109" s="18">
        <f ca="1" t="shared" si="504"/>
        <v>112391.718783762</v>
      </c>
      <c r="BM109" s="18">
        <f ca="1">BK109*'Ejercicio 3 - TIR'!$D$5</f>
        <v>18696.1318395194</v>
      </c>
      <c r="BN109" s="18">
        <f ca="1" t="shared" si="505"/>
        <v>93695.5869442422</v>
      </c>
      <c r="BO109" s="18">
        <f ca="1" t="shared" si="506"/>
        <v>40215.2112921116</v>
      </c>
      <c r="BP109" s="18">
        <f ca="1" t="shared" si="507"/>
        <v>-112436.542639018</v>
      </c>
      <c r="BQ109" s="18">
        <f ca="1" t="shared" ref="BQ109:BT109" si="811">BE109</f>
        <v>21297.9782325875</v>
      </c>
      <c r="BR109" s="18">
        <f ca="1" t="shared" si="811"/>
        <v>21977.5578267961</v>
      </c>
      <c r="BS109" s="18">
        <f ca="1" t="shared" si="811"/>
        <v>21001.9438637818</v>
      </c>
      <c r="BT109" s="18">
        <f ca="1" t="shared" si="811"/>
        <v>20761.2486137816</v>
      </c>
      <c r="BU109" s="18">
        <f ca="1" t="shared" si="509"/>
        <v>57961.708120161</v>
      </c>
      <c r="BV109" s="20">
        <f ca="1" t="shared" si="510"/>
        <v>7.27584434744482</v>
      </c>
    </row>
    <row r="110" ht="15" customHeight="1" spans="1:74">
      <c r="A110" s="16">
        <v>109</v>
      </c>
      <c r="B110" s="17">
        <f ca="1" t="shared" ref="B110:F110" si="812">RAND()</f>
        <v>0.769033402533522</v>
      </c>
      <c r="C110" s="18">
        <f ca="1">IF(B110&lt;=('Ejercicio 3 - TIR'!$D$13-'Ejercicio 3 - TIR'!$C$13)/('Ejercicio 3 - TIR'!$E$13-'Ejercicio 3 - TIR'!$C$13),'Ejercicio 3 - TIR'!$C$13+SQRT(('Ejercicio 3 - TIR'!$E$13-'Ejercicio 3 - TIR'!$C$13)*('Ejercicio 3 - TIR'!$D$13-'Ejercicio 3 - TIR'!$C$13)*B110),'Ejercicio 3 - TIR'!$E$13-SQRT(('Ejercicio 3 - TIR'!$E$13-'Ejercicio 3 - TIR'!$C$13)*('Ejercicio 3 - TIR'!$E$13-'Ejercicio 3 - TIR'!$D$13)*(1-B110)))</f>
        <v>83351.8794766564</v>
      </c>
      <c r="D110" s="17">
        <f ca="1" t="shared" si="812"/>
        <v>0.179128350431229</v>
      </c>
      <c r="E110" s="18">
        <f ca="1">IF(D110&lt;=('Ejercicio 3 - TIR'!$D$14-'Ejercicio 3 - TIR'!$C$14)/('Ejercicio 3 - TIR'!$E$14-'Ejercicio 3 - TIR'!$C$14),'Ejercicio 3 - TIR'!$C$14+SQRT(('Ejercicio 3 - TIR'!$E$14-'Ejercicio 3 - TIR'!$C$14)*('Ejercicio 3 - TIR'!$D$14-'Ejercicio 3 - TIR'!$C$14)*D110),'Ejercicio 3 - TIR'!$E$14-SQRT(('Ejercicio 3 - TIR'!$E$14-'Ejercicio 3 - TIR'!$C$14)*('Ejercicio 3 - TIR'!$E$14-'Ejercicio 3 - TIR'!$D$14)*(1-D110)))</f>
        <v>28665.3275818598</v>
      </c>
      <c r="F110" s="17">
        <f ca="1" t="shared" si="812"/>
        <v>0.921673196228979</v>
      </c>
      <c r="G110" s="18">
        <f ca="1">IF(F110&lt;=('Ejercicio 3 - TIR'!$D$18-'Ejercicio 3 - TIR'!$C$18)/('Ejercicio 3 - TIR'!$E$18-'Ejercicio 3 - TIR'!$C$18),'Ejercicio 3 - TIR'!$C$18+SQRT(('Ejercicio 3 - TIR'!$E$18-'Ejercicio 3 - TIR'!$C$18)*('Ejercicio 3 - TIR'!$D$18-'Ejercicio 3 - TIR'!$C$18)*F110),'Ejercicio 3 - TIR'!$E$18-SQRT(('Ejercicio 3 - TIR'!$E$18-'Ejercicio 3 - TIR'!$C$18)*('Ejercicio 3 - TIR'!$E$18-'Ejercicio 3 - TIR'!$D$18)*(1-F110)))</f>
        <v>42576.2610943366</v>
      </c>
      <c r="H110" s="17">
        <f ca="1" t="shared" ref="H110:L110" si="813">RAND()</f>
        <v>0.558242255075976</v>
      </c>
      <c r="I110" s="18">
        <f ca="1">IF(H110&lt;=('Ejercicio 3 - TIR'!$D$18-'Ejercicio 3 - TIR'!$C$18)/('Ejercicio 3 - TIR'!$E$18-'Ejercicio 3 - TIR'!$C$18),'Ejercicio 3 - TIR'!$C$18+SQRT(('Ejercicio 3 - TIR'!$E$18-'Ejercicio 3 - TIR'!$C$18)*('Ejercicio 3 - TIR'!$D$18-'Ejercicio 3 - TIR'!$C$18)*H110),'Ejercicio 3 - TIR'!$E$18-SQRT(('Ejercicio 3 - TIR'!$E$18-'Ejercicio 3 - TIR'!$C$18)*('Ejercicio 3 - TIR'!$E$18-'Ejercicio 3 - TIR'!$D$18)*(1-H110)))</f>
        <v>39150.7561579028</v>
      </c>
      <c r="J110" s="17">
        <f ca="1" t="shared" si="813"/>
        <v>0.480269742624722</v>
      </c>
      <c r="K110" s="18">
        <f ca="1">IF(J110&lt;=('Ejercicio 3 - TIR'!$D$18-'Ejercicio 3 - TIR'!$C$18)/('Ejercicio 3 - TIR'!$E$18-'Ejercicio 3 - TIR'!$C$18),'Ejercicio 3 - TIR'!$C$18+SQRT(('Ejercicio 3 - TIR'!$E$18-'Ejercicio 3 - TIR'!$C$18)*('Ejercicio 3 - TIR'!$D$18-'Ejercicio 3 - TIR'!$C$18)*J110),'Ejercicio 3 - TIR'!$E$18-SQRT(('Ejercicio 3 - TIR'!$E$18-'Ejercicio 3 - TIR'!$C$18)*('Ejercicio 3 - TIR'!$E$18-'Ejercicio 3 - TIR'!$D$18)*(1-J110)))</f>
        <v>38487.6652498616</v>
      </c>
      <c r="L110" s="17">
        <f ca="1" t="shared" si="813"/>
        <v>0.899500947679746</v>
      </c>
      <c r="M110" s="18">
        <f ca="1">IF(L110&lt;=('Ejercicio 3 - TIR'!$D$18-'Ejercicio 3 - TIR'!$C$18)/('Ejercicio 3 - TIR'!$E$18-'Ejercicio 3 - TIR'!$C$18),'Ejercicio 3 - TIR'!$C$18+SQRT(('Ejercicio 3 - TIR'!$E$18-'Ejercicio 3 - TIR'!$C$18)*('Ejercicio 3 - TIR'!$D$18-'Ejercicio 3 - TIR'!$C$18)*L110),'Ejercicio 3 - TIR'!$E$18-SQRT(('Ejercicio 3 - TIR'!$E$18-'Ejercicio 3 - TIR'!$C$18)*('Ejercicio 3 - TIR'!$E$18-'Ejercicio 3 - TIR'!$D$18)*(1-L110)))</f>
        <v>42254.5621616909</v>
      </c>
      <c r="N110" s="17">
        <f ca="1" t="shared" ref="N110:R110" si="814">RAND()</f>
        <v>0.573997277864424</v>
      </c>
      <c r="O110" s="18">
        <f ca="1">IF(N110&lt;=('Ejercicio 3 - TIR'!$D$18-'Ejercicio 3 - TIR'!$C$18)/('Ejercicio 3 - TIR'!$E$18-'Ejercicio 3 - TIR'!$C$18),'Ejercicio 3 - TIR'!$C$18+SQRT(('Ejercicio 3 - TIR'!$E$18-'Ejercicio 3 - TIR'!$C$18)*('Ejercicio 3 - TIR'!$D$18-'Ejercicio 3 - TIR'!$C$18)*N110),'Ejercicio 3 - TIR'!$E$18-SQRT(('Ejercicio 3 - TIR'!$E$18-'Ejercicio 3 - TIR'!$C$18)*('Ejercicio 3 - TIR'!$E$18-'Ejercicio 3 - TIR'!$D$18)*(1-N110)))</f>
        <v>39278.9865653348</v>
      </c>
      <c r="P110" s="17">
        <f ca="1" t="shared" si="814"/>
        <v>0.213263369241979</v>
      </c>
      <c r="Q110" s="19">
        <f ca="1">IF(P110&lt;=('Ejercicio 3 - TIR'!$D$22-'Ejercicio 3 - TIR'!$C$22)/('Ejercicio 3 - TIR'!$E$22-'Ejercicio 3 - TIR'!$C$22),'Ejercicio 3 - TIR'!$C$22+SQRT(('Ejercicio 3 - TIR'!$E$22-'Ejercicio 3 - TIR'!$C$22)*('Ejercicio 3 - TIR'!$D$22-'Ejercicio 3 - TIR'!$C$22)*P110),'Ejercicio 3 - TIR'!$E$22-SQRT(('Ejercicio 3 - TIR'!$E$22-'Ejercicio 3 - TIR'!$C$22)*('Ejercicio 3 - TIR'!$E$22-'Ejercicio 3 - TIR'!$D$22)*(1-P110)))</f>
        <v>0.139592704372688</v>
      </c>
      <c r="R110" s="17">
        <f ca="1" t="shared" si="814"/>
        <v>0.928388201226416</v>
      </c>
      <c r="S110" s="19">
        <f ca="1">IF(R110&lt;=('Ejercicio 3 - TIR'!$D$23-'Ejercicio 3 - TIR'!$C$23)/('Ejercicio 3 - TIR'!$E$23-'Ejercicio 3 - TIR'!$C$23),'Ejercicio 3 - TIR'!$C$23+SQRT(('Ejercicio 3 - TIR'!$E$23-'Ejercicio 3 - TIR'!$C$23)*('Ejercicio 3 - TIR'!$D$23-'Ejercicio 3 - TIR'!$C$23)*R110),'Ejercicio 3 - TIR'!$E$23-SQRT(('Ejercicio 3 - TIR'!$E$23-'Ejercicio 3 - TIR'!$C$23)*('Ejercicio 3 - TIR'!$E$23-'Ejercicio 3 - TIR'!$D$23)*(1-R110)))</f>
        <v>0.168646531904636</v>
      </c>
      <c r="T110" s="17">
        <f ca="1" t="shared" ref="T110:X110" si="815">RAND()</f>
        <v>0.222659478581912</v>
      </c>
      <c r="U110" s="19">
        <f ca="1">IF(T110&lt;=('Ejercicio 3 - TIR'!$D$24-'Ejercicio 3 - TIR'!$C$24)/('Ejercicio 3 - TIR'!$E$24-'Ejercicio 3 - TIR'!$C$24),'Ejercicio 3 - TIR'!$C$24+SQRT(('Ejercicio 3 - TIR'!$E$24-'Ejercicio 3 - TIR'!$C$24)*('Ejercicio 3 - TIR'!$D$24-'Ejercicio 3 - TIR'!$C$24)*T110),'Ejercicio 3 - TIR'!$E$24-SQRT(('Ejercicio 3 - TIR'!$E$24-'Ejercicio 3 - TIR'!$C$24)*('Ejercicio 3 - TIR'!$E$24-'Ejercicio 3 - TIR'!$D$24)*(1-T110)))</f>
        <v>0.171623711638431</v>
      </c>
      <c r="V110" s="17">
        <f ca="1" t="shared" si="815"/>
        <v>0.76124599749422</v>
      </c>
      <c r="W110" s="19">
        <f ca="1">IF(V110&lt;=('Ejercicio 3 - TIR'!$D$25-'Ejercicio 3 - TIR'!$C$25)/('Ejercicio 3 - TIR'!$E$25-'Ejercicio 3 - TIR'!$C$25),'Ejercicio 3 - TIR'!$C$25+SQRT(('Ejercicio 3 - TIR'!$E$25-'Ejercicio 3 - TIR'!$C$25)*('Ejercicio 3 - TIR'!$D$25-'Ejercicio 3 - TIR'!$C$25)*V110),'Ejercicio 3 - TIR'!$E$25-SQRT(('Ejercicio 3 - TIR'!$E$25-'Ejercicio 3 - TIR'!$C$25)*('Ejercicio 3 - TIR'!$E$25-'Ejercicio 3 - TIR'!$D$25)*(1-V110)))</f>
        <v>0.221092578655815</v>
      </c>
      <c r="X110" s="17">
        <f ca="1" t="shared" si="815"/>
        <v>0.62838308842882</v>
      </c>
      <c r="Y110" s="19">
        <f ca="1">IF(X110&lt;=('Ejercicio 3 - TIR'!$D$26-'Ejercicio 3 - TIR'!$C$26)/('Ejercicio 3 - TIR'!$E$26-'Ejercicio 3 - TIR'!$C$26),'Ejercicio 3 - TIR'!$C$26+SQRT(('Ejercicio 3 - TIR'!$E$26-'Ejercicio 3 - TIR'!$C$26)*('Ejercicio 3 - TIR'!$D$26-'Ejercicio 3 - TIR'!$C$26)*X110),'Ejercicio 3 - TIR'!$E$26-SQRT(('Ejercicio 3 - TIR'!$E$26-'Ejercicio 3 - TIR'!$C$26)*('Ejercicio 3 - TIR'!$E$26-'Ejercicio 3 - TIR'!$D$26)*(1-X110)))</f>
        <v>0.235203445194029</v>
      </c>
      <c r="Z110" s="17">
        <f ca="1" t="shared" si="480"/>
        <v>1.13959270437269</v>
      </c>
      <c r="AA110" s="17">
        <f ca="1" t="shared" si="481"/>
        <v>1.33178106174897</v>
      </c>
      <c r="AB110" s="17">
        <f ca="1" t="shared" si="482"/>
        <v>1.5603462706561</v>
      </c>
      <c r="AC110" s="17">
        <f ca="1" t="shared" si="483"/>
        <v>1.90532725123144</v>
      </c>
      <c r="AD110" s="17">
        <f ca="1" t="shared" si="484"/>
        <v>2.35346678494314</v>
      </c>
      <c r="AE110" s="16">
        <f ca="1" t="shared" si="485"/>
        <v>4001.47059888082</v>
      </c>
      <c r="AF110" s="16">
        <f ca="1" t="shared" si="486"/>
        <v>4676.30473790044</v>
      </c>
      <c r="AG110" s="16">
        <f ca="1" t="shared" si="487"/>
        <v>5478.8695137713</v>
      </c>
      <c r="AH110" s="16">
        <f ca="1" t="shared" si="488"/>
        <v>6690.20690268972</v>
      </c>
      <c r="AI110" s="16">
        <f ca="1" t="shared" si="489"/>
        <v>8263.76661526322</v>
      </c>
      <c r="AJ110" s="18">
        <f ca="1" t="shared" si="490"/>
        <v>48519.5965225727</v>
      </c>
      <c r="AK110" s="18">
        <f ca="1" t="shared" si="491"/>
        <v>52140.2356042468</v>
      </c>
      <c r="AL110" s="18">
        <f ca="1" t="shared" si="492"/>
        <v>60054.0849388818</v>
      </c>
      <c r="AM110" s="18">
        <f ca="1" t="shared" si="493"/>
        <v>80508.7687755225</v>
      </c>
      <c r="AN110" s="18">
        <f ca="1" t="shared" si="494"/>
        <v>92441.7902277432</v>
      </c>
      <c r="AO110" s="18">
        <f ca="1">C110/'Ejercicio 3 - TIR'!$D$7</f>
        <v>16670.3758953313</v>
      </c>
      <c r="AP110" s="18">
        <f ca="1" t="shared" si="495"/>
        <v>31849.2206272414</v>
      </c>
      <c r="AQ110" s="18">
        <f ca="1" t="shared" si="496"/>
        <v>35469.8597089155</v>
      </c>
      <c r="AR110" s="18">
        <f ca="1" t="shared" si="497"/>
        <v>43383.7090435505</v>
      </c>
      <c r="AS110" s="18">
        <f ca="1" t="shared" si="498"/>
        <v>63838.3928801912</v>
      </c>
      <c r="AT110" s="18">
        <f ca="1" t="shared" si="499"/>
        <v>75771.414332412</v>
      </c>
      <c r="AU110" s="18">
        <f ca="1">AP110*'Ejercicio 3 - TIR'!$D$5</f>
        <v>15924.6103136207</v>
      </c>
      <c r="AV110" s="18">
        <f ca="1">AQ110*'Ejercicio 3 - TIR'!$D$5</f>
        <v>17734.9298544577</v>
      </c>
      <c r="AW110" s="18">
        <f ca="1">AR110*'Ejercicio 3 - TIR'!$D$5</f>
        <v>21691.8545217752</v>
      </c>
      <c r="AX110" s="18">
        <f ca="1">AS110*'Ejercicio 3 - TIR'!$D$5</f>
        <v>31919.1964400956</v>
      </c>
      <c r="AY110" s="18">
        <f ca="1">AT110*'Ejercicio 3 - TIR'!$D$5</f>
        <v>37885.707166206</v>
      </c>
      <c r="AZ110" s="18">
        <f ca="1" t="shared" ref="AZ110:BD110" si="816">AJ110-AU110-AE110</f>
        <v>28593.5156100712</v>
      </c>
      <c r="BA110" s="18">
        <f ca="1" t="shared" si="816"/>
        <v>29729.0010118886</v>
      </c>
      <c r="BB110" s="18">
        <f ca="1" t="shared" si="816"/>
        <v>32883.3609033352</v>
      </c>
      <c r="BC110" s="18">
        <f ca="1" t="shared" si="816"/>
        <v>41899.3654327372</v>
      </c>
      <c r="BD110" s="18">
        <f ca="1" t="shared" si="816"/>
        <v>46292.316446274</v>
      </c>
      <c r="BE110" s="18">
        <f ca="1" t="shared" ref="BE110:BI110" si="817">AZ110/Z110</f>
        <v>25090.9956692036</v>
      </c>
      <c r="BF110" s="18">
        <f ca="1" t="shared" si="817"/>
        <v>22322.7389739623</v>
      </c>
      <c r="BG110" s="18">
        <f ca="1" t="shared" si="817"/>
        <v>21074.3996520134</v>
      </c>
      <c r="BH110" s="18">
        <f ca="1" t="shared" si="817"/>
        <v>21990.6398786125</v>
      </c>
      <c r="BI110" s="18">
        <f ca="1" t="shared" si="817"/>
        <v>19669.8405698521</v>
      </c>
      <c r="BJ110" s="18">
        <f ca="1" t="shared" si="502"/>
        <v>67462.8963434215</v>
      </c>
      <c r="BK110" s="18">
        <f ca="1" t="shared" si="503"/>
        <v>39233.1759621789</v>
      </c>
      <c r="BL110" s="18">
        <f ca="1" t="shared" si="504"/>
        <v>106696.0723056</v>
      </c>
      <c r="BM110" s="18">
        <f ca="1">BK110*'Ejercicio 3 - TIR'!$D$5</f>
        <v>19616.5879810895</v>
      </c>
      <c r="BN110" s="18">
        <f ca="1" t="shared" si="505"/>
        <v>87079.484324511</v>
      </c>
      <c r="BO110" s="18">
        <f ca="1" t="shared" si="506"/>
        <v>37000.5155295254</v>
      </c>
      <c r="BP110" s="18">
        <f ca="1" t="shared" si="507"/>
        <v>-112017.207058516</v>
      </c>
      <c r="BQ110" s="18">
        <f ca="1" t="shared" ref="BQ110:BT110" si="818">BE110</f>
        <v>25090.9956692036</v>
      </c>
      <c r="BR110" s="18">
        <f ca="1" t="shared" si="818"/>
        <v>22322.7389739623</v>
      </c>
      <c r="BS110" s="18">
        <f ca="1" t="shared" si="818"/>
        <v>21074.3996520134</v>
      </c>
      <c r="BT110" s="18">
        <f ca="1" t="shared" si="818"/>
        <v>21990.6398786125</v>
      </c>
      <c r="BU110" s="18">
        <f ca="1" t="shared" si="509"/>
        <v>56670.3560993776</v>
      </c>
      <c r="BV110" s="20">
        <f ca="1" t="shared" si="510"/>
        <v>8.53770864937926</v>
      </c>
    </row>
    <row r="111" ht="15" customHeight="1" spans="1:74">
      <c r="A111" s="16">
        <v>110</v>
      </c>
      <c r="B111" s="17">
        <f ca="1" t="shared" ref="B111:F111" si="819">RAND()</f>
        <v>0.591993343701276</v>
      </c>
      <c r="C111" s="18">
        <f ca="1">IF(B111&lt;=('Ejercicio 3 - TIR'!$D$13-'Ejercicio 3 - TIR'!$C$13)/('Ejercicio 3 - TIR'!$E$13-'Ejercicio 3 - TIR'!$C$13),'Ejercicio 3 - TIR'!$C$13+SQRT(('Ejercicio 3 - TIR'!$E$13-'Ejercicio 3 - TIR'!$C$13)*('Ejercicio 3 - TIR'!$D$13-'Ejercicio 3 - TIR'!$C$13)*B111),'Ejercicio 3 - TIR'!$E$13-SQRT(('Ejercicio 3 - TIR'!$E$13-'Ejercicio 3 - TIR'!$C$13)*('Ejercicio 3 - TIR'!$E$13-'Ejercicio 3 - TIR'!$D$13)*(1-B111)))</f>
        <v>77872.912808992</v>
      </c>
      <c r="D111" s="17">
        <f ca="1" t="shared" si="819"/>
        <v>0.0479187839326558</v>
      </c>
      <c r="E111" s="18">
        <f ca="1">IF(D111&lt;=('Ejercicio 3 - TIR'!$D$14-'Ejercicio 3 - TIR'!$C$14)/('Ejercicio 3 - TIR'!$E$14-'Ejercicio 3 - TIR'!$C$14),'Ejercicio 3 - TIR'!$C$14+SQRT(('Ejercicio 3 - TIR'!$E$14-'Ejercicio 3 - TIR'!$C$14)*('Ejercicio 3 - TIR'!$D$14-'Ejercicio 3 - TIR'!$C$14)*D111),'Ejercicio 3 - TIR'!$E$14-SQRT(('Ejercicio 3 - TIR'!$E$14-'Ejercicio 3 - TIR'!$C$14)*('Ejercicio 3 - TIR'!$E$14-'Ejercicio 3 - TIR'!$D$14)*(1-D111)))</f>
        <v>26895.7607430657</v>
      </c>
      <c r="F111" s="17">
        <f ca="1" t="shared" si="819"/>
        <v>0.241406935364975</v>
      </c>
      <c r="G111" s="18">
        <f ca="1">IF(F111&lt;=('Ejercicio 3 - TIR'!$D$18-'Ejercicio 3 - TIR'!$C$18)/('Ejercicio 3 - TIR'!$E$18-'Ejercicio 3 - TIR'!$C$18),'Ejercicio 3 - TIR'!$C$18+SQRT(('Ejercicio 3 - TIR'!$E$18-'Ejercicio 3 - TIR'!$C$18)*('Ejercicio 3 - TIR'!$D$18-'Ejercicio 3 - TIR'!$C$18)*F111),'Ejercicio 3 - TIR'!$E$18-SQRT(('Ejercicio 3 - TIR'!$E$18-'Ejercicio 3 - TIR'!$C$18)*('Ejercicio 3 - TIR'!$E$18-'Ejercicio 3 - TIR'!$D$18)*(1-F111)))</f>
        <v>36017.5609930225</v>
      </c>
      <c r="H111" s="17">
        <f ca="1" t="shared" ref="H111:L111" si="820">RAND()</f>
        <v>0.466076301743146</v>
      </c>
      <c r="I111" s="18">
        <f ca="1">IF(H111&lt;=('Ejercicio 3 - TIR'!$D$18-'Ejercicio 3 - TIR'!$C$18)/('Ejercicio 3 - TIR'!$E$18-'Ejercicio 3 - TIR'!$C$18),'Ejercicio 3 - TIR'!$C$18+SQRT(('Ejercicio 3 - TIR'!$E$18-'Ejercicio 3 - TIR'!$C$18)*('Ejercicio 3 - TIR'!$D$18-'Ejercicio 3 - TIR'!$C$18)*H111),'Ejercicio 3 - TIR'!$E$18-SQRT(('Ejercicio 3 - TIR'!$E$18-'Ejercicio 3 - TIR'!$C$18)*('Ejercicio 3 - TIR'!$E$18-'Ejercicio 3 - TIR'!$D$18)*(1-H111)))</f>
        <v>38361.3064326977</v>
      </c>
      <c r="J111" s="17">
        <f ca="1" t="shared" si="820"/>
        <v>0.0213601282519773</v>
      </c>
      <c r="K111" s="18">
        <f ca="1">IF(J111&lt;=('Ejercicio 3 - TIR'!$D$18-'Ejercicio 3 - TIR'!$C$18)/('Ejercicio 3 - TIR'!$E$18-'Ejercicio 3 - TIR'!$C$18),'Ejercicio 3 - TIR'!$C$18+SQRT(('Ejercicio 3 - TIR'!$E$18-'Ejercicio 3 - TIR'!$C$18)*('Ejercicio 3 - TIR'!$D$18-'Ejercicio 3 - TIR'!$C$18)*J111),'Ejercicio 3 - TIR'!$E$18-SQRT(('Ejercicio 3 - TIR'!$E$18-'Ejercicio 3 - TIR'!$C$18)*('Ejercicio 3 - TIR'!$E$18-'Ejercicio 3 - TIR'!$D$18)*(1-J111)))</f>
        <v>31789.9774405831</v>
      </c>
      <c r="L111" s="17">
        <f ca="1" t="shared" si="820"/>
        <v>0.0562756804090334</v>
      </c>
      <c r="M111" s="18">
        <f ca="1">IF(L111&lt;=('Ejercicio 3 - TIR'!$D$18-'Ejercicio 3 - TIR'!$C$18)/('Ejercicio 3 - TIR'!$E$18-'Ejercicio 3 - TIR'!$C$18),'Ejercicio 3 - TIR'!$C$18+SQRT(('Ejercicio 3 - TIR'!$E$18-'Ejercicio 3 - TIR'!$C$18)*('Ejercicio 3 - TIR'!$D$18-'Ejercicio 3 - TIR'!$C$18)*L111),'Ejercicio 3 - TIR'!$E$18-SQRT(('Ejercicio 3 - TIR'!$E$18-'Ejercicio 3 - TIR'!$C$18)*('Ejercicio 3 - TIR'!$E$18-'Ejercicio 3 - TIR'!$D$18)*(1-L111)))</f>
        <v>32905.4004993038</v>
      </c>
      <c r="N111" s="17">
        <f ca="1" t="shared" ref="N111:R111" si="821">RAND()</f>
        <v>0.240433553040101</v>
      </c>
      <c r="O111" s="18">
        <f ca="1">IF(N111&lt;=('Ejercicio 3 - TIR'!$D$18-'Ejercicio 3 - TIR'!$C$18)/('Ejercicio 3 - TIR'!$E$18-'Ejercicio 3 - TIR'!$C$18),'Ejercicio 3 - TIR'!$C$18+SQRT(('Ejercicio 3 - TIR'!$E$18-'Ejercicio 3 - TIR'!$C$18)*('Ejercicio 3 - TIR'!$D$18-'Ejercicio 3 - TIR'!$C$18)*N111),'Ejercicio 3 - TIR'!$E$18-SQRT(('Ejercicio 3 - TIR'!$E$18-'Ejercicio 3 - TIR'!$C$18)*('Ejercicio 3 - TIR'!$E$18-'Ejercicio 3 - TIR'!$D$18)*(1-N111)))</f>
        <v>36005.4169677063</v>
      </c>
      <c r="P111" s="17">
        <f ca="1" t="shared" si="821"/>
        <v>0.389580526402267</v>
      </c>
      <c r="Q111" s="19">
        <f ca="1">IF(P111&lt;=('Ejercicio 3 - TIR'!$D$22-'Ejercicio 3 - TIR'!$C$22)/('Ejercicio 3 - TIR'!$E$22-'Ejercicio 3 - TIR'!$C$22),'Ejercicio 3 - TIR'!$C$22+SQRT(('Ejercicio 3 - TIR'!$E$22-'Ejercicio 3 - TIR'!$C$22)*('Ejercicio 3 - TIR'!$D$22-'Ejercicio 3 - TIR'!$C$22)*P111),'Ejercicio 3 - TIR'!$E$22-SQRT(('Ejercicio 3 - TIR'!$E$22-'Ejercicio 3 - TIR'!$C$22)*('Ejercicio 3 - TIR'!$E$22-'Ejercicio 3 - TIR'!$D$22)*(1-P111)))</f>
        <v>0.146481029955877</v>
      </c>
      <c r="R111" s="17">
        <f ca="1" t="shared" si="821"/>
        <v>0.925933986502548</v>
      </c>
      <c r="S111" s="19">
        <f ca="1">IF(R111&lt;=('Ejercicio 3 - TIR'!$D$23-'Ejercicio 3 - TIR'!$C$23)/('Ejercicio 3 - TIR'!$E$23-'Ejercicio 3 - TIR'!$C$23),'Ejercicio 3 - TIR'!$C$23+SQRT(('Ejercicio 3 - TIR'!$E$23-'Ejercicio 3 - TIR'!$C$23)*('Ejercicio 3 - TIR'!$D$23-'Ejercicio 3 - TIR'!$C$23)*R111),'Ejercicio 3 - TIR'!$E$23-SQRT(('Ejercicio 3 - TIR'!$E$23-'Ejercicio 3 - TIR'!$C$23)*('Ejercicio 3 - TIR'!$E$23-'Ejercicio 3 - TIR'!$D$23)*(1-R111)))</f>
        <v>0.168453622893071</v>
      </c>
      <c r="T111" s="17">
        <f ca="1" t="shared" ref="T111:X111" si="822">RAND()</f>
        <v>0.989627648389514</v>
      </c>
      <c r="U111" s="19">
        <f ca="1">IF(T111&lt;=('Ejercicio 3 - TIR'!$D$24-'Ejercicio 3 - TIR'!$C$24)/('Ejercicio 3 - TIR'!$E$24-'Ejercicio 3 - TIR'!$C$24),'Ejercicio 3 - TIR'!$C$24+SQRT(('Ejercicio 3 - TIR'!$E$24-'Ejercicio 3 - TIR'!$C$24)*('Ejercicio 3 - TIR'!$D$24-'Ejercicio 3 - TIR'!$C$24)*T111),'Ejercicio 3 - TIR'!$E$24-SQRT(('Ejercicio 3 - TIR'!$E$24-'Ejercicio 3 - TIR'!$C$24)*('Ejercicio 3 - TIR'!$E$24-'Ejercicio 3 - TIR'!$D$24)*(1-T111)))</f>
        <v>0.214610882770865</v>
      </c>
      <c r="V111" s="17">
        <f ca="1" t="shared" si="822"/>
        <v>0.0314788060700615</v>
      </c>
      <c r="W111" s="19">
        <f ca="1">IF(V111&lt;=('Ejercicio 3 - TIR'!$D$25-'Ejercicio 3 - TIR'!$C$25)/('Ejercicio 3 - TIR'!$E$25-'Ejercicio 3 - TIR'!$C$25),'Ejercicio 3 - TIR'!$C$25+SQRT(('Ejercicio 3 - TIR'!$E$25-'Ejercicio 3 - TIR'!$C$25)*('Ejercicio 3 - TIR'!$D$25-'Ejercicio 3 - TIR'!$C$25)*V111),'Ejercicio 3 - TIR'!$E$25-SQRT(('Ejercicio 3 - TIR'!$E$25-'Ejercicio 3 - TIR'!$C$25)*('Ejercicio 3 - TIR'!$E$25-'Ejercicio 3 - TIR'!$D$25)*(1-V111)))</f>
        <v>0.186638548674077</v>
      </c>
      <c r="X111" s="17">
        <f ca="1" t="shared" si="822"/>
        <v>0.979623370551253</v>
      </c>
      <c r="Y111" s="19">
        <f ca="1">IF(X111&lt;=('Ejercicio 3 - TIR'!$D$26-'Ejercicio 3 - TIR'!$C$26)/('Ejercicio 3 - TIR'!$E$26-'Ejercicio 3 - TIR'!$C$26),'Ejercicio 3 - TIR'!$C$26+SQRT(('Ejercicio 3 - TIR'!$E$26-'Ejercicio 3 - TIR'!$C$26)*('Ejercicio 3 - TIR'!$D$26-'Ejercicio 3 - TIR'!$C$26)*X111),'Ejercicio 3 - TIR'!$E$26-SQRT(('Ejercicio 3 - TIR'!$E$26-'Ejercicio 3 - TIR'!$C$26)*('Ejercicio 3 - TIR'!$E$26-'Ejercicio 3 - TIR'!$D$26)*(1-X111)))</f>
        <v>0.269510300336843</v>
      </c>
      <c r="Z111" s="17">
        <f ca="1" t="shared" si="480"/>
        <v>1.14648102995588</v>
      </c>
      <c r="AA111" s="17">
        <f ca="1" t="shared" si="481"/>
        <v>1.33960991303012</v>
      </c>
      <c r="AB111" s="17">
        <f ca="1" t="shared" si="482"/>
        <v>1.62710477903412</v>
      </c>
      <c r="AC111" s="17">
        <f ca="1" t="shared" si="483"/>
        <v>1.9307852535337</v>
      </c>
      <c r="AD111" s="17">
        <f ca="1" t="shared" si="484"/>
        <v>2.45115176709952</v>
      </c>
      <c r="AE111" s="16">
        <f ca="1" t="shared" si="485"/>
        <v>3939.71873509113</v>
      </c>
      <c r="AF111" s="16">
        <f ca="1" t="shared" si="486"/>
        <v>4603.37862919693</v>
      </c>
      <c r="AG111" s="16">
        <f ca="1" t="shared" si="487"/>
        <v>5591.31378053742</v>
      </c>
      <c r="AH111" s="16">
        <f ca="1" t="shared" si="488"/>
        <v>6634.86846971829</v>
      </c>
      <c r="AI111" s="16">
        <f ca="1" t="shared" si="489"/>
        <v>8423.03386368752</v>
      </c>
      <c r="AJ111" s="18">
        <f ca="1" t="shared" si="490"/>
        <v>41293.4504237791</v>
      </c>
      <c r="AK111" s="18">
        <f ca="1" t="shared" si="491"/>
        <v>51389.1863740281</v>
      </c>
      <c r="AL111" s="18">
        <f ca="1" t="shared" si="492"/>
        <v>51725.6242189597</v>
      </c>
      <c r="AM111" s="18">
        <f ca="1" t="shared" si="493"/>
        <v>63533.2620456764</v>
      </c>
      <c r="AN111" s="18">
        <f ca="1" t="shared" si="494"/>
        <v>88254.7414255484</v>
      </c>
      <c r="AO111" s="18">
        <f ca="1">C111/'Ejercicio 3 - TIR'!$D$7</f>
        <v>15574.5825617984</v>
      </c>
      <c r="AP111" s="18">
        <f ca="1" t="shared" si="495"/>
        <v>25718.8678619807</v>
      </c>
      <c r="AQ111" s="18">
        <f ca="1" t="shared" si="496"/>
        <v>35814.6038122297</v>
      </c>
      <c r="AR111" s="18">
        <f ca="1" t="shared" si="497"/>
        <v>36151.0416571613</v>
      </c>
      <c r="AS111" s="18">
        <f ca="1" t="shared" si="498"/>
        <v>47958.679483878</v>
      </c>
      <c r="AT111" s="18">
        <f ca="1" t="shared" si="499"/>
        <v>72680.15886375</v>
      </c>
      <c r="AU111" s="18">
        <f ca="1">AP111*'Ejercicio 3 - TIR'!$D$5</f>
        <v>12859.4339309903</v>
      </c>
      <c r="AV111" s="18">
        <f ca="1">AQ111*'Ejercicio 3 - TIR'!$D$5</f>
        <v>17907.3019061148</v>
      </c>
      <c r="AW111" s="18">
        <f ca="1">AR111*'Ejercicio 3 - TIR'!$D$5</f>
        <v>18075.5208285807</v>
      </c>
      <c r="AX111" s="18">
        <f ca="1">AS111*'Ejercicio 3 - TIR'!$D$5</f>
        <v>23979.339741939</v>
      </c>
      <c r="AY111" s="18">
        <f ca="1">AT111*'Ejercicio 3 - TIR'!$D$5</f>
        <v>36340.079431875</v>
      </c>
      <c r="AZ111" s="18">
        <f ca="1" t="shared" ref="AZ111:BD111" si="823">AJ111-AU111-AE111</f>
        <v>24494.2977576976</v>
      </c>
      <c r="BA111" s="18">
        <f ca="1" t="shared" si="823"/>
        <v>28878.5058387163</v>
      </c>
      <c r="BB111" s="18">
        <f ca="1" t="shared" si="823"/>
        <v>28058.7896098416</v>
      </c>
      <c r="BC111" s="18">
        <f ca="1" t="shared" si="823"/>
        <v>32919.0538340191</v>
      </c>
      <c r="BD111" s="18">
        <f ca="1" t="shared" si="823"/>
        <v>43491.6281299859</v>
      </c>
      <c r="BE111" s="18">
        <f ca="1" t="shared" ref="BE111:BI111" si="824">AZ111/Z111</f>
        <v>21364.7649788329</v>
      </c>
      <c r="BF111" s="18">
        <f ca="1" t="shared" si="824"/>
        <v>21557.3993278347</v>
      </c>
      <c r="BG111" s="18">
        <f ca="1" t="shared" si="824"/>
        <v>17244.6113928188</v>
      </c>
      <c r="BH111" s="18">
        <f ca="1" t="shared" si="824"/>
        <v>17049.5676687871</v>
      </c>
      <c r="BI111" s="18">
        <f ca="1" t="shared" si="824"/>
        <v>17743.3436451184</v>
      </c>
      <c r="BJ111" s="18">
        <f ca="1" t="shared" si="502"/>
        <v>65925.5914728515</v>
      </c>
      <c r="BK111" s="18">
        <f ca="1" t="shared" si="503"/>
        <v>38175.6655681895</v>
      </c>
      <c r="BL111" s="18">
        <f ca="1" t="shared" si="504"/>
        <v>104101.257041041</v>
      </c>
      <c r="BM111" s="18">
        <f ca="1">BK111*'Ejercicio 3 - TIR'!$D$5</f>
        <v>19087.8327840948</v>
      </c>
      <c r="BN111" s="18">
        <f ca="1" t="shared" si="505"/>
        <v>85013.4242569462</v>
      </c>
      <c r="BO111" s="18">
        <f ca="1" t="shared" si="506"/>
        <v>34683.0520239649</v>
      </c>
      <c r="BP111" s="18">
        <f ca="1" t="shared" si="507"/>
        <v>-104768.673552058</v>
      </c>
      <c r="BQ111" s="18">
        <f ca="1" t="shared" ref="BQ111:BT111" si="825">BE111</f>
        <v>21364.7649788329</v>
      </c>
      <c r="BR111" s="18">
        <f ca="1" t="shared" si="825"/>
        <v>21557.3993278347</v>
      </c>
      <c r="BS111" s="18">
        <f ca="1" t="shared" si="825"/>
        <v>17244.6113928188</v>
      </c>
      <c r="BT111" s="18">
        <f ca="1" t="shared" si="825"/>
        <v>17049.5676687871</v>
      </c>
      <c r="BU111" s="18">
        <f ca="1" t="shared" si="509"/>
        <v>52426.3956690833</v>
      </c>
      <c r="BV111" s="20">
        <f ca="1" t="shared" si="510"/>
        <v>6.52852297826152</v>
      </c>
    </row>
    <row r="112" ht="15" customHeight="1" spans="1:74">
      <c r="A112" s="16">
        <v>111</v>
      </c>
      <c r="B112" s="17">
        <f ca="1" t="shared" ref="B112:F112" si="826">RAND()</f>
        <v>0.859070286921256</v>
      </c>
      <c r="C112" s="18">
        <f ca="1">IF(B112&lt;=('Ejercicio 3 - TIR'!$D$13-'Ejercicio 3 - TIR'!$C$13)/('Ejercicio 3 - TIR'!$E$13-'Ejercicio 3 - TIR'!$C$13),'Ejercicio 3 - TIR'!$C$13+SQRT(('Ejercicio 3 - TIR'!$E$13-'Ejercicio 3 - TIR'!$C$13)*('Ejercicio 3 - TIR'!$D$13-'Ejercicio 3 - TIR'!$C$13)*B112),'Ejercicio 3 - TIR'!$E$13-SQRT(('Ejercicio 3 - TIR'!$E$13-'Ejercicio 3 - TIR'!$C$13)*('Ejercicio 3 - TIR'!$E$13-'Ejercicio 3 - TIR'!$D$13)*(1-B112)))</f>
        <v>86995.5524648491</v>
      </c>
      <c r="D112" s="17">
        <f ca="1" t="shared" si="826"/>
        <v>0.723661807891696</v>
      </c>
      <c r="E112" s="18">
        <f ca="1">IF(D112&lt;=('Ejercicio 3 - TIR'!$D$14-'Ejercicio 3 - TIR'!$C$14)/('Ejercicio 3 - TIR'!$E$14-'Ejercicio 3 - TIR'!$C$14),'Ejercicio 3 - TIR'!$C$14+SQRT(('Ejercicio 3 - TIR'!$E$14-'Ejercicio 3 - TIR'!$C$14)*('Ejercicio 3 - TIR'!$D$14-'Ejercicio 3 - TIR'!$C$14)*D112),'Ejercicio 3 - TIR'!$E$14-SQRT(('Ejercicio 3 - TIR'!$E$14-'Ejercicio 3 - TIR'!$C$14)*('Ejercicio 3 - TIR'!$E$14-'Ejercicio 3 - TIR'!$D$14)*(1-D112)))</f>
        <v>33561.7759579022</v>
      </c>
      <c r="F112" s="17">
        <f ca="1" t="shared" si="826"/>
        <v>0.785424428871674</v>
      </c>
      <c r="G112" s="18">
        <f ca="1">IF(F112&lt;=('Ejercicio 3 - TIR'!$D$18-'Ejercicio 3 - TIR'!$C$18)/('Ejercicio 3 - TIR'!$E$18-'Ejercicio 3 - TIR'!$C$18),'Ejercicio 3 - TIR'!$C$18+SQRT(('Ejercicio 3 - TIR'!$E$18-'Ejercicio 3 - TIR'!$C$18)*('Ejercicio 3 - TIR'!$D$18-'Ejercicio 3 - TIR'!$C$18)*F112),'Ejercicio 3 - TIR'!$E$18-SQRT(('Ejercicio 3 - TIR'!$E$18-'Ejercicio 3 - TIR'!$C$18)*('Ejercicio 3 - TIR'!$E$18-'Ejercicio 3 - TIR'!$D$18)*(1-F112)))</f>
        <v>40988.3709250948</v>
      </c>
      <c r="H112" s="17">
        <f ca="1" t="shared" ref="H112:L112" si="827">RAND()</f>
        <v>0.487331091915907</v>
      </c>
      <c r="I112" s="18">
        <f ca="1">IF(H112&lt;=('Ejercicio 3 - TIR'!$D$18-'Ejercicio 3 - TIR'!$C$18)/('Ejercicio 3 - TIR'!$E$18-'Ejercicio 3 - TIR'!$C$18),'Ejercicio 3 - TIR'!$C$18+SQRT(('Ejercicio 3 - TIR'!$E$18-'Ejercicio 3 - TIR'!$C$18)*('Ejercicio 3 - TIR'!$D$18-'Ejercicio 3 - TIR'!$C$18)*H112),'Ejercicio 3 - TIR'!$E$18-SQRT(('Ejercicio 3 - TIR'!$E$18-'Ejercicio 3 - TIR'!$C$18)*('Ejercicio 3 - TIR'!$E$18-'Ejercicio 3 - TIR'!$D$18)*(1-H112)))</f>
        <v>38549.8341380044</v>
      </c>
      <c r="J112" s="17">
        <f ca="1" t="shared" si="827"/>
        <v>0.858684925095868</v>
      </c>
      <c r="K112" s="18">
        <f ca="1">IF(J112&lt;=('Ejercicio 3 - TIR'!$D$18-'Ejercicio 3 - TIR'!$C$18)/('Ejercicio 3 - TIR'!$E$18-'Ejercicio 3 - TIR'!$C$18),'Ejercicio 3 - TIR'!$C$18+SQRT(('Ejercicio 3 - TIR'!$E$18-'Ejercicio 3 - TIR'!$C$18)*('Ejercicio 3 - TIR'!$D$18-'Ejercicio 3 - TIR'!$C$18)*J112),'Ejercicio 3 - TIR'!$E$18-SQRT(('Ejercicio 3 - TIR'!$E$18-'Ejercicio 3 - TIR'!$C$18)*('Ejercicio 3 - TIR'!$E$18-'Ejercicio 3 - TIR'!$D$18)*(1-J112)))</f>
        <v>41744.4461887707</v>
      </c>
      <c r="L112" s="17">
        <f ca="1" t="shared" si="827"/>
        <v>0.228210628467128</v>
      </c>
      <c r="M112" s="18">
        <f ca="1">IF(L112&lt;=('Ejercicio 3 - TIR'!$D$18-'Ejercicio 3 - TIR'!$C$18)/('Ejercicio 3 - TIR'!$E$18-'Ejercicio 3 - TIR'!$C$18),'Ejercicio 3 - TIR'!$C$18+SQRT(('Ejercicio 3 - TIR'!$E$18-'Ejercicio 3 - TIR'!$C$18)*('Ejercicio 3 - TIR'!$D$18-'Ejercicio 3 - TIR'!$C$18)*L112),'Ejercicio 3 - TIR'!$E$18-SQRT(('Ejercicio 3 - TIR'!$E$18-'Ejercicio 3 - TIR'!$C$18)*('Ejercicio 3 - TIR'!$E$18-'Ejercicio 3 - TIR'!$D$18)*(1-L112)))</f>
        <v>35850.7772364079</v>
      </c>
      <c r="N112" s="17">
        <f ca="1" t="shared" ref="N112:R112" si="828">RAND()</f>
        <v>0.318673086301233</v>
      </c>
      <c r="O112" s="18">
        <f ca="1">IF(N112&lt;=('Ejercicio 3 - TIR'!$D$18-'Ejercicio 3 - TIR'!$C$18)/('Ejercicio 3 - TIR'!$E$18-'Ejercicio 3 - TIR'!$C$18),'Ejercicio 3 - TIR'!$C$18+SQRT(('Ejercicio 3 - TIR'!$E$18-'Ejercicio 3 - TIR'!$C$18)*('Ejercicio 3 - TIR'!$D$18-'Ejercicio 3 - TIR'!$C$18)*N112),'Ejercicio 3 - TIR'!$E$18-SQRT(('Ejercicio 3 - TIR'!$E$18-'Ejercicio 3 - TIR'!$C$18)*('Ejercicio 3 - TIR'!$E$18-'Ejercicio 3 - TIR'!$D$18)*(1-N112)))</f>
        <v>36913.8240464438</v>
      </c>
      <c r="P112" s="17">
        <f ca="1" t="shared" si="828"/>
        <v>0.521671011035377</v>
      </c>
      <c r="Q112" s="19">
        <f ca="1">IF(P112&lt;=('Ejercicio 3 - TIR'!$D$22-'Ejercicio 3 - TIR'!$C$22)/('Ejercicio 3 - TIR'!$E$22-'Ejercicio 3 - TIR'!$C$22),'Ejercicio 3 - TIR'!$C$22+SQRT(('Ejercicio 3 - TIR'!$E$22-'Ejercicio 3 - TIR'!$C$22)*('Ejercicio 3 - TIR'!$D$22-'Ejercicio 3 - TIR'!$C$22)*P112),'Ejercicio 3 - TIR'!$E$22-SQRT(('Ejercicio 3 - TIR'!$E$22-'Ejercicio 3 - TIR'!$C$22)*('Ejercicio 3 - TIR'!$E$22-'Ejercicio 3 - TIR'!$D$22)*(1-P112)))</f>
        <v>0.150657331748181</v>
      </c>
      <c r="R112" s="17">
        <f ca="1" t="shared" si="828"/>
        <v>0.736688517115406</v>
      </c>
      <c r="S112" s="19">
        <f ca="1">IF(R112&lt;=('Ejercicio 3 - TIR'!$D$23-'Ejercicio 3 - TIR'!$C$23)/('Ejercicio 3 - TIR'!$E$23-'Ejercicio 3 - TIR'!$C$23),'Ejercicio 3 - TIR'!$C$23+SQRT(('Ejercicio 3 - TIR'!$E$23-'Ejercicio 3 - TIR'!$C$23)*('Ejercicio 3 - TIR'!$D$23-'Ejercicio 3 - TIR'!$C$23)*R112),'Ejercicio 3 - TIR'!$E$23-SQRT(('Ejercicio 3 - TIR'!$E$23-'Ejercicio 3 - TIR'!$C$23)*('Ejercicio 3 - TIR'!$E$23-'Ejercicio 3 - TIR'!$D$23)*(1-R112)))</f>
        <v>0.158229362223576</v>
      </c>
      <c r="T112" s="17">
        <f ca="1" t="shared" ref="T112:X112" si="829">RAND()</f>
        <v>0.622327992810003</v>
      </c>
      <c r="U112" s="19">
        <f ca="1">IF(T112&lt;=('Ejercicio 3 - TIR'!$D$24-'Ejercicio 3 - TIR'!$C$24)/('Ejercicio 3 - TIR'!$E$24-'Ejercicio 3 - TIR'!$C$24),'Ejercicio 3 - TIR'!$C$24+SQRT(('Ejercicio 3 - TIR'!$E$24-'Ejercicio 3 - TIR'!$C$24)*('Ejercicio 3 - TIR'!$D$24-'Ejercicio 3 - TIR'!$C$24)*T112),'Ejercicio 3 - TIR'!$E$24-SQRT(('Ejercicio 3 - TIR'!$E$24-'Ejercicio 3 - TIR'!$C$24)*('Ejercicio 3 - TIR'!$E$24-'Ejercicio 3 - TIR'!$D$24)*(1-T112)))</f>
        <v>0.18748105751824</v>
      </c>
      <c r="V112" s="17">
        <f ca="1" t="shared" si="829"/>
        <v>0.423323134665422</v>
      </c>
      <c r="W112" s="19">
        <f ca="1">IF(V112&lt;=('Ejercicio 3 - TIR'!$D$25-'Ejercicio 3 - TIR'!$C$25)/('Ejercicio 3 - TIR'!$E$25-'Ejercicio 3 - TIR'!$C$25),'Ejercicio 3 - TIR'!$C$25+SQRT(('Ejercicio 3 - TIR'!$E$25-'Ejercicio 3 - TIR'!$C$25)*('Ejercicio 3 - TIR'!$D$25-'Ejercicio 3 - TIR'!$C$25)*V112),'Ejercicio 3 - TIR'!$E$25-SQRT(('Ejercicio 3 - TIR'!$E$25-'Ejercicio 3 - TIR'!$C$25)*('Ejercicio 3 - TIR'!$E$25-'Ejercicio 3 - TIR'!$D$25)*(1-V112)))</f>
        <v>0.205073737873366</v>
      </c>
      <c r="X112" s="17">
        <f ca="1" t="shared" si="829"/>
        <v>0.782532101517517</v>
      </c>
      <c r="Y112" s="19">
        <f ca="1">IF(X112&lt;=('Ejercicio 3 - TIR'!$D$26-'Ejercicio 3 - TIR'!$C$26)/('Ejercicio 3 - TIR'!$E$26-'Ejercicio 3 - TIR'!$C$26),'Ejercicio 3 - TIR'!$C$26+SQRT(('Ejercicio 3 - TIR'!$E$26-'Ejercicio 3 - TIR'!$C$26)*('Ejercicio 3 - TIR'!$D$26-'Ejercicio 3 - TIR'!$C$26)*X112),'Ejercicio 3 - TIR'!$E$26-SQRT(('Ejercicio 3 - TIR'!$E$26-'Ejercicio 3 - TIR'!$C$26)*('Ejercicio 3 - TIR'!$E$26-'Ejercicio 3 - TIR'!$D$26)*(1-X112)))</f>
        <v>0.245731550198391</v>
      </c>
      <c r="Z112" s="17">
        <f ca="1" t="shared" si="480"/>
        <v>1.15065733174818</v>
      </c>
      <c r="AA112" s="17">
        <f ca="1" t="shared" si="481"/>
        <v>1.33272510748858</v>
      </c>
      <c r="AB112" s="17">
        <f ca="1" t="shared" si="482"/>
        <v>1.58258582002165</v>
      </c>
      <c r="AC112" s="17">
        <f ca="1" t="shared" si="483"/>
        <v>1.90713260963887</v>
      </c>
      <c r="AD112" s="17">
        <f ca="1" t="shared" si="484"/>
        <v>2.37577526223933</v>
      </c>
      <c r="AE112" s="16">
        <f ca="1" t="shared" si="485"/>
        <v>5056.32761454779</v>
      </c>
      <c r="AF112" s="16">
        <f ca="1" t="shared" si="486"/>
        <v>5856.38710819115</v>
      </c>
      <c r="AG112" s="16">
        <f ca="1" t="shared" si="487"/>
        <v>6954.34875647101</v>
      </c>
      <c r="AH112" s="16">
        <f ca="1" t="shared" si="488"/>
        <v>8380.50305043552</v>
      </c>
      <c r="AI112" s="16">
        <f ca="1" t="shared" si="489"/>
        <v>10439.8570564614</v>
      </c>
      <c r="AJ112" s="18">
        <f ca="1" t="shared" si="490"/>
        <v>47163.5695213743</v>
      </c>
      <c r="AK112" s="18">
        <f ca="1" t="shared" si="491"/>
        <v>51376.3318452388</v>
      </c>
      <c r="AL112" s="18">
        <f ca="1" t="shared" si="492"/>
        <v>66064.1686030051</v>
      </c>
      <c r="AM112" s="18">
        <f ca="1" t="shared" si="493"/>
        <v>68372.1863484525</v>
      </c>
      <c r="AN112" s="18">
        <f ca="1" t="shared" si="494"/>
        <v>87698.9500041967</v>
      </c>
      <c r="AO112" s="18">
        <f ca="1">C112/'Ejercicio 3 - TIR'!$D$7</f>
        <v>17399.1104929698</v>
      </c>
      <c r="AP112" s="18">
        <f ca="1" t="shared" si="495"/>
        <v>29764.4590284045</v>
      </c>
      <c r="AQ112" s="18">
        <f ca="1" t="shared" si="496"/>
        <v>33977.221352269</v>
      </c>
      <c r="AR112" s="18">
        <f ca="1" t="shared" si="497"/>
        <v>48665.0581100353</v>
      </c>
      <c r="AS112" s="18">
        <f ca="1" t="shared" si="498"/>
        <v>50973.0758554827</v>
      </c>
      <c r="AT112" s="18">
        <f ca="1" t="shared" si="499"/>
        <v>70299.8395112269</v>
      </c>
      <c r="AU112" s="18">
        <f ca="1">AP112*'Ejercicio 3 - TIR'!$D$5</f>
        <v>14882.2295142023</v>
      </c>
      <c r="AV112" s="18">
        <f ca="1">AQ112*'Ejercicio 3 - TIR'!$D$5</f>
        <v>16988.6106761345</v>
      </c>
      <c r="AW112" s="18">
        <f ca="1">AR112*'Ejercicio 3 - TIR'!$D$5</f>
        <v>24332.5290550176</v>
      </c>
      <c r="AX112" s="18">
        <f ca="1">AS112*'Ejercicio 3 - TIR'!$D$5</f>
        <v>25486.5379277413</v>
      </c>
      <c r="AY112" s="18">
        <f ca="1">AT112*'Ejercicio 3 - TIR'!$D$5</f>
        <v>35149.9197556134</v>
      </c>
      <c r="AZ112" s="18">
        <f ca="1" t="shared" ref="AZ112:BD112" si="830">AJ112-AU112-AE112</f>
        <v>27225.0123926243</v>
      </c>
      <c r="BA112" s="18">
        <f ca="1" t="shared" si="830"/>
        <v>28531.3340609132</v>
      </c>
      <c r="BB112" s="18">
        <f ca="1" t="shared" si="830"/>
        <v>34777.2907915164</v>
      </c>
      <c r="BC112" s="18">
        <f ca="1" t="shared" si="830"/>
        <v>34505.1453702756</v>
      </c>
      <c r="BD112" s="18">
        <f ca="1" t="shared" si="830"/>
        <v>42109.1731921219</v>
      </c>
      <c r="BE112" s="18">
        <f ca="1" t="shared" ref="BE112:BI112" si="831">AZ112/Z112</f>
        <v>23660.399704977</v>
      </c>
      <c r="BF112" s="18">
        <f ca="1" t="shared" si="831"/>
        <v>21408.266341345</v>
      </c>
      <c r="BG112" s="18">
        <f ca="1" t="shared" si="831"/>
        <v>21974.9793986153</v>
      </c>
      <c r="BH112" s="18">
        <f ca="1" t="shared" si="831"/>
        <v>18092.682803431</v>
      </c>
      <c r="BI112" s="18">
        <f ca="1" t="shared" si="831"/>
        <v>17724.3924799651</v>
      </c>
      <c r="BJ112" s="18">
        <f ca="1" t="shared" si="502"/>
        <v>79735.2370776029</v>
      </c>
      <c r="BK112" s="18">
        <f ca="1" t="shared" si="503"/>
        <v>41336.3762941665</v>
      </c>
      <c r="BL112" s="18">
        <f ca="1" t="shared" si="504"/>
        <v>121071.613371769</v>
      </c>
      <c r="BM112" s="18">
        <f ca="1">BK112*'Ejercicio 3 - TIR'!$D$5</f>
        <v>20668.1881470832</v>
      </c>
      <c r="BN112" s="18">
        <f ca="1" t="shared" si="505"/>
        <v>100403.425224686</v>
      </c>
      <c r="BO112" s="18">
        <f ca="1" t="shared" si="506"/>
        <v>42261.3312043871</v>
      </c>
      <c r="BP112" s="18">
        <f ca="1" t="shared" si="507"/>
        <v>-120557.328422751</v>
      </c>
      <c r="BQ112" s="18">
        <f ca="1" t="shared" ref="BQ112:BT112" si="832">BE112</f>
        <v>23660.399704977</v>
      </c>
      <c r="BR112" s="18">
        <f ca="1" t="shared" si="832"/>
        <v>21408.266341345</v>
      </c>
      <c r="BS112" s="18">
        <f ca="1" t="shared" si="832"/>
        <v>21974.9793986153</v>
      </c>
      <c r="BT112" s="18">
        <f ca="1" t="shared" si="832"/>
        <v>18092.682803431</v>
      </c>
      <c r="BU112" s="18">
        <f ca="1" t="shared" si="509"/>
        <v>59985.7236843522</v>
      </c>
      <c r="BV112" s="20">
        <f ca="1" t="shared" si="510"/>
        <v>5.58352329154435</v>
      </c>
    </row>
    <row r="113" ht="15" customHeight="1" spans="1:74">
      <c r="A113" s="16">
        <v>112</v>
      </c>
      <c r="B113" s="17">
        <f ca="1" t="shared" ref="B113:F113" si="833">RAND()</f>
        <v>0.323359231498096</v>
      </c>
      <c r="C113" s="18">
        <f ca="1">IF(B113&lt;=('Ejercicio 3 - TIR'!$D$13-'Ejercicio 3 - TIR'!$C$13)/('Ejercicio 3 - TIR'!$E$13-'Ejercicio 3 - TIR'!$C$13),'Ejercicio 3 - TIR'!$C$13+SQRT(('Ejercicio 3 - TIR'!$E$13-'Ejercicio 3 - TIR'!$C$13)*('Ejercicio 3 - TIR'!$D$13-'Ejercicio 3 - TIR'!$C$13)*B113),'Ejercicio 3 - TIR'!$E$13-SQRT(('Ejercicio 3 - TIR'!$E$13-'Ejercicio 3 - TIR'!$C$13)*('Ejercicio 3 - TIR'!$E$13-'Ejercicio 3 - TIR'!$D$13)*(1-B113)))</f>
        <v>71504.9316161149</v>
      </c>
      <c r="D113" s="17">
        <f ca="1" t="shared" si="833"/>
        <v>0.495791948377666</v>
      </c>
      <c r="E113" s="18">
        <f ca="1">IF(D113&lt;=('Ejercicio 3 - TIR'!$D$14-'Ejercicio 3 - TIR'!$C$14)/('Ejercicio 3 - TIR'!$E$14-'Ejercicio 3 - TIR'!$C$14),'Ejercicio 3 - TIR'!$C$14+SQRT(('Ejercicio 3 - TIR'!$E$14-'Ejercicio 3 - TIR'!$C$14)*('Ejercicio 3 - TIR'!$D$14-'Ejercicio 3 - TIR'!$C$14)*D113),'Ejercicio 3 - TIR'!$E$14-SQRT(('Ejercicio 3 - TIR'!$E$14-'Ejercicio 3 - TIR'!$C$14)*('Ejercicio 3 - TIR'!$E$14-'Ejercicio 3 - TIR'!$D$14)*(1-D113)))</f>
        <v>31303.3795217136</v>
      </c>
      <c r="F113" s="17">
        <f ca="1" t="shared" si="833"/>
        <v>0.108842247333839</v>
      </c>
      <c r="G113" s="18">
        <f ca="1">IF(F113&lt;=('Ejercicio 3 - TIR'!$D$18-'Ejercicio 3 - TIR'!$C$18)/('Ejercicio 3 - TIR'!$E$18-'Ejercicio 3 - TIR'!$C$18),'Ejercicio 3 - TIR'!$C$18+SQRT(('Ejercicio 3 - TIR'!$E$18-'Ejercicio 3 - TIR'!$C$18)*('Ejercicio 3 - TIR'!$D$18-'Ejercicio 3 - TIR'!$C$18)*F113),'Ejercicio 3 - TIR'!$E$18-SQRT(('Ejercicio 3 - TIR'!$E$18-'Ejercicio 3 - TIR'!$C$18)*('Ejercicio 3 - TIR'!$E$18-'Ejercicio 3 - TIR'!$D$18)*(1-F113)))</f>
        <v>34040.5862322287</v>
      </c>
      <c r="H113" s="17">
        <f ca="1" t="shared" ref="H113:L113" si="834">RAND()</f>
        <v>0.395568067537282</v>
      </c>
      <c r="I113" s="18">
        <f ca="1">IF(H113&lt;=('Ejercicio 3 - TIR'!$D$18-'Ejercicio 3 - TIR'!$C$18)/('Ejercicio 3 - TIR'!$E$18-'Ejercicio 3 - TIR'!$C$18),'Ejercicio 3 - TIR'!$C$18+SQRT(('Ejercicio 3 - TIR'!$E$18-'Ejercicio 3 - TIR'!$C$18)*('Ejercicio 3 - TIR'!$D$18-'Ejercicio 3 - TIR'!$C$18)*H113),'Ejercicio 3 - TIR'!$E$18-SQRT(('Ejercicio 3 - TIR'!$E$18-'Ejercicio 3 - TIR'!$C$18)*('Ejercicio 3 - TIR'!$E$18-'Ejercicio 3 - TIR'!$D$18)*(1-H113)))</f>
        <v>37702.9351633382</v>
      </c>
      <c r="J113" s="17">
        <f ca="1" t="shared" si="834"/>
        <v>0.233890716741441</v>
      </c>
      <c r="K113" s="18">
        <f ca="1">IF(J113&lt;=('Ejercicio 3 - TIR'!$D$18-'Ejercicio 3 - TIR'!$C$18)/('Ejercicio 3 - TIR'!$E$18-'Ejercicio 3 - TIR'!$C$18),'Ejercicio 3 - TIR'!$C$18+SQRT(('Ejercicio 3 - TIR'!$E$18-'Ejercicio 3 - TIR'!$C$18)*('Ejercicio 3 - TIR'!$D$18-'Ejercicio 3 - TIR'!$C$18)*J113),'Ejercicio 3 - TIR'!$E$18-SQRT(('Ejercicio 3 - TIR'!$E$18-'Ejercicio 3 - TIR'!$C$18)*('Ejercicio 3 - TIR'!$E$18-'Ejercicio 3 - TIR'!$D$18)*(1-J113)))</f>
        <v>35923.1416926506</v>
      </c>
      <c r="L113" s="17">
        <f ca="1" t="shared" si="834"/>
        <v>0.0513563271945301</v>
      </c>
      <c r="M113" s="18">
        <f ca="1">IF(L113&lt;=('Ejercicio 3 - TIR'!$D$18-'Ejercicio 3 - TIR'!$C$18)/('Ejercicio 3 - TIR'!$E$18-'Ejercicio 3 - TIR'!$C$18),'Ejercicio 3 - TIR'!$C$18+SQRT(('Ejercicio 3 - TIR'!$E$18-'Ejercicio 3 - TIR'!$C$18)*('Ejercicio 3 - TIR'!$D$18-'Ejercicio 3 - TIR'!$C$18)*L113),'Ejercicio 3 - TIR'!$E$18-SQRT(('Ejercicio 3 - TIR'!$E$18-'Ejercicio 3 - TIR'!$C$18)*('Ejercicio 3 - TIR'!$E$18-'Ejercicio 3 - TIR'!$D$18)*(1-L113)))</f>
        <v>32775.5087964515</v>
      </c>
      <c r="N113" s="17">
        <f ca="1" t="shared" ref="N113:R113" si="835">RAND()</f>
        <v>0.414984908631578</v>
      </c>
      <c r="O113" s="18">
        <f ca="1">IF(N113&lt;=('Ejercicio 3 - TIR'!$D$18-'Ejercicio 3 - TIR'!$C$18)/('Ejercicio 3 - TIR'!$E$18-'Ejercicio 3 - TIR'!$C$18),'Ejercicio 3 - TIR'!$C$18+SQRT(('Ejercicio 3 - TIR'!$E$18-'Ejercicio 3 - TIR'!$C$18)*('Ejercicio 3 - TIR'!$D$18-'Ejercicio 3 - TIR'!$C$18)*N113),'Ejercicio 3 - TIR'!$E$18-SQRT(('Ejercicio 3 - TIR'!$E$18-'Ejercicio 3 - TIR'!$C$18)*('Ejercicio 3 - TIR'!$E$18-'Ejercicio 3 - TIR'!$D$18)*(1-N113)))</f>
        <v>37889.7234612334</v>
      </c>
      <c r="P113" s="17">
        <f ca="1" t="shared" si="835"/>
        <v>0.980731859214057</v>
      </c>
      <c r="Q113" s="19">
        <f ca="1">IF(P113&lt;=('Ejercicio 3 - TIR'!$D$22-'Ejercicio 3 - TIR'!$C$22)/('Ejercicio 3 - TIR'!$E$22-'Ejercicio 3 - TIR'!$C$22),'Ejercicio 3 - TIR'!$C$22+SQRT(('Ejercicio 3 - TIR'!$E$22-'Ejercicio 3 - TIR'!$C$22)*('Ejercicio 3 - TIR'!$D$22-'Ejercicio 3 - TIR'!$C$22)*P113),'Ejercicio 3 - TIR'!$E$22-SQRT(('Ejercicio 3 - TIR'!$E$22-'Ejercicio 3 - TIR'!$C$22)*('Ejercicio 3 - TIR'!$E$22-'Ejercicio 3 - TIR'!$D$22)*(1-P113)))</f>
        <v>0.174110801971856</v>
      </c>
      <c r="R113" s="17">
        <f ca="1" t="shared" si="835"/>
        <v>0.853314336186845</v>
      </c>
      <c r="S113" s="19">
        <f ca="1">IF(R113&lt;=('Ejercicio 3 - TIR'!$D$23-'Ejercicio 3 - TIR'!$C$23)/('Ejercicio 3 - TIR'!$E$23-'Ejercicio 3 - TIR'!$C$23),'Ejercicio 3 - TIR'!$C$23+SQRT(('Ejercicio 3 - TIR'!$E$23-'Ejercicio 3 - TIR'!$C$23)*('Ejercicio 3 - TIR'!$D$23-'Ejercicio 3 - TIR'!$C$23)*R113),'Ejercicio 3 - TIR'!$E$23-SQRT(('Ejercicio 3 - TIR'!$E$23-'Ejercicio 3 - TIR'!$C$23)*('Ejercicio 3 - TIR'!$E$23-'Ejercicio 3 - TIR'!$D$23)*(1-R113)))</f>
        <v>0.163750870950612</v>
      </c>
      <c r="T113" s="17">
        <f ca="1" t="shared" ref="T113:X113" si="836">RAND()</f>
        <v>0.0637041599975163</v>
      </c>
      <c r="U113" s="19">
        <f ca="1">IF(T113&lt;=('Ejercicio 3 - TIR'!$D$24-'Ejercicio 3 - TIR'!$C$24)/('Ejercicio 3 - TIR'!$E$24-'Ejercicio 3 - TIR'!$C$24),'Ejercicio 3 - TIR'!$C$24+SQRT(('Ejercicio 3 - TIR'!$E$24-'Ejercicio 3 - TIR'!$C$24)*('Ejercicio 3 - TIR'!$D$24-'Ejercicio 3 - TIR'!$C$24)*T113),'Ejercicio 3 - TIR'!$E$24-SQRT(('Ejercicio 3 - TIR'!$E$24-'Ejercicio 3 - TIR'!$C$24)*('Ejercicio 3 - TIR'!$E$24-'Ejercicio 3 - TIR'!$D$24)*(1-T113)))</f>
        <v>0.16156627580489</v>
      </c>
      <c r="V113" s="17">
        <f ca="1" t="shared" si="836"/>
        <v>0.763354554512813</v>
      </c>
      <c r="W113" s="19">
        <f ca="1">IF(V113&lt;=('Ejercicio 3 - TIR'!$D$25-'Ejercicio 3 - TIR'!$C$25)/('Ejercicio 3 - TIR'!$E$25-'Ejercicio 3 - TIR'!$C$25),'Ejercicio 3 - TIR'!$C$25+SQRT(('Ejercicio 3 - TIR'!$E$25-'Ejercicio 3 - TIR'!$C$25)*('Ejercicio 3 - TIR'!$D$25-'Ejercicio 3 - TIR'!$C$25)*V113),'Ejercicio 3 - TIR'!$E$25-SQRT(('Ejercicio 3 - TIR'!$E$25-'Ejercicio 3 - TIR'!$C$25)*('Ejercicio 3 - TIR'!$E$25-'Ejercicio 3 - TIR'!$D$25)*(1-V113)))</f>
        <v>0.221220509747302</v>
      </c>
      <c r="X113" s="17">
        <f ca="1" t="shared" si="836"/>
        <v>0.52975843990077</v>
      </c>
      <c r="Y113" s="19">
        <f ca="1">IF(X113&lt;=('Ejercicio 3 - TIR'!$D$26-'Ejercicio 3 - TIR'!$C$26)/('Ejercicio 3 - TIR'!$E$26-'Ejercicio 3 - TIR'!$C$26),'Ejercicio 3 - TIR'!$C$26+SQRT(('Ejercicio 3 - TIR'!$E$26-'Ejercicio 3 - TIR'!$C$26)*('Ejercicio 3 - TIR'!$D$26-'Ejercicio 3 - TIR'!$C$26)*X113),'Ejercicio 3 - TIR'!$E$26-SQRT(('Ejercicio 3 - TIR'!$E$26-'Ejercicio 3 - TIR'!$C$26)*('Ejercicio 3 - TIR'!$E$26-'Ejercicio 3 - TIR'!$D$26)*(1-X113)))</f>
        <v>0.229608488566666</v>
      </c>
      <c r="Z113" s="17">
        <f ca="1" t="shared" si="480"/>
        <v>1.17411080197186</v>
      </c>
      <c r="AA113" s="17">
        <f ca="1" t="shared" si="481"/>
        <v>1.36637246838727</v>
      </c>
      <c r="AB113" s="17">
        <f ca="1" t="shared" si="482"/>
        <v>1.58713217946693</v>
      </c>
      <c r="AC113" s="17">
        <f ca="1" t="shared" si="483"/>
        <v>1.93823836924495</v>
      </c>
      <c r="AD113" s="17">
        <f ca="1" t="shared" si="484"/>
        <v>2.38327435168921</v>
      </c>
      <c r="AE113" s="16">
        <f ca="1" t="shared" si="485"/>
        <v>5450.25651295492</v>
      </c>
      <c r="AF113" s="16">
        <f ca="1" t="shared" si="486"/>
        <v>6342.74076385554</v>
      </c>
      <c r="AG113" s="16">
        <f ca="1" t="shared" si="487"/>
        <v>7367.51376746754</v>
      </c>
      <c r="AH113" s="16">
        <f ca="1" t="shared" si="488"/>
        <v>8997.35891867697</v>
      </c>
      <c r="AI113" s="16">
        <f ca="1" t="shared" si="489"/>
        <v>11063.2289010862</v>
      </c>
      <c r="AJ113" s="18">
        <f ca="1" t="shared" si="490"/>
        <v>39967.4200007141</v>
      </c>
      <c r="AK113" s="18">
        <f ca="1" t="shared" si="491"/>
        <v>51516.2525845756</v>
      </c>
      <c r="AL113" s="18">
        <f ca="1" t="shared" si="492"/>
        <v>57014.7741679561</v>
      </c>
      <c r="AM113" s="18">
        <f ca="1" t="shared" si="493"/>
        <v>63526.7487208078</v>
      </c>
      <c r="AN113" s="18">
        <f ca="1" t="shared" si="494"/>
        <v>90301.6061177544</v>
      </c>
      <c r="AO113" s="18">
        <f ca="1">C113/'Ejercicio 3 - TIR'!$D$7</f>
        <v>14300.986323223</v>
      </c>
      <c r="AP113" s="18">
        <f ca="1" t="shared" si="495"/>
        <v>25666.4336774911</v>
      </c>
      <c r="AQ113" s="18">
        <f ca="1" t="shared" si="496"/>
        <v>37215.2662613526</v>
      </c>
      <c r="AR113" s="18">
        <f ca="1" t="shared" si="497"/>
        <v>42713.7878447331</v>
      </c>
      <c r="AS113" s="18">
        <f ca="1" t="shared" si="498"/>
        <v>49225.7623975848</v>
      </c>
      <c r="AT113" s="18">
        <f ca="1" t="shared" si="499"/>
        <v>76000.6197945314</v>
      </c>
      <c r="AU113" s="18">
        <f ca="1">AP113*'Ejercicio 3 - TIR'!$D$5</f>
        <v>12833.2168387456</v>
      </c>
      <c r="AV113" s="18">
        <f ca="1">AQ113*'Ejercicio 3 - TIR'!$D$5</f>
        <v>18607.6331306763</v>
      </c>
      <c r="AW113" s="18">
        <f ca="1">AR113*'Ejercicio 3 - TIR'!$D$5</f>
        <v>21356.8939223665</v>
      </c>
      <c r="AX113" s="18">
        <f ca="1">AS113*'Ejercicio 3 - TIR'!$D$5</f>
        <v>24612.8811987924</v>
      </c>
      <c r="AY113" s="18">
        <f ca="1">AT113*'Ejercicio 3 - TIR'!$D$5</f>
        <v>38000.3098972657</v>
      </c>
      <c r="AZ113" s="18">
        <f ca="1" t="shared" ref="AZ113:BD113" si="837">AJ113-AU113-AE113</f>
        <v>21683.9466490136</v>
      </c>
      <c r="BA113" s="18">
        <f ca="1" t="shared" si="837"/>
        <v>26565.8786900437</v>
      </c>
      <c r="BB113" s="18">
        <f ca="1" t="shared" si="837"/>
        <v>28290.366478122</v>
      </c>
      <c r="BC113" s="18">
        <f ca="1" t="shared" si="837"/>
        <v>29916.5086033384</v>
      </c>
      <c r="BD113" s="18">
        <f ca="1" t="shared" si="837"/>
        <v>41238.0673194025</v>
      </c>
      <c r="BE113" s="18">
        <f ca="1" t="shared" ref="BE113:BI113" si="838">AZ113/Z113</f>
        <v>18468.3989045979</v>
      </c>
      <c r="BF113" s="18">
        <f ca="1" t="shared" si="838"/>
        <v>19442.6331799553</v>
      </c>
      <c r="BG113" s="18">
        <f ca="1" t="shared" si="838"/>
        <v>17824.8332710536</v>
      </c>
      <c r="BH113" s="18">
        <f ca="1" t="shared" si="838"/>
        <v>15434.8964905655</v>
      </c>
      <c r="BI113" s="18">
        <f ca="1" t="shared" si="838"/>
        <v>17303.1137981131</v>
      </c>
      <c r="BJ113" s="18">
        <f ca="1" t="shared" si="502"/>
        <v>74604.5415352932</v>
      </c>
      <c r="BK113" s="18">
        <f ca="1" t="shared" si="503"/>
        <v>34083.1739079955</v>
      </c>
      <c r="BL113" s="18">
        <f ca="1" t="shared" si="504"/>
        <v>108687.715443289</v>
      </c>
      <c r="BM113" s="18">
        <f ca="1">BK113*'Ejercicio 3 - TIR'!$D$5</f>
        <v>17041.5869539978</v>
      </c>
      <c r="BN113" s="18">
        <f ca="1" t="shared" si="505"/>
        <v>91646.128489291</v>
      </c>
      <c r="BO113" s="18">
        <f ca="1" t="shared" si="506"/>
        <v>38453.8726833251</v>
      </c>
      <c r="BP113" s="18">
        <f ca="1" t="shared" si="507"/>
        <v>-102808.311137829</v>
      </c>
      <c r="BQ113" s="18">
        <f ca="1" t="shared" ref="BQ113:BT113" si="839">BE113</f>
        <v>18468.3989045979</v>
      </c>
      <c r="BR113" s="18">
        <f ca="1" t="shared" si="839"/>
        <v>19442.6331799553</v>
      </c>
      <c r="BS113" s="18">
        <f ca="1" t="shared" si="839"/>
        <v>17824.8332710536</v>
      </c>
      <c r="BT113" s="18">
        <f ca="1" t="shared" si="839"/>
        <v>15434.8964905655</v>
      </c>
      <c r="BU113" s="18">
        <f ca="1" t="shared" si="509"/>
        <v>55756.9864814382</v>
      </c>
      <c r="BV113" s="20">
        <f ca="1" t="shared" si="510"/>
        <v>6.23338871738495</v>
      </c>
    </row>
    <row r="114" ht="15" customHeight="1" spans="1:74">
      <c r="A114" s="16">
        <v>113</v>
      </c>
      <c r="B114" s="17">
        <f ca="1" t="shared" ref="B114:F114" si="840">RAND()</f>
        <v>0.0909387898625673</v>
      </c>
      <c r="C114" s="18">
        <f ca="1">IF(B114&lt;=('Ejercicio 3 - TIR'!$D$13-'Ejercicio 3 - TIR'!$C$13)/('Ejercicio 3 - TIR'!$E$13-'Ejercicio 3 - TIR'!$C$13),'Ejercicio 3 - TIR'!$C$13+SQRT(('Ejercicio 3 - TIR'!$E$13-'Ejercicio 3 - TIR'!$C$13)*('Ejercicio 3 - TIR'!$D$13-'Ejercicio 3 - TIR'!$C$13)*B114),'Ejercicio 3 - TIR'!$E$13-SQRT(('Ejercicio 3 - TIR'!$E$13-'Ejercicio 3 - TIR'!$C$13)*('Ejercicio 3 - TIR'!$E$13-'Ejercicio 3 - TIR'!$D$13)*(1-B114)))</f>
        <v>66031.2118139746</v>
      </c>
      <c r="D114" s="17">
        <f ca="1" t="shared" si="840"/>
        <v>0.318310074181531</v>
      </c>
      <c r="E114" s="18">
        <f ca="1">IF(D114&lt;=('Ejercicio 3 - TIR'!$D$14-'Ejercicio 3 - TIR'!$C$14)/('Ejercicio 3 - TIR'!$E$14-'Ejercicio 3 - TIR'!$C$14),'Ejercicio 3 - TIR'!$C$14+SQRT(('Ejercicio 3 - TIR'!$E$14-'Ejercicio 3 - TIR'!$C$14)*('Ejercicio 3 - TIR'!$D$14-'Ejercicio 3 - TIR'!$C$14)*D114),'Ejercicio 3 - TIR'!$E$14-SQRT(('Ejercicio 3 - TIR'!$E$14-'Ejercicio 3 - TIR'!$C$14)*('Ejercicio 3 - TIR'!$E$14-'Ejercicio 3 - TIR'!$D$14)*(1-D114)))</f>
        <v>29886.0265619023</v>
      </c>
      <c r="F114" s="17">
        <f ca="1" t="shared" si="840"/>
        <v>0.240195098169123</v>
      </c>
      <c r="G114" s="18">
        <f ca="1">IF(F114&lt;=('Ejercicio 3 - TIR'!$D$18-'Ejercicio 3 - TIR'!$C$18)/('Ejercicio 3 - TIR'!$E$18-'Ejercicio 3 - TIR'!$C$18),'Ejercicio 3 - TIR'!$C$18+SQRT(('Ejercicio 3 - TIR'!$E$18-'Ejercicio 3 - TIR'!$C$18)*('Ejercicio 3 - TIR'!$D$18-'Ejercicio 3 - TIR'!$C$18)*F114),'Ejercicio 3 - TIR'!$E$18-SQRT(('Ejercicio 3 - TIR'!$E$18-'Ejercicio 3 - TIR'!$C$18)*('Ejercicio 3 - TIR'!$E$18-'Ejercicio 3 - TIR'!$D$18)*(1-F114)))</f>
        <v>36002.4382316995</v>
      </c>
      <c r="H114" s="17">
        <f ca="1" t="shared" ref="H114:L114" si="841">RAND()</f>
        <v>0.828724193923817</v>
      </c>
      <c r="I114" s="18">
        <f ca="1">IF(H114&lt;=('Ejercicio 3 - TIR'!$D$18-'Ejercicio 3 - TIR'!$C$18)/('Ejercicio 3 - TIR'!$E$18-'Ejercicio 3 - TIR'!$C$18),'Ejercicio 3 - TIR'!$C$18+SQRT(('Ejercicio 3 - TIR'!$E$18-'Ejercicio 3 - TIR'!$C$18)*('Ejercicio 3 - TIR'!$D$18-'Ejercicio 3 - TIR'!$C$18)*H114),'Ejercicio 3 - TIR'!$E$18-SQRT(('Ejercicio 3 - TIR'!$E$18-'Ejercicio 3 - TIR'!$C$18)*('Ejercicio 3 - TIR'!$E$18-'Ejercicio 3 - TIR'!$D$18)*(1-H114)))</f>
        <v>41415.9121863836</v>
      </c>
      <c r="J114" s="17">
        <f ca="1" t="shared" si="841"/>
        <v>0.203960160408261</v>
      </c>
      <c r="K114" s="18">
        <f ca="1">IF(J114&lt;=('Ejercicio 3 - TIR'!$D$18-'Ejercicio 3 - TIR'!$C$18)/('Ejercicio 3 - TIR'!$E$18-'Ejercicio 3 - TIR'!$C$18),'Ejercicio 3 - TIR'!$C$18+SQRT(('Ejercicio 3 - TIR'!$E$18-'Ejercicio 3 - TIR'!$C$18)*('Ejercicio 3 - TIR'!$D$18-'Ejercicio 3 - TIR'!$C$18)*J114),'Ejercicio 3 - TIR'!$E$18-SQRT(('Ejercicio 3 - TIR'!$E$18-'Ejercicio 3 - TIR'!$C$18)*('Ejercicio 3 - TIR'!$E$18-'Ejercicio 3 - TIR'!$D$18)*(1-J114)))</f>
        <v>35531.1864966966</v>
      </c>
      <c r="L114" s="17">
        <f ca="1" t="shared" si="841"/>
        <v>0.936126149689368</v>
      </c>
      <c r="M114" s="18">
        <f ca="1">IF(L114&lt;=('Ejercicio 3 - TIR'!$D$18-'Ejercicio 3 - TIR'!$C$18)/('Ejercicio 3 - TIR'!$E$18-'Ejercicio 3 - TIR'!$C$18),'Ejercicio 3 - TIR'!$C$18+SQRT(('Ejercicio 3 - TIR'!$E$18-'Ejercicio 3 - TIR'!$C$18)*('Ejercicio 3 - TIR'!$D$18-'Ejercicio 3 - TIR'!$C$18)*L114),'Ejercicio 3 - TIR'!$E$18-SQRT(('Ejercicio 3 - TIR'!$E$18-'Ejercicio 3 - TIR'!$C$18)*('Ejercicio 3 - TIR'!$E$18-'Ejercicio 3 - TIR'!$D$18)*(1-L114)))</f>
        <v>42811.2700547355</v>
      </c>
      <c r="N114" s="17">
        <f ca="1" t="shared" ref="N114:R114" si="842">RAND()</f>
        <v>0.330051072670119</v>
      </c>
      <c r="O114" s="18">
        <f ca="1">IF(N114&lt;=('Ejercicio 3 - TIR'!$D$18-'Ejercicio 3 - TIR'!$C$18)/('Ejercicio 3 - TIR'!$E$18-'Ejercicio 3 - TIR'!$C$18),'Ejercicio 3 - TIR'!$C$18+SQRT(('Ejercicio 3 - TIR'!$E$18-'Ejercicio 3 - TIR'!$C$18)*('Ejercicio 3 - TIR'!$D$18-'Ejercicio 3 - TIR'!$C$18)*N114),'Ejercicio 3 - TIR'!$E$18-SQRT(('Ejercicio 3 - TIR'!$E$18-'Ejercicio 3 - TIR'!$C$18)*('Ejercicio 3 - TIR'!$E$18-'Ejercicio 3 - TIR'!$D$18)*(1-N114)))</f>
        <v>37036.1680551645</v>
      </c>
      <c r="P114" s="17">
        <f ca="1" t="shared" si="842"/>
        <v>0.97161074354882</v>
      </c>
      <c r="Q114" s="19">
        <f ca="1">IF(P114&lt;=('Ejercicio 3 - TIR'!$D$22-'Ejercicio 3 - TIR'!$C$22)/('Ejercicio 3 - TIR'!$E$22-'Ejercicio 3 - TIR'!$C$22),'Ejercicio 3 - TIR'!$C$22+SQRT(('Ejercicio 3 - TIR'!$E$22-'Ejercicio 3 - TIR'!$C$22)*('Ejercicio 3 - TIR'!$D$22-'Ejercicio 3 - TIR'!$C$22)*P114),'Ejercicio 3 - TIR'!$E$22-SQRT(('Ejercicio 3 - TIR'!$E$22-'Ejercicio 3 - TIR'!$C$22)*('Ejercicio 3 - TIR'!$E$22-'Ejercicio 3 - TIR'!$D$22)*(1-P114)))</f>
        <v>0.172851527323118</v>
      </c>
      <c r="R114" s="17">
        <f ca="1" t="shared" si="842"/>
        <v>0.0310645222057344</v>
      </c>
      <c r="S114" s="19">
        <f ca="1">IF(R114&lt;=('Ejercicio 3 - TIR'!$D$23-'Ejercicio 3 - TIR'!$C$23)/('Ejercicio 3 - TIR'!$E$23-'Ejercicio 3 - TIR'!$C$23),'Ejercicio 3 - TIR'!$C$23+SQRT(('Ejercicio 3 - TIR'!$E$23-'Ejercicio 3 - TIR'!$C$23)*('Ejercicio 3 - TIR'!$D$23-'Ejercicio 3 - TIR'!$C$23)*R114),'Ejercicio 3 - TIR'!$E$23-SQRT(('Ejercicio 3 - TIR'!$E$23-'Ejercicio 3 - TIR'!$C$23)*('Ejercicio 3 - TIR'!$E$23-'Ejercicio 3 - TIR'!$D$23)*(1-R114)))</f>
        <v>0.127477709540382</v>
      </c>
      <c r="T114" s="17">
        <f ca="1" t="shared" ref="T114:X114" si="843">RAND()</f>
        <v>0.962975051939813</v>
      </c>
      <c r="U114" s="19">
        <f ca="1">IF(T114&lt;=('Ejercicio 3 - TIR'!$D$24-'Ejercicio 3 - TIR'!$C$24)/('Ejercicio 3 - TIR'!$E$24-'Ejercicio 3 - TIR'!$C$24),'Ejercicio 3 - TIR'!$C$24+SQRT(('Ejercicio 3 - TIR'!$E$24-'Ejercicio 3 - TIR'!$C$24)*('Ejercicio 3 - TIR'!$D$24-'Ejercicio 3 - TIR'!$C$24)*T114),'Ejercicio 3 - TIR'!$E$24-SQRT(('Ejercicio 3 - TIR'!$E$24-'Ejercicio 3 - TIR'!$C$24)*('Ejercicio 3 - TIR'!$E$24-'Ejercicio 3 - TIR'!$D$24)*(1-T114)))</f>
        <v>0.209818160550837</v>
      </c>
      <c r="V114" s="17">
        <f ca="1" t="shared" si="843"/>
        <v>0.26955110999104</v>
      </c>
      <c r="W114" s="19">
        <f ca="1">IF(V114&lt;=('Ejercicio 3 - TIR'!$D$25-'Ejercicio 3 - TIR'!$C$25)/('Ejercicio 3 - TIR'!$E$25-'Ejercicio 3 - TIR'!$C$25),'Ejercicio 3 - TIR'!$C$25+SQRT(('Ejercicio 3 - TIR'!$E$25-'Ejercicio 3 - TIR'!$C$25)*('Ejercicio 3 - TIR'!$D$25-'Ejercicio 3 - TIR'!$C$25)*V114),'Ejercicio 3 - TIR'!$E$25-SQRT(('Ejercicio 3 - TIR'!$E$25-'Ejercicio 3 - TIR'!$C$25)*('Ejercicio 3 - TIR'!$E$25-'Ejercicio 3 - TIR'!$D$25)*(1-V114)))</f>
        <v>0.199426053484624</v>
      </c>
      <c r="X114" s="17">
        <f ca="1" t="shared" si="843"/>
        <v>0.39519966390018</v>
      </c>
      <c r="Y114" s="19">
        <f ca="1">IF(X114&lt;=('Ejercicio 3 - TIR'!$D$26-'Ejercicio 3 - TIR'!$C$26)/('Ejercicio 3 - TIR'!$E$26-'Ejercicio 3 - TIR'!$C$26),'Ejercicio 3 - TIR'!$C$26+SQRT(('Ejercicio 3 - TIR'!$E$26-'Ejercicio 3 - TIR'!$C$26)*('Ejercicio 3 - TIR'!$D$26-'Ejercicio 3 - TIR'!$C$26)*X114),'Ejercicio 3 - TIR'!$E$26-SQRT(('Ejercicio 3 - TIR'!$E$26-'Ejercicio 3 - TIR'!$C$26)*('Ejercicio 3 - TIR'!$E$26-'Ejercicio 3 - TIR'!$D$26)*(1-X114)))</f>
        <v>0.222851755801783</v>
      </c>
      <c r="Z114" s="17">
        <f ca="1" t="shared" si="480"/>
        <v>1.17285152732312</v>
      </c>
      <c r="AA114" s="17">
        <f ca="1" t="shared" si="481"/>
        <v>1.32236395365721</v>
      </c>
      <c r="AB114" s="17">
        <f ca="1" t="shared" si="482"/>
        <v>1.5998199259923</v>
      </c>
      <c r="AC114" s="17">
        <f ca="1" t="shared" si="483"/>
        <v>1.918865700119</v>
      </c>
      <c r="AD114" s="17">
        <f ca="1" t="shared" si="484"/>
        <v>2.34648829053834</v>
      </c>
      <c r="AE114" s="16">
        <f ca="1" t="shared" si="485"/>
        <v>5165.8453368441</v>
      </c>
      <c r="AF114" s="16">
        <f ca="1" t="shared" si="486"/>
        <v>5824.37546822484</v>
      </c>
      <c r="AG114" s="16">
        <f ca="1" t="shared" si="487"/>
        <v>7046.4352153252</v>
      </c>
      <c r="AH114" s="16">
        <f ca="1" t="shared" si="488"/>
        <v>8451.67798145258</v>
      </c>
      <c r="AI114" s="16">
        <f ca="1" t="shared" si="489"/>
        <v>10335.1492590906</v>
      </c>
      <c r="AJ114" s="18">
        <f ca="1" t="shared" si="490"/>
        <v>42225.514667405</v>
      </c>
      <c r="AK114" s="18">
        <f ca="1" t="shared" si="491"/>
        <v>54766.9093831059</v>
      </c>
      <c r="AL114" s="18">
        <f ca="1" t="shared" si="492"/>
        <v>56843.5001515637</v>
      </c>
      <c r="AM114" s="18">
        <f ca="1" t="shared" si="493"/>
        <v>82149.0776865638</v>
      </c>
      <c r="AN114" s="18">
        <f ca="1" t="shared" si="494"/>
        <v>86904.9346678537</v>
      </c>
      <c r="AO114" s="18">
        <f ca="1">C114/'Ejercicio 3 - TIR'!$D$7</f>
        <v>13206.2423627949</v>
      </c>
      <c r="AP114" s="18">
        <f ca="1" t="shared" si="495"/>
        <v>29019.2723046101</v>
      </c>
      <c r="AQ114" s="18">
        <f ca="1" t="shared" si="496"/>
        <v>41560.667020311</v>
      </c>
      <c r="AR114" s="18">
        <f ca="1" t="shared" si="497"/>
        <v>43637.2577887688</v>
      </c>
      <c r="AS114" s="18">
        <f ca="1" t="shared" si="498"/>
        <v>68942.8353237689</v>
      </c>
      <c r="AT114" s="18">
        <f ca="1" t="shared" si="499"/>
        <v>73698.6923050588</v>
      </c>
      <c r="AU114" s="18">
        <f ca="1">AP114*'Ejercicio 3 - TIR'!$D$5</f>
        <v>14509.6361523051</v>
      </c>
      <c r="AV114" s="18">
        <f ca="1">AQ114*'Ejercicio 3 - TIR'!$D$5</f>
        <v>20780.3335101555</v>
      </c>
      <c r="AW114" s="18">
        <f ca="1">AR114*'Ejercicio 3 - TIR'!$D$5</f>
        <v>21818.6288943844</v>
      </c>
      <c r="AX114" s="18">
        <f ca="1">AS114*'Ejercicio 3 - TIR'!$D$5</f>
        <v>34471.4176618844</v>
      </c>
      <c r="AY114" s="18">
        <f ca="1">AT114*'Ejercicio 3 - TIR'!$D$5</f>
        <v>36849.3461525294</v>
      </c>
      <c r="AZ114" s="18">
        <f ca="1" t="shared" ref="AZ114:BD114" si="844">AJ114-AU114-AE114</f>
        <v>22550.0331782559</v>
      </c>
      <c r="BA114" s="18">
        <f ca="1" t="shared" si="844"/>
        <v>28162.2004047256</v>
      </c>
      <c r="BB114" s="18">
        <f ca="1" t="shared" si="844"/>
        <v>27978.4360418541</v>
      </c>
      <c r="BC114" s="18">
        <f ca="1" t="shared" si="844"/>
        <v>39225.9820432268</v>
      </c>
      <c r="BD114" s="18">
        <f ca="1" t="shared" si="844"/>
        <v>39720.4392562338</v>
      </c>
      <c r="BE114" s="18">
        <f ca="1" t="shared" ref="BE114:BI114" si="845">AZ114/Z114</f>
        <v>19226.6733281436</v>
      </c>
      <c r="BF114" s="18">
        <f ca="1" t="shared" si="845"/>
        <v>21296.8603135608</v>
      </c>
      <c r="BG114" s="18">
        <f ca="1" t="shared" si="845"/>
        <v>17488.4907902996</v>
      </c>
      <c r="BH114" s="18">
        <f ca="1" t="shared" si="845"/>
        <v>20442.2758928851</v>
      </c>
      <c r="BI114" s="18">
        <f ca="1" t="shared" si="845"/>
        <v>16927.6102575909</v>
      </c>
      <c r="BJ114" s="18">
        <f ca="1" t="shared" si="502"/>
        <v>70127.2113782215</v>
      </c>
      <c r="BK114" s="18">
        <f ca="1" t="shared" si="503"/>
        <v>30988.2930663097</v>
      </c>
      <c r="BL114" s="18">
        <f ca="1" t="shared" si="504"/>
        <v>101115.504444531</v>
      </c>
      <c r="BM114" s="18">
        <f ca="1">BK114*'Ejercicio 3 - TIR'!$D$5</f>
        <v>15494.1465331548</v>
      </c>
      <c r="BN114" s="18">
        <f ca="1" t="shared" si="505"/>
        <v>85621.3579113764</v>
      </c>
      <c r="BO114" s="18">
        <f ca="1" t="shared" si="506"/>
        <v>36489.1477432998</v>
      </c>
      <c r="BP114" s="18">
        <f ca="1" t="shared" si="507"/>
        <v>-95917.2383758769</v>
      </c>
      <c r="BQ114" s="18">
        <f ca="1" t="shared" ref="BQ114:BT114" si="846">BE114</f>
        <v>19226.6733281436</v>
      </c>
      <c r="BR114" s="18">
        <f ca="1" t="shared" si="846"/>
        <v>21296.8603135608</v>
      </c>
      <c r="BS114" s="18">
        <f ca="1" t="shared" si="846"/>
        <v>17488.4907902996</v>
      </c>
      <c r="BT114" s="18">
        <f ca="1" t="shared" si="846"/>
        <v>20442.2758928851</v>
      </c>
      <c r="BU114" s="18">
        <f ca="1" t="shared" si="509"/>
        <v>53416.7580008907</v>
      </c>
      <c r="BV114" s="20">
        <f ca="1" t="shared" si="510"/>
        <v>9.80163646145868</v>
      </c>
    </row>
    <row r="115" ht="15" customHeight="1" spans="1:74">
      <c r="A115" s="16">
        <v>114</v>
      </c>
      <c r="B115" s="17">
        <f ca="1" t="shared" ref="B115:F115" si="847">RAND()</f>
        <v>0.0883139435691398</v>
      </c>
      <c r="C115" s="18">
        <f ca="1">IF(B115&lt;=('Ejercicio 3 - TIR'!$D$13-'Ejercicio 3 - TIR'!$C$13)/('Ejercicio 3 - TIR'!$E$13-'Ejercicio 3 - TIR'!$C$13),'Ejercicio 3 - TIR'!$C$13+SQRT(('Ejercicio 3 - TIR'!$E$13-'Ejercicio 3 - TIR'!$C$13)*('Ejercicio 3 - TIR'!$D$13-'Ejercicio 3 - TIR'!$C$13)*B115),'Ejercicio 3 - TIR'!$E$13-SQRT(('Ejercicio 3 - TIR'!$E$13-'Ejercicio 3 - TIR'!$C$13)*('Ejercicio 3 - TIR'!$E$13-'Ejercicio 3 - TIR'!$D$13)*(1-B115)))</f>
        <v>65943.5324031804</v>
      </c>
      <c r="D115" s="17">
        <f ca="1" t="shared" si="847"/>
        <v>0.865025722701033</v>
      </c>
      <c r="E115" s="18">
        <f ca="1">IF(D115&lt;=('Ejercicio 3 - TIR'!$D$14-'Ejercicio 3 - TIR'!$C$14)/('Ejercicio 3 - TIR'!$E$14-'Ejercicio 3 - TIR'!$C$14),'Ejercicio 3 - TIR'!$C$14+SQRT(('Ejercicio 3 - TIR'!$E$14-'Ejercicio 3 - TIR'!$C$14)*('Ejercicio 3 - TIR'!$D$14-'Ejercicio 3 - TIR'!$C$14)*D115),'Ejercicio 3 - TIR'!$E$14-SQRT(('Ejercicio 3 - TIR'!$E$14-'Ejercicio 3 - TIR'!$C$14)*('Ejercicio 3 - TIR'!$E$14-'Ejercicio 3 - TIR'!$D$14)*(1-D115)))</f>
        <v>35500.4287321074</v>
      </c>
      <c r="F115" s="17">
        <f ca="1" t="shared" si="847"/>
        <v>0.288620402394087</v>
      </c>
      <c r="G115" s="18">
        <f ca="1">IF(F115&lt;=('Ejercicio 3 - TIR'!$D$18-'Ejercicio 3 - TIR'!$C$18)/('Ejercicio 3 - TIR'!$E$18-'Ejercicio 3 - TIR'!$C$18),'Ejercicio 3 - TIR'!$C$18+SQRT(('Ejercicio 3 - TIR'!$E$18-'Ejercicio 3 - TIR'!$C$18)*('Ejercicio 3 - TIR'!$D$18-'Ejercicio 3 - TIR'!$C$18)*F115),'Ejercicio 3 - TIR'!$E$18-SQRT(('Ejercicio 3 - TIR'!$E$18-'Ejercicio 3 - TIR'!$C$18)*('Ejercicio 3 - TIR'!$E$18-'Ejercicio 3 - TIR'!$D$18)*(1-F115)))</f>
        <v>36579.7462230023</v>
      </c>
      <c r="H115" s="17">
        <f ca="1" t="shared" ref="H115:L115" si="848">RAND()</f>
        <v>0.050136616978105</v>
      </c>
      <c r="I115" s="18">
        <f ca="1">IF(H115&lt;=('Ejercicio 3 - TIR'!$D$18-'Ejercicio 3 - TIR'!$C$18)/('Ejercicio 3 - TIR'!$E$18-'Ejercicio 3 - TIR'!$C$18),'Ejercicio 3 - TIR'!$C$18+SQRT(('Ejercicio 3 - TIR'!$E$18-'Ejercicio 3 - TIR'!$C$18)*('Ejercicio 3 - TIR'!$D$18-'Ejercicio 3 - TIR'!$C$18)*H115),'Ejercicio 3 - TIR'!$E$18-SQRT(('Ejercicio 3 - TIR'!$E$18-'Ejercicio 3 - TIR'!$C$18)*('Ejercicio 3 - TIR'!$E$18-'Ejercicio 3 - TIR'!$D$18)*(1-H115)))</f>
        <v>32742.3516453431</v>
      </c>
      <c r="J115" s="17">
        <f ca="1" t="shared" si="848"/>
        <v>0.724636063543464</v>
      </c>
      <c r="K115" s="18">
        <f ca="1">IF(J115&lt;=('Ejercicio 3 - TIR'!$D$18-'Ejercicio 3 - TIR'!$C$18)/('Ejercicio 3 - TIR'!$E$18-'Ejercicio 3 - TIR'!$C$18),'Ejercicio 3 - TIR'!$C$18+SQRT(('Ejercicio 3 - TIR'!$E$18-'Ejercicio 3 - TIR'!$C$18)*('Ejercicio 3 - TIR'!$D$18-'Ejercicio 3 - TIR'!$C$18)*J115),'Ejercicio 3 - TIR'!$E$18-SQRT(('Ejercicio 3 - TIR'!$E$18-'Ejercicio 3 - TIR'!$C$18)*('Ejercicio 3 - TIR'!$E$18-'Ejercicio 3 - TIR'!$D$18)*(1-J115)))</f>
        <v>40455.5203560539</v>
      </c>
      <c r="L115" s="17">
        <f ca="1" t="shared" si="848"/>
        <v>0.854775820034552</v>
      </c>
      <c r="M115" s="18">
        <f ca="1">IF(L115&lt;=('Ejercicio 3 - TIR'!$D$18-'Ejercicio 3 - TIR'!$C$18)/('Ejercicio 3 - TIR'!$E$18-'Ejercicio 3 - TIR'!$C$18),'Ejercicio 3 - TIR'!$C$18+SQRT(('Ejercicio 3 - TIR'!$E$18-'Ejercicio 3 - TIR'!$C$18)*('Ejercicio 3 - TIR'!$D$18-'Ejercicio 3 - TIR'!$C$18)*L115),'Ejercicio 3 - TIR'!$E$18-SQRT(('Ejercicio 3 - TIR'!$E$18-'Ejercicio 3 - TIR'!$C$18)*('Ejercicio 3 - TIR'!$E$18-'Ejercicio 3 - TIR'!$D$18)*(1-L115)))</f>
        <v>41699.7252391038</v>
      </c>
      <c r="N115" s="17">
        <f ca="1" t="shared" ref="N115:R115" si="849">RAND()</f>
        <v>0.681254997371644</v>
      </c>
      <c r="O115" s="18">
        <f ca="1">IF(N115&lt;=('Ejercicio 3 - TIR'!$D$18-'Ejercicio 3 - TIR'!$C$18)/('Ejercicio 3 - TIR'!$E$18-'Ejercicio 3 - TIR'!$C$18),'Ejercicio 3 - TIR'!$C$18+SQRT(('Ejercicio 3 - TIR'!$E$18-'Ejercicio 3 - TIR'!$C$18)*('Ejercicio 3 - TIR'!$D$18-'Ejercicio 3 - TIR'!$C$18)*N115),'Ejercicio 3 - TIR'!$E$18-SQRT(('Ejercicio 3 - TIR'!$E$18-'Ejercicio 3 - TIR'!$C$18)*('Ejercicio 3 - TIR'!$E$18-'Ejercicio 3 - TIR'!$D$18)*(1-N115)))</f>
        <v>40110.6365243391</v>
      </c>
      <c r="P115" s="17">
        <f ca="1" t="shared" si="849"/>
        <v>0.70860294152428</v>
      </c>
      <c r="Q115" s="19">
        <f ca="1">IF(P115&lt;=('Ejercicio 3 - TIR'!$D$22-'Ejercicio 3 - TIR'!$C$22)/('Ejercicio 3 - TIR'!$E$22-'Ejercicio 3 - TIR'!$C$22),'Ejercicio 3 - TIR'!$C$22+SQRT(('Ejercicio 3 - TIR'!$E$22-'Ejercicio 3 - TIR'!$C$22)*('Ejercicio 3 - TIR'!$D$22-'Ejercicio 3 - TIR'!$C$22)*P115),'Ejercicio 3 - TIR'!$E$22-SQRT(('Ejercicio 3 - TIR'!$E$22-'Ejercicio 3 - TIR'!$C$22)*('Ejercicio 3 - TIR'!$E$22-'Ejercicio 3 - TIR'!$D$22)*(1-P115)))</f>
        <v>0.157097713973136</v>
      </c>
      <c r="R115" s="17">
        <f ca="1" t="shared" si="849"/>
        <v>0.678155273744193</v>
      </c>
      <c r="S115" s="19">
        <f ca="1">IF(R115&lt;=('Ejercicio 3 - TIR'!$D$23-'Ejercicio 3 - TIR'!$C$23)/('Ejercicio 3 - TIR'!$E$23-'Ejercicio 3 - TIR'!$C$23),'Ejercicio 3 - TIR'!$C$23+SQRT(('Ejercicio 3 - TIR'!$E$23-'Ejercicio 3 - TIR'!$C$23)*('Ejercicio 3 - TIR'!$D$23-'Ejercicio 3 - TIR'!$C$23)*R115),'Ejercicio 3 - TIR'!$E$23-SQRT(('Ejercicio 3 - TIR'!$E$23-'Ejercicio 3 - TIR'!$C$23)*('Ejercicio 3 - TIR'!$E$23-'Ejercicio 3 - TIR'!$D$23)*(1-R115)))</f>
        <v>0.155930922176775</v>
      </c>
      <c r="T115" s="17">
        <f ca="1" t="shared" ref="T115:X115" si="850">RAND()</f>
        <v>0.191283246906859</v>
      </c>
      <c r="U115" s="19">
        <f ca="1">IF(T115&lt;=('Ejercicio 3 - TIR'!$D$24-'Ejercicio 3 - TIR'!$C$24)/('Ejercicio 3 - TIR'!$E$24-'Ejercicio 3 - TIR'!$C$24),'Ejercicio 3 - TIR'!$C$24+SQRT(('Ejercicio 3 - TIR'!$E$24-'Ejercicio 3 - TIR'!$C$24)*('Ejercicio 3 - TIR'!$D$24-'Ejercicio 3 - TIR'!$C$24)*T115),'Ejercicio 3 - TIR'!$E$24-SQRT(('Ejercicio 3 - TIR'!$E$24-'Ejercicio 3 - TIR'!$C$24)*('Ejercicio 3 - TIR'!$E$24-'Ejercicio 3 - TIR'!$D$24)*(1-T115)))</f>
        <v>0.170042325676039</v>
      </c>
      <c r="V115" s="17">
        <f ca="1" t="shared" si="850"/>
        <v>0.244640760158935</v>
      </c>
      <c r="W115" s="19">
        <f ca="1">IF(V115&lt;=('Ejercicio 3 - TIR'!$D$25-'Ejercicio 3 - TIR'!$C$25)/('Ejercicio 3 - TIR'!$E$25-'Ejercicio 3 - TIR'!$C$25),'Ejercicio 3 - TIR'!$C$25+SQRT(('Ejercicio 3 - TIR'!$E$25-'Ejercicio 3 - TIR'!$C$25)*('Ejercicio 3 - TIR'!$D$25-'Ejercicio 3 - TIR'!$C$25)*V115),'Ejercicio 3 - TIR'!$E$25-SQRT(('Ejercicio 3 - TIR'!$E$25-'Ejercicio 3 - TIR'!$C$25)*('Ejercicio 3 - TIR'!$E$25-'Ejercicio 3 - TIR'!$D$25)*(1-V115)))</f>
        <v>0.198506676206778</v>
      </c>
      <c r="X115" s="17">
        <f ca="1" t="shared" si="850"/>
        <v>0.331922020082619</v>
      </c>
      <c r="Y115" s="19">
        <f ca="1">IF(X115&lt;=('Ejercicio 3 - TIR'!$D$26-'Ejercicio 3 - TIR'!$C$26)/('Ejercicio 3 - TIR'!$E$26-'Ejercicio 3 - TIR'!$C$26),'Ejercicio 3 - TIR'!$C$26+SQRT(('Ejercicio 3 - TIR'!$E$26-'Ejercicio 3 - TIR'!$C$26)*('Ejercicio 3 - TIR'!$D$26-'Ejercicio 3 - TIR'!$C$26)*X115),'Ejercicio 3 - TIR'!$E$26-SQRT(('Ejercicio 3 - TIR'!$E$26-'Ejercicio 3 - TIR'!$C$26)*('Ejercicio 3 - TIR'!$E$26-'Ejercicio 3 - TIR'!$D$26)*(1-X115)))</f>
        <v>0.219936423537608</v>
      </c>
      <c r="Z115" s="17">
        <f ca="1" t="shared" si="480"/>
        <v>1.15709771397314</v>
      </c>
      <c r="AA115" s="17">
        <f ca="1" t="shared" si="481"/>
        <v>1.33752502756161</v>
      </c>
      <c r="AB115" s="17">
        <f ca="1" t="shared" si="482"/>
        <v>1.56496089389809</v>
      </c>
      <c r="AC115" s="17">
        <f ca="1" t="shared" si="483"/>
        <v>1.87561607933939</v>
      </c>
      <c r="AD115" s="17">
        <f ca="1" t="shared" si="484"/>
        <v>2.28813237175892</v>
      </c>
      <c r="AE115" s="16">
        <f ca="1" t="shared" si="485"/>
        <v>5577.0361988803</v>
      </c>
      <c r="AF115" s="16">
        <f ca="1" t="shared" si="486"/>
        <v>6446.66859638496</v>
      </c>
      <c r="AG115" s="16">
        <f ca="1" t="shared" si="487"/>
        <v>7542.87511737694</v>
      </c>
      <c r="AH115" s="16">
        <f ca="1" t="shared" si="488"/>
        <v>9040.18618597024</v>
      </c>
      <c r="AI115" s="16">
        <f ca="1" t="shared" si="489"/>
        <v>11028.4524038266</v>
      </c>
      <c r="AJ115" s="18">
        <f ca="1" t="shared" si="490"/>
        <v>42326.3407323534</v>
      </c>
      <c r="AK115" s="18">
        <f ca="1" t="shared" si="491"/>
        <v>43793.7147868692</v>
      </c>
      <c r="AL115" s="18">
        <f ca="1" t="shared" si="492"/>
        <v>63311.3072995225</v>
      </c>
      <c r="AM115" s="18">
        <f ca="1" t="shared" si="493"/>
        <v>78212.6751624975</v>
      </c>
      <c r="AN115" s="18">
        <f ca="1" t="shared" si="494"/>
        <v>91778.4458831961</v>
      </c>
      <c r="AO115" s="18">
        <f ca="1">C115/'Ejercicio 3 - TIR'!$D$7</f>
        <v>13188.7064806361</v>
      </c>
      <c r="AP115" s="18">
        <f ca="1" t="shared" si="495"/>
        <v>29137.6342517173</v>
      </c>
      <c r="AQ115" s="18">
        <f ca="1" t="shared" si="496"/>
        <v>30605.0083062332</v>
      </c>
      <c r="AR115" s="18">
        <f ca="1" t="shared" si="497"/>
        <v>50122.6008188864</v>
      </c>
      <c r="AS115" s="18">
        <f ca="1" t="shared" si="498"/>
        <v>65023.9686818614</v>
      </c>
      <c r="AT115" s="18">
        <f ca="1" t="shared" si="499"/>
        <v>78589.73940256</v>
      </c>
      <c r="AU115" s="18">
        <f ca="1">AP115*'Ejercicio 3 - TIR'!$D$5</f>
        <v>14568.8171258587</v>
      </c>
      <c r="AV115" s="18">
        <f ca="1">AQ115*'Ejercicio 3 - TIR'!$D$5</f>
        <v>15302.5041531166</v>
      </c>
      <c r="AW115" s="18">
        <f ca="1">AR115*'Ejercicio 3 - TIR'!$D$5</f>
        <v>25061.3004094432</v>
      </c>
      <c r="AX115" s="18">
        <f ca="1">AS115*'Ejercicio 3 - TIR'!$D$5</f>
        <v>32511.9843409307</v>
      </c>
      <c r="AY115" s="18">
        <f ca="1">AT115*'Ejercicio 3 - TIR'!$D$5</f>
        <v>39294.86970128</v>
      </c>
      <c r="AZ115" s="18">
        <f ca="1" t="shared" ref="AZ115:BD115" si="851">AJ115-AU115-AE115</f>
        <v>22180.4874076145</v>
      </c>
      <c r="BA115" s="18">
        <f ca="1" t="shared" si="851"/>
        <v>22044.5420373677</v>
      </c>
      <c r="BB115" s="18">
        <f ca="1" t="shared" si="851"/>
        <v>30707.1317727023</v>
      </c>
      <c r="BC115" s="18">
        <f ca="1" t="shared" si="851"/>
        <v>36660.5046355965</v>
      </c>
      <c r="BD115" s="18">
        <f ca="1" t="shared" si="851"/>
        <v>41455.1237780895</v>
      </c>
      <c r="BE115" s="18">
        <f ca="1" t="shared" ref="BE115:BI115" si="852">AZ115/Z115</f>
        <v>19169.0702865993</v>
      </c>
      <c r="BF115" s="18">
        <f ca="1" t="shared" si="852"/>
        <v>16481.5921819095</v>
      </c>
      <c r="BG115" s="18">
        <f ca="1" t="shared" si="852"/>
        <v>19621.6607663693</v>
      </c>
      <c r="BH115" s="18">
        <f ca="1" t="shared" si="852"/>
        <v>19545.8468496969</v>
      </c>
      <c r="BI115" s="18">
        <f ca="1" t="shared" si="852"/>
        <v>18117.4499735006</v>
      </c>
      <c r="BJ115" s="18">
        <f ca="1" t="shared" si="502"/>
        <v>81229.6801932554</v>
      </c>
      <c r="BK115" s="18">
        <f ca="1" t="shared" si="503"/>
        <v>30177.5062399701</v>
      </c>
      <c r="BL115" s="18">
        <f ca="1" t="shared" si="504"/>
        <v>111407.186433225</v>
      </c>
      <c r="BM115" s="18">
        <f ca="1">BK115*'Ejercicio 3 - TIR'!$D$5</f>
        <v>15088.7531199851</v>
      </c>
      <c r="BN115" s="18">
        <f ca="1" t="shared" si="505"/>
        <v>96318.4333132404</v>
      </c>
      <c r="BO115" s="18">
        <f ca="1" t="shared" si="506"/>
        <v>42094.7819724254</v>
      </c>
      <c r="BP115" s="18">
        <f ca="1" t="shared" si="507"/>
        <v>-101443.961135288</v>
      </c>
      <c r="BQ115" s="18">
        <f ca="1" t="shared" ref="BQ115:BT115" si="853">BE115</f>
        <v>19169.0702865993</v>
      </c>
      <c r="BR115" s="18">
        <f ca="1" t="shared" si="853"/>
        <v>16481.5921819095</v>
      </c>
      <c r="BS115" s="18">
        <f ca="1" t="shared" si="853"/>
        <v>19621.6607663693</v>
      </c>
      <c r="BT115" s="18">
        <f ca="1" t="shared" si="853"/>
        <v>19545.8468496969</v>
      </c>
      <c r="BU115" s="18">
        <f ca="1" t="shared" si="509"/>
        <v>60212.231945926</v>
      </c>
      <c r="BV115" s="20">
        <f ca="1" t="shared" si="510"/>
        <v>8.41712411298987</v>
      </c>
    </row>
    <row r="116" ht="15" customHeight="1" spans="1:74">
      <c r="A116" s="16">
        <v>115</v>
      </c>
      <c r="B116" s="17">
        <f ca="1" t="shared" ref="B116:F116" si="854">RAND()</f>
        <v>0.32112752530783</v>
      </c>
      <c r="C116" s="18">
        <f ca="1">IF(B116&lt;=('Ejercicio 3 - TIR'!$D$13-'Ejercicio 3 - TIR'!$C$13)/('Ejercicio 3 - TIR'!$E$13-'Ejercicio 3 - TIR'!$C$13),'Ejercicio 3 - TIR'!$C$13+SQRT(('Ejercicio 3 - TIR'!$E$13-'Ejercicio 3 - TIR'!$C$13)*('Ejercicio 3 - TIR'!$D$13-'Ejercicio 3 - TIR'!$C$13)*B116),'Ejercicio 3 - TIR'!$E$13-SQRT(('Ejercicio 3 - TIR'!$E$13-'Ejercicio 3 - TIR'!$C$13)*('Ejercicio 3 - TIR'!$E$13-'Ejercicio 3 - TIR'!$D$13)*(1-B116)))</f>
        <v>71457.9788797183</v>
      </c>
      <c r="D116" s="17">
        <f ca="1" t="shared" si="854"/>
        <v>0.27933700140352</v>
      </c>
      <c r="E116" s="18">
        <f ca="1">IF(D116&lt;=('Ejercicio 3 - TIR'!$D$14-'Ejercicio 3 - TIR'!$C$14)/('Ejercicio 3 - TIR'!$E$14-'Ejercicio 3 - TIR'!$C$14),'Ejercicio 3 - TIR'!$C$14+SQRT(('Ejercicio 3 - TIR'!$E$14-'Ejercicio 3 - TIR'!$C$14)*('Ejercicio 3 - TIR'!$D$14-'Ejercicio 3 - TIR'!$C$14)*D116),'Ejercicio 3 - TIR'!$E$14-SQRT(('Ejercicio 3 - TIR'!$E$14-'Ejercicio 3 - TIR'!$C$14)*('Ejercicio 3 - TIR'!$E$14-'Ejercicio 3 - TIR'!$D$14)*(1-D116)))</f>
        <v>29577.1470486826</v>
      </c>
      <c r="F116" s="17">
        <f ca="1" t="shared" si="854"/>
        <v>0.55408630845101</v>
      </c>
      <c r="G116" s="18">
        <f ca="1">IF(F116&lt;=('Ejercicio 3 - TIR'!$D$18-'Ejercicio 3 - TIR'!$C$18)/('Ejercicio 3 - TIR'!$E$18-'Ejercicio 3 - TIR'!$C$18),'Ejercicio 3 - TIR'!$C$18+SQRT(('Ejercicio 3 - TIR'!$E$18-'Ejercicio 3 - TIR'!$C$18)*('Ejercicio 3 - TIR'!$D$18-'Ejercicio 3 - TIR'!$C$18)*F116),'Ejercicio 3 - TIR'!$E$18-SQRT(('Ejercicio 3 - TIR'!$E$18-'Ejercicio 3 - TIR'!$C$18)*('Ejercicio 3 - TIR'!$E$18-'Ejercicio 3 - TIR'!$D$18)*(1-F116)))</f>
        <v>39116.6302035155</v>
      </c>
      <c r="H116" s="17">
        <f ca="1" t="shared" ref="H116:L116" si="855">RAND()</f>
        <v>0.378924276956811</v>
      </c>
      <c r="I116" s="18">
        <f ca="1">IF(H116&lt;=('Ejercicio 3 - TIR'!$D$18-'Ejercicio 3 - TIR'!$C$18)/('Ejercicio 3 - TIR'!$E$18-'Ejercicio 3 - TIR'!$C$18),'Ejercicio 3 - TIR'!$C$18+SQRT(('Ejercicio 3 - TIR'!$E$18-'Ejercicio 3 - TIR'!$C$18)*('Ejercicio 3 - TIR'!$D$18-'Ejercicio 3 - TIR'!$C$18)*H116),'Ejercicio 3 - TIR'!$E$18-SQRT(('Ejercicio 3 - TIR'!$E$18-'Ejercicio 3 - TIR'!$C$18)*('Ejercicio 3 - TIR'!$E$18-'Ejercicio 3 - TIR'!$D$18)*(1-H116)))</f>
        <v>37539.1406369375</v>
      </c>
      <c r="J116" s="17">
        <f ca="1" t="shared" si="855"/>
        <v>0.140893783397708</v>
      </c>
      <c r="K116" s="18">
        <f ca="1">IF(J116&lt;=('Ejercicio 3 - TIR'!$D$18-'Ejercicio 3 - TIR'!$C$18)/('Ejercicio 3 - TIR'!$E$18-'Ejercicio 3 - TIR'!$C$18),'Ejercicio 3 - TIR'!$C$18+SQRT(('Ejercicio 3 - TIR'!$E$18-'Ejercicio 3 - TIR'!$C$18)*('Ejercicio 3 - TIR'!$D$18-'Ejercicio 3 - TIR'!$C$18)*J116),'Ejercicio 3 - TIR'!$E$18-SQRT(('Ejercicio 3 - TIR'!$E$18-'Ejercicio 3 - TIR'!$C$18)*('Ejercicio 3 - TIR'!$E$18-'Ejercicio 3 - TIR'!$D$18)*(1-J116)))</f>
        <v>34597.1803868954</v>
      </c>
      <c r="L116" s="17">
        <f ca="1" t="shared" si="855"/>
        <v>0.497470407658339</v>
      </c>
      <c r="M116" s="18">
        <f ca="1">IF(L116&lt;=('Ejercicio 3 - TIR'!$D$18-'Ejercicio 3 - TIR'!$C$18)/('Ejercicio 3 - TIR'!$E$18-'Ejercicio 3 - TIR'!$C$18),'Ejercicio 3 - TIR'!$C$18+SQRT(('Ejercicio 3 - TIR'!$E$18-'Ejercicio 3 - TIR'!$C$18)*('Ejercicio 3 - TIR'!$D$18-'Ejercicio 3 - TIR'!$C$18)*L116),'Ejercicio 3 - TIR'!$E$18-SQRT(('Ejercicio 3 - TIR'!$E$18-'Ejercicio 3 - TIR'!$C$18)*('Ejercicio 3 - TIR'!$E$18-'Ejercicio 3 - TIR'!$D$18)*(1-L116)))</f>
        <v>38638.3193474628</v>
      </c>
      <c r="N116" s="17">
        <f ca="1" t="shared" ref="N116:R116" si="856">RAND()</f>
        <v>0.539605430200038</v>
      </c>
      <c r="O116" s="18">
        <f ca="1">IF(N116&lt;=('Ejercicio 3 - TIR'!$D$18-'Ejercicio 3 - TIR'!$C$18)/('Ejercicio 3 - TIR'!$E$18-'Ejercicio 3 - TIR'!$C$18),'Ejercicio 3 - TIR'!$C$18+SQRT(('Ejercicio 3 - TIR'!$E$18-'Ejercicio 3 - TIR'!$C$18)*('Ejercicio 3 - TIR'!$D$18-'Ejercicio 3 - TIR'!$C$18)*N116),'Ejercicio 3 - TIR'!$E$18-SQRT(('Ejercicio 3 - TIR'!$E$18-'Ejercicio 3 - TIR'!$C$18)*('Ejercicio 3 - TIR'!$E$18-'Ejercicio 3 - TIR'!$D$18)*(1-N116)))</f>
        <v>38996.7113174763</v>
      </c>
      <c r="P116" s="17">
        <f ca="1" t="shared" si="856"/>
        <v>0.544322131755287</v>
      </c>
      <c r="Q116" s="19">
        <f ca="1">IF(P116&lt;=('Ejercicio 3 - TIR'!$D$22-'Ejercicio 3 - TIR'!$C$22)/('Ejercicio 3 - TIR'!$E$22-'Ejercicio 3 - TIR'!$C$22),'Ejercicio 3 - TIR'!$C$22+SQRT(('Ejercicio 3 - TIR'!$E$22-'Ejercicio 3 - TIR'!$C$22)*('Ejercicio 3 - TIR'!$D$22-'Ejercicio 3 - TIR'!$C$22)*P116),'Ejercicio 3 - TIR'!$E$22-SQRT(('Ejercicio 3 - TIR'!$E$22-'Ejercicio 3 - TIR'!$C$22)*('Ejercicio 3 - TIR'!$E$22-'Ejercicio 3 - TIR'!$D$22)*(1-P116)))</f>
        <v>0.151360513921502</v>
      </c>
      <c r="R116" s="17">
        <f ca="1" t="shared" si="856"/>
        <v>0.843251092920936</v>
      </c>
      <c r="S116" s="19">
        <f ca="1">IF(R116&lt;=('Ejercicio 3 - TIR'!$D$23-'Ejercicio 3 - TIR'!$C$23)/('Ejercicio 3 - TIR'!$E$23-'Ejercicio 3 - TIR'!$C$23),'Ejercicio 3 - TIR'!$C$23+SQRT(('Ejercicio 3 - TIR'!$E$23-'Ejercicio 3 - TIR'!$C$23)*('Ejercicio 3 - TIR'!$D$23-'Ejercicio 3 - TIR'!$C$23)*R116),'Ejercicio 3 - TIR'!$E$23-SQRT(('Ejercicio 3 - TIR'!$E$23-'Ejercicio 3 - TIR'!$C$23)*('Ejercicio 3 - TIR'!$E$23-'Ejercicio 3 - TIR'!$D$23)*(1-R116)))</f>
        <v>0.163202737343772</v>
      </c>
      <c r="T116" s="17">
        <f ca="1" t="shared" ref="T116:X116" si="857">RAND()</f>
        <v>0.920650171126564</v>
      </c>
      <c r="U116" s="19">
        <f ca="1">IF(T116&lt;=('Ejercicio 3 - TIR'!$D$24-'Ejercicio 3 - TIR'!$C$24)/('Ejercicio 3 - TIR'!$E$24-'Ejercicio 3 - TIR'!$C$24),'Ejercicio 3 - TIR'!$C$24+SQRT(('Ejercicio 3 - TIR'!$E$24-'Ejercicio 3 - TIR'!$C$24)*('Ejercicio 3 - TIR'!$D$24-'Ejercicio 3 - TIR'!$C$24)*T116),'Ejercicio 3 - TIR'!$E$24-SQRT(('Ejercicio 3 - TIR'!$E$24-'Ejercicio 3 - TIR'!$C$24)*('Ejercicio 3 - TIR'!$E$24-'Ejercicio 3 - TIR'!$D$24)*(1-T116)))</f>
        <v>0.205094312466524</v>
      </c>
      <c r="V116" s="17">
        <f ca="1" t="shared" si="857"/>
        <v>0.563133876849854</v>
      </c>
      <c r="W116" s="19">
        <f ca="1">IF(V116&lt;=('Ejercicio 3 - TIR'!$D$25-'Ejercicio 3 - TIR'!$C$25)/('Ejercicio 3 - TIR'!$E$25-'Ejercicio 3 - TIR'!$C$25),'Ejercicio 3 - TIR'!$C$25+SQRT(('Ejercicio 3 - TIR'!$E$25-'Ejercicio 3 - TIR'!$C$25)*('Ejercicio 3 - TIR'!$D$25-'Ejercicio 3 - TIR'!$C$25)*V116),'Ejercicio 3 - TIR'!$E$25-SQRT(('Ejercicio 3 - TIR'!$E$25-'Ejercicio 3 - TIR'!$C$25)*('Ejercicio 3 - TIR'!$E$25-'Ejercicio 3 - TIR'!$D$25)*(1-V116)))</f>
        <v>0.210897168503732</v>
      </c>
      <c r="X116" s="17">
        <f ca="1" t="shared" si="857"/>
        <v>0.520669165595663</v>
      </c>
      <c r="Y116" s="19">
        <f ca="1">IF(X116&lt;=('Ejercicio 3 - TIR'!$D$26-'Ejercicio 3 - TIR'!$C$26)/('Ejercicio 3 - TIR'!$E$26-'Ejercicio 3 - TIR'!$C$26),'Ejercicio 3 - TIR'!$C$26+SQRT(('Ejercicio 3 - TIR'!$E$26-'Ejercicio 3 - TIR'!$C$26)*('Ejercicio 3 - TIR'!$D$26-'Ejercicio 3 - TIR'!$C$26)*X116),'Ejercicio 3 - TIR'!$E$26-SQRT(('Ejercicio 3 - TIR'!$E$26-'Ejercicio 3 - TIR'!$C$26)*('Ejercicio 3 - TIR'!$E$26-'Ejercicio 3 - TIR'!$D$26)*(1-X116)))</f>
        <v>0.229123811996343</v>
      </c>
      <c r="Z116" s="17">
        <f ca="1" t="shared" si="480"/>
        <v>1.1513605139215</v>
      </c>
      <c r="AA116" s="17">
        <f ca="1" t="shared" si="481"/>
        <v>1.33926570146302</v>
      </c>
      <c r="AB116" s="17">
        <f ca="1" t="shared" si="482"/>
        <v>1.61394147971458</v>
      </c>
      <c r="AC116" s="17">
        <f ca="1" t="shared" si="483"/>
        <v>1.95431716791711</v>
      </c>
      <c r="AD116" s="17">
        <f ca="1" t="shared" si="484"/>
        <v>2.40209776728017</v>
      </c>
      <c r="AE116" s="16">
        <f ca="1" t="shared" si="485"/>
        <v>4476.81217762044</v>
      </c>
      <c r="AF116" s="16">
        <f ca="1" t="shared" si="486"/>
        <v>5207.44017958202</v>
      </c>
      <c r="AG116" s="16">
        <f ca="1" t="shared" si="487"/>
        <v>6275.45654292395</v>
      </c>
      <c r="AH116" s="16">
        <f ca="1" t="shared" si="488"/>
        <v>7598.93255889483</v>
      </c>
      <c r="AI116" s="16">
        <f ca="1" t="shared" si="489"/>
        <v>9340.02895389194</v>
      </c>
      <c r="AJ116" s="18">
        <f ca="1" t="shared" si="490"/>
        <v>45037.343453997</v>
      </c>
      <c r="AK116" s="18">
        <f ca="1" t="shared" si="491"/>
        <v>50274.8835174471</v>
      </c>
      <c r="AL116" s="18">
        <f ca="1" t="shared" si="492"/>
        <v>55837.8245075782</v>
      </c>
      <c r="AM116" s="18">
        <f ca="1" t="shared" si="493"/>
        <v>75511.5308402104</v>
      </c>
      <c r="AN116" s="18">
        <f ca="1" t="shared" si="494"/>
        <v>93673.9131869792</v>
      </c>
      <c r="AO116" s="18">
        <f ca="1">C116/'Ejercicio 3 - TIR'!$D$7</f>
        <v>14291.5957759437</v>
      </c>
      <c r="AP116" s="18">
        <f ca="1" t="shared" si="495"/>
        <v>30745.7476780533</v>
      </c>
      <c r="AQ116" s="18">
        <f ca="1" t="shared" si="496"/>
        <v>35983.2877415034</v>
      </c>
      <c r="AR116" s="18">
        <f ca="1" t="shared" si="497"/>
        <v>41546.2287316346</v>
      </c>
      <c r="AS116" s="18">
        <f ca="1" t="shared" si="498"/>
        <v>61219.9350642667</v>
      </c>
      <c r="AT116" s="18">
        <f ca="1" t="shared" si="499"/>
        <v>79382.3174110355</v>
      </c>
      <c r="AU116" s="18">
        <f ca="1">AP116*'Ejercicio 3 - TIR'!$D$5</f>
        <v>15372.8738390267</v>
      </c>
      <c r="AV116" s="18">
        <f ca="1">AQ116*'Ejercicio 3 - TIR'!$D$5</f>
        <v>17991.6438707517</v>
      </c>
      <c r="AW116" s="18">
        <f ca="1">AR116*'Ejercicio 3 - TIR'!$D$5</f>
        <v>20773.1143658173</v>
      </c>
      <c r="AX116" s="18">
        <f ca="1">AS116*'Ejercicio 3 - TIR'!$D$5</f>
        <v>30609.9675321333</v>
      </c>
      <c r="AY116" s="18">
        <f ca="1">AT116*'Ejercicio 3 - TIR'!$D$5</f>
        <v>39691.1587055178</v>
      </c>
      <c r="AZ116" s="18">
        <f ca="1" t="shared" ref="AZ116:BD116" si="858">AJ116-AU116-AE116</f>
        <v>25187.6574373499</v>
      </c>
      <c r="BA116" s="18">
        <f ca="1" t="shared" si="858"/>
        <v>27075.7994671134</v>
      </c>
      <c r="BB116" s="18">
        <f ca="1" t="shared" si="858"/>
        <v>28789.253598837</v>
      </c>
      <c r="BC116" s="18">
        <f ca="1" t="shared" si="858"/>
        <v>37302.6307491822</v>
      </c>
      <c r="BD116" s="18">
        <f ca="1" t="shared" si="858"/>
        <v>44642.7255275695</v>
      </c>
      <c r="BE116" s="18">
        <f ca="1" t="shared" ref="BE116:BI116" si="859">AZ116/Z116</f>
        <v>21876.4297826763</v>
      </c>
      <c r="BF116" s="18">
        <f ca="1" t="shared" si="859"/>
        <v>20216.8990346991</v>
      </c>
      <c r="BG116" s="18">
        <f ca="1" t="shared" si="859"/>
        <v>17837.8546934231</v>
      </c>
      <c r="BH116" s="18">
        <f ca="1" t="shared" si="859"/>
        <v>19087.2962493283</v>
      </c>
      <c r="BI116" s="18">
        <f ca="1" t="shared" si="859"/>
        <v>18584.8911462572</v>
      </c>
      <c r="BJ116" s="18">
        <f ca="1" t="shared" si="502"/>
        <v>71047.1988881579</v>
      </c>
      <c r="BK116" s="18">
        <f ca="1" t="shared" si="503"/>
        <v>34329.810304265</v>
      </c>
      <c r="BL116" s="18">
        <f ca="1" t="shared" si="504"/>
        <v>105377.009192423</v>
      </c>
      <c r="BM116" s="18">
        <f ca="1">BK116*'Ejercicio 3 - TIR'!$D$5</f>
        <v>17164.9051521325</v>
      </c>
      <c r="BN116" s="18">
        <f ca="1" t="shared" si="505"/>
        <v>88212.1040402904</v>
      </c>
      <c r="BO116" s="18">
        <f ca="1" t="shared" si="506"/>
        <v>36722.9449366545</v>
      </c>
      <c r="BP116" s="18">
        <f ca="1" t="shared" si="507"/>
        <v>-101035.125928401</v>
      </c>
      <c r="BQ116" s="18">
        <f ca="1" t="shared" ref="BQ116:BT116" si="860">BE116</f>
        <v>21876.4297826763</v>
      </c>
      <c r="BR116" s="18">
        <f ca="1" t="shared" si="860"/>
        <v>20216.8990346991</v>
      </c>
      <c r="BS116" s="18">
        <f ca="1" t="shared" si="860"/>
        <v>17837.8546934231</v>
      </c>
      <c r="BT116" s="18">
        <f ca="1" t="shared" si="860"/>
        <v>19087.2962493283</v>
      </c>
      <c r="BU116" s="18">
        <f ca="1" t="shared" si="509"/>
        <v>55307.8360829117</v>
      </c>
      <c r="BV116" s="20">
        <f ca="1" t="shared" si="510"/>
        <v>8.76734973506792</v>
      </c>
    </row>
    <row r="117" ht="15" customHeight="1" spans="1:74">
      <c r="A117" s="16">
        <v>116</v>
      </c>
      <c r="B117" s="17">
        <f ca="1" t="shared" ref="B117:F117" si="861">RAND()</f>
        <v>0.418252348361157</v>
      </c>
      <c r="C117" s="18">
        <f ca="1">IF(B117&lt;=('Ejercicio 3 - TIR'!$D$13-'Ejercicio 3 - TIR'!$C$13)/('Ejercicio 3 - TIR'!$E$13-'Ejercicio 3 - TIR'!$C$13),'Ejercicio 3 - TIR'!$C$13+SQRT(('Ejercicio 3 - TIR'!$E$13-'Ejercicio 3 - TIR'!$C$13)*('Ejercicio 3 - TIR'!$D$13-'Ejercicio 3 - TIR'!$C$13)*B117),'Ejercicio 3 - TIR'!$E$13-SQRT(('Ejercicio 3 - TIR'!$E$13-'Ejercicio 3 - TIR'!$C$13)*('Ejercicio 3 - TIR'!$E$13-'Ejercicio 3 - TIR'!$D$13)*(1-B117)))</f>
        <v>73578.4712409253</v>
      </c>
      <c r="D117" s="17">
        <f ca="1" t="shared" si="861"/>
        <v>0.690378671517214</v>
      </c>
      <c r="E117" s="18">
        <f ca="1">IF(D117&lt;=('Ejercicio 3 - TIR'!$D$14-'Ejercicio 3 - TIR'!$C$14)/('Ejercicio 3 - TIR'!$E$14-'Ejercicio 3 - TIR'!$C$14),'Ejercicio 3 - TIR'!$C$14+SQRT(('Ejercicio 3 - TIR'!$E$14-'Ejercicio 3 - TIR'!$C$14)*('Ejercicio 3 - TIR'!$D$14-'Ejercicio 3 - TIR'!$C$14)*D117),'Ejercicio 3 - TIR'!$E$14-SQRT(('Ejercicio 3 - TIR'!$E$14-'Ejercicio 3 - TIR'!$C$14)*('Ejercicio 3 - TIR'!$E$14-'Ejercicio 3 - TIR'!$D$14)*(1-D117)))</f>
        <v>33185.0752555573</v>
      </c>
      <c r="F117" s="17">
        <f ca="1" t="shared" si="861"/>
        <v>0.745594962860275</v>
      </c>
      <c r="G117" s="18">
        <f ca="1">IF(F117&lt;=('Ejercicio 3 - TIR'!$D$18-'Ejercicio 3 - TIR'!$C$18)/('Ejercicio 3 - TIR'!$E$18-'Ejercicio 3 - TIR'!$C$18),'Ejercicio 3 - TIR'!$C$18+SQRT(('Ejercicio 3 - TIR'!$E$18-'Ejercicio 3 - TIR'!$C$18)*('Ejercicio 3 - TIR'!$D$18-'Ejercicio 3 - TIR'!$C$18)*F117),'Ejercicio 3 - TIR'!$E$18-SQRT(('Ejercicio 3 - TIR'!$E$18-'Ejercicio 3 - TIR'!$C$18)*('Ejercicio 3 - TIR'!$E$18-'Ejercicio 3 - TIR'!$D$18)*(1-F117)))</f>
        <v>40631.8908226237</v>
      </c>
      <c r="H117" s="17">
        <f ca="1" t="shared" ref="H117:L117" si="862">RAND()</f>
        <v>0.928647633786755</v>
      </c>
      <c r="I117" s="18">
        <f ca="1">IF(H117&lt;=('Ejercicio 3 - TIR'!$D$18-'Ejercicio 3 - TIR'!$C$18)/('Ejercicio 3 - TIR'!$E$18-'Ejercicio 3 - TIR'!$C$18),'Ejercicio 3 - TIR'!$C$18+SQRT(('Ejercicio 3 - TIR'!$E$18-'Ejercicio 3 - TIR'!$C$18)*('Ejercicio 3 - TIR'!$D$18-'Ejercicio 3 - TIR'!$C$18)*H117),'Ejercicio 3 - TIR'!$E$18-SQRT(('Ejercicio 3 - TIR'!$E$18-'Ejercicio 3 - TIR'!$C$18)*('Ejercicio 3 - TIR'!$E$18-'Ejercicio 3 - TIR'!$D$18)*(1-H117)))</f>
        <v>42686.6847456532</v>
      </c>
      <c r="J117" s="17">
        <f ca="1" t="shared" si="862"/>
        <v>0.683216322427003</v>
      </c>
      <c r="K117" s="18">
        <f ca="1">IF(J117&lt;=('Ejercicio 3 - TIR'!$D$18-'Ejercicio 3 - TIR'!$C$18)/('Ejercicio 3 - TIR'!$E$18-'Ejercicio 3 - TIR'!$C$18),'Ejercicio 3 - TIR'!$C$18+SQRT(('Ejercicio 3 - TIR'!$E$18-'Ejercicio 3 - TIR'!$C$18)*('Ejercicio 3 - TIR'!$D$18-'Ejercicio 3 - TIR'!$C$18)*J117),'Ejercicio 3 - TIR'!$E$18-SQRT(('Ejercicio 3 - TIR'!$E$18-'Ejercicio 3 - TIR'!$C$18)*('Ejercicio 3 - TIR'!$E$18-'Ejercicio 3 - TIR'!$D$18)*(1-J117)))</f>
        <v>40125.7025308282</v>
      </c>
      <c r="L117" s="17">
        <f ca="1" t="shared" si="862"/>
        <v>0.456405557727111</v>
      </c>
      <c r="M117" s="18">
        <f ca="1">IF(L117&lt;=('Ejercicio 3 - TIR'!$D$18-'Ejercicio 3 - TIR'!$C$18)/('Ejercicio 3 - TIR'!$E$18-'Ejercicio 3 - TIR'!$C$18),'Ejercicio 3 - TIR'!$C$18+SQRT(('Ejercicio 3 - TIR'!$E$18-'Ejercicio 3 - TIR'!$C$18)*('Ejercicio 3 - TIR'!$D$18-'Ejercicio 3 - TIR'!$C$18)*L117),'Ejercicio 3 - TIR'!$E$18-SQRT(('Ejercicio 3 - TIR'!$E$18-'Ejercicio 3 - TIR'!$C$18)*('Ejercicio 3 - TIR'!$E$18-'Ejercicio 3 - TIR'!$D$18)*(1-L117)))</f>
        <v>38274.1062151187</v>
      </c>
      <c r="N117" s="17">
        <f ca="1" t="shared" ref="N117:R117" si="863">RAND()</f>
        <v>0.994130109123438</v>
      </c>
      <c r="O117" s="18">
        <f ca="1">IF(N117&lt;=('Ejercicio 3 - TIR'!$D$18-'Ejercicio 3 - TIR'!$C$18)/('Ejercicio 3 - TIR'!$E$18-'Ejercicio 3 - TIR'!$C$18),'Ejercicio 3 - TIR'!$C$18+SQRT(('Ejercicio 3 - TIR'!$E$18-'Ejercicio 3 - TIR'!$C$18)*('Ejercicio 3 - TIR'!$D$18-'Ejercicio 3 - TIR'!$C$18)*N117),'Ejercicio 3 - TIR'!$E$18-SQRT(('Ejercicio 3 - TIR'!$E$18-'Ejercicio 3 - TIR'!$C$18)*('Ejercicio 3 - TIR'!$E$18-'Ejercicio 3 - TIR'!$D$18)*(1-N117)))</f>
        <v>44336.492791492</v>
      </c>
      <c r="P117" s="17">
        <f ca="1" t="shared" si="863"/>
        <v>0.747981155685237</v>
      </c>
      <c r="Q117" s="19">
        <f ca="1">IF(P117&lt;=('Ejercicio 3 - TIR'!$D$22-'Ejercicio 3 - TIR'!$C$22)/('Ejercicio 3 - TIR'!$E$22-'Ejercicio 3 - TIR'!$C$22),'Ejercicio 3 - TIR'!$C$22+SQRT(('Ejercicio 3 - TIR'!$E$22-'Ejercicio 3 - TIR'!$C$22)*('Ejercicio 3 - TIR'!$D$22-'Ejercicio 3 - TIR'!$C$22)*P117),'Ejercicio 3 - TIR'!$E$22-SQRT(('Ejercicio 3 - TIR'!$E$22-'Ejercicio 3 - TIR'!$C$22)*('Ejercicio 3 - TIR'!$E$22-'Ejercicio 3 - TIR'!$D$22)*(1-P117)))</f>
        <v>0.158701316478088</v>
      </c>
      <c r="R117" s="17">
        <f ca="1" t="shared" si="863"/>
        <v>0.839455074975269</v>
      </c>
      <c r="S117" s="19">
        <f ca="1">IF(R117&lt;=('Ejercicio 3 - TIR'!$D$23-'Ejercicio 3 - TIR'!$C$23)/('Ejercicio 3 - TIR'!$E$23-'Ejercicio 3 - TIR'!$C$23),'Ejercicio 3 - TIR'!$C$23+SQRT(('Ejercicio 3 - TIR'!$E$23-'Ejercicio 3 - TIR'!$C$23)*('Ejercicio 3 - TIR'!$D$23-'Ejercicio 3 - TIR'!$C$23)*R117),'Ejercicio 3 - TIR'!$E$23-SQRT(('Ejercicio 3 - TIR'!$E$23-'Ejercicio 3 - TIR'!$C$23)*('Ejercicio 3 - TIR'!$E$23-'Ejercicio 3 - TIR'!$D$23)*(1-R117)))</f>
        <v>0.163000562802124</v>
      </c>
      <c r="T117" s="17">
        <f ca="1" t="shared" ref="T117:X117" si="864">RAND()</f>
        <v>0.871859721092951</v>
      </c>
      <c r="U117" s="19">
        <f ca="1">IF(T117&lt;=('Ejercicio 3 - TIR'!$D$24-'Ejercicio 3 - TIR'!$C$24)/('Ejercicio 3 - TIR'!$E$24-'Ejercicio 3 - TIR'!$C$24),'Ejercicio 3 - TIR'!$C$24+SQRT(('Ejercicio 3 - TIR'!$E$24-'Ejercicio 3 - TIR'!$C$24)*('Ejercicio 3 - TIR'!$D$24-'Ejercicio 3 - TIR'!$C$24)*T117),'Ejercicio 3 - TIR'!$E$24-SQRT(('Ejercicio 3 - TIR'!$E$24-'Ejercicio 3 - TIR'!$C$24)*('Ejercicio 3 - TIR'!$E$24-'Ejercicio 3 - TIR'!$D$24)*(1-T117)))</f>
        <v>0.201058173769677</v>
      </c>
      <c r="V117" s="17">
        <f ca="1" t="shared" si="864"/>
        <v>0.842197757884062</v>
      </c>
      <c r="W117" s="19">
        <f ca="1">IF(V117&lt;=('Ejercicio 3 - TIR'!$D$25-'Ejercicio 3 - TIR'!$C$25)/('Ejercicio 3 - TIR'!$E$25-'Ejercicio 3 - TIR'!$C$25),'Ejercicio 3 - TIR'!$C$25+SQRT(('Ejercicio 3 - TIR'!$E$25-'Ejercicio 3 - TIR'!$C$25)*('Ejercicio 3 - TIR'!$D$25-'Ejercicio 3 - TIR'!$C$25)*V117),'Ejercicio 3 - TIR'!$E$25-SQRT(('Ejercicio 3 - TIR'!$E$25-'Ejercicio 3 - TIR'!$C$25)*('Ejercicio 3 - TIR'!$E$25-'Ejercicio 3 - TIR'!$D$25)*(1-V117)))</f>
        <v>0.226498769236362</v>
      </c>
      <c r="X117" s="17">
        <f ca="1" t="shared" si="864"/>
        <v>0.215842331614848</v>
      </c>
      <c r="Y117" s="19">
        <f ca="1">IF(X117&lt;=('Ejercicio 3 - TIR'!$D$26-'Ejercicio 3 - TIR'!$C$26)/('Ejercicio 3 - TIR'!$E$26-'Ejercicio 3 - TIR'!$C$26),'Ejercicio 3 - TIR'!$C$26+SQRT(('Ejercicio 3 - TIR'!$E$26-'Ejercicio 3 - TIR'!$C$26)*('Ejercicio 3 - TIR'!$D$26-'Ejercicio 3 - TIR'!$C$26)*X117),'Ejercicio 3 - TIR'!$E$26-SQRT(('Ejercicio 3 - TIR'!$E$26-'Ejercicio 3 - TIR'!$C$26)*('Ejercicio 3 - TIR'!$E$26-'Ejercicio 3 - TIR'!$D$26)*(1-X117)))</f>
        <v>0.214140718617309</v>
      </c>
      <c r="Z117" s="17">
        <f ca="1" t="shared" si="480"/>
        <v>1.15870131647809</v>
      </c>
      <c r="AA117" s="17">
        <f ca="1" t="shared" si="481"/>
        <v>1.34757028318358</v>
      </c>
      <c r="AB117" s="17">
        <f ca="1" t="shared" si="482"/>
        <v>1.61851030334676</v>
      </c>
      <c r="AC117" s="17">
        <f ca="1" t="shared" si="483"/>
        <v>1.98510089505117</v>
      </c>
      <c r="AD117" s="17">
        <f ca="1" t="shared" si="484"/>
        <v>2.41019182724529</v>
      </c>
      <c r="AE117" s="16">
        <f ca="1" t="shared" si="485"/>
        <v>5266.51513048135</v>
      </c>
      <c r="AF117" s="16">
        <f ca="1" t="shared" si="486"/>
        <v>6124.96006075572</v>
      </c>
      <c r="AG117" s="16">
        <f ca="1" t="shared" si="487"/>
        <v>7356.43334498348</v>
      </c>
      <c r="AH117" s="16">
        <f ca="1" t="shared" si="488"/>
        <v>9022.65644359157</v>
      </c>
      <c r="AI117" s="16">
        <f ca="1" t="shared" si="489"/>
        <v>10954.7745782594</v>
      </c>
      <c r="AJ117" s="18">
        <f ca="1" t="shared" si="490"/>
        <v>47080.225387168</v>
      </c>
      <c r="AK117" s="18">
        <f ca="1" t="shared" si="491"/>
        <v>57523.3078508681</v>
      </c>
      <c r="AL117" s="18">
        <f ca="1" t="shared" si="492"/>
        <v>64943.8629751724</v>
      </c>
      <c r="AM117" s="18">
        <f ca="1" t="shared" si="493"/>
        <v>75977.9625049156</v>
      </c>
      <c r="AN117" s="18">
        <f ca="1" t="shared" si="494"/>
        <v>106859.452574774</v>
      </c>
      <c r="AO117" s="18">
        <f ca="1">C117/'Ejercicio 3 - TIR'!$D$7</f>
        <v>14715.6942481851</v>
      </c>
      <c r="AP117" s="18">
        <f ca="1" t="shared" si="495"/>
        <v>32364.5311389829</v>
      </c>
      <c r="AQ117" s="18">
        <f ca="1" t="shared" si="496"/>
        <v>42807.613602683</v>
      </c>
      <c r="AR117" s="18">
        <f ca="1" t="shared" si="497"/>
        <v>50228.1687269874</v>
      </c>
      <c r="AS117" s="18">
        <f ca="1" t="shared" si="498"/>
        <v>61262.2682567306</v>
      </c>
      <c r="AT117" s="18">
        <f ca="1" t="shared" si="499"/>
        <v>92143.7583265885</v>
      </c>
      <c r="AU117" s="18">
        <f ca="1">AP117*'Ejercicio 3 - TIR'!$D$5</f>
        <v>16182.2655694915</v>
      </c>
      <c r="AV117" s="18">
        <f ca="1">AQ117*'Ejercicio 3 - TIR'!$D$5</f>
        <v>21403.8068013415</v>
      </c>
      <c r="AW117" s="18">
        <f ca="1">AR117*'Ejercicio 3 - TIR'!$D$5</f>
        <v>25114.0843634937</v>
      </c>
      <c r="AX117" s="18">
        <f ca="1">AS117*'Ejercicio 3 - TIR'!$D$5</f>
        <v>30631.1341283653</v>
      </c>
      <c r="AY117" s="18">
        <f ca="1">AT117*'Ejercicio 3 - TIR'!$D$5</f>
        <v>46071.8791632942</v>
      </c>
      <c r="AZ117" s="18">
        <f ca="1" t="shared" ref="AZ117:BD117" si="865">AJ117-AU117-AE117</f>
        <v>25631.4446871952</v>
      </c>
      <c r="BA117" s="18">
        <f ca="1" t="shared" si="865"/>
        <v>29994.5409887709</v>
      </c>
      <c r="BB117" s="18">
        <f ca="1" t="shared" si="865"/>
        <v>32473.3452666953</v>
      </c>
      <c r="BC117" s="18">
        <f ca="1" t="shared" si="865"/>
        <v>36324.1719329588</v>
      </c>
      <c r="BD117" s="18">
        <f ca="1" t="shared" si="865"/>
        <v>49832.7988332199</v>
      </c>
      <c r="BE117" s="18">
        <f ca="1" t="shared" ref="BE117:BI117" si="866">AZ117/Z117</f>
        <v>22120.8384962423</v>
      </c>
      <c r="BF117" s="18">
        <f ca="1" t="shared" si="866"/>
        <v>22258.238670795</v>
      </c>
      <c r="BG117" s="18">
        <f ca="1" t="shared" si="866"/>
        <v>20063.7247718145</v>
      </c>
      <c r="BH117" s="18">
        <f ca="1" t="shared" si="866"/>
        <v>18298.400863913</v>
      </c>
      <c r="BI117" s="18">
        <f ca="1" t="shared" si="866"/>
        <v>20675.8641656237</v>
      </c>
      <c r="BJ117" s="18">
        <f ca="1" t="shared" si="502"/>
        <v>79982.3971674639</v>
      </c>
      <c r="BK117" s="18">
        <f ca="1" t="shared" si="503"/>
        <v>35467.6460092161</v>
      </c>
      <c r="BL117" s="18">
        <f ca="1" t="shared" si="504"/>
        <v>115450.04317668</v>
      </c>
      <c r="BM117" s="18">
        <f ca="1">BK117*'Ejercicio 3 - TIR'!$D$5</f>
        <v>17733.8230046081</v>
      </c>
      <c r="BN117" s="18">
        <f ca="1" t="shared" si="505"/>
        <v>97716.220172072</v>
      </c>
      <c r="BO117" s="18">
        <f ca="1" t="shared" si="506"/>
        <v>40542.9223796498</v>
      </c>
      <c r="BP117" s="18">
        <f ca="1" t="shared" si="507"/>
        <v>-106763.546496483</v>
      </c>
      <c r="BQ117" s="18">
        <f ca="1" t="shared" ref="BQ117:BT117" si="867">BE117</f>
        <v>22120.8384962423</v>
      </c>
      <c r="BR117" s="18">
        <f ca="1" t="shared" si="867"/>
        <v>22258.238670795</v>
      </c>
      <c r="BS117" s="18">
        <f ca="1" t="shared" si="867"/>
        <v>20063.7247718145</v>
      </c>
      <c r="BT117" s="18">
        <f ca="1" t="shared" si="867"/>
        <v>18298.400863913</v>
      </c>
      <c r="BU117" s="18">
        <f ca="1" t="shared" si="509"/>
        <v>61218.7865452735</v>
      </c>
      <c r="BV117" s="20">
        <f ca="1" t="shared" si="510"/>
        <v>9.1568531159413</v>
      </c>
    </row>
    <row r="118" ht="15" customHeight="1" spans="1:74">
      <c r="A118" s="16">
        <v>117</v>
      </c>
      <c r="B118" s="17">
        <f ca="1" t="shared" ref="B118:F118" si="868">RAND()</f>
        <v>0.820651321076061</v>
      </c>
      <c r="C118" s="18">
        <f ca="1">IF(B118&lt;=('Ejercicio 3 - TIR'!$D$13-'Ejercicio 3 - TIR'!$C$13)/('Ejercicio 3 - TIR'!$E$13-'Ejercicio 3 - TIR'!$C$13),'Ejercicio 3 - TIR'!$C$13+SQRT(('Ejercicio 3 - TIR'!$E$13-'Ejercicio 3 - TIR'!$C$13)*('Ejercicio 3 - TIR'!$D$13-'Ejercicio 3 - TIR'!$C$13)*B118),'Ejercicio 3 - TIR'!$E$13-SQRT(('Ejercicio 3 - TIR'!$E$13-'Ejercicio 3 - TIR'!$C$13)*('Ejercicio 3 - TIR'!$E$13-'Ejercicio 3 - TIR'!$D$13)*(1-B118)))</f>
        <v>85329.6757122166</v>
      </c>
      <c r="D118" s="17">
        <f ca="1" t="shared" si="868"/>
        <v>0.893559488086856</v>
      </c>
      <c r="E118" s="18">
        <f ca="1">IF(D118&lt;=('Ejercicio 3 - TIR'!$D$14-'Ejercicio 3 - TIR'!$C$14)/('Ejercicio 3 - TIR'!$E$14-'Ejercicio 3 - TIR'!$C$14),'Ejercicio 3 - TIR'!$C$14+SQRT(('Ejercicio 3 - TIR'!$E$14-'Ejercicio 3 - TIR'!$C$14)*('Ejercicio 3 - TIR'!$D$14-'Ejercicio 3 - TIR'!$C$14)*D118),'Ejercicio 3 - TIR'!$E$14-SQRT(('Ejercicio 3 - TIR'!$E$14-'Ejercicio 3 - TIR'!$C$14)*('Ejercicio 3 - TIR'!$E$14-'Ejercicio 3 - TIR'!$D$14)*(1-D118)))</f>
        <v>36004.2426516402</v>
      </c>
      <c r="F118" s="17">
        <f ca="1" t="shared" si="868"/>
        <v>0.297478731465868</v>
      </c>
      <c r="G118" s="18">
        <f ca="1">IF(F118&lt;=('Ejercicio 3 - TIR'!$D$18-'Ejercicio 3 - TIR'!$C$18)/('Ejercicio 3 - TIR'!$E$18-'Ejercicio 3 - TIR'!$C$18),'Ejercicio 3 - TIR'!$C$18+SQRT(('Ejercicio 3 - TIR'!$E$18-'Ejercicio 3 - TIR'!$C$18)*('Ejercicio 3 - TIR'!$D$18-'Ejercicio 3 - TIR'!$C$18)*F118),'Ejercicio 3 - TIR'!$E$18-SQRT(('Ejercicio 3 - TIR'!$E$18-'Ejercicio 3 - TIR'!$C$18)*('Ejercicio 3 - TIR'!$E$18-'Ejercicio 3 - TIR'!$D$18)*(1-F118)))</f>
        <v>36679.9558172102</v>
      </c>
      <c r="H118" s="17">
        <f ca="1" t="shared" ref="H118:L118" si="869">RAND()</f>
        <v>0.702600243089483</v>
      </c>
      <c r="I118" s="18">
        <f ca="1">IF(H118&lt;=('Ejercicio 3 - TIR'!$D$18-'Ejercicio 3 - TIR'!$C$18)/('Ejercicio 3 - TIR'!$E$18-'Ejercicio 3 - TIR'!$C$18),'Ejercicio 3 - TIR'!$C$18+SQRT(('Ejercicio 3 - TIR'!$E$18-'Ejercicio 3 - TIR'!$C$18)*('Ejercicio 3 - TIR'!$D$18-'Ejercicio 3 - TIR'!$C$18)*H118),'Ejercicio 3 - TIR'!$E$18-SQRT(('Ejercicio 3 - TIR'!$E$18-'Ejercicio 3 - TIR'!$C$18)*('Ejercicio 3 - TIR'!$E$18-'Ejercicio 3 - TIR'!$D$18)*(1-H118)))</f>
        <v>40277.1849741612</v>
      </c>
      <c r="J118" s="17">
        <f ca="1" t="shared" si="869"/>
        <v>0.0502604591723621</v>
      </c>
      <c r="K118" s="18">
        <f ca="1">IF(J118&lt;=('Ejercicio 3 - TIR'!$D$18-'Ejercicio 3 - TIR'!$C$18)/('Ejercicio 3 - TIR'!$E$18-'Ejercicio 3 - TIR'!$C$18),'Ejercicio 3 - TIR'!$C$18+SQRT(('Ejercicio 3 - TIR'!$E$18-'Ejercicio 3 - TIR'!$C$18)*('Ejercicio 3 - TIR'!$D$18-'Ejercicio 3 - TIR'!$C$18)*J118),'Ejercicio 3 - TIR'!$E$18-SQRT(('Ejercicio 3 - TIR'!$E$18-'Ejercicio 3 - TIR'!$C$18)*('Ejercicio 3 - TIR'!$E$18-'Ejercicio 3 - TIR'!$D$18)*(1-J118)))</f>
        <v>32745.7364906076</v>
      </c>
      <c r="L118" s="17">
        <f ca="1" t="shared" si="869"/>
        <v>0.829549197249177</v>
      </c>
      <c r="M118" s="18">
        <f ca="1">IF(L118&lt;=('Ejercicio 3 - TIR'!$D$18-'Ejercicio 3 - TIR'!$C$18)/('Ejercicio 3 - TIR'!$E$18-'Ejercicio 3 - TIR'!$C$18),'Ejercicio 3 - TIR'!$C$18+SQRT(('Ejercicio 3 - TIR'!$E$18-'Ejercicio 3 - TIR'!$C$18)*('Ejercicio 3 - TIR'!$D$18-'Ejercicio 3 - TIR'!$C$18)*L118),'Ejercicio 3 - TIR'!$E$18-SQRT(('Ejercicio 3 - TIR'!$E$18-'Ejercicio 3 - TIR'!$C$18)*('Ejercicio 3 - TIR'!$E$18-'Ejercicio 3 - TIR'!$D$18)*(1-L118)))</f>
        <v>41424.5545443523</v>
      </c>
      <c r="N118" s="17">
        <f ca="1" t="shared" ref="N118:R118" si="870">RAND()</f>
        <v>0.898631918171483</v>
      </c>
      <c r="O118" s="18">
        <f ca="1">IF(N118&lt;=('Ejercicio 3 - TIR'!$D$18-'Ejercicio 3 - TIR'!$C$18)/('Ejercicio 3 - TIR'!$E$18-'Ejercicio 3 - TIR'!$C$18),'Ejercicio 3 - TIR'!$C$18+SQRT(('Ejercicio 3 - TIR'!$E$18-'Ejercicio 3 - TIR'!$C$18)*('Ejercicio 3 - TIR'!$D$18-'Ejercicio 3 - TIR'!$C$18)*N118),'Ejercicio 3 - TIR'!$E$18-SQRT(('Ejercicio 3 - TIR'!$E$18-'Ejercicio 3 - TIR'!$C$18)*('Ejercicio 3 - TIR'!$E$18-'Ejercicio 3 - TIR'!$D$18)*(1-N118)))</f>
        <v>42242.7176174467</v>
      </c>
      <c r="P118" s="17">
        <f ca="1" t="shared" si="870"/>
        <v>0.802414854039684</v>
      </c>
      <c r="Q118" s="19">
        <f ca="1">IF(P118&lt;=('Ejercicio 3 - TIR'!$D$22-'Ejercicio 3 - TIR'!$C$22)/('Ejercicio 3 - TIR'!$E$22-'Ejercicio 3 - TIR'!$C$22),'Ejercicio 3 - TIR'!$C$22+SQRT(('Ejercicio 3 - TIR'!$E$22-'Ejercicio 3 - TIR'!$C$22)*('Ejercicio 3 - TIR'!$D$22-'Ejercicio 3 - TIR'!$C$22)*P118),'Ejercicio 3 - TIR'!$E$22-SQRT(('Ejercicio 3 - TIR'!$E$22-'Ejercicio 3 - TIR'!$C$22)*('Ejercicio 3 - TIR'!$E$22-'Ejercicio 3 - TIR'!$D$22)*(1-P118)))</f>
        <v>0.161141228493654</v>
      </c>
      <c r="R118" s="17">
        <f ca="1" t="shared" si="870"/>
        <v>0.710054222235453</v>
      </c>
      <c r="S118" s="19">
        <f ca="1">IF(R118&lt;=('Ejercicio 3 - TIR'!$D$23-'Ejercicio 3 - TIR'!$C$23)/('Ejercicio 3 - TIR'!$E$23-'Ejercicio 3 - TIR'!$C$23),'Ejercicio 3 - TIR'!$C$23+SQRT(('Ejercicio 3 - TIR'!$E$23-'Ejercicio 3 - TIR'!$C$23)*('Ejercicio 3 - TIR'!$D$23-'Ejercicio 3 - TIR'!$C$23)*R118),'Ejercicio 3 - TIR'!$E$23-SQRT(('Ejercicio 3 - TIR'!$E$23-'Ejercicio 3 - TIR'!$C$23)*('Ejercicio 3 - TIR'!$E$23-'Ejercicio 3 - TIR'!$D$23)*(1-R118)))</f>
        <v>0.157154816700753</v>
      </c>
      <c r="T118" s="17">
        <f ca="1" t="shared" ref="T118:X118" si="871">RAND()</f>
        <v>0.457270439151684</v>
      </c>
      <c r="U118" s="19">
        <f ca="1">IF(T118&lt;=('Ejercicio 3 - TIR'!$D$24-'Ejercicio 3 - TIR'!$C$24)/('Ejercicio 3 - TIR'!$E$24-'Ejercicio 3 - TIR'!$C$24),'Ejercicio 3 - TIR'!$C$24+SQRT(('Ejercicio 3 - TIR'!$E$24-'Ejercicio 3 - TIR'!$C$24)*('Ejercicio 3 - TIR'!$D$24-'Ejercicio 3 - TIR'!$C$24)*T118),'Ejercicio 3 - TIR'!$E$24-SQRT(('Ejercicio 3 - TIR'!$E$24-'Ejercicio 3 - TIR'!$C$24)*('Ejercicio 3 - TIR'!$E$24-'Ejercicio 3 - TIR'!$D$24)*(1-T118)))</f>
        <v>0.181017404263245</v>
      </c>
      <c r="V118" s="17">
        <f ca="1" t="shared" si="871"/>
        <v>0.677153103908523</v>
      </c>
      <c r="W118" s="19">
        <f ca="1">IF(V118&lt;=('Ejercicio 3 - TIR'!$D$25-'Ejercicio 3 - TIR'!$C$25)/('Ejercicio 3 - TIR'!$E$25-'Ejercicio 3 - TIR'!$C$25),'Ejercicio 3 - TIR'!$C$25+SQRT(('Ejercicio 3 - TIR'!$E$25-'Ejercicio 3 - TIR'!$C$25)*('Ejercicio 3 - TIR'!$D$25-'Ejercicio 3 - TIR'!$C$25)*V118),'Ejercicio 3 - TIR'!$E$25-SQRT(('Ejercicio 3 - TIR'!$E$25-'Ejercicio 3 - TIR'!$C$25)*('Ejercicio 3 - TIR'!$E$25-'Ejercicio 3 - TIR'!$D$25)*(1-V118)))</f>
        <v>0.216385060816355</v>
      </c>
      <c r="X118" s="17">
        <f ca="1" t="shared" si="871"/>
        <v>0.967696815783632</v>
      </c>
      <c r="Y118" s="19">
        <f ca="1">IF(X118&lt;=('Ejercicio 3 - TIR'!$D$26-'Ejercicio 3 - TIR'!$C$26)/('Ejercicio 3 - TIR'!$E$26-'Ejercicio 3 - TIR'!$C$26),'Ejercicio 3 - TIR'!$C$26+SQRT(('Ejercicio 3 - TIR'!$E$26-'Ejercicio 3 - TIR'!$C$26)*('Ejercicio 3 - TIR'!$D$26-'Ejercicio 3 - TIR'!$C$26)*X118),'Ejercicio 3 - TIR'!$E$26-SQRT(('Ejercicio 3 - TIR'!$E$26-'Ejercicio 3 - TIR'!$C$26)*('Ejercicio 3 - TIR'!$E$26-'Ejercicio 3 - TIR'!$D$26)*(1-X118)))</f>
        <v>0.266792532613389</v>
      </c>
      <c r="Z118" s="17">
        <f ca="1" t="shared" si="480"/>
        <v>1.16114122849365</v>
      </c>
      <c r="AA118" s="17">
        <f ca="1" t="shared" si="481"/>
        <v>1.34362016542126</v>
      </c>
      <c r="AB118" s="17">
        <f ca="1" t="shared" si="482"/>
        <v>1.58683880008157</v>
      </c>
      <c r="AC118" s="17">
        <f ca="1" t="shared" si="483"/>
        <v>1.93020701034297</v>
      </c>
      <c r="AD118" s="17">
        <f ca="1" t="shared" si="484"/>
        <v>2.44517182710049</v>
      </c>
      <c r="AE118" s="16">
        <f ca="1" t="shared" si="485"/>
        <v>5801.76789186891</v>
      </c>
      <c r="AF118" s="16">
        <f ca="1" t="shared" si="486"/>
        <v>6713.54366145588</v>
      </c>
      <c r="AG118" s="16">
        <f ca="1" t="shared" si="487"/>
        <v>7928.81190846059</v>
      </c>
      <c r="AH118" s="16">
        <f ca="1" t="shared" si="488"/>
        <v>9644.48835547427</v>
      </c>
      <c r="AI118" s="16">
        <f ca="1" t="shared" si="489"/>
        <v>12217.5658295916</v>
      </c>
      <c r="AJ118" s="18">
        <f ca="1" t="shared" si="490"/>
        <v>42590.6089586884</v>
      </c>
      <c r="AK118" s="18">
        <f ca="1" t="shared" si="491"/>
        <v>54117.2379376852</v>
      </c>
      <c r="AL118" s="18">
        <f ca="1" t="shared" si="492"/>
        <v>51962.2052005431</v>
      </c>
      <c r="AM118" s="18">
        <f ca="1" t="shared" si="493"/>
        <v>79957.9655818436</v>
      </c>
      <c r="AN118" s="18">
        <f ca="1" t="shared" si="494"/>
        <v>103290.703018342</v>
      </c>
      <c r="AO118" s="18">
        <f ca="1">C118/'Ejercicio 3 - TIR'!$D$7</f>
        <v>17065.9351424433</v>
      </c>
      <c r="AP118" s="18">
        <f ca="1" t="shared" si="495"/>
        <v>25524.6738162451</v>
      </c>
      <c r="AQ118" s="18">
        <f ca="1" t="shared" si="496"/>
        <v>37051.3027952419</v>
      </c>
      <c r="AR118" s="18">
        <f ca="1" t="shared" si="497"/>
        <v>34896.2700580998</v>
      </c>
      <c r="AS118" s="18">
        <f ca="1" t="shared" si="498"/>
        <v>62892.0304394003</v>
      </c>
      <c r="AT118" s="18">
        <f ca="1" t="shared" si="499"/>
        <v>86224.7678758989</v>
      </c>
      <c r="AU118" s="18">
        <f ca="1">AP118*'Ejercicio 3 - TIR'!$D$5</f>
        <v>12762.3369081225</v>
      </c>
      <c r="AV118" s="18">
        <f ca="1">AQ118*'Ejercicio 3 - TIR'!$D$5</f>
        <v>18525.6513976209</v>
      </c>
      <c r="AW118" s="18">
        <f ca="1">AR118*'Ejercicio 3 - TIR'!$D$5</f>
        <v>17448.1350290499</v>
      </c>
      <c r="AX118" s="18">
        <f ca="1">AS118*'Ejercicio 3 - TIR'!$D$5</f>
        <v>31446.0152197002</v>
      </c>
      <c r="AY118" s="18">
        <f ca="1">AT118*'Ejercicio 3 - TIR'!$D$5</f>
        <v>43112.3839379495</v>
      </c>
      <c r="AZ118" s="18">
        <f ca="1" t="shared" ref="AZ118:BD118" si="872">AJ118-AU118-AE118</f>
        <v>24026.5041586969</v>
      </c>
      <c r="BA118" s="18">
        <f ca="1" t="shared" si="872"/>
        <v>28878.0428786084</v>
      </c>
      <c r="BB118" s="18">
        <f ca="1" t="shared" si="872"/>
        <v>26585.2582630326</v>
      </c>
      <c r="BC118" s="18">
        <f ca="1" t="shared" si="872"/>
        <v>38867.4620066692</v>
      </c>
      <c r="BD118" s="18">
        <f ca="1" t="shared" si="872"/>
        <v>47960.7532508012</v>
      </c>
      <c r="BE118" s="18">
        <f ca="1" t="shared" ref="BE118:BI118" si="873">AZ118/Z118</f>
        <v>20692.1462860004</v>
      </c>
      <c r="BF118" s="18">
        <f ca="1" t="shared" si="873"/>
        <v>21492.7132100271</v>
      </c>
      <c r="BG118" s="18">
        <f ca="1" t="shared" si="873"/>
        <v>16753.5973166689</v>
      </c>
      <c r="BH118" s="18">
        <f ca="1" t="shared" si="873"/>
        <v>20136.4215332339</v>
      </c>
      <c r="BI118" s="18">
        <f ca="1" t="shared" si="873"/>
        <v>19614.4715554299</v>
      </c>
      <c r="BJ118" s="18">
        <f ca="1" t="shared" si="502"/>
        <v>88036.5597878804</v>
      </c>
      <c r="BK118" s="18">
        <f ca="1" t="shared" si="503"/>
        <v>41729.1438134266</v>
      </c>
      <c r="BL118" s="18">
        <f ca="1" t="shared" si="504"/>
        <v>129765.703601307</v>
      </c>
      <c r="BM118" s="18">
        <f ca="1">BK118*'Ejercicio 3 - TIR'!$D$5</f>
        <v>20864.5719067133</v>
      </c>
      <c r="BN118" s="18">
        <f ca="1" t="shared" si="505"/>
        <v>108901.131694594</v>
      </c>
      <c r="BO118" s="18">
        <f ca="1" t="shared" si="506"/>
        <v>44537.2102228618</v>
      </c>
      <c r="BP118" s="18">
        <f ca="1" t="shared" si="507"/>
        <v>-121333.918363857</v>
      </c>
      <c r="BQ118" s="18">
        <f ca="1" t="shared" ref="BQ118:BT118" si="874">BE118</f>
        <v>20692.1462860004</v>
      </c>
      <c r="BR118" s="18">
        <f ca="1" t="shared" si="874"/>
        <v>21492.7132100271</v>
      </c>
      <c r="BS118" s="18">
        <f ca="1" t="shared" si="874"/>
        <v>16753.5973166689</v>
      </c>
      <c r="BT118" s="18">
        <f ca="1" t="shared" si="874"/>
        <v>20136.4215332339</v>
      </c>
      <c r="BU118" s="18">
        <f ca="1" t="shared" si="509"/>
        <v>64151.6817782917</v>
      </c>
      <c r="BV118" s="20">
        <f ca="1" t="shared" si="510"/>
        <v>4.79355670694224</v>
      </c>
    </row>
    <row r="119" ht="15" customHeight="1" spans="1:74">
      <c r="A119" s="16">
        <v>118</v>
      </c>
      <c r="B119" s="17">
        <f ca="1" t="shared" ref="B119:F119" si="875">RAND()</f>
        <v>0.54486436671143</v>
      </c>
      <c r="C119" s="18">
        <f ca="1">IF(B119&lt;=('Ejercicio 3 - TIR'!$D$13-'Ejercicio 3 - TIR'!$C$13)/('Ejercicio 3 - TIR'!$E$13-'Ejercicio 3 - TIR'!$C$13),'Ejercicio 3 - TIR'!$C$13+SQRT(('Ejercicio 3 - TIR'!$E$13-'Ejercicio 3 - TIR'!$C$13)*('Ejercicio 3 - TIR'!$D$13-'Ejercicio 3 - TIR'!$C$13)*B119),'Ejercicio 3 - TIR'!$E$13-SQRT(('Ejercicio 3 - TIR'!$E$13-'Ejercicio 3 - TIR'!$C$13)*('Ejercicio 3 - TIR'!$E$13-'Ejercicio 3 - TIR'!$D$13)*(1-B119)))</f>
        <v>76629.8746270739</v>
      </c>
      <c r="D119" s="17">
        <f ca="1" t="shared" si="875"/>
        <v>0.878837336051861</v>
      </c>
      <c r="E119" s="18">
        <f ca="1">IF(D119&lt;=('Ejercicio 3 - TIR'!$D$14-'Ejercicio 3 - TIR'!$C$14)/('Ejercicio 3 - TIR'!$E$14-'Ejercicio 3 - TIR'!$C$14),'Ejercicio 3 - TIR'!$C$14+SQRT(('Ejercicio 3 - TIR'!$E$14-'Ejercicio 3 - TIR'!$C$14)*('Ejercicio 3 - TIR'!$D$14-'Ejercicio 3 - TIR'!$C$14)*D119),'Ejercicio 3 - TIR'!$E$14-SQRT(('Ejercicio 3 - TIR'!$E$14-'Ejercicio 3 - TIR'!$C$14)*('Ejercicio 3 - TIR'!$E$14-'Ejercicio 3 - TIR'!$D$14)*(1-D119)))</f>
        <v>35736.8556683803</v>
      </c>
      <c r="F119" s="17">
        <f ca="1" t="shared" si="875"/>
        <v>0.154357712406565</v>
      </c>
      <c r="G119" s="18">
        <f ca="1">IF(F119&lt;=('Ejercicio 3 - TIR'!$D$18-'Ejercicio 3 - TIR'!$C$18)/('Ejercicio 3 - TIR'!$E$18-'Ejercicio 3 - TIR'!$C$18),'Ejercicio 3 - TIR'!$C$18+SQRT(('Ejercicio 3 - TIR'!$E$18-'Ejercicio 3 - TIR'!$C$18)*('Ejercicio 3 - TIR'!$D$18-'Ejercicio 3 - TIR'!$C$18)*F119),'Ejercicio 3 - TIR'!$E$18-SQRT(('Ejercicio 3 - TIR'!$E$18-'Ejercicio 3 - TIR'!$C$18)*('Ejercicio 3 - TIR'!$E$18-'Ejercicio 3 - TIR'!$D$18)*(1-F119)))</f>
        <v>34811.8246914227</v>
      </c>
      <c r="H119" s="17">
        <f ca="1" t="shared" ref="H119:L119" si="876">RAND()</f>
        <v>0.109223313701139</v>
      </c>
      <c r="I119" s="18">
        <f ca="1">IF(H119&lt;=('Ejercicio 3 - TIR'!$D$18-'Ejercicio 3 - TIR'!$C$18)/('Ejercicio 3 - TIR'!$E$18-'Ejercicio 3 - TIR'!$C$18),'Ejercicio 3 - TIR'!$C$18+SQRT(('Ejercicio 3 - TIR'!$E$18-'Ejercicio 3 - TIR'!$C$18)*('Ejercicio 3 - TIR'!$D$18-'Ejercicio 3 - TIR'!$C$18)*H119),'Ejercicio 3 - TIR'!$E$18-SQRT(('Ejercicio 3 - TIR'!$E$18-'Ejercicio 3 - TIR'!$C$18)*('Ejercicio 3 - TIR'!$E$18-'Ejercicio 3 - TIR'!$D$18)*(1-H119)))</f>
        <v>34047.6532775388</v>
      </c>
      <c r="J119" s="17">
        <f ca="1" t="shared" si="876"/>
        <v>0.45411163556329</v>
      </c>
      <c r="K119" s="18">
        <f ca="1">IF(J119&lt;=('Ejercicio 3 - TIR'!$D$18-'Ejercicio 3 - TIR'!$C$18)/('Ejercicio 3 - TIR'!$E$18-'Ejercicio 3 - TIR'!$C$18),'Ejercicio 3 - TIR'!$C$18+SQRT(('Ejercicio 3 - TIR'!$E$18-'Ejercicio 3 - TIR'!$C$18)*('Ejercicio 3 - TIR'!$D$18-'Ejercicio 3 - TIR'!$C$18)*J119),'Ejercicio 3 - TIR'!$E$18-SQRT(('Ejercicio 3 - TIR'!$E$18-'Ejercicio 3 - TIR'!$C$18)*('Ejercicio 3 - TIR'!$E$18-'Ejercicio 3 - TIR'!$D$18)*(1-J119)))</f>
        <v>38253.2869412431</v>
      </c>
      <c r="L119" s="17">
        <f ca="1" t="shared" si="876"/>
        <v>0.602087503428575</v>
      </c>
      <c r="M119" s="18">
        <f ca="1">IF(L119&lt;=('Ejercicio 3 - TIR'!$D$18-'Ejercicio 3 - TIR'!$C$18)/('Ejercicio 3 - TIR'!$E$18-'Ejercicio 3 - TIR'!$C$18),'Ejercicio 3 - TIR'!$C$18+SQRT(('Ejercicio 3 - TIR'!$E$18-'Ejercicio 3 - TIR'!$C$18)*('Ejercicio 3 - TIR'!$D$18-'Ejercicio 3 - TIR'!$C$18)*L119),'Ejercicio 3 - TIR'!$E$18-SQRT(('Ejercicio 3 - TIR'!$E$18-'Ejercicio 3 - TIR'!$C$18)*('Ejercicio 3 - TIR'!$E$18-'Ejercicio 3 - TIR'!$D$18)*(1-L119)))</f>
        <v>39503.3218147281</v>
      </c>
      <c r="N119" s="17">
        <f ca="1" t="shared" ref="N119:R119" si="877">RAND()</f>
        <v>0.424443180996392</v>
      </c>
      <c r="O119" s="18">
        <f ca="1">IF(N119&lt;=('Ejercicio 3 - TIR'!$D$18-'Ejercicio 3 - TIR'!$C$18)/('Ejercicio 3 - TIR'!$E$18-'Ejercicio 3 - TIR'!$C$18),'Ejercicio 3 - TIR'!$C$18+SQRT(('Ejercicio 3 - TIR'!$E$18-'Ejercicio 3 - TIR'!$C$18)*('Ejercicio 3 - TIR'!$D$18-'Ejercicio 3 - TIR'!$C$18)*N119),'Ejercicio 3 - TIR'!$E$18-SQRT(('Ejercicio 3 - TIR'!$E$18-'Ejercicio 3 - TIR'!$C$18)*('Ejercicio 3 - TIR'!$E$18-'Ejercicio 3 - TIR'!$D$18)*(1-N119)))</f>
        <v>37979.127593256</v>
      </c>
      <c r="P119" s="17">
        <f ca="1" t="shared" si="877"/>
        <v>0.170459898516212</v>
      </c>
      <c r="Q119" s="19">
        <f ca="1">IF(P119&lt;=('Ejercicio 3 - TIR'!$D$22-'Ejercicio 3 - TIR'!$C$22)/('Ejercicio 3 - TIR'!$E$22-'Ejercicio 3 - TIR'!$C$22),'Ejercicio 3 - TIR'!$C$22+SQRT(('Ejercicio 3 - TIR'!$E$22-'Ejercicio 3 - TIR'!$C$22)*('Ejercicio 3 - TIR'!$D$22-'Ejercicio 3 - TIR'!$C$22)*P119),'Ejercicio 3 - TIR'!$E$22-SQRT(('Ejercicio 3 - TIR'!$E$22-'Ejercicio 3 - TIR'!$C$22)*('Ejercicio 3 - TIR'!$E$22-'Ejercicio 3 - TIR'!$D$22)*(1-P119)))</f>
        <v>0.137516501286763</v>
      </c>
      <c r="R119" s="17">
        <f ca="1" t="shared" si="877"/>
        <v>0.706040984214189</v>
      </c>
      <c r="S119" s="19">
        <f ca="1">IF(R119&lt;=('Ejercicio 3 - TIR'!$D$23-'Ejercicio 3 - TIR'!$C$23)/('Ejercicio 3 - TIR'!$E$23-'Ejercicio 3 - TIR'!$C$23),'Ejercicio 3 - TIR'!$C$23+SQRT(('Ejercicio 3 - TIR'!$E$23-'Ejercicio 3 - TIR'!$C$23)*('Ejercicio 3 - TIR'!$D$23-'Ejercicio 3 - TIR'!$C$23)*R119),'Ejercicio 3 - TIR'!$E$23-SQRT(('Ejercicio 3 - TIR'!$E$23-'Ejercicio 3 - TIR'!$C$23)*('Ejercicio 3 - TIR'!$E$23-'Ejercicio 3 - TIR'!$D$23)*(1-R119)))</f>
        <v>0.156997256067711</v>
      </c>
      <c r="T119" s="17">
        <f ca="1" t="shared" ref="T119:X119" si="878">RAND()</f>
        <v>0.450726297097869</v>
      </c>
      <c r="U119" s="19">
        <f ca="1">IF(T119&lt;=('Ejercicio 3 - TIR'!$D$24-'Ejercicio 3 - TIR'!$C$24)/('Ejercicio 3 - TIR'!$E$24-'Ejercicio 3 - TIR'!$C$24),'Ejercicio 3 - TIR'!$C$24+SQRT(('Ejercicio 3 - TIR'!$E$24-'Ejercicio 3 - TIR'!$C$24)*('Ejercicio 3 - TIR'!$D$24-'Ejercicio 3 - TIR'!$C$24)*T119),'Ejercicio 3 - TIR'!$E$24-SQRT(('Ejercicio 3 - TIR'!$E$24-'Ejercicio 3 - TIR'!$C$24)*('Ejercicio 3 - TIR'!$E$24-'Ejercicio 3 - TIR'!$D$24)*(1-T119)))</f>
        <v>0.180783085688367</v>
      </c>
      <c r="V119" s="17">
        <f ca="1" t="shared" si="878"/>
        <v>0.953469522861832</v>
      </c>
      <c r="W119" s="19">
        <f ca="1">IF(V119&lt;=('Ejercicio 3 - TIR'!$D$25-'Ejercicio 3 - TIR'!$C$25)/('Ejercicio 3 - TIR'!$E$25-'Ejercicio 3 - TIR'!$C$25),'Ejercicio 3 - TIR'!$C$25+SQRT(('Ejercicio 3 - TIR'!$E$25-'Ejercicio 3 - TIR'!$C$25)*('Ejercicio 3 - TIR'!$D$25-'Ejercicio 3 - TIR'!$C$25)*V119),'Ejercicio 3 - TIR'!$E$25-SQRT(('Ejercicio 3 - TIR'!$E$25-'Ejercicio 3 - TIR'!$C$25)*('Ejercicio 3 - TIR'!$E$25-'Ejercicio 3 - TIR'!$D$25)*(1-V119)))</f>
        <v>0.237238469136362</v>
      </c>
      <c r="X119" s="17">
        <f ca="1" t="shared" si="878"/>
        <v>0.916579365944153</v>
      </c>
      <c r="Y119" s="19">
        <f ca="1">IF(X119&lt;=('Ejercicio 3 - TIR'!$D$26-'Ejercicio 3 - TIR'!$C$26)/('Ejercicio 3 - TIR'!$E$26-'Ejercicio 3 - TIR'!$C$26),'Ejercicio 3 - TIR'!$C$26+SQRT(('Ejercicio 3 - TIR'!$E$26-'Ejercicio 3 - TIR'!$C$26)*('Ejercicio 3 - TIR'!$D$26-'Ejercicio 3 - TIR'!$C$26)*X119),'Ejercicio 3 - TIR'!$E$26-SQRT(('Ejercicio 3 - TIR'!$E$26-'Ejercicio 3 - TIR'!$C$26)*('Ejercicio 3 - TIR'!$E$26-'Ejercicio 3 - TIR'!$D$26)*(1-X119)))</f>
        <v>0.258775687905103</v>
      </c>
      <c r="Z119" s="17">
        <f ca="1" t="shared" si="480"/>
        <v>1.13751650128676</v>
      </c>
      <c r="AA119" s="17">
        <f ca="1" t="shared" si="481"/>
        <v>1.31610347072053</v>
      </c>
      <c r="AB119" s="17">
        <f ca="1" t="shared" si="482"/>
        <v>1.55403271724255</v>
      </c>
      <c r="AC119" s="17">
        <f ca="1" t="shared" si="483"/>
        <v>1.922709060069</v>
      </c>
      <c r="AD119" s="17">
        <f ca="1" t="shared" si="484"/>
        <v>2.42025941972973</v>
      </c>
      <c r="AE119" s="16">
        <f ca="1" t="shared" si="485"/>
        <v>4914.4073585057</v>
      </c>
      <c r="AF119" s="16">
        <f ca="1" t="shared" si="486"/>
        <v>5685.95582899006</v>
      </c>
      <c r="AG119" s="16">
        <f ca="1" t="shared" si="487"/>
        <v>6713.88046884264</v>
      </c>
      <c r="AH119" s="16">
        <f ca="1" t="shared" si="488"/>
        <v>8306.67119323539</v>
      </c>
      <c r="AI119" s="16">
        <f ca="1" t="shared" si="489"/>
        <v>10456.2357454664</v>
      </c>
      <c r="AJ119" s="18">
        <f ca="1" t="shared" si="490"/>
        <v>39599.0250263953</v>
      </c>
      <c r="AK119" s="18">
        <f ca="1" t="shared" si="491"/>
        <v>44810.234648458</v>
      </c>
      <c r="AL119" s="18">
        <f ca="1" t="shared" si="492"/>
        <v>59446.8594487591</v>
      </c>
      <c r="AM119" s="18">
        <f ca="1" t="shared" si="493"/>
        <v>75953.394755999</v>
      </c>
      <c r="AN119" s="18">
        <f ca="1" t="shared" si="494"/>
        <v>91919.341310695</v>
      </c>
      <c r="AO119" s="18">
        <f ca="1">C119/'Ejercicio 3 - TIR'!$D$7</f>
        <v>15325.9749254148</v>
      </c>
      <c r="AP119" s="18">
        <f ca="1" t="shared" si="495"/>
        <v>24273.0501009805</v>
      </c>
      <c r="AQ119" s="18">
        <f ca="1" t="shared" si="496"/>
        <v>29484.2597230432</v>
      </c>
      <c r="AR119" s="18">
        <f ca="1" t="shared" si="497"/>
        <v>44120.8845233443</v>
      </c>
      <c r="AS119" s="18">
        <f ca="1" t="shared" si="498"/>
        <v>60627.4198305842</v>
      </c>
      <c r="AT119" s="18">
        <f ca="1" t="shared" si="499"/>
        <v>76593.3663852803</v>
      </c>
      <c r="AU119" s="18">
        <f ca="1">AP119*'Ejercicio 3 - TIR'!$D$5</f>
        <v>12136.5250504902</v>
      </c>
      <c r="AV119" s="18">
        <f ca="1">AQ119*'Ejercicio 3 - TIR'!$D$5</f>
        <v>14742.1298615216</v>
      </c>
      <c r="AW119" s="18">
        <f ca="1">AR119*'Ejercicio 3 - TIR'!$D$5</f>
        <v>22060.4422616722</v>
      </c>
      <c r="AX119" s="18">
        <f ca="1">AS119*'Ejercicio 3 - TIR'!$D$5</f>
        <v>30313.7099152921</v>
      </c>
      <c r="AY119" s="18">
        <f ca="1">AT119*'Ejercicio 3 - TIR'!$D$5</f>
        <v>38296.6831926401</v>
      </c>
      <c r="AZ119" s="18">
        <f ca="1" t="shared" ref="AZ119:BD119" si="879">AJ119-AU119-AE119</f>
        <v>22548.0926173993</v>
      </c>
      <c r="BA119" s="18">
        <f ca="1" t="shared" si="879"/>
        <v>24382.1489579463</v>
      </c>
      <c r="BB119" s="18">
        <f ca="1" t="shared" si="879"/>
        <v>30672.5367182443</v>
      </c>
      <c r="BC119" s="18">
        <f ca="1" t="shared" si="879"/>
        <v>37333.0136474715</v>
      </c>
      <c r="BD119" s="18">
        <f ca="1" t="shared" si="879"/>
        <v>43166.4223725885</v>
      </c>
      <c r="BE119" s="18">
        <f ca="1" t="shared" ref="BE119:BI119" si="880">AZ119/Z119</f>
        <v>19822.2114509045</v>
      </c>
      <c r="BF119" s="18">
        <f ca="1" t="shared" si="880"/>
        <v>18526.0122022152</v>
      </c>
      <c r="BG119" s="18">
        <f ca="1" t="shared" si="880"/>
        <v>19737.3815737091</v>
      </c>
      <c r="BH119" s="18">
        <f ca="1" t="shared" si="880"/>
        <v>19416.8813279175</v>
      </c>
      <c r="BI119" s="18">
        <f ca="1" t="shared" si="880"/>
        <v>17835.452687716</v>
      </c>
      <c r="BJ119" s="18">
        <f ca="1" t="shared" si="502"/>
        <v>86492.4615629193</v>
      </c>
      <c r="BK119" s="18">
        <f ca="1" t="shared" si="503"/>
        <v>37092.8351797768</v>
      </c>
      <c r="BL119" s="18">
        <f ca="1" t="shared" si="504"/>
        <v>123585.296742696</v>
      </c>
      <c r="BM119" s="18">
        <f ca="1">BK119*'Ejercicio 3 - TIR'!$D$5</f>
        <v>18546.4175898884</v>
      </c>
      <c r="BN119" s="18">
        <f ca="1" t="shared" si="505"/>
        <v>105038.879152808</v>
      </c>
      <c r="BO119" s="18">
        <f ca="1" t="shared" si="506"/>
        <v>43399.8431310877</v>
      </c>
      <c r="BP119" s="18">
        <f ca="1" t="shared" si="507"/>
        <v>-112366.730295454</v>
      </c>
      <c r="BQ119" s="18">
        <f ca="1" t="shared" ref="BQ119:BT119" si="881">BE119</f>
        <v>19822.2114509045</v>
      </c>
      <c r="BR119" s="18">
        <f ca="1" t="shared" si="881"/>
        <v>18526.0122022152</v>
      </c>
      <c r="BS119" s="18">
        <f ca="1" t="shared" si="881"/>
        <v>19737.3815737091</v>
      </c>
      <c r="BT119" s="18">
        <f ca="1" t="shared" si="881"/>
        <v>19416.8813279175</v>
      </c>
      <c r="BU119" s="18">
        <f ca="1" t="shared" si="509"/>
        <v>61235.2958188037</v>
      </c>
      <c r="BV119" s="20">
        <f ca="1" t="shared" si="510"/>
        <v>6.14447179303181</v>
      </c>
    </row>
    <row r="120" ht="15" customHeight="1" spans="1:74">
      <c r="A120" s="16">
        <v>119</v>
      </c>
      <c r="B120" s="17">
        <f ca="1" t="shared" ref="B120:F120" si="882">RAND()</f>
        <v>0.94170191851643</v>
      </c>
      <c r="C120" s="18">
        <f ca="1">IF(B120&lt;=('Ejercicio 3 - TIR'!$D$13-'Ejercicio 3 - TIR'!$C$13)/('Ejercicio 3 - TIR'!$E$13-'Ejercicio 3 - TIR'!$C$13),'Ejercicio 3 - TIR'!$C$13+SQRT(('Ejercicio 3 - TIR'!$E$13-'Ejercicio 3 - TIR'!$C$13)*('Ejercicio 3 - TIR'!$D$13-'Ejercicio 3 - TIR'!$C$13)*B120),'Ejercicio 3 - TIR'!$E$13-SQRT(('Ejercicio 3 - TIR'!$E$13-'Ejercicio 3 - TIR'!$C$13)*('Ejercicio 3 - TIR'!$E$13-'Ejercicio 3 - TIR'!$D$13)*(1-B120)))</f>
        <v>91635.9281578716</v>
      </c>
      <c r="D120" s="17">
        <f ca="1" t="shared" si="882"/>
        <v>0.67337251186154</v>
      </c>
      <c r="E120" s="18">
        <f ca="1">IF(D120&lt;=('Ejercicio 3 - TIR'!$D$14-'Ejercicio 3 - TIR'!$C$14)/('Ejercicio 3 - TIR'!$E$14-'Ejercicio 3 - TIR'!$C$14),'Ejercicio 3 - TIR'!$C$14+SQRT(('Ejercicio 3 - TIR'!$E$14-'Ejercicio 3 - TIR'!$C$14)*('Ejercicio 3 - TIR'!$D$14-'Ejercicio 3 - TIR'!$C$14)*D120),'Ejercicio 3 - TIR'!$E$14-SQRT(('Ejercicio 3 - TIR'!$E$14-'Ejercicio 3 - TIR'!$C$14)*('Ejercicio 3 - TIR'!$E$14-'Ejercicio 3 - TIR'!$D$14)*(1-D120)))</f>
        <v>33000.419782532</v>
      </c>
      <c r="F120" s="17">
        <f ca="1" t="shared" si="882"/>
        <v>0.775298436735757</v>
      </c>
      <c r="G120" s="18">
        <f ca="1">IF(F120&lt;=('Ejercicio 3 - TIR'!$D$18-'Ejercicio 3 - TIR'!$C$18)/('Ejercicio 3 - TIR'!$E$18-'Ejercicio 3 - TIR'!$C$18),'Ejercicio 3 - TIR'!$C$18+SQRT(('Ejercicio 3 - TIR'!$E$18-'Ejercicio 3 - TIR'!$C$18)*('Ejercicio 3 - TIR'!$D$18-'Ejercicio 3 - TIR'!$C$18)*F120),'Ejercicio 3 - TIR'!$E$18-SQRT(('Ejercicio 3 - TIR'!$E$18-'Ejercicio 3 - TIR'!$C$18)*('Ejercicio 3 - TIR'!$E$18-'Ejercicio 3 - TIR'!$D$18)*(1-F120)))</f>
        <v>40894.8060648956</v>
      </c>
      <c r="H120" s="17">
        <f ca="1" t="shared" ref="H120:L120" si="883">RAND()</f>
        <v>0.924077697201497</v>
      </c>
      <c r="I120" s="18">
        <f ca="1">IF(H120&lt;=('Ejercicio 3 - TIR'!$D$18-'Ejercicio 3 - TIR'!$C$18)/('Ejercicio 3 - TIR'!$E$18-'Ejercicio 3 - TIR'!$C$18),'Ejercicio 3 - TIR'!$C$18+SQRT(('Ejercicio 3 - TIR'!$E$18-'Ejercicio 3 - TIR'!$C$18)*('Ejercicio 3 - TIR'!$D$18-'Ejercicio 3 - TIR'!$C$18)*H120),'Ejercicio 3 - TIR'!$E$18-SQRT(('Ejercicio 3 - TIR'!$E$18-'Ejercicio 3 - TIR'!$C$18)*('Ejercicio 3 - TIR'!$E$18-'Ejercicio 3 - TIR'!$D$18)*(1-H120)))</f>
        <v>42613.7534264272</v>
      </c>
      <c r="J120" s="17">
        <f ca="1" t="shared" si="883"/>
        <v>0.337880936023201</v>
      </c>
      <c r="K120" s="18">
        <f ca="1">IF(J120&lt;=('Ejercicio 3 - TIR'!$D$18-'Ejercicio 3 - TIR'!$C$18)/('Ejercicio 3 - TIR'!$E$18-'Ejercicio 3 - TIR'!$C$18),'Ejercicio 3 - TIR'!$C$18+SQRT(('Ejercicio 3 - TIR'!$E$18-'Ejercicio 3 - TIR'!$C$18)*('Ejercicio 3 - TIR'!$D$18-'Ejercicio 3 - TIR'!$C$18)*J120),'Ejercicio 3 - TIR'!$E$18-SQRT(('Ejercicio 3 - TIR'!$E$18-'Ejercicio 3 - TIR'!$C$18)*('Ejercicio 3 - TIR'!$E$18-'Ejercicio 3 - TIR'!$D$18)*(1-J120)))</f>
        <v>37119.1390212216</v>
      </c>
      <c r="L120" s="17">
        <f ca="1" t="shared" si="883"/>
        <v>0.166212001140018</v>
      </c>
      <c r="M120" s="18">
        <f ca="1">IF(L120&lt;=('Ejercicio 3 - TIR'!$D$18-'Ejercicio 3 - TIR'!$C$18)/('Ejercicio 3 - TIR'!$E$18-'Ejercicio 3 - TIR'!$C$18),'Ejercicio 3 - TIR'!$C$18+SQRT(('Ejercicio 3 - TIR'!$E$18-'Ejercicio 3 - TIR'!$C$18)*('Ejercicio 3 - TIR'!$D$18-'Ejercicio 3 - TIR'!$C$18)*L120),'Ejercicio 3 - TIR'!$E$18-SQRT(('Ejercicio 3 - TIR'!$E$18-'Ejercicio 3 - TIR'!$C$18)*('Ejercicio 3 - TIR'!$E$18-'Ejercicio 3 - TIR'!$D$18)*(1-L120)))</f>
        <v>34993.1753595285</v>
      </c>
      <c r="N120" s="17">
        <f ca="1" t="shared" ref="N120:R120" si="884">RAND()</f>
        <v>0.674373089405454</v>
      </c>
      <c r="O120" s="18">
        <f ca="1">IF(N120&lt;=('Ejercicio 3 - TIR'!$D$18-'Ejercicio 3 - TIR'!$C$18)/('Ejercicio 3 - TIR'!$E$18-'Ejercicio 3 - TIR'!$C$18),'Ejercicio 3 - TIR'!$C$18+SQRT(('Ejercicio 3 - TIR'!$E$18-'Ejercicio 3 - TIR'!$C$18)*('Ejercicio 3 - TIR'!$D$18-'Ejercicio 3 - TIR'!$C$18)*N120),'Ejercicio 3 - TIR'!$E$18-SQRT(('Ejercicio 3 - TIR'!$E$18-'Ejercicio 3 - TIR'!$C$18)*('Ejercicio 3 - TIR'!$E$18-'Ejercicio 3 - TIR'!$D$18)*(1-N120)))</f>
        <v>40058.136151755</v>
      </c>
      <c r="P120" s="17">
        <f ca="1" t="shared" si="884"/>
        <v>0.41765326789713</v>
      </c>
      <c r="Q120" s="19">
        <f ca="1">IF(P120&lt;=('Ejercicio 3 - TIR'!$D$22-'Ejercicio 3 - TIR'!$C$22)/('Ejercicio 3 - TIR'!$E$22-'Ejercicio 3 - TIR'!$C$22),'Ejercicio 3 - TIR'!$C$22+SQRT(('Ejercicio 3 - TIR'!$E$22-'Ejercicio 3 - TIR'!$C$22)*('Ejercicio 3 - TIR'!$D$22-'Ejercicio 3 - TIR'!$C$22)*P120),'Ejercicio 3 - TIR'!$E$22-SQRT(('Ejercicio 3 - TIR'!$E$22-'Ejercicio 3 - TIR'!$C$22)*('Ejercicio 3 - TIR'!$E$22-'Ejercicio 3 - TIR'!$D$22)*(1-P120)))</f>
        <v>0.147418531729741</v>
      </c>
      <c r="R120" s="17">
        <f ca="1" t="shared" si="884"/>
        <v>0.638234523037251</v>
      </c>
      <c r="S120" s="19">
        <f ca="1">IF(R120&lt;=('Ejercicio 3 - TIR'!$D$23-'Ejercicio 3 - TIR'!$C$23)/('Ejercicio 3 - TIR'!$E$23-'Ejercicio 3 - TIR'!$C$23),'Ejercicio 3 - TIR'!$C$23+SQRT(('Ejercicio 3 - TIR'!$E$23-'Ejercicio 3 - TIR'!$C$23)*('Ejercicio 3 - TIR'!$D$23-'Ejercicio 3 - TIR'!$C$23)*R120),'Ejercicio 3 - TIR'!$E$23-SQRT(('Ejercicio 3 - TIR'!$E$23-'Ejercicio 3 - TIR'!$C$23)*('Ejercicio 3 - TIR'!$E$23-'Ejercicio 3 - TIR'!$D$23)*(1-R120)))</f>
        <v>0.15448181318093</v>
      </c>
      <c r="T120" s="17">
        <f ca="1" t="shared" ref="T120:X120" si="885">RAND()</f>
        <v>0.722557313497236</v>
      </c>
      <c r="U120" s="19">
        <f ca="1">IF(T120&lt;=('Ejercicio 3 - TIR'!$D$24-'Ejercicio 3 - TIR'!$C$24)/('Ejercicio 3 - TIR'!$E$24-'Ejercicio 3 - TIR'!$C$24),'Ejercicio 3 - TIR'!$C$24+SQRT(('Ejercicio 3 - TIR'!$E$24-'Ejercicio 3 - TIR'!$C$24)*('Ejercicio 3 - TIR'!$D$24-'Ejercicio 3 - TIR'!$C$24)*T120),'Ejercicio 3 - TIR'!$E$24-SQRT(('Ejercicio 3 - TIR'!$E$24-'Ejercicio 3 - TIR'!$C$24)*('Ejercicio 3 - TIR'!$E$24-'Ejercicio 3 - TIR'!$D$24)*(1-T120)))</f>
        <v>0.192128158973478</v>
      </c>
      <c r="V120" s="17">
        <f ca="1" t="shared" si="885"/>
        <v>0.676391999736086</v>
      </c>
      <c r="W120" s="19">
        <f ca="1">IF(V120&lt;=('Ejercicio 3 - TIR'!$D$25-'Ejercicio 3 - TIR'!$C$25)/('Ejercicio 3 - TIR'!$E$25-'Ejercicio 3 - TIR'!$C$25),'Ejercicio 3 - TIR'!$C$25+SQRT(('Ejercicio 3 - TIR'!$E$25-'Ejercicio 3 - TIR'!$C$25)*('Ejercicio 3 - TIR'!$D$25-'Ejercicio 3 - TIR'!$C$25)*V120),'Ejercicio 3 - TIR'!$E$25-SQRT(('Ejercicio 3 - TIR'!$E$25-'Ejercicio 3 - TIR'!$C$25)*('Ejercicio 3 - TIR'!$E$25-'Ejercicio 3 - TIR'!$D$25)*(1-V120)))</f>
        <v>0.216345460916487</v>
      </c>
      <c r="X120" s="17">
        <f ca="1" t="shared" si="885"/>
        <v>0.905684563799987</v>
      </c>
      <c r="Y120" s="19">
        <f ca="1">IF(X120&lt;=('Ejercicio 3 - TIR'!$D$26-'Ejercicio 3 - TIR'!$C$26)/('Ejercicio 3 - TIR'!$E$26-'Ejercicio 3 - TIR'!$C$26),'Ejercicio 3 - TIR'!$C$26+SQRT(('Ejercicio 3 - TIR'!$E$26-'Ejercicio 3 - TIR'!$C$26)*('Ejercicio 3 - TIR'!$D$26-'Ejercicio 3 - TIR'!$C$26)*X120),'Ejercicio 3 - TIR'!$E$26-SQRT(('Ejercicio 3 - TIR'!$E$26-'Ejercicio 3 - TIR'!$C$26)*('Ejercicio 3 - TIR'!$E$26-'Ejercicio 3 - TIR'!$D$26)*(1-X120)))</f>
        <v>0.257432249658416</v>
      </c>
      <c r="Z120" s="17">
        <f ca="1" t="shared" si="480"/>
        <v>1.14741853172974</v>
      </c>
      <c r="AA120" s="17">
        <f ca="1" t="shared" si="481"/>
        <v>1.32467382698875</v>
      </c>
      <c r="AB120" s="17">
        <f ca="1" t="shared" si="482"/>
        <v>1.57918097060845</v>
      </c>
      <c r="AC120" s="17">
        <f ca="1" t="shared" si="483"/>
        <v>1.92082960556528</v>
      </c>
      <c r="AD120" s="17">
        <f ca="1" t="shared" si="484"/>
        <v>2.41531309213644</v>
      </c>
      <c r="AE120" s="16">
        <f ca="1" t="shared" si="485"/>
        <v>4864.87343080598</v>
      </c>
      <c r="AF120" s="16">
        <f ca="1" t="shared" si="486"/>
        <v>5616.40789929262</v>
      </c>
      <c r="AG120" s="16">
        <f ca="1" t="shared" si="487"/>
        <v>6695.47800902781</v>
      </c>
      <c r="AH120" s="16">
        <f ca="1" t="shared" si="488"/>
        <v>8144.01428494714</v>
      </c>
      <c r="AI120" s="16">
        <f ca="1" t="shared" si="489"/>
        <v>10240.5462035714</v>
      </c>
      <c r="AJ120" s="18">
        <f ca="1" t="shared" si="490"/>
        <v>46923.458330355</v>
      </c>
      <c r="AK120" s="18">
        <f ca="1" t="shared" si="491"/>
        <v>56449.3238337404</v>
      </c>
      <c r="AL120" s="18">
        <f ca="1" t="shared" si="492"/>
        <v>58617.8379876828</v>
      </c>
      <c r="AM120" s="18">
        <f ca="1" t="shared" si="493"/>
        <v>67215.92722332</v>
      </c>
      <c r="AN120" s="18">
        <f ca="1" t="shared" si="494"/>
        <v>96752.940693918</v>
      </c>
      <c r="AO120" s="18">
        <f ca="1">C120/'Ejercicio 3 - TIR'!$D$7</f>
        <v>18327.1856315743</v>
      </c>
      <c r="AP120" s="18">
        <f ca="1" t="shared" si="495"/>
        <v>28596.2726987807</v>
      </c>
      <c r="AQ120" s="18">
        <f ca="1" t="shared" si="496"/>
        <v>38122.1382021661</v>
      </c>
      <c r="AR120" s="18">
        <f ca="1" t="shared" si="497"/>
        <v>40290.6523561085</v>
      </c>
      <c r="AS120" s="18">
        <f ca="1" t="shared" si="498"/>
        <v>48888.7415917456</v>
      </c>
      <c r="AT120" s="18">
        <f ca="1" t="shared" si="499"/>
        <v>78425.7550623436</v>
      </c>
      <c r="AU120" s="18">
        <f ca="1">AP120*'Ejercicio 3 - TIR'!$D$5</f>
        <v>14298.1363493903</v>
      </c>
      <c r="AV120" s="18">
        <f ca="1">AQ120*'Ejercicio 3 - TIR'!$D$5</f>
        <v>19061.0691010831</v>
      </c>
      <c r="AW120" s="18">
        <f ca="1">AR120*'Ejercicio 3 - TIR'!$D$5</f>
        <v>20145.3261780542</v>
      </c>
      <c r="AX120" s="18">
        <f ca="1">AS120*'Ejercicio 3 - TIR'!$D$5</f>
        <v>24444.3707958728</v>
      </c>
      <c r="AY120" s="18">
        <f ca="1">AT120*'Ejercicio 3 - TIR'!$D$5</f>
        <v>39212.8775311718</v>
      </c>
      <c r="AZ120" s="18">
        <f ca="1" t="shared" ref="AZ120:BD120" si="886">AJ120-AU120-AE120</f>
        <v>27760.4485501587</v>
      </c>
      <c r="BA120" s="18">
        <f ca="1" t="shared" si="886"/>
        <v>31771.8468333648</v>
      </c>
      <c r="BB120" s="18">
        <f ca="1" t="shared" si="886"/>
        <v>31777.0338006008</v>
      </c>
      <c r="BC120" s="18">
        <f ca="1" t="shared" si="886"/>
        <v>34627.5421425</v>
      </c>
      <c r="BD120" s="18">
        <f ca="1" t="shared" si="886"/>
        <v>47299.5169591748</v>
      </c>
      <c r="BE120" s="18">
        <f ca="1" t="shared" ref="BE120:BI120" si="887">AZ120/Z120</f>
        <v>24193.8296990111</v>
      </c>
      <c r="BF120" s="18">
        <f ca="1" t="shared" si="887"/>
        <v>23984.6565894553</v>
      </c>
      <c r="BG120" s="18">
        <f ca="1" t="shared" si="887"/>
        <v>20122.477659009</v>
      </c>
      <c r="BH120" s="18">
        <f ca="1" t="shared" si="887"/>
        <v>18027.3888127153</v>
      </c>
      <c r="BI120" s="18">
        <f ca="1" t="shared" si="887"/>
        <v>19583.1824508252</v>
      </c>
      <c r="BJ120" s="18">
        <f ca="1" t="shared" si="502"/>
        <v>79706.3459467481</v>
      </c>
      <c r="BK120" s="18">
        <f ca="1" t="shared" si="503"/>
        <v>44265.8913979564</v>
      </c>
      <c r="BL120" s="18">
        <f ca="1" t="shared" si="504"/>
        <v>123972.237344704</v>
      </c>
      <c r="BM120" s="18">
        <f ca="1">BK120*'Ejercicio 3 - TIR'!$D$5</f>
        <v>22132.9456989782</v>
      </c>
      <c r="BN120" s="18">
        <f ca="1" t="shared" si="505"/>
        <v>101839.291645726</v>
      </c>
      <c r="BO120" s="18">
        <f ca="1" t="shared" si="506"/>
        <v>42164.0125983192</v>
      </c>
      <c r="BP120" s="18">
        <f ca="1" t="shared" si="507"/>
        <v>-124636.347940404</v>
      </c>
      <c r="BQ120" s="18">
        <f ca="1" t="shared" ref="BQ120:BT120" si="888">BE120</f>
        <v>24193.8296990111</v>
      </c>
      <c r="BR120" s="18">
        <f ca="1" t="shared" si="888"/>
        <v>23984.6565894553</v>
      </c>
      <c r="BS120" s="18">
        <f ca="1" t="shared" si="888"/>
        <v>20122.477659009</v>
      </c>
      <c r="BT120" s="18">
        <f ca="1" t="shared" si="888"/>
        <v>18027.3888127153</v>
      </c>
      <c r="BU120" s="18">
        <f ca="1" t="shared" si="509"/>
        <v>61747.1950491444</v>
      </c>
      <c r="BV120" s="20">
        <f ca="1" t="shared" si="510"/>
        <v>5.18951313244127</v>
      </c>
    </row>
    <row r="121" ht="15" customHeight="1" spans="1:74">
      <c r="A121" s="16">
        <v>120</v>
      </c>
      <c r="B121" s="17">
        <f ca="1" t="shared" ref="B121:F121" si="889">RAND()</f>
        <v>0.283888779506341</v>
      </c>
      <c r="C121" s="18">
        <f ca="1">IF(B121&lt;=('Ejercicio 3 - TIR'!$D$13-'Ejercicio 3 - TIR'!$C$13)/('Ejercicio 3 - TIR'!$E$13-'Ejercicio 3 - TIR'!$C$13),'Ejercicio 3 - TIR'!$C$13+SQRT(('Ejercicio 3 - TIR'!$E$13-'Ejercicio 3 - TIR'!$C$13)*('Ejercicio 3 - TIR'!$D$13-'Ejercicio 3 - TIR'!$C$13)*B121),'Ejercicio 3 - TIR'!$E$13-SQRT(('Ejercicio 3 - TIR'!$E$13-'Ejercicio 3 - TIR'!$C$13)*('Ejercicio 3 - TIR'!$E$13-'Ejercicio 3 - TIR'!$D$13)*(1-B121)))</f>
        <v>70685.6099399563</v>
      </c>
      <c r="D121" s="17">
        <f ca="1" t="shared" si="889"/>
        <v>0.469901820946379</v>
      </c>
      <c r="E121" s="18">
        <f ca="1">IF(D121&lt;=('Ejercicio 3 - TIR'!$D$14-'Ejercicio 3 - TIR'!$C$14)/('Ejercicio 3 - TIR'!$E$14-'Ejercicio 3 - TIR'!$C$14),'Ejercicio 3 - TIR'!$C$14+SQRT(('Ejercicio 3 - TIR'!$E$14-'Ejercicio 3 - TIR'!$C$14)*('Ejercicio 3 - TIR'!$D$14-'Ejercicio 3 - TIR'!$C$14)*D121),'Ejercicio 3 - TIR'!$E$14-SQRT(('Ejercicio 3 - TIR'!$E$14-'Ejercicio 3 - TIR'!$C$14)*('Ejercicio 3 - TIR'!$E$14-'Ejercicio 3 - TIR'!$D$14)*(1-D121)))</f>
        <v>31082.8969469876</v>
      </c>
      <c r="F121" s="17">
        <f ca="1" t="shared" si="889"/>
        <v>0.402703651122761</v>
      </c>
      <c r="G121" s="18">
        <f ca="1">IF(F121&lt;=('Ejercicio 3 - TIR'!$D$18-'Ejercicio 3 - TIR'!$C$18)/('Ejercicio 3 - TIR'!$E$18-'Ejercicio 3 - TIR'!$C$18),'Ejercicio 3 - TIR'!$C$18+SQRT(('Ejercicio 3 - TIR'!$E$18-'Ejercicio 3 - TIR'!$C$18)*('Ejercicio 3 - TIR'!$D$18-'Ejercicio 3 - TIR'!$C$18)*F121),'Ejercicio 3 - TIR'!$E$18-SQRT(('Ejercicio 3 - TIR'!$E$18-'Ejercicio 3 - TIR'!$C$18)*('Ejercicio 3 - TIR'!$E$18-'Ejercicio 3 - TIR'!$D$18)*(1-F121)))</f>
        <v>37772.1005956185</v>
      </c>
      <c r="H121" s="17">
        <f ca="1" t="shared" ref="H121:L121" si="890">RAND()</f>
        <v>0.546477859857982</v>
      </c>
      <c r="I121" s="18">
        <f ca="1">IF(H121&lt;=('Ejercicio 3 - TIR'!$D$18-'Ejercicio 3 - TIR'!$C$18)/('Ejercicio 3 - TIR'!$E$18-'Ejercicio 3 - TIR'!$C$18),'Ejercicio 3 - TIR'!$C$18+SQRT(('Ejercicio 3 - TIR'!$E$18-'Ejercicio 3 - TIR'!$C$18)*('Ejercicio 3 - TIR'!$D$18-'Ejercicio 3 - TIR'!$C$18)*H121),'Ejercicio 3 - TIR'!$E$18-SQRT(('Ejercicio 3 - TIR'!$E$18-'Ejercicio 3 - TIR'!$C$18)*('Ejercicio 3 - TIR'!$E$18-'Ejercicio 3 - TIR'!$D$18)*(1-H121)))</f>
        <v>39053.8212362901</v>
      </c>
      <c r="J121" s="17">
        <f ca="1" t="shared" si="890"/>
        <v>0.638819880499348</v>
      </c>
      <c r="K121" s="18">
        <f ca="1">IF(J121&lt;=('Ejercicio 3 - TIR'!$D$18-'Ejercicio 3 - TIR'!$C$18)/('Ejercicio 3 - TIR'!$E$18-'Ejercicio 3 - TIR'!$C$18),'Ejercicio 3 - TIR'!$C$18+SQRT(('Ejercicio 3 - TIR'!$E$18-'Ejercicio 3 - TIR'!$C$18)*('Ejercicio 3 - TIR'!$D$18-'Ejercicio 3 - TIR'!$C$18)*J121),'Ejercicio 3 - TIR'!$E$18-SQRT(('Ejercicio 3 - TIR'!$E$18-'Ejercicio 3 - TIR'!$C$18)*('Ejercicio 3 - TIR'!$E$18-'Ejercicio 3 - TIR'!$D$18)*(1-J121)))</f>
        <v>39788.9213948679</v>
      </c>
      <c r="L121" s="17">
        <f ca="1" t="shared" si="890"/>
        <v>0.656094694444433</v>
      </c>
      <c r="M121" s="18">
        <f ca="1">IF(L121&lt;=('Ejercicio 3 - TIR'!$D$18-'Ejercicio 3 - TIR'!$C$18)/('Ejercicio 3 - TIR'!$E$18-'Ejercicio 3 - TIR'!$C$18),'Ejercicio 3 - TIR'!$C$18+SQRT(('Ejercicio 3 - TIR'!$E$18-'Ejercicio 3 - TIR'!$C$18)*('Ejercicio 3 - TIR'!$D$18-'Ejercicio 3 - TIR'!$C$18)*L121),'Ejercicio 3 - TIR'!$E$18-SQRT(('Ejercicio 3 - TIR'!$E$18-'Ejercicio 3 - TIR'!$C$18)*('Ejercicio 3 - TIR'!$E$18-'Ejercicio 3 - TIR'!$D$18)*(1-L121)))</f>
        <v>39920.3933473761</v>
      </c>
      <c r="N121" s="17">
        <f ca="1" t="shared" ref="N121:R121" si="891">RAND()</f>
        <v>0.913401027377686</v>
      </c>
      <c r="O121" s="18">
        <f ca="1">IF(N121&lt;=('Ejercicio 3 - TIR'!$D$18-'Ejercicio 3 - TIR'!$C$18)/('Ejercicio 3 - TIR'!$E$18-'Ejercicio 3 - TIR'!$C$18),'Ejercicio 3 - TIR'!$C$18+SQRT(('Ejercicio 3 - TIR'!$E$18-'Ejercicio 3 - TIR'!$C$18)*('Ejercicio 3 - TIR'!$D$18-'Ejercicio 3 - TIR'!$C$18)*N121),'Ejercicio 3 - TIR'!$E$18-SQRT(('Ejercicio 3 - TIR'!$E$18-'Ejercicio 3 - TIR'!$C$18)*('Ejercicio 3 - TIR'!$E$18-'Ejercicio 3 - TIR'!$D$18)*(1-N121)))</f>
        <v>42451.4861297859</v>
      </c>
      <c r="P121" s="17">
        <f ca="1" t="shared" si="891"/>
        <v>0.75712673392039</v>
      </c>
      <c r="Q121" s="19">
        <f ca="1">IF(P121&lt;=('Ejercicio 3 - TIR'!$D$22-'Ejercicio 3 - TIR'!$C$22)/('Ejercicio 3 - TIR'!$E$22-'Ejercicio 3 - TIR'!$C$22),'Ejercicio 3 - TIR'!$C$22+SQRT(('Ejercicio 3 - TIR'!$E$22-'Ejercicio 3 - TIR'!$C$22)*('Ejercicio 3 - TIR'!$D$22-'Ejercicio 3 - TIR'!$C$22)*P121),'Ejercicio 3 - TIR'!$E$22-SQRT(('Ejercicio 3 - TIR'!$E$22-'Ejercicio 3 - TIR'!$C$22)*('Ejercicio 3 - TIR'!$E$22-'Ejercicio 3 - TIR'!$D$22)*(1-P121)))</f>
        <v>0.159091344401342</v>
      </c>
      <c r="R121" s="17">
        <f ca="1" t="shared" si="891"/>
        <v>0.354381898599742</v>
      </c>
      <c r="S121" s="19">
        <f ca="1">IF(R121&lt;=('Ejercicio 3 - TIR'!$D$23-'Ejercicio 3 - TIR'!$C$23)/('Ejercicio 3 - TIR'!$E$23-'Ejercicio 3 - TIR'!$C$23),'Ejercicio 3 - TIR'!$C$23+SQRT(('Ejercicio 3 - TIR'!$E$23-'Ejercicio 3 - TIR'!$C$23)*('Ejercicio 3 - TIR'!$D$23-'Ejercicio 3 - TIR'!$C$23)*R121),'Ejercicio 3 - TIR'!$E$23-SQRT(('Ejercicio 3 - TIR'!$E$23-'Ejercicio 3 - TIR'!$C$23)*('Ejercicio 3 - TIR'!$E$23-'Ejercicio 3 - TIR'!$D$23)*(1-R121)))</f>
        <v>0.145256433189972</v>
      </c>
      <c r="T121" s="17">
        <f ca="1" t="shared" ref="T121:X121" si="892">RAND()</f>
        <v>0.140865003048744</v>
      </c>
      <c r="U121" s="19">
        <f ca="1">IF(T121&lt;=('Ejercicio 3 - TIR'!$D$24-'Ejercicio 3 - TIR'!$C$24)/('Ejercicio 3 - TIR'!$E$24-'Ejercicio 3 - TIR'!$C$24),'Ejercicio 3 - TIR'!$C$24+SQRT(('Ejercicio 3 - TIR'!$E$24-'Ejercicio 3 - TIR'!$C$24)*('Ejercicio 3 - TIR'!$D$24-'Ejercicio 3 - TIR'!$C$24)*T121),'Ejercicio 3 - TIR'!$E$24-SQRT(('Ejercicio 3 - TIR'!$E$24-'Ejercicio 3 - TIR'!$C$24)*('Ejercicio 3 - TIR'!$E$24-'Ejercicio 3 - TIR'!$D$24)*(1-T121)))</f>
        <v>0.167199317033021</v>
      </c>
      <c r="V121" s="17">
        <f ca="1" t="shared" si="892"/>
        <v>0.319760368413451</v>
      </c>
      <c r="W121" s="19">
        <f ca="1">IF(V121&lt;=('Ejercicio 3 - TIR'!$D$25-'Ejercicio 3 - TIR'!$C$25)/('Ejercicio 3 - TIR'!$E$25-'Ejercicio 3 - TIR'!$C$25),'Ejercicio 3 - TIR'!$C$25+SQRT(('Ejercicio 3 - TIR'!$E$25-'Ejercicio 3 - TIR'!$C$25)*('Ejercicio 3 - TIR'!$D$25-'Ejercicio 3 - TIR'!$C$25)*V121),'Ejercicio 3 - TIR'!$E$25-SQRT(('Ejercicio 3 - TIR'!$E$25-'Ejercicio 3 - TIR'!$C$25)*('Ejercicio 3 - TIR'!$E$25-'Ejercicio 3 - TIR'!$D$25)*(1-V121)))</f>
        <v>0.201206161141463</v>
      </c>
      <c r="X121" s="17">
        <f ca="1" t="shared" si="892"/>
        <v>0.644928915501304</v>
      </c>
      <c r="Y121" s="19">
        <f ca="1">IF(X121&lt;=('Ejercicio 3 - TIR'!$D$26-'Ejercicio 3 - TIR'!$C$26)/('Ejercicio 3 - TIR'!$E$26-'Ejercicio 3 - TIR'!$C$26),'Ejercicio 3 - TIR'!$C$26+SQRT(('Ejercicio 3 - TIR'!$E$26-'Ejercicio 3 - TIR'!$C$26)*('Ejercicio 3 - TIR'!$D$26-'Ejercicio 3 - TIR'!$C$26)*X121),'Ejercicio 3 - TIR'!$E$26-SQRT(('Ejercicio 3 - TIR'!$E$26-'Ejercicio 3 - TIR'!$C$26)*('Ejercicio 3 - TIR'!$E$26-'Ejercicio 3 - TIR'!$D$26)*(1-X121)))</f>
        <v>0.236212058094802</v>
      </c>
      <c r="Z121" s="17">
        <f ca="1" t="shared" si="480"/>
        <v>1.15909134440134</v>
      </c>
      <c r="AA121" s="17">
        <f ca="1" t="shared" si="481"/>
        <v>1.32745681883045</v>
      </c>
      <c r="AB121" s="17">
        <f ca="1" t="shared" si="482"/>
        <v>1.54940669232973</v>
      </c>
      <c r="AC121" s="17">
        <f ca="1" t="shared" si="483"/>
        <v>1.86115686494028</v>
      </c>
      <c r="AD121" s="17">
        <f ca="1" t="shared" si="484"/>
        <v>2.3007845584451</v>
      </c>
      <c r="AE121" s="16">
        <f ca="1" t="shared" si="485"/>
        <v>4945.01986318462</v>
      </c>
      <c r="AF121" s="16">
        <f ca="1" t="shared" si="486"/>
        <v>5663.31581056438</v>
      </c>
      <c r="AG121" s="16">
        <f ca="1" t="shared" si="487"/>
        <v>6610.21834623306</v>
      </c>
      <c r="AH121" s="16">
        <f ca="1" t="shared" si="488"/>
        <v>7940.23500398548</v>
      </c>
      <c r="AI121" s="16">
        <f ca="1" t="shared" si="489"/>
        <v>9815.81425603328</v>
      </c>
      <c r="AJ121" s="18">
        <f ca="1" t="shared" si="490"/>
        <v>43781.3148602382</v>
      </c>
      <c r="AK121" s="18">
        <f ca="1" t="shared" si="491"/>
        <v>51842.2613014987</v>
      </c>
      <c r="AL121" s="18">
        <f ca="1" t="shared" si="492"/>
        <v>61649.2210897898</v>
      </c>
      <c r="AM121" s="18">
        <f ca="1" t="shared" si="493"/>
        <v>74298.1141295856</v>
      </c>
      <c r="AN121" s="18">
        <f ca="1" t="shared" si="494"/>
        <v>97671.7237704577</v>
      </c>
      <c r="AO121" s="18">
        <f ca="1">C121/'Ejercicio 3 - TIR'!$D$7</f>
        <v>14137.1219879912</v>
      </c>
      <c r="AP121" s="18">
        <f ca="1" t="shared" si="495"/>
        <v>29644.192872247</v>
      </c>
      <c r="AQ121" s="18">
        <f ca="1" t="shared" si="496"/>
        <v>37705.1393135075</v>
      </c>
      <c r="AR121" s="18">
        <f ca="1" t="shared" si="497"/>
        <v>47512.0991017986</v>
      </c>
      <c r="AS121" s="18">
        <f ca="1" t="shared" si="498"/>
        <v>60160.9921415943</v>
      </c>
      <c r="AT121" s="18">
        <f ca="1" t="shared" si="499"/>
        <v>83534.6017824665</v>
      </c>
      <c r="AU121" s="18">
        <f ca="1">AP121*'Ejercicio 3 - TIR'!$D$5</f>
        <v>14822.0964361235</v>
      </c>
      <c r="AV121" s="18">
        <f ca="1">AQ121*'Ejercicio 3 - TIR'!$D$5</f>
        <v>18852.5696567537</v>
      </c>
      <c r="AW121" s="18">
        <f ca="1">AR121*'Ejercicio 3 - TIR'!$D$5</f>
        <v>23756.0495508993</v>
      </c>
      <c r="AX121" s="18">
        <f ca="1">AS121*'Ejercicio 3 - TIR'!$D$5</f>
        <v>30080.4960707972</v>
      </c>
      <c r="AY121" s="18">
        <f ca="1">AT121*'Ejercicio 3 - TIR'!$D$5</f>
        <v>41767.3008912332</v>
      </c>
      <c r="AZ121" s="18">
        <f ca="1" t="shared" ref="AZ121:BD121" si="893">AJ121-AU121-AE121</f>
        <v>24014.1985609301</v>
      </c>
      <c r="BA121" s="18">
        <f ca="1" t="shared" si="893"/>
        <v>27326.3758341806</v>
      </c>
      <c r="BB121" s="18">
        <f ca="1" t="shared" si="893"/>
        <v>31282.9531926575</v>
      </c>
      <c r="BC121" s="18">
        <f ca="1" t="shared" si="893"/>
        <v>36277.3830548029</v>
      </c>
      <c r="BD121" s="18">
        <f ca="1" t="shared" si="893"/>
        <v>46088.6086231912</v>
      </c>
      <c r="BE121" s="18">
        <f ca="1" t="shared" ref="BE121:BI121" si="894">AZ121/Z121</f>
        <v>20718.1243108438</v>
      </c>
      <c r="BF121" s="18">
        <f ca="1" t="shared" si="894"/>
        <v>20585.5101623994</v>
      </c>
      <c r="BG121" s="18">
        <f ca="1" t="shared" si="894"/>
        <v>20190.2788644985</v>
      </c>
      <c r="BH121" s="18">
        <f ca="1" t="shared" si="894"/>
        <v>19491.8460330677</v>
      </c>
      <c r="BI121" s="18">
        <f ca="1" t="shared" si="894"/>
        <v>20031.6924303154</v>
      </c>
      <c r="BJ121" s="18">
        <f ca="1" t="shared" si="502"/>
        <v>71515.0493273694</v>
      </c>
      <c r="BK121" s="18">
        <f ca="1" t="shared" si="503"/>
        <v>32526.4719708249</v>
      </c>
      <c r="BL121" s="18">
        <f ca="1" t="shared" si="504"/>
        <v>104041.521298194</v>
      </c>
      <c r="BM121" s="18">
        <f ca="1">BK121*'Ejercicio 3 - TIR'!$D$5</f>
        <v>16263.2359854125</v>
      </c>
      <c r="BN121" s="18">
        <f ca="1" t="shared" si="505"/>
        <v>87778.2853127818</v>
      </c>
      <c r="BO121" s="18">
        <f ca="1" t="shared" si="506"/>
        <v>38151.4579409832</v>
      </c>
      <c r="BP121" s="18">
        <f ca="1" t="shared" si="507"/>
        <v>-101768.506886944</v>
      </c>
      <c r="BQ121" s="18">
        <f ca="1" t="shared" ref="BQ121:BT121" si="895">BE121</f>
        <v>20718.1243108438</v>
      </c>
      <c r="BR121" s="18">
        <f ca="1" t="shared" si="895"/>
        <v>20585.5101623994</v>
      </c>
      <c r="BS121" s="18">
        <f ca="1" t="shared" si="895"/>
        <v>20190.2788644985</v>
      </c>
      <c r="BT121" s="18">
        <f ca="1" t="shared" si="895"/>
        <v>19491.8460330677</v>
      </c>
      <c r="BU121" s="18">
        <f ca="1" t="shared" si="509"/>
        <v>58183.1503712986</v>
      </c>
      <c r="BV121" s="20">
        <f ca="1" t="shared" si="510"/>
        <v>9.57009046633719</v>
      </c>
    </row>
    <row r="122" ht="15" customHeight="1" spans="1:74">
      <c r="A122" s="16">
        <v>121</v>
      </c>
      <c r="B122" s="17">
        <f ca="1" t="shared" ref="B122:F122" si="896">RAND()</f>
        <v>0.544026703121344</v>
      </c>
      <c r="C122" s="18">
        <f ca="1">IF(B122&lt;=('Ejercicio 3 - TIR'!$D$13-'Ejercicio 3 - TIR'!$C$13)/('Ejercicio 3 - TIR'!$E$13-'Ejercicio 3 - TIR'!$C$13),'Ejercicio 3 - TIR'!$C$13+SQRT(('Ejercicio 3 - TIR'!$E$13-'Ejercicio 3 - TIR'!$C$13)*('Ejercicio 3 - TIR'!$D$13-'Ejercicio 3 - TIR'!$C$13)*B122),'Ejercicio 3 - TIR'!$E$13-SQRT(('Ejercicio 3 - TIR'!$E$13-'Ejercicio 3 - TIR'!$C$13)*('Ejercicio 3 - TIR'!$E$13-'Ejercicio 3 - TIR'!$D$13)*(1-B122)))</f>
        <v>76608.3785030967</v>
      </c>
      <c r="D122" s="17">
        <f ca="1" t="shared" si="896"/>
        <v>0.195286089657893</v>
      </c>
      <c r="E122" s="18">
        <f ca="1">IF(D122&lt;=('Ejercicio 3 - TIR'!$D$14-'Ejercicio 3 - TIR'!$C$14)/('Ejercicio 3 - TIR'!$E$14-'Ejercicio 3 - TIR'!$C$14),'Ejercicio 3 - TIR'!$C$14+SQRT(('Ejercicio 3 - TIR'!$E$14-'Ejercicio 3 - TIR'!$C$14)*('Ejercicio 3 - TIR'!$D$14-'Ejercicio 3 - TIR'!$C$14)*D122),'Ejercicio 3 - TIR'!$E$14-SQRT(('Ejercicio 3 - TIR'!$E$14-'Ejercicio 3 - TIR'!$C$14)*('Ejercicio 3 - TIR'!$E$14-'Ejercicio 3 - TIR'!$D$14)*(1-D122)))</f>
        <v>28827.0689469021</v>
      </c>
      <c r="F122" s="17">
        <f ca="1" t="shared" si="896"/>
        <v>0.884982247027283</v>
      </c>
      <c r="G122" s="18">
        <f ca="1">IF(F122&lt;=('Ejercicio 3 - TIR'!$D$18-'Ejercicio 3 - TIR'!$C$18)/('Ejercicio 3 - TIR'!$E$18-'Ejercicio 3 - TIR'!$C$18),'Ejercicio 3 - TIR'!$C$18+SQRT(('Ejercicio 3 - TIR'!$E$18-'Ejercicio 3 - TIR'!$C$18)*('Ejercicio 3 - TIR'!$D$18-'Ejercicio 3 - TIR'!$C$18)*F122),'Ejercicio 3 - TIR'!$E$18-SQRT(('Ejercicio 3 - TIR'!$E$18-'Ejercicio 3 - TIR'!$C$18)*('Ejercicio 3 - TIR'!$E$18-'Ejercicio 3 - TIR'!$D$18)*(1-F122)))</f>
        <v>42062.9382926207</v>
      </c>
      <c r="H122" s="17">
        <f ca="1" t="shared" ref="H122:L122" si="897">RAND()</f>
        <v>0.310939660493461</v>
      </c>
      <c r="I122" s="18">
        <f ca="1">IF(H122&lt;=('Ejercicio 3 - TIR'!$D$18-'Ejercicio 3 - TIR'!$C$18)/('Ejercicio 3 - TIR'!$E$18-'Ejercicio 3 - TIR'!$C$18),'Ejercicio 3 - TIR'!$C$18+SQRT(('Ejercicio 3 - TIR'!$E$18-'Ejercicio 3 - TIR'!$C$18)*('Ejercicio 3 - TIR'!$D$18-'Ejercicio 3 - TIR'!$C$18)*H122),'Ejercicio 3 - TIR'!$E$18-SQRT(('Ejercicio 3 - TIR'!$E$18-'Ejercicio 3 - TIR'!$C$18)*('Ejercicio 3 - TIR'!$E$18-'Ejercicio 3 - TIR'!$D$18)*(1-H122)))</f>
        <v>36829.4179161931</v>
      </c>
      <c r="J122" s="17">
        <f ca="1" t="shared" si="897"/>
        <v>0.125688198895869</v>
      </c>
      <c r="K122" s="18">
        <f ca="1">IF(J122&lt;=('Ejercicio 3 - TIR'!$D$18-'Ejercicio 3 - TIR'!$C$18)/('Ejercicio 3 - TIR'!$E$18-'Ejercicio 3 - TIR'!$C$18),'Ejercicio 3 - TIR'!$C$18+SQRT(('Ejercicio 3 - TIR'!$E$18-'Ejercicio 3 - TIR'!$C$18)*('Ejercicio 3 - TIR'!$D$18-'Ejercicio 3 - TIR'!$C$18)*J122),'Ejercicio 3 - TIR'!$E$18-SQRT(('Ejercicio 3 - TIR'!$E$18-'Ejercicio 3 - TIR'!$C$18)*('Ejercicio 3 - TIR'!$E$18-'Ejercicio 3 - TIR'!$D$18)*(1-J122)))</f>
        <v>34342.0306118659</v>
      </c>
      <c r="L122" s="17">
        <f ca="1" t="shared" si="897"/>
        <v>0.377886532713418</v>
      </c>
      <c r="M122" s="18">
        <f ca="1">IF(L122&lt;=('Ejercicio 3 - TIR'!$D$18-'Ejercicio 3 - TIR'!$C$18)/('Ejercicio 3 - TIR'!$E$18-'Ejercicio 3 - TIR'!$C$18),'Ejercicio 3 - TIR'!$C$18+SQRT(('Ejercicio 3 - TIR'!$E$18-'Ejercicio 3 - TIR'!$C$18)*('Ejercicio 3 - TIR'!$D$18-'Ejercicio 3 - TIR'!$C$18)*L122),'Ejercicio 3 - TIR'!$E$18-SQRT(('Ejercicio 3 - TIR'!$E$18-'Ejercicio 3 - TIR'!$C$18)*('Ejercicio 3 - TIR'!$E$18-'Ejercicio 3 - TIR'!$D$18)*(1-L122)))</f>
        <v>37528.8099927553</v>
      </c>
      <c r="N122" s="17">
        <f ca="1" t="shared" ref="N122:R122" si="898">RAND()</f>
        <v>0.883105226147642</v>
      </c>
      <c r="O122" s="18">
        <f ca="1">IF(N122&lt;=('Ejercicio 3 - TIR'!$D$18-'Ejercicio 3 - TIR'!$C$18)/('Ejercicio 3 - TIR'!$E$18-'Ejercicio 3 - TIR'!$C$18),'Ejercicio 3 - TIR'!$C$18+SQRT(('Ejercicio 3 - TIR'!$E$18-'Ejercicio 3 - TIR'!$C$18)*('Ejercicio 3 - TIR'!$D$18-'Ejercicio 3 - TIR'!$C$18)*N122),'Ejercicio 3 - TIR'!$E$18-SQRT(('Ejercicio 3 - TIR'!$E$18-'Ejercicio 3 - TIR'!$C$18)*('Ejercicio 3 - TIR'!$E$18-'Ejercicio 3 - TIR'!$D$18)*(1-N122)))</f>
        <v>42039.0697342006</v>
      </c>
      <c r="P122" s="17">
        <f ca="1" t="shared" si="898"/>
        <v>0.70162872889078</v>
      </c>
      <c r="Q122" s="19">
        <f ca="1">IF(P122&lt;=('Ejercicio 3 - TIR'!$D$22-'Ejercicio 3 - TIR'!$C$22)/('Ejercicio 3 - TIR'!$E$22-'Ejercicio 3 - TIR'!$C$22),'Ejercicio 3 - TIR'!$C$22+SQRT(('Ejercicio 3 - TIR'!$E$22-'Ejercicio 3 - TIR'!$C$22)*('Ejercicio 3 - TIR'!$D$22-'Ejercicio 3 - TIR'!$C$22)*P122),'Ejercicio 3 - TIR'!$E$22-SQRT(('Ejercicio 3 - TIR'!$E$22-'Ejercicio 3 - TIR'!$C$22)*('Ejercicio 3 - TIR'!$E$22-'Ejercicio 3 - TIR'!$D$22)*(1-P122)))</f>
        <v>0.156825266172044</v>
      </c>
      <c r="R122" s="17">
        <f ca="1" t="shared" si="898"/>
        <v>0.480192227302432</v>
      </c>
      <c r="S122" s="19">
        <f ca="1">IF(R122&lt;=('Ejercicio 3 - TIR'!$D$23-'Ejercicio 3 - TIR'!$C$23)/('Ejercicio 3 - TIR'!$E$23-'Ejercicio 3 - TIR'!$C$23),'Ejercicio 3 - TIR'!$C$23+SQRT(('Ejercicio 3 - TIR'!$E$23-'Ejercicio 3 - TIR'!$C$23)*('Ejercicio 3 - TIR'!$D$23-'Ejercicio 3 - TIR'!$C$23)*R122),'Ejercicio 3 - TIR'!$E$23-SQRT(('Ejercicio 3 - TIR'!$E$23-'Ejercicio 3 - TIR'!$C$23)*('Ejercicio 3 - TIR'!$E$23-'Ejercicio 3 - TIR'!$D$23)*(1-R122)))</f>
        <v>0.149399762059316</v>
      </c>
      <c r="T122" s="17">
        <f ca="1" t="shared" ref="T122:X122" si="899">RAND()</f>
        <v>0.659570564314904</v>
      </c>
      <c r="U122" s="19">
        <f ca="1">IF(T122&lt;=('Ejercicio 3 - TIR'!$D$24-'Ejercicio 3 - TIR'!$C$24)/('Ejercicio 3 - TIR'!$E$24-'Ejercicio 3 - TIR'!$C$24),'Ejercicio 3 - TIR'!$C$24+SQRT(('Ejercicio 3 - TIR'!$E$24-'Ejercicio 3 - TIR'!$C$24)*('Ejercicio 3 - TIR'!$D$24-'Ejercicio 3 - TIR'!$C$24)*T122),'Ejercicio 3 - TIR'!$E$24-SQRT(('Ejercicio 3 - TIR'!$E$24-'Ejercicio 3 - TIR'!$C$24)*('Ejercicio 3 - TIR'!$E$24-'Ejercicio 3 - TIR'!$D$24)*(1-T122)))</f>
        <v>0.189126023581044</v>
      </c>
      <c r="V122" s="17">
        <f ca="1" t="shared" si="899"/>
        <v>0.844900618032843</v>
      </c>
      <c r="W122" s="19">
        <f ca="1">IF(V122&lt;=('Ejercicio 3 - TIR'!$D$25-'Ejercicio 3 - TIR'!$C$25)/('Ejercicio 3 - TIR'!$E$25-'Ejercicio 3 - TIR'!$C$25),'Ejercicio 3 - TIR'!$C$25+SQRT(('Ejercicio 3 - TIR'!$E$25-'Ejercicio 3 - TIR'!$C$25)*('Ejercicio 3 - TIR'!$D$25-'Ejercicio 3 - TIR'!$C$25)*V122),'Ejercicio 3 - TIR'!$E$25-SQRT(('Ejercicio 3 - TIR'!$E$25-'Ejercicio 3 - TIR'!$C$25)*('Ejercicio 3 - TIR'!$E$25-'Ejercicio 3 - TIR'!$D$25)*(1-V122)))</f>
        <v>0.226700904805443</v>
      </c>
      <c r="X122" s="17">
        <f ca="1" t="shared" si="899"/>
        <v>0.209692791386448</v>
      </c>
      <c r="Y122" s="19">
        <f ca="1">IF(X122&lt;=('Ejercicio 3 - TIR'!$D$26-'Ejercicio 3 - TIR'!$C$26)/('Ejercicio 3 - TIR'!$E$26-'Ejercicio 3 - TIR'!$C$26),'Ejercicio 3 - TIR'!$C$26+SQRT(('Ejercicio 3 - TIR'!$E$26-'Ejercicio 3 - TIR'!$C$26)*('Ejercicio 3 - TIR'!$D$26-'Ejercicio 3 - TIR'!$C$26)*X122),'Ejercicio 3 - TIR'!$E$26-SQRT(('Ejercicio 3 - TIR'!$E$26-'Ejercicio 3 - TIR'!$C$26)*('Ejercicio 3 - TIR'!$E$26-'Ejercicio 3 - TIR'!$D$26)*(1-X122)))</f>
        <v>0.213794338333801</v>
      </c>
      <c r="Z122" s="17">
        <f ca="1" t="shared" si="480"/>
        <v>1.15682526617204</v>
      </c>
      <c r="AA122" s="17">
        <f ca="1" t="shared" si="481"/>
        <v>1.32965468568235</v>
      </c>
      <c r="AB122" s="17">
        <f ca="1" t="shared" si="482"/>
        <v>1.58112698912136</v>
      </c>
      <c r="AC122" s="17">
        <f ca="1" t="shared" si="483"/>
        <v>1.93956990816748</v>
      </c>
      <c r="AD122" s="17">
        <f ca="1" t="shared" si="484"/>
        <v>2.35423897333629</v>
      </c>
      <c r="AE122" s="16">
        <f ca="1" t="shared" si="485"/>
        <v>4520.81276055779</v>
      </c>
      <c r="AF122" s="16">
        <f ca="1" t="shared" si="486"/>
        <v>5196.22111129984</v>
      </c>
      <c r="AG122" s="16">
        <f ca="1" t="shared" si="487"/>
        <v>6178.96174772785</v>
      </c>
      <c r="AH122" s="16">
        <f ca="1" t="shared" si="488"/>
        <v>7579.73796669597</v>
      </c>
      <c r="AI122" s="16">
        <f ca="1" t="shared" si="489"/>
        <v>9200.24303002933</v>
      </c>
      <c r="AJ122" s="18">
        <f ca="1" t="shared" si="490"/>
        <v>48659.4697863392</v>
      </c>
      <c r="AK122" s="18">
        <f ca="1" t="shared" si="491"/>
        <v>48970.4081032197</v>
      </c>
      <c r="AL122" s="18">
        <f ca="1" t="shared" si="492"/>
        <v>54299.111461653</v>
      </c>
      <c r="AM122" s="18">
        <f ca="1" t="shared" si="493"/>
        <v>72789.7505512831</v>
      </c>
      <c r="AN122" s="18">
        <f ca="1" t="shared" si="494"/>
        <v>98970.0163710573</v>
      </c>
      <c r="AO122" s="18">
        <f ca="1">C122/'Ejercicio 3 - TIR'!$D$7</f>
        <v>15321.6757006193</v>
      </c>
      <c r="AP122" s="18">
        <f ca="1" t="shared" si="495"/>
        <v>33337.7940857199</v>
      </c>
      <c r="AQ122" s="18">
        <f ca="1" t="shared" si="496"/>
        <v>33648.7324026004</v>
      </c>
      <c r="AR122" s="18">
        <f ca="1" t="shared" si="497"/>
        <v>38977.4357610336</v>
      </c>
      <c r="AS122" s="18">
        <f ca="1" t="shared" si="498"/>
        <v>57468.0748506638</v>
      </c>
      <c r="AT122" s="18">
        <f ca="1" t="shared" si="499"/>
        <v>83648.3406704379</v>
      </c>
      <c r="AU122" s="18">
        <f ca="1">AP122*'Ejercicio 3 - TIR'!$D$5</f>
        <v>16668.8970428599</v>
      </c>
      <c r="AV122" s="18">
        <f ca="1">AQ122*'Ejercicio 3 - TIR'!$D$5</f>
        <v>16824.3662013002</v>
      </c>
      <c r="AW122" s="18">
        <f ca="1">AR122*'Ejercicio 3 - TIR'!$D$5</f>
        <v>19488.7178805168</v>
      </c>
      <c r="AX122" s="18">
        <f ca="1">AS122*'Ejercicio 3 - TIR'!$D$5</f>
        <v>28734.0374253319</v>
      </c>
      <c r="AY122" s="18">
        <f ca="1">AT122*'Ejercicio 3 - TIR'!$D$5</f>
        <v>41824.170335219</v>
      </c>
      <c r="AZ122" s="18">
        <f ca="1" t="shared" ref="AZ122:BD122" si="900">AJ122-AU122-AE122</f>
        <v>27469.7599829215</v>
      </c>
      <c r="BA122" s="18">
        <f ca="1" t="shared" si="900"/>
        <v>26949.8207906197</v>
      </c>
      <c r="BB122" s="18">
        <f ca="1" t="shared" si="900"/>
        <v>28631.4318334083</v>
      </c>
      <c r="BC122" s="18">
        <f ca="1" t="shared" si="900"/>
        <v>36475.9751592552</v>
      </c>
      <c r="BD122" s="18">
        <f ca="1" t="shared" si="900"/>
        <v>47945.603005809</v>
      </c>
      <c r="BE122" s="18">
        <f ca="1" t="shared" ref="BE122:BI122" si="901">AZ122/Z122</f>
        <v>23745.8160589969</v>
      </c>
      <c r="BF122" s="18">
        <f ca="1" t="shared" si="901"/>
        <v>20268.2855036077</v>
      </c>
      <c r="BG122" s="18">
        <f ca="1" t="shared" si="901"/>
        <v>18108.2430635878</v>
      </c>
      <c r="BH122" s="18">
        <f ca="1" t="shared" si="901"/>
        <v>18806.2183299792</v>
      </c>
      <c r="BI122" s="18">
        <f ca="1" t="shared" si="901"/>
        <v>20365.6483257786</v>
      </c>
      <c r="BJ122" s="18">
        <f ca="1" t="shared" si="502"/>
        <v>67865.8092018492</v>
      </c>
      <c r="BK122" s="18">
        <f ca="1" t="shared" si="503"/>
        <v>36070.8860712177</v>
      </c>
      <c r="BL122" s="18">
        <f ca="1" t="shared" si="504"/>
        <v>103936.695273067</v>
      </c>
      <c r="BM122" s="18">
        <f ca="1">BK122*'Ejercicio 3 - TIR'!$D$5</f>
        <v>18035.4430356089</v>
      </c>
      <c r="BN122" s="18">
        <f ca="1" t="shared" si="505"/>
        <v>85901.2522374581</v>
      </c>
      <c r="BO122" s="18">
        <f ca="1" t="shared" si="506"/>
        <v>36487.9067972117</v>
      </c>
      <c r="BP122" s="18">
        <f ca="1" t="shared" si="507"/>
        <v>-105435.447449999</v>
      </c>
      <c r="BQ122" s="18">
        <f ca="1" t="shared" ref="BQ122:BT122" si="902">BE122</f>
        <v>23745.8160589969</v>
      </c>
      <c r="BR122" s="18">
        <f ca="1" t="shared" si="902"/>
        <v>20268.2855036077</v>
      </c>
      <c r="BS122" s="18">
        <f ca="1" t="shared" si="902"/>
        <v>18108.2430635878</v>
      </c>
      <c r="BT122" s="18">
        <f ca="1" t="shared" si="902"/>
        <v>18806.2183299792</v>
      </c>
      <c r="BU122" s="18">
        <f ca="1" t="shared" si="509"/>
        <v>56853.5551229903</v>
      </c>
      <c r="BV122" s="20">
        <f ca="1" t="shared" si="510"/>
        <v>8.25548679058259</v>
      </c>
    </row>
    <row r="123" ht="15" customHeight="1" spans="1:74">
      <c r="A123" s="16">
        <v>122</v>
      </c>
      <c r="B123" s="17">
        <f ca="1" t="shared" ref="B123:F123" si="903">RAND()</f>
        <v>0.856311991961067</v>
      </c>
      <c r="C123" s="18">
        <f ca="1">IF(B123&lt;=('Ejercicio 3 - TIR'!$D$13-'Ejercicio 3 - TIR'!$C$13)/('Ejercicio 3 - TIR'!$E$13-'Ejercicio 3 - TIR'!$C$13),'Ejercicio 3 - TIR'!$C$13+SQRT(('Ejercicio 3 - TIR'!$E$13-'Ejercicio 3 - TIR'!$C$13)*('Ejercicio 3 - TIR'!$D$13-'Ejercicio 3 - TIR'!$C$13)*B123),'Ejercicio 3 - TIR'!$E$13-SQRT(('Ejercicio 3 - TIR'!$E$13-'Ejercicio 3 - TIR'!$C$13)*('Ejercicio 3 - TIR'!$E$13-'Ejercicio 3 - TIR'!$D$13)*(1-B123)))</f>
        <v>86868.9067611748</v>
      </c>
      <c r="D123" s="17">
        <f ca="1" t="shared" si="903"/>
        <v>0.609369211350058</v>
      </c>
      <c r="E123" s="18">
        <f ca="1">IF(D123&lt;=('Ejercicio 3 - TIR'!$D$14-'Ejercicio 3 - TIR'!$C$14)/('Ejercicio 3 - TIR'!$E$14-'Ejercicio 3 - TIR'!$C$14),'Ejercicio 3 - TIR'!$C$14+SQRT(('Ejercicio 3 - TIR'!$E$14-'Ejercicio 3 - TIR'!$C$14)*('Ejercicio 3 - TIR'!$D$14-'Ejercicio 3 - TIR'!$C$14)*D123),'Ejercicio 3 - TIR'!$E$14-SQRT(('Ejercicio 3 - TIR'!$E$14-'Ejercicio 3 - TIR'!$C$14)*('Ejercicio 3 - TIR'!$E$14-'Ejercicio 3 - TIR'!$D$14)*(1-D123)))</f>
        <v>32345.2878370581</v>
      </c>
      <c r="F123" s="17">
        <f ca="1" t="shared" si="903"/>
        <v>0.0814902611998243</v>
      </c>
      <c r="G123" s="18">
        <f ca="1">IF(F123&lt;=('Ejercicio 3 - TIR'!$D$18-'Ejercicio 3 - TIR'!$C$18)/('Ejercicio 3 - TIR'!$E$18-'Ejercicio 3 - TIR'!$C$18),'Ejercicio 3 - TIR'!$C$18+SQRT(('Ejercicio 3 - TIR'!$E$18-'Ejercicio 3 - TIR'!$C$18)*('Ejercicio 3 - TIR'!$D$18-'Ejercicio 3 - TIR'!$C$18)*F123),'Ejercicio 3 - TIR'!$E$18-SQRT(('Ejercicio 3 - TIR'!$E$18-'Ejercicio 3 - TIR'!$C$18)*('Ejercicio 3 - TIR'!$E$18-'Ejercicio 3 - TIR'!$D$18)*(1-F123)))</f>
        <v>33496.2178393192</v>
      </c>
      <c r="H123" s="17">
        <f ca="1" t="shared" ref="H123:L123" si="904">RAND()</f>
        <v>0.072603520623242</v>
      </c>
      <c r="I123" s="18">
        <f ca="1">IF(H123&lt;=('Ejercicio 3 - TIR'!$D$18-'Ejercicio 3 - TIR'!$C$18)/('Ejercicio 3 - TIR'!$E$18-'Ejercicio 3 - TIR'!$C$18),'Ejercicio 3 - TIR'!$C$18+SQRT(('Ejercicio 3 - TIR'!$E$18-'Ejercicio 3 - TIR'!$C$18)*('Ejercicio 3 - TIR'!$D$18-'Ejercicio 3 - TIR'!$C$18)*H123),'Ejercicio 3 - TIR'!$E$18-SQRT(('Ejercicio 3 - TIR'!$E$18-'Ejercicio 3 - TIR'!$C$18)*('Ejercicio 3 - TIR'!$E$18-'Ejercicio 3 - TIR'!$D$18)*(1-H123)))</f>
        <v>33300.0800131946</v>
      </c>
      <c r="J123" s="17">
        <f ca="1" t="shared" si="904"/>
        <v>0.876760873128307</v>
      </c>
      <c r="K123" s="18">
        <f ca="1">IF(J123&lt;=('Ejercicio 3 - TIR'!$D$18-'Ejercicio 3 - TIR'!$C$18)/('Ejercicio 3 - TIR'!$E$18-'Ejercicio 3 - TIR'!$C$18),'Ejercicio 3 - TIR'!$C$18+SQRT(('Ejercicio 3 - TIR'!$E$18-'Ejercicio 3 - TIR'!$C$18)*('Ejercicio 3 - TIR'!$D$18-'Ejercicio 3 - TIR'!$C$18)*J123),'Ejercicio 3 - TIR'!$E$18-SQRT(('Ejercicio 3 - TIR'!$E$18-'Ejercicio 3 - TIR'!$C$18)*('Ejercicio 3 - TIR'!$E$18-'Ejercicio 3 - TIR'!$D$18)*(1-J123)))</f>
        <v>41959.7805152626</v>
      </c>
      <c r="L123" s="17">
        <f ca="1" t="shared" si="904"/>
        <v>0.747791406394807</v>
      </c>
      <c r="M123" s="18">
        <f ca="1">IF(L123&lt;=('Ejercicio 3 - TIR'!$D$18-'Ejercicio 3 - TIR'!$C$18)/('Ejercicio 3 - TIR'!$E$18-'Ejercicio 3 - TIR'!$C$18),'Ejercicio 3 - TIR'!$C$18+SQRT(('Ejercicio 3 - TIR'!$E$18-'Ejercicio 3 - TIR'!$C$18)*('Ejercicio 3 - TIR'!$D$18-'Ejercicio 3 - TIR'!$C$18)*L123),'Ejercicio 3 - TIR'!$E$18-SQRT(('Ejercicio 3 - TIR'!$E$18-'Ejercicio 3 - TIR'!$C$18)*('Ejercicio 3 - TIR'!$E$18-'Ejercicio 3 - TIR'!$D$18)*(1-L123)))</f>
        <v>40650.7880575454</v>
      </c>
      <c r="N123" s="17">
        <f ca="1" t="shared" ref="N123:R123" si="905">RAND()</f>
        <v>0.818892723124015</v>
      </c>
      <c r="O123" s="18">
        <f ca="1">IF(N123&lt;=('Ejercicio 3 - TIR'!$D$18-'Ejercicio 3 - TIR'!$C$18)/('Ejercicio 3 - TIR'!$E$18-'Ejercicio 3 - TIR'!$C$18),'Ejercicio 3 - TIR'!$C$18+SQRT(('Ejercicio 3 - TIR'!$E$18-'Ejercicio 3 - TIR'!$C$18)*('Ejercicio 3 - TIR'!$D$18-'Ejercicio 3 - TIR'!$C$18)*N123),'Ejercicio 3 - TIR'!$E$18-SQRT(('Ejercicio 3 - TIR'!$E$18-'Ejercicio 3 - TIR'!$C$18)*('Ejercicio 3 - TIR'!$E$18-'Ejercicio 3 - TIR'!$D$18)*(1-N123)))</f>
        <v>41314.4816150643</v>
      </c>
      <c r="P123" s="17">
        <f ca="1" t="shared" si="905"/>
        <v>0.151427577713912</v>
      </c>
      <c r="Q123" s="19">
        <f ca="1">IF(P123&lt;=('Ejercicio 3 - TIR'!$D$22-'Ejercicio 3 - TIR'!$C$22)/('Ejercicio 3 - TIR'!$E$22-'Ejercicio 3 - TIR'!$C$22),'Ejercicio 3 - TIR'!$C$22+SQRT(('Ejercicio 3 - TIR'!$E$22-'Ejercicio 3 - TIR'!$C$22)*('Ejercicio 3 - TIR'!$D$22-'Ejercicio 3 - TIR'!$C$22)*P123),'Ejercicio 3 - TIR'!$E$22-SQRT(('Ejercicio 3 - TIR'!$E$22-'Ejercicio 3 - TIR'!$C$22)*('Ejercicio 3 - TIR'!$E$22-'Ejercicio 3 - TIR'!$D$22)*(1-P123)))</f>
        <v>0.136509683215769</v>
      </c>
      <c r="R123" s="17">
        <f ca="1" t="shared" si="905"/>
        <v>0.409091714926136</v>
      </c>
      <c r="S123" s="19">
        <f ca="1">IF(R123&lt;=('Ejercicio 3 - TIR'!$D$23-'Ejercicio 3 - TIR'!$C$23)/('Ejercicio 3 - TIR'!$E$23-'Ejercicio 3 - TIR'!$C$23),'Ejercicio 3 - TIR'!$C$23+SQRT(('Ejercicio 3 - TIR'!$E$23-'Ejercicio 3 - TIR'!$C$23)*('Ejercicio 3 - TIR'!$D$23-'Ejercicio 3 - TIR'!$C$23)*R123),'Ejercicio 3 - TIR'!$E$23-SQRT(('Ejercicio 3 - TIR'!$E$23-'Ejercicio 3 - TIR'!$C$23)*('Ejercicio 3 - TIR'!$E$23-'Ejercicio 3 - TIR'!$D$23)*(1-R123)))</f>
        <v>0.147136047738516</v>
      </c>
      <c r="T123" s="17">
        <f ca="1" t="shared" ref="T123:X123" si="906">RAND()</f>
        <v>0.873713423739068</v>
      </c>
      <c r="U123" s="19">
        <f ca="1">IF(T123&lt;=('Ejercicio 3 - TIR'!$D$24-'Ejercicio 3 - TIR'!$C$24)/('Ejercicio 3 - TIR'!$E$24-'Ejercicio 3 - TIR'!$C$24),'Ejercicio 3 - TIR'!$C$24+SQRT(('Ejercicio 3 - TIR'!$E$24-'Ejercicio 3 - TIR'!$C$24)*('Ejercicio 3 - TIR'!$D$24-'Ejercicio 3 - TIR'!$C$24)*T123),'Ejercicio 3 - TIR'!$E$24-SQRT(('Ejercicio 3 - TIR'!$E$24-'Ejercicio 3 - TIR'!$C$24)*('Ejercicio 3 - TIR'!$E$24-'Ejercicio 3 - TIR'!$D$24)*(1-T123)))</f>
        <v>0.201195680987321</v>
      </c>
      <c r="V123" s="17">
        <f ca="1" t="shared" si="906"/>
        <v>0.975407088859877</v>
      </c>
      <c r="W123" s="19">
        <f ca="1">IF(V123&lt;=('Ejercicio 3 - TIR'!$D$25-'Ejercicio 3 - TIR'!$C$25)/('Ejercicio 3 - TIR'!$E$25-'Ejercicio 3 - TIR'!$C$25),'Ejercicio 3 - TIR'!$C$25+SQRT(('Ejercicio 3 - TIR'!$E$25-'Ejercicio 3 - TIR'!$C$25)*('Ejercicio 3 - TIR'!$D$25-'Ejercicio 3 - TIR'!$C$25)*V123),'Ejercicio 3 - TIR'!$E$25-SQRT(('Ejercicio 3 - TIR'!$E$25-'Ejercicio 3 - TIR'!$C$25)*('Ejercicio 3 - TIR'!$E$25-'Ejercicio 3 - TIR'!$D$25)*(1-V123)))</f>
        <v>0.240722328471517</v>
      </c>
      <c r="X123" s="17">
        <f ca="1" t="shared" si="906"/>
        <v>0.752933223943511</v>
      </c>
      <c r="Y123" s="19">
        <f ca="1">IF(X123&lt;=('Ejercicio 3 - TIR'!$D$26-'Ejercicio 3 - TIR'!$C$26)/('Ejercicio 3 - TIR'!$E$26-'Ejercicio 3 - TIR'!$C$26),'Ejercicio 3 - TIR'!$C$26+SQRT(('Ejercicio 3 - TIR'!$E$26-'Ejercicio 3 - TIR'!$C$26)*('Ejercicio 3 - TIR'!$D$26-'Ejercicio 3 - TIR'!$C$26)*X123),'Ejercicio 3 - TIR'!$E$26-SQRT(('Ejercicio 3 - TIR'!$E$26-'Ejercicio 3 - TIR'!$C$26)*('Ejercicio 3 - TIR'!$E$26-'Ejercicio 3 - TIR'!$D$26)*(1-X123)))</f>
        <v>0.243473836901407</v>
      </c>
      <c r="Z123" s="17">
        <f ca="1" t="shared" si="480"/>
        <v>1.13650968321577</v>
      </c>
      <c r="AA123" s="17">
        <f ca="1" t="shared" si="481"/>
        <v>1.30373122622069</v>
      </c>
      <c r="AB123" s="17">
        <f ca="1" t="shared" si="482"/>
        <v>1.5660363181046</v>
      </c>
      <c r="AC123" s="17">
        <f ca="1" t="shared" si="483"/>
        <v>1.9430162270697</v>
      </c>
      <c r="AD123" s="17">
        <f ca="1" t="shared" si="484"/>
        <v>2.41608984303605</v>
      </c>
      <c r="AE123" s="16">
        <f ca="1" t="shared" si="485"/>
        <v>4415.44499615966</v>
      </c>
      <c r="AF123" s="16">
        <f ca="1" t="shared" si="486"/>
        <v>5065.1161219014</v>
      </c>
      <c r="AG123" s="16">
        <f ca="1" t="shared" si="487"/>
        <v>6084.19560932721</v>
      </c>
      <c r="AH123" s="16">
        <f ca="1" t="shared" si="488"/>
        <v>7548.79734328063</v>
      </c>
      <c r="AI123" s="16">
        <f ca="1" t="shared" si="489"/>
        <v>9386.73199644031</v>
      </c>
      <c r="AJ123" s="18">
        <f ca="1" t="shared" si="490"/>
        <v>38068.775925491</v>
      </c>
      <c r="AK123" s="18">
        <f ca="1" t="shared" si="491"/>
        <v>43414.3541488493</v>
      </c>
      <c r="AL123" s="18">
        <f ca="1" t="shared" si="492"/>
        <v>65710.5401865988</v>
      </c>
      <c r="AM123" s="18">
        <f ca="1" t="shared" si="493"/>
        <v>78985.1408389818</v>
      </c>
      <c r="AN123" s="18">
        <f ca="1" t="shared" si="494"/>
        <v>99819.4994004565</v>
      </c>
      <c r="AO123" s="18">
        <f ca="1">C123/'Ejercicio 3 - TIR'!$D$7</f>
        <v>17373.781352235</v>
      </c>
      <c r="AP123" s="18">
        <f ca="1" t="shared" si="495"/>
        <v>20694.9945732561</v>
      </c>
      <c r="AQ123" s="18">
        <f ca="1" t="shared" si="496"/>
        <v>26040.5727966143</v>
      </c>
      <c r="AR123" s="18">
        <f ca="1" t="shared" si="497"/>
        <v>48336.7588343639</v>
      </c>
      <c r="AS123" s="18">
        <f ca="1" t="shared" si="498"/>
        <v>61611.3594867468</v>
      </c>
      <c r="AT123" s="18">
        <f ca="1" t="shared" si="499"/>
        <v>82445.7180482215</v>
      </c>
      <c r="AU123" s="18">
        <f ca="1">AP123*'Ejercicio 3 - TIR'!$D$5</f>
        <v>10347.497286628</v>
      </c>
      <c r="AV123" s="18">
        <f ca="1">AQ123*'Ejercicio 3 - TIR'!$D$5</f>
        <v>13020.2863983071</v>
      </c>
      <c r="AW123" s="18">
        <f ca="1">AR123*'Ejercicio 3 - TIR'!$D$5</f>
        <v>24168.3794171819</v>
      </c>
      <c r="AX123" s="18">
        <f ca="1">AS123*'Ejercicio 3 - TIR'!$D$5</f>
        <v>30805.6797433734</v>
      </c>
      <c r="AY123" s="18">
        <f ca="1">AT123*'Ejercicio 3 - TIR'!$D$5</f>
        <v>41222.8590241108</v>
      </c>
      <c r="AZ123" s="18">
        <f ca="1" t="shared" ref="AZ123:BD123" si="907">AJ123-AU123-AE123</f>
        <v>23305.8336427033</v>
      </c>
      <c r="BA123" s="18">
        <f ca="1" t="shared" si="907"/>
        <v>25328.9516286407</v>
      </c>
      <c r="BB123" s="18">
        <f ca="1" t="shared" si="907"/>
        <v>35457.9651600897</v>
      </c>
      <c r="BC123" s="18">
        <f ca="1" t="shared" si="907"/>
        <v>40630.6637523277</v>
      </c>
      <c r="BD123" s="18">
        <f ca="1" t="shared" si="907"/>
        <v>49209.9083799054</v>
      </c>
      <c r="BE123" s="18">
        <f ca="1" t="shared" ref="BE123:BI123" si="908">AZ123/Z123</f>
        <v>20506.4980852246</v>
      </c>
      <c r="BF123" s="18">
        <f ca="1" t="shared" si="908"/>
        <v>19428.0470692302</v>
      </c>
      <c r="BG123" s="18">
        <f ca="1" t="shared" si="908"/>
        <v>22641.853672337</v>
      </c>
      <c r="BH123" s="18">
        <f ca="1" t="shared" si="908"/>
        <v>20911.1294009128</v>
      </c>
      <c r="BI123" s="18">
        <f ca="1" t="shared" si="908"/>
        <v>20367.5821583143</v>
      </c>
      <c r="BJ123" s="18">
        <f ca="1" t="shared" si="502"/>
        <v>78149.1214131934</v>
      </c>
      <c r="BK123" s="18">
        <f ca="1" t="shared" si="503"/>
        <v>41976.616660264</v>
      </c>
      <c r="BL123" s="18">
        <f ca="1" t="shared" si="504"/>
        <v>120125.738073457</v>
      </c>
      <c r="BM123" s="18">
        <f ca="1">BK123*'Ejercicio 3 - TIR'!$D$5</f>
        <v>20988.308330132</v>
      </c>
      <c r="BN123" s="18">
        <f ca="1" t="shared" si="505"/>
        <v>99137.4297433255</v>
      </c>
      <c r="BO123" s="18">
        <f ca="1" t="shared" si="506"/>
        <v>41032.1785131755</v>
      </c>
      <c r="BP123" s="18">
        <f ca="1" t="shared" si="507"/>
        <v>-119214.194598233</v>
      </c>
      <c r="BQ123" s="18">
        <f ca="1" t="shared" ref="BQ123:BT123" si="909">BE123</f>
        <v>20506.4980852246</v>
      </c>
      <c r="BR123" s="18">
        <f ca="1" t="shared" si="909"/>
        <v>19428.0470692302</v>
      </c>
      <c r="BS123" s="18">
        <f ca="1" t="shared" si="909"/>
        <v>22641.853672337</v>
      </c>
      <c r="BT123" s="18">
        <f ca="1" t="shared" si="909"/>
        <v>20911.1294009128</v>
      </c>
      <c r="BU123" s="18">
        <f ca="1" t="shared" si="509"/>
        <v>61399.7606714898</v>
      </c>
      <c r="BV123" s="20">
        <f ca="1" t="shared" si="510"/>
        <v>5.70956573750678</v>
      </c>
    </row>
    <row r="124" ht="15" customHeight="1" spans="1:74">
      <c r="A124" s="16">
        <v>123</v>
      </c>
      <c r="B124" s="17">
        <f ca="1" t="shared" ref="B124:F124" si="910">RAND()</f>
        <v>0.618791050633203</v>
      </c>
      <c r="C124" s="18">
        <f ca="1">IF(B124&lt;=('Ejercicio 3 - TIR'!$D$13-'Ejercicio 3 - TIR'!$C$13)/('Ejercicio 3 - TIR'!$E$13-'Ejercicio 3 - TIR'!$C$13),'Ejercicio 3 - TIR'!$C$13+SQRT(('Ejercicio 3 - TIR'!$E$13-'Ejercicio 3 - TIR'!$C$13)*('Ejercicio 3 - TIR'!$D$13-'Ejercicio 3 - TIR'!$C$13)*B124),'Ejercicio 3 - TIR'!$E$13-SQRT(('Ejercicio 3 - TIR'!$E$13-'Ejercicio 3 - TIR'!$C$13)*('Ejercicio 3 - TIR'!$E$13-'Ejercicio 3 - TIR'!$D$13)*(1-B124)))</f>
        <v>78611.9019255999</v>
      </c>
      <c r="D124" s="17">
        <f ca="1" t="shared" si="910"/>
        <v>0.568921592394885</v>
      </c>
      <c r="E124" s="18">
        <f ca="1">IF(D124&lt;=('Ejercicio 3 - TIR'!$D$14-'Ejercicio 3 - TIR'!$C$14)/('Ejercicio 3 - TIR'!$E$14-'Ejercicio 3 - TIR'!$C$14),'Ejercicio 3 - TIR'!$C$14+SQRT(('Ejercicio 3 - TIR'!$E$14-'Ejercicio 3 - TIR'!$C$14)*('Ejercicio 3 - TIR'!$D$14-'Ejercicio 3 - TIR'!$C$14)*D124),'Ejercicio 3 - TIR'!$E$14-SQRT(('Ejercicio 3 - TIR'!$E$14-'Ejercicio 3 - TIR'!$C$14)*('Ejercicio 3 - TIR'!$E$14-'Ejercicio 3 - TIR'!$D$14)*(1-D124)))</f>
        <v>31958.7462954607</v>
      </c>
      <c r="F124" s="17">
        <f ca="1" t="shared" si="910"/>
        <v>0.179686367515287</v>
      </c>
      <c r="G124" s="18">
        <f ca="1">IF(F124&lt;=('Ejercicio 3 - TIR'!$D$18-'Ejercicio 3 - TIR'!$C$18)/('Ejercicio 3 - TIR'!$E$18-'Ejercicio 3 - TIR'!$C$18),'Ejercicio 3 - TIR'!$C$18+SQRT(('Ejercicio 3 - TIR'!$E$18-'Ejercicio 3 - TIR'!$C$18)*('Ejercicio 3 - TIR'!$D$18-'Ejercicio 3 - TIR'!$C$18)*F124),'Ejercicio 3 - TIR'!$E$18-SQRT(('Ejercicio 3 - TIR'!$E$18-'Ejercicio 3 - TIR'!$C$18)*('Ejercicio 3 - TIR'!$E$18-'Ejercicio 3 - TIR'!$D$18)*(1-F124)))</f>
        <v>35191.6235540814</v>
      </c>
      <c r="H124" s="17">
        <f ca="1" t="shared" ref="H124:L124" si="911">RAND()</f>
        <v>0.0349690376730112</v>
      </c>
      <c r="I124" s="18">
        <f ca="1">IF(H124&lt;=('Ejercicio 3 - TIR'!$D$18-'Ejercicio 3 - TIR'!$C$18)/('Ejercicio 3 - TIR'!$E$18-'Ejercicio 3 - TIR'!$C$18),'Ejercicio 3 - TIR'!$C$18+SQRT(('Ejercicio 3 - TIR'!$E$18-'Ejercicio 3 - TIR'!$C$18)*('Ejercicio 3 - TIR'!$D$18-'Ejercicio 3 - TIR'!$C$18)*H124),'Ejercicio 3 - TIR'!$E$18-SQRT(('Ejercicio 3 - TIR'!$E$18-'Ejercicio 3 - TIR'!$C$18)*('Ejercicio 3 - TIR'!$E$18-'Ejercicio 3 - TIR'!$D$18)*(1-H124)))</f>
        <v>32290.2741431872</v>
      </c>
      <c r="J124" s="17">
        <f ca="1" t="shared" si="911"/>
        <v>0.868983812255408</v>
      </c>
      <c r="K124" s="18">
        <f ca="1">IF(J124&lt;=('Ejercicio 3 - TIR'!$D$18-'Ejercicio 3 - TIR'!$C$18)/('Ejercicio 3 - TIR'!$E$18-'Ejercicio 3 - TIR'!$C$18),'Ejercicio 3 - TIR'!$C$18+SQRT(('Ejercicio 3 - TIR'!$E$18-'Ejercicio 3 - TIR'!$C$18)*('Ejercicio 3 - TIR'!$D$18-'Ejercicio 3 - TIR'!$C$18)*J124),'Ejercicio 3 - TIR'!$E$18-SQRT(('Ejercicio 3 - TIR'!$E$18-'Ejercicio 3 - TIR'!$C$18)*('Ejercicio 3 - TIR'!$E$18-'Ejercicio 3 - TIR'!$D$18)*(1-J124)))</f>
        <v>41865.3207371655</v>
      </c>
      <c r="L124" s="17">
        <f ca="1" t="shared" si="911"/>
        <v>0.153742473031398</v>
      </c>
      <c r="M124" s="18">
        <f ca="1">IF(L124&lt;=('Ejercicio 3 - TIR'!$D$18-'Ejercicio 3 - TIR'!$C$18)/('Ejercicio 3 - TIR'!$E$18-'Ejercicio 3 - TIR'!$C$18),'Ejercicio 3 - TIR'!$C$18+SQRT(('Ejercicio 3 - TIR'!$E$18-'Ejercicio 3 - TIR'!$C$18)*('Ejercicio 3 - TIR'!$D$18-'Ejercicio 3 - TIR'!$C$18)*L124),'Ejercicio 3 - TIR'!$E$18-SQRT(('Ejercicio 3 - TIR'!$E$18-'Ejercicio 3 - TIR'!$C$18)*('Ejercicio 3 - TIR'!$E$18-'Ejercicio 3 - TIR'!$D$18)*(1-L124)))</f>
        <v>34802.2256251357</v>
      </c>
      <c r="N124" s="17">
        <f ca="1" t="shared" ref="N124:R124" si="912">RAND()</f>
        <v>0.162303666626009</v>
      </c>
      <c r="O124" s="18">
        <f ca="1">IF(N124&lt;=('Ejercicio 3 - TIR'!$D$18-'Ejercicio 3 - TIR'!$C$18)/('Ejercicio 3 - TIR'!$E$18-'Ejercicio 3 - TIR'!$C$18),'Ejercicio 3 - TIR'!$C$18+SQRT(('Ejercicio 3 - TIR'!$E$18-'Ejercicio 3 - TIR'!$C$18)*('Ejercicio 3 - TIR'!$D$18-'Ejercicio 3 - TIR'!$C$18)*N124),'Ejercicio 3 - TIR'!$E$18-SQRT(('Ejercicio 3 - TIR'!$E$18-'Ejercicio 3 - TIR'!$C$18)*('Ejercicio 3 - TIR'!$E$18-'Ejercicio 3 - TIR'!$D$18)*(1-N124)))</f>
        <v>34934.120995061</v>
      </c>
      <c r="P124" s="17">
        <f ca="1" t="shared" si="912"/>
        <v>0.0271905016027092</v>
      </c>
      <c r="Q124" s="19">
        <f ca="1">IF(P124&lt;=('Ejercicio 3 - TIR'!$D$22-'Ejercicio 3 - TIR'!$C$22)/('Ejercicio 3 - TIR'!$E$22-'Ejercicio 3 - TIR'!$C$22),'Ejercicio 3 - TIR'!$C$22+SQRT(('Ejercicio 3 - TIR'!$E$22-'Ejercicio 3 - TIR'!$C$22)*('Ejercicio 3 - TIR'!$D$22-'Ejercicio 3 - TIR'!$C$22)*P124),'Ejercicio 3 - TIR'!$E$22-SQRT(('Ejercicio 3 - TIR'!$E$22-'Ejercicio 3 - TIR'!$C$22)*('Ejercicio 3 - TIR'!$E$22-'Ejercicio 3 - TIR'!$D$22)*(1-P124)))</f>
        <v>0.126995920445865</v>
      </c>
      <c r="R124" s="17">
        <f ca="1" t="shared" si="912"/>
        <v>0.881920550994362</v>
      </c>
      <c r="S124" s="19">
        <f ca="1">IF(R124&lt;=('Ejercicio 3 - TIR'!$D$23-'Ejercicio 3 - TIR'!$C$23)/('Ejercicio 3 - TIR'!$E$23-'Ejercicio 3 - TIR'!$C$23),'Ejercicio 3 - TIR'!$C$23+SQRT(('Ejercicio 3 - TIR'!$E$23-'Ejercicio 3 - TIR'!$C$23)*('Ejercicio 3 - TIR'!$D$23-'Ejercicio 3 - TIR'!$C$23)*R124),'Ejercicio 3 - TIR'!$E$23-SQRT(('Ejercicio 3 - TIR'!$E$23-'Ejercicio 3 - TIR'!$C$23)*('Ejercicio 3 - TIR'!$E$23-'Ejercicio 3 - TIR'!$D$23)*(1-R124)))</f>
        <v>0.165421145168082</v>
      </c>
      <c r="T124" s="17">
        <f ca="1" t="shared" ref="T124:X124" si="913">RAND()</f>
        <v>0.0378319289247036</v>
      </c>
      <c r="U124" s="19">
        <f ca="1">IF(T124&lt;=('Ejercicio 3 - TIR'!$D$24-'Ejercicio 3 - TIR'!$C$24)/('Ejercicio 3 - TIR'!$E$24-'Ejercicio 3 - TIR'!$C$24),'Ejercicio 3 - TIR'!$C$24+SQRT(('Ejercicio 3 - TIR'!$E$24-'Ejercicio 3 - TIR'!$C$24)*('Ejercicio 3 - TIR'!$D$24-'Ejercicio 3 - TIR'!$C$24)*T124),'Ejercicio 3 - TIR'!$E$24-SQRT(('Ejercicio 3 - TIR'!$E$24-'Ejercicio 3 - TIR'!$C$24)*('Ejercicio 3 - TIR'!$E$24-'Ejercicio 3 - TIR'!$D$24)*(1-T124)))</f>
        <v>0.158913307508545</v>
      </c>
      <c r="V124" s="17">
        <f ca="1" t="shared" si="913"/>
        <v>0.799556688456216</v>
      </c>
      <c r="W124" s="19">
        <f ca="1">IF(V124&lt;=('Ejercicio 3 - TIR'!$D$25-'Ejercicio 3 - TIR'!$C$25)/('Ejercicio 3 - TIR'!$E$25-'Ejercicio 3 - TIR'!$C$25),'Ejercicio 3 - TIR'!$C$25+SQRT(('Ejercicio 3 - TIR'!$E$25-'Ejercicio 3 - TIR'!$C$25)*('Ejercicio 3 - TIR'!$D$25-'Ejercicio 3 - TIR'!$C$25)*V124),'Ejercicio 3 - TIR'!$E$25-SQRT(('Ejercicio 3 - TIR'!$E$25-'Ejercicio 3 - TIR'!$C$25)*('Ejercicio 3 - TIR'!$E$25-'Ejercicio 3 - TIR'!$D$25)*(1-V124)))</f>
        <v>0.22351318081756</v>
      </c>
      <c r="X124" s="17">
        <f ca="1" t="shared" si="913"/>
        <v>0.346962669185858</v>
      </c>
      <c r="Y124" s="19">
        <f ca="1">IF(X124&lt;=('Ejercicio 3 - TIR'!$D$26-'Ejercicio 3 - TIR'!$C$26)/('Ejercicio 3 - TIR'!$E$26-'Ejercicio 3 - TIR'!$C$26),'Ejercicio 3 - TIR'!$C$26+SQRT(('Ejercicio 3 - TIR'!$E$26-'Ejercicio 3 - TIR'!$C$26)*('Ejercicio 3 - TIR'!$D$26-'Ejercicio 3 - TIR'!$C$26)*X124),'Ejercicio 3 - TIR'!$E$26-SQRT(('Ejercicio 3 - TIR'!$E$26-'Ejercicio 3 - TIR'!$C$26)*('Ejercicio 3 - TIR'!$E$26-'Ejercicio 3 - TIR'!$D$26)*(1-X124)))</f>
        <v>0.22061648725112</v>
      </c>
      <c r="Z124" s="17">
        <f ca="1" t="shared" si="480"/>
        <v>1.12699592044587</v>
      </c>
      <c r="AA124" s="17">
        <f ca="1" t="shared" si="481"/>
        <v>1.31342487620578</v>
      </c>
      <c r="AB124" s="17">
        <f ca="1" t="shared" si="482"/>
        <v>1.52214556744764</v>
      </c>
      <c r="AC124" s="17">
        <f ca="1" t="shared" si="483"/>
        <v>1.86236516489521</v>
      </c>
      <c r="AD124" s="17">
        <f ca="1" t="shared" si="484"/>
        <v>2.27323362555324</v>
      </c>
      <c r="AE124" s="16">
        <f ca="1" t="shared" si="485"/>
        <v>4058.63040208792</v>
      </c>
      <c r="AF124" s="16">
        <f ca="1" t="shared" si="486"/>
        <v>4730.01369101529</v>
      </c>
      <c r="AG124" s="16">
        <f ca="1" t="shared" si="487"/>
        <v>5481.67581121523</v>
      </c>
      <c r="AH124" s="16">
        <f ca="1" t="shared" si="488"/>
        <v>6706.90260799063</v>
      </c>
      <c r="AI124" s="16">
        <f ca="1" t="shared" si="489"/>
        <v>8186.5559017009</v>
      </c>
      <c r="AJ124" s="18">
        <f ca="1" t="shared" si="490"/>
        <v>39660.8161793164</v>
      </c>
      <c r="AK124" s="18">
        <f ca="1" t="shared" si="491"/>
        <v>42410.8493191662</v>
      </c>
      <c r="AL124" s="18">
        <f ca="1" t="shared" si="492"/>
        <v>63725.1123898502</v>
      </c>
      <c r="AM124" s="18">
        <f ca="1" t="shared" si="493"/>
        <v>64814.4526650761</v>
      </c>
      <c r="AN124" s="18">
        <f ca="1" t="shared" si="494"/>
        <v>79413.4185251181</v>
      </c>
      <c r="AO124" s="18">
        <f ca="1">C124/'Ejercicio 3 - TIR'!$D$7</f>
        <v>15722.38038512</v>
      </c>
      <c r="AP124" s="18">
        <f ca="1" t="shared" si="495"/>
        <v>23938.4357941964</v>
      </c>
      <c r="AQ124" s="18">
        <f ca="1" t="shared" si="496"/>
        <v>26688.4689340462</v>
      </c>
      <c r="AR124" s="18">
        <f ca="1" t="shared" si="497"/>
        <v>48002.7320047302</v>
      </c>
      <c r="AS124" s="18">
        <f ca="1" t="shared" si="498"/>
        <v>49092.0722799561</v>
      </c>
      <c r="AT124" s="18">
        <f ca="1" t="shared" si="499"/>
        <v>63691.0381399981</v>
      </c>
      <c r="AU124" s="18">
        <f ca="1">AP124*'Ejercicio 3 - TIR'!$D$5</f>
        <v>11969.2178970982</v>
      </c>
      <c r="AV124" s="18">
        <f ca="1">AQ124*'Ejercicio 3 - TIR'!$D$5</f>
        <v>13344.2344670231</v>
      </c>
      <c r="AW124" s="18">
        <f ca="1">AR124*'Ejercicio 3 - TIR'!$D$5</f>
        <v>24001.3660023651</v>
      </c>
      <c r="AX124" s="18">
        <f ca="1">AS124*'Ejercicio 3 - TIR'!$D$5</f>
        <v>24546.036139978</v>
      </c>
      <c r="AY124" s="18">
        <f ca="1">AT124*'Ejercicio 3 - TIR'!$D$5</f>
        <v>31845.5190699991</v>
      </c>
      <c r="AZ124" s="18">
        <f ca="1" t="shared" ref="AZ124:BD124" si="914">AJ124-AU124-AE124</f>
        <v>23632.9678801303</v>
      </c>
      <c r="BA124" s="18">
        <f ca="1" t="shared" si="914"/>
        <v>24336.6011611278</v>
      </c>
      <c r="BB124" s="18">
        <f ca="1" t="shared" si="914"/>
        <v>34242.0705762698</v>
      </c>
      <c r="BC124" s="18">
        <f ca="1" t="shared" si="914"/>
        <v>33561.5139171074</v>
      </c>
      <c r="BD124" s="18">
        <f ca="1" t="shared" si="914"/>
        <v>39381.3435534181</v>
      </c>
      <c r="BE124" s="18">
        <f ca="1" t="shared" ref="BE124:BI124" si="915">AZ124/Z124</f>
        <v>20969.8788180001</v>
      </c>
      <c r="BF124" s="18">
        <f ca="1" t="shared" si="915"/>
        <v>18529.1154462</v>
      </c>
      <c r="BG124" s="18">
        <f ca="1" t="shared" si="915"/>
        <v>22495.9237201522</v>
      </c>
      <c r="BH124" s="18">
        <f ca="1" t="shared" si="915"/>
        <v>18020.909405807</v>
      </c>
      <c r="BI124" s="18">
        <f ca="1" t="shared" si="915"/>
        <v>17323.9314739741</v>
      </c>
      <c r="BJ124" s="18">
        <f ca="1" t="shared" si="502"/>
        <v>72649.6967093664</v>
      </c>
      <c r="BK124" s="18">
        <f ca="1" t="shared" si="503"/>
        <v>35740.6437651935</v>
      </c>
      <c r="BL124" s="18">
        <f ca="1" t="shared" si="504"/>
        <v>108390.34047456</v>
      </c>
      <c r="BM124" s="18">
        <f ca="1">BK124*'Ejercicio 3 - TIR'!$D$5</f>
        <v>17870.3218825967</v>
      </c>
      <c r="BN124" s="18">
        <f ca="1" t="shared" si="505"/>
        <v>90520.0185919631</v>
      </c>
      <c r="BO124" s="18">
        <f ca="1" t="shared" si="506"/>
        <v>39819.9364880207</v>
      </c>
      <c r="BP124" s="18">
        <f ca="1" t="shared" si="507"/>
        <v>-110570.648221061</v>
      </c>
      <c r="BQ124" s="18">
        <f ca="1" t="shared" ref="BQ124:BT124" si="916">BE124</f>
        <v>20969.8788180001</v>
      </c>
      <c r="BR124" s="18">
        <f ca="1" t="shared" si="916"/>
        <v>18529.1154462</v>
      </c>
      <c r="BS124" s="18">
        <f ca="1" t="shared" si="916"/>
        <v>22495.9237201522</v>
      </c>
      <c r="BT124" s="18">
        <f ca="1" t="shared" si="916"/>
        <v>18020.909405807</v>
      </c>
      <c r="BU124" s="18">
        <f ca="1" t="shared" si="509"/>
        <v>57143.8679619948</v>
      </c>
      <c r="BV124" s="20">
        <f ca="1" t="shared" si="510"/>
        <v>6.44159261402857</v>
      </c>
    </row>
    <row r="125" ht="15" customHeight="1" spans="1:74">
      <c r="A125" s="16">
        <v>124</v>
      </c>
      <c r="B125" s="17">
        <f ca="1" t="shared" ref="B125:F125" si="917">RAND()</f>
        <v>0.759425306301708</v>
      </c>
      <c r="C125" s="18">
        <f ca="1">IF(B125&lt;=('Ejercicio 3 - TIR'!$D$13-'Ejercicio 3 - TIR'!$C$13)/('Ejercicio 3 - TIR'!$E$13-'Ejercicio 3 - TIR'!$C$13),'Ejercicio 3 - TIR'!$C$13+SQRT(('Ejercicio 3 - TIR'!$E$13-'Ejercicio 3 - TIR'!$C$13)*('Ejercicio 3 - TIR'!$D$13-'Ejercicio 3 - TIR'!$C$13)*B125),'Ejercicio 3 - TIR'!$E$13-SQRT(('Ejercicio 3 - TIR'!$E$13-'Ejercicio 3 - TIR'!$C$13)*('Ejercicio 3 - TIR'!$E$13-'Ejercicio 3 - TIR'!$D$13)*(1-B125)))</f>
        <v>83009.1309098695</v>
      </c>
      <c r="D125" s="17">
        <f ca="1" t="shared" si="917"/>
        <v>0.436656454636074</v>
      </c>
      <c r="E125" s="18">
        <f ca="1">IF(D125&lt;=('Ejercicio 3 - TIR'!$D$14-'Ejercicio 3 - TIR'!$C$14)/('Ejercicio 3 - TIR'!$E$14-'Ejercicio 3 - TIR'!$C$14),'Ejercicio 3 - TIR'!$C$14+SQRT(('Ejercicio 3 - TIR'!$E$14-'Ejercicio 3 - TIR'!$C$14)*('Ejercicio 3 - TIR'!$D$14-'Ejercicio 3 - TIR'!$C$14)*D125),'Ejercicio 3 - TIR'!$E$14-SQRT(('Ejercicio 3 - TIR'!$E$14-'Ejercicio 3 - TIR'!$C$14)*('Ejercicio 3 - TIR'!$E$14-'Ejercicio 3 - TIR'!$D$14)*(1-D125)))</f>
        <v>30807.5285257669</v>
      </c>
      <c r="F125" s="17">
        <f ca="1" t="shared" si="917"/>
        <v>0.171992117525175</v>
      </c>
      <c r="G125" s="18">
        <f ca="1">IF(F125&lt;=('Ejercicio 3 - TIR'!$D$18-'Ejercicio 3 - TIR'!$C$18)/('Ejercicio 3 - TIR'!$E$18-'Ejercicio 3 - TIR'!$C$18),'Ejercicio 3 - TIR'!$C$18+SQRT(('Ejercicio 3 - TIR'!$E$18-'Ejercicio 3 - TIR'!$C$18)*('Ejercicio 3 - TIR'!$D$18-'Ejercicio 3 - TIR'!$C$18)*F125),'Ejercicio 3 - TIR'!$E$18-SQRT(('Ejercicio 3 - TIR'!$E$18-'Ejercicio 3 - TIR'!$C$18)*('Ejercicio 3 - TIR'!$E$18-'Ejercicio 3 - TIR'!$D$18)*(1-F125)))</f>
        <v>35079.2536487929</v>
      </c>
      <c r="H125" s="17">
        <f ca="1" t="shared" ref="H125:L125" si="918">RAND()</f>
        <v>0.0652067738880739</v>
      </c>
      <c r="I125" s="18">
        <f ca="1">IF(H125&lt;=('Ejercicio 3 - TIR'!$D$18-'Ejercicio 3 - TIR'!$C$18)/('Ejercicio 3 - TIR'!$E$18-'Ejercicio 3 - TIR'!$C$18),'Ejercicio 3 - TIR'!$C$18+SQRT(('Ejercicio 3 - TIR'!$E$18-'Ejercicio 3 - TIR'!$C$18)*('Ejercicio 3 - TIR'!$D$18-'Ejercicio 3 - TIR'!$C$18)*H125),'Ejercicio 3 - TIR'!$E$18-SQRT(('Ejercicio 3 - TIR'!$E$18-'Ejercicio 3 - TIR'!$C$18)*('Ejercicio 3 - TIR'!$E$18-'Ejercicio 3 - TIR'!$D$18)*(1-H125)))</f>
        <v>33127.4616037949</v>
      </c>
      <c r="J125" s="17">
        <f ca="1" t="shared" si="918"/>
        <v>0.944350466969733</v>
      </c>
      <c r="K125" s="18">
        <f ca="1">IF(J125&lt;=('Ejercicio 3 - TIR'!$D$18-'Ejercicio 3 - TIR'!$C$18)/('Ejercicio 3 - TIR'!$E$18-'Ejercicio 3 - TIR'!$C$18),'Ejercicio 3 - TIR'!$C$18+SQRT(('Ejercicio 3 - TIR'!$E$18-'Ejercicio 3 - TIR'!$C$18)*('Ejercicio 3 - TIR'!$D$18-'Ejercicio 3 - TIR'!$C$18)*J125),'Ejercicio 3 - TIR'!$E$18-SQRT(('Ejercicio 3 - TIR'!$E$18-'Ejercicio 3 - TIR'!$C$18)*('Ejercicio 3 - TIR'!$E$18-'Ejercicio 3 - TIR'!$D$18)*(1-J125)))</f>
        <v>42957.0328007357</v>
      </c>
      <c r="L125" s="17">
        <f ca="1" t="shared" si="918"/>
        <v>0.173388530371788</v>
      </c>
      <c r="M125" s="18">
        <f ca="1">IF(L125&lt;=('Ejercicio 3 - TIR'!$D$18-'Ejercicio 3 - TIR'!$C$18)/('Ejercicio 3 - TIR'!$E$18-'Ejercicio 3 - TIR'!$C$18),'Ejercicio 3 - TIR'!$C$18+SQRT(('Ejercicio 3 - TIR'!$E$18-'Ejercicio 3 - TIR'!$C$18)*('Ejercicio 3 - TIR'!$D$18-'Ejercicio 3 - TIR'!$C$18)*L125),'Ejercicio 3 - TIR'!$E$18-SQRT(('Ejercicio 3 - TIR'!$E$18-'Ejercicio 3 - TIR'!$C$18)*('Ejercicio 3 - TIR'!$E$18-'Ejercicio 3 - TIR'!$D$18)*(1-L125)))</f>
        <v>35099.8313262076</v>
      </c>
      <c r="N125" s="17">
        <f ca="1" t="shared" ref="N125:R125" si="919">RAND()</f>
        <v>0.61609103186218</v>
      </c>
      <c r="O125" s="18">
        <f ca="1">IF(N125&lt;=('Ejercicio 3 - TIR'!$D$18-'Ejercicio 3 - TIR'!$C$18)/('Ejercicio 3 - TIR'!$E$18-'Ejercicio 3 - TIR'!$C$18),'Ejercicio 3 - TIR'!$C$18+SQRT(('Ejercicio 3 - TIR'!$E$18-'Ejercicio 3 - TIR'!$C$18)*('Ejercicio 3 - TIR'!$D$18-'Ejercicio 3 - TIR'!$C$18)*N125),'Ejercicio 3 - TIR'!$E$18-SQRT(('Ejercicio 3 - TIR'!$E$18-'Ejercicio 3 - TIR'!$C$18)*('Ejercicio 3 - TIR'!$E$18-'Ejercicio 3 - TIR'!$D$18)*(1-N125)))</f>
        <v>39613.2021085238</v>
      </c>
      <c r="P125" s="17">
        <f ca="1" t="shared" si="919"/>
        <v>0.873681217275839</v>
      </c>
      <c r="Q125" s="19">
        <f ca="1">IF(P125&lt;=('Ejercicio 3 - TIR'!$D$22-'Ejercicio 3 - TIR'!$C$22)/('Ejercicio 3 - TIR'!$E$22-'Ejercicio 3 - TIR'!$C$22),'Ejercicio 3 - TIR'!$C$22+SQRT(('Ejercicio 3 - TIR'!$E$22-'Ejercicio 3 - TIR'!$C$22)*('Ejercicio 3 - TIR'!$D$22-'Ejercicio 3 - TIR'!$C$22)*P125),'Ejercicio 3 - TIR'!$E$22-SQRT(('Ejercicio 3 - TIR'!$E$22-'Ejercicio 3 - TIR'!$C$22)*('Ejercicio 3 - TIR'!$E$22-'Ejercicio 3 - TIR'!$D$22)*(1-P125)))</f>
        <v>0.164921080645368</v>
      </c>
      <c r="R125" s="17">
        <f ca="1" t="shared" si="919"/>
        <v>0.48079863668895</v>
      </c>
      <c r="S125" s="19">
        <f ca="1">IF(R125&lt;=('Ejercicio 3 - TIR'!$D$23-'Ejercicio 3 - TIR'!$C$23)/('Ejercicio 3 - TIR'!$E$23-'Ejercicio 3 - TIR'!$C$23),'Ejercicio 3 - TIR'!$C$23+SQRT(('Ejercicio 3 - TIR'!$E$23-'Ejercicio 3 - TIR'!$C$23)*('Ejercicio 3 - TIR'!$D$23-'Ejercicio 3 - TIR'!$C$23)*R125),'Ejercicio 3 - TIR'!$E$23-SQRT(('Ejercicio 3 - TIR'!$E$23-'Ejercicio 3 - TIR'!$C$23)*('Ejercicio 3 - TIR'!$E$23-'Ejercicio 3 - TIR'!$D$23)*(1-R125)))</f>
        <v>0.149418319905122</v>
      </c>
      <c r="T125" s="17">
        <f ca="1" t="shared" ref="T125:X125" si="920">RAND()</f>
        <v>0.910784936761647</v>
      </c>
      <c r="U125" s="19">
        <f ca="1">IF(T125&lt;=('Ejercicio 3 - TIR'!$D$24-'Ejercicio 3 - TIR'!$C$24)/('Ejercicio 3 - TIR'!$E$24-'Ejercicio 3 - TIR'!$C$24),'Ejercicio 3 - TIR'!$C$24+SQRT(('Ejercicio 3 - TIR'!$E$24-'Ejercicio 3 - TIR'!$C$24)*('Ejercicio 3 - TIR'!$D$24-'Ejercicio 3 - TIR'!$C$24)*T125),'Ejercicio 3 - TIR'!$E$24-SQRT(('Ejercicio 3 - TIR'!$E$24-'Ejercicio 3 - TIR'!$C$24)*('Ejercicio 3 - TIR'!$E$24-'Ejercicio 3 - TIR'!$D$24)*(1-T125)))</f>
        <v>0.204194868647576</v>
      </c>
      <c r="V125" s="17">
        <f ca="1" t="shared" si="920"/>
        <v>0.694785480804923</v>
      </c>
      <c r="W125" s="19">
        <f ca="1">IF(V125&lt;=('Ejercicio 3 - TIR'!$D$25-'Ejercicio 3 - TIR'!$C$25)/('Ejercicio 3 - TIR'!$E$25-'Ejercicio 3 - TIR'!$C$25),'Ejercicio 3 - TIR'!$C$25+SQRT(('Ejercicio 3 - TIR'!$E$25-'Ejercicio 3 - TIR'!$C$25)*('Ejercicio 3 - TIR'!$D$25-'Ejercicio 3 - TIR'!$C$25)*V125),'Ejercicio 3 - TIR'!$E$25-SQRT(('Ejercicio 3 - TIR'!$E$25-'Ejercicio 3 - TIR'!$C$25)*('Ejercicio 3 - TIR'!$E$25-'Ejercicio 3 - TIR'!$D$25)*(1-V125)))</f>
        <v>0.217315893507964</v>
      </c>
      <c r="X125" s="17">
        <f ca="1" t="shared" si="920"/>
        <v>0.653237406981085</v>
      </c>
      <c r="Y125" s="19">
        <f ca="1">IF(X125&lt;=('Ejercicio 3 - TIR'!$D$26-'Ejercicio 3 - TIR'!$C$26)/('Ejercicio 3 - TIR'!$E$26-'Ejercicio 3 - TIR'!$C$26),'Ejercicio 3 - TIR'!$C$26+SQRT(('Ejercicio 3 - TIR'!$E$26-'Ejercicio 3 - TIR'!$C$26)*('Ejercicio 3 - TIR'!$D$26-'Ejercicio 3 - TIR'!$C$26)*X125),'Ejercicio 3 - TIR'!$E$26-SQRT(('Ejercicio 3 - TIR'!$E$26-'Ejercicio 3 - TIR'!$C$26)*('Ejercicio 3 - TIR'!$E$26-'Ejercicio 3 - TIR'!$D$26)*(1-X125)))</f>
        <v>0.236727398942262</v>
      </c>
      <c r="Z125" s="17">
        <f ca="1" t="shared" si="480"/>
        <v>1.16492108064537</v>
      </c>
      <c r="AA125" s="17">
        <f ca="1" t="shared" si="481"/>
        <v>1.33898163133746</v>
      </c>
      <c r="AB125" s="17">
        <f ca="1" t="shared" si="482"/>
        <v>1.61239480966993</v>
      </c>
      <c r="AC125" s="17">
        <f ca="1" t="shared" si="483"/>
        <v>1.96279382842095</v>
      </c>
      <c r="AD125" s="17">
        <f ca="1" t="shared" si="484"/>
        <v>2.42744090608297</v>
      </c>
      <c r="AE125" s="16">
        <f ca="1" t="shared" si="485"/>
        <v>5080.81089648249</v>
      </c>
      <c r="AF125" s="16">
        <f ca="1" t="shared" si="486"/>
        <v>5839.97712439054</v>
      </c>
      <c r="AG125" s="16">
        <f ca="1" t="shared" si="487"/>
        <v>7032.47048621031</v>
      </c>
      <c r="AH125" s="16">
        <f ca="1" t="shared" si="488"/>
        <v>8560.73809348949</v>
      </c>
      <c r="AI125" s="16">
        <f ca="1" t="shared" si="489"/>
        <v>10587.2993553872</v>
      </c>
      <c r="AJ125" s="18">
        <f ca="1" t="shared" si="490"/>
        <v>40864.5620687848</v>
      </c>
      <c r="AK125" s="18">
        <f ca="1" t="shared" si="491"/>
        <v>44357.0625803183</v>
      </c>
      <c r="AL125" s="18">
        <f ca="1" t="shared" si="492"/>
        <v>69263.696726727</v>
      </c>
      <c r="AM125" s="18">
        <f ca="1" t="shared" si="493"/>
        <v>68893.7323056966</v>
      </c>
      <c r="AN125" s="18">
        <f ca="1" t="shared" si="494"/>
        <v>96158.7072191628</v>
      </c>
      <c r="AO125" s="18">
        <f ca="1">C125/'Ejercicio 3 - TIR'!$D$7</f>
        <v>16601.8261819739</v>
      </c>
      <c r="AP125" s="18">
        <f ca="1" t="shared" si="495"/>
        <v>24262.7358868109</v>
      </c>
      <c r="AQ125" s="18">
        <f ca="1" t="shared" si="496"/>
        <v>27755.2363983443</v>
      </c>
      <c r="AR125" s="18">
        <f ca="1" t="shared" si="497"/>
        <v>52661.8705447531</v>
      </c>
      <c r="AS125" s="18">
        <f ca="1" t="shared" si="498"/>
        <v>52291.9061237227</v>
      </c>
      <c r="AT125" s="18">
        <f ca="1" t="shared" si="499"/>
        <v>79556.8810371889</v>
      </c>
      <c r="AU125" s="18">
        <f ca="1">AP125*'Ejercicio 3 - TIR'!$D$5</f>
        <v>12131.3679434055</v>
      </c>
      <c r="AV125" s="18">
        <f ca="1">AQ125*'Ejercicio 3 - TIR'!$D$5</f>
        <v>13877.6181991722</v>
      </c>
      <c r="AW125" s="18">
        <f ca="1">AR125*'Ejercicio 3 - TIR'!$D$5</f>
        <v>26330.9352723765</v>
      </c>
      <c r="AX125" s="18">
        <f ca="1">AS125*'Ejercicio 3 - TIR'!$D$5</f>
        <v>26145.9530618613</v>
      </c>
      <c r="AY125" s="18">
        <f ca="1">AT125*'Ejercicio 3 - TIR'!$D$5</f>
        <v>39778.4405185944</v>
      </c>
      <c r="AZ125" s="18">
        <f ca="1" t="shared" ref="AZ125:BD125" si="921">AJ125-AU125-AE125</f>
        <v>23652.3832288969</v>
      </c>
      <c r="BA125" s="18">
        <f ca="1" t="shared" si="921"/>
        <v>24639.4672567555</v>
      </c>
      <c r="BB125" s="18">
        <f ca="1" t="shared" si="921"/>
        <v>35900.2909681402</v>
      </c>
      <c r="BC125" s="18">
        <f ca="1" t="shared" si="921"/>
        <v>34187.0411503458</v>
      </c>
      <c r="BD125" s="18">
        <f ca="1" t="shared" si="921"/>
        <v>45792.9673451811</v>
      </c>
      <c r="BE125" s="18">
        <f ca="1" t="shared" ref="BE125:BI125" si="922">AZ125/Z125</f>
        <v>20303.8502967029</v>
      </c>
      <c r="BF125" s="18">
        <f ca="1" t="shared" si="922"/>
        <v>18401.6469532477</v>
      </c>
      <c r="BG125" s="18">
        <f ca="1" t="shared" si="922"/>
        <v>22265.1987917831</v>
      </c>
      <c r="BH125" s="18">
        <f ca="1" t="shared" si="922"/>
        <v>17417.540576765</v>
      </c>
      <c r="BI125" s="18">
        <f ca="1" t="shared" si="922"/>
        <v>18864.7094272935</v>
      </c>
      <c r="BJ125" s="18">
        <f ca="1" t="shared" si="502"/>
        <v>74783.4549587645</v>
      </c>
      <c r="BK125" s="18">
        <f ca="1" t="shared" si="503"/>
        <v>40299.9519898027</v>
      </c>
      <c r="BL125" s="18">
        <f ca="1" t="shared" si="504"/>
        <v>115083.406948567</v>
      </c>
      <c r="BM125" s="18">
        <f ca="1">BK125*'Ejercicio 3 - TIR'!$D$5</f>
        <v>20149.9759949013</v>
      </c>
      <c r="BN125" s="18">
        <f ca="1" t="shared" si="505"/>
        <v>94933.4309536659</v>
      </c>
      <c r="BO125" s="18">
        <f ca="1" t="shared" si="506"/>
        <v>39108.4416167539</v>
      </c>
      <c r="BP125" s="18">
        <f ca="1" t="shared" si="507"/>
        <v>-113816.659435636</v>
      </c>
      <c r="BQ125" s="18">
        <f ca="1" t="shared" ref="BQ125:BT125" si="923">BE125</f>
        <v>20303.8502967029</v>
      </c>
      <c r="BR125" s="18">
        <f ca="1" t="shared" si="923"/>
        <v>18401.6469532477</v>
      </c>
      <c r="BS125" s="18">
        <f ca="1" t="shared" si="923"/>
        <v>22265.1987917831</v>
      </c>
      <c r="BT125" s="18">
        <f ca="1" t="shared" si="923"/>
        <v>17417.540576765</v>
      </c>
      <c r="BU125" s="18">
        <f ca="1" t="shared" si="509"/>
        <v>57973.1510440473</v>
      </c>
      <c r="BV125" s="20">
        <f ca="1" t="shared" si="510"/>
        <v>5.32096605953996</v>
      </c>
    </row>
    <row r="126" ht="15" customHeight="1" spans="1:74">
      <c r="A126" s="16">
        <v>125</v>
      </c>
      <c r="B126" s="17">
        <f ca="1" t="shared" ref="B126:F126" si="924">RAND()</f>
        <v>0.967262946223404</v>
      </c>
      <c r="C126" s="18">
        <f ca="1">IF(B126&lt;=('Ejercicio 3 - TIR'!$D$13-'Ejercicio 3 - TIR'!$C$13)/('Ejercicio 3 - TIR'!$E$13-'Ejercicio 3 - TIR'!$C$13),'Ejercicio 3 - TIR'!$C$13+SQRT(('Ejercicio 3 - TIR'!$E$13-'Ejercicio 3 - TIR'!$C$13)*('Ejercicio 3 - TIR'!$D$13-'Ejercicio 3 - TIR'!$C$13)*B126),'Ejercicio 3 - TIR'!$E$13-SQRT(('Ejercicio 3 - TIR'!$E$13-'Ejercicio 3 - TIR'!$C$13)*('Ejercicio 3 - TIR'!$E$13-'Ejercicio 3 - TIR'!$D$13)*(1-B126)))</f>
        <v>93732.2679913772</v>
      </c>
      <c r="D126" s="17">
        <f ca="1" t="shared" si="924"/>
        <v>0.554624756968213</v>
      </c>
      <c r="E126" s="18">
        <f ca="1">IF(D126&lt;=('Ejercicio 3 - TIR'!$D$14-'Ejercicio 3 - TIR'!$C$14)/('Ejercicio 3 - TIR'!$E$14-'Ejercicio 3 - TIR'!$C$14),'Ejercicio 3 - TIR'!$C$14+SQRT(('Ejercicio 3 - TIR'!$E$14-'Ejercicio 3 - TIR'!$C$14)*('Ejercicio 3 - TIR'!$D$14-'Ejercicio 3 - TIR'!$C$14)*D126),'Ejercicio 3 - TIR'!$E$14-SQRT(('Ejercicio 3 - TIR'!$E$14-'Ejercicio 3 - TIR'!$C$14)*('Ejercicio 3 - TIR'!$E$14-'Ejercicio 3 - TIR'!$D$14)*(1-D126)))</f>
        <v>31826.4887315935</v>
      </c>
      <c r="F126" s="17">
        <f ca="1" t="shared" si="924"/>
        <v>0.181247731735444</v>
      </c>
      <c r="G126" s="18">
        <f ca="1">IF(F126&lt;=('Ejercicio 3 - TIR'!$D$18-'Ejercicio 3 - TIR'!$C$18)/('Ejercicio 3 - TIR'!$E$18-'Ejercicio 3 - TIR'!$C$18),'Ejercicio 3 - TIR'!$C$18+SQRT(('Ejercicio 3 - TIR'!$E$18-'Ejercicio 3 - TIR'!$C$18)*('Ejercicio 3 - TIR'!$D$18-'Ejercicio 3 - TIR'!$C$18)*F126),'Ejercicio 3 - TIR'!$E$18-SQRT(('Ejercicio 3 - TIR'!$E$18-'Ejercicio 3 - TIR'!$C$18)*('Ejercicio 3 - TIR'!$E$18-'Ejercicio 3 - TIR'!$D$18)*(1-F126)))</f>
        <v>35214.1307770631</v>
      </c>
      <c r="H126" s="17">
        <f ca="1" t="shared" ref="H126:L126" si="925">RAND()</f>
        <v>0.437686454664465</v>
      </c>
      <c r="I126" s="18">
        <f ca="1">IF(H126&lt;=('Ejercicio 3 - TIR'!$D$18-'Ejercicio 3 - TIR'!$C$18)/('Ejercicio 3 - TIR'!$E$18-'Ejercicio 3 - TIR'!$C$18),'Ejercicio 3 - TIR'!$C$18+SQRT(('Ejercicio 3 - TIR'!$E$18-'Ejercicio 3 - TIR'!$C$18)*('Ejercicio 3 - TIR'!$D$18-'Ejercicio 3 - TIR'!$C$18)*H126),'Ejercicio 3 - TIR'!$E$18-SQRT(('Ejercicio 3 - TIR'!$E$18-'Ejercicio 3 - TIR'!$C$18)*('Ejercicio 3 - TIR'!$E$18-'Ejercicio 3 - TIR'!$D$18)*(1-H126)))</f>
        <v>38102.651923887</v>
      </c>
      <c r="J126" s="17">
        <f ca="1" t="shared" si="925"/>
        <v>0.0229524716371321</v>
      </c>
      <c r="K126" s="18">
        <f ca="1">IF(J126&lt;=('Ejercicio 3 - TIR'!$D$18-'Ejercicio 3 - TIR'!$C$18)/('Ejercicio 3 - TIR'!$E$18-'Ejercicio 3 - TIR'!$C$18),'Ejercicio 3 - TIR'!$C$18+SQRT(('Ejercicio 3 - TIR'!$E$18-'Ejercicio 3 - TIR'!$C$18)*('Ejercicio 3 - TIR'!$D$18-'Ejercicio 3 - TIR'!$C$18)*J126),'Ejercicio 3 - TIR'!$E$18-SQRT(('Ejercicio 3 - TIR'!$E$18-'Ejercicio 3 - TIR'!$C$18)*('Ejercicio 3 - TIR'!$E$18-'Ejercicio 3 - TIR'!$D$18)*(1-J126)))</f>
        <v>31855.4974388475</v>
      </c>
      <c r="L126" s="17">
        <f ca="1" t="shared" si="925"/>
        <v>0.588755194219418</v>
      </c>
      <c r="M126" s="18">
        <f ca="1">IF(L126&lt;=('Ejercicio 3 - TIR'!$D$18-'Ejercicio 3 - TIR'!$C$18)/('Ejercicio 3 - TIR'!$E$18-'Ejercicio 3 - TIR'!$C$18),'Ejercicio 3 - TIR'!$C$18+SQRT(('Ejercicio 3 - TIR'!$E$18-'Ejercicio 3 - TIR'!$C$18)*('Ejercicio 3 - TIR'!$D$18-'Ejercicio 3 - TIR'!$C$18)*L126),'Ejercicio 3 - TIR'!$E$18-SQRT(('Ejercicio 3 - TIR'!$E$18-'Ejercicio 3 - TIR'!$C$18)*('Ejercicio 3 - TIR'!$E$18-'Ejercicio 3 - TIR'!$D$18)*(1-L126)))</f>
        <v>39397.5145188987</v>
      </c>
      <c r="N126" s="17">
        <f ca="1" t="shared" ref="N126:R126" si="926">RAND()</f>
        <v>0.541214379258903</v>
      </c>
      <c r="O126" s="18">
        <f ca="1">IF(N126&lt;=('Ejercicio 3 - TIR'!$D$18-'Ejercicio 3 - TIR'!$C$18)/('Ejercicio 3 - TIR'!$E$18-'Ejercicio 3 - TIR'!$C$18),'Ejercicio 3 - TIR'!$C$18+SQRT(('Ejercicio 3 - TIR'!$E$18-'Ejercicio 3 - TIR'!$C$18)*('Ejercicio 3 - TIR'!$D$18-'Ejercicio 3 - TIR'!$C$18)*N126),'Ejercicio 3 - TIR'!$E$18-SQRT(('Ejercicio 3 - TIR'!$E$18-'Ejercicio 3 - TIR'!$C$18)*('Ejercicio 3 - TIR'!$E$18-'Ejercicio 3 - TIR'!$D$18)*(1-N126)))</f>
        <v>39010.1141440514</v>
      </c>
      <c r="P126" s="17">
        <f ca="1" t="shared" si="926"/>
        <v>0.821289369865265</v>
      </c>
      <c r="Q126" s="19">
        <f ca="1">IF(P126&lt;=('Ejercicio 3 - TIR'!$D$22-'Ejercicio 3 - TIR'!$C$22)/('Ejercicio 3 - TIR'!$E$22-'Ejercicio 3 - TIR'!$C$22),'Ejercicio 3 - TIR'!$C$22+SQRT(('Ejercicio 3 - TIR'!$E$22-'Ejercicio 3 - TIR'!$C$22)*('Ejercicio 3 - TIR'!$D$22-'Ejercicio 3 - TIR'!$C$22)*P126),'Ejercicio 3 - TIR'!$E$22-SQRT(('Ejercicio 3 - TIR'!$E$22-'Ejercicio 3 - TIR'!$C$22)*('Ejercicio 3 - TIR'!$E$22-'Ejercicio 3 - TIR'!$D$22)*(1-P126)))</f>
        <v>0.162064584358245</v>
      </c>
      <c r="R126" s="17">
        <f ca="1" t="shared" si="926"/>
        <v>0.572355679450189</v>
      </c>
      <c r="S126" s="19">
        <f ca="1">IF(R126&lt;=('Ejercicio 3 - TIR'!$D$23-'Ejercicio 3 - TIR'!$C$23)/('Ejercicio 3 - TIR'!$E$23-'Ejercicio 3 - TIR'!$C$23),'Ejercicio 3 - TIR'!$C$23+SQRT(('Ejercicio 3 - TIR'!$E$23-'Ejercicio 3 - TIR'!$C$23)*('Ejercicio 3 - TIR'!$D$23-'Ejercicio 3 - TIR'!$C$23)*R126),'Ejercicio 3 - TIR'!$E$23-SQRT(('Ejercicio 3 - TIR'!$E$23-'Ejercicio 3 - TIR'!$C$23)*('Ejercicio 3 - TIR'!$E$23-'Ejercicio 3 - TIR'!$D$23)*(1-R126)))</f>
        <v>0.152255455004818</v>
      </c>
      <c r="T126" s="17">
        <f ca="1" t="shared" ref="T126:X126" si="927">RAND()</f>
        <v>0.217014214942033</v>
      </c>
      <c r="U126" s="19">
        <f ca="1">IF(T126&lt;=('Ejercicio 3 - TIR'!$D$24-'Ejercicio 3 - TIR'!$C$24)/('Ejercicio 3 - TIR'!$E$24-'Ejercicio 3 - TIR'!$C$24),'Ejercicio 3 - TIR'!$C$24+SQRT(('Ejercicio 3 - TIR'!$E$24-'Ejercicio 3 - TIR'!$C$24)*('Ejercicio 3 - TIR'!$D$24-'Ejercicio 3 - TIR'!$C$24)*T126),'Ejercicio 3 - TIR'!$E$24-SQRT(('Ejercicio 3 - TIR'!$E$24-'Ejercicio 3 - TIR'!$C$24)*('Ejercicio 3 - TIR'!$E$24-'Ejercicio 3 - TIR'!$D$24)*(1-T126)))</f>
        <v>0.171347830132786</v>
      </c>
      <c r="V126" s="17">
        <f ca="1" t="shared" si="927"/>
        <v>0.467633835707281</v>
      </c>
      <c r="W126" s="19">
        <f ca="1">IF(V126&lt;=('Ejercicio 3 - TIR'!$D$25-'Ejercicio 3 - TIR'!$C$25)/('Ejercicio 3 - TIR'!$E$25-'Ejercicio 3 - TIR'!$C$25),'Ejercicio 3 - TIR'!$C$25+SQRT(('Ejercicio 3 - TIR'!$E$25-'Ejercicio 3 - TIR'!$C$25)*('Ejercicio 3 - TIR'!$D$25-'Ejercicio 3 - TIR'!$C$25)*V126),'Ejercicio 3 - TIR'!$E$25-SQRT(('Ejercicio 3 - TIR'!$E$25-'Ejercicio 3 - TIR'!$C$25)*('Ejercicio 3 - TIR'!$E$25-'Ejercicio 3 - TIR'!$D$25)*(1-V126)))</f>
        <v>0.206834254610577</v>
      </c>
      <c r="X126" s="17">
        <f ca="1" t="shared" si="927"/>
        <v>0.0205970186896913</v>
      </c>
      <c r="Y126" s="19">
        <f ca="1">IF(X126&lt;=('Ejercicio 3 - TIR'!$D$26-'Ejercicio 3 - TIR'!$C$26)/('Ejercicio 3 - TIR'!$E$26-'Ejercicio 3 - TIR'!$C$26),'Ejercicio 3 - TIR'!$C$26+SQRT(('Ejercicio 3 - TIR'!$E$26-'Ejercicio 3 - TIR'!$C$26)*('Ejercicio 3 - TIR'!$D$26-'Ejercicio 3 - TIR'!$C$26)*X126),'Ejercicio 3 - TIR'!$E$26-SQRT(('Ejercicio 3 - TIR'!$E$26-'Ejercicio 3 - TIR'!$C$26)*('Ejercicio 3 - TIR'!$E$26-'Ejercicio 3 - TIR'!$D$26)*(1-X126)))</f>
        <v>0.197457342050769</v>
      </c>
      <c r="Z126" s="17">
        <f ca="1" t="shared" si="480"/>
        <v>1.16206458435824</v>
      </c>
      <c r="AA126" s="17">
        <f ca="1" t="shared" si="481"/>
        <v>1.33899525639469</v>
      </c>
      <c r="AB126" s="17">
        <f ca="1" t="shared" si="482"/>
        <v>1.56842918813602</v>
      </c>
      <c r="AC126" s="17">
        <f ca="1" t="shared" si="483"/>
        <v>1.8928340701736</v>
      </c>
      <c r="AD126" s="17">
        <f ca="1" t="shared" si="484"/>
        <v>2.26658805461322</v>
      </c>
      <c r="AE126" s="16">
        <f ca="1" t="shared" si="485"/>
        <v>5157.94666786806</v>
      </c>
      <c r="AF126" s="16">
        <f ca="1" t="shared" si="486"/>
        <v>5943.27218467489</v>
      </c>
      <c r="AG126" s="16">
        <f ca="1" t="shared" si="487"/>
        <v>6961.63897740748</v>
      </c>
      <c r="AH126" s="16">
        <f ca="1" t="shared" si="488"/>
        <v>8401.54438616749</v>
      </c>
      <c r="AI126" s="16">
        <f ca="1" t="shared" si="489"/>
        <v>10060.4910097817</v>
      </c>
      <c r="AJ126" s="18">
        <f ca="1" t="shared" si="490"/>
        <v>40921.0942449847</v>
      </c>
      <c r="AK126" s="18">
        <f ca="1" t="shared" si="491"/>
        <v>51019.2701821429</v>
      </c>
      <c r="AL126" s="18">
        <f ca="1" t="shared" si="492"/>
        <v>49963.0919856807</v>
      </c>
      <c r="AM126" s="18">
        <f ca="1" t="shared" si="493"/>
        <v>74572.9577615307</v>
      </c>
      <c r="AN126" s="18">
        <f ca="1" t="shared" si="494"/>
        <v>88419.8587280052</v>
      </c>
      <c r="AO126" s="18">
        <f ca="1">C126/'Ejercicio 3 - TIR'!$D$7</f>
        <v>18746.4535982754</v>
      </c>
      <c r="AP126" s="18">
        <f ca="1" t="shared" si="495"/>
        <v>22174.6406467093</v>
      </c>
      <c r="AQ126" s="18">
        <f ca="1" t="shared" si="496"/>
        <v>32272.8165838674</v>
      </c>
      <c r="AR126" s="18">
        <f ca="1" t="shared" si="497"/>
        <v>31216.6383874052</v>
      </c>
      <c r="AS126" s="18">
        <f ca="1" t="shared" si="498"/>
        <v>55826.5041632553</v>
      </c>
      <c r="AT126" s="18">
        <f ca="1" t="shared" si="499"/>
        <v>69673.4051297298</v>
      </c>
      <c r="AU126" s="18">
        <f ca="1">AP126*'Ejercicio 3 - TIR'!$D$5</f>
        <v>11087.3203233546</v>
      </c>
      <c r="AV126" s="18">
        <f ca="1">AQ126*'Ejercicio 3 - TIR'!$D$5</f>
        <v>16136.4082919337</v>
      </c>
      <c r="AW126" s="18">
        <f ca="1">AR126*'Ejercicio 3 - TIR'!$D$5</f>
        <v>15608.3191937026</v>
      </c>
      <c r="AX126" s="18">
        <f ca="1">AS126*'Ejercicio 3 - TIR'!$D$5</f>
        <v>27913.2520816276</v>
      </c>
      <c r="AY126" s="18">
        <f ca="1">AT126*'Ejercicio 3 - TIR'!$D$5</f>
        <v>34836.7025648649</v>
      </c>
      <c r="AZ126" s="18">
        <f ca="1" t="shared" ref="AZ126:BD126" si="928">AJ126-AU126-AE126</f>
        <v>24675.827253762</v>
      </c>
      <c r="BA126" s="18">
        <f ca="1" t="shared" si="928"/>
        <v>28939.5897055343</v>
      </c>
      <c r="BB126" s="18">
        <f ca="1" t="shared" si="928"/>
        <v>27393.1338145706</v>
      </c>
      <c r="BC126" s="18">
        <f ca="1" t="shared" si="928"/>
        <v>38258.1612937356</v>
      </c>
      <c r="BD126" s="18">
        <f ca="1" t="shared" si="928"/>
        <v>43522.6651533587</v>
      </c>
      <c r="BE126" s="18">
        <f ca="1" t="shared" ref="BE126:BI126" si="929">AZ126/Z126</f>
        <v>21234.4714621773</v>
      </c>
      <c r="BF126" s="18">
        <f ca="1" t="shared" si="929"/>
        <v>21612.9142857873</v>
      </c>
      <c r="BG126" s="18">
        <f ca="1" t="shared" si="929"/>
        <v>17465.3302946534</v>
      </c>
      <c r="BH126" s="18">
        <f ca="1" t="shared" si="929"/>
        <v>20212.1051689579</v>
      </c>
      <c r="BI126" s="18">
        <f ca="1" t="shared" si="929"/>
        <v>19201.8417571628</v>
      </c>
      <c r="BJ126" s="18">
        <f ca="1" t="shared" si="502"/>
        <v>72137.5391793121</v>
      </c>
      <c r="BK126" s="18">
        <f ca="1" t="shared" si="503"/>
        <v>42490.4877922122</v>
      </c>
      <c r="BL126" s="18">
        <f ca="1" t="shared" si="504"/>
        <v>114628.026971524</v>
      </c>
      <c r="BM126" s="18">
        <f ca="1">BK126*'Ejercicio 3 - TIR'!$D$5</f>
        <v>21245.2438961061</v>
      </c>
      <c r="BN126" s="18">
        <f ca="1" t="shared" si="505"/>
        <v>93382.7830754182</v>
      </c>
      <c r="BO126" s="18">
        <f ca="1" t="shared" si="506"/>
        <v>41199.7155307312</v>
      </c>
      <c r="BP126" s="18">
        <f ca="1" t="shared" si="507"/>
        <v>-125558.756722971</v>
      </c>
      <c r="BQ126" s="18">
        <f ca="1" t="shared" ref="BQ126:BT126" si="930">BE126</f>
        <v>21234.4714621773</v>
      </c>
      <c r="BR126" s="18">
        <f ca="1" t="shared" si="930"/>
        <v>21612.9142857873</v>
      </c>
      <c r="BS126" s="18">
        <f ca="1" t="shared" si="930"/>
        <v>17465.3302946534</v>
      </c>
      <c r="BT126" s="18">
        <f ca="1" t="shared" si="930"/>
        <v>20212.1051689579</v>
      </c>
      <c r="BU126" s="18">
        <f ca="1" t="shared" si="509"/>
        <v>60401.5572878941</v>
      </c>
      <c r="BV126" s="20">
        <f ca="1" t="shared" si="510"/>
        <v>3.34670476516601</v>
      </c>
    </row>
    <row r="127" ht="15" customHeight="1" spans="1:74">
      <c r="A127" s="16">
        <v>126</v>
      </c>
      <c r="B127" s="17">
        <f ca="1" t="shared" ref="B127:F127" si="931">RAND()</f>
        <v>0.182452726152186</v>
      </c>
      <c r="C127" s="18">
        <f ca="1">IF(B127&lt;=('Ejercicio 3 - TIR'!$D$13-'Ejercicio 3 - TIR'!$C$13)/('Ejercicio 3 - TIR'!$E$13-'Ejercicio 3 - TIR'!$C$13),'Ejercicio 3 - TIR'!$C$13+SQRT(('Ejercicio 3 - TIR'!$E$13-'Ejercicio 3 - TIR'!$C$13)*('Ejercicio 3 - TIR'!$D$13-'Ejercicio 3 - TIR'!$C$13)*B127),'Ejercicio 3 - TIR'!$E$13-SQRT(('Ejercicio 3 - TIR'!$E$13-'Ejercicio 3 - TIR'!$C$13)*('Ejercicio 3 - TIR'!$E$13-'Ejercicio 3 - TIR'!$D$13)*(1-B127)))</f>
        <v>68542.8970765704</v>
      </c>
      <c r="D127" s="17">
        <f ca="1" t="shared" si="931"/>
        <v>0.337861387674492</v>
      </c>
      <c r="E127" s="18">
        <f ca="1">IF(D127&lt;=('Ejercicio 3 - TIR'!$D$14-'Ejercicio 3 - TIR'!$C$14)/('Ejercicio 3 - TIR'!$E$14-'Ejercicio 3 - TIR'!$C$14),'Ejercicio 3 - TIR'!$C$14+SQRT(('Ejercicio 3 - TIR'!$E$14-'Ejercicio 3 - TIR'!$C$14)*('Ejercicio 3 - TIR'!$D$14-'Ejercicio 3 - TIR'!$C$14)*D127),'Ejercicio 3 - TIR'!$E$14-SQRT(('Ejercicio 3 - TIR'!$E$14-'Ejercicio 3 - TIR'!$C$14)*('Ejercicio 3 - TIR'!$E$14-'Ejercicio 3 - TIR'!$D$14)*(1-D127)))</f>
        <v>30034.0182696923</v>
      </c>
      <c r="F127" s="17">
        <f ca="1" t="shared" si="931"/>
        <v>0.446419118016399</v>
      </c>
      <c r="G127" s="18">
        <f ca="1">IF(F127&lt;=('Ejercicio 3 - TIR'!$D$18-'Ejercicio 3 - TIR'!$C$18)/('Ejercicio 3 - TIR'!$E$18-'Ejercicio 3 - TIR'!$C$18),'Ejercicio 3 - TIR'!$C$18+SQRT(('Ejercicio 3 - TIR'!$E$18-'Ejercicio 3 - TIR'!$C$18)*('Ejercicio 3 - TIR'!$D$18-'Ejercicio 3 - TIR'!$C$18)*F127),'Ejercicio 3 - TIR'!$E$18-SQRT(('Ejercicio 3 - TIR'!$E$18-'Ejercicio 3 - TIR'!$C$18)*('Ejercicio 3 - TIR'!$E$18-'Ejercicio 3 - TIR'!$D$18)*(1-F127)))</f>
        <v>38183.0842414373</v>
      </c>
      <c r="H127" s="17">
        <f ca="1" t="shared" ref="H127:L127" si="932">RAND()</f>
        <v>0.666414460946266</v>
      </c>
      <c r="I127" s="18">
        <f ca="1">IF(H127&lt;=('Ejercicio 3 - TIR'!$D$18-'Ejercicio 3 - TIR'!$C$18)/('Ejercicio 3 - TIR'!$E$18-'Ejercicio 3 - TIR'!$C$18),'Ejercicio 3 - TIR'!$C$18+SQRT(('Ejercicio 3 - TIR'!$E$18-'Ejercicio 3 - TIR'!$C$18)*('Ejercicio 3 - TIR'!$D$18-'Ejercicio 3 - TIR'!$C$18)*H127),'Ejercicio 3 - TIR'!$E$18-SQRT(('Ejercicio 3 - TIR'!$E$18-'Ejercicio 3 - TIR'!$C$18)*('Ejercicio 3 - TIR'!$E$18-'Ejercicio 3 - TIR'!$D$18)*(1-H127)))</f>
        <v>39998.1082781664</v>
      </c>
      <c r="J127" s="17">
        <f ca="1" t="shared" si="932"/>
        <v>0.421968022274143</v>
      </c>
      <c r="K127" s="18">
        <f ca="1">IF(J127&lt;=('Ejercicio 3 - TIR'!$D$18-'Ejercicio 3 - TIR'!$C$18)/('Ejercicio 3 - TIR'!$E$18-'Ejercicio 3 - TIR'!$C$18),'Ejercicio 3 - TIR'!$C$18+SQRT(('Ejercicio 3 - TIR'!$E$18-'Ejercicio 3 - TIR'!$C$18)*('Ejercicio 3 - TIR'!$D$18-'Ejercicio 3 - TIR'!$C$18)*J127),'Ejercicio 3 - TIR'!$E$18-SQRT(('Ejercicio 3 - TIR'!$E$18-'Ejercicio 3 - TIR'!$C$18)*('Ejercicio 3 - TIR'!$E$18-'Ejercicio 3 - TIR'!$D$18)*(1-J127)))</f>
        <v>37955.82826242</v>
      </c>
      <c r="L127" s="17">
        <f ca="1" t="shared" si="932"/>
        <v>0.992579117673742</v>
      </c>
      <c r="M127" s="18">
        <f ca="1">IF(L127&lt;=('Ejercicio 3 - TIR'!$D$18-'Ejercicio 3 - TIR'!$C$18)/('Ejercicio 3 - TIR'!$E$18-'Ejercicio 3 - TIR'!$C$18),'Ejercicio 3 - TIR'!$C$18+SQRT(('Ejercicio 3 - TIR'!$E$18-'Ejercicio 3 - TIR'!$C$18)*('Ejercicio 3 - TIR'!$D$18-'Ejercicio 3 - TIR'!$C$18)*L127),'Ejercicio 3 - TIR'!$E$18-SQRT(('Ejercicio 3 - TIR'!$E$18-'Ejercicio 3 - TIR'!$C$18)*('Ejercicio 3 - TIR'!$E$18-'Ejercicio 3 - TIR'!$D$18)*(1-L127)))</f>
        <v>44253.9663717571</v>
      </c>
      <c r="N127" s="17">
        <f ca="1" t="shared" ref="N127:R127" si="933">RAND()</f>
        <v>0.190352157287056</v>
      </c>
      <c r="O127" s="18">
        <f ca="1">IF(N127&lt;=('Ejercicio 3 - TIR'!$D$18-'Ejercicio 3 - TIR'!$C$18)/('Ejercicio 3 - TIR'!$E$18-'Ejercicio 3 - TIR'!$C$18),'Ejercicio 3 - TIR'!$C$18+SQRT(('Ejercicio 3 - TIR'!$E$18-'Ejercicio 3 - TIR'!$C$18)*('Ejercicio 3 - TIR'!$D$18-'Ejercicio 3 - TIR'!$C$18)*N127),'Ejercicio 3 - TIR'!$E$18-SQRT(('Ejercicio 3 - TIR'!$E$18-'Ejercicio 3 - TIR'!$C$18)*('Ejercicio 3 - TIR'!$E$18-'Ejercicio 3 - TIR'!$D$18)*(1-N127)))</f>
        <v>35343.4842184719</v>
      </c>
      <c r="P127" s="17">
        <f ca="1" t="shared" si="933"/>
        <v>0.490089693573201</v>
      </c>
      <c r="Q127" s="19">
        <f ca="1">IF(P127&lt;=('Ejercicio 3 - TIR'!$D$22-'Ejercicio 3 - TIR'!$C$22)/('Ejercicio 3 - TIR'!$E$22-'Ejercicio 3 - TIR'!$C$22),'Ejercicio 3 - TIR'!$C$22+SQRT(('Ejercicio 3 - TIR'!$E$22-'Ejercicio 3 - TIR'!$C$22)*('Ejercicio 3 - TIR'!$D$22-'Ejercicio 3 - TIR'!$C$22)*P127),'Ejercicio 3 - TIR'!$E$22-SQRT(('Ejercicio 3 - TIR'!$E$22-'Ejercicio 3 - TIR'!$C$22)*('Ejercicio 3 - TIR'!$E$22-'Ejercicio 3 - TIR'!$D$22)*(1-P127)))</f>
        <v>0.149701202811195</v>
      </c>
      <c r="R127" s="17">
        <f ca="1" t="shared" si="933"/>
        <v>0.747377373644339</v>
      </c>
      <c r="S127" s="19">
        <f ca="1">IF(R127&lt;=('Ejercicio 3 - TIR'!$D$23-'Ejercicio 3 - TIR'!$C$23)/('Ejercicio 3 - TIR'!$E$23-'Ejercicio 3 - TIR'!$C$23),'Ejercicio 3 - TIR'!$C$23+SQRT(('Ejercicio 3 - TIR'!$E$23-'Ejercicio 3 - TIR'!$C$23)*('Ejercicio 3 - TIR'!$D$23-'Ejercicio 3 - TIR'!$C$23)*R127),'Ejercicio 3 - TIR'!$E$23-SQRT(('Ejercicio 3 - TIR'!$E$23-'Ejercicio 3 - TIR'!$C$23)*('Ejercicio 3 - TIR'!$E$23-'Ejercicio 3 - TIR'!$D$23)*(1-R127)))</f>
        <v>0.158675818246878</v>
      </c>
      <c r="T127" s="17">
        <f ca="1" t="shared" ref="T127:X127" si="934">RAND()</f>
        <v>0.180522876430827</v>
      </c>
      <c r="U127" s="19">
        <f ca="1">IF(T127&lt;=('Ejercicio 3 - TIR'!$D$24-'Ejercicio 3 - TIR'!$C$24)/('Ejercicio 3 - TIR'!$E$24-'Ejercicio 3 - TIR'!$C$24),'Ejercicio 3 - TIR'!$C$24+SQRT(('Ejercicio 3 - TIR'!$E$24-'Ejercicio 3 - TIR'!$C$24)*('Ejercicio 3 - TIR'!$D$24-'Ejercicio 3 - TIR'!$C$24)*T127),'Ejercicio 3 - TIR'!$E$24-SQRT(('Ejercicio 3 - TIR'!$E$24-'Ejercicio 3 - TIR'!$C$24)*('Ejercicio 3 - TIR'!$E$24-'Ejercicio 3 - TIR'!$D$24)*(1-T127)))</f>
        <v>0.169470440172342</v>
      </c>
      <c r="V127" s="17">
        <f ca="1" t="shared" si="934"/>
        <v>0.228767167467583</v>
      </c>
      <c r="W127" s="19">
        <f ca="1">IF(V127&lt;=('Ejercicio 3 - TIR'!$D$25-'Ejercicio 3 - TIR'!$C$25)/('Ejercicio 3 - TIR'!$E$25-'Ejercicio 3 - TIR'!$C$25),'Ejercicio 3 - TIR'!$C$25+SQRT(('Ejercicio 3 - TIR'!$E$25-'Ejercicio 3 - TIR'!$C$25)*('Ejercicio 3 - TIR'!$D$25-'Ejercicio 3 - TIR'!$C$25)*V127),'Ejercicio 3 - TIR'!$E$25-SQRT(('Ejercicio 3 - TIR'!$E$25-'Ejercicio 3 - TIR'!$C$25)*('Ejercicio 3 - TIR'!$E$25-'Ejercicio 3 - TIR'!$D$25)*(1-V127)))</f>
        <v>0.197896201676742</v>
      </c>
      <c r="X127" s="17">
        <f ca="1" t="shared" si="934"/>
        <v>0.590465315186881</v>
      </c>
      <c r="Y127" s="19">
        <f ca="1">IF(X127&lt;=('Ejercicio 3 - TIR'!$D$26-'Ejercicio 3 - TIR'!$C$26)/('Ejercicio 3 - TIR'!$E$26-'Ejercicio 3 - TIR'!$C$26),'Ejercicio 3 - TIR'!$C$26+SQRT(('Ejercicio 3 - TIR'!$E$26-'Ejercicio 3 - TIR'!$C$26)*('Ejercicio 3 - TIR'!$D$26-'Ejercicio 3 - TIR'!$C$26)*X127),'Ejercicio 3 - TIR'!$E$26-SQRT(('Ejercicio 3 - TIR'!$E$26-'Ejercicio 3 - TIR'!$C$26)*('Ejercicio 3 - TIR'!$E$26-'Ejercicio 3 - TIR'!$D$26)*(1-X127)))</f>
        <v>0.232973546827441</v>
      </c>
      <c r="Z127" s="17">
        <f ca="1" t="shared" si="480"/>
        <v>1.1497012028112</v>
      </c>
      <c r="AA127" s="17">
        <f ca="1" t="shared" si="481"/>
        <v>1.33213098190668</v>
      </c>
      <c r="AB127" s="17">
        <f ca="1" t="shared" si="482"/>
        <v>1.55788780577762</v>
      </c>
      <c r="AC127" s="17">
        <f ca="1" t="shared" si="483"/>
        <v>1.86618788517953</v>
      </c>
      <c r="AD127" s="17">
        <f ca="1" t="shared" si="484"/>
        <v>2.3009602958362</v>
      </c>
      <c r="AE127" s="16">
        <f ca="1" t="shared" si="485"/>
        <v>4496.12866022636</v>
      </c>
      <c r="AF127" s="16">
        <f ca="1" t="shared" si="486"/>
        <v>5209.55555433102</v>
      </c>
      <c r="AG127" s="16">
        <f ca="1" t="shared" si="487"/>
        <v>6092.42122722576</v>
      </c>
      <c r="AH127" s="16">
        <f ca="1" t="shared" si="488"/>
        <v>7298.08824710849</v>
      </c>
      <c r="AI127" s="16">
        <f ca="1" t="shared" si="489"/>
        <v>8998.34975109702</v>
      </c>
      <c r="AJ127" s="18">
        <f ca="1" t="shared" si="490"/>
        <v>43899.1378794217</v>
      </c>
      <c r="AK127" s="18">
        <f ca="1" t="shared" si="491"/>
        <v>53282.7192550036</v>
      </c>
      <c r="AL127" s="18">
        <f ca="1" t="shared" si="492"/>
        <v>59130.9220082137</v>
      </c>
      <c r="AM127" s="18">
        <f ca="1" t="shared" si="493"/>
        <v>82586.2159141151</v>
      </c>
      <c r="AN127" s="18">
        <f ca="1" t="shared" si="494"/>
        <v>81323.9539032172</v>
      </c>
      <c r="AO127" s="18">
        <f ca="1">C127/'Ejercicio 3 - TIR'!$D$7</f>
        <v>13708.5794153141</v>
      </c>
      <c r="AP127" s="18">
        <f ca="1" t="shared" si="495"/>
        <v>30190.5584641076</v>
      </c>
      <c r="AQ127" s="18">
        <f ca="1" t="shared" si="496"/>
        <v>39574.1398396895</v>
      </c>
      <c r="AR127" s="18">
        <f ca="1" t="shared" si="497"/>
        <v>45422.3425928997</v>
      </c>
      <c r="AS127" s="18">
        <f ca="1" t="shared" si="498"/>
        <v>68877.636498801</v>
      </c>
      <c r="AT127" s="18">
        <f ca="1" t="shared" si="499"/>
        <v>67615.3744879032</v>
      </c>
      <c r="AU127" s="18">
        <f ca="1">AP127*'Ejercicio 3 - TIR'!$D$5</f>
        <v>15095.2792320538</v>
      </c>
      <c r="AV127" s="18">
        <f ca="1">AQ127*'Ejercicio 3 - TIR'!$D$5</f>
        <v>19787.0699198448</v>
      </c>
      <c r="AW127" s="18">
        <f ca="1">AR127*'Ejercicio 3 - TIR'!$D$5</f>
        <v>22711.1712964498</v>
      </c>
      <c r="AX127" s="18">
        <f ca="1">AS127*'Ejercicio 3 - TIR'!$D$5</f>
        <v>34438.8182494005</v>
      </c>
      <c r="AY127" s="18">
        <f ca="1">AT127*'Ejercicio 3 - TIR'!$D$5</f>
        <v>33807.6872439516</v>
      </c>
      <c r="AZ127" s="18">
        <f ca="1" t="shared" ref="AZ127:BD127" si="935">AJ127-AU127-AE127</f>
        <v>24307.7299871415</v>
      </c>
      <c r="BA127" s="18">
        <f ca="1" t="shared" si="935"/>
        <v>28286.0937808278</v>
      </c>
      <c r="BB127" s="18">
        <f ca="1" t="shared" si="935"/>
        <v>30327.3294845381</v>
      </c>
      <c r="BC127" s="18">
        <f ca="1" t="shared" si="935"/>
        <v>40849.3094176061</v>
      </c>
      <c r="BD127" s="18">
        <f ca="1" t="shared" si="935"/>
        <v>38517.9169081686</v>
      </c>
      <c r="BE127" s="18">
        <f ca="1" t="shared" ref="BE127:BI127" si="936">AZ127/Z127</f>
        <v>21142.6498708581</v>
      </c>
      <c r="BF127" s="18">
        <f ca="1" t="shared" si="936"/>
        <v>21233.7181290851</v>
      </c>
      <c r="BG127" s="18">
        <f ca="1" t="shared" si="936"/>
        <v>19466.9535072201</v>
      </c>
      <c r="BH127" s="18">
        <f ca="1" t="shared" si="936"/>
        <v>21889.172972354</v>
      </c>
      <c r="BI127" s="18">
        <f ca="1" t="shared" si="936"/>
        <v>16739.9311399985</v>
      </c>
      <c r="BJ127" s="18">
        <f ca="1" t="shared" si="502"/>
        <v>69107.0835629811</v>
      </c>
      <c r="BK127" s="18">
        <f ca="1" t="shared" si="503"/>
        <v>31542.8969469551</v>
      </c>
      <c r="BL127" s="18">
        <f ca="1" t="shared" si="504"/>
        <v>100649.980509936</v>
      </c>
      <c r="BM127" s="18">
        <f ca="1">BK127*'Ejercicio 3 - TIR'!$D$5</f>
        <v>15771.4484734776</v>
      </c>
      <c r="BN127" s="18">
        <f ca="1" t="shared" si="505"/>
        <v>84878.5320364587</v>
      </c>
      <c r="BO127" s="18">
        <f ca="1" t="shared" si="506"/>
        <v>36888.3079773494</v>
      </c>
      <c r="BP127" s="18">
        <f ca="1" t="shared" si="507"/>
        <v>-98576.9153462627</v>
      </c>
      <c r="BQ127" s="18">
        <f ca="1" t="shared" ref="BQ127:BT127" si="937">BE127</f>
        <v>21142.6498708581</v>
      </c>
      <c r="BR127" s="18">
        <f ca="1" t="shared" si="937"/>
        <v>21233.7181290851</v>
      </c>
      <c r="BS127" s="18">
        <f ca="1" t="shared" si="937"/>
        <v>19466.9535072201</v>
      </c>
      <c r="BT127" s="18">
        <f ca="1" t="shared" si="937"/>
        <v>21889.172972354</v>
      </c>
      <c r="BU127" s="18">
        <f ca="1" t="shared" si="509"/>
        <v>53628.2391173479</v>
      </c>
      <c r="BV127" s="20">
        <f ca="1" t="shared" si="510"/>
        <v>10.3648785732289</v>
      </c>
    </row>
    <row r="128" ht="15" customHeight="1" spans="1:74">
      <c r="A128" s="16">
        <v>127</v>
      </c>
      <c r="B128" s="17">
        <f ca="1" t="shared" ref="B128:F128" si="938">RAND()</f>
        <v>0.768582881781477</v>
      </c>
      <c r="C128" s="18">
        <f ca="1">IF(B128&lt;=('Ejercicio 3 - TIR'!$D$13-'Ejercicio 3 - TIR'!$C$13)/('Ejercicio 3 - TIR'!$E$13-'Ejercicio 3 - TIR'!$C$13),'Ejercicio 3 - TIR'!$C$13+SQRT(('Ejercicio 3 - TIR'!$E$13-'Ejercicio 3 - TIR'!$C$13)*('Ejercicio 3 - TIR'!$D$13-'Ejercicio 3 - TIR'!$C$13)*B128),'Ejercicio 3 - TIR'!$E$13-SQRT(('Ejercicio 3 - TIR'!$E$13-'Ejercicio 3 - TIR'!$C$13)*('Ejercicio 3 - TIR'!$E$13-'Ejercicio 3 - TIR'!$D$13)*(1-B128)))</f>
        <v>83335.6505718877</v>
      </c>
      <c r="D128" s="17">
        <f ca="1" t="shared" si="938"/>
        <v>0.787805700198677</v>
      </c>
      <c r="E128" s="18">
        <f ca="1">IF(D128&lt;=('Ejercicio 3 - TIR'!$D$14-'Ejercicio 3 - TIR'!$C$14)/('Ejercicio 3 - TIR'!$E$14-'Ejercicio 3 - TIR'!$C$14),'Ejercicio 3 - TIR'!$C$14+SQRT(('Ejercicio 3 - TIR'!$E$14-'Ejercicio 3 - TIR'!$C$14)*('Ejercicio 3 - TIR'!$D$14-'Ejercicio 3 - TIR'!$C$14)*D128),'Ejercicio 3 - TIR'!$E$14-SQRT(('Ejercicio 3 - TIR'!$E$14-'Ejercicio 3 - TIR'!$C$14)*('Ejercicio 3 - TIR'!$E$14-'Ejercicio 3 - TIR'!$D$14)*(1-D128)))</f>
        <v>34358.2675559542</v>
      </c>
      <c r="F128" s="17">
        <f ca="1" t="shared" si="938"/>
        <v>0.161917412845965</v>
      </c>
      <c r="G128" s="18">
        <f ca="1">IF(F128&lt;=('Ejercicio 3 - TIR'!$D$18-'Ejercicio 3 - TIR'!$C$18)/('Ejercicio 3 - TIR'!$E$18-'Ejercicio 3 - TIR'!$C$18),'Ejercicio 3 - TIR'!$C$18+SQRT(('Ejercicio 3 - TIR'!$E$18-'Ejercicio 3 - TIR'!$C$18)*('Ejercicio 3 - TIR'!$D$18-'Ejercicio 3 - TIR'!$C$18)*F128),'Ejercicio 3 - TIR'!$E$18-SQRT(('Ejercicio 3 - TIR'!$E$18-'Ejercicio 3 - TIR'!$C$18)*('Ejercicio 3 - TIR'!$E$18-'Ejercicio 3 - TIR'!$D$18)*(1-F128)))</f>
        <v>34928.2463338286</v>
      </c>
      <c r="H128" s="17">
        <f ca="1" t="shared" ref="H128:L128" si="939">RAND()</f>
        <v>0.461285756421701</v>
      </c>
      <c r="I128" s="18">
        <f ca="1">IF(H128&lt;=('Ejercicio 3 - TIR'!$D$18-'Ejercicio 3 - TIR'!$C$18)/('Ejercicio 3 - TIR'!$E$18-'Ejercicio 3 - TIR'!$C$18),'Ejercicio 3 - TIR'!$C$18+SQRT(('Ejercicio 3 - TIR'!$E$18-'Ejercicio 3 - TIR'!$C$18)*('Ejercicio 3 - TIR'!$D$18-'Ejercicio 3 - TIR'!$C$18)*H128),'Ejercicio 3 - TIR'!$E$18-SQRT(('Ejercicio 3 - TIR'!$E$18-'Ejercicio 3 - TIR'!$C$18)*('Ejercicio 3 - TIR'!$E$18-'Ejercicio 3 - TIR'!$D$18)*(1-H128)))</f>
        <v>38318.224778356</v>
      </c>
      <c r="J128" s="17">
        <f ca="1" t="shared" si="939"/>
        <v>0.909046857090245</v>
      </c>
      <c r="K128" s="18">
        <f ca="1">IF(J128&lt;=('Ejercicio 3 - TIR'!$D$18-'Ejercicio 3 - TIR'!$C$18)/('Ejercicio 3 - TIR'!$E$18-'Ejercicio 3 - TIR'!$C$18),'Ejercicio 3 - TIR'!$C$18+SQRT(('Ejercicio 3 - TIR'!$E$18-'Ejercicio 3 - TIR'!$C$18)*('Ejercicio 3 - TIR'!$D$18-'Ejercicio 3 - TIR'!$C$18)*J128),'Ejercicio 3 - TIR'!$E$18-SQRT(('Ejercicio 3 - TIR'!$E$18-'Ejercicio 3 - TIR'!$C$18)*('Ejercicio 3 - TIR'!$E$18-'Ejercicio 3 - TIR'!$D$18)*(1-J128)))</f>
        <v>42388.2025885931</v>
      </c>
      <c r="L128" s="17">
        <f ca="1" t="shared" si="939"/>
        <v>0.223093512142633</v>
      </c>
      <c r="M128" s="18">
        <f ca="1">IF(L128&lt;=('Ejercicio 3 - TIR'!$D$18-'Ejercicio 3 - TIR'!$C$18)/('Ejercicio 3 - TIR'!$E$18-'Ejercicio 3 - TIR'!$C$18),'Ejercicio 3 - TIR'!$C$18+SQRT(('Ejercicio 3 - TIR'!$E$18-'Ejercicio 3 - TIR'!$C$18)*('Ejercicio 3 - TIR'!$D$18-'Ejercicio 3 - TIR'!$C$18)*L128),'Ejercicio 3 - TIR'!$E$18-SQRT(('Ejercicio 3 - TIR'!$E$18-'Ejercicio 3 - TIR'!$C$18)*('Ejercicio 3 - TIR'!$E$18-'Ejercicio 3 - TIR'!$D$18)*(1-L128)))</f>
        <v>35784.8100073723</v>
      </c>
      <c r="N128" s="17">
        <f ca="1" t="shared" ref="N128:R128" si="940">RAND()</f>
        <v>0.604456472248473</v>
      </c>
      <c r="O128" s="18">
        <f ca="1">IF(N128&lt;=('Ejercicio 3 - TIR'!$D$18-'Ejercicio 3 - TIR'!$C$18)/('Ejercicio 3 - TIR'!$E$18-'Ejercicio 3 - TIR'!$C$18),'Ejercicio 3 - TIR'!$C$18+SQRT(('Ejercicio 3 - TIR'!$E$18-'Ejercicio 3 - TIR'!$C$18)*('Ejercicio 3 - TIR'!$D$18-'Ejercicio 3 - TIR'!$C$18)*N128),'Ejercicio 3 - TIR'!$E$18-SQRT(('Ejercicio 3 - TIR'!$E$18-'Ejercicio 3 - TIR'!$C$18)*('Ejercicio 3 - TIR'!$E$18-'Ejercicio 3 - TIR'!$D$18)*(1-N128)))</f>
        <v>39521.9993088254</v>
      </c>
      <c r="P128" s="17">
        <f ca="1" t="shared" si="940"/>
        <v>0.432981990806479</v>
      </c>
      <c r="Q128" s="19">
        <f ca="1">IF(P128&lt;=('Ejercicio 3 - TIR'!$D$22-'Ejercicio 3 - TIR'!$C$22)/('Ejercicio 3 - TIR'!$E$22-'Ejercicio 3 - TIR'!$C$22),'Ejercicio 3 - TIR'!$C$22+SQRT(('Ejercicio 3 - TIR'!$E$22-'Ejercicio 3 - TIR'!$C$22)*('Ejercicio 3 - TIR'!$D$22-'Ejercicio 3 - TIR'!$C$22)*P128),'Ejercicio 3 - TIR'!$E$22-SQRT(('Ejercicio 3 - TIR'!$E$22-'Ejercicio 3 - TIR'!$C$22)*('Ejercicio 3 - TIR'!$E$22-'Ejercicio 3 - TIR'!$D$22)*(1-P128)))</f>
        <v>0.147917155719229</v>
      </c>
      <c r="R128" s="17">
        <f ca="1" t="shared" si="940"/>
        <v>0.990626859124701</v>
      </c>
      <c r="S128" s="19">
        <f ca="1">IF(R128&lt;=('Ejercicio 3 - TIR'!$D$23-'Ejercicio 3 - TIR'!$C$23)/('Ejercicio 3 - TIR'!$E$23-'Ejercicio 3 - TIR'!$C$23),'Ejercicio 3 - TIR'!$C$23+SQRT(('Ejercicio 3 - TIR'!$E$23-'Ejercicio 3 - TIR'!$C$23)*('Ejercicio 3 - TIR'!$D$23-'Ejercicio 3 - TIR'!$C$23)*R128),'Ejercicio 3 - TIR'!$E$23-SQRT(('Ejercicio 3 - TIR'!$E$23-'Ejercicio 3 - TIR'!$C$23)*('Ejercicio 3 - TIR'!$E$23-'Ejercicio 3 - TIR'!$D$23)*(1-R128)))</f>
        <v>0.175892488152721</v>
      </c>
      <c r="T128" s="17">
        <f ca="1" t="shared" ref="T128:X128" si="941">RAND()</f>
        <v>0.176878142504238</v>
      </c>
      <c r="U128" s="19">
        <f ca="1">IF(T128&lt;=('Ejercicio 3 - TIR'!$D$24-'Ejercicio 3 - TIR'!$C$24)/('Ejercicio 3 - TIR'!$E$24-'Ejercicio 3 - TIR'!$C$24),'Ejercicio 3 - TIR'!$C$24+SQRT(('Ejercicio 3 - TIR'!$E$24-'Ejercicio 3 - TIR'!$C$24)*('Ejercicio 3 - TIR'!$D$24-'Ejercicio 3 - TIR'!$C$24)*T128),'Ejercicio 3 - TIR'!$E$24-SQRT(('Ejercicio 3 - TIR'!$E$24-'Ejercicio 3 - TIR'!$C$24)*('Ejercicio 3 - TIR'!$E$24-'Ejercicio 3 - TIR'!$D$24)*(1-T128)))</f>
        <v>0.169272885078755</v>
      </c>
      <c r="V128" s="17">
        <f ca="1" t="shared" si="941"/>
        <v>0.3571734162156</v>
      </c>
      <c r="W128" s="19">
        <f ca="1">IF(V128&lt;=('Ejercicio 3 - TIR'!$D$25-'Ejercicio 3 - TIR'!$C$25)/('Ejercicio 3 - TIR'!$E$25-'Ejercicio 3 - TIR'!$C$25),'Ejercicio 3 - TIR'!$C$25+SQRT(('Ejercicio 3 - TIR'!$E$25-'Ejercicio 3 - TIR'!$C$25)*('Ejercicio 3 - TIR'!$D$25-'Ejercicio 3 - TIR'!$C$25)*V128),'Ejercicio 3 - TIR'!$E$25-SQRT(('Ejercicio 3 - TIR'!$E$25-'Ejercicio 3 - TIR'!$C$25)*('Ejercicio 3 - TIR'!$E$25-'Ejercicio 3 - TIR'!$D$25)*(1-V128)))</f>
        <v>0.202566962534059</v>
      </c>
      <c r="X128" s="17">
        <f ca="1" t="shared" si="941"/>
        <v>0.553997722033667</v>
      </c>
      <c r="Y128" s="19">
        <f ca="1">IF(X128&lt;=('Ejercicio 3 - TIR'!$D$26-'Ejercicio 3 - TIR'!$C$26)/('Ejercicio 3 - TIR'!$E$26-'Ejercicio 3 - TIR'!$C$26),'Ejercicio 3 - TIR'!$C$26+SQRT(('Ejercicio 3 - TIR'!$E$26-'Ejercicio 3 - TIR'!$C$26)*('Ejercicio 3 - TIR'!$D$26-'Ejercicio 3 - TIR'!$C$26)*X128),'Ejercicio 3 - TIR'!$E$26-SQRT(('Ejercicio 3 - TIR'!$E$26-'Ejercicio 3 - TIR'!$C$26)*('Ejercicio 3 - TIR'!$E$26-'Ejercicio 3 - TIR'!$D$26)*(1-X128)))</f>
        <v>0.230924422560522</v>
      </c>
      <c r="Z128" s="17">
        <f ca="1" t="shared" si="480"/>
        <v>1.14791715571923</v>
      </c>
      <c r="AA128" s="17">
        <f ca="1" t="shared" si="481"/>
        <v>1.34982716043188</v>
      </c>
      <c r="AB128" s="17">
        <f ca="1" t="shared" si="482"/>
        <v>1.57831629823585</v>
      </c>
      <c r="AC128" s="17">
        <f ca="1" t="shared" si="483"/>
        <v>1.89803103668748</v>
      </c>
      <c r="AD128" s="17">
        <f ca="1" t="shared" si="484"/>
        <v>2.33633275783649</v>
      </c>
      <c r="AE128" s="16">
        <f ca="1" t="shared" si="485"/>
        <v>5082.17721231701</v>
      </c>
      <c r="AF128" s="16">
        <f ca="1" t="shared" si="486"/>
        <v>5976.0940074245</v>
      </c>
      <c r="AG128" s="16">
        <f ca="1" t="shared" si="487"/>
        <v>6987.68468156311</v>
      </c>
      <c r="AH128" s="16">
        <f ca="1" t="shared" si="488"/>
        <v>8403.15874265312</v>
      </c>
      <c r="AI128" s="16">
        <f ca="1" t="shared" si="489"/>
        <v>10343.6533229847</v>
      </c>
      <c r="AJ128" s="18">
        <f ca="1" t="shared" si="490"/>
        <v>40094.7331857891</v>
      </c>
      <c r="AK128" s="18">
        <f ca="1" t="shared" si="491"/>
        <v>51722.9805453587</v>
      </c>
      <c r="AL128" s="18">
        <f ca="1" t="shared" si="492"/>
        <v>66901.9909984994</v>
      </c>
      <c r="AM128" s="18">
        <f ca="1" t="shared" si="493"/>
        <v>67920.6800359574</v>
      </c>
      <c r="AN128" s="18">
        <f ca="1" t="shared" si="494"/>
        <v>92336.5416403997</v>
      </c>
      <c r="AO128" s="18">
        <f ca="1">C128/'Ejercicio 3 - TIR'!$D$7</f>
        <v>16667.1301143775</v>
      </c>
      <c r="AP128" s="18">
        <f ca="1" t="shared" si="495"/>
        <v>23427.6030714115</v>
      </c>
      <c r="AQ128" s="18">
        <f ca="1" t="shared" si="496"/>
        <v>35055.8504309811</v>
      </c>
      <c r="AR128" s="18">
        <f ca="1" t="shared" si="497"/>
        <v>50234.8608841219</v>
      </c>
      <c r="AS128" s="18">
        <f ca="1" t="shared" si="498"/>
        <v>51253.5499215799</v>
      </c>
      <c r="AT128" s="18">
        <f ca="1" t="shared" si="499"/>
        <v>75669.4115260221</v>
      </c>
      <c r="AU128" s="18">
        <f ca="1">AP128*'Ejercicio 3 - TIR'!$D$5</f>
        <v>11713.8015357058</v>
      </c>
      <c r="AV128" s="18">
        <f ca="1">AQ128*'Ejercicio 3 - TIR'!$D$5</f>
        <v>17527.9252154906</v>
      </c>
      <c r="AW128" s="18">
        <f ca="1">AR128*'Ejercicio 3 - TIR'!$D$5</f>
        <v>25117.4304420609</v>
      </c>
      <c r="AX128" s="18">
        <f ca="1">AS128*'Ejercicio 3 - TIR'!$D$5</f>
        <v>25626.7749607899</v>
      </c>
      <c r="AY128" s="18">
        <f ca="1">AT128*'Ejercicio 3 - TIR'!$D$5</f>
        <v>37834.7057630111</v>
      </c>
      <c r="AZ128" s="18">
        <f ca="1" t="shared" ref="AZ128:BD128" si="942">AJ128-AU128-AE128</f>
        <v>23298.7544377663</v>
      </c>
      <c r="BA128" s="18">
        <f ca="1" t="shared" si="942"/>
        <v>28218.9613224436</v>
      </c>
      <c r="BB128" s="18">
        <f ca="1" t="shared" si="942"/>
        <v>34796.8758748754</v>
      </c>
      <c r="BC128" s="18">
        <f ca="1" t="shared" si="942"/>
        <v>33890.7463325144</v>
      </c>
      <c r="BD128" s="18">
        <f ca="1" t="shared" si="942"/>
        <v>44158.1825544039</v>
      </c>
      <c r="BE128" s="18">
        <f ca="1" t="shared" ref="BE128:BI128" si="943">AZ128/Z128</f>
        <v>20296.5469430313</v>
      </c>
      <c r="BF128" s="18">
        <f ca="1" t="shared" si="943"/>
        <v>20905.6108438468</v>
      </c>
      <c r="BG128" s="18">
        <f ca="1" t="shared" si="943"/>
        <v>22046.8330167846</v>
      </c>
      <c r="BH128" s="18">
        <f ca="1" t="shared" si="943"/>
        <v>17855.7387510701</v>
      </c>
      <c r="BI128" s="18">
        <f ca="1" t="shared" si="943"/>
        <v>18900.6392202863</v>
      </c>
      <c r="BJ128" s="18">
        <f ca="1" t="shared" si="502"/>
        <v>80272.3459934864</v>
      </c>
      <c r="BK128" s="18">
        <f ca="1" t="shared" si="503"/>
        <v>38939.9620653432</v>
      </c>
      <c r="BL128" s="18">
        <f ca="1" t="shared" si="504"/>
        <v>119212.30805883</v>
      </c>
      <c r="BM128" s="18">
        <f ca="1">BK128*'Ejercicio 3 - TIR'!$D$5</f>
        <v>19469.9810326716</v>
      </c>
      <c r="BN128" s="18">
        <f ca="1" t="shared" si="505"/>
        <v>99742.327026158</v>
      </c>
      <c r="BO128" s="18">
        <f ca="1" t="shared" si="506"/>
        <v>42691.832613143</v>
      </c>
      <c r="BP128" s="18">
        <f ca="1" t="shared" si="507"/>
        <v>-117693.918127842</v>
      </c>
      <c r="BQ128" s="18">
        <f ca="1" t="shared" ref="BQ128:BT128" si="944">BE128</f>
        <v>20296.5469430313</v>
      </c>
      <c r="BR128" s="18">
        <f ca="1" t="shared" si="944"/>
        <v>20905.6108438468</v>
      </c>
      <c r="BS128" s="18">
        <f ca="1" t="shared" si="944"/>
        <v>22046.8330167846</v>
      </c>
      <c r="BT128" s="18">
        <f ca="1" t="shared" si="944"/>
        <v>17855.7387510701</v>
      </c>
      <c r="BU128" s="18">
        <f ca="1" t="shared" si="509"/>
        <v>61592.4718334293</v>
      </c>
      <c r="BV128" s="20">
        <f ca="1" t="shared" si="510"/>
        <v>5.6674779842091</v>
      </c>
    </row>
    <row r="129" ht="15" customHeight="1" spans="1:74">
      <c r="A129" s="16">
        <v>128</v>
      </c>
      <c r="B129" s="17">
        <f ca="1" t="shared" ref="B129:F129" si="945">RAND()</f>
        <v>0.768395506970844</v>
      </c>
      <c r="C129" s="18">
        <f ca="1">IF(B129&lt;=('Ejercicio 3 - TIR'!$D$13-'Ejercicio 3 - TIR'!$C$13)/('Ejercicio 3 - TIR'!$E$13-'Ejercicio 3 - TIR'!$C$13),'Ejercicio 3 - TIR'!$C$13+SQRT(('Ejercicio 3 - TIR'!$E$13-'Ejercicio 3 - TIR'!$C$13)*('Ejercicio 3 - TIR'!$D$13-'Ejercicio 3 - TIR'!$C$13)*B129),'Ejercicio 3 - TIR'!$E$13-SQRT(('Ejercicio 3 - TIR'!$E$13-'Ejercicio 3 - TIR'!$C$13)*('Ejercicio 3 - TIR'!$E$13-'Ejercicio 3 - TIR'!$D$13)*(1-B129)))</f>
        <v>83328.9055057868</v>
      </c>
      <c r="D129" s="17">
        <f ca="1" t="shared" si="945"/>
        <v>0.938502587667117</v>
      </c>
      <c r="E129" s="18">
        <f ca="1">IF(D129&lt;=('Ejercicio 3 - TIR'!$D$14-'Ejercicio 3 - TIR'!$C$14)/('Ejercicio 3 - TIR'!$E$14-'Ejercicio 3 - TIR'!$C$14),'Ejercicio 3 - TIR'!$C$14+SQRT(('Ejercicio 3 - TIR'!$E$14-'Ejercicio 3 - TIR'!$C$14)*('Ejercicio 3 - TIR'!$D$14-'Ejercicio 3 - TIR'!$C$14)*D129),'Ejercicio 3 - TIR'!$E$14-SQRT(('Ejercicio 3 - TIR'!$E$14-'Ejercicio 3 - TIR'!$C$14)*('Ejercicio 3 - TIR'!$E$14-'Ejercicio 3 - TIR'!$D$14)*(1-D129)))</f>
        <v>36962.7953888596</v>
      </c>
      <c r="F129" s="17">
        <f ca="1" t="shared" si="945"/>
        <v>0.774490005115163</v>
      </c>
      <c r="G129" s="18">
        <f ca="1">IF(F129&lt;=('Ejercicio 3 - TIR'!$D$18-'Ejercicio 3 - TIR'!$C$18)/('Ejercicio 3 - TIR'!$E$18-'Ejercicio 3 - TIR'!$C$18),'Ejercicio 3 - TIR'!$C$18+SQRT(('Ejercicio 3 - TIR'!$E$18-'Ejercicio 3 - TIR'!$C$18)*('Ejercicio 3 - TIR'!$D$18-'Ejercicio 3 - TIR'!$C$18)*F129),'Ejercicio 3 - TIR'!$E$18-SQRT(('Ejercicio 3 - TIR'!$E$18-'Ejercicio 3 - TIR'!$C$18)*('Ejercicio 3 - TIR'!$E$18-'Ejercicio 3 - TIR'!$D$18)*(1-F129)))</f>
        <v>40887.4278588257</v>
      </c>
      <c r="H129" s="17">
        <f ca="1" t="shared" ref="H129:L129" si="946">RAND()</f>
        <v>0.372474979896998</v>
      </c>
      <c r="I129" s="18">
        <f ca="1">IF(H129&lt;=('Ejercicio 3 - TIR'!$D$18-'Ejercicio 3 - TIR'!$C$18)/('Ejercicio 3 - TIR'!$E$18-'Ejercicio 3 - TIR'!$C$18),'Ejercicio 3 - TIR'!$C$18+SQRT(('Ejercicio 3 - TIR'!$E$18-'Ejercicio 3 - TIR'!$C$18)*('Ejercicio 3 - TIR'!$D$18-'Ejercicio 3 - TIR'!$C$18)*H129),'Ejercicio 3 - TIR'!$E$18-SQRT(('Ejercicio 3 - TIR'!$E$18-'Ejercicio 3 - TIR'!$C$18)*('Ejercicio 3 - TIR'!$E$18-'Ejercicio 3 - TIR'!$D$18)*(1-H129)))</f>
        <v>37474.7071504207</v>
      </c>
      <c r="J129" s="17">
        <f ca="1" t="shared" si="946"/>
        <v>0.690598313897678</v>
      </c>
      <c r="K129" s="18">
        <f ca="1">IF(J129&lt;=('Ejercicio 3 - TIR'!$D$18-'Ejercicio 3 - TIR'!$C$18)/('Ejercicio 3 - TIR'!$E$18-'Ejercicio 3 - TIR'!$C$18),'Ejercicio 3 - TIR'!$C$18+SQRT(('Ejercicio 3 - TIR'!$E$18-'Ejercicio 3 - TIR'!$C$18)*('Ejercicio 3 - TIR'!$D$18-'Ejercicio 3 - TIR'!$C$18)*J129),'Ejercicio 3 - TIR'!$E$18-SQRT(('Ejercicio 3 - TIR'!$E$18-'Ejercicio 3 - TIR'!$C$18)*('Ejercicio 3 - TIR'!$E$18-'Ejercicio 3 - TIR'!$D$18)*(1-J129)))</f>
        <v>40182.8300364556</v>
      </c>
      <c r="L129" s="17">
        <f ca="1" t="shared" si="946"/>
        <v>0.397949396565335</v>
      </c>
      <c r="M129" s="18">
        <f ca="1">IF(L129&lt;=('Ejercicio 3 - TIR'!$D$18-'Ejercicio 3 - TIR'!$C$18)/('Ejercicio 3 - TIR'!$E$18-'Ejercicio 3 - TIR'!$C$18),'Ejercicio 3 - TIR'!$C$18+SQRT(('Ejercicio 3 - TIR'!$E$18-'Ejercicio 3 - TIR'!$C$18)*('Ejercicio 3 - TIR'!$D$18-'Ejercicio 3 - TIR'!$C$18)*L129),'Ejercicio 3 - TIR'!$E$18-SQRT(('Ejercicio 3 - TIR'!$E$18-'Ejercicio 3 - TIR'!$C$18)*('Ejercicio 3 - TIR'!$E$18-'Ejercicio 3 - TIR'!$D$18)*(1-L129)))</f>
        <v>37726.0862980425</v>
      </c>
      <c r="N129" s="17">
        <f ca="1" t="shared" ref="N129:R129" si="947">RAND()</f>
        <v>0.560815570006038</v>
      </c>
      <c r="O129" s="18">
        <f ca="1">IF(N129&lt;=('Ejercicio 3 - TIR'!$D$18-'Ejercicio 3 - TIR'!$C$18)/('Ejercicio 3 - TIR'!$E$18-'Ejercicio 3 - TIR'!$C$18),'Ejercicio 3 - TIR'!$C$18+SQRT(('Ejercicio 3 - TIR'!$E$18-'Ejercicio 3 - TIR'!$C$18)*('Ejercicio 3 - TIR'!$D$18-'Ejercicio 3 - TIR'!$C$18)*N129),'Ejercicio 3 - TIR'!$E$18-SQRT(('Ejercicio 3 - TIR'!$E$18-'Ejercicio 3 - TIR'!$C$18)*('Ejercicio 3 - TIR'!$E$18-'Ejercicio 3 - TIR'!$D$18)*(1-N129)))</f>
        <v>39171.8229104636</v>
      </c>
      <c r="P129" s="17">
        <f ca="1" t="shared" si="947"/>
        <v>0.638235719621232</v>
      </c>
      <c r="Q129" s="19">
        <f ca="1">IF(P129&lt;=('Ejercicio 3 - TIR'!$D$22-'Ejercicio 3 - TIR'!$C$22)/('Ejercicio 3 - TIR'!$E$22-'Ejercicio 3 - TIR'!$C$22),'Ejercicio 3 - TIR'!$C$22+SQRT(('Ejercicio 3 - TIR'!$E$22-'Ejercicio 3 - TIR'!$C$22)*('Ejercicio 3 - TIR'!$D$22-'Ejercicio 3 - TIR'!$C$22)*P129),'Ejercicio 3 - TIR'!$E$22-SQRT(('Ejercicio 3 - TIR'!$E$22-'Ejercicio 3 - TIR'!$C$22)*('Ejercicio 3 - TIR'!$E$22-'Ejercicio 3 - TIR'!$D$22)*(1-P129)))</f>
        <v>0.154481855383242</v>
      </c>
      <c r="R129" s="17">
        <f ca="1" t="shared" si="947"/>
        <v>0.0114074624924654</v>
      </c>
      <c r="S129" s="19">
        <f ca="1">IF(R129&lt;=('Ejercicio 3 - TIR'!$D$23-'Ejercicio 3 - TIR'!$C$23)/('Ejercicio 3 - TIR'!$E$23-'Ejercicio 3 - TIR'!$C$23),'Ejercicio 3 - TIR'!$C$23+SQRT(('Ejercicio 3 - TIR'!$E$23-'Ejercicio 3 - TIR'!$C$23)*('Ejercicio 3 - TIR'!$D$23-'Ejercicio 3 - TIR'!$C$23)*R129),'Ejercicio 3 - TIR'!$E$23-SQRT(('Ejercicio 3 - TIR'!$E$23-'Ejercicio 3 - TIR'!$C$23)*('Ejercicio 3 - TIR'!$E$23-'Ejercicio 3 - TIR'!$D$23)*(1-R129)))</f>
        <v>0.124531383065515</v>
      </c>
      <c r="T129" s="17">
        <f ca="1" t="shared" ref="T129:X129" si="948">RAND()</f>
        <v>0.130419680802602</v>
      </c>
      <c r="U129" s="19">
        <f ca="1">IF(T129&lt;=('Ejercicio 3 - TIR'!$D$24-'Ejercicio 3 - TIR'!$C$24)/('Ejercicio 3 - TIR'!$E$24-'Ejercicio 3 - TIR'!$C$24),'Ejercicio 3 - TIR'!$C$24+SQRT(('Ejercicio 3 - TIR'!$E$24-'Ejercicio 3 - TIR'!$C$24)*('Ejercicio 3 - TIR'!$D$24-'Ejercicio 3 - TIR'!$C$24)*T129),'Ejercicio 3 - TIR'!$E$24-SQRT(('Ejercicio 3 - TIR'!$E$24-'Ejercicio 3 - TIR'!$C$24)*('Ejercicio 3 - TIR'!$E$24-'Ejercicio 3 - TIR'!$D$24)*(1-T129)))</f>
        <v>0.166549360401099</v>
      </c>
      <c r="V129" s="17">
        <f ca="1" t="shared" si="948"/>
        <v>0.103532108477211</v>
      </c>
      <c r="W129" s="19">
        <f ca="1">IF(V129&lt;=('Ejercicio 3 - TIR'!$D$25-'Ejercicio 3 - TIR'!$C$25)/('Ejercicio 3 - TIR'!$E$25-'Ejercicio 3 - TIR'!$C$25),'Ejercicio 3 - TIR'!$C$25+SQRT(('Ejercicio 3 - TIR'!$E$25-'Ejercicio 3 - TIR'!$C$25)*('Ejercicio 3 - TIR'!$D$25-'Ejercicio 3 - TIR'!$C$25)*V129),'Ejercicio 3 - TIR'!$E$25-SQRT(('Ejercicio 3 - TIR'!$E$25-'Ejercicio 3 - TIR'!$C$25)*('Ejercicio 3 - TIR'!$E$25-'Ejercicio 3 - TIR'!$D$25)*(1-V129)))</f>
        <v>0.192039308612545</v>
      </c>
      <c r="X129" s="17">
        <f ca="1" t="shared" si="948"/>
        <v>0.511738891121405</v>
      </c>
      <c r="Y129" s="19">
        <f ca="1">IF(X129&lt;=('Ejercicio 3 - TIR'!$D$26-'Ejercicio 3 - TIR'!$C$26)/('Ejercicio 3 - TIR'!$E$26-'Ejercicio 3 - TIR'!$C$26),'Ejercicio 3 - TIR'!$C$26+SQRT(('Ejercicio 3 - TIR'!$E$26-'Ejercicio 3 - TIR'!$C$26)*('Ejercicio 3 - TIR'!$D$26-'Ejercicio 3 - TIR'!$C$26)*X129),'Ejercicio 3 - TIR'!$E$26-SQRT(('Ejercicio 3 - TIR'!$E$26-'Ejercicio 3 - TIR'!$C$26)*('Ejercicio 3 - TIR'!$E$26-'Ejercicio 3 - TIR'!$D$26)*(1-X129)))</f>
        <v>0.228652069292479</v>
      </c>
      <c r="Z129" s="17">
        <f ca="1" t="shared" si="480"/>
        <v>1.15448185538324</v>
      </c>
      <c r="AA129" s="17">
        <f ca="1" t="shared" si="481"/>
        <v>1.29825107755816</v>
      </c>
      <c r="AB129" s="17">
        <f ca="1" t="shared" si="482"/>
        <v>1.51447396416551</v>
      </c>
      <c r="AC129" s="17">
        <f ca="1" t="shared" si="483"/>
        <v>1.80531249715555</v>
      </c>
      <c r="AD129" s="17">
        <f ca="1" t="shared" si="484"/>
        <v>2.21810093534974</v>
      </c>
      <c r="AE129" s="16">
        <f ca="1" t="shared" si="485"/>
        <v>5710.08121182217</v>
      </c>
      <c r="AF129" s="16">
        <f ca="1" t="shared" si="486"/>
        <v>6421.1655225468</v>
      </c>
      <c r="AG129" s="16">
        <f ca="1" t="shared" si="487"/>
        <v>7490.60653335656</v>
      </c>
      <c r="AH129" s="16">
        <f ca="1" t="shared" si="488"/>
        <v>8929.09743311096</v>
      </c>
      <c r="AI129" s="16">
        <f ca="1" t="shared" si="489"/>
        <v>10970.7540381059</v>
      </c>
      <c r="AJ129" s="18">
        <f ca="1" t="shared" si="490"/>
        <v>47203.7935763056</v>
      </c>
      <c r="AK129" s="18">
        <f ca="1" t="shared" si="491"/>
        <v>48651.5789392101</v>
      </c>
      <c r="AL129" s="18">
        <f ca="1" t="shared" si="492"/>
        <v>60855.8498966998</v>
      </c>
      <c r="AM129" s="18">
        <f ca="1" t="shared" si="493"/>
        <v>68107.375062625</v>
      </c>
      <c r="AN129" s="18">
        <f ca="1" t="shared" si="494"/>
        <v>86887.0570370538</v>
      </c>
      <c r="AO129" s="18">
        <f ca="1">C129/'Ejercicio 3 - TIR'!$D$7</f>
        <v>16665.7811011574</v>
      </c>
      <c r="AP129" s="18">
        <f ca="1" t="shared" si="495"/>
        <v>30538.0124751482</v>
      </c>
      <c r="AQ129" s="18">
        <f ca="1" t="shared" si="496"/>
        <v>31985.7978380527</v>
      </c>
      <c r="AR129" s="18">
        <f ca="1" t="shared" si="497"/>
        <v>44190.0687955425</v>
      </c>
      <c r="AS129" s="18">
        <f ca="1" t="shared" si="498"/>
        <v>51441.5939614676</v>
      </c>
      <c r="AT129" s="18">
        <f ca="1" t="shared" si="499"/>
        <v>70221.2759358965</v>
      </c>
      <c r="AU129" s="18">
        <f ca="1">AP129*'Ejercicio 3 - TIR'!$D$5</f>
        <v>15269.0062375741</v>
      </c>
      <c r="AV129" s="18">
        <f ca="1">AQ129*'Ejercicio 3 - TIR'!$D$5</f>
        <v>15992.8989190264</v>
      </c>
      <c r="AW129" s="18">
        <f ca="1">AR129*'Ejercicio 3 - TIR'!$D$5</f>
        <v>22095.0343977712</v>
      </c>
      <c r="AX129" s="18">
        <f ca="1">AS129*'Ejercicio 3 - TIR'!$D$5</f>
        <v>25720.7969807338</v>
      </c>
      <c r="AY129" s="18">
        <f ca="1">AT129*'Ejercicio 3 - TIR'!$D$5</f>
        <v>35110.6379679482</v>
      </c>
      <c r="AZ129" s="18">
        <f ca="1" t="shared" ref="AZ129:BD129" si="949">AJ129-AU129-AE129</f>
        <v>26224.7061269093</v>
      </c>
      <c r="BA129" s="18">
        <f ca="1" t="shared" si="949"/>
        <v>26237.5144976369</v>
      </c>
      <c r="BB129" s="18">
        <f ca="1" t="shared" si="949"/>
        <v>31270.208965572</v>
      </c>
      <c r="BC129" s="18">
        <f ca="1" t="shared" si="949"/>
        <v>33457.4806487802</v>
      </c>
      <c r="BD129" s="18">
        <f ca="1" t="shared" si="949"/>
        <v>40805.6650309996</v>
      </c>
      <c r="BE129" s="18">
        <f ca="1" t="shared" ref="BE129:BI129" si="950">AZ129/Z129</f>
        <v>22715.5637003959</v>
      </c>
      <c r="BF129" s="18">
        <f ca="1" t="shared" si="950"/>
        <v>20209.8923322184</v>
      </c>
      <c r="BG129" s="18">
        <f ca="1" t="shared" si="950"/>
        <v>20647.5711735343</v>
      </c>
      <c r="BH129" s="18">
        <f ca="1" t="shared" si="950"/>
        <v>18532.7918028019</v>
      </c>
      <c r="BI129" s="18">
        <f ca="1" t="shared" si="950"/>
        <v>18396.6673385698</v>
      </c>
      <c r="BJ129" s="18">
        <f ca="1" t="shared" si="502"/>
        <v>81987.2110251706</v>
      </c>
      <c r="BK129" s="18">
        <f ca="1" t="shared" si="503"/>
        <v>36966.3846488112</v>
      </c>
      <c r="BL129" s="18">
        <f ca="1" t="shared" si="504"/>
        <v>118953.595673982</v>
      </c>
      <c r="BM129" s="18">
        <f ca="1">BK129*'Ejercicio 3 - TIR'!$D$5</f>
        <v>18483.1923244056</v>
      </c>
      <c r="BN129" s="18">
        <f ca="1" t="shared" si="505"/>
        <v>100470.403349576</v>
      </c>
      <c r="BO129" s="18">
        <f ca="1" t="shared" si="506"/>
        <v>45295.6859394383</v>
      </c>
      <c r="BP129" s="18">
        <f ca="1" t="shared" si="507"/>
        <v>-120291.700894646</v>
      </c>
      <c r="BQ129" s="18">
        <f ca="1" t="shared" ref="BQ129:BT129" si="951">BE129</f>
        <v>22715.5637003959</v>
      </c>
      <c r="BR129" s="18">
        <f ca="1" t="shared" si="951"/>
        <v>20209.8923322184</v>
      </c>
      <c r="BS129" s="18">
        <f ca="1" t="shared" si="951"/>
        <v>20647.5711735343</v>
      </c>
      <c r="BT129" s="18">
        <f ca="1" t="shared" si="951"/>
        <v>18532.7918028019</v>
      </c>
      <c r="BU129" s="18">
        <f ca="1" t="shared" si="509"/>
        <v>63692.3532780081</v>
      </c>
      <c r="BV129" s="20">
        <f ca="1" t="shared" si="510"/>
        <v>5.67248644988405</v>
      </c>
    </row>
    <row r="130" ht="15" customHeight="1" spans="1:74">
      <c r="A130" s="16">
        <v>129</v>
      </c>
      <c r="B130" s="17">
        <f ca="1" t="shared" ref="B130:F130" si="952">RAND()</f>
        <v>0.201603362365545</v>
      </c>
      <c r="C130" s="18">
        <f ca="1">IF(B130&lt;=('Ejercicio 3 - TIR'!$D$13-'Ejercicio 3 - TIR'!$C$13)/('Ejercicio 3 - TIR'!$E$13-'Ejercicio 3 - TIR'!$C$13),'Ejercicio 3 - TIR'!$C$13+SQRT(('Ejercicio 3 - TIR'!$E$13-'Ejercicio 3 - TIR'!$C$13)*('Ejercicio 3 - TIR'!$D$13-'Ejercicio 3 - TIR'!$C$13)*B130),'Ejercicio 3 - TIR'!$E$13-SQRT(('Ejercicio 3 - TIR'!$E$13-'Ejercicio 3 - TIR'!$C$13)*('Ejercicio 3 - TIR'!$E$13-'Ejercicio 3 - TIR'!$D$13)*(1-B130)))</f>
        <v>68980.0526137778</v>
      </c>
      <c r="D130" s="17">
        <f ca="1" t="shared" si="952"/>
        <v>0.813903299044526</v>
      </c>
      <c r="E130" s="18">
        <f ca="1">IF(D130&lt;=('Ejercicio 3 - TIR'!$D$14-'Ejercicio 3 - TIR'!$C$14)/('Ejercicio 3 - TIR'!$E$14-'Ejercicio 3 - TIR'!$C$14),'Ejercicio 3 - TIR'!$C$14+SQRT(('Ejercicio 3 - TIR'!$E$14-'Ejercicio 3 - TIR'!$C$14)*('Ejercicio 3 - TIR'!$D$14-'Ejercicio 3 - TIR'!$C$14)*D130),'Ejercicio 3 - TIR'!$E$14-SQRT(('Ejercicio 3 - TIR'!$E$14-'Ejercicio 3 - TIR'!$C$14)*('Ejercicio 3 - TIR'!$E$14-'Ejercicio 3 - TIR'!$D$14)*(1-D130)))</f>
        <v>34716.5820586176</v>
      </c>
      <c r="F130" s="17">
        <f ca="1" t="shared" si="952"/>
        <v>0.431948930562638</v>
      </c>
      <c r="G130" s="18">
        <f ca="1">IF(F130&lt;=('Ejercicio 3 - TIR'!$D$18-'Ejercicio 3 - TIR'!$C$18)/('Ejercicio 3 - TIR'!$E$18-'Ejercicio 3 - TIR'!$C$18),'Ejercicio 3 - TIR'!$C$18+SQRT(('Ejercicio 3 - TIR'!$E$18-'Ejercicio 3 - TIR'!$C$18)*('Ejercicio 3 - TIR'!$D$18-'Ejercicio 3 - TIR'!$C$18)*F130),'Ejercicio 3 - TIR'!$E$18-SQRT(('Ejercicio 3 - TIR'!$E$18-'Ejercicio 3 - TIR'!$C$18)*('Ejercicio 3 - TIR'!$E$18-'Ejercicio 3 - TIR'!$D$18)*(1-F130)))</f>
        <v>38049.3688935466</v>
      </c>
      <c r="H130" s="17">
        <f ca="1" t="shared" ref="H130:L130" si="953">RAND()</f>
        <v>0.919939458071479</v>
      </c>
      <c r="I130" s="18">
        <f ca="1">IF(H130&lt;=('Ejercicio 3 - TIR'!$D$18-'Ejercicio 3 - TIR'!$C$18)/('Ejercicio 3 - TIR'!$E$18-'Ejercicio 3 - TIR'!$C$18),'Ejercicio 3 - TIR'!$C$18+SQRT(('Ejercicio 3 - TIR'!$E$18-'Ejercicio 3 - TIR'!$C$18)*('Ejercicio 3 - TIR'!$D$18-'Ejercicio 3 - TIR'!$C$18)*H130),'Ejercicio 3 - TIR'!$E$18-SQRT(('Ejercicio 3 - TIR'!$E$18-'Ejercicio 3 - TIR'!$C$18)*('Ejercicio 3 - TIR'!$E$18-'Ejercicio 3 - TIR'!$D$18)*(1-H130)))</f>
        <v>42549.5835772998</v>
      </c>
      <c r="J130" s="17">
        <f ca="1" t="shared" si="953"/>
        <v>0.901006340581606</v>
      </c>
      <c r="K130" s="18">
        <f ca="1">IF(J130&lt;=('Ejercicio 3 - TIR'!$D$18-'Ejercicio 3 - TIR'!$C$18)/('Ejercicio 3 - TIR'!$E$18-'Ejercicio 3 - TIR'!$C$18),'Ejercicio 3 - TIR'!$C$18+SQRT(('Ejercicio 3 - TIR'!$E$18-'Ejercicio 3 - TIR'!$C$18)*('Ejercicio 3 - TIR'!$D$18-'Ejercicio 3 - TIR'!$C$18)*J130),'Ejercicio 3 - TIR'!$E$18-SQRT(('Ejercicio 3 - TIR'!$E$18-'Ejercicio 3 - TIR'!$C$18)*('Ejercicio 3 - TIR'!$E$18-'Ejercicio 3 - TIR'!$D$18)*(1-J130)))</f>
        <v>42275.2019420919</v>
      </c>
      <c r="L130" s="17">
        <f ca="1" t="shared" si="953"/>
        <v>0.129565833600585</v>
      </c>
      <c r="M130" s="18">
        <f ca="1">IF(L130&lt;=('Ejercicio 3 - TIR'!$D$18-'Ejercicio 3 - TIR'!$C$18)/('Ejercicio 3 - TIR'!$E$18-'Ejercicio 3 - TIR'!$C$18),'Ejercicio 3 - TIR'!$C$18+SQRT(('Ejercicio 3 - TIR'!$E$18-'Ejercicio 3 - TIR'!$C$18)*('Ejercicio 3 - TIR'!$D$18-'Ejercicio 3 - TIR'!$C$18)*L130),'Ejercicio 3 - TIR'!$E$18-SQRT(('Ejercicio 3 - TIR'!$E$18-'Ejercicio 3 - TIR'!$C$18)*('Ejercicio 3 - TIR'!$E$18-'Ejercicio 3 - TIR'!$D$18)*(1-L130)))</f>
        <v>34408.5003164441</v>
      </c>
      <c r="N130" s="17">
        <f ca="1" t="shared" ref="N130:R130" si="954">RAND()</f>
        <v>0.0944304862518537</v>
      </c>
      <c r="O130" s="18">
        <f ca="1">IF(N130&lt;=('Ejercicio 3 - TIR'!$D$18-'Ejercicio 3 - TIR'!$C$18)/('Ejercicio 3 - TIR'!$E$18-'Ejercicio 3 - TIR'!$C$18),'Ejercicio 3 - TIR'!$C$18+SQRT(('Ejercicio 3 - TIR'!$E$18-'Ejercicio 3 - TIR'!$C$18)*('Ejercicio 3 - TIR'!$D$18-'Ejercicio 3 - TIR'!$C$18)*N130),'Ejercicio 3 - TIR'!$E$18-SQRT(('Ejercicio 3 - TIR'!$E$18-'Ejercicio 3 - TIR'!$C$18)*('Ejercicio 3 - TIR'!$E$18-'Ejercicio 3 - TIR'!$D$18)*(1-N130)))</f>
        <v>33763.5851176475</v>
      </c>
      <c r="P130" s="17">
        <f ca="1" t="shared" si="954"/>
        <v>0.894944313863387</v>
      </c>
      <c r="Q130" s="19">
        <f ca="1">IF(P130&lt;=('Ejercicio 3 - TIR'!$D$22-'Ejercicio 3 - TIR'!$C$22)/('Ejercicio 3 - TIR'!$E$22-'Ejercicio 3 - TIR'!$C$22),'Ejercicio 3 - TIR'!$C$22+SQRT(('Ejercicio 3 - TIR'!$E$22-'Ejercicio 3 - TIR'!$C$22)*('Ejercicio 3 - TIR'!$D$22-'Ejercicio 3 - TIR'!$C$22)*P130),'Ejercicio 3 - TIR'!$E$22-SQRT(('Ejercicio 3 - TIR'!$E$22-'Ejercicio 3 - TIR'!$C$22)*('Ejercicio 3 - TIR'!$E$22-'Ejercicio 3 - TIR'!$D$22)*(1-P130)))</f>
        <v>0.166248627884974</v>
      </c>
      <c r="R130" s="17">
        <f ca="1" t="shared" si="954"/>
        <v>0.515017436866136</v>
      </c>
      <c r="S130" s="19">
        <f ca="1">IF(R130&lt;=('Ejercicio 3 - TIR'!$D$23-'Ejercicio 3 - TIR'!$C$23)/('Ejercicio 3 - TIR'!$E$23-'Ejercicio 3 - TIR'!$C$23),'Ejercicio 3 - TIR'!$C$23+SQRT(('Ejercicio 3 - TIR'!$E$23-'Ejercicio 3 - TIR'!$C$23)*('Ejercicio 3 - TIR'!$D$23-'Ejercicio 3 - TIR'!$C$23)*R130),'Ejercicio 3 - TIR'!$E$23-SQRT(('Ejercicio 3 - TIR'!$E$23-'Ejercicio 3 - TIR'!$C$23)*('Ejercicio 3 - TIR'!$E$23-'Ejercicio 3 - TIR'!$D$23)*(1-R130)))</f>
        <v>0.150453957733041</v>
      </c>
      <c r="T130" s="17">
        <f ca="1" t="shared" ref="T130:X130" si="955">RAND()</f>
        <v>0.676522404143577</v>
      </c>
      <c r="U130" s="19">
        <f ca="1">IF(T130&lt;=('Ejercicio 3 - TIR'!$D$24-'Ejercicio 3 - TIR'!$C$24)/('Ejercicio 3 - TIR'!$E$24-'Ejercicio 3 - TIR'!$C$24),'Ejercicio 3 - TIR'!$C$24+SQRT(('Ejercicio 3 - TIR'!$E$24-'Ejercicio 3 - TIR'!$C$24)*('Ejercicio 3 - TIR'!$D$24-'Ejercicio 3 - TIR'!$C$24)*T130),'Ejercicio 3 - TIR'!$E$24-SQRT(('Ejercicio 3 - TIR'!$E$24-'Ejercicio 3 - TIR'!$C$24)*('Ejercicio 3 - TIR'!$E$24-'Ejercicio 3 - TIR'!$D$24)*(1-T130)))</f>
        <v>0.189904530766277</v>
      </c>
      <c r="V130" s="17">
        <f ca="1" t="shared" si="955"/>
        <v>0.692098442283605</v>
      </c>
      <c r="W130" s="19">
        <f ca="1">IF(V130&lt;=('Ejercicio 3 - TIR'!$D$25-'Ejercicio 3 - TIR'!$C$25)/('Ejercicio 3 - TIR'!$E$25-'Ejercicio 3 - TIR'!$C$25),'Ejercicio 3 - TIR'!$C$25+SQRT(('Ejercicio 3 - TIR'!$E$25-'Ejercicio 3 - TIR'!$C$25)*('Ejercicio 3 - TIR'!$D$25-'Ejercicio 3 - TIR'!$C$25)*V130),'Ejercicio 3 - TIR'!$E$25-SQRT(('Ejercicio 3 - TIR'!$E$25-'Ejercicio 3 - TIR'!$C$25)*('Ejercicio 3 - TIR'!$E$25-'Ejercicio 3 - TIR'!$D$25)*(1-V130)))</f>
        <v>0.217172337091907</v>
      </c>
      <c r="X130" s="17">
        <f ca="1" t="shared" si="955"/>
        <v>0.602519245534209</v>
      </c>
      <c r="Y130" s="19">
        <f ca="1">IF(X130&lt;=('Ejercicio 3 - TIR'!$D$26-'Ejercicio 3 - TIR'!$C$26)/('Ejercicio 3 - TIR'!$E$26-'Ejercicio 3 - TIR'!$C$26),'Ejercicio 3 - TIR'!$C$26+SQRT(('Ejercicio 3 - TIR'!$E$26-'Ejercicio 3 - TIR'!$C$26)*('Ejercicio 3 - TIR'!$D$26-'Ejercicio 3 - TIR'!$C$26)*X130),'Ejercicio 3 - TIR'!$E$26-SQRT(('Ejercicio 3 - TIR'!$E$26-'Ejercicio 3 - TIR'!$C$26)*('Ejercicio 3 - TIR'!$E$26-'Ejercicio 3 - TIR'!$D$26)*(1-X130)))</f>
        <v>0.233670785954052</v>
      </c>
      <c r="Z130" s="17">
        <f ca="1" t="shared" ref="Z130:Z193" si="956">(1+Q130)</f>
        <v>1.16624862788497</v>
      </c>
      <c r="AA130" s="17">
        <f ca="1" t="shared" ref="AA130:AA193" si="957">Z130*(1+S130)</f>
        <v>1.341715349651</v>
      </c>
      <c r="AB130" s="17">
        <f ca="1" t="shared" ref="AB130:AB193" si="958">AA130*(1+U130)</f>
        <v>1.59651317354838</v>
      </c>
      <c r="AC130" s="17">
        <f ca="1" t="shared" ref="AC130:AC193" si="959">AB130*(1+W130)</f>
        <v>1.9432316706459</v>
      </c>
      <c r="AD130" s="17">
        <f ca="1" t="shared" ref="AD130:AD193" si="960">AC130*(1+Y130)</f>
        <v>2.39730814241653</v>
      </c>
      <c r="AE130" s="16">
        <f ca="1" t="shared" ref="AE130:AE193" si="961">E130*Q130</f>
        <v>5771.5841321013</v>
      </c>
      <c r="AF130" s="16">
        <f ca="1" t="shared" ref="AF130:AF193" si="962">AE130*(1+S130)</f>
        <v>6639.94180716516</v>
      </c>
      <c r="AG130" s="16">
        <f ca="1" t="shared" ref="AG130:AG193" si="963">AF130*(1+U130)</f>
        <v>7900.89684037024</v>
      </c>
      <c r="AH130" s="16">
        <f ca="1" t="shared" ref="AH130:AH193" si="964">AG130*(1+W130)</f>
        <v>9616.75307231551</v>
      </c>
      <c r="AI130" s="16">
        <f ca="1" t="shared" ref="AI130:AI193" si="965">AH130*(1+Y130)</f>
        <v>11863.9073210495</v>
      </c>
      <c r="AJ130" s="18">
        <f ca="1" t="shared" ref="AJ130:AJ193" si="966">G130*Z130</f>
        <v>44375.024263988</v>
      </c>
      <c r="AK130" s="18">
        <f ca="1" t="shared" ref="AK130:AK193" si="967">I130*AA130</f>
        <v>57089.4294069211</v>
      </c>
      <c r="AL130" s="18">
        <f ca="1" t="shared" ref="AL130:AL193" si="968">K130*AB130</f>
        <v>67492.9168149679</v>
      </c>
      <c r="AM130" s="18">
        <f ca="1" t="shared" ref="AM130:AM193" si="969">M130*AC130</f>
        <v>66863.6875543436</v>
      </c>
      <c r="AN130" s="18">
        <f ca="1" t="shared" ref="AN130:AN193" si="970">O130*AD130</f>
        <v>80941.7175197101</v>
      </c>
      <c r="AO130" s="18">
        <f ca="1">C130/'Ejercicio 3 - TIR'!$D$7</f>
        <v>13796.0105227556</v>
      </c>
      <c r="AP130" s="18">
        <f ca="1" t="shared" ref="AP130:AP193" si="971">AJ130-AO130</f>
        <v>30579.0137412324</v>
      </c>
      <c r="AQ130" s="18">
        <f ca="1" t="shared" ref="AQ130:AQ193" si="972">AK130-AO130</f>
        <v>43293.4188841655</v>
      </c>
      <c r="AR130" s="18">
        <f ca="1" t="shared" ref="AR130:AR193" si="973">AL130-AO130</f>
        <v>53696.9062922123</v>
      </c>
      <c r="AS130" s="18">
        <f ca="1" t="shared" ref="AS130:AS193" si="974">AM130-AO130</f>
        <v>53067.6770315881</v>
      </c>
      <c r="AT130" s="18">
        <f ca="1" t="shared" ref="AT130:AT193" si="975">AN130-AO130</f>
        <v>67145.7069969545</v>
      </c>
      <c r="AU130" s="18">
        <f ca="1">AP130*'Ejercicio 3 - TIR'!$D$5</f>
        <v>15289.5068706162</v>
      </c>
      <c r="AV130" s="18">
        <f ca="1">AQ130*'Ejercicio 3 - TIR'!$D$5</f>
        <v>21646.7094420827</v>
      </c>
      <c r="AW130" s="18">
        <f ca="1">AR130*'Ejercicio 3 - TIR'!$D$5</f>
        <v>26848.4531461062</v>
      </c>
      <c r="AX130" s="18">
        <f ca="1">AS130*'Ejercicio 3 - TIR'!$D$5</f>
        <v>26533.838515794</v>
      </c>
      <c r="AY130" s="18">
        <f ca="1">AT130*'Ejercicio 3 - TIR'!$D$5</f>
        <v>33572.8534984773</v>
      </c>
      <c r="AZ130" s="18">
        <f ca="1" t="shared" ref="AZ130:BD130" si="976">AJ130-AU130-AE130</f>
        <v>23313.9332612705</v>
      </c>
      <c r="BA130" s="18">
        <f ca="1" t="shared" si="976"/>
        <v>28802.7781576732</v>
      </c>
      <c r="BB130" s="18">
        <f ca="1" t="shared" si="976"/>
        <v>32743.5668284915</v>
      </c>
      <c r="BC130" s="18">
        <f ca="1" t="shared" si="976"/>
        <v>30713.0959662341</v>
      </c>
      <c r="BD130" s="18">
        <f ca="1" t="shared" si="976"/>
        <v>35504.9567001833</v>
      </c>
      <c r="BE130" s="18">
        <f ca="1" t="shared" ref="BE130:BI130" si="977">AZ130/Z130</f>
        <v>19990.5343541977</v>
      </c>
      <c r="BF130" s="18">
        <f ca="1" t="shared" si="977"/>
        <v>21467.130241273</v>
      </c>
      <c r="BG130" s="18">
        <f ca="1" t="shared" si="977"/>
        <v>20509.4247708061</v>
      </c>
      <c r="BH130" s="18">
        <f ca="1" t="shared" si="977"/>
        <v>15805.1643713822</v>
      </c>
      <c r="BI130" s="18">
        <f ca="1" t="shared" si="977"/>
        <v>14810.343348016</v>
      </c>
      <c r="BJ130" s="18">
        <f ca="1" t="shared" ref="BJ130:BJ193" si="978">E130*AD130</f>
        <v>83226.3448459957</v>
      </c>
      <c r="BK130" s="18">
        <f ca="1" t="shared" ref="BK130:BK193" si="979">0.2*C130*AD130</f>
        <v>33073.2883590661</v>
      </c>
      <c r="BL130" s="18">
        <f ca="1" t="shared" ref="BL130:BL193" si="980">BJ130+BK130</f>
        <v>116299.633205062</v>
      </c>
      <c r="BM130" s="18">
        <f ca="1">BK130*'Ejercicio 3 - TIR'!$D$5</f>
        <v>16536.644179533</v>
      </c>
      <c r="BN130" s="18">
        <f ca="1" t="shared" ref="BN130:BN193" si="981">BL130-BM130</f>
        <v>99762.9890255288</v>
      </c>
      <c r="BO130" s="18">
        <f ca="1" t="shared" ref="BO130:BO193" si="982">BN130/AD130</f>
        <v>41614.5873199954</v>
      </c>
      <c r="BP130" s="18">
        <f ca="1" t="shared" ref="BP130:BP193" si="983">-(C130+E130)</f>
        <v>-103696.634672395</v>
      </c>
      <c r="BQ130" s="18">
        <f ca="1" t="shared" ref="BQ130:BT130" si="984">BE130</f>
        <v>19990.5343541977</v>
      </c>
      <c r="BR130" s="18">
        <f ca="1" t="shared" si="984"/>
        <v>21467.130241273</v>
      </c>
      <c r="BS130" s="18">
        <f ca="1" t="shared" si="984"/>
        <v>20509.4247708061</v>
      </c>
      <c r="BT130" s="18">
        <f ca="1" t="shared" si="984"/>
        <v>15805.1643713822</v>
      </c>
      <c r="BU130" s="18">
        <f ca="1" t="shared" ref="BU130:BU193" si="985">BI130+BO130</f>
        <v>56424.9306680114</v>
      </c>
      <c r="BV130" s="20">
        <f ca="1" t="shared" ref="BV130:BV193" si="986">IFERROR(IRR(BP130:BU130,0.1),NA())*100</f>
        <v>7.84857709924123</v>
      </c>
    </row>
    <row r="131" ht="15" customHeight="1" spans="1:74">
      <c r="A131" s="16">
        <v>130</v>
      </c>
      <c r="B131" s="17">
        <f ca="1" t="shared" ref="B131:F131" si="987">RAND()</f>
        <v>0.783588749531156</v>
      </c>
      <c r="C131" s="18">
        <f ca="1">IF(B131&lt;=('Ejercicio 3 - TIR'!$D$13-'Ejercicio 3 - TIR'!$C$13)/('Ejercicio 3 - TIR'!$E$13-'Ejercicio 3 - TIR'!$C$13),'Ejercicio 3 - TIR'!$C$13+SQRT(('Ejercicio 3 - TIR'!$E$13-'Ejercicio 3 - TIR'!$C$13)*('Ejercicio 3 - TIR'!$D$13-'Ejercicio 3 - TIR'!$C$13)*B131),'Ejercicio 3 - TIR'!$E$13-SQRT(('Ejercicio 3 - TIR'!$E$13-'Ejercicio 3 - TIR'!$C$13)*('Ejercicio 3 - TIR'!$E$13-'Ejercicio 3 - TIR'!$D$13)*(1-B131)))</f>
        <v>83884.9914501229</v>
      </c>
      <c r="D131" s="17">
        <f ca="1" t="shared" si="987"/>
        <v>0.0557556335999723</v>
      </c>
      <c r="E131" s="18">
        <f ca="1">IF(D131&lt;=('Ejercicio 3 - TIR'!$D$14-'Ejercicio 3 - TIR'!$C$14)/('Ejercicio 3 - TIR'!$E$14-'Ejercicio 3 - TIR'!$C$14),'Ejercicio 3 - TIR'!$C$14+SQRT(('Ejercicio 3 - TIR'!$E$14-'Ejercicio 3 - TIR'!$C$14)*('Ejercicio 3 - TIR'!$D$14-'Ejercicio 3 - TIR'!$C$14)*D131),'Ejercicio 3 - TIR'!$E$14-SQRT(('Ejercicio 3 - TIR'!$E$14-'Ejercicio 3 - TIR'!$C$14)*('Ejercicio 3 - TIR'!$E$14-'Ejercicio 3 - TIR'!$D$14)*(1-D131)))</f>
        <v>27044.9138172544</v>
      </c>
      <c r="F131" s="17">
        <f ca="1" t="shared" si="987"/>
        <v>0.211501317275532</v>
      </c>
      <c r="G131" s="18">
        <f ca="1">IF(F131&lt;=('Ejercicio 3 - TIR'!$D$18-'Ejercicio 3 - TIR'!$C$18)/('Ejercicio 3 - TIR'!$E$18-'Ejercicio 3 - TIR'!$C$18),'Ejercicio 3 - TIR'!$C$18+SQRT(('Ejercicio 3 - TIR'!$E$18-'Ejercicio 3 - TIR'!$C$18)*('Ejercicio 3 - TIR'!$D$18-'Ejercicio 3 - TIR'!$C$18)*F131),'Ejercicio 3 - TIR'!$E$18-SQRT(('Ejercicio 3 - TIR'!$E$18-'Ejercicio 3 - TIR'!$C$18)*('Ejercicio 3 - TIR'!$E$18-'Ejercicio 3 - TIR'!$D$18)*(1-F131)))</f>
        <v>35632.5125469305</v>
      </c>
      <c r="H131" s="17">
        <f ca="1" t="shared" ref="H131:L131" si="988">RAND()</f>
        <v>0.0828270018356703</v>
      </c>
      <c r="I131" s="18">
        <f ca="1">IF(H131&lt;=('Ejercicio 3 - TIR'!$D$18-'Ejercicio 3 - TIR'!$C$18)/('Ejercicio 3 - TIR'!$E$18-'Ejercicio 3 - TIR'!$C$18),'Ejercicio 3 - TIR'!$C$18+SQRT(('Ejercicio 3 - TIR'!$E$18-'Ejercicio 3 - TIR'!$C$18)*('Ejercicio 3 - TIR'!$D$18-'Ejercicio 3 - TIR'!$C$18)*H131),'Ejercicio 3 - TIR'!$E$18-SQRT(('Ejercicio 3 - TIR'!$E$18-'Ejercicio 3 - TIR'!$C$18)*('Ejercicio 3 - TIR'!$E$18-'Ejercicio 3 - TIR'!$D$18)*(1-H131)))</f>
        <v>33524.7766277242</v>
      </c>
      <c r="J131" s="17">
        <f ca="1" t="shared" si="988"/>
        <v>0.68416955344921</v>
      </c>
      <c r="K131" s="18">
        <f ca="1">IF(J131&lt;=('Ejercicio 3 - TIR'!$D$18-'Ejercicio 3 - TIR'!$C$18)/('Ejercicio 3 - TIR'!$E$18-'Ejercicio 3 - TIR'!$C$18),'Ejercicio 3 - TIR'!$C$18+SQRT(('Ejercicio 3 - TIR'!$E$18-'Ejercicio 3 - TIR'!$C$18)*('Ejercicio 3 - TIR'!$D$18-'Ejercicio 3 - TIR'!$C$18)*J131),'Ejercicio 3 - TIR'!$E$18-SQRT(('Ejercicio 3 - TIR'!$E$18-'Ejercicio 3 - TIR'!$C$18)*('Ejercicio 3 - TIR'!$E$18-'Ejercicio 3 - TIR'!$D$18)*(1-J131)))</f>
        <v>40133.0416591767</v>
      </c>
      <c r="L131" s="17">
        <f ca="1" t="shared" si="988"/>
        <v>0.0758203096334211</v>
      </c>
      <c r="M131" s="18">
        <f ca="1">IF(L131&lt;=('Ejercicio 3 - TIR'!$D$18-'Ejercicio 3 - TIR'!$C$18)/('Ejercicio 3 - TIR'!$E$18-'Ejercicio 3 - TIR'!$C$18),'Ejercicio 3 - TIR'!$C$18+SQRT(('Ejercicio 3 - TIR'!$E$18-'Ejercicio 3 - TIR'!$C$18)*('Ejercicio 3 - TIR'!$D$18-'Ejercicio 3 - TIR'!$C$18)*L131),'Ejercicio 3 - TIR'!$E$18-SQRT(('Ejercicio 3 - TIR'!$E$18-'Ejercicio 3 - TIR'!$C$18)*('Ejercicio 3 - TIR'!$E$18-'Ejercicio 3 - TIR'!$D$18)*(1-L131)))</f>
        <v>33372.3947641125</v>
      </c>
      <c r="N131" s="17">
        <f ca="1" t="shared" ref="N131:R131" si="989">RAND()</f>
        <v>0.302641797812284</v>
      </c>
      <c r="O131" s="18">
        <f ca="1">IF(N131&lt;=('Ejercicio 3 - TIR'!$D$18-'Ejercicio 3 - TIR'!$C$18)/('Ejercicio 3 - TIR'!$E$18-'Ejercicio 3 - TIR'!$C$18),'Ejercicio 3 - TIR'!$C$18+SQRT(('Ejercicio 3 - TIR'!$E$18-'Ejercicio 3 - TIR'!$C$18)*('Ejercicio 3 - TIR'!$D$18-'Ejercicio 3 - TIR'!$C$18)*N131),'Ejercicio 3 - TIR'!$E$18-SQRT(('Ejercicio 3 - TIR'!$E$18-'Ejercicio 3 - TIR'!$C$18)*('Ejercicio 3 - TIR'!$E$18-'Ejercicio 3 - TIR'!$D$18)*(1-N131)))</f>
        <v>36737.6753908038</v>
      </c>
      <c r="P131" s="17">
        <f ca="1" t="shared" si="989"/>
        <v>0.0572742187297841</v>
      </c>
      <c r="Q131" s="19">
        <f ca="1">IF(P131&lt;=('Ejercicio 3 - TIR'!$D$22-'Ejercicio 3 - TIR'!$C$22)/('Ejercicio 3 - TIR'!$E$22-'Ejercicio 3 - TIR'!$C$22),'Ejercicio 3 - TIR'!$C$22+SQRT(('Ejercicio 3 - TIR'!$E$22-'Ejercicio 3 - TIR'!$C$22)*('Ejercicio 3 - TIR'!$D$22-'Ejercicio 3 - TIR'!$C$22)*P131),'Ejercicio 3 - TIR'!$E$22-SQRT(('Ejercicio 3 - TIR'!$E$22-'Ejercicio 3 - TIR'!$C$22)*('Ejercicio 3 - TIR'!$E$22-'Ejercicio 3 - TIR'!$D$22)*(1-P131)))</f>
        <v>0.130153501549397</v>
      </c>
      <c r="R131" s="17">
        <f ca="1" t="shared" si="989"/>
        <v>0.650670584530454</v>
      </c>
      <c r="S131" s="19">
        <f ca="1">IF(R131&lt;=('Ejercicio 3 - TIR'!$D$23-'Ejercicio 3 - TIR'!$C$23)/('Ejercicio 3 - TIR'!$E$23-'Ejercicio 3 - TIR'!$C$23),'Ejercicio 3 - TIR'!$C$23+SQRT(('Ejercicio 3 - TIR'!$E$23-'Ejercicio 3 - TIR'!$C$23)*('Ejercicio 3 - TIR'!$D$23-'Ejercicio 3 - TIR'!$C$23)*R131),'Ejercicio 3 - TIR'!$E$23-SQRT(('Ejercicio 3 - TIR'!$E$23-'Ejercicio 3 - TIR'!$C$23)*('Ejercicio 3 - TIR'!$E$23-'Ejercicio 3 - TIR'!$D$23)*(1-R131)))</f>
        <v>0.154924255786813</v>
      </c>
      <c r="T131" s="17">
        <f ca="1" t="shared" ref="T131:X131" si="990">RAND()</f>
        <v>0.561896552521311</v>
      </c>
      <c r="U131" s="19">
        <f ca="1">IF(T131&lt;=('Ejercicio 3 - TIR'!$D$24-'Ejercicio 3 - TIR'!$C$24)/('Ejercicio 3 - TIR'!$E$24-'Ejercicio 3 - TIR'!$C$24),'Ejercicio 3 - TIR'!$C$24+SQRT(('Ejercicio 3 - TIR'!$E$24-'Ejercicio 3 - TIR'!$C$24)*('Ejercicio 3 - TIR'!$D$24-'Ejercicio 3 - TIR'!$C$24)*T131),'Ejercicio 3 - TIR'!$E$24-SQRT(('Ejercicio 3 - TIR'!$E$24-'Ejercicio 3 - TIR'!$C$24)*('Ejercicio 3 - TIR'!$E$24-'Ejercicio 3 - TIR'!$D$24)*(1-T131)))</f>
        <v>0.18497587041852</v>
      </c>
      <c r="V131" s="17">
        <f ca="1" t="shared" si="990"/>
        <v>0.186597859411503</v>
      </c>
      <c r="W131" s="19">
        <f ca="1">IF(V131&lt;=('Ejercicio 3 - TIR'!$D$25-'Ejercicio 3 - TIR'!$C$25)/('Ejercicio 3 - TIR'!$E$25-'Ejercicio 3 - TIR'!$C$25),'Ejercicio 3 - TIR'!$C$25+SQRT(('Ejercicio 3 - TIR'!$E$25-'Ejercicio 3 - TIR'!$C$25)*('Ejercicio 3 - TIR'!$D$25-'Ejercicio 3 - TIR'!$C$25)*V131),'Ejercicio 3 - TIR'!$E$25-SQRT(('Ejercicio 3 - TIR'!$E$25-'Ejercicio 3 - TIR'!$C$25)*('Ejercicio 3 - TIR'!$E$25-'Ejercicio 3 - TIR'!$D$25)*(1-V131)))</f>
        <v>0.196162827821149</v>
      </c>
      <c r="X131" s="17">
        <f ca="1" t="shared" si="990"/>
        <v>0.689486483769369</v>
      </c>
      <c r="Y131" s="19">
        <f ca="1">IF(X131&lt;=('Ejercicio 3 - TIR'!$D$26-'Ejercicio 3 - TIR'!$C$26)/('Ejercicio 3 - TIR'!$E$26-'Ejercicio 3 - TIR'!$C$26),'Ejercicio 3 - TIR'!$C$26+SQRT(('Ejercicio 3 - TIR'!$E$26-'Ejercicio 3 - TIR'!$C$26)*('Ejercicio 3 - TIR'!$D$26-'Ejercicio 3 - TIR'!$C$26)*X131),'Ejercicio 3 - TIR'!$E$26-SQRT(('Ejercicio 3 - TIR'!$E$26-'Ejercicio 3 - TIR'!$C$26)*('Ejercicio 3 - TIR'!$E$26-'Ejercicio 3 - TIR'!$D$26)*(1-X131)))</f>
        <v>0.239051581377965</v>
      </c>
      <c r="Z131" s="17">
        <f ca="1" t="shared" si="956"/>
        <v>1.1301535015494</v>
      </c>
      <c r="AA131" s="17">
        <f ca="1" t="shared" si="957"/>
        <v>1.3052416917018</v>
      </c>
      <c r="AB131" s="17">
        <f ca="1" t="shared" si="958"/>
        <v>1.54667990973088</v>
      </c>
      <c r="AC131" s="17">
        <f ca="1" t="shared" si="959"/>
        <v>1.85008101455785</v>
      </c>
      <c r="AD131" s="17">
        <f ca="1" t="shared" si="960"/>
        <v>2.29234580676525</v>
      </c>
      <c r="AE131" s="16">
        <f ca="1" t="shared" si="961"/>
        <v>3519.99023241733</v>
      </c>
      <c r="AF131" s="16">
        <f ca="1" t="shared" si="962"/>
        <v>4065.32209955144</v>
      </c>
      <c r="AG131" s="16">
        <f ca="1" t="shared" si="963"/>
        <v>4817.30859344761</v>
      </c>
      <c r="AH131" s="16">
        <f ca="1" t="shared" si="964"/>
        <v>5762.28546962542</v>
      </c>
      <c r="AI131" s="16">
        <f ca="1" t="shared" si="965"/>
        <v>7139.76892349064</v>
      </c>
      <c r="AJ131" s="18">
        <f ca="1" t="shared" si="966"/>
        <v>40270.2088239164</v>
      </c>
      <c r="AK131" s="18">
        <f ca="1" t="shared" si="967"/>
        <v>43757.9361594956</v>
      </c>
      <c r="AL131" s="18">
        <f ca="1" t="shared" si="968"/>
        <v>62072.9692506411</v>
      </c>
      <c r="AM131" s="18">
        <f ca="1" t="shared" si="969"/>
        <v>61741.6339634142</v>
      </c>
      <c r="AN131" s="18">
        <f ca="1" t="shared" si="970"/>
        <v>84215.456132412</v>
      </c>
      <c r="AO131" s="18">
        <f ca="1">C131/'Ejercicio 3 - TIR'!$D$7</f>
        <v>16776.9982900246</v>
      </c>
      <c r="AP131" s="18">
        <f ca="1" t="shared" si="971"/>
        <v>23493.2105338918</v>
      </c>
      <c r="AQ131" s="18">
        <f ca="1" t="shared" si="972"/>
        <v>26980.937869471</v>
      </c>
      <c r="AR131" s="18">
        <f ca="1" t="shared" si="973"/>
        <v>45295.9709606165</v>
      </c>
      <c r="AS131" s="18">
        <f ca="1" t="shared" si="974"/>
        <v>44964.6356733896</v>
      </c>
      <c r="AT131" s="18">
        <f ca="1" t="shared" si="975"/>
        <v>67438.4578423874</v>
      </c>
      <c r="AU131" s="18">
        <f ca="1">AP131*'Ejercicio 3 - TIR'!$D$5</f>
        <v>11746.6052669459</v>
      </c>
      <c r="AV131" s="18">
        <f ca="1">AQ131*'Ejercicio 3 - TIR'!$D$5</f>
        <v>13490.4689347355</v>
      </c>
      <c r="AW131" s="18">
        <f ca="1">AR131*'Ejercicio 3 - TIR'!$D$5</f>
        <v>22647.9854803082</v>
      </c>
      <c r="AX131" s="18">
        <f ca="1">AS131*'Ejercicio 3 - TIR'!$D$5</f>
        <v>22482.3178366948</v>
      </c>
      <c r="AY131" s="18">
        <f ca="1">AT131*'Ejercicio 3 - TIR'!$D$5</f>
        <v>33719.2289211937</v>
      </c>
      <c r="AZ131" s="18">
        <f ca="1" t="shared" ref="AZ131:BD131" si="991">AJ131-AU131-AE131</f>
        <v>25003.6133245531</v>
      </c>
      <c r="BA131" s="18">
        <f ca="1" t="shared" si="991"/>
        <v>26202.1451252087</v>
      </c>
      <c r="BB131" s="18">
        <f ca="1" t="shared" si="991"/>
        <v>34607.6751768852</v>
      </c>
      <c r="BC131" s="18">
        <f ca="1" t="shared" si="991"/>
        <v>33497.030657094</v>
      </c>
      <c r="BD131" s="18">
        <f ca="1" t="shared" si="991"/>
        <v>43356.4582877276</v>
      </c>
      <c r="BE131" s="18">
        <f ca="1" t="shared" ref="BE131:BI131" si="992">AZ131/Z131</f>
        <v>22124.0860558094</v>
      </c>
      <c r="BF131" s="18">
        <f ca="1" t="shared" si="992"/>
        <v>20074.5542314434</v>
      </c>
      <c r="BG131" s="18">
        <f ca="1" t="shared" si="992"/>
        <v>22375.4604680337</v>
      </c>
      <c r="BH131" s="18">
        <f ca="1" t="shared" si="992"/>
        <v>18105.7101789131</v>
      </c>
      <c r="BI131" s="18">
        <f ca="1" t="shared" si="992"/>
        <v>18913.576721179</v>
      </c>
      <c r="BJ131" s="18">
        <f ca="1" t="shared" si="978"/>
        <v>61996.2947833107</v>
      </c>
      <c r="BK131" s="18">
        <f ca="1" t="shared" si="979"/>
        <v>38458.6816802456</v>
      </c>
      <c r="BL131" s="18">
        <f ca="1" t="shared" si="980"/>
        <v>100454.976463556</v>
      </c>
      <c r="BM131" s="18">
        <f ca="1">BK131*'Ejercicio 3 - TIR'!$D$5</f>
        <v>19229.3408401228</v>
      </c>
      <c r="BN131" s="18">
        <f ca="1" t="shared" si="981"/>
        <v>81225.6356234335</v>
      </c>
      <c r="BO131" s="18">
        <f ca="1" t="shared" si="982"/>
        <v>35433.4129622667</v>
      </c>
      <c r="BP131" s="18">
        <f ca="1" t="shared" si="983"/>
        <v>-110929.905267377</v>
      </c>
      <c r="BQ131" s="18">
        <f ca="1" t="shared" ref="BQ131:BT131" si="993">BE131</f>
        <v>22124.0860558094</v>
      </c>
      <c r="BR131" s="18">
        <f ca="1" t="shared" si="993"/>
        <v>20074.5542314434</v>
      </c>
      <c r="BS131" s="18">
        <f ca="1" t="shared" si="993"/>
        <v>22375.4604680337</v>
      </c>
      <c r="BT131" s="18">
        <f ca="1" t="shared" si="993"/>
        <v>18105.7101789131</v>
      </c>
      <c r="BU131" s="18">
        <f ca="1" t="shared" si="985"/>
        <v>54346.9896834457</v>
      </c>
      <c r="BV131" s="20">
        <f ca="1" t="shared" si="986"/>
        <v>6.44400589844849</v>
      </c>
    </row>
    <row r="132" ht="15" customHeight="1" spans="1:74">
      <c r="A132" s="16">
        <v>131</v>
      </c>
      <c r="B132" s="17">
        <f ca="1" t="shared" ref="B132:F132" si="994">RAND()</f>
        <v>0.964927027996578</v>
      </c>
      <c r="C132" s="18">
        <f ca="1">IF(B132&lt;=('Ejercicio 3 - TIR'!$D$13-'Ejercicio 3 - TIR'!$C$13)/('Ejercicio 3 - TIR'!$E$13-'Ejercicio 3 - TIR'!$C$13),'Ejercicio 3 - TIR'!$C$13+SQRT(('Ejercicio 3 - TIR'!$E$13-'Ejercicio 3 - TIR'!$C$13)*('Ejercicio 3 - TIR'!$D$13-'Ejercicio 3 - TIR'!$C$13)*B132),'Ejercicio 3 - TIR'!$E$13-SQRT(('Ejercicio 3 - TIR'!$E$13-'Ejercicio 3 - TIR'!$C$13)*('Ejercicio 3 - TIR'!$E$13-'Ejercicio 3 - TIR'!$D$13)*(1-B132)))</f>
        <v>93512.5069245427</v>
      </c>
      <c r="D132" s="17">
        <f ca="1" t="shared" si="994"/>
        <v>0.653323588418684</v>
      </c>
      <c r="E132" s="18">
        <f ca="1">IF(D132&lt;=('Ejercicio 3 - TIR'!$D$14-'Ejercicio 3 - TIR'!$C$14)/('Ejercicio 3 - TIR'!$E$14-'Ejercicio 3 - TIR'!$C$14),'Ejercicio 3 - TIR'!$C$14+SQRT(('Ejercicio 3 - TIR'!$E$14-'Ejercicio 3 - TIR'!$C$14)*('Ejercicio 3 - TIR'!$D$14-'Ejercicio 3 - TIR'!$C$14)*D132),'Ejercicio 3 - TIR'!$E$14-SQRT(('Ejercicio 3 - TIR'!$E$14-'Ejercicio 3 - TIR'!$C$14)*('Ejercicio 3 - TIR'!$E$14-'Ejercicio 3 - TIR'!$D$14)*(1-D132)))</f>
        <v>32788.7960965455</v>
      </c>
      <c r="F132" s="17">
        <f ca="1" t="shared" si="994"/>
        <v>0.0764355378552988</v>
      </c>
      <c r="G132" s="18">
        <f ca="1">IF(F132&lt;=('Ejercicio 3 - TIR'!$D$18-'Ejercicio 3 - TIR'!$C$18)/('Ejercicio 3 - TIR'!$E$18-'Ejercicio 3 - TIR'!$C$18),'Ejercicio 3 - TIR'!$C$18+SQRT(('Ejercicio 3 - TIR'!$E$18-'Ejercicio 3 - TIR'!$C$18)*('Ejercicio 3 - TIR'!$D$18-'Ejercicio 3 - TIR'!$C$18)*F132),'Ejercicio 3 - TIR'!$E$18-SQRT(('Ejercicio 3 - TIR'!$E$18-'Ejercicio 3 - TIR'!$C$18)*('Ejercicio 3 - TIR'!$E$18-'Ejercicio 3 - TIR'!$D$18)*(1-F132)))</f>
        <v>33386.0494205334</v>
      </c>
      <c r="H132" s="17">
        <f ca="1" t="shared" ref="H132:L132" si="995">RAND()</f>
        <v>0.654787709487341</v>
      </c>
      <c r="I132" s="18">
        <f ca="1">IF(H132&lt;=('Ejercicio 3 - TIR'!$D$18-'Ejercicio 3 - TIR'!$C$18)/('Ejercicio 3 - TIR'!$E$18-'Ejercicio 3 - TIR'!$C$18),'Ejercicio 3 - TIR'!$C$18+SQRT(('Ejercicio 3 - TIR'!$E$18-'Ejercicio 3 - TIR'!$C$18)*('Ejercicio 3 - TIR'!$D$18-'Ejercicio 3 - TIR'!$C$18)*H132),'Ejercicio 3 - TIR'!$E$18-SQRT(('Ejercicio 3 - TIR'!$E$18-'Ejercicio 3 - TIR'!$C$18)*('Ejercicio 3 - TIR'!$E$18-'Ejercicio 3 - TIR'!$D$18)*(1-H132)))</f>
        <v>39910.5073746555</v>
      </c>
      <c r="J132" s="17">
        <f ca="1" t="shared" si="995"/>
        <v>0.695402536267118</v>
      </c>
      <c r="K132" s="18">
        <f ca="1">IF(J132&lt;=('Ejercicio 3 - TIR'!$D$18-'Ejercicio 3 - TIR'!$C$18)/('Ejercicio 3 - TIR'!$E$18-'Ejercicio 3 - TIR'!$C$18),'Ejercicio 3 - TIR'!$C$18+SQRT(('Ejercicio 3 - TIR'!$E$18-'Ejercicio 3 - TIR'!$C$18)*('Ejercicio 3 - TIR'!$D$18-'Ejercicio 3 - TIR'!$C$18)*J132),'Ejercicio 3 - TIR'!$E$18-SQRT(('Ejercicio 3 - TIR'!$E$18-'Ejercicio 3 - TIR'!$C$18)*('Ejercicio 3 - TIR'!$E$18-'Ejercicio 3 - TIR'!$D$18)*(1-J132)))</f>
        <v>40220.3755607824</v>
      </c>
      <c r="L132" s="17">
        <f ca="1" t="shared" si="995"/>
        <v>0.962907750586811</v>
      </c>
      <c r="M132" s="18">
        <f ca="1">IF(L132&lt;=('Ejercicio 3 - TIR'!$D$18-'Ejercicio 3 - TIR'!$C$18)/('Ejercicio 3 - TIR'!$E$18-'Ejercicio 3 - TIR'!$C$18),'Ejercicio 3 - TIR'!$C$18+SQRT(('Ejercicio 3 - TIR'!$E$18-'Ejercicio 3 - TIR'!$C$18)*('Ejercicio 3 - TIR'!$D$18-'Ejercicio 3 - TIR'!$C$18)*L132),'Ejercicio 3 - TIR'!$E$18-SQRT(('Ejercicio 3 - TIR'!$E$18-'Ejercicio 3 - TIR'!$C$18)*('Ejercicio 3 - TIR'!$E$18-'Ejercicio 3 - TIR'!$D$18)*(1-L132)))</f>
        <v>43332.0915175019</v>
      </c>
      <c r="N132" s="17">
        <f ca="1" t="shared" ref="N132:R132" si="996">RAND()</f>
        <v>0.0516554188334419</v>
      </c>
      <c r="O132" s="18">
        <f ca="1">IF(N132&lt;=('Ejercicio 3 - TIR'!$D$18-'Ejercicio 3 - TIR'!$C$18)/('Ejercicio 3 - TIR'!$E$18-'Ejercicio 3 - TIR'!$C$18),'Ejercicio 3 - TIR'!$C$18+SQRT(('Ejercicio 3 - TIR'!$E$18-'Ejercicio 3 - TIR'!$C$18)*('Ejercicio 3 - TIR'!$D$18-'Ejercicio 3 - TIR'!$C$18)*N132),'Ejercicio 3 - TIR'!$E$18-SQRT(('Ejercicio 3 - TIR'!$E$18-'Ejercicio 3 - TIR'!$C$18)*('Ejercicio 3 - TIR'!$E$18-'Ejercicio 3 - TIR'!$D$18)*(1-N132)))</f>
        <v>32783.5791393485</v>
      </c>
      <c r="P132" s="17">
        <f ca="1" t="shared" si="996"/>
        <v>0.611799137466776</v>
      </c>
      <c r="Q132" s="19">
        <f ca="1">IF(P132&lt;=('Ejercicio 3 - TIR'!$D$22-'Ejercicio 3 - TIR'!$C$22)/('Ejercicio 3 - TIR'!$E$22-'Ejercicio 3 - TIR'!$C$22),'Ejercicio 3 - TIR'!$C$22+SQRT(('Ejercicio 3 - TIR'!$E$22-'Ejercicio 3 - TIR'!$C$22)*('Ejercicio 3 - TIR'!$D$22-'Ejercicio 3 - TIR'!$C$22)*P132),'Ejercicio 3 - TIR'!$E$22-SQRT(('Ejercicio 3 - TIR'!$E$22-'Ejercicio 3 - TIR'!$C$22)*('Ejercicio 3 - TIR'!$E$22-'Ejercicio 3 - TIR'!$D$22)*(1-P132)))</f>
        <v>0.153565901707079</v>
      </c>
      <c r="R132" s="17">
        <f ca="1" t="shared" si="996"/>
        <v>0.532368859508394</v>
      </c>
      <c r="S132" s="19">
        <f ca="1">IF(R132&lt;=('Ejercicio 3 - TIR'!$D$23-'Ejercicio 3 - TIR'!$C$23)/('Ejercicio 3 - TIR'!$E$23-'Ejercicio 3 - TIR'!$C$23),'Ejercicio 3 - TIR'!$C$23+SQRT(('Ejercicio 3 - TIR'!$E$23-'Ejercicio 3 - TIR'!$C$23)*('Ejercicio 3 - TIR'!$D$23-'Ejercicio 3 - TIR'!$C$23)*R132),'Ejercicio 3 - TIR'!$E$23-SQRT(('Ejercicio 3 - TIR'!$E$23-'Ejercicio 3 - TIR'!$C$23)*('Ejercicio 3 - TIR'!$E$23-'Ejercicio 3 - TIR'!$D$23)*(1-R132)))</f>
        <v>0.150987312208537</v>
      </c>
      <c r="T132" s="17">
        <f ca="1" t="shared" ref="T132:X132" si="997">RAND()</f>
        <v>0.576382169204179</v>
      </c>
      <c r="U132" s="19">
        <f ca="1">IF(T132&lt;=('Ejercicio 3 - TIR'!$D$24-'Ejercicio 3 - TIR'!$C$24)/('Ejercicio 3 - TIR'!$E$24-'Ejercicio 3 - TIR'!$C$24),'Ejercicio 3 - TIR'!$C$24+SQRT(('Ejercicio 3 - TIR'!$E$24-'Ejercicio 3 - TIR'!$C$24)*('Ejercicio 3 - TIR'!$D$24-'Ejercicio 3 - TIR'!$C$24)*T132),'Ejercicio 3 - TIR'!$E$24-SQRT(('Ejercicio 3 - TIR'!$E$24-'Ejercicio 3 - TIR'!$C$24)*('Ejercicio 3 - TIR'!$E$24-'Ejercicio 3 - TIR'!$D$24)*(1-T132)))</f>
        <v>0.185559762976595</v>
      </c>
      <c r="V132" s="17">
        <f ca="1" t="shared" si="997"/>
        <v>0.577678425265149</v>
      </c>
      <c r="W132" s="19">
        <f ca="1">IF(V132&lt;=('Ejercicio 3 - TIR'!$D$25-'Ejercicio 3 - TIR'!$C$25)/('Ejercicio 3 - TIR'!$E$25-'Ejercicio 3 - TIR'!$C$25),'Ejercicio 3 - TIR'!$C$25+SQRT(('Ejercicio 3 - TIR'!$E$25-'Ejercicio 3 - TIR'!$C$25)*('Ejercicio 3 - TIR'!$D$25-'Ejercicio 3 - TIR'!$C$25)*V132),'Ejercicio 3 - TIR'!$E$25-SQRT(('Ejercicio 3 - TIR'!$E$25-'Ejercicio 3 - TIR'!$C$25)*('Ejercicio 3 - TIR'!$E$25-'Ejercicio 3 - TIR'!$D$25)*(1-V132)))</f>
        <v>0.21155360209887</v>
      </c>
      <c r="X132" s="17">
        <f ca="1" t="shared" si="997"/>
        <v>0.739822647210243</v>
      </c>
      <c r="Y132" s="19">
        <f ca="1">IF(X132&lt;=('Ejercicio 3 - TIR'!$D$26-'Ejercicio 3 - TIR'!$C$26)/('Ejercicio 3 - TIR'!$E$26-'Ejercicio 3 - TIR'!$C$26),'Ejercicio 3 - TIR'!$C$26+SQRT(('Ejercicio 3 - TIR'!$E$26-'Ejercicio 3 - TIR'!$C$26)*('Ejercicio 3 - TIR'!$D$26-'Ejercicio 3 - TIR'!$C$26)*X132),'Ejercicio 3 - TIR'!$E$26-SQRT(('Ejercicio 3 - TIR'!$E$26-'Ejercicio 3 - TIR'!$C$26)*('Ejercicio 3 - TIR'!$E$26-'Ejercicio 3 - TIR'!$D$26)*(1-X132)))</f>
        <v>0.242517234559538</v>
      </c>
      <c r="Z132" s="17">
        <f ca="1" t="shared" si="956"/>
        <v>1.15356590170708</v>
      </c>
      <c r="AA132" s="17">
        <f ca="1" t="shared" si="957"/>
        <v>1.32773971666125</v>
      </c>
      <c r="AB132" s="17">
        <f ca="1" t="shared" si="958"/>
        <v>1.57411478377952</v>
      </c>
      <c r="AC132" s="17">
        <f ca="1" t="shared" si="959"/>
        <v>1.90712443640516</v>
      </c>
      <c r="AD132" s="17">
        <f ca="1" t="shared" si="960"/>
        <v>2.36963498068306</v>
      </c>
      <c r="AE132" s="16">
        <f ca="1" t="shared" si="961"/>
        <v>5035.24103845557</v>
      </c>
      <c r="AF132" s="16">
        <f ca="1" t="shared" si="962"/>
        <v>5795.49854917409</v>
      </c>
      <c r="AG132" s="16">
        <f ca="1" t="shared" si="963"/>
        <v>6870.90988629004</v>
      </c>
      <c r="AH132" s="16">
        <f ca="1" t="shared" si="964"/>
        <v>8324.47562243144</v>
      </c>
      <c r="AI132" s="16">
        <f ca="1" t="shared" si="965"/>
        <v>10343.3044295418</v>
      </c>
      <c r="AJ132" s="18">
        <f ca="1" t="shared" si="966"/>
        <v>38513.0082042348</v>
      </c>
      <c r="AK132" s="18">
        <f ca="1" t="shared" si="967"/>
        <v>52990.7657534318</v>
      </c>
      <c r="AL132" s="18">
        <f ca="1" t="shared" si="968"/>
        <v>63311.4877793922</v>
      </c>
      <c r="AM132" s="18">
        <f ca="1" t="shared" si="969"/>
        <v>82639.6906135728</v>
      </c>
      <c r="AN132" s="18">
        <f ca="1" t="shared" si="970"/>
        <v>77685.1159205918</v>
      </c>
      <c r="AO132" s="18">
        <f ca="1">C132/'Ejercicio 3 - TIR'!$D$7</f>
        <v>18702.5013849085</v>
      </c>
      <c r="AP132" s="18">
        <f ca="1" t="shared" si="971"/>
        <v>19810.5068193262</v>
      </c>
      <c r="AQ132" s="18">
        <f ca="1" t="shared" si="972"/>
        <v>34288.2643685232</v>
      </c>
      <c r="AR132" s="18">
        <f ca="1" t="shared" si="973"/>
        <v>44608.9863944836</v>
      </c>
      <c r="AS132" s="18">
        <f ca="1" t="shared" si="974"/>
        <v>63937.1892286643</v>
      </c>
      <c r="AT132" s="18">
        <f ca="1" t="shared" si="975"/>
        <v>58982.6145356833</v>
      </c>
      <c r="AU132" s="18">
        <f ca="1">AP132*'Ejercicio 3 - TIR'!$D$5</f>
        <v>9905.25340966311</v>
      </c>
      <c r="AV132" s="18">
        <f ca="1">AQ132*'Ejercicio 3 - TIR'!$D$5</f>
        <v>17144.1321842616</v>
      </c>
      <c r="AW132" s="18">
        <f ca="1">AR132*'Ejercicio 3 - TIR'!$D$5</f>
        <v>22304.4931972418</v>
      </c>
      <c r="AX132" s="18">
        <f ca="1">AS132*'Ejercicio 3 - TIR'!$D$5</f>
        <v>31968.5946143321</v>
      </c>
      <c r="AY132" s="18">
        <f ca="1">AT132*'Ejercicio 3 - TIR'!$D$5</f>
        <v>29491.3072678416</v>
      </c>
      <c r="AZ132" s="18">
        <f ca="1" t="shared" ref="AZ132:BD132" si="998">AJ132-AU132-AE132</f>
        <v>23572.5137561161</v>
      </c>
      <c r="BA132" s="18">
        <f ca="1" t="shared" si="998"/>
        <v>30051.1350199961</v>
      </c>
      <c r="BB132" s="18">
        <f ca="1" t="shared" si="998"/>
        <v>34136.0846958603</v>
      </c>
      <c r="BC132" s="18">
        <f ca="1" t="shared" si="998"/>
        <v>42346.6203768092</v>
      </c>
      <c r="BD132" s="18">
        <f ca="1" t="shared" si="998"/>
        <v>37850.5042232084</v>
      </c>
      <c r="BE132" s="18">
        <f ca="1" t="shared" ref="BE132:BI132" si="999">AZ132/Z132</f>
        <v>20434.4751532902</v>
      </c>
      <c r="BF132" s="18">
        <f ca="1" t="shared" si="999"/>
        <v>22633.3027798272</v>
      </c>
      <c r="BG132" s="18">
        <f ca="1" t="shared" si="999"/>
        <v>21685.8929524174</v>
      </c>
      <c r="BH132" s="18">
        <f ca="1" t="shared" si="999"/>
        <v>22204.4348907985</v>
      </c>
      <c r="BI132" s="18">
        <f ca="1" t="shared" si="999"/>
        <v>15973.1370155152</v>
      </c>
      <c r="BJ132" s="18">
        <f ca="1" t="shared" si="978"/>
        <v>77697.4782048585</v>
      </c>
      <c r="BK132" s="18">
        <f ca="1" t="shared" si="979"/>
        <v>44318.1015079527</v>
      </c>
      <c r="BL132" s="18">
        <f ca="1" t="shared" si="980"/>
        <v>122015.579712811</v>
      </c>
      <c r="BM132" s="18">
        <f ca="1">BK132*'Ejercicio 3 - TIR'!$D$5</f>
        <v>22159.0507539763</v>
      </c>
      <c r="BN132" s="18">
        <f ca="1" t="shared" si="981"/>
        <v>99856.5289588348</v>
      </c>
      <c r="BO132" s="18">
        <f ca="1" t="shared" si="982"/>
        <v>42140.0467889998</v>
      </c>
      <c r="BP132" s="18">
        <f ca="1" t="shared" si="983"/>
        <v>-126301.303021088</v>
      </c>
      <c r="BQ132" s="18">
        <f ca="1" t="shared" ref="BQ132:BT132" si="1000">BE132</f>
        <v>20434.4751532902</v>
      </c>
      <c r="BR132" s="18">
        <f ca="1" t="shared" si="1000"/>
        <v>22633.3027798272</v>
      </c>
      <c r="BS132" s="18">
        <f ca="1" t="shared" si="1000"/>
        <v>21685.8929524174</v>
      </c>
      <c r="BT132" s="18">
        <f ca="1" t="shared" si="1000"/>
        <v>22204.4348907985</v>
      </c>
      <c r="BU132" s="18">
        <f ca="1" t="shared" si="985"/>
        <v>58113.183804515</v>
      </c>
      <c r="BV132" s="20">
        <f ca="1" t="shared" si="986"/>
        <v>4.0712610971023</v>
      </c>
    </row>
    <row r="133" ht="15" customHeight="1" spans="1:74">
      <c r="A133" s="16">
        <v>132</v>
      </c>
      <c r="B133" s="17">
        <f ca="1" t="shared" ref="B133:F133" si="1001">RAND()</f>
        <v>0.377217224798116</v>
      </c>
      <c r="C133" s="18">
        <f ca="1">IF(B133&lt;=('Ejercicio 3 - TIR'!$D$13-'Ejercicio 3 - TIR'!$C$13)/('Ejercicio 3 - TIR'!$E$13-'Ejercicio 3 - TIR'!$C$13),'Ejercicio 3 - TIR'!$C$13+SQRT(('Ejercicio 3 - TIR'!$E$13-'Ejercicio 3 - TIR'!$C$13)*('Ejercicio 3 - TIR'!$D$13-'Ejercicio 3 - TIR'!$C$13)*B133),'Ejercicio 3 - TIR'!$E$13-SQRT(('Ejercicio 3 - TIR'!$E$13-'Ejercicio 3 - TIR'!$C$13)*('Ejercicio 3 - TIR'!$E$13-'Ejercicio 3 - TIR'!$D$13)*(1-B133)))</f>
        <v>72662.4922452272</v>
      </c>
      <c r="D133" s="17">
        <f ca="1" t="shared" si="1001"/>
        <v>0.118743447943083</v>
      </c>
      <c r="E133" s="18">
        <f ca="1">IF(D133&lt;=('Ejercicio 3 - TIR'!$D$14-'Ejercicio 3 - TIR'!$C$14)/('Ejercicio 3 - TIR'!$E$14-'Ejercicio 3 - TIR'!$C$14),'Ejercicio 3 - TIR'!$C$14+SQRT(('Ejercicio 3 - TIR'!$E$14-'Ejercicio 3 - TIR'!$C$14)*('Ejercicio 3 - TIR'!$D$14-'Ejercicio 3 - TIR'!$C$14)*D133),'Ejercicio 3 - TIR'!$E$14-SQRT(('Ejercicio 3 - TIR'!$E$14-'Ejercicio 3 - TIR'!$C$14)*('Ejercicio 3 - TIR'!$E$14-'Ejercicio 3 - TIR'!$D$14)*(1-D133)))</f>
        <v>27984.2517648032</v>
      </c>
      <c r="F133" s="17">
        <f ca="1" t="shared" si="1001"/>
        <v>0.109503259798444</v>
      </c>
      <c r="G133" s="18">
        <f ca="1">IF(F133&lt;=('Ejercicio 3 - TIR'!$D$18-'Ejercicio 3 - TIR'!$C$18)/('Ejercicio 3 - TIR'!$E$18-'Ejercicio 3 - TIR'!$C$18),'Ejercicio 3 - TIR'!$C$18+SQRT(('Ejercicio 3 - TIR'!$E$18-'Ejercicio 3 - TIR'!$C$18)*('Ejercicio 3 - TIR'!$D$18-'Ejercicio 3 - TIR'!$C$18)*F133),'Ejercicio 3 - TIR'!$E$18-SQRT(('Ejercicio 3 - TIR'!$E$18-'Ejercicio 3 - TIR'!$C$18)*('Ejercicio 3 - TIR'!$E$18-'Ejercicio 3 - TIR'!$D$18)*(1-F133)))</f>
        <v>34052.8371506596</v>
      </c>
      <c r="H133" s="17">
        <f ca="1" t="shared" ref="H133:L133" si="1002">RAND()</f>
        <v>0.11085347567423</v>
      </c>
      <c r="I133" s="18">
        <f ca="1">IF(H133&lt;=('Ejercicio 3 - TIR'!$D$18-'Ejercicio 3 - TIR'!$C$18)/('Ejercicio 3 - TIR'!$E$18-'Ejercicio 3 - TIR'!$C$18),'Ejercicio 3 - TIR'!$C$18+SQRT(('Ejercicio 3 - TIR'!$E$18-'Ejercicio 3 - TIR'!$C$18)*('Ejercicio 3 - TIR'!$D$18-'Ejercicio 3 - TIR'!$C$18)*H133),'Ejercicio 3 - TIR'!$E$18-SQRT(('Ejercicio 3 - TIR'!$E$18-'Ejercicio 3 - TIR'!$C$18)*('Ejercicio 3 - TIR'!$E$18-'Ejercicio 3 - TIR'!$D$18)*(1-H133)))</f>
        <v>34077.747092591</v>
      </c>
      <c r="J133" s="17">
        <f ca="1" t="shared" si="1002"/>
        <v>0.583455437640677</v>
      </c>
      <c r="K133" s="18">
        <f ca="1">IF(J133&lt;=('Ejercicio 3 - TIR'!$D$18-'Ejercicio 3 - TIR'!$C$18)/('Ejercicio 3 - TIR'!$E$18-'Ejercicio 3 - TIR'!$C$18),'Ejercicio 3 - TIR'!$C$18+SQRT(('Ejercicio 3 - TIR'!$E$18-'Ejercicio 3 - TIR'!$C$18)*('Ejercicio 3 - TIR'!$D$18-'Ejercicio 3 - TIR'!$C$18)*J133),'Ejercicio 3 - TIR'!$E$18-SQRT(('Ejercicio 3 - TIR'!$E$18-'Ejercicio 3 - TIR'!$C$18)*('Ejercicio 3 - TIR'!$E$18-'Ejercicio 3 - TIR'!$D$18)*(1-J133)))</f>
        <v>39355.1224281728</v>
      </c>
      <c r="L133" s="17">
        <f ca="1" t="shared" si="1002"/>
        <v>0.36026438295169</v>
      </c>
      <c r="M133" s="18">
        <f ca="1">IF(L133&lt;=('Ejercicio 3 - TIR'!$D$18-'Ejercicio 3 - TIR'!$C$18)/('Ejercicio 3 - TIR'!$E$18-'Ejercicio 3 - TIR'!$C$18),'Ejercicio 3 - TIR'!$C$18+SQRT(('Ejercicio 3 - TIR'!$E$18-'Ejercicio 3 - TIR'!$C$18)*('Ejercicio 3 - TIR'!$D$18-'Ejercicio 3 - TIR'!$C$18)*L133),'Ejercicio 3 - TIR'!$E$18-SQRT(('Ejercicio 3 - TIR'!$E$18-'Ejercicio 3 - TIR'!$C$18)*('Ejercicio 3 - TIR'!$E$18-'Ejercicio 3 - TIR'!$D$18)*(1-L133)))</f>
        <v>37351.1670803182</v>
      </c>
      <c r="N133" s="17">
        <f ca="1" t="shared" ref="N133:R133" si="1003">RAND()</f>
        <v>0.0660630365120121</v>
      </c>
      <c r="O133" s="18">
        <f ca="1">IF(N133&lt;=('Ejercicio 3 - TIR'!$D$18-'Ejercicio 3 - TIR'!$C$18)/('Ejercicio 3 - TIR'!$E$18-'Ejercicio 3 - TIR'!$C$18),'Ejercicio 3 - TIR'!$C$18+SQRT(('Ejercicio 3 - TIR'!$E$18-'Ejercicio 3 - TIR'!$C$18)*('Ejercicio 3 - TIR'!$D$18-'Ejercicio 3 - TIR'!$C$18)*N133),'Ejercicio 3 - TIR'!$E$18-SQRT(('Ejercicio 3 - TIR'!$E$18-'Ejercicio 3 - TIR'!$C$18)*('Ejercicio 3 - TIR'!$E$18-'Ejercicio 3 - TIR'!$D$18)*(1-N133)))</f>
        <v>33147.9287598041</v>
      </c>
      <c r="P133" s="17">
        <f ca="1" t="shared" si="1003"/>
        <v>0.841753669380332</v>
      </c>
      <c r="Q133" s="19">
        <f ca="1">IF(P133&lt;=('Ejercicio 3 - TIR'!$D$22-'Ejercicio 3 - TIR'!$C$22)/('Ejercicio 3 - TIR'!$E$22-'Ejercicio 3 - TIR'!$C$22),'Ejercicio 3 - TIR'!$C$22+SQRT(('Ejercicio 3 - TIR'!$E$22-'Ejercicio 3 - TIR'!$C$22)*('Ejercicio 3 - TIR'!$D$22-'Ejercicio 3 - TIR'!$C$22)*P133),'Ejercicio 3 - TIR'!$E$22-SQRT(('Ejercicio 3 - TIR'!$E$22-'Ejercicio 3 - TIR'!$C$22)*('Ejercicio 3 - TIR'!$E$22-'Ejercicio 3 - TIR'!$D$22)*(1-P133)))</f>
        <v>0.16312269585759</v>
      </c>
      <c r="R133" s="17">
        <f ca="1" t="shared" si="1003"/>
        <v>0.0566621960681786</v>
      </c>
      <c r="S133" s="19">
        <f ca="1">IF(R133&lt;=('Ejercicio 3 - TIR'!$D$23-'Ejercicio 3 - TIR'!$C$23)/('Ejercicio 3 - TIR'!$E$23-'Ejercicio 3 - TIR'!$C$23),'Ejercicio 3 - TIR'!$C$23+SQRT(('Ejercicio 3 - TIR'!$E$23-'Ejercicio 3 - TIR'!$C$23)*('Ejercicio 3 - TIR'!$D$23-'Ejercicio 3 - TIR'!$C$23)*R133),'Ejercicio 3 - TIR'!$E$23-SQRT(('Ejercicio 3 - TIR'!$E$23-'Ejercicio 3 - TIR'!$C$23)*('Ejercicio 3 - TIR'!$E$23-'Ejercicio 3 - TIR'!$D$23)*(1-R133)))</f>
        <v>0.130099106540814</v>
      </c>
      <c r="T133" s="17">
        <f ca="1" t="shared" ref="T133:X133" si="1004">RAND()</f>
        <v>0.991470320817881</v>
      </c>
      <c r="U133" s="19">
        <f ca="1">IF(T133&lt;=('Ejercicio 3 - TIR'!$D$24-'Ejercicio 3 - TIR'!$C$24)/('Ejercicio 3 - TIR'!$E$24-'Ejercicio 3 - TIR'!$C$24),'Ejercicio 3 - TIR'!$C$24+SQRT(('Ejercicio 3 - TIR'!$E$24-'Ejercicio 3 - TIR'!$C$24)*('Ejercicio 3 - TIR'!$D$24-'Ejercicio 3 - TIR'!$C$24)*T133),'Ejercicio 3 - TIR'!$E$24-SQRT(('Ejercicio 3 - TIR'!$E$24-'Ejercicio 3 - TIR'!$C$24)*('Ejercicio 3 - TIR'!$E$24-'Ejercicio 3 - TIR'!$D$24)*(1-T133)))</f>
        <v>0.215112965959814</v>
      </c>
      <c r="V133" s="17">
        <f ca="1" t="shared" si="1004"/>
        <v>0.962788153308737</v>
      </c>
      <c r="W133" s="19">
        <f ca="1">IF(V133&lt;=('Ejercicio 3 - TIR'!$D$25-'Ejercicio 3 - TIR'!$C$25)/('Ejercicio 3 - TIR'!$E$25-'Ejercicio 3 - TIR'!$C$25),'Ejercicio 3 - TIR'!$C$25+SQRT(('Ejercicio 3 - TIR'!$E$25-'Ejercicio 3 - TIR'!$C$25)*('Ejercicio 3 - TIR'!$D$25-'Ejercicio 3 - TIR'!$C$25)*V133),'Ejercicio 3 - TIR'!$E$25-SQRT(('Ejercicio 3 - TIR'!$E$25-'Ejercicio 3 - TIR'!$C$25)*('Ejercicio 3 - TIR'!$E$25-'Ejercicio 3 - TIR'!$D$25)*(1-V133)))</f>
        <v>0.23858766179</v>
      </c>
      <c r="X133" s="17">
        <f ca="1" t="shared" si="1004"/>
        <v>0.519279882651192</v>
      </c>
      <c r="Y133" s="19">
        <f ca="1">IF(X133&lt;=('Ejercicio 3 - TIR'!$D$26-'Ejercicio 3 - TIR'!$C$26)/('Ejercicio 3 - TIR'!$E$26-'Ejercicio 3 - TIR'!$C$26),'Ejercicio 3 - TIR'!$C$26+SQRT(('Ejercicio 3 - TIR'!$E$26-'Ejercicio 3 - TIR'!$C$26)*('Ejercicio 3 - TIR'!$D$26-'Ejercicio 3 - TIR'!$C$26)*X133),'Ejercicio 3 - TIR'!$E$26-SQRT(('Ejercicio 3 - TIR'!$E$26-'Ejercicio 3 - TIR'!$C$26)*('Ejercicio 3 - TIR'!$E$26-'Ejercicio 3 - TIR'!$D$26)*(1-X133)))</f>
        <v>0.22905013607787</v>
      </c>
      <c r="Z133" s="17">
        <f ca="1" t="shared" si="956"/>
        <v>1.16312269585759</v>
      </c>
      <c r="AA133" s="17">
        <f ca="1" t="shared" si="957"/>
        <v>1.31444391938601</v>
      </c>
      <c r="AB133" s="17">
        <f ca="1" t="shared" si="958"/>
        <v>1.59719784947297</v>
      </c>
      <c r="AC133" s="17">
        <f ca="1" t="shared" si="959"/>
        <v>1.97826954979475</v>
      </c>
      <c r="AD133" s="17">
        <f ca="1" t="shared" si="960"/>
        <v>2.43139245937394</v>
      </c>
      <c r="AE133" s="16">
        <f ca="1" t="shared" si="961"/>
        <v>4564.86658943223</v>
      </c>
      <c r="AF133" s="16">
        <f ca="1" t="shared" si="962"/>
        <v>5158.75165419538</v>
      </c>
      <c r="AG133" s="16">
        <f ca="1" t="shared" si="963"/>
        <v>6268.46602317944</v>
      </c>
      <c r="AH133" s="16">
        <f ca="1" t="shared" si="964"/>
        <v>7764.04467465989</v>
      </c>
      <c r="AI133" s="16">
        <f ca="1" t="shared" si="965"/>
        <v>9542.4001639054</v>
      </c>
      <c r="AJ133" s="18">
        <f ca="1" t="shared" si="966"/>
        <v>39607.6277482747</v>
      </c>
      <c r="AK133" s="18">
        <f ca="1" t="shared" si="967"/>
        <v>44793.2874522304</v>
      </c>
      <c r="AL133" s="18">
        <f ca="1" t="shared" si="968"/>
        <v>62857.9169080231</v>
      </c>
      <c r="AM133" s="18">
        <f ca="1" t="shared" si="969"/>
        <v>73890.6764842894</v>
      </c>
      <c r="AN133" s="18">
        <f ca="1" t="shared" si="970"/>
        <v>80595.6240304523</v>
      </c>
      <c r="AO133" s="18">
        <f ca="1">C133/'Ejercicio 3 - TIR'!$D$7</f>
        <v>14532.4984490454</v>
      </c>
      <c r="AP133" s="18">
        <f ca="1" t="shared" si="971"/>
        <v>25075.1292992292</v>
      </c>
      <c r="AQ133" s="18">
        <f ca="1" t="shared" si="972"/>
        <v>30260.789003185</v>
      </c>
      <c r="AR133" s="18">
        <f ca="1" t="shared" si="973"/>
        <v>48325.4184589777</v>
      </c>
      <c r="AS133" s="18">
        <f ca="1" t="shared" si="974"/>
        <v>59358.1780352439</v>
      </c>
      <c r="AT133" s="18">
        <f ca="1" t="shared" si="975"/>
        <v>66063.1255814068</v>
      </c>
      <c r="AU133" s="18">
        <f ca="1">AP133*'Ejercicio 3 - TIR'!$D$5</f>
        <v>12537.5646496146</v>
      </c>
      <c r="AV133" s="18">
        <f ca="1">AQ133*'Ejercicio 3 - TIR'!$D$5</f>
        <v>15130.3945015925</v>
      </c>
      <c r="AW133" s="18">
        <f ca="1">AR133*'Ejercicio 3 - TIR'!$D$5</f>
        <v>24162.7092294888</v>
      </c>
      <c r="AX133" s="18">
        <f ca="1">AS133*'Ejercicio 3 - TIR'!$D$5</f>
        <v>29679.089017622</v>
      </c>
      <c r="AY133" s="18">
        <f ca="1">AT133*'Ejercicio 3 - TIR'!$D$5</f>
        <v>33031.5627907034</v>
      </c>
      <c r="AZ133" s="18">
        <f ca="1" t="shared" ref="AZ133:BD133" si="1005">AJ133-AU133-AE133</f>
        <v>22505.1965092278</v>
      </c>
      <c r="BA133" s="18">
        <f ca="1" t="shared" si="1005"/>
        <v>24504.1412964426</v>
      </c>
      <c r="BB133" s="18">
        <f ca="1" t="shared" si="1005"/>
        <v>32426.7416553549</v>
      </c>
      <c r="BC133" s="18">
        <f ca="1" t="shared" si="1005"/>
        <v>36447.5427920075</v>
      </c>
      <c r="BD133" s="18">
        <f ca="1" t="shared" si="1005"/>
        <v>38021.6610758435</v>
      </c>
      <c r="BE133" s="18">
        <f ca="1" t="shared" ref="BE133:BI133" si="1006">AZ133/Z133</f>
        <v>19348.9445175295</v>
      </c>
      <c r="BF133" s="18">
        <f ca="1" t="shared" si="1006"/>
        <v>18642.211307036</v>
      </c>
      <c r="BG133" s="18">
        <f ca="1" t="shared" si="1006"/>
        <v>20302.2697945998</v>
      </c>
      <c r="BH133" s="18">
        <f ca="1" t="shared" si="1006"/>
        <v>18423.9517793665</v>
      </c>
      <c r="BI133" s="18">
        <f ca="1" t="shared" si="1006"/>
        <v>15637.8131918833</v>
      </c>
      <c r="BJ133" s="18">
        <f ca="1" t="shared" si="978"/>
        <v>68040.6987221645</v>
      </c>
      <c r="BK133" s="18">
        <f ca="1" t="shared" si="979"/>
        <v>35334.2071448726</v>
      </c>
      <c r="BL133" s="18">
        <f ca="1" t="shared" si="980"/>
        <v>103374.905867037</v>
      </c>
      <c r="BM133" s="18">
        <f ca="1">BK133*'Ejercicio 3 - TIR'!$D$5</f>
        <v>17667.1035724363</v>
      </c>
      <c r="BN133" s="18">
        <f ca="1" t="shared" si="981"/>
        <v>85707.8022946007</v>
      </c>
      <c r="BO133" s="18">
        <f ca="1" t="shared" si="982"/>
        <v>35250.500989326</v>
      </c>
      <c r="BP133" s="18">
        <f ca="1" t="shared" si="983"/>
        <v>-100646.74401003</v>
      </c>
      <c r="BQ133" s="18">
        <f ca="1" t="shared" ref="BQ133:BT133" si="1007">BE133</f>
        <v>19348.9445175295</v>
      </c>
      <c r="BR133" s="18">
        <f ca="1" t="shared" si="1007"/>
        <v>18642.211307036</v>
      </c>
      <c r="BS133" s="18">
        <f ca="1" t="shared" si="1007"/>
        <v>20302.2697945998</v>
      </c>
      <c r="BT133" s="18">
        <f ca="1" t="shared" si="1007"/>
        <v>18423.9517793665</v>
      </c>
      <c r="BU133" s="18">
        <f ca="1" t="shared" si="985"/>
        <v>50888.3141812093</v>
      </c>
      <c r="BV133" s="20">
        <f ca="1" t="shared" si="986"/>
        <v>7.20041605472648</v>
      </c>
    </row>
    <row r="134" ht="15" customHeight="1" spans="1:74">
      <c r="A134" s="16">
        <v>133</v>
      </c>
      <c r="B134" s="17">
        <f ca="1" t="shared" ref="B134:F134" si="1008">RAND()</f>
        <v>0.697014578582434</v>
      </c>
      <c r="C134" s="18">
        <f ca="1">IF(B134&lt;=('Ejercicio 3 - TIR'!$D$13-'Ejercicio 3 - TIR'!$C$13)/('Ejercicio 3 - TIR'!$E$13-'Ejercicio 3 - TIR'!$C$13),'Ejercicio 3 - TIR'!$C$13+SQRT(('Ejercicio 3 - TIR'!$E$13-'Ejercicio 3 - TIR'!$C$13)*('Ejercicio 3 - TIR'!$D$13-'Ejercicio 3 - TIR'!$C$13)*B134),'Ejercicio 3 - TIR'!$E$13-SQRT(('Ejercicio 3 - TIR'!$E$13-'Ejercicio 3 - TIR'!$C$13)*('Ejercicio 3 - TIR'!$E$13-'Ejercicio 3 - TIR'!$D$13)*(1-B134)))</f>
        <v>80932.1604343576</v>
      </c>
      <c r="D134" s="17">
        <f ca="1" t="shared" si="1008"/>
        <v>0.355940825833056</v>
      </c>
      <c r="E134" s="18">
        <f ca="1">IF(D134&lt;=('Ejercicio 3 - TIR'!$D$14-'Ejercicio 3 - TIR'!$C$14)/('Ejercicio 3 - TIR'!$E$14-'Ejercicio 3 - TIR'!$C$14),'Ejercicio 3 - TIR'!$C$14+SQRT(('Ejercicio 3 - TIR'!$E$14-'Ejercicio 3 - TIR'!$C$14)*('Ejercicio 3 - TIR'!$D$14-'Ejercicio 3 - TIR'!$C$14)*D134),'Ejercicio 3 - TIR'!$E$14-SQRT(('Ejercicio 3 - TIR'!$E$14-'Ejercicio 3 - TIR'!$C$14)*('Ejercicio 3 - TIR'!$E$14-'Ejercicio 3 - TIR'!$D$14)*(1-D134)))</f>
        <v>30171.018561161</v>
      </c>
      <c r="F134" s="17">
        <f ca="1" t="shared" si="1008"/>
        <v>0.62126709617678</v>
      </c>
      <c r="G134" s="18">
        <f ca="1">IF(F134&lt;=('Ejercicio 3 - TIR'!$D$18-'Ejercicio 3 - TIR'!$C$18)/('Ejercicio 3 - TIR'!$E$18-'Ejercicio 3 - TIR'!$C$18),'Ejercicio 3 - TIR'!$C$18+SQRT(('Ejercicio 3 - TIR'!$E$18-'Ejercicio 3 - TIR'!$C$18)*('Ejercicio 3 - TIR'!$D$18-'Ejercicio 3 - TIR'!$C$18)*F134),'Ejercicio 3 - TIR'!$E$18-SQRT(('Ejercicio 3 - TIR'!$E$18-'Ejercicio 3 - TIR'!$C$18)*('Ejercicio 3 - TIR'!$E$18-'Ejercicio 3 - TIR'!$D$18)*(1-F134)))</f>
        <v>39653.500112732</v>
      </c>
      <c r="H134" s="17">
        <f ca="1" t="shared" ref="H134:L134" si="1009">RAND()</f>
        <v>0.802088904437371</v>
      </c>
      <c r="I134" s="18">
        <f ca="1">IF(H134&lt;=('Ejercicio 3 - TIR'!$D$18-'Ejercicio 3 - TIR'!$C$18)/('Ejercicio 3 - TIR'!$E$18-'Ejercicio 3 - TIR'!$C$18),'Ejercicio 3 - TIR'!$C$18+SQRT(('Ejercicio 3 - TIR'!$E$18-'Ejercicio 3 - TIR'!$C$18)*('Ejercicio 3 - TIR'!$D$18-'Ejercicio 3 - TIR'!$C$18)*H134),'Ejercicio 3 - TIR'!$E$18-SQRT(('Ejercicio 3 - TIR'!$E$18-'Ejercicio 3 - TIR'!$C$18)*('Ejercicio 3 - TIR'!$E$18-'Ejercicio 3 - TIR'!$D$18)*(1-H134)))</f>
        <v>41147.2954736708</v>
      </c>
      <c r="J134" s="17">
        <f ca="1" t="shared" si="1009"/>
        <v>0.594861954047757</v>
      </c>
      <c r="K134" s="18">
        <f ca="1">IF(J134&lt;=('Ejercicio 3 - TIR'!$D$18-'Ejercicio 3 - TIR'!$C$18)/('Ejercicio 3 - TIR'!$E$18-'Ejercicio 3 - TIR'!$C$18),'Ejercicio 3 - TIR'!$C$18+SQRT(('Ejercicio 3 - TIR'!$E$18-'Ejercicio 3 - TIR'!$C$18)*('Ejercicio 3 - TIR'!$D$18-'Ejercicio 3 - TIR'!$C$18)*J134),'Ejercicio 3 - TIR'!$E$18-SQRT(('Ejercicio 3 - TIR'!$E$18-'Ejercicio 3 - TIR'!$C$18)*('Ejercicio 3 - TIR'!$E$18-'Ejercicio 3 - TIR'!$D$18)*(1-J134)))</f>
        <v>39446.1258252875</v>
      </c>
      <c r="L134" s="17">
        <f ca="1" t="shared" si="1009"/>
        <v>0.339069934837301</v>
      </c>
      <c r="M134" s="18">
        <f ca="1">IF(L134&lt;=('Ejercicio 3 - TIR'!$D$18-'Ejercicio 3 - TIR'!$C$18)/('Ejercicio 3 - TIR'!$E$18-'Ejercicio 3 - TIR'!$C$18),'Ejercicio 3 - TIR'!$C$18+SQRT(('Ejercicio 3 - TIR'!$E$18-'Ejercicio 3 - TIR'!$C$18)*('Ejercicio 3 - TIR'!$D$18-'Ejercicio 3 - TIR'!$C$18)*L134),'Ejercicio 3 - TIR'!$E$18-SQRT(('Ejercicio 3 - TIR'!$E$18-'Ejercicio 3 - TIR'!$C$18)*('Ejercicio 3 - TIR'!$E$18-'Ejercicio 3 - TIR'!$D$18)*(1-L134)))</f>
        <v>37131.654101651</v>
      </c>
      <c r="N134" s="17">
        <f ca="1" t="shared" ref="N134:R134" si="1010">RAND()</f>
        <v>0.12757224101436</v>
      </c>
      <c r="O134" s="18">
        <f ca="1">IF(N134&lt;=('Ejercicio 3 - TIR'!$D$18-'Ejercicio 3 - TIR'!$C$18)/('Ejercicio 3 - TIR'!$E$18-'Ejercicio 3 - TIR'!$C$18),'Ejercicio 3 - TIR'!$C$18+SQRT(('Ejercicio 3 - TIR'!$E$18-'Ejercicio 3 - TIR'!$C$18)*('Ejercicio 3 - TIR'!$D$18-'Ejercicio 3 - TIR'!$C$18)*N134),'Ejercicio 3 - TIR'!$E$18-SQRT(('Ejercicio 3 - TIR'!$E$18-'Ejercicio 3 - TIR'!$C$18)*('Ejercicio 3 - TIR'!$E$18-'Ejercicio 3 - TIR'!$D$18)*(1-N134)))</f>
        <v>34374.4526688666</v>
      </c>
      <c r="P134" s="17">
        <f ca="1" t="shared" si="1010"/>
        <v>0.391949354961598</v>
      </c>
      <c r="Q134" s="19">
        <f ca="1">IF(P134&lt;=('Ejercicio 3 - TIR'!$D$22-'Ejercicio 3 - TIR'!$C$22)/('Ejercicio 3 - TIR'!$E$22-'Ejercicio 3 - TIR'!$C$22),'Ejercicio 3 - TIR'!$C$22+SQRT(('Ejercicio 3 - TIR'!$E$22-'Ejercicio 3 - TIR'!$C$22)*('Ejercicio 3 - TIR'!$D$22-'Ejercicio 3 - TIR'!$C$22)*P134),'Ejercicio 3 - TIR'!$E$22-SQRT(('Ejercicio 3 - TIR'!$E$22-'Ejercicio 3 - TIR'!$C$22)*('Ejercicio 3 - TIR'!$E$22-'Ejercicio 3 - TIR'!$D$22)*(1-P134)))</f>
        <v>0.146561416357771</v>
      </c>
      <c r="R134" s="17">
        <f ca="1" t="shared" si="1010"/>
        <v>0.150459939381475</v>
      </c>
      <c r="S134" s="19">
        <f ca="1">IF(R134&lt;=('Ejercicio 3 - TIR'!$D$23-'Ejercicio 3 - TIR'!$C$23)/('Ejercicio 3 - TIR'!$E$23-'Ejercicio 3 - TIR'!$C$23),'Ejercicio 3 - TIR'!$C$23+SQRT(('Ejercicio 3 - TIR'!$E$23-'Ejercicio 3 - TIR'!$C$23)*('Ejercicio 3 - TIR'!$D$23-'Ejercicio 3 - TIR'!$C$23)*R134),'Ejercicio 3 - TIR'!$E$23-SQRT(('Ejercicio 3 - TIR'!$E$23-'Ejercicio 3 - TIR'!$C$23)*('Ejercicio 3 - TIR'!$E$23-'Ejercicio 3 - TIR'!$D$23)*(1-R134)))</f>
        <v>0.136456849360879</v>
      </c>
      <c r="T134" s="17">
        <f ca="1" t="shared" ref="T134:X134" si="1011">RAND()</f>
        <v>0.990678066248421</v>
      </c>
      <c r="U134" s="19">
        <f ca="1">IF(T134&lt;=('Ejercicio 3 - TIR'!$D$24-'Ejercicio 3 - TIR'!$C$24)/('Ejercicio 3 - TIR'!$E$24-'Ejercicio 3 - TIR'!$C$24),'Ejercicio 3 - TIR'!$C$24+SQRT(('Ejercicio 3 - TIR'!$E$24-'Ejercicio 3 - TIR'!$C$24)*('Ejercicio 3 - TIR'!$D$24-'Ejercicio 3 - TIR'!$C$24)*T134),'Ejercicio 3 - TIR'!$E$24-SQRT(('Ejercicio 3 - TIR'!$E$24-'Ejercicio 3 - TIR'!$C$24)*('Ejercicio 3 - TIR'!$E$24-'Ejercicio 3 - TIR'!$D$24)*(1-T134)))</f>
        <v>0.214891045654498</v>
      </c>
      <c r="V134" s="17">
        <f ca="1" t="shared" si="1011"/>
        <v>0.179830830032864</v>
      </c>
      <c r="W134" s="19">
        <f ca="1">IF(V134&lt;=('Ejercicio 3 - TIR'!$D$25-'Ejercicio 3 - TIR'!$C$25)/('Ejercicio 3 - TIR'!$E$25-'Ejercicio 3 - TIR'!$C$25),'Ejercicio 3 - TIR'!$C$25+SQRT(('Ejercicio 3 - TIR'!$E$25-'Ejercicio 3 - TIR'!$C$25)*('Ejercicio 3 - TIR'!$D$25-'Ejercicio 3 - TIR'!$C$25)*V134),'Ejercicio 3 - TIR'!$E$25-SQRT(('Ejercicio 3 - TIR'!$E$25-'Ejercicio 3 - TIR'!$C$25)*('Ejercicio 3 - TIR'!$E$25-'Ejercicio 3 - TIR'!$D$25)*(1-V134)))</f>
        <v>0.195867046418474</v>
      </c>
      <c r="X134" s="17">
        <f ca="1" t="shared" si="1011"/>
        <v>0.237678198783681</v>
      </c>
      <c r="Y134" s="19">
        <f ca="1">IF(X134&lt;=('Ejercicio 3 - TIR'!$D$26-'Ejercicio 3 - TIR'!$C$26)/('Ejercicio 3 - TIR'!$E$26-'Ejercicio 3 - TIR'!$C$26),'Ejercicio 3 - TIR'!$C$26+SQRT(('Ejercicio 3 - TIR'!$E$26-'Ejercicio 3 - TIR'!$C$26)*('Ejercicio 3 - TIR'!$D$26-'Ejercicio 3 - TIR'!$C$26)*X134),'Ejercicio 3 - TIR'!$E$26-SQRT(('Ejercicio 3 - TIR'!$E$26-'Ejercicio 3 - TIR'!$C$26)*('Ejercicio 3 - TIR'!$E$26-'Ejercicio 3 - TIR'!$D$26)*(1-X134)))</f>
        <v>0.215332412769334</v>
      </c>
      <c r="Z134" s="17">
        <f ca="1" t="shared" si="956"/>
        <v>1.14656141635777</v>
      </c>
      <c r="AA134" s="17">
        <f ca="1" t="shared" si="957"/>
        <v>1.3030175748327</v>
      </c>
      <c r="AB134" s="17">
        <f ca="1" t="shared" si="958"/>
        <v>1.58302438399469</v>
      </c>
      <c r="AC134" s="17">
        <f ca="1" t="shared" si="959"/>
        <v>1.89308669449615</v>
      </c>
      <c r="AD134" s="17">
        <f ca="1" t="shared" si="960"/>
        <v>2.30072962000353</v>
      </c>
      <c r="AE134" s="16">
        <f ca="1" t="shared" si="961"/>
        <v>4421.90721328036</v>
      </c>
      <c r="AF134" s="16">
        <f ca="1" t="shared" si="962"/>
        <v>5025.30673977074</v>
      </c>
      <c r="AG134" s="16">
        <f ca="1" t="shared" si="963"/>
        <v>6105.20015981467</v>
      </c>
      <c r="AH134" s="16">
        <f ca="1" t="shared" si="964"/>
        <v>7301.00768291117</v>
      </c>
      <c r="AI134" s="16">
        <f ca="1" t="shared" si="965"/>
        <v>8873.15128291988</v>
      </c>
      <c r="AJ134" s="18">
        <f ca="1" t="shared" si="966"/>
        <v>45465.1732527971</v>
      </c>
      <c r="AK134" s="18">
        <f ca="1" t="shared" si="967"/>
        <v>53615.6491590271</v>
      </c>
      <c r="AL134" s="18">
        <f ca="1" t="shared" si="968"/>
        <v>62444.1790355526</v>
      </c>
      <c r="AM134" s="18">
        <f ca="1" t="shared" si="969"/>
        <v>70293.4403244688</v>
      </c>
      <c r="AN134" s="18">
        <f ca="1" t="shared" si="970"/>
        <v>79086.3214266707</v>
      </c>
      <c r="AO134" s="18">
        <f ca="1">C134/'Ejercicio 3 - TIR'!$D$7</f>
        <v>16186.4320868715</v>
      </c>
      <c r="AP134" s="18">
        <f ca="1" t="shared" si="971"/>
        <v>29278.7411659255</v>
      </c>
      <c r="AQ134" s="18">
        <f ca="1" t="shared" si="972"/>
        <v>37429.2170721556</v>
      </c>
      <c r="AR134" s="18">
        <f ca="1" t="shared" si="973"/>
        <v>46257.7469486811</v>
      </c>
      <c r="AS134" s="18">
        <f ca="1" t="shared" si="974"/>
        <v>54107.0082375973</v>
      </c>
      <c r="AT134" s="18">
        <f ca="1" t="shared" si="975"/>
        <v>62899.8893397992</v>
      </c>
      <c r="AU134" s="18">
        <f ca="1">AP134*'Ejercicio 3 - TIR'!$D$5</f>
        <v>14639.3705829628</v>
      </c>
      <c r="AV134" s="18">
        <f ca="1">AQ134*'Ejercicio 3 - TIR'!$D$5</f>
        <v>18714.6085360778</v>
      </c>
      <c r="AW134" s="18">
        <f ca="1">AR134*'Ejercicio 3 - TIR'!$D$5</f>
        <v>23128.8734743406</v>
      </c>
      <c r="AX134" s="18">
        <f ca="1">AS134*'Ejercicio 3 - TIR'!$D$5</f>
        <v>27053.5041187987</v>
      </c>
      <c r="AY134" s="18">
        <f ca="1">AT134*'Ejercicio 3 - TIR'!$D$5</f>
        <v>31449.9446698996</v>
      </c>
      <c r="AZ134" s="18">
        <f ca="1" t="shared" ref="AZ134:BD134" si="1012">AJ134-AU134-AE134</f>
        <v>26403.8954565539</v>
      </c>
      <c r="BA134" s="18">
        <f ca="1" t="shared" si="1012"/>
        <v>29875.7338831786</v>
      </c>
      <c r="BB134" s="18">
        <f ca="1" t="shared" si="1012"/>
        <v>33210.1054013974</v>
      </c>
      <c r="BC134" s="18">
        <f ca="1" t="shared" si="1012"/>
        <v>35938.928522759</v>
      </c>
      <c r="BD134" s="18">
        <f ca="1" t="shared" si="1012"/>
        <v>38763.2254738512</v>
      </c>
      <c r="BE134" s="18">
        <f ca="1" t="shared" ref="BE134:BI134" si="1013">AZ134/Z134</f>
        <v>23028.7667802654</v>
      </c>
      <c r="BF134" s="18">
        <f ca="1" t="shared" si="1013"/>
        <v>22928.1127593497</v>
      </c>
      <c r="BG134" s="18">
        <f ca="1" t="shared" si="1013"/>
        <v>20978.8969375148</v>
      </c>
      <c r="BH134" s="18">
        <f ca="1" t="shared" si="1013"/>
        <v>18984.3014729572</v>
      </c>
      <c r="BI134" s="18">
        <f ca="1" t="shared" si="1013"/>
        <v>16848.2315943721</v>
      </c>
      <c r="BJ134" s="18">
        <f ca="1" t="shared" si="978"/>
        <v>69415.3560693394</v>
      </c>
      <c r="BK134" s="18">
        <f ca="1" t="shared" si="979"/>
        <v>37240.6037444408</v>
      </c>
      <c r="BL134" s="18">
        <f ca="1" t="shared" si="980"/>
        <v>106655.95981378</v>
      </c>
      <c r="BM134" s="18">
        <f ca="1">BK134*'Ejercicio 3 - TIR'!$D$5</f>
        <v>18620.3018722204</v>
      </c>
      <c r="BN134" s="18">
        <f ca="1" t="shared" si="981"/>
        <v>88035.6579415598</v>
      </c>
      <c r="BO134" s="18">
        <f ca="1" t="shared" si="982"/>
        <v>38264.2346045968</v>
      </c>
      <c r="BP134" s="18">
        <f ca="1" t="shared" si="983"/>
        <v>-111103.178995519</v>
      </c>
      <c r="BQ134" s="18">
        <f ca="1" t="shared" ref="BQ134:BT134" si="1014">BE134</f>
        <v>23028.7667802654</v>
      </c>
      <c r="BR134" s="18">
        <f ca="1" t="shared" si="1014"/>
        <v>22928.1127593497</v>
      </c>
      <c r="BS134" s="18">
        <f ca="1" t="shared" si="1014"/>
        <v>20978.8969375148</v>
      </c>
      <c r="BT134" s="18">
        <f ca="1" t="shared" si="1014"/>
        <v>18984.3014729572</v>
      </c>
      <c r="BU134" s="18">
        <f ca="1" t="shared" si="985"/>
        <v>55112.4661989689</v>
      </c>
      <c r="BV134" s="20">
        <f ca="1" t="shared" si="986"/>
        <v>7.3962236272739</v>
      </c>
    </row>
    <row r="135" ht="15" customHeight="1" spans="1:74">
      <c r="A135" s="16">
        <v>134</v>
      </c>
      <c r="B135" s="17">
        <f ca="1" t="shared" ref="B135:F135" si="1015">RAND()</f>
        <v>0.0692165375328782</v>
      </c>
      <c r="C135" s="18">
        <f ca="1">IF(B135&lt;=('Ejercicio 3 - TIR'!$D$13-'Ejercicio 3 - TIR'!$C$13)/('Ejercicio 3 - TIR'!$E$13-'Ejercicio 3 - TIR'!$C$13),'Ejercicio 3 - TIR'!$C$13+SQRT(('Ejercicio 3 - TIR'!$E$13-'Ejercicio 3 - TIR'!$C$13)*('Ejercicio 3 - TIR'!$D$13-'Ejercicio 3 - TIR'!$C$13)*B135),'Ejercicio 3 - TIR'!$E$13-SQRT(('Ejercicio 3 - TIR'!$E$13-'Ejercicio 3 - TIR'!$C$13)*('Ejercicio 3 - TIR'!$E$13-'Ejercicio 3 - TIR'!$D$13)*(1-B135)))</f>
        <v>65261.8072003021</v>
      </c>
      <c r="D135" s="17">
        <f ca="1" t="shared" si="1015"/>
        <v>0.490706673165616</v>
      </c>
      <c r="E135" s="18">
        <f ca="1">IF(D135&lt;=('Ejercicio 3 - TIR'!$D$14-'Ejercicio 3 - TIR'!$C$14)/('Ejercicio 3 - TIR'!$E$14-'Ejercicio 3 - TIR'!$C$14),'Ejercicio 3 - TIR'!$C$14+SQRT(('Ejercicio 3 - TIR'!$E$14-'Ejercicio 3 - TIR'!$C$14)*('Ejercicio 3 - TIR'!$D$14-'Ejercicio 3 - TIR'!$C$14)*D135),'Ejercicio 3 - TIR'!$E$14-SQRT(('Ejercicio 3 - TIR'!$E$14-'Ejercicio 3 - TIR'!$C$14)*('Ejercicio 3 - TIR'!$E$14-'Ejercicio 3 - TIR'!$D$14)*(1-D135)))</f>
        <v>31259.6339307122</v>
      </c>
      <c r="F135" s="17">
        <f ca="1" t="shared" si="1015"/>
        <v>0.0317212812929144</v>
      </c>
      <c r="G135" s="18">
        <f ca="1">IF(F135&lt;=('Ejercicio 3 - TIR'!$D$18-'Ejercicio 3 - TIR'!$C$18)/('Ejercicio 3 - TIR'!$E$18-'Ejercicio 3 - TIR'!$C$18),'Ejercicio 3 - TIR'!$C$18+SQRT(('Ejercicio 3 - TIR'!$E$18-'Ejercicio 3 - TIR'!$C$18)*('Ejercicio 3 - TIR'!$D$18-'Ejercicio 3 - TIR'!$C$18)*F135),'Ejercicio 3 - TIR'!$E$18-SQRT(('Ejercicio 3 - TIR'!$E$18-'Ejercicio 3 - TIR'!$C$18)*('Ejercicio 3 - TIR'!$E$18-'Ejercicio 3 - TIR'!$D$18)*(1-F135)))</f>
        <v>32181.3280803073</v>
      </c>
      <c r="H135" s="17">
        <f ca="1" t="shared" ref="H135:L135" si="1016">RAND()</f>
        <v>0.603516061728805</v>
      </c>
      <c r="I135" s="18">
        <f ca="1">IF(H135&lt;=('Ejercicio 3 - TIR'!$D$18-'Ejercicio 3 - TIR'!$C$18)/('Ejercicio 3 - TIR'!$E$18-'Ejercicio 3 - TIR'!$C$18),'Ejercicio 3 - TIR'!$C$18+SQRT(('Ejercicio 3 - TIR'!$E$18-'Ejercicio 3 - TIR'!$C$18)*('Ejercicio 3 - TIR'!$D$18-'Ejercicio 3 - TIR'!$C$18)*H135),'Ejercicio 3 - TIR'!$E$18-SQRT(('Ejercicio 3 - TIR'!$E$18-'Ejercicio 3 - TIR'!$C$18)*('Ejercicio 3 - TIR'!$E$18-'Ejercicio 3 - TIR'!$D$18)*(1-H135)))</f>
        <v>39514.5892848468</v>
      </c>
      <c r="J135" s="17">
        <f ca="1" t="shared" si="1016"/>
        <v>0.304335613274709</v>
      </c>
      <c r="K135" s="18">
        <f ca="1">IF(J135&lt;=('Ejercicio 3 - TIR'!$D$18-'Ejercicio 3 - TIR'!$C$18)/('Ejercicio 3 - TIR'!$E$18-'Ejercicio 3 - TIR'!$C$18),'Ejercicio 3 - TIR'!$C$18+SQRT(('Ejercicio 3 - TIR'!$E$18-'Ejercicio 3 - TIR'!$C$18)*('Ejercicio 3 - TIR'!$D$18-'Ejercicio 3 - TIR'!$C$18)*J135),'Ejercicio 3 - TIR'!$E$18-SQRT(('Ejercicio 3 - TIR'!$E$18-'Ejercicio 3 - TIR'!$C$18)*('Ejercicio 3 - TIR'!$E$18-'Ejercicio 3 - TIR'!$D$18)*(1-J135)))</f>
        <v>36756.5036809881</v>
      </c>
      <c r="L135" s="17">
        <f ca="1" t="shared" si="1016"/>
        <v>0.503163912558457</v>
      </c>
      <c r="M135" s="18">
        <f ca="1">IF(L135&lt;=('Ejercicio 3 - TIR'!$D$18-'Ejercicio 3 - TIR'!$C$18)/('Ejercicio 3 - TIR'!$E$18-'Ejercicio 3 - TIR'!$C$18),'Ejercicio 3 - TIR'!$C$18+SQRT(('Ejercicio 3 - TIR'!$E$18-'Ejercicio 3 - TIR'!$C$18)*('Ejercicio 3 - TIR'!$D$18-'Ejercicio 3 - TIR'!$C$18)*L135),'Ejercicio 3 - TIR'!$E$18-SQRT(('Ejercicio 3 - TIR'!$E$18-'Ejercicio 3 - TIR'!$C$18)*('Ejercicio 3 - TIR'!$E$18-'Ejercicio 3 - TIR'!$D$18)*(1-L135)))</f>
        <v>38687.611114902</v>
      </c>
      <c r="N135" s="17">
        <f ca="1" t="shared" ref="N135:R135" si="1017">RAND()</f>
        <v>0.0498984854626054</v>
      </c>
      <c r="O135" s="18">
        <f ca="1">IF(N135&lt;=('Ejercicio 3 - TIR'!$D$18-'Ejercicio 3 - TIR'!$C$18)/('Ejercicio 3 - TIR'!$E$18-'Ejercicio 3 - TIR'!$C$18),'Ejercicio 3 - TIR'!$C$18+SQRT(('Ejercicio 3 - TIR'!$E$18-'Ejercicio 3 - TIR'!$C$18)*('Ejercicio 3 - TIR'!$D$18-'Ejercicio 3 - TIR'!$C$18)*N135),'Ejercicio 3 - TIR'!$E$18-SQRT(('Ejercicio 3 - TIR'!$E$18-'Ejercicio 3 - TIR'!$C$18)*('Ejercicio 3 - TIR'!$E$18-'Ejercicio 3 - TIR'!$D$18)*(1-N135)))</f>
        <v>32735.8312848915</v>
      </c>
      <c r="P135" s="17">
        <f ca="1" t="shared" si="1017"/>
        <v>0.572338404400503</v>
      </c>
      <c r="Q135" s="19">
        <f ca="1">IF(P135&lt;=('Ejercicio 3 - TIR'!$D$22-'Ejercicio 3 - TIR'!$C$22)/('Ejercicio 3 - TIR'!$E$22-'Ejercicio 3 - TIR'!$C$22),'Ejercicio 3 - TIR'!$C$22+SQRT(('Ejercicio 3 - TIR'!$E$22-'Ejercicio 3 - TIR'!$C$22)*('Ejercicio 3 - TIR'!$D$22-'Ejercicio 3 - TIR'!$C$22)*P135),'Ejercicio 3 - TIR'!$E$22-SQRT(('Ejercicio 3 - TIR'!$E$22-'Ejercicio 3 - TIR'!$C$22)*('Ejercicio 3 - TIR'!$E$22-'Ejercicio 3 - TIR'!$D$22)*(1-P135)))</f>
        <v>0.152254894628438</v>
      </c>
      <c r="R135" s="17">
        <f ca="1" t="shared" si="1017"/>
        <v>0.862722298329307</v>
      </c>
      <c r="S135" s="19">
        <f ca="1">IF(R135&lt;=('Ejercicio 3 - TIR'!$D$23-'Ejercicio 3 - TIR'!$C$23)/('Ejercicio 3 - TIR'!$E$23-'Ejercicio 3 - TIR'!$C$23),'Ejercicio 3 - TIR'!$C$23+SQRT(('Ejercicio 3 - TIR'!$E$23-'Ejercicio 3 - TIR'!$C$23)*('Ejercicio 3 - TIR'!$D$23-'Ejercicio 3 - TIR'!$C$23)*R135),'Ejercicio 3 - TIR'!$E$23-SQRT(('Ejercicio 3 - TIR'!$E$23-'Ejercicio 3 - TIR'!$C$23)*('Ejercicio 3 - TIR'!$E$23-'Ejercicio 3 - TIR'!$D$23)*(1-R135)))</f>
        <v>0.164280589610063</v>
      </c>
      <c r="T135" s="17">
        <f ca="1" t="shared" ref="T135:X135" si="1018">RAND()</f>
        <v>0.959548218090297</v>
      </c>
      <c r="U135" s="19">
        <f ca="1">IF(T135&lt;=('Ejercicio 3 - TIR'!$D$24-'Ejercicio 3 - TIR'!$C$24)/('Ejercicio 3 - TIR'!$E$24-'Ejercicio 3 - TIR'!$C$24),'Ejercicio 3 - TIR'!$C$24+SQRT(('Ejercicio 3 - TIR'!$E$24-'Ejercicio 3 - TIR'!$C$24)*('Ejercicio 3 - TIR'!$D$24-'Ejercicio 3 - TIR'!$C$24)*T135),'Ejercicio 3 - TIR'!$E$24-SQRT(('Ejercicio 3 - TIR'!$E$24-'Ejercicio 3 - TIR'!$C$24)*('Ejercicio 3 - TIR'!$E$24-'Ejercicio 3 - TIR'!$D$24)*(1-T135)))</f>
        <v>0.20935739743544</v>
      </c>
      <c r="V135" s="17">
        <f ca="1" t="shared" si="1018"/>
        <v>0.468579096250301</v>
      </c>
      <c r="W135" s="19">
        <f ca="1">IF(V135&lt;=('Ejercicio 3 - TIR'!$D$25-'Ejercicio 3 - TIR'!$C$25)/('Ejercicio 3 - TIR'!$E$25-'Ejercicio 3 - TIR'!$C$25),'Ejercicio 3 - TIR'!$C$25+SQRT(('Ejercicio 3 - TIR'!$E$25-'Ejercicio 3 - TIR'!$C$25)*('Ejercicio 3 - TIR'!$D$25-'Ejercicio 3 - TIR'!$C$25)*V135),'Ejercicio 3 - TIR'!$E$25-SQRT(('Ejercicio 3 - TIR'!$E$25-'Ejercicio 3 - TIR'!$C$25)*('Ejercicio 3 - TIR'!$E$25-'Ejercicio 3 - TIR'!$D$25)*(1-V135)))</f>
        <v>0.206872593828008</v>
      </c>
      <c r="X135" s="17">
        <f ca="1" t="shared" si="1018"/>
        <v>0.91373835916271</v>
      </c>
      <c r="Y135" s="19">
        <f ca="1">IF(X135&lt;=('Ejercicio 3 - TIR'!$D$26-'Ejercicio 3 - TIR'!$C$26)/('Ejercicio 3 - TIR'!$E$26-'Ejercicio 3 - TIR'!$C$26),'Ejercicio 3 - TIR'!$C$26+SQRT(('Ejercicio 3 - TIR'!$E$26-'Ejercicio 3 - TIR'!$C$26)*('Ejercicio 3 - TIR'!$D$26-'Ejercicio 3 - TIR'!$C$26)*X135),'Ejercicio 3 - TIR'!$E$26-SQRT(('Ejercicio 3 - TIR'!$E$26-'Ejercicio 3 - TIR'!$C$26)*('Ejercicio 3 - TIR'!$E$26-'Ejercicio 3 - TIR'!$D$26)*(1-X135)))</f>
        <v>0.25841730182481</v>
      </c>
      <c r="Z135" s="17">
        <f ca="1" t="shared" si="956"/>
        <v>1.15225489462844</v>
      </c>
      <c r="AA135" s="17">
        <f ca="1" t="shared" si="957"/>
        <v>1.34154800809908</v>
      </c>
      <c r="AB135" s="17">
        <f ca="1" t="shared" si="958"/>
        <v>1.6224110076094</v>
      </c>
      <c r="AC135" s="17">
        <f ca="1" t="shared" si="959"/>
        <v>1.95804338100867</v>
      </c>
      <c r="AD135" s="17">
        <f ca="1" t="shared" si="960"/>
        <v>2.46403566838486</v>
      </c>
      <c r="AE135" s="16">
        <f ca="1" t="shared" si="961"/>
        <v>4759.43227024412</v>
      </c>
      <c r="AF135" s="16">
        <f ca="1" t="shared" si="962"/>
        <v>5541.31460980899</v>
      </c>
      <c r="AG135" s="16">
        <f ca="1" t="shared" si="963"/>
        <v>6701.42981488958</v>
      </c>
      <c r="AH135" s="16">
        <f ca="1" t="shared" si="964"/>
        <v>8087.77198305214</v>
      </c>
      <c r="AI135" s="16">
        <f ca="1" t="shared" si="965"/>
        <v>10177.7921966868</v>
      </c>
      <c r="AJ135" s="18">
        <f ca="1" t="shared" si="966"/>
        <v>37081.0927961777</v>
      </c>
      <c r="AK135" s="18">
        <f ca="1" t="shared" si="967"/>
        <v>53010.7185459394</v>
      </c>
      <c r="AL135" s="18">
        <f ca="1" t="shared" si="968"/>
        <v>59634.1561732706</v>
      </c>
      <c r="AM135" s="18">
        <f ca="1" t="shared" si="969"/>
        <v>75752.0208705713</v>
      </c>
      <c r="AN135" s="18">
        <f ca="1" t="shared" si="970"/>
        <v>80662.2559202015</v>
      </c>
      <c r="AO135" s="18">
        <f ca="1">C135/'Ejercicio 3 - TIR'!$D$7</f>
        <v>13052.3614400604</v>
      </c>
      <c r="AP135" s="18">
        <f ca="1" t="shared" si="971"/>
        <v>24028.7313561173</v>
      </c>
      <c r="AQ135" s="18">
        <f ca="1" t="shared" si="972"/>
        <v>39958.357105879</v>
      </c>
      <c r="AR135" s="18">
        <f ca="1" t="shared" si="973"/>
        <v>46581.7947332102</v>
      </c>
      <c r="AS135" s="18">
        <f ca="1" t="shared" si="974"/>
        <v>62699.6594305109</v>
      </c>
      <c r="AT135" s="18">
        <f ca="1" t="shared" si="975"/>
        <v>67609.8944801411</v>
      </c>
      <c r="AU135" s="18">
        <f ca="1">AP135*'Ejercicio 3 - TIR'!$D$5</f>
        <v>12014.3656780586</v>
      </c>
      <c r="AV135" s="18">
        <f ca="1">AQ135*'Ejercicio 3 - TIR'!$D$5</f>
        <v>19979.1785529395</v>
      </c>
      <c r="AW135" s="18">
        <f ca="1">AR135*'Ejercicio 3 - TIR'!$D$5</f>
        <v>23290.8973666051</v>
      </c>
      <c r="AX135" s="18">
        <f ca="1">AS135*'Ejercicio 3 - TIR'!$D$5</f>
        <v>31349.8297152554</v>
      </c>
      <c r="AY135" s="18">
        <f ca="1">AT135*'Ejercicio 3 - TIR'!$D$5</f>
        <v>33804.9472400705</v>
      </c>
      <c r="AZ135" s="18">
        <f ca="1" t="shared" ref="AZ135:BD135" si="1019">AJ135-AU135-AE135</f>
        <v>20307.2948478749</v>
      </c>
      <c r="BA135" s="18">
        <f ca="1" t="shared" si="1019"/>
        <v>27490.2253831909</v>
      </c>
      <c r="BB135" s="18">
        <f ca="1" t="shared" si="1019"/>
        <v>29641.828991776</v>
      </c>
      <c r="BC135" s="18">
        <f ca="1" t="shared" si="1019"/>
        <v>36314.4191722637</v>
      </c>
      <c r="BD135" s="18">
        <f ca="1" t="shared" si="1019"/>
        <v>36679.5164834442</v>
      </c>
      <c r="BE135" s="18">
        <f ca="1" t="shared" ref="BE135:BI135" si="1020">AZ135/Z135</f>
        <v>17623.9605859286</v>
      </c>
      <c r="BF135" s="18">
        <f ca="1" t="shared" si="1020"/>
        <v>20491.4212664991</v>
      </c>
      <c r="BG135" s="18">
        <f ca="1" t="shared" si="1020"/>
        <v>18270.2341470505</v>
      </c>
      <c r="BH135" s="18">
        <f ca="1" t="shared" si="1020"/>
        <v>18546.279170565</v>
      </c>
      <c r="BI135" s="18">
        <f ca="1" t="shared" si="1020"/>
        <v>14885.9519178499</v>
      </c>
      <c r="BJ135" s="18">
        <f ca="1" t="shared" si="978"/>
        <v>77024.8529859284</v>
      </c>
      <c r="BK135" s="18">
        <f ca="1" t="shared" si="979"/>
        <v>32161.48414496</v>
      </c>
      <c r="BL135" s="18">
        <f ca="1" t="shared" si="980"/>
        <v>109186.337130888</v>
      </c>
      <c r="BM135" s="18">
        <f ca="1">BK135*'Ejercicio 3 - TIR'!$D$5</f>
        <v>16080.74207248</v>
      </c>
      <c r="BN135" s="18">
        <f ca="1" t="shared" si="981"/>
        <v>93105.5950584085</v>
      </c>
      <c r="BO135" s="18">
        <f ca="1" t="shared" si="982"/>
        <v>37785.8146507424</v>
      </c>
      <c r="BP135" s="18">
        <f ca="1" t="shared" si="983"/>
        <v>-96521.4411310143</v>
      </c>
      <c r="BQ135" s="18">
        <f ca="1" t="shared" ref="BQ135:BT135" si="1021">BE135</f>
        <v>17623.9605859286</v>
      </c>
      <c r="BR135" s="18">
        <f ca="1" t="shared" si="1021"/>
        <v>20491.4212664991</v>
      </c>
      <c r="BS135" s="18">
        <f ca="1" t="shared" si="1021"/>
        <v>18270.2341470505</v>
      </c>
      <c r="BT135" s="18">
        <f ca="1" t="shared" si="1021"/>
        <v>18546.279170565</v>
      </c>
      <c r="BU135" s="18">
        <f ca="1" t="shared" si="985"/>
        <v>52671.7665685923</v>
      </c>
      <c r="BV135" s="20">
        <f ca="1" t="shared" si="986"/>
        <v>8.44758217460928</v>
      </c>
    </row>
    <row r="136" ht="15" customHeight="1" spans="1:74">
      <c r="A136" s="16">
        <v>135</v>
      </c>
      <c r="B136" s="17">
        <f ca="1" t="shared" ref="B136:F136" si="1022">RAND()</f>
        <v>0.814885461349352</v>
      </c>
      <c r="C136" s="18">
        <f ca="1">IF(B136&lt;=('Ejercicio 3 - TIR'!$D$13-'Ejercicio 3 - TIR'!$C$13)/('Ejercicio 3 - TIR'!$E$13-'Ejercicio 3 - TIR'!$C$13),'Ejercicio 3 - TIR'!$C$13+SQRT(('Ejercicio 3 - TIR'!$E$13-'Ejercicio 3 - TIR'!$C$13)*('Ejercicio 3 - TIR'!$D$13-'Ejercicio 3 - TIR'!$C$13)*B136),'Ejercicio 3 - TIR'!$E$13-SQRT(('Ejercicio 3 - TIR'!$E$13-'Ejercicio 3 - TIR'!$C$13)*('Ejercicio 3 - TIR'!$E$13-'Ejercicio 3 - TIR'!$D$13)*(1-B136)))</f>
        <v>85095.7238894075</v>
      </c>
      <c r="D136" s="17">
        <f ca="1" t="shared" si="1022"/>
        <v>0.930889341226535</v>
      </c>
      <c r="E136" s="18">
        <f ca="1">IF(D136&lt;=('Ejercicio 3 - TIR'!$D$14-'Ejercicio 3 - TIR'!$C$14)/('Ejercicio 3 - TIR'!$E$14-'Ejercicio 3 - TIR'!$C$14),'Ejercicio 3 - TIR'!$C$14+SQRT(('Ejercicio 3 - TIR'!$E$14-'Ejercicio 3 - TIR'!$C$14)*('Ejercicio 3 - TIR'!$D$14-'Ejercicio 3 - TIR'!$C$14)*D136),'Ejercicio 3 - TIR'!$E$14-SQRT(('Ejercicio 3 - TIR'!$E$14-'Ejercicio 3 - TIR'!$C$14)*('Ejercicio 3 - TIR'!$E$14-'Ejercicio 3 - TIR'!$D$14)*(1-D136)))</f>
        <v>36780.2796991012</v>
      </c>
      <c r="F136" s="17">
        <f ca="1" t="shared" si="1022"/>
        <v>0.730812338602206</v>
      </c>
      <c r="G136" s="18">
        <f ca="1">IF(F136&lt;=('Ejercicio 3 - TIR'!$D$18-'Ejercicio 3 - TIR'!$C$18)/('Ejercicio 3 - TIR'!$E$18-'Ejercicio 3 - TIR'!$C$18),'Ejercicio 3 - TIR'!$C$18+SQRT(('Ejercicio 3 - TIR'!$E$18-'Ejercicio 3 - TIR'!$C$18)*('Ejercicio 3 - TIR'!$D$18-'Ejercicio 3 - TIR'!$C$18)*F136),'Ejercicio 3 - TIR'!$E$18-SQRT(('Ejercicio 3 - TIR'!$E$18-'Ejercicio 3 - TIR'!$C$18)*('Ejercicio 3 - TIR'!$E$18-'Ejercicio 3 - TIR'!$D$18)*(1-F136)))</f>
        <v>40506.7745878006</v>
      </c>
      <c r="H136" s="17">
        <f ca="1" t="shared" ref="H136:L136" si="1023">RAND()</f>
        <v>0.967591847089407</v>
      </c>
      <c r="I136" s="18">
        <f ca="1">IF(H136&lt;=('Ejercicio 3 - TIR'!$D$18-'Ejercicio 3 - TIR'!$C$18)/('Ejercicio 3 - TIR'!$E$18-'Ejercicio 3 - TIR'!$C$18),'Ejercicio 3 - TIR'!$C$18+SQRT(('Ejercicio 3 - TIR'!$E$18-'Ejercicio 3 - TIR'!$C$18)*('Ejercicio 3 - TIR'!$D$18-'Ejercicio 3 - TIR'!$C$18)*H136),'Ejercicio 3 - TIR'!$E$18-SQRT(('Ejercicio 3 - TIR'!$E$18-'Ejercicio 3 - TIR'!$C$18)*('Ejercicio 3 - TIR'!$E$18-'Ejercicio 3 - TIR'!$D$18)*(1-H136)))</f>
        <v>43440.9581569777</v>
      </c>
      <c r="J136" s="17">
        <f ca="1" t="shared" si="1023"/>
        <v>0.103945720794294</v>
      </c>
      <c r="K136" s="18">
        <f ca="1">IF(J136&lt;=('Ejercicio 3 - TIR'!$D$18-'Ejercicio 3 - TIR'!$C$18)/('Ejercicio 3 - TIR'!$E$18-'Ejercicio 3 - TIR'!$C$18),'Ejercicio 3 - TIR'!$C$18+SQRT(('Ejercicio 3 - TIR'!$E$18-'Ejercicio 3 - TIR'!$C$18)*('Ejercicio 3 - TIR'!$D$18-'Ejercicio 3 - TIR'!$C$18)*J136),'Ejercicio 3 - TIR'!$E$18-SQRT(('Ejercicio 3 - TIR'!$E$18-'Ejercicio 3 - TIR'!$C$18)*('Ejercicio 3 - TIR'!$E$18-'Ejercicio 3 - TIR'!$D$18)*(1-J136)))</f>
        <v>33948.6526966985</v>
      </c>
      <c r="L136" s="17">
        <f ca="1" t="shared" si="1023"/>
        <v>0.308961520663223</v>
      </c>
      <c r="M136" s="18">
        <f ca="1">IF(L136&lt;=('Ejercicio 3 - TIR'!$D$18-'Ejercicio 3 - TIR'!$C$18)/('Ejercicio 3 - TIR'!$E$18-'Ejercicio 3 - TIR'!$C$18),'Ejercicio 3 - TIR'!$C$18+SQRT(('Ejercicio 3 - TIR'!$E$18-'Ejercicio 3 - TIR'!$C$18)*('Ejercicio 3 - TIR'!$D$18-'Ejercicio 3 - TIR'!$C$18)*L136),'Ejercicio 3 - TIR'!$E$18-SQRT(('Ejercicio 3 - TIR'!$E$18-'Ejercicio 3 - TIR'!$C$18)*('Ejercicio 3 - TIR'!$E$18-'Ejercicio 3 - TIR'!$D$18)*(1-L136)))</f>
        <v>36807.6595170061</v>
      </c>
      <c r="N136" s="17">
        <f ca="1" t="shared" ref="N136:R136" si="1024">RAND()</f>
        <v>0.61460055915611</v>
      </c>
      <c r="O136" s="18">
        <f ca="1">IF(N136&lt;=('Ejercicio 3 - TIR'!$D$18-'Ejercicio 3 - TIR'!$C$18)/('Ejercicio 3 - TIR'!$E$18-'Ejercicio 3 - TIR'!$C$18),'Ejercicio 3 - TIR'!$C$18+SQRT(('Ejercicio 3 - TIR'!$E$18-'Ejercicio 3 - TIR'!$C$18)*('Ejercicio 3 - TIR'!$D$18-'Ejercicio 3 - TIR'!$C$18)*N136),'Ejercicio 3 - TIR'!$E$18-SQRT(('Ejercicio 3 - TIR'!$E$18-'Ejercicio 3 - TIR'!$C$18)*('Ejercicio 3 - TIR'!$E$18-'Ejercicio 3 - TIR'!$D$18)*(1-N136)))</f>
        <v>39601.5667405594</v>
      </c>
      <c r="P136" s="17">
        <f ca="1" t="shared" si="1024"/>
        <v>0.841141381577766</v>
      </c>
      <c r="Q136" s="19">
        <f ca="1">IF(P136&lt;=('Ejercicio 3 - TIR'!$D$22-'Ejercicio 3 - TIR'!$C$22)/('Ejercicio 3 - TIR'!$E$22-'Ejercicio 3 - TIR'!$C$22),'Ejercicio 3 - TIR'!$C$22+SQRT(('Ejercicio 3 - TIR'!$E$22-'Ejercicio 3 - TIR'!$C$22)*('Ejercicio 3 - TIR'!$D$22-'Ejercicio 3 - TIR'!$C$22)*P136),'Ejercicio 3 - TIR'!$E$22-SQRT(('Ejercicio 3 - TIR'!$E$22-'Ejercicio 3 - TIR'!$C$22)*('Ejercicio 3 - TIR'!$E$22-'Ejercicio 3 - TIR'!$D$22)*(1-P136)))</f>
        <v>0.163090076488641</v>
      </c>
      <c r="R136" s="17">
        <f ca="1" t="shared" si="1024"/>
        <v>0.0145745980083618</v>
      </c>
      <c r="S136" s="19">
        <f ca="1">IF(R136&lt;=('Ejercicio 3 - TIR'!$D$23-'Ejercicio 3 - TIR'!$C$23)/('Ejercicio 3 - TIR'!$E$23-'Ejercicio 3 - TIR'!$C$23),'Ejercicio 3 - TIR'!$C$23+SQRT(('Ejercicio 3 - TIR'!$E$23-'Ejercicio 3 - TIR'!$C$23)*('Ejercicio 3 - TIR'!$D$23-'Ejercicio 3 - TIR'!$C$23)*R136),'Ejercicio 3 - TIR'!$E$23-SQRT(('Ejercicio 3 - TIR'!$E$23-'Ejercicio 3 - TIR'!$C$23)*('Ejercicio 3 - TIR'!$E$23-'Ejercicio 3 - TIR'!$D$23)*(1-R136)))</f>
        <v>0.125121940688357</v>
      </c>
      <c r="T136" s="17">
        <f ca="1" t="shared" ref="T136:X136" si="1025">RAND()</f>
        <v>0.779098119308374</v>
      </c>
      <c r="U136" s="19">
        <f ca="1">IF(T136&lt;=('Ejercicio 3 - TIR'!$D$24-'Ejercicio 3 - TIR'!$C$24)/('Ejercicio 3 - TIR'!$E$24-'Ejercicio 3 - TIR'!$C$24),'Ejercicio 3 - TIR'!$C$24+SQRT(('Ejercicio 3 - TIR'!$E$24-'Ejercicio 3 - TIR'!$C$24)*('Ejercicio 3 - TIR'!$D$24-'Ejercicio 3 - TIR'!$C$24)*T136),'Ejercicio 3 - TIR'!$E$24-SQRT(('Ejercicio 3 - TIR'!$E$24-'Ejercicio 3 - TIR'!$C$24)*('Ejercicio 3 - TIR'!$E$24-'Ejercicio 3 - TIR'!$D$24)*(1-T136)))</f>
        <v>0.195129831807232</v>
      </c>
      <c r="V136" s="17">
        <f ca="1" t="shared" si="1025"/>
        <v>0.994113750663525</v>
      </c>
      <c r="W136" s="19">
        <f ca="1">IF(V136&lt;=('Ejercicio 3 - TIR'!$D$25-'Ejercicio 3 - TIR'!$C$25)/('Ejercicio 3 - TIR'!$E$25-'Ejercicio 3 - TIR'!$C$25),'Ejercicio 3 - TIR'!$C$25+SQRT(('Ejercicio 3 - TIR'!$E$25-'Ejercicio 3 - TIR'!$C$25)*('Ejercicio 3 - TIR'!$D$25-'Ejercicio 3 - TIR'!$C$25)*V136),'Ejercicio 3 - TIR'!$E$25-SQRT(('Ejercicio 3 - TIR'!$E$25-'Ejercicio 3 - TIR'!$C$25)*('Ejercicio 3 - TIR'!$E$25-'Ejercicio 3 - TIR'!$D$25)*(1-V136)))</f>
        <v>0.245461071417431</v>
      </c>
      <c r="X136" s="17">
        <f ca="1" t="shared" si="1025"/>
        <v>0.0363739177447964</v>
      </c>
      <c r="Y136" s="19">
        <f ca="1">IF(X136&lt;=('Ejercicio 3 - TIR'!$D$26-'Ejercicio 3 - TIR'!$C$26)/('Ejercicio 3 - TIR'!$E$26-'Ejercicio 3 - TIR'!$C$26),'Ejercicio 3 - TIR'!$C$26+SQRT(('Ejercicio 3 - TIR'!$E$26-'Ejercicio 3 - TIR'!$C$26)*('Ejercicio 3 - TIR'!$D$26-'Ejercicio 3 - TIR'!$C$26)*X136),'Ejercicio 3 - TIR'!$E$26-SQRT(('Ejercicio 3 - TIR'!$E$26-'Ejercicio 3 - TIR'!$C$26)*('Ejercicio 3 - TIR'!$E$26-'Ejercicio 3 - TIR'!$D$26)*(1-X136)))</f>
        <v>0.199910074566367</v>
      </c>
      <c r="Z136" s="17">
        <f ca="1" t="shared" si="956"/>
        <v>1.16309007648864</v>
      </c>
      <c r="AA136" s="17">
        <f ca="1" t="shared" si="957"/>
        <v>1.30861816405427</v>
      </c>
      <c r="AB136" s="17">
        <f ca="1" t="shared" si="958"/>
        <v>1.56396860630607</v>
      </c>
      <c r="AC136" s="17">
        <f ca="1" t="shared" si="959"/>
        <v>1.94786201607318</v>
      </c>
      <c r="AD136" s="17">
        <f ca="1" t="shared" si="960"/>
        <v>2.33725925695137</v>
      </c>
      <c r="AE136" s="16">
        <f ca="1" t="shared" si="961"/>
        <v>5998.49862940002</v>
      </c>
      <c r="AF136" s="16">
        <f ca="1" t="shared" si="962"/>
        <v>6749.042419127</v>
      </c>
      <c r="AG136" s="16">
        <f ca="1" t="shared" si="963"/>
        <v>8065.98193123113</v>
      </c>
      <c r="AH136" s="16">
        <f ca="1" t="shared" si="964"/>
        <v>10045.8664981048</v>
      </c>
      <c r="AI136" s="16">
        <f ca="1" t="shared" si="965"/>
        <v>12054.1364188247</v>
      </c>
      <c r="AJ136" s="18">
        <f ca="1" t="shared" si="966"/>
        <v>47113.0275536331</v>
      </c>
      <c r="AK136" s="18">
        <f ca="1" t="shared" si="967"/>
        <v>56847.6269081425</v>
      </c>
      <c r="AL136" s="18">
        <f ca="1" t="shared" si="968"/>
        <v>53094.6270440243</v>
      </c>
      <c r="AM136" s="18">
        <f ca="1" t="shared" si="969"/>
        <v>71696.2418737307</v>
      </c>
      <c r="AN136" s="18">
        <f ca="1" t="shared" si="970"/>
        <v>92559.1284541498</v>
      </c>
      <c r="AO136" s="18">
        <f ca="1">C136/'Ejercicio 3 - TIR'!$D$7</f>
        <v>17019.1447778815</v>
      </c>
      <c r="AP136" s="18">
        <f ca="1" t="shared" si="971"/>
        <v>30093.8827757516</v>
      </c>
      <c r="AQ136" s="18">
        <f ca="1" t="shared" si="972"/>
        <v>39828.482130261</v>
      </c>
      <c r="AR136" s="18">
        <f ca="1" t="shared" si="973"/>
        <v>36075.4822661427</v>
      </c>
      <c r="AS136" s="18">
        <f ca="1" t="shared" si="974"/>
        <v>54677.0970958492</v>
      </c>
      <c r="AT136" s="18">
        <f ca="1" t="shared" si="975"/>
        <v>75539.9836762683</v>
      </c>
      <c r="AU136" s="18">
        <f ca="1">AP136*'Ejercicio 3 - TIR'!$D$5</f>
        <v>15046.9413878758</v>
      </c>
      <c r="AV136" s="18">
        <f ca="1">AQ136*'Ejercicio 3 - TIR'!$D$5</f>
        <v>19914.2410651305</v>
      </c>
      <c r="AW136" s="18">
        <f ca="1">AR136*'Ejercicio 3 - TIR'!$D$5</f>
        <v>18037.7411330714</v>
      </c>
      <c r="AX136" s="18">
        <f ca="1">AS136*'Ejercicio 3 - TIR'!$D$5</f>
        <v>27338.5485479246</v>
      </c>
      <c r="AY136" s="18">
        <f ca="1">AT136*'Ejercicio 3 - TIR'!$D$5</f>
        <v>37769.9918381341</v>
      </c>
      <c r="AZ136" s="18">
        <f ca="1" t="shared" ref="AZ136:BD136" si="1026">AJ136-AU136-AE136</f>
        <v>26067.5875363573</v>
      </c>
      <c r="BA136" s="18">
        <f ca="1" t="shared" si="1026"/>
        <v>30184.343423885</v>
      </c>
      <c r="BB136" s="18">
        <f ca="1" t="shared" si="1026"/>
        <v>26990.9039797217</v>
      </c>
      <c r="BC136" s="18">
        <f ca="1" t="shared" si="1026"/>
        <v>34311.8268277013</v>
      </c>
      <c r="BD136" s="18">
        <f ca="1" t="shared" si="1026"/>
        <v>42735.000197191</v>
      </c>
      <c r="BE136" s="18">
        <f ca="1" t="shared" ref="BE136:BI136" si="1027">AZ136/Z136</f>
        <v>22412.3548668347</v>
      </c>
      <c r="BF136" s="18">
        <f ca="1" t="shared" si="1027"/>
        <v>23065.8141946998</v>
      </c>
      <c r="BG136" s="18">
        <f ca="1" t="shared" si="1027"/>
        <v>17257.95765394</v>
      </c>
      <c r="BH136" s="18">
        <f ca="1" t="shared" si="1027"/>
        <v>17615.1218846973</v>
      </c>
      <c r="BI136" s="18">
        <f ca="1" t="shared" si="1027"/>
        <v>18284.2361497085</v>
      </c>
      <c r="BJ136" s="18">
        <f ca="1" t="shared" si="978"/>
        <v>85965.0491999847</v>
      </c>
      <c r="BK136" s="18">
        <f ca="1" t="shared" si="979"/>
        <v>39778.153677499</v>
      </c>
      <c r="BL136" s="18">
        <f ca="1" t="shared" si="980"/>
        <v>125743.202877484</v>
      </c>
      <c r="BM136" s="18">
        <f ca="1">BK136*'Ejercicio 3 - TIR'!$D$5</f>
        <v>19889.0768387495</v>
      </c>
      <c r="BN136" s="18">
        <f ca="1" t="shared" si="981"/>
        <v>105854.126038734</v>
      </c>
      <c r="BO136" s="18">
        <f ca="1" t="shared" si="982"/>
        <v>45289.852088042</v>
      </c>
      <c r="BP136" s="18">
        <f ca="1" t="shared" si="983"/>
        <v>-121876.003588509</v>
      </c>
      <c r="BQ136" s="18">
        <f ca="1" t="shared" ref="BQ136:BT136" si="1028">BE136</f>
        <v>22412.3548668347</v>
      </c>
      <c r="BR136" s="18">
        <f ca="1" t="shared" si="1028"/>
        <v>23065.8141946998</v>
      </c>
      <c r="BS136" s="18">
        <f ca="1" t="shared" si="1028"/>
        <v>17257.95765394</v>
      </c>
      <c r="BT136" s="18">
        <f ca="1" t="shared" si="1028"/>
        <v>17615.1218846973</v>
      </c>
      <c r="BU136" s="18">
        <f ca="1" t="shared" si="985"/>
        <v>63574.0882377505</v>
      </c>
      <c r="BV136" s="20">
        <f ca="1" t="shared" si="986"/>
        <v>4.8996620246148</v>
      </c>
    </row>
    <row r="137" ht="15" customHeight="1" spans="1:74">
      <c r="A137" s="16">
        <v>136</v>
      </c>
      <c r="B137" s="17">
        <f ca="1" t="shared" ref="B137:F137" si="1029">RAND()</f>
        <v>0.103665479456199</v>
      </c>
      <c r="C137" s="18">
        <f ca="1">IF(B137&lt;=('Ejercicio 3 - TIR'!$D$13-'Ejercicio 3 - TIR'!$C$13)/('Ejercicio 3 - TIR'!$E$13-'Ejercicio 3 - TIR'!$C$13),'Ejercicio 3 - TIR'!$C$13+SQRT(('Ejercicio 3 - TIR'!$E$13-'Ejercicio 3 - TIR'!$C$13)*('Ejercicio 3 - TIR'!$D$13-'Ejercicio 3 - TIR'!$C$13)*B137),'Ejercicio 3 - TIR'!$E$13-SQRT(('Ejercicio 3 - TIR'!$E$13-'Ejercicio 3 - TIR'!$C$13)*('Ejercicio 3 - TIR'!$E$13-'Ejercicio 3 - TIR'!$D$13)*(1-B137)))</f>
        <v>66439.424802145</v>
      </c>
      <c r="D137" s="17">
        <f ca="1" t="shared" si="1029"/>
        <v>0.262986535944441</v>
      </c>
      <c r="E137" s="18">
        <f ca="1">IF(D137&lt;=('Ejercicio 3 - TIR'!$D$14-'Ejercicio 3 - TIR'!$C$14)/('Ejercicio 3 - TIR'!$E$14-'Ejercicio 3 - TIR'!$C$14),'Ejercicio 3 - TIR'!$C$14+SQRT(('Ejercicio 3 - TIR'!$E$14-'Ejercicio 3 - TIR'!$C$14)*('Ejercicio 3 - TIR'!$D$14-'Ejercicio 3 - TIR'!$C$14)*D137),'Ejercicio 3 - TIR'!$E$14-SQRT(('Ejercicio 3 - TIR'!$E$14-'Ejercicio 3 - TIR'!$C$14)*('Ejercicio 3 - TIR'!$E$14-'Ejercicio 3 - TIR'!$D$14)*(1-D137)))</f>
        <v>29441.1699129659</v>
      </c>
      <c r="F137" s="17">
        <f ca="1" t="shared" si="1029"/>
        <v>0.560465891514265</v>
      </c>
      <c r="G137" s="18">
        <f ca="1">IF(F137&lt;=('Ejercicio 3 - TIR'!$D$18-'Ejercicio 3 - TIR'!$C$18)/('Ejercicio 3 - TIR'!$E$18-'Ejercicio 3 - TIR'!$C$18),'Ejercicio 3 - TIR'!$C$18+SQRT(('Ejercicio 3 - TIR'!$E$18-'Ejercicio 3 - TIR'!$C$18)*('Ejercicio 3 - TIR'!$D$18-'Ejercicio 3 - TIR'!$C$18)*F137),'Ejercicio 3 - TIR'!$E$18-SQRT(('Ejercicio 3 - TIR'!$E$18-'Ejercicio 3 - TIR'!$C$18)*('Ejercicio 3 - TIR'!$E$18-'Ejercicio 3 - TIR'!$D$18)*(1-F137)))</f>
        <v>39168.9630671707</v>
      </c>
      <c r="H137" s="17">
        <f ca="1" t="shared" ref="H137:L137" si="1030">RAND()</f>
        <v>0.889889358541002</v>
      </c>
      <c r="I137" s="18">
        <f ca="1">IF(H137&lt;=('Ejercicio 3 - TIR'!$D$18-'Ejercicio 3 - TIR'!$C$18)/('Ejercicio 3 - TIR'!$E$18-'Ejercicio 3 - TIR'!$C$18),'Ejercicio 3 - TIR'!$C$18+SQRT(('Ejercicio 3 - TIR'!$E$18-'Ejercicio 3 - TIR'!$C$18)*('Ejercicio 3 - TIR'!$D$18-'Ejercicio 3 - TIR'!$C$18)*H137),'Ejercicio 3 - TIR'!$E$18-SQRT(('Ejercicio 3 - TIR'!$E$18-'Ejercicio 3 - TIR'!$C$18)*('Ejercicio 3 - TIR'!$E$18-'Ejercicio 3 - TIR'!$D$18)*(1-H137)))</f>
        <v>42126.2745243457</v>
      </c>
      <c r="J137" s="17">
        <f ca="1" t="shared" si="1030"/>
        <v>0.559394519208162</v>
      </c>
      <c r="K137" s="18">
        <f ca="1">IF(J137&lt;=('Ejercicio 3 - TIR'!$D$18-'Ejercicio 3 - TIR'!$C$18)/('Ejercicio 3 - TIR'!$E$18-'Ejercicio 3 - TIR'!$C$18),'Ejercicio 3 - TIR'!$C$18+SQRT(('Ejercicio 3 - TIR'!$E$18-'Ejercicio 3 - TIR'!$C$18)*('Ejercicio 3 - TIR'!$D$18-'Ejercicio 3 - TIR'!$C$18)*J137),'Ejercicio 3 - TIR'!$E$18-SQRT(('Ejercicio 3 - TIR'!$E$18-'Ejercicio 3 - TIR'!$C$18)*('Ejercicio 3 - TIR'!$E$18-'Ejercicio 3 - TIR'!$D$18)*(1-J137)))</f>
        <v>39160.1952971115</v>
      </c>
      <c r="L137" s="17">
        <f ca="1" t="shared" si="1030"/>
        <v>0.898182528978178</v>
      </c>
      <c r="M137" s="18">
        <f ca="1">IF(L137&lt;=('Ejercicio 3 - TIR'!$D$18-'Ejercicio 3 - TIR'!$C$18)/('Ejercicio 3 - TIR'!$E$18-'Ejercicio 3 - TIR'!$C$18),'Ejercicio 3 - TIR'!$C$18+SQRT(('Ejercicio 3 - TIR'!$E$18-'Ejercicio 3 - TIR'!$C$18)*('Ejercicio 3 - TIR'!$D$18-'Ejercicio 3 - TIR'!$C$18)*L137),'Ejercicio 3 - TIR'!$E$18-SQRT(('Ejercicio 3 - TIR'!$E$18-'Ejercicio 3 - TIR'!$C$18)*('Ejercicio 3 - TIR'!$E$18-'Ejercicio 3 - TIR'!$D$18)*(1-L137)))</f>
        <v>42236.6125268727</v>
      </c>
      <c r="N137" s="17">
        <f ca="1" t="shared" ref="N137:R137" si="1031">RAND()</f>
        <v>0.448018013325542</v>
      </c>
      <c r="O137" s="18">
        <f ca="1">IF(N137&lt;=('Ejercicio 3 - TIR'!$D$18-'Ejercicio 3 - TIR'!$C$18)/('Ejercicio 3 - TIR'!$E$18-'Ejercicio 3 - TIR'!$C$18),'Ejercicio 3 - TIR'!$C$18+SQRT(('Ejercicio 3 - TIR'!$E$18-'Ejercicio 3 - TIR'!$C$18)*('Ejercicio 3 - TIR'!$D$18-'Ejercicio 3 - TIR'!$C$18)*N137),'Ejercicio 3 - TIR'!$E$18-SQRT(('Ejercicio 3 - TIR'!$E$18-'Ejercicio 3 - TIR'!$C$18)*('Ejercicio 3 - TIR'!$E$18-'Ejercicio 3 - TIR'!$D$18)*(1-N137)))</f>
        <v>38197.7254161646</v>
      </c>
      <c r="P137" s="17">
        <f ca="1" t="shared" si="1031"/>
        <v>0.579900499638213</v>
      </c>
      <c r="Q137" s="19">
        <f ca="1">IF(P137&lt;=('Ejercicio 3 - TIR'!$D$22-'Ejercicio 3 - TIR'!$C$22)/('Ejercicio 3 - TIR'!$E$22-'Ejercicio 3 - TIR'!$C$22),'Ejercicio 3 - TIR'!$C$22+SQRT(('Ejercicio 3 - TIR'!$E$22-'Ejercicio 3 - TIR'!$C$22)*('Ejercicio 3 - TIR'!$D$22-'Ejercicio 3 - TIR'!$C$22)*P137),'Ejercicio 3 - TIR'!$E$22-SQRT(('Ejercicio 3 - TIR'!$E$22-'Ejercicio 3 - TIR'!$C$22)*('Ejercicio 3 - TIR'!$E$22-'Ejercicio 3 - TIR'!$D$22)*(1-P137)))</f>
        <v>0.152501289109283</v>
      </c>
      <c r="R137" s="17">
        <f ca="1" t="shared" si="1031"/>
        <v>0.473999805569288</v>
      </c>
      <c r="S137" s="19">
        <f ca="1">IF(R137&lt;=('Ejercicio 3 - TIR'!$D$23-'Ejercicio 3 - TIR'!$C$23)/('Ejercicio 3 - TIR'!$E$23-'Ejercicio 3 - TIR'!$C$23),'Ejercicio 3 - TIR'!$C$23+SQRT(('Ejercicio 3 - TIR'!$E$23-'Ejercicio 3 - TIR'!$C$23)*('Ejercicio 3 - TIR'!$D$23-'Ejercicio 3 - TIR'!$C$23)*R137),'Ejercicio 3 - TIR'!$E$23-SQRT(('Ejercicio 3 - TIR'!$E$23-'Ejercicio 3 - TIR'!$C$23)*('Ejercicio 3 - TIR'!$E$23-'Ejercicio 3 - TIR'!$D$23)*(1-R137)))</f>
        <v>0.14920958147637</v>
      </c>
      <c r="T137" s="17">
        <f ca="1" t="shared" ref="T137:X137" si="1032">RAND()</f>
        <v>0.796556171586919</v>
      </c>
      <c r="U137" s="19">
        <f ca="1">IF(T137&lt;=('Ejercicio 3 - TIR'!$D$24-'Ejercicio 3 - TIR'!$C$24)/('Ejercicio 3 - TIR'!$E$24-'Ejercicio 3 - TIR'!$C$24),'Ejercicio 3 - TIR'!$C$24+SQRT(('Ejercicio 3 - TIR'!$E$24-'Ejercicio 3 - TIR'!$C$24)*('Ejercicio 3 - TIR'!$D$24-'Ejercicio 3 - TIR'!$C$24)*T137),'Ejercicio 3 - TIR'!$E$24-SQRT(('Ejercicio 3 - TIR'!$E$24-'Ejercicio 3 - TIR'!$C$24)*('Ejercicio 3 - TIR'!$E$24-'Ejercicio 3 - TIR'!$D$24)*(1-T137)))</f>
        <v>0.196132810815753</v>
      </c>
      <c r="V137" s="17">
        <f ca="1" t="shared" si="1032"/>
        <v>0.0820562117548909</v>
      </c>
      <c r="W137" s="19">
        <f ca="1">IF(V137&lt;=('Ejercicio 3 - TIR'!$D$25-'Ejercicio 3 - TIR'!$C$25)/('Ejercicio 3 - TIR'!$E$25-'Ejercicio 3 - TIR'!$C$25),'Ejercicio 3 - TIR'!$C$25+SQRT(('Ejercicio 3 - TIR'!$E$25-'Ejercicio 3 - TIR'!$C$25)*('Ejercicio 3 - TIR'!$D$25-'Ejercicio 3 - TIR'!$C$25)*V137),'Ejercicio 3 - TIR'!$E$25-SQRT(('Ejercicio 3 - TIR'!$E$25-'Ejercicio 3 - TIR'!$C$25)*('Ejercicio 3 - TIR'!$E$25-'Ejercicio 3 - TIR'!$D$25)*(1-V137)))</f>
        <v>0.190718147995659</v>
      </c>
      <c r="X137" s="17">
        <f ca="1" t="shared" si="1032"/>
        <v>0.908673544513183</v>
      </c>
      <c r="Y137" s="19">
        <f ca="1">IF(X137&lt;=('Ejercicio 3 - TIR'!$D$26-'Ejercicio 3 - TIR'!$C$26)/('Ejercicio 3 - TIR'!$E$26-'Ejercicio 3 - TIR'!$C$26),'Ejercicio 3 - TIR'!$C$26+SQRT(('Ejercicio 3 - TIR'!$E$26-'Ejercicio 3 - TIR'!$C$26)*('Ejercicio 3 - TIR'!$D$26-'Ejercicio 3 - TIR'!$C$26)*X137),'Ejercicio 3 - TIR'!$E$26-SQRT(('Ejercicio 3 - TIR'!$E$26-'Ejercicio 3 - TIR'!$C$26)*('Ejercicio 3 - TIR'!$E$26-'Ejercicio 3 - TIR'!$D$26)*(1-X137)))</f>
        <v>0.257792729577258</v>
      </c>
      <c r="Z137" s="17">
        <f ca="1" t="shared" si="956"/>
        <v>1.15250128910928</v>
      </c>
      <c r="AA137" s="17">
        <f ca="1" t="shared" si="957"/>
        <v>1.32446552410826</v>
      </c>
      <c r="AB137" s="17">
        <f ca="1" t="shared" si="958"/>
        <v>1.58423667018017</v>
      </c>
      <c r="AC137" s="17">
        <f ca="1" t="shared" si="959"/>
        <v>1.88637935390374</v>
      </c>
      <c r="AD137" s="17">
        <f ca="1" t="shared" si="960"/>
        <v>2.37267423656477</v>
      </c>
      <c r="AE137" s="16">
        <f ca="1" t="shared" si="961"/>
        <v>4489.81636461274</v>
      </c>
      <c r="AF137" s="16">
        <f ca="1" t="shared" si="962"/>
        <v>5159.73998528237</v>
      </c>
      <c r="AG137" s="16">
        <f ca="1" t="shared" si="963"/>
        <v>6171.73429167423</v>
      </c>
      <c r="AH137" s="16">
        <f ca="1" t="shared" si="964"/>
        <v>7348.79602570364</v>
      </c>
      <c r="AI137" s="16">
        <f ca="1" t="shared" si="965"/>
        <v>9243.26221227628</v>
      </c>
      <c r="AJ137" s="18">
        <f ca="1" t="shared" si="966"/>
        <v>45142.2804279881</v>
      </c>
      <c r="AK137" s="18">
        <f ca="1" t="shared" si="967"/>
        <v>55794.7982666158</v>
      </c>
      <c r="AL137" s="18">
        <f ca="1" t="shared" si="968"/>
        <v>62039.0174011011</v>
      </c>
      <c r="AM137" s="18">
        <f ca="1" t="shared" si="969"/>
        <v>79674.2738495248</v>
      </c>
      <c r="AN137" s="18">
        <f ca="1" t="shared" si="970"/>
        <v>90630.7589903091</v>
      </c>
      <c r="AO137" s="18">
        <f ca="1">C137/'Ejercicio 3 - TIR'!$D$7</f>
        <v>13287.884960429</v>
      </c>
      <c r="AP137" s="18">
        <f ca="1" t="shared" si="971"/>
        <v>31854.3954675591</v>
      </c>
      <c r="AQ137" s="18">
        <f ca="1" t="shared" si="972"/>
        <v>42506.9133061868</v>
      </c>
      <c r="AR137" s="18">
        <f ca="1" t="shared" si="973"/>
        <v>48751.1324406721</v>
      </c>
      <c r="AS137" s="18">
        <f ca="1" t="shared" si="974"/>
        <v>66386.3888890958</v>
      </c>
      <c r="AT137" s="18">
        <f ca="1" t="shared" si="975"/>
        <v>77342.8740298801</v>
      </c>
      <c r="AU137" s="18">
        <f ca="1">AP137*'Ejercicio 3 - TIR'!$D$5</f>
        <v>15927.1977337796</v>
      </c>
      <c r="AV137" s="18">
        <f ca="1">AQ137*'Ejercicio 3 - TIR'!$D$5</f>
        <v>21253.4566530934</v>
      </c>
      <c r="AW137" s="18">
        <f ca="1">AR137*'Ejercicio 3 - TIR'!$D$5</f>
        <v>24375.566220336</v>
      </c>
      <c r="AX137" s="18">
        <f ca="1">AS137*'Ejercicio 3 - TIR'!$D$5</f>
        <v>33193.1944445479</v>
      </c>
      <c r="AY137" s="18">
        <f ca="1">AT137*'Ejercicio 3 - TIR'!$D$5</f>
        <v>38671.43701494</v>
      </c>
      <c r="AZ137" s="18">
        <f ca="1" t="shared" ref="AZ137:BD137" si="1033">AJ137-AU137-AE137</f>
        <v>24725.2663295958</v>
      </c>
      <c r="BA137" s="18">
        <f ca="1" t="shared" si="1033"/>
        <v>29381.60162824</v>
      </c>
      <c r="BB137" s="18">
        <f ca="1" t="shared" si="1033"/>
        <v>31491.7168890908</v>
      </c>
      <c r="BC137" s="18">
        <f ca="1" t="shared" si="1033"/>
        <v>39132.2833792733</v>
      </c>
      <c r="BD137" s="18">
        <f ca="1" t="shared" si="1033"/>
        <v>42716.0597630927</v>
      </c>
      <c r="BE137" s="18">
        <f ca="1" t="shared" ref="BE137:BI137" si="1034">AZ137/Z137</f>
        <v>21453.5693480264</v>
      </c>
      <c r="BF137" s="18">
        <f ca="1" t="shared" si="1034"/>
        <v>22183.7421159167</v>
      </c>
      <c r="BG137" s="18">
        <f ca="1" t="shared" si="1034"/>
        <v>19878.1643436579</v>
      </c>
      <c r="BH137" s="18">
        <f ca="1" t="shared" si="1034"/>
        <v>20744.6520755709</v>
      </c>
      <c r="BI137" s="18">
        <f ca="1" t="shared" si="1034"/>
        <v>18003.3394828522</v>
      </c>
      <c r="BJ137" s="18">
        <f ca="1" t="shared" si="978"/>
        <v>69854.3053468199</v>
      </c>
      <c r="BK137" s="18">
        <f ca="1" t="shared" si="979"/>
        <v>31527.8223040463</v>
      </c>
      <c r="BL137" s="18">
        <f ca="1" t="shared" si="980"/>
        <v>101382.127650866</v>
      </c>
      <c r="BM137" s="18">
        <f ca="1">BK137*'Ejercicio 3 - TIR'!$D$5</f>
        <v>15763.9111520232</v>
      </c>
      <c r="BN137" s="18">
        <f ca="1" t="shared" si="981"/>
        <v>85618.2164988431</v>
      </c>
      <c r="BO137" s="18">
        <f ca="1" t="shared" si="982"/>
        <v>36085.1123931804</v>
      </c>
      <c r="BP137" s="18">
        <f ca="1" t="shared" si="983"/>
        <v>-95880.5947151108</v>
      </c>
      <c r="BQ137" s="18">
        <f ca="1" t="shared" ref="BQ137:BT137" si="1035">BE137</f>
        <v>21453.5693480264</v>
      </c>
      <c r="BR137" s="18">
        <f ca="1" t="shared" si="1035"/>
        <v>22183.7421159167</v>
      </c>
      <c r="BS137" s="18">
        <f ca="1" t="shared" si="1035"/>
        <v>19878.1643436579</v>
      </c>
      <c r="BT137" s="18">
        <f ca="1" t="shared" si="1035"/>
        <v>20744.6520755709</v>
      </c>
      <c r="BU137" s="18">
        <f ca="1" t="shared" si="985"/>
        <v>54088.4518760326</v>
      </c>
      <c r="BV137" s="20">
        <f ca="1" t="shared" si="986"/>
        <v>11.6273101810085</v>
      </c>
    </row>
    <row r="138" ht="15" customHeight="1" spans="1:74">
      <c r="A138" s="16">
        <v>137</v>
      </c>
      <c r="B138" s="17">
        <f ca="1" t="shared" ref="B138:F138" si="1036">RAND()</f>
        <v>0.412772736173332</v>
      </c>
      <c r="C138" s="18">
        <f ca="1">IF(B138&lt;=('Ejercicio 3 - TIR'!$D$13-'Ejercicio 3 - TIR'!$C$13)/('Ejercicio 3 - TIR'!$E$13-'Ejercicio 3 - TIR'!$C$13),'Ejercicio 3 - TIR'!$C$13+SQRT(('Ejercicio 3 - TIR'!$E$13-'Ejercicio 3 - TIR'!$C$13)*('Ejercicio 3 - TIR'!$D$13-'Ejercicio 3 - TIR'!$C$13)*B138),'Ejercicio 3 - TIR'!$E$13-SQRT(('Ejercicio 3 - TIR'!$E$13-'Ejercicio 3 - TIR'!$C$13)*('Ejercicio 3 - TIR'!$E$13-'Ejercicio 3 - TIR'!$D$13)*(1-B138)))</f>
        <v>73454.3277238643</v>
      </c>
      <c r="D138" s="17">
        <f ca="1" t="shared" si="1036"/>
        <v>0.475724022478391</v>
      </c>
      <c r="E138" s="18">
        <f ca="1">IF(D138&lt;=('Ejercicio 3 - TIR'!$D$14-'Ejercicio 3 - TIR'!$C$14)/('Ejercicio 3 - TIR'!$E$14-'Ejercicio 3 - TIR'!$C$14),'Ejercicio 3 - TIR'!$C$14+SQRT(('Ejercicio 3 - TIR'!$E$14-'Ejercicio 3 - TIR'!$C$14)*('Ejercicio 3 - TIR'!$D$14-'Ejercicio 3 - TIR'!$C$14)*D138),'Ejercicio 3 - TIR'!$E$14-SQRT(('Ejercicio 3 - TIR'!$E$14-'Ejercicio 3 - TIR'!$C$14)*('Ejercicio 3 - TIR'!$E$14-'Ejercicio 3 - TIR'!$D$14)*(1-D138)))</f>
        <v>31132.0015432883</v>
      </c>
      <c r="F138" s="17">
        <f ca="1" t="shared" si="1036"/>
        <v>0.971705474466048</v>
      </c>
      <c r="G138" s="18">
        <f ca="1">IF(F138&lt;=('Ejercicio 3 - TIR'!$D$18-'Ejercicio 3 - TIR'!$C$18)/('Ejercicio 3 - TIR'!$E$18-'Ejercicio 3 - TIR'!$C$18),'Ejercicio 3 - TIR'!$C$18+SQRT(('Ejercicio 3 - TIR'!$E$18-'Ejercicio 3 - TIR'!$C$18)*('Ejercicio 3 - TIR'!$D$18-'Ejercicio 3 - TIR'!$C$18)*F138),'Ejercicio 3 - TIR'!$E$18-SQRT(('Ejercicio 3 - TIR'!$E$18-'Ejercicio 3 - TIR'!$C$18)*('Ejercicio 3 - TIR'!$E$18-'Ejercicio 3 - TIR'!$D$18)*(1-F138)))</f>
        <v>43543.2606907732</v>
      </c>
      <c r="H138" s="17">
        <f ca="1" t="shared" ref="H138:L138" si="1037">RAND()</f>
        <v>0.493590738640552</v>
      </c>
      <c r="I138" s="18">
        <f ca="1">IF(H138&lt;=('Ejercicio 3 - TIR'!$D$18-'Ejercicio 3 - TIR'!$C$18)/('Ejercicio 3 - TIR'!$E$18-'Ejercicio 3 - TIR'!$C$18),'Ejercicio 3 - TIR'!$C$18+SQRT(('Ejercicio 3 - TIR'!$E$18-'Ejercicio 3 - TIR'!$C$18)*('Ejercicio 3 - TIR'!$D$18-'Ejercicio 3 - TIR'!$C$18)*H138),'Ejercicio 3 - TIR'!$E$18-SQRT(('Ejercicio 3 - TIR'!$E$18-'Ejercicio 3 - TIR'!$C$18)*('Ejercicio 3 - TIR'!$E$18-'Ejercicio 3 - TIR'!$D$18)*(1-H138)))</f>
        <v>38604.5691813177</v>
      </c>
      <c r="J138" s="17">
        <f ca="1" t="shared" si="1037"/>
        <v>0.836812702075433</v>
      </c>
      <c r="K138" s="18">
        <f ca="1">IF(J138&lt;=('Ejercicio 3 - TIR'!$D$18-'Ejercicio 3 - TIR'!$C$18)/('Ejercicio 3 - TIR'!$E$18-'Ejercicio 3 - TIR'!$C$18),'Ejercicio 3 - TIR'!$C$18+SQRT(('Ejercicio 3 - TIR'!$E$18-'Ejercicio 3 - TIR'!$C$18)*('Ejercicio 3 - TIR'!$D$18-'Ejercicio 3 - TIR'!$C$18)*J138),'Ejercicio 3 - TIR'!$E$18-SQRT(('Ejercicio 3 - TIR'!$E$18-'Ejercicio 3 - TIR'!$C$18)*('Ejercicio 3 - TIR'!$E$18-'Ejercicio 3 - TIR'!$D$18)*(1-J138)))</f>
        <v>41501.5650149899</v>
      </c>
      <c r="L138" s="17">
        <f ca="1" t="shared" si="1037"/>
        <v>0.293179971391753</v>
      </c>
      <c r="M138" s="18">
        <f ca="1">IF(L138&lt;=('Ejercicio 3 - TIR'!$D$18-'Ejercicio 3 - TIR'!$C$18)/('Ejercicio 3 - TIR'!$E$18-'Ejercicio 3 - TIR'!$C$18),'Ejercicio 3 - TIR'!$C$18+SQRT(('Ejercicio 3 - TIR'!$E$18-'Ejercicio 3 - TIR'!$C$18)*('Ejercicio 3 - TIR'!$D$18-'Ejercicio 3 - TIR'!$C$18)*L138),'Ejercicio 3 - TIR'!$E$18-SQRT(('Ejercicio 3 - TIR'!$E$18-'Ejercicio 3 - TIR'!$C$18)*('Ejercicio 3 - TIR'!$E$18-'Ejercicio 3 - TIR'!$D$18)*(1-L138)))</f>
        <v>36631.5153403097</v>
      </c>
      <c r="N138" s="17">
        <f ca="1" t="shared" ref="N138:R138" si="1038">RAND()</f>
        <v>0.683941470494737</v>
      </c>
      <c r="O138" s="18">
        <f ca="1">IF(N138&lt;=('Ejercicio 3 - TIR'!$D$18-'Ejercicio 3 - TIR'!$C$18)/('Ejercicio 3 - TIR'!$E$18-'Ejercicio 3 - TIR'!$C$18),'Ejercicio 3 - TIR'!$C$18+SQRT(('Ejercicio 3 - TIR'!$E$18-'Ejercicio 3 - TIR'!$C$18)*('Ejercicio 3 - TIR'!$D$18-'Ejercicio 3 - TIR'!$C$18)*N138),'Ejercicio 3 - TIR'!$E$18-SQRT(('Ejercicio 3 - TIR'!$E$18-'Ejercicio 3 - TIR'!$C$18)*('Ejercicio 3 - TIR'!$E$18-'Ejercicio 3 - TIR'!$D$18)*(1-N138)))</f>
        <v>40131.2845931504</v>
      </c>
      <c r="P138" s="17">
        <f ca="1" t="shared" si="1038"/>
        <v>0.311454912228322</v>
      </c>
      <c r="Q138" s="19">
        <f ca="1">IF(P138&lt;=('Ejercicio 3 - TIR'!$D$22-'Ejercicio 3 - TIR'!$C$22)/('Ejercicio 3 - TIR'!$E$22-'Ejercicio 3 - TIR'!$C$22),'Ejercicio 3 - TIR'!$C$22+SQRT(('Ejercicio 3 - TIR'!$E$22-'Ejercicio 3 - TIR'!$C$22)*('Ejercicio 3 - TIR'!$D$22-'Ejercicio 3 - TIR'!$C$22)*P138),'Ejercicio 3 - TIR'!$E$22-SQRT(('Ejercicio 3 - TIR'!$E$22-'Ejercicio 3 - TIR'!$C$22)*('Ejercicio 3 - TIR'!$E$22-'Ejercicio 3 - TIR'!$D$22)*(1-P138)))</f>
        <v>0.143677390946027</v>
      </c>
      <c r="R138" s="17">
        <f ca="1" t="shared" si="1038"/>
        <v>0.482752154782806</v>
      </c>
      <c r="S138" s="19">
        <f ca="1">IF(R138&lt;=('Ejercicio 3 - TIR'!$D$23-'Ejercicio 3 - TIR'!$C$23)/('Ejercicio 3 - TIR'!$E$23-'Ejercicio 3 - TIR'!$C$23),'Ejercicio 3 - TIR'!$C$23+SQRT(('Ejercicio 3 - TIR'!$E$23-'Ejercicio 3 - TIR'!$C$23)*('Ejercicio 3 - TIR'!$D$23-'Ejercicio 3 - TIR'!$C$23)*R138),'Ejercicio 3 - TIR'!$E$23-SQRT(('Ejercicio 3 - TIR'!$E$23-'Ejercicio 3 - TIR'!$C$23)*('Ejercicio 3 - TIR'!$E$23-'Ejercicio 3 - TIR'!$D$23)*(1-R138)))</f>
        <v>0.149478023655073</v>
      </c>
      <c r="T138" s="17">
        <f ca="1" t="shared" ref="T138:X138" si="1039">RAND()</f>
        <v>0.979025369566124</v>
      </c>
      <c r="U138" s="19">
        <f ca="1">IF(T138&lt;=('Ejercicio 3 - TIR'!$D$24-'Ejercicio 3 - TIR'!$C$24)/('Ejercicio 3 - TIR'!$E$24-'Ejercicio 3 - TIR'!$C$24),'Ejercicio 3 - TIR'!$C$24+SQRT(('Ejercicio 3 - TIR'!$E$24-'Ejercicio 3 - TIR'!$C$24)*('Ejercicio 3 - TIR'!$D$24-'Ejercicio 3 - TIR'!$C$24)*T138),'Ejercicio 3 - TIR'!$E$24-SQRT(('Ejercicio 3 - TIR'!$E$24-'Ejercicio 3 - TIR'!$C$24)*('Ejercicio 3 - TIR'!$E$24-'Ejercicio 3 - TIR'!$D$24)*(1-T138)))</f>
        <v>0.212336517422552</v>
      </c>
      <c r="V138" s="17">
        <f ca="1" t="shared" si="1039"/>
        <v>0.838368689925422</v>
      </c>
      <c r="W138" s="19">
        <f ca="1">IF(V138&lt;=('Ejercicio 3 - TIR'!$D$25-'Ejercicio 3 - TIR'!$C$25)/('Ejercicio 3 - TIR'!$E$25-'Ejercicio 3 - TIR'!$C$25),'Ejercicio 3 - TIR'!$C$25+SQRT(('Ejercicio 3 - TIR'!$E$25-'Ejercicio 3 - TIR'!$C$25)*('Ejercicio 3 - TIR'!$D$25-'Ejercicio 3 - TIR'!$C$25)*V138),'Ejercicio 3 - TIR'!$E$25-SQRT(('Ejercicio 3 - TIR'!$E$25-'Ejercicio 3 - TIR'!$C$25)*('Ejercicio 3 - TIR'!$E$25-'Ejercicio 3 - TIR'!$D$25)*(1-V138)))</f>
        <v>0.226215349797379</v>
      </c>
      <c r="X138" s="17">
        <f ca="1" t="shared" si="1039"/>
        <v>0.872110661041427</v>
      </c>
      <c r="Y138" s="19">
        <f ca="1">IF(X138&lt;=('Ejercicio 3 - TIR'!$D$26-'Ejercicio 3 - TIR'!$C$26)/('Ejercicio 3 - TIR'!$E$26-'Ejercicio 3 - TIR'!$C$26),'Ejercicio 3 - TIR'!$C$26+SQRT(('Ejercicio 3 - TIR'!$E$26-'Ejercicio 3 - TIR'!$C$26)*('Ejercicio 3 - TIR'!$D$26-'Ejercicio 3 - TIR'!$C$26)*X138),'Ejercicio 3 - TIR'!$E$26-SQRT(('Ejercicio 3 - TIR'!$E$26-'Ejercicio 3 - TIR'!$C$26)*('Ejercicio 3 - TIR'!$E$26-'Ejercicio 3 - TIR'!$D$26)*(1-X138)))</f>
        <v>0.253720684362482</v>
      </c>
      <c r="Z138" s="17">
        <f ca="1" t="shared" si="956"/>
        <v>1.14367739094603</v>
      </c>
      <c r="AA138" s="17">
        <f ca="1" t="shared" si="957"/>
        <v>1.31463202704363</v>
      </c>
      <c r="AB138" s="17">
        <f ca="1" t="shared" si="958"/>
        <v>1.59377641335822</v>
      </c>
      <c r="AC138" s="17">
        <f ca="1" t="shared" si="959"/>
        <v>1.95431310220487</v>
      </c>
      <c r="AD138" s="17">
        <f ca="1" t="shared" si="960"/>
        <v>2.45016275995485</v>
      </c>
      <c r="AE138" s="16">
        <f ca="1" t="shared" si="961"/>
        <v>4472.96475666733</v>
      </c>
      <c r="AF138" s="16">
        <f ca="1" t="shared" si="962"/>
        <v>5141.57468837276</v>
      </c>
      <c r="AG138" s="16">
        <f ca="1" t="shared" si="963"/>
        <v>6233.31875176978</v>
      </c>
      <c r="AH138" s="16">
        <f ca="1" t="shared" si="964"/>
        <v>7643.39113359994</v>
      </c>
      <c r="AI138" s="16">
        <f ca="1" t="shared" si="965"/>
        <v>9582.67756286705</v>
      </c>
      <c r="AJ138" s="18">
        <f ca="1" t="shared" si="966"/>
        <v>49799.4427801062</v>
      </c>
      <c r="AK138" s="18">
        <f ca="1" t="shared" si="967"/>
        <v>50750.8030359817</v>
      </c>
      <c r="AL138" s="18">
        <f ca="1" t="shared" si="968"/>
        <v>66144.2154383437</v>
      </c>
      <c r="AM138" s="18">
        <f ca="1" t="shared" si="969"/>
        <v>71589.4503831858</v>
      </c>
      <c r="AN138" s="18">
        <f ca="1" t="shared" si="970"/>
        <v>98328.1790192869</v>
      </c>
      <c r="AO138" s="18">
        <f ca="1">C138/'Ejercicio 3 - TIR'!$D$7</f>
        <v>14690.8655447729</v>
      </c>
      <c r="AP138" s="18">
        <f ca="1" t="shared" si="971"/>
        <v>35108.5772353334</v>
      </c>
      <c r="AQ138" s="18">
        <f ca="1" t="shared" si="972"/>
        <v>36059.9374912089</v>
      </c>
      <c r="AR138" s="18">
        <f ca="1" t="shared" si="973"/>
        <v>51453.3498935709</v>
      </c>
      <c r="AS138" s="18">
        <f ca="1" t="shared" si="974"/>
        <v>56898.584838413</v>
      </c>
      <c r="AT138" s="18">
        <f ca="1" t="shared" si="975"/>
        <v>83637.3134745141</v>
      </c>
      <c r="AU138" s="18">
        <f ca="1">AP138*'Ejercicio 3 - TIR'!$D$5</f>
        <v>17554.2886176667</v>
      </c>
      <c r="AV138" s="18">
        <f ca="1">AQ138*'Ejercicio 3 - TIR'!$D$5</f>
        <v>18029.9687456044</v>
      </c>
      <c r="AW138" s="18">
        <f ca="1">AR138*'Ejercicio 3 - TIR'!$D$5</f>
        <v>25726.6749467854</v>
      </c>
      <c r="AX138" s="18">
        <f ca="1">AS138*'Ejercicio 3 - TIR'!$D$5</f>
        <v>28449.2924192065</v>
      </c>
      <c r="AY138" s="18">
        <f ca="1">AT138*'Ejercicio 3 - TIR'!$D$5</f>
        <v>41818.656737257</v>
      </c>
      <c r="AZ138" s="18">
        <f ca="1" t="shared" ref="AZ138:BD138" si="1040">AJ138-AU138-AE138</f>
        <v>27772.1894057722</v>
      </c>
      <c r="BA138" s="18">
        <f ca="1" t="shared" si="1040"/>
        <v>27579.2596020045</v>
      </c>
      <c r="BB138" s="18">
        <f ca="1" t="shared" si="1040"/>
        <v>34184.2217397885</v>
      </c>
      <c r="BC138" s="18">
        <f ca="1" t="shared" si="1040"/>
        <v>35496.7668303794</v>
      </c>
      <c r="BD138" s="18">
        <f ca="1" t="shared" si="1040"/>
        <v>46926.8447191629</v>
      </c>
      <c r="BE138" s="18">
        <f ca="1" t="shared" ref="BE138:BI138" si="1041">AZ138/Z138</f>
        <v>24283.2372359828</v>
      </c>
      <c r="BF138" s="18">
        <f ca="1" t="shared" si="1041"/>
        <v>20978.6914015972</v>
      </c>
      <c r="BG138" s="18">
        <f ca="1" t="shared" si="1041"/>
        <v>21448.5679755791</v>
      </c>
      <c r="BH138" s="18">
        <f ca="1" t="shared" si="1041"/>
        <v>18163.2957330797</v>
      </c>
      <c r="BI138" s="18">
        <f ca="1" t="shared" si="1041"/>
        <v>19152.541817274</v>
      </c>
      <c r="BJ138" s="18">
        <f ca="1" t="shared" si="978"/>
        <v>76278.4708242219</v>
      </c>
      <c r="BK138" s="18">
        <f ca="1" t="shared" si="979"/>
        <v>35995.0116693063</v>
      </c>
      <c r="BL138" s="18">
        <f ca="1" t="shared" si="980"/>
        <v>112273.482493528</v>
      </c>
      <c r="BM138" s="18">
        <f ca="1">BK138*'Ejercicio 3 - TIR'!$D$5</f>
        <v>17997.5058346531</v>
      </c>
      <c r="BN138" s="18">
        <f ca="1" t="shared" si="981"/>
        <v>94275.976658875</v>
      </c>
      <c r="BO138" s="18">
        <f ca="1" t="shared" si="982"/>
        <v>38477.4343156747</v>
      </c>
      <c r="BP138" s="18">
        <f ca="1" t="shared" si="983"/>
        <v>-104586.329267153</v>
      </c>
      <c r="BQ138" s="18">
        <f ca="1" t="shared" ref="BQ138:BT138" si="1042">BE138</f>
        <v>24283.2372359828</v>
      </c>
      <c r="BR138" s="18">
        <f ca="1" t="shared" si="1042"/>
        <v>20978.6914015972</v>
      </c>
      <c r="BS138" s="18">
        <f ca="1" t="shared" si="1042"/>
        <v>21448.5679755791</v>
      </c>
      <c r="BT138" s="18">
        <f ca="1" t="shared" si="1042"/>
        <v>18163.2957330797</v>
      </c>
      <c r="BU138" s="18">
        <f ca="1" t="shared" si="985"/>
        <v>57629.9761329488</v>
      </c>
      <c r="BV138" s="20">
        <f ca="1" t="shared" si="986"/>
        <v>9.71539720127124</v>
      </c>
    </row>
    <row r="139" ht="15" customHeight="1" spans="1:74">
      <c r="A139" s="16">
        <v>138</v>
      </c>
      <c r="B139" s="17">
        <f ca="1" t="shared" ref="B139:F139" si="1043">RAND()</f>
        <v>0.200064584414314</v>
      </c>
      <c r="C139" s="18">
        <f ca="1">IF(B139&lt;=('Ejercicio 3 - TIR'!$D$13-'Ejercicio 3 - TIR'!$C$13)/('Ejercicio 3 - TIR'!$E$13-'Ejercicio 3 - TIR'!$C$13),'Ejercicio 3 - TIR'!$C$13+SQRT(('Ejercicio 3 - TIR'!$E$13-'Ejercicio 3 - TIR'!$C$13)*('Ejercicio 3 - TIR'!$D$13-'Ejercicio 3 - TIR'!$C$13)*B139),'Ejercicio 3 - TIR'!$E$13-SQRT(('Ejercicio 3 - TIR'!$E$13-'Ejercicio 3 - TIR'!$C$13)*('Ejercicio 3 - TIR'!$E$13-'Ejercicio 3 - TIR'!$D$13)*(1-B139)))</f>
        <v>68945.7159448378</v>
      </c>
      <c r="D139" s="17">
        <f ca="1" t="shared" si="1043"/>
        <v>0.461561987871401</v>
      </c>
      <c r="E139" s="18">
        <f ca="1">IF(D139&lt;=('Ejercicio 3 - TIR'!$D$14-'Ejercicio 3 - TIR'!$C$14)/('Ejercicio 3 - TIR'!$E$14-'Ejercicio 3 - TIR'!$C$14),'Ejercicio 3 - TIR'!$C$14+SQRT(('Ejercicio 3 - TIR'!$E$14-'Ejercicio 3 - TIR'!$C$14)*('Ejercicio 3 - TIR'!$D$14-'Ejercicio 3 - TIR'!$C$14)*D139),'Ejercicio 3 - TIR'!$E$14-SQRT(('Ejercicio 3 - TIR'!$E$14-'Ejercicio 3 - TIR'!$C$14)*('Ejercicio 3 - TIR'!$E$14-'Ejercicio 3 - TIR'!$D$14)*(1-D139)))</f>
        <v>31013.0259920655</v>
      </c>
      <c r="F139" s="17">
        <f ca="1" t="shared" si="1043"/>
        <v>0.275212246745797</v>
      </c>
      <c r="G139" s="18">
        <f ca="1">IF(F139&lt;=('Ejercicio 3 - TIR'!$D$18-'Ejercicio 3 - TIR'!$C$18)/('Ejercicio 3 - TIR'!$E$18-'Ejercicio 3 - TIR'!$C$18),'Ejercicio 3 - TIR'!$C$18+SQRT(('Ejercicio 3 - TIR'!$E$18-'Ejercicio 3 - TIR'!$C$18)*('Ejercicio 3 - TIR'!$D$18-'Ejercicio 3 - TIR'!$C$18)*F139),'Ejercicio 3 - TIR'!$E$18-SQRT(('Ejercicio 3 - TIR'!$E$18-'Ejercicio 3 - TIR'!$C$18)*('Ejercicio 3 - TIR'!$E$18-'Ejercicio 3 - TIR'!$D$18)*(1-F139)))</f>
        <v>36425.0943192975</v>
      </c>
      <c r="H139" s="17">
        <f ca="1" t="shared" ref="H139:L139" si="1044">RAND()</f>
        <v>0.83617730485582</v>
      </c>
      <c r="I139" s="18">
        <f ca="1">IF(H139&lt;=('Ejercicio 3 - TIR'!$D$18-'Ejercicio 3 - TIR'!$C$18)/('Ejercicio 3 - TIR'!$E$18-'Ejercicio 3 - TIR'!$C$18),'Ejercicio 3 - TIR'!$C$18+SQRT(('Ejercicio 3 - TIR'!$E$18-'Ejercicio 3 - TIR'!$C$18)*('Ejercicio 3 - TIR'!$D$18-'Ejercicio 3 - TIR'!$C$18)*H139),'Ejercicio 3 - TIR'!$E$18-SQRT(('Ejercicio 3 - TIR'!$E$18-'Ejercicio 3 - TIR'!$C$18)*('Ejercicio 3 - TIR'!$E$18-'Ejercicio 3 - TIR'!$D$18)*(1-H139)))</f>
        <v>41494.7607591188</v>
      </c>
      <c r="J139" s="17">
        <f ca="1" t="shared" si="1044"/>
        <v>0.51971180816502</v>
      </c>
      <c r="K139" s="18">
        <f ca="1">IF(J139&lt;=('Ejercicio 3 - TIR'!$D$18-'Ejercicio 3 - TIR'!$C$18)/('Ejercicio 3 - TIR'!$E$18-'Ejercicio 3 - TIR'!$C$18),'Ejercicio 3 - TIR'!$C$18+SQRT(('Ejercicio 3 - TIR'!$E$18-'Ejercicio 3 - TIR'!$C$18)*('Ejercicio 3 - TIR'!$D$18-'Ejercicio 3 - TIR'!$C$18)*J139),'Ejercicio 3 - TIR'!$E$18-SQRT(('Ejercicio 3 - TIR'!$E$18-'Ejercicio 3 - TIR'!$C$18)*('Ejercicio 3 - TIR'!$E$18-'Ejercicio 3 - TIR'!$D$18)*(1-J139)))</f>
        <v>38829.3131796733</v>
      </c>
      <c r="L139" s="17">
        <f ca="1" t="shared" si="1044"/>
        <v>0.864832039957228</v>
      </c>
      <c r="M139" s="18">
        <f ca="1">IF(L139&lt;=('Ejercicio 3 - TIR'!$D$18-'Ejercicio 3 - TIR'!$C$18)/('Ejercicio 3 - TIR'!$E$18-'Ejercicio 3 - TIR'!$C$18),'Ejercicio 3 - TIR'!$C$18+SQRT(('Ejercicio 3 - TIR'!$E$18-'Ejercicio 3 - TIR'!$C$18)*('Ejercicio 3 - TIR'!$D$18-'Ejercicio 3 - TIR'!$C$18)*L139),'Ejercicio 3 - TIR'!$E$18-SQRT(('Ejercicio 3 - TIR'!$E$18-'Ejercicio 3 - TIR'!$C$18)*('Ejercicio 3 - TIR'!$E$18-'Ejercicio 3 - TIR'!$D$18)*(1-L139)))</f>
        <v>41816.0406718666</v>
      </c>
      <c r="N139" s="17">
        <f ca="1" t="shared" ref="N139:R139" si="1045">RAND()</f>
        <v>0.186526271524657</v>
      </c>
      <c r="O139" s="18">
        <f ca="1">IF(N139&lt;=('Ejercicio 3 - TIR'!$D$18-'Ejercicio 3 - TIR'!$C$18)/('Ejercicio 3 - TIR'!$E$18-'Ejercicio 3 - TIR'!$C$18),'Ejercicio 3 - TIR'!$C$18+SQRT(('Ejercicio 3 - TIR'!$E$18-'Ejercicio 3 - TIR'!$C$18)*('Ejercicio 3 - TIR'!$D$18-'Ejercicio 3 - TIR'!$C$18)*N139),'Ejercicio 3 - TIR'!$E$18-SQRT(('Ejercicio 3 - TIR'!$E$18-'Ejercicio 3 - TIR'!$C$18)*('Ejercicio 3 - TIR'!$E$18-'Ejercicio 3 - TIR'!$D$18)*(1-N139)))</f>
        <v>35289.5123337316</v>
      </c>
      <c r="P139" s="17">
        <f ca="1" t="shared" si="1045"/>
        <v>0.746497921432608</v>
      </c>
      <c r="Q139" s="19">
        <f ca="1">IF(P139&lt;=('Ejercicio 3 - TIR'!$D$22-'Ejercicio 3 - TIR'!$C$22)/('Ejercicio 3 - TIR'!$E$22-'Ejercicio 3 - TIR'!$C$22),'Ejercicio 3 - TIR'!$C$22+SQRT(('Ejercicio 3 - TIR'!$E$22-'Ejercicio 3 - TIR'!$C$22)*('Ejercicio 3 - TIR'!$D$22-'Ejercicio 3 - TIR'!$C$22)*P139),'Ejercicio 3 - TIR'!$E$22-SQRT(('Ejercicio 3 - TIR'!$E$22-'Ejercicio 3 - TIR'!$C$22)*('Ejercicio 3 - TIR'!$E$22-'Ejercicio 3 - TIR'!$D$22)*(1-P139)))</f>
        <v>0.158638732682228</v>
      </c>
      <c r="R139" s="17">
        <f ca="1" t="shared" si="1045"/>
        <v>0.994268893083007</v>
      </c>
      <c r="S139" s="19">
        <f ca="1">IF(R139&lt;=('Ejercicio 3 - TIR'!$D$23-'Ejercicio 3 - TIR'!$C$23)/('Ejercicio 3 - TIR'!$E$23-'Ejercicio 3 - TIR'!$C$23),'Ejercicio 3 - TIR'!$C$23+SQRT(('Ejercicio 3 - TIR'!$E$23-'Ejercicio 3 - TIR'!$C$23)*('Ejercicio 3 - TIR'!$D$23-'Ejercicio 3 - TIR'!$C$23)*R139),'Ejercicio 3 - TIR'!$E$23-SQRT(('Ejercicio 3 - TIR'!$E$23-'Ejercicio 3 - TIR'!$C$23)*('Ejercicio 3 - TIR'!$E$23-'Ejercicio 3 - TIR'!$D$23)*(1-R139)))</f>
        <v>0.176788148127546</v>
      </c>
      <c r="T139" s="17">
        <f ca="1" t="shared" ref="T139:X139" si="1046">RAND()</f>
        <v>0.703588315346848</v>
      </c>
      <c r="U139" s="19">
        <f ca="1">IF(T139&lt;=('Ejercicio 3 - TIR'!$D$24-'Ejercicio 3 - TIR'!$C$24)/('Ejercicio 3 - TIR'!$E$24-'Ejercicio 3 - TIR'!$C$24),'Ejercicio 3 - TIR'!$C$24+SQRT(('Ejercicio 3 - TIR'!$E$24-'Ejercicio 3 - TIR'!$C$24)*('Ejercicio 3 - TIR'!$D$24-'Ejercicio 3 - TIR'!$C$24)*T139),'Ejercicio 3 - TIR'!$E$24-SQRT(('Ejercicio 3 - TIR'!$E$24-'Ejercicio 3 - TIR'!$C$24)*('Ejercicio 3 - TIR'!$E$24-'Ejercicio 3 - TIR'!$D$24)*(1-T139)))</f>
        <v>0.191191100037856</v>
      </c>
      <c r="V139" s="17">
        <f ca="1" t="shared" si="1046"/>
        <v>0.974095421985105</v>
      </c>
      <c r="W139" s="19">
        <f ca="1">IF(V139&lt;=('Ejercicio 3 - TIR'!$D$25-'Ejercicio 3 - TIR'!$C$25)/('Ejercicio 3 - TIR'!$E$25-'Ejercicio 3 - TIR'!$C$25),'Ejercicio 3 - TIR'!$C$25+SQRT(('Ejercicio 3 - TIR'!$E$25-'Ejercicio 3 - TIR'!$C$25)*('Ejercicio 3 - TIR'!$D$25-'Ejercicio 3 - TIR'!$C$25)*V139),'Ejercicio 3 - TIR'!$E$25-SQRT(('Ejercicio 3 - TIR'!$E$25-'Ejercicio 3 - TIR'!$C$25)*('Ejercicio 3 - TIR'!$E$25-'Ejercicio 3 - TIR'!$D$25)*(1-V139)))</f>
        <v>0.240478129225193</v>
      </c>
      <c r="X139" s="17">
        <f ca="1" t="shared" si="1046"/>
        <v>0.918778465752773</v>
      </c>
      <c r="Y139" s="19">
        <f ca="1">IF(X139&lt;=('Ejercicio 3 - TIR'!$D$26-'Ejercicio 3 - TIR'!$C$26)/('Ejercicio 3 - TIR'!$E$26-'Ejercicio 3 - TIR'!$C$26),'Ejercicio 3 - TIR'!$C$26+SQRT(('Ejercicio 3 - TIR'!$E$26-'Ejercicio 3 - TIR'!$C$26)*('Ejercicio 3 - TIR'!$D$26-'Ejercicio 3 - TIR'!$C$26)*X139),'Ejercicio 3 - TIR'!$E$26-SQRT(('Ejercicio 3 - TIR'!$E$26-'Ejercicio 3 - TIR'!$C$26)*('Ejercicio 3 - TIR'!$E$26-'Ejercicio 3 - TIR'!$D$26)*(1-X139)))</f>
        <v>0.259057309510595</v>
      </c>
      <c r="Z139" s="17">
        <f ca="1" t="shared" si="956"/>
        <v>1.15863873268223</v>
      </c>
      <c r="AA139" s="17">
        <f ca="1" t="shared" si="957"/>
        <v>1.36347232858197</v>
      </c>
      <c r="AB139" s="17">
        <f ca="1" t="shared" si="958"/>
        <v>1.62415610295473</v>
      </c>
      <c r="AC139" s="17">
        <f ca="1" t="shared" si="959"/>
        <v>2.01473012416296</v>
      </c>
      <c r="AD139" s="17">
        <f ca="1" t="shared" si="960"/>
        <v>2.53666068951857</v>
      </c>
      <c r="AE139" s="16">
        <f ca="1" t="shared" si="961"/>
        <v>4919.86714002228</v>
      </c>
      <c r="AF139" s="16">
        <f ca="1" t="shared" si="962"/>
        <v>5789.64134074038</v>
      </c>
      <c r="AG139" s="16">
        <f ca="1" t="shared" si="963"/>
        <v>6896.56923750118</v>
      </c>
      <c r="AH139" s="16">
        <f ca="1" t="shared" si="964"/>
        <v>8555.04330580748</v>
      </c>
      <c r="AI139" s="16">
        <f ca="1" t="shared" si="965"/>
        <v>10771.2898073566</v>
      </c>
      <c r="AJ139" s="18">
        <f ca="1" t="shared" si="966"/>
        <v>42203.5251199415</v>
      </c>
      <c r="AK139" s="18">
        <f ca="1" t="shared" si="967"/>
        <v>56576.9580761873</v>
      </c>
      <c r="AL139" s="18">
        <f ca="1" t="shared" si="968"/>
        <v>63064.8659743069</v>
      </c>
      <c r="AM139" s="18">
        <f ca="1" t="shared" si="969"/>
        <v>84248.0368148332</v>
      </c>
      <c r="AN139" s="18">
        <f ca="1" t="shared" si="970"/>
        <v>89517.5186892575</v>
      </c>
      <c r="AO139" s="18">
        <f ca="1">C139/'Ejercicio 3 - TIR'!$D$7</f>
        <v>13789.1431889676</v>
      </c>
      <c r="AP139" s="18">
        <f ca="1" t="shared" si="971"/>
        <v>28414.381930974</v>
      </c>
      <c r="AQ139" s="18">
        <f ca="1" t="shared" si="972"/>
        <v>42787.8148872197</v>
      </c>
      <c r="AR139" s="18">
        <f ca="1" t="shared" si="973"/>
        <v>49275.7227853394</v>
      </c>
      <c r="AS139" s="18">
        <f ca="1" t="shared" si="974"/>
        <v>70458.8936258656</v>
      </c>
      <c r="AT139" s="18">
        <f ca="1" t="shared" si="975"/>
        <v>75728.3755002899</v>
      </c>
      <c r="AU139" s="18">
        <f ca="1">AP139*'Ejercicio 3 - TIR'!$D$5</f>
        <v>14207.190965487</v>
      </c>
      <c r="AV139" s="18">
        <f ca="1">AQ139*'Ejercicio 3 - TIR'!$D$5</f>
        <v>21393.9074436099</v>
      </c>
      <c r="AW139" s="18">
        <f ca="1">AR139*'Ejercicio 3 - TIR'!$D$5</f>
        <v>24637.8613926697</v>
      </c>
      <c r="AX139" s="18">
        <f ca="1">AS139*'Ejercicio 3 - TIR'!$D$5</f>
        <v>35229.4468129328</v>
      </c>
      <c r="AY139" s="18">
        <f ca="1">AT139*'Ejercicio 3 - TIR'!$D$5</f>
        <v>37864.187750145</v>
      </c>
      <c r="AZ139" s="18">
        <f ca="1" t="shared" ref="AZ139:BD139" si="1047">AJ139-AU139-AE139</f>
        <v>23076.4670144323</v>
      </c>
      <c r="BA139" s="18">
        <f ca="1" t="shared" si="1047"/>
        <v>29393.409291837</v>
      </c>
      <c r="BB139" s="18">
        <f ca="1" t="shared" si="1047"/>
        <v>31530.4353441361</v>
      </c>
      <c r="BC139" s="18">
        <f ca="1" t="shared" si="1047"/>
        <v>40463.5466960929</v>
      </c>
      <c r="BD139" s="18">
        <f ca="1" t="shared" si="1047"/>
        <v>40882.0411317559</v>
      </c>
      <c r="BE139" s="18">
        <f ca="1" t="shared" ref="BE139:BI139" si="1048">AZ139/Z139</f>
        <v>19916.8786296404</v>
      </c>
      <c r="BF139" s="18">
        <f ca="1" t="shared" si="1048"/>
        <v>21557.7600481314</v>
      </c>
      <c r="BG139" s="18">
        <f ca="1" t="shared" si="1048"/>
        <v>19413.4266323136</v>
      </c>
      <c r="BH139" s="18">
        <f ca="1" t="shared" si="1048"/>
        <v>20083.8545127248</v>
      </c>
      <c r="BI139" s="18">
        <f ca="1" t="shared" si="1048"/>
        <v>16116.4799457333</v>
      </c>
      <c r="BJ139" s="18">
        <f ca="1" t="shared" si="978"/>
        <v>78669.5238970901</v>
      </c>
      <c r="BK139" s="18">
        <f ca="1" t="shared" si="979"/>
        <v>34978.3774695967</v>
      </c>
      <c r="BL139" s="18">
        <f ca="1" t="shared" si="980"/>
        <v>113647.901366687</v>
      </c>
      <c r="BM139" s="18">
        <f ca="1">BK139*'Ejercicio 3 - TIR'!$D$5</f>
        <v>17489.1887347983</v>
      </c>
      <c r="BN139" s="18">
        <f ca="1" t="shared" si="981"/>
        <v>96158.7126318885</v>
      </c>
      <c r="BO139" s="18">
        <f ca="1" t="shared" si="982"/>
        <v>37907.5975865493</v>
      </c>
      <c r="BP139" s="18">
        <f ca="1" t="shared" si="983"/>
        <v>-99958.7419369033</v>
      </c>
      <c r="BQ139" s="18">
        <f ca="1" t="shared" ref="BQ139:BT139" si="1049">BE139</f>
        <v>19916.8786296404</v>
      </c>
      <c r="BR139" s="18">
        <f ca="1" t="shared" si="1049"/>
        <v>21557.7600481314</v>
      </c>
      <c r="BS139" s="18">
        <f ca="1" t="shared" si="1049"/>
        <v>19413.4266323136</v>
      </c>
      <c r="BT139" s="18">
        <f ca="1" t="shared" si="1049"/>
        <v>20083.8545127248</v>
      </c>
      <c r="BU139" s="18">
        <f ca="1" t="shared" si="985"/>
        <v>54024.0775322826</v>
      </c>
      <c r="BV139" s="20">
        <f ca="1" t="shared" si="986"/>
        <v>9.26056730687044</v>
      </c>
    </row>
    <row r="140" ht="15" customHeight="1" spans="1:74">
      <c r="A140" s="16">
        <v>139</v>
      </c>
      <c r="B140" s="17">
        <f ca="1" t="shared" ref="B140:F140" si="1050">RAND()</f>
        <v>0.833460776874417</v>
      </c>
      <c r="C140" s="18">
        <f ca="1">IF(B140&lt;=('Ejercicio 3 - TIR'!$D$13-'Ejercicio 3 - TIR'!$C$13)/('Ejercicio 3 - TIR'!$E$13-'Ejercicio 3 - TIR'!$C$13),'Ejercicio 3 - TIR'!$C$13+SQRT(('Ejercicio 3 - TIR'!$E$13-'Ejercicio 3 - TIR'!$C$13)*('Ejercicio 3 - TIR'!$D$13-'Ejercicio 3 - TIR'!$C$13)*B140),'Ejercicio 3 - TIR'!$E$13-SQRT(('Ejercicio 3 - TIR'!$E$13-'Ejercicio 3 - TIR'!$C$13)*('Ejercicio 3 - TIR'!$E$13-'Ejercicio 3 - TIR'!$D$13)*(1-B140)))</f>
        <v>85863.272381817</v>
      </c>
      <c r="D140" s="17">
        <f ca="1" t="shared" si="1050"/>
        <v>0.575278446001844</v>
      </c>
      <c r="E140" s="18">
        <f ca="1">IF(D140&lt;=('Ejercicio 3 - TIR'!$D$14-'Ejercicio 3 - TIR'!$C$14)/('Ejercicio 3 - TIR'!$E$14-'Ejercicio 3 - TIR'!$C$14),'Ejercicio 3 - TIR'!$C$14+SQRT(('Ejercicio 3 - TIR'!$E$14-'Ejercicio 3 - TIR'!$C$14)*('Ejercicio 3 - TIR'!$D$14-'Ejercicio 3 - TIR'!$C$14)*D140),'Ejercicio 3 - TIR'!$E$14-SQRT(('Ejercicio 3 - TIR'!$E$14-'Ejercicio 3 - TIR'!$C$14)*('Ejercicio 3 - TIR'!$E$14-'Ejercicio 3 - TIR'!$D$14)*(1-D140)))</f>
        <v>32018.2562619611</v>
      </c>
      <c r="F140" s="17">
        <f ca="1" t="shared" si="1050"/>
        <v>0.759327674932721</v>
      </c>
      <c r="G140" s="18">
        <f ca="1">IF(F140&lt;=('Ejercicio 3 - TIR'!$D$18-'Ejercicio 3 - TIR'!$C$18)/('Ejercicio 3 - TIR'!$E$18-'Ejercicio 3 - TIR'!$C$18),'Ejercicio 3 - TIR'!$C$18+SQRT(('Ejercicio 3 - TIR'!$E$18-'Ejercicio 3 - TIR'!$C$18)*('Ejercicio 3 - TIR'!$D$18-'Ejercicio 3 - TIR'!$C$18)*F140),'Ejercicio 3 - TIR'!$E$18-SQRT(('Ejercicio 3 - TIR'!$E$18-'Ejercicio 3 - TIR'!$C$18)*('Ejercicio 3 - TIR'!$E$18-'Ejercicio 3 - TIR'!$D$18)*(1-F140)))</f>
        <v>40751.420898695</v>
      </c>
      <c r="H140" s="17">
        <f ca="1" t="shared" ref="H140:L140" si="1051">RAND()</f>
        <v>0.484602791224162</v>
      </c>
      <c r="I140" s="18">
        <f ca="1">IF(H140&lt;=('Ejercicio 3 - TIR'!$D$18-'Ejercicio 3 - TIR'!$C$18)/('Ejercicio 3 - TIR'!$E$18-'Ejercicio 3 - TIR'!$C$18),'Ejercicio 3 - TIR'!$C$18+SQRT(('Ejercicio 3 - TIR'!$E$18-'Ejercicio 3 - TIR'!$C$18)*('Ejercicio 3 - TIR'!$D$18-'Ejercicio 3 - TIR'!$C$18)*H140),'Ejercicio 3 - TIR'!$E$18-SQRT(('Ejercicio 3 - TIR'!$E$18-'Ejercicio 3 - TIR'!$C$18)*('Ejercicio 3 - TIR'!$E$18-'Ejercicio 3 - TIR'!$D$18)*(1-H140)))</f>
        <v>38525.8676205782</v>
      </c>
      <c r="J140" s="17">
        <f ca="1" t="shared" si="1051"/>
        <v>0.497918340936536</v>
      </c>
      <c r="K140" s="18">
        <f ca="1">IF(J140&lt;=('Ejercicio 3 - TIR'!$D$18-'Ejercicio 3 - TIR'!$C$18)/('Ejercicio 3 - TIR'!$E$18-'Ejercicio 3 - TIR'!$C$18),'Ejercicio 3 - TIR'!$C$18+SQRT(('Ejercicio 3 - TIR'!$E$18-'Ejercicio 3 - TIR'!$C$18)*('Ejercicio 3 - TIR'!$D$18-'Ejercicio 3 - TIR'!$C$18)*J140),'Ejercicio 3 - TIR'!$E$18-SQRT(('Ejercicio 3 - TIR'!$E$18-'Ejercicio 3 - TIR'!$C$18)*('Ejercicio 3 - TIR'!$E$18-'Ejercicio 3 - TIR'!$D$18)*(1-J140)))</f>
        <v>38642.2075386142</v>
      </c>
      <c r="L140" s="17">
        <f ca="1" t="shared" si="1051"/>
        <v>0.58804758090856</v>
      </c>
      <c r="M140" s="18">
        <f ca="1">IF(L140&lt;=('Ejercicio 3 - TIR'!$D$18-'Ejercicio 3 - TIR'!$C$18)/('Ejercicio 3 - TIR'!$E$18-'Ejercicio 3 - TIR'!$C$18),'Ejercicio 3 - TIR'!$C$18+SQRT(('Ejercicio 3 - TIR'!$E$18-'Ejercicio 3 - TIR'!$C$18)*('Ejercicio 3 - TIR'!$D$18-'Ejercicio 3 - TIR'!$C$18)*L140),'Ejercicio 3 - TIR'!$E$18-SQRT(('Ejercicio 3 - TIR'!$E$18-'Ejercicio 3 - TIR'!$C$18)*('Ejercicio 3 - TIR'!$E$18-'Ejercicio 3 - TIR'!$D$18)*(1-L140)))</f>
        <v>39391.8654769052</v>
      </c>
      <c r="N140" s="17">
        <f ca="1" t="shared" ref="N140:R140" si="1052">RAND()</f>
        <v>0.558458012230028</v>
      </c>
      <c r="O140" s="18">
        <f ca="1">IF(N140&lt;=('Ejercicio 3 - TIR'!$D$18-'Ejercicio 3 - TIR'!$C$18)/('Ejercicio 3 - TIR'!$E$18-'Ejercicio 3 - TIR'!$C$18),'Ejercicio 3 - TIR'!$C$18+SQRT(('Ejercicio 3 - TIR'!$E$18-'Ejercicio 3 - TIR'!$C$18)*('Ejercicio 3 - TIR'!$D$18-'Ejercicio 3 - TIR'!$C$18)*N140),'Ejercicio 3 - TIR'!$E$18-SQRT(('Ejercicio 3 - TIR'!$E$18-'Ejercicio 3 - TIR'!$C$18)*('Ejercicio 3 - TIR'!$E$18-'Ejercicio 3 - TIR'!$D$18)*(1-N140)))</f>
        <v>39152.5243421968</v>
      </c>
      <c r="P140" s="17">
        <f ca="1" t="shared" si="1052"/>
        <v>0.871899392882119</v>
      </c>
      <c r="Q140" s="19">
        <f ca="1">IF(P140&lt;=('Ejercicio 3 - TIR'!$D$22-'Ejercicio 3 - TIR'!$C$22)/('Ejercicio 3 - TIR'!$E$22-'Ejercicio 3 - TIR'!$C$22),'Ejercicio 3 - TIR'!$C$22+SQRT(('Ejercicio 3 - TIR'!$E$22-'Ejercicio 3 - TIR'!$C$22)*('Ejercicio 3 - TIR'!$D$22-'Ejercicio 3 - TIR'!$C$22)*P140),'Ejercicio 3 - TIR'!$E$22-SQRT(('Ejercicio 3 - TIR'!$E$22-'Ejercicio 3 - TIR'!$C$22)*('Ejercicio 3 - TIR'!$E$22-'Ejercicio 3 - TIR'!$D$22)*(1-P140)))</f>
        <v>0.164815103134621</v>
      </c>
      <c r="R140" s="17">
        <f ca="1" t="shared" si="1052"/>
        <v>0.832832918013192</v>
      </c>
      <c r="S140" s="19">
        <f ca="1">IF(R140&lt;=('Ejercicio 3 - TIR'!$D$23-'Ejercicio 3 - TIR'!$C$23)/('Ejercicio 3 - TIR'!$E$23-'Ejercicio 3 - TIR'!$C$23),'Ejercicio 3 - TIR'!$C$23+SQRT(('Ejercicio 3 - TIR'!$E$23-'Ejercicio 3 - TIR'!$C$23)*('Ejercicio 3 - TIR'!$D$23-'Ejercicio 3 - TIR'!$C$23)*R140),'Ejercicio 3 - TIR'!$E$23-SQRT(('Ejercicio 3 - TIR'!$E$23-'Ejercicio 3 - TIR'!$C$23)*('Ejercicio 3 - TIR'!$E$23-'Ejercicio 3 - TIR'!$D$23)*(1-R140)))</f>
        <v>0.16265350907024</v>
      </c>
      <c r="T140" s="17">
        <f ca="1" t="shared" ref="T140:X140" si="1053">RAND()</f>
        <v>0.14282296154721</v>
      </c>
      <c r="U140" s="19">
        <f ca="1">IF(T140&lt;=('Ejercicio 3 - TIR'!$D$24-'Ejercicio 3 - TIR'!$C$24)/('Ejercicio 3 - TIR'!$E$24-'Ejercicio 3 - TIR'!$C$24),'Ejercicio 3 - TIR'!$C$24+SQRT(('Ejercicio 3 - TIR'!$E$24-'Ejercicio 3 - TIR'!$C$24)*('Ejercicio 3 - TIR'!$D$24-'Ejercicio 3 - TIR'!$C$24)*T140),'Ejercicio 3 - TIR'!$E$24-SQRT(('Ejercicio 3 - TIR'!$E$24-'Ejercicio 3 - TIR'!$C$24)*('Ejercicio 3 - TIR'!$E$24-'Ejercicio 3 - TIR'!$D$24)*(1-T140)))</f>
        <v>0.167318435819933</v>
      </c>
      <c r="V140" s="17">
        <f ca="1" t="shared" si="1053"/>
        <v>0.563277012996086</v>
      </c>
      <c r="W140" s="19">
        <f ca="1">IF(V140&lt;=('Ejercicio 3 - TIR'!$D$25-'Ejercicio 3 - TIR'!$C$25)/('Ejercicio 3 - TIR'!$E$25-'Ejercicio 3 - TIR'!$C$25),'Ejercicio 3 - TIR'!$C$25+SQRT(('Ejercicio 3 - TIR'!$E$25-'Ejercicio 3 - TIR'!$C$25)*('Ejercicio 3 - TIR'!$D$25-'Ejercicio 3 - TIR'!$C$25)*V140),'Ejercicio 3 - TIR'!$E$25-SQRT(('Ejercicio 3 - TIR'!$E$25-'Ejercicio 3 - TIR'!$C$25)*('Ejercicio 3 - TIR'!$E$25-'Ejercicio 3 - TIR'!$D$25)*(1-V140)))</f>
        <v>0.210903574913891</v>
      </c>
      <c r="X140" s="17">
        <f ca="1" t="shared" si="1053"/>
        <v>0.992983916892344</v>
      </c>
      <c r="Y140" s="19">
        <f ca="1">IF(X140&lt;=('Ejercicio 3 - TIR'!$D$26-'Ejercicio 3 - TIR'!$C$26)/('Ejercicio 3 - TIR'!$E$26-'Ejercicio 3 - TIR'!$C$26),'Ejercicio 3 - TIR'!$C$26+SQRT(('Ejercicio 3 - TIR'!$E$26-'Ejercicio 3 - TIR'!$C$26)*('Ejercicio 3 - TIR'!$D$26-'Ejercicio 3 - TIR'!$C$26)*X140),'Ejercicio 3 - TIR'!$E$26-SQRT(('Ejercicio 3 - TIR'!$E$26-'Ejercicio 3 - TIR'!$C$26)*('Ejercicio 3 - TIR'!$E$26-'Ejercicio 3 - TIR'!$D$26)*(1-X140)))</f>
        <v>0.273844770615051</v>
      </c>
      <c r="Z140" s="17">
        <f ca="1" t="shared" si="956"/>
        <v>1.16481510313462</v>
      </c>
      <c r="AA140" s="17">
        <f ca="1" t="shared" si="957"/>
        <v>1.35427636707748</v>
      </c>
      <c r="AB140" s="17">
        <f ca="1" t="shared" si="958"/>
        <v>1.58087177048479</v>
      </c>
      <c r="AC140" s="17">
        <f ca="1" t="shared" si="959"/>
        <v>1.91428327836048</v>
      </c>
      <c r="AD140" s="17">
        <f ca="1" t="shared" si="960"/>
        <v>2.43849974361533</v>
      </c>
      <c r="AE140" s="16">
        <f ca="1" t="shared" si="961"/>
        <v>5277.09220800585</v>
      </c>
      <c r="AF140" s="16">
        <f ca="1" t="shared" si="962"/>
        <v>6135.42977332523</v>
      </c>
      <c r="AG140" s="16">
        <f ca="1" t="shared" si="963"/>
        <v>7162.00028608105</v>
      </c>
      <c r="AH140" s="16">
        <f ca="1" t="shared" si="964"/>
        <v>8672.49174994986</v>
      </c>
      <c r="AI140" s="16">
        <f ca="1" t="shared" si="965"/>
        <v>11047.4082638758</v>
      </c>
      <c r="AJ140" s="18">
        <f ca="1" t="shared" si="966"/>
        <v>47467.8705369957</v>
      </c>
      <c r="AK140" s="18">
        <f ca="1" t="shared" si="967"/>
        <v>52174.6720397046</v>
      </c>
      <c r="AL140" s="18">
        <f ca="1" t="shared" si="968"/>
        <v>61088.3750470096</v>
      </c>
      <c r="AM140" s="18">
        <f ca="1" t="shared" si="969"/>
        <v>75407.1893858651</v>
      </c>
      <c r="AN140" s="18">
        <f ca="1" t="shared" si="970"/>
        <v>95473.4205703399</v>
      </c>
      <c r="AO140" s="18">
        <f ca="1">C140/'Ejercicio 3 - TIR'!$D$7</f>
        <v>17172.6544763634</v>
      </c>
      <c r="AP140" s="18">
        <f ca="1" t="shared" si="971"/>
        <v>30295.2160606323</v>
      </c>
      <c r="AQ140" s="18">
        <f ca="1" t="shared" si="972"/>
        <v>35002.0175633412</v>
      </c>
      <c r="AR140" s="18">
        <f ca="1" t="shared" si="973"/>
        <v>43915.7205706462</v>
      </c>
      <c r="AS140" s="18">
        <f ca="1" t="shared" si="974"/>
        <v>58234.5349095018</v>
      </c>
      <c r="AT140" s="18">
        <f ca="1" t="shared" si="975"/>
        <v>78300.7660939765</v>
      </c>
      <c r="AU140" s="18">
        <f ca="1">AP140*'Ejercicio 3 - TIR'!$D$5</f>
        <v>15147.6080303162</v>
      </c>
      <c r="AV140" s="18">
        <f ca="1">AQ140*'Ejercicio 3 - TIR'!$D$5</f>
        <v>17501.0087816706</v>
      </c>
      <c r="AW140" s="18">
        <f ca="1">AR140*'Ejercicio 3 - TIR'!$D$5</f>
        <v>21957.8602853231</v>
      </c>
      <c r="AX140" s="18">
        <f ca="1">AS140*'Ejercicio 3 - TIR'!$D$5</f>
        <v>29117.2674547509</v>
      </c>
      <c r="AY140" s="18">
        <f ca="1">AT140*'Ejercicio 3 - TIR'!$D$5</f>
        <v>39150.3830469883</v>
      </c>
      <c r="AZ140" s="18">
        <f ca="1" t="shared" ref="AZ140:BD140" si="1054">AJ140-AU140-AE140</f>
        <v>27043.1702986737</v>
      </c>
      <c r="BA140" s="18">
        <f ca="1" t="shared" si="1054"/>
        <v>28538.2334847088</v>
      </c>
      <c r="BB140" s="18">
        <f ca="1" t="shared" si="1054"/>
        <v>31968.5144756055</v>
      </c>
      <c r="BC140" s="18">
        <f ca="1" t="shared" si="1054"/>
        <v>37617.4301811644</v>
      </c>
      <c r="BD140" s="18">
        <f ca="1" t="shared" si="1054"/>
        <v>45275.6292594759</v>
      </c>
      <c r="BE140" s="18">
        <f ca="1" t="shared" ref="BE140:BI140" si="1055">AZ140/Z140</f>
        <v>23216.7064334057</v>
      </c>
      <c r="BF140" s="18">
        <f ca="1" t="shared" si="1055"/>
        <v>21072.6807160448</v>
      </c>
      <c r="BG140" s="18">
        <f ca="1" t="shared" si="1055"/>
        <v>20222.0794073653</v>
      </c>
      <c r="BH140" s="18">
        <f ca="1" t="shared" si="1055"/>
        <v>19650.921369058</v>
      </c>
      <c r="BI140" s="18">
        <f ca="1" t="shared" si="1055"/>
        <v>18567.0018535044</v>
      </c>
      <c r="BJ140" s="18">
        <f ca="1" t="shared" si="978"/>
        <v>78076.5096858022</v>
      </c>
      <c r="BK140" s="18">
        <f ca="1" t="shared" si="979"/>
        <v>41875.5135378069</v>
      </c>
      <c r="BL140" s="18">
        <f ca="1" t="shared" si="980"/>
        <v>119952.023223609</v>
      </c>
      <c r="BM140" s="18">
        <f ca="1">BK140*'Ejercicio 3 - TIR'!$D$5</f>
        <v>20937.7567689034</v>
      </c>
      <c r="BN140" s="18">
        <f ca="1" t="shared" si="981"/>
        <v>99014.2664547056</v>
      </c>
      <c r="BO140" s="18">
        <f ca="1" t="shared" si="982"/>
        <v>40604.5835001428</v>
      </c>
      <c r="BP140" s="18">
        <f ca="1" t="shared" si="983"/>
        <v>-117881.528643778</v>
      </c>
      <c r="BQ140" s="18">
        <f ca="1" t="shared" ref="BQ140:BT140" si="1056">BE140</f>
        <v>23216.7064334057</v>
      </c>
      <c r="BR140" s="18">
        <f ca="1" t="shared" si="1056"/>
        <v>21072.6807160448</v>
      </c>
      <c r="BS140" s="18">
        <f ca="1" t="shared" si="1056"/>
        <v>20222.0794073653</v>
      </c>
      <c r="BT140" s="18">
        <f ca="1" t="shared" si="1056"/>
        <v>19650.921369058</v>
      </c>
      <c r="BU140" s="18">
        <f ca="1" t="shared" si="985"/>
        <v>59171.5853536472</v>
      </c>
      <c r="BV140" s="20">
        <f ca="1" t="shared" si="986"/>
        <v>5.87552361767525</v>
      </c>
    </row>
    <row r="141" ht="15" customHeight="1" spans="1:74">
      <c r="A141" s="16">
        <v>140</v>
      </c>
      <c r="B141" s="17">
        <f ca="1" t="shared" ref="B141:F141" si="1057">RAND()</f>
        <v>0.741592227923648</v>
      </c>
      <c r="C141" s="18">
        <f ca="1">IF(B141&lt;=('Ejercicio 3 - TIR'!$D$13-'Ejercicio 3 - TIR'!$C$13)/('Ejercicio 3 - TIR'!$E$13-'Ejercicio 3 - TIR'!$C$13),'Ejercicio 3 - TIR'!$C$13+SQRT(('Ejercicio 3 - TIR'!$E$13-'Ejercicio 3 - TIR'!$C$13)*('Ejercicio 3 - TIR'!$D$13-'Ejercicio 3 - TIR'!$C$13)*B141),'Ejercicio 3 - TIR'!$E$13-SQRT(('Ejercicio 3 - TIR'!$E$13-'Ejercicio 3 - TIR'!$C$13)*('Ejercicio 3 - TIR'!$E$13-'Ejercicio 3 - TIR'!$D$13)*(1-B141)))</f>
        <v>82390.6466191509</v>
      </c>
      <c r="D141" s="17">
        <f ca="1" t="shared" si="1057"/>
        <v>0.918477018057495</v>
      </c>
      <c r="E141" s="18">
        <f ca="1">IF(D141&lt;=('Ejercicio 3 - TIR'!$D$14-'Ejercicio 3 - TIR'!$C$14)/('Ejercicio 3 - TIR'!$E$14-'Ejercicio 3 - TIR'!$C$14),'Ejercicio 3 - TIR'!$C$14+SQRT(('Ejercicio 3 - TIR'!$E$14-'Ejercicio 3 - TIR'!$C$14)*('Ejercicio 3 - TIR'!$D$14-'Ejercicio 3 - TIR'!$C$14)*D141),'Ejercicio 3 - TIR'!$E$14-SQRT(('Ejercicio 3 - TIR'!$E$14-'Ejercicio 3 - TIR'!$C$14)*('Ejercicio 3 - TIR'!$E$14-'Ejercicio 3 - TIR'!$D$14)*(1-D141)))</f>
        <v>36503.0803138511</v>
      </c>
      <c r="F141" s="17">
        <f ca="1" t="shared" si="1057"/>
        <v>0.499363035961546</v>
      </c>
      <c r="G141" s="18">
        <f ca="1">IF(F141&lt;=('Ejercicio 3 - TIR'!$D$18-'Ejercicio 3 - TIR'!$C$18)/('Ejercicio 3 - TIR'!$E$18-'Ejercicio 3 - TIR'!$C$18),'Ejercicio 3 - TIR'!$C$18+SQRT(('Ejercicio 3 - TIR'!$E$18-'Ejercicio 3 - TIR'!$C$18)*('Ejercicio 3 - TIR'!$D$18-'Ejercicio 3 - TIR'!$C$18)*F141),'Ejercicio 3 - TIR'!$E$18-SQRT(('Ejercicio 3 - TIR'!$E$18-'Ejercicio 3 - TIR'!$C$18)*('Ejercicio 3 - TIR'!$E$18-'Ejercicio 3 - TIR'!$D$18)*(1-F141)))</f>
        <v>38654.7360095055</v>
      </c>
      <c r="H141" s="17">
        <f ca="1" t="shared" ref="H141:L141" si="1058">RAND()</f>
        <v>0.818474208080483</v>
      </c>
      <c r="I141" s="18">
        <f ca="1">IF(H141&lt;=('Ejercicio 3 - TIR'!$D$18-'Ejercicio 3 - TIR'!$C$18)/('Ejercicio 3 - TIR'!$E$18-'Ejercicio 3 - TIR'!$C$18),'Ejercicio 3 - TIR'!$C$18+SQRT(('Ejercicio 3 - TIR'!$E$18-'Ejercicio 3 - TIR'!$C$18)*('Ejercicio 3 - TIR'!$D$18-'Ejercicio 3 - TIR'!$C$18)*H141),'Ejercicio 3 - TIR'!$E$18-SQRT(('Ejercicio 3 - TIR'!$E$18-'Ejercicio 3 - TIR'!$C$18)*('Ejercicio 3 - TIR'!$E$18-'Ejercicio 3 - TIR'!$D$18)*(1-H141)))</f>
        <v>41310.2256987773</v>
      </c>
      <c r="J141" s="17">
        <f ca="1" t="shared" si="1058"/>
        <v>0.270561649183898</v>
      </c>
      <c r="K141" s="18">
        <f ca="1">IF(J141&lt;=('Ejercicio 3 - TIR'!$D$18-'Ejercicio 3 - TIR'!$C$18)/('Ejercicio 3 - TIR'!$E$18-'Ejercicio 3 - TIR'!$C$18),'Ejercicio 3 - TIR'!$C$18+SQRT(('Ejercicio 3 - TIR'!$E$18-'Ejercicio 3 - TIR'!$C$18)*('Ejercicio 3 - TIR'!$D$18-'Ejercicio 3 - TIR'!$C$18)*J141),'Ejercicio 3 - TIR'!$E$18-SQRT(('Ejercicio 3 - TIR'!$E$18-'Ejercicio 3 - TIR'!$C$18)*('Ejercicio 3 - TIR'!$E$18-'Ejercicio 3 - TIR'!$D$18)*(1-J141)))</f>
        <v>36370.5766911312</v>
      </c>
      <c r="L141" s="17">
        <f ca="1" t="shared" si="1058"/>
        <v>0.686009440716407</v>
      </c>
      <c r="M141" s="18">
        <f ca="1">IF(L141&lt;=('Ejercicio 3 - TIR'!$D$18-'Ejercicio 3 - TIR'!$C$18)/('Ejercicio 3 - TIR'!$E$18-'Ejercicio 3 - TIR'!$C$18),'Ejercicio 3 - TIR'!$C$18+SQRT(('Ejercicio 3 - TIR'!$E$18-'Ejercicio 3 - TIR'!$C$18)*('Ejercicio 3 - TIR'!$D$18-'Ejercicio 3 - TIR'!$C$18)*L141),'Ejercicio 3 - TIR'!$E$18-SQRT(('Ejercicio 3 - TIR'!$E$18-'Ejercicio 3 - TIR'!$C$18)*('Ejercicio 3 - TIR'!$E$18-'Ejercicio 3 - TIR'!$D$18)*(1-L141)))</f>
        <v>40147.2387297262</v>
      </c>
      <c r="N141" s="17">
        <f ca="1" t="shared" ref="N141:R141" si="1059">RAND()</f>
        <v>0.0088750922690608</v>
      </c>
      <c r="O141" s="18">
        <f ca="1">IF(N141&lt;=('Ejercicio 3 - TIR'!$D$18-'Ejercicio 3 - TIR'!$C$18)/('Ejercicio 3 - TIR'!$E$18-'Ejercicio 3 - TIR'!$C$18),'Ejercicio 3 - TIR'!$C$18+SQRT(('Ejercicio 3 - TIR'!$E$18-'Ejercicio 3 - TIR'!$C$18)*('Ejercicio 3 - TIR'!$D$18-'Ejercicio 3 - TIR'!$C$18)*N141),'Ejercicio 3 - TIR'!$E$18-SQRT(('Ejercicio 3 - TIR'!$E$18-'Ejercicio 3 - TIR'!$C$18)*('Ejercicio 3 - TIR'!$E$18-'Ejercicio 3 - TIR'!$D$18)*(1-N141)))</f>
        <v>31153.8040736447</v>
      </c>
      <c r="P141" s="17">
        <f ca="1" t="shared" si="1059"/>
        <v>0.650670485535594</v>
      </c>
      <c r="Q141" s="19">
        <f ca="1">IF(P141&lt;=('Ejercicio 3 - TIR'!$D$22-'Ejercicio 3 - TIR'!$C$22)/('Ejercicio 3 - TIR'!$E$22-'Ejercicio 3 - TIR'!$C$22),'Ejercicio 3 - TIR'!$C$22+SQRT(('Ejercicio 3 - TIR'!$E$22-'Ejercicio 3 - TIR'!$C$22)*('Ejercicio 3 - TIR'!$D$22-'Ejercicio 3 - TIR'!$C$22)*P141),'Ejercicio 3 - TIR'!$E$22-SQRT(('Ejercicio 3 - TIR'!$E$22-'Ejercicio 3 - TIR'!$C$22)*('Ejercicio 3 - TIR'!$E$22-'Ejercicio 3 - TIR'!$D$22)*(1-P141)))</f>
        <v>0.154924252233763</v>
      </c>
      <c r="R141" s="17">
        <f ca="1" t="shared" si="1059"/>
        <v>0.885768471174873</v>
      </c>
      <c r="S141" s="19">
        <f ca="1">IF(R141&lt;=('Ejercicio 3 - TIR'!$D$23-'Ejercicio 3 - TIR'!$C$23)/('Ejercicio 3 - TIR'!$E$23-'Ejercicio 3 - TIR'!$C$23),'Ejercicio 3 - TIR'!$C$23+SQRT(('Ejercicio 3 - TIR'!$E$23-'Ejercicio 3 - TIR'!$C$23)*('Ejercicio 3 - TIR'!$D$23-'Ejercicio 3 - TIR'!$C$23)*R141),'Ejercicio 3 - TIR'!$E$23-SQRT(('Ejercicio 3 - TIR'!$E$23-'Ejercicio 3 - TIR'!$C$23)*('Ejercicio 3 - TIR'!$E$23-'Ejercicio 3 - TIR'!$D$23)*(1-R141)))</f>
        <v>0.165660657201767</v>
      </c>
      <c r="T141" s="17">
        <f ca="1" t="shared" ref="T141:X141" si="1060">RAND()</f>
        <v>0.475984292548127</v>
      </c>
      <c r="U141" s="19">
        <f ca="1">IF(T141&lt;=('Ejercicio 3 - TIR'!$D$24-'Ejercicio 3 - TIR'!$C$24)/('Ejercicio 3 - TIR'!$E$24-'Ejercicio 3 - TIR'!$C$24),'Ejercicio 3 - TIR'!$C$24+SQRT(('Ejercicio 3 - TIR'!$E$24-'Ejercicio 3 - TIR'!$C$24)*('Ejercicio 3 - TIR'!$D$24-'Ejercicio 3 - TIR'!$C$24)*T141),'Ejercicio 3 - TIR'!$E$24-SQRT(('Ejercicio 3 - TIR'!$E$24-'Ejercicio 3 - TIR'!$C$24)*('Ejercicio 3 - TIR'!$E$24-'Ejercicio 3 - TIR'!$D$24)*(1-T141)))</f>
        <v>0.181695379118633</v>
      </c>
      <c r="V141" s="17">
        <f ca="1" t="shared" si="1060"/>
        <v>0.186117348310586</v>
      </c>
      <c r="W141" s="19">
        <f ca="1">IF(V141&lt;=('Ejercicio 3 - TIR'!$D$25-'Ejercicio 3 - TIR'!$C$25)/('Ejercicio 3 - TIR'!$E$25-'Ejercicio 3 - TIR'!$C$25),'Ejercicio 3 - TIR'!$C$25+SQRT(('Ejercicio 3 - TIR'!$E$25-'Ejercicio 3 - TIR'!$C$25)*('Ejercicio 3 - TIR'!$D$25-'Ejercicio 3 - TIR'!$C$25)*V141),'Ejercicio 3 - TIR'!$E$25-SQRT(('Ejercicio 3 - TIR'!$E$25-'Ejercicio 3 - TIR'!$C$25)*('Ejercicio 3 - TIR'!$E$25-'Ejercicio 3 - TIR'!$D$25)*(1-V141)))</f>
        <v>0.1961420038296</v>
      </c>
      <c r="X141" s="17">
        <f ca="1" t="shared" si="1060"/>
        <v>0.554074989871605</v>
      </c>
      <c r="Y141" s="19">
        <f ca="1">IF(X141&lt;=('Ejercicio 3 - TIR'!$D$26-'Ejercicio 3 - TIR'!$C$26)/('Ejercicio 3 - TIR'!$E$26-'Ejercicio 3 - TIR'!$C$26),'Ejercicio 3 - TIR'!$C$26+SQRT(('Ejercicio 3 - TIR'!$E$26-'Ejercicio 3 - TIR'!$C$26)*('Ejercicio 3 - TIR'!$D$26-'Ejercicio 3 - TIR'!$C$26)*X141),'Ejercicio 3 - TIR'!$E$26-SQRT(('Ejercicio 3 - TIR'!$E$26-'Ejercicio 3 - TIR'!$C$26)*('Ejercicio 3 - TIR'!$E$26-'Ejercicio 3 - TIR'!$D$26)*(1-X141)))</f>
        <v>0.230928673803398</v>
      </c>
      <c r="Z141" s="17">
        <f ca="1" t="shared" si="956"/>
        <v>1.15492425223376</v>
      </c>
      <c r="AA141" s="17">
        <f ca="1" t="shared" si="957"/>
        <v>1.34624976287707</v>
      </c>
      <c r="AB141" s="17">
        <f ca="1" t="shared" si="958"/>
        <v>1.59085712393139</v>
      </c>
      <c r="AC141" s="17">
        <f ca="1" t="shared" si="959"/>
        <v>1.90289102802588</v>
      </c>
      <c r="AD141" s="17">
        <f ca="1" t="shared" si="960"/>
        <v>2.34232312952028</v>
      </c>
      <c r="AE141" s="16">
        <f ca="1" t="shared" si="961"/>
        <v>5655.21242185238</v>
      </c>
      <c r="AF141" s="16">
        <f ca="1" t="shared" si="962"/>
        <v>6592.05862827204</v>
      </c>
      <c r="AG141" s="16">
        <f ca="1" t="shared" si="963"/>
        <v>7789.80521990819</v>
      </c>
      <c r="AH141" s="16">
        <f ca="1" t="shared" si="964"/>
        <v>9317.71322518326</v>
      </c>
      <c r="AI141" s="16">
        <f ca="1" t="shared" si="965"/>
        <v>11469.4403831552</v>
      </c>
      <c r="AJ141" s="18">
        <f ca="1" t="shared" si="966"/>
        <v>44643.2920810717</v>
      </c>
      <c r="AK141" s="18">
        <f ca="1" t="shared" si="967"/>
        <v>55613.881551377</v>
      </c>
      <c r="AL141" s="18">
        <f ca="1" t="shared" si="968"/>
        <v>57860.391030579</v>
      </c>
      <c r="AM141" s="18">
        <f ca="1" t="shared" si="969"/>
        <v>76395.8203788092</v>
      </c>
      <c r="AN141" s="18">
        <f ca="1" t="shared" si="970"/>
        <v>72972.2758542412</v>
      </c>
      <c r="AO141" s="18">
        <f ca="1">C141/'Ejercicio 3 - TIR'!$D$7</f>
        <v>16478.1293238302</v>
      </c>
      <c r="AP141" s="18">
        <f ca="1" t="shared" si="971"/>
        <v>28165.1627572415</v>
      </c>
      <c r="AQ141" s="18">
        <f ca="1" t="shared" si="972"/>
        <v>39135.7522275469</v>
      </c>
      <c r="AR141" s="18">
        <f ca="1" t="shared" si="973"/>
        <v>41382.2617067488</v>
      </c>
      <c r="AS141" s="18">
        <f ca="1" t="shared" si="974"/>
        <v>59917.691054979</v>
      </c>
      <c r="AT141" s="18">
        <f ca="1" t="shared" si="975"/>
        <v>56494.1465304111</v>
      </c>
      <c r="AU141" s="18">
        <f ca="1">AP141*'Ejercicio 3 - TIR'!$D$5</f>
        <v>14082.5813786208</v>
      </c>
      <c r="AV141" s="18">
        <f ca="1">AQ141*'Ejercicio 3 - TIR'!$D$5</f>
        <v>19567.8761137734</v>
      </c>
      <c r="AW141" s="18">
        <f ca="1">AR141*'Ejercicio 3 - TIR'!$D$5</f>
        <v>20691.1308533744</v>
      </c>
      <c r="AX141" s="18">
        <f ca="1">AS141*'Ejercicio 3 - TIR'!$D$5</f>
        <v>29958.8455274895</v>
      </c>
      <c r="AY141" s="18">
        <f ca="1">AT141*'Ejercicio 3 - TIR'!$D$5</f>
        <v>28247.0732652055</v>
      </c>
      <c r="AZ141" s="18">
        <f ca="1" t="shared" ref="AZ141:BD141" si="1061">AJ141-AU141-AE141</f>
        <v>24905.4982805986</v>
      </c>
      <c r="BA141" s="18">
        <f ca="1" t="shared" si="1061"/>
        <v>29453.9468093316</v>
      </c>
      <c r="BB141" s="18">
        <f ca="1" t="shared" si="1061"/>
        <v>29379.4549572964</v>
      </c>
      <c r="BC141" s="18">
        <f ca="1" t="shared" si="1061"/>
        <v>37119.2616261364</v>
      </c>
      <c r="BD141" s="18">
        <f ca="1" t="shared" si="1061"/>
        <v>33255.7622058805</v>
      </c>
      <c r="BE141" s="18">
        <f ca="1" t="shared" ref="BE141:BI141" si="1062">AZ141/Z141</f>
        <v>21564.6162355915</v>
      </c>
      <c r="BF141" s="18">
        <f ca="1" t="shared" si="1062"/>
        <v>21878.5158753793</v>
      </c>
      <c r="BG141" s="18">
        <f ca="1" t="shared" si="1062"/>
        <v>18467.6892194396</v>
      </c>
      <c r="BH141" s="18">
        <f ca="1" t="shared" si="1062"/>
        <v>19506.7721059388</v>
      </c>
      <c r="BI141" s="18">
        <f ca="1" t="shared" si="1062"/>
        <v>14197.7687820943</v>
      </c>
      <c r="BJ141" s="18">
        <f ca="1" t="shared" si="978"/>
        <v>85502.00931787</v>
      </c>
      <c r="BK141" s="18">
        <f ca="1" t="shared" si="979"/>
        <v>38597.1034464339</v>
      </c>
      <c r="BL141" s="18">
        <f ca="1" t="shared" si="980"/>
        <v>124099.112764304</v>
      </c>
      <c r="BM141" s="18">
        <f ca="1">BK141*'Ejercicio 3 - TIR'!$D$5</f>
        <v>19298.5517232169</v>
      </c>
      <c r="BN141" s="18">
        <f ca="1" t="shared" si="981"/>
        <v>104800.561041087</v>
      </c>
      <c r="BO141" s="18">
        <f ca="1" t="shared" si="982"/>
        <v>44742.1449757662</v>
      </c>
      <c r="BP141" s="18">
        <f ca="1" t="shared" si="983"/>
        <v>-118893.726933002</v>
      </c>
      <c r="BQ141" s="18">
        <f ca="1" t="shared" ref="BQ141:BT141" si="1063">BE141</f>
        <v>21564.6162355915</v>
      </c>
      <c r="BR141" s="18">
        <f ca="1" t="shared" si="1063"/>
        <v>21878.5158753793</v>
      </c>
      <c r="BS141" s="18">
        <f ca="1" t="shared" si="1063"/>
        <v>18467.6892194396</v>
      </c>
      <c r="BT141" s="18">
        <f ca="1" t="shared" si="1063"/>
        <v>19506.7721059388</v>
      </c>
      <c r="BU141" s="18">
        <f ca="1" t="shared" si="985"/>
        <v>58939.9137578605</v>
      </c>
      <c r="BV141" s="20">
        <f ca="1" t="shared" si="986"/>
        <v>4.91444050861545</v>
      </c>
    </row>
    <row r="142" ht="15" customHeight="1" spans="1:74">
      <c r="A142" s="16">
        <v>141</v>
      </c>
      <c r="B142" s="17">
        <f ca="1" t="shared" ref="B142:F142" si="1064">RAND()</f>
        <v>0.599771237322367</v>
      </c>
      <c r="C142" s="18">
        <f ca="1">IF(B142&lt;=('Ejercicio 3 - TIR'!$D$13-'Ejercicio 3 - TIR'!$C$13)/('Ejercicio 3 - TIR'!$E$13-'Ejercicio 3 - TIR'!$C$13),'Ejercicio 3 - TIR'!$C$13+SQRT(('Ejercicio 3 - TIR'!$E$13-'Ejercicio 3 - TIR'!$C$13)*('Ejercicio 3 - TIR'!$D$13-'Ejercicio 3 - TIR'!$C$13)*B142),'Ejercicio 3 - TIR'!$E$13-SQRT(('Ejercicio 3 - TIR'!$E$13-'Ejercicio 3 - TIR'!$C$13)*('Ejercicio 3 - TIR'!$E$13-'Ejercicio 3 - TIR'!$D$13)*(1-B142)))</f>
        <v>78084.8336713325</v>
      </c>
      <c r="D142" s="17">
        <f ca="1" t="shared" si="1064"/>
        <v>0.153905878837591</v>
      </c>
      <c r="E142" s="18">
        <f ca="1">IF(D142&lt;=('Ejercicio 3 - TIR'!$D$14-'Ejercicio 3 - TIR'!$C$14)/('Ejercicio 3 - TIR'!$E$14-'Ejercicio 3 - TIR'!$C$14),'Ejercicio 3 - TIR'!$C$14+SQRT(('Ejercicio 3 - TIR'!$E$14-'Ejercicio 3 - TIR'!$C$14)*('Ejercicio 3 - TIR'!$D$14-'Ejercicio 3 - TIR'!$C$14)*D142),'Ejercicio 3 - TIR'!$E$14-SQRT(('Ejercicio 3 - TIR'!$E$14-'Ejercicio 3 - TIR'!$C$14)*('Ejercicio 3 - TIR'!$E$14-'Ejercicio 3 - TIR'!$D$14)*(1-D142)))</f>
        <v>28397.4903845073</v>
      </c>
      <c r="F142" s="17">
        <f ca="1" t="shared" si="1064"/>
        <v>0.892295991408429</v>
      </c>
      <c r="G142" s="18">
        <f ca="1">IF(F142&lt;=('Ejercicio 3 - TIR'!$D$18-'Ejercicio 3 - TIR'!$C$18)/('Ejercicio 3 - TIR'!$E$18-'Ejercicio 3 - TIR'!$C$18),'Ejercicio 3 - TIR'!$C$18+SQRT(('Ejercicio 3 - TIR'!$E$18-'Ejercicio 3 - TIR'!$C$18)*('Ejercicio 3 - TIR'!$D$18-'Ejercicio 3 - TIR'!$C$18)*F142),'Ejercicio 3 - TIR'!$E$18-SQRT(('Ejercicio 3 - TIR'!$E$18-'Ejercicio 3 - TIR'!$C$18)*('Ejercicio 3 - TIR'!$E$18-'Ejercicio 3 - TIR'!$D$18)*(1-F142)))</f>
        <v>42157.8528109248</v>
      </c>
      <c r="H142" s="17">
        <f ca="1" t="shared" ref="H142:L142" si="1065">RAND()</f>
        <v>0.0503276767931298</v>
      </c>
      <c r="I142" s="18">
        <f ca="1">IF(H142&lt;=('Ejercicio 3 - TIR'!$D$18-'Ejercicio 3 - TIR'!$C$18)/('Ejercicio 3 - TIR'!$E$18-'Ejercicio 3 - TIR'!$C$18),'Ejercicio 3 - TIR'!$C$18+SQRT(('Ejercicio 3 - TIR'!$E$18-'Ejercicio 3 - TIR'!$C$18)*('Ejercicio 3 - TIR'!$D$18-'Ejercicio 3 - TIR'!$C$18)*H142),'Ejercicio 3 - TIR'!$E$18-SQRT(('Ejercicio 3 - TIR'!$E$18-'Ejercicio 3 - TIR'!$C$18)*('Ejercicio 3 - TIR'!$E$18-'Ejercicio 3 - TIR'!$D$18)*(1-H142)))</f>
        <v>32747.5719315369</v>
      </c>
      <c r="J142" s="17">
        <f ca="1" t="shared" si="1065"/>
        <v>0.880255468329971</v>
      </c>
      <c r="K142" s="18">
        <f ca="1">IF(J142&lt;=('Ejercicio 3 - TIR'!$D$18-'Ejercicio 3 - TIR'!$C$18)/('Ejercicio 3 - TIR'!$E$18-'Ejercicio 3 - TIR'!$C$18),'Ejercicio 3 - TIR'!$C$18+SQRT(('Ejercicio 3 - TIR'!$E$18-'Ejercicio 3 - TIR'!$C$18)*('Ejercicio 3 - TIR'!$D$18-'Ejercicio 3 - TIR'!$C$18)*J142),'Ejercicio 3 - TIR'!$E$18-SQRT(('Ejercicio 3 - TIR'!$E$18-'Ejercicio 3 - TIR'!$C$18)*('Ejercicio 3 - TIR'!$E$18-'Ejercicio 3 - TIR'!$D$18)*(1-J142)))</f>
        <v>42003.1950555213</v>
      </c>
      <c r="L142" s="17">
        <f ca="1" t="shared" si="1065"/>
        <v>0.375630117352114</v>
      </c>
      <c r="M142" s="18">
        <f ca="1">IF(L142&lt;=('Ejercicio 3 - TIR'!$D$18-'Ejercicio 3 - TIR'!$C$18)/('Ejercicio 3 - TIR'!$E$18-'Ejercicio 3 - TIR'!$C$18),'Ejercicio 3 - TIR'!$C$18+SQRT(('Ejercicio 3 - TIR'!$E$18-'Ejercicio 3 - TIR'!$C$18)*('Ejercicio 3 - TIR'!$D$18-'Ejercicio 3 - TIR'!$C$18)*L142),'Ejercicio 3 - TIR'!$E$18-SQRT(('Ejercicio 3 - TIR'!$E$18-'Ejercicio 3 - TIR'!$C$18)*('Ejercicio 3 - TIR'!$E$18-'Ejercicio 3 - TIR'!$D$18)*(1-L142)))</f>
        <v>37506.2985287568</v>
      </c>
      <c r="N142" s="17">
        <f ca="1" t="shared" ref="N142:R142" si="1066">RAND()</f>
        <v>0.589727319092125</v>
      </c>
      <c r="O142" s="18">
        <f ca="1">IF(N142&lt;=('Ejercicio 3 - TIR'!$D$18-'Ejercicio 3 - TIR'!$C$18)/('Ejercicio 3 - TIR'!$E$18-'Ejercicio 3 - TIR'!$C$18),'Ejercicio 3 - TIR'!$C$18+SQRT(('Ejercicio 3 - TIR'!$E$18-'Ejercicio 3 - TIR'!$C$18)*('Ejercicio 3 - TIR'!$D$18-'Ejercicio 3 - TIR'!$C$18)*N142),'Ejercicio 3 - TIR'!$E$18-SQRT(('Ejercicio 3 - TIR'!$E$18-'Ejercicio 3 - TIR'!$C$18)*('Ejercicio 3 - TIR'!$E$18-'Ejercicio 3 - TIR'!$D$18)*(1-N142)))</f>
        <v>39405.2696858633</v>
      </c>
      <c r="P142" s="17">
        <f ca="1" t="shared" si="1066"/>
        <v>0.621969495666633</v>
      </c>
      <c r="Q142" s="19">
        <f ca="1">IF(P142&lt;=('Ejercicio 3 - TIR'!$D$22-'Ejercicio 3 - TIR'!$C$22)/('Ejercicio 3 - TIR'!$E$22-'Ejercicio 3 - TIR'!$C$22),'Ejercicio 3 - TIR'!$C$22+SQRT(('Ejercicio 3 - TIR'!$E$22-'Ejercicio 3 - TIR'!$C$22)*('Ejercicio 3 - TIR'!$D$22-'Ejercicio 3 - TIR'!$C$22)*P142),'Ejercicio 3 - TIR'!$E$22-SQRT(('Ejercicio 3 - TIR'!$E$22-'Ejercicio 3 - TIR'!$C$22)*('Ejercicio 3 - TIR'!$E$22-'Ejercicio 3 - TIR'!$D$22)*(1-P142)))</f>
        <v>0.153914469378599</v>
      </c>
      <c r="R142" s="17">
        <f ca="1" t="shared" si="1066"/>
        <v>0.614862666530475</v>
      </c>
      <c r="S142" s="19">
        <f ca="1">IF(R142&lt;=('Ejercicio 3 - TIR'!$D$23-'Ejercicio 3 - TIR'!$C$23)/('Ejercicio 3 - TIR'!$E$23-'Ejercicio 3 - TIR'!$C$23),'Ejercicio 3 - TIR'!$C$23+SQRT(('Ejercicio 3 - TIR'!$E$23-'Ejercicio 3 - TIR'!$C$23)*('Ejercicio 3 - TIR'!$D$23-'Ejercicio 3 - TIR'!$C$23)*R142),'Ejercicio 3 - TIR'!$E$23-SQRT(('Ejercicio 3 - TIR'!$E$23-'Ejercicio 3 - TIR'!$C$23)*('Ejercicio 3 - TIR'!$E$23-'Ejercicio 3 - TIR'!$D$23)*(1-R142)))</f>
        <v>0.153670412076047</v>
      </c>
      <c r="T142" s="17">
        <f ca="1" t="shared" ref="T142:X142" si="1067">RAND()</f>
        <v>0.772148179693088</v>
      </c>
      <c r="U142" s="19">
        <f ca="1">IF(T142&lt;=('Ejercicio 3 - TIR'!$D$24-'Ejercicio 3 - TIR'!$C$24)/('Ejercicio 3 - TIR'!$E$24-'Ejercicio 3 - TIR'!$C$24),'Ejercicio 3 - TIR'!$C$24+SQRT(('Ejercicio 3 - TIR'!$E$24-'Ejercicio 3 - TIR'!$C$24)*('Ejercicio 3 - TIR'!$D$24-'Ejercicio 3 - TIR'!$C$24)*T142),'Ejercicio 3 - TIR'!$E$24-SQRT(('Ejercicio 3 - TIR'!$E$24-'Ejercicio 3 - TIR'!$C$24)*('Ejercicio 3 - TIR'!$E$24-'Ejercicio 3 - TIR'!$D$24)*(1-T142)))</f>
        <v>0.194741633131587</v>
      </c>
      <c r="V142" s="17">
        <f ca="1" t="shared" si="1067"/>
        <v>0.446466929426174</v>
      </c>
      <c r="W142" s="19">
        <f ca="1">IF(V142&lt;=('Ejercicio 3 - TIR'!$D$25-'Ejercicio 3 - TIR'!$C$25)/('Ejercicio 3 - TIR'!$E$25-'Ejercicio 3 - TIR'!$C$25),'Ejercicio 3 - TIR'!$C$25+SQRT(('Ejercicio 3 - TIR'!$E$25-'Ejercicio 3 - TIR'!$C$25)*('Ejercicio 3 - TIR'!$D$25-'Ejercicio 3 - TIR'!$C$25)*V142),'Ejercicio 3 - TIR'!$E$25-SQRT(('Ejercicio 3 - TIR'!$E$25-'Ejercicio 3 - TIR'!$C$25)*('Ejercicio 3 - TIR'!$E$25-'Ejercicio 3 - TIR'!$D$25)*(1-V142)))</f>
        <v>0.205984482883778</v>
      </c>
      <c r="X142" s="17">
        <f ca="1" t="shared" si="1067"/>
        <v>0.309685237861142</v>
      </c>
      <c r="Y142" s="19">
        <f ca="1">IF(X142&lt;=('Ejercicio 3 - TIR'!$D$26-'Ejercicio 3 - TIR'!$C$26)/('Ejercicio 3 - TIR'!$E$26-'Ejercicio 3 - TIR'!$C$26),'Ejercicio 3 - TIR'!$C$26+SQRT(('Ejercicio 3 - TIR'!$E$26-'Ejercicio 3 - TIR'!$C$26)*('Ejercicio 3 - TIR'!$D$26-'Ejercicio 3 - TIR'!$C$26)*X142),'Ejercicio 3 - TIR'!$E$26-SQRT(('Ejercicio 3 - TIR'!$E$26-'Ejercicio 3 - TIR'!$C$26)*('Ejercicio 3 - TIR'!$E$26-'Ejercicio 3 - TIR'!$D$26)*(1-X142)))</f>
        <v>0.218916260861755</v>
      </c>
      <c r="Z142" s="17">
        <f ca="1" t="shared" si="956"/>
        <v>1.1539144693786</v>
      </c>
      <c r="AA142" s="17">
        <f ca="1" t="shared" si="957"/>
        <v>1.33123698138852</v>
      </c>
      <c r="AB142" s="17">
        <f ca="1" t="shared" si="958"/>
        <v>1.59048424522929</v>
      </c>
      <c r="AC142" s="17">
        <f ca="1" t="shared" si="959"/>
        <v>1.91809932001764</v>
      </c>
      <c r="AD142" s="17">
        <f ca="1" t="shared" si="960"/>
        <v>2.33800245111737</v>
      </c>
      <c r="AE142" s="16">
        <f ca="1" t="shared" si="961"/>
        <v>4370.7846642153</v>
      </c>
      <c r="AF142" s="16">
        <f ca="1" t="shared" si="962"/>
        <v>5042.44494466093</v>
      </c>
      <c r="AG142" s="16">
        <f ca="1" t="shared" si="963"/>
        <v>6024.41890816031</v>
      </c>
      <c r="AH142" s="16">
        <f ca="1" t="shared" si="964"/>
        <v>7265.35572163297</v>
      </c>
      <c r="AI142" s="16">
        <f ca="1" t="shared" si="965"/>
        <v>8855.86023004342</v>
      </c>
      <c r="AJ142" s="18">
        <f ca="1" t="shared" si="966"/>
        <v>48646.5563564594</v>
      </c>
      <c r="AK142" s="18">
        <f ca="1" t="shared" si="967"/>
        <v>43594.7788059427</v>
      </c>
      <c r="AL142" s="18">
        <f ca="1" t="shared" si="968"/>
        <v>66805.4199850992</v>
      </c>
      <c r="AM142" s="18">
        <f ca="1" t="shared" si="969"/>
        <v>71940.805704387</v>
      </c>
      <c r="AN142" s="18">
        <f ca="1" t="shared" si="970"/>
        <v>92129.6171124895</v>
      </c>
      <c r="AO142" s="18">
        <f ca="1">C142/'Ejercicio 3 - TIR'!$D$7</f>
        <v>15616.9667342665</v>
      </c>
      <c r="AP142" s="18">
        <f ca="1" t="shared" si="971"/>
        <v>33029.5896221929</v>
      </c>
      <c r="AQ142" s="18">
        <f ca="1" t="shared" si="972"/>
        <v>27977.8120716762</v>
      </c>
      <c r="AR142" s="18">
        <f ca="1" t="shared" si="973"/>
        <v>51188.4532508327</v>
      </c>
      <c r="AS142" s="18">
        <f ca="1" t="shared" si="974"/>
        <v>56323.8389701205</v>
      </c>
      <c r="AT142" s="18">
        <f ca="1" t="shared" si="975"/>
        <v>76512.650378223</v>
      </c>
      <c r="AU142" s="18">
        <f ca="1">AP142*'Ejercicio 3 - TIR'!$D$5</f>
        <v>16514.7948110964</v>
      </c>
      <c r="AV142" s="18">
        <f ca="1">AQ142*'Ejercicio 3 - TIR'!$D$5</f>
        <v>13988.9060358381</v>
      </c>
      <c r="AW142" s="18">
        <f ca="1">AR142*'Ejercicio 3 - TIR'!$D$5</f>
        <v>25594.2266254164</v>
      </c>
      <c r="AX142" s="18">
        <f ca="1">AS142*'Ejercicio 3 - TIR'!$D$5</f>
        <v>28161.9194850603</v>
      </c>
      <c r="AY142" s="18">
        <f ca="1">AT142*'Ejercicio 3 - TIR'!$D$5</f>
        <v>38256.3251891115</v>
      </c>
      <c r="AZ142" s="18">
        <f ca="1" t="shared" ref="AZ142:BD142" si="1068">AJ142-AU142-AE142</f>
        <v>27760.9768811477</v>
      </c>
      <c r="BA142" s="18">
        <f ca="1" t="shared" si="1068"/>
        <v>24563.4278254437</v>
      </c>
      <c r="BB142" s="18">
        <f ca="1" t="shared" si="1068"/>
        <v>35186.7744515226</v>
      </c>
      <c r="BC142" s="18">
        <f ca="1" t="shared" si="1068"/>
        <v>36513.5304976938</v>
      </c>
      <c r="BD142" s="18">
        <f ca="1" t="shared" si="1068"/>
        <v>45017.4316933346</v>
      </c>
      <c r="BE142" s="18">
        <f ca="1" t="shared" ref="BE142:BI142" si="1069">AZ142/Z142</f>
        <v>24058.0888946625</v>
      </c>
      <c r="BF142" s="18">
        <f ca="1" t="shared" si="1069"/>
        <v>18451.5816258524</v>
      </c>
      <c r="BG142" s="18">
        <f ca="1" t="shared" si="1069"/>
        <v>22123.3090218067</v>
      </c>
      <c r="BH142" s="18">
        <f ca="1" t="shared" si="1069"/>
        <v>19036.3085564089</v>
      </c>
      <c r="BI142" s="18">
        <f ca="1" t="shared" si="1069"/>
        <v>19254.6554738725</v>
      </c>
      <c r="BJ142" s="18">
        <f ca="1" t="shared" si="978"/>
        <v>66393.4021245601</v>
      </c>
      <c r="BK142" s="18">
        <f ca="1" t="shared" si="979"/>
        <v>36512.5065037336</v>
      </c>
      <c r="BL142" s="18">
        <f ca="1" t="shared" si="980"/>
        <v>102905.908628294</v>
      </c>
      <c r="BM142" s="18">
        <f ca="1">BK142*'Ejercicio 3 - TIR'!$D$5</f>
        <v>18256.2532518668</v>
      </c>
      <c r="BN142" s="18">
        <f ca="1" t="shared" si="981"/>
        <v>84649.6553764269</v>
      </c>
      <c r="BO142" s="18">
        <f ca="1" t="shared" si="982"/>
        <v>36205.9737516405</v>
      </c>
      <c r="BP142" s="18">
        <f ca="1" t="shared" si="983"/>
        <v>-106482.32405584</v>
      </c>
      <c r="BQ142" s="18">
        <f ca="1" t="shared" ref="BQ142:BT142" si="1070">BE142</f>
        <v>24058.0888946625</v>
      </c>
      <c r="BR142" s="18">
        <f ca="1" t="shared" si="1070"/>
        <v>18451.5816258524</v>
      </c>
      <c r="BS142" s="18">
        <f ca="1" t="shared" si="1070"/>
        <v>22123.3090218067</v>
      </c>
      <c r="BT142" s="18">
        <f ca="1" t="shared" si="1070"/>
        <v>19036.3085564089</v>
      </c>
      <c r="BU142" s="18">
        <f ca="1" t="shared" si="985"/>
        <v>55460.6292255131</v>
      </c>
      <c r="BV142" s="20">
        <f ca="1" t="shared" si="986"/>
        <v>8.28251760507117</v>
      </c>
    </row>
    <row r="143" ht="15" customHeight="1" spans="1:74">
      <c r="A143" s="16">
        <v>142</v>
      </c>
      <c r="B143" s="17">
        <f ca="1" t="shared" ref="B143:F143" si="1071">RAND()</f>
        <v>0.684433278447328</v>
      </c>
      <c r="C143" s="18">
        <f ca="1">IF(B143&lt;=('Ejercicio 3 - TIR'!$D$13-'Ejercicio 3 - TIR'!$C$13)/('Ejercicio 3 - TIR'!$E$13-'Ejercicio 3 - TIR'!$C$13),'Ejercicio 3 - TIR'!$C$13+SQRT(('Ejercicio 3 - TIR'!$E$13-'Ejercicio 3 - TIR'!$C$13)*('Ejercicio 3 - TIR'!$D$13-'Ejercicio 3 - TIR'!$C$13)*B143),'Ejercicio 3 - TIR'!$E$13-SQRT(('Ejercicio 3 - TIR'!$E$13-'Ejercicio 3 - TIR'!$C$13)*('Ejercicio 3 - TIR'!$E$13-'Ejercicio 3 - TIR'!$D$13)*(1-B143)))</f>
        <v>80540.2963572616</v>
      </c>
      <c r="D143" s="17">
        <f ca="1" t="shared" si="1071"/>
        <v>0.597815518549661</v>
      </c>
      <c r="E143" s="18">
        <f ca="1">IF(D143&lt;=('Ejercicio 3 - TIR'!$D$14-'Ejercicio 3 - TIR'!$C$14)/('Ejercicio 3 - TIR'!$E$14-'Ejercicio 3 - TIR'!$C$14),'Ejercicio 3 - TIR'!$C$14+SQRT(('Ejercicio 3 - TIR'!$E$14-'Ejercicio 3 - TIR'!$C$14)*('Ejercicio 3 - TIR'!$D$14-'Ejercicio 3 - TIR'!$C$14)*D143),'Ejercicio 3 - TIR'!$E$14-SQRT(('Ejercicio 3 - TIR'!$E$14-'Ejercicio 3 - TIR'!$C$14)*('Ejercicio 3 - TIR'!$E$14-'Ejercicio 3 - TIR'!$D$14)*(1-D143)))</f>
        <v>32232.9109559919</v>
      </c>
      <c r="F143" s="17">
        <f ca="1" t="shared" si="1071"/>
        <v>0.68240534470285</v>
      </c>
      <c r="G143" s="18">
        <f ca="1">IF(F143&lt;=('Ejercicio 3 - TIR'!$D$18-'Ejercicio 3 - TIR'!$C$18)/('Ejercicio 3 - TIR'!$E$18-'Ejercicio 3 - TIR'!$C$18),'Ejercicio 3 - TIR'!$C$18+SQRT(('Ejercicio 3 - TIR'!$E$18-'Ejercicio 3 - TIR'!$C$18)*('Ejercicio 3 - TIR'!$D$18-'Ejercicio 3 - TIR'!$C$18)*F143),'Ejercicio 3 - TIR'!$E$18-SQRT(('Ejercicio 3 - TIR'!$E$18-'Ejercicio 3 - TIR'!$C$18)*('Ejercicio 3 - TIR'!$E$18-'Ejercicio 3 - TIR'!$D$18)*(1-F143)))</f>
        <v>40119.4673295545</v>
      </c>
      <c r="H143" s="17">
        <f ca="1" t="shared" ref="H143:L143" si="1072">RAND()</f>
        <v>0.404271771951852</v>
      </c>
      <c r="I143" s="18">
        <f ca="1">IF(H143&lt;=('Ejercicio 3 - TIR'!$D$18-'Ejercicio 3 - TIR'!$C$18)/('Ejercicio 3 - TIR'!$E$18-'Ejercicio 3 - TIR'!$C$18),'Ejercicio 3 - TIR'!$C$18+SQRT(('Ejercicio 3 - TIR'!$E$18-'Ejercicio 3 - TIR'!$C$18)*('Ejercicio 3 - TIR'!$D$18-'Ejercicio 3 - TIR'!$C$18)*H143),'Ejercicio 3 - TIR'!$E$18-SQRT(('Ejercicio 3 - TIR'!$E$18-'Ejercicio 3 - TIR'!$C$18)*('Ejercicio 3 - TIR'!$E$18-'Ejercicio 3 - TIR'!$D$18)*(1-H143)))</f>
        <v>37787.2181035835</v>
      </c>
      <c r="J143" s="17">
        <f ca="1" t="shared" si="1072"/>
        <v>0.0707551744386472</v>
      </c>
      <c r="K143" s="18">
        <f ca="1">IF(J143&lt;=('Ejercicio 3 - TIR'!$D$18-'Ejercicio 3 - TIR'!$C$18)/('Ejercicio 3 - TIR'!$E$18-'Ejercicio 3 - TIR'!$C$18),'Ejercicio 3 - TIR'!$C$18+SQRT(('Ejercicio 3 - TIR'!$E$18-'Ejercicio 3 - TIR'!$C$18)*('Ejercicio 3 - TIR'!$D$18-'Ejercicio 3 - TIR'!$C$18)*J143),'Ejercicio 3 - TIR'!$E$18-SQRT(('Ejercicio 3 - TIR'!$E$18-'Ejercicio 3 - TIR'!$C$18)*('Ejercicio 3 - TIR'!$E$18-'Ejercicio 3 - TIR'!$D$18)*(1-J143)))</f>
        <v>33257.8023521689</v>
      </c>
      <c r="L143" s="17">
        <f ca="1" t="shared" si="1072"/>
        <v>0.724079788347299</v>
      </c>
      <c r="M143" s="18">
        <f ca="1">IF(L143&lt;=('Ejercicio 3 - TIR'!$D$18-'Ejercicio 3 - TIR'!$C$18)/('Ejercicio 3 - TIR'!$E$18-'Ejercicio 3 - TIR'!$C$18),'Ejercicio 3 - TIR'!$C$18+SQRT(('Ejercicio 3 - TIR'!$E$18-'Ejercicio 3 - TIR'!$C$18)*('Ejercicio 3 - TIR'!$D$18-'Ejercicio 3 - TIR'!$C$18)*L143),'Ejercicio 3 - TIR'!$E$18-SQRT(('Ejercicio 3 - TIR'!$E$18-'Ejercicio 3 - TIR'!$C$18)*('Ejercicio 3 - TIR'!$E$18-'Ejercicio 3 - TIR'!$D$18)*(1-L143)))</f>
        <v>40450.9324170823</v>
      </c>
      <c r="N143" s="17">
        <f ca="1" t="shared" ref="N143:R143" si="1073">RAND()</f>
        <v>0.263745052107434</v>
      </c>
      <c r="O143" s="18">
        <f ca="1">IF(N143&lt;=('Ejercicio 3 - TIR'!$D$18-'Ejercicio 3 - TIR'!$C$18)/('Ejercicio 3 - TIR'!$E$18-'Ejercicio 3 - TIR'!$C$18),'Ejercicio 3 - TIR'!$C$18+SQRT(('Ejercicio 3 - TIR'!$E$18-'Ejercicio 3 - TIR'!$C$18)*('Ejercicio 3 - TIR'!$D$18-'Ejercicio 3 - TIR'!$C$18)*N143),'Ejercicio 3 - TIR'!$E$18-SQRT(('Ejercicio 3 - TIR'!$E$18-'Ejercicio 3 - TIR'!$C$18)*('Ejercicio 3 - TIR'!$E$18-'Ejercicio 3 - TIR'!$D$18)*(1-N143)))</f>
        <v>36289.8138141057</v>
      </c>
      <c r="P143" s="17">
        <f ca="1" t="shared" si="1073"/>
        <v>0.787286065277194</v>
      </c>
      <c r="Q143" s="19">
        <f ca="1">IF(P143&lt;=('Ejercicio 3 - TIR'!$D$22-'Ejercicio 3 - TIR'!$C$22)/('Ejercicio 3 - TIR'!$E$22-'Ejercicio 3 - TIR'!$C$22),'Ejercicio 3 - TIR'!$C$22+SQRT(('Ejercicio 3 - TIR'!$E$22-'Ejercicio 3 - TIR'!$C$22)*('Ejercicio 3 - TIR'!$D$22-'Ejercicio 3 - TIR'!$C$22)*P143),'Ejercicio 3 - TIR'!$E$22-SQRT(('Ejercicio 3 - TIR'!$E$22-'Ejercicio 3 - TIR'!$C$22)*('Ejercicio 3 - TIR'!$E$22-'Ejercicio 3 - TIR'!$D$22)*(1-P143)))</f>
        <v>0.160432550434432</v>
      </c>
      <c r="R143" s="17">
        <f ca="1" t="shared" si="1073"/>
        <v>0.00807984756951186</v>
      </c>
      <c r="S143" s="19">
        <f ca="1">IF(R143&lt;=('Ejercicio 3 - TIR'!$D$23-'Ejercicio 3 - TIR'!$C$23)/('Ejercicio 3 - TIR'!$E$23-'Ejercicio 3 - TIR'!$C$23),'Ejercicio 3 - TIR'!$C$23+SQRT(('Ejercicio 3 - TIR'!$E$23-'Ejercicio 3 - TIR'!$C$23)*('Ejercicio 3 - TIR'!$D$23-'Ejercicio 3 - TIR'!$C$23)*R143),'Ejercicio 3 - TIR'!$E$23-SQRT(('Ejercicio 3 - TIR'!$E$23-'Ejercicio 3 - TIR'!$C$23)*('Ejercicio 3 - TIR'!$E$23-'Ejercicio 3 - TIR'!$D$23)*(1-R143)))</f>
        <v>0.123813623686879</v>
      </c>
      <c r="T143" s="17">
        <f ca="1" t="shared" ref="T143:X143" si="1074">RAND()</f>
        <v>0.146911390751432</v>
      </c>
      <c r="U143" s="19">
        <f ca="1">IF(T143&lt;=('Ejercicio 3 - TIR'!$D$24-'Ejercicio 3 - TIR'!$C$24)/('Ejercicio 3 - TIR'!$E$24-'Ejercicio 3 - TIR'!$C$24),'Ejercicio 3 - TIR'!$C$24+SQRT(('Ejercicio 3 - TIR'!$E$24-'Ejercicio 3 - TIR'!$C$24)*('Ejercicio 3 - TIR'!$D$24-'Ejercicio 3 - TIR'!$C$24)*T143),'Ejercicio 3 - TIR'!$E$24-SQRT(('Ejercicio 3 - TIR'!$E$24-'Ejercicio 3 - TIR'!$C$24)*('Ejercicio 3 - TIR'!$E$24-'Ejercicio 3 - TIR'!$D$24)*(1-T143)))</f>
        <v>0.16756456434353</v>
      </c>
      <c r="V143" s="17">
        <f ca="1" t="shared" si="1074"/>
        <v>0.468770747414438</v>
      </c>
      <c r="W143" s="19">
        <f ca="1">IF(V143&lt;=('Ejercicio 3 - TIR'!$D$25-'Ejercicio 3 - TIR'!$C$25)/('Ejercicio 3 - TIR'!$E$25-'Ejercicio 3 - TIR'!$C$25),'Ejercicio 3 - TIR'!$C$25+SQRT(('Ejercicio 3 - TIR'!$E$25-'Ejercicio 3 - TIR'!$C$25)*('Ejercicio 3 - TIR'!$D$25-'Ejercicio 3 - TIR'!$C$25)*V143),'Ejercicio 3 - TIR'!$E$25-SQRT(('Ejercicio 3 - TIR'!$E$25-'Ejercicio 3 - TIR'!$C$25)*('Ejercicio 3 - TIR'!$E$25-'Ejercicio 3 - TIR'!$D$25)*(1-V143)))</f>
        <v>0.206880371244067</v>
      </c>
      <c r="X143" s="17">
        <f ca="1" t="shared" si="1074"/>
        <v>0.030185993404769</v>
      </c>
      <c r="Y143" s="19">
        <f ca="1">IF(X143&lt;=('Ejercicio 3 - TIR'!$D$26-'Ejercicio 3 - TIR'!$C$26)/('Ejercicio 3 - TIR'!$E$26-'Ejercicio 3 - TIR'!$C$26),'Ejercicio 3 - TIR'!$C$26+SQRT(('Ejercicio 3 - TIR'!$E$26-'Ejercicio 3 - TIR'!$C$26)*('Ejercicio 3 - TIR'!$D$26-'Ejercicio 3 - TIR'!$C$26)*X143),'Ejercicio 3 - TIR'!$E$26-SQRT(('Ejercicio 3 - TIR'!$E$26-'Ejercicio 3 - TIR'!$C$26)*('Ejercicio 3 - TIR'!$E$26-'Ejercicio 3 - TIR'!$D$26)*(1-X143)))</f>
        <v>0.19902785590231</v>
      </c>
      <c r="Z143" s="17">
        <f ca="1" t="shared" si="956"/>
        <v>1.16043255043443</v>
      </c>
      <c r="AA143" s="17">
        <f ca="1" t="shared" si="957"/>
        <v>1.30410990954793</v>
      </c>
      <c r="AB143" s="17">
        <f ca="1" t="shared" si="958"/>
        <v>1.5226325183974</v>
      </c>
      <c r="AC143" s="17">
        <f ca="1" t="shared" si="959"/>
        <v>1.83763529907175</v>
      </c>
      <c r="AD143" s="17">
        <f ca="1" t="shared" si="960"/>
        <v>2.2033759125764</v>
      </c>
      <c r="AE143" s="16">
        <f ca="1" t="shared" si="961"/>
        <v>5171.20811259572</v>
      </c>
      <c r="AF143" s="16">
        <f ca="1" t="shared" si="962"/>
        <v>5811.47412785518</v>
      </c>
      <c r="AG143" s="16">
        <f ca="1" t="shared" si="963"/>
        <v>6785.27125828293</v>
      </c>
      <c r="AH143" s="16">
        <f ca="1" t="shared" si="964"/>
        <v>8189.0106951882</v>
      </c>
      <c r="AI143" s="16">
        <f ca="1" t="shared" si="965"/>
        <v>9818.8519358126</v>
      </c>
      <c r="AJ143" s="18">
        <f ca="1" t="shared" si="966"/>
        <v>46555.9357953058</v>
      </c>
      <c r="AK143" s="18">
        <f ca="1" t="shared" si="967"/>
        <v>49278.6855831319</v>
      </c>
      <c r="AL143" s="18">
        <f ca="1" t="shared" si="968"/>
        <v>50639.411351846</v>
      </c>
      <c r="AM143" s="18">
        <f ca="1" t="shared" si="969"/>
        <v>74334.0612899961</v>
      </c>
      <c r="AN143" s="18">
        <f ca="1" t="shared" si="970"/>
        <v>79960.1016298828</v>
      </c>
      <c r="AO143" s="18">
        <f ca="1">C143/'Ejercicio 3 - TIR'!$D$7</f>
        <v>16108.0592714523</v>
      </c>
      <c r="AP143" s="18">
        <f ca="1" t="shared" si="971"/>
        <v>30447.8765238534</v>
      </c>
      <c r="AQ143" s="18">
        <f ca="1" t="shared" si="972"/>
        <v>33170.6263116796</v>
      </c>
      <c r="AR143" s="18">
        <f ca="1" t="shared" si="973"/>
        <v>34531.3520803937</v>
      </c>
      <c r="AS143" s="18">
        <f ca="1" t="shared" si="974"/>
        <v>58226.0020185438</v>
      </c>
      <c r="AT143" s="18">
        <f ca="1" t="shared" si="975"/>
        <v>63852.0423584305</v>
      </c>
      <c r="AU143" s="18">
        <f ca="1">AP143*'Ejercicio 3 - TIR'!$D$5</f>
        <v>15223.9382619267</v>
      </c>
      <c r="AV143" s="18">
        <f ca="1">AQ143*'Ejercicio 3 - TIR'!$D$5</f>
        <v>16585.3131558398</v>
      </c>
      <c r="AW143" s="18">
        <f ca="1">AR143*'Ejercicio 3 - TIR'!$D$5</f>
        <v>17265.6760401968</v>
      </c>
      <c r="AX143" s="18">
        <f ca="1">AS143*'Ejercicio 3 - TIR'!$D$5</f>
        <v>29113.0010092719</v>
      </c>
      <c r="AY143" s="18">
        <f ca="1">AT143*'Ejercicio 3 - TIR'!$D$5</f>
        <v>31926.0211792152</v>
      </c>
      <c r="AZ143" s="18">
        <f ca="1" t="shared" ref="AZ143:BD143" si="1075">AJ143-AU143-AE143</f>
        <v>26160.7894207833</v>
      </c>
      <c r="BA143" s="18">
        <f ca="1" t="shared" si="1075"/>
        <v>26881.898299437</v>
      </c>
      <c r="BB143" s="18">
        <f ca="1" t="shared" si="1075"/>
        <v>26588.4640533662</v>
      </c>
      <c r="BC143" s="18">
        <f ca="1" t="shared" si="1075"/>
        <v>37032.049585536</v>
      </c>
      <c r="BD143" s="18">
        <f ca="1" t="shared" si="1075"/>
        <v>38215.2285148549</v>
      </c>
      <c r="BE143" s="18">
        <f ca="1" t="shared" ref="BE143:BI143" si="1076">AZ143/Z143</f>
        <v>22543.9982797703</v>
      </c>
      <c r="BF143" s="18">
        <f ca="1" t="shared" si="1076"/>
        <v>20613.2152686085</v>
      </c>
      <c r="BG143" s="18">
        <f ca="1" t="shared" si="1076"/>
        <v>17462.1674843455</v>
      </c>
      <c r="BH143" s="18">
        <f ca="1" t="shared" si="1076"/>
        <v>20152.0125371134</v>
      </c>
      <c r="BI143" s="18">
        <f ca="1" t="shared" si="1076"/>
        <v>17343.9440345747</v>
      </c>
      <c r="BJ143" s="18">
        <f ca="1" t="shared" si="978"/>
        <v>71021.2195926524</v>
      </c>
      <c r="BK143" s="18">
        <f ca="1" t="shared" si="979"/>
        <v>35492.109797071</v>
      </c>
      <c r="BL143" s="18">
        <f ca="1" t="shared" si="980"/>
        <v>106513.329389723</v>
      </c>
      <c r="BM143" s="18">
        <f ca="1">BK143*'Ejercicio 3 - TIR'!$D$5</f>
        <v>17746.0548985355</v>
      </c>
      <c r="BN143" s="18">
        <f ca="1" t="shared" si="981"/>
        <v>88767.2744911879</v>
      </c>
      <c r="BO143" s="18">
        <f ca="1" t="shared" si="982"/>
        <v>40286.940591718</v>
      </c>
      <c r="BP143" s="18">
        <f ca="1" t="shared" si="983"/>
        <v>-112773.207313253</v>
      </c>
      <c r="BQ143" s="18">
        <f ca="1" t="shared" ref="BQ143:BT143" si="1077">BE143</f>
        <v>22543.9982797703</v>
      </c>
      <c r="BR143" s="18">
        <f ca="1" t="shared" si="1077"/>
        <v>20613.2152686085</v>
      </c>
      <c r="BS143" s="18">
        <f ca="1" t="shared" si="1077"/>
        <v>17462.1674843455</v>
      </c>
      <c r="BT143" s="18">
        <f ca="1" t="shared" si="1077"/>
        <v>20152.0125371134</v>
      </c>
      <c r="BU143" s="18">
        <f ca="1" t="shared" si="985"/>
        <v>57630.8846262927</v>
      </c>
      <c r="BV143" s="20">
        <f ca="1" t="shared" si="986"/>
        <v>6.14776587549566</v>
      </c>
    </row>
    <row r="144" ht="15" customHeight="1" spans="1:74">
      <c r="A144" s="16">
        <v>143</v>
      </c>
      <c r="B144" s="17">
        <f ca="1" t="shared" ref="B144:F144" si="1078">RAND()</f>
        <v>0.0880150250556493</v>
      </c>
      <c r="C144" s="18">
        <f ca="1">IF(B144&lt;=('Ejercicio 3 - TIR'!$D$13-'Ejercicio 3 - TIR'!$C$13)/('Ejercicio 3 - TIR'!$E$13-'Ejercicio 3 - TIR'!$C$13),'Ejercicio 3 - TIR'!$C$13+SQRT(('Ejercicio 3 - TIR'!$E$13-'Ejercicio 3 - TIR'!$C$13)*('Ejercicio 3 - TIR'!$D$13-'Ejercicio 3 - TIR'!$C$13)*B144),'Ejercicio 3 - TIR'!$E$13-SQRT(('Ejercicio 3 - TIR'!$E$13-'Ejercicio 3 - TIR'!$C$13)*('Ejercicio 3 - TIR'!$E$13-'Ejercicio 3 - TIR'!$D$13)*(1-B144)))</f>
        <v>65933.4652625814</v>
      </c>
      <c r="D144" s="17">
        <f ca="1" t="shared" si="1078"/>
        <v>0.0246906801812643</v>
      </c>
      <c r="E144" s="18">
        <f ca="1">IF(D144&lt;=('Ejercicio 3 - TIR'!$D$14-'Ejercicio 3 - TIR'!$C$14)/('Ejercicio 3 - TIR'!$E$14-'Ejercicio 3 - TIR'!$C$14),'Ejercicio 3 - TIR'!$C$14+SQRT(('Ejercicio 3 - TIR'!$E$14-'Ejercicio 3 - TIR'!$C$14)*('Ejercicio 3 - TIR'!$D$14-'Ejercicio 3 - TIR'!$C$14)*D144),'Ejercicio 3 - TIR'!$E$14-SQRT(('Ejercicio 3 - TIR'!$E$14-'Ejercicio 3 - TIR'!$C$14)*('Ejercicio 3 - TIR'!$E$14-'Ejercicio 3 - TIR'!$D$14)*(1-D144)))</f>
        <v>26360.808955583</v>
      </c>
      <c r="F144" s="17">
        <f ca="1" t="shared" si="1078"/>
        <v>0.677773949725701</v>
      </c>
      <c r="G144" s="18">
        <f ca="1">IF(F144&lt;=('Ejercicio 3 - TIR'!$D$18-'Ejercicio 3 - TIR'!$C$18)/('Ejercicio 3 - TIR'!$E$18-'Ejercicio 3 - TIR'!$C$18),'Ejercicio 3 - TIR'!$C$18+SQRT(('Ejercicio 3 - TIR'!$E$18-'Ejercicio 3 - TIR'!$C$18)*('Ejercicio 3 - TIR'!$D$18-'Ejercicio 3 - TIR'!$C$18)*F144),'Ejercicio 3 - TIR'!$E$18-SQRT(('Ejercicio 3 - TIR'!$E$18-'Ejercicio 3 - TIR'!$C$18)*('Ejercicio 3 - TIR'!$E$18-'Ejercicio 3 - TIR'!$D$18)*(1-F144)))</f>
        <v>40084.0103976338</v>
      </c>
      <c r="H144" s="17">
        <f ca="1" t="shared" ref="H144:L144" si="1079">RAND()</f>
        <v>0.759622333997222</v>
      </c>
      <c r="I144" s="18">
        <f ca="1">IF(H144&lt;=('Ejercicio 3 - TIR'!$D$18-'Ejercicio 3 - TIR'!$C$18)/('Ejercicio 3 - TIR'!$E$18-'Ejercicio 3 - TIR'!$C$18),'Ejercicio 3 - TIR'!$C$18+SQRT(('Ejercicio 3 - TIR'!$E$18-'Ejercicio 3 - TIR'!$C$18)*('Ejercicio 3 - TIR'!$D$18-'Ejercicio 3 - TIR'!$C$18)*H144),'Ejercicio 3 - TIR'!$E$18-SQRT(('Ejercicio 3 - TIR'!$E$18-'Ejercicio 3 - TIR'!$C$18)*('Ejercicio 3 - TIR'!$E$18-'Ejercicio 3 - TIR'!$D$18)*(1-H144)))</f>
        <v>40754.0224976799</v>
      </c>
      <c r="J144" s="17">
        <f ca="1" t="shared" si="1079"/>
        <v>0.521686379476798</v>
      </c>
      <c r="K144" s="18">
        <f ca="1">IF(J144&lt;=('Ejercicio 3 - TIR'!$D$18-'Ejercicio 3 - TIR'!$C$18)/('Ejercicio 3 - TIR'!$E$18-'Ejercicio 3 - TIR'!$C$18),'Ejercicio 3 - TIR'!$C$18+SQRT(('Ejercicio 3 - TIR'!$E$18-'Ejercicio 3 - TIR'!$C$18)*('Ejercicio 3 - TIR'!$D$18-'Ejercicio 3 - TIR'!$C$18)*J144),'Ejercicio 3 - TIR'!$E$18-SQRT(('Ejercicio 3 - TIR'!$E$18-'Ejercicio 3 - TIR'!$C$18)*('Ejercicio 3 - TIR'!$E$18-'Ejercicio 3 - TIR'!$D$18)*(1-J144)))</f>
        <v>38846.0701399842</v>
      </c>
      <c r="L144" s="17">
        <f ca="1" t="shared" si="1079"/>
        <v>0.280205986987963</v>
      </c>
      <c r="M144" s="18">
        <f ca="1">IF(L144&lt;=('Ejercicio 3 - TIR'!$D$18-'Ejercicio 3 - TIR'!$C$18)/('Ejercicio 3 - TIR'!$E$18-'Ejercicio 3 - TIR'!$C$18),'Ejercicio 3 - TIR'!$C$18+SQRT(('Ejercicio 3 - TIR'!$E$18-'Ejercicio 3 - TIR'!$C$18)*('Ejercicio 3 - TIR'!$D$18-'Ejercicio 3 - TIR'!$C$18)*L144),'Ejercicio 3 - TIR'!$E$18-SQRT(('Ejercicio 3 - TIR'!$E$18-'Ejercicio 3 - TIR'!$C$18)*('Ejercicio 3 - TIR'!$E$18-'Ejercicio 3 - TIR'!$D$18)*(1-L144)))</f>
        <v>36483.124096313</v>
      </c>
      <c r="N144" s="17">
        <f ca="1" t="shared" ref="N144:R144" si="1080">RAND()</f>
        <v>0.918047658344138</v>
      </c>
      <c r="O144" s="18">
        <f ca="1">IF(N144&lt;=('Ejercicio 3 - TIR'!$D$18-'Ejercicio 3 - TIR'!$C$18)/('Ejercicio 3 - TIR'!$E$18-'Ejercicio 3 - TIR'!$C$18),'Ejercicio 3 - TIR'!$C$18+SQRT(('Ejercicio 3 - TIR'!$E$18-'Ejercicio 3 - TIR'!$C$18)*('Ejercicio 3 - TIR'!$D$18-'Ejercicio 3 - TIR'!$C$18)*N144),'Ejercicio 3 - TIR'!$E$18-SQRT(('Ejercicio 3 - TIR'!$E$18-'Ejercicio 3 - TIR'!$C$18)*('Ejercicio 3 - TIR'!$E$18-'Ejercicio 3 - TIR'!$D$18)*(1-N144)))</f>
        <v>42520.8014149347</v>
      </c>
      <c r="P144" s="17">
        <f ca="1" t="shared" si="1080"/>
        <v>0.937111613271001</v>
      </c>
      <c r="Q144" s="19">
        <f ca="1">IF(P144&lt;=('Ejercicio 3 - TIR'!$D$22-'Ejercicio 3 - TIR'!$C$22)/('Ejercicio 3 - TIR'!$E$22-'Ejercicio 3 - TIR'!$C$22),'Ejercicio 3 - TIR'!$C$22+SQRT(('Ejercicio 3 - TIR'!$E$22-'Ejercicio 3 - TIR'!$C$22)*('Ejercicio 3 - TIR'!$D$22-'Ejercicio 3 - TIR'!$C$22)*P144),'Ejercicio 3 - TIR'!$E$22-SQRT(('Ejercicio 3 - TIR'!$E$22-'Ejercicio 3 - TIR'!$C$22)*('Ejercicio 3 - TIR'!$E$22-'Ejercicio 3 - TIR'!$D$22)*(1-P144)))</f>
        <v>0.1693604936152</v>
      </c>
      <c r="R144" s="17">
        <f ca="1" t="shared" si="1080"/>
        <v>0.095744010936851</v>
      </c>
      <c r="S144" s="19">
        <f ca="1">IF(R144&lt;=('Ejercicio 3 - TIR'!$D$23-'Ejercicio 3 - TIR'!$C$23)/('Ejercicio 3 - TIR'!$E$23-'Ejercicio 3 - TIR'!$C$23),'Ejercicio 3 - TIR'!$C$23+SQRT(('Ejercicio 3 - TIR'!$E$23-'Ejercicio 3 - TIR'!$C$23)*('Ejercicio 3 - TIR'!$D$23-'Ejercicio 3 - TIR'!$C$23)*R144),'Ejercicio 3 - TIR'!$E$23-SQRT(('Ejercicio 3 - TIR'!$E$23-'Ejercicio 3 - TIR'!$C$23)*('Ejercicio 3 - TIR'!$E$23-'Ejercicio 3 - TIR'!$D$23)*(1-R144)))</f>
        <v>0.133127803307726</v>
      </c>
      <c r="T144" s="17">
        <f ca="1" t="shared" ref="T144:X144" si="1081">RAND()</f>
        <v>0.982356467893363</v>
      </c>
      <c r="U144" s="19">
        <f ca="1">IF(T144&lt;=('Ejercicio 3 - TIR'!$D$24-'Ejercicio 3 - TIR'!$C$24)/('Ejercicio 3 - TIR'!$E$24-'Ejercicio 3 - TIR'!$C$24),'Ejercicio 3 - TIR'!$C$24+SQRT(('Ejercicio 3 - TIR'!$E$24-'Ejercicio 3 - TIR'!$C$24)*('Ejercicio 3 - TIR'!$D$24-'Ejercicio 3 - TIR'!$C$24)*T144),'Ejercicio 3 - TIR'!$E$24-SQRT(('Ejercicio 3 - TIR'!$E$24-'Ejercicio 3 - TIR'!$C$24)*('Ejercicio 3 - TIR'!$E$24-'Ejercicio 3 - TIR'!$D$24)*(1-T144)))</f>
        <v>0.212971352199848</v>
      </c>
      <c r="V144" s="17">
        <f ca="1" t="shared" si="1081"/>
        <v>0.552104611398175</v>
      </c>
      <c r="W144" s="19">
        <f ca="1">IF(V144&lt;=('Ejercicio 3 - TIR'!$D$25-'Ejercicio 3 - TIR'!$C$25)/('Ejercicio 3 - TIR'!$E$25-'Ejercicio 3 - TIR'!$C$25),'Ejercicio 3 - TIR'!$C$25+SQRT(('Ejercicio 3 - TIR'!$E$25-'Ejercicio 3 - TIR'!$C$25)*('Ejercicio 3 - TIR'!$D$25-'Ejercicio 3 - TIR'!$C$25)*V144),'Ejercicio 3 - TIR'!$E$25-SQRT(('Ejercicio 3 - TIR'!$E$25-'Ejercicio 3 - TIR'!$C$25)*('Ejercicio 3 - TIR'!$E$25-'Ejercicio 3 - TIR'!$D$25)*(1-V144)))</f>
        <v>0.210406643737789</v>
      </c>
      <c r="X144" s="17">
        <f ca="1" t="shared" si="1081"/>
        <v>0.22172773385509</v>
      </c>
      <c r="Y144" s="19">
        <f ca="1">IF(X144&lt;=('Ejercicio 3 - TIR'!$D$26-'Ejercicio 3 - TIR'!$C$26)/('Ejercicio 3 - TIR'!$E$26-'Ejercicio 3 - TIR'!$C$26),'Ejercicio 3 - TIR'!$C$26+SQRT(('Ejercicio 3 - TIR'!$E$26-'Ejercicio 3 - TIR'!$C$26)*('Ejercicio 3 - TIR'!$D$26-'Ejercicio 3 - TIR'!$C$26)*X144),'Ejercicio 3 - TIR'!$E$26-SQRT(('Ejercicio 3 - TIR'!$E$26-'Ejercicio 3 - TIR'!$C$26)*('Ejercicio 3 - TIR'!$E$26-'Ejercicio 3 - TIR'!$D$26)*(1-X144)))</f>
        <v>0.214467629255993</v>
      </c>
      <c r="Z144" s="17">
        <f ca="1" t="shared" si="956"/>
        <v>1.1693604936152</v>
      </c>
      <c r="AA144" s="17">
        <f ca="1" t="shared" si="957"/>
        <v>1.32503488740503</v>
      </c>
      <c r="AB144" s="17">
        <f ca="1" t="shared" si="958"/>
        <v>1.60722935908765</v>
      </c>
      <c r="AC144" s="17">
        <f ca="1" t="shared" si="959"/>
        <v>1.94540109425012</v>
      </c>
      <c r="AD144" s="17">
        <f ca="1" t="shared" si="960"/>
        <v>2.36262665488596</v>
      </c>
      <c r="AE144" s="16">
        <f ca="1" t="shared" si="961"/>
        <v>4464.47961681352</v>
      </c>
      <c r="AF144" s="16">
        <f ca="1" t="shared" si="962"/>
        <v>5058.82598111202</v>
      </c>
      <c r="AG144" s="16">
        <f ca="1" t="shared" si="963"/>
        <v>6136.21099085317</v>
      </c>
      <c r="AH144" s="16">
        <f ca="1" t="shared" si="964"/>
        <v>7427.31055070551</v>
      </c>
      <c r="AI144" s="16">
        <f ca="1" t="shared" si="965"/>
        <v>9020.22823626335</v>
      </c>
      <c r="AJ144" s="18">
        <f ca="1" t="shared" si="966"/>
        <v>46872.6581846539</v>
      </c>
      <c r="AK144" s="18">
        <f ca="1" t="shared" si="967"/>
        <v>54000.5016115153</v>
      </c>
      <c r="AL144" s="18">
        <f ca="1" t="shared" si="968"/>
        <v>62434.5444141607</v>
      </c>
      <c r="AM144" s="18">
        <f ca="1" t="shared" si="969"/>
        <v>70974.3095386303</v>
      </c>
      <c r="AN144" s="18">
        <f ca="1" t="shared" si="970"/>
        <v>100460.778810037</v>
      </c>
      <c r="AO144" s="18">
        <f ca="1">C144/'Ejercicio 3 - TIR'!$D$7</f>
        <v>13186.6930525163</v>
      </c>
      <c r="AP144" s="18">
        <f ca="1" t="shared" si="971"/>
        <v>33685.9651321376</v>
      </c>
      <c r="AQ144" s="18">
        <f ca="1" t="shared" si="972"/>
        <v>40813.8085589991</v>
      </c>
      <c r="AR144" s="18">
        <f ca="1" t="shared" si="973"/>
        <v>49247.8513616445</v>
      </c>
      <c r="AS144" s="18">
        <f ca="1" t="shared" si="974"/>
        <v>57787.616486114</v>
      </c>
      <c r="AT144" s="18">
        <f ca="1" t="shared" si="975"/>
        <v>87274.0857575212</v>
      </c>
      <c r="AU144" s="18">
        <f ca="1">AP144*'Ejercicio 3 - TIR'!$D$5</f>
        <v>16842.9825660688</v>
      </c>
      <c r="AV144" s="18">
        <f ca="1">AQ144*'Ejercicio 3 - TIR'!$D$5</f>
        <v>20406.9042794995</v>
      </c>
      <c r="AW144" s="18">
        <f ca="1">AR144*'Ejercicio 3 - TIR'!$D$5</f>
        <v>24623.9256808222</v>
      </c>
      <c r="AX144" s="18">
        <f ca="1">AS144*'Ejercicio 3 - TIR'!$D$5</f>
        <v>28893.808243057</v>
      </c>
      <c r="AY144" s="18">
        <f ca="1">AT144*'Ejercicio 3 - TIR'!$D$5</f>
        <v>43637.0428787606</v>
      </c>
      <c r="AZ144" s="18">
        <f ca="1" t="shared" ref="AZ144:BD144" si="1082">AJ144-AU144-AE144</f>
        <v>25565.1960017716</v>
      </c>
      <c r="BA144" s="18">
        <f ca="1" t="shared" si="1082"/>
        <v>28534.7713509038</v>
      </c>
      <c r="BB144" s="18">
        <f ca="1" t="shared" si="1082"/>
        <v>31674.4077424853</v>
      </c>
      <c r="BC144" s="18">
        <f ca="1" t="shared" si="1082"/>
        <v>34653.1907448678</v>
      </c>
      <c r="BD144" s="18">
        <f ca="1" t="shared" si="1082"/>
        <v>47803.5076950135</v>
      </c>
      <c r="BE144" s="18">
        <f ca="1" t="shared" ref="BE144:BI144" si="1083">AZ144/Z144</f>
        <v>21862.5446484292</v>
      </c>
      <c r="BF144" s="18">
        <f ca="1" t="shared" si="1083"/>
        <v>21535.1094692961</v>
      </c>
      <c r="BG144" s="18">
        <f ca="1" t="shared" si="1083"/>
        <v>19707.4596499814</v>
      </c>
      <c r="BH144" s="18">
        <f ca="1" t="shared" si="1083"/>
        <v>17812.8771733961</v>
      </c>
      <c r="BI144" s="18">
        <f ca="1" t="shared" si="1083"/>
        <v>20233.2042585547</v>
      </c>
      <c r="BJ144" s="18">
        <f ca="1" t="shared" si="978"/>
        <v>62280.7498828169</v>
      </c>
      <c r="BK144" s="18">
        <f ca="1" t="shared" si="979"/>
        <v>31155.2324956745</v>
      </c>
      <c r="BL144" s="18">
        <f ca="1" t="shared" si="980"/>
        <v>93435.9823784913</v>
      </c>
      <c r="BM144" s="18">
        <f ca="1">BK144*'Ejercicio 3 - TIR'!$D$5</f>
        <v>15577.6162478372</v>
      </c>
      <c r="BN144" s="18">
        <f ca="1" t="shared" si="981"/>
        <v>77858.3661306541</v>
      </c>
      <c r="BO144" s="18">
        <f ca="1" t="shared" si="982"/>
        <v>32954.1554818411</v>
      </c>
      <c r="BP144" s="18">
        <f ca="1" t="shared" si="983"/>
        <v>-92294.2742181643</v>
      </c>
      <c r="BQ144" s="18">
        <f ca="1" t="shared" ref="BQ144:BT144" si="1084">BE144</f>
        <v>21862.5446484292</v>
      </c>
      <c r="BR144" s="18">
        <f ca="1" t="shared" si="1084"/>
        <v>21535.1094692961</v>
      </c>
      <c r="BS144" s="18">
        <f ca="1" t="shared" si="1084"/>
        <v>19707.4596499814</v>
      </c>
      <c r="BT144" s="18">
        <f ca="1" t="shared" si="1084"/>
        <v>17812.8771733961</v>
      </c>
      <c r="BU144" s="18">
        <f ca="1" t="shared" si="985"/>
        <v>53187.3597403958</v>
      </c>
      <c r="BV144" s="20">
        <f ca="1" t="shared" si="986"/>
        <v>11.9698210096837</v>
      </c>
    </row>
    <row r="145" ht="15" customHeight="1" spans="1:74">
      <c r="A145" s="16">
        <v>144</v>
      </c>
      <c r="B145" s="17">
        <f ca="1" t="shared" ref="B145:F145" si="1085">RAND()</f>
        <v>0.962842522595712</v>
      </c>
      <c r="C145" s="18">
        <f ca="1">IF(B145&lt;=('Ejercicio 3 - TIR'!$D$13-'Ejercicio 3 - TIR'!$C$13)/('Ejercicio 3 - TIR'!$E$13-'Ejercicio 3 - TIR'!$C$13),'Ejercicio 3 - TIR'!$C$13+SQRT(('Ejercicio 3 - TIR'!$E$13-'Ejercicio 3 - TIR'!$C$13)*('Ejercicio 3 - TIR'!$D$13-'Ejercicio 3 - TIR'!$C$13)*B145),'Ejercicio 3 - TIR'!$E$13-SQRT(('Ejercicio 3 - TIR'!$E$13-'Ejercicio 3 - TIR'!$C$13)*('Ejercicio 3 - TIR'!$E$13-'Ejercicio 3 - TIR'!$D$13)*(1-B145)))</f>
        <v>93322.5024983048</v>
      </c>
      <c r="D145" s="17">
        <f ca="1" t="shared" si="1085"/>
        <v>0.807100655178477</v>
      </c>
      <c r="E145" s="18">
        <f ca="1">IF(D145&lt;=('Ejercicio 3 - TIR'!$D$14-'Ejercicio 3 - TIR'!$C$14)/('Ejercicio 3 - TIR'!$E$14-'Ejercicio 3 - TIR'!$C$14),'Ejercicio 3 - TIR'!$C$14+SQRT(('Ejercicio 3 - TIR'!$E$14-'Ejercicio 3 - TIR'!$C$14)*('Ejercicio 3 - TIR'!$D$14-'Ejercicio 3 - TIR'!$C$14)*D145),'Ejercicio 3 - TIR'!$E$14-SQRT(('Ejercicio 3 - TIR'!$E$14-'Ejercicio 3 - TIR'!$C$14)*('Ejercicio 3 - TIR'!$E$14-'Ejercicio 3 - TIR'!$D$14)*(1-D145)))</f>
        <v>34620.8828119078</v>
      </c>
      <c r="F145" s="17">
        <f ca="1" t="shared" si="1085"/>
        <v>0.854096150528051</v>
      </c>
      <c r="G145" s="18">
        <f ca="1">IF(F145&lt;=('Ejercicio 3 - TIR'!$D$18-'Ejercicio 3 - TIR'!$C$18)/('Ejercicio 3 - TIR'!$E$18-'Ejercicio 3 - TIR'!$C$18),'Ejercicio 3 - TIR'!$C$18+SQRT(('Ejercicio 3 - TIR'!$E$18-'Ejercicio 3 - TIR'!$C$18)*('Ejercicio 3 - TIR'!$D$18-'Ejercicio 3 - TIR'!$C$18)*F145),'Ejercicio 3 - TIR'!$E$18-SQRT(('Ejercicio 3 - TIR'!$E$18-'Ejercicio 3 - TIR'!$C$18)*('Ejercicio 3 - TIR'!$E$18-'Ejercicio 3 - TIR'!$D$18)*(1-F145)))</f>
        <v>41692.0113799476</v>
      </c>
      <c r="H145" s="17">
        <f ca="1" t="shared" ref="H145:L145" si="1086">RAND()</f>
        <v>0.927146138054891</v>
      </c>
      <c r="I145" s="18">
        <f ca="1">IF(H145&lt;=('Ejercicio 3 - TIR'!$D$18-'Ejercicio 3 - TIR'!$C$18)/('Ejercicio 3 - TIR'!$E$18-'Ejercicio 3 - TIR'!$C$18),'Ejercicio 3 - TIR'!$C$18+SQRT(('Ejercicio 3 - TIR'!$E$18-'Ejercicio 3 - TIR'!$C$18)*('Ejercicio 3 - TIR'!$D$18-'Ejercicio 3 - TIR'!$C$18)*H145),'Ejercicio 3 - TIR'!$E$18-SQRT(('Ejercicio 3 - TIR'!$E$18-'Ejercicio 3 - TIR'!$C$18)*('Ejercicio 3 - TIR'!$E$18-'Ejercicio 3 - TIR'!$D$18)*(1-H145)))</f>
        <v>42662.4714662954</v>
      </c>
      <c r="J145" s="17">
        <f ca="1" t="shared" si="1086"/>
        <v>0.171228730941505</v>
      </c>
      <c r="K145" s="18">
        <f ca="1">IF(J145&lt;=('Ejercicio 3 - TIR'!$D$18-'Ejercicio 3 - TIR'!$C$18)/('Ejercicio 3 - TIR'!$E$18-'Ejercicio 3 - TIR'!$C$18),'Ejercicio 3 - TIR'!$C$18+SQRT(('Ejercicio 3 - TIR'!$E$18-'Ejercicio 3 - TIR'!$C$18)*('Ejercicio 3 - TIR'!$D$18-'Ejercicio 3 - TIR'!$C$18)*J145),'Ejercicio 3 - TIR'!$E$18-SQRT(('Ejercicio 3 - TIR'!$E$18-'Ejercicio 3 - TIR'!$C$18)*('Ejercicio 3 - TIR'!$E$18-'Ejercicio 3 - TIR'!$D$18)*(1-J145)))</f>
        <v>35067.9689858192</v>
      </c>
      <c r="L145" s="17">
        <f ca="1" t="shared" si="1086"/>
        <v>0.853505280152353</v>
      </c>
      <c r="M145" s="18">
        <f ca="1">IF(L145&lt;=('Ejercicio 3 - TIR'!$D$18-'Ejercicio 3 - TIR'!$C$18)/('Ejercicio 3 - TIR'!$E$18-'Ejercicio 3 - TIR'!$C$18),'Ejercicio 3 - TIR'!$C$18+SQRT(('Ejercicio 3 - TIR'!$E$18-'Ejercicio 3 - TIR'!$C$18)*('Ejercicio 3 - TIR'!$D$18-'Ejercicio 3 - TIR'!$C$18)*L145),'Ejercicio 3 - TIR'!$E$18-SQRT(('Ejercicio 3 - TIR'!$E$18-'Ejercicio 3 - TIR'!$C$18)*('Ejercicio 3 - TIR'!$E$18-'Ejercicio 3 - TIR'!$D$18)*(1-L145)))</f>
        <v>41685.3199266636</v>
      </c>
      <c r="N145" s="17">
        <f ca="1" t="shared" ref="N145:R145" si="1087">RAND()</f>
        <v>0.394057484644902</v>
      </c>
      <c r="O145" s="18">
        <f ca="1">IF(N145&lt;=('Ejercicio 3 - TIR'!$D$18-'Ejercicio 3 - TIR'!$C$18)/('Ejercicio 3 - TIR'!$E$18-'Ejercicio 3 - TIR'!$C$18),'Ejercicio 3 - TIR'!$C$18+SQRT(('Ejercicio 3 - TIR'!$E$18-'Ejercicio 3 - TIR'!$C$18)*('Ejercicio 3 - TIR'!$D$18-'Ejercicio 3 - TIR'!$C$18)*N145),'Ejercicio 3 - TIR'!$E$18-SQRT(('Ejercicio 3 - TIR'!$E$18-'Ejercicio 3 - TIR'!$C$18)*('Ejercicio 3 - TIR'!$E$18-'Ejercicio 3 - TIR'!$D$18)*(1-N145)))</f>
        <v>37688.2132317422</v>
      </c>
      <c r="P145" s="17">
        <f ca="1" t="shared" si="1087"/>
        <v>0.311901936541073</v>
      </c>
      <c r="Q145" s="19">
        <f ca="1">IF(P145&lt;=('Ejercicio 3 - TIR'!$D$22-'Ejercicio 3 - TIR'!$C$22)/('Ejercicio 3 - TIR'!$E$22-'Ejercicio 3 - TIR'!$C$22),'Ejercicio 3 - TIR'!$C$22+SQRT(('Ejercicio 3 - TIR'!$E$22-'Ejercicio 3 - TIR'!$C$22)*('Ejercicio 3 - TIR'!$D$22-'Ejercicio 3 - TIR'!$C$22)*P145),'Ejercicio 3 - TIR'!$E$22-SQRT(('Ejercicio 3 - TIR'!$E$22-'Ejercicio 3 - TIR'!$C$22)*('Ejercicio 3 - TIR'!$E$22-'Ejercicio 3 - TIR'!$D$22)*(1-P145)))</f>
        <v>0.143694376669875</v>
      </c>
      <c r="R145" s="17">
        <f ca="1" t="shared" si="1087"/>
        <v>0.469240860046719</v>
      </c>
      <c r="S145" s="19">
        <f ca="1">IF(R145&lt;=('Ejercicio 3 - TIR'!$D$23-'Ejercicio 3 - TIR'!$C$23)/('Ejercicio 3 - TIR'!$E$23-'Ejercicio 3 - TIR'!$C$23),'Ejercicio 3 - TIR'!$C$23+SQRT(('Ejercicio 3 - TIR'!$E$23-'Ejercicio 3 - TIR'!$C$23)*('Ejercicio 3 - TIR'!$D$23-'Ejercicio 3 - TIR'!$C$23)*R145),'Ejercicio 3 - TIR'!$E$23-SQRT(('Ejercicio 3 - TIR'!$E$23-'Ejercicio 3 - TIR'!$C$23)*('Ejercicio 3 - TIR'!$E$23-'Ejercicio 3 - TIR'!$D$23)*(1-R145)))</f>
        <v>0.149062579859402</v>
      </c>
      <c r="T145" s="17">
        <f ca="1" t="shared" ref="T145:X145" si="1088">RAND()</f>
        <v>0.323308386957167</v>
      </c>
      <c r="U145" s="19">
        <f ca="1">IF(T145&lt;=('Ejercicio 3 - TIR'!$D$24-'Ejercicio 3 - TIR'!$C$24)/('Ejercicio 3 - TIR'!$E$24-'Ejercicio 3 - TIR'!$C$24),'Ejercicio 3 - TIR'!$C$24+SQRT(('Ejercicio 3 - TIR'!$E$24-'Ejercicio 3 - TIR'!$C$24)*('Ejercicio 3 - TIR'!$D$24-'Ejercicio 3 - TIR'!$C$24)*T145),'Ejercicio 3 - TIR'!$E$24-SQRT(('Ejercicio 3 - TIR'!$E$24-'Ejercicio 3 - TIR'!$C$24)*('Ejercicio 3 - TIR'!$E$24-'Ejercicio 3 - TIR'!$D$24)*(1-T145)))</f>
        <v>0.176056623200447</v>
      </c>
      <c r="V145" s="17">
        <f ca="1" t="shared" si="1088"/>
        <v>0.816477109814693</v>
      </c>
      <c r="W145" s="19">
        <f ca="1">IF(V145&lt;=('Ejercicio 3 - TIR'!$D$25-'Ejercicio 3 - TIR'!$C$25)/('Ejercicio 3 - TIR'!$E$25-'Ejercicio 3 - TIR'!$C$25),'Ejercicio 3 - TIR'!$C$25+SQRT(('Ejercicio 3 - TIR'!$E$25-'Ejercicio 3 - TIR'!$C$25)*('Ejercicio 3 - TIR'!$D$25-'Ejercicio 3 - TIR'!$C$25)*V145),'Ejercicio 3 - TIR'!$E$25-SQRT(('Ejercicio 3 - TIR'!$E$25-'Ejercicio 3 - TIR'!$C$25)*('Ejercicio 3 - TIR'!$E$25-'Ejercicio 3 - TIR'!$D$25)*(1-V145)))</f>
        <v>0.224655767605852</v>
      </c>
      <c r="X145" s="17">
        <f ca="1" t="shared" si="1088"/>
        <v>0.137035521867126</v>
      </c>
      <c r="Y145" s="19">
        <f ca="1">IF(X145&lt;=('Ejercicio 3 - TIR'!$D$26-'Ejercicio 3 - TIR'!$C$26)/('Ejercicio 3 - TIR'!$E$26-'Ejercicio 3 - TIR'!$C$26),'Ejercicio 3 - TIR'!$C$26+SQRT(('Ejercicio 3 - TIR'!$E$26-'Ejercicio 3 - TIR'!$C$26)*('Ejercicio 3 - TIR'!$D$26-'Ejercicio 3 - TIR'!$C$26)*X145),'Ejercicio 3 - TIR'!$E$26-SQRT(('Ejercicio 3 - TIR'!$E$26-'Ejercicio 3 - TIR'!$C$26)*('Ejercicio 3 - TIR'!$E$26-'Ejercicio 3 - TIR'!$D$26)*(1-X145)))</f>
        <v>0.209235277721968</v>
      </c>
      <c r="Z145" s="17">
        <f ca="1" t="shared" si="956"/>
        <v>1.14369437666988</v>
      </c>
      <c r="AA145" s="17">
        <f ca="1" t="shared" si="957"/>
        <v>1.31417641102698</v>
      </c>
      <c r="AB145" s="17">
        <f ca="1" t="shared" si="958"/>
        <v>1.54554587224207</v>
      </c>
      <c r="AC145" s="17">
        <f ca="1" t="shared" si="959"/>
        <v>1.89276166654067</v>
      </c>
      <c r="AD145" s="17">
        <f ca="1" t="shared" si="960"/>
        <v>2.2887941795008</v>
      </c>
      <c r="AE145" s="16">
        <f ca="1" t="shared" si="961"/>
        <v>4974.8261754179</v>
      </c>
      <c r="AF145" s="16">
        <f ca="1" t="shared" si="962"/>
        <v>5716.38659947777</v>
      </c>
      <c r="AG145" s="16">
        <f ca="1" t="shared" si="963"/>
        <v>6722.79432109011</v>
      </c>
      <c r="AH145" s="16">
        <f ca="1" t="shared" si="964"/>
        <v>8233.10883975087</v>
      </c>
      <c r="AI145" s="16">
        <f ca="1" t="shared" si="965"/>
        <v>9955.76565435133</v>
      </c>
      <c r="AJ145" s="18">
        <f ca="1" t="shared" si="966"/>
        <v>47682.9189673025</v>
      </c>
      <c r="AK145" s="18">
        <f ca="1" t="shared" si="967"/>
        <v>56066.0136371169</v>
      </c>
      <c r="AL145" s="18">
        <f ca="1" t="shared" si="968"/>
        <v>54199.1547139458</v>
      </c>
      <c r="AM145" s="18">
        <f ca="1" t="shared" si="969"/>
        <v>78900.3756146726</v>
      </c>
      <c r="AN145" s="18">
        <f ca="1" t="shared" si="970"/>
        <v>86260.5630805964</v>
      </c>
      <c r="AO145" s="18">
        <f ca="1">C145/'Ejercicio 3 - TIR'!$D$7</f>
        <v>18664.500499661</v>
      </c>
      <c r="AP145" s="18">
        <f ca="1" t="shared" si="971"/>
        <v>29018.4184676415</v>
      </c>
      <c r="AQ145" s="18">
        <f ca="1" t="shared" si="972"/>
        <v>37401.5131374559</v>
      </c>
      <c r="AR145" s="18">
        <f ca="1" t="shared" si="973"/>
        <v>35534.6542142848</v>
      </c>
      <c r="AS145" s="18">
        <f ca="1" t="shared" si="974"/>
        <v>60235.8751150117</v>
      </c>
      <c r="AT145" s="18">
        <f ca="1" t="shared" si="975"/>
        <v>67596.0625809355</v>
      </c>
      <c r="AU145" s="18">
        <f ca="1">AP145*'Ejercicio 3 - TIR'!$D$5</f>
        <v>14509.2092338208</v>
      </c>
      <c r="AV145" s="18">
        <f ca="1">AQ145*'Ejercicio 3 - TIR'!$D$5</f>
        <v>18700.756568728</v>
      </c>
      <c r="AW145" s="18">
        <f ca="1">AR145*'Ejercicio 3 - TIR'!$D$5</f>
        <v>17767.3271071424</v>
      </c>
      <c r="AX145" s="18">
        <f ca="1">AS145*'Ejercicio 3 - TIR'!$D$5</f>
        <v>30117.9375575058</v>
      </c>
      <c r="AY145" s="18">
        <f ca="1">AT145*'Ejercicio 3 - TIR'!$D$5</f>
        <v>33798.0312904677</v>
      </c>
      <c r="AZ145" s="18">
        <f ca="1" t="shared" ref="AZ145:BD145" si="1089">AJ145-AU145-AE145</f>
        <v>28198.8835580638</v>
      </c>
      <c r="BA145" s="18">
        <f ca="1" t="shared" si="1089"/>
        <v>31648.8704689112</v>
      </c>
      <c r="BB145" s="18">
        <f ca="1" t="shared" si="1089"/>
        <v>29709.0332857133</v>
      </c>
      <c r="BC145" s="18">
        <f ca="1" t="shared" si="1089"/>
        <v>40549.3292174159</v>
      </c>
      <c r="BD145" s="18">
        <f ca="1" t="shared" si="1089"/>
        <v>42506.7661357774</v>
      </c>
      <c r="BE145" s="18">
        <f ca="1" t="shared" ref="BE145:BI145" si="1090">AZ145/Z145</f>
        <v>24655.9606598498</v>
      </c>
      <c r="BF145" s="18">
        <f ca="1" t="shared" si="1090"/>
        <v>24082.6651607442</v>
      </c>
      <c r="BG145" s="18">
        <f ca="1" t="shared" si="1090"/>
        <v>19222.3562039058</v>
      </c>
      <c r="BH145" s="18">
        <f ca="1" t="shared" si="1090"/>
        <v>21423.3677352133</v>
      </c>
      <c r="BI145" s="18">
        <f ca="1" t="shared" si="1090"/>
        <v>18571.6857009171</v>
      </c>
      <c r="BJ145" s="18">
        <f ca="1" t="shared" si="978"/>
        <v>79240.0750690739</v>
      </c>
      <c r="BK145" s="18">
        <f ca="1" t="shared" si="979"/>
        <v>42719.2001069138</v>
      </c>
      <c r="BL145" s="18">
        <f ca="1" t="shared" si="980"/>
        <v>121959.275175988</v>
      </c>
      <c r="BM145" s="18">
        <f ca="1">BK145*'Ejercicio 3 - TIR'!$D$5</f>
        <v>21359.6000534569</v>
      </c>
      <c r="BN145" s="18">
        <f ca="1" t="shared" si="981"/>
        <v>100599.675122531</v>
      </c>
      <c r="BO145" s="18">
        <f ca="1" t="shared" si="982"/>
        <v>43953.1330617383</v>
      </c>
      <c r="BP145" s="18">
        <f ca="1" t="shared" si="983"/>
        <v>-127943.385310213</v>
      </c>
      <c r="BQ145" s="18">
        <f ca="1" t="shared" ref="BQ145:BT145" si="1091">BE145</f>
        <v>24655.9606598498</v>
      </c>
      <c r="BR145" s="18">
        <f ca="1" t="shared" si="1091"/>
        <v>24082.6651607442</v>
      </c>
      <c r="BS145" s="18">
        <f ca="1" t="shared" si="1091"/>
        <v>19222.3562039058</v>
      </c>
      <c r="BT145" s="18">
        <f ca="1" t="shared" si="1091"/>
        <v>21423.3677352133</v>
      </c>
      <c r="BU145" s="18">
        <f ca="1" t="shared" si="985"/>
        <v>62524.8187626555</v>
      </c>
      <c r="BV145" s="20">
        <f ca="1" t="shared" si="986"/>
        <v>5.14670519164431</v>
      </c>
    </row>
    <row r="146" ht="15" customHeight="1" spans="1:74">
      <c r="A146" s="16">
        <v>145</v>
      </c>
      <c r="B146" s="17">
        <f ca="1" t="shared" ref="B146:F146" si="1092">RAND()</f>
        <v>0.859132488842197</v>
      </c>
      <c r="C146" s="18">
        <f ca="1">IF(B146&lt;=('Ejercicio 3 - TIR'!$D$13-'Ejercicio 3 - TIR'!$C$13)/('Ejercicio 3 - TIR'!$E$13-'Ejercicio 3 - TIR'!$C$13),'Ejercicio 3 - TIR'!$C$13+SQRT(('Ejercicio 3 - TIR'!$E$13-'Ejercicio 3 - TIR'!$C$13)*('Ejercicio 3 - TIR'!$D$13-'Ejercicio 3 - TIR'!$C$13)*B146),'Ejercicio 3 - TIR'!$E$13-SQRT(('Ejercicio 3 - TIR'!$E$13-'Ejercicio 3 - TIR'!$C$13)*('Ejercicio 3 - TIR'!$E$13-'Ejercicio 3 - TIR'!$D$13)*(1-B146)))</f>
        <v>86998.4226576402</v>
      </c>
      <c r="D146" s="17">
        <f ca="1" t="shared" si="1092"/>
        <v>0.195764022275328</v>
      </c>
      <c r="E146" s="18">
        <f ca="1">IF(D146&lt;=('Ejercicio 3 - TIR'!$D$14-'Ejercicio 3 - TIR'!$C$14)/('Ejercicio 3 - TIR'!$E$14-'Ejercicio 3 - TIR'!$C$14),'Ejercicio 3 - TIR'!$C$14+SQRT(('Ejercicio 3 - TIR'!$E$14-'Ejercicio 3 - TIR'!$C$14)*('Ejercicio 3 - TIR'!$D$14-'Ejercicio 3 - TIR'!$C$14)*D146),'Ejercicio 3 - TIR'!$E$14-SQRT(('Ejercicio 3 - TIR'!$E$14-'Ejercicio 3 - TIR'!$C$14)*('Ejercicio 3 - TIR'!$E$14-'Ejercicio 3 - TIR'!$D$14)*(1-D146)))</f>
        <v>28831.7491659358</v>
      </c>
      <c r="F146" s="17">
        <f ca="1" t="shared" si="1092"/>
        <v>0.361170016356782</v>
      </c>
      <c r="G146" s="18">
        <f ca="1">IF(F146&lt;=('Ejercicio 3 - TIR'!$D$18-'Ejercicio 3 - TIR'!$C$18)/('Ejercicio 3 - TIR'!$E$18-'Ejercicio 3 - TIR'!$C$18),'Ejercicio 3 - TIR'!$C$18+SQRT(('Ejercicio 3 - TIR'!$E$18-'Ejercicio 3 - TIR'!$C$18)*('Ejercicio 3 - TIR'!$D$18-'Ejercicio 3 - TIR'!$C$18)*F146),'Ejercicio 3 - TIR'!$E$18-SQRT(('Ejercicio 3 - TIR'!$E$18-'Ejercicio 3 - TIR'!$C$18)*('Ejercicio 3 - TIR'!$E$18-'Ejercicio 3 - TIR'!$D$18)*(1-F146)))</f>
        <v>37360.4009709742</v>
      </c>
      <c r="H146" s="17">
        <f ca="1" t="shared" ref="H146:L146" si="1093">RAND()</f>
        <v>0.430843088494887</v>
      </c>
      <c r="I146" s="18">
        <f ca="1">IF(H146&lt;=('Ejercicio 3 - TIR'!$D$18-'Ejercicio 3 - TIR'!$C$18)/('Ejercicio 3 - TIR'!$E$18-'Ejercicio 3 - TIR'!$C$18),'Ejercicio 3 - TIR'!$C$18+SQRT(('Ejercicio 3 - TIR'!$E$18-'Ejercicio 3 - TIR'!$C$18)*('Ejercicio 3 - TIR'!$D$18-'Ejercicio 3 - TIR'!$C$18)*H146),'Ejercicio 3 - TIR'!$E$18-SQRT(('Ejercicio 3 - TIR'!$E$18-'Ejercicio 3 - TIR'!$C$18)*('Ejercicio 3 - TIR'!$E$18-'Ejercicio 3 - TIR'!$D$18)*(1-H146)))</f>
        <v>38039.0586062196</v>
      </c>
      <c r="J146" s="17">
        <f ca="1" t="shared" si="1093"/>
        <v>0.937888404060483</v>
      </c>
      <c r="K146" s="18">
        <f ca="1">IF(J146&lt;=('Ejercicio 3 - TIR'!$D$18-'Ejercicio 3 - TIR'!$C$18)/('Ejercicio 3 - TIR'!$E$18-'Ejercicio 3 - TIR'!$C$18),'Ejercicio 3 - TIR'!$C$18+SQRT(('Ejercicio 3 - TIR'!$E$18-'Ejercicio 3 - TIR'!$C$18)*('Ejercicio 3 - TIR'!$D$18-'Ejercicio 3 - TIR'!$C$18)*J146),'Ejercicio 3 - TIR'!$E$18-SQRT(('Ejercicio 3 - TIR'!$E$18-'Ejercicio 3 - TIR'!$C$18)*('Ejercicio 3 - TIR'!$E$18-'Ejercicio 3 - TIR'!$D$18)*(1-J146)))</f>
        <v>42841.6743305368</v>
      </c>
      <c r="L146" s="17">
        <f ca="1" t="shared" si="1093"/>
        <v>0.396565919580032</v>
      </c>
      <c r="M146" s="18">
        <f ca="1">IF(L146&lt;=('Ejercicio 3 - TIR'!$D$18-'Ejercicio 3 - TIR'!$C$18)/('Ejercicio 3 - TIR'!$E$18-'Ejercicio 3 - TIR'!$C$18),'Ejercicio 3 - TIR'!$C$18+SQRT(('Ejercicio 3 - TIR'!$E$18-'Ejercicio 3 - TIR'!$C$18)*('Ejercicio 3 - TIR'!$D$18-'Ejercicio 3 - TIR'!$C$18)*L146),'Ejercicio 3 - TIR'!$E$18-SQRT(('Ejercicio 3 - TIR'!$E$18-'Ejercicio 3 - TIR'!$C$18)*('Ejercicio 3 - TIR'!$E$18-'Ejercicio 3 - TIR'!$D$18)*(1-L146)))</f>
        <v>37712.6446785136</v>
      </c>
      <c r="N146" s="17">
        <f ca="1" t="shared" ref="N146:R146" si="1094">RAND()</f>
        <v>0.289081717142201</v>
      </c>
      <c r="O146" s="18">
        <f ca="1">IF(N146&lt;=('Ejercicio 3 - TIR'!$D$18-'Ejercicio 3 - TIR'!$C$18)/('Ejercicio 3 - TIR'!$E$18-'Ejercicio 3 - TIR'!$C$18),'Ejercicio 3 - TIR'!$C$18+SQRT(('Ejercicio 3 - TIR'!$E$18-'Ejercicio 3 - TIR'!$C$18)*('Ejercicio 3 - TIR'!$D$18-'Ejercicio 3 - TIR'!$C$18)*N146),'Ejercicio 3 - TIR'!$E$18-SQRT(('Ejercicio 3 - TIR'!$E$18-'Ejercicio 3 - TIR'!$C$18)*('Ejercicio 3 - TIR'!$E$18-'Ejercicio 3 - TIR'!$D$18)*(1-N146)))</f>
        <v>36585.0024731453</v>
      </c>
      <c r="P146" s="17">
        <f ca="1" t="shared" si="1094"/>
        <v>0.474016087518062</v>
      </c>
      <c r="Q146" s="19">
        <f ca="1">IF(P146&lt;=('Ejercicio 3 - TIR'!$D$22-'Ejercicio 3 - TIR'!$C$22)/('Ejercicio 3 - TIR'!$E$22-'Ejercicio 3 - TIR'!$C$22),'Ejercicio 3 - TIR'!$C$22+SQRT(('Ejercicio 3 - TIR'!$E$22-'Ejercicio 3 - TIR'!$C$22)*('Ejercicio 3 - TIR'!$D$22-'Ejercicio 3 - TIR'!$C$22)*P146),'Ejercicio 3 - TIR'!$E$22-SQRT(('Ejercicio 3 - TIR'!$E$22-'Ejercicio 3 - TIR'!$C$22)*('Ejercicio 3 - TIR'!$E$22-'Ejercicio 3 - TIR'!$D$22)*(1-P146)))</f>
        <v>0.149210083148333</v>
      </c>
      <c r="R146" s="17">
        <f ca="1" t="shared" si="1094"/>
        <v>0.348160137300167</v>
      </c>
      <c r="S146" s="19">
        <f ca="1">IF(R146&lt;=('Ejercicio 3 - TIR'!$D$23-'Ejercicio 3 - TIR'!$C$23)/('Ejercicio 3 - TIR'!$E$23-'Ejercicio 3 - TIR'!$C$23),'Ejercicio 3 - TIR'!$C$23+SQRT(('Ejercicio 3 - TIR'!$E$23-'Ejercicio 3 - TIR'!$C$23)*('Ejercicio 3 - TIR'!$D$23-'Ejercicio 3 - TIR'!$C$23)*R146),'Ejercicio 3 - TIR'!$E$23-SQRT(('Ejercicio 3 - TIR'!$E$23-'Ejercicio 3 - TIR'!$C$23)*('Ejercicio 3 - TIR'!$E$23-'Ejercicio 3 - TIR'!$D$23)*(1-R146)))</f>
        <v>0.145033742172122</v>
      </c>
      <c r="T146" s="17">
        <f ca="1" t="shared" ref="T146:X146" si="1095">RAND()</f>
        <v>0.286329054427099</v>
      </c>
      <c r="U146" s="19">
        <f ca="1">IF(T146&lt;=('Ejercicio 3 - TIR'!$D$24-'Ejercicio 3 - TIR'!$C$24)/('Ejercicio 3 - TIR'!$E$24-'Ejercicio 3 - TIR'!$C$24),'Ejercicio 3 - TIR'!$C$24+SQRT(('Ejercicio 3 - TIR'!$E$24-'Ejercicio 3 - TIR'!$C$24)*('Ejercicio 3 - TIR'!$D$24-'Ejercicio 3 - TIR'!$C$24)*T146),'Ejercicio 3 - TIR'!$E$24-SQRT(('Ejercicio 3 - TIR'!$E$24-'Ejercicio 3 - TIR'!$C$24)*('Ejercicio 3 - TIR'!$E$24-'Ejercicio 3 - TIR'!$D$24)*(1-T146)))</f>
        <v>0.174521235986322</v>
      </c>
      <c r="V146" s="17">
        <f ca="1" t="shared" si="1095"/>
        <v>0.260733872122524</v>
      </c>
      <c r="W146" s="19">
        <f ca="1">IF(V146&lt;=('Ejercicio 3 - TIR'!$D$25-'Ejercicio 3 - TIR'!$C$25)/('Ejercicio 3 - TIR'!$E$25-'Ejercicio 3 - TIR'!$C$25),'Ejercicio 3 - TIR'!$C$25+SQRT(('Ejercicio 3 - TIR'!$E$25-'Ejercicio 3 - TIR'!$C$25)*('Ejercicio 3 - TIR'!$D$25-'Ejercicio 3 - TIR'!$C$25)*V146),'Ejercicio 3 - TIR'!$E$25-SQRT(('Ejercicio 3 - TIR'!$E$25-'Ejercicio 3 - TIR'!$C$25)*('Ejercicio 3 - TIR'!$E$25-'Ejercicio 3 - TIR'!$D$25)*(1-V146)))</f>
        <v>0.199105690800689</v>
      </c>
      <c r="X146" s="17">
        <f ca="1" t="shared" si="1095"/>
        <v>0.955444840742467</v>
      </c>
      <c r="Y146" s="19">
        <f ca="1">IF(X146&lt;=('Ejercicio 3 - TIR'!$D$26-'Ejercicio 3 - TIR'!$C$26)/('Ejercicio 3 - TIR'!$E$26-'Ejercicio 3 - TIR'!$C$26),'Ejercicio 3 - TIR'!$C$26+SQRT(('Ejercicio 3 - TIR'!$E$26-'Ejercicio 3 - TIR'!$C$26)*('Ejercicio 3 - TIR'!$D$26-'Ejercicio 3 - TIR'!$C$26)*X146),'Ejercicio 3 - TIR'!$E$26-SQRT(('Ejercicio 3 - TIR'!$E$26-'Ejercicio 3 - TIR'!$C$26)*('Ejercicio 3 - TIR'!$E$26-'Ejercicio 3 - TIR'!$D$26)*(1-X146)))</f>
        <v>0.26448878276889</v>
      </c>
      <c r="Z146" s="17">
        <f ca="1" t="shared" si="956"/>
        <v>1.14921008314833</v>
      </c>
      <c r="AA146" s="17">
        <f ca="1" t="shared" si="957"/>
        <v>1.31588432204927</v>
      </c>
      <c r="AB146" s="17">
        <f ca="1" t="shared" si="958"/>
        <v>1.54553408034833</v>
      </c>
      <c r="AC146" s="17">
        <f ca="1" t="shared" si="959"/>
        <v>1.8532587110721</v>
      </c>
      <c r="AD146" s="17">
        <f ca="1" t="shared" si="960"/>
        <v>2.3434248517194</v>
      </c>
      <c r="AE146" s="16">
        <f ca="1" t="shared" si="961"/>
        <v>4301.98769036115</v>
      </c>
      <c r="AF146" s="16">
        <f ca="1" t="shared" si="962"/>
        <v>4925.92106387263</v>
      </c>
      <c r="AG146" s="16">
        <f ca="1" t="shared" si="963"/>
        <v>5785.59889631075</v>
      </c>
      <c r="AH146" s="16">
        <f ca="1" t="shared" si="964"/>
        <v>6937.5445612564</v>
      </c>
      <c r="AI146" s="16">
        <f ca="1" t="shared" si="965"/>
        <v>8772.44727766804</v>
      </c>
      <c r="AJ146" s="18">
        <f ca="1" t="shared" si="966"/>
        <v>42934.9495063083</v>
      </c>
      <c r="AK146" s="18">
        <f ca="1" t="shared" si="967"/>
        <v>50055.0008454378</v>
      </c>
      <c r="AL146" s="18">
        <f ca="1" t="shared" si="968"/>
        <v>66213.267737029</v>
      </c>
      <c r="AM146" s="18">
        <f ca="1" t="shared" si="969"/>
        <v>69891.2872680221</v>
      </c>
      <c r="AN146" s="18">
        <f ca="1" t="shared" si="970"/>
        <v>85734.2039957844</v>
      </c>
      <c r="AO146" s="18">
        <f ca="1">C146/'Ejercicio 3 - TIR'!$D$7</f>
        <v>17399.684531528</v>
      </c>
      <c r="AP146" s="18">
        <f ca="1" t="shared" si="971"/>
        <v>25535.2649747802</v>
      </c>
      <c r="AQ146" s="18">
        <f ca="1" t="shared" si="972"/>
        <v>32655.3163139097</v>
      </c>
      <c r="AR146" s="18">
        <f ca="1" t="shared" si="973"/>
        <v>48813.583205501</v>
      </c>
      <c r="AS146" s="18">
        <f ca="1" t="shared" si="974"/>
        <v>52491.6027364941</v>
      </c>
      <c r="AT146" s="18">
        <f ca="1" t="shared" si="975"/>
        <v>68334.5194642564</v>
      </c>
      <c r="AU146" s="18">
        <f ca="1">AP146*'Ejercicio 3 - TIR'!$D$5</f>
        <v>12767.6324873901</v>
      </c>
      <c r="AV146" s="18">
        <f ca="1">AQ146*'Ejercicio 3 - TIR'!$D$5</f>
        <v>16327.6581569549</v>
      </c>
      <c r="AW146" s="18">
        <f ca="1">AR146*'Ejercicio 3 - TIR'!$D$5</f>
        <v>24406.7916027505</v>
      </c>
      <c r="AX146" s="18">
        <f ca="1">AS146*'Ejercicio 3 - TIR'!$D$5</f>
        <v>26245.8013682471</v>
      </c>
      <c r="AY146" s="18">
        <f ca="1">AT146*'Ejercicio 3 - TIR'!$D$5</f>
        <v>34167.2597321282</v>
      </c>
      <c r="AZ146" s="18">
        <f ca="1" t="shared" ref="AZ146:BD146" si="1096">AJ146-AU146-AE146</f>
        <v>25865.329328557</v>
      </c>
      <c r="BA146" s="18">
        <f ca="1" t="shared" si="1096"/>
        <v>28801.4216246103</v>
      </c>
      <c r="BB146" s="18">
        <f ca="1" t="shared" si="1096"/>
        <v>36020.8772379678</v>
      </c>
      <c r="BC146" s="18">
        <f ca="1" t="shared" si="1096"/>
        <v>36707.9413385187</v>
      </c>
      <c r="BD146" s="18">
        <f ca="1" t="shared" si="1096"/>
        <v>42794.4969859882</v>
      </c>
      <c r="BE146" s="18">
        <f ca="1" t="shared" ref="BE146:BI146" si="1097">AZ146/Z146</f>
        <v>22507.0504582568</v>
      </c>
      <c r="BF146" s="18">
        <f ca="1" t="shared" si="1097"/>
        <v>21887.5026793821</v>
      </c>
      <c r="BG146" s="18">
        <f ca="1" t="shared" si="1097"/>
        <v>23306.4270118517</v>
      </c>
      <c r="BH146" s="18">
        <f ca="1" t="shared" si="1097"/>
        <v>19807.2406832414</v>
      </c>
      <c r="BI146" s="18">
        <f ca="1" t="shared" si="1097"/>
        <v>18261.5187999689</v>
      </c>
      <c r="BJ146" s="18">
        <f ca="1" t="shared" si="978"/>
        <v>67565.0375139939</v>
      </c>
      <c r="BK146" s="18">
        <f ca="1" t="shared" si="979"/>
        <v>40774.8531432604</v>
      </c>
      <c r="BL146" s="18">
        <f ca="1" t="shared" si="980"/>
        <v>108339.890657254</v>
      </c>
      <c r="BM146" s="18">
        <f ca="1">BK146*'Ejercicio 3 - TIR'!$D$5</f>
        <v>20387.4265716302</v>
      </c>
      <c r="BN146" s="18">
        <f ca="1" t="shared" si="981"/>
        <v>87952.4640856241</v>
      </c>
      <c r="BO146" s="18">
        <f ca="1" t="shared" si="982"/>
        <v>37531.5914316998</v>
      </c>
      <c r="BP146" s="18">
        <f ca="1" t="shared" si="983"/>
        <v>-115830.171823576</v>
      </c>
      <c r="BQ146" s="18">
        <f ca="1" t="shared" ref="BQ146:BT146" si="1098">BE146</f>
        <v>22507.0504582568</v>
      </c>
      <c r="BR146" s="18">
        <f ca="1" t="shared" si="1098"/>
        <v>21887.5026793821</v>
      </c>
      <c r="BS146" s="18">
        <f ca="1" t="shared" si="1098"/>
        <v>23306.4270118517</v>
      </c>
      <c r="BT146" s="18">
        <f ca="1" t="shared" si="1098"/>
        <v>19807.2406832414</v>
      </c>
      <c r="BU146" s="18">
        <f ca="1" t="shared" si="985"/>
        <v>55793.1102316687</v>
      </c>
      <c r="BV146" s="20">
        <f ca="1" t="shared" si="986"/>
        <v>6.50380642027952</v>
      </c>
    </row>
    <row r="147" ht="15" customHeight="1" spans="1:74">
      <c r="A147" s="16">
        <v>146</v>
      </c>
      <c r="B147" s="17">
        <f ca="1" t="shared" ref="B147:F147" si="1099">RAND()</f>
        <v>0.547379769638337</v>
      </c>
      <c r="C147" s="18">
        <f ca="1">IF(B147&lt;=('Ejercicio 3 - TIR'!$D$13-'Ejercicio 3 - TIR'!$C$13)/('Ejercicio 3 - TIR'!$E$13-'Ejercicio 3 - TIR'!$C$13),'Ejercicio 3 - TIR'!$C$13+SQRT(('Ejercicio 3 - TIR'!$E$13-'Ejercicio 3 - TIR'!$C$13)*('Ejercicio 3 - TIR'!$D$13-'Ejercicio 3 - TIR'!$C$13)*B147),'Ejercicio 3 - TIR'!$E$13-SQRT(('Ejercicio 3 - TIR'!$E$13-'Ejercicio 3 - TIR'!$C$13)*('Ejercicio 3 - TIR'!$E$13-'Ejercicio 3 - TIR'!$D$13)*(1-B147)))</f>
        <v>76694.5440629454</v>
      </c>
      <c r="D147" s="17">
        <f ca="1" t="shared" si="1099"/>
        <v>0.59242581226771</v>
      </c>
      <c r="E147" s="18">
        <f ca="1">IF(D147&lt;=('Ejercicio 3 - TIR'!$D$14-'Ejercicio 3 - TIR'!$C$14)/('Ejercicio 3 - TIR'!$E$14-'Ejercicio 3 - TIR'!$C$14),'Ejercicio 3 - TIR'!$C$14+SQRT(('Ejercicio 3 - TIR'!$E$14-'Ejercicio 3 - TIR'!$C$14)*('Ejercicio 3 - TIR'!$D$14-'Ejercicio 3 - TIR'!$C$14)*D147),'Ejercicio 3 - TIR'!$E$14-SQRT(('Ejercicio 3 - TIR'!$E$14-'Ejercicio 3 - TIR'!$C$14)*('Ejercicio 3 - TIR'!$E$14-'Ejercicio 3 - TIR'!$D$14)*(1-D147)))</f>
        <v>32181.0404682053</v>
      </c>
      <c r="F147" s="17">
        <f ca="1" t="shared" si="1099"/>
        <v>0.82732174785143</v>
      </c>
      <c r="G147" s="18">
        <f ca="1">IF(F147&lt;=('Ejercicio 3 - TIR'!$D$18-'Ejercicio 3 - TIR'!$C$18)/('Ejercicio 3 - TIR'!$E$18-'Ejercicio 3 - TIR'!$C$18),'Ejercicio 3 - TIR'!$C$18+SQRT(('Ejercicio 3 - TIR'!$E$18-'Ejercicio 3 - TIR'!$C$18)*('Ejercicio 3 - TIR'!$D$18-'Ejercicio 3 - TIR'!$C$18)*F147),'Ejercicio 3 - TIR'!$E$18-SQRT(('Ejercicio 3 - TIR'!$E$18-'Ejercicio 3 - TIR'!$C$18)*('Ejercicio 3 - TIR'!$E$18-'Ejercicio 3 - TIR'!$D$18)*(1-F147)))</f>
        <v>41401.2684302462</v>
      </c>
      <c r="H147" s="17">
        <f ca="1" t="shared" ref="H147:L147" si="1100">RAND()</f>
        <v>0.618892760151716</v>
      </c>
      <c r="I147" s="18">
        <f ca="1">IF(H147&lt;=('Ejercicio 3 - TIR'!$D$18-'Ejercicio 3 - TIR'!$C$18)/('Ejercicio 3 - TIR'!$E$18-'Ejercicio 3 - TIR'!$C$18),'Ejercicio 3 - TIR'!$C$18+SQRT(('Ejercicio 3 - TIR'!$E$18-'Ejercicio 3 - TIR'!$C$18)*('Ejercicio 3 - TIR'!$D$18-'Ejercicio 3 - TIR'!$C$18)*H147),'Ejercicio 3 - TIR'!$E$18-SQRT(('Ejercicio 3 - TIR'!$E$18-'Ejercicio 3 - TIR'!$C$18)*('Ejercicio 3 - TIR'!$E$18-'Ejercicio 3 - TIR'!$D$18)*(1-H147)))</f>
        <v>39635.0357561743</v>
      </c>
      <c r="J147" s="17">
        <f ca="1" t="shared" si="1100"/>
        <v>0.695910469806653</v>
      </c>
      <c r="K147" s="18">
        <f ca="1">IF(J147&lt;=('Ejercicio 3 - TIR'!$D$18-'Ejercicio 3 - TIR'!$C$18)/('Ejercicio 3 - TIR'!$E$18-'Ejercicio 3 - TIR'!$C$18),'Ejercicio 3 - TIR'!$C$18+SQRT(('Ejercicio 3 - TIR'!$E$18-'Ejercicio 3 - TIR'!$C$18)*('Ejercicio 3 - TIR'!$D$18-'Ejercicio 3 - TIR'!$C$18)*J147),'Ejercicio 3 - TIR'!$E$18-SQRT(('Ejercicio 3 - TIR'!$E$18-'Ejercicio 3 - TIR'!$C$18)*('Ejercicio 3 - TIR'!$E$18-'Ejercicio 3 - TIR'!$D$18)*(1-J147)))</f>
        <v>40224.3623708974</v>
      </c>
      <c r="L147" s="17">
        <f ca="1" t="shared" si="1100"/>
        <v>0.814016710566184</v>
      </c>
      <c r="M147" s="18">
        <f ca="1">IF(L147&lt;=('Ejercicio 3 - TIR'!$D$18-'Ejercicio 3 - TIR'!$C$18)/('Ejercicio 3 - TIR'!$E$18-'Ejercicio 3 - TIR'!$C$18),'Ejercicio 3 - TIR'!$C$18+SQRT(('Ejercicio 3 - TIR'!$E$18-'Ejercicio 3 - TIR'!$C$18)*('Ejercicio 3 - TIR'!$D$18-'Ejercicio 3 - TIR'!$C$18)*L147),'Ejercicio 3 - TIR'!$E$18-SQRT(('Ejercicio 3 - TIR'!$E$18-'Ejercicio 3 - TIR'!$C$18)*('Ejercicio 3 - TIR'!$E$18-'Ejercicio 3 - TIR'!$D$18)*(1-L147)))</f>
        <v>41265.1979024939</v>
      </c>
      <c r="N147" s="17">
        <f ca="1" t="shared" ref="N147:R147" si="1101">RAND()</f>
        <v>0.551660004102332</v>
      </c>
      <c r="O147" s="18">
        <f ca="1">IF(N147&lt;=('Ejercicio 3 - TIR'!$D$18-'Ejercicio 3 - TIR'!$C$18)/('Ejercicio 3 - TIR'!$E$18-'Ejercicio 3 - TIR'!$C$18),'Ejercicio 3 - TIR'!$C$18+SQRT(('Ejercicio 3 - TIR'!$E$18-'Ejercicio 3 - TIR'!$C$18)*('Ejercicio 3 - TIR'!$D$18-'Ejercicio 3 - TIR'!$C$18)*N147),'Ejercicio 3 - TIR'!$E$18-SQRT(('Ejercicio 3 - TIR'!$E$18-'Ejercicio 3 - TIR'!$C$18)*('Ejercicio 3 - TIR'!$E$18-'Ejercicio 3 - TIR'!$D$18)*(1-N147)))</f>
        <v>39096.647768016</v>
      </c>
      <c r="P147" s="17">
        <f ca="1" t="shared" si="1101"/>
        <v>0.654333945553965</v>
      </c>
      <c r="Q147" s="19">
        <f ca="1">IF(P147&lt;=('Ejercicio 3 - TIR'!$D$22-'Ejercicio 3 - TIR'!$C$22)/('Ejercicio 3 - TIR'!$E$22-'Ejercicio 3 - TIR'!$C$22),'Ejercicio 3 - TIR'!$C$22+SQRT(('Ejercicio 3 - TIR'!$E$22-'Ejercicio 3 - TIR'!$C$22)*('Ejercicio 3 - TIR'!$D$22-'Ejercicio 3 - TIR'!$C$22)*P147),'Ejercicio 3 - TIR'!$E$22-SQRT(('Ejercicio 3 - TIR'!$E$22-'Ejercicio 3 - TIR'!$C$22)*('Ejercicio 3 - TIR'!$E$22-'Ejercicio 3 - TIR'!$D$22)*(1-P147)))</f>
        <v>0.155056084950376</v>
      </c>
      <c r="R147" s="17">
        <f ca="1" t="shared" si="1101"/>
        <v>0.681409465035338</v>
      </c>
      <c r="S147" s="19">
        <f ca="1">IF(R147&lt;=('Ejercicio 3 - TIR'!$D$23-'Ejercicio 3 - TIR'!$C$23)/('Ejercicio 3 - TIR'!$E$23-'Ejercicio 3 - TIR'!$C$23),'Ejercicio 3 - TIR'!$C$23+SQRT(('Ejercicio 3 - TIR'!$E$23-'Ejercicio 3 - TIR'!$C$23)*('Ejercicio 3 - TIR'!$D$23-'Ejercicio 3 - TIR'!$C$23)*R147),'Ejercicio 3 - TIR'!$E$23-SQRT(('Ejercicio 3 - TIR'!$E$23-'Ejercicio 3 - TIR'!$C$23)*('Ejercicio 3 - TIR'!$E$23-'Ejercicio 3 - TIR'!$D$23)*(1-R147)))</f>
        <v>0.156052913268283</v>
      </c>
      <c r="T147" s="17">
        <f ca="1" t="shared" ref="T147:X147" si="1102">RAND()</f>
        <v>0.122422192175474</v>
      </c>
      <c r="U147" s="19">
        <f ca="1">IF(T147&lt;=('Ejercicio 3 - TIR'!$D$24-'Ejercicio 3 - TIR'!$C$24)/('Ejercicio 3 - TIR'!$E$24-'Ejercicio 3 - TIR'!$C$24),'Ejercicio 3 - TIR'!$C$24+SQRT(('Ejercicio 3 - TIR'!$E$24-'Ejercicio 3 - TIR'!$C$24)*('Ejercicio 3 - TIR'!$D$24-'Ejercicio 3 - TIR'!$C$24)*T147),'Ejercicio 3 - TIR'!$E$24-SQRT(('Ejercicio 3 - TIR'!$E$24-'Ejercicio 3 - TIR'!$C$24)*('Ejercicio 3 - TIR'!$E$24-'Ejercicio 3 - TIR'!$D$24)*(1-T147)))</f>
        <v>0.166033920405456</v>
      </c>
      <c r="V147" s="17">
        <f ca="1" t="shared" si="1102"/>
        <v>0.938886730548217</v>
      </c>
      <c r="W147" s="19">
        <f ca="1">IF(V147&lt;=('Ejercicio 3 - TIR'!$D$25-'Ejercicio 3 - TIR'!$C$25)/('Ejercicio 3 - TIR'!$E$25-'Ejercicio 3 - TIR'!$C$25),'Ejercicio 3 - TIR'!$C$25+SQRT(('Ejercicio 3 - TIR'!$E$25-'Ejercicio 3 - TIR'!$C$25)*('Ejercicio 3 - TIR'!$D$25-'Ejercicio 3 - TIR'!$C$25)*V147),'Ejercicio 3 - TIR'!$E$25-SQRT(('Ejercicio 3 - TIR'!$E$25-'Ejercicio 3 - TIR'!$C$25)*('Ejercicio 3 - TIR'!$E$25-'Ejercicio 3 - TIR'!$D$25)*(1-V147)))</f>
        <v>0.235374801092592</v>
      </c>
      <c r="X147" s="17">
        <f ca="1" t="shared" si="1102"/>
        <v>0.301206176511943</v>
      </c>
      <c r="Y147" s="19">
        <f ca="1">IF(X147&lt;=('Ejercicio 3 - TIR'!$D$26-'Ejercicio 3 - TIR'!$C$26)/('Ejercicio 3 - TIR'!$E$26-'Ejercicio 3 - TIR'!$C$26),'Ejercicio 3 - TIR'!$C$26+SQRT(('Ejercicio 3 - TIR'!$E$26-'Ejercicio 3 - TIR'!$C$26)*('Ejercicio 3 - TIR'!$D$26-'Ejercicio 3 - TIR'!$C$26)*X147),'Ejercicio 3 - TIR'!$E$26-SQRT(('Ejercicio 3 - TIR'!$E$26-'Ejercicio 3 - TIR'!$C$26)*('Ejercicio 3 - TIR'!$E$26-'Ejercicio 3 - TIR'!$D$26)*(1-X147)))</f>
        <v>0.218517655523942</v>
      </c>
      <c r="Z147" s="17">
        <f ca="1" t="shared" si="956"/>
        <v>1.15505608495038</v>
      </c>
      <c r="AA147" s="17">
        <f ca="1" t="shared" si="957"/>
        <v>1.33530595199514</v>
      </c>
      <c r="AB147" s="17">
        <f ca="1" t="shared" si="958"/>
        <v>1.55701203414563</v>
      </c>
      <c r="AC147" s="17">
        <f ca="1" t="shared" si="959"/>
        <v>1.92349343198143</v>
      </c>
      <c r="AD147" s="17">
        <f ca="1" t="shared" si="960"/>
        <v>2.34381070715372</v>
      </c>
      <c r="AE147" s="16">
        <f ca="1" t="shared" si="961"/>
        <v>4989.86614462952</v>
      </c>
      <c r="AF147" s="16">
        <f ca="1" t="shared" si="962"/>
        <v>5768.54929331773</v>
      </c>
      <c r="AG147" s="16">
        <f ca="1" t="shared" si="963"/>
        <v>6726.3241475394</v>
      </c>
      <c r="AH147" s="16">
        <f ca="1" t="shared" si="964"/>
        <v>8309.53135585078</v>
      </c>
      <c r="AI147" s="16">
        <f ca="1" t="shared" si="965"/>
        <v>10125.310666234</v>
      </c>
      <c r="AJ147" s="18">
        <f ca="1" t="shared" si="966"/>
        <v>47820.7870250198</v>
      </c>
      <c r="AK147" s="18">
        <f ca="1" t="shared" si="967"/>
        <v>52924.8991527597</v>
      </c>
      <c r="AL147" s="18">
        <f ca="1" t="shared" si="968"/>
        <v>62629.8162773219</v>
      </c>
      <c r="AM147" s="18">
        <f ca="1" t="shared" si="969"/>
        <v>79373.3371348609</v>
      </c>
      <c r="AN147" s="18">
        <f ca="1" t="shared" si="970"/>
        <v>91635.1416524933</v>
      </c>
      <c r="AO147" s="18">
        <f ca="1">C147/'Ejercicio 3 - TIR'!$D$7</f>
        <v>15338.9088125891</v>
      </c>
      <c r="AP147" s="18">
        <f ca="1" t="shared" si="971"/>
        <v>32481.8782124307</v>
      </c>
      <c r="AQ147" s="18">
        <f ca="1" t="shared" si="972"/>
        <v>37585.9903401706</v>
      </c>
      <c r="AR147" s="18">
        <f ca="1" t="shared" si="973"/>
        <v>47290.9074647328</v>
      </c>
      <c r="AS147" s="18">
        <f ca="1" t="shared" si="974"/>
        <v>64034.4283222719</v>
      </c>
      <c r="AT147" s="18">
        <f ca="1" t="shared" si="975"/>
        <v>76296.2328399042</v>
      </c>
      <c r="AU147" s="18">
        <f ca="1">AP147*'Ejercicio 3 - TIR'!$D$5</f>
        <v>16240.9391062153</v>
      </c>
      <c r="AV147" s="18">
        <f ca="1">AQ147*'Ejercicio 3 - TIR'!$D$5</f>
        <v>18792.9951700853</v>
      </c>
      <c r="AW147" s="18">
        <f ca="1">AR147*'Ejercicio 3 - TIR'!$D$5</f>
        <v>23645.4537323664</v>
      </c>
      <c r="AX147" s="18">
        <f ca="1">AS147*'Ejercicio 3 - TIR'!$D$5</f>
        <v>32017.2141611359</v>
      </c>
      <c r="AY147" s="18">
        <f ca="1">AT147*'Ejercicio 3 - TIR'!$D$5</f>
        <v>38148.1164199521</v>
      </c>
      <c r="AZ147" s="18">
        <f ca="1" t="shared" ref="AZ147:BD147" si="1103">AJ147-AU147-AE147</f>
        <v>26589.9817741749</v>
      </c>
      <c r="BA147" s="18">
        <f ca="1" t="shared" si="1103"/>
        <v>28363.3546893567</v>
      </c>
      <c r="BB147" s="18">
        <f ca="1" t="shared" si="1103"/>
        <v>32258.0383974161</v>
      </c>
      <c r="BC147" s="18">
        <f ca="1" t="shared" si="1103"/>
        <v>39046.5916178742</v>
      </c>
      <c r="BD147" s="18">
        <f ca="1" t="shared" si="1103"/>
        <v>43361.7145663072</v>
      </c>
      <c r="BE147" s="18">
        <f ca="1" t="shared" ref="BE147:BI147" si="1104">AZ147/Z147</f>
        <v>23020.5114025413</v>
      </c>
      <c r="BF147" s="18">
        <f ca="1" t="shared" si="1104"/>
        <v>21241.0905882489</v>
      </c>
      <c r="BG147" s="18">
        <f ca="1" t="shared" si="1104"/>
        <v>20717.9120584748</v>
      </c>
      <c r="BH147" s="18">
        <f ca="1" t="shared" si="1104"/>
        <v>20299.8310098992</v>
      </c>
      <c r="BI147" s="18">
        <f ca="1" t="shared" si="1104"/>
        <v>18500.5190197142</v>
      </c>
      <c r="BJ147" s="18">
        <f ca="1" t="shared" si="978"/>
        <v>75426.2672167266</v>
      </c>
      <c r="BK147" s="18">
        <f ca="1" t="shared" si="979"/>
        <v>35951.4987110008</v>
      </c>
      <c r="BL147" s="18">
        <f ca="1" t="shared" si="980"/>
        <v>111377.765927727</v>
      </c>
      <c r="BM147" s="18">
        <f ca="1">BK147*'Ejercicio 3 - TIR'!$D$5</f>
        <v>17975.7493555004</v>
      </c>
      <c r="BN147" s="18">
        <f ca="1" t="shared" si="981"/>
        <v>93402.016572227</v>
      </c>
      <c r="BO147" s="18">
        <f ca="1" t="shared" si="982"/>
        <v>39850.4948744998</v>
      </c>
      <c r="BP147" s="18">
        <f ca="1" t="shared" si="983"/>
        <v>-108875.584531151</v>
      </c>
      <c r="BQ147" s="18">
        <f ca="1" t="shared" ref="BQ147:BT147" si="1105">BE147</f>
        <v>23020.5114025413</v>
      </c>
      <c r="BR147" s="18">
        <f ca="1" t="shared" si="1105"/>
        <v>21241.0905882489</v>
      </c>
      <c r="BS147" s="18">
        <f ca="1" t="shared" si="1105"/>
        <v>20717.9120584748</v>
      </c>
      <c r="BT147" s="18">
        <f ca="1" t="shared" si="1105"/>
        <v>20299.8310098992</v>
      </c>
      <c r="BU147" s="18">
        <f ca="1" t="shared" si="985"/>
        <v>58351.013894214</v>
      </c>
      <c r="BV147" s="20">
        <f ca="1" t="shared" si="986"/>
        <v>8.51784892317311</v>
      </c>
    </row>
    <row r="148" ht="15" customHeight="1" spans="1:74">
      <c r="A148" s="16">
        <v>147</v>
      </c>
      <c r="B148" s="17">
        <f ca="1" t="shared" ref="B148:F148" si="1106">RAND()</f>
        <v>0.195174447863548</v>
      </c>
      <c r="C148" s="18">
        <f ca="1">IF(B148&lt;=('Ejercicio 3 - TIR'!$D$13-'Ejercicio 3 - TIR'!$C$13)/('Ejercicio 3 - TIR'!$E$13-'Ejercicio 3 - TIR'!$C$13),'Ejercicio 3 - TIR'!$C$13+SQRT(('Ejercicio 3 - TIR'!$E$13-'Ejercicio 3 - TIR'!$C$13)*('Ejercicio 3 - TIR'!$D$13-'Ejercicio 3 - TIR'!$C$13)*B148),'Ejercicio 3 - TIR'!$E$13-SQRT(('Ejercicio 3 - TIR'!$E$13-'Ejercicio 3 - TIR'!$C$13)*('Ejercicio 3 - TIR'!$E$13-'Ejercicio 3 - TIR'!$D$13)*(1-B148)))</f>
        <v>68835.7104493877</v>
      </c>
      <c r="D148" s="17">
        <f ca="1" t="shared" si="1106"/>
        <v>0.509578679175508</v>
      </c>
      <c r="E148" s="18">
        <f ca="1">IF(D148&lt;=('Ejercicio 3 - TIR'!$D$14-'Ejercicio 3 - TIR'!$C$14)/('Ejercicio 3 - TIR'!$E$14-'Ejercicio 3 - TIR'!$C$14),'Ejercicio 3 - TIR'!$C$14+SQRT(('Ejercicio 3 - TIR'!$E$14-'Ejercicio 3 - TIR'!$C$14)*('Ejercicio 3 - TIR'!$D$14-'Ejercicio 3 - TIR'!$C$14)*D148),'Ejercicio 3 - TIR'!$E$14-SQRT(('Ejercicio 3 - TIR'!$E$14-'Ejercicio 3 - TIR'!$C$14)*('Ejercicio 3 - TIR'!$E$14-'Ejercicio 3 - TIR'!$D$14)*(1-D148)))</f>
        <v>31423.1009027928</v>
      </c>
      <c r="F148" s="17">
        <f ca="1" t="shared" si="1106"/>
        <v>0.717491173962229</v>
      </c>
      <c r="G148" s="18">
        <f ca="1">IF(F148&lt;=('Ejercicio 3 - TIR'!$D$18-'Ejercicio 3 - TIR'!$C$18)/('Ejercicio 3 - TIR'!$E$18-'Ejercicio 3 - TIR'!$C$18),'Ejercicio 3 - TIR'!$C$18+SQRT(('Ejercicio 3 - TIR'!$E$18-'Ejercicio 3 - TIR'!$C$18)*('Ejercicio 3 - TIR'!$D$18-'Ejercicio 3 - TIR'!$C$18)*F148),'Ejercicio 3 - TIR'!$E$18-SQRT(('Ejercicio 3 - TIR'!$E$18-'Ejercicio 3 - TIR'!$C$18)*('Ejercicio 3 - TIR'!$E$18-'Ejercicio 3 - TIR'!$D$18)*(1-F148)))</f>
        <v>40396.9399359955</v>
      </c>
      <c r="H148" s="17">
        <f ca="1" t="shared" ref="H148:L148" si="1107">RAND()</f>
        <v>0.0698440557049886</v>
      </c>
      <c r="I148" s="18">
        <f ca="1">IF(H148&lt;=('Ejercicio 3 - TIR'!$D$18-'Ejercicio 3 - TIR'!$C$18)/('Ejercicio 3 - TIR'!$E$18-'Ejercicio 3 - TIR'!$C$18),'Ejercicio 3 - TIR'!$C$18+SQRT(('Ejercicio 3 - TIR'!$E$18-'Ejercicio 3 - TIR'!$C$18)*('Ejercicio 3 - TIR'!$D$18-'Ejercicio 3 - TIR'!$C$18)*H148),'Ejercicio 3 - TIR'!$E$18-SQRT(('Ejercicio 3 - TIR'!$E$18-'Ejercicio 3 - TIR'!$C$18)*('Ejercicio 3 - TIR'!$E$18-'Ejercicio 3 - TIR'!$D$18)*(1-H148)))</f>
        <v>33236.7589276541</v>
      </c>
      <c r="J148" s="17">
        <f ca="1" t="shared" si="1107"/>
        <v>0.607053886471876</v>
      </c>
      <c r="K148" s="18">
        <f ca="1">IF(J148&lt;=('Ejercicio 3 - TIR'!$D$18-'Ejercicio 3 - TIR'!$C$18)/('Ejercicio 3 - TIR'!$E$18-'Ejercicio 3 - TIR'!$C$18),'Ejercicio 3 - TIR'!$C$18+SQRT(('Ejercicio 3 - TIR'!$E$18-'Ejercicio 3 - TIR'!$C$18)*('Ejercicio 3 - TIR'!$D$18-'Ejercicio 3 - TIR'!$C$18)*J148),'Ejercicio 3 - TIR'!$E$18-SQRT(('Ejercicio 3 - TIR'!$E$18-'Ejercicio 3 - TIR'!$C$18)*('Ejercicio 3 - TIR'!$E$18-'Ejercicio 3 - TIR'!$D$18)*(1-J148)))</f>
        <v>39542.4359034149</v>
      </c>
      <c r="L148" s="17">
        <f ca="1" t="shared" si="1107"/>
        <v>0.495719844634585</v>
      </c>
      <c r="M148" s="18">
        <f ca="1">IF(L148&lt;=('Ejercicio 3 - TIR'!$D$18-'Ejercicio 3 - TIR'!$C$18)/('Ejercicio 3 - TIR'!$E$18-'Ejercicio 3 - TIR'!$C$18),'Ejercicio 3 - TIR'!$C$18+SQRT(('Ejercicio 3 - TIR'!$E$18-'Ejercicio 3 - TIR'!$C$18)*('Ejercicio 3 - TIR'!$D$18-'Ejercicio 3 - TIR'!$C$18)*L148),'Ejercicio 3 - TIR'!$E$18-SQRT(('Ejercicio 3 - TIR'!$E$18-'Ejercicio 3 - TIR'!$C$18)*('Ejercicio 3 - TIR'!$E$18-'Ejercicio 3 - TIR'!$D$18)*(1-L148)))</f>
        <v>38623.1071369424</v>
      </c>
      <c r="N148" s="17">
        <f ca="1" t="shared" ref="N148:R148" si="1108">RAND()</f>
        <v>0.726138659122392</v>
      </c>
      <c r="O148" s="18">
        <f ca="1">IF(N148&lt;=('Ejercicio 3 - TIR'!$D$18-'Ejercicio 3 - TIR'!$C$18)/('Ejercicio 3 - TIR'!$E$18-'Ejercicio 3 - TIR'!$C$18),'Ejercicio 3 - TIR'!$C$18+SQRT(('Ejercicio 3 - TIR'!$E$18-'Ejercicio 3 - TIR'!$C$18)*('Ejercicio 3 - TIR'!$D$18-'Ejercicio 3 - TIR'!$C$18)*N148),'Ejercicio 3 - TIR'!$E$18-SQRT(('Ejercicio 3 - TIR'!$E$18-'Ejercicio 3 - TIR'!$C$18)*('Ejercicio 3 - TIR'!$E$18-'Ejercicio 3 - TIR'!$D$18)*(1-N148)))</f>
        <v>40467.936389919</v>
      </c>
      <c r="P148" s="17">
        <f ca="1" t="shared" si="1108"/>
        <v>0.77443845022967</v>
      </c>
      <c r="Q148" s="19">
        <f ca="1">IF(P148&lt;=('Ejercicio 3 - TIR'!$D$22-'Ejercicio 3 - TIR'!$C$22)/('Ejercicio 3 - TIR'!$E$22-'Ejercicio 3 - TIR'!$C$22),'Ejercicio 3 - TIR'!$C$22+SQRT(('Ejercicio 3 - TIR'!$E$22-'Ejercicio 3 - TIR'!$C$22)*('Ejercicio 3 - TIR'!$D$22-'Ejercicio 3 - TIR'!$C$22)*P148),'Ejercicio 3 - TIR'!$E$22-SQRT(('Ejercicio 3 - TIR'!$E$22-'Ejercicio 3 - TIR'!$C$22)*('Ejercicio 3 - TIR'!$E$22-'Ejercicio 3 - TIR'!$D$22)*(1-P148)))</f>
        <v>0.159850290583073</v>
      </c>
      <c r="R148" s="17">
        <f ca="1" t="shared" si="1108"/>
        <v>0.0558515169035936</v>
      </c>
      <c r="S148" s="19">
        <f ca="1">IF(R148&lt;=('Ejercicio 3 - TIR'!$D$23-'Ejercicio 3 - TIR'!$C$23)/('Ejercicio 3 - TIR'!$E$23-'Ejercicio 3 - TIR'!$C$23),'Ejercicio 3 - TIR'!$C$23+SQRT(('Ejercicio 3 - TIR'!$E$23-'Ejercicio 3 - TIR'!$C$23)*('Ejercicio 3 - TIR'!$D$23-'Ejercicio 3 - TIR'!$C$23)*R148),'Ejercicio 3 - TIR'!$E$23-SQRT(('Ejercicio 3 - TIR'!$E$23-'Ejercicio 3 - TIR'!$C$23)*('Ejercicio 3 - TIR'!$E$23-'Ejercicio 3 - TIR'!$D$23)*(1-R148)))</f>
        <v>0.13002660114029</v>
      </c>
      <c r="T148" s="17">
        <f ca="1" t="shared" ref="T148:X148" si="1109">RAND()</f>
        <v>0.670883662421397</v>
      </c>
      <c r="U148" s="19">
        <f ca="1">IF(T148&lt;=('Ejercicio 3 - TIR'!$D$24-'Ejercicio 3 - TIR'!$C$24)/('Ejercicio 3 - TIR'!$E$24-'Ejercicio 3 - TIR'!$C$24),'Ejercicio 3 - TIR'!$C$24+SQRT(('Ejercicio 3 - TIR'!$E$24-'Ejercicio 3 - TIR'!$C$24)*('Ejercicio 3 - TIR'!$D$24-'Ejercicio 3 - TIR'!$C$24)*T148),'Ejercicio 3 - TIR'!$E$24-SQRT(('Ejercicio 3 - TIR'!$E$24-'Ejercicio 3 - TIR'!$C$24)*('Ejercicio 3 - TIR'!$E$24-'Ejercicio 3 - TIR'!$D$24)*(1-T148)))</f>
        <v>0.189643357477809</v>
      </c>
      <c r="V148" s="17">
        <f ca="1" t="shared" si="1109"/>
        <v>0.472916947832005</v>
      </c>
      <c r="W148" s="19">
        <f ca="1">IF(V148&lt;=('Ejercicio 3 - TIR'!$D$25-'Ejercicio 3 - TIR'!$C$25)/('Ejercicio 3 - TIR'!$E$25-'Ejercicio 3 - TIR'!$C$25),'Ejercicio 3 - TIR'!$C$25+SQRT(('Ejercicio 3 - TIR'!$E$25-'Ejercicio 3 - TIR'!$C$25)*('Ejercicio 3 - TIR'!$D$25-'Ejercicio 3 - TIR'!$C$25)*V148),'Ejercicio 3 - TIR'!$E$25-SQRT(('Ejercicio 3 - TIR'!$E$25-'Ejercicio 3 - TIR'!$C$25)*('Ejercicio 3 - TIR'!$E$25-'Ejercicio 3 - TIR'!$D$25)*(1-V148)))</f>
        <v>0.207048973439649</v>
      </c>
      <c r="X148" s="17">
        <f ca="1" t="shared" si="1109"/>
        <v>0.337616789301841</v>
      </c>
      <c r="Y148" s="19">
        <f ca="1">IF(X148&lt;=('Ejercicio 3 - TIR'!$D$26-'Ejercicio 3 - TIR'!$C$26)/('Ejercicio 3 - TIR'!$E$26-'Ejercicio 3 - TIR'!$C$26),'Ejercicio 3 - TIR'!$C$26+SQRT(('Ejercicio 3 - TIR'!$E$26-'Ejercicio 3 - TIR'!$C$26)*('Ejercicio 3 - TIR'!$D$26-'Ejercicio 3 - TIR'!$C$26)*X148),'Ejercicio 3 - TIR'!$E$26-SQRT(('Ejercicio 3 - TIR'!$E$26-'Ejercicio 3 - TIR'!$C$26)*('Ejercicio 3 - TIR'!$E$26-'Ejercicio 3 - TIR'!$D$26)*(1-X148)))</f>
        <v>0.220193066139702</v>
      </c>
      <c r="Z148" s="17">
        <f ca="1" t="shared" si="956"/>
        <v>1.15985029058307</v>
      </c>
      <c r="AA148" s="17">
        <f ca="1" t="shared" si="957"/>
        <v>1.31066168169917</v>
      </c>
      <c r="AB148" s="17">
        <f ca="1" t="shared" si="958"/>
        <v>1.55921996353411</v>
      </c>
      <c r="AC148" s="17">
        <f ca="1" t="shared" si="959"/>
        <v>1.88205485635045</v>
      </c>
      <c r="AD148" s="17">
        <f ca="1" t="shared" si="960"/>
        <v>2.29647028581338</v>
      </c>
      <c r="AE148" s="16">
        <f ca="1" t="shared" si="961"/>
        <v>5022.99181033265</v>
      </c>
      <c r="AF148" s="16">
        <f ca="1" t="shared" si="962"/>
        <v>5676.11436298572</v>
      </c>
      <c r="AG148" s="16">
        <f ca="1" t="shared" si="963"/>
        <v>6752.55174821035</v>
      </c>
      <c r="AH148" s="16">
        <f ca="1" t="shared" si="964"/>
        <v>8150.66065577541</v>
      </c>
      <c r="AI148" s="16">
        <f ca="1" t="shared" si="965"/>
        <v>9945.37961663483</v>
      </c>
      <c r="AJ148" s="18">
        <f ca="1" t="shared" si="966"/>
        <v>46854.4025234314</v>
      </c>
      <c r="AK148" s="18">
        <f ca="1" t="shared" si="967"/>
        <v>43562.1463503489</v>
      </c>
      <c r="AL148" s="18">
        <f ca="1" t="shared" si="968"/>
        <v>61655.3554673724</v>
      </c>
      <c r="AM148" s="18">
        <f ca="1" t="shared" si="969"/>
        <v>72690.8063544264</v>
      </c>
      <c r="AN148" s="18">
        <f ca="1" t="shared" si="970"/>
        <v>92933.4134476348</v>
      </c>
      <c r="AO148" s="18">
        <f ca="1">C148/'Ejercicio 3 - TIR'!$D$7</f>
        <v>13767.1420898775</v>
      </c>
      <c r="AP148" s="18">
        <f ca="1" t="shared" si="971"/>
        <v>33087.2604335538</v>
      </c>
      <c r="AQ148" s="18">
        <f ca="1" t="shared" si="972"/>
        <v>29795.0042604714</v>
      </c>
      <c r="AR148" s="18">
        <f ca="1" t="shared" si="973"/>
        <v>47888.2133774949</v>
      </c>
      <c r="AS148" s="18">
        <f ca="1" t="shared" si="974"/>
        <v>58923.6642645489</v>
      </c>
      <c r="AT148" s="18">
        <f ca="1" t="shared" si="975"/>
        <v>79166.2713577573</v>
      </c>
      <c r="AU148" s="18">
        <f ca="1">AP148*'Ejercicio 3 - TIR'!$D$5</f>
        <v>16543.6302167769</v>
      </c>
      <c r="AV148" s="18">
        <f ca="1">AQ148*'Ejercicio 3 - TIR'!$D$5</f>
        <v>14897.5021302357</v>
      </c>
      <c r="AW148" s="18">
        <f ca="1">AR148*'Ejercicio 3 - TIR'!$D$5</f>
        <v>23944.1066887474</v>
      </c>
      <c r="AX148" s="18">
        <f ca="1">AS148*'Ejercicio 3 - TIR'!$D$5</f>
        <v>29461.8321322744</v>
      </c>
      <c r="AY148" s="18">
        <f ca="1">AT148*'Ejercicio 3 - TIR'!$D$5</f>
        <v>39583.1356788786</v>
      </c>
      <c r="AZ148" s="18">
        <f ca="1" t="shared" ref="AZ148:BD148" si="1110">AJ148-AU148-AE148</f>
        <v>25287.7804963218</v>
      </c>
      <c r="BA148" s="18">
        <f ca="1" t="shared" si="1110"/>
        <v>22988.5298571275</v>
      </c>
      <c r="BB148" s="18">
        <f ca="1" t="shared" si="1110"/>
        <v>30958.6970304146</v>
      </c>
      <c r="BC148" s="18">
        <f ca="1" t="shared" si="1110"/>
        <v>35078.3135663766</v>
      </c>
      <c r="BD148" s="18">
        <f ca="1" t="shared" si="1110"/>
        <v>43404.8981521213</v>
      </c>
      <c r="BE148" s="18">
        <f ca="1" t="shared" ref="BE148:BI148" si="1111">AZ148/Z148</f>
        <v>21802.6246159832</v>
      </c>
      <c r="BF148" s="18">
        <f ca="1" t="shared" si="1111"/>
        <v>17539.6367942372</v>
      </c>
      <c r="BG148" s="18">
        <f ca="1" t="shared" si="1111"/>
        <v>19855.2466967162</v>
      </c>
      <c r="BH148" s="18">
        <f ca="1" t="shared" si="1111"/>
        <v>18638.3055988059</v>
      </c>
      <c r="BI148" s="18">
        <f ca="1" t="shared" si="1111"/>
        <v>18900.7009671575</v>
      </c>
      <c r="BJ148" s="18">
        <f ca="1" t="shared" si="978"/>
        <v>72162.2175113792</v>
      </c>
      <c r="BK148" s="18">
        <f ca="1" t="shared" si="979"/>
        <v>31615.8327299744</v>
      </c>
      <c r="BL148" s="18">
        <f ca="1" t="shared" si="980"/>
        <v>103778.050241354</v>
      </c>
      <c r="BM148" s="18">
        <f ca="1">BK148*'Ejercicio 3 - TIR'!$D$5</f>
        <v>15807.9163649872</v>
      </c>
      <c r="BN148" s="18">
        <f ca="1" t="shared" si="981"/>
        <v>87970.1338763664</v>
      </c>
      <c r="BO148" s="18">
        <f ca="1" t="shared" si="982"/>
        <v>38306.6719477316</v>
      </c>
      <c r="BP148" s="18">
        <f ca="1" t="shared" si="983"/>
        <v>-100258.81135218</v>
      </c>
      <c r="BQ148" s="18">
        <f ca="1" t="shared" ref="BQ148:BT148" si="1112">BE148</f>
        <v>21802.6246159832</v>
      </c>
      <c r="BR148" s="18">
        <f ca="1" t="shared" si="1112"/>
        <v>17539.6367942372</v>
      </c>
      <c r="BS148" s="18">
        <f ca="1" t="shared" si="1112"/>
        <v>19855.2466967162</v>
      </c>
      <c r="BT148" s="18">
        <f ca="1" t="shared" si="1112"/>
        <v>18638.3055988059</v>
      </c>
      <c r="BU148" s="18">
        <f ca="1" t="shared" si="985"/>
        <v>57207.3729148891</v>
      </c>
      <c r="BV148" s="20">
        <f ca="1" t="shared" si="986"/>
        <v>9.07283380130155</v>
      </c>
    </row>
    <row r="149" ht="15" customHeight="1" spans="1:74">
      <c r="A149" s="16">
        <v>148</v>
      </c>
      <c r="B149" s="17">
        <f ca="1" t="shared" ref="B149:F149" si="1113">RAND()</f>
        <v>0.517034181437291</v>
      </c>
      <c r="C149" s="18">
        <f ca="1">IF(B149&lt;=('Ejercicio 3 - TIR'!$D$13-'Ejercicio 3 - TIR'!$C$13)/('Ejercicio 3 - TIR'!$E$13-'Ejercicio 3 - TIR'!$C$13),'Ejercicio 3 - TIR'!$C$13+SQRT(('Ejercicio 3 - TIR'!$E$13-'Ejercicio 3 - TIR'!$C$13)*('Ejercicio 3 - TIR'!$D$13-'Ejercicio 3 - TIR'!$C$13)*B149),'Ejercicio 3 - TIR'!$E$13-SQRT(('Ejercicio 3 - TIR'!$E$13-'Ejercicio 3 - TIR'!$C$13)*('Ejercicio 3 - TIR'!$E$13-'Ejercicio 3 - TIR'!$D$13)*(1-B149)))</f>
        <v>75925.9687157458</v>
      </c>
      <c r="D149" s="17">
        <f ca="1" t="shared" si="1113"/>
        <v>0.473859826562233</v>
      </c>
      <c r="E149" s="18">
        <f ca="1">IF(D149&lt;=('Ejercicio 3 - TIR'!$D$14-'Ejercicio 3 - TIR'!$C$14)/('Ejercicio 3 - TIR'!$E$14-'Ejercicio 3 - TIR'!$C$14),'Ejercicio 3 - TIR'!$C$14+SQRT(('Ejercicio 3 - TIR'!$E$14-'Ejercicio 3 - TIR'!$C$14)*('Ejercicio 3 - TIR'!$D$14-'Ejercicio 3 - TIR'!$C$14)*D149),'Ejercicio 3 - TIR'!$E$14-SQRT(('Ejercicio 3 - TIR'!$E$14-'Ejercicio 3 - TIR'!$C$14)*('Ejercicio 3 - TIR'!$E$14-'Ejercicio 3 - TIR'!$D$14)*(1-D149)))</f>
        <v>31116.2493272456</v>
      </c>
      <c r="F149" s="17">
        <f ca="1" t="shared" si="1113"/>
        <v>0.329297827998692</v>
      </c>
      <c r="G149" s="18">
        <f ca="1">IF(F149&lt;=('Ejercicio 3 - TIR'!$D$18-'Ejercicio 3 - TIR'!$C$18)/('Ejercicio 3 - TIR'!$E$18-'Ejercicio 3 - TIR'!$C$18),'Ejercicio 3 - TIR'!$C$18+SQRT(('Ejercicio 3 - TIR'!$E$18-'Ejercicio 3 - TIR'!$C$18)*('Ejercicio 3 - TIR'!$D$18-'Ejercicio 3 - TIR'!$C$18)*F149),'Ejercicio 3 - TIR'!$E$18-SQRT(('Ejercicio 3 - TIR'!$E$18-'Ejercicio 3 - TIR'!$C$18)*('Ejercicio 3 - TIR'!$E$18-'Ejercicio 3 - TIR'!$D$18)*(1-F149)))</f>
        <v>37028.1344750797</v>
      </c>
      <c r="H149" s="17">
        <f ca="1" t="shared" ref="H149:L149" si="1114">RAND()</f>
        <v>0.0935716174776884</v>
      </c>
      <c r="I149" s="18">
        <f ca="1">IF(H149&lt;=('Ejercicio 3 - TIR'!$D$18-'Ejercicio 3 - TIR'!$C$18)/('Ejercicio 3 - TIR'!$E$18-'Ejercicio 3 - TIR'!$C$18),'Ejercicio 3 - TIR'!$C$18+SQRT(('Ejercicio 3 - TIR'!$E$18-'Ejercicio 3 - TIR'!$C$18)*('Ejercicio 3 - TIR'!$D$18-'Ejercicio 3 - TIR'!$C$18)*H149),'Ejercicio 3 - TIR'!$E$18-SQRT(('Ejercicio 3 - TIR'!$E$18-'Ejercicio 3 - TIR'!$C$18)*('Ejercicio 3 - TIR'!$E$18-'Ejercicio 3 - TIR'!$D$18)*(1-H149)))</f>
        <v>33746.4306508533</v>
      </c>
      <c r="J149" s="17">
        <f ca="1" t="shared" si="1114"/>
        <v>0.998587750635539</v>
      </c>
      <c r="K149" s="18">
        <f ca="1">IF(J149&lt;=('Ejercicio 3 - TIR'!$D$18-'Ejercicio 3 - TIR'!$C$18)/('Ejercicio 3 - TIR'!$E$18-'Ejercicio 3 - TIR'!$C$18),'Ejercicio 3 - TIR'!$C$18+SQRT(('Ejercicio 3 - TIR'!$E$18-'Ejercicio 3 - TIR'!$C$18)*('Ejercicio 3 - TIR'!$D$18-'Ejercicio 3 - TIR'!$C$18)*J149),'Ejercicio 3 - TIR'!$E$18-SQRT(('Ejercicio 3 - TIR'!$E$18-'Ejercicio 3 - TIR'!$C$18)*('Ejercicio 3 - TIR'!$E$18-'Ejercicio 3 - TIR'!$D$18)*(1-J149)))</f>
        <v>44674.5484639234</v>
      </c>
      <c r="L149" s="17">
        <f ca="1" t="shared" si="1114"/>
        <v>0.988180247163445</v>
      </c>
      <c r="M149" s="18">
        <f ca="1">IF(L149&lt;=('Ejercicio 3 - TIR'!$D$18-'Ejercicio 3 - TIR'!$C$18)/('Ejercicio 3 - TIR'!$E$18-'Ejercicio 3 - TIR'!$C$18),'Ejercicio 3 - TIR'!$C$18+SQRT(('Ejercicio 3 - TIR'!$E$18-'Ejercicio 3 - TIR'!$C$18)*('Ejercicio 3 - TIR'!$D$18-'Ejercicio 3 - TIR'!$C$18)*L149),'Ejercicio 3 - TIR'!$E$18-SQRT(('Ejercicio 3 - TIR'!$E$18-'Ejercicio 3 - TIR'!$C$18)*('Ejercicio 3 - TIR'!$E$18-'Ejercicio 3 - TIR'!$D$18)*(1-L149)))</f>
        <v>44058.4685545657</v>
      </c>
      <c r="N149" s="17">
        <f ca="1" t="shared" ref="N149:R149" si="1115">RAND()</f>
        <v>0.0913778358217709</v>
      </c>
      <c r="O149" s="18">
        <f ca="1">IF(N149&lt;=('Ejercicio 3 - TIR'!$D$18-'Ejercicio 3 - TIR'!$C$18)/('Ejercicio 3 - TIR'!$E$18-'Ejercicio 3 - TIR'!$C$18),'Ejercicio 3 - TIR'!$C$18+SQRT(('Ejercicio 3 - TIR'!$E$18-'Ejercicio 3 - TIR'!$C$18)*('Ejercicio 3 - TIR'!$D$18-'Ejercicio 3 - TIR'!$C$18)*N149),'Ejercicio 3 - TIR'!$E$18-SQRT(('Ejercicio 3 - TIR'!$E$18-'Ejercicio 3 - TIR'!$C$18)*('Ejercicio 3 - TIR'!$E$18-'Ejercicio 3 - TIR'!$D$18)*(1-N149)))</f>
        <v>33702.252743029</v>
      </c>
      <c r="P149" s="17">
        <f ca="1" t="shared" si="1115"/>
        <v>0.885768189728099</v>
      </c>
      <c r="Q149" s="19">
        <f ca="1">IF(P149&lt;=('Ejercicio 3 - TIR'!$D$22-'Ejercicio 3 - TIR'!$C$22)/('Ejercicio 3 - TIR'!$E$22-'Ejercicio 3 - TIR'!$C$22),'Ejercicio 3 - TIR'!$C$22+SQRT(('Ejercicio 3 - TIR'!$E$22-'Ejercicio 3 - TIR'!$C$22)*('Ejercicio 3 - TIR'!$D$22-'Ejercicio 3 - TIR'!$C$22)*P149),'Ejercicio 3 - TIR'!$E$22-SQRT(('Ejercicio 3 - TIR'!$E$22-'Ejercicio 3 - TIR'!$C$22)*('Ejercicio 3 - TIR'!$E$22-'Ejercicio 3 - TIR'!$D$22)*(1-P149)))</f>
        <v>0.165660639536945</v>
      </c>
      <c r="R149" s="17">
        <f ca="1" t="shared" si="1115"/>
        <v>0.424170800091886</v>
      </c>
      <c r="S149" s="19">
        <f ca="1">IF(R149&lt;=('Ejercicio 3 - TIR'!$D$23-'Ejercicio 3 - TIR'!$C$23)/('Ejercicio 3 - TIR'!$E$23-'Ejercicio 3 - TIR'!$C$23),'Ejercicio 3 - TIR'!$C$23+SQRT(('Ejercicio 3 - TIR'!$E$23-'Ejercicio 3 - TIR'!$C$23)*('Ejercicio 3 - TIR'!$D$23-'Ejercicio 3 - TIR'!$C$23)*R149),'Ejercicio 3 - TIR'!$E$23-SQRT(('Ejercicio 3 - TIR'!$E$23-'Ejercicio 3 - TIR'!$C$23)*('Ejercicio 3 - TIR'!$E$23-'Ejercicio 3 - TIR'!$D$23)*(1-R149)))</f>
        <v>0.147631638390899</v>
      </c>
      <c r="T149" s="17">
        <f ca="1" t="shared" ref="T149:X149" si="1116">RAND()</f>
        <v>0.618748503658357</v>
      </c>
      <c r="U149" s="19">
        <f ca="1">IF(T149&lt;=('Ejercicio 3 - TIR'!$D$24-'Ejercicio 3 - TIR'!$C$24)/('Ejercicio 3 - TIR'!$E$24-'Ejercicio 3 - TIR'!$C$24),'Ejercicio 3 - TIR'!$C$24+SQRT(('Ejercicio 3 - TIR'!$E$24-'Ejercicio 3 - TIR'!$C$24)*('Ejercicio 3 - TIR'!$D$24-'Ejercicio 3 - TIR'!$C$24)*T149),'Ejercicio 3 - TIR'!$E$24-SQRT(('Ejercicio 3 - TIR'!$E$24-'Ejercicio 3 - TIR'!$C$24)*('Ejercicio 3 - TIR'!$E$24-'Ejercicio 3 - TIR'!$D$24)*(1-T149)))</f>
        <v>0.187327317377408</v>
      </c>
      <c r="V149" s="17">
        <f ca="1" t="shared" si="1116"/>
        <v>0.54970385533572</v>
      </c>
      <c r="W149" s="19">
        <f ca="1">IF(V149&lt;=('Ejercicio 3 - TIR'!$D$25-'Ejercicio 3 - TIR'!$C$25)/('Ejercicio 3 - TIR'!$E$25-'Ejercicio 3 - TIR'!$C$25),'Ejercicio 3 - TIR'!$C$25+SQRT(('Ejercicio 3 - TIR'!$E$25-'Ejercicio 3 - TIR'!$C$25)*('Ejercicio 3 - TIR'!$D$25-'Ejercicio 3 - TIR'!$C$25)*V149),'Ejercicio 3 - TIR'!$E$25-SQRT(('Ejercicio 3 - TIR'!$E$25-'Ejercicio 3 - TIR'!$C$25)*('Ejercicio 3 - TIR'!$E$25-'Ejercicio 3 - TIR'!$D$25)*(1-V149)))</f>
        <v>0.210300673729584</v>
      </c>
      <c r="X149" s="17">
        <f ca="1" t="shared" si="1116"/>
        <v>0.430135594825217</v>
      </c>
      <c r="Y149" s="19">
        <f ca="1">IF(X149&lt;=('Ejercicio 3 - TIR'!$D$26-'Ejercicio 3 - TIR'!$C$26)/('Ejercicio 3 - TIR'!$E$26-'Ejercicio 3 - TIR'!$C$26),'Ejercicio 3 - TIR'!$C$26+SQRT(('Ejercicio 3 - TIR'!$E$26-'Ejercicio 3 - TIR'!$C$26)*('Ejercicio 3 - TIR'!$D$26-'Ejercicio 3 - TIR'!$C$26)*X149),'Ejercicio 3 - TIR'!$E$26-SQRT(('Ejercicio 3 - TIR'!$E$26-'Ejercicio 3 - TIR'!$C$26)*('Ejercicio 3 - TIR'!$E$26-'Ejercicio 3 - TIR'!$D$26)*(1-X149)))</f>
        <v>0.224526873281346</v>
      </c>
      <c r="Z149" s="17">
        <f ca="1" t="shared" si="956"/>
        <v>1.16566063953695</v>
      </c>
      <c r="AA149" s="17">
        <f ca="1" t="shared" si="957"/>
        <v>1.33774902955957</v>
      </c>
      <c r="AB149" s="17">
        <f ca="1" t="shared" si="958"/>
        <v>1.58834596659119</v>
      </c>
      <c r="AC149" s="17">
        <f ca="1" t="shared" si="959"/>
        <v>1.92237619348099</v>
      </c>
      <c r="AD149" s="17">
        <f ca="1" t="shared" si="960"/>
        <v>2.35400130947377</v>
      </c>
      <c r="AE149" s="16">
        <f ca="1" t="shared" si="961"/>
        <v>5154.73776354254</v>
      </c>
      <c r="AF149" s="16">
        <f ca="1" t="shared" si="962"/>
        <v>5915.74014504976</v>
      </c>
      <c r="AG149" s="16">
        <f ca="1" t="shared" si="963"/>
        <v>7023.91987672377</v>
      </c>
      <c r="AH149" s="16">
        <f ca="1" t="shared" si="964"/>
        <v>8501.0549590214</v>
      </c>
      <c r="AI149" s="16">
        <f ca="1" t="shared" si="965"/>
        <v>10409.7702485634</v>
      </c>
      <c r="AJ149" s="18">
        <f ca="1" t="shared" si="966"/>
        <v>43162.2389130814</v>
      </c>
      <c r="AK149" s="18">
        <f ca="1" t="shared" si="967"/>
        <v>45144.2548542783</v>
      </c>
      <c r="AL149" s="18">
        <f ca="1" t="shared" si="968"/>
        <v>70958.6388619555</v>
      </c>
      <c r="AM149" s="18">
        <f ca="1" t="shared" si="969"/>
        <v>84696.9510705277</v>
      </c>
      <c r="AN149" s="18">
        <f ca="1" t="shared" si="970"/>
        <v>79335.1470893061</v>
      </c>
      <c r="AO149" s="18">
        <f ca="1">C149/'Ejercicio 3 - TIR'!$D$7</f>
        <v>15185.1937431492</v>
      </c>
      <c r="AP149" s="18">
        <f ca="1" t="shared" si="971"/>
        <v>27977.0451699322</v>
      </c>
      <c r="AQ149" s="18">
        <f ca="1" t="shared" si="972"/>
        <v>29959.0611111291</v>
      </c>
      <c r="AR149" s="18">
        <f ca="1" t="shared" si="973"/>
        <v>55773.4451188064</v>
      </c>
      <c r="AS149" s="18">
        <f ca="1" t="shared" si="974"/>
        <v>69511.7573273786</v>
      </c>
      <c r="AT149" s="18">
        <f ca="1" t="shared" si="975"/>
        <v>64149.953346157</v>
      </c>
      <c r="AU149" s="18">
        <f ca="1">AP149*'Ejercicio 3 - TIR'!$D$5</f>
        <v>13988.5225849661</v>
      </c>
      <c r="AV149" s="18">
        <f ca="1">AQ149*'Ejercicio 3 - TIR'!$D$5</f>
        <v>14979.5305555646</v>
      </c>
      <c r="AW149" s="18">
        <f ca="1">AR149*'Ejercicio 3 - TIR'!$D$5</f>
        <v>27886.7225594032</v>
      </c>
      <c r="AX149" s="18">
        <f ca="1">AS149*'Ejercicio 3 - TIR'!$D$5</f>
        <v>34755.8786636893</v>
      </c>
      <c r="AY149" s="18">
        <f ca="1">AT149*'Ejercicio 3 - TIR'!$D$5</f>
        <v>32074.9766730785</v>
      </c>
      <c r="AZ149" s="18">
        <f ca="1" t="shared" ref="AZ149:BD149" si="1117">AJ149-AU149-AE149</f>
        <v>24018.9785645727</v>
      </c>
      <c r="BA149" s="18">
        <f ca="1" t="shared" si="1117"/>
        <v>24248.984153664</v>
      </c>
      <c r="BB149" s="18">
        <f ca="1" t="shared" si="1117"/>
        <v>36047.9964258286</v>
      </c>
      <c r="BC149" s="18">
        <f ca="1" t="shared" si="1117"/>
        <v>41440.0174478171</v>
      </c>
      <c r="BD149" s="18">
        <f ca="1" t="shared" si="1117"/>
        <v>36850.4001676643</v>
      </c>
      <c r="BE149" s="18">
        <f ca="1" t="shared" ref="BE149:BI149" si="1118">AZ149/Z149</f>
        <v>20605.4641890578</v>
      </c>
      <c r="BF149" s="18">
        <f ca="1" t="shared" si="1118"/>
        <v>18126.706592826</v>
      </c>
      <c r="BG149" s="18">
        <f ca="1" t="shared" si="1118"/>
        <v>22695.3051690574</v>
      </c>
      <c r="BH149" s="18">
        <f ca="1" t="shared" si="1118"/>
        <v>21556.6638768963</v>
      </c>
      <c r="BI149" s="18">
        <f ca="1" t="shared" si="1118"/>
        <v>15654.3668940873</v>
      </c>
      <c r="BJ149" s="18">
        <f ca="1" t="shared" si="978"/>
        <v>73247.6916622483</v>
      </c>
      <c r="BK149" s="18">
        <f ca="1" t="shared" si="979"/>
        <v>35745.965955986</v>
      </c>
      <c r="BL149" s="18">
        <f ca="1" t="shared" si="980"/>
        <v>108993.657618234</v>
      </c>
      <c r="BM149" s="18">
        <f ca="1">BK149*'Ejercicio 3 - TIR'!$D$5</f>
        <v>17872.982977993</v>
      </c>
      <c r="BN149" s="18">
        <f ca="1" t="shared" si="981"/>
        <v>91120.6746402413</v>
      </c>
      <c r="BO149" s="18">
        <f ca="1" t="shared" si="982"/>
        <v>38708.8461988201</v>
      </c>
      <c r="BP149" s="18">
        <f ca="1" t="shared" si="983"/>
        <v>-107042.218042991</v>
      </c>
      <c r="BQ149" s="18">
        <f ca="1" t="shared" ref="BQ149:BT149" si="1119">BE149</f>
        <v>20605.4641890578</v>
      </c>
      <c r="BR149" s="18">
        <f ca="1" t="shared" si="1119"/>
        <v>18126.706592826</v>
      </c>
      <c r="BS149" s="18">
        <f ca="1" t="shared" si="1119"/>
        <v>22695.3051690574</v>
      </c>
      <c r="BT149" s="18">
        <f ca="1" t="shared" si="1119"/>
        <v>21556.6638768963</v>
      </c>
      <c r="BU149" s="18">
        <f ca="1" t="shared" si="985"/>
        <v>54363.2130929074</v>
      </c>
      <c r="BV149" s="20">
        <f ca="1" t="shared" si="986"/>
        <v>7.52662422618513</v>
      </c>
    </row>
    <row r="150" ht="15" customHeight="1" spans="1:74">
      <c r="A150" s="16">
        <v>149</v>
      </c>
      <c r="B150" s="17">
        <f ca="1" t="shared" ref="B150:F150" si="1120">RAND()</f>
        <v>0.737253001058462</v>
      </c>
      <c r="C150" s="18">
        <f ca="1">IF(B150&lt;=('Ejercicio 3 - TIR'!$D$13-'Ejercicio 3 - TIR'!$C$13)/('Ejercicio 3 - TIR'!$E$13-'Ejercicio 3 - TIR'!$C$13),'Ejercicio 3 - TIR'!$C$13+SQRT(('Ejercicio 3 - TIR'!$E$13-'Ejercicio 3 - TIR'!$C$13)*('Ejercicio 3 - TIR'!$D$13-'Ejercicio 3 - TIR'!$C$13)*B150),'Ejercicio 3 - TIR'!$E$13-SQRT(('Ejercicio 3 - TIR'!$E$13-'Ejercicio 3 - TIR'!$C$13)*('Ejercicio 3 - TIR'!$E$13-'Ejercicio 3 - TIR'!$D$13)*(1-B150)))</f>
        <v>82243.4125257738</v>
      </c>
      <c r="D150" s="17">
        <f ca="1" t="shared" si="1120"/>
        <v>0.800938936888724</v>
      </c>
      <c r="E150" s="18">
        <f ca="1">IF(D150&lt;=('Ejercicio 3 - TIR'!$D$14-'Ejercicio 3 - TIR'!$C$14)/('Ejercicio 3 - TIR'!$E$14-'Ejercicio 3 - TIR'!$C$14),'Ejercicio 3 - TIR'!$C$14+SQRT(('Ejercicio 3 - TIR'!$E$14-'Ejercicio 3 - TIR'!$C$14)*('Ejercicio 3 - TIR'!$D$14-'Ejercicio 3 - TIR'!$C$14)*D150),'Ejercicio 3 - TIR'!$E$14-SQRT(('Ejercicio 3 - TIR'!$E$14-'Ejercicio 3 - TIR'!$C$14)*('Ejercicio 3 - TIR'!$E$14-'Ejercicio 3 - TIR'!$D$14)*(1-D150)))</f>
        <v>34535.6464731232</v>
      </c>
      <c r="F150" s="17">
        <f ca="1" t="shared" si="1120"/>
        <v>0.682741781214922</v>
      </c>
      <c r="G150" s="18">
        <f ca="1">IF(F150&lt;=('Ejercicio 3 - TIR'!$D$18-'Ejercicio 3 - TIR'!$C$18)/('Ejercicio 3 - TIR'!$E$18-'Ejercicio 3 - TIR'!$C$18),'Ejercicio 3 - TIR'!$C$18+SQRT(('Ejercicio 3 - TIR'!$E$18-'Ejercicio 3 - TIR'!$C$18)*('Ejercicio 3 - TIR'!$D$18-'Ejercicio 3 - TIR'!$C$18)*F150),'Ejercicio 3 - TIR'!$E$18-SQRT(('Ejercicio 3 - TIR'!$E$18-'Ejercicio 3 - TIR'!$C$18)*('Ejercicio 3 - TIR'!$E$18-'Ejercicio 3 - TIR'!$D$18)*(1-F150)))</f>
        <v>40122.0530539088</v>
      </c>
      <c r="H150" s="17">
        <f ca="1" t="shared" ref="H150:L150" si="1121">RAND()</f>
        <v>0.975779828885209</v>
      </c>
      <c r="I150" s="18">
        <f ca="1">IF(H150&lt;=('Ejercicio 3 - TIR'!$D$18-'Ejercicio 3 - TIR'!$C$18)/('Ejercicio 3 - TIR'!$E$18-'Ejercicio 3 - TIR'!$C$18),'Ejercicio 3 - TIR'!$C$18+SQRT(('Ejercicio 3 - TIR'!$E$18-'Ejercicio 3 - TIR'!$C$18)*('Ejercicio 3 - TIR'!$D$18-'Ejercicio 3 - TIR'!$C$18)*H150),'Ejercicio 3 - TIR'!$E$18-SQRT(('Ejercicio 3 - TIR'!$E$18-'Ejercicio 3 - TIR'!$C$18)*('Ejercicio 3 - TIR'!$E$18-'Ejercicio 3 - TIR'!$D$18)*(1-H150)))</f>
        <v>43652.2192932048</v>
      </c>
      <c r="J150" s="17">
        <f ca="1" t="shared" si="1121"/>
        <v>0.930610448556051</v>
      </c>
      <c r="K150" s="18">
        <f ca="1">IF(J150&lt;=('Ejercicio 3 - TIR'!$D$18-'Ejercicio 3 - TIR'!$C$18)/('Ejercicio 3 - TIR'!$E$18-'Ejercicio 3 - TIR'!$C$18),'Ejercicio 3 - TIR'!$C$18+SQRT(('Ejercicio 3 - TIR'!$E$18-'Ejercicio 3 - TIR'!$C$18)*('Ejercicio 3 - TIR'!$D$18-'Ejercicio 3 - TIR'!$C$18)*J150),'Ejercicio 3 - TIR'!$E$18-SQRT(('Ejercicio 3 - TIR'!$E$18-'Ejercicio 3 - TIR'!$C$18)*('Ejercicio 3 - TIR'!$E$18-'Ejercicio 3 - TIR'!$D$18)*(1-J150)))</f>
        <v>42718.7248394163</v>
      </c>
      <c r="L150" s="17">
        <f ca="1" t="shared" si="1121"/>
        <v>0.144407999473233</v>
      </c>
      <c r="M150" s="18">
        <f ca="1">IF(L150&lt;=('Ejercicio 3 - TIR'!$D$18-'Ejercicio 3 - TIR'!$C$18)/('Ejercicio 3 - TIR'!$E$18-'Ejercicio 3 - TIR'!$C$18),'Ejercicio 3 - TIR'!$C$18+SQRT(('Ejercicio 3 - TIR'!$E$18-'Ejercicio 3 - TIR'!$C$18)*('Ejercicio 3 - TIR'!$D$18-'Ejercicio 3 - TIR'!$C$18)*L150),'Ejercicio 3 - TIR'!$E$18-SQRT(('Ejercicio 3 - TIR'!$E$18-'Ejercicio 3 - TIR'!$C$18)*('Ejercicio 3 - TIR'!$E$18-'Ejercicio 3 - TIR'!$D$18)*(1-L150)))</f>
        <v>34654.1594215266</v>
      </c>
      <c r="N150" s="17">
        <f ca="1" t="shared" ref="N150:R150" si="1122">RAND()</f>
        <v>0.393396299645981</v>
      </c>
      <c r="O150" s="18">
        <f ca="1">IF(N150&lt;=('Ejercicio 3 - TIR'!$D$18-'Ejercicio 3 - TIR'!$C$18)/('Ejercicio 3 - TIR'!$E$18-'Ejercicio 3 - TIR'!$C$18),'Ejercicio 3 - TIR'!$C$18+SQRT(('Ejercicio 3 - TIR'!$E$18-'Ejercicio 3 - TIR'!$C$18)*('Ejercicio 3 - TIR'!$D$18-'Ejercicio 3 - TIR'!$C$18)*N150),'Ejercicio 3 - TIR'!$E$18-SQRT(('Ejercicio 3 - TIR'!$E$18-'Ejercicio 3 - TIR'!$C$18)*('Ejercicio 3 - TIR'!$E$18-'Ejercicio 3 - TIR'!$D$18)*(1-N150)))</f>
        <v>37681.7605369406</v>
      </c>
      <c r="P150" s="17">
        <f ca="1" t="shared" si="1122"/>
        <v>0.570651788740928</v>
      </c>
      <c r="Q150" s="19">
        <f ca="1">IF(P150&lt;=('Ejercicio 3 - TIR'!$D$22-'Ejercicio 3 - TIR'!$C$22)/('Ejercicio 3 - TIR'!$E$22-'Ejercicio 3 - TIR'!$C$22),'Ejercicio 3 - TIR'!$C$22+SQRT(('Ejercicio 3 - TIR'!$E$22-'Ejercicio 3 - TIR'!$C$22)*('Ejercicio 3 - TIR'!$D$22-'Ejercicio 3 - TIR'!$C$22)*P150),'Ejercicio 3 - TIR'!$E$22-SQRT(('Ejercicio 3 - TIR'!$E$22-'Ejercicio 3 - TIR'!$C$22)*('Ejercicio 3 - TIR'!$E$22-'Ejercicio 3 - TIR'!$D$22)*(1-P150)))</f>
        <v>0.152200237766011</v>
      </c>
      <c r="R150" s="17">
        <f ca="1" t="shared" si="1122"/>
        <v>0.286603721509267</v>
      </c>
      <c r="S150" s="19">
        <f ca="1">IF(R150&lt;=('Ejercicio 3 - TIR'!$D$23-'Ejercicio 3 - TIR'!$C$23)/('Ejercicio 3 - TIR'!$E$23-'Ejercicio 3 - TIR'!$C$23),'Ejercicio 3 - TIR'!$C$23+SQRT(('Ejercicio 3 - TIR'!$E$23-'Ejercicio 3 - TIR'!$C$23)*('Ejercicio 3 - TIR'!$D$23-'Ejercicio 3 - TIR'!$C$23)*R150),'Ejercicio 3 - TIR'!$E$23-SQRT(('Ejercicio 3 - TIR'!$E$23-'Ejercicio 3 - TIR'!$C$23)*('Ejercicio 3 - TIR'!$E$23-'Ejercicio 3 - TIR'!$D$23)*(1-R150)))</f>
        <v>0.142713139340846</v>
      </c>
      <c r="T150" s="17">
        <f ca="1" t="shared" ref="T150:X150" si="1123">RAND()</f>
        <v>0.921743584534243</v>
      </c>
      <c r="U150" s="19">
        <f ca="1">IF(T150&lt;=('Ejercicio 3 - TIR'!$D$24-'Ejercicio 3 - TIR'!$C$24)/('Ejercicio 3 - TIR'!$E$24-'Ejercicio 3 - TIR'!$C$24),'Ejercicio 3 - TIR'!$C$24+SQRT(('Ejercicio 3 - TIR'!$E$24-'Ejercicio 3 - TIR'!$C$24)*('Ejercicio 3 - TIR'!$D$24-'Ejercicio 3 - TIR'!$C$24)*T150),'Ejercicio 3 - TIR'!$E$24-SQRT(('Ejercicio 3 - TIR'!$E$24-'Ejercicio 3 - TIR'!$C$24)*('Ejercicio 3 - TIR'!$E$24-'Ejercicio 3 - TIR'!$D$24)*(1-T150)))</f>
        <v>0.205197366338921</v>
      </c>
      <c r="V150" s="17">
        <f ca="1" t="shared" si="1123"/>
        <v>0.0935863555602914</v>
      </c>
      <c r="W150" s="19">
        <f ca="1">IF(V150&lt;=('Ejercicio 3 - TIR'!$D$25-'Ejercicio 3 - TIR'!$C$25)/('Ejercicio 3 - TIR'!$E$25-'Ejercicio 3 - TIR'!$C$25),'Ejercicio 3 - TIR'!$C$25+SQRT(('Ejercicio 3 - TIR'!$E$25-'Ejercicio 3 - TIR'!$C$25)*('Ejercicio 3 - TIR'!$D$25-'Ejercicio 3 - TIR'!$C$25)*V150),'Ejercicio 3 - TIR'!$E$25-SQRT(('Ejercicio 3 - TIR'!$E$25-'Ejercicio 3 - TIR'!$C$25)*('Ejercicio 3 - TIR'!$E$25-'Ejercicio 3 - TIR'!$D$25)*(1-V150)))</f>
        <v>0.191446436029805</v>
      </c>
      <c r="X150" s="17">
        <f ca="1" t="shared" si="1123"/>
        <v>0.19964833296363</v>
      </c>
      <c r="Y150" s="19">
        <f ca="1">IF(X150&lt;=('Ejercicio 3 - TIR'!$D$26-'Ejercicio 3 - TIR'!$C$26)/('Ejercicio 3 - TIR'!$E$26-'Ejercicio 3 - TIR'!$C$26),'Ejercicio 3 - TIR'!$C$26+SQRT(('Ejercicio 3 - TIR'!$E$26-'Ejercicio 3 - TIR'!$C$26)*('Ejercicio 3 - TIR'!$D$26-'Ejercicio 3 - TIR'!$C$26)*X150),'Ejercicio 3 - TIR'!$E$26-SQRT(('Ejercicio 3 - TIR'!$E$26-'Ejercicio 3 - TIR'!$C$26)*('Ejercicio 3 - TIR'!$E$26-'Ejercicio 3 - TIR'!$D$26)*(1-X150)))</f>
        <v>0.21321746108001</v>
      </c>
      <c r="Z150" s="17">
        <f ca="1" t="shared" si="956"/>
        <v>1.15220023776601</v>
      </c>
      <c r="AA150" s="17">
        <f ca="1" t="shared" si="957"/>
        <v>1.31663435084687</v>
      </c>
      <c r="AB150" s="17">
        <f ca="1" t="shared" si="958"/>
        <v>1.586804252072</v>
      </c>
      <c r="AC150" s="17">
        <f ca="1" t="shared" si="959"/>
        <v>1.89059227080812</v>
      </c>
      <c r="AD150" s="17">
        <f ca="1" t="shared" si="960"/>
        <v>2.29369955472732</v>
      </c>
      <c r="AE150" s="16">
        <f ca="1" t="shared" si="961"/>
        <v>5256.33360461224</v>
      </c>
      <c r="AF150" s="16">
        <f ca="1" t="shared" si="962"/>
        <v>6006.48147474923</v>
      </c>
      <c r="AG150" s="16">
        <f ca="1" t="shared" si="963"/>
        <v>7238.99565433129</v>
      </c>
      <c r="AH150" s="16">
        <f ca="1" t="shared" si="964"/>
        <v>8624.87557278826</v>
      </c>
      <c r="AI150" s="16">
        <f ca="1" t="shared" si="965"/>
        <v>10463.8496445492</v>
      </c>
      <c r="AJ150" s="18">
        <f ca="1" t="shared" si="966"/>
        <v>46228.6390683742</v>
      </c>
      <c r="AK150" s="18">
        <f ca="1" t="shared" si="967"/>
        <v>57474.0114121338</v>
      </c>
      <c r="AL150" s="18">
        <f ca="1" t="shared" si="968"/>
        <v>67786.2542182795</v>
      </c>
      <c r="AM150" s="18">
        <f ca="1" t="shared" si="969"/>
        <v>65516.8859536907</v>
      </c>
      <c r="AN150" s="18">
        <f ca="1" t="shared" si="970"/>
        <v>86430.6373649221</v>
      </c>
      <c r="AO150" s="18">
        <f ca="1">C150/'Ejercicio 3 - TIR'!$D$7</f>
        <v>16448.6825051548</v>
      </c>
      <c r="AP150" s="18">
        <f ca="1" t="shared" si="971"/>
        <v>29779.9565632194</v>
      </c>
      <c r="AQ150" s="18">
        <f ca="1" t="shared" si="972"/>
        <v>41025.328906979</v>
      </c>
      <c r="AR150" s="18">
        <f ca="1" t="shared" si="973"/>
        <v>51337.5717131247</v>
      </c>
      <c r="AS150" s="18">
        <f ca="1" t="shared" si="974"/>
        <v>49068.2034485359</v>
      </c>
      <c r="AT150" s="18">
        <f ca="1" t="shared" si="975"/>
        <v>69981.9548597673</v>
      </c>
      <c r="AU150" s="18">
        <f ca="1">AP150*'Ejercicio 3 - TIR'!$D$5</f>
        <v>14889.9782816097</v>
      </c>
      <c r="AV150" s="18">
        <f ca="1">AQ150*'Ejercicio 3 - TIR'!$D$5</f>
        <v>20512.6644534895</v>
      </c>
      <c r="AW150" s="18">
        <f ca="1">AR150*'Ejercicio 3 - TIR'!$D$5</f>
        <v>25668.7858565624</v>
      </c>
      <c r="AX150" s="18">
        <f ca="1">AS150*'Ejercicio 3 - TIR'!$D$5</f>
        <v>24534.101724268</v>
      </c>
      <c r="AY150" s="18">
        <f ca="1">AT150*'Ejercicio 3 - TIR'!$D$5</f>
        <v>34990.9774298837</v>
      </c>
      <c r="AZ150" s="18">
        <f ca="1" t="shared" ref="AZ150:BD150" si="1124">AJ150-AU150-AE150</f>
        <v>26082.3271821522</v>
      </c>
      <c r="BA150" s="18">
        <f ca="1" t="shared" si="1124"/>
        <v>30954.8654838951</v>
      </c>
      <c r="BB150" s="18">
        <f ca="1" t="shared" si="1124"/>
        <v>34878.4727073858</v>
      </c>
      <c r="BC150" s="18">
        <f ca="1" t="shared" si="1124"/>
        <v>32357.9086566345</v>
      </c>
      <c r="BD150" s="18">
        <f ca="1" t="shared" si="1124"/>
        <v>40975.8102904893</v>
      </c>
      <c r="BE150" s="18">
        <f ca="1" t="shared" ref="BE150:BI150" si="1125">AZ150/Z150</f>
        <v>22636.9743098847</v>
      </c>
      <c r="BF150" s="18">
        <f ca="1" t="shared" si="1125"/>
        <v>23510.6014543709</v>
      </c>
      <c r="BG150" s="18">
        <f ca="1" t="shared" si="1125"/>
        <v>21980.3247072489</v>
      </c>
      <c r="BH150" s="18">
        <f ca="1" t="shared" si="1125"/>
        <v>17115.223179667</v>
      </c>
      <c r="BI150" s="18">
        <f ca="1" t="shared" si="1125"/>
        <v>17864.5063631102</v>
      </c>
      <c r="BJ150" s="18">
        <f ca="1" t="shared" si="978"/>
        <v>79214.3969376228</v>
      </c>
      <c r="BK150" s="18">
        <f ca="1" t="shared" si="979"/>
        <v>37728.3357379246</v>
      </c>
      <c r="BL150" s="18">
        <f ca="1" t="shared" si="980"/>
        <v>116942.732675547</v>
      </c>
      <c r="BM150" s="18">
        <f ca="1">BK150*'Ejercicio 3 - TIR'!$D$5</f>
        <v>18864.1678689623</v>
      </c>
      <c r="BN150" s="18">
        <f ca="1" t="shared" si="981"/>
        <v>98078.5648065851</v>
      </c>
      <c r="BO150" s="18">
        <f ca="1" t="shared" si="982"/>
        <v>42759.9877257005</v>
      </c>
      <c r="BP150" s="18">
        <f ca="1" t="shared" si="983"/>
        <v>-116779.058998897</v>
      </c>
      <c r="BQ150" s="18">
        <f ca="1" t="shared" ref="BQ150:BT150" si="1126">BE150</f>
        <v>22636.9743098847</v>
      </c>
      <c r="BR150" s="18">
        <f ca="1" t="shared" si="1126"/>
        <v>23510.6014543709</v>
      </c>
      <c r="BS150" s="18">
        <f ca="1" t="shared" si="1126"/>
        <v>21980.3247072489</v>
      </c>
      <c r="BT150" s="18">
        <f ca="1" t="shared" si="1126"/>
        <v>17115.223179667</v>
      </c>
      <c r="BU150" s="18">
        <f ca="1" t="shared" si="985"/>
        <v>60624.4940888107</v>
      </c>
      <c r="BV150" s="20">
        <f ca="1" t="shared" si="986"/>
        <v>6.76088555211833</v>
      </c>
    </row>
    <row r="151" ht="15" customHeight="1" spans="1:74">
      <c r="A151" s="16">
        <v>150</v>
      </c>
      <c r="B151" s="17">
        <f ca="1" t="shared" ref="B151:F151" si="1127">RAND()</f>
        <v>0.0266607677199022</v>
      </c>
      <c r="C151" s="18">
        <f ca="1">IF(B151&lt;=('Ejercicio 3 - TIR'!$D$13-'Ejercicio 3 - TIR'!$C$13)/('Ejercicio 3 - TIR'!$E$13-'Ejercicio 3 - TIR'!$C$13),'Ejercicio 3 - TIR'!$C$13+SQRT(('Ejercicio 3 - TIR'!$E$13-'Ejercicio 3 - TIR'!$C$13)*('Ejercicio 3 - TIR'!$D$13-'Ejercicio 3 - TIR'!$C$13)*B151),'Ejercicio 3 - TIR'!$E$13-SQRT(('Ejercicio 3 - TIR'!$E$13-'Ejercicio 3 - TIR'!$C$13)*('Ejercicio 3 - TIR'!$E$13-'Ejercicio 3 - TIR'!$D$13)*(1-B151)))</f>
        <v>63265.6250684916</v>
      </c>
      <c r="D151" s="17">
        <f ca="1" t="shared" si="1127"/>
        <v>0.421527491745719</v>
      </c>
      <c r="E151" s="18">
        <f ca="1">IF(D151&lt;=('Ejercicio 3 - TIR'!$D$14-'Ejercicio 3 - TIR'!$C$14)/('Ejercicio 3 - TIR'!$E$14-'Ejercicio 3 - TIR'!$C$14),'Ejercicio 3 - TIR'!$C$14+SQRT(('Ejercicio 3 - TIR'!$E$14-'Ejercicio 3 - TIR'!$C$14)*('Ejercicio 3 - TIR'!$D$14-'Ejercicio 3 - TIR'!$C$14)*D151),'Ejercicio 3 - TIR'!$E$14-SQRT(('Ejercicio 3 - TIR'!$E$14-'Ejercicio 3 - TIR'!$C$14)*('Ejercicio 3 - TIR'!$E$14-'Ejercicio 3 - TIR'!$D$14)*(1-D151)))</f>
        <v>30684.9113671344</v>
      </c>
      <c r="F151" s="17">
        <f ca="1" t="shared" si="1127"/>
        <v>0.070542758587179</v>
      </c>
      <c r="G151" s="18">
        <f ca="1">IF(F151&lt;=('Ejercicio 3 - TIR'!$D$18-'Ejercicio 3 - TIR'!$C$18)/('Ejercicio 3 - TIR'!$E$18-'Ejercicio 3 - TIR'!$C$18),'Ejercicio 3 - TIR'!$C$18+SQRT(('Ejercicio 3 - TIR'!$E$18-'Ejercicio 3 - TIR'!$C$18)*('Ejercicio 3 - TIR'!$D$18-'Ejercicio 3 - TIR'!$C$18)*F151),'Ejercicio 3 - TIR'!$E$18-SQRT(('Ejercicio 3 - TIR'!$E$18-'Ejercicio 3 - TIR'!$C$18)*('Ejercicio 3 - TIR'!$E$18-'Ejercicio 3 - TIR'!$D$18)*(1-F151)))</f>
        <v>33252.9085120976</v>
      </c>
      <c r="H151" s="17">
        <f ca="1" t="shared" ref="H151:L151" si="1128">RAND()</f>
        <v>0.50182998198899</v>
      </c>
      <c r="I151" s="18">
        <f ca="1">IF(H151&lt;=('Ejercicio 3 - TIR'!$D$18-'Ejercicio 3 - TIR'!$C$18)/('Ejercicio 3 - TIR'!$E$18-'Ejercicio 3 - TIR'!$C$18),'Ejercicio 3 - TIR'!$C$18+SQRT(('Ejercicio 3 - TIR'!$E$18-'Ejercicio 3 - TIR'!$C$18)*('Ejercicio 3 - TIR'!$D$18-'Ejercicio 3 - TIR'!$C$18)*H151),'Ejercicio 3 - TIR'!$E$18-SQRT(('Ejercicio 3 - TIR'!$E$18-'Ejercicio 3 - TIR'!$C$18)*('Ejercicio 3 - TIR'!$E$18-'Ejercicio 3 - TIR'!$D$18)*(1-H151)))</f>
        <v>38676.0876723526</v>
      </c>
      <c r="J151" s="17">
        <f ca="1" t="shared" si="1128"/>
        <v>0.666746545583154</v>
      </c>
      <c r="K151" s="18">
        <f ca="1">IF(J151&lt;=('Ejercicio 3 - TIR'!$D$18-'Ejercicio 3 - TIR'!$C$18)/('Ejercicio 3 - TIR'!$E$18-'Ejercicio 3 - TIR'!$C$18),'Ejercicio 3 - TIR'!$C$18+SQRT(('Ejercicio 3 - TIR'!$E$18-'Ejercicio 3 - TIR'!$C$18)*('Ejercicio 3 - TIR'!$D$18-'Ejercicio 3 - TIR'!$C$18)*J151),'Ejercicio 3 - TIR'!$E$18-SQRT(('Ejercicio 3 - TIR'!$E$18-'Ejercicio 3 - TIR'!$C$18)*('Ejercicio 3 - TIR'!$E$18-'Ejercicio 3 - TIR'!$D$18)*(1-J151)))</f>
        <v>40000.5991277691</v>
      </c>
      <c r="L151" s="17">
        <f ca="1" t="shared" si="1128"/>
        <v>0.761737631751441</v>
      </c>
      <c r="M151" s="18">
        <f ca="1">IF(L151&lt;=('Ejercicio 3 - TIR'!$D$18-'Ejercicio 3 - TIR'!$C$18)/('Ejercicio 3 - TIR'!$E$18-'Ejercicio 3 - TIR'!$C$18),'Ejercicio 3 - TIR'!$C$18+SQRT(('Ejercicio 3 - TIR'!$E$18-'Ejercicio 3 - TIR'!$C$18)*('Ejercicio 3 - TIR'!$D$18-'Ejercicio 3 - TIR'!$C$18)*L151),'Ejercicio 3 - TIR'!$E$18-SQRT(('Ejercicio 3 - TIR'!$E$18-'Ejercicio 3 - TIR'!$C$18)*('Ejercicio 3 - TIR'!$E$18-'Ejercicio 3 - TIR'!$D$18)*(1-L151)))</f>
        <v>40772.7458535544</v>
      </c>
      <c r="N151" s="17">
        <f ca="1" t="shared" ref="N151:R151" si="1129">RAND()</f>
        <v>0.614157330535068</v>
      </c>
      <c r="O151" s="18">
        <f ca="1">IF(N151&lt;=('Ejercicio 3 - TIR'!$D$18-'Ejercicio 3 - TIR'!$C$18)/('Ejercicio 3 - TIR'!$E$18-'Ejercicio 3 - TIR'!$C$18),'Ejercicio 3 - TIR'!$C$18+SQRT(('Ejercicio 3 - TIR'!$E$18-'Ejercicio 3 - TIR'!$C$18)*('Ejercicio 3 - TIR'!$D$18-'Ejercicio 3 - TIR'!$C$18)*N151),'Ejercicio 3 - TIR'!$E$18-SQRT(('Ejercicio 3 - TIR'!$E$18-'Ejercicio 3 - TIR'!$C$18)*('Ejercicio 3 - TIR'!$E$18-'Ejercicio 3 - TIR'!$D$18)*(1-N151)))</f>
        <v>39598.1039575668</v>
      </c>
      <c r="P151" s="17">
        <f ca="1" t="shared" si="1129"/>
        <v>0.81322485847327</v>
      </c>
      <c r="Q151" s="19">
        <f ca="1">IF(P151&lt;=('Ejercicio 3 - TIR'!$D$22-'Ejercicio 3 - TIR'!$C$22)/('Ejercicio 3 - TIR'!$E$22-'Ejercicio 3 - TIR'!$C$22),'Ejercicio 3 - TIR'!$C$22+SQRT(('Ejercicio 3 - TIR'!$E$22-'Ejercicio 3 - TIR'!$C$22)*('Ejercicio 3 - TIR'!$D$22-'Ejercicio 3 - TIR'!$C$22)*P151),'Ejercicio 3 - TIR'!$E$22-SQRT(('Ejercicio 3 - TIR'!$E$22-'Ejercicio 3 - TIR'!$C$22)*('Ejercicio 3 - TIR'!$E$22-'Ejercicio 3 - TIR'!$D$22)*(1-P151)))</f>
        <v>0.161664371983809</v>
      </c>
      <c r="R151" s="17">
        <f ca="1" t="shared" si="1129"/>
        <v>0.0245554654792692</v>
      </c>
      <c r="S151" s="19">
        <f ca="1">IF(R151&lt;=('Ejercicio 3 - TIR'!$D$23-'Ejercicio 3 - TIR'!$C$23)/('Ejercicio 3 - TIR'!$E$23-'Ejercicio 3 - TIR'!$C$23),'Ejercicio 3 - TIR'!$C$23+SQRT(('Ejercicio 3 - TIR'!$E$23-'Ejercicio 3 - TIR'!$C$23)*('Ejercicio 3 - TIR'!$D$23-'Ejercicio 3 - TIR'!$C$23)*R151),'Ejercicio 3 - TIR'!$E$23-SQRT(('Ejercicio 3 - TIR'!$E$23-'Ejercicio 3 - TIR'!$C$23)*('Ejercicio 3 - TIR'!$E$23-'Ejercicio 3 - TIR'!$D$23)*(1-R151)))</f>
        <v>0.126648295861549</v>
      </c>
      <c r="T151" s="17">
        <f ca="1" t="shared" ref="T151:X151" si="1130">RAND()</f>
        <v>0.895436773223901</v>
      </c>
      <c r="U151" s="19">
        <f ca="1">IF(T151&lt;=('Ejercicio 3 - TIR'!$D$24-'Ejercicio 3 - TIR'!$C$24)/('Ejercicio 3 - TIR'!$E$24-'Ejercicio 3 - TIR'!$C$24),'Ejercicio 3 - TIR'!$C$24+SQRT(('Ejercicio 3 - TIR'!$E$24-'Ejercicio 3 - TIR'!$C$24)*('Ejercicio 3 - TIR'!$D$24-'Ejercicio 3 - TIR'!$C$24)*T151),'Ejercicio 3 - TIR'!$E$24-SQRT(('Ejercicio 3 - TIR'!$E$24-'Ejercicio 3 - TIR'!$C$24)*('Ejercicio 3 - TIR'!$E$24-'Ejercicio 3 - TIR'!$D$24)*(1-T151)))</f>
        <v>0.202889271348856</v>
      </c>
      <c r="V151" s="17">
        <f ca="1" t="shared" si="1130"/>
        <v>0.545444926470882</v>
      </c>
      <c r="W151" s="19">
        <f ca="1">IF(V151&lt;=('Ejercicio 3 - TIR'!$D$25-'Ejercicio 3 - TIR'!$C$25)/('Ejercicio 3 - TIR'!$E$25-'Ejercicio 3 - TIR'!$C$25),'Ejercicio 3 - TIR'!$C$25+SQRT(('Ejercicio 3 - TIR'!$E$25-'Ejercicio 3 - TIR'!$C$25)*('Ejercicio 3 - TIR'!$D$25-'Ejercicio 3 - TIR'!$C$25)*V151),'Ejercicio 3 - TIR'!$E$25-SQRT(('Ejercicio 3 - TIR'!$E$25-'Ejercicio 3 - TIR'!$C$25)*('Ejercicio 3 - TIR'!$E$25-'Ejercicio 3 - TIR'!$D$25)*(1-V151)))</f>
        <v>0.210113376210164</v>
      </c>
      <c r="X151" s="17">
        <f ca="1" t="shared" si="1130"/>
        <v>0.373887801512343</v>
      </c>
      <c r="Y151" s="19">
        <f ca="1">IF(X151&lt;=('Ejercicio 3 - TIR'!$D$26-'Ejercicio 3 - TIR'!$C$26)/('Ejercicio 3 - TIR'!$E$26-'Ejercicio 3 - TIR'!$C$26),'Ejercicio 3 - TIR'!$C$26+SQRT(('Ejercicio 3 - TIR'!$E$26-'Ejercicio 3 - TIR'!$C$26)*('Ejercicio 3 - TIR'!$D$26-'Ejercicio 3 - TIR'!$C$26)*X151),'Ejercicio 3 - TIR'!$E$26-SQRT(('Ejercicio 3 - TIR'!$E$26-'Ejercicio 3 - TIR'!$C$26)*('Ejercicio 3 - TIR'!$E$26-'Ejercicio 3 - TIR'!$D$26)*(1-X151)))</f>
        <v>0.221853582467762</v>
      </c>
      <c r="Z151" s="17">
        <f ca="1" t="shared" si="956"/>
        <v>1.16166437198381</v>
      </c>
      <c r="AA151" s="17">
        <f ca="1" t="shared" si="957"/>
        <v>1.30878718505864</v>
      </c>
      <c r="AB151" s="17">
        <f ca="1" t="shared" si="958"/>
        <v>1.5743260633859</v>
      </c>
      <c r="AC151" s="17">
        <f ca="1" t="shared" si="959"/>
        <v>1.90511302781957</v>
      </c>
      <c r="AD151" s="17">
        <f ca="1" t="shared" si="960"/>
        <v>2.32776917804735</v>
      </c>
      <c r="AE151" s="16">
        <f ca="1" t="shared" si="961"/>
        <v>4960.65692554663</v>
      </c>
      <c r="AF151" s="16">
        <f ca="1" t="shared" si="962"/>
        <v>5588.91567152091</v>
      </c>
      <c r="AG151" s="16">
        <f ca="1" t="shared" si="963"/>
        <v>6722.84669974599</v>
      </c>
      <c r="AH151" s="16">
        <f ca="1" t="shared" si="964"/>
        <v>8135.40671757297</v>
      </c>
      <c r="AI151" s="16">
        <f ca="1" t="shared" si="965"/>
        <v>9940.27584269883</v>
      </c>
      <c r="AJ151" s="18">
        <f ca="1" t="shared" si="966"/>
        <v>38628.7190833409</v>
      </c>
      <c r="AK151" s="18">
        <f ca="1" t="shared" si="967"/>
        <v>50618.7679137793</v>
      </c>
      <c r="AL151" s="18">
        <f ca="1" t="shared" si="968"/>
        <v>62973.9857578982</v>
      </c>
      <c r="AM151" s="18">
        <f ca="1" t="shared" si="969"/>
        <v>77676.6893055828</v>
      </c>
      <c r="AN151" s="18">
        <f ca="1" t="shared" si="970"/>
        <v>92175.2459015388</v>
      </c>
      <c r="AO151" s="18">
        <f ca="1">C151/'Ejercicio 3 - TIR'!$D$7</f>
        <v>12653.1250136983</v>
      </c>
      <c r="AP151" s="18">
        <f ca="1" t="shared" si="971"/>
        <v>25975.5940696426</v>
      </c>
      <c r="AQ151" s="18">
        <f ca="1" t="shared" si="972"/>
        <v>37965.642900081</v>
      </c>
      <c r="AR151" s="18">
        <f ca="1" t="shared" si="973"/>
        <v>50320.8607441999</v>
      </c>
      <c r="AS151" s="18">
        <f ca="1" t="shared" si="974"/>
        <v>65023.5642918844</v>
      </c>
      <c r="AT151" s="18">
        <f ca="1" t="shared" si="975"/>
        <v>79522.1208878404</v>
      </c>
      <c r="AU151" s="18">
        <f ca="1">AP151*'Ejercicio 3 - TIR'!$D$5</f>
        <v>12987.7970348213</v>
      </c>
      <c r="AV151" s="18">
        <f ca="1">AQ151*'Ejercicio 3 - TIR'!$D$5</f>
        <v>18982.8214500405</v>
      </c>
      <c r="AW151" s="18">
        <f ca="1">AR151*'Ejercicio 3 - TIR'!$D$5</f>
        <v>25160.4303721</v>
      </c>
      <c r="AX151" s="18">
        <f ca="1">AS151*'Ejercicio 3 - TIR'!$D$5</f>
        <v>32511.7821459422</v>
      </c>
      <c r="AY151" s="18">
        <f ca="1">AT151*'Ejercicio 3 - TIR'!$D$5</f>
        <v>39761.0604439202</v>
      </c>
      <c r="AZ151" s="18">
        <f ca="1" t="shared" ref="AZ151:BD151" si="1131">AJ151-AU151-AE151</f>
        <v>20680.265122973</v>
      </c>
      <c r="BA151" s="18">
        <f ca="1" t="shared" si="1131"/>
        <v>26047.0307922179</v>
      </c>
      <c r="BB151" s="18">
        <f ca="1" t="shared" si="1131"/>
        <v>31090.7086860523</v>
      </c>
      <c r="BC151" s="18">
        <f ca="1" t="shared" si="1131"/>
        <v>37029.5004420676</v>
      </c>
      <c r="BD151" s="18">
        <f ca="1" t="shared" si="1131"/>
        <v>42473.9096149197</v>
      </c>
      <c r="BE151" s="18">
        <f ca="1" t="shared" ref="BE151:BI151" si="1132">AZ151/Z151</f>
        <v>17802.2720001791</v>
      </c>
      <c r="BF151" s="18">
        <f ca="1" t="shared" si="1132"/>
        <v>19901.6548217891</v>
      </c>
      <c r="BG151" s="18">
        <f ca="1" t="shared" si="1132"/>
        <v>19748.5828438777</v>
      </c>
      <c r="BH151" s="18">
        <f ca="1" t="shared" si="1132"/>
        <v>19436.9047407378</v>
      </c>
      <c r="BI151" s="18">
        <f ca="1" t="shared" si="1132"/>
        <v>18246.6156934637</v>
      </c>
      <c r="BJ151" s="18">
        <f ca="1" t="shared" si="978"/>
        <v>71427.3909115301</v>
      </c>
      <c r="BK151" s="18">
        <f ca="1" t="shared" si="979"/>
        <v>29453.5544128669</v>
      </c>
      <c r="BL151" s="18">
        <f ca="1" t="shared" si="980"/>
        <v>100880.945324397</v>
      </c>
      <c r="BM151" s="18">
        <f ca="1">BK151*'Ejercicio 3 - TIR'!$D$5</f>
        <v>14726.7772064334</v>
      </c>
      <c r="BN151" s="18">
        <f ca="1" t="shared" si="981"/>
        <v>86154.1681179635</v>
      </c>
      <c r="BO151" s="18">
        <f ca="1" t="shared" si="982"/>
        <v>37011.4738739835</v>
      </c>
      <c r="BP151" s="18">
        <f ca="1" t="shared" si="983"/>
        <v>-93950.536435626</v>
      </c>
      <c r="BQ151" s="18">
        <f ca="1" t="shared" ref="BQ151:BT151" si="1133">BE151</f>
        <v>17802.2720001791</v>
      </c>
      <c r="BR151" s="18">
        <f ca="1" t="shared" si="1133"/>
        <v>19901.6548217891</v>
      </c>
      <c r="BS151" s="18">
        <f ca="1" t="shared" si="1133"/>
        <v>19748.5828438777</v>
      </c>
      <c r="BT151" s="18">
        <f ca="1" t="shared" si="1133"/>
        <v>19436.9047407378</v>
      </c>
      <c r="BU151" s="18">
        <f ca="1" t="shared" si="985"/>
        <v>55258.0895674472</v>
      </c>
      <c r="BV151" s="20">
        <f ca="1" t="shared" si="986"/>
        <v>10.3853072543205</v>
      </c>
    </row>
    <row r="152" ht="15" customHeight="1" spans="1:74">
      <c r="A152" s="16">
        <v>151</v>
      </c>
      <c r="B152" s="17">
        <f ca="1" t="shared" ref="B152:F152" si="1134">RAND()</f>
        <v>0.790019761381996</v>
      </c>
      <c r="C152" s="18">
        <f ca="1">IF(B152&lt;=('Ejercicio 3 - TIR'!$D$13-'Ejercicio 3 - TIR'!$C$13)/('Ejercicio 3 - TIR'!$E$13-'Ejercicio 3 - TIR'!$C$13),'Ejercicio 3 - TIR'!$C$13+SQRT(('Ejercicio 3 - TIR'!$E$13-'Ejercicio 3 - TIR'!$C$13)*('Ejercicio 3 - TIR'!$D$13-'Ejercicio 3 - TIR'!$C$13)*B152),'Ejercicio 3 - TIR'!$E$13-SQRT(('Ejercicio 3 - TIR'!$E$13-'Ejercicio 3 - TIR'!$C$13)*('Ejercicio 3 - TIR'!$E$13-'Ejercicio 3 - TIR'!$D$13)*(1-B152)))</f>
        <v>84126.2390612179</v>
      </c>
      <c r="D152" s="17">
        <f ca="1" t="shared" si="1134"/>
        <v>0.988322976282952</v>
      </c>
      <c r="E152" s="18">
        <f ca="1">IF(D152&lt;=('Ejercicio 3 - TIR'!$D$14-'Ejercicio 3 - TIR'!$C$14)/('Ejercicio 3 - TIR'!$E$14-'Ejercicio 3 - TIR'!$C$14),'Ejercicio 3 - TIR'!$C$14+SQRT(('Ejercicio 3 - TIR'!$E$14-'Ejercicio 3 - TIR'!$C$14)*('Ejercicio 3 - TIR'!$D$14-'Ejercicio 3 - TIR'!$C$14)*D152),'Ejercicio 3 - TIR'!$E$14-SQRT(('Ejercicio 3 - TIR'!$E$14-'Ejercicio 3 - TIR'!$C$14)*('Ejercicio 3 - TIR'!$E$14-'Ejercicio 3 - TIR'!$D$14)*(1-D152)))</f>
        <v>38676.5372851655</v>
      </c>
      <c r="F152" s="17">
        <f ca="1" t="shared" si="1134"/>
        <v>0.950895531420218</v>
      </c>
      <c r="G152" s="18">
        <f ca="1">IF(F152&lt;=('Ejercicio 3 - TIR'!$D$18-'Ejercicio 3 - TIR'!$C$18)/('Ejercicio 3 - TIR'!$E$18-'Ejercicio 3 - TIR'!$C$18),'Ejercicio 3 - TIR'!$C$18+SQRT(('Ejercicio 3 - TIR'!$E$18-'Ejercicio 3 - TIR'!$C$18)*('Ejercicio 3 - TIR'!$D$18-'Ejercicio 3 - TIR'!$C$18)*F152),'Ejercicio 3 - TIR'!$E$18-SQRT(('Ejercicio 3 - TIR'!$E$18-'Ejercicio 3 - TIR'!$C$18)*('Ejercicio 3 - TIR'!$E$18-'Ejercicio 3 - TIR'!$D$18)*(1-F152)))</f>
        <v>43080.9285725946</v>
      </c>
      <c r="H152" s="17">
        <f ca="1" t="shared" ref="H152:L152" si="1135">RAND()</f>
        <v>0.068456301560303</v>
      </c>
      <c r="I152" s="18">
        <f ca="1">IF(H152&lt;=('Ejercicio 3 - TIR'!$D$18-'Ejercicio 3 - TIR'!$C$18)/('Ejercicio 3 - TIR'!$E$18-'Ejercicio 3 - TIR'!$C$18),'Ejercicio 3 - TIR'!$C$18+SQRT(('Ejercicio 3 - TIR'!$E$18-'Ejercicio 3 - TIR'!$C$18)*('Ejercicio 3 - TIR'!$D$18-'Ejercicio 3 - TIR'!$C$18)*H152),'Ejercicio 3 - TIR'!$E$18-SQRT(('Ejercicio 3 - TIR'!$E$18-'Ejercicio 3 - TIR'!$C$18)*('Ejercicio 3 - TIR'!$E$18-'Ejercicio 3 - TIR'!$D$18)*(1-H152)))</f>
        <v>33204.4414855081</v>
      </c>
      <c r="J152" s="17">
        <f ca="1" t="shared" si="1135"/>
        <v>0.50506658235767</v>
      </c>
      <c r="K152" s="18">
        <f ca="1">IF(J152&lt;=('Ejercicio 3 - TIR'!$D$18-'Ejercicio 3 - TIR'!$C$18)/('Ejercicio 3 - TIR'!$E$18-'Ejercicio 3 - TIR'!$C$18),'Ejercicio 3 - TIR'!$C$18+SQRT(('Ejercicio 3 - TIR'!$E$18-'Ejercicio 3 - TIR'!$C$18)*('Ejercicio 3 - TIR'!$D$18-'Ejercicio 3 - TIR'!$C$18)*J152),'Ejercicio 3 - TIR'!$E$18-SQRT(('Ejercicio 3 - TIR'!$E$18-'Ejercicio 3 - TIR'!$C$18)*('Ejercicio 3 - TIR'!$E$18-'Ejercicio 3 - TIR'!$D$18)*(1-J152)))</f>
        <v>38704.0213323297</v>
      </c>
      <c r="L152" s="17">
        <f ca="1" t="shared" si="1135"/>
        <v>0.912163644786683</v>
      </c>
      <c r="M152" s="18">
        <f ca="1">IF(L152&lt;=('Ejercicio 3 - TIR'!$D$18-'Ejercicio 3 - TIR'!$C$18)/('Ejercicio 3 - TIR'!$E$18-'Ejercicio 3 - TIR'!$C$18),'Ejercicio 3 - TIR'!$C$18+SQRT(('Ejercicio 3 - TIR'!$E$18-'Ejercicio 3 - TIR'!$C$18)*('Ejercicio 3 - TIR'!$D$18-'Ejercicio 3 - TIR'!$C$18)*L152),'Ejercicio 3 - TIR'!$E$18-SQRT(('Ejercicio 3 - TIR'!$E$18-'Ejercicio 3 - TIR'!$C$18)*('Ejercicio 3 - TIR'!$E$18-'Ejercicio 3 - TIR'!$D$18)*(1-L152)))</f>
        <v>42433.3432950629</v>
      </c>
      <c r="N152" s="17">
        <f ca="1" t="shared" ref="N152:R152" si="1136">RAND()</f>
        <v>0.819507709590258</v>
      </c>
      <c r="O152" s="18">
        <f ca="1">IF(N152&lt;=('Ejercicio 3 - TIR'!$D$18-'Ejercicio 3 - TIR'!$C$18)/('Ejercicio 3 - TIR'!$E$18-'Ejercicio 3 - TIR'!$C$18),'Ejercicio 3 - TIR'!$C$18+SQRT(('Ejercicio 3 - TIR'!$E$18-'Ejercicio 3 - TIR'!$C$18)*('Ejercicio 3 - TIR'!$D$18-'Ejercicio 3 - TIR'!$C$18)*N152),'Ejercicio 3 - TIR'!$E$18-SQRT(('Ejercicio 3 - TIR'!$E$18-'Ejercicio 3 - TIR'!$C$18)*('Ejercicio 3 - TIR'!$E$18-'Ejercicio 3 - TIR'!$D$18)*(1-N152)))</f>
        <v>41320.7443985596</v>
      </c>
      <c r="P152" s="17">
        <f ca="1" t="shared" si="1136"/>
        <v>0.0160837950238057</v>
      </c>
      <c r="Q152" s="19">
        <f ca="1">IF(P152&lt;=('Ejercicio 3 - TIR'!$D$22-'Ejercicio 3 - TIR'!$C$22)/('Ejercicio 3 - TIR'!$E$22-'Ejercicio 3 - TIR'!$C$22),'Ejercicio 3 - TIR'!$C$22+SQRT(('Ejercicio 3 - TIR'!$E$22-'Ejercicio 3 - TIR'!$C$22)*('Ejercicio 3 - TIR'!$D$22-'Ejercicio 3 - TIR'!$C$22)*P152),'Ejercicio 3 - TIR'!$E$22-SQRT(('Ejercicio 3 - TIR'!$E$22-'Ejercicio 3 - TIR'!$C$22)*('Ejercicio 3 - TIR'!$E$22-'Ejercicio 3 - TIR'!$D$22)*(1-P152)))</f>
        <v>0.125380597647367</v>
      </c>
      <c r="R152" s="17">
        <f ca="1" t="shared" si="1136"/>
        <v>0.535243419313152</v>
      </c>
      <c r="S152" s="19">
        <f ca="1">IF(R152&lt;=('Ejercicio 3 - TIR'!$D$23-'Ejercicio 3 - TIR'!$C$23)/('Ejercicio 3 - TIR'!$E$23-'Ejercicio 3 - TIR'!$C$23),'Ejercicio 3 - TIR'!$C$23+SQRT(('Ejercicio 3 - TIR'!$E$23-'Ejercicio 3 - TIR'!$C$23)*('Ejercicio 3 - TIR'!$D$23-'Ejercicio 3 - TIR'!$C$23)*R152),'Ejercicio 3 - TIR'!$E$23-SQRT(('Ejercicio 3 - TIR'!$E$23-'Ejercicio 3 - TIR'!$C$23)*('Ejercicio 3 - TIR'!$E$23-'Ejercicio 3 - TIR'!$D$23)*(1-R152)))</f>
        <v>0.151076621130367</v>
      </c>
      <c r="T152" s="17">
        <f ca="1" t="shared" ref="T152:X152" si="1137">RAND()</f>
        <v>0.970976999855552</v>
      </c>
      <c r="U152" s="19">
        <f ca="1">IF(T152&lt;=('Ejercicio 3 - TIR'!$D$24-'Ejercicio 3 - TIR'!$C$24)/('Ejercicio 3 - TIR'!$E$24-'Ejercicio 3 - TIR'!$C$24),'Ejercicio 3 - TIR'!$C$24+SQRT(('Ejercicio 3 - TIR'!$E$24-'Ejercicio 3 - TIR'!$C$24)*('Ejercicio 3 - TIR'!$D$24-'Ejercicio 3 - TIR'!$C$24)*T152),'Ejercicio 3 - TIR'!$E$24-SQRT(('Ejercicio 3 - TIR'!$E$24-'Ejercicio 3 - TIR'!$C$24)*('Ejercicio 3 - TIR'!$E$24-'Ejercicio 3 - TIR'!$D$24)*(1-T152)))</f>
        <v>0.210985323056013</v>
      </c>
      <c r="V152" s="17">
        <f ca="1" t="shared" si="1137"/>
        <v>0.965024292355396</v>
      </c>
      <c r="W152" s="19">
        <f ca="1">IF(V152&lt;=('Ejercicio 3 - TIR'!$D$25-'Ejercicio 3 - TIR'!$C$25)/('Ejercicio 3 - TIR'!$E$25-'Ejercicio 3 - TIR'!$C$25),'Ejercicio 3 - TIR'!$C$25+SQRT(('Ejercicio 3 - TIR'!$E$25-'Ejercicio 3 - TIR'!$C$25)*('Ejercicio 3 - TIR'!$D$25-'Ejercicio 3 - TIR'!$C$25)*V152),'Ejercicio 3 - TIR'!$E$25-SQRT(('Ejercicio 3 - TIR'!$E$25-'Ejercicio 3 - TIR'!$C$25)*('Ejercicio 3 - TIR'!$E$25-'Ejercicio 3 - TIR'!$D$25)*(1-V152)))</f>
        <v>0.238935869814752</v>
      </c>
      <c r="X152" s="17">
        <f ca="1" t="shared" si="1137"/>
        <v>0.0965958495025321</v>
      </c>
      <c r="Y152" s="19">
        <f ca="1">IF(X152&lt;=('Ejercicio 3 - TIR'!$D$26-'Ejercicio 3 - TIR'!$C$26)/('Ejercicio 3 - TIR'!$E$26-'Ejercicio 3 - TIR'!$C$26),'Ejercicio 3 - TIR'!$C$26+SQRT(('Ejercicio 3 - TIR'!$E$26-'Ejercicio 3 - TIR'!$C$26)*('Ejercicio 3 - TIR'!$D$26-'Ejercicio 3 - TIR'!$C$26)*X152),'Ejercicio 3 - TIR'!$E$26-SQRT(('Ejercicio 3 - TIR'!$E$26-'Ejercicio 3 - TIR'!$C$26)*('Ejercicio 3 - TIR'!$E$26-'Ejercicio 3 - TIR'!$D$26)*(1-X152)))</f>
        <v>0.206149575649435</v>
      </c>
      <c r="Z152" s="17">
        <f ca="1" t="shared" si="956"/>
        <v>1.12538059764737</v>
      </c>
      <c r="AA152" s="17">
        <f ca="1" t="shared" si="957"/>
        <v>1.2953992958256</v>
      </c>
      <c r="AB152" s="17">
        <f ca="1" t="shared" si="958"/>
        <v>1.5687095347419</v>
      </c>
      <c r="AC152" s="17">
        <f ca="1" t="shared" si="959"/>
        <v>1.94353051191215</v>
      </c>
      <c r="AD152" s="17">
        <f ca="1" t="shared" si="960"/>
        <v>2.34418850220457</v>
      </c>
      <c r="AE152" s="16">
        <f ca="1" t="shared" si="961"/>
        <v>4849.28735974472</v>
      </c>
      <c r="AF152" s="16">
        <f ca="1" t="shared" si="962"/>
        <v>5581.90130894515</v>
      </c>
      <c r="AG152" s="16">
        <f ca="1" t="shared" si="963"/>
        <v>6759.60055987972</v>
      </c>
      <c r="AH152" s="16">
        <f ca="1" t="shared" si="964"/>
        <v>8374.71159925487</v>
      </c>
      <c r="AI152" s="16">
        <f ca="1" t="shared" si="965"/>
        <v>10101.1548416277</v>
      </c>
      <c r="AJ152" s="18">
        <f ca="1" t="shared" si="966"/>
        <v>48482.4411442301</v>
      </c>
      <c r="AK152" s="18">
        <f ca="1" t="shared" si="967"/>
        <v>43013.0101186097</v>
      </c>
      <c r="AL152" s="18">
        <f ca="1" t="shared" si="968"/>
        <v>60715.3672968796</v>
      </c>
      <c r="AM152" s="18">
        <f ca="1" t="shared" si="969"/>
        <v>82470.4974163976</v>
      </c>
      <c r="AN152" s="18">
        <f ca="1" t="shared" si="970"/>
        <v>96863.6139216373</v>
      </c>
      <c r="AO152" s="18">
        <f ca="1">C152/'Ejercicio 3 - TIR'!$D$7</f>
        <v>16825.2478122436</v>
      </c>
      <c r="AP152" s="18">
        <f ca="1" t="shared" si="971"/>
        <v>31657.1933319865</v>
      </c>
      <c r="AQ152" s="18">
        <f ca="1" t="shared" si="972"/>
        <v>26187.7623063661</v>
      </c>
      <c r="AR152" s="18">
        <f ca="1" t="shared" si="973"/>
        <v>43890.119484636</v>
      </c>
      <c r="AS152" s="18">
        <f ca="1" t="shared" si="974"/>
        <v>65645.249604154</v>
      </c>
      <c r="AT152" s="18">
        <f ca="1" t="shared" si="975"/>
        <v>80038.3661093938</v>
      </c>
      <c r="AU152" s="18">
        <f ca="1">AP152*'Ejercicio 3 - TIR'!$D$5</f>
        <v>15828.5966659933</v>
      </c>
      <c r="AV152" s="18">
        <f ca="1">AQ152*'Ejercicio 3 - TIR'!$D$5</f>
        <v>13093.8811531831</v>
      </c>
      <c r="AW152" s="18">
        <f ca="1">AR152*'Ejercicio 3 - TIR'!$D$5</f>
        <v>21945.059742318</v>
      </c>
      <c r="AX152" s="18">
        <f ca="1">AS152*'Ejercicio 3 - TIR'!$D$5</f>
        <v>32822.624802077</v>
      </c>
      <c r="AY152" s="18">
        <f ca="1">AT152*'Ejercicio 3 - TIR'!$D$5</f>
        <v>40019.1830546969</v>
      </c>
      <c r="AZ152" s="18">
        <f ca="1" t="shared" ref="AZ152:BD152" si="1138">AJ152-AU152-AE152</f>
        <v>27804.5571184921</v>
      </c>
      <c r="BA152" s="18">
        <f ca="1" t="shared" si="1138"/>
        <v>24337.2276564815</v>
      </c>
      <c r="BB152" s="18">
        <f ca="1" t="shared" si="1138"/>
        <v>32010.7069946818</v>
      </c>
      <c r="BC152" s="18">
        <f ca="1" t="shared" si="1138"/>
        <v>41273.1610150657</v>
      </c>
      <c r="BD152" s="18">
        <f ca="1" t="shared" si="1138"/>
        <v>46743.2760253128</v>
      </c>
      <c r="BE152" s="18">
        <f ca="1" t="shared" ref="BE152:BI152" si="1139">AZ152/Z152</f>
        <v>24706.8033486788</v>
      </c>
      <c r="BF152" s="18">
        <f ca="1" t="shared" si="1139"/>
        <v>18787.4331373405</v>
      </c>
      <c r="BG152" s="18">
        <f ca="1" t="shared" si="1139"/>
        <v>20405.7579084891</v>
      </c>
      <c r="BH152" s="18">
        <f ca="1" t="shared" si="1139"/>
        <v>21236.178574042</v>
      </c>
      <c r="BI152" s="18">
        <f ca="1" t="shared" si="1139"/>
        <v>19940.0670984238</v>
      </c>
      <c r="BJ152" s="18">
        <f ca="1" t="shared" si="978"/>
        <v>90665.0940089713</v>
      </c>
      <c r="BK152" s="18">
        <f ca="1" t="shared" si="979"/>
        <v>39441.552468204</v>
      </c>
      <c r="BL152" s="18">
        <f ca="1" t="shared" si="980"/>
        <v>130106.646477175</v>
      </c>
      <c r="BM152" s="18">
        <f ca="1">BK152*'Ejercicio 3 - TIR'!$D$5</f>
        <v>19720.776234102</v>
      </c>
      <c r="BN152" s="18">
        <f ca="1" t="shared" si="981"/>
        <v>110385.870243073</v>
      </c>
      <c r="BO152" s="18">
        <f ca="1" t="shared" si="982"/>
        <v>47089.1611912873</v>
      </c>
      <c r="BP152" s="18">
        <f ca="1" t="shared" si="983"/>
        <v>-122802.776346383</v>
      </c>
      <c r="BQ152" s="18">
        <f ca="1" t="shared" ref="BQ152:BT152" si="1140">BE152</f>
        <v>24706.8033486788</v>
      </c>
      <c r="BR152" s="18">
        <f ca="1" t="shared" si="1140"/>
        <v>18787.4331373405</v>
      </c>
      <c r="BS152" s="18">
        <f ca="1" t="shared" si="1140"/>
        <v>20405.7579084891</v>
      </c>
      <c r="BT152" s="18">
        <f ca="1" t="shared" si="1140"/>
        <v>21236.178574042</v>
      </c>
      <c r="BU152" s="18">
        <f ca="1" t="shared" si="985"/>
        <v>67029.2282897111</v>
      </c>
      <c r="BV152" s="20">
        <f ca="1" t="shared" si="986"/>
        <v>6.31817788701661</v>
      </c>
    </row>
    <row r="153" ht="15" customHeight="1" spans="1:74">
      <c r="A153" s="16">
        <v>152</v>
      </c>
      <c r="B153" s="17">
        <f ca="1" t="shared" ref="B153:F153" si="1141">RAND()</f>
        <v>0.121994571846662</v>
      </c>
      <c r="C153" s="18">
        <f ca="1">IF(B153&lt;=('Ejercicio 3 - TIR'!$D$13-'Ejercicio 3 - TIR'!$C$13)/('Ejercicio 3 - TIR'!$E$13-'Ejercicio 3 - TIR'!$C$13),'Ejercicio 3 - TIR'!$C$13+SQRT(('Ejercicio 3 - TIR'!$E$13-'Ejercicio 3 - TIR'!$C$13)*('Ejercicio 3 - TIR'!$D$13-'Ejercicio 3 - TIR'!$C$13)*B153),'Ejercicio 3 - TIR'!$E$13-SQRT(('Ejercicio 3 - TIR'!$E$13-'Ejercicio 3 - TIR'!$C$13)*('Ejercicio 3 - TIR'!$E$13-'Ejercicio 3 - TIR'!$D$13)*(1-B153)))</f>
        <v>66985.5442693225</v>
      </c>
      <c r="D153" s="17">
        <f ca="1" t="shared" si="1141"/>
        <v>0.104646086258804</v>
      </c>
      <c r="E153" s="18">
        <f ca="1">IF(D153&lt;=('Ejercicio 3 - TIR'!$D$14-'Ejercicio 3 - TIR'!$C$14)/('Ejercicio 3 - TIR'!$E$14-'Ejercicio 3 - TIR'!$C$14),'Ejercicio 3 - TIR'!$C$14+SQRT(('Ejercicio 3 - TIR'!$E$14-'Ejercicio 3 - TIR'!$C$14)*('Ejercicio 3 - TIR'!$D$14-'Ejercicio 3 - TIR'!$C$14)*D153),'Ejercicio 3 - TIR'!$E$14-SQRT(('Ejercicio 3 - TIR'!$E$14-'Ejercicio 3 - TIR'!$C$14)*('Ejercicio 3 - TIR'!$E$14-'Ejercicio 3 - TIR'!$D$14)*(1-D153)))</f>
        <v>27801.5096768368</v>
      </c>
      <c r="F153" s="17">
        <f ca="1" t="shared" si="1141"/>
        <v>0.13422545515567</v>
      </c>
      <c r="G153" s="18">
        <f ca="1">IF(F153&lt;=('Ejercicio 3 - TIR'!$D$18-'Ejercicio 3 - TIR'!$C$18)/('Ejercicio 3 - TIR'!$E$18-'Ejercicio 3 - TIR'!$C$18),'Ejercicio 3 - TIR'!$C$18+SQRT(('Ejercicio 3 - TIR'!$E$18-'Ejercicio 3 - TIR'!$C$18)*('Ejercicio 3 - TIR'!$D$18-'Ejercicio 3 - TIR'!$C$18)*F153),'Ejercicio 3 - TIR'!$E$18-SQRT(('Ejercicio 3 - TIR'!$E$18-'Ejercicio 3 - TIR'!$C$18)*('Ejercicio 3 - TIR'!$E$18-'Ejercicio 3 - TIR'!$D$18)*(1-F153)))</f>
        <v>34487.0723499126</v>
      </c>
      <c r="H153" s="17">
        <f ca="1" t="shared" ref="H153:L153" si="1142">RAND()</f>
        <v>0.507028129329173</v>
      </c>
      <c r="I153" s="18">
        <f ca="1">IF(H153&lt;=('Ejercicio 3 - TIR'!$D$18-'Ejercicio 3 - TIR'!$C$18)/('Ejercicio 3 - TIR'!$E$18-'Ejercicio 3 - TIR'!$C$18),'Ejercicio 3 - TIR'!$C$18+SQRT(('Ejercicio 3 - TIR'!$E$18-'Ejercicio 3 - TIR'!$C$18)*('Ejercicio 3 - TIR'!$D$18-'Ejercicio 3 - TIR'!$C$18)*H153),'Ejercicio 3 - TIR'!$E$18-SQRT(('Ejercicio 3 - TIR'!$E$18-'Ejercicio 3 - TIR'!$C$18)*('Ejercicio 3 - TIR'!$E$18-'Ejercicio 3 - TIR'!$D$18)*(1-H153)))</f>
        <v>38720.9070284791</v>
      </c>
      <c r="J153" s="17">
        <f ca="1" t="shared" si="1142"/>
        <v>0.970859857951389</v>
      </c>
      <c r="K153" s="18">
        <f ca="1">IF(J153&lt;=('Ejercicio 3 - TIR'!$D$18-'Ejercicio 3 - TIR'!$C$18)/('Ejercicio 3 - TIR'!$E$18-'Ejercicio 3 - TIR'!$C$18),'Ejercicio 3 - TIR'!$C$18+SQRT(('Ejercicio 3 - TIR'!$E$18-'Ejercicio 3 - TIR'!$C$18)*('Ejercicio 3 - TIR'!$D$18-'Ejercicio 3 - TIR'!$C$18)*J153),'Ejercicio 3 - TIR'!$E$18-SQRT(('Ejercicio 3 - TIR'!$E$18-'Ejercicio 3 - TIR'!$C$18)*('Ejercicio 3 - TIR'!$E$18-'Ejercicio 3 - TIR'!$D$18)*(1-J153)))</f>
        <v>43521.6527290092</v>
      </c>
      <c r="L153" s="17">
        <f ca="1" t="shared" si="1142"/>
        <v>0.485377360140656</v>
      </c>
      <c r="M153" s="18">
        <f ca="1">IF(L153&lt;=('Ejercicio 3 - TIR'!$D$18-'Ejercicio 3 - TIR'!$C$18)/('Ejercicio 3 - TIR'!$E$18-'Ejercicio 3 - TIR'!$C$18),'Ejercicio 3 - TIR'!$C$18+SQRT(('Ejercicio 3 - TIR'!$E$18-'Ejercicio 3 - TIR'!$C$18)*('Ejercicio 3 - TIR'!$D$18-'Ejercicio 3 - TIR'!$C$18)*L153),'Ejercicio 3 - TIR'!$E$18-SQRT(('Ejercicio 3 - TIR'!$E$18-'Ejercicio 3 - TIR'!$C$18)*('Ejercicio 3 - TIR'!$E$18-'Ejercicio 3 - TIR'!$D$18)*(1-L153)))</f>
        <v>38532.6785959099</v>
      </c>
      <c r="N153" s="17">
        <f ca="1" t="shared" ref="N153:R153" si="1143">RAND()</f>
        <v>0.462158669107517</v>
      </c>
      <c r="O153" s="18">
        <f ca="1">IF(N153&lt;=('Ejercicio 3 - TIR'!$D$18-'Ejercicio 3 - TIR'!$C$18)/('Ejercicio 3 - TIR'!$E$18-'Ejercicio 3 - TIR'!$C$18),'Ejercicio 3 - TIR'!$C$18+SQRT(('Ejercicio 3 - TIR'!$E$18-'Ejercicio 3 - TIR'!$C$18)*('Ejercicio 3 - TIR'!$D$18-'Ejercicio 3 - TIR'!$C$18)*N153),'Ejercicio 3 - TIR'!$E$18-SQRT(('Ejercicio 3 - TIR'!$E$18-'Ejercicio 3 - TIR'!$C$18)*('Ejercicio 3 - TIR'!$E$18-'Ejercicio 3 - TIR'!$D$18)*(1-N153)))</f>
        <v>38326.0915420218</v>
      </c>
      <c r="P153" s="17">
        <f ca="1" t="shared" si="1143"/>
        <v>0.61484103827171</v>
      </c>
      <c r="Q153" s="19">
        <f ca="1">IF(P153&lt;=('Ejercicio 3 - TIR'!$D$22-'Ejercicio 3 - TIR'!$C$22)/('Ejercicio 3 - TIR'!$E$22-'Ejercicio 3 - TIR'!$C$22),'Ejercicio 3 - TIR'!$C$22+SQRT(('Ejercicio 3 - TIR'!$E$22-'Ejercicio 3 - TIR'!$C$22)*('Ejercicio 3 - TIR'!$D$22-'Ejercicio 3 - TIR'!$C$22)*P153),'Ejercicio 3 - TIR'!$E$22-SQRT(('Ejercicio 3 - TIR'!$E$22-'Ejercicio 3 - TIR'!$C$22)*('Ejercicio 3 - TIR'!$E$22-'Ejercicio 3 - TIR'!$D$22)*(1-P153)))</f>
        <v>0.153669672787621</v>
      </c>
      <c r="R153" s="17">
        <f ca="1" t="shared" si="1143"/>
        <v>0.862602390080474</v>
      </c>
      <c r="S153" s="19">
        <f ca="1">IF(R153&lt;=('Ejercicio 3 - TIR'!$D$23-'Ejercicio 3 - TIR'!$C$23)/('Ejercicio 3 - TIR'!$E$23-'Ejercicio 3 - TIR'!$C$23),'Ejercicio 3 - TIR'!$C$23+SQRT(('Ejercicio 3 - TIR'!$E$23-'Ejercicio 3 - TIR'!$C$23)*('Ejercicio 3 - TIR'!$D$23-'Ejercicio 3 - TIR'!$C$23)*R153),'Ejercicio 3 - TIR'!$E$23-SQRT(('Ejercicio 3 - TIR'!$E$23-'Ejercicio 3 - TIR'!$C$23)*('Ejercicio 3 - TIR'!$E$23-'Ejercicio 3 - TIR'!$D$23)*(1-R153)))</f>
        <v>0.164273725874984</v>
      </c>
      <c r="T153" s="17">
        <f ca="1" t="shared" ref="T153:X153" si="1144">RAND()</f>
        <v>0.537174103019799</v>
      </c>
      <c r="U153" s="19">
        <f ca="1">IF(T153&lt;=('Ejercicio 3 - TIR'!$D$24-'Ejercicio 3 - TIR'!$C$24)/('Ejercicio 3 - TIR'!$E$24-'Ejercicio 3 - TIR'!$C$24),'Ejercicio 3 - TIR'!$C$24+SQRT(('Ejercicio 3 - TIR'!$E$24-'Ejercicio 3 - TIR'!$C$24)*('Ejercicio 3 - TIR'!$D$24-'Ejercicio 3 - TIR'!$C$24)*T153),'Ejercicio 3 - TIR'!$E$24-SQRT(('Ejercicio 3 - TIR'!$E$24-'Ejercicio 3 - TIR'!$C$24)*('Ejercicio 3 - TIR'!$E$24-'Ejercicio 3 - TIR'!$D$24)*(1-T153)))</f>
        <v>0.184001215137944</v>
      </c>
      <c r="V153" s="17">
        <f ca="1" t="shared" si="1144"/>
        <v>0.470575873244638</v>
      </c>
      <c r="W153" s="19">
        <f ca="1">IF(V153&lt;=('Ejercicio 3 - TIR'!$D$25-'Ejercicio 3 - TIR'!$C$25)/('Ejercicio 3 - TIR'!$E$25-'Ejercicio 3 - TIR'!$C$25),'Ejercicio 3 - TIR'!$C$25+SQRT(('Ejercicio 3 - TIR'!$E$25-'Ejercicio 3 - TIR'!$C$25)*('Ejercicio 3 - TIR'!$D$25-'Ejercicio 3 - TIR'!$C$25)*V153),'Ejercicio 3 - TIR'!$E$25-SQRT(('Ejercicio 3 - TIR'!$E$25-'Ejercicio 3 - TIR'!$C$25)*('Ejercicio 3 - TIR'!$E$25-'Ejercicio 3 - TIR'!$D$25)*(1-V153)))</f>
        <v>0.206953694192837</v>
      </c>
      <c r="X153" s="17">
        <f ca="1" t="shared" si="1144"/>
        <v>0.630284768008354</v>
      </c>
      <c r="Y153" s="19">
        <f ca="1">IF(X153&lt;=('Ejercicio 3 - TIR'!$D$26-'Ejercicio 3 - TIR'!$C$26)/('Ejercicio 3 - TIR'!$E$26-'Ejercicio 3 - TIR'!$C$26),'Ejercicio 3 - TIR'!$C$26+SQRT(('Ejercicio 3 - TIR'!$E$26-'Ejercicio 3 - TIR'!$C$26)*('Ejercicio 3 - TIR'!$D$26-'Ejercicio 3 - TIR'!$C$26)*X153),'Ejercicio 3 - TIR'!$E$26-SQRT(('Ejercicio 3 - TIR'!$E$26-'Ejercicio 3 - TIR'!$C$26)*('Ejercicio 3 - TIR'!$E$26-'Ejercicio 3 - TIR'!$D$26)*(1-X153)))</f>
        <v>0.235318211173288</v>
      </c>
      <c r="Z153" s="17">
        <f ca="1" t="shared" si="956"/>
        <v>1.15366967278762</v>
      </c>
      <c r="AA153" s="17">
        <f ca="1" t="shared" si="957"/>
        <v>1.34318728836542</v>
      </c>
      <c r="AB153" s="17">
        <f ca="1" t="shared" si="958"/>
        <v>1.59033538158249</v>
      </c>
      <c r="AC153" s="17">
        <f ca="1" t="shared" si="959"/>
        <v>1.91946116380657</v>
      </c>
      <c r="AD153" s="17">
        <f ca="1" t="shared" si="960"/>
        <v>2.37114533129013</v>
      </c>
      <c r="AE153" s="16">
        <f ca="1" t="shared" si="961"/>
        <v>4272.2488950414</v>
      </c>
      <c r="AF153" s="16">
        <f ca="1" t="shared" si="962"/>
        <v>4974.06713889514</v>
      </c>
      <c r="AG153" s="16">
        <f ca="1" t="shared" si="963"/>
        <v>5889.30153662956</v>
      </c>
      <c r="AH153" s="16">
        <f ca="1" t="shared" si="964"/>
        <v>7108.11424585061</v>
      </c>
      <c r="AI153" s="16">
        <f ca="1" t="shared" si="965"/>
        <v>8780.78297499954</v>
      </c>
      <c r="AJ153" s="18">
        <f ca="1" t="shared" si="966"/>
        <v>39786.6894733267</v>
      </c>
      <c r="AK153" s="18">
        <f ca="1" t="shared" si="967"/>
        <v>52009.4301146323</v>
      </c>
      <c r="AL153" s="18">
        <f ca="1" t="shared" si="968"/>
        <v>69214.0241998898</v>
      </c>
      <c r="AM153" s="18">
        <f ca="1" t="shared" si="969"/>
        <v>73961.9801022896</v>
      </c>
      <c r="AN153" s="18">
        <f ca="1" t="shared" si="970"/>
        <v>90876.7330264631</v>
      </c>
      <c r="AO153" s="18">
        <f ca="1">C153/'Ejercicio 3 - TIR'!$D$7</f>
        <v>13397.1088538645</v>
      </c>
      <c r="AP153" s="18">
        <f ca="1" t="shared" si="971"/>
        <v>26389.5806194622</v>
      </c>
      <c r="AQ153" s="18">
        <f ca="1" t="shared" si="972"/>
        <v>38612.3212607677</v>
      </c>
      <c r="AR153" s="18">
        <f ca="1" t="shared" si="973"/>
        <v>55816.9153460252</v>
      </c>
      <c r="AS153" s="18">
        <f ca="1" t="shared" si="974"/>
        <v>60564.8712484251</v>
      </c>
      <c r="AT153" s="18">
        <f ca="1" t="shared" si="975"/>
        <v>77479.6241725986</v>
      </c>
      <c r="AU153" s="18">
        <f ca="1">AP153*'Ejercicio 3 - TIR'!$D$5</f>
        <v>13194.7903097311</v>
      </c>
      <c r="AV153" s="18">
        <f ca="1">AQ153*'Ejercicio 3 - TIR'!$D$5</f>
        <v>19306.1606303839</v>
      </c>
      <c r="AW153" s="18">
        <f ca="1">AR153*'Ejercicio 3 - TIR'!$D$5</f>
        <v>27908.4576730126</v>
      </c>
      <c r="AX153" s="18">
        <f ca="1">AS153*'Ejercicio 3 - TIR'!$D$5</f>
        <v>30282.4356242125</v>
      </c>
      <c r="AY153" s="18">
        <f ca="1">AT153*'Ejercicio 3 - TIR'!$D$5</f>
        <v>38739.8120862993</v>
      </c>
      <c r="AZ153" s="18">
        <f ca="1" t="shared" ref="AZ153:BD153" si="1145">AJ153-AU153-AE153</f>
        <v>22319.6502685542</v>
      </c>
      <c r="BA153" s="18">
        <f ca="1" t="shared" si="1145"/>
        <v>27729.2023453532</v>
      </c>
      <c r="BB153" s="18">
        <f ca="1" t="shared" si="1145"/>
        <v>35416.2649902476</v>
      </c>
      <c r="BC153" s="18">
        <f ca="1" t="shared" si="1145"/>
        <v>36571.4302322264</v>
      </c>
      <c r="BD153" s="18">
        <f ca="1" t="shared" si="1145"/>
        <v>43356.1379651643</v>
      </c>
      <c r="BE153" s="18">
        <f ca="1" t="shared" ref="BE153:BI153" si="1146">AZ153/Z153</f>
        <v>19346.6559752958</v>
      </c>
      <c r="BF153" s="18">
        <f ca="1" t="shared" si="1146"/>
        <v>20644.3305304788</v>
      </c>
      <c r="BG153" s="18">
        <f ca="1" t="shared" si="1146"/>
        <v>22269.6831123797</v>
      </c>
      <c r="BH153" s="18">
        <f ca="1" t="shared" si="1146"/>
        <v>19052.9670106479</v>
      </c>
      <c r="BI153" s="18">
        <f ca="1" t="shared" si="1146"/>
        <v>18284.8927027069</v>
      </c>
      <c r="BJ153" s="18">
        <f ca="1" t="shared" si="978"/>
        <v>65921.4198730489</v>
      </c>
      <c r="BK153" s="18">
        <f ca="1" t="shared" si="979"/>
        <v>31766.4921116264</v>
      </c>
      <c r="BL153" s="18">
        <f ca="1" t="shared" si="980"/>
        <v>97687.9119846753</v>
      </c>
      <c r="BM153" s="18">
        <f ca="1">BK153*'Ejercicio 3 - TIR'!$D$5</f>
        <v>15883.2460558132</v>
      </c>
      <c r="BN153" s="18">
        <f ca="1" t="shared" si="981"/>
        <v>81804.6659288621</v>
      </c>
      <c r="BO153" s="18">
        <f ca="1" t="shared" si="982"/>
        <v>34500.0641037691</v>
      </c>
      <c r="BP153" s="18">
        <f ca="1" t="shared" si="983"/>
        <v>-94787.0539461593</v>
      </c>
      <c r="BQ153" s="18">
        <f ca="1" t="shared" ref="BQ153:BT153" si="1147">BE153</f>
        <v>19346.6559752958</v>
      </c>
      <c r="BR153" s="18">
        <f ca="1" t="shared" si="1147"/>
        <v>20644.3305304788</v>
      </c>
      <c r="BS153" s="18">
        <f ca="1" t="shared" si="1147"/>
        <v>22269.6831123797</v>
      </c>
      <c r="BT153" s="18">
        <f ca="1" t="shared" si="1147"/>
        <v>19052.9670106479</v>
      </c>
      <c r="BU153" s="18">
        <f ca="1" t="shared" si="985"/>
        <v>52784.9568064759</v>
      </c>
      <c r="BV153" s="20">
        <f ca="1" t="shared" si="986"/>
        <v>10.8402913505104</v>
      </c>
    </row>
    <row r="154" ht="15" customHeight="1" spans="1:74">
      <c r="A154" s="16">
        <v>153</v>
      </c>
      <c r="B154" s="17">
        <f ca="1" t="shared" ref="B154:F154" si="1148">RAND()</f>
        <v>0.536253184113289</v>
      </c>
      <c r="C154" s="18">
        <f ca="1">IF(B154&lt;=('Ejercicio 3 - TIR'!$D$13-'Ejercicio 3 - TIR'!$C$13)/('Ejercicio 3 - TIR'!$E$13-'Ejercicio 3 - TIR'!$C$13),'Ejercicio 3 - TIR'!$C$13+SQRT(('Ejercicio 3 - TIR'!$E$13-'Ejercicio 3 - TIR'!$C$13)*('Ejercicio 3 - TIR'!$D$13-'Ejercicio 3 - TIR'!$C$13)*B154),'Ejercicio 3 - TIR'!$E$13-SQRT(('Ejercicio 3 - TIR'!$E$13-'Ejercicio 3 - TIR'!$C$13)*('Ejercicio 3 - TIR'!$E$13-'Ejercicio 3 - TIR'!$D$13)*(1-B154)))</f>
        <v>76409.8287614512</v>
      </c>
      <c r="D154" s="17">
        <f ca="1" t="shared" si="1148"/>
        <v>0.769316026118393</v>
      </c>
      <c r="E154" s="18">
        <f ca="1">IF(D154&lt;=('Ejercicio 3 - TIR'!$D$14-'Ejercicio 3 - TIR'!$C$14)/('Ejercicio 3 - TIR'!$E$14-'Ejercicio 3 - TIR'!$C$14),'Ejercicio 3 - TIR'!$C$14+SQRT(('Ejercicio 3 - TIR'!$E$14-'Ejercicio 3 - TIR'!$C$14)*('Ejercicio 3 - TIR'!$D$14-'Ejercicio 3 - TIR'!$C$14)*D154),'Ejercicio 3 - TIR'!$E$14-SQRT(('Ejercicio 3 - TIR'!$E$14-'Ejercicio 3 - TIR'!$C$14)*('Ejercicio 3 - TIR'!$E$14-'Ejercicio 3 - TIR'!$D$14)*(1-D154)))</f>
        <v>34117.6028625873</v>
      </c>
      <c r="F154" s="17">
        <f ca="1" t="shared" si="1148"/>
        <v>0.397843292117565</v>
      </c>
      <c r="G154" s="18">
        <f ca="1">IF(F154&lt;=('Ejercicio 3 - TIR'!$D$18-'Ejercicio 3 - TIR'!$C$18)/('Ejercicio 3 - TIR'!$E$18-'Ejercicio 3 - TIR'!$C$18),'Ejercicio 3 - TIR'!$C$18+SQRT(('Ejercicio 3 - TIR'!$E$18-'Ejercicio 3 - TIR'!$C$18)*('Ejercicio 3 - TIR'!$D$18-'Ejercicio 3 - TIR'!$C$18)*F154),'Ejercicio 3 - TIR'!$E$18-SQRT(('Ejercicio 3 - TIR'!$E$18-'Ejercicio 3 - TIR'!$C$18)*('Ejercicio 3 - TIR'!$E$18-'Ejercicio 3 - TIR'!$D$18)*(1-F154)))</f>
        <v>37725.0562339464</v>
      </c>
      <c r="H154" s="17">
        <f ca="1" t="shared" ref="H154:L154" si="1149">RAND()</f>
        <v>0.495005088463248</v>
      </c>
      <c r="I154" s="18">
        <f ca="1">IF(H154&lt;=('Ejercicio 3 - TIR'!$D$18-'Ejercicio 3 - TIR'!$C$18)/('Ejercicio 3 - TIR'!$E$18-'Ejercicio 3 - TIR'!$C$18),'Ejercicio 3 - TIR'!$C$18+SQRT(('Ejercicio 3 - TIR'!$E$18-'Ejercicio 3 - TIR'!$C$18)*('Ejercicio 3 - TIR'!$D$18-'Ejercicio 3 - TIR'!$C$18)*H154),'Ejercicio 3 - TIR'!$E$18-SQRT(('Ejercicio 3 - TIR'!$E$18-'Ejercicio 3 - TIR'!$C$18)*('Ejercicio 3 - TIR'!$E$18-'Ejercicio 3 - TIR'!$D$18)*(1-H154)))</f>
        <v>38616.888259081</v>
      </c>
      <c r="J154" s="17">
        <f ca="1" t="shared" si="1149"/>
        <v>0.462068268721728</v>
      </c>
      <c r="K154" s="18">
        <f ca="1">IF(J154&lt;=('Ejercicio 3 - TIR'!$D$18-'Ejercicio 3 - TIR'!$C$18)/('Ejercicio 3 - TIR'!$E$18-'Ejercicio 3 - TIR'!$C$18),'Ejercicio 3 - TIR'!$C$18+SQRT(('Ejercicio 3 - TIR'!$E$18-'Ejercicio 3 - TIR'!$C$18)*('Ejercicio 3 - TIR'!$D$18-'Ejercicio 3 - TIR'!$C$18)*J154),'Ejercicio 3 - TIR'!$E$18-SQRT(('Ejercicio 3 - TIR'!$E$18-'Ejercicio 3 - TIR'!$C$18)*('Ejercicio 3 - TIR'!$E$18-'Ejercicio 3 - TIR'!$D$18)*(1-J154)))</f>
        <v>38325.2771910765</v>
      </c>
      <c r="L154" s="17">
        <f ca="1" t="shared" si="1149"/>
        <v>0.043962803820117</v>
      </c>
      <c r="M154" s="18">
        <f ca="1">IF(L154&lt;=('Ejercicio 3 - TIR'!$D$18-'Ejercicio 3 - TIR'!$C$18)/('Ejercicio 3 - TIR'!$E$18-'Ejercicio 3 - TIR'!$C$18),'Ejercicio 3 - TIR'!$C$18+SQRT(('Ejercicio 3 - TIR'!$E$18-'Ejercicio 3 - TIR'!$C$18)*('Ejercicio 3 - TIR'!$D$18-'Ejercicio 3 - TIR'!$C$18)*L154),'Ejercicio 3 - TIR'!$E$18-SQRT(('Ejercicio 3 - TIR'!$E$18-'Ejercicio 3 - TIR'!$C$18)*('Ejercicio 3 - TIR'!$E$18-'Ejercicio 3 - TIR'!$D$18)*(1-L154)))</f>
        <v>32567.9603916372</v>
      </c>
      <c r="N154" s="17">
        <f ca="1" t="shared" ref="N154:R154" si="1150">RAND()</f>
        <v>0.200087589181884</v>
      </c>
      <c r="O154" s="18">
        <f ca="1">IF(N154&lt;=('Ejercicio 3 - TIR'!$D$18-'Ejercicio 3 - TIR'!$C$18)/('Ejercicio 3 - TIR'!$E$18-'Ejercicio 3 - TIR'!$C$18),'Ejercicio 3 - TIR'!$C$18+SQRT(('Ejercicio 3 - TIR'!$E$18-'Ejercicio 3 - TIR'!$C$18)*('Ejercicio 3 - TIR'!$D$18-'Ejercicio 3 - TIR'!$C$18)*N154),'Ejercicio 3 - TIR'!$E$18-SQRT(('Ejercicio 3 - TIR'!$E$18-'Ejercicio 3 - TIR'!$C$18)*('Ejercicio 3 - TIR'!$E$18-'Ejercicio 3 - TIR'!$D$18)*(1-N154)))</f>
        <v>35478.424808034</v>
      </c>
      <c r="P154" s="17">
        <f ca="1" t="shared" si="1150"/>
        <v>0.746280834372534</v>
      </c>
      <c r="Q154" s="19">
        <f ca="1">IF(P154&lt;=('Ejercicio 3 - TIR'!$D$22-'Ejercicio 3 - TIR'!$C$22)/('Ejercicio 3 - TIR'!$E$22-'Ejercicio 3 - TIR'!$C$22),'Ejercicio 3 - TIR'!$C$22+SQRT(('Ejercicio 3 - TIR'!$E$22-'Ejercicio 3 - TIR'!$C$22)*('Ejercicio 3 - TIR'!$D$22-'Ejercicio 3 - TIR'!$C$22)*P154),'Ejercicio 3 - TIR'!$E$22-SQRT(('Ejercicio 3 - TIR'!$E$22-'Ejercicio 3 - TIR'!$C$22)*('Ejercicio 3 - TIR'!$E$22-'Ejercicio 3 - TIR'!$D$22)*(1-P154)))</f>
        <v>0.158629588255501</v>
      </c>
      <c r="R154" s="17">
        <f ca="1" t="shared" si="1150"/>
        <v>0.685678844173579</v>
      </c>
      <c r="S154" s="19">
        <f ca="1">IF(R154&lt;=('Ejercicio 3 - TIR'!$D$23-'Ejercicio 3 - TIR'!$C$23)/('Ejercicio 3 - TIR'!$E$23-'Ejercicio 3 - TIR'!$C$23),'Ejercicio 3 - TIR'!$C$23+SQRT(('Ejercicio 3 - TIR'!$E$23-'Ejercicio 3 - TIR'!$C$23)*('Ejercicio 3 - TIR'!$D$23-'Ejercicio 3 - TIR'!$C$23)*R154),'Ejercicio 3 - TIR'!$E$23-SQRT(('Ejercicio 3 - TIR'!$E$23-'Ejercicio 3 - TIR'!$C$23)*('Ejercicio 3 - TIR'!$E$23-'Ejercicio 3 - TIR'!$D$23)*(1-R154)))</f>
        <v>0.156213909936949</v>
      </c>
      <c r="T154" s="17">
        <f ca="1" t="shared" ref="T154:X154" si="1151">RAND()</f>
        <v>0.688243089010381</v>
      </c>
      <c r="U154" s="19">
        <f ca="1">IF(T154&lt;=('Ejercicio 3 - TIR'!$D$24-'Ejercicio 3 - TIR'!$C$24)/('Ejercicio 3 - TIR'!$E$24-'Ejercicio 3 - TIR'!$C$24),'Ejercicio 3 - TIR'!$C$24+SQRT(('Ejercicio 3 - TIR'!$E$24-'Ejercicio 3 - TIR'!$C$24)*('Ejercicio 3 - TIR'!$D$24-'Ejercicio 3 - TIR'!$C$24)*T154),'Ejercicio 3 - TIR'!$E$24-SQRT(('Ejercicio 3 - TIR'!$E$24-'Ejercicio 3 - TIR'!$C$24)*('Ejercicio 3 - TIR'!$E$24-'Ejercicio 3 - TIR'!$D$24)*(1-T154)))</f>
        <v>0.190454791407558</v>
      </c>
      <c r="V154" s="17">
        <f ca="1" t="shared" si="1151"/>
        <v>0.114990088497011</v>
      </c>
      <c r="W154" s="19">
        <f ca="1">IF(V154&lt;=('Ejercicio 3 - TIR'!$D$25-'Ejercicio 3 - TIR'!$C$25)/('Ejercicio 3 - TIR'!$E$25-'Ejercicio 3 - TIR'!$C$25),'Ejercicio 3 - TIR'!$C$25+SQRT(('Ejercicio 3 - TIR'!$E$25-'Ejercicio 3 - TIR'!$C$25)*('Ejercicio 3 - TIR'!$D$25-'Ejercicio 3 - TIR'!$C$25)*V154),'Ejercicio 3 - TIR'!$E$25-SQRT(('Ejercicio 3 - TIR'!$E$25-'Ejercicio 3 - TIR'!$C$25)*('Ejercicio 3 - TIR'!$E$25-'Ejercicio 3 - TIR'!$D$25)*(1-V154)))</f>
        <v>0.192688030733562</v>
      </c>
      <c r="X154" s="17">
        <f ca="1" t="shared" si="1151"/>
        <v>0.24726617603211</v>
      </c>
      <c r="Y154" s="19">
        <f ca="1">IF(X154&lt;=('Ejercicio 3 - TIR'!$D$26-'Ejercicio 3 - TIR'!$C$26)/('Ejercicio 3 - TIR'!$E$26-'Ejercicio 3 - TIR'!$C$26),'Ejercicio 3 - TIR'!$C$26+SQRT(('Ejercicio 3 - TIR'!$E$26-'Ejercicio 3 - TIR'!$C$26)*('Ejercicio 3 - TIR'!$D$26-'Ejercicio 3 - TIR'!$C$26)*X154),'Ejercicio 3 - TIR'!$E$26-SQRT(('Ejercicio 3 - TIR'!$E$26-'Ejercicio 3 - TIR'!$C$26)*('Ejercicio 3 - TIR'!$E$26-'Ejercicio 3 - TIR'!$D$26)*(1-X154)))</f>
        <v>0.215838317965508</v>
      </c>
      <c r="Z154" s="17">
        <f ca="1" t="shared" si="956"/>
        <v>1.1586295882555</v>
      </c>
      <c r="AA154" s="17">
        <f ca="1" t="shared" si="957"/>
        <v>1.33962364640553</v>
      </c>
      <c r="AB154" s="17">
        <f ca="1" t="shared" si="958"/>
        <v>1.59476138854633</v>
      </c>
      <c r="AC154" s="17">
        <f ca="1" t="shared" si="959"/>
        <v>1.90205281999524</v>
      </c>
      <c r="AD154" s="17">
        <f ca="1" t="shared" si="960"/>
        <v>2.31258870134456</v>
      </c>
      <c r="AE154" s="16">
        <f ca="1" t="shared" si="961"/>
        <v>5412.06129435691</v>
      </c>
      <c r="AF154" s="16">
        <f ca="1" t="shared" si="962"/>
        <v>6257.50054996683</v>
      </c>
      <c r="AG154" s="16">
        <f ca="1" t="shared" si="963"/>
        <v>7449.27151194344</v>
      </c>
      <c r="AH154" s="16">
        <f ca="1" t="shared" si="964"/>
        <v>8884.65696997945</v>
      </c>
      <c r="AI154" s="16">
        <f ca="1" t="shared" si="965"/>
        <v>10802.3063860803</v>
      </c>
      <c r="AJ154" s="18">
        <f ca="1" t="shared" si="966"/>
        <v>43709.366371253</v>
      </c>
      <c r="AK154" s="18">
        <f ca="1" t="shared" si="967"/>
        <v>51732.0966624649</v>
      </c>
      <c r="AL154" s="18">
        <f ca="1" t="shared" si="968"/>
        <v>61119.6722696641</v>
      </c>
      <c r="AM154" s="18">
        <f ca="1" t="shared" si="969"/>
        <v>61945.9809044068</v>
      </c>
      <c r="AN154" s="18">
        <f ca="1" t="shared" si="970"/>
        <v>82047.0043525621</v>
      </c>
      <c r="AO154" s="18">
        <f ca="1">C154/'Ejercicio 3 - TIR'!$D$7</f>
        <v>15281.9657522902</v>
      </c>
      <c r="AP154" s="18">
        <f ca="1" t="shared" si="971"/>
        <v>28427.4006189627</v>
      </c>
      <c r="AQ154" s="18">
        <f ca="1" t="shared" si="972"/>
        <v>36450.1309101747</v>
      </c>
      <c r="AR154" s="18">
        <f ca="1" t="shared" si="973"/>
        <v>45837.7065173738</v>
      </c>
      <c r="AS154" s="18">
        <f ca="1" t="shared" si="974"/>
        <v>46664.0151521166</v>
      </c>
      <c r="AT154" s="18">
        <f ca="1" t="shared" si="975"/>
        <v>66765.0386002719</v>
      </c>
      <c r="AU154" s="18">
        <f ca="1">AP154*'Ejercicio 3 - TIR'!$D$5</f>
        <v>14213.7003094814</v>
      </c>
      <c r="AV154" s="18">
        <f ca="1">AQ154*'Ejercicio 3 - TIR'!$D$5</f>
        <v>18225.0654550873</v>
      </c>
      <c r="AW154" s="18">
        <f ca="1">AR154*'Ejercicio 3 - TIR'!$D$5</f>
        <v>22918.8532586869</v>
      </c>
      <c r="AX154" s="18">
        <f ca="1">AS154*'Ejercicio 3 - TIR'!$D$5</f>
        <v>23332.0075760583</v>
      </c>
      <c r="AY154" s="18">
        <f ca="1">AT154*'Ejercicio 3 - TIR'!$D$5</f>
        <v>33382.519300136</v>
      </c>
      <c r="AZ154" s="18">
        <f ca="1" t="shared" ref="AZ154:BD154" si="1152">AJ154-AU154-AE154</f>
        <v>24083.6047674147</v>
      </c>
      <c r="BA154" s="18">
        <f ca="1" t="shared" si="1152"/>
        <v>27249.5306574108</v>
      </c>
      <c r="BB154" s="18">
        <f ca="1" t="shared" si="1152"/>
        <v>30751.5474990337</v>
      </c>
      <c r="BC154" s="18">
        <f ca="1" t="shared" si="1152"/>
        <v>29729.3163583691</v>
      </c>
      <c r="BD154" s="18">
        <f ca="1" t="shared" si="1152"/>
        <v>37862.1786663459</v>
      </c>
      <c r="BE154" s="18">
        <f ca="1" t="shared" ref="BE154:BI154" si="1153">AZ154/Z154</f>
        <v>20786.2849451966</v>
      </c>
      <c r="BF154" s="18">
        <f ca="1" t="shared" si="1153"/>
        <v>20341.18368284</v>
      </c>
      <c r="BG154" s="18">
        <f ca="1" t="shared" si="1153"/>
        <v>19282.8517920569</v>
      </c>
      <c r="BH154" s="18">
        <f ca="1" t="shared" si="1153"/>
        <v>15630.1213330361</v>
      </c>
      <c r="BI154" s="18">
        <f ca="1" t="shared" si="1153"/>
        <v>16372.2060236359</v>
      </c>
      <c r="BJ154" s="18">
        <f ca="1" t="shared" si="978"/>
        <v>78899.9828969803</v>
      </c>
      <c r="BK154" s="18">
        <f ca="1" t="shared" si="979"/>
        <v>35340.901333081</v>
      </c>
      <c r="BL154" s="18">
        <f ca="1" t="shared" si="980"/>
        <v>114240.884230061</v>
      </c>
      <c r="BM154" s="18">
        <f ca="1">BK154*'Ejercicio 3 - TIR'!$D$5</f>
        <v>17670.4506665405</v>
      </c>
      <c r="BN154" s="18">
        <f ca="1" t="shared" si="981"/>
        <v>96570.4335635208</v>
      </c>
      <c r="BO154" s="18">
        <f ca="1" t="shared" si="982"/>
        <v>41758.5857387324</v>
      </c>
      <c r="BP154" s="18">
        <f ca="1" t="shared" si="983"/>
        <v>-110527.431624039</v>
      </c>
      <c r="BQ154" s="18">
        <f ca="1" t="shared" ref="BQ154:BT154" si="1154">BE154</f>
        <v>20786.2849451966</v>
      </c>
      <c r="BR154" s="18">
        <f ca="1" t="shared" si="1154"/>
        <v>20341.18368284</v>
      </c>
      <c r="BS154" s="18">
        <f ca="1" t="shared" si="1154"/>
        <v>19282.8517920569</v>
      </c>
      <c r="BT154" s="18">
        <f ca="1" t="shared" si="1154"/>
        <v>15630.1213330361</v>
      </c>
      <c r="BU154" s="18">
        <f ca="1" t="shared" si="985"/>
        <v>58130.7917623684</v>
      </c>
      <c r="BV154" s="20">
        <f ca="1" t="shared" si="986"/>
        <v>5.77142277851517</v>
      </c>
    </row>
    <row r="155" ht="15" customHeight="1" spans="1:74">
      <c r="A155" s="16">
        <v>154</v>
      </c>
      <c r="B155" s="17">
        <f ca="1" t="shared" ref="B155:F155" si="1155">RAND()</f>
        <v>0.750964926719928</v>
      </c>
      <c r="C155" s="18">
        <f ca="1">IF(B155&lt;=('Ejercicio 3 - TIR'!$D$13-'Ejercicio 3 - TIR'!$C$13)/('Ejercicio 3 - TIR'!$E$13-'Ejercicio 3 - TIR'!$C$13),'Ejercicio 3 - TIR'!$C$13+SQRT(('Ejercicio 3 - TIR'!$E$13-'Ejercicio 3 - TIR'!$C$13)*('Ejercicio 3 - TIR'!$D$13-'Ejercicio 3 - TIR'!$C$13)*B155),'Ejercicio 3 - TIR'!$E$13-SQRT(('Ejercicio 3 - TIR'!$E$13-'Ejercicio 3 - TIR'!$C$13)*('Ejercicio 3 - TIR'!$E$13-'Ejercicio 3 - TIR'!$D$13)*(1-B155)))</f>
        <v>82712.9502824777</v>
      </c>
      <c r="D155" s="17">
        <f ca="1" t="shared" si="1155"/>
        <v>0.668333037197492</v>
      </c>
      <c r="E155" s="18">
        <f ca="1">IF(D155&lt;=('Ejercicio 3 - TIR'!$D$14-'Ejercicio 3 - TIR'!$C$14)/('Ejercicio 3 - TIR'!$E$14-'Ejercicio 3 - TIR'!$C$14),'Ejercicio 3 - TIR'!$C$14+SQRT(('Ejercicio 3 - TIR'!$E$14-'Ejercicio 3 - TIR'!$C$14)*('Ejercicio 3 - TIR'!$D$14-'Ejercicio 3 - TIR'!$C$14)*D155),'Ejercicio 3 - TIR'!$E$14-SQRT(('Ejercicio 3 - TIR'!$E$14-'Ejercicio 3 - TIR'!$C$14)*('Ejercicio 3 - TIR'!$E$14-'Ejercicio 3 - TIR'!$D$14)*(1-D155)))</f>
        <v>32946.6288612908</v>
      </c>
      <c r="F155" s="17">
        <f ca="1" t="shared" si="1155"/>
        <v>0.821426873353086</v>
      </c>
      <c r="G155" s="18">
        <f ca="1">IF(F155&lt;=('Ejercicio 3 - TIR'!$D$18-'Ejercicio 3 - TIR'!$C$18)/('Ejercicio 3 - TIR'!$E$18-'Ejercicio 3 - TIR'!$C$18),'Ejercicio 3 - TIR'!$C$18+SQRT(('Ejercicio 3 - TIR'!$E$18-'Ejercicio 3 - TIR'!$C$18)*('Ejercicio 3 - TIR'!$D$18-'Ejercicio 3 - TIR'!$C$18)*F155),'Ejercicio 3 - TIR'!$E$18-SQRT(('Ejercicio 3 - TIR'!$E$18-'Ejercicio 3 - TIR'!$C$18)*('Ejercicio 3 - TIR'!$E$18-'Ejercicio 3 - TIR'!$D$18)*(1-F155)))</f>
        <v>41340.3573263885</v>
      </c>
      <c r="H155" s="17">
        <f ca="1" t="shared" ref="H155:L155" si="1156">RAND()</f>
        <v>0.723427860698169</v>
      </c>
      <c r="I155" s="18">
        <f ca="1">IF(H155&lt;=('Ejercicio 3 - TIR'!$D$18-'Ejercicio 3 - TIR'!$C$18)/('Ejercicio 3 - TIR'!$E$18-'Ejercicio 3 - TIR'!$C$18),'Ejercicio 3 - TIR'!$C$18+SQRT(('Ejercicio 3 - TIR'!$E$18-'Ejercicio 3 - TIR'!$C$18)*('Ejercicio 3 - TIR'!$D$18-'Ejercicio 3 - TIR'!$C$18)*H155),'Ejercicio 3 - TIR'!$E$18-SQRT(('Ejercicio 3 - TIR'!$E$18-'Ejercicio 3 - TIR'!$C$18)*('Ejercicio 3 - TIR'!$E$18-'Ejercicio 3 - TIR'!$D$18)*(1-H155)))</f>
        <v>40445.5614563772</v>
      </c>
      <c r="J155" s="17">
        <f ca="1" t="shared" si="1156"/>
        <v>0.0261739255624289</v>
      </c>
      <c r="K155" s="18">
        <f ca="1">IF(J155&lt;=('Ejercicio 3 - TIR'!$D$18-'Ejercicio 3 - TIR'!$C$18)/('Ejercicio 3 - TIR'!$E$18-'Ejercicio 3 - TIR'!$C$18),'Ejercicio 3 - TIR'!$C$18+SQRT(('Ejercicio 3 - TIR'!$E$18-'Ejercicio 3 - TIR'!$C$18)*('Ejercicio 3 - TIR'!$D$18-'Ejercicio 3 - TIR'!$C$18)*J155),'Ejercicio 3 - TIR'!$E$18-SQRT(('Ejercicio 3 - TIR'!$E$18-'Ejercicio 3 - TIR'!$C$18)*('Ejercicio 3 - TIR'!$E$18-'Ejercicio 3 - TIR'!$D$18)*(1-J155)))</f>
        <v>31981.4360535643</v>
      </c>
      <c r="L155" s="17">
        <f ca="1" t="shared" si="1156"/>
        <v>0.0418287682129737</v>
      </c>
      <c r="M155" s="18">
        <f ca="1">IF(L155&lt;=('Ejercicio 3 - TIR'!$D$18-'Ejercicio 3 - TIR'!$C$18)/('Ejercicio 3 - TIR'!$E$18-'Ejercicio 3 - TIR'!$C$18),'Ejercicio 3 - TIR'!$C$18+SQRT(('Ejercicio 3 - TIR'!$E$18-'Ejercicio 3 - TIR'!$C$18)*('Ejercicio 3 - TIR'!$D$18-'Ejercicio 3 - TIR'!$C$18)*L155),'Ejercicio 3 - TIR'!$E$18-SQRT(('Ejercicio 3 - TIR'!$E$18-'Ejercicio 3 - TIR'!$C$18)*('Ejercicio 3 - TIR'!$E$18-'Ejercicio 3 - TIR'!$D$18)*(1-L155)))</f>
        <v>32504.8583257234</v>
      </c>
      <c r="N155" s="17">
        <f ca="1" t="shared" ref="N155:R155" si="1157">RAND()</f>
        <v>0.833143822341776</v>
      </c>
      <c r="O155" s="18">
        <f ca="1">IF(N155&lt;=('Ejercicio 3 - TIR'!$D$18-'Ejercicio 3 - TIR'!$C$18)/('Ejercicio 3 - TIR'!$E$18-'Ejercicio 3 - TIR'!$C$18),'Ejercicio 3 - TIR'!$C$18+SQRT(('Ejercicio 3 - TIR'!$E$18-'Ejercicio 3 - TIR'!$C$18)*('Ejercicio 3 - TIR'!$D$18-'Ejercicio 3 - TIR'!$C$18)*N155),'Ejercicio 3 - TIR'!$E$18-SQRT(('Ejercicio 3 - TIR'!$E$18-'Ejercicio 3 - TIR'!$C$18)*('Ejercicio 3 - TIR'!$E$18-'Ejercicio 3 - TIR'!$D$18)*(1-N155)))</f>
        <v>41462.4565975289</v>
      </c>
      <c r="P155" s="17">
        <f ca="1" t="shared" si="1157"/>
        <v>0.681419932466249</v>
      </c>
      <c r="Q155" s="19">
        <f ca="1">IF(P155&lt;=('Ejercicio 3 - TIR'!$D$22-'Ejercicio 3 - TIR'!$C$22)/('Ejercicio 3 - TIR'!$E$22-'Ejercicio 3 - TIR'!$C$22),'Ejercicio 3 - TIR'!$C$22+SQRT(('Ejercicio 3 - TIR'!$E$22-'Ejercicio 3 - TIR'!$C$22)*('Ejercicio 3 - TIR'!$D$22-'Ejercicio 3 - TIR'!$C$22)*P155),'Ejercicio 3 - TIR'!$E$22-SQRT(('Ejercicio 3 - TIR'!$E$22-'Ejercicio 3 - TIR'!$C$22)*('Ejercicio 3 - TIR'!$E$22-'Ejercicio 3 - TIR'!$D$22)*(1-P155)))</f>
        <v>0.156053306667501</v>
      </c>
      <c r="R155" s="17">
        <f ca="1" t="shared" si="1157"/>
        <v>0.862634045412692</v>
      </c>
      <c r="S155" s="19">
        <f ca="1">IF(R155&lt;=('Ejercicio 3 - TIR'!$D$23-'Ejercicio 3 - TIR'!$C$23)/('Ejercicio 3 - TIR'!$E$23-'Ejercicio 3 - TIR'!$C$23),'Ejercicio 3 - TIR'!$C$23+SQRT(('Ejercicio 3 - TIR'!$E$23-'Ejercicio 3 - TIR'!$C$23)*('Ejercicio 3 - TIR'!$D$23-'Ejercicio 3 - TIR'!$C$23)*R155),'Ejercicio 3 - TIR'!$E$23-SQRT(('Ejercicio 3 - TIR'!$E$23-'Ejercicio 3 - TIR'!$C$23)*('Ejercicio 3 - TIR'!$E$23-'Ejercicio 3 - TIR'!$D$23)*(1-R155)))</f>
        <v>0.164275537584478</v>
      </c>
      <c r="T155" s="17">
        <f ca="1" t="shared" ref="T155:X155" si="1158">RAND()</f>
        <v>0.29380351656711</v>
      </c>
      <c r="U155" s="19">
        <f ca="1">IF(T155&lt;=('Ejercicio 3 - TIR'!$D$24-'Ejercicio 3 - TIR'!$C$24)/('Ejercicio 3 - TIR'!$E$24-'Ejercicio 3 - TIR'!$C$24),'Ejercicio 3 - TIR'!$C$24+SQRT(('Ejercicio 3 - TIR'!$E$24-'Ejercicio 3 - TIR'!$C$24)*('Ejercicio 3 - TIR'!$D$24-'Ejercicio 3 - TIR'!$C$24)*T155),'Ejercicio 3 - TIR'!$E$24-SQRT(('Ejercicio 3 - TIR'!$E$24-'Ejercicio 3 - TIR'!$C$24)*('Ejercicio 3 - TIR'!$E$24-'Ejercicio 3 - TIR'!$D$24)*(1-T155)))</f>
        <v>0.174839230760853</v>
      </c>
      <c r="V155" s="17">
        <f ca="1" t="shared" si="1158"/>
        <v>0.377124186181811</v>
      </c>
      <c r="W155" s="19">
        <f ca="1">IF(V155&lt;=('Ejercicio 3 - TIR'!$D$25-'Ejercicio 3 - TIR'!$C$25)/('Ejercicio 3 - TIR'!$E$25-'Ejercicio 3 - TIR'!$C$25),'Ejercicio 3 - TIR'!$C$25+SQRT(('Ejercicio 3 - TIR'!$E$25-'Ejercicio 3 - TIR'!$C$25)*('Ejercicio 3 - TIR'!$D$25-'Ejercicio 3 - TIR'!$C$25)*V155),'Ejercicio 3 - TIR'!$E$25-SQRT(('Ejercicio 3 - TIR'!$E$25-'Ejercicio 3 - TIR'!$C$25)*('Ejercicio 3 - TIR'!$E$25-'Ejercicio 3 - TIR'!$D$25)*(1-V155)))</f>
        <v>0.203308830081442</v>
      </c>
      <c r="X155" s="17">
        <f ca="1" t="shared" si="1158"/>
        <v>0.353678500129185</v>
      </c>
      <c r="Y155" s="19">
        <f ca="1">IF(X155&lt;=('Ejercicio 3 - TIR'!$D$26-'Ejercicio 3 - TIR'!$C$26)/('Ejercicio 3 - TIR'!$E$26-'Ejercicio 3 - TIR'!$C$26),'Ejercicio 3 - TIR'!$C$26+SQRT(('Ejercicio 3 - TIR'!$E$26-'Ejercicio 3 - TIR'!$C$26)*('Ejercicio 3 - TIR'!$D$26-'Ejercicio 3 - TIR'!$C$26)*X155),'Ejercicio 3 - TIR'!$E$26-SQRT(('Ejercicio 3 - TIR'!$E$26-'Ejercicio 3 - TIR'!$C$26)*('Ejercicio 3 - TIR'!$E$26-'Ejercicio 3 - TIR'!$D$26)*(1-X155)))</f>
        <v>0.220922626164475</v>
      </c>
      <c r="Z155" s="17">
        <f ca="1" t="shared" si="956"/>
        <v>1.1560533066675</v>
      </c>
      <c r="AA155" s="17">
        <f ca="1" t="shared" si="957"/>
        <v>1.34596458509662</v>
      </c>
      <c r="AB155" s="17">
        <f ca="1" t="shared" si="958"/>
        <v>1.58129199778626</v>
      </c>
      <c r="AC155" s="17">
        <f ca="1" t="shared" si="959"/>
        <v>1.90278262387333</v>
      </c>
      <c r="AD155" s="17">
        <f ca="1" t="shared" si="960"/>
        <v>2.32315035815956</v>
      </c>
      <c r="AE155" s="16">
        <f ca="1" t="shared" si="961"/>
        <v>5141.43037735135</v>
      </c>
      <c r="AF155" s="16">
        <f ca="1" t="shared" si="962"/>
        <v>5986.04161654391</v>
      </c>
      <c r="AG155" s="16">
        <f ca="1" t="shared" si="963"/>
        <v>7032.6365280829</v>
      </c>
      <c r="AH155" s="16">
        <f ca="1" t="shared" si="964"/>
        <v>8462.43363299545</v>
      </c>
      <c r="AI155" s="16">
        <f ca="1" t="shared" si="965"/>
        <v>10331.9766949394</v>
      </c>
      <c r="AJ155" s="18">
        <f ca="1" t="shared" si="966"/>
        <v>47791.6567859874</v>
      </c>
      <c r="AK155" s="18">
        <f ca="1" t="shared" si="967"/>
        <v>54438.2933446325</v>
      </c>
      <c r="AL155" s="18">
        <f ca="1" t="shared" si="968"/>
        <v>50571.9889092142</v>
      </c>
      <c r="AM155" s="18">
        <f ca="1" t="shared" si="969"/>
        <v>61849.679613651</v>
      </c>
      <c r="AN155" s="18">
        <f ca="1" t="shared" si="970"/>
        <v>96323.5208947245</v>
      </c>
      <c r="AO155" s="18">
        <f ca="1">C155/'Ejercicio 3 - TIR'!$D$7</f>
        <v>16542.5900564955</v>
      </c>
      <c r="AP155" s="18">
        <f ca="1" t="shared" si="971"/>
        <v>31249.0667294919</v>
      </c>
      <c r="AQ155" s="18">
        <f ca="1" t="shared" si="972"/>
        <v>37895.7032881369</v>
      </c>
      <c r="AR155" s="18">
        <f ca="1" t="shared" si="973"/>
        <v>34029.3988527187</v>
      </c>
      <c r="AS155" s="18">
        <f ca="1" t="shared" si="974"/>
        <v>45307.0895571555</v>
      </c>
      <c r="AT155" s="18">
        <f ca="1" t="shared" si="975"/>
        <v>79780.930838229</v>
      </c>
      <c r="AU155" s="18">
        <f ca="1">AP155*'Ejercicio 3 - TIR'!$D$5</f>
        <v>15624.5333647459</v>
      </c>
      <c r="AV155" s="18">
        <f ca="1">AQ155*'Ejercicio 3 - TIR'!$D$5</f>
        <v>18947.8516440685</v>
      </c>
      <c r="AW155" s="18">
        <f ca="1">AR155*'Ejercicio 3 - TIR'!$D$5</f>
        <v>17014.6994263593</v>
      </c>
      <c r="AX155" s="18">
        <f ca="1">AS155*'Ejercicio 3 - TIR'!$D$5</f>
        <v>22653.5447785777</v>
      </c>
      <c r="AY155" s="18">
        <f ca="1">AT155*'Ejercicio 3 - TIR'!$D$5</f>
        <v>39890.4654191145</v>
      </c>
      <c r="AZ155" s="18">
        <f ca="1" t="shared" ref="AZ155:BD155" si="1159">AJ155-AU155-AE155</f>
        <v>27025.6930438901</v>
      </c>
      <c r="BA155" s="18">
        <f ca="1" t="shared" si="1159"/>
        <v>29504.4000840201</v>
      </c>
      <c r="BB155" s="18">
        <f ca="1" t="shared" si="1159"/>
        <v>26524.652954772</v>
      </c>
      <c r="BC155" s="18">
        <f ca="1" t="shared" si="1159"/>
        <v>30733.7012020778</v>
      </c>
      <c r="BD155" s="18">
        <f ca="1" t="shared" si="1159"/>
        <v>46101.0787806707</v>
      </c>
      <c r="BE155" s="18">
        <f ca="1" t="shared" ref="BE155:BI155" si="1160">AZ155/Z155</f>
        <v>23377.5491908724</v>
      </c>
      <c r="BF155" s="18">
        <f ca="1" t="shared" si="1160"/>
        <v>21920.6362564897</v>
      </c>
      <c r="BG155" s="18">
        <f ca="1" t="shared" si="1160"/>
        <v>16774.0385658723</v>
      </c>
      <c r="BH155" s="18">
        <f ca="1" t="shared" si="1160"/>
        <v>16151.9770132838</v>
      </c>
      <c r="BI155" s="18">
        <f ca="1" t="shared" si="1160"/>
        <v>19844.2079389096</v>
      </c>
      <c r="BJ155" s="18">
        <f ca="1" t="shared" si="978"/>
        <v>76539.9726392578</v>
      </c>
      <c r="BK155" s="18">
        <f ca="1" t="shared" si="979"/>
        <v>38430.9240146344</v>
      </c>
      <c r="BL155" s="18">
        <f ca="1" t="shared" si="980"/>
        <v>114970.896653892</v>
      </c>
      <c r="BM155" s="18">
        <f ca="1">BK155*'Ejercicio 3 - TIR'!$D$5</f>
        <v>19215.4620073172</v>
      </c>
      <c r="BN155" s="18">
        <f ca="1" t="shared" si="981"/>
        <v>95755.434646575</v>
      </c>
      <c r="BO155" s="18">
        <f ca="1" t="shared" si="982"/>
        <v>41217.9238895386</v>
      </c>
      <c r="BP155" s="18">
        <f ca="1" t="shared" si="983"/>
        <v>-115659.579143769</v>
      </c>
      <c r="BQ155" s="18">
        <f ca="1" t="shared" ref="BQ155:BT155" si="1161">BE155</f>
        <v>23377.5491908724</v>
      </c>
      <c r="BR155" s="18">
        <f ca="1" t="shared" si="1161"/>
        <v>21920.6362564897</v>
      </c>
      <c r="BS155" s="18">
        <f ca="1" t="shared" si="1161"/>
        <v>16774.0385658723</v>
      </c>
      <c r="BT155" s="18">
        <f ca="1" t="shared" si="1161"/>
        <v>16151.9770132838</v>
      </c>
      <c r="BU155" s="18">
        <f ca="1" t="shared" si="985"/>
        <v>61062.1318284482</v>
      </c>
      <c r="BV155" s="20">
        <f ca="1" t="shared" si="986"/>
        <v>5.5643927226948</v>
      </c>
    </row>
    <row r="156" ht="15" customHeight="1" spans="1:74">
      <c r="A156" s="16">
        <v>155</v>
      </c>
      <c r="B156" s="17">
        <f ca="1" t="shared" ref="B156:F156" si="1162">RAND()</f>
        <v>0.645352927713653</v>
      </c>
      <c r="C156" s="18">
        <f ca="1">IF(B156&lt;=('Ejercicio 3 - TIR'!$D$13-'Ejercicio 3 - TIR'!$C$13)/('Ejercicio 3 - TIR'!$E$13-'Ejercicio 3 - TIR'!$C$13),'Ejercicio 3 - TIR'!$C$13+SQRT(('Ejercicio 3 - TIR'!$E$13-'Ejercicio 3 - TIR'!$C$13)*('Ejercicio 3 - TIR'!$D$13-'Ejercicio 3 - TIR'!$C$13)*B156),'Ejercicio 3 - TIR'!$E$13-SQRT(('Ejercicio 3 - TIR'!$E$13-'Ejercicio 3 - TIR'!$C$13)*('Ejercicio 3 - TIR'!$E$13-'Ejercicio 3 - TIR'!$D$13)*(1-B156)))</f>
        <v>79370.4947528154</v>
      </c>
      <c r="D156" s="17">
        <f ca="1" t="shared" si="1162"/>
        <v>0.829715558122218</v>
      </c>
      <c r="E156" s="18">
        <f ca="1">IF(D156&lt;=('Ejercicio 3 - TIR'!$D$14-'Ejercicio 3 - TIR'!$C$14)/('Ejercicio 3 - TIR'!$E$14-'Ejercicio 3 - TIR'!$C$14),'Ejercicio 3 - TIR'!$C$14+SQRT(('Ejercicio 3 - TIR'!$E$14-'Ejercicio 3 - TIR'!$C$14)*('Ejercicio 3 - TIR'!$D$14-'Ejercicio 3 - TIR'!$C$14)*D156),'Ejercicio 3 - TIR'!$E$14-SQRT(('Ejercicio 3 - TIR'!$E$14-'Ejercicio 3 - TIR'!$C$14)*('Ejercicio 3 - TIR'!$E$14-'Ejercicio 3 - TIR'!$D$14)*(1-D156)))</f>
        <v>34946.0247050794</v>
      </c>
      <c r="F156" s="17">
        <f ca="1" t="shared" si="1162"/>
        <v>0.209552247950208</v>
      </c>
      <c r="G156" s="18">
        <f ca="1">IF(F156&lt;=('Ejercicio 3 - TIR'!$D$18-'Ejercicio 3 - TIR'!$C$18)/('Ejercicio 3 - TIR'!$E$18-'Ejercicio 3 - TIR'!$C$18),'Ejercicio 3 - TIR'!$C$18+SQRT(('Ejercicio 3 - TIR'!$E$18-'Ejercicio 3 - TIR'!$C$18)*('Ejercicio 3 - TIR'!$D$18-'Ejercicio 3 - TIR'!$C$18)*F156),'Ejercicio 3 - TIR'!$E$18-SQRT(('Ejercicio 3 - TIR'!$E$18-'Ejercicio 3 - TIR'!$C$18)*('Ejercicio 3 - TIR'!$E$18-'Ejercicio 3 - TIR'!$D$18)*(1-F156)))</f>
        <v>35606.4995489638</v>
      </c>
      <c r="H156" s="17">
        <f ca="1" t="shared" ref="H156:L156" si="1163">RAND()</f>
        <v>0.219268601254303</v>
      </c>
      <c r="I156" s="18">
        <f ca="1">IF(H156&lt;=('Ejercicio 3 - TIR'!$D$18-'Ejercicio 3 - TIR'!$C$18)/('Ejercicio 3 - TIR'!$E$18-'Ejercicio 3 - TIR'!$C$18),'Ejercicio 3 - TIR'!$C$18+SQRT(('Ejercicio 3 - TIR'!$E$18-'Ejercicio 3 - TIR'!$C$18)*('Ejercicio 3 - TIR'!$D$18-'Ejercicio 3 - TIR'!$C$18)*H156),'Ejercicio 3 - TIR'!$E$18-SQRT(('Ejercicio 3 - TIR'!$E$18-'Ejercicio 3 - TIR'!$C$18)*('Ejercicio 3 - TIR'!$E$18-'Ejercicio 3 - TIR'!$D$18)*(1-H156)))</f>
        <v>35735.0056833577</v>
      </c>
      <c r="J156" s="17">
        <f ca="1" t="shared" si="1163"/>
        <v>0.177362664795857</v>
      </c>
      <c r="K156" s="18">
        <f ca="1">IF(J156&lt;=('Ejercicio 3 - TIR'!$D$18-'Ejercicio 3 - TIR'!$C$18)/('Ejercicio 3 - TIR'!$E$18-'Ejercicio 3 - TIR'!$C$18),'Ejercicio 3 - TIR'!$C$18+SQRT(('Ejercicio 3 - TIR'!$E$18-'Ejercicio 3 - TIR'!$C$18)*('Ejercicio 3 - TIR'!$D$18-'Ejercicio 3 - TIR'!$C$18)*J156),'Ejercicio 3 - TIR'!$E$18-SQRT(('Ejercicio 3 - TIR'!$E$18-'Ejercicio 3 - TIR'!$C$18)*('Ejercicio 3 - TIR'!$E$18-'Ejercicio 3 - TIR'!$D$18)*(1-J156)))</f>
        <v>35157.9453001538</v>
      </c>
      <c r="L156" s="17">
        <f ca="1" t="shared" si="1163"/>
        <v>0.807330973588237</v>
      </c>
      <c r="M156" s="18">
        <f ca="1">IF(L156&lt;=('Ejercicio 3 - TIR'!$D$18-'Ejercicio 3 - TIR'!$C$18)/('Ejercicio 3 - TIR'!$E$18-'Ejercicio 3 - TIR'!$C$18),'Ejercicio 3 - TIR'!$C$18+SQRT(('Ejercicio 3 - TIR'!$E$18-'Ejercicio 3 - TIR'!$C$18)*('Ejercicio 3 - TIR'!$D$18-'Ejercicio 3 - TIR'!$C$18)*L156),'Ejercicio 3 - TIR'!$E$18-SQRT(('Ejercicio 3 - TIR'!$E$18-'Ejercicio 3 - TIR'!$C$18)*('Ejercicio 3 - TIR'!$E$18-'Ejercicio 3 - TIR'!$D$18)*(1-L156)))</f>
        <v>41198.6611594226</v>
      </c>
      <c r="N156" s="17">
        <f ca="1" t="shared" ref="N156:R156" si="1164">RAND()</f>
        <v>0.331887032805152</v>
      </c>
      <c r="O156" s="18">
        <f ca="1">IF(N156&lt;=('Ejercicio 3 - TIR'!$D$18-'Ejercicio 3 - TIR'!$C$18)/('Ejercicio 3 - TIR'!$E$18-'Ejercicio 3 - TIR'!$C$18),'Ejercicio 3 - TIR'!$C$18+SQRT(('Ejercicio 3 - TIR'!$E$18-'Ejercicio 3 - TIR'!$C$18)*('Ejercicio 3 - TIR'!$D$18-'Ejercicio 3 - TIR'!$C$18)*N156),'Ejercicio 3 - TIR'!$E$18-SQRT(('Ejercicio 3 - TIR'!$E$18-'Ejercicio 3 - TIR'!$C$18)*('Ejercicio 3 - TIR'!$E$18-'Ejercicio 3 - TIR'!$D$18)*(1-N156)))</f>
        <v>37055.7108019513</v>
      </c>
      <c r="P156" s="17">
        <f ca="1" t="shared" si="1164"/>
        <v>0.423080999857303</v>
      </c>
      <c r="Q156" s="19">
        <f ca="1">IF(P156&lt;=('Ejercicio 3 - TIR'!$D$22-'Ejercicio 3 - TIR'!$C$22)/('Ejercicio 3 - TIR'!$E$22-'Ejercicio 3 - TIR'!$C$22),'Ejercicio 3 - TIR'!$C$22+SQRT(('Ejercicio 3 - TIR'!$E$22-'Ejercicio 3 - TIR'!$C$22)*('Ejercicio 3 - TIR'!$D$22-'Ejercicio 3 - TIR'!$C$22)*P156),'Ejercicio 3 - TIR'!$E$22-SQRT(('Ejercicio 3 - TIR'!$E$22-'Ejercicio 3 - TIR'!$C$22)*('Ejercicio 3 - TIR'!$E$22-'Ejercicio 3 - TIR'!$D$22)*(1-P156)))</f>
        <v>0.147596119287739</v>
      </c>
      <c r="R156" s="17">
        <f ca="1" t="shared" si="1164"/>
        <v>0.741450755891135</v>
      </c>
      <c r="S156" s="19">
        <f ca="1">IF(R156&lt;=('Ejercicio 3 - TIR'!$D$23-'Ejercicio 3 - TIR'!$C$23)/('Ejercicio 3 - TIR'!$E$23-'Ejercicio 3 - TIR'!$C$23),'Ejercicio 3 - TIR'!$C$23+SQRT(('Ejercicio 3 - TIR'!$E$23-'Ejercicio 3 - TIR'!$C$23)*('Ejercicio 3 - TIR'!$D$23-'Ejercicio 3 - TIR'!$C$23)*R156),'Ejercicio 3 - TIR'!$E$23-SQRT(('Ejercicio 3 - TIR'!$E$23-'Ejercicio 3 - TIR'!$C$23)*('Ejercicio 3 - TIR'!$E$23-'Ejercicio 3 - TIR'!$D$23)*(1-R156)))</f>
        <v>0.158427131869036</v>
      </c>
      <c r="T156" s="17">
        <f ca="1" t="shared" ref="T156:X156" si="1165">RAND()</f>
        <v>0.726620679536743</v>
      </c>
      <c r="U156" s="19">
        <f ca="1">IF(T156&lt;=('Ejercicio 3 - TIR'!$D$24-'Ejercicio 3 - TIR'!$C$24)/('Ejercicio 3 - TIR'!$E$24-'Ejercicio 3 - TIR'!$C$24),'Ejercicio 3 - TIR'!$C$24+SQRT(('Ejercicio 3 - TIR'!$E$24-'Ejercicio 3 - TIR'!$C$24)*('Ejercicio 3 - TIR'!$D$24-'Ejercicio 3 - TIR'!$C$24)*T156),'Ejercicio 3 - TIR'!$E$24-SQRT(('Ejercicio 3 - TIR'!$E$24-'Ejercicio 3 - TIR'!$C$24)*('Ejercicio 3 - TIR'!$E$24-'Ejercicio 3 - TIR'!$D$24)*(1-T156)))</f>
        <v>0.192333014307715</v>
      </c>
      <c r="V156" s="17">
        <f ca="1" t="shared" si="1165"/>
        <v>0.169593801134303</v>
      </c>
      <c r="W156" s="19">
        <f ca="1">IF(V156&lt;=('Ejercicio 3 - TIR'!$D$25-'Ejercicio 3 - TIR'!$C$25)/('Ejercicio 3 - TIR'!$E$25-'Ejercicio 3 - TIR'!$C$25),'Ejercicio 3 - TIR'!$C$25+SQRT(('Ejercicio 3 - TIR'!$E$25-'Ejercicio 3 - TIR'!$C$25)*('Ejercicio 3 - TIR'!$D$25-'Ejercicio 3 - TIR'!$C$25)*V156),'Ejercicio 3 - TIR'!$E$25-SQRT(('Ejercicio 3 - TIR'!$E$25-'Ejercicio 3 - TIR'!$C$25)*('Ejercicio 3 - TIR'!$E$25-'Ejercicio 3 - TIR'!$D$25)*(1-V156)))</f>
        <v>0.195408806624396</v>
      </c>
      <c r="X156" s="17">
        <f ca="1" t="shared" si="1165"/>
        <v>0.590619357555172</v>
      </c>
      <c r="Y156" s="19">
        <f ca="1">IF(X156&lt;=('Ejercicio 3 - TIR'!$D$26-'Ejercicio 3 - TIR'!$C$26)/('Ejercicio 3 - TIR'!$E$26-'Ejercicio 3 - TIR'!$C$26),'Ejercicio 3 - TIR'!$C$26+SQRT(('Ejercicio 3 - TIR'!$E$26-'Ejercicio 3 - TIR'!$C$26)*('Ejercicio 3 - TIR'!$D$26-'Ejercicio 3 - TIR'!$C$26)*X156),'Ejercicio 3 - TIR'!$E$26-SQRT(('Ejercicio 3 - TIR'!$E$26-'Ejercicio 3 - TIR'!$C$26)*('Ejercicio 3 - TIR'!$E$26-'Ejercicio 3 - TIR'!$D$26)*(1-X156)))</f>
        <v>0.232982391923854</v>
      </c>
      <c r="Z156" s="17">
        <f ca="1" t="shared" si="956"/>
        <v>1.14759611928774</v>
      </c>
      <c r="AA156" s="17">
        <f ca="1" t="shared" si="957"/>
        <v>1.32940648101053</v>
      </c>
      <c r="AB156" s="17">
        <f ca="1" t="shared" si="958"/>
        <v>1.5850952367435</v>
      </c>
      <c r="AC156" s="17">
        <f ca="1" t="shared" si="959"/>
        <v>1.89483680534156</v>
      </c>
      <c r="AD156" s="17">
        <f ca="1" t="shared" si="960"/>
        <v>2.33630041655539</v>
      </c>
      <c r="AE156" s="16">
        <f ca="1" t="shared" si="961"/>
        <v>5157.8976310032</v>
      </c>
      <c r="AF156" s="16">
        <f ca="1" t="shared" si="962"/>
        <v>5975.04855915713</v>
      </c>
      <c r="AG156" s="16">
        <f ca="1" t="shared" si="963"/>
        <v>7124.24765917479</v>
      </c>
      <c r="AH156" s="16">
        <f ca="1" t="shared" si="964"/>
        <v>8516.38839235078</v>
      </c>
      <c r="AI156" s="16">
        <f ca="1" t="shared" si="965"/>
        <v>10500.5569305532</v>
      </c>
      <c r="AJ156" s="18">
        <f ca="1" t="shared" si="966"/>
        <v>40861.8807038115</v>
      </c>
      <c r="AK156" s="18">
        <f ca="1" t="shared" si="967"/>
        <v>47506.348154404</v>
      </c>
      <c r="AL156" s="18">
        <f ca="1" t="shared" si="968"/>
        <v>55728.6916289623</v>
      </c>
      <c r="AM156" s="18">
        <f ca="1" t="shared" si="969"/>
        <v>78064.7394956698</v>
      </c>
      <c r="AN156" s="18">
        <f ca="1" t="shared" si="970"/>
        <v>86573.2725823551</v>
      </c>
      <c r="AO156" s="18">
        <f ca="1">C156/'Ejercicio 3 - TIR'!$D$7</f>
        <v>15874.0989505631</v>
      </c>
      <c r="AP156" s="18">
        <f ca="1" t="shared" si="971"/>
        <v>24987.7817532484</v>
      </c>
      <c r="AQ156" s="18">
        <f ca="1" t="shared" si="972"/>
        <v>31632.2492038409</v>
      </c>
      <c r="AR156" s="18">
        <f ca="1" t="shared" si="973"/>
        <v>39854.5926783992</v>
      </c>
      <c r="AS156" s="18">
        <f ca="1" t="shared" si="974"/>
        <v>62190.6405451067</v>
      </c>
      <c r="AT156" s="18">
        <f ca="1" t="shared" si="975"/>
        <v>70699.173631792</v>
      </c>
      <c r="AU156" s="18">
        <f ca="1">AP156*'Ejercicio 3 - TIR'!$D$5</f>
        <v>12493.8908766242</v>
      </c>
      <c r="AV156" s="18">
        <f ca="1">AQ156*'Ejercicio 3 - TIR'!$D$5</f>
        <v>15816.1246019204</v>
      </c>
      <c r="AW156" s="18">
        <f ca="1">AR156*'Ejercicio 3 - TIR'!$D$5</f>
        <v>19927.2963391996</v>
      </c>
      <c r="AX156" s="18">
        <f ca="1">AS156*'Ejercicio 3 - TIR'!$D$5</f>
        <v>31095.3202725534</v>
      </c>
      <c r="AY156" s="18">
        <f ca="1">AT156*'Ejercicio 3 - TIR'!$D$5</f>
        <v>35349.586815896</v>
      </c>
      <c r="AZ156" s="18">
        <f ca="1" t="shared" ref="AZ156:BD156" si="1166">AJ156-AU156-AE156</f>
        <v>23210.0921961841</v>
      </c>
      <c r="BA156" s="18">
        <f ca="1" t="shared" si="1166"/>
        <v>25715.1749933264</v>
      </c>
      <c r="BB156" s="18">
        <f ca="1" t="shared" si="1166"/>
        <v>28677.1476305879</v>
      </c>
      <c r="BC156" s="18">
        <f ca="1" t="shared" si="1166"/>
        <v>38453.0308307657</v>
      </c>
      <c r="BD156" s="18">
        <f ca="1" t="shared" si="1166"/>
        <v>40723.1288359059</v>
      </c>
      <c r="BE156" s="18">
        <f ca="1" t="shared" ref="BE156:BI156" si="1167">AZ156/Z156</f>
        <v>20224.9657402027</v>
      </c>
      <c r="BF156" s="18">
        <f ca="1" t="shared" si="1167"/>
        <v>19343.3501044611</v>
      </c>
      <c r="BG156" s="18">
        <f ca="1" t="shared" si="1167"/>
        <v>18091.75055595</v>
      </c>
      <c r="BH156" s="18">
        <f ca="1" t="shared" si="1167"/>
        <v>20293.5845041464</v>
      </c>
      <c r="BI156" s="18">
        <f ca="1" t="shared" si="1167"/>
        <v>17430.6046205939</v>
      </c>
      <c r="BJ156" s="18">
        <f ca="1" t="shared" si="978"/>
        <v>81644.4120754321</v>
      </c>
      <c r="BK156" s="18">
        <f ca="1" t="shared" si="979"/>
        <v>37086.663990642</v>
      </c>
      <c r="BL156" s="18">
        <f ca="1" t="shared" si="980"/>
        <v>118731.076066074</v>
      </c>
      <c r="BM156" s="18">
        <f ca="1">BK156*'Ejercicio 3 - TIR'!$D$5</f>
        <v>18543.331995321</v>
      </c>
      <c r="BN156" s="18">
        <f ca="1" t="shared" si="981"/>
        <v>100187.744070753</v>
      </c>
      <c r="BO156" s="18">
        <f ca="1" t="shared" si="982"/>
        <v>42883.074180361</v>
      </c>
      <c r="BP156" s="18">
        <f ca="1" t="shared" si="983"/>
        <v>-114316.519457895</v>
      </c>
      <c r="BQ156" s="18">
        <f ca="1" t="shared" ref="BQ156:BT156" si="1168">BE156</f>
        <v>20224.9657402027</v>
      </c>
      <c r="BR156" s="18">
        <f ca="1" t="shared" si="1168"/>
        <v>19343.3501044611</v>
      </c>
      <c r="BS156" s="18">
        <f ca="1" t="shared" si="1168"/>
        <v>18091.75055595</v>
      </c>
      <c r="BT156" s="18">
        <f ca="1" t="shared" si="1168"/>
        <v>20293.5845041464</v>
      </c>
      <c r="BU156" s="18">
        <f ca="1" t="shared" si="985"/>
        <v>60313.6788009549</v>
      </c>
      <c r="BV156" s="20">
        <f ca="1" t="shared" si="986"/>
        <v>5.54521675190995</v>
      </c>
    </row>
    <row r="157" ht="15" customHeight="1" spans="1:74">
      <c r="A157" s="16">
        <v>156</v>
      </c>
      <c r="B157" s="17">
        <f ca="1" t="shared" ref="B157:F157" si="1169">RAND()</f>
        <v>0.319459351348166</v>
      </c>
      <c r="C157" s="18">
        <f ca="1">IF(B157&lt;=('Ejercicio 3 - TIR'!$D$13-'Ejercicio 3 - TIR'!$C$13)/('Ejercicio 3 - TIR'!$E$13-'Ejercicio 3 - TIR'!$C$13),'Ejercicio 3 - TIR'!$C$13+SQRT(('Ejercicio 3 - TIR'!$E$13-'Ejercicio 3 - TIR'!$C$13)*('Ejercicio 3 - TIR'!$D$13-'Ejercicio 3 - TIR'!$C$13)*B157),'Ejercicio 3 - TIR'!$E$13-SQRT(('Ejercicio 3 - TIR'!$E$13-'Ejercicio 3 - TIR'!$C$13)*('Ejercicio 3 - TIR'!$E$13-'Ejercicio 3 - TIR'!$D$13)*(1-B157)))</f>
        <v>71422.9326490243</v>
      </c>
      <c r="D157" s="17">
        <f ca="1" t="shared" si="1169"/>
        <v>0.858024994967236</v>
      </c>
      <c r="E157" s="18">
        <f ca="1">IF(D157&lt;=('Ejercicio 3 - TIR'!$D$14-'Ejercicio 3 - TIR'!$C$14)/('Ejercicio 3 - TIR'!$E$14-'Ejercicio 3 - TIR'!$C$14),'Ejercicio 3 - TIR'!$C$14+SQRT(('Ejercicio 3 - TIR'!$E$14-'Ejercicio 3 - TIR'!$C$14)*('Ejercicio 3 - TIR'!$D$14-'Ejercicio 3 - TIR'!$C$14)*D157),'Ejercicio 3 - TIR'!$E$14-SQRT(('Ejercicio 3 - TIR'!$E$14-'Ejercicio 3 - TIR'!$C$14)*('Ejercicio 3 - TIR'!$E$14-'Ejercicio 3 - TIR'!$D$14)*(1-D157)))</f>
        <v>35385.2138993324</v>
      </c>
      <c r="F157" s="17">
        <f ca="1" t="shared" si="1169"/>
        <v>0.825194290155358</v>
      </c>
      <c r="G157" s="18">
        <f ca="1">IF(F157&lt;=('Ejercicio 3 - TIR'!$D$18-'Ejercicio 3 - TIR'!$C$18)/('Ejercicio 3 - TIR'!$E$18-'Ejercicio 3 - TIR'!$C$18),'Ejercicio 3 - TIR'!$C$18+SQRT(('Ejercicio 3 - TIR'!$E$18-'Ejercicio 3 - TIR'!$C$18)*('Ejercicio 3 - TIR'!$D$18-'Ejercicio 3 - TIR'!$C$18)*F157),'Ejercicio 3 - TIR'!$E$18-SQRT(('Ejercicio 3 - TIR'!$E$18-'Ejercicio 3 - TIR'!$C$18)*('Ejercicio 3 - TIR'!$E$18-'Ejercicio 3 - TIR'!$D$18)*(1-F157)))</f>
        <v>41379.1674661277</v>
      </c>
      <c r="H157" s="17">
        <f ca="1" t="shared" ref="H157:L157" si="1170">RAND()</f>
        <v>0.865907204723171</v>
      </c>
      <c r="I157" s="18">
        <f ca="1">IF(H157&lt;=('Ejercicio 3 - TIR'!$D$18-'Ejercicio 3 - TIR'!$C$18)/('Ejercicio 3 - TIR'!$E$18-'Ejercicio 3 - TIR'!$C$18),'Ejercicio 3 - TIR'!$C$18+SQRT(('Ejercicio 3 - TIR'!$E$18-'Ejercicio 3 - TIR'!$C$18)*('Ejercicio 3 - TIR'!$D$18-'Ejercicio 3 - TIR'!$C$18)*H157),'Ejercicio 3 - TIR'!$E$18-SQRT(('Ejercicio 3 - TIR'!$E$18-'Ejercicio 3 - TIR'!$C$18)*('Ejercicio 3 - TIR'!$E$18-'Ejercicio 3 - TIR'!$D$18)*(1-H157)))</f>
        <v>41828.7290172926</v>
      </c>
      <c r="J157" s="17">
        <f ca="1" t="shared" si="1170"/>
        <v>0.208815528359342</v>
      </c>
      <c r="K157" s="18">
        <f ca="1">IF(J157&lt;=('Ejercicio 3 - TIR'!$D$18-'Ejercicio 3 - TIR'!$C$18)/('Ejercicio 3 - TIR'!$E$18-'Ejercicio 3 - TIR'!$C$18),'Ejercicio 3 - TIR'!$C$18+SQRT(('Ejercicio 3 - TIR'!$E$18-'Ejercicio 3 - TIR'!$C$18)*('Ejercicio 3 - TIR'!$D$18-'Ejercicio 3 - TIR'!$C$18)*J157),'Ejercicio 3 - TIR'!$E$18-SQRT(('Ejercicio 3 - TIR'!$E$18-'Ejercicio 3 - TIR'!$C$18)*('Ejercicio 3 - TIR'!$E$18-'Ejercicio 3 - TIR'!$D$18)*(1-J157)))</f>
        <v>35596.635529843</v>
      </c>
      <c r="L157" s="17">
        <f ca="1" t="shared" si="1170"/>
        <v>0.194249297119929</v>
      </c>
      <c r="M157" s="18">
        <f ca="1">IF(L157&lt;=('Ejercicio 3 - TIR'!$D$18-'Ejercicio 3 - TIR'!$C$18)/('Ejercicio 3 - TIR'!$E$18-'Ejercicio 3 - TIR'!$C$18),'Ejercicio 3 - TIR'!$C$18+SQRT(('Ejercicio 3 - TIR'!$E$18-'Ejercicio 3 - TIR'!$C$18)*('Ejercicio 3 - TIR'!$D$18-'Ejercicio 3 - TIR'!$C$18)*L157),'Ejercicio 3 - TIR'!$E$18-SQRT(('Ejercicio 3 - TIR'!$E$18-'Ejercicio 3 - TIR'!$C$18)*('Ejercicio 3 - TIR'!$E$18-'Ejercicio 3 - TIR'!$D$18)*(1-L157)))</f>
        <v>35397.9064986335</v>
      </c>
      <c r="N157" s="17">
        <f ca="1" t="shared" ref="N157:R157" si="1171">RAND()</f>
        <v>0.890638950973478</v>
      </c>
      <c r="O157" s="18">
        <f ca="1">IF(N157&lt;=('Ejercicio 3 - TIR'!$D$18-'Ejercicio 3 - TIR'!$C$18)/('Ejercicio 3 - TIR'!$E$18-'Ejercicio 3 - TIR'!$C$18),'Ejercicio 3 - TIR'!$C$18+SQRT(('Ejercicio 3 - TIR'!$E$18-'Ejercicio 3 - TIR'!$C$18)*('Ejercicio 3 - TIR'!$D$18-'Ejercicio 3 - TIR'!$C$18)*N157),'Ejercicio 3 - TIR'!$E$18-SQRT(('Ejercicio 3 - TIR'!$E$18-'Ejercicio 3 - TIR'!$C$18)*('Ejercicio 3 - TIR'!$E$18-'Ejercicio 3 - TIR'!$D$18)*(1-N157)))</f>
        <v>42136.0728575976</v>
      </c>
      <c r="P157" s="17">
        <f ca="1" t="shared" si="1171"/>
        <v>0.382101476586255</v>
      </c>
      <c r="Q157" s="19">
        <f ca="1">IF(P157&lt;=('Ejercicio 3 - TIR'!$D$22-'Ejercicio 3 - TIR'!$C$22)/('Ejercicio 3 - TIR'!$E$22-'Ejercicio 3 - TIR'!$C$22),'Ejercicio 3 - TIR'!$C$22+SQRT(('Ejercicio 3 - TIR'!$E$22-'Ejercicio 3 - TIR'!$C$22)*('Ejercicio 3 - TIR'!$D$22-'Ejercicio 3 - TIR'!$C$22)*P157),'Ejercicio 3 - TIR'!$E$22-SQRT(('Ejercicio 3 - TIR'!$E$22-'Ejercicio 3 - TIR'!$C$22)*('Ejercicio 3 - TIR'!$E$22-'Ejercicio 3 - TIR'!$D$22)*(1-P157)))</f>
        <v>0.146225610724162</v>
      </c>
      <c r="R157" s="17">
        <f ca="1" t="shared" si="1171"/>
        <v>0.479794377152119</v>
      </c>
      <c r="S157" s="19">
        <f ca="1">IF(R157&lt;=('Ejercicio 3 - TIR'!$D$23-'Ejercicio 3 - TIR'!$C$23)/('Ejercicio 3 - TIR'!$E$23-'Ejercicio 3 - TIR'!$C$23),'Ejercicio 3 - TIR'!$C$23+SQRT(('Ejercicio 3 - TIR'!$E$23-'Ejercicio 3 - TIR'!$C$23)*('Ejercicio 3 - TIR'!$D$23-'Ejercicio 3 - TIR'!$C$23)*R157),'Ejercicio 3 - TIR'!$E$23-SQRT(('Ejercicio 3 - TIR'!$E$23-'Ejercicio 3 - TIR'!$C$23)*('Ejercicio 3 - TIR'!$E$23-'Ejercicio 3 - TIR'!$D$23)*(1-R157)))</f>
        <v>0.149387580350784</v>
      </c>
      <c r="T157" s="17">
        <f ca="1" t="shared" ref="T157:X157" si="1172">RAND()</f>
        <v>0.909376610318792</v>
      </c>
      <c r="U157" s="19">
        <f ca="1">IF(T157&lt;=('Ejercicio 3 - TIR'!$D$24-'Ejercicio 3 - TIR'!$C$24)/('Ejercicio 3 - TIR'!$E$24-'Ejercicio 3 - TIR'!$C$24),'Ejercicio 3 - TIR'!$C$24+SQRT(('Ejercicio 3 - TIR'!$E$24-'Ejercicio 3 - TIR'!$C$24)*('Ejercicio 3 - TIR'!$D$24-'Ejercicio 3 - TIR'!$C$24)*T157),'Ejercicio 3 - TIR'!$E$24-SQRT(('Ejercicio 3 - TIR'!$E$24-'Ejercicio 3 - TIR'!$C$24)*('Ejercicio 3 - TIR'!$E$24-'Ejercicio 3 - TIR'!$D$24)*(1-T157)))</f>
        <v>0.204070609204763</v>
      </c>
      <c r="V157" s="17">
        <f ca="1" t="shared" si="1172"/>
        <v>0.715542368930755</v>
      </c>
      <c r="W157" s="19">
        <f ca="1">IF(V157&lt;=('Ejercicio 3 - TIR'!$D$25-'Ejercicio 3 - TIR'!$C$25)/('Ejercicio 3 - TIR'!$E$25-'Ejercicio 3 - TIR'!$C$25),'Ejercicio 3 - TIR'!$C$25+SQRT(('Ejercicio 3 - TIR'!$E$25-'Ejercicio 3 - TIR'!$C$25)*('Ejercicio 3 - TIR'!$D$25-'Ejercicio 3 - TIR'!$C$25)*V157),'Ejercicio 3 - TIR'!$E$25-SQRT(('Ejercicio 3 - TIR'!$E$25-'Ejercicio 3 - TIR'!$C$25)*('Ejercicio 3 - TIR'!$E$25-'Ejercicio 3 - TIR'!$D$25)*(1-V157)))</f>
        <v>0.21844684312557</v>
      </c>
      <c r="X157" s="17">
        <f ca="1" t="shared" si="1172"/>
        <v>0.262327820349181</v>
      </c>
      <c r="Y157" s="19">
        <f ca="1">IF(X157&lt;=('Ejercicio 3 - TIR'!$D$26-'Ejercicio 3 - TIR'!$C$26)/('Ejercicio 3 - TIR'!$E$26-'Ejercicio 3 - TIR'!$C$26),'Ejercicio 3 - TIR'!$C$26+SQRT(('Ejercicio 3 - TIR'!$E$26-'Ejercicio 3 - TIR'!$C$26)*('Ejercicio 3 - TIR'!$D$26-'Ejercicio 3 - TIR'!$C$26)*X157),'Ejercicio 3 - TIR'!$E$26-SQRT(('Ejercicio 3 - TIR'!$E$26-'Ejercicio 3 - TIR'!$C$26)*('Ejercicio 3 - TIR'!$E$26-'Ejercicio 3 - TIR'!$D$26)*(1-X157)))</f>
        <v>0.216613626489879</v>
      </c>
      <c r="Z157" s="17">
        <f ca="1" t="shared" si="956"/>
        <v>1.14622561072416</v>
      </c>
      <c r="AA157" s="17">
        <f ca="1" t="shared" si="957"/>
        <v>1.31745748124634</v>
      </c>
      <c r="AB157" s="17">
        <f ca="1" t="shared" si="958"/>
        <v>1.58631183204566</v>
      </c>
      <c r="AC157" s="17">
        <f ca="1" t="shared" si="959"/>
        <v>1.93283664396877</v>
      </c>
      <c r="AD157" s="17">
        <f ca="1" t="shared" si="960"/>
        <v>2.35151539883138</v>
      </c>
      <c r="AE157" s="16">
        <f ca="1" t="shared" si="961"/>
        <v>5174.22451303498</v>
      </c>
      <c r="AF157" s="16">
        <f ca="1" t="shared" si="962"/>
        <v>5947.18939322899</v>
      </c>
      <c r="AG157" s="16">
        <f ca="1" t="shared" si="963"/>
        <v>7160.83595576133</v>
      </c>
      <c r="AH157" s="16">
        <f ca="1" t="shared" si="964"/>
        <v>8725.09796443747</v>
      </c>
      <c r="AI157" s="16">
        <f ca="1" t="shared" si="965"/>
        <v>10615.0730759937</v>
      </c>
      <c r="AJ157" s="18">
        <f ca="1" t="shared" si="966"/>
        <v>47429.8615001196</v>
      </c>
      <c r="AK157" s="18">
        <f ca="1" t="shared" si="967"/>
        <v>55107.5719748581</v>
      </c>
      <c r="AL157" s="18">
        <f ca="1" t="shared" si="968"/>
        <v>56467.3641220069</v>
      </c>
      <c r="AM157" s="18">
        <f ca="1" t="shared" si="969"/>
        <v>68418.3708003391</v>
      </c>
      <c r="AN157" s="18">
        <f ca="1" t="shared" si="970"/>
        <v>99083.6241709215</v>
      </c>
      <c r="AO157" s="18">
        <f ca="1">C157/'Ejercicio 3 - TIR'!$D$7</f>
        <v>14284.5865298049</v>
      </c>
      <c r="AP157" s="18">
        <f ca="1" t="shared" si="971"/>
        <v>33145.2749703147</v>
      </c>
      <c r="AQ157" s="18">
        <f ca="1" t="shared" si="972"/>
        <v>40822.9854450533</v>
      </c>
      <c r="AR157" s="18">
        <f ca="1" t="shared" si="973"/>
        <v>42182.777592202</v>
      </c>
      <c r="AS157" s="18">
        <f ca="1" t="shared" si="974"/>
        <v>54133.7842705342</v>
      </c>
      <c r="AT157" s="18">
        <f ca="1" t="shared" si="975"/>
        <v>84799.0376411167</v>
      </c>
      <c r="AU157" s="18">
        <f ca="1">AP157*'Ejercicio 3 - TIR'!$D$5</f>
        <v>16572.6374851574</v>
      </c>
      <c r="AV157" s="18">
        <f ca="1">AQ157*'Ejercicio 3 - TIR'!$D$5</f>
        <v>20411.4927225266</v>
      </c>
      <c r="AW157" s="18">
        <f ca="1">AR157*'Ejercicio 3 - TIR'!$D$5</f>
        <v>21091.388796101</v>
      </c>
      <c r="AX157" s="18">
        <f ca="1">AS157*'Ejercicio 3 - TIR'!$D$5</f>
        <v>27066.8921352671</v>
      </c>
      <c r="AY157" s="18">
        <f ca="1">AT157*'Ejercicio 3 - TIR'!$D$5</f>
        <v>42399.5188205583</v>
      </c>
      <c r="AZ157" s="18">
        <f ca="1" t="shared" ref="AZ157:BD157" si="1173">AJ157-AU157-AE157</f>
        <v>25682.9995019272</v>
      </c>
      <c r="BA157" s="18">
        <f ca="1" t="shared" si="1173"/>
        <v>28748.8898591025</v>
      </c>
      <c r="BB157" s="18">
        <f ca="1" t="shared" si="1173"/>
        <v>28215.1393701445</v>
      </c>
      <c r="BC157" s="18">
        <f ca="1" t="shared" si="1173"/>
        <v>32626.3807006345</v>
      </c>
      <c r="BD157" s="18">
        <f ca="1" t="shared" si="1173"/>
        <v>46069.0322743695</v>
      </c>
      <c r="BE157" s="18">
        <f ca="1" t="shared" ref="BE157:BI157" si="1174">AZ157/Z157</f>
        <v>22406.5831906349</v>
      </c>
      <c r="BF157" s="18">
        <f ca="1" t="shared" si="1174"/>
        <v>21821.4934966291</v>
      </c>
      <c r="BG157" s="18">
        <f ca="1" t="shared" si="1174"/>
        <v>17786.6285809387</v>
      </c>
      <c r="BH157" s="18">
        <f ca="1" t="shared" si="1174"/>
        <v>16880.0507805157</v>
      </c>
      <c r="BI157" s="18">
        <f ca="1" t="shared" si="1174"/>
        <v>19591.2101180644</v>
      </c>
      <c r="BJ157" s="18">
        <f ca="1" t="shared" si="978"/>
        <v>83208.8753752222</v>
      </c>
      <c r="BK157" s="18">
        <f ca="1" t="shared" si="979"/>
        <v>33590.4251907754</v>
      </c>
      <c r="BL157" s="18">
        <f ca="1" t="shared" si="980"/>
        <v>116799.300565998</v>
      </c>
      <c r="BM157" s="18">
        <f ca="1">BK157*'Ejercicio 3 - TIR'!$D$5</f>
        <v>16795.2125953877</v>
      </c>
      <c r="BN157" s="18">
        <f ca="1" t="shared" si="981"/>
        <v>100004.08797061</v>
      </c>
      <c r="BO157" s="18">
        <f ca="1" t="shared" si="982"/>
        <v>42527.5071642349</v>
      </c>
      <c r="BP157" s="18">
        <f ca="1" t="shared" si="983"/>
        <v>-106808.146548357</v>
      </c>
      <c r="BQ157" s="18">
        <f ca="1" t="shared" ref="BQ157:BT157" si="1175">BE157</f>
        <v>22406.5831906349</v>
      </c>
      <c r="BR157" s="18">
        <f ca="1" t="shared" si="1175"/>
        <v>21821.4934966291</v>
      </c>
      <c r="BS157" s="18">
        <f ca="1" t="shared" si="1175"/>
        <v>17786.6285809387</v>
      </c>
      <c r="BT157" s="18">
        <f ca="1" t="shared" si="1175"/>
        <v>16880.0507805157</v>
      </c>
      <c r="BU157" s="18">
        <f ca="1" t="shared" si="985"/>
        <v>62118.7172822993</v>
      </c>
      <c r="BV157" s="20">
        <f ca="1" t="shared" si="986"/>
        <v>8.43792858514947</v>
      </c>
    </row>
    <row r="158" ht="15" customHeight="1" spans="1:74">
      <c r="A158" s="16">
        <v>157</v>
      </c>
      <c r="B158" s="17">
        <f ca="1" t="shared" ref="B158:F158" si="1176">RAND()</f>
        <v>0.870182927117487</v>
      </c>
      <c r="C158" s="18">
        <f ca="1">IF(B158&lt;=('Ejercicio 3 - TIR'!$D$13-'Ejercicio 3 - TIR'!$C$13)/('Ejercicio 3 - TIR'!$E$13-'Ejercicio 3 - TIR'!$C$13),'Ejercicio 3 - TIR'!$C$13+SQRT(('Ejercicio 3 - TIR'!$E$13-'Ejercicio 3 - TIR'!$C$13)*('Ejercicio 3 - TIR'!$D$13-'Ejercicio 3 - TIR'!$C$13)*B158),'Ejercicio 3 - TIR'!$E$13-SQRT(('Ejercicio 3 - TIR'!$E$13-'Ejercicio 3 - TIR'!$C$13)*('Ejercicio 3 - TIR'!$E$13-'Ejercicio 3 - TIR'!$D$13)*(1-B158)))</f>
        <v>87518.7946311658</v>
      </c>
      <c r="D158" s="17">
        <f ca="1" t="shared" si="1176"/>
        <v>0.313939488919947</v>
      </c>
      <c r="E158" s="18">
        <f ca="1">IF(D158&lt;=('Ejercicio 3 - TIR'!$D$14-'Ejercicio 3 - TIR'!$C$14)/('Ejercicio 3 - TIR'!$E$14-'Ejercicio 3 - TIR'!$C$14),'Ejercicio 3 - TIR'!$C$14+SQRT(('Ejercicio 3 - TIR'!$E$14-'Ejercicio 3 - TIR'!$C$14)*('Ejercicio 3 - TIR'!$D$14-'Ejercicio 3 - TIR'!$C$14)*D158),'Ejercicio 3 - TIR'!$E$14-SQRT(('Ejercicio 3 - TIR'!$E$14-'Ejercicio 3 - TIR'!$C$14)*('Ejercicio 3 - TIR'!$E$14-'Ejercicio 3 - TIR'!$D$14)*(1-D158)))</f>
        <v>29852.3666049667</v>
      </c>
      <c r="F158" s="17">
        <f ca="1" t="shared" si="1176"/>
        <v>0.0806331222539922</v>
      </c>
      <c r="G158" s="18">
        <f ca="1">IF(F158&lt;=('Ejercicio 3 - TIR'!$D$18-'Ejercicio 3 - TIR'!$C$18)/('Ejercicio 3 - TIR'!$E$18-'Ejercicio 3 - TIR'!$C$18),'Ejercicio 3 - TIR'!$C$18+SQRT(('Ejercicio 3 - TIR'!$E$18-'Ejercicio 3 - TIR'!$C$18)*('Ejercicio 3 - TIR'!$D$18-'Ejercicio 3 - TIR'!$C$18)*F158),'Ejercicio 3 - TIR'!$E$18-SQRT(('Ejercicio 3 - TIR'!$E$18-'Ejercicio 3 - TIR'!$C$18)*('Ejercicio 3 - TIR'!$E$18-'Ejercicio 3 - TIR'!$D$18)*(1-F158)))</f>
        <v>33477.782100434</v>
      </c>
      <c r="H158" s="17">
        <f ca="1" t="shared" ref="H158:L158" si="1177">RAND()</f>
        <v>0.683061496946792</v>
      </c>
      <c r="I158" s="18">
        <f ca="1">IF(H158&lt;=('Ejercicio 3 - TIR'!$D$18-'Ejercicio 3 - TIR'!$C$18)/('Ejercicio 3 - TIR'!$E$18-'Ejercicio 3 - TIR'!$C$18),'Ejercicio 3 - TIR'!$C$18+SQRT(('Ejercicio 3 - TIR'!$E$18-'Ejercicio 3 - TIR'!$C$18)*('Ejercicio 3 - TIR'!$D$18-'Ejercicio 3 - TIR'!$C$18)*H158),'Ejercicio 3 - TIR'!$E$18-SQRT(('Ejercicio 3 - TIR'!$E$18-'Ejercicio 3 - TIR'!$C$18)*('Ejercicio 3 - TIR'!$E$18-'Ejercicio 3 - TIR'!$D$18)*(1-H158)))</f>
        <v>40124.5115394465</v>
      </c>
      <c r="J158" s="17">
        <f ca="1" t="shared" si="1177"/>
        <v>0.0600236075079021</v>
      </c>
      <c r="K158" s="18">
        <f ca="1">IF(J158&lt;=('Ejercicio 3 - TIR'!$D$18-'Ejercicio 3 - TIR'!$C$18)/('Ejercicio 3 - TIR'!$E$18-'Ejercicio 3 - TIR'!$C$18),'Ejercicio 3 - TIR'!$C$18+SQRT(('Ejercicio 3 - TIR'!$E$18-'Ejercicio 3 - TIR'!$C$18)*('Ejercicio 3 - TIR'!$D$18-'Ejercicio 3 - TIR'!$C$18)*J158),'Ejercicio 3 - TIR'!$E$18-SQRT(('Ejercicio 3 - TIR'!$E$18-'Ejercicio 3 - TIR'!$C$18)*('Ejercicio 3 - TIR'!$E$18-'Ejercicio 3 - TIR'!$D$18)*(1-J158)))</f>
        <v>33000.5901296554</v>
      </c>
      <c r="L158" s="17">
        <f ca="1" t="shared" si="1177"/>
        <v>0.435701647731795</v>
      </c>
      <c r="M158" s="18">
        <f ca="1">IF(L158&lt;=('Ejercicio 3 - TIR'!$D$18-'Ejercicio 3 - TIR'!$C$18)/('Ejercicio 3 - TIR'!$E$18-'Ejercicio 3 - TIR'!$C$18),'Ejercicio 3 - TIR'!$C$18+SQRT(('Ejercicio 3 - TIR'!$E$18-'Ejercicio 3 - TIR'!$C$18)*('Ejercicio 3 - TIR'!$D$18-'Ejercicio 3 - TIR'!$C$18)*L158),'Ejercicio 3 - TIR'!$E$18-SQRT(('Ejercicio 3 - TIR'!$E$18-'Ejercicio 3 - TIR'!$C$18)*('Ejercicio 3 - TIR'!$E$18-'Ejercicio 3 - TIR'!$D$18)*(1-L158)))</f>
        <v>38084.2592214605</v>
      </c>
      <c r="N158" s="17">
        <f ca="1" t="shared" ref="N158:R158" si="1178">RAND()</f>
        <v>0.822966672062857</v>
      </c>
      <c r="O158" s="18">
        <f ca="1">IF(N158&lt;=('Ejercicio 3 - TIR'!$D$18-'Ejercicio 3 - TIR'!$C$18)/('Ejercicio 3 - TIR'!$E$18-'Ejercicio 3 - TIR'!$C$18),'Ejercicio 3 - TIR'!$C$18+SQRT(('Ejercicio 3 - TIR'!$E$18-'Ejercicio 3 - TIR'!$C$18)*('Ejercicio 3 - TIR'!$D$18-'Ejercicio 3 - TIR'!$C$18)*N158),'Ejercicio 3 - TIR'!$E$18-SQRT(('Ejercicio 3 - TIR'!$E$18-'Ejercicio 3 - TIR'!$C$18)*('Ejercicio 3 - TIR'!$E$18-'Ejercicio 3 - TIR'!$D$18)*(1-N158)))</f>
        <v>41356.1696533338</v>
      </c>
      <c r="P158" s="17">
        <f ca="1" t="shared" si="1178"/>
        <v>0.0558628673738248</v>
      </c>
      <c r="Q158" s="19">
        <f ca="1">IF(P158&lt;=('Ejercicio 3 - TIR'!$D$22-'Ejercicio 3 - TIR'!$C$22)/('Ejercicio 3 - TIR'!$E$22-'Ejercicio 3 - TIR'!$C$22),'Ejercicio 3 - TIR'!$C$22+SQRT(('Ejercicio 3 - TIR'!$E$22-'Ejercicio 3 - TIR'!$C$22)*('Ejercicio 3 - TIR'!$D$22-'Ejercicio 3 - TIR'!$C$22)*P158),'Ejercicio 3 - TIR'!$E$22-SQRT(('Ejercicio 3 - TIR'!$E$22-'Ejercicio 3 - TIR'!$C$22)*('Ejercicio 3 - TIR'!$E$22-'Ejercicio 3 - TIR'!$D$22)*(1-P158)))</f>
        <v>0.130027619920643</v>
      </c>
      <c r="R158" s="17">
        <f ca="1" t="shared" si="1178"/>
        <v>0.525273578436691</v>
      </c>
      <c r="S158" s="19">
        <f ca="1">IF(R158&lt;=('Ejercicio 3 - TIR'!$D$23-'Ejercicio 3 - TIR'!$C$23)/('Ejercicio 3 - TIR'!$E$23-'Ejercicio 3 - TIR'!$C$23),'Ejercicio 3 - TIR'!$C$23+SQRT(('Ejercicio 3 - TIR'!$E$23-'Ejercicio 3 - TIR'!$C$23)*('Ejercicio 3 - TIR'!$D$23-'Ejercicio 3 - TIR'!$C$23)*R158),'Ejercicio 3 - TIR'!$E$23-SQRT(('Ejercicio 3 - TIR'!$E$23-'Ejercicio 3 - TIR'!$C$23)*('Ejercicio 3 - TIR'!$E$23-'Ejercicio 3 - TIR'!$D$23)*(1-R158)))</f>
        <v>0.150768038744998</v>
      </c>
      <c r="T158" s="17">
        <f ca="1" t="shared" ref="T158:X158" si="1179">RAND()</f>
        <v>0.788341862637946</v>
      </c>
      <c r="U158" s="19">
        <f ca="1">IF(T158&lt;=('Ejercicio 3 - TIR'!$D$24-'Ejercicio 3 - TIR'!$C$24)/('Ejercicio 3 - TIR'!$E$24-'Ejercicio 3 - TIR'!$C$24),'Ejercicio 3 - TIR'!$C$24+SQRT(('Ejercicio 3 - TIR'!$E$24-'Ejercicio 3 - TIR'!$C$24)*('Ejercicio 3 - TIR'!$D$24-'Ejercicio 3 - TIR'!$C$24)*T158),'Ejercicio 3 - TIR'!$E$24-SQRT(('Ejercicio 3 - TIR'!$E$24-'Ejercicio 3 - TIR'!$C$24)*('Ejercicio 3 - TIR'!$E$24-'Ejercicio 3 - TIR'!$D$24)*(1-T158)))</f>
        <v>0.195655744319989</v>
      </c>
      <c r="V158" s="17">
        <f ca="1" t="shared" si="1179"/>
        <v>0.170981817711157</v>
      </c>
      <c r="W158" s="19">
        <f ca="1">IF(V158&lt;=('Ejercicio 3 - TIR'!$D$25-'Ejercicio 3 - TIR'!$C$25)/('Ejercicio 3 - TIR'!$E$25-'Ejercicio 3 - TIR'!$C$25),'Ejercicio 3 - TIR'!$C$25+SQRT(('Ejercicio 3 - TIR'!$E$25-'Ejercicio 3 - TIR'!$C$25)*('Ejercicio 3 - TIR'!$D$25-'Ejercicio 3 - TIR'!$C$25)*V158),'Ejercicio 3 - TIR'!$E$25-SQRT(('Ejercicio 3 - TIR'!$E$25-'Ejercicio 3 - TIR'!$C$25)*('Ejercicio 3 - TIR'!$E$25-'Ejercicio 3 - TIR'!$D$25)*(1-V158)))</f>
        <v>0.195471733735933</v>
      </c>
      <c r="X158" s="17">
        <f ca="1" t="shared" si="1179"/>
        <v>0.706018322225179</v>
      </c>
      <c r="Y158" s="19">
        <f ca="1">IF(X158&lt;=('Ejercicio 3 - TIR'!$D$26-'Ejercicio 3 - TIR'!$C$26)/('Ejercicio 3 - TIR'!$E$26-'Ejercicio 3 - TIR'!$C$26),'Ejercicio 3 - TIR'!$C$26+SQRT(('Ejercicio 3 - TIR'!$E$26-'Ejercicio 3 - TIR'!$C$26)*('Ejercicio 3 - TIR'!$D$26-'Ejercicio 3 - TIR'!$C$26)*X158),'Ejercicio 3 - TIR'!$E$26-SQRT(('Ejercicio 3 - TIR'!$E$26-'Ejercicio 3 - TIR'!$C$26)*('Ejercicio 3 - TIR'!$E$26-'Ejercicio 3 - TIR'!$D$26)*(1-X158)))</f>
        <v>0.240156543071866</v>
      </c>
      <c r="Z158" s="17">
        <f ca="1" t="shared" si="956"/>
        <v>1.13002761992064</v>
      </c>
      <c r="AA158" s="17">
        <f ca="1" t="shared" si="957"/>
        <v>1.30039966790376</v>
      </c>
      <c r="AB158" s="17">
        <f ca="1" t="shared" si="958"/>
        <v>1.55483033284093</v>
      </c>
      <c r="AC158" s="17">
        <f ca="1" t="shared" si="959"/>
        <v>1.85875571366657</v>
      </c>
      <c r="AD158" s="17">
        <f ca="1" t="shared" si="960"/>
        <v>2.30514806027581</v>
      </c>
      <c r="AE158" s="16">
        <f ca="1" t="shared" si="961"/>
        <v>3881.63217864232</v>
      </c>
      <c r="AF158" s="16">
        <f ca="1" t="shared" si="962"/>
        <v>4466.85824934569</v>
      </c>
      <c r="AG158" s="16">
        <f ca="1" t="shared" si="963"/>
        <v>5340.82472489331</v>
      </c>
      <c r="AH158" s="16">
        <f ca="1" t="shared" si="964"/>
        <v>6384.80499344794</v>
      </c>
      <c r="AI158" s="16">
        <f ca="1" t="shared" si="965"/>
        <v>7918.15768886239</v>
      </c>
      <c r="AJ158" s="18">
        <f ca="1" t="shared" si="966"/>
        <v>37830.8184271753</v>
      </c>
      <c r="AK158" s="18">
        <f ca="1" t="shared" si="967"/>
        <v>52177.9014806966</v>
      </c>
      <c r="AL158" s="18">
        <f ca="1" t="shared" si="968"/>
        <v>51310.3185352393</v>
      </c>
      <c r="AM158" s="18">
        <f ca="1" t="shared" si="969"/>
        <v>70789.3344286484</v>
      </c>
      <c r="AN158" s="18">
        <f ca="1" t="shared" si="970"/>
        <v>95332.0942568197</v>
      </c>
      <c r="AO158" s="18">
        <f ca="1">C158/'Ejercicio 3 - TIR'!$D$7</f>
        <v>17503.7589262332</v>
      </c>
      <c r="AP158" s="18">
        <f ca="1" t="shared" si="971"/>
        <v>20327.0595009421</v>
      </c>
      <c r="AQ158" s="18">
        <f ca="1" t="shared" si="972"/>
        <v>34674.1425544635</v>
      </c>
      <c r="AR158" s="18">
        <f ca="1" t="shared" si="973"/>
        <v>33806.5596090061</v>
      </c>
      <c r="AS158" s="18">
        <f ca="1" t="shared" si="974"/>
        <v>53285.5755024152</v>
      </c>
      <c r="AT158" s="18">
        <f ca="1" t="shared" si="975"/>
        <v>77828.3353305865</v>
      </c>
      <c r="AU158" s="18">
        <f ca="1">AP158*'Ejercicio 3 - TIR'!$D$5</f>
        <v>10163.5297504711</v>
      </c>
      <c r="AV158" s="18">
        <f ca="1">AQ158*'Ejercicio 3 - TIR'!$D$5</f>
        <v>17337.0712772317</v>
      </c>
      <c r="AW158" s="18">
        <f ca="1">AR158*'Ejercicio 3 - TIR'!$D$5</f>
        <v>16903.2798045031</v>
      </c>
      <c r="AX158" s="18">
        <f ca="1">AS158*'Ejercicio 3 - TIR'!$D$5</f>
        <v>26642.7877512076</v>
      </c>
      <c r="AY158" s="18">
        <f ca="1">AT158*'Ejercicio 3 - TIR'!$D$5</f>
        <v>38914.1676652933</v>
      </c>
      <c r="AZ158" s="18">
        <f ca="1" t="shared" ref="AZ158:BD158" si="1180">AJ158-AU158-AE158</f>
        <v>23785.6564980619</v>
      </c>
      <c r="BA158" s="18">
        <f ca="1" t="shared" si="1180"/>
        <v>30373.9719541192</v>
      </c>
      <c r="BB158" s="18">
        <f ca="1" t="shared" si="1180"/>
        <v>29066.2140058429</v>
      </c>
      <c r="BC158" s="18">
        <f ca="1" t="shared" si="1180"/>
        <v>37761.7416839928</v>
      </c>
      <c r="BD158" s="18">
        <f ca="1" t="shared" si="1180"/>
        <v>48499.768902664</v>
      </c>
      <c r="BE158" s="18">
        <f ca="1" t="shared" ref="BE158:BI158" si="1181">AZ158/Z158</f>
        <v>21048.7390562474</v>
      </c>
      <c r="BF158" s="18">
        <f ca="1" t="shared" si="1181"/>
        <v>23357.4128814429</v>
      </c>
      <c r="BG158" s="18">
        <f ca="1" t="shared" si="1181"/>
        <v>18694.1387699416</v>
      </c>
      <c r="BH158" s="18">
        <f ca="1" t="shared" si="1181"/>
        <v>20315.6022097731</v>
      </c>
      <c r="BI158" s="18">
        <f ca="1" t="shared" si="1181"/>
        <v>21039.7630149887</v>
      </c>
      <c r="BJ158" s="18">
        <f ca="1" t="shared" si="978"/>
        <v>68814.1249740814</v>
      </c>
      <c r="BK158" s="18">
        <f ca="1" t="shared" si="979"/>
        <v>40348.7559363418</v>
      </c>
      <c r="BL158" s="18">
        <f ca="1" t="shared" si="980"/>
        <v>109162.880910423</v>
      </c>
      <c r="BM158" s="18">
        <f ca="1">BK158*'Ejercicio 3 - TIR'!$D$5</f>
        <v>20174.3779681709</v>
      </c>
      <c r="BN158" s="18">
        <f ca="1" t="shared" si="981"/>
        <v>88988.5029422523</v>
      </c>
      <c r="BO158" s="18">
        <f ca="1" t="shared" si="982"/>
        <v>38604.2460680833</v>
      </c>
      <c r="BP158" s="18">
        <f ca="1" t="shared" si="983"/>
        <v>-117371.161236133</v>
      </c>
      <c r="BQ158" s="18">
        <f ca="1" t="shared" ref="BQ158:BT158" si="1182">BE158</f>
        <v>21048.7390562474</v>
      </c>
      <c r="BR158" s="18">
        <f ca="1" t="shared" si="1182"/>
        <v>23357.4128814429</v>
      </c>
      <c r="BS158" s="18">
        <f ca="1" t="shared" si="1182"/>
        <v>18694.1387699416</v>
      </c>
      <c r="BT158" s="18">
        <f ca="1" t="shared" si="1182"/>
        <v>20315.6022097731</v>
      </c>
      <c r="BU158" s="18">
        <f ca="1" t="shared" si="985"/>
        <v>59644.009083072</v>
      </c>
      <c r="BV158" s="20">
        <f ca="1" t="shared" si="986"/>
        <v>5.90151401977066</v>
      </c>
    </row>
    <row r="159" ht="15" customHeight="1" spans="1:74">
      <c r="A159" s="16">
        <v>158</v>
      </c>
      <c r="B159" s="17">
        <f ca="1" t="shared" ref="B159:F159" si="1183">RAND()</f>
        <v>0.277203949659028</v>
      </c>
      <c r="C159" s="18">
        <f ca="1">IF(B159&lt;=('Ejercicio 3 - TIR'!$D$13-'Ejercicio 3 - TIR'!$C$13)/('Ejercicio 3 - TIR'!$E$13-'Ejercicio 3 - TIR'!$C$13),'Ejercicio 3 - TIR'!$C$13+SQRT(('Ejercicio 3 - TIR'!$E$13-'Ejercicio 3 - TIR'!$C$13)*('Ejercicio 3 - TIR'!$D$13-'Ejercicio 3 - TIR'!$C$13)*B159),'Ejercicio 3 - TIR'!$E$13-SQRT(('Ejercicio 3 - TIR'!$E$13-'Ejercicio 3 - TIR'!$C$13)*('Ejercicio 3 - TIR'!$E$13-'Ejercicio 3 - TIR'!$D$13)*(1-B159)))</f>
        <v>70549.1042511579</v>
      </c>
      <c r="D159" s="17">
        <f ca="1" t="shared" si="1183"/>
        <v>0.307636899592448</v>
      </c>
      <c r="E159" s="18">
        <f ca="1">IF(D159&lt;=('Ejercicio 3 - TIR'!$D$14-'Ejercicio 3 - TIR'!$C$14)/('Ejercicio 3 - TIR'!$E$14-'Ejercicio 3 - TIR'!$C$14),'Ejercicio 3 - TIR'!$C$14+SQRT(('Ejercicio 3 - TIR'!$E$14-'Ejercicio 3 - TIR'!$C$14)*('Ejercicio 3 - TIR'!$D$14-'Ejercicio 3 - TIR'!$C$14)*D159),'Ejercicio 3 - TIR'!$E$14-SQRT(('Ejercicio 3 - TIR'!$E$14-'Ejercicio 3 - TIR'!$C$14)*('Ejercicio 3 - TIR'!$E$14-'Ejercicio 3 - TIR'!$D$14)*(1-D159)))</f>
        <v>29803.4120653379</v>
      </c>
      <c r="F159" s="17">
        <f ca="1" t="shared" si="1183"/>
        <v>0.196820967009072</v>
      </c>
      <c r="G159" s="18">
        <f ca="1">IF(F159&lt;=('Ejercicio 3 - TIR'!$D$18-'Ejercicio 3 - TIR'!$C$18)/('Ejercicio 3 - TIR'!$E$18-'Ejercicio 3 - TIR'!$C$18),'Ejercicio 3 - TIR'!$C$18+SQRT(('Ejercicio 3 - TIR'!$E$18-'Ejercicio 3 - TIR'!$C$18)*('Ejercicio 3 - TIR'!$D$18-'Ejercicio 3 - TIR'!$C$18)*F159),'Ejercicio 3 - TIR'!$E$18-SQRT(('Ejercicio 3 - TIR'!$E$18-'Ejercicio 3 - TIR'!$C$18)*('Ejercicio 3 - TIR'!$E$18-'Ejercicio 3 - TIR'!$D$18)*(1-F159)))</f>
        <v>35433.5205025251</v>
      </c>
      <c r="H159" s="17">
        <f ca="1" t="shared" ref="H159:L159" si="1184">RAND()</f>
        <v>0.781152096999917</v>
      </c>
      <c r="I159" s="18">
        <f ca="1">IF(H159&lt;=('Ejercicio 3 - TIR'!$D$18-'Ejercicio 3 - TIR'!$C$18)/('Ejercicio 3 - TIR'!$E$18-'Ejercicio 3 - TIR'!$C$18),'Ejercicio 3 - TIR'!$C$18+SQRT(('Ejercicio 3 - TIR'!$E$18-'Ejercicio 3 - TIR'!$C$18)*('Ejercicio 3 - TIR'!$D$18-'Ejercicio 3 - TIR'!$C$18)*H159),'Ejercicio 3 - TIR'!$E$18-SQRT(('Ejercicio 3 - TIR'!$E$18-'Ejercicio 3 - TIR'!$C$18)*('Ejercicio 3 - TIR'!$E$18-'Ejercicio 3 - TIR'!$D$18)*(1-H159)))</f>
        <v>40948.6307592363</v>
      </c>
      <c r="J159" s="17">
        <f ca="1" t="shared" si="1184"/>
        <v>0.649285230340281</v>
      </c>
      <c r="K159" s="18">
        <f ca="1">IF(J159&lt;=('Ejercicio 3 - TIR'!$D$18-'Ejercicio 3 - TIR'!$C$18)/('Ejercicio 3 - TIR'!$E$18-'Ejercicio 3 - TIR'!$C$18),'Ejercicio 3 - TIR'!$C$18+SQRT(('Ejercicio 3 - TIR'!$E$18-'Ejercicio 3 - TIR'!$C$18)*('Ejercicio 3 - TIR'!$D$18-'Ejercicio 3 - TIR'!$C$18)*J159),'Ejercicio 3 - TIR'!$E$18-SQRT(('Ejercicio 3 - TIR'!$E$18-'Ejercicio 3 - TIR'!$C$18)*('Ejercicio 3 - TIR'!$E$18-'Ejercicio 3 - TIR'!$D$18)*(1-J159)))</f>
        <v>39868.7782704366</v>
      </c>
      <c r="L159" s="17">
        <f ca="1" t="shared" si="1184"/>
        <v>0.317461833921461</v>
      </c>
      <c r="M159" s="18">
        <f ca="1">IF(L159&lt;=('Ejercicio 3 - TIR'!$D$18-'Ejercicio 3 - TIR'!$C$18)/('Ejercicio 3 - TIR'!$E$18-'Ejercicio 3 - TIR'!$C$18),'Ejercicio 3 - TIR'!$C$18+SQRT(('Ejercicio 3 - TIR'!$E$18-'Ejercicio 3 - TIR'!$C$18)*('Ejercicio 3 - TIR'!$D$18-'Ejercicio 3 - TIR'!$C$18)*L159),'Ejercicio 3 - TIR'!$E$18-SQRT(('Ejercicio 3 - TIR'!$E$18-'Ejercicio 3 - TIR'!$C$18)*('Ejercicio 3 - TIR'!$E$18-'Ejercicio 3 - TIR'!$D$18)*(1-L159)))</f>
        <v>36900.6720751112</v>
      </c>
      <c r="N159" s="17">
        <f ca="1" t="shared" ref="N159:R159" si="1185">RAND()</f>
        <v>0.498991791022242</v>
      </c>
      <c r="O159" s="18">
        <f ca="1">IF(N159&lt;=('Ejercicio 3 - TIR'!$D$18-'Ejercicio 3 - TIR'!$C$18)/('Ejercicio 3 - TIR'!$E$18-'Ejercicio 3 - TIR'!$C$18),'Ejercicio 3 - TIR'!$C$18+SQRT(('Ejercicio 3 - TIR'!$E$18-'Ejercicio 3 - TIR'!$C$18)*('Ejercicio 3 - TIR'!$D$18-'Ejercicio 3 - TIR'!$C$18)*N159),'Ejercicio 3 - TIR'!$E$18-SQRT(('Ejercicio 3 - TIR'!$E$18-'Ejercicio 3 - TIR'!$C$18)*('Ejercicio 3 - TIR'!$E$18-'Ejercicio 3 - TIR'!$D$18)*(1-N159)))</f>
        <v>38651.5182860199</v>
      </c>
      <c r="P159" s="17">
        <f ca="1" t="shared" si="1185"/>
        <v>0.530561201626879</v>
      </c>
      <c r="Q159" s="19">
        <f ca="1">IF(P159&lt;=('Ejercicio 3 - TIR'!$D$22-'Ejercicio 3 - TIR'!$C$22)/('Ejercicio 3 - TIR'!$E$22-'Ejercicio 3 - TIR'!$C$22),'Ejercicio 3 - TIR'!$C$22+SQRT(('Ejercicio 3 - TIR'!$E$22-'Ejercicio 3 - TIR'!$C$22)*('Ejercicio 3 - TIR'!$D$22-'Ejercicio 3 - TIR'!$C$22)*P159),'Ejercicio 3 - TIR'!$E$22-SQRT(('Ejercicio 3 - TIR'!$E$22-'Ejercicio 3 - TIR'!$C$22)*('Ejercicio 3 - TIR'!$E$22-'Ejercicio 3 - TIR'!$D$22)*(1-P159)))</f>
        <v>0.150931291100711</v>
      </c>
      <c r="R159" s="17">
        <f ca="1" t="shared" si="1185"/>
        <v>0.0253047033697296</v>
      </c>
      <c r="S159" s="19">
        <f ca="1">IF(R159&lt;=('Ejercicio 3 - TIR'!$D$23-'Ejercicio 3 - TIR'!$C$23)/('Ejercicio 3 - TIR'!$E$23-'Ejercicio 3 - TIR'!$C$23),'Ejercicio 3 - TIR'!$C$23+SQRT(('Ejercicio 3 - TIR'!$E$23-'Ejercicio 3 - TIR'!$C$23)*('Ejercicio 3 - TIR'!$D$23-'Ejercicio 3 - TIR'!$C$23)*R159),'Ejercicio 3 - TIR'!$E$23-SQRT(('Ejercicio 3 - TIR'!$E$23-'Ejercicio 3 - TIR'!$C$23)*('Ejercicio 3 - TIR'!$E$23-'Ejercicio 3 - TIR'!$D$23)*(1-R159)))</f>
        <v>0.126748960369236</v>
      </c>
      <c r="T159" s="17">
        <f ca="1" t="shared" ref="T159:X159" si="1186">RAND()</f>
        <v>0.142065493259463</v>
      </c>
      <c r="U159" s="19">
        <f ca="1">IF(T159&lt;=('Ejercicio 3 - TIR'!$D$24-'Ejercicio 3 - TIR'!$C$24)/('Ejercicio 3 - TIR'!$E$24-'Ejercicio 3 - TIR'!$C$24),'Ejercicio 3 - TIR'!$C$24+SQRT(('Ejercicio 3 - TIR'!$E$24-'Ejercicio 3 - TIR'!$C$24)*('Ejercicio 3 - TIR'!$D$24-'Ejercicio 3 - TIR'!$C$24)*T159),'Ejercicio 3 - TIR'!$E$24-SQRT(('Ejercicio 3 - TIR'!$E$24-'Ejercicio 3 - TIR'!$C$24)*('Ejercicio 3 - TIR'!$E$24-'Ejercicio 3 - TIR'!$D$24)*(1-T159)))</f>
        <v>0.167272450198072</v>
      </c>
      <c r="V159" s="17">
        <f ca="1" t="shared" si="1186"/>
        <v>0.325373527133889</v>
      </c>
      <c r="W159" s="19">
        <f ca="1">IF(V159&lt;=('Ejercicio 3 - TIR'!$D$25-'Ejercicio 3 - TIR'!$C$25)/('Ejercicio 3 - TIR'!$E$25-'Ejercicio 3 - TIR'!$C$25),'Ejercicio 3 - TIR'!$C$25+SQRT(('Ejercicio 3 - TIR'!$E$25-'Ejercicio 3 - TIR'!$C$25)*('Ejercicio 3 - TIR'!$D$25-'Ejercicio 3 - TIR'!$C$25)*V159),'Ejercicio 3 - TIR'!$E$25-SQRT(('Ejercicio 3 - TIR'!$E$25-'Ejercicio 3 - TIR'!$C$25)*('Ejercicio 3 - TIR'!$E$25-'Ejercicio 3 - TIR'!$D$25)*(1-V159)))</f>
        <v>0.20140789513685</v>
      </c>
      <c r="X159" s="17">
        <f ca="1" t="shared" si="1186"/>
        <v>0.965936412004331</v>
      </c>
      <c r="Y159" s="19">
        <f ca="1">IF(X159&lt;=('Ejercicio 3 - TIR'!$D$26-'Ejercicio 3 - TIR'!$C$26)/('Ejercicio 3 - TIR'!$E$26-'Ejercicio 3 - TIR'!$C$26),'Ejercicio 3 - TIR'!$C$26+SQRT(('Ejercicio 3 - TIR'!$E$26-'Ejercicio 3 - TIR'!$C$26)*('Ejercicio 3 - TIR'!$D$26-'Ejercicio 3 - TIR'!$C$26)*X159),'Ejercicio 3 - TIR'!$E$26-SQRT(('Ejercicio 3 - TIR'!$E$26-'Ejercicio 3 - TIR'!$C$26)*('Ejercicio 3 - TIR'!$E$26-'Ejercicio 3 - TIR'!$D$26)*(1-X159)))</f>
        <v>0.266437427413038</v>
      </c>
      <c r="Z159" s="17">
        <f ca="1" t="shared" si="956"/>
        <v>1.15093129110071</v>
      </c>
      <c r="AA159" s="17">
        <f ca="1" t="shared" si="957"/>
        <v>1.29681063570415</v>
      </c>
      <c r="AB159" s="17">
        <f ca="1" t="shared" si="958"/>
        <v>1.5137313281813</v>
      </c>
      <c r="AC159" s="17">
        <f ca="1" t="shared" si="959"/>
        <v>1.818608768793</v>
      </c>
      <c r="AD159" s="17">
        <f ca="1" t="shared" si="960"/>
        <v>2.303154210621</v>
      </c>
      <c r="AE159" s="16">
        <f ca="1" t="shared" si="961"/>
        <v>4498.26746222795</v>
      </c>
      <c r="AF159" s="16">
        <f ca="1" t="shared" si="962"/>
        <v>5068.4181865281</v>
      </c>
      <c r="AG159" s="16">
        <f ca="1" t="shared" si="963"/>
        <v>5916.22491521713</v>
      </c>
      <c r="AH159" s="16">
        <f ca="1" t="shared" si="964"/>
        <v>7107.79932254719</v>
      </c>
      <c r="AI159" s="16">
        <f ca="1" t="shared" si="965"/>
        <v>9001.5830886148</v>
      </c>
      <c r="AJ159" s="18">
        <f ca="1" t="shared" si="966"/>
        <v>40781.5475002147</v>
      </c>
      <c r="AK159" s="18">
        <f ca="1" t="shared" si="967"/>
        <v>53102.6198860997</v>
      </c>
      <c r="AL159" s="18">
        <f ca="1" t="shared" si="968"/>
        <v>60350.6186842738</v>
      </c>
      <c r="AM159" s="18">
        <f ca="1" t="shared" si="969"/>
        <v>67107.8858101523</v>
      </c>
      <c r="AN159" s="18">
        <f ca="1" t="shared" si="970"/>
        <v>89020.4070873414</v>
      </c>
      <c r="AO159" s="18">
        <f ca="1">C159/'Ejercicio 3 - TIR'!$D$7</f>
        <v>14109.8208502316</v>
      </c>
      <c r="AP159" s="18">
        <f ca="1" t="shared" si="971"/>
        <v>26671.7266499832</v>
      </c>
      <c r="AQ159" s="18">
        <f ca="1" t="shared" si="972"/>
        <v>38992.7990358681</v>
      </c>
      <c r="AR159" s="18">
        <f ca="1" t="shared" si="973"/>
        <v>46240.7978340422</v>
      </c>
      <c r="AS159" s="18">
        <f ca="1" t="shared" si="974"/>
        <v>52998.0649599207</v>
      </c>
      <c r="AT159" s="18">
        <f ca="1" t="shared" si="975"/>
        <v>74910.5862371098</v>
      </c>
      <c r="AU159" s="18">
        <f ca="1">AP159*'Ejercicio 3 - TIR'!$D$5</f>
        <v>13335.8633249916</v>
      </c>
      <c r="AV159" s="18">
        <f ca="1">AQ159*'Ejercicio 3 - TIR'!$D$5</f>
        <v>19496.399517934</v>
      </c>
      <c r="AW159" s="18">
        <f ca="1">AR159*'Ejercicio 3 - TIR'!$D$5</f>
        <v>23120.3989170211</v>
      </c>
      <c r="AX159" s="18">
        <f ca="1">AS159*'Ejercicio 3 - TIR'!$D$5</f>
        <v>26499.0324799604</v>
      </c>
      <c r="AY159" s="18">
        <f ca="1">AT159*'Ejercicio 3 - TIR'!$D$5</f>
        <v>37455.2931185549</v>
      </c>
      <c r="AZ159" s="18">
        <f ca="1" t="shared" ref="AZ159:BD159" si="1187">AJ159-AU159-AE159</f>
        <v>22947.4167129952</v>
      </c>
      <c r="BA159" s="18">
        <f ca="1" t="shared" si="1187"/>
        <v>28537.8021816375</v>
      </c>
      <c r="BB159" s="18">
        <f ca="1" t="shared" si="1187"/>
        <v>31313.9948520356</v>
      </c>
      <c r="BC159" s="18">
        <f ca="1" t="shared" si="1187"/>
        <v>33501.0540076447</v>
      </c>
      <c r="BD159" s="18">
        <f ca="1" t="shared" si="1187"/>
        <v>42563.5308801717</v>
      </c>
      <c r="BE159" s="18">
        <f ca="1" t="shared" ref="BE159:BI159" si="1188">AZ159/Z159</f>
        <v>19938.1291397935</v>
      </c>
      <c r="BF159" s="18">
        <f ca="1" t="shared" si="1188"/>
        <v>22006.1444561965</v>
      </c>
      <c r="BG159" s="18">
        <f ca="1" t="shared" si="1188"/>
        <v>20686.6266615875</v>
      </c>
      <c r="BH159" s="18">
        <f ca="1" t="shared" si="1188"/>
        <v>18421.2539731012</v>
      </c>
      <c r="BI159" s="18">
        <f ca="1" t="shared" si="1188"/>
        <v>18480.5388557526</v>
      </c>
      <c r="BJ159" s="18">
        <f ca="1" t="shared" si="978"/>
        <v>68641.8539891558</v>
      </c>
      <c r="BK159" s="18">
        <f ca="1" t="shared" si="979"/>
        <v>32497.0933023189</v>
      </c>
      <c r="BL159" s="18">
        <f ca="1" t="shared" si="980"/>
        <v>101138.947291475</v>
      </c>
      <c r="BM159" s="18">
        <f ca="1">BK159*'Ejercicio 3 - TIR'!$D$5</f>
        <v>16248.5466511594</v>
      </c>
      <c r="BN159" s="18">
        <f ca="1" t="shared" si="981"/>
        <v>84890.4006403152</v>
      </c>
      <c r="BO159" s="18">
        <f ca="1" t="shared" si="982"/>
        <v>36858.3224904537</v>
      </c>
      <c r="BP159" s="18">
        <f ca="1" t="shared" si="983"/>
        <v>-100352.516316496</v>
      </c>
      <c r="BQ159" s="18">
        <f ca="1" t="shared" ref="BQ159:BT159" si="1189">BE159</f>
        <v>19938.1291397935</v>
      </c>
      <c r="BR159" s="18">
        <f ca="1" t="shared" si="1189"/>
        <v>22006.1444561965</v>
      </c>
      <c r="BS159" s="18">
        <f ca="1" t="shared" si="1189"/>
        <v>20686.6266615875</v>
      </c>
      <c r="BT159" s="18">
        <f ca="1" t="shared" si="1189"/>
        <v>18421.2539731012</v>
      </c>
      <c r="BU159" s="18">
        <f ca="1" t="shared" si="985"/>
        <v>55338.8613462063</v>
      </c>
      <c r="BV159" s="20">
        <f ca="1" t="shared" si="986"/>
        <v>9.47718121395513</v>
      </c>
    </row>
    <row r="160" ht="15" customHeight="1" spans="1:74">
      <c r="A160" s="16">
        <v>159</v>
      </c>
      <c r="B160" s="17">
        <f ca="1" t="shared" ref="B160:F160" si="1190">RAND()</f>
        <v>0.0805002101552206</v>
      </c>
      <c r="C160" s="18">
        <f ca="1">IF(B160&lt;=('Ejercicio 3 - TIR'!$D$13-'Ejercicio 3 - TIR'!$C$13)/('Ejercicio 3 - TIR'!$E$13-'Ejercicio 3 - TIR'!$C$13),'Ejercicio 3 - TIR'!$C$13+SQRT(('Ejercicio 3 - TIR'!$E$13-'Ejercicio 3 - TIR'!$C$13)*('Ejercicio 3 - TIR'!$D$13-'Ejercicio 3 - TIR'!$C$13)*B160),'Ejercicio 3 - TIR'!$E$13-SQRT(('Ejercicio 3 - TIR'!$E$13-'Ejercicio 3 - TIR'!$C$13)*('Ejercicio 3 - TIR'!$E$13-'Ejercicio 3 - TIR'!$D$13)*(1-B160)))</f>
        <v>65674.5117906379</v>
      </c>
      <c r="D160" s="17">
        <f ca="1" t="shared" si="1190"/>
        <v>0.405231897139229</v>
      </c>
      <c r="E160" s="18">
        <f ca="1">IF(D160&lt;=('Ejercicio 3 - TIR'!$D$14-'Ejercicio 3 - TIR'!$C$14)/('Ejercicio 3 - TIR'!$E$14-'Ejercicio 3 - TIR'!$C$14),'Ejercicio 3 - TIR'!$C$14+SQRT(('Ejercicio 3 - TIR'!$E$14-'Ejercicio 3 - TIR'!$C$14)*('Ejercicio 3 - TIR'!$D$14-'Ejercicio 3 - TIR'!$C$14)*D160),'Ejercicio 3 - TIR'!$E$14-SQRT(('Ejercicio 3 - TIR'!$E$14-'Ejercicio 3 - TIR'!$C$14)*('Ejercicio 3 - TIR'!$E$14-'Ejercicio 3 - TIR'!$D$14)*(1-D160)))</f>
        <v>30554.6193602843</v>
      </c>
      <c r="F160" s="17">
        <f ca="1" t="shared" si="1190"/>
        <v>0.95489504559393</v>
      </c>
      <c r="G160" s="18">
        <f ca="1">IF(F160&lt;=('Ejercicio 3 - TIR'!$D$18-'Ejercicio 3 - TIR'!$C$18)/('Ejercicio 3 - TIR'!$E$18-'Ejercicio 3 - TIR'!$C$18),'Ejercicio 3 - TIR'!$C$18+SQRT(('Ejercicio 3 - TIR'!$E$18-'Ejercicio 3 - TIR'!$C$18)*('Ejercicio 3 - TIR'!$D$18-'Ejercicio 3 - TIR'!$C$18)*F160),'Ejercicio 3 - TIR'!$E$18-SQRT(('Ejercicio 3 - TIR'!$E$18-'Ejercicio 3 - TIR'!$C$18)*('Ejercicio 3 - TIR'!$E$18-'Ejercicio 3 - TIR'!$D$18)*(1-F160)))</f>
        <v>43160.7415677901</v>
      </c>
      <c r="H160" s="17">
        <f ca="1" t="shared" ref="H160:L160" si="1191">RAND()</f>
        <v>0.641282005576412</v>
      </c>
      <c r="I160" s="18">
        <f ca="1">IF(H160&lt;=('Ejercicio 3 - TIR'!$D$18-'Ejercicio 3 - TIR'!$C$18)/('Ejercicio 3 - TIR'!$E$18-'Ejercicio 3 - TIR'!$C$18),'Ejercicio 3 - TIR'!$C$18+SQRT(('Ejercicio 3 - TIR'!$E$18-'Ejercicio 3 - TIR'!$C$18)*('Ejercicio 3 - TIR'!$D$18-'Ejercicio 3 - TIR'!$C$18)*H160),'Ejercicio 3 - TIR'!$E$18-SQRT(('Ejercicio 3 - TIR'!$E$18-'Ejercicio 3 - TIR'!$C$18)*('Ejercicio 3 - TIR'!$E$18-'Ejercicio 3 - TIR'!$D$18)*(1-H160)))</f>
        <v>39807.7673726726</v>
      </c>
      <c r="J160" s="17">
        <f ca="1" t="shared" si="1191"/>
        <v>0.752857796460752</v>
      </c>
      <c r="K160" s="18">
        <f ca="1">IF(J160&lt;=('Ejercicio 3 - TIR'!$D$18-'Ejercicio 3 - TIR'!$C$18)/('Ejercicio 3 - TIR'!$E$18-'Ejercicio 3 - TIR'!$C$18),'Ejercicio 3 - TIR'!$C$18+SQRT(('Ejercicio 3 - TIR'!$E$18-'Ejercicio 3 - TIR'!$C$18)*('Ejercicio 3 - TIR'!$D$18-'Ejercicio 3 - TIR'!$C$18)*J160),'Ejercicio 3 - TIR'!$E$18-SQRT(('Ejercicio 3 - TIR'!$E$18-'Ejercicio 3 - TIR'!$C$18)*('Ejercicio 3 - TIR'!$E$18-'Ejercicio 3 - TIR'!$D$18)*(1-J160)))</f>
        <v>40694.6933598821</v>
      </c>
      <c r="L160" s="17">
        <f ca="1" t="shared" si="1191"/>
        <v>0.778489983220664</v>
      </c>
      <c r="M160" s="18">
        <f ca="1">IF(L160&lt;=('Ejercicio 3 - TIR'!$D$18-'Ejercicio 3 - TIR'!$C$18)/('Ejercicio 3 - TIR'!$E$18-'Ejercicio 3 - TIR'!$C$18),'Ejercicio 3 - TIR'!$C$18+SQRT(('Ejercicio 3 - TIR'!$E$18-'Ejercicio 3 - TIR'!$C$18)*('Ejercicio 3 - TIR'!$D$18-'Ejercicio 3 - TIR'!$C$18)*L160),'Ejercicio 3 - TIR'!$E$18-SQRT(('Ejercicio 3 - TIR'!$E$18-'Ejercicio 3 - TIR'!$C$18)*('Ejercicio 3 - TIR'!$E$18-'Ejercicio 3 - TIR'!$D$18)*(1-L160)))</f>
        <v>40924.0643701783</v>
      </c>
      <c r="N160" s="17">
        <f ca="1" t="shared" ref="N160:R160" si="1192">RAND()</f>
        <v>0.0990800074363629</v>
      </c>
      <c r="O160" s="18">
        <f ca="1">IF(N160&lt;=('Ejercicio 3 - TIR'!$D$18-'Ejercicio 3 - TIR'!$C$18)/('Ejercicio 3 - TIR'!$E$18-'Ejercicio 3 - TIR'!$C$18),'Ejercicio 3 - TIR'!$C$18+SQRT(('Ejercicio 3 - TIR'!$E$18-'Ejercicio 3 - TIR'!$C$18)*('Ejercicio 3 - TIR'!$D$18-'Ejercicio 3 - TIR'!$C$18)*N160),'Ejercicio 3 - TIR'!$E$18-SQRT(('Ejercicio 3 - TIR'!$E$18-'Ejercicio 3 - TIR'!$C$18)*('Ejercicio 3 - TIR'!$E$18-'Ejercicio 3 - TIR'!$D$18)*(1-N160)))</f>
        <v>33855.1266017414</v>
      </c>
      <c r="P160" s="17">
        <f ca="1" t="shared" si="1192"/>
        <v>0.469129301874226</v>
      </c>
      <c r="Q160" s="19">
        <f ca="1">IF(P160&lt;=('Ejercicio 3 - TIR'!$D$22-'Ejercicio 3 - TIR'!$C$22)/('Ejercicio 3 - TIR'!$E$22-'Ejercicio 3 - TIR'!$C$22),'Ejercicio 3 - TIR'!$C$22+SQRT(('Ejercicio 3 - TIR'!$E$22-'Ejercicio 3 - TIR'!$C$22)*('Ejercicio 3 - TIR'!$D$22-'Ejercicio 3 - TIR'!$C$22)*P160),'Ejercicio 3 - TIR'!$E$22-SQRT(('Ejercicio 3 - TIR'!$E$22-'Ejercicio 3 - TIR'!$C$22)*('Ejercicio 3 - TIR'!$E$22-'Ejercicio 3 - TIR'!$D$22)*(1-P160)))</f>
        <v>0.149059124958842</v>
      </c>
      <c r="R160" s="17">
        <f ca="1" t="shared" si="1192"/>
        <v>0.0981560286543028</v>
      </c>
      <c r="S160" s="19">
        <f ca="1">IF(R160&lt;=('Ejercicio 3 - TIR'!$D$23-'Ejercicio 3 - TIR'!$C$23)/('Ejercicio 3 - TIR'!$E$23-'Ejercicio 3 - TIR'!$C$23),'Ejercicio 3 - TIR'!$C$23+SQRT(('Ejercicio 3 - TIR'!$E$23-'Ejercicio 3 - TIR'!$C$23)*('Ejercicio 3 - TIR'!$D$23-'Ejercicio 3 - TIR'!$C$23)*R160),'Ejercicio 3 - TIR'!$E$23-SQRT(('Ejercicio 3 - TIR'!$E$23-'Ejercicio 3 - TIR'!$C$23)*('Ejercicio 3 - TIR'!$E$23-'Ejercicio 3 - TIR'!$D$23)*(1-R160)))</f>
        <v>0.133292134951833</v>
      </c>
      <c r="T160" s="17">
        <f ca="1" t="shared" ref="T160:X160" si="1193">RAND()</f>
        <v>0.606977605543063</v>
      </c>
      <c r="U160" s="19">
        <f ca="1">IF(T160&lt;=('Ejercicio 3 - TIR'!$D$24-'Ejercicio 3 - TIR'!$C$24)/('Ejercicio 3 - TIR'!$E$24-'Ejercicio 3 - TIR'!$C$24),'Ejercicio 3 - TIR'!$C$24+SQRT(('Ejercicio 3 - TIR'!$E$24-'Ejercicio 3 - TIR'!$C$24)*('Ejercicio 3 - TIR'!$D$24-'Ejercicio 3 - TIR'!$C$24)*T160),'Ejercicio 3 - TIR'!$E$24-SQRT(('Ejercicio 3 - TIR'!$E$24-'Ejercicio 3 - TIR'!$C$24)*('Ejercicio 3 - TIR'!$E$24-'Ejercicio 3 - TIR'!$D$24)*(1-T160)))</f>
        <v>0.186826777297353</v>
      </c>
      <c r="V160" s="17">
        <f ca="1" t="shared" si="1193"/>
        <v>0.646204988879188</v>
      </c>
      <c r="W160" s="19">
        <f ca="1">IF(V160&lt;=('Ejercicio 3 - TIR'!$D$25-'Ejercicio 3 - TIR'!$C$25)/('Ejercicio 3 - TIR'!$E$25-'Ejercicio 3 - TIR'!$C$25),'Ejercicio 3 - TIR'!$C$25+SQRT(('Ejercicio 3 - TIR'!$E$25-'Ejercicio 3 - TIR'!$C$25)*('Ejercicio 3 - TIR'!$D$25-'Ejercicio 3 - TIR'!$C$25)*V160),'Ejercicio 3 - TIR'!$E$25-SQRT(('Ejercicio 3 - TIR'!$E$25-'Ejercicio 3 - TIR'!$C$25)*('Ejercicio 3 - TIR'!$E$25-'Ejercicio 3 - TIR'!$D$25)*(1-V160)))</f>
        <v>0.214810761035185</v>
      </c>
      <c r="X160" s="17">
        <f ca="1" t="shared" si="1193"/>
        <v>0.976883845281995</v>
      </c>
      <c r="Y160" s="19">
        <f ca="1">IF(X160&lt;=('Ejercicio 3 - TIR'!$D$26-'Ejercicio 3 - TIR'!$C$26)/('Ejercicio 3 - TIR'!$E$26-'Ejercicio 3 - TIR'!$C$26),'Ejercicio 3 - TIR'!$C$26+SQRT(('Ejercicio 3 - TIR'!$E$26-'Ejercicio 3 - TIR'!$C$26)*('Ejercicio 3 - TIR'!$D$26-'Ejercicio 3 - TIR'!$C$26)*X160),'Ejercicio 3 - TIR'!$E$26-SQRT(('Ejercicio 3 - TIR'!$E$26-'Ejercicio 3 - TIR'!$C$26)*('Ejercicio 3 - TIR'!$E$26-'Ejercicio 3 - TIR'!$D$26)*(1-X160)))</f>
        <v>0.268827389048337</v>
      </c>
      <c r="Z160" s="17">
        <f ca="1" t="shared" si="956"/>
        <v>1.14905912495884</v>
      </c>
      <c r="AA160" s="17">
        <f ca="1" t="shared" si="957"/>
        <v>1.30221966891049</v>
      </c>
      <c r="AB160" s="17">
        <f ca="1" t="shared" si="958"/>
        <v>1.54550917298626</v>
      </c>
      <c r="AC160" s="17">
        <f ca="1" t="shared" si="959"/>
        <v>1.8775011746223</v>
      </c>
      <c r="AD160" s="17">
        <f ca="1" t="shared" si="960"/>
        <v>2.3822249133312</v>
      </c>
      <c r="AE160" s="16">
        <f ca="1" t="shared" si="961"/>
        <v>4554.44482529448</v>
      </c>
      <c r="AF160" s="16">
        <f ca="1" t="shared" si="962"/>
        <v>5161.51649957831</v>
      </c>
      <c r="AG160" s="16">
        <f ca="1" t="shared" si="963"/>
        <v>6125.82599316164</v>
      </c>
      <c r="AH160" s="16">
        <f ca="1" t="shared" si="964"/>
        <v>7441.71933672181</v>
      </c>
      <c r="AI160" s="16">
        <f ca="1" t="shared" si="965"/>
        <v>9442.25731604326</v>
      </c>
      <c r="AJ160" s="18">
        <f ca="1" t="shared" si="966"/>
        <v>49594.2439384596</v>
      </c>
      <c r="AK160" s="18">
        <f ca="1" t="shared" si="967"/>
        <v>51838.4576481076</v>
      </c>
      <c r="AL160" s="18">
        <f ca="1" t="shared" si="968"/>
        <v>62894.021879561</v>
      </c>
      <c r="AM160" s="18">
        <f ca="1" t="shared" si="969"/>
        <v>76834.9789253285</v>
      </c>
      <c r="AN160" s="18">
        <f ca="1" t="shared" si="970"/>
        <v>80650.5260346504</v>
      </c>
      <c r="AO160" s="18">
        <f ca="1">C160/'Ejercicio 3 - TIR'!$D$7</f>
        <v>13134.9023581276</v>
      </c>
      <c r="AP160" s="18">
        <f ca="1" t="shared" si="971"/>
        <v>36459.341580332</v>
      </c>
      <c r="AQ160" s="18">
        <f ca="1" t="shared" si="972"/>
        <v>38703.5552899801</v>
      </c>
      <c r="AR160" s="18">
        <f ca="1" t="shared" si="973"/>
        <v>49759.1195214334</v>
      </c>
      <c r="AS160" s="18">
        <f ca="1" t="shared" si="974"/>
        <v>63700.0765672009</v>
      </c>
      <c r="AT160" s="18">
        <f ca="1" t="shared" si="975"/>
        <v>67515.6236765228</v>
      </c>
      <c r="AU160" s="18">
        <f ca="1">AP160*'Ejercicio 3 - TIR'!$D$5</f>
        <v>18229.670790166</v>
      </c>
      <c r="AV160" s="18">
        <f ca="1">AQ160*'Ejercicio 3 - TIR'!$D$5</f>
        <v>19351.77764499</v>
      </c>
      <c r="AW160" s="18">
        <f ca="1">AR160*'Ejercicio 3 - TIR'!$D$5</f>
        <v>24879.5597607167</v>
      </c>
      <c r="AX160" s="18">
        <f ca="1">AS160*'Ejercicio 3 - TIR'!$D$5</f>
        <v>31850.0382836004</v>
      </c>
      <c r="AY160" s="18">
        <f ca="1">AT160*'Ejercicio 3 - TIR'!$D$5</f>
        <v>33757.8118382614</v>
      </c>
      <c r="AZ160" s="18">
        <f ca="1" t="shared" ref="AZ160:BD160" si="1194">AJ160-AU160-AE160</f>
        <v>26810.1283229991</v>
      </c>
      <c r="BA160" s="18">
        <f ca="1" t="shared" si="1194"/>
        <v>27325.1635035393</v>
      </c>
      <c r="BB160" s="18">
        <f ca="1" t="shared" si="1194"/>
        <v>31888.6361256826</v>
      </c>
      <c r="BC160" s="18">
        <f ca="1" t="shared" si="1194"/>
        <v>37543.2213050062</v>
      </c>
      <c r="BD160" s="18">
        <f ca="1" t="shared" si="1194"/>
        <v>37450.4568803457</v>
      </c>
      <c r="BE160" s="18">
        <f ca="1" t="shared" ref="BE160:BI160" si="1195">AZ160/Z160</f>
        <v>23332.2443907831</v>
      </c>
      <c r="BF160" s="18">
        <f ca="1" t="shared" si="1195"/>
        <v>20983.5284751927</v>
      </c>
      <c r="BG160" s="18">
        <f ca="1" t="shared" si="1195"/>
        <v>20633.0940527947</v>
      </c>
      <c r="BH160" s="18">
        <f ca="1" t="shared" si="1195"/>
        <v>19996.3769996356</v>
      </c>
      <c r="BI160" s="18">
        <f ca="1" t="shared" si="1195"/>
        <v>15720.7896999014</v>
      </c>
      <c r="BJ160" s="18">
        <f ca="1" t="shared" si="978"/>
        <v>72787.9754574212</v>
      </c>
      <c r="BK160" s="18">
        <f ca="1" t="shared" si="979"/>
        <v>31290.2916317043</v>
      </c>
      <c r="BL160" s="18">
        <f ca="1" t="shared" si="980"/>
        <v>104078.267089126</v>
      </c>
      <c r="BM160" s="18">
        <f ca="1">BK160*'Ejercicio 3 - TIR'!$D$5</f>
        <v>15645.1458158521</v>
      </c>
      <c r="BN160" s="18">
        <f ca="1" t="shared" si="981"/>
        <v>88433.1212732734</v>
      </c>
      <c r="BO160" s="18">
        <f ca="1" t="shared" si="982"/>
        <v>37122.0705393481</v>
      </c>
      <c r="BP160" s="18">
        <f ca="1" t="shared" si="983"/>
        <v>-96229.1311509222</v>
      </c>
      <c r="BQ160" s="18">
        <f ca="1" t="shared" ref="BQ160:BT160" si="1196">BE160</f>
        <v>23332.2443907831</v>
      </c>
      <c r="BR160" s="18">
        <f ca="1" t="shared" si="1196"/>
        <v>20983.5284751927</v>
      </c>
      <c r="BS160" s="18">
        <f ca="1" t="shared" si="1196"/>
        <v>20633.0940527947</v>
      </c>
      <c r="BT160" s="18">
        <f ca="1" t="shared" si="1196"/>
        <v>19996.3769996356</v>
      </c>
      <c r="BU160" s="18">
        <f ca="1" t="shared" si="985"/>
        <v>52842.8602392495</v>
      </c>
      <c r="BV160" s="20">
        <f ca="1" t="shared" si="986"/>
        <v>11.5219870493706</v>
      </c>
    </row>
    <row r="161" ht="15" customHeight="1" spans="1:74">
      <c r="A161" s="16">
        <v>160</v>
      </c>
      <c r="B161" s="17">
        <f ca="1" t="shared" ref="B161:F161" si="1197">RAND()</f>
        <v>0.134687833414999</v>
      </c>
      <c r="C161" s="18">
        <f ca="1">IF(B161&lt;=('Ejercicio 3 - TIR'!$D$13-'Ejercicio 3 - TIR'!$C$13)/('Ejercicio 3 - TIR'!$E$13-'Ejercicio 3 - TIR'!$C$13),'Ejercicio 3 - TIR'!$C$13+SQRT(('Ejercicio 3 - TIR'!$E$13-'Ejercicio 3 - TIR'!$C$13)*('Ejercicio 3 - TIR'!$D$13-'Ejercicio 3 - TIR'!$C$13)*B161),'Ejercicio 3 - TIR'!$E$13-SQRT(('Ejercicio 3 - TIR'!$E$13-'Ejercicio 3 - TIR'!$C$13)*('Ejercicio 3 - TIR'!$E$13-'Ejercicio 3 - TIR'!$D$13)*(1-B161)))</f>
        <v>67339.9682128739</v>
      </c>
      <c r="D161" s="17">
        <f ca="1" t="shared" si="1197"/>
        <v>0.0429594325333325</v>
      </c>
      <c r="E161" s="18">
        <f ca="1">IF(D161&lt;=('Ejercicio 3 - TIR'!$D$14-'Ejercicio 3 - TIR'!$C$14)/('Ejercicio 3 - TIR'!$E$14-'Ejercicio 3 - TIR'!$C$14),'Ejercicio 3 - TIR'!$C$14+SQRT(('Ejercicio 3 - TIR'!$E$14-'Ejercicio 3 - TIR'!$C$14)*('Ejercicio 3 - TIR'!$D$14-'Ejercicio 3 - TIR'!$C$14)*D161),'Ejercicio 3 - TIR'!$E$14-SQRT(('Ejercicio 3 - TIR'!$E$14-'Ejercicio 3 - TIR'!$C$14)*('Ejercicio 3 - TIR'!$E$14-'Ejercicio 3 - TIR'!$D$14)*(1-D161)))</f>
        <v>26794.9811809598</v>
      </c>
      <c r="F161" s="17">
        <f ca="1" t="shared" si="1197"/>
        <v>0.0736279693849593</v>
      </c>
      <c r="G161" s="18">
        <f ca="1">IF(F161&lt;=('Ejercicio 3 - TIR'!$D$18-'Ejercicio 3 - TIR'!$C$18)/('Ejercicio 3 - TIR'!$E$18-'Ejercicio 3 - TIR'!$C$18),'Ejercicio 3 - TIR'!$C$18+SQRT(('Ejercicio 3 - TIR'!$E$18-'Ejercicio 3 - TIR'!$C$18)*('Ejercicio 3 - TIR'!$D$18-'Ejercicio 3 - TIR'!$C$18)*F161),'Ejercicio 3 - TIR'!$E$18-SQRT(('Ejercicio 3 - TIR'!$E$18-'Ejercicio 3 - TIR'!$C$18)*('Ejercicio 3 - TIR'!$E$18-'Ejercicio 3 - TIR'!$D$18)*(1-F161)))</f>
        <v>33323.2808198742</v>
      </c>
      <c r="H161" s="17">
        <f ca="1" t="shared" ref="H161:L161" si="1198">RAND()</f>
        <v>0.246477081193993</v>
      </c>
      <c r="I161" s="18">
        <f ca="1">IF(H161&lt;=('Ejercicio 3 - TIR'!$D$18-'Ejercicio 3 - TIR'!$C$18)/('Ejercicio 3 - TIR'!$E$18-'Ejercicio 3 - TIR'!$C$18),'Ejercicio 3 - TIR'!$C$18+SQRT(('Ejercicio 3 - TIR'!$E$18-'Ejercicio 3 - TIR'!$C$18)*('Ejercicio 3 - TIR'!$D$18-'Ejercicio 3 - TIR'!$C$18)*H161),'Ejercicio 3 - TIR'!$E$18-SQRT(('Ejercicio 3 - TIR'!$E$18-'Ejercicio 3 - TIR'!$C$18)*('Ejercicio 3 - TIR'!$E$18-'Ejercicio 3 - TIR'!$D$18)*(1-H161)))</f>
        <v>36080.4245064879</v>
      </c>
      <c r="J161" s="17">
        <f ca="1" t="shared" si="1198"/>
        <v>0.201510986020926</v>
      </c>
      <c r="K161" s="18">
        <f ca="1">IF(J161&lt;=('Ejercicio 3 - TIR'!$D$18-'Ejercicio 3 - TIR'!$C$18)/('Ejercicio 3 - TIR'!$E$18-'Ejercicio 3 - TIR'!$C$18),'Ejercicio 3 - TIR'!$C$18+SQRT(('Ejercicio 3 - TIR'!$E$18-'Ejercicio 3 - TIR'!$C$18)*('Ejercicio 3 - TIR'!$D$18-'Ejercicio 3 - TIR'!$C$18)*J161),'Ejercicio 3 - TIR'!$E$18-SQRT(('Ejercicio 3 - TIR'!$E$18-'Ejercicio 3 - TIR'!$C$18)*('Ejercicio 3 - TIR'!$E$18-'Ejercicio 3 - TIR'!$D$18)*(1-J161)))</f>
        <v>35497.876672238</v>
      </c>
      <c r="L161" s="17">
        <f ca="1" t="shared" si="1198"/>
        <v>0.911457559058106</v>
      </c>
      <c r="M161" s="18">
        <f ca="1">IF(L161&lt;=('Ejercicio 3 - TIR'!$D$18-'Ejercicio 3 - TIR'!$C$18)/('Ejercicio 3 - TIR'!$E$18-'Ejercicio 3 - TIR'!$C$18),'Ejercicio 3 - TIR'!$C$18+SQRT(('Ejercicio 3 - TIR'!$E$18-'Ejercicio 3 - TIR'!$C$18)*('Ejercicio 3 - TIR'!$D$18-'Ejercicio 3 - TIR'!$C$18)*L161),'Ejercicio 3 - TIR'!$E$18-SQRT(('Ejercicio 3 - TIR'!$E$18-'Ejercicio 3 - TIR'!$C$18)*('Ejercicio 3 - TIR'!$E$18-'Ejercicio 3 - TIR'!$D$18)*(1-L161)))</f>
        <v>42423.047716654</v>
      </c>
      <c r="N161" s="17">
        <f ca="1" t="shared" ref="N161:R161" si="1199">RAND()</f>
        <v>0.616725398089103</v>
      </c>
      <c r="O161" s="18">
        <f ca="1">IF(N161&lt;=('Ejercicio 3 - TIR'!$D$18-'Ejercicio 3 - TIR'!$C$18)/('Ejercicio 3 - TIR'!$E$18-'Ejercicio 3 - TIR'!$C$18),'Ejercicio 3 - TIR'!$C$18+SQRT(('Ejercicio 3 - TIR'!$E$18-'Ejercicio 3 - TIR'!$C$18)*('Ejercicio 3 - TIR'!$D$18-'Ejercicio 3 - TIR'!$C$18)*N161),'Ejercicio 3 - TIR'!$E$18-SQRT(('Ejercicio 3 - TIR'!$E$18-'Ejercicio 3 - TIR'!$C$18)*('Ejercicio 3 - TIR'!$E$18-'Ejercicio 3 - TIR'!$D$18)*(1-N161)))</f>
        <v>39618.1500151207</v>
      </c>
      <c r="P161" s="17">
        <f ca="1" t="shared" si="1199"/>
        <v>0.44761732711597</v>
      </c>
      <c r="Q161" s="19">
        <f ca="1">IF(P161&lt;=('Ejercicio 3 - TIR'!$D$22-'Ejercicio 3 - TIR'!$C$22)/('Ejercicio 3 - TIR'!$E$22-'Ejercicio 3 - TIR'!$C$22),'Ejercicio 3 - TIR'!$C$22+SQRT(('Ejercicio 3 - TIR'!$E$22-'Ejercicio 3 - TIR'!$C$22)*('Ejercicio 3 - TIR'!$D$22-'Ejercicio 3 - TIR'!$C$22)*P161),'Ejercicio 3 - TIR'!$E$22-SQRT(('Ejercicio 3 - TIR'!$E$22-'Ejercicio 3 - TIR'!$C$22)*('Ejercicio 3 - TIR'!$E$22-'Ejercicio 3 - TIR'!$D$22)*(1-P161)))</f>
        <v>0.148385052207258</v>
      </c>
      <c r="R161" s="17">
        <f ca="1" t="shared" si="1199"/>
        <v>0.611702275050046</v>
      </c>
      <c r="S161" s="19">
        <f ca="1">IF(R161&lt;=('Ejercicio 3 - TIR'!$D$23-'Ejercicio 3 - TIR'!$C$23)/('Ejercicio 3 - TIR'!$E$23-'Ejercicio 3 - TIR'!$C$23),'Ejercicio 3 - TIR'!$C$23+SQRT(('Ejercicio 3 - TIR'!$E$23-'Ejercicio 3 - TIR'!$C$23)*('Ejercicio 3 - TIR'!$D$23-'Ejercicio 3 - TIR'!$C$23)*R161),'Ejercicio 3 - TIR'!$E$23-SQRT(('Ejercicio 3 - TIR'!$E$23-'Ejercicio 3 - TIR'!$C$23)*('Ejercicio 3 - TIR'!$E$23-'Ejercicio 3 - TIR'!$D$23)*(1-R161)))</f>
        <v>0.153562604044462</v>
      </c>
      <c r="T161" s="17">
        <f ca="1" t="shared" ref="T161:X161" si="1200">RAND()</f>
        <v>0.908058484607027</v>
      </c>
      <c r="U161" s="19">
        <f ca="1">IF(T161&lt;=('Ejercicio 3 - TIR'!$D$24-'Ejercicio 3 - TIR'!$C$24)/('Ejercicio 3 - TIR'!$E$24-'Ejercicio 3 - TIR'!$C$24),'Ejercicio 3 - TIR'!$C$24+SQRT(('Ejercicio 3 - TIR'!$E$24-'Ejercicio 3 - TIR'!$C$24)*('Ejercicio 3 - TIR'!$D$24-'Ejercicio 3 - TIR'!$C$24)*T161),'Ejercicio 3 - TIR'!$E$24-SQRT(('Ejercicio 3 - TIR'!$E$24-'Ejercicio 3 - TIR'!$C$24)*('Ejercicio 3 - TIR'!$E$24-'Ejercicio 3 - TIR'!$D$24)*(1-T161)))</f>
        <v>0.203955180178627</v>
      </c>
      <c r="V161" s="17">
        <f ca="1" t="shared" si="1200"/>
        <v>0.771109804765769</v>
      </c>
      <c r="W161" s="19">
        <f ca="1">IF(V161&lt;=('Ejercicio 3 - TIR'!$D$25-'Ejercicio 3 - TIR'!$C$25)/('Ejercicio 3 - TIR'!$E$25-'Ejercicio 3 - TIR'!$C$25),'Ejercicio 3 - TIR'!$C$25+SQRT(('Ejercicio 3 - TIR'!$E$25-'Ejercicio 3 - TIR'!$C$25)*('Ejercicio 3 - TIR'!$D$25-'Ejercicio 3 - TIR'!$C$25)*V161),'Ejercicio 3 - TIR'!$E$25-SQRT(('Ejercicio 3 - TIR'!$E$25-'Ejercicio 3 - TIR'!$C$25)*('Ejercicio 3 - TIR'!$E$25-'Ejercicio 3 - TIR'!$D$25)*(1-V161)))</f>
        <v>0.221696012943053</v>
      </c>
      <c r="X161" s="17">
        <f ca="1" t="shared" si="1200"/>
        <v>0.979257917119146</v>
      </c>
      <c r="Y161" s="19">
        <f ca="1">IF(X161&lt;=('Ejercicio 3 - TIR'!$D$26-'Ejercicio 3 - TIR'!$C$26)/('Ejercicio 3 - TIR'!$E$26-'Ejercicio 3 - TIR'!$C$26),'Ejercicio 3 - TIR'!$C$26+SQRT(('Ejercicio 3 - TIR'!$E$26-'Ejercicio 3 - TIR'!$C$26)*('Ejercicio 3 - TIR'!$D$26-'Ejercicio 3 - TIR'!$C$26)*X161),'Ejercicio 3 - TIR'!$E$26-SQRT(('Ejercicio 3 - TIR'!$E$26-'Ejercicio 3 - TIR'!$C$26)*('Ejercicio 3 - TIR'!$E$26-'Ejercicio 3 - TIR'!$D$26)*(1-X161)))</f>
        <v>0.269416652346416</v>
      </c>
      <c r="Z161" s="17">
        <f ca="1" t="shared" si="956"/>
        <v>1.14838505220726</v>
      </c>
      <c r="AA161" s="17">
        <f ca="1" t="shared" si="957"/>
        <v>1.32473405126994</v>
      </c>
      <c r="AB161" s="17">
        <f ca="1" t="shared" si="958"/>
        <v>1.59492042338546</v>
      </c>
      <c r="AC161" s="17">
        <f ca="1" t="shared" si="959"/>
        <v>1.94850792221147</v>
      </c>
      <c r="AD161" s="17">
        <f ca="1" t="shared" si="960"/>
        <v>2.47346840368415</v>
      </c>
      <c r="AE161" s="16">
        <f ca="1" t="shared" si="961"/>
        <v>3975.97468142921</v>
      </c>
      <c r="AF161" s="16">
        <f ca="1" t="shared" si="962"/>
        <v>4586.53570712433</v>
      </c>
      <c r="AG161" s="16">
        <f ca="1" t="shared" si="963"/>
        <v>5521.98342366658</v>
      </c>
      <c r="AH161" s="16">
        <f ca="1" t="shared" si="964"/>
        <v>6746.18513223109</v>
      </c>
      <c r="AI161" s="16">
        <f ca="1" t="shared" si="965"/>
        <v>8563.71974666596</v>
      </c>
      <c r="AJ161" s="18">
        <f ca="1" t="shared" si="966"/>
        <v>38267.9575840484</v>
      </c>
      <c r="AK161" s="18">
        <f ca="1" t="shared" si="967"/>
        <v>47796.966928019</v>
      </c>
      <c r="AL161" s="18">
        <f ca="1" t="shared" si="968"/>
        <v>56616.2884913708</v>
      </c>
      <c r="AM161" s="18">
        <f ca="1" t="shared" si="969"/>
        <v>82661.6445602554</v>
      </c>
      <c r="AN161" s="18">
        <f ca="1" t="shared" si="970"/>
        <v>97994.2422748197</v>
      </c>
      <c r="AO161" s="18">
        <f ca="1">C161/'Ejercicio 3 - TIR'!$D$7</f>
        <v>13467.9936425748</v>
      </c>
      <c r="AP161" s="18">
        <f ca="1" t="shared" si="971"/>
        <v>24799.9639414736</v>
      </c>
      <c r="AQ161" s="18">
        <f ca="1" t="shared" si="972"/>
        <v>34328.9732854442</v>
      </c>
      <c r="AR161" s="18">
        <f ca="1" t="shared" si="973"/>
        <v>43148.294848796</v>
      </c>
      <c r="AS161" s="18">
        <f ca="1" t="shared" si="974"/>
        <v>69193.6509176806</v>
      </c>
      <c r="AT161" s="18">
        <f ca="1" t="shared" si="975"/>
        <v>84526.2486322449</v>
      </c>
      <c r="AU161" s="18">
        <f ca="1">AP161*'Ejercicio 3 - TIR'!$D$5</f>
        <v>12399.9819707368</v>
      </c>
      <c r="AV161" s="18">
        <f ca="1">AQ161*'Ejercicio 3 - TIR'!$D$5</f>
        <v>17164.4866427221</v>
      </c>
      <c r="AW161" s="18">
        <f ca="1">AR161*'Ejercicio 3 - TIR'!$D$5</f>
        <v>21574.147424398</v>
      </c>
      <c r="AX161" s="18">
        <f ca="1">AS161*'Ejercicio 3 - TIR'!$D$5</f>
        <v>34596.8254588403</v>
      </c>
      <c r="AY161" s="18">
        <f ca="1">AT161*'Ejercicio 3 - TIR'!$D$5</f>
        <v>42263.1243161224</v>
      </c>
      <c r="AZ161" s="18">
        <f ca="1" t="shared" ref="AZ161:BD161" si="1201">AJ161-AU161-AE161</f>
        <v>21892.0009318824</v>
      </c>
      <c r="BA161" s="18">
        <f ca="1" t="shared" si="1201"/>
        <v>26045.9445781725</v>
      </c>
      <c r="BB161" s="18">
        <f ca="1" t="shared" si="1201"/>
        <v>29520.1576433062</v>
      </c>
      <c r="BC161" s="18">
        <f ca="1" t="shared" si="1201"/>
        <v>41318.633969184</v>
      </c>
      <c r="BD161" s="18">
        <f ca="1" t="shared" si="1201"/>
        <v>47167.3982120313</v>
      </c>
      <c r="BE161" s="18">
        <f ca="1" t="shared" ref="BE161:BI161" si="1202">AZ161/Z161</f>
        <v>19063.293178368</v>
      </c>
      <c r="BF161" s="18">
        <f ca="1" t="shared" si="1202"/>
        <v>19661.2629932808</v>
      </c>
      <c r="BG161" s="18">
        <f ca="1" t="shared" si="1202"/>
        <v>18508.8592574701</v>
      </c>
      <c r="BH161" s="18">
        <f ca="1" t="shared" si="1202"/>
        <v>21205.2686561773</v>
      </c>
      <c r="BI161" s="18">
        <f ca="1" t="shared" si="1202"/>
        <v>19069.3352467236</v>
      </c>
      <c r="BJ161" s="18">
        <f ca="1" t="shared" si="978"/>
        <v>66276.5393284155</v>
      </c>
      <c r="BK161" s="18">
        <f ca="1" t="shared" si="979"/>
        <v>33312.6567359277</v>
      </c>
      <c r="BL161" s="18">
        <f ca="1" t="shared" si="980"/>
        <v>99589.1960643433</v>
      </c>
      <c r="BM161" s="18">
        <f ca="1">BK161*'Ejercicio 3 - TIR'!$D$5</f>
        <v>16656.3283679639</v>
      </c>
      <c r="BN161" s="18">
        <f ca="1" t="shared" si="981"/>
        <v>82932.8676963794</v>
      </c>
      <c r="BO161" s="18">
        <f ca="1" t="shared" si="982"/>
        <v>33528.9780022472</v>
      </c>
      <c r="BP161" s="18">
        <f ca="1" t="shared" si="983"/>
        <v>-94134.9493938338</v>
      </c>
      <c r="BQ161" s="18">
        <f ca="1" t="shared" ref="BQ161:BT161" si="1203">BE161</f>
        <v>19063.293178368</v>
      </c>
      <c r="BR161" s="18">
        <f ca="1" t="shared" si="1203"/>
        <v>19661.2629932808</v>
      </c>
      <c r="BS161" s="18">
        <f ca="1" t="shared" si="1203"/>
        <v>18508.8592574701</v>
      </c>
      <c r="BT161" s="18">
        <f ca="1" t="shared" si="1203"/>
        <v>21205.2686561773</v>
      </c>
      <c r="BU161" s="18">
        <f ca="1" t="shared" si="985"/>
        <v>52598.3132489708</v>
      </c>
      <c r="BV161" s="20">
        <f ca="1" t="shared" si="986"/>
        <v>10.174131845862</v>
      </c>
    </row>
    <row r="162" ht="15" customHeight="1" spans="1:74">
      <c r="A162" s="16">
        <v>161</v>
      </c>
      <c r="B162" s="17">
        <f ca="1" t="shared" ref="B162:F162" si="1204">RAND()</f>
        <v>0.709062975580435</v>
      </c>
      <c r="C162" s="18">
        <f ca="1">IF(B162&lt;=('Ejercicio 3 - TIR'!$D$13-'Ejercicio 3 - TIR'!$C$13)/('Ejercicio 3 - TIR'!$E$13-'Ejercicio 3 - TIR'!$C$13),'Ejercicio 3 - TIR'!$C$13+SQRT(('Ejercicio 3 - TIR'!$E$13-'Ejercicio 3 - TIR'!$C$13)*('Ejercicio 3 - TIR'!$D$13-'Ejercicio 3 - TIR'!$C$13)*B162),'Ejercicio 3 - TIR'!$E$13-SQRT(('Ejercicio 3 - TIR'!$E$13-'Ejercicio 3 - TIR'!$C$13)*('Ejercicio 3 - TIR'!$E$13-'Ejercicio 3 - TIR'!$D$13)*(1-B162)))</f>
        <v>81315.128330559</v>
      </c>
      <c r="D162" s="17">
        <f ca="1" t="shared" si="1204"/>
        <v>0.246466197516148</v>
      </c>
      <c r="E162" s="18">
        <f ca="1">IF(D162&lt;=('Ejercicio 3 - TIR'!$D$14-'Ejercicio 3 - TIR'!$C$14)/('Ejercicio 3 - TIR'!$E$14-'Ejercicio 3 - TIR'!$C$14),'Ejercicio 3 - TIR'!$C$14+SQRT(('Ejercicio 3 - TIR'!$E$14-'Ejercicio 3 - TIR'!$C$14)*('Ejercicio 3 - TIR'!$D$14-'Ejercicio 3 - TIR'!$C$14)*D162),'Ejercicio 3 - TIR'!$E$14-SQRT(('Ejercicio 3 - TIR'!$E$14-'Ejercicio 3 - TIR'!$C$14)*('Ejercicio 3 - TIR'!$E$14-'Ejercicio 3 - TIR'!$D$14)*(1-D162)))</f>
        <v>29299.4144733569</v>
      </c>
      <c r="F162" s="17">
        <f ca="1" t="shared" si="1204"/>
        <v>0.140555692141558</v>
      </c>
      <c r="G162" s="18">
        <f ca="1">IF(F162&lt;=('Ejercicio 3 - TIR'!$D$18-'Ejercicio 3 - TIR'!$C$18)/('Ejercicio 3 - TIR'!$E$18-'Ejercicio 3 - TIR'!$C$18),'Ejercicio 3 - TIR'!$C$18+SQRT(('Ejercicio 3 - TIR'!$E$18-'Ejercicio 3 - TIR'!$C$18)*('Ejercicio 3 - TIR'!$D$18-'Ejercicio 3 - TIR'!$C$18)*F162),'Ejercicio 3 - TIR'!$E$18-SQRT(('Ejercicio 3 - TIR'!$E$18-'Ejercicio 3 - TIR'!$C$18)*('Ejercicio 3 - TIR'!$E$18-'Ejercicio 3 - TIR'!$D$18)*(1-F162)))</f>
        <v>34591.6613356424</v>
      </c>
      <c r="H162" s="17">
        <f ca="1" t="shared" ref="H162:L162" si="1205">RAND()</f>
        <v>0.422963109680697</v>
      </c>
      <c r="I162" s="18">
        <f ca="1">IF(H162&lt;=('Ejercicio 3 - TIR'!$D$18-'Ejercicio 3 - TIR'!$C$18)/('Ejercicio 3 - TIR'!$E$18-'Ejercicio 3 - TIR'!$C$18),'Ejercicio 3 - TIR'!$C$18+SQRT(('Ejercicio 3 - TIR'!$E$18-'Ejercicio 3 - TIR'!$C$18)*('Ejercicio 3 - TIR'!$D$18-'Ejercicio 3 - TIR'!$C$18)*H162),'Ejercicio 3 - TIR'!$E$18-SQRT(('Ejercicio 3 - TIR'!$E$18-'Ejercicio 3 - TIR'!$C$18)*('Ejercicio 3 - TIR'!$E$18-'Ejercicio 3 - TIR'!$D$18)*(1-H162)))</f>
        <v>37965.2034783868</v>
      </c>
      <c r="J162" s="17">
        <f ca="1" t="shared" si="1205"/>
        <v>0.941075088885698</v>
      </c>
      <c r="K162" s="18">
        <f ca="1">IF(J162&lt;=('Ejercicio 3 - TIR'!$D$18-'Ejercicio 3 - TIR'!$C$18)/('Ejercicio 3 - TIR'!$E$18-'Ejercicio 3 - TIR'!$C$18),'Ejercicio 3 - TIR'!$C$18+SQRT(('Ejercicio 3 - TIR'!$E$18-'Ejercicio 3 - TIR'!$C$18)*('Ejercicio 3 - TIR'!$D$18-'Ejercicio 3 - TIR'!$C$18)*J162),'Ejercicio 3 - TIR'!$E$18-SQRT(('Ejercicio 3 - TIR'!$E$18-'Ejercicio 3 - TIR'!$C$18)*('Ejercicio 3 - TIR'!$E$18-'Ejercicio 3 - TIR'!$D$18)*(1-J162)))</f>
        <v>42897.7706277448</v>
      </c>
      <c r="L162" s="17">
        <f ca="1" t="shared" si="1205"/>
        <v>0.657695246902109</v>
      </c>
      <c r="M162" s="18">
        <f ca="1">IF(L162&lt;=('Ejercicio 3 - TIR'!$D$18-'Ejercicio 3 - TIR'!$C$18)/('Ejercicio 3 - TIR'!$E$18-'Ejercicio 3 - TIR'!$C$18),'Ejercicio 3 - TIR'!$C$18+SQRT(('Ejercicio 3 - TIR'!$E$18-'Ejercicio 3 - TIR'!$C$18)*('Ejercicio 3 - TIR'!$D$18-'Ejercicio 3 - TIR'!$C$18)*L162),'Ejercicio 3 - TIR'!$E$18-SQRT(('Ejercicio 3 - TIR'!$E$18-'Ejercicio 3 - TIR'!$C$18)*('Ejercicio 3 - TIR'!$E$18-'Ejercicio 3 - TIR'!$D$18)*(1-L162)))</f>
        <v>39932.4864477791</v>
      </c>
      <c r="N162" s="17">
        <f ca="1" t="shared" ref="N162:R162" si="1206">RAND()</f>
        <v>0.463636710733629</v>
      </c>
      <c r="O162" s="18">
        <f ca="1">IF(N162&lt;=('Ejercicio 3 - TIR'!$D$18-'Ejercicio 3 - TIR'!$C$18)/('Ejercicio 3 - TIR'!$E$18-'Ejercicio 3 - TIR'!$C$18),'Ejercicio 3 - TIR'!$C$18+SQRT(('Ejercicio 3 - TIR'!$E$18-'Ejercicio 3 - TIR'!$C$18)*('Ejercicio 3 - TIR'!$D$18-'Ejercicio 3 - TIR'!$C$18)*N162),'Ejercicio 3 - TIR'!$E$18-SQRT(('Ejercicio 3 - TIR'!$E$18-'Ejercicio 3 - TIR'!$C$18)*('Ejercicio 3 - TIR'!$E$18-'Ejercicio 3 - TIR'!$D$18)*(1-N162)))</f>
        <v>38339.3948587439</v>
      </c>
      <c r="P162" s="17">
        <f ca="1" t="shared" si="1206"/>
        <v>0.337035402829201</v>
      </c>
      <c r="Q162" s="19">
        <f ca="1">IF(P162&lt;=('Ejercicio 3 - TIR'!$D$22-'Ejercicio 3 - TIR'!$C$22)/('Ejercicio 3 - TIR'!$E$22-'Ejercicio 3 - TIR'!$C$22),'Ejercicio 3 - TIR'!$C$22+SQRT(('Ejercicio 3 - TIR'!$E$22-'Ejercicio 3 - TIR'!$C$22)*('Ejercicio 3 - TIR'!$D$22-'Ejercicio 3 - TIR'!$C$22)*P162),'Ejercicio 3 - TIR'!$E$22-SQRT(('Ejercicio 3 - TIR'!$E$22-'Ejercicio 3 - TIR'!$C$22)*('Ejercicio 3 - TIR'!$E$22-'Ejercicio 3 - TIR'!$D$22)*(1-P162)))</f>
        <v>0.144630544555339</v>
      </c>
      <c r="R162" s="17">
        <f ca="1" t="shared" si="1206"/>
        <v>0.839958190501339</v>
      </c>
      <c r="S162" s="19">
        <f ca="1">IF(R162&lt;=('Ejercicio 3 - TIR'!$D$23-'Ejercicio 3 - TIR'!$C$23)/('Ejercicio 3 - TIR'!$E$23-'Ejercicio 3 - TIR'!$C$23),'Ejercicio 3 - TIR'!$C$23+SQRT(('Ejercicio 3 - TIR'!$E$23-'Ejercicio 3 - TIR'!$C$23)*('Ejercicio 3 - TIR'!$D$23-'Ejercicio 3 - TIR'!$C$23)*R162),'Ejercicio 3 - TIR'!$E$23-SQRT(('Ejercicio 3 - TIR'!$E$23-'Ejercicio 3 - TIR'!$C$23)*('Ejercicio 3 - TIR'!$E$23-'Ejercicio 3 - TIR'!$D$23)*(1-R162)))</f>
        <v>0.163027220112852</v>
      </c>
      <c r="T162" s="17">
        <f ca="1" t="shared" ref="T162:X162" si="1207">RAND()</f>
        <v>0.484660818905939</v>
      </c>
      <c r="U162" s="19">
        <f ca="1">IF(T162&lt;=('Ejercicio 3 - TIR'!$D$24-'Ejercicio 3 - TIR'!$C$24)/('Ejercicio 3 - TIR'!$E$24-'Ejercicio 3 - TIR'!$C$24),'Ejercicio 3 - TIR'!$C$24+SQRT(('Ejercicio 3 - TIR'!$E$24-'Ejercicio 3 - TIR'!$C$24)*('Ejercicio 3 - TIR'!$D$24-'Ejercicio 3 - TIR'!$C$24)*T162),'Ejercicio 3 - TIR'!$E$24-SQRT(('Ejercicio 3 - TIR'!$E$24-'Ejercicio 3 - TIR'!$C$24)*('Ejercicio 3 - TIR'!$E$24-'Ejercicio 3 - TIR'!$D$24)*(1-T162)))</f>
        <v>0.182013822157746</v>
      </c>
      <c r="V162" s="17">
        <f ca="1" t="shared" si="1207"/>
        <v>0.801544847730405</v>
      </c>
      <c r="W162" s="19">
        <f ca="1">IF(V162&lt;=('Ejercicio 3 - TIR'!$D$25-'Ejercicio 3 - TIR'!$C$25)/('Ejercicio 3 - TIR'!$E$25-'Ejercicio 3 - TIR'!$C$25),'Ejercicio 3 - TIR'!$C$25+SQRT(('Ejercicio 3 - TIR'!$E$25-'Ejercicio 3 - TIR'!$C$25)*('Ejercicio 3 - TIR'!$D$25-'Ejercicio 3 - TIR'!$C$25)*V162),'Ejercicio 3 - TIR'!$E$25-SQRT(('Ejercicio 3 - TIR'!$E$25-'Ejercicio 3 - TIR'!$C$25)*('Ejercicio 3 - TIR'!$E$25-'Ejercicio 3 - TIR'!$D$25)*(1-V162)))</f>
        <v>0.223644867047507</v>
      </c>
      <c r="X162" s="17">
        <f ca="1" t="shared" si="1207"/>
        <v>0.503096538750073</v>
      </c>
      <c r="Y162" s="19">
        <f ca="1">IF(X162&lt;=('Ejercicio 3 - TIR'!$D$26-'Ejercicio 3 - TIR'!$C$26)/('Ejercicio 3 - TIR'!$E$26-'Ejercicio 3 - TIR'!$C$26),'Ejercicio 3 - TIR'!$C$26+SQRT(('Ejercicio 3 - TIR'!$E$26-'Ejercicio 3 - TIR'!$C$26)*('Ejercicio 3 - TIR'!$D$26-'Ejercicio 3 - TIR'!$C$26)*X162),'Ejercicio 3 - TIR'!$E$26-SQRT(('Ejercicio 3 - TIR'!$E$26-'Ejercicio 3 - TIR'!$C$26)*('Ejercicio 3 - TIR'!$E$26-'Ejercicio 3 - TIR'!$D$26)*(1-X162)))</f>
        <v>0.228199626538512</v>
      </c>
      <c r="Z162" s="17">
        <f ca="1" t="shared" si="956"/>
        <v>1.14463054455534</v>
      </c>
      <c r="AA162" s="17">
        <f ca="1" t="shared" si="957"/>
        <v>1.33123648029046</v>
      </c>
      <c r="AB162" s="17">
        <f ca="1" t="shared" si="958"/>
        <v>1.57353992026395</v>
      </c>
      <c r="AC162" s="17">
        <f ca="1" t="shared" si="959"/>
        <v>1.92545404652532</v>
      </c>
      <c r="AD162" s="17">
        <f ca="1" t="shared" si="960"/>
        <v>2.36484194085947</v>
      </c>
      <c r="AE162" s="16">
        <f ca="1" t="shared" si="961"/>
        <v>4237.59027043421</v>
      </c>
      <c r="AF162" s="16">
        <f ca="1" t="shared" si="962"/>
        <v>4928.43283220036</v>
      </c>
      <c r="AG162" s="16">
        <f ca="1" t="shared" si="963"/>
        <v>5825.47572923687</v>
      </c>
      <c r="AH162" s="16">
        <f ca="1" t="shared" si="964"/>
        <v>7128.31347419053</v>
      </c>
      <c r="AI162" s="16">
        <f ca="1" t="shared" si="965"/>
        <v>8754.99194685026</v>
      </c>
      <c r="AJ162" s="18">
        <f ca="1" t="shared" si="966"/>
        <v>39594.6721516903</v>
      </c>
      <c r="AK162" s="18">
        <f ca="1" t="shared" si="967"/>
        <v>50540.6638520786</v>
      </c>
      <c r="AL162" s="18">
        <f ca="1" t="shared" si="968"/>
        <v>67501.3545730826</v>
      </c>
      <c r="AM162" s="18">
        <f ca="1" t="shared" si="969"/>
        <v>76888.1676186939</v>
      </c>
      <c r="AN162" s="18">
        <f ca="1" t="shared" si="970"/>
        <v>90666.6089491294</v>
      </c>
      <c r="AO162" s="18">
        <f ca="1">C162/'Ejercicio 3 - TIR'!$D$7</f>
        <v>16263.0256661118</v>
      </c>
      <c r="AP162" s="18">
        <f ca="1" t="shared" si="971"/>
        <v>23331.6464855785</v>
      </c>
      <c r="AQ162" s="18">
        <f ca="1" t="shared" si="972"/>
        <v>34277.6381859668</v>
      </c>
      <c r="AR162" s="18">
        <f ca="1" t="shared" si="973"/>
        <v>51238.3289069708</v>
      </c>
      <c r="AS162" s="18">
        <f ca="1" t="shared" si="974"/>
        <v>60625.1419525821</v>
      </c>
      <c r="AT162" s="18">
        <f ca="1" t="shared" si="975"/>
        <v>74403.5832830176</v>
      </c>
      <c r="AU162" s="18">
        <f ca="1">AP162*'Ejercicio 3 - TIR'!$D$5</f>
        <v>11665.8232427892</v>
      </c>
      <c r="AV162" s="18">
        <f ca="1">AQ162*'Ejercicio 3 - TIR'!$D$5</f>
        <v>17138.8190929834</v>
      </c>
      <c r="AW162" s="18">
        <f ca="1">AR162*'Ejercicio 3 - TIR'!$D$5</f>
        <v>25619.1644534854</v>
      </c>
      <c r="AX162" s="18">
        <f ca="1">AS162*'Ejercicio 3 - TIR'!$D$5</f>
        <v>30312.570976291</v>
      </c>
      <c r="AY162" s="18">
        <f ca="1">AT162*'Ejercicio 3 - TIR'!$D$5</f>
        <v>37201.7916415088</v>
      </c>
      <c r="AZ162" s="18">
        <f ca="1" t="shared" ref="AZ162:BD162" si="1208">AJ162-AU162-AE162</f>
        <v>23691.2586384668</v>
      </c>
      <c r="BA162" s="18">
        <f ca="1" t="shared" si="1208"/>
        <v>28473.4119268948</v>
      </c>
      <c r="BB162" s="18">
        <f ca="1" t="shared" si="1208"/>
        <v>36056.7143903603</v>
      </c>
      <c r="BC162" s="18">
        <f ca="1" t="shared" si="1208"/>
        <v>39447.2831682123</v>
      </c>
      <c r="BD162" s="18">
        <f ca="1" t="shared" si="1208"/>
        <v>44709.8253607704</v>
      </c>
      <c r="BE162" s="18">
        <f ca="1" t="shared" ref="BE162:BI162" si="1209">AZ162/Z162</f>
        <v>20697.7340864779</v>
      </c>
      <c r="BF162" s="18">
        <f ca="1" t="shared" si="1209"/>
        <v>21388.6956588527</v>
      </c>
      <c r="BG162" s="18">
        <f ca="1" t="shared" si="1209"/>
        <v>22914.3944338648</v>
      </c>
      <c r="BH162" s="18">
        <f ca="1" t="shared" si="1209"/>
        <v>20487.2628559477</v>
      </c>
      <c r="BI162" s="18">
        <f ca="1" t="shared" si="1209"/>
        <v>18906.0522770165</v>
      </c>
      <c r="BJ162" s="18">
        <f ca="1" t="shared" si="978"/>
        <v>69288.4841892194</v>
      </c>
      <c r="BK162" s="18">
        <f ca="1" t="shared" si="979"/>
        <v>38459.4851804952</v>
      </c>
      <c r="BL162" s="18">
        <f ca="1" t="shared" si="980"/>
        <v>107747.969369715</v>
      </c>
      <c r="BM162" s="18">
        <f ca="1">BK162*'Ejercicio 3 - TIR'!$D$5</f>
        <v>19229.7425902476</v>
      </c>
      <c r="BN162" s="18">
        <f ca="1" t="shared" si="981"/>
        <v>88518.2267794669</v>
      </c>
      <c r="BO162" s="18">
        <f ca="1" t="shared" si="982"/>
        <v>37430.9273064128</v>
      </c>
      <c r="BP162" s="18">
        <f ca="1" t="shared" si="983"/>
        <v>-110614.542803916</v>
      </c>
      <c r="BQ162" s="18">
        <f ca="1" t="shared" ref="BQ162:BT162" si="1210">BE162</f>
        <v>20697.7340864779</v>
      </c>
      <c r="BR162" s="18">
        <f ca="1" t="shared" si="1210"/>
        <v>21388.6956588527</v>
      </c>
      <c r="BS162" s="18">
        <f ca="1" t="shared" si="1210"/>
        <v>22914.3944338648</v>
      </c>
      <c r="BT162" s="18">
        <f ca="1" t="shared" si="1210"/>
        <v>20487.2628559477</v>
      </c>
      <c r="BU162" s="18">
        <f ca="1" t="shared" si="985"/>
        <v>56336.9795834294</v>
      </c>
      <c r="BV162" s="20">
        <f ca="1" t="shared" si="986"/>
        <v>7.55118355519255</v>
      </c>
    </row>
    <row r="163" ht="15" customHeight="1" spans="1:74">
      <c r="A163" s="16">
        <v>162</v>
      </c>
      <c r="B163" s="17">
        <f ca="1" t="shared" ref="B163:F163" si="1211">RAND()</f>
        <v>0.435379572705884</v>
      </c>
      <c r="C163" s="18">
        <f ca="1">IF(B163&lt;=('Ejercicio 3 - TIR'!$D$13-'Ejercicio 3 - TIR'!$C$13)/('Ejercicio 3 - TIR'!$E$13-'Ejercicio 3 - TIR'!$C$13),'Ejercicio 3 - TIR'!$C$13+SQRT(('Ejercicio 3 - TIR'!$E$13-'Ejercicio 3 - TIR'!$C$13)*('Ejercicio 3 - TIR'!$D$13-'Ejercicio 3 - TIR'!$C$13)*B163),'Ejercicio 3 - TIR'!$E$13-SQRT(('Ejercicio 3 - TIR'!$E$13-'Ejercicio 3 - TIR'!$C$13)*('Ejercicio 3 - TIR'!$E$13-'Ejercicio 3 - TIR'!$D$13)*(1-B163)))</f>
        <v>73970.3147780666</v>
      </c>
      <c r="D163" s="17">
        <f ca="1" t="shared" si="1211"/>
        <v>0.16777207198825</v>
      </c>
      <c r="E163" s="18">
        <f ca="1">IF(D163&lt;=('Ejercicio 3 - TIR'!$D$14-'Ejercicio 3 - TIR'!$C$14)/('Ejercicio 3 - TIR'!$E$14-'Ejercicio 3 - TIR'!$C$14),'Ejercicio 3 - TIR'!$C$14+SQRT(('Ejercicio 3 - TIR'!$E$14-'Ejercicio 3 - TIR'!$C$14)*('Ejercicio 3 - TIR'!$D$14-'Ejercicio 3 - TIR'!$C$14)*D163),'Ejercicio 3 - TIR'!$E$14-SQRT(('Ejercicio 3 - TIR'!$E$14-'Ejercicio 3 - TIR'!$C$14)*('Ejercicio 3 - TIR'!$E$14-'Ejercicio 3 - TIR'!$D$14)*(1-D163)))</f>
        <v>28547.239123476</v>
      </c>
      <c r="F163" s="17">
        <f ca="1" t="shared" si="1211"/>
        <v>0.323564856395595</v>
      </c>
      <c r="G163" s="18">
        <f ca="1">IF(F163&lt;=('Ejercicio 3 - TIR'!$D$18-'Ejercicio 3 - TIR'!$C$18)/('Ejercicio 3 - TIR'!$E$18-'Ejercicio 3 - TIR'!$C$18),'Ejercicio 3 - TIR'!$C$18+SQRT(('Ejercicio 3 - TIR'!$E$18-'Ejercicio 3 - TIR'!$C$18)*('Ejercicio 3 - TIR'!$D$18-'Ejercicio 3 - TIR'!$C$18)*F163),'Ejercicio 3 - TIR'!$E$18-SQRT(('Ejercicio 3 - TIR'!$E$18-'Ejercicio 3 - TIR'!$C$18)*('Ejercicio 3 - TIR'!$E$18-'Ejercicio 3 - TIR'!$D$18)*(1-F163)))</f>
        <v>36966.687050481</v>
      </c>
      <c r="H163" s="17">
        <f ca="1" t="shared" ref="H163:L163" si="1212">RAND()</f>
        <v>0.925050159555452</v>
      </c>
      <c r="I163" s="18">
        <f ca="1">IF(H163&lt;=('Ejercicio 3 - TIR'!$D$18-'Ejercicio 3 - TIR'!$C$18)/('Ejercicio 3 - TIR'!$E$18-'Ejercicio 3 - TIR'!$C$18),'Ejercicio 3 - TIR'!$C$18+SQRT(('Ejercicio 3 - TIR'!$E$18-'Ejercicio 3 - TIR'!$C$18)*('Ejercicio 3 - TIR'!$D$18-'Ejercicio 3 - TIR'!$C$18)*H163),'Ejercicio 3 - TIR'!$E$18-SQRT(('Ejercicio 3 - TIR'!$E$18-'Ejercicio 3 - TIR'!$C$18)*('Ejercicio 3 - TIR'!$E$18-'Ejercicio 3 - TIR'!$D$18)*(1-H163)))</f>
        <v>42629.0849797302</v>
      </c>
      <c r="J163" s="17">
        <f ca="1" t="shared" si="1212"/>
        <v>0.627322995492502</v>
      </c>
      <c r="K163" s="18">
        <f ca="1">IF(J163&lt;=('Ejercicio 3 - TIR'!$D$18-'Ejercicio 3 - TIR'!$C$18)/('Ejercicio 3 - TIR'!$E$18-'Ejercicio 3 - TIR'!$C$18),'Ejercicio 3 - TIR'!$C$18+SQRT(('Ejercicio 3 - TIR'!$E$18-'Ejercicio 3 - TIR'!$C$18)*('Ejercicio 3 - TIR'!$D$18-'Ejercicio 3 - TIR'!$C$18)*J163),'Ejercicio 3 - TIR'!$E$18-SQRT(('Ejercicio 3 - TIR'!$E$18-'Ejercicio 3 - TIR'!$C$18)*('Ejercicio 3 - TIR'!$E$18-'Ejercicio 3 - TIR'!$D$18)*(1-J163)))</f>
        <v>39700.4355223812</v>
      </c>
      <c r="L163" s="17">
        <f ca="1" t="shared" si="1212"/>
        <v>0.067434816745316</v>
      </c>
      <c r="M163" s="18">
        <f ca="1">IF(L163&lt;=('Ejercicio 3 - TIR'!$D$18-'Ejercicio 3 - TIR'!$C$18)/('Ejercicio 3 - TIR'!$E$18-'Ejercicio 3 - TIR'!$C$18),'Ejercicio 3 - TIR'!$C$18+SQRT(('Ejercicio 3 - TIR'!$E$18-'Ejercicio 3 - TIR'!$C$18)*('Ejercicio 3 - TIR'!$D$18-'Ejercicio 3 - TIR'!$C$18)*L163),'Ejercicio 3 - TIR'!$E$18-SQRT(('Ejercicio 3 - TIR'!$E$18-'Ejercicio 3 - TIR'!$C$18)*('Ejercicio 3 - TIR'!$E$18-'Ejercicio 3 - TIR'!$D$18)*(1-L163)))</f>
        <v>33180.4437602004</v>
      </c>
      <c r="N163" s="17">
        <f ca="1" t="shared" ref="N163:R163" si="1213">RAND()</f>
        <v>0.915812823474331</v>
      </c>
      <c r="O163" s="18">
        <f ca="1">IF(N163&lt;=('Ejercicio 3 - TIR'!$D$18-'Ejercicio 3 - TIR'!$C$18)/('Ejercicio 3 - TIR'!$E$18-'Ejercicio 3 - TIR'!$C$18),'Ejercicio 3 - TIR'!$C$18+SQRT(('Ejercicio 3 - TIR'!$E$18-'Ejercicio 3 - TIR'!$C$18)*('Ejercicio 3 - TIR'!$D$18-'Ejercicio 3 - TIR'!$C$18)*N163),'Ejercicio 3 - TIR'!$E$18-SQRT(('Ejercicio 3 - TIR'!$E$18-'Ejercicio 3 - TIR'!$C$18)*('Ejercicio 3 - TIR'!$E$18-'Ejercicio 3 - TIR'!$D$18)*(1-N163)))</f>
        <v>42487.2249922794</v>
      </c>
      <c r="P163" s="17">
        <f ca="1" t="shared" si="1213"/>
        <v>0.862579632924144</v>
      </c>
      <c r="Q163" s="19">
        <f ca="1">IF(P163&lt;=('Ejercicio 3 - TIR'!$D$22-'Ejercicio 3 - TIR'!$C$22)/('Ejercicio 3 - TIR'!$E$22-'Ejercicio 3 - TIR'!$C$22),'Ejercicio 3 - TIR'!$C$22+SQRT(('Ejercicio 3 - TIR'!$E$22-'Ejercicio 3 - TIR'!$C$22)*('Ejercicio 3 - TIR'!$D$22-'Ejercicio 3 - TIR'!$C$22)*P163),'Ejercicio 3 - TIR'!$E$22-SQRT(('Ejercicio 3 - TIR'!$E$22-'Ejercicio 3 - TIR'!$C$22)*('Ejercicio 3 - TIR'!$E$22-'Ejercicio 3 - TIR'!$D$22)*(1-P163)))</f>
        <v>0.164272423558077</v>
      </c>
      <c r="R163" s="17">
        <f ca="1" t="shared" si="1213"/>
        <v>0.340291739993663</v>
      </c>
      <c r="S163" s="19">
        <f ca="1">IF(R163&lt;=('Ejercicio 3 - TIR'!$D$23-'Ejercicio 3 - TIR'!$C$23)/('Ejercicio 3 - TIR'!$E$23-'Ejercicio 3 - TIR'!$C$23),'Ejercicio 3 - TIR'!$C$23+SQRT(('Ejercicio 3 - TIR'!$E$23-'Ejercicio 3 - TIR'!$C$23)*('Ejercicio 3 - TIR'!$D$23-'Ejercicio 3 - TIR'!$C$23)*R163),'Ejercicio 3 - TIR'!$E$23-SQRT(('Ejercicio 3 - TIR'!$E$23-'Ejercicio 3 - TIR'!$C$23)*('Ejercicio 3 - TIR'!$E$23-'Ejercicio 3 - TIR'!$D$23)*(1-R163)))</f>
        <v>0.144749245079165</v>
      </c>
      <c r="T163" s="17">
        <f ca="1" t="shared" ref="T163:X163" si="1214">RAND()</f>
        <v>0.0933187831994637</v>
      </c>
      <c r="U163" s="19">
        <f ca="1">IF(T163&lt;=('Ejercicio 3 - TIR'!$D$24-'Ejercicio 3 - TIR'!$C$24)/('Ejercicio 3 - TIR'!$E$24-'Ejercicio 3 - TIR'!$C$24),'Ejercicio 3 - TIR'!$C$24+SQRT(('Ejercicio 3 - TIR'!$E$24-'Ejercicio 3 - TIR'!$C$24)*('Ejercicio 3 - TIR'!$D$24-'Ejercicio 3 - TIR'!$C$24)*T163),'Ejercicio 3 - TIR'!$E$24-SQRT(('Ejercicio 3 - TIR'!$E$24-'Ejercicio 3 - TIR'!$C$24)*('Ejercicio 3 - TIR'!$E$24-'Ejercicio 3 - TIR'!$D$24)*(1-T163)))</f>
        <v>0.163998908697426</v>
      </c>
      <c r="V163" s="17">
        <f ca="1" t="shared" si="1214"/>
        <v>0.786986029975814</v>
      </c>
      <c r="W163" s="19">
        <f ca="1">IF(V163&lt;=('Ejercicio 3 - TIR'!$D$25-'Ejercicio 3 - TIR'!$C$25)/('Ejercicio 3 - TIR'!$E$25-'Ejercicio 3 - TIR'!$C$25),'Ejercicio 3 - TIR'!$C$25+SQRT(('Ejercicio 3 - TIR'!$E$25-'Ejercicio 3 - TIR'!$C$25)*('Ejercicio 3 - TIR'!$D$25-'Ejercicio 3 - TIR'!$C$25)*V163),'Ejercicio 3 - TIR'!$E$25-SQRT(('Ejercicio 3 - TIR'!$E$25-'Ejercicio 3 - TIR'!$C$25)*('Ejercicio 3 - TIR'!$E$25-'Ejercicio 3 - TIR'!$D$25)*(1-V163)))</f>
        <v>0.222695258743496</v>
      </c>
      <c r="X163" s="17">
        <f ca="1" t="shared" si="1214"/>
        <v>0.62996693199675</v>
      </c>
      <c r="Y163" s="19">
        <f ca="1">IF(X163&lt;=('Ejercicio 3 - TIR'!$D$26-'Ejercicio 3 - TIR'!$C$26)/('Ejercicio 3 - TIR'!$E$26-'Ejercicio 3 - TIR'!$C$26),'Ejercicio 3 - TIR'!$C$26+SQRT(('Ejercicio 3 - TIR'!$E$26-'Ejercicio 3 - TIR'!$C$26)*('Ejercicio 3 - TIR'!$D$26-'Ejercicio 3 - TIR'!$C$26)*X163),'Ejercicio 3 - TIR'!$E$26-SQRT(('Ejercicio 3 - TIR'!$E$26-'Ejercicio 3 - TIR'!$C$26)*('Ejercicio 3 - TIR'!$E$26-'Ejercicio 3 - TIR'!$D$26)*(1-X163)))</f>
        <v>0.235299009326218</v>
      </c>
      <c r="Z163" s="17">
        <f ca="1" t="shared" si="956"/>
        <v>1.16427242355808</v>
      </c>
      <c r="AA163" s="17">
        <f ca="1" t="shared" si="957"/>
        <v>1.3327999779346</v>
      </c>
      <c r="AB163" s="17">
        <f ca="1" t="shared" si="958"/>
        <v>1.55137771982783</v>
      </c>
      <c r="AC163" s="17">
        <f ca="1" t="shared" si="959"/>
        <v>1.89686218255378</v>
      </c>
      <c r="AD163" s="17">
        <f ca="1" t="shared" si="960"/>
        <v>2.34319197493705</v>
      </c>
      <c r="AE163" s="16">
        <f ca="1" t="shared" si="961"/>
        <v>4689.52415670535</v>
      </c>
      <c r="AF163" s="16">
        <f ca="1" t="shared" si="962"/>
        <v>5368.32923816896</v>
      </c>
      <c r="AG163" s="16">
        <f ca="1" t="shared" si="963"/>
        <v>6248.72937475715</v>
      </c>
      <c r="AH163" s="16">
        <f ca="1" t="shared" si="964"/>
        <v>7640.29177968677</v>
      </c>
      <c r="AI163" s="16">
        <f ca="1" t="shared" si="965"/>
        <v>9438.04486641032</v>
      </c>
      <c r="AJ163" s="18">
        <f ca="1" t="shared" si="966"/>
        <v>43039.2943231764</v>
      </c>
      <c r="AK163" s="18">
        <f ca="1" t="shared" si="967"/>
        <v>56816.0435203565</v>
      </c>
      <c r="AL163" s="18">
        <f ca="1" t="shared" si="968"/>
        <v>61590.3711368834</v>
      </c>
      <c r="AM163" s="18">
        <f ca="1" t="shared" si="969"/>
        <v>62938.7289690765</v>
      </c>
      <c r="AN163" s="18">
        <f ca="1" t="shared" si="970"/>
        <v>99555.724639254</v>
      </c>
      <c r="AO163" s="18">
        <f ca="1">C163/'Ejercicio 3 - TIR'!$D$7</f>
        <v>14794.0629556133</v>
      </c>
      <c r="AP163" s="18">
        <f ca="1" t="shared" si="971"/>
        <v>28245.2313675631</v>
      </c>
      <c r="AQ163" s="18">
        <f ca="1" t="shared" si="972"/>
        <v>42021.9805647432</v>
      </c>
      <c r="AR163" s="18">
        <f ca="1" t="shared" si="973"/>
        <v>46796.3081812701</v>
      </c>
      <c r="AS163" s="18">
        <f ca="1" t="shared" si="974"/>
        <v>48144.6660134632</v>
      </c>
      <c r="AT163" s="18">
        <f ca="1" t="shared" si="975"/>
        <v>84761.6616836407</v>
      </c>
      <c r="AU163" s="18">
        <f ca="1">AP163*'Ejercicio 3 - TIR'!$D$5</f>
        <v>14122.6156837816</v>
      </c>
      <c r="AV163" s="18">
        <f ca="1">AQ163*'Ejercicio 3 - TIR'!$D$5</f>
        <v>21010.9902823716</v>
      </c>
      <c r="AW163" s="18">
        <f ca="1">AR163*'Ejercicio 3 - TIR'!$D$5</f>
        <v>23398.154090635</v>
      </c>
      <c r="AX163" s="18">
        <f ca="1">AS163*'Ejercicio 3 - TIR'!$D$5</f>
        <v>24072.3330067316</v>
      </c>
      <c r="AY163" s="18">
        <f ca="1">AT163*'Ejercicio 3 - TIR'!$D$5</f>
        <v>42380.8308418203</v>
      </c>
      <c r="AZ163" s="18">
        <f ca="1" t="shared" ref="AZ163:BD163" si="1215">AJ163-AU163-AE163</f>
        <v>24227.1544826895</v>
      </c>
      <c r="BA163" s="18">
        <f ca="1" t="shared" si="1215"/>
        <v>30436.7239998159</v>
      </c>
      <c r="BB163" s="18">
        <f ca="1" t="shared" si="1215"/>
        <v>31943.4876714912</v>
      </c>
      <c r="BC163" s="18">
        <f ca="1" t="shared" si="1215"/>
        <v>31226.1041826582</v>
      </c>
      <c r="BD163" s="18">
        <f ca="1" t="shared" si="1215"/>
        <v>47736.8489310233</v>
      </c>
      <c r="BE163" s="18">
        <f ca="1" t="shared" ref="BE163:BI163" si="1216">AZ163/Z163</f>
        <v>20808.8364823158</v>
      </c>
      <c r="BF163" s="18">
        <f ca="1" t="shared" si="1216"/>
        <v>22836.6780490069</v>
      </c>
      <c r="BG163" s="18">
        <f ca="1" t="shared" si="1216"/>
        <v>20590.3999156545</v>
      </c>
      <c r="BH163" s="18">
        <f ca="1" t="shared" si="1216"/>
        <v>16461.9783502763</v>
      </c>
      <c r="BI163" s="18">
        <f ca="1" t="shared" si="1216"/>
        <v>20372.5727305403</v>
      </c>
      <c r="BJ163" s="18">
        <f ca="1" t="shared" si="978"/>
        <v>66891.6616207379</v>
      </c>
      <c r="BK163" s="18">
        <f ca="1" t="shared" si="979"/>
        <v>34665.3295943066</v>
      </c>
      <c r="BL163" s="18">
        <f ca="1" t="shared" si="980"/>
        <v>101556.991215045</v>
      </c>
      <c r="BM163" s="18">
        <f ca="1">BK163*'Ejercicio 3 - TIR'!$D$5</f>
        <v>17332.6647971533</v>
      </c>
      <c r="BN163" s="18">
        <f ca="1" t="shared" si="981"/>
        <v>84224.3264178912</v>
      </c>
      <c r="BO163" s="18">
        <f ca="1" t="shared" si="982"/>
        <v>35944.2706012827</v>
      </c>
      <c r="BP163" s="18">
        <f ca="1" t="shared" si="983"/>
        <v>-102517.553901543</v>
      </c>
      <c r="BQ163" s="18">
        <f ca="1" t="shared" ref="BQ163:BT163" si="1217">BE163</f>
        <v>20808.8364823158</v>
      </c>
      <c r="BR163" s="18">
        <f ca="1" t="shared" si="1217"/>
        <v>22836.6780490069</v>
      </c>
      <c r="BS163" s="18">
        <f ca="1" t="shared" si="1217"/>
        <v>20590.3999156545</v>
      </c>
      <c r="BT163" s="18">
        <f ca="1" t="shared" si="1217"/>
        <v>16461.9783502763</v>
      </c>
      <c r="BU163" s="18">
        <f ca="1" t="shared" si="985"/>
        <v>56316.8433318229</v>
      </c>
      <c r="BV163" s="20">
        <f ca="1" t="shared" si="986"/>
        <v>8.98634325572381</v>
      </c>
    </row>
    <row r="164" ht="15" customHeight="1" spans="1:74">
      <c r="A164" s="16">
        <v>163</v>
      </c>
      <c r="B164" s="17">
        <f ca="1" t="shared" ref="B164:F164" si="1218">RAND()</f>
        <v>0.477210255088597</v>
      </c>
      <c r="C164" s="18">
        <f ca="1">IF(B164&lt;=('Ejercicio 3 - TIR'!$D$13-'Ejercicio 3 - TIR'!$C$13)/('Ejercicio 3 - TIR'!$E$13-'Ejercicio 3 - TIR'!$C$13),'Ejercicio 3 - TIR'!$C$13+SQRT(('Ejercicio 3 - TIR'!$E$13-'Ejercicio 3 - TIR'!$C$13)*('Ejercicio 3 - TIR'!$D$13-'Ejercicio 3 - TIR'!$C$13)*B164),'Ejercicio 3 - TIR'!$E$13-SQRT(('Ejercicio 3 - TIR'!$E$13-'Ejercicio 3 - TIR'!$C$13)*('Ejercicio 3 - TIR'!$E$13-'Ejercicio 3 - TIR'!$D$13)*(1-B164)))</f>
        <v>74953.0901328391</v>
      </c>
      <c r="D164" s="17">
        <f ca="1" t="shared" si="1218"/>
        <v>0.527283148446072</v>
      </c>
      <c r="E164" s="18">
        <f ca="1">IF(D164&lt;=('Ejercicio 3 - TIR'!$D$14-'Ejercicio 3 - TIR'!$C$14)/('Ejercicio 3 - TIR'!$E$14-'Ejercicio 3 - TIR'!$C$14),'Ejercicio 3 - TIR'!$C$14+SQRT(('Ejercicio 3 - TIR'!$E$14-'Ejercicio 3 - TIR'!$C$14)*('Ejercicio 3 - TIR'!$D$14-'Ejercicio 3 - TIR'!$C$14)*D164),'Ejercicio 3 - TIR'!$E$14-SQRT(('Ejercicio 3 - TIR'!$E$14-'Ejercicio 3 - TIR'!$C$14)*('Ejercicio 3 - TIR'!$E$14-'Ejercicio 3 - TIR'!$D$14)*(1-D164)))</f>
        <v>31579.3392341759</v>
      </c>
      <c r="F164" s="17">
        <f ca="1" t="shared" si="1218"/>
        <v>0.200852148332776</v>
      </c>
      <c r="G164" s="18">
        <f ca="1">IF(F164&lt;=('Ejercicio 3 - TIR'!$D$18-'Ejercicio 3 - TIR'!$C$18)/('Ejercicio 3 - TIR'!$E$18-'Ejercicio 3 - TIR'!$C$18),'Ejercicio 3 - TIR'!$C$18+SQRT(('Ejercicio 3 - TIR'!$E$18-'Ejercicio 3 - TIR'!$C$18)*('Ejercicio 3 - TIR'!$D$18-'Ejercicio 3 - TIR'!$C$18)*F164),'Ejercicio 3 - TIR'!$E$18-SQRT(('Ejercicio 3 - TIR'!$E$18-'Ejercicio 3 - TIR'!$C$18)*('Ejercicio 3 - TIR'!$E$18-'Ejercicio 3 - TIR'!$D$18)*(1-F164)))</f>
        <v>35488.881693926</v>
      </c>
      <c r="H164" s="17">
        <f ca="1" t="shared" ref="H164:L164" si="1219">RAND()</f>
        <v>0.198215408764853</v>
      </c>
      <c r="I164" s="18">
        <f ca="1">IF(H164&lt;=('Ejercicio 3 - TIR'!$D$18-'Ejercicio 3 - TIR'!$C$18)/('Ejercicio 3 - TIR'!$E$18-'Ejercicio 3 - TIR'!$C$18),'Ejercicio 3 - TIR'!$C$18+SQRT(('Ejercicio 3 - TIR'!$E$18-'Ejercicio 3 - TIR'!$C$18)*('Ejercicio 3 - TIR'!$D$18-'Ejercicio 3 - TIR'!$C$18)*H164),'Ejercicio 3 - TIR'!$E$18-SQRT(('Ejercicio 3 - TIR'!$E$18-'Ejercicio 3 - TIR'!$C$18)*('Ejercicio 3 - TIR'!$E$18-'Ejercicio 3 - TIR'!$D$18)*(1-H164)))</f>
        <v>35452.7342970961</v>
      </c>
      <c r="J164" s="17">
        <f ca="1" t="shared" si="1219"/>
        <v>0.472973300332653</v>
      </c>
      <c r="K164" s="18">
        <f ca="1">IF(J164&lt;=('Ejercicio 3 - TIR'!$D$18-'Ejercicio 3 - TIR'!$C$18)/('Ejercicio 3 - TIR'!$E$18-'Ejercicio 3 - TIR'!$C$18),'Ejercicio 3 - TIR'!$C$18+SQRT(('Ejercicio 3 - TIR'!$E$18-'Ejercicio 3 - TIR'!$C$18)*('Ejercicio 3 - TIR'!$D$18-'Ejercicio 3 - TIR'!$C$18)*J164),'Ejercicio 3 - TIR'!$E$18-SQRT(('Ejercicio 3 - TIR'!$E$18-'Ejercicio 3 - TIR'!$C$18)*('Ejercicio 3 - TIR'!$E$18-'Ejercicio 3 - TIR'!$D$18)*(1-J164)))</f>
        <v>38422.9445593508</v>
      </c>
      <c r="L164" s="17">
        <f ca="1" t="shared" si="1219"/>
        <v>0.0182485428273453</v>
      </c>
      <c r="M164" s="18">
        <f ca="1">IF(L164&lt;=('Ejercicio 3 - TIR'!$D$18-'Ejercicio 3 - TIR'!$C$18)/('Ejercicio 3 - TIR'!$E$18-'Ejercicio 3 - TIR'!$C$18),'Ejercicio 3 - TIR'!$C$18+SQRT(('Ejercicio 3 - TIR'!$E$18-'Ejercicio 3 - TIR'!$C$18)*('Ejercicio 3 - TIR'!$D$18-'Ejercicio 3 - TIR'!$C$18)*L164),'Ejercicio 3 - TIR'!$E$18-SQRT(('Ejercicio 3 - TIR'!$E$18-'Ejercicio 3 - TIR'!$C$18)*('Ejercicio 3 - TIR'!$E$18-'Ejercicio 3 - TIR'!$D$18)*(1-L164)))</f>
        <v>31654.4731560536</v>
      </c>
      <c r="N164" s="17">
        <f ca="1" t="shared" ref="N164:R164" si="1220">RAND()</f>
        <v>0.70995258055348</v>
      </c>
      <c r="O164" s="18">
        <f ca="1">IF(N164&lt;=('Ejercicio 3 - TIR'!$D$18-'Ejercicio 3 - TIR'!$C$18)/('Ejercicio 3 - TIR'!$E$18-'Ejercicio 3 - TIR'!$C$18),'Ejercicio 3 - TIR'!$C$18+SQRT(('Ejercicio 3 - TIR'!$E$18-'Ejercicio 3 - TIR'!$C$18)*('Ejercicio 3 - TIR'!$D$18-'Ejercicio 3 - TIR'!$C$18)*N164),'Ejercicio 3 - TIR'!$E$18-SQRT(('Ejercicio 3 - TIR'!$E$18-'Ejercicio 3 - TIR'!$C$18)*('Ejercicio 3 - TIR'!$E$18-'Ejercicio 3 - TIR'!$D$18)*(1-N164)))</f>
        <v>40335.9291966685</v>
      </c>
      <c r="P164" s="17">
        <f ca="1" t="shared" si="1220"/>
        <v>0.153811414801098</v>
      </c>
      <c r="Q164" s="19">
        <f ca="1">IF(P164&lt;=('Ejercicio 3 - TIR'!$D$22-'Ejercicio 3 - TIR'!$C$22)/('Ejercicio 3 - TIR'!$E$22-'Ejercicio 3 - TIR'!$C$22),'Ejercicio 3 - TIR'!$C$22+SQRT(('Ejercicio 3 - TIR'!$E$22-'Ejercicio 3 - TIR'!$C$22)*('Ejercicio 3 - TIR'!$D$22-'Ejercicio 3 - TIR'!$C$22)*P164),'Ejercicio 3 - TIR'!$E$22-SQRT(('Ejercicio 3 - TIR'!$E$22-'Ejercicio 3 - TIR'!$C$22)*('Ejercicio 3 - TIR'!$E$22-'Ejercicio 3 - TIR'!$D$22)*(1-P164)))</f>
        <v>0.136639126979562</v>
      </c>
      <c r="R164" s="17">
        <f ca="1" t="shared" si="1220"/>
        <v>0.657329344627805</v>
      </c>
      <c r="S164" s="19">
        <f ca="1">IF(R164&lt;=('Ejercicio 3 - TIR'!$D$23-'Ejercicio 3 - TIR'!$C$23)/('Ejercicio 3 - TIR'!$E$23-'Ejercicio 3 - TIR'!$C$23),'Ejercicio 3 - TIR'!$C$23+SQRT(('Ejercicio 3 - TIR'!$E$23-'Ejercicio 3 - TIR'!$C$23)*('Ejercicio 3 - TIR'!$D$23-'Ejercicio 3 - TIR'!$C$23)*R164),'Ejercicio 3 - TIR'!$E$23-SQRT(('Ejercicio 3 - TIR'!$E$23-'Ejercicio 3 - TIR'!$C$23)*('Ejercicio 3 - TIR'!$E$23-'Ejercicio 3 - TIR'!$D$23)*(1-R164)))</f>
        <v>0.155164396933637</v>
      </c>
      <c r="T164" s="17">
        <f ca="1" t="shared" ref="T164:X164" si="1221">RAND()</f>
        <v>0.987365062751812</v>
      </c>
      <c r="U164" s="19">
        <f ca="1">IF(T164&lt;=('Ejercicio 3 - TIR'!$D$24-'Ejercicio 3 - TIR'!$C$24)/('Ejercicio 3 - TIR'!$E$24-'Ejercicio 3 - TIR'!$C$24),'Ejercicio 3 - TIR'!$C$24+SQRT(('Ejercicio 3 - TIR'!$E$24-'Ejercicio 3 - TIR'!$C$24)*('Ejercicio 3 - TIR'!$D$24-'Ejercicio 3 - TIR'!$C$24)*T164),'Ejercicio 3 - TIR'!$E$24-SQRT(('Ejercicio 3 - TIR'!$E$24-'Ejercicio 3 - TIR'!$C$24)*('Ejercicio 3 - TIR'!$E$24-'Ejercicio 3 - TIR'!$D$24)*(1-T164)))</f>
        <v>0.214052073950113</v>
      </c>
      <c r="V164" s="17">
        <f ca="1" t="shared" si="1221"/>
        <v>0.52759954396225</v>
      </c>
      <c r="W164" s="19">
        <f ca="1">IF(V164&lt;=('Ejercicio 3 - TIR'!$D$25-'Ejercicio 3 - TIR'!$C$25)/('Ejercicio 3 - TIR'!$E$25-'Ejercicio 3 - TIR'!$C$25),'Ejercicio 3 - TIR'!$C$25+SQRT(('Ejercicio 3 - TIR'!$E$25-'Ejercicio 3 - TIR'!$C$25)*('Ejercicio 3 - TIR'!$D$25-'Ejercicio 3 - TIR'!$C$25)*V164),'Ejercicio 3 - TIR'!$E$25-SQRT(('Ejercicio 3 - TIR'!$E$25-'Ejercicio 3 - TIR'!$C$25)*('Ejercicio 3 - TIR'!$E$25-'Ejercicio 3 - TIR'!$D$25)*(1-V164)))</f>
        <v>0.209337958780552</v>
      </c>
      <c r="X164" s="17">
        <f ca="1" t="shared" si="1221"/>
        <v>0.273235067495155</v>
      </c>
      <c r="Y164" s="19">
        <f ca="1">IF(X164&lt;=('Ejercicio 3 - TIR'!$D$26-'Ejercicio 3 - TIR'!$C$26)/('Ejercicio 3 - TIR'!$E$26-'Ejercicio 3 - TIR'!$C$26),'Ejercicio 3 - TIR'!$C$26+SQRT(('Ejercicio 3 - TIR'!$E$26-'Ejercicio 3 - TIR'!$C$26)*('Ejercicio 3 - TIR'!$D$26-'Ejercicio 3 - TIR'!$C$26)*X164),'Ejercicio 3 - TIR'!$E$26-SQRT(('Ejercicio 3 - TIR'!$E$26-'Ejercicio 3 - TIR'!$C$26)*('Ejercicio 3 - TIR'!$E$26-'Ejercicio 3 - TIR'!$D$26)*(1-X164)))</f>
        <v>0.217161271734529</v>
      </c>
      <c r="Z164" s="17">
        <f ca="1" t="shared" si="956"/>
        <v>1.13663912697956</v>
      </c>
      <c r="AA164" s="17">
        <f ca="1" t="shared" si="957"/>
        <v>1.31300505164852</v>
      </c>
      <c r="AB164" s="17">
        <f ca="1" t="shared" si="958"/>
        <v>1.59405650606086</v>
      </c>
      <c r="AC164" s="17">
        <f ca="1" t="shared" si="959"/>
        <v>1.9277530412205</v>
      </c>
      <c r="AD164" s="17">
        <f ca="1" t="shared" si="960"/>
        <v>2.34638634324205</v>
      </c>
      <c r="AE164" s="16">
        <f ca="1" t="shared" si="961"/>
        <v>4314.97334354921</v>
      </c>
      <c r="AF164" s="16">
        <f ca="1" t="shared" si="962"/>
        <v>4984.50358018575</v>
      </c>
      <c r="AG164" s="16">
        <f ca="1" t="shared" si="963"/>
        <v>6051.44690913627</v>
      </c>
      <c r="AH164" s="16">
        <f ca="1" t="shared" si="964"/>
        <v>7318.24445276373</v>
      </c>
      <c r="AI164" s="16">
        <f ca="1" t="shared" si="965"/>
        <v>8907.48372499007</v>
      </c>
      <c r="AJ164" s="18">
        <f ca="1" t="shared" si="966"/>
        <v>40338.0515060651</v>
      </c>
      <c r="AK164" s="18">
        <f ca="1" t="shared" si="967"/>
        <v>46549.6192268399</v>
      </c>
      <c r="AL164" s="18">
        <f ca="1" t="shared" si="968"/>
        <v>61248.344756849</v>
      </c>
      <c r="AM164" s="18">
        <f ca="1" t="shared" si="969"/>
        <v>61022.0068948149</v>
      </c>
      <c r="AN164" s="18">
        <f ca="1" t="shared" si="970"/>
        <v>94643.6734090413</v>
      </c>
      <c r="AO164" s="18">
        <f ca="1">C164/'Ejercicio 3 - TIR'!$D$7</f>
        <v>14990.6180265678</v>
      </c>
      <c r="AP164" s="18">
        <f ca="1" t="shared" si="971"/>
        <v>25347.4334794972</v>
      </c>
      <c r="AQ164" s="18">
        <f ca="1" t="shared" si="972"/>
        <v>31559.0012002721</v>
      </c>
      <c r="AR164" s="18">
        <f ca="1" t="shared" si="973"/>
        <v>46257.7267302812</v>
      </c>
      <c r="AS164" s="18">
        <f ca="1" t="shared" si="974"/>
        <v>46031.3888682471</v>
      </c>
      <c r="AT164" s="18">
        <f ca="1" t="shared" si="975"/>
        <v>79653.0553824735</v>
      </c>
      <c r="AU164" s="18">
        <f ca="1">AP164*'Ejercicio 3 - TIR'!$D$5</f>
        <v>12673.7167397486</v>
      </c>
      <c r="AV164" s="18">
        <f ca="1">AQ164*'Ejercicio 3 - TIR'!$D$5</f>
        <v>15779.5006001361</v>
      </c>
      <c r="AW164" s="18">
        <f ca="1">AR164*'Ejercicio 3 - TIR'!$D$5</f>
        <v>23128.8633651406</v>
      </c>
      <c r="AX164" s="18">
        <f ca="1">AS164*'Ejercicio 3 - TIR'!$D$5</f>
        <v>23015.6944341236</v>
      </c>
      <c r="AY164" s="18">
        <f ca="1">AT164*'Ejercicio 3 - TIR'!$D$5</f>
        <v>39826.5276912368</v>
      </c>
      <c r="AZ164" s="18">
        <f ca="1" t="shared" ref="AZ164:BD164" si="1222">AJ164-AU164-AE164</f>
        <v>23349.3614227672</v>
      </c>
      <c r="BA164" s="18">
        <f ca="1" t="shared" si="1222"/>
        <v>25785.6150465181</v>
      </c>
      <c r="BB164" s="18">
        <f ca="1" t="shared" si="1222"/>
        <v>32068.0344825721</v>
      </c>
      <c r="BC164" s="18">
        <f ca="1" t="shared" si="1222"/>
        <v>30688.0680079276</v>
      </c>
      <c r="BD164" s="18">
        <f ca="1" t="shared" si="1222"/>
        <v>45909.6619928145</v>
      </c>
      <c r="BE164" s="18">
        <f ca="1" t="shared" ref="BE164:BI164" si="1223">AZ164/Z164</f>
        <v>20542.4579081792</v>
      </c>
      <c r="BF164" s="18">
        <f ca="1" t="shared" si="1223"/>
        <v>19638.625924663</v>
      </c>
      <c r="BG164" s="18">
        <f ca="1" t="shared" si="1223"/>
        <v>20117.2507753924</v>
      </c>
      <c r="BH164" s="18">
        <f ca="1" t="shared" si="1223"/>
        <v>15919.0868081829</v>
      </c>
      <c r="BI164" s="18">
        <f ca="1" t="shared" si="1223"/>
        <v>19566.1137071656</v>
      </c>
      <c r="BJ164" s="18">
        <f ca="1" t="shared" si="978"/>
        <v>74097.3303076782</v>
      </c>
      <c r="BK164" s="18">
        <f ca="1" t="shared" si="979"/>
        <v>35173.7814142968</v>
      </c>
      <c r="BL164" s="18">
        <f ca="1" t="shared" si="980"/>
        <v>109271.111721975</v>
      </c>
      <c r="BM164" s="18">
        <f ca="1">BK164*'Ejercicio 3 - TIR'!$D$5</f>
        <v>17586.8907071484</v>
      </c>
      <c r="BN164" s="18">
        <f ca="1" t="shared" si="981"/>
        <v>91684.2210148266</v>
      </c>
      <c r="BO164" s="18">
        <f ca="1" t="shared" si="982"/>
        <v>39074.6482474598</v>
      </c>
      <c r="BP164" s="18">
        <f ca="1" t="shared" si="983"/>
        <v>-106532.429367015</v>
      </c>
      <c r="BQ164" s="18">
        <f ca="1" t="shared" ref="BQ164:BT164" si="1224">BE164</f>
        <v>20542.4579081792</v>
      </c>
      <c r="BR164" s="18">
        <f ca="1" t="shared" si="1224"/>
        <v>19638.625924663</v>
      </c>
      <c r="BS164" s="18">
        <f ca="1" t="shared" si="1224"/>
        <v>20117.2507753924</v>
      </c>
      <c r="BT164" s="18">
        <f ca="1" t="shared" si="1224"/>
        <v>15919.0868081829</v>
      </c>
      <c r="BU164" s="18">
        <f ca="1" t="shared" si="985"/>
        <v>58640.7619546254</v>
      </c>
      <c r="BV164" s="20">
        <f ca="1" t="shared" si="986"/>
        <v>7.05814769002902</v>
      </c>
    </row>
    <row r="165" ht="15" customHeight="1" spans="1:74">
      <c r="A165" s="16">
        <v>164</v>
      </c>
      <c r="B165" s="17">
        <f ca="1" t="shared" ref="B165:F165" si="1225">RAND()</f>
        <v>0.644660899957829</v>
      </c>
      <c r="C165" s="18">
        <f ca="1">IF(B165&lt;=('Ejercicio 3 - TIR'!$D$13-'Ejercicio 3 - TIR'!$C$13)/('Ejercicio 3 - TIR'!$E$13-'Ejercicio 3 - TIR'!$C$13),'Ejercicio 3 - TIR'!$C$13+SQRT(('Ejercicio 3 - TIR'!$E$13-'Ejercicio 3 - TIR'!$C$13)*('Ejercicio 3 - TIR'!$D$13-'Ejercicio 3 - TIR'!$C$13)*B165),'Ejercicio 3 - TIR'!$E$13-SQRT(('Ejercicio 3 - TIR'!$E$13-'Ejercicio 3 - TIR'!$C$13)*('Ejercicio 3 - TIR'!$E$13-'Ejercicio 3 - TIR'!$D$13)*(1-B165)))</f>
        <v>79350.3772419299</v>
      </c>
      <c r="D165" s="17">
        <f ca="1" t="shared" si="1225"/>
        <v>0.803736127197446</v>
      </c>
      <c r="E165" s="18">
        <f ca="1">IF(D165&lt;=('Ejercicio 3 - TIR'!$D$14-'Ejercicio 3 - TIR'!$C$14)/('Ejercicio 3 - TIR'!$E$14-'Ejercicio 3 - TIR'!$C$14),'Ejercicio 3 - TIR'!$C$14+SQRT(('Ejercicio 3 - TIR'!$E$14-'Ejercicio 3 - TIR'!$C$14)*('Ejercicio 3 - TIR'!$D$14-'Ejercicio 3 - TIR'!$C$14)*D165),'Ejercicio 3 - TIR'!$E$14-SQRT(('Ejercicio 3 - TIR'!$E$14-'Ejercicio 3 - TIR'!$C$14)*('Ejercicio 3 - TIR'!$E$14-'Ejercicio 3 - TIR'!$D$14)*(1-D165)))</f>
        <v>34574.1746323363</v>
      </c>
      <c r="F165" s="17">
        <f ca="1" t="shared" si="1225"/>
        <v>0.970552767575861</v>
      </c>
      <c r="G165" s="18">
        <f ca="1">IF(F165&lt;=('Ejercicio 3 - TIR'!$D$18-'Ejercicio 3 - TIR'!$C$18)/('Ejercicio 3 - TIR'!$E$18-'Ejercicio 3 - TIR'!$C$18),'Ejercicio 3 - TIR'!$C$18+SQRT(('Ejercicio 3 - TIR'!$E$18-'Ejercicio 3 - TIR'!$C$18)*('Ejercicio 3 - TIR'!$D$18-'Ejercicio 3 - TIR'!$C$18)*F165),'Ejercicio 3 - TIR'!$E$18-SQRT(('Ejercicio 3 - TIR'!$E$18-'Ejercicio 3 - TIR'!$C$18)*('Ejercicio 3 - TIR'!$E$18-'Ejercicio 3 - TIR'!$D$18)*(1-F165)))</f>
        <v>43513.8834393593</v>
      </c>
      <c r="H165" s="17">
        <f ca="1" t="shared" ref="H165:L165" si="1226">RAND()</f>
        <v>0.734421716674879</v>
      </c>
      <c r="I165" s="18">
        <f ca="1">IF(H165&lt;=('Ejercicio 3 - TIR'!$D$18-'Ejercicio 3 - TIR'!$C$18)/('Ejercicio 3 - TIR'!$E$18-'Ejercicio 3 - TIR'!$C$18),'Ejercicio 3 - TIR'!$C$18+SQRT(('Ejercicio 3 - TIR'!$E$18-'Ejercicio 3 - TIR'!$C$18)*('Ejercicio 3 - TIR'!$D$18-'Ejercicio 3 - TIR'!$C$18)*H165),'Ejercicio 3 - TIR'!$E$18-SQRT(('Ejercicio 3 - TIR'!$E$18-'Ejercicio 3 - TIR'!$C$18)*('Ejercicio 3 - TIR'!$E$18-'Ejercicio 3 - TIR'!$D$18)*(1-H165)))</f>
        <v>40536.9997479964</v>
      </c>
      <c r="J165" s="17">
        <f ca="1" t="shared" si="1226"/>
        <v>0.944415200689258</v>
      </c>
      <c r="K165" s="18">
        <f ca="1">IF(J165&lt;=('Ejercicio 3 - TIR'!$D$18-'Ejercicio 3 - TIR'!$C$18)/('Ejercicio 3 - TIR'!$E$18-'Ejercicio 3 - TIR'!$C$18),'Ejercicio 3 - TIR'!$C$18+SQRT(('Ejercicio 3 - TIR'!$E$18-'Ejercicio 3 - TIR'!$C$18)*('Ejercicio 3 - TIR'!$D$18-'Ejercicio 3 - TIR'!$C$18)*J165),'Ejercicio 3 - TIR'!$E$18-SQRT(('Ejercicio 3 - TIR'!$E$18-'Ejercicio 3 - TIR'!$C$18)*('Ejercicio 3 - TIR'!$E$18-'Ejercicio 3 - TIR'!$D$18)*(1-J165)))</f>
        <v>42958.2213762737</v>
      </c>
      <c r="L165" s="17">
        <f ca="1" t="shared" si="1226"/>
        <v>0.45061734542273</v>
      </c>
      <c r="M165" s="18">
        <f ca="1">IF(L165&lt;=('Ejercicio 3 - TIR'!$D$18-'Ejercicio 3 - TIR'!$C$18)/('Ejercicio 3 - TIR'!$E$18-'Ejercicio 3 - TIR'!$C$18),'Ejercicio 3 - TIR'!$C$18+SQRT(('Ejercicio 3 - TIR'!$E$18-'Ejercicio 3 - TIR'!$C$18)*('Ejercicio 3 - TIR'!$D$18-'Ejercicio 3 - TIR'!$C$18)*L165),'Ejercicio 3 - TIR'!$E$18-SQRT(('Ejercicio 3 - TIR'!$E$18-'Ejercicio 3 - TIR'!$C$18)*('Ejercicio 3 - TIR'!$E$18-'Ejercicio 3 - TIR'!$D$18)*(1-L165)))</f>
        <v>38221.4719979703</v>
      </c>
      <c r="N165" s="17">
        <f ca="1" t="shared" ref="N165:R165" si="1227">RAND()</f>
        <v>0.858378346945636</v>
      </c>
      <c r="O165" s="18">
        <f ca="1">IF(N165&lt;=('Ejercicio 3 - TIR'!$D$18-'Ejercicio 3 - TIR'!$C$18)/('Ejercicio 3 - TIR'!$E$18-'Ejercicio 3 - TIR'!$C$18),'Ejercicio 3 - TIR'!$C$18+SQRT(('Ejercicio 3 - TIR'!$E$18-'Ejercicio 3 - TIR'!$C$18)*('Ejercicio 3 - TIR'!$D$18-'Ejercicio 3 - TIR'!$C$18)*N165),'Ejercicio 3 - TIR'!$E$18-SQRT(('Ejercicio 3 - TIR'!$E$18-'Ejercicio 3 - TIR'!$C$18)*('Ejercicio 3 - TIR'!$E$18-'Ejercicio 3 - TIR'!$D$18)*(1-N165)))</f>
        <v>41740.9166965115</v>
      </c>
      <c r="P165" s="17">
        <f ca="1" t="shared" si="1227"/>
        <v>0.376590417613728</v>
      </c>
      <c r="Q165" s="19">
        <f ca="1">IF(P165&lt;=('Ejercicio 3 - TIR'!$D$22-'Ejercicio 3 - TIR'!$C$22)/('Ejercicio 3 - TIR'!$E$22-'Ejercicio 3 - TIR'!$C$22),'Ejercicio 3 - TIR'!$C$22+SQRT(('Ejercicio 3 - TIR'!$E$22-'Ejercicio 3 - TIR'!$C$22)*('Ejercicio 3 - TIR'!$D$22-'Ejercicio 3 - TIR'!$C$22)*P165),'Ejercicio 3 - TIR'!$E$22-SQRT(('Ejercicio 3 - TIR'!$E$22-'Ejercicio 3 - TIR'!$C$22)*('Ejercicio 3 - TIR'!$E$22-'Ejercicio 3 - TIR'!$D$22)*(1-P165)))</f>
        <v>0.14603579750468</v>
      </c>
      <c r="R165" s="17">
        <f ca="1" t="shared" si="1227"/>
        <v>0.786643548926422</v>
      </c>
      <c r="S165" s="19">
        <f ca="1">IF(R165&lt;=('Ejercicio 3 - TIR'!$D$23-'Ejercicio 3 - TIR'!$C$23)/('Ejercicio 3 - TIR'!$E$23-'Ejercicio 3 - TIR'!$C$23),'Ejercicio 3 - TIR'!$C$23+SQRT(('Ejercicio 3 - TIR'!$E$23-'Ejercicio 3 - TIR'!$C$23)*('Ejercicio 3 - TIR'!$D$23-'Ejercicio 3 - TIR'!$C$23)*R165),'Ejercicio 3 - TIR'!$E$23-SQRT(('Ejercicio 3 - TIR'!$E$23-'Ejercicio 3 - TIR'!$C$23)*('Ejercicio 3 - TIR'!$E$23-'Ejercicio 3 - TIR'!$D$23)*(1-R165)))</f>
        <v>0.160403020336479</v>
      </c>
      <c r="T165" s="17">
        <f ca="1" t="shared" ref="T165:X165" si="1228">RAND()</f>
        <v>0.457784919686392</v>
      </c>
      <c r="U165" s="19">
        <f ca="1">IF(T165&lt;=('Ejercicio 3 - TIR'!$D$24-'Ejercicio 3 - TIR'!$C$24)/('Ejercicio 3 - TIR'!$E$24-'Ejercicio 3 - TIR'!$C$24),'Ejercicio 3 - TIR'!$C$24+SQRT(('Ejercicio 3 - TIR'!$E$24-'Ejercicio 3 - TIR'!$C$24)*('Ejercicio 3 - TIR'!$D$24-'Ejercicio 3 - TIR'!$C$24)*T165),'Ejercicio 3 - TIR'!$E$24-SQRT(('Ejercicio 3 - TIR'!$E$24-'Ejercicio 3 - TIR'!$C$24)*('Ejercicio 3 - TIR'!$E$24-'Ejercicio 3 - TIR'!$D$24)*(1-T165)))</f>
        <v>0.181035885421607</v>
      </c>
      <c r="V165" s="17">
        <f ca="1" t="shared" si="1228"/>
        <v>0.148710796353783</v>
      </c>
      <c r="W165" s="19">
        <f ca="1">IF(V165&lt;=('Ejercicio 3 - TIR'!$D$25-'Ejercicio 3 - TIR'!$C$25)/('Ejercicio 3 - TIR'!$E$25-'Ejercicio 3 - TIR'!$C$25),'Ejercicio 3 - TIR'!$C$25+SQRT(('Ejercicio 3 - TIR'!$E$25-'Ejercicio 3 - TIR'!$C$25)*('Ejercicio 3 - TIR'!$D$25-'Ejercicio 3 - TIR'!$C$25)*V165),'Ejercicio 3 - TIR'!$E$25-SQRT(('Ejercicio 3 - TIR'!$E$25-'Ejercicio 3 - TIR'!$C$25)*('Ejercicio 3 - TIR'!$E$25-'Ejercicio 3 - TIR'!$D$25)*(1-V165)))</f>
        <v>0.19442896790818</v>
      </c>
      <c r="X165" s="17">
        <f ca="1" t="shared" si="1228"/>
        <v>0.0382154795057628</v>
      </c>
      <c r="Y165" s="19">
        <f ca="1">IF(X165&lt;=('Ejercicio 3 - TIR'!$D$26-'Ejercicio 3 - TIR'!$C$26)/('Ejercicio 3 - TIR'!$E$26-'Ejercicio 3 - TIR'!$C$26),'Ejercicio 3 - TIR'!$C$26+SQRT(('Ejercicio 3 - TIR'!$E$26-'Ejercicio 3 - TIR'!$C$26)*('Ejercicio 3 - TIR'!$D$26-'Ejercicio 3 - TIR'!$C$26)*X165),'Ejercicio 3 - TIR'!$E$26-SQRT(('Ejercicio 3 - TIR'!$E$26-'Ejercicio 3 - TIR'!$C$26)*('Ejercicio 3 - TIR'!$E$26-'Ejercicio 3 - TIR'!$D$26)*(1-X165)))</f>
        <v>0.20015784399691</v>
      </c>
      <c r="Z165" s="17">
        <f ca="1" t="shared" si="956"/>
        <v>1.14603579750468</v>
      </c>
      <c r="AA165" s="17">
        <f ca="1" t="shared" si="957"/>
        <v>1.32986340083816</v>
      </c>
      <c r="AB165" s="17">
        <f ca="1" t="shared" si="958"/>
        <v>1.57061639909868</v>
      </c>
      <c r="AC165" s="17">
        <f ca="1" t="shared" si="959"/>
        <v>1.8759897245551</v>
      </c>
      <c r="AD165" s="17">
        <f ca="1" t="shared" si="960"/>
        <v>2.25148378318241</v>
      </c>
      <c r="AE165" s="16">
        <f ca="1" t="shared" si="961"/>
        <v>5049.06716549931</v>
      </c>
      <c r="AF165" s="16">
        <f ca="1" t="shared" si="962"/>
        <v>5858.95278872715</v>
      </c>
      <c r="AG165" s="16">
        <f ca="1" t="shared" si="963"/>
        <v>6919.63349447777</v>
      </c>
      <c r="AH165" s="16">
        <f ca="1" t="shared" si="964"/>
        <v>8265.01069311195</v>
      </c>
      <c r="AI165" s="16">
        <f ca="1" t="shared" si="965"/>
        <v>9919.31741405665</v>
      </c>
      <c r="AJ165" s="18">
        <f ca="1" t="shared" si="966"/>
        <v>49868.4681099519</v>
      </c>
      <c r="AK165" s="18">
        <f ca="1" t="shared" si="967"/>
        <v>53908.672344646</v>
      </c>
      <c r="AL165" s="18">
        <f ca="1" t="shared" si="968"/>
        <v>67470.8869696871</v>
      </c>
      <c r="AM165" s="18">
        <f ca="1" t="shared" si="969"/>
        <v>71703.0887255628</v>
      </c>
      <c r="AN165" s="18">
        <f ca="1" t="shared" si="970"/>
        <v>93978.9970373635</v>
      </c>
      <c r="AO165" s="18">
        <f ca="1">C165/'Ejercicio 3 - TIR'!$D$7</f>
        <v>15870.075448386</v>
      </c>
      <c r="AP165" s="18">
        <f ca="1" t="shared" si="971"/>
        <v>33998.3926615659</v>
      </c>
      <c r="AQ165" s="18">
        <f ca="1" t="shared" si="972"/>
        <v>38038.59689626</v>
      </c>
      <c r="AR165" s="18">
        <f ca="1" t="shared" si="973"/>
        <v>51600.8115213011</v>
      </c>
      <c r="AS165" s="18">
        <f ca="1" t="shared" si="974"/>
        <v>55833.0132771768</v>
      </c>
      <c r="AT165" s="18">
        <f ca="1" t="shared" si="975"/>
        <v>78108.9215889776</v>
      </c>
      <c r="AU165" s="18">
        <f ca="1">AP165*'Ejercicio 3 - TIR'!$D$5</f>
        <v>16999.1963307829</v>
      </c>
      <c r="AV165" s="18">
        <f ca="1">AQ165*'Ejercicio 3 - TIR'!$D$5</f>
        <v>19019.29844813</v>
      </c>
      <c r="AW165" s="18">
        <f ca="1">AR165*'Ejercicio 3 - TIR'!$D$5</f>
        <v>25800.4057606505</v>
      </c>
      <c r="AX165" s="18">
        <f ca="1">AS165*'Ejercicio 3 - TIR'!$D$5</f>
        <v>27916.5066385884</v>
      </c>
      <c r="AY165" s="18">
        <f ca="1">AT165*'Ejercicio 3 - TIR'!$D$5</f>
        <v>39054.4607944888</v>
      </c>
      <c r="AZ165" s="18">
        <f ca="1" t="shared" ref="AZ165:BD165" si="1229">AJ165-AU165-AE165</f>
        <v>27820.2046136696</v>
      </c>
      <c r="BA165" s="18">
        <f ca="1" t="shared" si="1229"/>
        <v>29030.4211077889</v>
      </c>
      <c r="BB165" s="18">
        <f ca="1" t="shared" si="1229"/>
        <v>34750.8477145588</v>
      </c>
      <c r="BC165" s="18">
        <f ca="1" t="shared" si="1229"/>
        <v>35521.5713938624</v>
      </c>
      <c r="BD165" s="18">
        <f ca="1" t="shared" si="1229"/>
        <v>45005.2188288181</v>
      </c>
      <c r="BE165" s="18">
        <f ca="1" t="shared" ref="BE165:BI165" si="1230">AZ165/Z165</f>
        <v>24275.1619750831</v>
      </c>
      <c r="BF165" s="18">
        <f ca="1" t="shared" si="1230"/>
        <v>21829.6263281569</v>
      </c>
      <c r="BG165" s="18">
        <f ca="1" t="shared" si="1230"/>
        <v>22125.6111514568</v>
      </c>
      <c r="BH165" s="18">
        <f ca="1" t="shared" si="1230"/>
        <v>18934.843261088</v>
      </c>
      <c r="BI165" s="18">
        <f ca="1" t="shared" si="1230"/>
        <v>19989.1374590336</v>
      </c>
      <c r="BJ165" s="18">
        <f ca="1" t="shared" si="978"/>
        <v>77843.1935016218</v>
      </c>
      <c r="BK165" s="18">
        <f ca="1" t="shared" si="979"/>
        <v>35731.2175099224</v>
      </c>
      <c r="BL165" s="18">
        <f ca="1" t="shared" si="980"/>
        <v>113574.411011544</v>
      </c>
      <c r="BM165" s="18">
        <f ca="1">BK165*'Ejercicio 3 - TIR'!$D$5</f>
        <v>17865.6087549612</v>
      </c>
      <c r="BN165" s="18">
        <f ca="1" t="shared" si="981"/>
        <v>95708.8022565829</v>
      </c>
      <c r="BO165" s="18">
        <f ca="1" t="shared" si="982"/>
        <v>42509.2123565293</v>
      </c>
      <c r="BP165" s="18">
        <f ca="1" t="shared" si="983"/>
        <v>-113924.551874266</v>
      </c>
      <c r="BQ165" s="18">
        <f ca="1" t="shared" ref="BQ165:BT165" si="1231">BE165</f>
        <v>24275.1619750831</v>
      </c>
      <c r="BR165" s="18">
        <f ca="1" t="shared" si="1231"/>
        <v>21829.6263281569</v>
      </c>
      <c r="BS165" s="18">
        <f ca="1" t="shared" si="1231"/>
        <v>22125.6111514568</v>
      </c>
      <c r="BT165" s="18">
        <f ca="1" t="shared" si="1231"/>
        <v>18934.843261088</v>
      </c>
      <c r="BU165" s="18">
        <f ca="1" t="shared" si="985"/>
        <v>62498.3498155629</v>
      </c>
      <c r="BV165" s="20">
        <f ca="1" t="shared" si="986"/>
        <v>8.36739405287206</v>
      </c>
    </row>
    <row r="166" ht="15" customHeight="1" spans="1:74">
      <c r="A166" s="16">
        <v>165</v>
      </c>
      <c r="B166" s="17">
        <f ca="1" t="shared" ref="B166:F166" si="1232">RAND()</f>
        <v>0.909137009664798</v>
      </c>
      <c r="C166" s="18">
        <f ca="1">IF(B166&lt;=('Ejercicio 3 - TIR'!$D$13-'Ejercicio 3 - TIR'!$C$13)/('Ejercicio 3 - TIR'!$E$13-'Ejercicio 3 - TIR'!$C$13),'Ejercicio 3 - TIR'!$C$13+SQRT(('Ejercicio 3 - TIR'!$E$13-'Ejercicio 3 - TIR'!$C$13)*('Ejercicio 3 - TIR'!$D$13-'Ejercicio 3 - TIR'!$C$13)*B166),'Ejercicio 3 - TIR'!$E$13-SQRT(('Ejercicio 3 - TIR'!$E$13-'Ejercicio 3 - TIR'!$C$13)*('Ejercicio 3 - TIR'!$E$13-'Ejercicio 3 - TIR'!$D$13)*(1-B166)))</f>
        <v>89557.9892548302</v>
      </c>
      <c r="D166" s="17">
        <f ca="1" t="shared" si="1232"/>
        <v>0.634325735473894</v>
      </c>
      <c r="E166" s="18">
        <f ca="1">IF(D166&lt;=('Ejercicio 3 - TIR'!$D$14-'Ejercicio 3 - TIR'!$C$14)/('Ejercicio 3 - TIR'!$E$14-'Ejercicio 3 - TIR'!$C$14),'Ejercicio 3 - TIR'!$C$14+SQRT(('Ejercicio 3 - TIR'!$E$14-'Ejercicio 3 - TIR'!$C$14)*('Ejercicio 3 - TIR'!$D$14-'Ejercicio 3 - TIR'!$C$14)*D166),'Ejercicio 3 - TIR'!$E$14-SQRT(('Ejercicio 3 - TIR'!$E$14-'Ejercicio 3 - TIR'!$C$14)*('Ejercicio 3 - TIR'!$E$14-'Ejercicio 3 - TIR'!$D$14)*(1-D166)))</f>
        <v>32593.8444737559</v>
      </c>
      <c r="F166" s="17">
        <f ca="1" t="shared" si="1232"/>
        <v>0.979262842747825</v>
      </c>
      <c r="G166" s="18">
        <f ca="1">IF(F166&lt;=('Ejercicio 3 - TIR'!$D$18-'Ejercicio 3 - TIR'!$C$18)/('Ejercicio 3 - TIR'!$E$18-'Ejercicio 3 - TIR'!$C$18),'Ejercicio 3 - TIR'!$C$18+SQRT(('Ejercicio 3 - TIR'!$E$18-'Ejercicio 3 - TIR'!$C$18)*('Ejercicio 3 - TIR'!$D$18-'Ejercicio 3 - TIR'!$C$18)*F166),'Ejercicio 3 - TIR'!$E$18-SQRT(('Ejercicio 3 - TIR'!$E$18-'Ejercicio 3 - TIR'!$C$18)*('Ejercicio 3 - TIR'!$E$18-'Ejercicio 3 - TIR'!$D$18)*(1-F166)))</f>
        <v>43752.8886200852</v>
      </c>
      <c r="H166" s="17">
        <f ca="1" t="shared" ref="H166:L166" si="1233">RAND()</f>
        <v>0.664374631070081</v>
      </c>
      <c r="I166" s="18">
        <f ca="1">IF(H166&lt;=('Ejercicio 3 - TIR'!$D$18-'Ejercicio 3 - TIR'!$C$18)/('Ejercicio 3 - TIR'!$E$18-'Ejercicio 3 - TIR'!$C$18),'Ejercicio 3 - TIR'!$C$18+SQRT(('Ejercicio 3 - TIR'!$E$18-'Ejercicio 3 - TIR'!$C$18)*('Ejercicio 3 - TIR'!$D$18-'Ejercicio 3 - TIR'!$C$18)*H166),'Ejercicio 3 - TIR'!$E$18-SQRT(('Ejercicio 3 - TIR'!$E$18-'Ejercicio 3 - TIR'!$C$18)*('Ejercicio 3 - TIR'!$E$18-'Ejercicio 3 - TIR'!$D$18)*(1-H166)))</f>
        <v>39982.7949323079</v>
      </c>
      <c r="J166" s="17">
        <f ca="1" t="shared" si="1233"/>
        <v>0.867308393551995</v>
      </c>
      <c r="K166" s="18">
        <f ca="1">IF(J166&lt;=('Ejercicio 3 - TIR'!$D$18-'Ejercicio 3 - TIR'!$C$18)/('Ejercicio 3 - TIR'!$E$18-'Ejercicio 3 - TIR'!$C$18),'Ejercicio 3 - TIR'!$C$18+SQRT(('Ejercicio 3 - TIR'!$E$18-'Ejercicio 3 - TIR'!$C$18)*('Ejercicio 3 - TIR'!$D$18-'Ejercicio 3 - TIR'!$C$18)*J166),'Ejercicio 3 - TIR'!$E$18-SQRT(('Ejercicio 3 - TIR'!$E$18-'Ejercicio 3 - TIR'!$C$18)*('Ejercicio 3 - TIR'!$E$18-'Ejercicio 3 - TIR'!$D$18)*(1-J166)))</f>
        <v>41845.3414632325</v>
      </c>
      <c r="L166" s="17">
        <f ca="1" t="shared" si="1233"/>
        <v>0.500630762263377</v>
      </c>
      <c r="M166" s="18">
        <f ca="1">IF(L166&lt;=('Ejercicio 3 - TIR'!$D$18-'Ejercicio 3 - TIR'!$C$18)/('Ejercicio 3 - TIR'!$E$18-'Ejercicio 3 - TIR'!$C$18),'Ejercicio 3 - TIR'!$C$18+SQRT(('Ejercicio 3 - TIR'!$E$18-'Ejercicio 3 - TIR'!$C$18)*('Ejercicio 3 - TIR'!$D$18-'Ejercicio 3 - TIR'!$C$18)*L166),'Ejercicio 3 - TIR'!$E$18-SQRT(('Ejercicio 3 - TIR'!$E$18-'Ejercicio 3 - TIR'!$C$18)*('Ejercicio 3 - TIR'!$E$18-'Ejercicio 3 - TIR'!$D$18)*(1-L166)))</f>
        <v>38665.7148775797</v>
      </c>
      <c r="N166" s="17">
        <f ca="1" t="shared" ref="N166:R166" si="1234">RAND()</f>
        <v>0.158146273956712</v>
      </c>
      <c r="O166" s="18">
        <f ca="1">IF(N166&lt;=('Ejercicio 3 - TIR'!$D$18-'Ejercicio 3 - TIR'!$C$18)/('Ejercicio 3 - TIR'!$E$18-'Ejercicio 3 - TIR'!$C$18),'Ejercicio 3 - TIR'!$C$18+SQRT(('Ejercicio 3 - TIR'!$E$18-'Ejercicio 3 - TIR'!$C$18)*('Ejercicio 3 - TIR'!$D$18-'Ejercicio 3 - TIR'!$C$18)*N166),'Ejercicio 3 - TIR'!$E$18-SQRT(('Ejercicio 3 - TIR'!$E$18-'Ejercicio 3 - TIR'!$C$18)*('Ejercicio 3 - TIR'!$E$18-'Ejercicio 3 - TIR'!$D$18)*(1-N166)))</f>
        <v>34870.5175385689</v>
      </c>
      <c r="P166" s="17">
        <f ca="1" t="shared" si="1234"/>
        <v>0.386798525389383</v>
      </c>
      <c r="Q166" s="19">
        <f ca="1">IF(P166&lt;=('Ejercicio 3 - TIR'!$D$22-'Ejercicio 3 - TIR'!$C$22)/('Ejercicio 3 - TIR'!$E$22-'Ejercicio 3 - TIR'!$C$22),'Ejercicio 3 - TIR'!$C$22+SQRT(('Ejercicio 3 - TIR'!$E$22-'Ejercicio 3 - TIR'!$C$22)*('Ejercicio 3 - TIR'!$D$22-'Ejercicio 3 - TIR'!$C$22)*P166),'Ejercicio 3 - TIR'!$E$22-SQRT(('Ejercicio 3 - TIR'!$E$22-'Ejercicio 3 - TIR'!$C$22)*('Ejercicio 3 - TIR'!$E$22-'Ejercicio 3 - TIR'!$D$22)*(1-P166)))</f>
        <v>0.146386309815904</v>
      </c>
      <c r="R166" s="17">
        <f ca="1" t="shared" si="1234"/>
        <v>0.0586631650888445</v>
      </c>
      <c r="S166" s="19">
        <f ca="1">IF(R166&lt;=('Ejercicio 3 - TIR'!$D$23-'Ejercicio 3 - TIR'!$C$23)/('Ejercicio 3 - TIR'!$E$23-'Ejercicio 3 - TIR'!$C$23),'Ejercicio 3 - TIR'!$C$23+SQRT(('Ejercicio 3 - TIR'!$E$23-'Ejercicio 3 - TIR'!$C$23)*('Ejercicio 3 - TIR'!$D$23-'Ejercicio 3 - TIR'!$C$23)*R166),'Ejercicio 3 - TIR'!$E$23-SQRT(('Ejercicio 3 - TIR'!$E$23-'Ejercicio 3 - TIR'!$C$23)*('Ejercicio 3 - TIR'!$E$23-'Ejercicio 3 - TIR'!$D$23)*(1-R166)))</f>
        <v>0.130275879386209</v>
      </c>
      <c r="T166" s="17">
        <f ca="1" t="shared" ref="T166:X166" si="1235">RAND()</f>
        <v>0.611188289398696</v>
      </c>
      <c r="U166" s="19">
        <f ca="1">IF(T166&lt;=('Ejercicio 3 - TIR'!$D$24-'Ejercicio 3 - TIR'!$C$24)/('Ejercicio 3 - TIR'!$E$24-'Ejercicio 3 - TIR'!$C$24),'Ejercicio 3 - TIR'!$C$24+SQRT(('Ejercicio 3 - TIR'!$E$24-'Ejercicio 3 - TIR'!$C$24)*('Ejercicio 3 - TIR'!$D$24-'Ejercicio 3 - TIR'!$C$24)*T166),'Ejercicio 3 - TIR'!$E$24-SQRT(('Ejercicio 3 - TIR'!$E$24-'Ejercicio 3 - TIR'!$C$24)*('Ejercicio 3 - TIR'!$E$24-'Ejercicio 3 - TIR'!$D$24)*(1-T166)))</f>
        <v>0.187004958104533</v>
      </c>
      <c r="V166" s="17">
        <f ca="1" t="shared" si="1235"/>
        <v>0.910086523329444</v>
      </c>
      <c r="W166" s="19">
        <f ca="1">IF(V166&lt;=('Ejercicio 3 - TIR'!$D$25-'Ejercicio 3 - TIR'!$C$25)/('Ejercicio 3 - TIR'!$E$25-'Ejercicio 3 - TIR'!$C$25),'Ejercicio 3 - TIR'!$C$25+SQRT(('Ejercicio 3 - TIR'!$E$25-'Ejercicio 3 - TIR'!$C$25)*('Ejercicio 3 - TIR'!$D$25-'Ejercicio 3 - TIR'!$C$25)*V166),'Ejercicio 3 - TIR'!$E$25-SQRT(('Ejercicio 3 - TIR'!$E$25-'Ejercicio 3 - TIR'!$C$25)*('Ejercicio 3 - TIR'!$E$25-'Ejercicio 3 - TIR'!$D$25)*(1-V166)))</f>
        <v>0.232260294017461</v>
      </c>
      <c r="X166" s="17">
        <f ca="1" t="shared" si="1235"/>
        <v>0.969139210589546</v>
      </c>
      <c r="Y166" s="19">
        <f ca="1">IF(X166&lt;=('Ejercicio 3 - TIR'!$D$26-'Ejercicio 3 - TIR'!$C$26)/('Ejercicio 3 - TIR'!$E$26-'Ejercicio 3 - TIR'!$C$26),'Ejercicio 3 - TIR'!$C$26+SQRT(('Ejercicio 3 - TIR'!$E$26-'Ejercicio 3 - TIR'!$C$26)*('Ejercicio 3 - TIR'!$D$26-'Ejercicio 3 - TIR'!$C$26)*X166),'Ejercicio 3 - TIR'!$E$26-SQRT(('Ejercicio 3 - TIR'!$E$26-'Ejercicio 3 - TIR'!$C$26)*('Ejercicio 3 - TIR'!$E$26-'Ejercicio 3 - TIR'!$D$26)*(1-X166)))</f>
        <v>0.267090768310374</v>
      </c>
      <c r="Z166" s="17">
        <f ca="1" t="shared" si="956"/>
        <v>1.1463863098159</v>
      </c>
      <c r="AA166" s="17">
        <f ca="1" t="shared" si="957"/>
        <v>1.29573279444348</v>
      </c>
      <c r="AB166" s="17">
        <f ca="1" t="shared" si="958"/>
        <v>1.53804125138306</v>
      </c>
      <c r="AC166" s="17">
        <f ca="1" t="shared" si="959"/>
        <v>1.89526716464027</v>
      </c>
      <c r="AD166" s="17">
        <f ca="1" t="shared" si="960"/>
        <v>2.40147552779746</v>
      </c>
      <c r="AE166" s="16">
        <f ca="1" t="shared" si="961"/>
        <v>4771.29261522663</v>
      </c>
      <c r="AF166" s="16">
        <f ca="1" t="shared" si="962"/>
        <v>5392.87695648421</v>
      </c>
      <c r="AG166" s="16">
        <f ca="1" t="shared" si="963"/>
        <v>6401.37168579444</v>
      </c>
      <c r="AH166" s="16">
        <f ca="1" t="shared" si="964"/>
        <v>7888.1561556521</v>
      </c>
      <c r="AI166" s="16">
        <f ca="1" t="shared" si="965"/>
        <v>9995.00984381742</v>
      </c>
      <c r="AJ166" s="18">
        <f ca="1" t="shared" si="966"/>
        <v>50157.7125289657</v>
      </c>
      <c r="AK166" s="18">
        <f ca="1" t="shared" si="967"/>
        <v>51807.0186073</v>
      </c>
      <c r="AL166" s="18">
        <f ca="1" t="shared" si="968"/>
        <v>64359.8613486613</v>
      </c>
      <c r="AM166" s="18">
        <f ca="1" t="shared" si="969"/>
        <v>73281.8598048195</v>
      </c>
      <c r="AN166" s="18">
        <f ca="1" t="shared" si="970"/>
        <v>83740.6945105052</v>
      </c>
      <c r="AO166" s="18">
        <f ca="1">C166/'Ejercicio 3 - TIR'!$D$7</f>
        <v>17911.597850966</v>
      </c>
      <c r="AP166" s="18">
        <f ca="1" t="shared" si="971"/>
        <v>32246.1146779997</v>
      </c>
      <c r="AQ166" s="18">
        <f ca="1" t="shared" si="972"/>
        <v>33895.420756334</v>
      </c>
      <c r="AR166" s="18">
        <f ca="1" t="shared" si="973"/>
        <v>46448.2634976953</v>
      </c>
      <c r="AS166" s="18">
        <f ca="1" t="shared" si="974"/>
        <v>55370.2619538534</v>
      </c>
      <c r="AT166" s="18">
        <f ca="1" t="shared" si="975"/>
        <v>65829.0966595391</v>
      </c>
      <c r="AU166" s="18">
        <f ca="1">AP166*'Ejercicio 3 - TIR'!$D$5</f>
        <v>16123.0573389998</v>
      </c>
      <c r="AV166" s="18">
        <f ca="1">AQ166*'Ejercicio 3 - TIR'!$D$5</f>
        <v>16947.710378167</v>
      </c>
      <c r="AW166" s="18">
        <f ca="1">AR166*'Ejercicio 3 - TIR'!$D$5</f>
        <v>23224.1317488476</v>
      </c>
      <c r="AX166" s="18">
        <f ca="1">AS166*'Ejercicio 3 - TIR'!$D$5</f>
        <v>27685.1309769267</v>
      </c>
      <c r="AY166" s="18">
        <f ca="1">AT166*'Ejercicio 3 - TIR'!$D$5</f>
        <v>32914.5483297696</v>
      </c>
      <c r="AZ166" s="18">
        <f ca="1" t="shared" ref="AZ166:BD166" si="1236">AJ166-AU166-AE166</f>
        <v>29263.3625747392</v>
      </c>
      <c r="BA166" s="18">
        <f ca="1" t="shared" si="1236"/>
        <v>29466.4312726488</v>
      </c>
      <c r="BB166" s="18">
        <f ca="1" t="shared" si="1236"/>
        <v>34734.3579140192</v>
      </c>
      <c r="BC166" s="18">
        <f ca="1" t="shared" si="1236"/>
        <v>37708.5726722407</v>
      </c>
      <c r="BD166" s="18">
        <f ca="1" t="shared" si="1236"/>
        <v>40831.1363369182</v>
      </c>
      <c r="BE166" s="18">
        <f ca="1" t="shared" ref="BE166:BI166" si="1237">AZ166/Z166</f>
        <v>25526.6155258244</v>
      </c>
      <c r="BF166" s="18">
        <f ca="1" t="shared" si="1237"/>
        <v>22741.1325845964</v>
      </c>
      <c r="BG166" s="18">
        <f ca="1" t="shared" si="1237"/>
        <v>22583.502154305</v>
      </c>
      <c r="BH166" s="18">
        <f ca="1" t="shared" si="1237"/>
        <v>19896.1778981688</v>
      </c>
      <c r="BI166" s="18">
        <f ca="1" t="shared" si="1237"/>
        <v>17002.5202690143</v>
      </c>
      <c r="BJ166" s="18">
        <f ca="1" t="shared" si="978"/>
        <v>78273.3198605612</v>
      </c>
      <c r="BK166" s="18">
        <f ca="1" t="shared" si="979"/>
        <v>43014.2639028445</v>
      </c>
      <c r="BL166" s="18">
        <f ca="1" t="shared" si="980"/>
        <v>121287.583763406</v>
      </c>
      <c r="BM166" s="18">
        <f ca="1">BK166*'Ejercicio 3 - TIR'!$D$5</f>
        <v>21507.1319514222</v>
      </c>
      <c r="BN166" s="18">
        <f ca="1" t="shared" si="981"/>
        <v>99780.4518119835</v>
      </c>
      <c r="BO166" s="18">
        <f ca="1" t="shared" si="982"/>
        <v>41549.6433992389</v>
      </c>
      <c r="BP166" s="18">
        <f ca="1" t="shared" si="983"/>
        <v>-122151.833728586</v>
      </c>
      <c r="BQ166" s="18">
        <f ca="1" t="shared" ref="BQ166:BT166" si="1238">BE166</f>
        <v>25526.6155258244</v>
      </c>
      <c r="BR166" s="18">
        <f ca="1" t="shared" si="1238"/>
        <v>22741.1325845964</v>
      </c>
      <c r="BS166" s="18">
        <f ca="1" t="shared" si="1238"/>
        <v>22583.502154305</v>
      </c>
      <c r="BT166" s="18">
        <f ca="1" t="shared" si="1238"/>
        <v>19896.1778981688</v>
      </c>
      <c r="BU166" s="18">
        <f ca="1" t="shared" si="985"/>
        <v>58552.1636682533</v>
      </c>
      <c r="BV166" s="20">
        <f ca="1" t="shared" si="986"/>
        <v>6.17001057690454</v>
      </c>
    </row>
    <row r="167" ht="15" customHeight="1" spans="1:74">
      <c r="A167" s="16">
        <v>166</v>
      </c>
      <c r="B167" s="17">
        <f ca="1" t="shared" ref="B167:F167" si="1239">RAND()</f>
        <v>0.665260144234204</v>
      </c>
      <c r="C167" s="18">
        <f ca="1">IF(B167&lt;=('Ejercicio 3 - TIR'!$D$13-'Ejercicio 3 - TIR'!$C$13)/('Ejercicio 3 - TIR'!$E$13-'Ejercicio 3 - TIR'!$C$13),'Ejercicio 3 - TIR'!$C$13+SQRT(('Ejercicio 3 - TIR'!$E$13-'Ejercicio 3 - TIR'!$C$13)*('Ejercicio 3 - TIR'!$D$13-'Ejercicio 3 - TIR'!$C$13)*B167),'Ejercicio 3 - TIR'!$E$13-SQRT(('Ejercicio 3 - TIR'!$E$13-'Ejercicio 3 - TIR'!$C$13)*('Ejercicio 3 - TIR'!$E$13-'Ejercicio 3 - TIR'!$D$13)*(1-B167)))</f>
        <v>79957.8487452331</v>
      </c>
      <c r="D167" s="17">
        <f ca="1" t="shared" si="1239"/>
        <v>0.783751994117964</v>
      </c>
      <c r="E167" s="18">
        <f ca="1">IF(D167&lt;=('Ejercicio 3 - TIR'!$D$14-'Ejercicio 3 - TIR'!$C$14)/('Ejercicio 3 - TIR'!$E$14-'Ejercicio 3 - TIR'!$C$14),'Ejercicio 3 - TIR'!$C$14+SQRT(('Ejercicio 3 - TIR'!$E$14-'Ejercicio 3 - TIR'!$C$14)*('Ejercicio 3 - TIR'!$D$14-'Ejercicio 3 - TIR'!$C$14)*D167),'Ejercicio 3 - TIR'!$E$14-SQRT(('Ejercicio 3 - TIR'!$E$14-'Ejercicio 3 - TIR'!$C$14)*('Ejercicio 3 - TIR'!$E$14-'Ejercicio 3 - TIR'!$D$14)*(1-D167)))</f>
        <v>34304.6333847323</v>
      </c>
      <c r="F167" s="17">
        <f ca="1" t="shared" si="1239"/>
        <v>0.0981904439728805</v>
      </c>
      <c r="G167" s="18">
        <f ca="1">IF(F167&lt;=('Ejercicio 3 - TIR'!$D$18-'Ejercicio 3 - TIR'!$C$18)/('Ejercicio 3 - TIR'!$E$18-'Ejercicio 3 - TIR'!$C$18),'Ejercicio 3 - TIR'!$C$18+SQRT(('Ejercicio 3 - TIR'!$E$18-'Ejercicio 3 - TIR'!$C$18)*('Ejercicio 3 - TIR'!$D$18-'Ejercicio 3 - TIR'!$C$18)*F167),'Ejercicio 3 - TIR'!$E$18-SQRT(('Ejercicio 3 - TIR'!$E$18-'Ejercicio 3 - TIR'!$C$18)*('Ejercicio 3 - TIR'!$E$18-'Ejercicio 3 - TIR'!$D$18)*(1-F167)))</f>
        <v>33837.781467975</v>
      </c>
      <c r="H167" s="17">
        <f ca="1" t="shared" ref="H167:L167" si="1240">RAND()</f>
        <v>0.309891063163268</v>
      </c>
      <c r="I167" s="18">
        <f ca="1">IF(H167&lt;=('Ejercicio 3 - TIR'!$D$18-'Ejercicio 3 - TIR'!$C$18)/('Ejercicio 3 - TIR'!$E$18-'Ejercicio 3 - TIR'!$C$18),'Ejercicio 3 - TIR'!$C$18+SQRT(('Ejercicio 3 - TIR'!$E$18-'Ejercicio 3 - TIR'!$C$18)*('Ejercicio 3 - TIR'!$D$18-'Ejercicio 3 - TIR'!$C$18)*H167),'Ejercicio 3 - TIR'!$E$18-SQRT(('Ejercicio 3 - TIR'!$E$18-'Ejercicio 3 - TIR'!$C$18)*('Ejercicio 3 - TIR'!$E$18-'Ejercicio 3 - TIR'!$D$18)*(1-H167)))</f>
        <v>36817.8925977526</v>
      </c>
      <c r="J167" s="17">
        <f ca="1" t="shared" si="1240"/>
        <v>0.561245866791313</v>
      </c>
      <c r="K167" s="18">
        <f ca="1">IF(J167&lt;=('Ejercicio 3 - TIR'!$D$18-'Ejercicio 3 - TIR'!$C$18)/('Ejercicio 3 - TIR'!$E$18-'Ejercicio 3 - TIR'!$C$18),'Ejercicio 3 - TIR'!$C$18+SQRT(('Ejercicio 3 - TIR'!$E$18-'Ejercicio 3 - TIR'!$C$18)*('Ejercicio 3 - TIR'!$D$18-'Ejercicio 3 - TIR'!$C$18)*J167),'Ejercicio 3 - TIR'!$E$18-SQRT(('Ejercicio 3 - TIR'!$E$18-'Ejercicio 3 - TIR'!$C$18)*('Ejercicio 3 - TIR'!$E$18-'Ejercicio 3 - TIR'!$D$18)*(1-J167)))</f>
        <v>39175.3408666216</v>
      </c>
      <c r="L167" s="17">
        <f ca="1" t="shared" si="1240"/>
        <v>0.896285871188587</v>
      </c>
      <c r="M167" s="18">
        <f ca="1">IF(L167&lt;=('Ejercicio 3 - TIR'!$D$18-'Ejercicio 3 - TIR'!$C$18)/('Ejercicio 3 - TIR'!$E$18-'Ejercicio 3 - TIR'!$C$18),'Ejercicio 3 - TIR'!$C$18+SQRT(('Ejercicio 3 - TIR'!$E$18-'Ejercicio 3 - TIR'!$C$18)*('Ejercicio 3 - TIR'!$D$18-'Ejercicio 3 - TIR'!$C$18)*L167),'Ejercicio 3 - TIR'!$E$18-SQRT(('Ejercicio 3 - TIR'!$E$18-'Ejercicio 3 - TIR'!$C$18)*('Ejercicio 3 - TIR'!$E$18-'Ejercicio 3 - TIR'!$D$18)*(1-L167)))</f>
        <v>42210.9930690556</v>
      </c>
      <c r="N167" s="17">
        <f ca="1" t="shared" ref="N167:R167" si="1241">RAND()</f>
        <v>0.0224280895000091</v>
      </c>
      <c r="O167" s="18">
        <f ca="1">IF(N167&lt;=('Ejercicio 3 - TIR'!$D$18-'Ejercicio 3 - TIR'!$C$18)/('Ejercicio 3 - TIR'!$E$18-'Ejercicio 3 - TIR'!$C$18),'Ejercicio 3 - TIR'!$C$18+SQRT(('Ejercicio 3 - TIR'!$E$18-'Ejercicio 3 - TIR'!$C$18)*('Ejercicio 3 - TIR'!$D$18-'Ejercicio 3 - TIR'!$C$18)*N167),'Ejercicio 3 - TIR'!$E$18-SQRT(('Ejercicio 3 - TIR'!$E$18-'Ejercicio 3 - TIR'!$C$18)*('Ejercicio 3 - TIR'!$E$18-'Ejercicio 3 - TIR'!$D$18)*(1-N167)))</f>
        <v>31834.179223795</v>
      </c>
      <c r="P167" s="17">
        <f ca="1" t="shared" si="1241"/>
        <v>0.277185976369025</v>
      </c>
      <c r="Q167" s="19">
        <f ca="1">IF(P167&lt;=('Ejercicio 3 - TIR'!$D$22-'Ejercicio 3 - TIR'!$C$22)/('Ejercicio 3 - TIR'!$E$22-'Ejercicio 3 - TIR'!$C$22),'Ejercicio 3 - TIR'!$C$22+SQRT(('Ejercicio 3 - TIR'!$E$22-'Ejercicio 3 - TIR'!$C$22)*('Ejercicio 3 - TIR'!$D$22-'Ejercicio 3 - TIR'!$C$22)*P167),'Ejercicio 3 - TIR'!$E$22-SQRT(('Ejercicio 3 - TIR'!$E$22-'Ejercicio 3 - TIR'!$C$22)*('Ejercicio 3 - TIR'!$E$22-'Ejercicio 3 - TIR'!$D$22)*(1-P167)))</f>
        <v>0.142336847527443</v>
      </c>
      <c r="R167" s="17">
        <f ca="1" t="shared" si="1241"/>
        <v>0.444371656707221</v>
      </c>
      <c r="S167" s="19">
        <f ca="1">IF(R167&lt;=('Ejercicio 3 - TIR'!$D$23-'Ejercicio 3 - TIR'!$C$23)/('Ejercicio 3 - TIR'!$E$23-'Ejercicio 3 - TIR'!$C$23),'Ejercicio 3 - TIR'!$C$23+SQRT(('Ejercicio 3 - TIR'!$E$23-'Ejercicio 3 - TIR'!$C$23)*('Ejercicio 3 - TIR'!$D$23-'Ejercicio 3 - TIR'!$C$23)*R167),'Ejercicio 3 - TIR'!$E$23-SQRT(('Ejercicio 3 - TIR'!$E$23-'Ejercicio 3 - TIR'!$C$23)*('Ejercicio 3 - TIR'!$E$23-'Ejercicio 3 - TIR'!$D$23)*(1-R167)))</f>
        <v>0.14828195506101</v>
      </c>
      <c r="T167" s="17">
        <f ca="1" t="shared" ref="T167:X167" si="1242">RAND()</f>
        <v>0.709889652357753</v>
      </c>
      <c r="U167" s="19">
        <f ca="1">IF(T167&lt;=('Ejercicio 3 - TIR'!$D$24-'Ejercicio 3 - TIR'!$C$24)/('Ejercicio 3 - TIR'!$E$24-'Ejercicio 3 - TIR'!$C$24),'Ejercicio 3 - TIR'!$C$24+SQRT(('Ejercicio 3 - TIR'!$E$24-'Ejercicio 3 - TIR'!$C$24)*('Ejercicio 3 - TIR'!$D$24-'Ejercicio 3 - TIR'!$C$24)*T167),'Ejercicio 3 - TIR'!$E$24-SQRT(('Ejercicio 3 - TIR'!$E$24-'Ejercicio 3 - TIR'!$C$24)*('Ejercicio 3 - TIR'!$E$24-'Ejercicio 3 - TIR'!$D$24)*(1-T167)))</f>
        <v>0.191498965397756</v>
      </c>
      <c r="V167" s="17">
        <f ca="1" t="shared" si="1242"/>
        <v>0.975615347592324</v>
      </c>
      <c r="W167" s="19">
        <f ca="1">IF(V167&lt;=('Ejercicio 3 - TIR'!$D$25-'Ejercicio 3 - TIR'!$C$25)/('Ejercicio 3 - TIR'!$E$25-'Ejercicio 3 - TIR'!$C$25),'Ejercicio 3 - TIR'!$C$25+SQRT(('Ejercicio 3 - TIR'!$E$25-'Ejercicio 3 - TIR'!$C$25)*('Ejercicio 3 - TIR'!$D$25-'Ejercicio 3 - TIR'!$C$25)*V167),'Ejercicio 3 - TIR'!$E$25-SQRT(('Ejercicio 3 - TIR'!$E$25-'Ejercicio 3 - TIR'!$C$25)*('Ejercicio 3 - TIR'!$E$25-'Ejercicio 3 - TIR'!$D$25)*(1-V167)))</f>
        <v>0.240761694775184</v>
      </c>
      <c r="X167" s="17">
        <f ca="1" t="shared" si="1242"/>
        <v>0.087691544440927</v>
      </c>
      <c r="Y167" s="19">
        <f ca="1">IF(X167&lt;=('Ejercicio 3 - TIR'!$D$26-'Ejercicio 3 - TIR'!$C$26)/('Ejercicio 3 - TIR'!$E$26-'Ejercicio 3 - TIR'!$C$26),'Ejercicio 3 - TIR'!$C$26+SQRT(('Ejercicio 3 - TIR'!$E$26-'Ejercicio 3 - TIR'!$C$26)*('Ejercicio 3 - TIR'!$D$26-'Ejercicio 3 - TIR'!$C$26)*X167),'Ejercicio 3 - TIR'!$E$26-SQRT(('Ejercicio 3 - TIR'!$E$26-'Ejercicio 3 - TIR'!$C$26)*('Ejercicio 3 - TIR'!$E$26-'Ejercicio 3 - TIR'!$D$26)*(1-X167)))</f>
        <v>0.205387240493035</v>
      </c>
      <c r="Z167" s="17">
        <f ca="1" t="shared" si="956"/>
        <v>1.14233684752744</v>
      </c>
      <c r="AA167" s="17">
        <f ca="1" t="shared" si="957"/>
        <v>1.31172478861704</v>
      </c>
      <c r="AB167" s="17">
        <f ca="1" t="shared" si="958"/>
        <v>1.5629187285238</v>
      </c>
      <c r="AC167" s="17">
        <f ca="1" t="shared" si="959"/>
        <v>1.93920969039906</v>
      </c>
      <c r="AD167" s="17">
        <f ca="1" t="shared" si="960"/>
        <v>2.33749861744748</v>
      </c>
      <c r="AE167" s="16">
        <f ca="1" t="shared" si="961"/>
        <v>4882.81337156748</v>
      </c>
      <c r="AF167" s="16">
        <f ca="1" t="shared" si="962"/>
        <v>5606.84648450155</v>
      </c>
      <c r="AG167" s="16">
        <f ca="1" t="shared" si="963"/>
        <v>6680.55178542765</v>
      </c>
      <c r="AH167" s="16">
        <f ca="1" t="shared" si="964"/>
        <v>8288.97275532059</v>
      </c>
      <c r="AI167" s="16">
        <f ca="1" t="shared" si="965"/>
        <v>9991.42199605784</v>
      </c>
      <c r="AJ167" s="18">
        <f ca="1" t="shared" si="966"/>
        <v>38654.1446094491</v>
      </c>
      <c r="AK167" s="18">
        <f ca="1" t="shared" si="967"/>
        <v>48294.9423851121</v>
      </c>
      <c r="AL167" s="18">
        <f ca="1" t="shared" si="968"/>
        <v>61227.8739367467</v>
      </c>
      <c r="AM167" s="18">
        <f ca="1" t="shared" si="969"/>
        <v>81855.9668008803</v>
      </c>
      <c r="AN167" s="18">
        <f ca="1" t="shared" si="970"/>
        <v>74412.3499231962</v>
      </c>
      <c r="AO167" s="18">
        <f ca="1">C167/'Ejercicio 3 - TIR'!$D$7</f>
        <v>15991.5697490466</v>
      </c>
      <c r="AP167" s="18">
        <f ca="1" t="shared" si="971"/>
        <v>22662.5748604024</v>
      </c>
      <c r="AQ167" s="18">
        <f ca="1" t="shared" si="972"/>
        <v>32303.3726360655</v>
      </c>
      <c r="AR167" s="18">
        <f ca="1" t="shared" si="973"/>
        <v>45236.3041877</v>
      </c>
      <c r="AS167" s="18">
        <f ca="1" t="shared" si="974"/>
        <v>65864.3970518337</v>
      </c>
      <c r="AT167" s="18">
        <f ca="1" t="shared" si="975"/>
        <v>58420.7801741496</v>
      </c>
      <c r="AU167" s="18">
        <f ca="1">AP167*'Ejercicio 3 - TIR'!$D$5</f>
        <v>11331.2874302012</v>
      </c>
      <c r="AV167" s="18">
        <f ca="1">AQ167*'Ejercicio 3 - TIR'!$D$5</f>
        <v>16151.6863180327</v>
      </c>
      <c r="AW167" s="18">
        <f ca="1">AR167*'Ejercicio 3 - TIR'!$D$5</f>
        <v>22618.15209385</v>
      </c>
      <c r="AX167" s="18">
        <f ca="1">AS167*'Ejercicio 3 - TIR'!$D$5</f>
        <v>32932.1985259168</v>
      </c>
      <c r="AY167" s="18">
        <f ca="1">AT167*'Ejercicio 3 - TIR'!$D$5</f>
        <v>29210.3900870748</v>
      </c>
      <c r="AZ167" s="18">
        <f ca="1" t="shared" ref="AZ167:BD167" si="1243">AJ167-AU167-AE167</f>
        <v>22440.0438076804</v>
      </c>
      <c r="BA167" s="18">
        <f ca="1" t="shared" si="1243"/>
        <v>26536.4095825778</v>
      </c>
      <c r="BB167" s="18">
        <f ca="1" t="shared" si="1243"/>
        <v>31929.170057469</v>
      </c>
      <c r="BC167" s="18">
        <f ca="1" t="shared" si="1243"/>
        <v>40634.7955196429</v>
      </c>
      <c r="BD167" s="18">
        <f ca="1" t="shared" si="1243"/>
        <v>35210.5378400636</v>
      </c>
      <c r="BE167" s="18">
        <f ca="1" t="shared" ref="BE167:BI167" si="1244">AZ167/Z167</f>
        <v>19643.9814195359</v>
      </c>
      <c r="BF167" s="18">
        <f ca="1" t="shared" si="1244"/>
        <v>20230.1655140292</v>
      </c>
      <c r="BG167" s="18">
        <f ca="1" t="shared" si="1244"/>
        <v>20429.1940935576</v>
      </c>
      <c r="BH167" s="18">
        <f ca="1" t="shared" si="1244"/>
        <v>20954.3071699898</v>
      </c>
      <c r="BI167" s="18">
        <f ca="1" t="shared" si="1244"/>
        <v>15063.3406057425</v>
      </c>
      <c r="BJ167" s="18">
        <f ca="1" t="shared" si="978"/>
        <v>80187.0331088545</v>
      </c>
      <c r="BK167" s="18">
        <f ca="1" t="shared" si="979"/>
        <v>37380.2721792114</v>
      </c>
      <c r="BL167" s="18">
        <f ca="1" t="shared" si="980"/>
        <v>117567.305288066</v>
      </c>
      <c r="BM167" s="18">
        <f ca="1">BK167*'Ejercicio 3 - TIR'!$D$5</f>
        <v>18690.1360896057</v>
      </c>
      <c r="BN167" s="18">
        <f ca="1" t="shared" si="981"/>
        <v>98877.1691984602</v>
      </c>
      <c r="BO167" s="18">
        <f ca="1" t="shared" si="982"/>
        <v>42300.4182592556</v>
      </c>
      <c r="BP167" s="18">
        <f ca="1" t="shared" si="983"/>
        <v>-114262.482129965</v>
      </c>
      <c r="BQ167" s="18">
        <f ca="1" t="shared" ref="BQ167:BT167" si="1245">BE167</f>
        <v>19643.9814195359</v>
      </c>
      <c r="BR167" s="18">
        <f ca="1" t="shared" si="1245"/>
        <v>20230.1655140292</v>
      </c>
      <c r="BS167" s="18">
        <f ca="1" t="shared" si="1245"/>
        <v>20429.1940935576</v>
      </c>
      <c r="BT167" s="18">
        <f ca="1" t="shared" si="1245"/>
        <v>20954.3071699898</v>
      </c>
      <c r="BU167" s="18">
        <f ca="1" t="shared" si="985"/>
        <v>57363.7588649981</v>
      </c>
      <c r="BV167" s="20">
        <f ca="1" t="shared" si="986"/>
        <v>5.69806229851253</v>
      </c>
    </row>
    <row r="168" ht="15" customHeight="1" spans="1:74">
      <c r="A168" s="16">
        <v>167</v>
      </c>
      <c r="B168" s="17">
        <f ca="1" t="shared" ref="B168:F168" si="1246">RAND()</f>
        <v>0.449661658509449</v>
      </c>
      <c r="C168" s="18">
        <f ca="1">IF(B168&lt;=('Ejercicio 3 - TIR'!$D$13-'Ejercicio 3 - TIR'!$C$13)/('Ejercicio 3 - TIR'!$E$13-'Ejercicio 3 - TIR'!$C$13),'Ejercicio 3 - TIR'!$C$13+SQRT(('Ejercicio 3 - TIR'!$E$13-'Ejercicio 3 - TIR'!$C$13)*('Ejercicio 3 - TIR'!$D$13-'Ejercicio 3 - TIR'!$C$13)*B168),'Ejercicio 3 - TIR'!$E$13-SQRT(('Ejercicio 3 - TIR'!$E$13-'Ejercicio 3 - TIR'!$C$13)*('Ejercicio 3 - TIR'!$E$13-'Ejercicio 3 - TIR'!$D$13)*(1-B168)))</f>
        <v>74301.6341027555</v>
      </c>
      <c r="D168" s="17">
        <f ca="1" t="shared" si="1246"/>
        <v>0.624246804546434</v>
      </c>
      <c r="E168" s="18">
        <f ca="1">IF(D168&lt;=('Ejercicio 3 - TIR'!$D$14-'Ejercicio 3 - TIR'!$C$14)/('Ejercicio 3 - TIR'!$E$14-'Ejercicio 3 - TIR'!$C$14),'Ejercicio 3 - TIR'!$C$14+SQRT(('Ejercicio 3 - TIR'!$E$14-'Ejercicio 3 - TIR'!$C$14)*('Ejercicio 3 - TIR'!$D$14-'Ejercicio 3 - TIR'!$C$14)*D168),'Ejercicio 3 - TIR'!$E$14-SQRT(('Ejercicio 3 - TIR'!$E$14-'Ejercicio 3 - TIR'!$C$14)*('Ejercicio 3 - TIR'!$E$14-'Ejercicio 3 - TIR'!$D$14)*(1-D168)))</f>
        <v>32492.4718236936</v>
      </c>
      <c r="F168" s="17">
        <f ca="1" t="shared" si="1246"/>
        <v>0.968577015318378</v>
      </c>
      <c r="G168" s="18">
        <f ca="1">IF(F168&lt;=('Ejercicio 3 - TIR'!$D$18-'Ejercicio 3 - TIR'!$C$18)/('Ejercicio 3 - TIR'!$E$18-'Ejercicio 3 - TIR'!$C$18),'Ejercicio 3 - TIR'!$C$18+SQRT(('Ejercicio 3 - TIR'!$E$18-'Ejercicio 3 - TIR'!$C$18)*('Ejercicio 3 - TIR'!$D$18-'Ejercicio 3 - TIR'!$C$18)*F168),'Ejercicio 3 - TIR'!$E$18-SQRT(('Ejercicio 3 - TIR'!$E$18-'Ejercicio 3 - TIR'!$C$18)*('Ejercicio 3 - TIR'!$E$18-'Ejercicio 3 - TIR'!$D$18)*(1-F168)))</f>
        <v>43464.8375163776</v>
      </c>
      <c r="H168" s="17">
        <f ca="1" t="shared" ref="H168:L168" si="1247">RAND()</f>
        <v>0.180952739986044</v>
      </c>
      <c r="I168" s="18">
        <f ca="1">IF(H168&lt;=('Ejercicio 3 - TIR'!$D$18-'Ejercicio 3 - TIR'!$C$18)/('Ejercicio 3 - TIR'!$E$18-'Ejercicio 3 - TIR'!$C$18),'Ejercicio 3 - TIR'!$C$18+SQRT(('Ejercicio 3 - TIR'!$E$18-'Ejercicio 3 - TIR'!$C$18)*('Ejercicio 3 - TIR'!$D$18-'Ejercicio 3 - TIR'!$C$18)*H168),'Ejercicio 3 - TIR'!$E$18-SQRT(('Ejercicio 3 - TIR'!$E$18-'Ejercicio 3 - TIR'!$C$18)*('Ejercicio 3 - TIR'!$E$18-'Ejercicio 3 - TIR'!$D$18)*(1-H168)))</f>
        <v>35209.8858910639</v>
      </c>
      <c r="J168" s="17">
        <f ca="1" t="shared" si="1247"/>
        <v>0.899710947097526</v>
      </c>
      <c r="K168" s="18">
        <f ca="1">IF(J168&lt;=('Ejercicio 3 - TIR'!$D$18-'Ejercicio 3 - TIR'!$C$18)/('Ejercicio 3 - TIR'!$E$18-'Ejercicio 3 - TIR'!$C$18),'Ejercicio 3 - TIR'!$C$18+SQRT(('Ejercicio 3 - TIR'!$E$18-'Ejercicio 3 - TIR'!$C$18)*('Ejercicio 3 - TIR'!$D$18-'Ejercicio 3 - TIR'!$C$18)*J168),'Ejercicio 3 - TIR'!$E$18-SQRT(('Ejercicio 3 - TIR'!$E$18-'Ejercicio 3 - TIR'!$C$18)*('Ejercicio 3 - TIR'!$E$18-'Ejercicio 3 - TIR'!$D$18)*(1-J168)))</f>
        <v>42257.4320486658</v>
      </c>
      <c r="L168" s="17">
        <f ca="1" t="shared" si="1247"/>
        <v>0.703006479531164</v>
      </c>
      <c r="M168" s="18">
        <f ca="1">IF(L168&lt;=('Ejercicio 3 - TIR'!$D$18-'Ejercicio 3 - TIR'!$C$18)/('Ejercicio 3 - TIR'!$E$18-'Ejercicio 3 - TIR'!$C$18),'Ejercicio 3 - TIR'!$C$18+SQRT(('Ejercicio 3 - TIR'!$E$18-'Ejercicio 3 - TIR'!$C$18)*('Ejercicio 3 - TIR'!$D$18-'Ejercicio 3 - TIR'!$C$18)*L168),'Ejercicio 3 - TIR'!$E$18-SQRT(('Ejercicio 3 - TIR'!$E$18-'Ejercicio 3 - TIR'!$C$18)*('Ejercicio 3 - TIR'!$E$18-'Ejercicio 3 - TIR'!$D$18)*(1-L168)))</f>
        <v>40280.4116667698</v>
      </c>
      <c r="N168" s="17">
        <f ca="1" t="shared" ref="N168:R168" si="1248">RAND()</f>
        <v>0.895586455140997</v>
      </c>
      <c r="O168" s="18">
        <f ca="1">IF(N168&lt;=('Ejercicio 3 - TIR'!$D$18-'Ejercicio 3 - TIR'!$C$18)/('Ejercicio 3 - TIR'!$E$18-'Ejercicio 3 - TIR'!$C$18),'Ejercicio 3 - TIR'!$C$18+SQRT(('Ejercicio 3 - TIR'!$E$18-'Ejercicio 3 - TIR'!$C$18)*('Ejercicio 3 - TIR'!$D$18-'Ejercicio 3 - TIR'!$C$18)*N168),'Ejercicio 3 - TIR'!$E$18-SQRT(('Ejercicio 3 - TIR'!$E$18-'Ejercicio 3 - TIR'!$C$18)*('Ejercicio 3 - TIR'!$E$18-'Ejercicio 3 - TIR'!$D$18)*(1-N168)))</f>
        <v>42201.6047697966</v>
      </c>
      <c r="P168" s="17">
        <f ca="1" t="shared" si="1248"/>
        <v>0.491521589753617</v>
      </c>
      <c r="Q168" s="19">
        <f ca="1">IF(P168&lt;=('Ejercicio 3 - TIR'!$D$22-'Ejercicio 3 - TIR'!$C$22)/('Ejercicio 3 - TIR'!$E$22-'Ejercicio 3 - TIR'!$C$22),'Ejercicio 3 - TIR'!$C$22+SQRT(('Ejercicio 3 - TIR'!$E$22-'Ejercicio 3 - TIR'!$C$22)*('Ejercicio 3 - TIR'!$D$22-'Ejercicio 3 - TIR'!$C$22)*P168),'Ejercicio 3 - TIR'!$E$22-SQRT(('Ejercicio 3 - TIR'!$E$22-'Ejercicio 3 - TIR'!$C$22)*('Ejercicio 3 - TIR'!$E$22-'Ejercicio 3 - TIR'!$D$22)*(1-P168)))</f>
        <v>0.149744560201094</v>
      </c>
      <c r="R168" s="17">
        <f ca="1" t="shared" si="1248"/>
        <v>0.524446822344007</v>
      </c>
      <c r="S168" s="19">
        <f ca="1">IF(R168&lt;=('Ejercicio 3 - TIR'!$D$23-'Ejercicio 3 - TIR'!$C$23)/('Ejercicio 3 - TIR'!$E$23-'Ejercicio 3 - TIR'!$C$23),'Ejercicio 3 - TIR'!$C$23+SQRT(('Ejercicio 3 - TIR'!$E$23-'Ejercicio 3 - TIR'!$C$23)*('Ejercicio 3 - TIR'!$D$23-'Ejercicio 3 - TIR'!$C$23)*R168),'Ejercicio 3 - TIR'!$E$23-SQRT(('Ejercicio 3 - TIR'!$E$23-'Ejercicio 3 - TIR'!$C$23)*('Ejercicio 3 - TIR'!$E$23-'Ejercicio 3 - TIR'!$D$23)*(1-R168)))</f>
        <v>0.150742595470876</v>
      </c>
      <c r="T168" s="17">
        <f ca="1" t="shared" ref="T168:X168" si="1249">RAND()</f>
        <v>0.117576421976715</v>
      </c>
      <c r="U168" s="19">
        <f ca="1">IF(T168&lt;=('Ejercicio 3 - TIR'!$D$24-'Ejercicio 3 - TIR'!$C$24)/('Ejercicio 3 - TIR'!$E$24-'Ejercicio 3 - TIR'!$C$24),'Ejercicio 3 - TIR'!$C$24+SQRT(('Ejercicio 3 - TIR'!$E$24-'Ejercicio 3 - TIR'!$C$24)*('Ejercicio 3 - TIR'!$D$24-'Ejercicio 3 - TIR'!$C$24)*T168),'Ejercicio 3 - TIR'!$E$24-SQRT(('Ejercicio 3 - TIR'!$E$24-'Ejercicio 3 - TIR'!$C$24)*('Ejercicio 3 - TIR'!$E$24-'Ejercicio 3 - TIR'!$D$24)*(1-T168)))</f>
        <v>0.165713385572533</v>
      </c>
      <c r="V168" s="17">
        <f ca="1" t="shared" si="1249"/>
        <v>0.395084732926432</v>
      </c>
      <c r="W168" s="19">
        <f ca="1">IF(V168&lt;=('Ejercicio 3 - TIR'!$D$25-'Ejercicio 3 - TIR'!$C$25)/('Ejercicio 3 - TIR'!$E$25-'Ejercicio 3 - TIR'!$C$25),'Ejercicio 3 - TIR'!$C$25+SQRT(('Ejercicio 3 - TIR'!$E$25-'Ejercicio 3 - TIR'!$C$25)*('Ejercicio 3 - TIR'!$D$25-'Ejercicio 3 - TIR'!$C$25)*V168),'Ejercicio 3 - TIR'!$E$25-SQRT(('Ejercicio 3 - TIR'!$E$25-'Ejercicio 3 - TIR'!$C$25)*('Ejercicio 3 - TIR'!$E$25-'Ejercicio 3 - TIR'!$D$25)*(1-V168)))</f>
        <v>0.203986921046756</v>
      </c>
      <c r="X168" s="17">
        <f ca="1" t="shared" si="1249"/>
        <v>0.779022710202816</v>
      </c>
      <c r="Y168" s="19">
        <f ca="1">IF(X168&lt;=('Ejercicio 3 - TIR'!$D$26-'Ejercicio 3 - TIR'!$C$26)/('Ejercicio 3 - TIR'!$E$26-'Ejercicio 3 - TIR'!$C$26),'Ejercicio 3 - TIR'!$C$26+SQRT(('Ejercicio 3 - TIR'!$E$26-'Ejercicio 3 - TIR'!$C$26)*('Ejercicio 3 - TIR'!$D$26-'Ejercicio 3 - TIR'!$C$26)*X168),'Ejercicio 3 - TIR'!$E$26-SQRT(('Ejercicio 3 - TIR'!$E$26-'Ejercicio 3 - TIR'!$C$26)*('Ejercicio 3 - TIR'!$E$26-'Ejercicio 3 - TIR'!$D$26)*(1-X168)))</f>
        <v>0.245456153009475</v>
      </c>
      <c r="Z168" s="17">
        <f ca="1" t="shared" si="956"/>
        <v>1.14974456020109</v>
      </c>
      <c r="AA168" s="17">
        <f ca="1" t="shared" si="957"/>
        <v>1.32306003933433</v>
      </c>
      <c r="AB168" s="17">
        <f ca="1" t="shared" si="958"/>
        <v>1.54230879776815</v>
      </c>
      <c r="AC168" s="17">
        <f ca="1" t="shared" si="959"/>
        <v>1.8569196207282</v>
      </c>
      <c r="AD168" s="17">
        <f ca="1" t="shared" si="960"/>
        <v>2.31271196727995</v>
      </c>
      <c r="AE168" s="16">
        <f ca="1" t="shared" si="961"/>
        <v>4865.57090308544</v>
      </c>
      <c r="AF168" s="16">
        <f ca="1" t="shared" si="962"/>
        <v>5599.01968946411</v>
      </c>
      <c r="AG168" s="16">
        <f ca="1" t="shared" si="963"/>
        <v>6526.85219809248</v>
      </c>
      <c r="AH168" s="16">
        <f ca="1" t="shared" si="964"/>
        <v>7858.24468210862</v>
      </c>
      <c r="AI168" s="16">
        <f ca="1" t="shared" si="965"/>
        <v>9787.09919118617</v>
      </c>
      <c r="AJ168" s="18">
        <f ca="1" t="shared" si="966"/>
        <v>49973.4604944796</v>
      </c>
      <c r="AK168" s="18">
        <f ca="1" t="shared" si="967"/>
        <v>46584.7930119882</v>
      </c>
      <c r="AL168" s="18">
        <f ca="1" t="shared" si="968"/>
        <v>65174.009219747</v>
      </c>
      <c r="AM168" s="18">
        <f ca="1" t="shared" si="969"/>
        <v>74797.4867550338</v>
      </c>
      <c r="AN168" s="18">
        <f ca="1" t="shared" si="970"/>
        <v>97600.1563895274</v>
      </c>
      <c r="AO168" s="18">
        <f ca="1">C168/'Ejercicio 3 - TIR'!$D$7</f>
        <v>14860.3268205511</v>
      </c>
      <c r="AP168" s="18">
        <f ca="1" t="shared" si="971"/>
        <v>35113.1336739285</v>
      </c>
      <c r="AQ168" s="18">
        <f ca="1" t="shared" si="972"/>
        <v>31724.4661914371</v>
      </c>
      <c r="AR168" s="18">
        <f ca="1" t="shared" si="973"/>
        <v>50313.6823991959</v>
      </c>
      <c r="AS168" s="18">
        <f ca="1" t="shared" si="974"/>
        <v>59937.1599344827</v>
      </c>
      <c r="AT168" s="18">
        <f ca="1" t="shared" si="975"/>
        <v>82739.8295689763</v>
      </c>
      <c r="AU168" s="18">
        <f ca="1">AP168*'Ejercicio 3 - TIR'!$D$5</f>
        <v>17556.5668369643</v>
      </c>
      <c r="AV168" s="18">
        <f ca="1">AQ168*'Ejercicio 3 - TIR'!$D$5</f>
        <v>15862.2330957186</v>
      </c>
      <c r="AW168" s="18">
        <f ca="1">AR168*'Ejercicio 3 - TIR'!$D$5</f>
        <v>25156.8411995979</v>
      </c>
      <c r="AX168" s="18">
        <f ca="1">AS168*'Ejercicio 3 - TIR'!$D$5</f>
        <v>29968.5799672414</v>
      </c>
      <c r="AY168" s="18">
        <f ca="1">AT168*'Ejercicio 3 - TIR'!$D$5</f>
        <v>41369.9147844881</v>
      </c>
      <c r="AZ168" s="18">
        <f ca="1" t="shared" ref="AZ168:BD168" si="1250">AJ168-AU168-AE168</f>
        <v>27551.3227544299</v>
      </c>
      <c r="BA168" s="18">
        <f ca="1" t="shared" si="1250"/>
        <v>25123.5402268055</v>
      </c>
      <c r="BB168" s="18">
        <f ca="1" t="shared" si="1250"/>
        <v>33490.3158220566</v>
      </c>
      <c r="BC168" s="18">
        <f ca="1" t="shared" si="1250"/>
        <v>36970.6621056838</v>
      </c>
      <c r="BD168" s="18">
        <f ca="1" t="shared" si="1250"/>
        <v>46443.1424138531</v>
      </c>
      <c r="BE168" s="18">
        <f ca="1" t="shared" ref="BE168:BI168" si="1251">AZ168/Z168</f>
        <v>23962.9946582318</v>
      </c>
      <c r="BF168" s="18">
        <f ca="1" t="shared" si="1251"/>
        <v>18988.96458202</v>
      </c>
      <c r="BG168" s="18">
        <f ca="1" t="shared" si="1251"/>
        <v>21714.4036722866</v>
      </c>
      <c r="BH168" s="18">
        <f ca="1" t="shared" si="1251"/>
        <v>19909.6728221255</v>
      </c>
      <c r="BI168" s="18">
        <f ca="1" t="shared" si="1251"/>
        <v>20081.6803263556</v>
      </c>
      <c r="BJ168" s="18">
        <f ca="1" t="shared" si="978"/>
        <v>75145.7284331628</v>
      </c>
      <c r="BK168" s="18">
        <f ca="1" t="shared" si="979"/>
        <v>34367.6556755798</v>
      </c>
      <c r="BL168" s="18">
        <f ca="1" t="shared" si="980"/>
        <v>109513.384108743</v>
      </c>
      <c r="BM168" s="18">
        <f ca="1">BK168*'Ejercicio 3 - TIR'!$D$5</f>
        <v>17183.8278377899</v>
      </c>
      <c r="BN168" s="18">
        <f ca="1" t="shared" si="981"/>
        <v>92329.5562709527</v>
      </c>
      <c r="BO168" s="18">
        <f ca="1" t="shared" si="982"/>
        <v>39922.6352339691</v>
      </c>
      <c r="BP168" s="18">
        <f ca="1" t="shared" si="983"/>
        <v>-106794.105926449</v>
      </c>
      <c r="BQ168" s="18">
        <f ca="1" t="shared" ref="BQ168:BT168" si="1252">BE168</f>
        <v>23962.9946582318</v>
      </c>
      <c r="BR168" s="18">
        <f ca="1" t="shared" si="1252"/>
        <v>18988.96458202</v>
      </c>
      <c r="BS168" s="18">
        <f ca="1" t="shared" si="1252"/>
        <v>21714.4036722866</v>
      </c>
      <c r="BT168" s="18">
        <f ca="1" t="shared" si="1252"/>
        <v>19909.6728221255</v>
      </c>
      <c r="BU168" s="18">
        <f ca="1" t="shared" si="985"/>
        <v>60004.3155603247</v>
      </c>
      <c r="BV168" s="20">
        <f ca="1" t="shared" si="986"/>
        <v>9.32222697683653</v>
      </c>
    </row>
    <row r="169" ht="15" customHeight="1" spans="1:74">
      <c r="A169" s="16">
        <v>168</v>
      </c>
      <c r="B169" s="17">
        <f ca="1" t="shared" ref="B169:F169" si="1253">RAND()</f>
        <v>0.364264679839769</v>
      </c>
      <c r="C169" s="18">
        <f ca="1">IF(B169&lt;=('Ejercicio 3 - TIR'!$D$13-'Ejercicio 3 - TIR'!$C$13)/('Ejercicio 3 - TIR'!$E$13-'Ejercicio 3 - TIR'!$C$13),'Ejercicio 3 - TIR'!$C$13+SQRT(('Ejercicio 3 - TIR'!$E$13-'Ejercicio 3 - TIR'!$C$13)*('Ejercicio 3 - TIR'!$D$13-'Ejercicio 3 - TIR'!$C$13)*B169),'Ejercicio 3 - TIR'!$E$13-SQRT(('Ejercicio 3 - TIR'!$E$13-'Ejercicio 3 - TIR'!$C$13)*('Ejercicio 3 - TIR'!$E$13-'Ejercicio 3 - TIR'!$D$13)*(1-B169)))</f>
        <v>72379.6744372504</v>
      </c>
      <c r="D169" s="17">
        <f ca="1" t="shared" si="1253"/>
        <v>0.306649315148554</v>
      </c>
      <c r="E169" s="18">
        <f ca="1">IF(D169&lt;=('Ejercicio 3 - TIR'!$D$14-'Ejercicio 3 - TIR'!$C$14)/('Ejercicio 3 - TIR'!$E$14-'Ejercicio 3 - TIR'!$C$14),'Ejercicio 3 - TIR'!$C$14+SQRT(('Ejercicio 3 - TIR'!$E$14-'Ejercicio 3 - TIR'!$C$14)*('Ejercicio 3 - TIR'!$D$14-'Ejercicio 3 - TIR'!$C$14)*D169),'Ejercicio 3 - TIR'!$E$14-SQRT(('Ejercicio 3 - TIR'!$E$14-'Ejercicio 3 - TIR'!$C$14)*('Ejercicio 3 - TIR'!$E$14-'Ejercicio 3 - TIR'!$D$14)*(1-D169)))</f>
        <v>29795.6958448323</v>
      </c>
      <c r="F169" s="17">
        <f ca="1" t="shared" si="1253"/>
        <v>0.00223017433980721</v>
      </c>
      <c r="G169" s="18">
        <f ca="1">IF(F169&lt;=('Ejercicio 3 - TIR'!$D$18-'Ejercicio 3 - TIR'!$C$18)/('Ejercicio 3 - TIR'!$E$18-'Ejercicio 3 - TIR'!$C$18),'Ejercicio 3 - TIR'!$C$18+SQRT(('Ejercicio 3 - TIR'!$E$18-'Ejercicio 3 - TIR'!$C$18)*('Ejercicio 3 - TIR'!$D$18-'Ejercicio 3 - TIR'!$C$18)*F169),'Ejercicio 3 - TIR'!$E$18-SQRT(('Ejercicio 3 - TIR'!$E$18-'Ejercicio 3 - TIR'!$C$18)*('Ejercicio 3 - TIR'!$E$18-'Ejercicio 3 - TIR'!$D$18)*(1-F169)))</f>
        <v>30578.3823570711</v>
      </c>
      <c r="H169" s="17">
        <f ca="1" t="shared" ref="H169:L169" si="1254">RAND()</f>
        <v>0.24087336587445</v>
      </c>
      <c r="I169" s="18">
        <f ca="1">IF(H169&lt;=('Ejercicio 3 - TIR'!$D$18-'Ejercicio 3 - TIR'!$C$18)/('Ejercicio 3 - TIR'!$E$18-'Ejercicio 3 - TIR'!$C$18),'Ejercicio 3 - TIR'!$C$18+SQRT(('Ejercicio 3 - TIR'!$E$18-'Ejercicio 3 - TIR'!$C$18)*('Ejercicio 3 - TIR'!$D$18-'Ejercicio 3 - TIR'!$C$18)*H169),'Ejercicio 3 - TIR'!$E$18-SQRT(('Ejercicio 3 - TIR'!$E$18-'Ejercicio 3 - TIR'!$C$18)*('Ejercicio 3 - TIR'!$E$18-'Ejercicio 3 - TIR'!$D$18)*(1-H169)))</f>
        <v>36010.9071595864</v>
      </c>
      <c r="J169" s="17">
        <f ca="1" t="shared" si="1254"/>
        <v>0.283549217080694</v>
      </c>
      <c r="K169" s="18">
        <f ca="1">IF(J169&lt;=('Ejercicio 3 - TIR'!$D$18-'Ejercicio 3 - TIR'!$C$18)/('Ejercicio 3 - TIR'!$E$18-'Ejercicio 3 - TIR'!$C$18),'Ejercicio 3 - TIR'!$C$18+SQRT(('Ejercicio 3 - TIR'!$E$18-'Ejercicio 3 - TIR'!$C$18)*('Ejercicio 3 - TIR'!$D$18-'Ejercicio 3 - TIR'!$C$18)*J169),'Ejercicio 3 - TIR'!$E$18-SQRT(('Ejercicio 3 - TIR'!$E$18-'Ejercicio 3 - TIR'!$C$18)*('Ejercicio 3 - TIR'!$E$18-'Ejercicio 3 - TIR'!$D$18)*(1-J169)))</f>
        <v>36521.6855614254</v>
      </c>
      <c r="L169" s="17">
        <f ca="1" t="shared" si="1254"/>
        <v>0.667124497983029</v>
      </c>
      <c r="M169" s="18">
        <f ca="1">IF(L169&lt;=('Ejercicio 3 - TIR'!$D$18-'Ejercicio 3 - TIR'!$C$18)/('Ejercicio 3 - TIR'!$E$18-'Ejercicio 3 - TIR'!$C$18),'Ejercicio 3 - TIR'!$C$18+SQRT(('Ejercicio 3 - TIR'!$E$18-'Ejercicio 3 - TIR'!$C$18)*('Ejercicio 3 - TIR'!$D$18-'Ejercicio 3 - TIR'!$C$18)*L169),'Ejercicio 3 - TIR'!$E$18-SQRT(('Ejercicio 3 - TIR'!$E$18-'Ejercicio 3 - TIR'!$C$18)*('Ejercicio 3 - TIR'!$E$18-'Ejercicio 3 - TIR'!$D$18)*(1-L169)))</f>
        <v>40003.4349147366</v>
      </c>
      <c r="N169" s="17">
        <f ca="1" t="shared" ref="N169:R169" si="1255">RAND()</f>
        <v>0.632202218755109</v>
      </c>
      <c r="O169" s="18">
        <f ca="1">IF(N169&lt;=('Ejercicio 3 - TIR'!$D$18-'Ejercicio 3 - TIR'!$C$18)/('Ejercicio 3 - TIR'!$E$18-'Ejercicio 3 - TIR'!$C$18),'Ejercicio 3 - TIR'!$C$18+SQRT(('Ejercicio 3 - TIR'!$E$18-'Ejercicio 3 - TIR'!$C$18)*('Ejercicio 3 - TIR'!$D$18-'Ejercicio 3 - TIR'!$C$18)*N169),'Ejercicio 3 - TIR'!$E$18-SQRT(('Ejercicio 3 - TIR'!$E$18-'Ejercicio 3 - TIR'!$C$18)*('Ejercicio 3 - TIR'!$E$18-'Ejercicio 3 - TIR'!$D$18)*(1-N169)))</f>
        <v>39738.0867121456</v>
      </c>
      <c r="P169" s="17">
        <f ca="1" t="shared" si="1255"/>
        <v>0.685669043056676</v>
      </c>
      <c r="Q169" s="19">
        <f ca="1">IF(P169&lt;=('Ejercicio 3 - TIR'!$D$22-'Ejercicio 3 - TIR'!$C$22)/('Ejercicio 3 - TIR'!$E$22-'Ejercicio 3 - TIR'!$C$22),'Ejercicio 3 - TIR'!$C$22+SQRT(('Ejercicio 3 - TIR'!$E$22-'Ejercicio 3 - TIR'!$C$22)*('Ejercicio 3 - TIR'!$D$22-'Ejercicio 3 - TIR'!$C$22)*P169),'Ejercicio 3 - TIR'!$E$22-SQRT(('Ejercicio 3 - TIR'!$E$22-'Ejercicio 3 - TIR'!$C$22)*('Ejercicio 3 - TIR'!$E$22-'Ejercicio 3 - TIR'!$D$22)*(1-P169)))</f>
        <v>0.156213539092627</v>
      </c>
      <c r="R169" s="17">
        <f ca="1" t="shared" si="1255"/>
        <v>0.657113968596609</v>
      </c>
      <c r="S169" s="19">
        <f ca="1">IF(R169&lt;=('Ejercicio 3 - TIR'!$D$23-'Ejercicio 3 - TIR'!$C$23)/('Ejercicio 3 - TIR'!$E$23-'Ejercicio 3 - TIR'!$C$23),'Ejercicio 3 - TIR'!$C$23+SQRT(('Ejercicio 3 - TIR'!$E$23-'Ejercicio 3 - TIR'!$C$23)*('Ejercicio 3 - TIR'!$D$23-'Ejercicio 3 - TIR'!$C$23)*R169),'Ejercicio 3 - TIR'!$E$23-SQRT(('Ejercicio 3 - TIR'!$E$23-'Ejercicio 3 - TIR'!$C$23)*('Ejercicio 3 - TIR'!$E$23-'Ejercicio 3 - TIR'!$D$23)*(1-R169)))</f>
        <v>0.155156593298702</v>
      </c>
      <c r="T169" s="17">
        <f ca="1" t="shared" ref="T169:X169" si="1256">RAND()</f>
        <v>0.509734200851461</v>
      </c>
      <c r="U169" s="19">
        <f ca="1">IF(T169&lt;=('Ejercicio 3 - TIR'!$D$24-'Ejercicio 3 - TIR'!$C$24)/('Ejercicio 3 - TIR'!$E$24-'Ejercicio 3 - TIR'!$C$24),'Ejercicio 3 - TIR'!$C$24+SQRT(('Ejercicio 3 - TIR'!$E$24-'Ejercicio 3 - TIR'!$C$24)*('Ejercicio 3 - TIR'!$D$24-'Ejercicio 3 - TIR'!$C$24)*T169),'Ejercicio 3 - TIR'!$E$24-SQRT(('Ejercicio 3 - TIR'!$E$24-'Ejercicio 3 - TIR'!$C$24)*('Ejercicio 3 - TIR'!$E$24-'Ejercicio 3 - TIR'!$D$24)*(1-T169)))</f>
        <v>0.182949436743608</v>
      </c>
      <c r="V169" s="17">
        <f ca="1" t="shared" si="1256"/>
        <v>0.458609055397919</v>
      </c>
      <c r="W169" s="19">
        <f ca="1">IF(V169&lt;=('Ejercicio 3 - TIR'!$D$25-'Ejercicio 3 - TIR'!$C$25)/('Ejercicio 3 - TIR'!$E$25-'Ejercicio 3 - TIR'!$C$25),'Ejercicio 3 - TIR'!$C$25+SQRT(('Ejercicio 3 - TIR'!$E$25-'Ejercicio 3 - TIR'!$C$25)*('Ejercicio 3 - TIR'!$D$25-'Ejercicio 3 - TIR'!$C$25)*V169),'Ejercicio 3 - TIR'!$E$25-SQRT(('Ejercicio 3 - TIR'!$E$25-'Ejercicio 3 - TIR'!$C$25)*('Ejercicio 3 - TIR'!$E$25-'Ejercicio 3 - TIR'!$D$25)*(1-V169)))</f>
        <v>0.206469914931081</v>
      </c>
      <c r="X169" s="17">
        <f ca="1" t="shared" si="1256"/>
        <v>0.280495250439829</v>
      </c>
      <c r="Y169" s="19">
        <f ca="1">IF(X169&lt;=('Ejercicio 3 - TIR'!$D$26-'Ejercicio 3 - TIR'!$C$26)/('Ejercicio 3 - TIR'!$E$26-'Ejercicio 3 - TIR'!$C$26),'Ejercicio 3 - TIR'!$C$26+SQRT(('Ejercicio 3 - TIR'!$E$26-'Ejercicio 3 - TIR'!$C$26)*('Ejercicio 3 - TIR'!$D$26-'Ejercicio 3 - TIR'!$C$26)*X169),'Ejercicio 3 - TIR'!$E$26-SQRT(('Ejercicio 3 - TIR'!$E$26-'Ejercicio 3 - TIR'!$C$26)*('Ejercicio 3 - TIR'!$E$26-'Ejercicio 3 - TIR'!$D$26)*(1-X169)))</f>
        <v>0.217519759740731</v>
      </c>
      <c r="Z169" s="17">
        <f ca="1" t="shared" si="956"/>
        <v>1.15621353909263</v>
      </c>
      <c r="AA169" s="17">
        <f ca="1" t="shared" si="957"/>
        <v>1.33560769294407</v>
      </c>
      <c r="AB169" s="17">
        <f ca="1" t="shared" si="958"/>
        <v>1.57995636807862</v>
      </c>
      <c r="AC169" s="17">
        <f ca="1" t="shared" si="959"/>
        <v>1.90616982499064</v>
      </c>
      <c r="AD169" s="17">
        <f ca="1" t="shared" si="960"/>
        <v>2.32079942734763</v>
      </c>
      <c r="AE169" s="16">
        <f ca="1" t="shared" si="961"/>
        <v>4654.49109764873</v>
      </c>
      <c r="AF169" s="16">
        <f ca="1" t="shared" si="962"/>
        <v>5376.66607989904</v>
      </c>
      <c r="AG169" s="16">
        <f ca="1" t="shared" si="963"/>
        <v>6360.32411077504</v>
      </c>
      <c r="AH169" s="16">
        <f ca="1" t="shared" si="964"/>
        <v>7673.53968886086</v>
      </c>
      <c r="AI169" s="16">
        <f ca="1" t="shared" si="965"/>
        <v>9342.68619834284</v>
      </c>
      <c r="AJ169" s="18">
        <f ca="1" t="shared" si="966"/>
        <v>35355.1396847967</v>
      </c>
      <c r="AK169" s="18">
        <f ca="1" t="shared" si="967"/>
        <v>48096.4446322385</v>
      </c>
      <c r="AL169" s="18">
        <f ca="1" t="shared" si="968"/>
        <v>57702.6696757391</v>
      </c>
      <c r="AM169" s="18">
        <f ca="1" t="shared" si="969"/>
        <v>76253.3405304479</v>
      </c>
      <c r="AN169" s="18">
        <f ca="1" t="shared" si="970"/>
        <v>92224.1288854379</v>
      </c>
      <c r="AO169" s="18">
        <f ca="1">C169/'Ejercicio 3 - TIR'!$D$7</f>
        <v>14475.9348874501</v>
      </c>
      <c r="AP169" s="18">
        <f ca="1" t="shared" si="971"/>
        <v>20879.2047973466</v>
      </c>
      <c r="AQ169" s="18">
        <f ca="1" t="shared" si="972"/>
        <v>33620.5097447884</v>
      </c>
      <c r="AR169" s="18">
        <f ca="1" t="shared" si="973"/>
        <v>43226.734788289</v>
      </c>
      <c r="AS169" s="18">
        <f ca="1" t="shared" si="974"/>
        <v>61777.4056429978</v>
      </c>
      <c r="AT169" s="18">
        <f ca="1" t="shared" si="975"/>
        <v>77748.1939979878</v>
      </c>
      <c r="AU169" s="18">
        <f ca="1">AP169*'Ejercicio 3 - TIR'!$D$5</f>
        <v>10439.6023986733</v>
      </c>
      <c r="AV169" s="18">
        <f ca="1">AQ169*'Ejercicio 3 - TIR'!$D$5</f>
        <v>16810.2548723942</v>
      </c>
      <c r="AW169" s="18">
        <f ca="1">AR169*'Ejercicio 3 - TIR'!$D$5</f>
        <v>21613.3673941445</v>
      </c>
      <c r="AX169" s="18">
        <f ca="1">AS169*'Ejercicio 3 - TIR'!$D$5</f>
        <v>30888.7028214989</v>
      </c>
      <c r="AY169" s="18">
        <f ca="1">AT169*'Ejercicio 3 - TIR'!$D$5</f>
        <v>38874.0969989939</v>
      </c>
      <c r="AZ169" s="18">
        <f ca="1" t="shared" ref="AZ169:BD169" si="1257">AJ169-AU169-AE169</f>
        <v>20261.0461884747</v>
      </c>
      <c r="BA169" s="18">
        <f ca="1" t="shared" si="1257"/>
        <v>25909.5236799452</v>
      </c>
      <c r="BB169" s="18">
        <f ca="1" t="shared" si="1257"/>
        <v>29728.9781708196</v>
      </c>
      <c r="BC169" s="18">
        <f ca="1" t="shared" si="1257"/>
        <v>37691.0980200881</v>
      </c>
      <c r="BD169" s="18">
        <f ca="1" t="shared" si="1257"/>
        <v>44007.3456881012</v>
      </c>
      <c r="BE169" s="18">
        <f ca="1" t="shared" ref="BE169:BI169" si="1258">AZ169/Z169</f>
        <v>17523.6195593896</v>
      </c>
      <c r="BF169" s="18">
        <f ca="1" t="shared" si="1258"/>
        <v>19399.0524439351</v>
      </c>
      <c r="BG169" s="18">
        <f ca="1" t="shared" si="1258"/>
        <v>18816.3285844234</v>
      </c>
      <c r="BH169" s="18">
        <f ca="1" t="shared" si="1258"/>
        <v>19773.2109311264</v>
      </c>
      <c r="BI169" s="18">
        <f ca="1" t="shared" si="1258"/>
        <v>18962.1494944937</v>
      </c>
      <c r="BJ169" s="18">
        <f ca="1" t="shared" si="978"/>
        <v>69149.8338541109</v>
      </c>
      <c r="BK169" s="18">
        <f ca="1" t="shared" si="979"/>
        <v>33595.7413971157</v>
      </c>
      <c r="BL169" s="18">
        <f ca="1" t="shared" si="980"/>
        <v>102745.575251227</v>
      </c>
      <c r="BM169" s="18">
        <f ca="1">BK169*'Ejercicio 3 - TIR'!$D$5</f>
        <v>16797.8706985579</v>
      </c>
      <c r="BN169" s="18">
        <f ca="1" t="shared" si="981"/>
        <v>85947.7045526688</v>
      </c>
      <c r="BO169" s="18">
        <f ca="1" t="shared" si="982"/>
        <v>37033.6632885573</v>
      </c>
      <c r="BP169" s="18">
        <f ca="1" t="shared" si="983"/>
        <v>-102175.370282083</v>
      </c>
      <c r="BQ169" s="18">
        <f ca="1" t="shared" ref="BQ169:BT169" si="1259">BE169</f>
        <v>17523.6195593896</v>
      </c>
      <c r="BR169" s="18">
        <f ca="1" t="shared" si="1259"/>
        <v>19399.0524439351</v>
      </c>
      <c r="BS169" s="18">
        <f ca="1" t="shared" si="1259"/>
        <v>18816.3285844234</v>
      </c>
      <c r="BT169" s="18">
        <f ca="1" t="shared" si="1259"/>
        <v>19773.2109311264</v>
      </c>
      <c r="BU169" s="18">
        <f ca="1" t="shared" si="985"/>
        <v>55995.812783051</v>
      </c>
      <c r="BV169" s="20">
        <f ca="1" t="shared" si="986"/>
        <v>7.45983312917164</v>
      </c>
    </row>
    <row r="170" ht="15" customHeight="1" spans="1:74">
      <c r="A170" s="16">
        <v>169</v>
      </c>
      <c r="B170" s="17">
        <f ca="1" t="shared" ref="B170:F170" si="1260">RAND()</f>
        <v>0.674788080818079</v>
      </c>
      <c r="C170" s="18">
        <f ca="1">IF(B170&lt;=('Ejercicio 3 - TIR'!$D$13-'Ejercicio 3 - TIR'!$C$13)/('Ejercicio 3 - TIR'!$E$13-'Ejercicio 3 - TIR'!$C$13),'Ejercicio 3 - TIR'!$C$13+SQRT(('Ejercicio 3 - TIR'!$E$13-'Ejercicio 3 - TIR'!$C$13)*('Ejercicio 3 - TIR'!$D$13-'Ejercicio 3 - TIR'!$C$13)*B170),'Ejercicio 3 - TIR'!$E$13-SQRT(('Ejercicio 3 - TIR'!$E$13-'Ejercicio 3 - TIR'!$C$13)*('Ejercicio 3 - TIR'!$E$13-'Ejercicio 3 - TIR'!$D$13)*(1-B170)))</f>
        <v>80245.1448241627</v>
      </c>
      <c r="D170" s="17">
        <f ca="1" t="shared" si="1260"/>
        <v>0.271051698624196</v>
      </c>
      <c r="E170" s="18">
        <f ca="1">IF(D170&lt;=('Ejercicio 3 - TIR'!$D$14-'Ejercicio 3 - TIR'!$C$14)/('Ejercicio 3 - TIR'!$E$14-'Ejercicio 3 - TIR'!$C$14),'Ejercicio 3 - TIR'!$C$14+SQRT(('Ejercicio 3 - TIR'!$E$14-'Ejercicio 3 - TIR'!$C$14)*('Ejercicio 3 - TIR'!$D$14-'Ejercicio 3 - TIR'!$C$14)*D170),'Ejercicio 3 - TIR'!$E$14-SQRT(('Ejercicio 3 - TIR'!$E$14-'Ejercicio 3 - TIR'!$C$14)*('Ejercicio 3 - TIR'!$E$14-'Ejercicio 3 - TIR'!$D$14)*(1-D170)))</f>
        <v>29508.7556372923</v>
      </c>
      <c r="F170" s="17">
        <f ca="1" t="shared" si="1260"/>
        <v>0.510017366337895</v>
      </c>
      <c r="G170" s="18">
        <f ca="1">IF(F170&lt;=('Ejercicio 3 - TIR'!$D$18-'Ejercicio 3 - TIR'!$C$18)/('Ejercicio 3 - TIR'!$E$18-'Ejercicio 3 - TIR'!$C$18),'Ejercicio 3 - TIR'!$C$18+SQRT(('Ejercicio 3 - TIR'!$E$18-'Ejercicio 3 - TIR'!$C$18)*('Ejercicio 3 - TIR'!$D$18-'Ejercicio 3 - TIR'!$C$18)*F170),'Ejercicio 3 - TIR'!$E$18-SQRT(('Ejercicio 3 - TIR'!$E$18-'Ejercicio 3 - TIR'!$C$18)*('Ejercicio 3 - TIR'!$E$18-'Ejercicio 3 - TIR'!$D$18)*(1-F170)))</f>
        <v>38746.5767561192</v>
      </c>
      <c r="H170" s="17">
        <f ca="1" t="shared" ref="H170:L170" si="1261">RAND()</f>
        <v>0.814803528213979</v>
      </c>
      <c r="I170" s="18">
        <f ca="1">IF(H170&lt;=('Ejercicio 3 - TIR'!$D$18-'Ejercicio 3 - TIR'!$C$18)/('Ejercicio 3 - TIR'!$E$18-'Ejercicio 3 - TIR'!$C$18),'Ejercicio 3 - TIR'!$C$18+SQRT(('Ejercicio 3 - TIR'!$E$18-'Ejercicio 3 - TIR'!$C$18)*('Ejercicio 3 - TIR'!$D$18-'Ejercicio 3 - TIR'!$C$18)*H170),'Ejercicio 3 - TIR'!$E$18-SQRT(('Ejercicio 3 - TIR'!$E$18-'Ejercicio 3 - TIR'!$C$18)*('Ejercicio 3 - TIR'!$E$18-'Ejercicio 3 - TIR'!$D$18)*(1-H170)))</f>
        <v>41273.1064700006</v>
      </c>
      <c r="J170" s="17">
        <f ca="1" t="shared" si="1261"/>
        <v>0.545799247209615</v>
      </c>
      <c r="K170" s="18">
        <f ca="1">IF(J170&lt;=('Ejercicio 3 - TIR'!$D$18-'Ejercicio 3 - TIR'!$C$18)/('Ejercicio 3 - TIR'!$E$18-'Ejercicio 3 - TIR'!$C$18),'Ejercicio 3 - TIR'!$C$18+SQRT(('Ejercicio 3 - TIR'!$E$18-'Ejercicio 3 - TIR'!$C$18)*('Ejercicio 3 - TIR'!$D$18-'Ejercicio 3 - TIR'!$C$18)*J170),'Ejercicio 3 - TIR'!$E$18-SQRT(('Ejercicio 3 - TIR'!$E$18-'Ejercicio 3 - TIR'!$C$18)*('Ejercicio 3 - TIR'!$E$18-'Ejercicio 3 - TIR'!$D$18)*(1-J170)))</f>
        <v>39048.198001892</v>
      </c>
      <c r="L170" s="17">
        <f ca="1" t="shared" si="1261"/>
        <v>0.0848177702920476</v>
      </c>
      <c r="M170" s="18">
        <f ca="1">IF(L170&lt;=('Ejercicio 3 - TIR'!$D$18-'Ejercicio 3 - TIR'!$C$18)/('Ejercicio 3 - TIR'!$E$18-'Ejercicio 3 - TIR'!$C$18),'Ejercicio 3 - TIR'!$C$18+SQRT(('Ejercicio 3 - TIR'!$E$18-'Ejercicio 3 - TIR'!$C$18)*('Ejercicio 3 - TIR'!$D$18-'Ejercicio 3 - TIR'!$C$18)*L170),'Ejercicio 3 - TIR'!$E$18-SQRT(('Ejercicio 3 - TIR'!$E$18-'Ejercicio 3 - TIR'!$C$18)*('Ejercicio 3 - TIR'!$E$18-'Ejercicio 3 - TIR'!$D$18)*(1-L170)))</f>
        <v>33566.8845711359</v>
      </c>
      <c r="N170" s="17">
        <f ca="1" t="shared" ref="N170:R170" si="1262">RAND()</f>
        <v>0.0754855810655091</v>
      </c>
      <c r="O170" s="18">
        <f ca="1">IF(N170&lt;=('Ejercicio 3 - TIR'!$D$18-'Ejercicio 3 - TIR'!$C$18)/('Ejercicio 3 - TIR'!$E$18-'Ejercicio 3 - TIR'!$C$18),'Ejercicio 3 - TIR'!$C$18+SQRT(('Ejercicio 3 - TIR'!$E$18-'Ejercicio 3 - TIR'!$C$18)*('Ejercicio 3 - TIR'!$D$18-'Ejercicio 3 - TIR'!$C$18)*N170),'Ejercicio 3 - TIR'!$E$18-SQRT(('Ejercicio 3 - TIR'!$E$18-'Ejercicio 3 - TIR'!$C$18)*('Ejercicio 3 - TIR'!$E$18-'Ejercicio 3 - TIR'!$D$18)*(1-N170)))</f>
        <v>33364.9423709517</v>
      </c>
      <c r="P170" s="17">
        <f ca="1" t="shared" si="1262"/>
        <v>0.968804401031823</v>
      </c>
      <c r="Q170" s="19">
        <f ca="1">IF(P170&lt;=('Ejercicio 3 - TIR'!$D$22-'Ejercicio 3 - TIR'!$C$22)/('Ejercicio 3 - TIR'!$E$22-'Ejercicio 3 - TIR'!$C$22),'Ejercicio 3 - TIR'!$C$22+SQRT(('Ejercicio 3 - TIR'!$E$22-'Ejercicio 3 - TIR'!$C$22)*('Ejercicio 3 - TIR'!$D$22-'Ejercicio 3 - TIR'!$C$22)*P170),'Ejercicio 3 - TIR'!$E$22-SQRT(('Ejercicio 3 - TIR'!$E$22-'Ejercicio 3 - TIR'!$C$22)*('Ejercicio 3 - TIR'!$E$22-'Ejercicio 3 - TIR'!$D$22)*(1-P170)))</f>
        <v>0.172506530967388</v>
      </c>
      <c r="R170" s="17">
        <f ca="1" t="shared" si="1262"/>
        <v>0.771760921231414</v>
      </c>
      <c r="S170" s="19">
        <f ca="1">IF(R170&lt;=('Ejercicio 3 - TIR'!$D$23-'Ejercicio 3 - TIR'!$C$23)/('Ejercicio 3 - TIR'!$E$23-'Ejercicio 3 - TIR'!$C$23),'Ejercicio 3 - TIR'!$C$23+SQRT(('Ejercicio 3 - TIR'!$E$23-'Ejercicio 3 - TIR'!$C$23)*('Ejercicio 3 - TIR'!$D$23-'Ejercicio 3 - TIR'!$C$23)*R170),'Ejercicio 3 - TIR'!$E$23-SQRT(('Ejercicio 3 - TIR'!$E$23-'Ejercicio 3 - TIR'!$C$23)*('Ejercicio 3 - TIR'!$E$23-'Ejercicio 3 - TIR'!$D$23)*(1-R170)))</f>
        <v>0.159731049810524</v>
      </c>
      <c r="T170" s="17">
        <f ca="1" t="shared" ref="T170:X170" si="1263">RAND()</f>
        <v>0.691242982467156</v>
      </c>
      <c r="U170" s="19">
        <f ca="1">IF(T170&lt;=('Ejercicio 3 - TIR'!$D$24-'Ejercicio 3 - TIR'!$C$24)/('Ejercicio 3 - TIR'!$E$24-'Ejercicio 3 - TIR'!$C$24),'Ejercicio 3 - TIR'!$C$24+SQRT(('Ejercicio 3 - TIR'!$E$24-'Ejercicio 3 - TIR'!$C$24)*('Ejercicio 3 - TIR'!$D$24-'Ejercicio 3 - TIR'!$C$24)*T170),'Ejercicio 3 - TIR'!$E$24-SQRT(('Ejercicio 3 - TIR'!$E$24-'Ejercicio 3 - TIR'!$C$24)*('Ejercicio 3 - TIR'!$E$24-'Ejercicio 3 - TIR'!$D$24)*(1-T170)))</f>
        <v>0.190597285004749</v>
      </c>
      <c r="V170" s="17">
        <f ca="1" t="shared" si="1263"/>
        <v>0.774438055314946</v>
      </c>
      <c r="W170" s="19">
        <f ca="1">IF(V170&lt;=('Ejercicio 3 - TIR'!$D$25-'Ejercicio 3 - TIR'!$C$25)/('Ejercicio 3 - TIR'!$E$25-'Ejercicio 3 - TIR'!$C$25),'Ejercicio 3 - TIR'!$C$25+SQRT(('Ejercicio 3 - TIR'!$E$25-'Ejercicio 3 - TIR'!$C$25)*('Ejercicio 3 - TIR'!$D$25-'Ejercicio 3 - TIR'!$C$25)*V170),'Ejercicio 3 - TIR'!$E$25-SQRT(('Ejercicio 3 - TIR'!$E$25-'Ejercicio 3 - TIR'!$C$25)*('Ejercicio 3 - TIR'!$E$25-'Ejercicio 3 - TIR'!$D$25)*(1-V170)))</f>
        <v>0.221902548044392</v>
      </c>
      <c r="X170" s="17">
        <f ca="1" t="shared" si="1263"/>
        <v>0.858371385837295</v>
      </c>
      <c r="Y170" s="19">
        <f ca="1">IF(X170&lt;=('Ejercicio 3 - TIR'!$D$26-'Ejercicio 3 - TIR'!$C$26)/('Ejercicio 3 - TIR'!$E$26-'Ejercicio 3 - TIR'!$C$26),'Ejercicio 3 - TIR'!$C$26+SQRT(('Ejercicio 3 - TIR'!$E$26-'Ejercicio 3 - TIR'!$C$26)*('Ejercicio 3 - TIR'!$D$26-'Ejercicio 3 - TIR'!$C$26)*X170),'Ejercicio 3 - TIR'!$E$26-SQRT(('Ejercicio 3 - TIR'!$E$26-'Ejercicio 3 - TIR'!$C$26)*('Ejercicio 3 - TIR'!$E$26-'Ejercicio 3 - TIR'!$D$26)*(1-X170)))</f>
        <v>0.252345081513796</v>
      </c>
      <c r="Z170" s="17">
        <f ca="1" t="shared" si="956"/>
        <v>1.17250653096739</v>
      </c>
      <c r="AA170" s="17">
        <f ca="1" t="shared" si="957"/>
        <v>1.3597922300685</v>
      </c>
      <c r="AB170" s="17">
        <f ca="1" t="shared" si="958"/>
        <v>1.61896493729011</v>
      </c>
      <c r="AC170" s="17">
        <f ca="1" t="shared" si="959"/>
        <v>1.97821738206932</v>
      </c>
      <c r="AD170" s="17">
        <f ca="1" t="shared" si="960"/>
        <v>2.47741080859961</v>
      </c>
      <c r="AE170" s="16">
        <f ca="1" t="shared" si="961"/>
        <v>5090.45306815363</v>
      </c>
      <c r="AF170" s="16">
        <f ca="1" t="shared" si="962"/>
        <v>5903.55648074102</v>
      </c>
      <c r="AG170" s="16">
        <f ca="1" t="shared" si="963"/>
        <v>7028.75831784244</v>
      </c>
      <c r="AH170" s="16">
        <f ca="1" t="shared" si="964"/>
        <v>8588.4576981599</v>
      </c>
      <c r="AI170" s="16">
        <f ca="1" t="shared" si="965"/>
        <v>10755.7127560798</v>
      </c>
      <c r="AJ170" s="18">
        <f ca="1" t="shared" si="966"/>
        <v>45430.6142991789</v>
      </c>
      <c r="AK170" s="18">
        <f ca="1" t="shared" si="967"/>
        <v>56122.8494886969</v>
      </c>
      <c r="AL170" s="18">
        <f ca="1" t="shared" si="968"/>
        <v>63217.663429425</v>
      </c>
      <c r="AM170" s="18">
        <f ca="1" t="shared" si="969"/>
        <v>66402.5945205355</v>
      </c>
      <c r="AN170" s="18">
        <f ca="1" t="shared" si="970"/>
        <v>82658.6688580989</v>
      </c>
      <c r="AO170" s="18">
        <f ca="1">C170/'Ejercicio 3 - TIR'!$D$7</f>
        <v>16049.0289648325</v>
      </c>
      <c r="AP170" s="18">
        <f ca="1" t="shared" si="971"/>
        <v>29381.5853343464</v>
      </c>
      <c r="AQ170" s="18">
        <f ca="1" t="shared" si="972"/>
        <v>40073.8205238643</v>
      </c>
      <c r="AR170" s="18">
        <f ca="1" t="shared" si="973"/>
        <v>47168.6344645925</v>
      </c>
      <c r="AS170" s="18">
        <f ca="1" t="shared" si="974"/>
        <v>50353.5655557029</v>
      </c>
      <c r="AT170" s="18">
        <f ca="1" t="shared" si="975"/>
        <v>66609.6398932664</v>
      </c>
      <c r="AU170" s="18">
        <f ca="1">AP170*'Ejercicio 3 - TIR'!$D$5</f>
        <v>14690.7926671732</v>
      </c>
      <c r="AV170" s="18">
        <f ca="1">AQ170*'Ejercicio 3 - TIR'!$D$5</f>
        <v>20036.9102619322</v>
      </c>
      <c r="AW170" s="18">
        <f ca="1">AR170*'Ejercicio 3 - TIR'!$D$5</f>
        <v>23584.3172322962</v>
      </c>
      <c r="AX170" s="18">
        <f ca="1">AS170*'Ejercicio 3 - TIR'!$D$5</f>
        <v>25176.7827778515</v>
      </c>
      <c r="AY170" s="18">
        <f ca="1">AT170*'Ejercicio 3 - TIR'!$D$5</f>
        <v>33304.8199466332</v>
      </c>
      <c r="AZ170" s="18">
        <f ca="1" t="shared" ref="AZ170:BD170" si="1264">AJ170-AU170-AE170</f>
        <v>25649.3685638521</v>
      </c>
      <c r="BA170" s="18">
        <f ca="1" t="shared" si="1264"/>
        <v>30182.3827460237</v>
      </c>
      <c r="BB170" s="18">
        <f ca="1" t="shared" si="1264"/>
        <v>32604.5878792863</v>
      </c>
      <c r="BC170" s="18">
        <f ca="1" t="shared" si="1264"/>
        <v>32637.3540445241</v>
      </c>
      <c r="BD170" s="18">
        <f ca="1" t="shared" si="1264"/>
        <v>38598.1361553859</v>
      </c>
      <c r="BE170" s="18">
        <f ca="1" t="shared" ref="BE170:BI170" si="1265">AZ170/Z170</f>
        <v>21875.6722341579</v>
      </c>
      <c r="BF170" s="18">
        <f ca="1" t="shared" si="1265"/>
        <v>22196.3194660284</v>
      </c>
      <c r="BG170" s="18">
        <f ca="1" t="shared" si="1265"/>
        <v>20139.1562771342</v>
      </c>
      <c r="BH170" s="18">
        <f ca="1" t="shared" si="1265"/>
        <v>16498.365821851</v>
      </c>
      <c r="BI170" s="18">
        <f ca="1" t="shared" si="1265"/>
        <v>15580.0305792659</v>
      </c>
      <c r="BJ170" s="18">
        <f ca="1" t="shared" si="978"/>
        <v>73105.3101641525</v>
      </c>
      <c r="BK170" s="18">
        <f ca="1" t="shared" si="979"/>
        <v>39760.0378250044</v>
      </c>
      <c r="BL170" s="18">
        <f ca="1" t="shared" si="980"/>
        <v>112865.347989157</v>
      </c>
      <c r="BM170" s="18">
        <f ca="1">BK170*'Ejercicio 3 - TIR'!$D$5</f>
        <v>19880.0189125022</v>
      </c>
      <c r="BN170" s="18">
        <f ca="1" t="shared" si="981"/>
        <v>92985.3290766547</v>
      </c>
      <c r="BO170" s="18">
        <f ca="1" t="shared" si="982"/>
        <v>37533.2701197085</v>
      </c>
      <c r="BP170" s="18">
        <f ca="1" t="shared" si="983"/>
        <v>-109753.900461455</v>
      </c>
      <c r="BQ170" s="18">
        <f ca="1" t="shared" ref="BQ170:BT170" si="1266">BE170</f>
        <v>21875.6722341579</v>
      </c>
      <c r="BR170" s="18">
        <f ca="1" t="shared" si="1266"/>
        <v>22196.3194660284</v>
      </c>
      <c r="BS170" s="18">
        <f ca="1" t="shared" si="1266"/>
        <v>20139.1562771342</v>
      </c>
      <c r="BT170" s="18">
        <f ca="1" t="shared" si="1266"/>
        <v>16498.365821851</v>
      </c>
      <c r="BU170" s="18">
        <f ca="1" t="shared" si="985"/>
        <v>53113.3006989745</v>
      </c>
      <c r="BV170" s="20">
        <f ca="1" t="shared" si="986"/>
        <v>6.0895977270581</v>
      </c>
    </row>
    <row r="171" ht="15" customHeight="1" spans="1:74">
      <c r="A171" s="16">
        <v>170</v>
      </c>
      <c r="B171" s="17">
        <f ca="1" t="shared" ref="B171:F171" si="1267">RAND()</f>
        <v>0.924937384149392</v>
      </c>
      <c r="C171" s="18">
        <f ca="1">IF(B171&lt;=('Ejercicio 3 - TIR'!$D$13-'Ejercicio 3 - TIR'!$C$13)/('Ejercicio 3 - TIR'!$E$13-'Ejercicio 3 - TIR'!$C$13),'Ejercicio 3 - TIR'!$C$13+SQRT(('Ejercicio 3 - TIR'!$E$13-'Ejercicio 3 - TIR'!$C$13)*('Ejercicio 3 - TIR'!$D$13-'Ejercicio 3 - TIR'!$C$13)*B171),'Ejercicio 3 - TIR'!$E$13-SQRT(('Ejercicio 3 - TIR'!$E$13-'Ejercicio 3 - TIR'!$C$13)*('Ejercicio 3 - TIR'!$E$13-'Ejercicio 3 - TIR'!$D$13)*(1-B171)))</f>
        <v>90509.2076716045</v>
      </c>
      <c r="D171" s="17">
        <f ca="1" t="shared" si="1267"/>
        <v>0.162136421847627</v>
      </c>
      <c r="E171" s="18">
        <f ca="1">IF(D171&lt;=('Ejercicio 3 - TIR'!$D$14-'Ejercicio 3 - TIR'!$C$14)/('Ejercicio 3 - TIR'!$E$14-'Ejercicio 3 - TIR'!$C$14),'Ejercicio 3 - TIR'!$C$14+SQRT(('Ejercicio 3 - TIR'!$E$14-'Ejercicio 3 - TIR'!$C$14)*('Ejercicio 3 - TIR'!$D$14-'Ejercicio 3 - TIR'!$C$14)*D171),'Ejercicio 3 - TIR'!$E$14-SQRT(('Ejercicio 3 - TIR'!$E$14-'Ejercicio 3 - TIR'!$C$14)*('Ejercicio 3 - TIR'!$E$14-'Ejercicio 3 - TIR'!$D$14)*(1-D171)))</f>
        <v>28487.1523681325</v>
      </c>
      <c r="F171" s="17">
        <f ca="1" t="shared" si="1267"/>
        <v>0.169456849799854</v>
      </c>
      <c r="G171" s="18">
        <f ca="1">IF(F171&lt;=('Ejercicio 3 - TIR'!$D$18-'Ejercicio 3 - TIR'!$C$18)/('Ejercicio 3 - TIR'!$E$18-'Ejercicio 3 - TIR'!$C$18),'Ejercicio 3 - TIR'!$C$18+SQRT(('Ejercicio 3 - TIR'!$E$18-'Ejercicio 3 - TIR'!$C$18)*('Ejercicio 3 - TIR'!$D$18-'Ejercicio 3 - TIR'!$C$18)*F171),'Ejercicio 3 - TIR'!$E$18-SQRT(('Ejercicio 3 - TIR'!$E$18-'Ejercicio 3 - TIR'!$C$18)*('Ejercicio 3 - TIR'!$E$18-'Ejercicio 3 - TIR'!$D$18)*(1-F171)))</f>
        <v>35041.6790328201</v>
      </c>
      <c r="H171" s="17">
        <f ca="1" t="shared" ref="H171:L171" si="1268">RAND()</f>
        <v>0.693503348980414</v>
      </c>
      <c r="I171" s="18">
        <f ca="1">IF(H171&lt;=('Ejercicio 3 - TIR'!$D$18-'Ejercicio 3 - TIR'!$C$18)/('Ejercicio 3 - TIR'!$E$18-'Ejercicio 3 - TIR'!$C$18),'Ejercicio 3 - TIR'!$C$18+SQRT(('Ejercicio 3 - TIR'!$E$18-'Ejercicio 3 - TIR'!$C$18)*('Ejercicio 3 - TIR'!$D$18-'Ejercicio 3 - TIR'!$C$18)*H171),'Ejercicio 3 - TIR'!$E$18-SQRT(('Ejercicio 3 - TIR'!$E$18-'Ejercicio 3 - TIR'!$C$18)*('Ejercicio 3 - TIR'!$E$18-'Ejercicio 3 - TIR'!$D$18)*(1-H171)))</f>
        <v>40205.4980627318</v>
      </c>
      <c r="J171" s="17">
        <f ca="1" t="shared" si="1268"/>
        <v>0.566377223949752</v>
      </c>
      <c r="K171" s="18">
        <f ca="1">IF(J171&lt;=('Ejercicio 3 - TIR'!$D$18-'Ejercicio 3 - TIR'!$C$18)/('Ejercicio 3 - TIR'!$E$18-'Ejercicio 3 - TIR'!$C$18),'Ejercicio 3 - TIR'!$C$18+SQRT(('Ejercicio 3 - TIR'!$E$18-'Ejercicio 3 - TIR'!$C$18)*('Ejercicio 3 - TIR'!$D$18-'Ejercicio 3 - TIR'!$C$18)*J171),'Ejercicio 3 - TIR'!$E$18-SQRT(('Ejercicio 3 - TIR'!$E$18-'Ejercicio 3 - TIR'!$C$18)*('Ejercicio 3 - TIR'!$E$18-'Ejercicio 3 - TIR'!$D$18)*(1-J171)))</f>
        <v>39217.1895712556</v>
      </c>
      <c r="L171" s="17">
        <f ca="1" t="shared" si="1268"/>
        <v>0.520275212678769</v>
      </c>
      <c r="M171" s="18">
        <f ca="1">IF(L171&lt;=('Ejercicio 3 - TIR'!$D$18-'Ejercicio 3 - TIR'!$C$18)/('Ejercicio 3 - TIR'!$E$18-'Ejercicio 3 - TIR'!$C$18),'Ejercicio 3 - TIR'!$C$18+SQRT(('Ejercicio 3 - TIR'!$E$18-'Ejercicio 3 - TIR'!$C$18)*('Ejercicio 3 - TIR'!$D$18-'Ejercicio 3 - TIR'!$C$18)*L171),'Ejercicio 3 - TIR'!$E$18-SQRT(('Ejercicio 3 - TIR'!$E$18-'Ejercicio 3 - TIR'!$C$18)*('Ejercicio 3 - TIR'!$E$18-'Ejercicio 3 - TIR'!$D$18)*(1-L171)))</f>
        <v>38834.097684643</v>
      </c>
      <c r="N171" s="17">
        <f ca="1" t="shared" ref="N171:R171" si="1269">RAND()</f>
        <v>0.400347818122326</v>
      </c>
      <c r="O171" s="18">
        <f ca="1">IF(N171&lt;=('Ejercicio 3 - TIR'!$D$18-'Ejercicio 3 - TIR'!$C$18)/('Ejercicio 3 - TIR'!$E$18-'Ejercicio 3 - TIR'!$C$18),'Ejercicio 3 - TIR'!$C$18+SQRT(('Ejercicio 3 - TIR'!$E$18-'Ejercicio 3 - TIR'!$C$18)*('Ejercicio 3 - TIR'!$D$18-'Ejercicio 3 - TIR'!$C$18)*N171),'Ejercicio 3 - TIR'!$E$18-SQRT(('Ejercicio 3 - TIR'!$E$18-'Ejercicio 3 - TIR'!$C$18)*('Ejercicio 3 - TIR'!$E$18-'Ejercicio 3 - TIR'!$D$18)*(1-N171)))</f>
        <v>37749.3336951217</v>
      </c>
      <c r="P171" s="17">
        <f ca="1" t="shared" si="1269"/>
        <v>0.907617800709711</v>
      </c>
      <c r="Q171" s="19">
        <f ca="1">IF(P171&lt;=('Ejercicio 3 - TIR'!$D$22-'Ejercicio 3 - TIR'!$C$22)/('Ejercicio 3 - TIR'!$E$22-'Ejercicio 3 - TIR'!$C$22),'Ejercicio 3 - TIR'!$C$22+SQRT(('Ejercicio 3 - TIR'!$E$22-'Ejercicio 3 - TIR'!$C$22)*('Ejercicio 3 - TIR'!$D$22-'Ejercicio 3 - TIR'!$C$22)*P171),'Ejercicio 3 - TIR'!$E$22-SQRT(('Ejercicio 3 - TIR'!$E$22-'Ejercicio 3 - TIR'!$C$22)*('Ejercicio 3 - TIR'!$E$22-'Ejercicio 3 - TIR'!$D$22)*(1-P171)))</f>
        <v>0.167104731149661</v>
      </c>
      <c r="R171" s="17">
        <f ca="1" t="shared" si="1269"/>
        <v>0.875746537890784</v>
      </c>
      <c r="S171" s="19">
        <f ca="1">IF(R171&lt;=('Ejercicio 3 - TIR'!$D$23-'Ejercicio 3 - TIR'!$C$23)/('Ejercicio 3 - TIR'!$E$23-'Ejercicio 3 - TIR'!$C$23),'Ejercicio 3 - TIR'!$C$23+SQRT(('Ejercicio 3 - TIR'!$E$23-'Ejercicio 3 - TIR'!$C$23)*('Ejercicio 3 - TIR'!$D$23-'Ejercicio 3 - TIR'!$C$23)*R171),'Ejercicio 3 - TIR'!$E$23-SQRT(('Ejercicio 3 - TIR'!$E$23-'Ejercicio 3 - TIR'!$C$23)*('Ejercicio 3 - TIR'!$E$23-'Ejercicio 3 - TIR'!$D$23)*(1-R171)))</f>
        <v>0.165044859352163</v>
      </c>
      <c r="T171" s="17">
        <f ca="1" t="shared" ref="T171:X171" si="1270">RAND()</f>
        <v>0.901395039001684</v>
      </c>
      <c r="U171" s="19">
        <f ca="1">IF(T171&lt;=('Ejercicio 3 - TIR'!$D$24-'Ejercicio 3 - TIR'!$C$24)/('Ejercicio 3 - TIR'!$E$24-'Ejercicio 3 - TIR'!$C$24),'Ejercicio 3 - TIR'!$C$24+SQRT(('Ejercicio 3 - TIR'!$E$24-'Ejercicio 3 - TIR'!$C$24)*('Ejercicio 3 - TIR'!$D$24-'Ejercicio 3 - TIR'!$C$24)*T171),'Ejercicio 3 - TIR'!$E$24-SQRT(('Ejercicio 3 - TIR'!$E$24-'Ejercicio 3 - TIR'!$C$24)*('Ejercicio 3 - TIR'!$E$24-'Ejercicio 3 - TIR'!$D$24)*(1-T171)))</f>
        <v>0.203383926733573</v>
      </c>
      <c r="V171" s="17">
        <f ca="1" t="shared" si="1270"/>
        <v>0.218408743332207</v>
      </c>
      <c r="W171" s="19">
        <f ca="1">IF(V171&lt;=('Ejercicio 3 - TIR'!$D$25-'Ejercicio 3 - TIR'!$C$25)/('Ejercicio 3 - TIR'!$E$25-'Ejercicio 3 - TIR'!$C$25),'Ejercicio 3 - TIR'!$C$25+SQRT(('Ejercicio 3 - TIR'!$E$25-'Ejercicio 3 - TIR'!$C$25)*('Ejercicio 3 - TIR'!$D$25-'Ejercicio 3 - TIR'!$C$25)*V171),'Ejercicio 3 - TIR'!$E$25-SQRT(('Ejercicio 3 - TIR'!$E$25-'Ejercicio 3 - TIR'!$C$25)*('Ejercicio 3 - TIR'!$E$25-'Ejercicio 3 - TIR'!$D$25)*(1-V171)))</f>
        <v>0.197486344405424</v>
      </c>
      <c r="X171" s="17">
        <f ca="1" t="shared" si="1270"/>
        <v>0.692399640219724</v>
      </c>
      <c r="Y171" s="19">
        <f ca="1">IF(X171&lt;=('Ejercicio 3 - TIR'!$D$26-'Ejercicio 3 - TIR'!$C$26)/('Ejercicio 3 - TIR'!$E$26-'Ejercicio 3 - TIR'!$C$26),'Ejercicio 3 - TIR'!$C$26+SQRT(('Ejercicio 3 - TIR'!$E$26-'Ejercicio 3 - TIR'!$C$26)*('Ejercicio 3 - TIR'!$D$26-'Ejercicio 3 - TIR'!$C$26)*X171),'Ejercicio 3 - TIR'!$E$26-SQRT(('Ejercicio 3 - TIR'!$E$26-'Ejercicio 3 - TIR'!$C$26)*('Ejercicio 3 - TIR'!$E$26-'Ejercicio 3 - TIR'!$D$26)*(1-X171)))</f>
        <v>0.239244117690651</v>
      </c>
      <c r="Z171" s="17">
        <f ca="1" t="shared" si="956"/>
        <v>1.16710473114966</v>
      </c>
      <c r="AA171" s="17">
        <f ca="1" t="shared" si="957"/>
        <v>1.3597293673515</v>
      </c>
      <c r="AB171" s="17">
        <f ca="1" t="shared" si="958"/>
        <v>1.63627646537841</v>
      </c>
      <c r="AC171" s="17">
        <f ca="1" t="shared" si="959"/>
        <v>1.95941872296261</v>
      </c>
      <c r="AD171" s="17">
        <f ca="1" t="shared" si="960"/>
        <v>2.42819812652435</v>
      </c>
      <c r="AE171" s="16">
        <f ca="1" t="shared" si="961"/>
        <v>4760.33793769621</v>
      </c>
      <c r="AF171" s="16">
        <f ca="1" t="shared" si="962"/>
        <v>5546.00724309205</v>
      </c>
      <c r="AG171" s="16">
        <f ca="1" t="shared" si="963"/>
        <v>6673.97597388494</v>
      </c>
      <c r="AH171" s="16">
        <f ca="1" t="shared" si="964"/>
        <v>7991.99509161711</v>
      </c>
      <c r="AI171" s="16">
        <f ca="1" t="shared" si="965"/>
        <v>9904.03290589906</v>
      </c>
      <c r="AJ171" s="18">
        <f ca="1" t="shared" si="966"/>
        <v>40897.3093866323</v>
      </c>
      <c r="AK171" s="18">
        <f ca="1" t="shared" si="967"/>
        <v>54668.5964448902</v>
      </c>
      <c r="AL171" s="18">
        <f ca="1" t="shared" si="968"/>
        <v>64170.164333729</v>
      </c>
      <c r="AM171" s="18">
        <f ca="1" t="shared" si="969"/>
        <v>76092.2580926487</v>
      </c>
      <c r="AN171" s="18">
        <f ca="1" t="shared" si="970"/>
        <v>91662.861356037</v>
      </c>
      <c r="AO171" s="18">
        <f ca="1">C171/'Ejercicio 3 - TIR'!$D$7</f>
        <v>18101.8415343209</v>
      </c>
      <c r="AP171" s="18">
        <f ca="1" t="shared" si="971"/>
        <v>22795.4678523114</v>
      </c>
      <c r="AQ171" s="18">
        <f ca="1" t="shared" si="972"/>
        <v>36566.7549105693</v>
      </c>
      <c r="AR171" s="18">
        <f ca="1" t="shared" si="973"/>
        <v>46068.3227994081</v>
      </c>
      <c r="AS171" s="18">
        <f ca="1" t="shared" si="974"/>
        <v>57990.4165583278</v>
      </c>
      <c r="AT171" s="18">
        <f ca="1" t="shared" si="975"/>
        <v>73561.0198217161</v>
      </c>
      <c r="AU171" s="18">
        <f ca="1">AP171*'Ejercicio 3 - TIR'!$D$5</f>
        <v>11397.7339261557</v>
      </c>
      <c r="AV171" s="18">
        <f ca="1">AQ171*'Ejercicio 3 - TIR'!$D$5</f>
        <v>18283.3774552847</v>
      </c>
      <c r="AW171" s="18">
        <f ca="1">AR171*'Ejercicio 3 - TIR'!$D$5</f>
        <v>23034.161399704</v>
      </c>
      <c r="AX171" s="18">
        <f ca="1">AS171*'Ejercicio 3 - TIR'!$D$5</f>
        <v>28995.2082791639</v>
      </c>
      <c r="AY171" s="18">
        <f ca="1">AT171*'Ejercicio 3 - TIR'!$D$5</f>
        <v>36780.509910858</v>
      </c>
      <c r="AZ171" s="18">
        <f ca="1" t="shared" ref="AZ171:BD171" si="1271">AJ171-AU171-AE171</f>
        <v>24739.2375227804</v>
      </c>
      <c r="BA171" s="18">
        <f ca="1" t="shared" si="1271"/>
        <v>30839.2117465135</v>
      </c>
      <c r="BB171" s="18">
        <f ca="1" t="shared" si="1271"/>
        <v>34462.02696014</v>
      </c>
      <c r="BC171" s="18">
        <f ca="1" t="shared" si="1271"/>
        <v>39105.0547218677</v>
      </c>
      <c r="BD171" s="18">
        <f ca="1" t="shared" si="1271"/>
        <v>44978.3185392799</v>
      </c>
      <c r="BE171" s="18">
        <f ca="1" t="shared" ref="BE171:BI171" si="1272">AZ171/Z171</f>
        <v>21197.101564665</v>
      </c>
      <c r="BF171" s="18">
        <f ca="1" t="shared" si="1272"/>
        <v>22680.4042679335</v>
      </c>
      <c r="BG171" s="18">
        <f ca="1" t="shared" si="1272"/>
        <v>21061.2495438968</v>
      </c>
      <c r="BH171" s="18">
        <f ca="1" t="shared" si="1272"/>
        <v>19957.4773189578</v>
      </c>
      <c r="BI171" s="18">
        <f ca="1" t="shared" si="1272"/>
        <v>18523.3313739767</v>
      </c>
      <c r="BJ171" s="18">
        <f ca="1" t="shared" si="978"/>
        <v>69172.4500103129</v>
      </c>
      <c r="BK171" s="18">
        <f ca="1" t="shared" si="979"/>
        <v>43954.8577002787</v>
      </c>
      <c r="BL171" s="18">
        <f ca="1" t="shared" si="980"/>
        <v>113127.307710592</v>
      </c>
      <c r="BM171" s="18">
        <f ca="1">BK171*'Ejercicio 3 - TIR'!$D$5</f>
        <v>21977.4288501393</v>
      </c>
      <c r="BN171" s="18">
        <f ca="1" t="shared" si="981"/>
        <v>91149.8788604523</v>
      </c>
      <c r="BO171" s="18">
        <f ca="1" t="shared" si="982"/>
        <v>37538.0731352929</v>
      </c>
      <c r="BP171" s="18">
        <f ca="1" t="shared" si="983"/>
        <v>-118996.360039737</v>
      </c>
      <c r="BQ171" s="18">
        <f ca="1" t="shared" ref="BQ171:BT171" si="1273">BE171</f>
        <v>21197.101564665</v>
      </c>
      <c r="BR171" s="18">
        <f ca="1" t="shared" si="1273"/>
        <v>22680.4042679335</v>
      </c>
      <c r="BS171" s="18">
        <f ca="1" t="shared" si="1273"/>
        <v>21061.2495438968</v>
      </c>
      <c r="BT171" s="18">
        <f ca="1" t="shared" si="1273"/>
        <v>19957.4773189578</v>
      </c>
      <c r="BU171" s="18">
        <f ca="1" t="shared" si="985"/>
        <v>56061.4045092696</v>
      </c>
      <c r="BV171" s="20">
        <f ca="1" t="shared" si="986"/>
        <v>5.07899986481479</v>
      </c>
    </row>
    <row r="172" ht="15" customHeight="1" spans="1:74">
      <c r="A172" s="16">
        <v>171</v>
      </c>
      <c r="B172" s="17">
        <f ca="1" t="shared" ref="B172:F172" si="1274">RAND()</f>
        <v>0.706109007067718</v>
      </c>
      <c r="C172" s="18">
        <f ca="1">IF(B172&lt;=('Ejercicio 3 - TIR'!$D$13-'Ejercicio 3 - TIR'!$C$13)/('Ejercicio 3 - TIR'!$E$13-'Ejercicio 3 - TIR'!$C$13),'Ejercicio 3 - TIR'!$C$13+SQRT(('Ejercicio 3 - TIR'!$E$13-'Ejercicio 3 - TIR'!$C$13)*('Ejercicio 3 - TIR'!$D$13-'Ejercicio 3 - TIR'!$C$13)*B172),'Ejercicio 3 - TIR'!$E$13-SQRT(('Ejercicio 3 - TIR'!$E$13-'Ejercicio 3 - TIR'!$C$13)*('Ejercicio 3 - TIR'!$E$13-'Ejercicio 3 - TIR'!$D$13)*(1-B172)))</f>
        <v>81220.5114148777</v>
      </c>
      <c r="D172" s="17">
        <f ca="1" t="shared" si="1274"/>
        <v>0.747325593496197</v>
      </c>
      <c r="E172" s="18">
        <f ca="1">IF(D172&lt;=('Ejercicio 3 - TIR'!$D$14-'Ejercicio 3 - TIR'!$C$14)/('Ejercicio 3 - TIR'!$E$14-'Ejercicio 3 - TIR'!$C$14),'Ejercicio 3 - TIR'!$C$14+SQRT(('Ejercicio 3 - TIR'!$E$14-'Ejercicio 3 - TIR'!$C$14)*('Ejercicio 3 - TIR'!$D$14-'Ejercicio 3 - TIR'!$C$14)*D172),'Ejercicio 3 - TIR'!$E$14-SQRT(('Ejercicio 3 - TIR'!$E$14-'Ejercicio 3 - TIR'!$C$14)*('Ejercicio 3 - TIR'!$E$14-'Ejercicio 3 - TIR'!$D$14)*(1-D172)))</f>
        <v>33843.6081203703</v>
      </c>
      <c r="F172" s="17">
        <f ca="1" t="shared" si="1274"/>
        <v>0.0953851621260238</v>
      </c>
      <c r="G172" s="18">
        <f ca="1">IF(F172&lt;=('Ejercicio 3 - TIR'!$D$18-'Ejercicio 3 - TIR'!$C$18)/('Ejercicio 3 - TIR'!$E$18-'Ejercicio 3 - TIR'!$C$18),'Ejercicio 3 - TIR'!$C$18+SQRT(('Ejercicio 3 - TIR'!$E$18-'Ejercicio 3 - TIR'!$C$18)*('Ejercicio 3 - TIR'!$D$18-'Ejercicio 3 - TIR'!$C$18)*F172),'Ejercicio 3 - TIR'!$E$18-SQRT(('Ejercicio 3 - TIR'!$E$18-'Ejercicio 3 - TIR'!$C$18)*('Ejercicio 3 - TIR'!$E$18-'Ejercicio 3 - TIR'!$D$18)*(1-F172)))</f>
        <v>33782.5618724488</v>
      </c>
      <c r="H172" s="17">
        <f ca="1" t="shared" ref="H172:L172" si="1275">RAND()</f>
        <v>0.745737863841424</v>
      </c>
      <c r="I172" s="18">
        <f ca="1">IF(H172&lt;=('Ejercicio 3 - TIR'!$D$18-'Ejercicio 3 - TIR'!$C$18)/('Ejercicio 3 - TIR'!$E$18-'Ejercicio 3 - TIR'!$C$18),'Ejercicio 3 - TIR'!$C$18+SQRT(('Ejercicio 3 - TIR'!$E$18-'Ejercicio 3 - TIR'!$C$18)*('Ejercicio 3 - TIR'!$D$18-'Ejercicio 3 - TIR'!$C$18)*H172),'Ejercicio 3 - TIR'!$E$18-SQRT(('Ejercicio 3 - TIR'!$E$18-'Ejercicio 3 - TIR'!$C$18)*('Ejercicio 3 - TIR'!$E$18-'Ejercicio 3 - TIR'!$D$18)*(1-H172)))</f>
        <v>40633.1177927618</v>
      </c>
      <c r="J172" s="17">
        <f ca="1" t="shared" si="1275"/>
        <v>0.00391746830919426</v>
      </c>
      <c r="K172" s="18">
        <f ca="1">IF(J172&lt;=('Ejercicio 3 - TIR'!$D$18-'Ejercicio 3 - TIR'!$C$18)/('Ejercicio 3 - TIR'!$E$18-'Ejercicio 3 - TIR'!$C$18),'Ejercicio 3 - TIR'!$C$18+SQRT(('Ejercicio 3 - TIR'!$E$18-'Ejercicio 3 - TIR'!$C$18)*('Ejercicio 3 - TIR'!$D$18-'Ejercicio 3 - TIR'!$C$18)*J172),'Ejercicio 3 - TIR'!$E$18-SQRT(('Ejercicio 3 - TIR'!$E$18-'Ejercicio 3 - TIR'!$C$18)*('Ejercicio 3 - TIR'!$E$18-'Ejercicio 3 - TIR'!$D$18)*(1-J172)))</f>
        <v>30766.5639219133</v>
      </c>
      <c r="L172" s="17">
        <f ca="1" t="shared" si="1275"/>
        <v>0.794647110472742</v>
      </c>
      <c r="M172" s="18">
        <f ca="1">IF(L172&lt;=('Ejercicio 3 - TIR'!$D$18-'Ejercicio 3 - TIR'!$C$18)/('Ejercicio 3 - TIR'!$E$18-'Ejercicio 3 - TIR'!$C$18),'Ejercicio 3 - TIR'!$C$18+SQRT(('Ejercicio 3 - TIR'!$E$18-'Ejercicio 3 - TIR'!$C$18)*('Ejercicio 3 - TIR'!$D$18-'Ejercicio 3 - TIR'!$C$18)*L172),'Ejercicio 3 - TIR'!$E$18-SQRT(('Ejercicio 3 - TIR'!$E$18-'Ejercicio 3 - TIR'!$C$18)*('Ejercicio 3 - TIR'!$E$18-'Ejercicio 3 - TIR'!$D$18)*(1-L172)))</f>
        <v>41075.5297536426</v>
      </c>
      <c r="N172" s="17">
        <f ca="1" t="shared" ref="N172:R172" si="1276">RAND()</f>
        <v>0.161982462041937</v>
      </c>
      <c r="O172" s="18">
        <f ca="1">IF(N172&lt;=('Ejercicio 3 - TIR'!$D$18-'Ejercicio 3 - TIR'!$C$18)/('Ejercicio 3 - TIR'!$E$18-'Ejercicio 3 - TIR'!$C$18),'Ejercicio 3 - TIR'!$C$18+SQRT(('Ejercicio 3 - TIR'!$E$18-'Ejercicio 3 - TIR'!$C$18)*('Ejercicio 3 - TIR'!$D$18-'Ejercicio 3 - TIR'!$C$18)*N172),'Ejercicio 3 - TIR'!$E$18-SQRT(('Ejercicio 3 - TIR'!$E$18-'Ejercicio 3 - TIR'!$C$18)*('Ejercicio 3 - TIR'!$E$18-'Ejercicio 3 - TIR'!$D$18)*(1-N172)))</f>
        <v>34929.2361787898</v>
      </c>
      <c r="P172" s="17">
        <f ca="1" t="shared" si="1276"/>
        <v>0.0285993806789504</v>
      </c>
      <c r="Q172" s="19">
        <f ca="1">IF(P172&lt;=('Ejercicio 3 - TIR'!$D$22-'Ejercicio 3 - TIR'!$C$22)/('Ejercicio 3 - TIR'!$E$22-'Ejercicio 3 - TIR'!$C$22),'Ejercicio 3 - TIR'!$C$22+SQRT(('Ejercicio 3 - TIR'!$E$22-'Ejercicio 3 - TIR'!$C$22)*('Ejercicio 3 - TIR'!$D$22-'Ejercicio 3 - TIR'!$C$22)*P172),'Ejercicio 3 - TIR'!$E$22-SQRT(('Ejercicio 3 - TIR'!$E$22-'Ejercicio 3 - TIR'!$C$22)*('Ejercicio 3 - TIR'!$E$22-'Ejercicio 3 - TIR'!$D$22)*(1-P172)))</f>
        <v>0.127174878760098</v>
      </c>
      <c r="R172" s="17">
        <f ca="1" t="shared" si="1276"/>
        <v>0.024903059320037</v>
      </c>
      <c r="S172" s="19">
        <f ca="1">IF(R172&lt;=('Ejercicio 3 - TIR'!$D$23-'Ejercicio 3 - TIR'!$C$23)/('Ejercicio 3 - TIR'!$E$23-'Ejercicio 3 - TIR'!$C$23),'Ejercicio 3 - TIR'!$C$23+SQRT(('Ejercicio 3 - TIR'!$E$23-'Ejercicio 3 - TIR'!$C$23)*('Ejercicio 3 - TIR'!$D$23-'Ejercicio 3 - TIR'!$C$23)*R172),'Ejercicio 3 - TIR'!$E$23-SQRT(('Ejercicio 3 - TIR'!$E$23-'Ejercicio 3 - TIR'!$C$23)*('Ejercicio 3 - TIR'!$E$23-'Ejercicio 3 - TIR'!$D$23)*(1-R172)))</f>
        <v>0.126695185342921</v>
      </c>
      <c r="T172" s="17">
        <f ca="1" t="shared" ref="T172:X172" si="1277">RAND()</f>
        <v>0.243471582077725</v>
      </c>
      <c r="U172" s="19">
        <f ca="1">IF(T172&lt;=('Ejercicio 3 - TIR'!$D$24-'Ejercicio 3 - TIR'!$C$24)/('Ejercicio 3 - TIR'!$E$24-'Ejercicio 3 - TIR'!$C$24),'Ejercicio 3 - TIR'!$C$24+SQRT(('Ejercicio 3 - TIR'!$E$24-'Ejercicio 3 - TIR'!$C$24)*('Ejercicio 3 - TIR'!$D$24-'Ejercicio 3 - TIR'!$C$24)*T172),'Ejercicio 3 - TIR'!$E$24-SQRT(('Ejercicio 3 - TIR'!$E$24-'Ejercicio 3 - TIR'!$C$24)*('Ejercicio 3 - TIR'!$E$24-'Ejercicio 3 - TIR'!$D$24)*(1-T172)))</f>
        <v>0.172611729751685</v>
      </c>
      <c r="V172" s="17">
        <f ca="1" t="shared" si="1277"/>
        <v>0.652866610504023</v>
      </c>
      <c r="W172" s="19">
        <f ca="1">IF(V172&lt;=('Ejercicio 3 - TIR'!$D$25-'Ejercicio 3 - TIR'!$C$25)/('Ejercicio 3 - TIR'!$E$25-'Ejercicio 3 - TIR'!$C$25),'Ejercicio 3 - TIR'!$C$25+SQRT(('Ejercicio 3 - TIR'!$E$25-'Ejercicio 3 - TIR'!$C$25)*('Ejercicio 3 - TIR'!$D$25-'Ejercicio 3 - TIR'!$C$25)*V172),'Ejercicio 3 - TIR'!$E$25-SQRT(('Ejercicio 3 - TIR'!$E$25-'Ejercicio 3 - TIR'!$C$25)*('Ejercicio 3 - TIR'!$E$25-'Ejercicio 3 - TIR'!$D$25)*(1-V172)))</f>
        <v>0.215143625213802</v>
      </c>
      <c r="X172" s="17">
        <f ca="1" t="shared" si="1277"/>
        <v>0.22318336334085</v>
      </c>
      <c r="Y172" s="19">
        <f ca="1">IF(X172&lt;=('Ejercicio 3 - TIR'!$D$26-'Ejercicio 3 - TIR'!$C$26)/('Ejercicio 3 - TIR'!$E$26-'Ejercicio 3 - TIR'!$C$26),'Ejercicio 3 - TIR'!$C$26+SQRT(('Ejercicio 3 - TIR'!$E$26-'Ejercicio 3 - TIR'!$C$26)*('Ejercicio 3 - TIR'!$D$26-'Ejercicio 3 - TIR'!$C$26)*X172),'Ejercicio 3 - TIR'!$E$26-SQRT(('Ejercicio 3 - TIR'!$E$26-'Ejercicio 3 - TIR'!$C$26)*('Ejercicio 3 - TIR'!$E$26-'Ejercicio 3 - TIR'!$D$26)*(1-X172)))</f>
        <v>0.21454781214325</v>
      </c>
      <c r="Z172" s="17">
        <f ca="1" t="shared" si="956"/>
        <v>1.1271748787601</v>
      </c>
      <c r="AA172" s="17">
        <f ca="1" t="shared" si="957"/>
        <v>1.26998250893849</v>
      </c>
      <c r="AB172" s="17">
        <f ca="1" t="shared" si="958"/>
        <v>1.48919638656075</v>
      </c>
      <c r="AC172" s="17">
        <f ca="1" t="shared" si="959"/>
        <v>1.80958749582073</v>
      </c>
      <c r="AD172" s="17">
        <f ca="1" t="shared" si="960"/>
        <v>2.19783053393084</v>
      </c>
      <c r="AE172" s="16">
        <f ca="1" t="shared" si="961"/>
        <v>4304.05675951237</v>
      </c>
      <c r="AF172" s="16">
        <f ca="1" t="shared" si="962"/>
        <v>4849.36002838525</v>
      </c>
      <c r="AG172" s="16">
        <f ca="1" t="shared" si="963"/>
        <v>5686.4164510735</v>
      </c>
      <c r="AH172" s="16">
        <f ca="1" t="shared" si="964"/>
        <v>6909.81270083286</v>
      </c>
      <c r="AI172" s="16">
        <f ca="1" t="shared" si="965"/>
        <v>8392.29789811619</v>
      </c>
      <c r="AJ172" s="18">
        <f ca="1" t="shared" si="966"/>
        <v>38078.855082783</v>
      </c>
      <c r="AK172" s="18">
        <f ca="1" t="shared" si="967"/>
        <v>51603.348880445</v>
      </c>
      <c r="AL172" s="18">
        <f ca="1" t="shared" si="968"/>
        <v>45817.4558194037</v>
      </c>
      <c r="AM172" s="18">
        <f ca="1" t="shared" si="969"/>
        <v>74329.7650264039</v>
      </c>
      <c r="AN172" s="18">
        <f ca="1" t="shared" si="970"/>
        <v>76768.5418006262</v>
      </c>
      <c r="AO172" s="18">
        <f ca="1">C172/'Ejercicio 3 - TIR'!$D$7</f>
        <v>16244.1022829755</v>
      </c>
      <c r="AP172" s="18">
        <f ca="1" t="shared" si="971"/>
        <v>21834.7527998075</v>
      </c>
      <c r="AQ172" s="18">
        <f ca="1" t="shared" si="972"/>
        <v>35359.2465974695</v>
      </c>
      <c r="AR172" s="18">
        <f ca="1" t="shared" si="973"/>
        <v>29573.3535364282</v>
      </c>
      <c r="AS172" s="18">
        <f ca="1" t="shared" si="974"/>
        <v>58085.6627434283</v>
      </c>
      <c r="AT172" s="18">
        <f ca="1" t="shared" si="975"/>
        <v>60524.4395176507</v>
      </c>
      <c r="AU172" s="18">
        <f ca="1">AP172*'Ejercicio 3 - TIR'!$D$5</f>
        <v>10917.3763999037</v>
      </c>
      <c r="AV172" s="18">
        <f ca="1">AQ172*'Ejercicio 3 - TIR'!$D$5</f>
        <v>17679.6232987348</v>
      </c>
      <c r="AW172" s="18">
        <f ca="1">AR172*'Ejercicio 3 - TIR'!$D$5</f>
        <v>14786.6767682141</v>
      </c>
      <c r="AX172" s="18">
        <f ca="1">AS172*'Ejercicio 3 - TIR'!$D$5</f>
        <v>29042.8313717142</v>
      </c>
      <c r="AY172" s="18">
        <f ca="1">AT172*'Ejercicio 3 - TIR'!$D$5</f>
        <v>30262.2197588254</v>
      </c>
      <c r="AZ172" s="18">
        <f ca="1" t="shared" ref="AZ172:BD172" si="1278">AJ172-AU172-AE172</f>
        <v>22857.4219233669</v>
      </c>
      <c r="BA172" s="18">
        <f ca="1" t="shared" si="1278"/>
        <v>29074.365553325</v>
      </c>
      <c r="BB172" s="18">
        <f ca="1" t="shared" si="1278"/>
        <v>25344.3626001161</v>
      </c>
      <c r="BC172" s="18">
        <f ca="1" t="shared" si="1278"/>
        <v>38377.1209538568</v>
      </c>
      <c r="BD172" s="18">
        <f ca="1" t="shared" si="1278"/>
        <v>38114.0241436847</v>
      </c>
      <c r="BE172" s="18">
        <f ca="1" t="shared" ref="BE172:BI172" si="1279">AZ172/Z172</f>
        <v>20278.5054511774</v>
      </c>
      <c r="BF172" s="18">
        <f ca="1" t="shared" si="1279"/>
        <v>22893.5165238037</v>
      </c>
      <c r="BG172" s="18">
        <f ca="1" t="shared" si="1279"/>
        <v>17018.8182222548</v>
      </c>
      <c r="BH172" s="18">
        <f ca="1" t="shared" si="1279"/>
        <v>21207.6625432534</v>
      </c>
      <c r="BI172" s="18">
        <f ca="1" t="shared" si="1279"/>
        <v>17341.6574004536</v>
      </c>
      <c r="BJ172" s="18">
        <f ca="1" t="shared" si="978"/>
        <v>74382.5153053398</v>
      </c>
      <c r="BK172" s="18">
        <f ca="1" t="shared" si="979"/>
        <v>35701.7839938194</v>
      </c>
      <c r="BL172" s="18">
        <f ca="1" t="shared" si="980"/>
        <v>110084.299299159</v>
      </c>
      <c r="BM172" s="18">
        <f ca="1">BK172*'Ejercicio 3 - TIR'!$D$5</f>
        <v>17850.8919969097</v>
      </c>
      <c r="BN172" s="18">
        <f ca="1" t="shared" si="981"/>
        <v>92233.4073022495</v>
      </c>
      <c r="BO172" s="18">
        <f ca="1" t="shared" si="982"/>
        <v>41965.6592618581</v>
      </c>
      <c r="BP172" s="18">
        <f ca="1" t="shared" si="983"/>
        <v>-115064.119535248</v>
      </c>
      <c r="BQ172" s="18">
        <f ca="1" t="shared" ref="BQ172:BT172" si="1280">BE172</f>
        <v>20278.5054511774</v>
      </c>
      <c r="BR172" s="18">
        <f ca="1" t="shared" si="1280"/>
        <v>22893.5165238037</v>
      </c>
      <c r="BS172" s="18">
        <f ca="1" t="shared" si="1280"/>
        <v>17018.8182222548</v>
      </c>
      <c r="BT172" s="18">
        <f ca="1" t="shared" si="1280"/>
        <v>21207.6625432534</v>
      </c>
      <c r="BU172" s="18">
        <f ca="1" t="shared" si="985"/>
        <v>59307.3166623117</v>
      </c>
      <c r="BV172" s="20">
        <f ca="1" t="shared" si="986"/>
        <v>5.9587150973277</v>
      </c>
    </row>
    <row r="173" ht="15" customHeight="1" spans="1:74">
      <c r="A173" s="16">
        <v>172</v>
      </c>
      <c r="B173" s="17">
        <f ca="1" t="shared" ref="B173:F173" si="1281">RAND()</f>
        <v>0.757544226769562</v>
      </c>
      <c r="C173" s="18">
        <f ca="1">IF(B173&lt;=('Ejercicio 3 - TIR'!$D$13-'Ejercicio 3 - TIR'!$C$13)/('Ejercicio 3 - TIR'!$E$13-'Ejercicio 3 - TIR'!$C$13),'Ejercicio 3 - TIR'!$C$13+SQRT(('Ejercicio 3 - TIR'!$E$13-'Ejercicio 3 - TIR'!$C$13)*('Ejercicio 3 - TIR'!$D$13-'Ejercicio 3 - TIR'!$C$13)*B173),'Ejercicio 3 - TIR'!$E$13-SQRT(('Ejercicio 3 - TIR'!$E$13-'Ejercicio 3 - TIR'!$C$13)*('Ejercicio 3 - TIR'!$E$13-'Ejercicio 3 - TIR'!$D$13)*(1-B173)))</f>
        <v>82942.8335331883</v>
      </c>
      <c r="D173" s="17">
        <f ca="1" t="shared" si="1281"/>
        <v>0.767962347850066</v>
      </c>
      <c r="E173" s="18">
        <f ca="1">IF(D173&lt;=('Ejercicio 3 - TIR'!$D$14-'Ejercicio 3 - TIR'!$C$14)/('Ejercicio 3 - TIR'!$E$14-'Ejercicio 3 - TIR'!$C$14),'Ejercicio 3 - TIR'!$C$14+SQRT(('Ejercicio 3 - TIR'!$E$14-'Ejercicio 3 - TIR'!$C$14)*('Ejercicio 3 - TIR'!$D$14-'Ejercicio 3 - TIR'!$C$14)*D173),'Ejercicio 3 - TIR'!$E$14-SQRT(('Ejercicio 3 - TIR'!$E$14-'Ejercicio 3 - TIR'!$C$14)*('Ejercicio 3 - TIR'!$E$14-'Ejercicio 3 - TIR'!$D$14)*(1-D173)))</f>
        <v>34100.3688401316</v>
      </c>
      <c r="F173" s="17">
        <f ca="1" t="shared" si="1281"/>
        <v>0.396495070501935</v>
      </c>
      <c r="G173" s="18">
        <f ca="1">IF(F173&lt;=('Ejercicio 3 - TIR'!$D$18-'Ejercicio 3 - TIR'!$C$18)/('Ejercicio 3 - TIR'!$E$18-'Ejercicio 3 - TIR'!$C$18),'Ejercicio 3 - TIR'!$C$18+SQRT(('Ejercicio 3 - TIR'!$E$18-'Ejercicio 3 - TIR'!$C$18)*('Ejercicio 3 - TIR'!$D$18-'Ejercicio 3 - TIR'!$C$18)*F173),'Ejercicio 3 - TIR'!$E$18-SQRT(('Ejercicio 3 - TIR'!$E$18-'Ejercicio 3 - TIR'!$C$18)*('Ejercicio 3 - TIR'!$E$18-'Ejercicio 3 - TIR'!$D$18)*(1-F173)))</f>
        <v>37711.9556906981</v>
      </c>
      <c r="H173" s="17">
        <f ca="1" t="shared" ref="H173:L173" si="1282">RAND()</f>
        <v>0.459088964138103</v>
      </c>
      <c r="I173" s="18">
        <f ca="1">IF(H173&lt;=('Ejercicio 3 - TIR'!$D$18-'Ejercicio 3 - TIR'!$C$18)/('Ejercicio 3 - TIR'!$E$18-'Ejercicio 3 - TIR'!$C$18),'Ejercicio 3 - TIR'!$C$18+SQRT(('Ejercicio 3 - TIR'!$E$18-'Ejercicio 3 - TIR'!$C$18)*('Ejercicio 3 - TIR'!$D$18-'Ejercicio 3 - TIR'!$C$18)*H173),'Ejercicio 3 - TIR'!$E$18-SQRT(('Ejercicio 3 - TIR'!$E$18-'Ejercicio 3 - TIR'!$C$18)*('Ejercicio 3 - TIR'!$E$18-'Ejercicio 3 - TIR'!$D$18)*(1-H173)))</f>
        <v>38298.3940989034</v>
      </c>
      <c r="J173" s="17">
        <f ca="1" t="shared" si="1282"/>
        <v>0.632935806284523</v>
      </c>
      <c r="K173" s="18">
        <f ca="1">IF(J173&lt;=('Ejercicio 3 - TIR'!$D$18-'Ejercicio 3 - TIR'!$C$18)/('Ejercicio 3 - TIR'!$E$18-'Ejercicio 3 - TIR'!$C$18),'Ejercicio 3 - TIR'!$C$18+SQRT(('Ejercicio 3 - TIR'!$E$18-'Ejercicio 3 - TIR'!$C$18)*('Ejercicio 3 - TIR'!$D$18-'Ejercicio 3 - TIR'!$C$18)*J173),'Ejercicio 3 - TIR'!$E$18-SQRT(('Ejercicio 3 - TIR'!$E$18-'Ejercicio 3 - TIR'!$C$18)*('Ejercicio 3 - TIR'!$E$18-'Ejercicio 3 - TIR'!$D$18)*(1-J173)))</f>
        <v>39743.7349585607</v>
      </c>
      <c r="L173" s="17">
        <f ca="1" t="shared" si="1282"/>
        <v>0.853762674041704</v>
      </c>
      <c r="M173" s="18">
        <f ca="1">IF(L173&lt;=('Ejercicio 3 - TIR'!$D$18-'Ejercicio 3 - TIR'!$C$18)/('Ejercicio 3 - TIR'!$E$18-'Ejercicio 3 - TIR'!$C$18),'Ejercicio 3 - TIR'!$C$18+SQRT(('Ejercicio 3 - TIR'!$E$18-'Ejercicio 3 - TIR'!$C$18)*('Ejercicio 3 - TIR'!$D$18-'Ejercicio 3 - TIR'!$C$18)*L173),'Ejercicio 3 - TIR'!$E$18-SQRT(('Ejercicio 3 - TIR'!$E$18-'Ejercicio 3 - TIR'!$C$18)*('Ejercicio 3 - TIR'!$E$18-'Ejercicio 3 - TIR'!$D$18)*(1-L173)))</f>
        <v>41688.2331834997</v>
      </c>
      <c r="N173" s="17">
        <f ca="1" t="shared" ref="N173:R173" si="1283">RAND()</f>
        <v>0.786229423775602</v>
      </c>
      <c r="O173" s="18">
        <f ca="1">IF(N173&lt;=('Ejercicio 3 - TIR'!$D$18-'Ejercicio 3 - TIR'!$C$18)/('Ejercicio 3 - TIR'!$E$18-'Ejercicio 3 - TIR'!$C$18),'Ejercicio 3 - TIR'!$C$18+SQRT(('Ejercicio 3 - TIR'!$E$18-'Ejercicio 3 - TIR'!$C$18)*('Ejercicio 3 - TIR'!$D$18-'Ejercicio 3 - TIR'!$C$18)*N173),'Ejercicio 3 - TIR'!$E$18-SQRT(('Ejercicio 3 - TIR'!$E$18-'Ejercicio 3 - TIR'!$C$18)*('Ejercicio 3 - TIR'!$E$18-'Ejercicio 3 - TIR'!$D$18)*(1-N173)))</f>
        <v>40995.9029461276</v>
      </c>
      <c r="P173" s="17">
        <f ca="1" t="shared" si="1283"/>
        <v>0.289798779765945</v>
      </c>
      <c r="Q173" s="19">
        <f ca="1">IF(P173&lt;=('Ejercicio 3 - TIR'!$D$22-'Ejercicio 3 - TIR'!$C$22)/('Ejercicio 3 - TIR'!$E$22-'Ejercicio 3 - TIR'!$C$22),'Ejercicio 3 - TIR'!$C$22+SQRT(('Ejercicio 3 - TIR'!$E$22-'Ejercicio 3 - TIR'!$C$22)*('Ejercicio 3 - TIR'!$D$22-'Ejercicio 3 - TIR'!$C$22)*P173),'Ejercicio 3 - TIR'!$E$22-SQRT(('Ejercicio 3 - TIR'!$E$22-'Ejercicio 3 - TIR'!$C$22)*('Ejercicio 3 - TIR'!$E$22-'Ejercicio 3 - TIR'!$D$22)*(1-P173)))</f>
        <v>0.142839391488801</v>
      </c>
      <c r="R173" s="17">
        <f ca="1" t="shared" si="1283"/>
        <v>0.650765392670293</v>
      </c>
      <c r="S173" s="19">
        <f ca="1">IF(R173&lt;=('Ejercicio 3 - TIR'!$D$23-'Ejercicio 3 - TIR'!$C$23)/('Ejercicio 3 - TIR'!$E$23-'Ejercicio 3 - TIR'!$C$23),'Ejercicio 3 - TIR'!$C$23+SQRT(('Ejercicio 3 - TIR'!$E$23-'Ejercicio 3 - TIR'!$C$23)*('Ejercicio 3 - TIR'!$D$23-'Ejercicio 3 - TIR'!$C$23)*R173),'Ejercicio 3 - TIR'!$E$23-SQRT(('Ejercicio 3 - TIR'!$E$23-'Ejercicio 3 - TIR'!$C$23)*('Ejercicio 3 - TIR'!$E$23-'Ejercicio 3 - TIR'!$D$23)*(1-R173)))</f>
        <v>0.154927658801112</v>
      </c>
      <c r="T173" s="17">
        <f ca="1" t="shared" ref="T173:X173" si="1284">RAND()</f>
        <v>0.893649104489254</v>
      </c>
      <c r="U173" s="19">
        <f ca="1">IF(T173&lt;=('Ejercicio 3 - TIR'!$D$24-'Ejercicio 3 - TIR'!$C$24)/('Ejercicio 3 - TIR'!$E$24-'Ejercicio 3 - TIR'!$C$24),'Ejercicio 3 - TIR'!$C$24+SQRT(('Ejercicio 3 - TIR'!$E$24-'Ejercicio 3 - TIR'!$C$24)*('Ejercicio 3 - TIR'!$D$24-'Ejercicio 3 - TIR'!$C$24)*T173),'Ejercicio 3 - TIR'!$E$24-SQRT(('Ejercicio 3 - TIR'!$E$24-'Ejercicio 3 - TIR'!$C$24)*('Ejercicio 3 - TIR'!$E$24-'Ejercicio 3 - TIR'!$D$24)*(1-T173)))</f>
        <v>0.202743624151344</v>
      </c>
      <c r="V173" s="17">
        <f ca="1" t="shared" si="1284"/>
        <v>0.693629781063515</v>
      </c>
      <c r="W173" s="19">
        <f ca="1">IF(V173&lt;=('Ejercicio 3 - TIR'!$D$25-'Ejercicio 3 - TIR'!$C$25)/('Ejercicio 3 - TIR'!$E$25-'Ejercicio 3 - TIR'!$C$25),'Ejercicio 3 - TIR'!$C$25+SQRT(('Ejercicio 3 - TIR'!$E$25-'Ejercicio 3 - TIR'!$C$25)*('Ejercicio 3 - TIR'!$D$25-'Ejercicio 3 - TIR'!$C$25)*V173),'Ejercicio 3 - TIR'!$E$25-SQRT(('Ejercicio 3 - TIR'!$E$25-'Ejercicio 3 - TIR'!$C$25)*('Ejercicio 3 - TIR'!$E$25-'Ejercicio 3 - TIR'!$D$25)*(1-V173)))</f>
        <v>0.217254072523782</v>
      </c>
      <c r="X173" s="17">
        <f ca="1" t="shared" si="1284"/>
        <v>0.785780573555443</v>
      </c>
      <c r="Y173" s="19">
        <f ca="1">IF(X173&lt;=('Ejercicio 3 - TIR'!$D$26-'Ejercicio 3 - TIR'!$C$26)/('Ejercicio 3 - TIR'!$E$26-'Ejercicio 3 - TIR'!$C$26),'Ejercicio 3 - TIR'!$C$26+SQRT(('Ejercicio 3 - TIR'!$E$26-'Ejercicio 3 - TIR'!$C$26)*('Ejercicio 3 - TIR'!$D$26-'Ejercicio 3 - TIR'!$C$26)*X173),'Ejercicio 3 - TIR'!$E$26-SQRT(('Ejercicio 3 - TIR'!$E$26-'Ejercicio 3 - TIR'!$C$26)*('Ejercicio 3 - TIR'!$E$26-'Ejercicio 3 - TIR'!$D$26)*(1-X173)))</f>
        <v>0.245988459270409</v>
      </c>
      <c r="Z173" s="17">
        <f ca="1" t="shared" si="956"/>
        <v>1.1428393914888</v>
      </c>
      <c r="AA173" s="17">
        <f ca="1" t="shared" si="957"/>
        <v>1.31989682279785</v>
      </c>
      <c r="AB173" s="17">
        <f ca="1" t="shared" si="958"/>
        <v>1.58749748815773</v>
      </c>
      <c r="AC173" s="17">
        <f ca="1" t="shared" si="959"/>
        <v>1.93238778258127</v>
      </c>
      <c r="AD173" s="17">
        <f ca="1" t="shared" si="960"/>
        <v>2.4077328759314</v>
      </c>
      <c r="AE173" s="16">
        <f ca="1" t="shared" si="961"/>
        <v>4870.87593466806</v>
      </c>
      <c r="AF173" s="16">
        <f ca="1" t="shared" si="962"/>
        <v>5625.50933953686</v>
      </c>
      <c r="AG173" s="16">
        <f ca="1" t="shared" si="963"/>
        <v>6766.04549073179</v>
      </c>
      <c r="AH173" s="16">
        <f ca="1" t="shared" si="964"/>
        <v>8235.99642847445</v>
      </c>
      <c r="AI173" s="16">
        <f ca="1" t="shared" si="965"/>
        <v>10261.9565004715</v>
      </c>
      <c r="AJ173" s="18">
        <f ca="1" t="shared" si="966"/>
        <v>43098.70849341</v>
      </c>
      <c r="AK173" s="18">
        <f ca="1" t="shared" si="967"/>
        <v>50549.9286894025</v>
      </c>
      <c r="AL173" s="18">
        <f ca="1" t="shared" si="968"/>
        <v>63093.0794167216</v>
      </c>
      <c r="AM173" s="18">
        <f ca="1" t="shared" si="969"/>
        <v>80557.8324811939</v>
      </c>
      <c r="AN173" s="18">
        <f ca="1" t="shared" si="970"/>
        <v>98707.1833018842</v>
      </c>
      <c r="AO173" s="18">
        <f ca="1">C173/'Ejercicio 3 - TIR'!$D$7</f>
        <v>16588.5667066377</v>
      </c>
      <c r="AP173" s="18">
        <f ca="1" t="shared" si="971"/>
        <v>26510.1417867723</v>
      </c>
      <c r="AQ173" s="18">
        <f ca="1" t="shared" si="972"/>
        <v>33961.3619827648</v>
      </c>
      <c r="AR173" s="18">
        <f ca="1" t="shared" si="973"/>
        <v>46504.5127100839</v>
      </c>
      <c r="AS173" s="18">
        <f ca="1" t="shared" si="974"/>
        <v>63969.2657745563</v>
      </c>
      <c r="AT173" s="18">
        <f ca="1" t="shared" si="975"/>
        <v>82118.6165952465</v>
      </c>
      <c r="AU173" s="18">
        <f ca="1">AP173*'Ejercicio 3 - TIR'!$D$5</f>
        <v>13255.0708933862</v>
      </c>
      <c r="AV173" s="18">
        <f ca="1">AQ173*'Ejercicio 3 - TIR'!$D$5</f>
        <v>16980.6809913824</v>
      </c>
      <c r="AW173" s="18">
        <f ca="1">AR173*'Ejercicio 3 - TIR'!$D$5</f>
        <v>23252.256355042</v>
      </c>
      <c r="AX173" s="18">
        <f ca="1">AS173*'Ejercicio 3 - TIR'!$D$5</f>
        <v>31984.6328872781</v>
      </c>
      <c r="AY173" s="18">
        <f ca="1">AT173*'Ejercicio 3 - TIR'!$D$5</f>
        <v>41059.3082976233</v>
      </c>
      <c r="AZ173" s="18">
        <f ca="1" t="shared" ref="AZ173:BD173" si="1285">AJ173-AU173-AE173</f>
        <v>24972.7616653558</v>
      </c>
      <c r="BA173" s="18">
        <f ca="1" t="shared" si="1285"/>
        <v>27943.7383584832</v>
      </c>
      <c r="BB173" s="18">
        <f ca="1" t="shared" si="1285"/>
        <v>33074.7775709478</v>
      </c>
      <c r="BC173" s="18">
        <f ca="1" t="shared" si="1285"/>
        <v>40337.2031654413</v>
      </c>
      <c r="BD173" s="18">
        <f ca="1" t="shared" si="1285"/>
        <v>47385.9185037894</v>
      </c>
      <c r="BE173" s="18">
        <f ca="1" t="shared" ref="BE173:BI173" si="1286">AZ173/Z173</f>
        <v>21851.5058645495</v>
      </c>
      <c r="BF173" s="18">
        <f ca="1" t="shared" si="1286"/>
        <v>21171.1535900583</v>
      </c>
      <c r="BG173" s="18">
        <f ca="1" t="shared" si="1286"/>
        <v>20834.5385222189</v>
      </c>
      <c r="BH173" s="18">
        <f ca="1" t="shared" si="1286"/>
        <v>20874.2797532901</v>
      </c>
      <c r="BI173" s="18">
        <f ca="1" t="shared" si="1286"/>
        <v>19680.7208048189</v>
      </c>
      <c r="BJ173" s="18">
        <f ca="1" t="shared" si="978"/>
        <v>82104.5791377715</v>
      </c>
      <c r="BK173" s="18">
        <f ca="1" t="shared" si="979"/>
        <v>39940.8374241525</v>
      </c>
      <c r="BL173" s="18">
        <f ca="1" t="shared" si="980"/>
        <v>122045.416561924</v>
      </c>
      <c r="BM173" s="18">
        <f ca="1">BK173*'Ejercicio 3 - TIR'!$D$5</f>
        <v>19970.4187120763</v>
      </c>
      <c r="BN173" s="18">
        <f ca="1" t="shared" si="981"/>
        <v>102074.997849848</v>
      </c>
      <c r="BO173" s="18">
        <f ca="1" t="shared" si="982"/>
        <v>42394.6521934504</v>
      </c>
      <c r="BP173" s="18">
        <f ca="1" t="shared" si="983"/>
        <v>-117043.20237332</v>
      </c>
      <c r="BQ173" s="18">
        <f ca="1" t="shared" ref="BQ173:BT173" si="1287">BE173</f>
        <v>21851.5058645495</v>
      </c>
      <c r="BR173" s="18">
        <f ca="1" t="shared" si="1287"/>
        <v>21171.1535900583</v>
      </c>
      <c r="BS173" s="18">
        <f ca="1" t="shared" si="1287"/>
        <v>20834.5385222189</v>
      </c>
      <c r="BT173" s="18">
        <f ca="1" t="shared" si="1287"/>
        <v>20874.2797532901</v>
      </c>
      <c r="BU173" s="18">
        <f ca="1" t="shared" si="985"/>
        <v>62075.3729982693</v>
      </c>
      <c r="BV173" s="20">
        <f ca="1" t="shared" si="986"/>
        <v>6.7462731927231</v>
      </c>
    </row>
    <row r="174" ht="15" customHeight="1" spans="1:74">
      <c r="A174" s="16">
        <v>173</v>
      </c>
      <c r="B174" s="17">
        <f ca="1" t="shared" ref="B174:F174" si="1288">RAND()</f>
        <v>0.24024010948663</v>
      </c>
      <c r="C174" s="18">
        <f ca="1">IF(B174&lt;=('Ejercicio 3 - TIR'!$D$13-'Ejercicio 3 - TIR'!$C$13)/('Ejercicio 3 - TIR'!$E$13-'Ejercicio 3 - TIR'!$C$13),'Ejercicio 3 - TIR'!$C$13+SQRT(('Ejercicio 3 - TIR'!$E$13-'Ejercicio 3 - TIR'!$C$13)*('Ejercicio 3 - TIR'!$D$13-'Ejercicio 3 - TIR'!$C$13)*B174),'Ejercicio 3 - TIR'!$E$13-SQRT(('Ejercicio 3 - TIR'!$E$13-'Ejercicio 3 - TIR'!$C$13)*('Ejercicio 3 - TIR'!$E$13-'Ejercicio 3 - TIR'!$D$13)*(1-B174)))</f>
        <v>69802.858960255</v>
      </c>
      <c r="D174" s="17">
        <f ca="1" t="shared" si="1288"/>
        <v>0.355379475744983</v>
      </c>
      <c r="E174" s="18">
        <f ca="1">IF(D174&lt;=('Ejercicio 3 - TIR'!$D$14-'Ejercicio 3 - TIR'!$C$14)/('Ejercicio 3 - TIR'!$E$14-'Ejercicio 3 - TIR'!$C$14),'Ejercicio 3 - TIR'!$C$14+SQRT(('Ejercicio 3 - TIR'!$E$14-'Ejercicio 3 - TIR'!$C$14)*('Ejercicio 3 - TIR'!$D$14-'Ejercicio 3 - TIR'!$C$14)*D174),'Ejercicio 3 - TIR'!$E$14-SQRT(('Ejercicio 3 - TIR'!$E$14-'Ejercicio 3 - TIR'!$C$14)*('Ejercicio 3 - TIR'!$E$14-'Ejercicio 3 - TIR'!$D$14)*(1-D174)))</f>
        <v>30166.7361146844</v>
      </c>
      <c r="F174" s="17">
        <f ca="1" t="shared" si="1288"/>
        <v>0.099537497001988</v>
      </c>
      <c r="G174" s="18">
        <f ca="1">IF(F174&lt;=('Ejercicio 3 - TIR'!$D$18-'Ejercicio 3 - TIR'!$C$18)/('Ejercicio 3 - TIR'!$E$18-'Ejercicio 3 - TIR'!$C$18),'Ejercicio 3 - TIR'!$C$18+SQRT(('Ejercicio 3 - TIR'!$E$18-'Ejercicio 3 - TIR'!$C$18)*('Ejercicio 3 - TIR'!$D$18-'Ejercicio 3 - TIR'!$C$18)*F174),'Ejercicio 3 - TIR'!$E$18-SQRT(('Ejercicio 3 - TIR'!$E$18-'Ejercicio 3 - TIR'!$C$18)*('Ejercicio 3 - TIR'!$E$18-'Ejercicio 3 - TIR'!$D$18)*(1-F174)))</f>
        <v>33864.0166343196</v>
      </c>
      <c r="H174" s="17">
        <f ca="1" t="shared" ref="H174:L174" si="1289">RAND()</f>
        <v>0.0653345150243927</v>
      </c>
      <c r="I174" s="18">
        <f ca="1">IF(H174&lt;=('Ejercicio 3 - TIR'!$D$18-'Ejercicio 3 - TIR'!$C$18)/('Ejercicio 3 - TIR'!$E$18-'Ejercicio 3 - TIR'!$C$18),'Ejercicio 3 - TIR'!$C$18+SQRT(('Ejercicio 3 - TIR'!$E$18-'Ejercicio 3 - TIR'!$C$18)*('Ejercicio 3 - TIR'!$D$18-'Ejercicio 3 - TIR'!$C$18)*H174),'Ejercicio 3 - TIR'!$E$18-SQRT(('Ejercicio 3 - TIR'!$E$18-'Ejercicio 3 - TIR'!$C$18)*('Ejercicio 3 - TIR'!$E$18-'Ejercicio 3 - TIR'!$D$18)*(1-H174)))</f>
        <v>33130.5234791739</v>
      </c>
      <c r="J174" s="17">
        <f ca="1" t="shared" si="1289"/>
        <v>0.408109025817521</v>
      </c>
      <c r="K174" s="18">
        <f ca="1">IF(J174&lt;=('Ejercicio 3 - TIR'!$D$18-'Ejercicio 3 - TIR'!$C$18)/('Ejercicio 3 - TIR'!$E$18-'Ejercicio 3 - TIR'!$C$18),'Ejercicio 3 - TIR'!$C$18+SQRT(('Ejercicio 3 - TIR'!$E$18-'Ejercicio 3 - TIR'!$C$18)*('Ejercicio 3 - TIR'!$D$18-'Ejercicio 3 - TIR'!$C$18)*J174),'Ejercicio 3 - TIR'!$E$18-SQRT(('Ejercicio 3 - TIR'!$E$18-'Ejercicio 3 - TIR'!$C$18)*('Ejercicio 3 - TIR'!$E$18-'Ejercicio 3 - TIR'!$D$18)*(1-J174)))</f>
        <v>37824.0880537369</v>
      </c>
      <c r="L174" s="17">
        <f ca="1" t="shared" si="1289"/>
        <v>0.419893477779419</v>
      </c>
      <c r="M174" s="18">
        <f ca="1">IF(L174&lt;=('Ejercicio 3 - TIR'!$D$18-'Ejercicio 3 - TIR'!$C$18)/('Ejercicio 3 - TIR'!$E$18-'Ejercicio 3 - TIR'!$C$18),'Ejercicio 3 - TIR'!$C$18+SQRT(('Ejercicio 3 - TIR'!$E$18-'Ejercicio 3 - TIR'!$C$18)*('Ejercicio 3 - TIR'!$D$18-'Ejercicio 3 - TIR'!$C$18)*L174),'Ejercicio 3 - TIR'!$E$18-SQRT(('Ejercicio 3 - TIR'!$E$18-'Ejercicio 3 - TIR'!$C$18)*('Ejercicio 3 - TIR'!$E$18-'Ejercicio 3 - TIR'!$D$18)*(1-L174)))</f>
        <v>37936.2473289908</v>
      </c>
      <c r="N174" s="17">
        <f ca="1" t="shared" ref="N174:R174" si="1290">RAND()</f>
        <v>0.906644910129011</v>
      </c>
      <c r="O174" s="18">
        <f ca="1">IF(N174&lt;=('Ejercicio 3 - TIR'!$D$18-'Ejercicio 3 - TIR'!$C$18)/('Ejercicio 3 - TIR'!$E$18-'Ejercicio 3 - TIR'!$C$18),'Ejercicio 3 - TIR'!$C$18+SQRT(('Ejercicio 3 - TIR'!$E$18-'Ejercicio 3 - TIR'!$C$18)*('Ejercicio 3 - TIR'!$D$18-'Ejercicio 3 - TIR'!$C$18)*N174),'Ejercicio 3 - TIR'!$E$18-SQRT(('Ejercicio 3 - TIR'!$E$18-'Ejercicio 3 - TIR'!$C$18)*('Ejercicio 3 - TIR'!$E$18-'Ejercicio 3 - TIR'!$D$18)*(1-N174)))</f>
        <v>42353.9403369682</v>
      </c>
      <c r="P174" s="17">
        <f ca="1" t="shared" si="1290"/>
        <v>0.588410305622868</v>
      </c>
      <c r="Q174" s="19">
        <f ca="1">IF(P174&lt;=('Ejercicio 3 - TIR'!$D$22-'Ejercicio 3 - TIR'!$C$22)/('Ejercicio 3 - TIR'!$E$22-'Ejercicio 3 - TIR'!$C$22),'Ejercicio 3 - TIR'!$C$22+SQRT(('Ejercicio 3 - TIR'!$E$22-'Ejercicio 3 - TIR'!$C$22)*('Ejercicio 3 - TIR'!$D$22-'Ejercicio 3 - TIR'!$C$22)*P174),'Ejercicio 3 - TIR'!$E$22-SQRT(('Ejercicio 3 - TIR'!$E$22-'Ejercicio 3 - TIR'!$C$22)*('Ejercicio 3 - TIR'!$E$22-'Ejercicio 3 - TIR'!$D$22)*(1-P174)))</f>
        <v>0.152781229824277</v>
      </c>
      <c r="R174" s="17">
        <f ca="1" t="shared" si="1290"/>
        <v>0.911337825497491</v>
      </c>
      <c r="S174" s="19">
        <f ca="1">IF(R174&lt;=('Ejercicio 3 - TIR'!$D$23-'Ejercicio 3 - TIR'!$C$23)/('Ejercicio 3 - TIR'!$E$23-'Ejercicio 3 - TIR'!$C$23),'Ejercicio 3 - TIR'!$C$23+SQRT(('Ejercicio 3 - TIR'!$E$23-'Ejercicio 3 - TIR'!$C$23)*('Ejercicio 3 - TIR'!$D$23-'Ejercicio 3 - TIR'!$C$23)*R174),'Ejercicio 3 - TIR'!$E$23-SQRT(('Ejercicio 3 - TIR'!$E$23-'Ejercicio 3 - TIR'!$C$23)*('Ejercicio 3 - TIR'!$E$23-'Ejercicio 3 - TIR'!$D$23)*(1-R174)))</f>
        <v>0.167367030669533</v>
      </c>
      <c r="T174" s="17">
        <f ca="1" t="shared" ref="T174:X174" si="1291">RAND()</f>
        <v>0.637478470806117</v>
      </c>
      <c r="U174" s="19">
        <f ca="1">IF(T174&lt;=('Ejercicio 3 - TIR'!$D$24-'Ejercicio 3 - TIR'!$C$24)/('Ejercicio 3 - TIR'!$E$24-'Ejercicio 3 - TIR'!$C$24),'Ejercicio 3 - TIR'!$C$24+SQRT(('Ejercicio 3 - TIR'!$E$24-'Ejercicio 3 - TIR'!$C$24)*('Ejercicio 3 - TIR'!$D$24-'Ejercicio 3 - TIR'!$C$24)*T174),'Ejercicio 3 - TIR'!$E$24-SQRT(('Ejercicio 3 - TIR'!$E$24-'Ejercicio 3 - TIR'!$C$24)*('Ejercicio 3 - TIR'!$E$24-'Ejercicio 3 - TIR'!$D$24)*(1-T174)))</f>
        <v>0.188139989300961</v>
      </c>
      <c r="V174" s="17">
        <f ca="1" t="shared" si="1291"/>
        <v>0.864790613741949</v>
      </c>
      <c r="W174" s="19">
        <f ca="1">IF(V174&lt;=('Ejercicio 3 - TIR'!$D$25-'Ejercicio 3 - TIR'!$C$25)/('Ejercicio 3 - TIR'!$E$25-'Ejercicio 3 - TIR'!$C$25),'Ejercicio 3 - TIR'!$C$25+SQRT(('Ejercicio 3 - TIR'!$E$25-'Ejercicio 3 - TIR'!$C$25)*('Ejercicio 3 - TIR'!$D$25-'Ejercicio 3 - TIR'!$C$25)*V174),'Ejercicio 3 - TIR'!$E$25-SQRT(('Ejercicio 3 - TIR'!$E$25-'Ejercicio 3 - TIR'!$C$25)*('Ejercicio 3 - TIR'!$E$25-'Ejercicio 3 - TIR'!$D$25)*(1-V174)))</f>
        <v>0.228246084216786</v>
      </c>
      <c r="X174" s="17">
        <f ca="1" t="shared" si="1291"/>
        <v>0.564720507792693</v>
      </c>
      <c r="Y174" s="19">
        <f ca="1">IF(X174&lt;=('Ejercicio 3 - TIR'!$D$26-'Ejercicio 3 - TIR'!$C$26)/('Ejercicio 3 - TIR'!$E$26-'Ejercicio 3 - TIR'!$C$26),'Ejercicio 3 - TIR'!$C$26+SQRT(('Ejercicio 3 - TIR'!$E$26-'Ejercicio 3 - TIR'!$C$26)*('Ejercicio 3 - TIR'!$D$26-'Ejercicio 3 - TIR'!$C$26)*X174),'Ejercicio 3 - TIR'!$E$26-SQRT(('Ejercicio 3 - TIR'!$E$26-'Ejercicio 3 - TIR'!$C$26)*('Ejercicio 3 - TIR'!$E$26-'Ejercicio 3 - TIR'!$D$26)*(1-X174)))</f>
        <v>0.231517949115993</v>
      </c>
      <c r="Z174" s="17">
        <f ca="1" t="shared" si="956"/>
        <v>1.15278122982428</v>
      </c>
      <c r="AA174" s="17">
        <f ca="1" t="shared" si="957"/>
        <v>1.34571880127154</v>
      </c>
      <c r="AB174" s="17">
        <f ca="1" t="shared" si="958"/>
        <v>1.59890232214487</v>
      </c>
      <c r="AC174" s="17">
        <f ca="1" t="shared" si="959"/>
        <v>1.96384551621956</v>
      </c>
      <c r="AD174" s="17">
        <f ca="1" t="shared" si="960"/>
        <v>2.41851100251535</v>
      </c>
      <c r="AE174" s="16">
        <f ca="1" t="shared" si="961"/>
        <v>4608.91104338591</v>
      </c>
      <c r="AF174" s="16">
        <f ca="1" t="shared" si="962"/>
        <v>5380.29079933742</v>
      </c>
      <c r="AG174" s="16">
        <f ca="1" t="shared" si="963"/>
        <v>6392.53865276083</v>
      </c>
      <c r="AH174" s="16">
        <f ca="1" t="shared" si="964"/>
        <v>7851.61056845793</v>
      </c>
      <c r="AI174" s="16">
        <f ca="1" t="shared" si="965"/>
        <v>9669.39934452477</v>
      </c>
      <c r="AJ174" s="18">
        <f ca="1" t="shared" si="966"/>
        <v>39037.8027425007</v>
      </c>
      <c r="AK174" s="18">
        <f ca="1" t="shared" si="967"/>
        <v>44584.3683418924</v>
      </c>
      <c r="AL174" s="18">
        <f ca="1" t="shared" si="968"/>
        <v>60477.0222221319</v>
      </c>
      <c r="AM174" s="18">
        <f ca="1" t="shared" si="969"/>
        <v>74500.9292192348</v>
      </c>
      <c r="AN174" s="18">
        <f ca="1" t="shared" si="970"/>
        <v>102433.470704836</v>
      </c>
      <c r="AO174" s="18">
        <f ca="1">C174/'Ejercicio 3 - TIR'!$D$7</f>
        <v>13960.571792051</v>
      </c>
      <c r="AP174" s="18">
        <f ca="1" t="shared" si="971"/>
        <v>25077.2309504497</v>
      </c>
      <c r="AQ174" s="18">
        <f ca="1" t="shared" si="972"/>
        <v>30623.7965498414</v>
      </c>
      <c r="AR174" s="18">
        <f ca="1" t="shared" si="973"/>
        <v>46516.4504300809</v>
      </c>
      <c r="AS174" s="18">
        <f ca="1" t="shared" si="974"/>
        <v>60540.3574271838</v>
      </c>
      <c r="AT174" s="18">
        <f ca="1" t="shared" si="975"/>
        <v>88472.8989127852</v>
      </c>
      <c r="AU174" s="18">
        <f ca="1">AP174*'Ejercicio 3 - TIR'!$D$5</f>
        <v>12538.6154752248</v>
      </c>
      <c r="AV174" s="18">
        <f ca="1">AQ174*'Ejercicio 3 - TIR'!$D$5</f>
        <v>15311.8982749207</v>
      </c>
      <c r="AW174" s="18">
        <f ca="1">AR174*'Ejercicio 3 - TIR'!$D$5</f>
        <v>23258.2252150404</v>
      </c>
      <c r="AX174" s="18">
        <f ca="1">AS174*'Ejercicio 3 - TIR'!$D$5</f>
        <v>30270.1787135919</v>
      </c>
      <c r="AY174" s="18">
        <f ca="1">AT174*'Ejercicio 3 - TIR'!$D$5</f>
        <v>44236.4494563926</v>
      </c>
      <c r="AZ174" s="18">
        <f ca="1" t="shared" ref="AZ174:BD174" si="1292">AJ174-AU174-AE174</f>
        <v>21890.2762238899</v>
      </c>
      <c r="BA174" s="18">
        <f ca="1" t="shared" si="1292"/>
        <v>23892.1792676343</v>
      </c>
      <c r="BB174" s="18">
        <f ca="1" t="shared" si="1292"/>
        <v>30826.2583543306</v>
      </c>
      <c r="BC174" s="18">
        <f ca="1" t="shared" si="1292"/>
        <v>36379.1399371849</v>
      </c>
      <c r="BD174" s="18">
        <f ca="1" t="shared" si="1292"/>
        <v>48527.6219039189</v>
      </c>
      <c r="BE174" s="18">
        <f ca="1" t="shared" ref="BE174:BI174" si="1293">AZ174/Z174</f>
        <v>18989.0984148196</v>
      </c>
      <c r="BF174" s="18">
        <f ca="1" t="shared" si="1293"/>
        <v>17754.2137666941</v>
      </c>
      <c r="BG174" s="18">
        <f ca="1" t="shared" si="1293"/>
        <v>19279.638241427</v>
      </c>
      <c r="BH174" s="18">
        <f ca="1" t="shared" si="1293"/>
        <v>18524.4407651858</v>
      </c>
      <c r="BI174" s="18">
        <f ca="1" t="shared" si="1293"/>
        <v>20065.0821325386</v>
      </c>
      <c r="BJ174" s="18">
        <f ca="1" t="shared" si="978"/>
        <v>72958.5832033414</v>
      </c>
      <c r="BK174" s="18">
        <f ca="1" t="shared" si="979"/>
        <v>33763.7964804808</v>
      </c>
      <c r="BL174" s="18">
        <f ca="1" t="shared" si="980"/>
        <v>106722.379683822</v>
      </c>
      <c r="BM174" s="18">
        <f ca="1">BK174*'Ejercicio 3 - TIR'!$D$5</f>
        <v>16881.8982402404</v>
      </c>
      <c r="BN174" s="18">
        <f ca="1" t="shared" si="981"/>
        <v>89840.4814435818</v>
      </c>
      <c r="BO174" s="18">
        <f ca="1" t="shared" si="982"/>
        <v>37147.0220107099</v>
      </c>
      <c r="BP174" s="18">
        <f ca="1" t="shared" si="983"/>
        <v>-99969.5950749394</v>
      </c>
      <c r="BQ174" s="18">
        <f ca="1" t="shared" ref="BQ174:BT174" si="1294">BE174</f>
        <v>18989.0984148196</v>
      </c>
      <c r="BR174" s="18">
        <f ca="1" t="shared" si="1294"/>
        <v>17754.2137666941</v>
      </c>
      <c r="BS174" s="18">
        <f ca="1" t="shared" si="1294"/>
        <v>19279.638241427</v>
      </c>
      <c r="BT174" s="18">
        <f ca="1" t="shared" si="1294"/>
        <v>18524.4407651858</v>
      </c>
      <c r="BU174" s="18">
        <f ca="1" t="shared" si="985"/>
        <v>57212.1041432485</v>
      </c>
      <c r="BV174" s="20">
        <f ca="1" t="shared" si="986"/>
        <v>8.21917880828278</v>
      </c>
    </row>
    <row r="175" ht="15" customHeight="1" spans="1:74">
      <c r="A175" s="16">
        <v>174</v>
      </c>
      <c r="B175" s="17">
        <f ca="1" t="shared" ref="B175:F175" si="1295">RAND()</f>
        <v>0.713714376920417</v>
      </c>
      <c r="C175" s="18">
        <f ca="1">IF(B175&lt;=('Ejercicio 3 - TIR'!$D$13-'Ejercicio 3 - TIR'!$C$13)/('Ejercicio 3 - TIR'!$E$13-'Ejercicio 3 - TIR'!$C$13),'Ejercicio 3 - TIR'!$C$13+SQRT(('Ejercicio 3 - TIR'!$E$13-'Ejercicio 3 - TIR'!$C$13)*('Ejercicio 3 - TIR'!$D$13-'Ejercicio 3 - TIR'!$C$13)*B175),'Ejercicio 3 - TIR'!$E$13-SQRT(('Ejercicio 3 - TIR'!$E$13-'Ejercicio 3 - TIR'!$C$13)*('Ejercicio 3 - TIR'!$E$13-'Ejercicio 3 - TIR'!$D$13)*(1-B175)))</f>
        <v>81465.0938039735</v>
      </c>
      <c r="D175" s="17">
        <f ca="1" t="shared" si="1295"/>
        <v>0.475648813058562</v>
      </c>
      <c r="E175" s="18">
        <f ca="1">IF(D175&lt;=('Ejercicio 3 - TIR'!$D$14-'Ejercicio 3 - TIR'!$C$14)/('Ejercicio 3 - TIR'!$E$14-'Ejercicio 3 - TIR'!$C$14),'Ejercicio 3 - TIR'!$C$14+SQRT(('Ejercicio 3 - TIR'!$E$14-'Ejercicio 3 - TIR'!$C$14)*('Ejercicio 3 - TIR'!$D$14-'Ejercicio 3 - TIR'!$C$14)*D175),'Ejercicio 3 - TIR'!$E$14-SQRT(('Ejercicio 3 - TIR'!$E$14-'Ejercicio 3 - TIR'!$C$14)*('Ejercicio 3 - TIR'!$E$14-'Ejercicio 3 - TIR'!$D$14)*(1-D175)))</f>
        <v>31131.3654917335</v>
      </c>
      <c r="F175" s="17">
        <f ca="1" t="shared" si="1295"/>
        <v>0.286661871802894</v>
      </c>
      <c r="G175" s="18">
        <f ca="1">IF(F175&lt;=('Ejercicio 3 - TIR'!$D$18-'Ejercicio 3 - TIR'!$C$18)/('Ejercicio 3 - TIR'!$E$18-'Ejercicio 3 - TIR'!$C$18),'Ejercicio 3 - TIR'!$C$18+SQRT(('Ejercicio 3 - TIR'!$E$18-'Ejercicio 3 - TIR'!$C$18)*('Ejercicio 3 - TIR'!$D$18-'Ejercicio 3 - TIR'!$C$18)*F175),'Ejercicio 3 - TIR'!$E$18-SQRT(('Ejercicio 3 - TIR'!$E$18-'Ejercicio 3 - TIR'!$C$18)*('Ejercicio 3 - TIR'!$E$18-'Ejercicio 3 - TIR'!$D$18)*(1-F175)))</f>
        <v>36557.3836833324</v>
      </c>
      <c r="H175" s="17">
        <f ca="1" t="shared" ref="H175:L175" si="1296">RAND()</f>
        <v>0.104920541989061</v>
      </c>
      <c r="I175" s="18">
        <f ca="1">IF(H175&lt;=('Ejercicio 3 - TIR'!$D$18-'Ejercicio 3 - TIR'!$C$18)/('Ejercicio 3 - TIR'!$E$18-'Ejercicio 3 - TIR'!$C$18),'Ejercicio 3 - TIR'!$C$18+SQRT(('Ejercicio 3 - TIR'!$E$18-'Ejercicio 3 - TIR'!$C$18)*('Ejercicio 3 - TIR'!$D$18-'Ejercicio 3 - TIR'!$C$18)*H175),'Ejercicio 3 - TIR'!$E$18-SQRT(('Ejercicio 3 - TIR'!$E$18-'Ejercicio 3 - TIR'!$C$18)*('Ejercicio 3 - TIR'!$E$18-'Ejercicio 3 - TIR'!$D$18)*(1-H175)))</f>
        <v>33967.1250671436</v>
      </c>
      <c r="J175" s="17">
        <f ca="1" t="shared" si="1296"/>
        <v>0.151840669287876</v>
      </c>
      <c r="K175" s="18">
        <f ca="1">IF(J175&lt;=('Ejercicio 3 - TIR'!$D$18-'Ejercicio 3 - TIR'!$C$18)/('Ejercicio 3 - TIR'!$E$18-'Ejercicio 3 - TIR'!$C$18),'Ejercicio 3 - TIR'!$C$18+SQRT(('Ejercicio 3 - TIR'!$E$18-'Ejercicio 3 - TIR'!$C$18)*('Ejercicio 3 - TIR'!$D$18-'Ejercicio 3 - TIR'!$C$18)*J175),'Ejercicio 3 - TIR'!$E$18-SQRT(('Ejercicio 3 - TIR'!$E$18-'Ejercicio 3 - TIR'!$C$18)*('Ejercicio 3 - TIR'!$E$18-'Ejercicio 3 - TIR'!$D$18)*(1-J175)))</f>
        <v>34772.4312874238</v>
      </c>
      <c r="L175" s="17">
        <f ca="1" t="shared" si="1296"/>
        <v>0.592376368299907</v>
      </c>
      <c r="M175" s="18">
        <f ca="1">IF(L175&lt;=('Ejercicio 3 - TIR'!$D$18-'Ejercicio 3 - TIR'!$C$18)/('Ejercicio 3 - TIR'!$E$18-'Ejercicio 3 - TIR'!$C$18),'Ejercicio 3 - TIR'!$C$18+SQRT(('Ejercicio 3 - TIR'!$E$18-'Ejercicio 3 - TIR'!$C$18)*('Ejercicio 3 - TIR'!$D$18-'Ejercicio 3 - TIR'!$C$18)*L175),'Ejercicio 3 - TIR'!$E$18-SQRT(('Ejercicio 3 - TIR'!$E$18-'Ejercicio 3 - TIR'!$C$18)*('Ejercicio 3 - TIR'!$E$18-'Ejercicio 3 - TIR'!$D$18)*(1-L175)))</f>
        <v>39426.3702051737</v>
      </c>
      <c r="N175" s="17">
        <f ca="1" t="shared" ref="N175:R175" si="1297">RAND()</f>
        <v>0.656048163770298</v>
      </c>
      <c r="O175" s="18">
        <f ca="1">IF(N175&lt;=('Ejercicio 3 - TIR'!$D$18-'Ejercicio 3 - TIR'!$C$18)/('Ejercicio 3 - TIR'!$E$18-'Ejercicio 3 - TIR'!$C$18),'Ejercicio 3 - TIR'!$C$18+SQRT(('Ejercicio 3 - TIR'!$E$18-'Ejercicio 3 - TIR'!$C$18)*('Ejercicio 3 - TIR'!$D$18-'Ejercicio 3 - TIR'!$C$18)*N175),'Ejercicio 3 - TIR'!$E$18-SQRT(('Ejercicio 3 - TIR'!$E$18-'Ejercicio 3 - TIR'!$C$18)*('Ejercicio 3 - TIR'!$E$18-'Ejercicio 3 - TIR'!$D$18)*(1-N175)))</f>
        <v>39920.0415606763</v>
      </c>
      <c r="P175" s="17">
        <f ca="1" t="shared" si="1297"/>
        <v>0.657332761241058</v>
      </c>
      <c r="Q175" s="19">
        <f ca="1">IF(P175&lt;=('Ejercicio 3 - TIR'!$D$22-'Ejercicio 3 - TIR'!$C$22)/('Ejercicio 3 - TIR'!$E$22-'Ejercicio 3 - TIR'!$C$22),'Ejercicio 3 - TIR'!$C$22+SQRT(('Ejercicio 3 - TIR'!$E$22-'Ejercicio 3 - TIR'!$C$22)*('Ejercicio 3 - TIR'!$D$22-'Ejercicio 3 - TIR'!$C$22)*P175),'Ejercicio 3 - TIR'!$E$22-SQRT(('Ejercicio 3 - TIR'!$E$22-'Ejercicio 3 - TIR'!$C$22)*('Ejercicio 3 - TIR'!$E$22-'Ejercicio 3 - TIR'!$D$22)*(1-P175)))</f>
        <v>0.155164520746197</v>
      </c>
      <c r="R175" s="17">
        <f ca="1" t="shared" si="1297"/>
        <v>0.900477968048621</v>
      </c>
      <c r="S175" s="19">
        <f ca="1">IF(R175&lt;=('Ejercicio 3 - TIR'!$D$23-'Ejercicio 3 - TIR'!$C$23)/('Ejercicio 3 - TIR'!$E$23-'Ejercicio 3 - TIR'!$C$23),'Ejercicio 3 - TIR'!$C$23+SQRT(('Ejercicio 3 - TIR'!$E$23-'Ejercicio 3 - TIR'!$C$23)*('Ejercicio 3 - TIR'!$D$23-'Ejercicio 3 - TIR'!$C$23)*R175),'Ejercicio 3 - TIR'!$E$23-SQRT(('Ejercicio 3 - TIR'!$E$23-'Ejercicio 3 - TIR'!$C$23)*('Ejercicio 3 - TIR'!$E$23-'Ejercicio 3 - TIR'!$D$23)*(1-R175)))</f>
        <v>0.16661569361108</v>
      </c>
      <c r="T175" s="17">
        <f ca="1" t="shared" ref="T175:X175" si="1298">RAND()</f>
        <v>0.784670527596245</v>
      </c>
      <c r="U175" s="19">
        <f ca="1">IF(T175&lt;=('Ejercicio 3 - TIR'!$D$24-'Ejercicio 3 - TIR'!$C$24)/('Ejercicio 3 - TIR'!$E$24-'Ejercicio 3 - TIR'!$C$24),'Ejercicio 3 - TIR'!$C$24+SQRT(('Ejercicio 3 - TIR'!$E$24-'Ejercicio 3 - TIR'!$C$24)*('Ejercicio 3 - TIR'!$D$24-'Ejercicio 3 - TIR'!$C$24)*T175),'Ejercicio 3 - TIR'!$E$24-SQRT(('Ejercicio 3 - TIR'!$E$24-'Ejercicio 3 - TIR'!$C$24)*('Ejercicio 3 - TIR'!$E$24-'Ejercicio 3 - TIR'!$D$24)*(1-T175)))</f>
        <v>0.19544551929422</v>
      </c>
      <c r="V175" s="17">
        <f ca="1" t="shared" si="1298"/>
        <v>0.0938623353833741</v>
      </c>
      <c r="W175" s="19">
        <f ca="1">IF(V175&lt;=('Ejercicio 3 - TIR'!$D$25-'Ejercicio 3 - TIR'!$C$25)/('Ejercicio 3 - TIR'!$E$25-'Ejercicio 3 - TIR'!$C$25),'Ejercicio 3 - TIR'!$C$25+SQRT(('Ejercicio 3 - TIR'!$E$25-'Ejercicio 3 - TIR'!$C$25)*('Ejercicio 3 - TIR'!$D$25-'Ejercicio 3 - TIR'!$C$25)*V175),'Ejercicio 3 - TIR'!$E$25-SQRT(('Ejercicio 3 - TIR'!$E$25-'Ejercicio 3 - TIR'!$C$25)*('Ejercicio 3 - TIR'!$E$25-'Ejercicio 3 - TIR'!$D$25)*(1-V175)))</f>
        <v>0.191463300987792</v>
      </c>
      <c r="X175" s="17">
        <f ca="1" t="shared" si="1298"/>
        <v>0.407456391111641</v>
      </c>
      <c r="Y175" s="19">
        <f ca="1">IF(X175&lt;=('Ejercicio 3 - TIR'!$D$26-'Ejercicio 3 - TIR'!$C$26)/('Ejercicio 3 - TIR'!$E$26-'Ejercicio 3 - TIR'!$C$26),'Ejercicio 3 - TIR'!$C$26+SQRT(('Ejercicio 3 - TIR'!$E$26-'Ejercicio 3 - TIR'!$C$26)*('Ejercicio 3 - TIR'!$D$26-'Ejercicio 3 - TIR'!$C$26)*X175),'Ejercicio 3 - TIR'!$E$26-SQRT(('Ejercicio 3 - TIR'!$E$26-'Ejercicio 3 - TIR'!$C$26)*('Ejercicio 3 - TIR'!$E$26-'Ejercicio 3 - TIR'!$D$26)*(1-X175)))</f>
        <v>0.223433795531279</v>
      </c>
      <c r="Z175" s="17">
        <f ca="1" t="shared" si="956"/>
        <v>1.1551645207462</v>
      </c>
      <c r="AA175" s="17">
        <f ca="1" t="shared" si="957"/>
        <v>1.34763305860524</v>
      </c>
      <c r="AB175" s="17">
        <f ca="1" t="shared" si="958"/>
        <v>1.61102190156239</v>
      </c>
      <c r="AC175" s="17">
        <f ca="1" t="shared" si="959"/>
        <v>1.91947347279916</v>
      </c>
      <c r="AD175" s="17">
        <f ca="1" t="shared" si="960"/>
        <v>2.34834871624828</v>
      </c>
      <c r="AE175" s="16">
        <f ca="1" t="shared" si="961"/>
        <v>4830.48340669951</v>
      </c>
      <c r="AF175" s="16">
        <f ca="1" t="shared" si="962"/>
        <v>5635.31774998356</v>
      </c>
      <c r="AG175" s="16">
        <f ca="1" t="shared" si="963"/>
        <v>6736.71535401704</v>
      </c>
      <c r="AH175" s="16">
        <f ca="1" t="shared" si="964"/>
        <v>8026.54911351228</v>
      </c>
      <c r="AI175" s="16">
        <f ca="1" t="shared" si="965"/>
        <v>9819.95144696255</v>
      </c>
      <c r="AJ175" s="18">
        <f ca="1" t="shared" si="966"/>
        <v>42229.7926022915</v>
      </c>
      <c r="AK175" s="18">
        <f ca="1" t="shared" si="967"/>
        <v>45775.2206462613</v>
      </c>
      <c r="AL175" s="18">
        <f ca="1" t="shared" si="968"/>
        <v>56019.1483746131</v>
      </c>
      <c r="AM175" s="18">
        <f ca="1" t="shared" si="969"/>
        <v>75677.87173759</v>
      </c>
      <c r="AN175" s="18">
        <f ca="1" t="shared" si="970"/>
        <v>93746.1783515922</v>
      </c>
      <c r="AO175" s="18">
        <f ca="1">C175/'Ejercicio 3 - TIR'!$D$7</f>
        <v>16293.0187607947</v>
      </c>
      <c r="AP175" s="18">
        <f ca="1" t="shared" si="971"/>
        <v>25936.7738414968</v>
      </c>
      <c r="AQ175" s="18">
        <f ca="1" t="shared" si="972"/>
        <v>29482.2018854666</v>
      </c>
      <c r="AR175" s="18">
        <f ca="1" t="shared" si="973"/>
        <v>39726.1296138184</v>
      </c>
      <c r="AS175" s="18">
        <f ca="1" t="shared" si="974"/>
        <v>59384.8529767953</v>
      </c>
      <c r="AT175" s="18">
        <f ca="1" t="shared" si="975"/>
        <v>77453.1595907975</v>
      </c>
      <c r="AU175" s="18">
        <f ca="1">AP175*'Ejercicio 3 - TIR'!$D$5</f>
        <v>12968.3869207484</v>
      </c>
      <c r="AV175" s="18">
        <f ca="1">AQ175*'Ejercicio 3 - TIR'!$D$5</f>
        <v>14741.1009427333</v>
      </c>
      <c r="AW175" s="18">
        <f ca="1">AR175*'Ejercicio 3 - TIR'!$D$5</f>
        <v>19863.0648069092</v>
      </c>
      <c r="AX175" s="18">
        <f ca="1">AS175*'Ejercicio 3 - TIR'!$D$5</f>
        <v>29692.4264883977</v>
      </c>
      <c r="AY175" s="18">
        <f ca="1">AT175*'Ejercicio 3 - TIR'!$D$5</f>
        <v>38726.5797953987</v>
      </c>
      <c r="AZ175" s="18">
        <f ca="1" t="shared" ref="AZ175:BD175" si="1299">AJ175-AU175-AE175</f>
        <v>24430.9222748436</v>
      </c>
      <c r="BA175" s="18">
        <f ca="1" t="shared" si="1299"/>
        <v>25398.8019535444</v>
      </c>
      <c r="BB175" s="18">
        <f ca="1" t="shared" si="1299"/>
        <v>29419.3682136869</v>
      </c>
      <c r="BC175" s="18">
        <f ca="1" t="shared" si="1299"/>
        <v>37958.8961356801</v>
      </c>
      <c r="BD175" s="18">
        <f ca="1" t="shared" si="1299"/>
        <v>45199.6471092309</v>
      </c>
      <c r="BE175" s="18">
        <f ca="1" t="shared" ref="BE175:BI175" si="1300">AZ175/Z175</f>
        <v>21149.3011048003</v>
      </c>
      <c r="BF175" s="18">
        <f ca="1" t="shared" si="1300"/>
        <v>18846.9715783253</v>
      </c>
      <c r="BG175" s="18">
        <f ca="1" t="shared" si="1300"/>
        <v>18261.3086669744</v>
      </c>
      <c r="BH175" s="18">
        <f ca="1" t="shared" si="1300"/>
        <v>19775.6815468384</v>
      </c>
      <c r="BI175" s="18">
        <f ca="1" t="shared" si="1300"/>
        <v>19247.4170452171</v>
      </c>
      <c r="BJ175" s="18">
        <f ca="1" t="shared" si="978"/>
        <v>73107.3021875684</v>
      </c>
      <c r="BK175" s="18">
        <f ca="1" t="shared" si="979"/>
        <v>38261.6896907214</v>
      </c>
      <c r="BL175" s="18">
        <f ca="1" t="shared" si="980"/>
        <v>111368.99187829</v>
      </c>
      <c r="BM175" s="18">
        <f ca="1">BK175*'Ejercicio 3 - TIR'!$D$5</f>
        <v>19130.8448453607</v>
      </c>
      <c r="BN175" s="18">
        <f ca="1" t="shared" si="981"/>
        <v>92238.1470329291</v>
      </c>
      <c r="BO175" s="18">
        <f ca="1" t="shared" si="982"/>
        <v>39277.8748721308</v>
      </c>
      <c r="BP175" s="18">
        <f ca="1" t="shared" si="983"/>
        <v>-112596.459295707</v>
      </c>
      <c r="BQ175" s="18">
        <f ca="1" t="shared" ref="BQ175:BT175" si="1301">BE175</f>
        <v>21149.3011048003</v>
      </c>
      <c r="BR175" s="18">
        <f ca="1" t="shared" si="1301"/>
        <v>18846.9715783253</v>
      </c>
      <c r="BS175" s="18">
        <f ca="1" t="shared" si="1301"/>
        <v>18261.3086669744</v>
      </c>
      <c r="BT175" s="18">
        <f ca="1" t="shared" si="1301"/>
        <v>19775.6815468384</v>
      </c>
      <c r="BU175" s="18">
        <f ca="1" t="shared" si="985"/>
        <v>58525.2919173479</v>
      </c>
      <c r="BV175" s="20">
        <f ca="1" t="shared" si="986"/>
        <v>5.68501151207796</v>
      </c>
    </row>
    <row r="176" ht="15" customHeight="1" spans="1:74">
      <c r="A176" s="16">
        <v>175</v>
      </c>
      <c r="B176" s="17">
        <f ca="1" t="shared" ref="B176:F176" si="1302">RAND()</f>
        <v>0.413486537054903</v>
      </c>
      <c r="C176" s="18">
        <f ca="1">IF(B176&lt;=('Ejercicio 3 - TIR'!$D$13-'Ejercicio 3 - TIR'!$C$13)/('Ejercicio 3 - TIR'!$E$13-'Ejercicio 3 - TIR'!$C$13),'Ejercicio 3 - TIR'!$C$13+SQRT(('Ejercicio 3 - TIR'!$E$13-'Ejercicio 3 - TIR'!$C$13)*('Ejercicio 3 - TIR'!$D$13-'Ejercicio 3 - TIR'!$C$13)*B176),'Ejercicio 3 - TIR'!$E$13-SQRT(('Ejercicio 3 - TIR'!$E$13-'Ejercicio 3 - TIR'!$C$13)*('Ejercicio 3 - TIR'!$E$13-'Ejercicio 3 - TIR'!$D$13)*(1-B176)))</f>
        <v>73470.4663528716</v>
      </c>
      <c r="D176" s="17">
        <f ca="1" t="shared" si="1302"/>
        <v>0.86494065858655</v>
      </c>
      <c r="E176" s="18">
        <f ca="1">IF(D176&lt;=('Ejercicio 3 - TIR'!$D$14-'Ejercicio 3 - TIR'!$C$14)/('Ejercicio 3 - TIR'!$E$14-'Ejercicio 3 - TIR'!$C$14),'Ejercicio 3 - TIR'!$C$14+SQRT(('Ejercicio 3 - TIR'!$E$14-'Ejercicio 3 - TIR'!$C$14)*('Ejercicio 3 - TIR'!$D$14-'Ejercicio 3 - TIR'!$C$14)*D176),'Ejercicio 3 - TIR'!$E$14-SQRT(('Ejercicio 3 - TIR'!$E$14-'Ejercicio 3 - TIR'!$C$14)*('Ejercicio 3 - TIR'!$E$14-'Ejercicio 3 - TIR'!$D$14)*(1-D176)))</f>
        <v>35499.0110851039</v>
      </c>
      <c r="F176" s="17">
        <f ca="1" t="shared" si="1302"/>
        <v>0.531286757592184</v>
      </c>
      <c r="G176" s="18">
        <f ca="1">IF(F176&lt;=('Ejercicio 3 - TIR'!$D$18-'Ejercicio 3 - TIR'!$C$18)/('Ejercicio 3 - TIR'!$E$18-'Ejercicio 3 - TIR'!$C$18),'Ejercicio 3 - TIR'!$C$18+SQRT(('Ejercicio 3 - TIR'!$E$18-'Ejercicio 3 - TIR'!$C$18)*('Ejercicio 3 - TIR'!$D$18-'Ejercicio 3 - TIR'!$C$18)*F176),'Ejercicio 3 - TIR'!$E$18-SQRT(('Ejercicio 3 - TIR'!$E$18-'Ejercicio 3 - TIR'!$C$18)*('Ejercicio 3 - TIR'!$E$18-'Ejercicio 3 - TIR'!$D$18)*(1-F176)))</f>
        <v>38927.0943558824</v>
      </c>
      <c r="H176" s="17">
        <f ca="1" t="shared" ref="H176:L176" si="1303">RAND()</f>
        <v>0.827745722458849</v>
      </c>
      <c r="I176" s="18">
        <f ca="1">IF(H176&lt;=('Ejercicio 3 - TIR'!$D$18-'Ejercicio 3 - TIR'!$C$18)/('Ejercicio 3 - TIR'!$E$18-'Ejercicio 3 - TIR'!$C$18),'Ejercicio 3 - TIR'!$C$18+SQRT(('Ejercicio 3 - TIR'!$E$18-'Ejercicio 3 - TIR'!$C$18)*('Ejercicio 3 - TIR'!$D$18-'Ejercicio 3 - TIR'!$C$18)*H176),'Ejercicio 3 - TIR'!$E$18-SQRT(('Ejercicio 3 - TIR'!$E$18-'Ejercicio 3 - TIR'!$C$18)*('Ejercicio 3 - TIR'!$E$18-'Ejercicio 3 - TIR'!$D$18)*(1-H176)))</f>
        <v>41405.6891042112</v>
      </c>
      <c r="J176" s="17">
        <f ca="1" t="shared" si="1303"/>
        <v>0.675345982801081</v>
      </c>
      <c r="K176" s="18">
        <f ca="1">IF(J176&lt;=('Ejercicio 3 - TIR'!$D$18-'Ejercicio 3 - TIR'!$C$18)/('Ejercicio 3 - TIR'!$E$18-'Ejercicio 3 - TIR'!$C$18),'Ejercicio 3 - TIR'!$C$18+SQRT(('Ejercicio 3 - TIR'!$E$18-'Ejercicio 3 - TIR'!$C$18)*('Ejercicio 3 - TIR'!$D$18-'Ejercicio 3 - TIR'!$C$18)*J176),'Ejercicio 3 - TIR'!$E$18-SQRT(('Ejercicio 3 - TIR'!$E$18-'Ejercicio 3 - TIR'!$C$18)*('Ejercicio 3 - TIR'!$E$18-'Ejercicio 3 - TIR'!$D$18)*(1-J176)))</f>
        <v>40065.5242132604</v>
      </c>
      <c r="L176" s="17">
        <f ca="1" t="shared" si="1303"/>
        <v>0.140038412750762</v>
      </c>
      <c r="M176" s="18">
        <f ca="1">IF(L176&lt;=('Ejercicio 3 - TIR'!$D$18-'Ejercicio 3 - TIR'!$C$18)/('Ejercicio 3 - TIR'!$E$18-'Ejercicio 3 - TIR'!$C$18),'Ejercicio 3 - TIR'!$C$18+SQRT(('Ejercicio 3 - TIR'!$E$18-'Ejercicio 3 - TIR'!$C$18)*('Ejercicio 3 - TIR'!$D$18-'Ejercicio 3 - TIR'!$C$18)*L176),'Ejercicio 3 - TIR'!$E$18-SQRT(('Ejercicio 3 - TIR'!$E$18-'Ejercicio 3 - TIR'!$C$18)*('Ejercicio 3 - TIR'!$E$18-'Ejercicio 3 - TIR'!$D$18)*(1-L176)))</f>
        <v>34583.2043280454</v>
      </c>
      <c r="N176" s="17">
        <f ca="1" t="shared" ref="N176:R176" si="1304">RAND()</f>
        <v>0.883226606596982</v>
      </c>
      <c r="O176" s="18">
        <f ca="1">IF(N176&lt;=('Ejercicio 3 - TIR'!$D$18-'Ejercicio 3 - TIR'!$C$18)/('Ejercicio 3 - TIR'!$E$18-'Ejercicio 3 - TIR'!$C$18),'Ejercicio 3 - TIR'!$C$18+SQRT(('Ejercicio 3 - TIR'!$E$18-'Ejercicio 3 - TIR'!$C$18)*('Ejercicio 3 - TIR'!$D$18-'Ejercicio 3 - TIR'!$C$18)*N176),'Ejercicio 3 - TIR'!$E$18-SQRT(('Ejercicio 3 - TIR'!$E$18-'Ejercicio 3 - TIR'!$C$18)*('Ejercicio 3 - TIR'!$E$18-'Ejercicio 3 - TIR'!$D$18)*(1-N176)))</f>
        <v>42040.6074094121</v>
      </c>
      <c r="P176" s="17">
        <f ca="1" t="shared" si="1304"/>
        <v>0.635931978134667</v>
      </c>
      <c r="Q176" s="19">
        <f ca="1">IF(P176&lt;=('Ejercicio 3 - TIR'!$D$22-'Ejercicio 3 - TIR'!$C$22)/('Ejercicio 3 - TIR'!$E$22-'Ejercicio 3 - TIR'!$C$22),'Ejercicio 3 - TIR'!$C$22+SQRT(('Ejercicio 3 - TIR'!$E$22-'Ejercicio 3 - TIR'!$C$22)*('Ejercicio 3 - TIR'!$D$22-'Ejercicio 3 - TIR'!$C$22)*P176),'Ejercicio 3 - TIR'!$E$22-SQRT(('Ejercicio 3 - TIR'!$E$22-'Ejercicio 3 - TIR'!$C$22)*('Ejercicio 3 - TIR'!$E$22-'Ejercicio 3 - TIR'!$D$22)*(1-P176)))</f>
        <v>0.154400733616808</v>
      </c>
      <c r="R176" s="17">
        <f ca="1" t="shared" si="1304"/>
        <v>0.957319359920421</v>
      </c>
      <c r="S176" s="19">
        <f ca="1">IF(R176&lt;=('Ejercicio 3 - TIR'!$D$23-'Ejercicio 3 - TIR'!$C$23)/('Ejercicio 3 - TIR'!$E$23-'Ejercicio 3 - TIR'!$C$23),'Ejercicio 3 - TIR'!$C$23+SQRT(('Ejercicio 3 - TIR'!$E$23-'Ejercicio 3 - TIR'!$C$23)*('Ejercicio 3 - TIR'!$D$23-'Ejercicio 3 - TIR'!$C$23)*R176),'Ejercicio 3 - TIR'!$E$23-SQRT(('Ejercicio 3 - TIR'!$E$23-'Ejercicio 3 - TIR'!$C$23)*('Ejercicio 3 - TIR'!$E$23-'Ejercicio 3 - TIR'!$D$23)*(1-R176)))</f>
        <v>0.17123500415612</v>
      </c>
      <c r="T176" s="17">
        <f ca="1" t="shared" ref="T176:X176" si="1305">RAND()</f>
        <v>0.978557784553672</v>
      </c>
      <c r="U176" s="19">
        <f ca="1">IF(T176&lt;=('Ejercicio 3 - TIR'!$D$24-'Ejercicio 3 - TIR'!$C$24)/('Ejercicio 3 - TIR'!$E$24-'Ejercicio 3 - TIR'!$C$24),'Ejercicio 3 - TIR'!$C$24+SQRT(('Ejercicio 3 - TIR'!$E$24-'Ejercicio 3 - TIR'!$C$24)*('Ejercicio 3 - TIR'!$D$24-'Ejercicio 3 - TIR'!$C$24)*T176),'Ejercicio 3 - TIR'!$E$24-SQRT(('Ejercicio 3 - TIR'!$E$24-'Ejercicio 3 - TIR'!$C$24)*('Ejercicio 3 - TIR'!$E$24-'Ejercicio 3 - TIR'!$D$24)*(1-T176)))</f>
        <v>0.212251567690835</v>
      </c>
      <c r="V176" s="17">
        <f ca="1" t="shared" si="1305"/>
        <v>0.920537951225723</v>
      </c>
      <c r="W176" s="19">
        <f ca="1">IF(V176&lt;=('Ejercicio 3 - TIR'!$D$25-'Ejercicio 3 - TIR'!$C$25)/('Ejercicio 3 - TIR'!$E$25-'Ejercicio 3 - TIR'!$C$25),'Ejercicio 3 - TIR'!$C$25+SQRT(('Ejercicio 3 - TIR'!$E$25-'Ejercicio 3 - TIR'!$C$25)*('Ejercicio 3 - TIR'!$D$25-'Ejercicio 3 - TIR'!$C$25)*V176),'Ejercicio 3 - TIR'!$E$25-SQRT(('Ejercicio 3 - TIR'!$E$25-'Ejercicio 3 - TIR'!$C$25)*('Ejercicio 3 - TIR'!$E$25-'Ejercicio 3 - TIR'!$D$25)*(1-V176)))</f>
        <v>0.233323154653533</v>
      </c>
      <c r="X176" s="17">
        <f ca="1" t="shared" si="1305"/>
        <v>0.0220306905763172</v>
      </c>
      <c r="Y176" s="19">
        <f ca="1">IF(X176&lt;=('Ejercicio 3 - TIR'!$D$26-'Ejercicio 3 - TIR'!$C$26)/('Ejercicio 3 - TIR'!$E$26-'Ejercicio 3 - TIR'!$C$26),'Ejercicio 3 - TIR'!$C$26+SQRT(('Ejercicio 3 - TIR'!$E$26-'Ejercicio 3 - TIR'!$C$26)*('Ejercicio 3 - TIR'!$D$26-'Ejercicio 3 - TIR'!$C$26)*X176),'Ejercicio 3 - TIR'!$E$26-SQRT(('Ejercicio 3 - TIR'!$E$26-'Ejercicio 3 - TIR'!$C$26)*('Ejercicio 3 - TIR'!$E$26-'Ejercicio 3 - TIR'!$D$26)*(1-X176)))</f>
        <v>0.197712513504433</v>
      </c>
      <c r="Z176" s="17">
        <f ca="1" t="shared" si="956"/>
        <v>1.15440073361681</v>
      </c>
      <c r="AA176" s="17">
        <f ca="1" t="shared" si="957"/>
        <v>1.35207454803551</v>
      </c>
      <c r="AB176" s="17">
        <f ca="1" t="shared" si="958"/>
        <v>1.63905449049092</v>
      </c>
      <c r="AC176" s="17">
        <f ca="1" t="shared" si="959"/>
        <v>2.02148385486131</v>
      </c>
      <c r="AD176" s="17">
        <f ca="1" t="shared" si="960"/>
        <v>2.42115650881456</v>
      </c>
      <c r="AE176" s="16">
        <f ca="1" t="shared" si="961"/>
        <v>5481.07335421126</v>
      </c>
      <c r="AF176" s="16">
        <f ca="1" t="shared" si="962"/>
        <v>6419.62497279962</v>
      </c>
      <c r="AG176" s="16">
        <f ca="1" t="shared" si="963"/>
        <v>7782.20043726357</v>
      </c>
      <c r="AH176" s="16">
        <f ca="1" t="shared" si="964"/>
        <v>9597.96799343201</v>
      </c>
      <c r="AI176" s="16">
        <f ca="1" t="shared" si="965"/>
        <v>11495.6063699486</v>
      </c>
      <c r="AJ176" s="18">
        <f ca="1" t="shared" si="966"/>
        <v>44937.4662820014</v>
      </c>
      <c r="AK176" s="18">
        <f ca="1" t="shared" si="967"/>
        <v>55983.5783816752</v>
      </c>
      <c r="AL176" s="18">
        <f ca="1" t="shared" si="968"/>
        <v>65669.5773756174</v>
      </c>
      <c r="AM176" s="18">
        <f ca="1" t="shared" si="969"/>
        <v>69909.3891985135</v>
      </c>
      <c r="AN176" s="18">
        <f ca="1" t="shared" si="970"/>
        <v>101786.890263816</v>
      </c>
      <c r="AO176" s="18">
        <f ca="1">C176/'Ejercicio 3 - TIR'!$D$7</f>
        <v>14694.0932705743</v>
      </c>
      <c r="AP176" s="18">
        <f ca="1" t="shared" si="971"/>
        <v>30243.3730114271</v>
      </c>
      <c r="AQ176" s="18">
        <f ca="1" t="shared" si="972"/>
        <v>41289.4851111008</v>
      </c>
      <c r="AR176" s="18">
        <f ca="1" t="shared" si="973"/>
        <v>50975.484105043</v>
      </c>
      <c r="AS176" s="18">
        <f ca="1" t="shared" si="974"/>
        <v>55215.2959279391</v>
      </c>
      <c r="AT176" s="18">
        <f ca="1" t="shared" si="975"/>
        <v>87092.7969932417</v>
      </c>
      <c r="AU176" s="18">
        <f ca="1">AP176*'Ejercicio 3 - TIR'!$D$5</f>
        <v>15121.6865057135</v>
      </c>
      <c r="AV176" s="18">
        <f ca="1">AQ176*'Ejercicio 3 - TIR'!$D$5</f>
        <v>20644.7425555504</v>
      </c>
      <c r="AW176" s="18">
        <f ca="1">AR176*'Ejercicio 3 - TIR'!$D$5</f>
        <v>25487.7420525215</v>
      </c>
      <c r="AX176" s="18">
        <f ca="1">AS176*'Ejercicio 3 - TIR'!$D$5</f>
        <v>27607.6479639696</v>
      </c>
      <c r="AY176" s="18">
        <f ca="1">AT176*'Ejercicio 3 - TIR'!$D$5</f>
        <v>43546.3984966208</v>
      </c>
      <c r="AZ176" s="18">
        <f ca="1" t="shared" ref="AZ176:BD176" si="1306">AJ176-AU176-AE176</f>
        <v>24334.7064220766</v>
      </c>
      <c r="BA176" s="18">
        <f ca="1" t="shared" si="1306"/>
        <v>28919.2108533251</v>
      </c>
      <c r="BB176" s="18">
        <f ca="1" t="shared" si="1306"/>
        <v>32399.6348858323</v>
      </c>
      <c r="BC176" s="18">
        <f ca="1" t="shared" si="1306"/>
        <v>32703.7732411119</v>
      </c>
      <c r="BD176" s="18">
        <f ca="1" t="shared" si="1306"/>
        <v>46744.8853972466</v>
      </c>
      <c r="BE176" s="18">
        <f ca="1" t="shared" ref="BE176:BI176" si="1307">AZ176/Z176</f>
        <v>21079.9471218582</v>
      </c>
      <c r="BF176" s="18">
        <f ca="1" t="shared" si="1307"/>
        <v>21388.7694989475</v>
      </c>
      <c r="BG176" s="18">
        <f ca="1" t="shared" si="1307"/>
        <v>19767.2713590675</v>
      </c>
      <c r="BH176" s="18">
        <f ca="1" t="shared" si="1307"/>
        <v>16178.1026162861</v>
      </c>
      <c r="BI176" s="18">
        <f ca="1" t="shared" si="1307"/>
        <v>19306.8416796127</v>
      </c>
      <c r="BJ176" s="18">
        <f ca="1" t="shared" si="978"/>
        <v>85948.6617451797</v>
      </c>
      <c r="BK176" s="18">
        <f ca="1" t="shared" si="979"/>
        <v>35576.6995631793</v>
      </c>
      <c r="BL176" s="18">
        <f ca="1" t="shared" si="980"/>
        <v>121525.361308359</v>
      </c>
      <c r="BM176" s="18">
        <f ca="1">BK176*'Ejercicio 3 - TIR'!$D$5</f>
        <v>17788.3497815897</v>
      </c>
      <c r="BN176" s="18">
        <f ca="1" t="shared" si="981"/>
        <v>103737.011526769</v>
      </c>
      <c r="BO176" s="18">
        <f ca="1" t="shared" si="982"/>
        <v>42846.0577203911</v>
      </c>
      <c r="BP176" s="18">
        <f ca="1" t="shared" si="983"/>
        <v>-108969.477437976</v>
      </c>
      <c r="BQ176" s="18">
        <f ca="1" t="shared" ref="BQ176:BT176" si="1308">BE176</f>
        <v>21079.9471218582</v>
      </c>
      <c r="BR176" s="18">
        <f ca="1" t="shared" si="1308"/>
        <v>21388.7694989475</v>
      </c>
      <c r="BS176" s="18">
        <f ca="1" t="shared" si="1308"/>
        <v>19767.2713590675</v>
      </c>
      <c r="BT176" s="18">
        <f ca="1" t="shared" si="1308"/>
        <v>16178.1026162861</v>
      </c>
      <c r="BU176" s="18">
        <f ca="1" t="shared" si="985"/>
        <v>62152.8994000038</v>
      </c>
      <c r="BV176" s="20">
        <f ca="1" t="shared" si="986"/>
        <v>7.63649072540311</v>
      </c>
    </row>
    <row r="177" ht="15" customHeight="1" spans="1:74">
      <c r="A177" s="16">
        <v>176</v>
      </c>
      <c r="B177" s="17">
        <f ca="1" t="shared" ref="B177:F177" si="1309">RAND()</f>
        <v>0.115519814704193</v>
      </c>
      <c r="C177" s="18">
        <f ca="1">IF(B177&lt;=('Ejercicio 3 - TIR'!$D$13-'Ejercicio 3 - TIR'!$C$13)/('Ejercicio 3 - TIR'!$E$13-'Ejercicio 3 - TIR'!$C$13),'Ejercicio 3 - TIR'!$C$13+SQRT(('Ejercicio 3 - TIR'!$E$13-'Ejercicio 3 - TIR'!$C$13)*('Ejercicio 3 - TIR'!$D$13-'Ejercicio 3 - TIR'!$C$13)*B177),'Ejercicio 3 - TIR'!$E$13-SQRT(('Ejercicio 3 - TIR'!$E$13-'Ejercicio 3 - TIR'!$C$13)*('Ejercicio 3 - TIR'!$E$13-'Ejercicio 3 - TIR'!$D$13)*(1-B177)))</f>
        <v>66797.6411998338</v>
      </c>
      <c r="D177" s="17">
        <f ca="1" t="shared" si="1309"/>
        <v>0.118933312964811</v>
      </c>
      <c r="E177" s="18">
        <f ca="1">IF(D177&lt;=('Ejercicio 3 - TIR'!$D$14-'Ejercicio 3 - TIR'!$C$14)/('Ejercicio 3 - TIR'!$E$14-'Ejercicio 3 - TIR'!$C$14),'Ejercicio 3 - TIR'!$C$14+SQRT(('Ejercicio 3 - TIR'!$E$14-'Ejercicio 3 - TIR'!$C$14)*('Ejercicio 3 - TIR'!$D$14-'Ejercicio 3 - TIR'!$C$14)*D177),'Ejercicio 3 - TIR'!$E$14-SQRT(('Ejercicio 3 - TIR'!$E$14-'Ejercicio 3 - TIR'!$C$14)*('Ejercicio 3 - TIR'!$E$14-'Ejercicio 3 - TIR'!$D$14)*(1-D177)))</f>
        <v>27986.6366488679</v>
      </c>
      <c r="F177" s="17">
        <f ca="1" t="shared" si="1309"/>
        <v>0.466946602837879</v>
      </c>
      <c r="G177" s="18">
        <f ca="1">IF(F177&lt;=('Ejercicio 3 - TIR'!$D$18-'Ejercicio 3 - TIR'!$C$18)/('Ejercicio 3 - TIR'!$E$18-'Ejercicio 3 - TIR'!$C$18),'Ejercicio 3 - TIR'!$C$18+SQRT(('Ejercicio 3 - TIR'!$E$18-'Ejercicio 3 - TIR'!$C$18)*('Ejercicio 3 - TIR'!$D$18-'Ejercicio 3 - TIR'!$C$18)*F177),'Ejercicio 3 - TIR'!$E$18-SQRT(('Ejercicio 3 - TIR'!$E$18-'Ejercicio 3 - TIR'!$C$18)*('Ejercicio 3 - TIR'!$E$18-'Ejercicio 3 - TIR'!$D$18)*(1-F177)))</f>
        <v>38369.1092970329</v>
      </c>
      <c r="H177" s="17">
        <f ca="1" t="shared" ref="H177:L177" si="1310">RAND()</f>
        <v>0.415476948851696</v>
      </c>
      <c r="I177" s="18">
        <f ca="1">IF(H177&lt;=('Ejercicio 3 - TIR'!$D$18-'Ejercicio 3 - TIR'!$C$18)/('Ejercicio 3 - TIR'!$E$18-'Ejercicio 3 - TIR'!$C$18),'Ejercicio 3 - TIR'!$C$18+SQRT(('Ejercicio 3 - TIR'!$E$18-'Ejercicio 3 - TIR'!$C$18)*('Ejercicio 3 - TIR'!$D$18-'Ejercicio 3 - TIR'!$C$18)*H177),'Ejercicio 3 - TIR'!$E$18-SQRT(('Ejercicio 3 - TIR'!$E$18-'Ejercicio 3 - TIR'!$C$18)*('Ejercicio 3 - TIR'!$E$18-'Ejercicio 3 - TIR'!$D$18)*(1-H177)))</f>
        <v>37894.3994279333</v>
      </c>
      <c r="J177" s="17">
        <f ca="1" t="shared" si="1310"/>
        <v>0.686551762660931</v>
      </c>
      <c r="K177" s="18">
        <f ca="1">IF(J177&lt;=('Ejercicio 3 - TIR'!$D$18-'Ejercicio 3 - TIR'!$C$18)/('Ejercicio 3 - TIR'!$E$18-'Ejercicio 3 - TIR'!$C$18),'Ejercicio 3 - TIR'!$C$18+SQRT(('Ejercicio 3 - TIR'!$E$18-'Ejercicio 3 - TIR'!$C$18)*('Ejercicio 3 - TIR'!$D$18-'Ejercicio 3 - TIR'!$C$18)*J177),'Ejercicio 3 - TIR'!$E$18-SQRT(('Ejercicio 3 - TIR'!$E$18-'Ejercicio 3 - TIR'!$C$18)*('Ejercicio 3 - TIR'!$E$18-'Ejercicio 3 - TIR'!$D$18)*(1-J177)))</f>
        <v>40151.4313658122</v>
      </c>
      <c r="L177" s="17">
        <f ca="1" t="shared" si="1310"/>
        <v>0.445454713748528</v>
      </c>
      <c r="M177" s="18">
        <f ca="1">IF(L177&lt;=('Ejercicio 3 - TIR'!$D$18-'Ejercicio 3 - TIR'!$C$18)/('Ejercicio 3 - TIR'!$E$18-'Ejercicio 3 - TIR'!$C$18),'Ejercicio 3 - TIR'!$C$18+SQRT(('Ejercicio 3 - TIR'!$E$18-'Ejercicio 3 - TIR'!$C$18)*('Ejercicio 3 - TIR'!$D$18-'Ejercicio 3 - TIR'!$C$18)*L177),'Ejercicio 3 - TIR'!$E$18-SQRT(('Ejercicio 3 - TIR'!$E$18-'Ejercicio 3 - TIR'!$C$18)*('Ejercicio 3 - TIR'!$E$18-'Ejercicio 3 - TIR'!$D$18)*(1-L177)))</f>
        <v>38174.2404578211</v>
      </c>
      <c r="N177" s="17">
        <f ca="1" t="shared" ref="N177:R177" si="1311">RAND()</f>
        <v>0.181941447207579</v>
      </c>
      <c r="O177" s="18">
        <f ca="1">IF(N177&lt;=('Ejercicio 3 - TIR'!$D$18-'Ejercicio 3 - TIR'!$C$18)/('Ejercicio 3 - TIR'!$E$18-'Ejercicio 3 - TIR'!$C$18),'Ejercicio 3 - TIR'!$C$18+SQRT(('Ejercicio 3 - TIR'!$E$18-'Ejercicio 3 - TIR'!$C$18)*('Ejercicio 3 - TIR'!$D$18-'Ejercicio 3 - TIR'!$C$18)*N177),'Ejercicio 3 - TIR'!$E$18-SQRT(('Ejercicio 3 - TIR'!$E$18-'Ejercicio 3 - TIR'!$C$18)*('Ejercicio 3 - TIR'!$E$18-'Ejercicio 3 - TIR'!$D$18)*(1-N177)))</f>
        <v>35224.0996431095</v>
      </c>
      <c r="P177" s="17">
        <f ca="1" t="shared" si="1311"/>
        <v>0.460904574387453</v>
      </c>
      <c r="Q177" s="19">
        <f ca="1">IF(P177&lt;=('Ejercicio 3 - TIR'!$D$22-'Ejercicio 3 - TIR'!$C$22)/('Ejercicio 3 - TIR'!$E$22-'Ejercicio 3 - TIR'!$C$22),'Ejercicio 3 - TIR'!$C$22+SQRT(('Ejercicio 3 - TIR'!$E$22-'Ejercicio 3 - TIR'!$C$22)*('Ejercicio 3 - TIR'!$D$22-'Ejercicio 3 - TIR'!$C$22)*P177),'Ejercicio 3 - TIR'!$E$22-SQRT(('Ejercicio 3 - TIR'!$E$22-'Ejercicio 3 - TIR'!$C$22)*('Ejercicio 3 - TIR'!$E$22-'Ejercicio 3 - TIR'!$D$22)*(1-P177)))</f>
        <v>0.148803267764221</v>
      </c>
      <c r="R177" s="17">
        <f ca="1" t="shared" si="1311"/>
        <v>0.361983392238321</v>
      </c>
      <c r="S177" s="19">
        <f ca="1">IF(R177&lt;=('Ejercicio 3 - TIR'!$D$23-'Ejercicio 3 - TIR'!$C$23)/('Ejercicio 3 - TIR'!$E$23-'Ejercicio 3 - TIR'!$C$23),'Ejercicio 3 - TIR'!$C$23+SQRT(('Ejercicio 3 - TIR'!$E$23-'Ejercicio 3 - TIR'!$C$23)*('Ejercicio 3 - TIR'!$D$23-'Ejercicio 3 - TIR'!$C$23)*R177),'Ejercicio 3 - TIR'!$E$23-SQRT(('Ejercicio 3 - TIR'!$E$23-'Ejercicio 3 - TIR'!$C$23)*('Ejercicio 3 - TIR'!$E$23-'Ejercicio 3 - TIR'!$D$23)*(1-R177)))</f>
        <v>0.145525871307929</v>
      </c>
      <c r="T177" s="17">
        <f ca="1" t="shared" ref="T177:X177" si="1312">RAND()</f>
        <v>0.466064461393602</v>
      </c>
      <c r="U177" s="19">
        <f ca="1">IF(T177&lt;=('Ejercicio 3 - TIR'!$D$24-'Ejercicio 3 - TIR'!$C$24)/('Ejercicio 3 - TIR'!$E$24-'Ejercicio 3 - TIR'!$C$24),'Ejercicio 3 - TIR'!$C$24+SQRT(('Ejercicio 3 - TIR'!$E$24-'Ejercicio 3 - TIR'!$C$24)*('Ejercicio 3 - TIR'!$D$24-'Ejercicio 3 - TIR'!$C$24)*T177),'Ejercicio 3 - TIR'!$E$24-SQRT(('Ejercicio 3 - TIR'!$E$24-'Ejercicio 3 - TIR'!$C$24)*('Ejercicio 3 - TIR'!$E$24-'Ejercicio 3 - TIR'!$D$24)*(1-T177)))</f>
        <v>0.1813345178732</v>
      </c>
      <c r="V177" s="17">
        <f ca="1" t="shared" si="1312"/>
        <v>0.703493210619466</v>
      </c>
      <c r="W177" s="19">
        <f ca="1">IF(V177&lt;=('Ejercicio 3 - TIR'!$D$25-'Ejercicio 3 - TIR'!$C$25)/('Ejercicio 3 - TIR'!$E$25-'Ejercicio 3 - TIR'!$C$25),'Ejercicio 3 - TIR'!$C$25+SQRT(('Ejercicio 3 - TIR'!$E$25-'Ejercicio 3 - TIR'!$C$25)*('Ejercicio 3 - TIR'!$D$25-'Ejercicio 3 - TIR'!$C$25)*V177),'Ejercicio 3 - TIR'!$E$25-SQRT(('Ejercicio 3 - TIR'!$E$25-'Ejercicio 3 - TIR'!$C$25)*('Ejercicio 3 - TIR'!$E$25-'Ejercicio 3 - TIR'!$D$25)*(1-V177)))</f>
        <v>0.217785503840167</v>
      </c>
      <c r="X177" s="17">
        <f ca="1" t="shared" si="1312"/>
        <v>0.128095907120472</v>
      </c>
      <c r="Y177" s="19">
        <f ca="1">IF(X177&lt;=('Ejercicio 3 - TIR'!$D$26-'Ejercicio 3 - TIR'!$C$26)/('Ejercicio 3 - TIR'!$E$26-'Ejercicio 3 - TIR'!$C$26),'Ejercicio 3 - TIR'!$C$26+SQRT(('Ejercicio 3 - TIR'!$E$26-'Ejercicio 3 - TIR'!$C$26)*('Ejercicio 3 - TIR'!$D$26-'Ejercicio 3 - TIR'!$C$26)*X177),'Ejercicio 3 - TIR'!$E$26-SQRT(('Ejercicio 3 - TIR'!$E$26-'Ejercicio 3 - TIR'!$C$26)*('Ejercicio 3 - TIR'!$E$26-'Ejercicio 3 - TIR'!$D$26)*(1-X177)))</f>
        <v>0.208597283382937</v>
      </c>
      <c r="Z177" s="17">
        <f ca="1" t="shared" si="956"/>
        <v>1.14880326776422</v>
      </c>
      <c r="AA177" s="17">
        <f ca="1" t="shared" si="957"/>
        <v>1.31598386426701</v>
      </c>
      <c r="AB177" s="17">
        <f ca="1" t="shared" si="958"/>
        <v>1.55461716382277</v>
      </c>
      <c r="AC177" s="17">
        <f ca="1" t="shared" si="959"/>
        <v>1.89319024612449</v>
      </c>
      <c r="AD177" s="17">
        <f ca="1" t="shared" si="960"/>
        <v>2.28810458839313</v>
      </c>
      <c r="AE177" s="16">
        <f ca="1" t="shared" si="961"/>
        <v>4164.50298708145</v>
      </c>
      <c r="AF177" s="16">
        <f ca="1" t="shared" si="962"/>
        <v>4770.54591284095</v>
      </c>
      <c r="AG177" s="16">
        <f ca="1" t="shared" si="963"/>
        <v>5635.61055593793</v>
      </c>
      <c r="AH177" s="16">
        <f ca="1" t="shared" si="964"/>
        <v>6862.96484030984</v>
      </c>
      <c r="AI177" s="16">
        <f ca="1" t="shared" si="965"/>
        <v>8294.56066195109</v>
      </c>
      <c r="AJ177" s="18">
        <f ca="1" t="shared" si="966"/>
        <v>44078.5581416339</v>
      </c>
      <c r="AK177" s="18">
        <f ca="1" t="shared" si="967"/>
        <v>49868.4181932491</v>
      </c>
      <c r="AL177" s="18">
        <f ca="1" t="shared" si="968"/>
        <v>62420.1043533436</v>
      </c>
      <c r="AM177" s="18">
        <f ca="1" t="shared" si="969"/>
        <v>72271.0996879577</v>
      </c>
      <c r="AN177" s="18">
        <f ca="1" t="shared" si="970"/>
        <v>80596.4240154157</v>
      </c>
      <c r="AO177" s="18">
        <f ca="1">C177/'Ejercicio 3 - TIR'!$D$7</f>
        <v>13359.5282399668</v>
      </c>
      <c r="AP177" s="18">
        <f ca="1" t="shared" si="971"/>
        <v>30719.0299016672</v>
      </c>
      <c r="AQ177" s="18">
        <f ca="1" t="shared" si="972"/>
        <v>36508.8899532824</v>
      </c>
      <c r="AR177" s="18">
        <f ca="1" t="shared" si="973"/>
        <v>49060.5761133769</v>
      </c>
      <c r="AS177" s="18">
        <f ca="1" t="shared" si="974"/>
        <v>58911.571447991</v>
      </c>
      <c r="AT177" s="18">
        <f ca="1" t="shared" si="975"/>
        <v>67236.895775449</v>
      </c>
      <c r="AU177" s="18">
        <f ca="1">AP177*'Ejercicio 3 - TIR'!$D$5</f>
        <v>15359.5149508336</v>
      </c>
      <c r="AV177" s="18">
        <f ca="1">AQ177*'Ejercicio 3 - TIR'!$D$5</f>
        <v>18254.4449766412</v>
      </c>
      <c r="AW177" s="18">
        <f ca="1">AR177*'Ejercicio 3 - TIR'!$D$5</f>
        <v>24530.2880566884</v>
      </c>
      <c r="AX177" s="18">
        <f ca="1">AS177*'Ejercicio 3 - TIR'!$D$5</f>
        <v>29455.7857239955</v>
      </c>
      <c r="AY177" s="18">
        <f ca="1">AT177*'Ejercicio 3 - TIR'!$D$5</f>
        <v>33618.4478877245</v>
      </c>
      <c r="AZ177" s="18">
        <f ca="1" t="shared" ref="AZ177:BD177" si="1313">AJ177-AU177-AE177</f>
        <v>24554.5402037189</v>
      </c>
      <c r="BA177" s="18">
        <f ca="1" t="shared" si="1313"/>
        <v>26843.427303767</v>
      </c>
      <c r="BB177" s="18">
        <f ca="1" t="shared" si="1313"/>
        <v>32254.2057407173</v>
      </c>
      <c r="BC177" s="18">
        <f ca="1" t="shared" si="1313"/>
        <v>35952.3491236524</v>
      </c>
      <c r="BD177" s="18">
        <f ca="1" t="shared" si="1313"/>
        <v>38683.4154657401</v>
      </c>
      <c r="BE177" s="18">
        <f ca="1" t="shared" ref="BE177:BI177" si="1314">AZ177/Z177</f>
        <v>21374.0166769428</v>
      </c>
      <c r="BF177" s="18">
        <f ca="1" t="shared" si="1314"/>
        <v>20397.9912160387</v>
      </c>
      <c r="BG177" s="18">
        <f ca="1" t="shared" si="1314"/>
        <v>20747.3624319217</v>
      </c>
      <c r="BH177" s="18">
        <f ca="1" t="shared" si="1314"/>
        <v>18990.3519718896</v>
      </c>
      <c r="BI177" s="18">
        <f ca="1" t="shared" si="1314"/>
        <v>16906.3143625381</v>
      </c>
      <c r="BJ177" s="18">
        <f ca="1" t="shared" si="978"/>
        <v>64036.351729966</v>
      </c>
      <c r="BK177" s="18">
        <f ca="1" t="shared" si="979"/>
        <v>30567.9978646355</v>
      </c>
      <c r="BL177" s="18">
        <f ca="1" t="shared" si="980"/>
        <v>94604.3495946015</v>
      </c>
      <c r="BM177" s="18">
        <f ca="1">BK177*'Ejercicio 3 - TIR'!$D$5</f>
        <v>15283.9989323178</v>
      </c>
      <c r="BN177" s="18">
        <f ca="1" t="shared" si="981"/>
        <v>79320.3506622837</v>
      </c>
      <c r="BO177" s="18">
        <f ca="1" t="shared" si="982"/>
        <v>34666.4007688513</v>
      </c>
      <c r="BP177" s="18">
        <f ca="1" t="shared" si="983"/>
        <v>-94784.2778487016</v>
      </c>
      <c r="BQ177" s="18">
        <f ca="1" t="shared" ref="BQ177:BT177" si="1315">BE177</f>
        <v>21374.0166769428</v>
      </c>
      <c r="BR177" s="18">
        <f ca="1" t="shared" si="1315"/>
        <v>20397.9912160387</v>
      </c>
      <c r="BS177" s="18">
        <f ca="1" t="shared" si="1315"/>
        <v>20747.3624319217</v>
      </c>
      <c r="BT177" s="18">
        <f ca="1" t="shared" si="1315"/>
        <v>18990.3519718896</v>
      </c>
      <c r="BU177" s="18">
        <f ca="1" t="shared" si="985"/>
        <v>51572.7151313894</v>
      </c>
      <c r="BV177" s="20">
        <f ca="1" t="shared" si="986"/>
        <v>10.7479500470854</v>
      </c>
    </row>
    <row r="178" ht="15" customHeight="1" spans="1:74">
      <c r="A178" s="16">
        <v>177</v>
      </c>
      <c r="B178" s="17">
        <f ca="1" t="shared" ref="B178:F178" si="1316">RAND()</f>
        <v>0.973035053832456</v>
      </c>
      <c r="C178" s="18">
        <f ca="1">IF(B178&lt;=('Ejercicio 3 - TIR'!$D$13-'Ejercicio 3 - TIR'!$C$13)/('Ejercicio 3 - TIR'!$E$13-'Ejercicio 3 - TIR'!$C$13),'Ejercicio 3 - TIR'!$C$13+SQRT(('Ejercicio 3 - TIR'!$E$13-'Ejercicio 3 - TIR'!$C$13)*('Ejercicio 3 - TIR'!$D$13-'Ejercicio 3 - TIR'!$C$13)*B178),'Ejercicio 3 - TIR'!$E$13-SQRT(('Ejercicio 3 - TIR'!$E$13-'Ejercicio 3 - TIR'!$C$13)*('Ejercicio 3 - TIR'!$E$13-'Ejercicio 3 - TIR'!$D$13)*(1-B178)))</f>
        <v>94311.5964101469</v>
      </c>
      <c r="D178" s="17">
        <f ca="1" t="shared" si="1316"/>
        <v>0.733544040921893</v>
      </c>
      <c r="E178" s="18">
        <f ca="1">IF(D178&lt;=('Ejercicio 3 - TIR'!$D$14-'Ejercicio 3 - TIR'!$C$14)/('Ejercicio 3 - TIR'!$E$14-'Ejercicio 3 - TIR'!$C$14),'Ejercicio 3 - TIR'!$C$14+SQRT(('Ejercicio 3 - TIR'!$E$14-'Ejercicio 3 - TIR'!$C$14)*('Ejercicio 3 - TIR'!$D$14-'Ejercicio 3 - TIR'!$C$14)*D178),'Ejercicio 3 - TIR'!$E$14-SQRT(('Ejercicio 3 - TIR'!$E$14-'Ejercicio 3 - TIR'!$C$14)*('Ejercicio 3 - TIR'!$E$14-'Ejercicio 3 - TIR'!$D$14)*(1-D178)))</f>
        <v>33677.9438580699</v>
      </c>
      <c r="F178" s="17">
        <f ca="1" t="shared" si="1316"/>
        <v>0.284976078258437</v>
      </c>
      <c r="G178" s="18">
        <f ca="1">IF(F178&lt;=('Ejercicio 3 - TIR'!$D$18-'Ejercicio 3 - TIR'!$C$18)/('Ejercicio 3 - TIR'!$E$18-'Ejercicio 3 - TIR'!$C$18),'Ejercicio 3 - TIR'!$C$18+SQRT(('Ejercicio 3 - TIR'!$E$18-'Ejercicio 3 - TIR'!$C$18)*('Ejercicio 3 - TIR'!$D$18-'Ejercicio 3 - TIR'!$C$18)*F178),'Ejercicio 3 - TIR'!$E$18-SQRT(('Ejercicio 3 - TIR'!$E$18-'Ejercicio 3 - TIR'!$C$18)*('Ejercicio 3 - TIR'!$E$18-'Ejercicio 3 - TIR'!$D$18)*(1-F178)))</f>
        <v>36538.0740083579</v>
      </c>
      <c r="H178" s="17">
        <f ca="1" t="shared" ref="H178:L178" si="1317">RAND()</f>
        <v>0.243854151180177</v>
      </c>
      <c r="I178" s="18">
        <f ca="1">IF(H178&lt;=('Ejercicio 3 - TIR'!$D$18-'Ejercicio 3 - TIR'!$C$18)/('Ejercicio 3 - TIR'!$E$18-'Ejercicio 3 - TIR'!$C$18),'Ejercicio 3 - TIR'!$C$18+SQRT(('Ejercicio 3 - TIR'!$E$18-'Ejercicio 3 - TIR'!$C$18)*('Ejercicio 3 - TIR'!$D$18-'Ejercicio 3 - TIR'!$C$18)*H178),'Ejercicio 3 - TIR'!$E$18-SQRT(('Ejercicio 3 - TIR'!$E$18-'Ejercicio 3 - TIR'!$C$18)*('Ejercicio 3 - TIR'!$E$18-'Ejercicio 3 - TIR'!$D$18)*(1-H178)))</f>
        <v>36047.9850096562</v>
      </c>
      <c r="J178" s="17">
        <f ca="1" t="shared" si="1317"/>
        <v>0.669533905525324</v>
      </c>
      <c r="K178" s="18">
        <f ca="1">IF(J178&lt;=('Ejercicio 3 - TIR'!$D$18-'Ejercicio 3 - TIR'!$C$18)/('Ejercicio 3 - TIR'!$E$18-'Ejercicio 3 - TIR'!$C$18),'Ejercicio 3 - TIR'!$C$18+SQRT(('Ejercicio 3 - TIR'!$E$18-'Ejercicio 3 - TIR'!$C$18)*('Ejercicio 3 - TIR'!$D$18-'Ejercicio 3 - TIR'!$C$18)*J178),'Ejercicio 3 - TIR'!$E$18-SQRT(('Ejercicio 3 - TIR'!$E$18-'Ejercicio 3 - TIR'!$C$18)*('Ejercicio 3 - TIR'!$E$18-'Ejercicio 3 - TIR'!$D$18)*(1-J178)))</f>
        <v>40021.5507348572</v>
      </c>
      <c r="L178" s="17">
        <f ca="1" t="shared" si="1317"/>
        <v>0.332688122421137</v>
      </c>
      <c r="M178" s="18">
        <f ca="1">IF(L178&lt;=('Ejercicio 3 - TIR'!$D$18-'Ejercicio 3 - TIR'!$C$18)/('Ejercicio 3 - TIR'!$E$18-'Ejercicio 3 - TIR'!$C$18),'Ejercicio 3 - TIR'!$C$18+SQRT(('Ejercicio 3 - TIR'!$E$18-'Ejercicio 3 - TIR'!$C$18)*('Ejercicio 3 - TIR'!$D$18-'Ejercicio 3 - TIR'!$C$18)*L178),'Ejercicio 3 - TIR'!$E$18-SQRT(('Ejercicio 3 - TIR'!$E$18-'Ejercicio 3 - TIR'!$C$18)*('Ejercicio 3 - TIR'!$E$18-'Ejercicio 3 - TIR'!$D$18)*(1-L178)))</f>
        <v>37064.2210018636</v>
      </c>
      <c r="N178" s="17">
        <f ca="1" t="shared" ref="N178:R178" si="1318">RAND()</f>
        <v>0.762370509327038</v>
      </c>
      <c r="O178" s="18">
        <f ca="1">IF(N178&lt;=('Ejercicio 3 - TIR'!$D$18-'Ejercicio 3 - TIR'!$C$18)/('Ejercicio 3 - TIR'!$E$18-'Ejercicio 3 - TIR'!$C$18),'Ejercicio 3 - TIR'!$C$18+SQRT(('Ejercicio 3 - TIR'!$E$18-'Ejercicio 3 - TIR'!$C$18)*('Ejercicio 3 - TIR'!$D$18-'Ejercicio 3 - TIR'!$C$18)*N178),'Ejercicio 3 - TIR'!$E$18-SQRT(('Ejercicio 3 - TIR'!$E$18-'Ejercicio 3 - TIR'!$C$18)*('Ejercicio 3 - TIR'!$E$18-'Ejercicio 3 - TIR'!$D$18)*(1-N178)))</f>
        <v>40778.3638479291</v>
      </c>
      <c r="P178" s="17">
        <f ca="1" t="shared" si="1318"/>
        <v>0.52445040132935</v>
      </c>
      <c r="Q178" s="19">
        <f ca="1">IF(P178&lt;=('Ejercicio 3 - TIR'!$D$22-'Ejercicio 3 - TIR'!$C$22)/('Ejercicio 3 - TIR'!$E$22-'Ejercicio 3 - TIR'!$C$22),'Ejercicio 3 - TIR'!$C$22+SQRT(('Ejercicio 3 - TIR'!$E$22-'Ejercicio 3 - TIR'!$C$22)*('Ejercicio 3 - TIR'!$D$22-'Ejercicio 3 - TIR'!$C$22)*P178),'Ejercicio 3 - TIR'!$E$22-SQRT(('Ejercicio 3 - TIR'!$E$22-'Ejercicio 3 - TIR'!$C$22)*('Ejercicio 3 - TIR'!$E$22-'Ejercicio 3 - TIR'!$D$22)*(1-P178)))</f>
        <v>0.150742705565839</v>
      </c>
      <c r="R178" s="17">
        <f ca="1" t="shared" si="1318"/>
        <v>0.370329370638081</v>
      </c>
      <c r="S178" s="19">
        <f ca="1">IF(R178&lt;=('Ejercicio 3 - TIR'!$D$23-'Ejercicio 3 - TIR'!$C$23)/('Ejercicio 3 - TIR'!$E$23-'Ejercicio 3 - TIR'!$C$23),'Ejercicio 3 - TIR'!$C$23+SQRT(('Ejercicio 3 - TIR'!$E$23-'Ejercicio 3 - TIR'!$C$23)*('Ejercicio 3 - TIR'!$D$23-'Ejercicio 3 - TIR'!$C$23)*R178),'Ejercicio 3 - TIR'!$E$23-SQRT(('Ejercicio 3 - TIR'!$E$23-'Ejercicio 3 - TIR'!$C$23)*('Ejercicio 3 - TIR'!$E$23-'Ejercicio 3 - TIR'!$D$23)*(1-R178)))</f>
        <v>0.14581845981364</v>
      </c>
      <c r="T178" s="17">
        <f ca="1" t="shared" ref="T178:X178" si="1319">RAND()</f>
        <v>0.785415599249727</v>
      </c>
      <c r="U178" s="19">
        <f ca="1">IF(T178&lt;=('Ejercicio 3 - TIR'!$D$24-'Ejercicio 3 - TIR'!$C$24)/('Ejercicio 3 - TIR'!$E$24-'Ejercicio 3 - TIR'!$C$24),'Ejercicio 3 - TIR'!$C$24+SQRT(('Ejercicio 3 - TIR'!$E$24-'Ejercicio 3 - TIR'!$C$24)*('Ejercicio 3 - TIR'!$D$24-'Ejercicio 3 - TIR'!$C$24)*T178),'Ejercicio 3 - TIR'!$E$24-SQRT(('Ejercicio 3 - TIR'!$E$24-'Ejercicio 3 - TIR'!$C$24)*('Ejercicio 3 - TIR'!$E$24-'Ejercicio 3 - TIR'!$D$24)*(1-T178)))</f>
        <v>0.195488037163443</v>
      </c>
      <c r="V178" s="17">
        <f ca="1" t="shared" si="1319"/>
        <v>0.110697181361715</v>
      </c>
      <c r="W178" s="19">
        <f ca="1">IF(V178&lt;=('Ejercicio 3 - TIR'!$D$25-'Ejercicio 3 - TIR'!$C$25)/('Ejercicio 3 - TIR'!$E$25-'Ejercicio 3 - TIR'!$C$25),'Ejercicio 3 - TIR'!$C$25+SQRT(('Ejercicio 3 - TIR'!$E$25-'Ejercicio 3 - TIR'!$C$25)*('Ejercicio 3 - TIR'!$D$25-'Ejercicio 3 - TIR'!$C$25)*V178),'Ejercicio 3 - TIR'!$E$25-SQRT(('Ejercicio 3 - TIR'!$E$25-'Ejercicio 3 - TIR'!$C$25)*('Ejercicio 3 - TIR'!$E$25-'Ejercicio 3 - TIR'!$D$25)*(1-V178)))</f>
        <v>0.192448937862581</v>
      </c>
      <c r="X178" s="17">
        <f ca="1" t="shared" si="1319"/>
        <v>0.266032779230777</v>
      </c>
      <c r="Y178" s="19">
        <f ca="1">IF(X178&lt;=('Ejercicio 3 - TIR'!$D$26-'Ejercicio 3 - TIR'!$C$26)/('Ejercicio 3 - TIR'!$E$26-'Ejercicio 3 - TIR'!$C$26),'Ejercicio 3 - TIR'!$C$26+SQRT(('Ejercicio 3 - TIR'!$E$26-'Ejercicio 3 - TIR'!$C$26)*('Ejercicio 3 - TIR'!$D$26-'Ejercicio 3 - TIR'!$C$26)*X178),'Ejercicio 3 - TIR'!$E$26-SQRT(('Ejercicio 3 - TIR'!$E$26-'Ejercicio 3 - TIR'!$C$26)*('Ejercicio 3 - TIR'!$E$26-'Ejercicio 3 - TIR'!$D$26)*(1-X178)))</f>
        <v>0.216800904908661</v>
      </c>
      <c r="Z178" s="17">
        <f ca="1" t="shared" si="956"/>
        <v>1.15074270556584</v>
      </c>
      <c r="AA178" s="17">
        <f ca="1" t="shared" si="957"/>
        <v>1.31854223453323</v>
      </c>
      <c r="AB178" s="17">
        <f ca="1" t="shared" si="958"/>
        <v>1.57630146787923</v>
      </c>
      <c r="AC178" s="17">
        <f ca="1" t="shared" si="959"/>
        <v>1.87965901112382</v>
      </c>
      <c r="AD178" s="17">
        <f ca="1" t="shared" si="960"/>
        <v>2.28717078565518</v>
      </c>
      <c r="AE178" s="16">
        <f ca="1" t="shared" si="961"/>
        <v>5076.7043750599</v>
      </c>
      <c r="AF178" s="16">
        <f ca="1" t="shared" si="962"/>
        <v>5816.9815879603</v>
      </c>
      <c r="AG178" s="16">
        <f ca="1" t="shared" si="963"/>
        <v>6954.13190080654</v>
      </c>
      <c r="AH178" s="16">
        <f ca="1" t="shared" si="964"/>
        <v>8292.44719887305</v>
      </c>
      <c r="AI178" s="16">
        <f ca="1" t="shared" si="965"/>
        <v>10090.257255496</v>
      </c>
      <c r="AJ178" s="18">
        <f ca="1" t="shared" si="966"/>
        <v>42045.9221405427</v>
      </c>
      <c r="AK178" s="18">
        <f ca="1" t="shared" si="967"/>
        <v>47530.7907050525</v>
      </c>
      <c r="AL178" s="18">
        <f ca="1" t="shared" si="968"/>
        <v>63086.0291701586</v>
      </c>
      <c r="AM178" s="18">
        <f ca="1" t="shared" si="969"/>
        <v>69668.0969964375</v>
      </c>
      <c r="AN178" s="18">
        <f ca="1" t="shared" si="970"/>
        <v>93267.0824798008</v>
      </c>
      <c r="AO178" s="18">
        <f ca="1">C178/'Ejercicio 3 - TIR'!$D$7</f>
        <v>18862.3192820294</v>
      </c>
      <c r="AP178" s="18">
        <f ca="1" t="shared" si="971"/>
        <v>23183.6028585133</v>
      </c>
      <c r="AQ178" s="18">
        <f ca="1" t="shared" si="972"/>
        <v>28668.4714230232</v>
      </c>
      <c r="AR178" s="18">
        <f ca="1" t="shared" si="973"/>
        <v>44223.7098881292</v>
      </c>
      <c r="AS178" s="18">
        <f ca="1" t="shared" si="974"/>
        <v>50805.7777144081</v>
      </c>
      <c r="AT178" s="18">
        <f ca="1" t="shared" si="975"/>
        <v>74404.7631977714</v>
      </c>
      <c r="AU178" s="18">
        <f ca="1">AP178*'Ejercicio 3 - TIR'!$D$5</f>
        <v>11591.8014292566</v>
      </c>
      <c r="AV178" s="18">
        <f ca="1">AQ178*'Ejercicio 3 - TIR'!$D$5</f>
        <v>14334.2357115116</v>
      </c>
      <c r="AW178" s="18">
        <f ca="1">AR178*'Ejercicio 3 - TIR'!$D$5</f>
        <v>22111.8549440646</v>
      </c>
      <c r="AX178" s="18">
        <f ca="1">AS178*'Ejercicio 3 - TIR'!$D$5</f>
        <v>25402.8888572041</v>
      </c>
      <c r="AY178" s="18">
        <f ca="1">AT178*'Ejercicio 3 - TIR'!$D$5</f>
        <v>37202.3815988857</v>
      </c>
      <c r="AZ178" s="18">
        <f ca="1" t="shared" ref="AZ178:BD178" si="1320">AJ178-AU178-AE178</f>
        <v>25377.4163362261</v>
      </c>
      <c r="BA178" s="18">
        <f ca="1" t="shared" si="1320"/>
        <v>27379.5734055807</v>
      </c>
      <c r="BB178" s="18">
        <f ca="1" t="shared" si="1320"/>
        <v>34020.0423252874</v>
      </c>
      <c r="BC178" s="18">
        <f ca="1" t="shared" si="1320"/>
        <v>35972.7609403604</v>
      </c>
      <c r="BD178" s="18">
        <f ca="1" t="shared" si="1320"/>
        <v>45974.443625419</v>
      </c>
      <c r="BE178" s="18">
        <f ca="1" t="shared" ref="BE178:BI178" si="1321">AZ178/Z178</f>
        <v>22053.0759947313</v>
      </c>
      <c r="BF178" s="18">
        <f ca="1" t="shared" si="1321"/>
        <v>20765.0332985148</v>
      </c>
      <c r="BG178" s="18">
        <f ca="1" t="shared" si="1321"/>
        <v>21582.1928853865</v>
      </c>
      <c r="BH178" s="18">
        <f ca="1" t="shared" si="1321"/>
        <v>19137.9184881267</v>
      </c>
      <c r="BI178" s="18">
        <f ca="1" t="shared" si="1321"/>
        <v>20101.0103459542</v>
      </c>
      <c r="BJ178" s="18">
        <f ca="1" t="shared" si="978"/>
        <v>77027.2093131128</v>
      </c>
      <c r="BK178" s="18">
        <f ca="1" t="shared" si="979"/>
        <v>43141.345611558</v>
      </c>
      <c r="BL178" s="18">
        <f ca="1" t="shared" si="980"/>
        <v>120168.554924671</v>
      </c>
      <c r="BM178" s="18">
        <f ca="1">BK178*'Ejercicio 3 - TIR'!$D$5</f>
        <v>21570.672805779</v>
      </c>
      <c r="BN178" s="18">
        <f ca="1" t="shared" si="981"/>
        <v>98597.8821188918</v>
      </c>
      <c r="BO178" s="18">
        <f ca="1" t="shared" si="982"/>
        <v>43109.1034990846</v>
      </c>
      <c r="BP178" s="18">
        <f ca="1" t="shared" si="983"/>
        <v>-127989.540268217</v>
      </c>
      <c r="BQ178" s="18">
        <f ca="1" t="shared" ref="BQ178:BT178" si="1322">BE178</f>
        <v>22053.0759947313</v>
      </c>
      <c r="BR178" s="18">
        <f ca="1" t="shared" si="1322"/>
        <v>20765.0332985148</v>
      </c>
      <c r="BS178" s="18">
        <f ca="1" t="shared" si="1322"/>
        <v>21582.1928853865</v>
      </c>
      <c r="BT178" s="18">
        <f ca="1" t="shared" si="1322"/>
        <v>19137.9184881267</v>
      </c>
      <c r="BU178" s="18">
        <f ca="1" t="shared" si="985"/>
        <v>63210.1138450388</v>
      </c>
      <c r="BV178" s="20">
        <f ca="1" t="shared" si="986"/>
        <v>3.97968616792257</v>
      </c>
    </row>
    <row r="179" ht="15" customHeight="1" spans="1:74">
      <c r="A179" s="16">
        <v>178</v>
      </c>
      <c r="B179" s="17">
        <f ca="1" t="shared" ref="B179:F179" si="1323">RAND()</f>
        <v>0.857263015805845</v>
      </c>
      <c r="C179" s="18">
        <f ca="1">IF(B179&lt;=('Ejercicio 3 - TIR'!$D$13-'Ejercicio 3 - TIR'!$C$13)/('Ejercicio 3 - TIR'!$E$13-'Ejercicio 3 - TIR'!$C$13),'Ejercicio 3 - TIR'!$C$13+SQRT(('Ejercicio 3 - TIR'!$E$13-'Ejercicio 3 - TIR'!$C$13)*('Ejercicio 3 - TIR'!$D$13-'Ejercicio 3 - TIR'!$C$13)*B179),'Ejercicio 3 - TIR'!$E$13-SQRT(('Ejercicio 3 - TIR'!$E$13-'Ejercicio 3 - TIR'!$C$13)*('Ejercicio 3 - TIR'!$E$13-'Ejercicio 3 - TIR'!$D$13)*(1-B179)))</f>
        <v>86912.434105878</v>
      </c>
      <c r="D179" s="17">
        <f ca="1" t="shared" si="1323"/>
        <v>0.522408232082799</v>
      </c>
      <c r="E179" s="18">
        <f ca="1">IF(D179&lt;=('Ejercicio 3 - TIR'!$D$14-'Ejercicio 3 - TIR'!$C$14)/('Ejercicio 3 - TIR'!$E$14-'Ejercicio 3 - TIR'!$C$14),'Ejercicio 3 - TIR'!$C$14+SQRT(('Ejercicio 3 - TIR'!$E$14-'Ejercicio 3 - TIR'!$C$14)*('Ejercicio 3 - TIR'!$D$14-'Ejercicio 3 - TIR'!$C$14)*D179),'Ejercicio 3 - TIR'!$E$14-SQRT(('Ejercicio 3 - TIR'!$E$14-'Ejercicio 3 - TIR'!$C$14)*('Ejercicio 3 - TIR'!$E$14-'Ejercicio 3 - TIR'!$D$14)*(1-D179)))</f>
        <v>31536.0313571245</v>
      </c>
      <c r="F179" s="17">
        <f ca="1" t="shared" si="1323"/>
        <v>0.864433975360721</v>
      </c>
      <c r="G179" s="18">
        <f ca="1">IF(F179&lt;=('Ejercicio 3 - TIR'!$D$18-'Ejercicio 3 - TIR'!$C$18)/('Ejercicio 3 - TIR'!$E$18-'Ejercicio 3 - TIR'!$C$18),'Ejercicio 3 - TIR'!$C$18+SQRT(('Ejercicio 3 - TIR'!$E$18-'Ejercicio 3 - TIR'!$C$18)*('Ejercicio 3 - TIR'!$D$18-'Ejercicio 3 - TIR'!$C$18)*F179),'Ejercicio 3 - TIR'!$E$18-SQRT(('Ejercicio 3 - TIR'!$E$18-'Ejercicio 3 - TIR'!$C$18)*('Ejercicio 3 - TIR'!$E$18-'Ejercicio 3 - TIR'!$D$18)*(1-F179)))</f>
        <v>41811.3557978436</v>
      </c>
      <c r="H179" s="17">
        <f ca="1" t="shared" ref="H179:L179" si="1324">RAND()</f>
        <v>0.14953969087523</v>
      </c>
      <c r="I179" s="18">
        <f ca="1">IF(H179&lt;=('Ejercicio 3 - TIR'!$D$18-'Ejercicio 3 - TIR'!$C$18)/('Ejercicio 3 - TIR'!$E$18-'Ejercicio 3 - TIR'!$C$18),'Ejercicio 3 - TIR'!$C$18+SQRT(('Ejercicio 3 - TIR'!$E$18-'Ejercicio 3 - TIR'!$C$18)*('Ejercicio 3 - TIR'!$D$18-'Ejercicio 3 - TIR'!$C$18)*H179),'Ejercicio 3 - TIR'!$E$18-SQRT(('Ejercicio 3 - TIR'!$E$18-'Ejercicio 3 - TIR'!$C$18)*('Ejercicio 3 - TIR'!$E$18-'Ejercicio 3 - TIR'!$D$18)*(1-H179)))</f>
        <v>34736.132771712</v>
      </c>
      <c r="J179" s="17">
        <f ca="1" t="shared" si="1324"/>
        <v>0.348288640373589</v>
      </c>
      <c r="K179" s="18">
        <f ca="1">IF(J179&lt;=('Ejercicio 3 - TIR'!$D$18-'Ejercicio 3 - TIR'!$C$18)/('Ejercicio 3 - TIR'!$E$18-'Ejercicio 3 - TIR'!$C$18),'Ejercicio 3 - TIR'!$C$18+SQRT(('Ejercicio 3 - TIR'!$E$18-'Ejercicio 3 - TIR'!$C$18)*('Ejercicio 3 - TIR'!$D$18-'Ejercicio 3 - TIR'!$C$18)*J179),'Ejercicio 3 - TIR'!$E$18-SQRT(('Ejercicio 3 - TIR'!$E$18-'Ejercicio 3 - TIR'!$C$18)*('Ejercicio 3 - TIR'!$E$18-'Ejercicio 3 - TIR'!$D$18)*(1-J179)))</f>
        <v>37227.9524110247</v>
      </c>
      <c r="L179" s="17">
        <f ca="1" t="shared" si="1324"/>
        <v>0.545139930872104</v>
      </c>
      <c r="M179" s="18">
        <f ca="1">IF(L179&lt;=('Ejercicio 3 - TIR'!$D$18-'Ejercicio 3 - TIR'!$C$18)/('Ejercicio 3 - TIR'!$E$18-'Ejercicio 3 - TIR'!$C$18),'Ejercicio 3 - TIR'!$C$18+SQRT(('Ejercicio 3 - TIR'!$E$18-'Ejercicio 3 - TIR'!$C$18)*('Ejercicio 3 - TIR'!$D$18-'Ejercicio 3 - TIR'!$C$18)*L179),'Ejercicio 3 - TIR'!$E$18-SQRT(('Ejercicio 3 - TIR'!$E$18-'Ejercicio 3 - TIR'!$C$18)*('Ejercicio 3 - TIR'!$E$18-'Ejercicio 3 - TIR'!$D$18)*(1-L179)))</f>
        <v>39042.7313147531</v>
      </c>
      <c r="N179" s="17">
        <f ca="1" t="shared" ref="N179:R179" si="1325">RAND()</f>
        <v>0.071855926547151</v>
      </c>
      <c r="O179" s="18">
        <f ca="1">IF(N179&lt;=('Ejercicio 3 - TIR'!$D$18-'Ejercicio 3 - TIR'!$C$18)/('Ejercicio 3 - TIR'!$E$18-'Ejercicio 3 - TIR'!$C$18),'Ejercicio 3 - TIR'!$C$18+SQRT(('Ejercicio 3 - TIR'!$E$18-'Ejercicio 3 - TIR'!$C$18)*('Ejercicio 3 - TIR'!$D$18-'Ejercicio 3 - TIR'!$C$18)*N179),'Ejercicio 3 - TIR'!$E$18-SQRT(('Ejercicio 3 - TIR'!$E$18-'Ejercicio 3 - TIR'!$C$18)*('Ejercicio 3 - TIR'!$E$18-'Ejercicio 3 - TIR'!$D$18)*(1-N179)))</f>
        <v>33283.0456868695</v>
      </c>
      <c r="P179" s="17">
        <f ca="1" t="shared" si="1325"/>
        <v>0.816232957305135</v>
      </c>
      <c r="Q179" s="19">
        <f ca="1">IF(P179&lt;=('Ejercicio 3 - TIR'!$D$22-'Ejercicio 3 - TIR'!$C$22)/('Ejercicio 3 - TIR'!$E$22-'Ejercicio 3 - TIR'!$C$22),'Ejercicio 3 - TIR'!$C$22+SQRT(('Ejercicio 3 - TIR'!$E$22-'Ejercicio 3 - TIR'!$C$22)*('Ejercicio 3 - TIR'!$D$22-'Ejercicio 3 - TIR'!$C$22)*P179),'Ejercicio 3 - TIR'!$E$22-SQRT(('Ejercicio 3 - TIR'!$E$22-'Ejercicio 3 - TIR'!$C$22)*('Ejercicio 3 - TIR'!$E$22-'Ejercicio 3 - TIR'!$D$22)*(1-P179)))</f>
        <v>0.161812623145413</v>
      </c>
      <c r="R179" s="17">
        <f ca="1" t="shared" si="1325"/>
        <v>0.44477005572473</v>
      </c>
      <c r="S179" s="19">
        <f ca="1">IF(R179&lt;=('Ejercicio 3 - TIR'!$D$23-'Ejercicio 3 - TIR'!$C$23)/('Ejercicio 3 - TIR'!$E$23-'Ejercicio 3 - TIR'!$C$23),'Ejercicio 3 - TIR'!$C$23+SQRT(('Ejercicio 3 - TIR'!$E$23-'Ejercicio 3 - TIR'!$C$23)*('Ejercicio 3 - TIR'!$D$23-'Ejercicio 3 - TIR'!$C$23)*R179),'Ejercicio 3 - TIR'!$E$23-SQRT(('Ejercicio 3 - TIR'!$E$23-'Ejercicio 3 - TIR'!$C$23)*('Ejercicio 3 - TIR'!$E$23-'Ejercicio 3 - TIR'!$D$23)*(1-R179)))</f>
        <v>0.148294630237989</v>
      </c>
      <c r="T179" s="17">
        <f ca="1" t="shared" ref="T179:X179" si="1326">RAND()</f>
        <v>0.702001509163628</v>
      </c>
      <c r="U179" s="19">
        <f ca="1">IF(T179&lt;=('Ejercicio 3 - TIR'!$D$24-'Ejercicio 3 - TIR'!$C$24)/('Ejercicio 3 - TIR'!$E$24-'Ejercicio 3 - TIR'!$C$24),'Ejercicio 3 - TIR'!$C$24+SQRT(('Ejercicio 3 - TIR'!$E$24-'Ejercicio 3 - TIR'!$C$24)*('Ejercicio 3 - TIR'!$D$24-'Ejercicio 3 - TIR'!$C$24)*T179),'Ejercicio 3 - TIR'!$E$24-SQRT(('Ejercicio 3 - TIR'!$E$24-'Ejercicio 3 - TIR'!$C$24)*('Ejercicio 3 - TIR'!$E$24-'Ejercicio 3 - TIR'!$D$24)*(1-T179)))</f>
        <v>0.191114090384033</v>
      </c>
      <c r="V179" s="17">
        <f ca="1" t="shared" si="1326"/>
        <v>0.499545824875291</v>
      </c>
      <c r="W179" s="19">
        <f ca="1">IF(V179&lt;=('Ejercicio 3 - TIR'!$D$25-'Ejercicio 3 - TIR'!$C$25)/('Ejercicio 3 - TIR'!$E$25-'Ejercicio 3 - TIR'!$C$25),'Ejercicio 3 - TIR'!$C$25+SQRT(('Ejercicio 3 - TIR'!$E$25-'Ejercicio 3 - TIR'!$C$25)*('Ejercicio 3 - TIR'!$D$25-'Ejercicio 3 - TIR'!$C$25)*V179),'Ejercicio 3 - TIR'!$E$25-SQRT(('Ejercicio 3 - TIR'!$E$25-'Ejercicio 3 - TIR'!$C$25)*('Ejercicio 3 - TIR'!$E$25-'Ejercicio 3 - TIR'!$D$25)*(1-V179)))</f>
        <v>0.208148003477295</v>
      </c>
      <c r="X179" s="17">
        <f ca="1" t="shared" si="1326"/>
        <v>0.243838974218171</v>
      </c>
      <c r="Y179" s="19">
        <f ca="1">IF(X179&lt;=('Ejercicio 3 - TIR'!$D$26-'Ejercicio 3 - TIR'!$C$26)/('Ejercicio 3 - TIR'!$E$26-'Ejercicio 3 - TIR'!$C$26),'Ejercicio 3 - TIR'!$C$26+SQRT(('Ejercicio 3 - TIR'!$E$26-'Ejercicio 3 - TIR'!$C$26)*('Ejercicio 3 - TIR'!$D$26-'Ejercicio 3 - TIR'!$C$26)*X179),'Ejercicio 3 - TIR'!$E$26-SQRT(('Ejercicio 3 - TIR'!$E$26-'Ejercicio 3 - TIR'!$C$26)*('Ejercicio 3 - TIR'!$E$26-'Ejercicio 3 - TIR'!$D$26)*(1-X179)))</f>
        <v>0.215658628770631</v>
      </c>
      <c r="Z179" s="17">
        <f ca="1" t="shared" si="956"/>
        <v>1.16181262314541</v>
      </c>
      <c r="AA179" s="17">
        <f ca="1" t="shared" si="957"/>
        <v>1.33410319650059</v>
      </c>
      <c r="AB179" s="17">
        <f ca="1" t="shared" si="958"/>
        <v>1.58906911537823</v>
      </c>
      <c r="AC179" s="17">
        <f ca="1" t="shared" si="959"/>
        <v>1.91983067913164</v>
      </c>
      <c r="AD179" s="17">
        <f ca="1" t="shared" si="960"/>
        <v>2.33385873086496</v>
      </c>
      <c r="AE179" s="16">
        <f ca="1" t="shared" si="961"/>
        <v>5102.92795749232</v>
      </c>
      <c r="AF179" s="16">
        <f ca="1" t="shared" si="962"/>
        <v>5859.66477207974</v>
      </c>
      <c r="AG179" s="16">
        <f ca="1" t="shared" si="963"/>
        <v>6979.52927495112</v>
      </c>
      <c r="AH179" s="16">
        <f ca="1" t="shared" si="964"/>
        <v>8432.30435874352</v>
      </c>
      <c r="AI179" s="16">
        <f ca="1" t="shared" si="965"/>
        <v>10250.8035541268</v>
      </c>
      <c r="AJ179" s="18">
        <f ca="1" t="shared" si="966"/>
        <v>48576.9609567588</v>
      </c>
      <c r="AK179" s="18">
        <f ca="1" t="shared" si="967"/>
        <v>46341.5857648099</v>
      </c>
      <c r="AL179" s="18">
        <f ca="1" t="shared" si="968"/>
        <v>59157.78940513</v>
      </c>
      <c r="AM179" s="18">
        <f ca="1" t="shared" si="969"/>
        <v>74955.4333751566</v>
      </c>
      <c r="AN179" s="18">
        <f ca="1" t="shared" si="970"/>
        <v>77677.9267660778</v>
      </c>
      <c r="AO179" s="18">
        <f ca="1">C179/'Ejercicio 3 - TIR'!$D$7</f>
        <v>17382.4868211756</v>
      </c>
      <c r="AP179" s="18">
        <f ca="1" t="shared" si="971"/>
        <v>31194.4741355832</v>
      </c>
      <c r="AQ179" s="18">
        <f ca="1" t="shared" si="972"/>
        <v>28959.0989436343</v>
      </c>
      <c r="AR179" s="18">
        <f ca="1" t="shared" si="973"/>
        <v>41775.3025839544</v>
      </c>
      <c r="AS179" s="18">
        <f ca="1" t="shared" si="974"/>
        <v>57572.946553981</v>
      </c>
      <c r="AT179" s="18">
        <f ca="1" t="shared" si="975"/>
        <v>60295.4399449022</v>
      </c>
      <c r="AU179" s="18">
        <f ca="1">AP179*'Ejercicio 3 - TIR'!$D$5</f>
        <v>15597.2370677916</v>
      </c>
      <c r="AV179" s="18">
        <f ca="1">AQ179*'Ejercicio 3 - TIR'!$D$5</f>
        <v>14479.5494718172</v>
      </c>
      <c r="AW179" s="18">
        <f ca="1">AR179*'Ejercicio 3 - TIR'!$D$5</f>
        <v>20887.6512919772</v>
      </c>
      <c r="AX179" s="18">
        <f ca="1">AS179*'Ejercicio 3 - TIR'!$D$5</f>
        <v>28786.4732769905</v>
      </c>
      <c r="AY179" s="18">
        <f ca="1">AT179*'Ejercicio 3 - TIR'!$D$5</f>
        <v>30147.7199724511</v>
      </c>
      <c r="AZ179" s="18">
        <f ca="1" t="shared" ref="AZ179:BD179" si="1327">AJ179-AU179-AE179</f>
        <v>27876.7959314749</v>
      </c>
      <c r="BA179" s="18">
        <f ca="1" t="shared" si="1327"/>
        <v>26002.371520913</v>
      </c>
      <c r="BB179" s="18">
        <f ca="1" t="shared" si="1327"/>
        <v>31290.6088382017</v>
      </c>
      <c r="BC179" s="18">
        <f ca="1" t="shared" si="1327"/>
        <v>37736.6557394226</v>
      </c>
      <c r="BD179" s="18">
        <f ca="1" t="shared" si="1327"/>
        <v>37279.4032395</v>
      </c>
      <c r="BE179" s="18">
        <f ca="1" t="shared" ref="BE179:BI179" si="1328">AZ179/Z179</f>
        <v>23994.2271035093</v>
      </c>
      <c r="BF179" s="18">
        <f ca="1" t="shared" si="1328"/>
        <v>19490.524862783</v>
      </c>
      <c r="BG179" s="18">
        <f ca="1" t="shared" si="1328"/>
        <v>19691.1566245839</v>
      </c>
      <c r="BH179" s="18">
        <f ca="1" t="shared" si="1328"/>
        <v>19656.2416413156</v>
      </c>
      <c r="BI179" s="18">
        <f ca="1" t="shared" si="1328"/>
        <v>15973.2903909243</v>
      </c>
      <c r="BJ179" s="18">
        <f ca="1" t="shared" si="978"/>
        <v>73600.6421196561</v>
      </c>
      <c r="BK179" s="18">
        <f ca="1" t="shared" si="979"/>
        <v>40568.2686317458</v>
      </c>
      <c r="BL179" s="18">
        <f ca="1" t="shared" si="980"/>
        <v>114168.910751402</v>
      </c>
      <c r="BM179" s="18">
        <f ca="1">BK179*'Ejercicio 3 - TIR'!$D$5</f>
        <v>20284.1343158729</v>
      </c>
      <c r="BN179" s="18">
        <f ca="1" t="shared" si="981"/>
        <v>93884.776435529</v>
      </c>
      <c r="BO179" s="18">
        <f ca="1" t="shared" si="982"/>
        <v>40227.2747677123</v>
      </c>
      <c r="BP179" s="18">
        <f ca="1" t="shared" si="983"/>
        <v>-118448.465463002</v>
      </c>
      <c r="BQ179" s="18">
        <f ca="1" t="shared" ref="BQ179:BT179" si="1329">BE179</f>
        <v>23994.2271035093</v>
      </c>
      <c r="BR179" s="18">
        <f ca="1" t="shared" si="1329"/>
        <v>19490.524862783</v>
      </c>
      <c r="BS179" s="18">
        <f ca="1" t="shared" si="1329"/>
        <v>19691.1566245839</v>
      </c>
      <c r="BT179" s="18">
        <f ca="1" t="shared" si="1329"/>
        <v>19656.2416413156</v>
      </c>
      <c r="BU179" s="18">
        <f ca="1" t="shared" si="985"/>
        <v>56200.5651586365</v>
      </c>
      <c r="BV179" s="20">
        <f ca="1" t="shared" si="986"/>
        <v>4.81366669271515</v>
      </c>
    </row>
    <row r="180" ht="15" customHeight="1" spans="1:74">
      <c r="A180" s="16">
        <v>179</v>
      </c>
      <c r="B180" s="17">
        <f ca="1" t="shared" ref="B180:F180" si="1330">RAND()</f>
        <v>0.71468095271745</v>
      </c>
      <c r="C180" s="18">
        <f ca="1">IF(B180&lt;=('Ejercicio 3 - TIR'!$D$13-'Ejercicio 3 - TIR'!$C$13)/('Ejercicio 3 - TIR'!$E$13-'Ejercicio 3 - TIR'!$C$13),'Ejercicio 3 - TIR'!$C$13+SQRT(('Ejercicio 3 - TIR'!$E$13-'Ejercicio 3 - TIR'!$C$13)*('Ejercicio 3 - TIR'!$D$13-'Ejercicio 3 - TIR'!$C$13)*B180),'Ejercicio 3 - TIR'!$E$13-SQRT(('Ejercicio 3 - TIR'!$E$13-'Ejercicio 3 - TIR'!$C$13)*('Ejercicio 3 - TIR'!$E$13-'Ejercicio 3 - TIR'!$D$13)*(1-B180)))</f>
        <v>81496.4096257224</v>
      </c>
      <c r="D180" s="17">
        <f ca="1" t="shared" si="1330"/>
        <v>0.0857837846690557</v>
      </c>
      <c r="E180" s="18">
        <f ca="1">IF(D180&lt;=('Ejercicio 3 - TIR'!$D$14-'Ejercicio 3 - TIR'!$C$14)/('Ejercicio 3 - TIR'!$E$14-'Ejercicio 3 - TIR'!$C$14),'Ejercicio 3 - TIR'!$C$14+SQRT(('Ejercicio 3 - TIR'!$E$14-'Ejercicio 3 - TIR'!$C$14)*('Ejercicio 3 - TIR'!$D$14-'Ejercicio 3 - TIR'!$C$14)*D180),'Ejercicio 3 - TIR'!$E$14-SQRT(('Ejercicio 3 - TIR'!$E$14-'Ejercicio 3 - TIR'!$C$14)*('Ejercicio 3 - TIR'!$E$14-'Ejercicio 3 - TIR'!$D$14)*(1-D180)))</f>
        <v>27536.4904593117</v>
      </c>
      <c r="F180" s="17">
        <f ca="1" t="shared" si="1330"/>
        <v>0.807968239976995</v>
      </c>
      <c r="G180" s="18">
        <f ca="1">IF(F180&lt;=('Ejercicio 3 - TIR'!$D$18-'Ejercicio 3 - TIR'!$C$18)/('Ejercicio 3 - TIR'!$E$18-'Ejercicio 3 - TIR'!$C$18),'Ejercicio 3 - TIR'!$C$18+SQRT(('Ejercicio 3 - TIR'!$E$18-'Ejercicio 3 - TIR'!$C$18)*('Ejercicio 3 - TIR'!$D$18-'Ejercicio 3 - TIR'!$C$18)*F180),'Ejercicio 3 - TIR'!$E$18-SQRT(('Ejercicio 3 - TIR'!$E$18-'Ejercicio 3 - TIR'!$C$18)*('Ejercicio 3 - TIR'!$E$18-'Ejercicio 3 - TIR'!$D$18)*(1-F180)))</f>
        <v>41204.952964491</v>
      </c>
      <c r="H180" s="17">
        <f ca="1" t="shared" ref="H180:L180" si="1331">RAND()</f>
        <v>0.410410339622728</v>
      </c>
      <c r="I180" s="18">
        <f ca="1">IF(H180&lt;=('Ejercicio 3 - TIR'!$D$18-'Ejercicio 3 - TIR'!$C$18)/('Ejercicio 3 - TIR'!$E$18-'Ejercicio 3 - TIR'!$C$18),'Ejercicio 3 - TIR'!$C$18+SQRT(('Ejercicio 3 - TIR'!$E$18-'Ejercicio 3 - TIR'!$C$18)*('Ejercicio 3 - TIR'!$D$18-'Ejercicio 3 - TIR'!$C$18)*H180),'Ejercicio 3 - TIR'!$E$18-SQRT(('Ejercicio 3 - TIR'!$E$18-'Ejercicio 3 - TIR'!$C$18)*('Ejercicio 3 - TIR'!$E$18-'Ejercicio 3 - TIR'!$D$18)*(1-H180)))</f>
        <v>37846.1169340897</v>
      </c>
      <c r="J180" s="17">
        <f ca="1" t="shared" si="1331"/>
        <v>0.15211153269579</v>
      </c>
      <c r="K180" s="18">
        <f ca="1">IF(J180&lt;=('Ejercicio 3 - TIR'!$D$18-'Ejercicio 3 - TIR'!$C$18)/('Ejercicio 3 - TIR'!$E$18-'Ejercicio 3 - TIR'!$C$18),'Ejercicio 3 - TIR'!$C$18+SQRT(('Ejercicio 3 - TIR'!$E$18-'Ejercicio 3 - TIR'!$C$18)*('Ejercicio 3 - TIR'!$D$18-'Ejercicio 3 - TIR'!$C$18)*J180),'Ejercicio 3 - TIR'!$E$18-SQRT(('Ejercicio 3 - TIR'!$E$18-'Ejercicio 3 - TIR'!$C$18)*('Ejercicio 3 - TIR'!$E$18-'Ejercicio 3 - TIR'!$D$18)*(1-J180)))</f>
        <v>34776.6860797386</v>
      </c>
      <c r="L180" s="17">
        <f ca="1" t="shared" si="1331"/>
        <v>0.404767721353841</v>
      </c>
      <c r="M180" s="18">
        <f ca="1">IF(L180&lt;=('Ejercicio 3 - TIR'!$D$18-'Ejercicio 3 - TIR'!$C$18)/('Ejercicio 3 - TIR'!$E$18-'Ejercicio 3 - TIR'!$C$18),'Ejercicio 3 - TIR'!$C$18+SQRT(('Ejercicio 3 - TIR'!$E$18-'Ejercicio 3 - TIR'!$C$18)*('Ejercicio 3 - TIR'!$D$18-'Ejercicio 3 - TIR'!$C$18)*L180),'Ejercicio 3 - TIR'!$E$18-SQRT(('Ejercicio 3 - TIR'!$E$18-'Ejercicio 3 - TIR'!$C$18)*('Ejercicio 3 - TIR'!$E$18-'Ejercicio 3 - TIR'!$D$18)*(1-L180)))</f>
        <v>37791.9932111801</v>
      </c>
      <c r="N180" s="17">
        <f ca="1" t="shared" ref="N180:R180" si="1332">RAND()</f>
        <v>0.747535476646439</v>
      </c>
      <c r="O180" s="18">
        <f ca="1">IF(N180&lt;=('Ejercicio 3 - TIR'!$D$18-'Ejercicio 3 - TIR'!$C$18)/('Ejercicio 3 - TIR'!$E$18-'Ejercicio 3 - TIR'!$C$18),'Ejercicio 3 - TIR'!$C$18+SQRT(('Ejercicio 3 - TIR'!$E$18-'Ejercicio 3 - TIR'!$C$18)*('Ejercicio 3 - TIR'!$D$18-'Ejercicio 3 - TIR'!$C$18)*N180),'Ejercicio 3 - TIR'!$E$18-SQRT(('Ejercicio 3 - TIR'!$E$18-'Ejercicio 3 - TIR'!$C$18)*('Ejercicio 3 - TIR'!$E$18-'Ejercicio 3 - TIR'!$D$18)*(1-N180)))</f>
        <v>40648.5819263696</v>
      </c>
      <c r="P180" s="17">
        <f ca="1" t="shared" si="1332"/>
        <v>0.709987187731546</v>
      </c>
      <c r="Q180" s="19">
        <f ca="1">IF(P180&lt;=('Ejercicio 3 - TIR'!$D$22-'Ejercicio 3 - TIR'!$C$22)/('Ejercicio 3 - TIR'!$E$22-'Ejercicio 3 - TIR'!$C$22),'Ejercicio 3 - TIR'!$C$22+SQRT(('Ejercicio 3 - TIR'!$E$22-'Ejercicio 3 - TIR'!$C$22)*('Ejercicio 3 - TIR'!$D$22-'Ejercicio 3 - TIR'!$C$22)*P180),'Ejercicio 3 - TIR'!$E$22-SQRT(('Ejercicio 3 - TIR'!$E$22-'Ejercicio 3 - TIR'!$C$22)*('Ejercicio 3 - TIR'!$E$22-'Ejercicio 3 - TIR'!$D$22)*(1-P180)))</f>
        <v>0.157152175988002</v>
      </c>
      <c r="R180" s="17">
        <f ca="1" t="shared" si="1332"/>
        <v>0.545456268865752</v>
      </c>
      <c r="S180" s="19">
        <f ca="1">IF(R180&lt;=('Ejercicio 3 - TIR'!$D$23-'Ejercicio 3 - TIR'!$C$23)/('Ejercicio 3 - TIR'!$E$23-'Ejercicio 3 - TIR'!$C$23),'Ejercicio 3 - TIR'!$C$23+SQRT(('Ejercicio 3 - TIR'!$E$23-'Ejercicio 3 - TIR'!$C$23)*('Ejercicio 3 - TIR'!$D$23-'Ejercicio 3 - TIR'!$C$23)*R180),'Ejercicio 3 - TIR'!$E$23-SQRT(('Ejercicio 3 - TIR'!$E$23-'Ejercicio 3 - TIR'!$C$23)*('Ejercicio 3 - TIR'!$E$23-'Ejercicio 3 - TIR'!$D$23)*(1-R180)))</f>
        <v>0.151396176548551</v>
      </c>
      <c r="T180" s="17">
        <f ca="1" t="shared" ref="T180:X180" si="1333">RAND()</f>
        <v>0.430078586034284</v>
      </c>
      <c r="U180" s="19">
        <f ca="1">IF(T180&lt;=('Ejercicio 3 - TIR'!$D$24-'Ejercicio 3 - TIR'!$C$24)/('Ejercicio 3 - TIR'!$E$24-'Ejercicio 3 - TIR'!$C$24),'Ejercicio 3 - TIR'!$C$24+SQRT(('Ejercicio 3 - TIR'!$E$24-'Ejercicio 3 - TIR'!$C$24)*('Ejercicio 3 - TIR'!$D$24-'Ejercicio 3 - TIR'!$C$24)*T180),'Ejercicio 3 - TIR'!$E$24-SQRT(('Ejercicio 3 - TIR'!$E$24-'Ejercicio 3 - TIR'!$C$24)*('Ejercicio 3 - TIR'!$E$24-'Ejercicio 3 - TIR'!$D$24)*(1-T180)))</f>
        <v>0.180052785339851</v>
      </c>
      <c r="V180" s="17">
        <f ca="1" t="shared" si="1333"/>
        <v>0.881011175653738</v>
      </c>
      <c r="W180" s="19">
        <f ca="1">IF(V180&lt;=('Ejercicio 3 - TIR'!$D$25-'Ejercicio 3 - TIR'!$C$25)/('Ejercicio 3 - TIR'!$E$25-'Ejercicio 3 - TIR'!$C$25),'Ejercicio 3 - TIR'!$C$25+SQRT(('Ejercicio 3 - TIR'!$E$25-'Ejercicio 3 - TIR'!$C$25)*('Ejercicio 3 - TIR'!$D$25-'Ejercicio 3 - TIR'!$C$25)*V180),'Ejercicio 3 - TIR'!$E$25-SQRT(('Ejercicio 3 - TIR'!$E$25-'Ejercicio 3 - TIR'!$C$25)*('Ejercicio 3 - TIR'!$E$25-'Ejercicio 3 - TIR'!$D$25)*(1-V180)))</f>
        <v>0.229592626694944</v>
      </c>
      <c r="X180" s="17">
        <f ca="1" t="shared" si="1333"/>
        <v>0.753189574907962</v>
      </c>
      <c r="Y180" s="19">
        <f ca="1">IF(X180&lt;=('Ejercicio 3 - TIR'!$D$26-'Ejercicio 3 - TIR'!$C$26)/('Ejercicio 3 - TIR'!$E$26-'Ejercicio 3 - TIR'!$C$26),'Ejercicio 3 - TIR'!$C$26+SQRT(('Ejercicio 3 - TIR'!$E$26-'Ejercicio 3 - TIR'!$C$26)*('Ejercicio 3 - TIR'!$D$26-'Ejercicio 3 - TIR'!$C$26)*X180),'Ejercicio 3 - TIR'!$E$26-SQRT(('Ejercicio 3 - TIR'!$E$26-'Ejercicio 3 - TIR'!$C$26)*('Ejercicio 3 - TIR'!$E$26-'Ejercicio 3 - TIR'!$D$26)*(1-X180)))</f>
        <v>0.243492791184521</v>
      </c>
      <c r="Z180" s="17">
        <f ca="1" t="shared" si="956"/>
        <v>1.157152175988</v>
      </c>
      <c r="AA180" s="17">
        <f ca="1" t="shared" si="957"/>
        <v>1.33234059111742</v>
      </c>
      <c r="AB180" s="17">
        <f ca="1" t="shared" si="958"/>
        <v>1.57223222556946</v>
      </c>
      <c r="AC180" s="17">
        <f ca="1" t="shared" si="959"/>
        <v>1.93320515201239</v>
      </c>
      <c r="AD180" s="17">
        <f ca="1" t="shared" si="960"/>
        <v>2.40392667040818</v>
      </c>
      <c r="AE180" s="16">
        <f ca="1" t="shared" si="961"/>
        <v>4327.4193947537</v>
      </c>
      <c r="AF180" s="16">
        <f ca="1" t="shared" si="962"/>
        <v>4982.57414544145</v>
      </c>
      <c r="AG180" s="16">
        <f ca="1" t="shared" si="963"/>
        <v>5879.70049849051</v>
      </c>
      <c r="AH180" s="16">
        <f ca="1" t="shared" si="964"/>
        <v>7229.63638011852</v>
      </c>
      <c r="AI180" s="16">
        <f ca="1" t="shared" si="965"/>
        <v>8990.00072156274</v>
      </c>
      <c r="AJ180" s="18">
        <f ca="1" t="shared" si="966"/>
        <v>47680.4009843441</v>
      </c>
      <c r="AK180" s="18">
        <f ca="1" t="shared" si="967"/>
        <v>50423.9178074642</v>
      </c>
      <c r="AL180" s="18">
        <f ca="1" t="shared" si="968"/>
        <v>54677.0265530778</v>
      </c>
      <c r="AM180" s="18">
        <f ca="1" t="shared" si="969"/>
        <v>73059.6759806705</v>
      </c>
      <c r="AN180" s="18">
        <f ca="1" t="shared" si="970"/>
        <v>97716.2102070718</v>
      </c>
      <c r="AO180" s="18">
        <f ca="1">C180/'Ejercicio 3 - TIR'!$D$7</f>
        <v>16299.2819251445</v>
      </c>
      <c r="AP180" s="18">
        <f ca="1" t="shared" si="971"/>
        <v>31381.1190591996</v>
      </c>
      <c r="AQ180" s="18">
        <f ca="1" t="shared" si="972"/>
        <v>34124.6358823197</v>
      </c>
      <c r="AR180" s="18">
        <f ca="1" t="shared" si="973"/>
        <v>38377.7446279333</v>
      </c>
      <c r="AS180" s="18">
        <f ca="1" t="shared" si="974"/>
        <v>56760.394055526</v>
      </c>
      <c r="AT180" s="18">
        <f ca="1" t="shared" si="975"/>
        <v>81416.9282819274</v>
      </c>
      <c r="AU180" s="18">
        <f ca="1">AP180*'Ejercicio 3 - TIR'!$D$5</f>
        <v>15690.5595295998</v>
      </c>
      <c r="AV180" s="18">
        <f ca="1">AQ180*'Ejercicio 3 - TIR'!$D$5</f>
        <v>17062.3179411598</v>
      </c>
      <c r="AW180" s="18">
        <f ca="1">AR180*'Ejercicio 3 - TIR'!$D$5</f>
        <v>19188.8723139667</v>
      </c>
      <c r="AX180" s="18">
        <f ca="1">AS180*'Ejercicio 3 - TIR'!$D$5</f>
        <v>28380.197027763</v>
      </c>
      <c r="AY180" s="18">
        <f ca="1">AT180*'Ejercicio 3 - TIR'!$D$5</f>
        <v>40708.4641409637</v>
      </c>
      <c r="AZ180" s="18">
        <f ca="1" t="shared" ref="AZ180:BD180" si="1334">AJ180-AU180-AE180</f>
        <v>27662.4220599906</v>
      </c>
      <c r="BA180" s="18">
        <f ca="1" t="shared" si="1334"/>
        <v>28379.0257208629</v>
      </c>
      <c r="BB180" s="18">
        <f ca="1" t="shared" si="1334"/>
        <v>29608.4537406206</v>
      </c>
      <c r="BC180" s="18">
        <f ca="1" t="shared" si="1334"/>
        <v>37449.8425727889</v>
      </c>
      <c r="BD180" s="18">
        <f ca="1" t="shared" si="1334"/>
        <v>48017.7453445454</v>
      </c>
      <c r="BE180" s="18">
        <f ca="1" t="shared" ref="BE180:BI180" si="1335">AZ180/Z180</f>
        <v>23905.6043224149</v>
      </c>
      <c r="BF180" s="18">
        <f ca="1" t="shared" si="1335"/>
        <v>21300.1284431796</v>
      </c>
      <c r="BG180" s="18">
        <f ca="1" t="shared" si="1335"/>
        <v>18832.1122408597</v>
      </c>
      <c r="BH180" s="18">
        <f ca="1" t="shared" si="1335"/>
        <v>19371.8925970196</v>
      </c>
      <c r="BI180" s="18">
        <f ca="1" t="shared" si="1335"/>
        <v>19974.7130125197</v>
      </c>
      <c r="BJ180" s="18">
        <f ca="1" t="shared" si="978"/>
        <v>66195.7038245797</v>
      </c>
      <c r="BK180" s="18">
        <f ca="1" t="shared" si="979"/>
        <v>39182.2785283568</v>
      </c>
      <c r="BL180" s="18">
        <f ca="1" t="shared" si="980"/>
        <v>105377.982352936</v>
      </c>
      <c r="BM180" s="18">
        <f ca="1">BK180*'Ejercicio 3 - TIR'!$D$5</f>
        <v>19591.1392641784</v>
      </c>
      <c r="BN180" s="18">
        <f ca="1" t="shared" si="981"/>
        <v>85786.8430887581</v>
      </c>
      <c r="BO180" s="18">
        <f ca="1" t="shared" si="982"/>
        <v>35686.1314218839</v>
      </c>
      <c r="BP180" s="18">
        <f ca="1" t="shared" si="983"/>
        <v>-109032.900085034</v>
      </c>
      <c r="BQ180" s="18">
        <f ca="1" t="shared" ref="BQ180:BT180" si="1336">BE180</f>
        <v>23905.6043224149</v>
      </c>
      <c r="BR180" s="18">
        <f ca="1" t="shared" si="1336"/>
        <v>21300.1284431796</v>
      </c>
      <c r="BS180" s="18">
        <f ca="1" t="shared" si="1336"/>
        <v>18832.1122408597</v>
      </c>
      <c r="BT180" s="18">
        <f ca="1" t="shared" si="1336"/>
        <v>19371.8925970196</v>
      </c>
      <c r="BU180" s="18">
        <f ca="1" t="shared" si="985"/>
        <v>55660.8444344036</v>
      </c>
      <c r="BV180" s="20">
        <f ca="1" t="shared" si="986"/>
        <v>7.52184553050954</v>
      </c>
    </row>
    <row r="181" ht="15" customHeight="1" spans="1:74">
      <c r="A181" s="16">
        <v>180</v>
      </c>
      <c r="B181" s="17">
        <f ca="1" t="shared" ref="B181:F181" si="1337">RAND()</f>
        <v>0.840743620803683</v>
      </c>
      <c r="C181" s="18">
        <f ca="1">IF(B181&lt;=('Ejercicio 3 - TIR'!$D$13-'Ejercicio 3 - TIR'!$C$13)/('Ejercicio 3 - TIR'!$E$13-'Ejercicio 3 - TIR'!$C$13),'Ejercicio 3 - TIR'!$C$13+SQRT(('Ejercicio 3 - TIR'!$E$13-'Ejercicio 3 - TIR'!$C$13)*('Ejercicio 3 - TIR'!$D$13-'Ejercicio 3 - TIR'!$C$13)*B181),'Ejercicio 3 - TIR'!$E$13-SQRT(('Ejercicio 3 - TIR'!$E$13-'Ejercicio 3 - TIR'!$C$13)*('Ejercicio 3 - TIR'!$E$13-'Ejercicio 3 - TIR'!$D$13)*(1-B181)))</f>
        <v>86175.8307650847</v>
      </c>
      <c r="D181" s="17">
        <f ca="1" t="shared" si="1337"/>
        <v>0.617889316486415</v>
      </c>
      <c r="E181" s="18">
        <f ca="1">IF(D181&lt;=('Ejercicio 3 - TIR'!$D$14-'Ejercicio 3 - TIR'!$C$14)/('Ejercicio 3 - TIR'!$E$14-'Ejercicio 3 - TIR'!$C$14),'Ejercicio 3 - TIR'!$C$14+SQRT(('Ejercicio 3 - TIR'!$E$14-'Ejercicio 3 - TIR'!$C$14)*('Ejercicio 3 - TIR'!$D$14-'Ejercicio 3 - TIR'!$C$14)*D181),'Ejercicio 3 - TIR'!$E$14-SQRT(('Ejercicio 3 - TIR'!$E$14-'Ejercicio 3 - TIR'!$C$14)*('Ejercicio 3 - TIR'!$E$14-'Ejercicio 3 - TIR'!$D$14)*(1-D181)))</f>
        <v>32429.2270852285</v>
      </c>
      <c r="F181" s="17">
        <f ca="1" t="shared" si="1337"/>
        <v>0.475655676231644</v>
      </c>
      <c r="G181" s="18">
        <f ca="1">IF(F181&lt;=('Ejercicio 3 - TIR'!$D$18-'Ejercicio 3 - TIR'!$C$18)/('Ejercicio 3 - TIR'!$E$18-'Ejercicio 3 - TIR'!$C$18),'Ejercicio 3 - TIR'!$C$18+SQRT(('Ejercicio 3 - TIR'!$E$18-'Ejercicio 3 - TIR'!$C$18)*('Ejercicio 3 - TIR'!$D$18-'Ejercicio 3 - TIR'!$C$18)*F181),'Ejercicio 3 - TIR'!$E$18-SQRT(('Ejercicio 3 - TIR'!$E$18-'Ejercicio 3 - TIR'!$C$18)*('Ejercicio 3 - TIR'!$E$18-'Ejercicio 3 - TIR'!$D$18)*(1-F181)))</f>
        <v>38446.7953351994</v>
      </c>
      <c r="H181" s="17">
        <f ca="1" t="shared" ref="H181:L181" si="1338">RAND()</f>
        <v>0.622380127049229</v>
      </c>
      <c r="I181" s="18">
        <f ca="1">IF(H181&lt;=('Ejercicio 3 - TIR'!$D$18-'Ejercicio 3 - TIR'!$C$18)/('Ejercicio 3 - TIR'!$E$18-'Ejercicio 3 - TIR'!$C$18),'Ejercicio 3 - TIR'!$C$18+SQRT(('Ejercicio 3 - TIR'!$E$18-'Ejercicio 3 - TIR'!$C$18)*('Ejercicio 3 - TIR'!$D$18-'Ejercicio 3 - TIR'!$C$18)*H181),'Ejercicio 3 - TIR'!$E$18-SQRT(('Ejercicio 3 - TIR'!$E$18-'Ejercicio 3 - TIR'!$C$18)*('Ejercicio 3 - TIR'!$E$18-'Ejercicio 3 - TIR'!$D$18)*(1-H181)))</f>
        <v>39662.1436057111</v>
      </c>
      <c r="J181" s="17">
        <f ca="1" t="shared" si="1338"/>
        <v>0.114571847993545</v>
      </c>
      <c r="K181" s="18">
        <f ca="1">IF(J181&lt;=('Ejercicio 3 - TIR'!$D$18-'Ejercicio 3 - TIR'!$C$18)/('Ejercicio 3 - TIR'!$E$18-'Ejercicio 3 - TIR'!$C$18),'Ejercicio 3 - TIR'!$C$18+SQRT(('Ejercicio 3 - TIR'!$E$18-'Ejercicio 3 - TIR'!$C$18)*('Ejercicio 3 - TIR'!$D$18-'Ejercicio 3 - TIR'!$C$18)*J181),'Ejercicio 3 - TIR'!$E$18-SQRT(('Ejercicio 3 - TIR'!$E$18-'Ejercicio 3 - TIR'!$C$18)*('Ejercicio 3 - TIR'!$E$18-'Ejercicio 3 - TIR'!$D$18)*(1-J181)))</f>
        <v>34145.5732051228</v>
      </c>
      <c r="L181" s="17">
        <f ca="1" t="shared" si="1338"/>
        <v>0.500519035819961</v>
      </c>
      <c r="M181" s="18">
        <f ca="1">IF(L181&lt;=('Ejercicio 3 - TIR'!$D$18-'Ejercicio 3 - TIR'!$C$18)/('Ejercicio 3 - TIR'!$E$18-'Ejercicio 3 - TIR'!$C$18),'Ejercicio 3 - TIR'!$C$18+SQRT(('Ejercicio 3 - TIR'!$E$18-'Ejercicio 3 - TIR'!$C$18)*('Ejercicio 3 - TIR'!$D$18-'Ejercicio 3 - TIR'!$C$18)*L181),'Ejercicio 3 - TIR'!$E$18-SQRT(('Ejercicio 3 - TIR'!$E$18-'Ejercicio 3 - TIR'!$C$18)*('Ejercicio 3 - TIR'!$E$18-'Ejercicio 3 - TIR'!$D$18)*(1-L181)))</f>
        <v>38664.7478539767</v>
      </c>
      <c r="N181" s="17">
        <f ca="1" t="shared" ref="N181:R181" si="1339">RAND()</f>
        <v>0.0842897574245867</v>
      </c>
      <c r="O181" s="18">
        <f ca="1">IF(N181&lt;=('Ejercicio 3 - TIR'!$D$18-'Ejercicio 3 - TIR'!$C$18)/('Ejercicio 3 - TIR'!$E$18-'Ejercicio 3 - TIR'!$C$18),'Ejercicio 3 - TIR'!$C$18+SQRT(('Ejercicio 3 - TIR'!$E$18-'Ejercicio 3 - TIR'!$C$18)*('Ejercicio 3 - TIR'!$D$18-'Ejercicio 3 - TIR'!$C$18)*N181),'Ejercicio 3 - TIR'!$E$18-SQRT(('Ejercicio 3 - TIR'!$E$18-'Ejercicio 3 - TIR'!$C$18)*('Ejercicio 3 - TIR'!$E$18-'Ejercicio 3 - TIR'!$D$18)*(1-N181)))</f>
        <v>33555.7648422931</v>
      </c>
      <c r="P181" s="17">
        <f ca="1" t="shared" si="1339"/>
        <v>0.273197301602434</v>
      </c>
      <c r="Q181" s="19">
        <f ca="1">IF(P181&lt;=('Ejercicio 3 - TIR'!$D$22-'Ejercicio 3 - TIR'!$C$22)/('Ejercicio 3 - TIR'!$E$22-'Ejercicio 3 - TIR'!$C$22),'Ejercicio 3 - TIR'!$C$22+SQRT(('Ejercicio 3 - TIR'!$E$22-'Ejercicio 3 - TIR'!$C$22)*('Ejercicio 3 - TIR'!$D$22-'Ejercicio 3 - TIR'!$C$22)*P181),'Ejercicio 3 - TIR'!$E$22-SQRT(('Ejercicio 3 - TIR'!$E$22-'Ejercicio 3 - TIR'!$C$22)*('Ejercicio 3 - TIR'!$E$22-'Ejercicio 3 - TIR'!$D$22)*(1-P181)))</f>
        <v>0.142175552820265</v>
      </c>
      <c r="R181" s="17">
        <f ca="1" t="shared" si="1339"/>
        <v>0.807822699962988</v>
      </c>
      <c r="S181" s="19">
        <f ca="1">IF(R181&lt;=('Ejercicio 3 - TIR'!$D$23-'Ejercicio 3 - TIR'!$C$23)/('Ejercicio 3 - TIR'!$E$23-'Ejercicio 3 - TIR'!$C$23),'Ejercicio 3 - TIR'!$C$23+SQRT(('Ejercicio 3 - TIR'!$E$23-'Ejercicio 3 - TIR'!$C$23)*('Ejercicio 3 - TIR'!$D$23-'Ejercicio 3 - TIR'!$C$23)*R181),'Ejercicio 3 - TIR'!$E$23-SQRT(('Ejercicio 3 - TIR'!$E$23-'Ejercicio 3 - TIR'!$C$23)*('Ejercicio 3 - TIR'!$E$23-'Ejercicio 3 - TIR'!$D$23)*(1-R181)))</f>
        <v>0.161401098417739</v>
      </c>
      <c r="T181" s="17">
        <f ca="1" t="shared" ref="T181:X181" si="1340">RAND()</f>
        <v>0.745306908037981</v>
      </c>
      <c r="U181" s="19">
        <f ca="1">IF(T181&lt;=('Ejercicio 3 - TIR'!$D$24-'Ejercicio 3 - TIR'!$C$24)/('Ejercicio 3 - TIR'!$E$24-'Ejercicio 3 - TIR'!$C$24),'Ejercicio 3 - TIR'!$C$24+SQRT(('Ejercicio 3 - TIR'!$E$24-'Ejercicio 3 - TIR'!$C$24)*('Ejercicio 3 - TIR'!$D$24-'Ejercicio 3 - TIR'!$C$24)*T181),'Ejercicio 3 - TIR'!$E$24-SQRT(('Ejercicio 3 - TIR'!$E$24-'Ejercicio 3 - TIR'!$C$24)*('Ejercicio 3 - TIR'!$E$24-'Ejercicio 3 - TIR'!$D$24)*(1-T181)))</f>
        <v>0.19329530645198</v>
      </c>
      <c r="V181" s="17">
        <f ca="1" t="shared" si="1340"/>
        <v>0.778852752974344</v>
      </c>
      <c r="W181" s="19">
        <f ca="1">IF(V181&lt;=('Ejercicio 3 - TIR'!$D$25-'Ejercicio 3 - TIR'!$C$25)/('Ejercicio 3 - TIR'!$E$25-'Ejercicio 3 - TIR'!$C$25),'Ejercicio 3 - TIR'!$C$25+SQRT(('Ejercicio 3 - TIR'!$E$25-'Ejercicio 3 - TIR'!$C$25)*('Ejercicio 3 - TIR'!$D$25-'Ejercicio 3 - TIR'!$C$25)*V181),'Ejercicio 3 - TIR'!$E$25-SQRT(('Ejercicio 3 - TIR'!$E$25-'Ejercicio 3 - TIR'!$C$25)*('Ejercicio 3 - TIR'!$E$25-'Ejercicio 3 - TIR'!$D$25)*(1-V181)))</f>
        <v>0.222178868380495</v>
      </c>
      <c r="X181" s="17">
        <f ca="1" t="shared" si="1340"/>
        <v>0.656709849601792</v>
      </c>
      <c r="Y181" s="19">
        <f ca="1">IF(X181&lt;=('Ejercicio 3 - TIR'!$D$26-'Ejercicio 3 - TIR'!$C$26)/('Ejercicio 3 - TIR'!$E$26-'Ejercicio 3 - TIR'!$C$26),'Ejercicio 3 - TIR'!$C$26+SQRT(('Ejercicio 3 - TIR'!$E$26-'Ejercicio 3 - TIR'!$C$26)*('Ejercicio 3 - TIR'!$D$26-'Ejercicio 3 - TIR'!$C$26)*X181),'Ejercicio 3 - TIR'!$E$26-SQRT(('Ejercicio 3 - TIR'!$E$26-'Ejercicio 3 - TIR'!$C$26)*('Ejercicio 3 - TIR'!$E$26-'Ejercicio 3 - TIR'!$D$26)*(1-X181)))</f>
        <v>0.236944607629818</v>
      </c>
      <c r="Z181" s="17">
        <f ca="1" t="shared" si="956"/>
        <v>1.14217555282027</v>
      </c>
      <c r="AA181" s="17">
        <f ca="1" t="shared" si="957"/>
        <v>1.32652394163134</v>
      </c>
      <c r="AB181" s="17">
        <f ca="1" t="shared" si="958"/>
        <v>1.58293479344486</v>
      </c>
      <c r="AC181" s="17">
        <f ca="1" t="shared" si="959"/>
        <v>1.93462945457256</v>
      </c>
      <c r="AD181" s="17">
        <f ca="1" t="shared" si="960"/>
        <v>2.39302947159534</v>
      </c>
      <c r="AE181" s="16">
        <f ca="1" t="shared" si="961"/>
        <v>4610.64328837629</v>
      </c>
      <c r="AF181" s="16">
        <f ca="1" t="shared" si="962"/>
        <v>5354.8061795326</v>
      </c>
      <c r="AG181" s="16">
        <f ca="1" t="shared" si="963"/>
        <v>6389.86508099631</v>
      </c>
      <c r="AH181" s="16">
        <f ca="1" t="shared" si="964"/>
        <v>7809.55807379611</v>
      </c>
      <c r="AI181" s="16">
        <f ca="1" t="shared" si="965"/>
        <v>9659.99074735401</v>
      </c>
      <c r="AJ181" s="18">
        <f ca="1" t="shared" si="966"/>
        <v>43912.989716149</v>
      </c>
      <c r="AK181" s="18">
        <f ca="1" t="shared" si="967"/>
        <v>52612.7830693964</v>
      </c>
      <c r="AL181" s="18">
        <f ca="1" t="shared" si="968"/>
        <v>54050.2158685075</v>
      </c>
      <c r="AM181" s="18">
        <f ca="1" t="shared" si="969"/>
        <v>74801.9600519245</v>
      </c>
      <c r="AN181" s="18">
        <f ca="1" t="shared" si="970"/>
        <v>80299.9342095303</v>
      </c>
      <c r="AO181" s="18">
        <f ca="1">C181/'Ejercicio 3 - TIR'!$D$7</f>
        <v>17235.1661530169</v>
      </c>
      <c r="AP181" s="18">
        <f ca="1" t="shared" si="971"/>
        <v>26677.8235631321</v>
      </c>
      <c r="AQ181" s="18">
        <f ca="1" t="shared" si="972"/>
        <v>35377.6169163794</v>
      </c>
      <c r="AR181" s="18">
        <f ca="1" t="shared" si="973"/>
        <v>36815.0497154905</v>
      </c>
      <c r="AS181" s="18">
        <f ca="1" t="shared" si="974"/>
        <v>57566.7938989075</v>
      </c>
      <c r="AT181" s="18">
        <f ca="1" t="shared" si="975"/>
        <v>63064.7680565134</v>
      </c>
      <c r="AU181" s="18">
        <f ca="1">AP181*'Ejercicio 3 - TIR'!$D$5</f>
        <v>13338.911781566</v>
      </c>
      <c r="AV181" s="18">
        <f ca="1">AQ181*'Ejercicio 3 - TIR'!$D$5</f>
        <v>17688.8084581897</v>
      </c>
      <c r="AW181" s="18">
        <f ca="1">AR181*'Ejercicio 3 - TIR'!$D$5</f>
        <v>18407.5248577453</v>
      </c>
      <c r="AX181" s="18">
        <f ca="1">AS181*'Ejercicio 3 - TIR'!$D$5</f>
        <v>28783.3969494538</v>
      </c>
      <c r="AY181" s="18">
        <f ca="1">AT181*'Ejercicio 3 - TIR'!$D$5</f>
        <v>31532.3840282567</v>
      </c>
      <c r="AZ181" s="18">
        <f ca="1" t="shared" ref="AZ181:BD181" si="1341">AJ181-AU181-AE181</f>
        <v>25963.4346462067</v>
      </c>
      <c r="BA181" s="18">
        <f ca="1" t="shared" si="1341"/>
        <v>29569.1684316741</v>
      </c>
      <c r="BB181" s="18">
        <f ca="1" t="shared" si="1341"/>
        <v>29252.8259297659</v>
      </c>
      <c r="BC181" s="18">
        <f ca="1" t="shared" si="1341"/>
        <v>38209.0050286746</v>
      </c>
      <c r="BD181" s="18">
        <f ca="1" t="shared" si="1341"/>
        <v>39107.5594339196</v>
      </c>
      <c r="BE181" s="18">
        <f ca="1" t="shared" ref="BE181:BI181" si="1342">AZ181/Z181</f>
        <v>22731.5622209718</v>
      </c>
      <c r="BF181" s="18">
        <f ca="1" t="shared" si="1342"/>
        <v>22290.7159861059</v>
      </c>
      <c r="BG181" s="18">
        <f ca="1" t="shared" si="1342"/>
        <v>18480.1206284084</v>
      </c>
      <c r="BH181" s="18">
        <f ca="1" t="shared" si="1342"/>
        <v>19750.0378888404</v>
      </c>
      <c r="BI181" s="18">
        <f ca="1" t="shared" si="1342"/>
        <v>16342.2807358273</v>
      </c>
      <c r="BJ181" s="18">
        <f ca="1" t="shared" si="978"/>
        <v>77604.0961560097</v>
      </c>
      <c r="BK181" s="18">
        <f ca="1" t="shared" si="979"/>
        <v>41244.260552012</v>
      </c>
      <c r="BL181" s="18">
        <f ca="1" t="shared" si="980"/>
        <v>118848.356708022</v>
      </c>
      <c r="BM181" s="18">
        <f ca="1">BK181*'Ejercicio 3 - TIR'!$D$5</f>
        <v>20622.130276006</v>
      </c>
      <c r="BN181" s="18">
        <f ca="1" t="shared" si="981"/>
        <v>98226.2264320157</v>
      </c>
      <c r="BO181" s="18">
        <f ca="1" t="shared" si="982"/>
        <v>41046.810161737</v>
      </c>
      <c r="BP181" s="18">
        <f ca="1" t="shared" si="983"/>
        <v>-118605.057850313</v>
      </c>
      <c r="BQ181" s="18">
        <f ca="1" t="shared" ref="BQ181:BT181" si="1343">BE181</f>
        <v>22731.5622209718</v>
      </c>
      <c r="BR181" s="18">
        <f ca="1" t="shared" si="1343"/>
        <v>22290.7159861059</v>
      </c>
      <c r="BS181" s="18">
        <f ca="1" t="shared" si="1343"/>
        <v>18480.1206284084</v>
      </c>
      <c r="BT181" s="18">
        <f ca="1" t="shared" si="1343"/>
        <v>19750.0378888404</v>
      </c>
      <c r="BU181" s="18">
        <f ca="1" t="shared" si="985"/>
        <v>57389.0908975643</v>
      </c>
      <c r="BV181" s="20">
        <f ca="1" t="shared" si="986"/>
        <v>5.11600527899518</v>
      </c>
    </row>
    <row r="182" ht="15" customHeight="1" spans="1:74">
      <c r="A182" s="16">
        <v>181</v>
      </c>
      <c r="B182" s="17">
        <f ca="1" t="shared" ref="B182:F182" si="1344">RAND()</f>
        <v>0.381501635358494</v>
      </c>
      <c r="C182" s="18">
        <f ca="1">IF(B182&lt;=('Ejercicio 3 - TIR'!$D$13-'Ejercicio 3 - TIR'!$C$13)/('Ejercicio 3 - TIR'!$E$13-'Ejercicio 3 - TIR'!$C$13),'Ejercicio 3 - TIR'!$C$13+SQRT(('Ejercicio 3 - TIR'!$E$13-'Ejercicio 3 - TIR'!$C$13)*('Ejercicio 3 - TIR'!$D$13-'Ejercicio 3 - TIR'!$C$13)*B182),'Ejercicio 3 - TIR'!$E$13-SQRT(('Ejercicio 3 - TIR'!$E$13-'Ejercicio 3 - TIR'!$C$13)*('Ejercicio 3 - TIR'!$E$13-'Ejercicio 3 - TIR'!$D$13)*(1-B182)))</f>
        <v>72756.6882048124</v>
      </c>
      <c r="D182" s="17">
        <f ca="1" t="shared" si="1344"/>
        <v>0.740837896761373</v>
      </c>
      <c r="E182" s="18">
        <f ca="1">IF(D182&lt;=('Ejercicio 3 - TIR'!$D$14-'Ejercicio 3 - TIR'!$C$14)/('Ejercicio 3 - TIR'!$E$14-'Ejercicio 3 - TIR'!$C$14),'Ejercicio 3 - TIR'!$C$14+SQRT(('Ejercicio 3 - TIR'!$E$14-'Ejercicio 3 - TIR'!$C$14)*('Ejercicio 3 - TIR'!$D$14-'Ejercicio 3 - TIR'!$C$14)*D182),'Ejercicio 3 - TIR'!$E$14-SQRT(('Ejercicio 3 - TIR'!$E$14-'Ejercicio 3 - TIR'!$C$14)*('Ejercicio 3 - TIR'!$E$14-'Ejercicio 3 - TIR'!$D$14)*(1-D182)))</f>
        <v>33765.0729366099</v>
      </c>
      <c r="F182" s="17">
        <f ca="1" t="shared" si="1344"/>
        <v>0.245173487372006</v>
      </c>
      <c r="G182" s="18">
        <f ca="1">IF(F182&lt;=('Ejercicio 3 - TIR'!$D$18-'Ejercicio 3 - TIR'!$C$18)/('Ejercicio 3 - TIR'!$E$18-'Ejercicio 3 - TIR'!$C$18),'Ejercicio 3 - TIR'!$C$18+SQRT(('Ejercicio 3 - TIR'!$E$18-'Ejercicio 3 - TIR'!$C$18)*('Ejercicio 3 - TIR'!$D$18-'Ejercicio 3 - TIR'!$C$18)*F182),'Ejercicio 3 - TIR'!$E$18-SQRT(('Ejercicio 3 - TIR'!$E$18-'Ejercicio 3 - TIR'!$C$18)*('Ejercicio 3 - TIR'!$E$18-'Ejercicio 3 - TIR'!$D$18)*(1-F182)))</f>
        <v>36064.323796253</v>
      </c>
      <c r="H182" s="17">
        <f ca="1" t="shared" ref="H182:L182" si="1345">RAND()</f>
        <v>0.127135551974877</v>
      </c>
      <c r="I182" s="18">
        <f ca="1">IF(H182&lt;=('Ejercicio 3 - TIR'!$D$18-'Ejercicio 3 - TIR'!$C$18)/('Ejercicio 3 - TIR'!$E$18-'Ejercicio 3 - TIR'!$C$18),'Ejercicio 3 - TIR'!$C$18+SQRT(('Ejercicio 3 - TIR'!$E$18-'Ejercicio 3 - TIR'!$C$18)*('Ejercicio 3 - TIR'!$D$18-'Ejercicio 3 - TIR'!$C$18)*H182),'Ejercicio 3 - TIR'!$E$18-SQRT(('Ejercicio 3 - TIR'!$E$18-'Ejercicio 3 - TIR'!$C$18)*('Ejercicio 3 - TIR'!$E$18-'Ejercicio 3 - TIR'!$D$18)*(1-H182)))</f>
        <v>34366.9592162318</v>
      </c>
      <c r="J182" s="17">
        <f ca="1" t="shared" si="1345"/>
        <v>0.727972406631947</v>
      </c>
      <c r="K182" s="18">
        <f ca="1">IF(J182&lt;=('Ejercicio 3 - TIR'!$D$18-'Ejercicio 3 - TIR'!$C$18)/('Ejercicio 3 - TIR'!$E$18-'Ejercicio 3 - TIR'!$C$18),'Ejercicio 3 - TIR'!$C$18+SQRT(('Ejercicio 3 - TIR'!$E$18-'Ejercicio 3 - TIR'!$C$18)*('Ejercicio 3 - TIR'!$D$18-'Ejercicio 3 - TIR'!$C$18)*J182),'Ejercicio 3 - TIR'!$E$18-SQRT(('Ejercicio 3 - TIR'!$E$18-'Ejercicio 3 - TIR'!$C$18)*('Ejercicio 3 - TIR'!$E$18-'Ejercicio 3 - TIR'!$D$18)*(1-J182)))</f>
        <v>40483.1349917665</v>
      </c>
      <c r="L182" s="17">
        <f ca="1" t="shared" si="1345"/>
        <v>0.846722911897522</v>
      </c>
      <c r="M182" s="18">
        <f ca="1">IF(L182&lt;=('Ejercicio 3 - TIR'!$D$18-'Ejercicio 3 - TIR'!$C$18)/('Ejercicio 3 - TIR'!$E$18-'Ejercicio 3 - TIR'!$C$18),'Ejercicio 3 - TIR'!$C$18+SQRT(('Ejercicio 3 - TIR'!$E$18-'Ejercicio 3 - TIR'!$C$18)*('Ejercicio 3 - TIR'!$D$18-'Ejercicio 3 - TIR'!$C$18)*L182),'Ejercicio 3 - TIR'!$E$18-SQRT(('Ejercicio 3 - TIR'!$E$18-'Ejercicio 3 - TIR'!$C$18)*('Ejercicio 3 - TIR'!$E$18-'Ejercicio 3 - TIR'!$D$18)*(1-L182)))</f>
        <v>41609.4570334995</v>
      </c>
      <c r="N182" s="17">
        <f ca="1" t="shared" ref="N182:R182" si="1346">RAND()</f>
        <v>0.473526946596931</v>
      </c>
      <c r="O182" s="18">
        <f ca="1">IF(N182&lt;=('Ejercicio 3 - TIR'!$D$18-'Ejercicio 3 - TIR'!$C$18)/('Ejercicio 3 - TIR'!$E$18-'Ejercicio 3 - TIR'!$C$18),'Ejercicio 3 - TIR'!$C$18+SQRT(('Ejercicio 3 - TIR'!$E$18-'Ejercicio 3 - TIR'!$C$18)*('Ejercicio 3 - TIR'!$D$18-'Ejercicio 3 - TIR'!$C$18)*N182),'Ejercicio 3 - TIR'!$E$18-SQRT(('Ejercicio 3 - TIR'!$E$18-'Ejercicio 3 - TIR'!$C$18)*('Ejercicio 3 - TIR'!$E$18-'Ejercicio 3 - TIR'!$D$18)*(1-N182)))</f>
        <v>38427.8729220094</v>
      </c>
      <c r="P182" s="17">
        <f ca="1" t="shared" si="1346"/>
        <v>0.657116359161596</v>
      </c>
      <c r="Q182" s="19">
        <f ca="1">IF(P182&lt;=('Ejercicio 3 - TIR'!$D$22-'Ejercicio 3 - TIR'!$C$22)/('Ejercicio 3 - TIR'!$E$22-'Ejercicio 3 - TIR'!$C$22),'Ejercicio 3 - TIR'!$C$22+SQRT(('Ejercicio 3 - TIR'!$E$22-'Ejercicio 3 - TIR'!$C$22)*('Ejercicio 3 - TIR'!$D$22-'Ejercicio 3 - TIR'!$C$22)*P182),'Ejercicio 3 - TIR'!$E$22-SQRT(('Ejercicio 3 - TIR'!$E$22-'Ejercicio 3 - TIR'!$C$22)*('Ejercicio 3 - TIR'!$E$22-'Ejercicio 3 - TIR'!$D$22)*(1-P182)))</f>
        <v>0.155156679901649</v>
      </c>
      <c r="R182" s="17">
        <f ca="1" t="shared" si="1346"/>
        <v>0.745301516124914</v>
      </c>
      <c r="S182" s="19">
        <f ca="1">IF(R182&lt;=('Ejercicio 3 - TIR'!$D$23-'Ejercicio 3 - TIR'!$C$23)/('Ejercicio 3 - TIR'!$E$23-'Ejercicio 3 - TIR'!$C$23),'Ejercicio 3 - TIR'!$C$23+SQRT(('Ejercicio 3 - TIR'!$E$23-'Ejercicio 3 - TIR'!$C$23)*('Ejercicio 3 - TIR'!$D$23-'Ejercicio 3 - TIR'!$C$23)*R182),'Ejercicio 3 - TIR'!$E$23-SQRT(('Ejercicio 3 - TIR'!$E$23-'Ejercicio 3 - TIR'!$C$23)*('Ejercicio 3 - TIR'!$E$23-'Ejercicio 3 - TIR'!$D$23)*(1-R182)))</f>
        <v>0.158588384671512</v>
      </c>
      <c r="T182" s="17">
        <f ca="1" t="shared" ref="T182:X182" si="1347">RAND()</f>
        <v>0.432565840403616</v>
      </c>
      <c r="U182" s="19">
        <f ca="1">IF(T182&lt;=('Ejercicio 3 - TIR'!$D$24-'Ejercicio 3 - TIR'!$C$24)/('Ejercicio 3 - TIR'!$E$24-'Ejercicio 3 - TIR'!$C$24),'Ejercicio 3 - TIR'!$C$24+SQRT(('Ejercicio 3 - TIR'!$E$24-'Ejercicio 3 - TIR'!$C$24)*('Ejercicio 3 - TIR'!$D$24-'Ejercicio 3 - TIR'!$C$24)*T182),'Ejercicio 3 - TIR'!$E$24-SQRT(('Ejercicio 3 - TIR'!$E$24-'Ejercicio 3 - TIR'!$C$24)*('Ejercicio 3 - TIR'!$E$24-'Ejercicio 3 - TIR'!$D$24)*(1-T182)))</f>
        <v>0.180140049587714</v>
      </c>
      <c r="V182" s="17">
        <f ca="1" t="shared" si="1347"/>
        <v>0.260927675846669</v>
      </c>
      <c r="W182" s="19">
        <f ca="1">IF(V182&lt;=('Ejercicio 3 - TIR'!$D$25-'Ejercicio 3 - TIR'!$C$25)/('Ejercicio 3 - TIR'!$E$25-'Ejercicio 3 - TIR'!$C$25),'Ejercicio 3 - TIR'!$C$25+SQRT(('Ejercicio 3 - TIR'!$E$25-'Ejercicio 3 - TIR'!$C$25)*('Ejercicio 3 - TIR'!$D$25-'Ejercicio 3 - TIR'!$C$25)*V182),'Ejercicio 3 - TIR'!$E$25-SQRT(('Ejercicio 3 - TIR'!$E$25-'Ejercicio 3 - TIR'!$C$25)*('Ejercicio 3 - TIR'!$E$25-'Ejercicio 3 - TIR'!$D$25)*(1-V182)))</f>
        <v>0.199112790120371</v>
      </c>
      <c r="X182" s="17">
        <f ca="1" t="shared" si="1347"/>
        <v>0.935219137526507</v>
      </c>
      <c r="Y182" s="19">
        <f ca="1">IF(X182&lt;=('Ejercicio 3 - TIR'!$D$26-'Ejercicio 3 - TIR'!$C$26)/('Ejercicio 3 - TIR'!$E$26-'Ejercicio 3 - TIR'!$C$26),'Ejercicio 3 - TIR'!$C$26+SQRT(('Ejercicio 3 - TIR'!$E$26-'Ejercicio 3 - TIR'!$C$26)*('Ejercicio 3 - TIR'!$D$26-'Ejercicio 3 - TIR'!$C$26)*X182),'Ejercicio 3 - TIR'!$E$26-SQRT(('Ejercicio 3 - TIR'!$E$26-'Ejercicio 3 - TIR'!$C$26)*('Ejercicio 3 - TIR'!$E$26-'Ejercicio 3 - TIR'!$D$26)*(1-X182)))</f>
        <v>0.261296613746253</v>
      </c>
      <c r="Z182" s="17">
        <f ca="1" t="shared" si="956"/>
        <v>1.15515667990165</v>
      </c>
      <c r="AA182" s="17">
        <f ca="1" t="shared" si="957"/>
        <v>1.33835111180976</v>
      </c>
      <c r="AB182" s="17">
        <f ca="1" t="shared" si="958"/>
        <v>1.57944174745694</v>
      </c>
      <c r="AC182" s="17">
        <f ca="1" t="shared" si="959"/>
        <v>1.89392880062569</v>
      </c>
      <c r="AD182" s="17">
        <f ca="1" t="shared" si="960"/>
        <v>2.38880598290568</v>
      </c>
      <c r="AE182" s="16">
        <f ca="1" t="shared" si="961"/>
        <v>5238.87661348142</v>
      </c>
      <c r="AF182" s="16">
        <f ca="1" t="shared" si="962"/>
        <v>6069.7015931068</v>
      </c>
      <c r="AG182" s="16">
        <f ca="1" t="shared" si="963"/>
        <v>7163.09793907168</v>
      </c>
      <c r="AH182" s="16">
        <f ca="1" t="shared" si="964"/>
        <v>8589.36235562572</v>
      </c>
      <c r="AI182" s="16">
        <f ca="1" t="shared" si="965"/>
        <v>10833.7336533903</v>
      </c>
      <c r="AJ182" s="18">
        <f ca="1" t="shared" si="966"/>
        <v>41659.9445393777</v>
      </c>
      <c r="AK182" s="18">
        <f ca="1" t="shared" si="967"/>
        <v>45995.0580765644</v>
      </c>
      <c r="AL182" s="18">
        <f ca="1" t="shared" si="968"/>
        <v>63940.7534739309</v>
      </c>
      <c r="AM182" s="18">
        <f ca="1" t="shared" si="969"/>
        <v>78805.3490541418</v>
      </c>
      <c r="AN182" s="18">
        <f ca="1" t="shared" si="970"/>
        <v>91796.7327464353</v>
      </c>
      <c r="AO182" s="18">
        <f ca="1">C182/'Ejercicio 3 - TIR'!$D$7</f>
        <v>14551.3376409625</v>
      </c>
      <c r="AP182" s="18">
        <f ca="1" t="shared" si="971"/>
        <v>27108.6068984152</v>
      </c>
      <c r="AQ182" s="18">
        <f ca="1" t="shared" si="972"/>
        <v>31443.7204356019</v>
      </c>
      <c r="AR182" s="18">
        <f ca="1" t="shared" si="973"/>
        <v>49389.4158329685</v>
      </c>
      <c r="AS182" s="18">
        <f ca="1" t="shared" si="974"/>
        <v>64254.0114131793</v>
      </c>
      <c r="AT182" s="18">
        <f ca="1" t="shared" si="975"/>
        <v>77245.3951054728</v>
      </c>
      <c r="AU182" s="18">
        <f ca="1">AP182*'Ejercicio 3 - TIR'!$D$5</f>
        <v>13554.3034492076</v>
      </c>
      <c r="AV182" s="18">
        <f ca="1">AQ182*'Ejercicio 3 - TIR'!$D$5</f>
        <v>15721.860217801</v>
      </c>
      <c r="AW182" s="18">
        <f ca="1">AR182*'Ejercicio 3 - TIR'!$D$5</f>
        <v>24694.7079164842</v>
      </c>
      <c r="AX182" s="18">
        <f ca="1">AS182*'Ejercicio 3 - TIR'!$D$5</f>
        <v>32127.0057065896</v>
      </c>
      <c r="AY182" s="18">
        <f ca="1">AT182*'Ejercicio 3 - TIR'!$D$5</f>
        <v>38622.6975527364</v>
      </c>
      <c r="AZ182" s="18">
        <f ca="1" t="shared" ref="AZ182:BD182" si="1348">AJ182-AU182-AE182</f>
        <v>22866.7644766887</v>
      </c>
      <c r="BA182" s="18">
        <f ca="1" t="shared" si="1348"/>
        <v>24203.4962656566</v>
      </c>
      <c r="BB182" s="18">
        <f ca="1" t="shared" si="1348"/>
        <v>32082.947618375</v>
      </c>
      <c r="BC182" s="18">
        <f ca="1" t="shared" si="1348"/>
        <v>38088.9809919264</v>
      </c>
      <c r="BD182" s="18">
        <f ca="1" t="shared" si="1348"/>
        <v>42340.3015403086</v>
      </c>
      <c r="BE182" s="18">
        <f ca="1" t="shared" ref="BE182:BI182" si="1349">AZ182/Z182</f>
        <v>19795.3791676429</v>
      </c>
      <c r="BF182" s="18">
        <f ca="1" t="shared" si="1349"/>
        <v>18084.5639474442</v>
      </c>
      <c r="BG182" s="18">
        <f ca="1" t="shared" si="1349"/>
        <v>20312.8400715201</v>
      </c>
      <c r="BH182" s="18">
        <f ca="1" t="shared" si="1349"/>
        <v>20111.0944505111</v>
      </c>
      <c r="BI182" s="18">
        <f ca="1" t="shared" si="1349"/>
        <v>17724.4622808618</v>
      </c>
      <c r="BJ182" s="18">
        <f ca="1" t="shared" si="978"/>
        <v>80658.2082442204</v>
      </c>
      <c r="BK182" s="18">
        <f ca="1" t="shared" si="979"/>
        <v>34760.3224160118</v>
      </c>
      <c r="BL182" s="18">
        <f ca="1" t="shared" si="980"/>
        <v>115418.530660232</v>
      </c>
      <c r="BM182" s="18">
        <f ca="1">BK182*'Ejercicio 3 - TIR'!$D$5</f>
        <v>17380.1612080059</v>
      </c>
      <c r="BN182" s="18">
        <f ca="1" t="shared" si="981"/>
        <v>98038.3694522263</v>
      </c>
      <c r="BO182" s="18">
        <f ca="1" t="shared" si="982"/>
        <v>41040.7417570912</v>
      </c>
      <c r="BP182" s="18">
        <f ca="1" t="shared" si="983"/>
        <v>-106521.761141422</v>
      </c>
      <c r="BQ182" s="18">
        <f ca="1" t="shared" ref="BQ182:BT182" si="1350">BE182</f>
        <v>19795.3791676429</v>
      </c>
      <c r="BR182" s="18">
        <f ca="1" t="shared" si="1350"/>
        <v>18084.5639474442</v>
      </c>
      <c r="BS182" s="18">
        <f ca="1" t="shared" si="1350"/>
        <v>20312.8400715201</v>
      </c>
      <c r="BT182" s="18">
        <f ca="1" t="shared" si="1350"/>
        <v>20111.0944505111</v>
      </c>
      <c r="BU182" s="18">
        <f ca="1" t="shared" si="985"/>
        <v>58765.2040379529</v>
      </c>
      <c r="BV182" s="20">
        <f ca="1" t="shared" si="986"/>
        <v>7.466137421858</v>
      </c>
    </row>
    <row r="183" ht="15" customHeight="1" spans="1:74">
      <c r="A183" s="16">
        <v>182</v>
      </c>
      <c r="B183" s="17">
        <f ca="1" t="shared" ref="B183:F183" si="1351">RAND()</f>
        <v>0.578736865276339</v>
      </c>
      <c r="C183" s="18">
        <f ca="1">IF(B183&lt;=('Ejercicio 3 - TIR'!$D$13-'Ejercicio 3 - TIR'!$C$13)/('Ejercicio 3 - TIR'!$E$13-'Ejercicio 3 - TIR'!$C$13),'Ejercicio 3 - TIR'!$C$13+SQRT(('Ejercicio 3 - TIR'!$E$13-'Ejercicio 3 - TIR'!$C$13)*('Ejercicio 3 - TIR'!$D$13-'Ejercicio 3 - TIR'!$C$13)*B183),'Ejercicio 3 - TIR'!$E$13-SQRT(('Ejercicio 3 - TIR'!$E$13-'Ejercicio 3 - TIR'!$C$13)*('Ejercicio 3 - TIR'!$E$13-'Ejercicio 3 - TIR'!$D$13)*(1-B183)))</f>
        <v>77516.3223277776</v>
      </c>
      <c r="D183" s="17">
        <f ca="1" t="shared" si="1351"/>
        <v>0.0975391452844301</v>
      </c>
      <c r="E183" s="18">
        <f ca="1">IF(D183&lt;=('Ejercicio 3 - TIR'!$D$14-'Ejercicio 3 - TIR'!$C$14)/('Ejercicio 3 - TIR'!$E$14-'Ejercicio 3 - TIR'!$C$14),'Ejercicio 3 - TIR'!$C$14+SQRT(('Ejercicio 3 - TIR'!$E$14-'Ejercicio 3 - TIR'!$C$14)*('Ejercicio 3 - TIR'!$D$14-'Ejercicio 3 - TIR'!$C$14)*D183),'Ejercicio 3 - TIR'!$E$14-SQRT(('Ejercicio 3 - TIR'!$E$14-'Ejercicio 3 - TIR'!$C$14)*('Ejercicio 3 - TIR'!$E$14-'Ejercicio 3 - TIR'!$D$14)*(1-D183)))</f>
        <v>27704.7062495458</v>
      </c>
      <c r="F183" s="17">
        <f ca="1" t="shared" si="1351"/>
        <v>0.137404944959948</v>
      </c>
      <c r="G183" s="18">
        <f ca="1">IF(F183&lt;=('Ejercicio 3 - TIR'!$D$18-'Ejercicio 3 - TIR'!$C$18)/('Ejercicio 3 - TIR'!$E$18-'Ejercicio 3 - TIR'!$C$18),'Ejercicio 3 - TIR'!$C$18+SQRT(('Ejercicio 3 - TIR'!$E$18-'Ejercicio 3 - TIR'!$C$18)*('Ejercicio 3 - TIR'!$D$18-'Ejercicio 3 - TIR'!$C$18)*F183),'Ejercicio 3 - TIR'!$E$18-SQRT(('Ejercicio 3 - TIR'!$E$18-'Ejercicio 3 - TIR'!$C$18)*('Ejercicio 3 - TIR'!$E$18-'Ejercicio 3 - TIR'!$D$18)*(1-F183)))</f>
        <v>34539.9054774293</v>
      </c>
      <c r="H183" s="17">
        <f ca="1" t="shared" ref="H183:L183" si="1352">RAND()</f>
        <v>0.819533184713597</v>
      </c>
      <c r="I183" s="18">
        <f ca="1">IF(H183&lt;=('Ejercicio 3 - TIR'!$D$18-'Ejercicio 3 - TIR'!$C$18)/('Ejercicio 3 - TIR'!$E$18-'Ejercicio 3 - TIR'!$C$18),'Ejercicio 3 - TIR'!$C$18+SQRT(('Ejercicio 3 - TIR'!$E$18-'Ejercicio 3 - TIR'!$C$18)*('Ejercicio 3 - TIR'!$D$18-'Ejercicio 3 - TIR'!$C$18)*H183),'Ejercicio 3 - TIR'!$E$18-SQRT(('Ejercicio 3 - TIR'!$E$18-'Ejercicio 3 - TIR'!$C$18)*('Ejercicio 3 - TIR'!$E$18-'Ejercicio 3 - TIR'!$D$18)*(1-H183)))</f>
        <v>41321.0040572895</v>
      </c>
      <c r="J183" s="17">
        <f ca="1" t="shared" si="1352"/>
        <v>0.611495617818896</v>
      </c>
      <c r="K183" s="18">
        <f ca="1">IF(J183&lt;=('Ejercicio 3 - TIR'!$D$18-'Ejercicio 3 - TIR'!$C$18)/('Ejercicio 3 - TIR'!$E$18-'Ejercicio 3 - TIR'!$C$18),'Ejercicio 3 - TIR'!$C$18+SQRT(('Ejercicio 3 - TIR'!$E$18-'Ejercicio 3 - TIR'!$C$18)*('Ejercicio 3 - TIR'!$D$18-'Ejercicio 3 - TIR'!$C$18)*J183),'Ejercicio 3 - TIR'!$E$18-SQRT(('Ejercicio 3 - TIR'!$E$18-'Ejercicio 3 - TIR'!$C$18)*('Ejercicio 3 - TIR'!$E$18-'Ejercicio 3 - TIR'!$D$18)*(1-J183)))</f>
        <v>39577.2826351129</v>
      </c>
      <c r="L183" s="17">
        <f ca="1" t="shared" si="1352"/>
        <v>0.656765975541412</v>
      </c>
      <c r="M183" s="18">
        <f ca="1">IF(L183&lt;=('Ejercicio 3 - TIR'!$D$18-'Ejercicio 3 - TIR'!$C$18)/('Ejercicio 3 - TIR'!$E$18-'Ejercicio 3 - TIR'!$C$18),'Ejercicio 3 - TIR'!$C$18+SQRT(('Ejercicio 3 - TIR'!$E$18-'Ejercicio 3 - TIR'!$C$18)*('Ejercicio 3 - TIR'!$D$18-'Ejercicio 3 - TIR'!$C$18)*L183),'Ejercicio 3 - TIR'!$E$18-SQRT(('Ejercicio 3 - TIR'!$E$18-'Ejercicio 3 - TIR'!$C$18)*('Ejercicio 3 - TIR'!$E$18-'Ejercicio 3 - TIR'!$D$18)*(1-L183)))</f>
        <v>39925.4670585928</v>
      </c>
      <c r="N183" s="17">
        <f ca="1" t="shared" ref="N183:R183" si="1353">RAND()</f>
        <v>0.744783442058032</v>
      </c>
      <c r="O183" s="18">
        <f ca="1">IF(N183&lt;=('Ejercicio 3 - TIR'!$D$18-'Ejercicio 3 - TIR'!$C$18)/('Ejercicio 3 - TIR'!$E$18-'Ejercicio 3 - TIR'!$C$18),'Ejercicio 3 - TIR'!$C$18+SQRT(('Ejercicio 3 - TIR'!$E$18-'Ejercicio 3 - TIR'!$C$18)*('Ejercicio 3 - TIR'!$D$18-'Ejercicio 3 - TIR'!$C$18)*N183),'Ejercicio 3 - TIR'!$E$18-SQRT(('Ejercicio 3 - TIR'!$E$18-'Ejercicio 3 - TIR'!$C$18)*('Ejercicio 3 - TIR'!$E$18-'Ejercicio 3 - TIR'!$D$18)*(1-N183)))</f>
        <v>40624.9295039225</v>
      </c>
      <c r="P183" s="17">
        <f ca="1" t="shared" si="1353"/>
        <v>0.731717922224473</v>
      </c>
      <c r="Q183" s="19">
        <f ca="1">IF(P183&lt;=('Ejercicio 3 - TIR'!$D$22-'Ejercicio 3 - TIR'!$C$22)/('Ejercicio 3 - TIR'!$E$22-'Ejercicio 3 - TIR'!$C$22),'Ejercicio 3 - TIR'!$C$22+SQRT(('Ejercicio 3 - TIR'!$E$22-'Ejercicio 3 - TIR'!$C$22)*('Ejercicio 3 - TIR'!$D$22-'Ejercicio 3 - TIR'!$C$22)*P183),'Ejercicio 3 - TIR'!$E$22-SQRT(('Ejercicio 3 - TIR'!$E$22-'Ejercicio 3 - TIR'!$C$22)*('Ejercicio 3 - TIR'!$E$22-'Ejercicio 3 - TIR'!$D$22)*(1-P183)))</f>
        <v>0.158024838112179</v>
      </c>
      <c r="R183" s="17">
        <f ca="1" t="shared" si="1353"/>
        <v>0.942589657767408</v>
      </c>
      <c r="S183" s="19">
        <f ca="1">IF(R183&lt;=('Ejercicio 3 - TIR'!$D$23-'Ejercicio 3 - TIR'!$C$23)/('Ejercicio 3 - TIR'!$E$23-'Ejercicio 3 - TIR'!$C$23),'Ejercicio 3 - TIR'!$C$23+SQRT(('Ejercicio 3 - TIR'!$E$23-'Ejercicio 3 - TIR'!$C$23)*('Ejercicio 3 - TIR'!$D$23-'Ejercicio 3 - TIR'!$C$23)*R183),'Ejercicio 3 - TIR'!$E$23-SQRT(('Ejercicio 3 - TIR'!$E$23-'Ejercicio 3 - TIR'!$C$23)*('Ejercicio 3 - TIR'!$E$23-'Ejercicio 3 - TIR'!$D$23)*(1-R183)))</f>
        <v>0.169834439709555</v>
      </c>
      <c r="T183" s="17">
        <f ca="1" t="shared" ref="T183:X183" si="1354">RAND()</f>
        <v>0.417853386040987</v>
      </c>
      <c r="U183" s="19">
        <f ca="1">IF(T183&lt;=('Ejercicio 3 - TIR'!$D$24-'Ejercicio 3 - TIR'!$C$24)/('Ejercicio 3 - TIR'!$E$24-'Ejercicio 3 - TIR'!$C$24),'Ejercicio 3 - TIR'!$C$24+SQRT(('Ejercicio 3 - TIR'!$E$24-'Ejercicio 3 - TIR'!$C$24)*('Ejercicio 3 - TIR'!$D$24-'Ejercicio 3 - TIR'!$C$24)*T183),'Ejercicio 3 - TIR'!$E$24-SQRT(('Ejercicio 3 - TIR'!$E$24-'Ejercicio 3 - TIR'!$C$24)*('Ejercicio 3 - TIR'!$E$24-'Ejercicio 3 - TIR'!$D$24)*(1-T183)))</f>
        <v>0.179622493323251</v>
      </c>
      <c r="V183" s="17">
        <f ca="1" t="shared" si="1354"/>
        <v>0.0765312122224149</v>
      </c>
      <c r="W183" s="19">
        <f ca="1">IF(V183&lt;=('Ejercicio 3 - TIR'!$D$25-'Ejercicio 3 - TIR'!$C$25)/('Ejercicio 3 - TIR'!$E$25-'Ejercicio 3 - TIR'!$C$25),'Ejercicio 3 - TIR'!$C$25+SQRT(('Ejercicio 3 - TIR'!$E$25-'Ejercicio 3 - TIR'!$C$25)*('Ejercicio 3 - TIR'!$D$25-'Ejercicio 3 - TIR'!$C$25)*V183),'Ejercicio 3 - TIR'!$E$25-SQRT(('Ejercicio 3 - TIR'!$E$25-'Ejercicio 3 - TIR'!$C$25)*('Ejercicio 3 - TIR'!$E$25-'Ejercicio 3 - TIR'!$D$25)*(1-V183)))</f>
        <v>0.19035102396439</v>
      </c>
      <c r="X183" s="17">
        <f ca="1" t="shared" si="1354"/>
        <v>0.574733892853436</v>
      </c>
      <c r="Y183" s="19">
        <f ca="1">IF(X183&lt;=('Ejercicio 3 - TIR'!$D$26-'Ejercicio 3 - TIR'!$C$26)/('Ejercicio 3 - TIR'!$E$26-'Ejercicio 3 - TIR'!$C$26),'Ejercicio 3 - TIR'!$C$26+SQRT(('Ejercicio 3 - TIR'!$E$26-'Ejercicio 3 - TIR'!$C$26)*('Ejercicio 3 - TIR'!$D$26-'Ejercicio 3 - TIR'!$C$26)*X183),'Ejercicio 3 - TIR'!$E$26-SQRT(('Ejercicio 3 - TIR'!$E$26-'Ejercicio 3 - TIR'!$C$26)*('Ejercicio 3 - TIR'!$E$26-'Ejercicio 3 - TIR'!$D$26)*(1-X183)))</f>
        <v>0.23207884623059</v>
      </c>
      <c r="Z183" s="17">
        <f ca="1" t="shared" si="956"/>
        <v>1.15802483811218</v>
      </c>
      <c r="AA183" s="17">
        <f ca="1" t="shared" si="957"/>
        <v>1.35469733766271</v>
      </c>
      <c r="AB183" s="17">
        <f ca="1" t="shared" si="958"/>
        <v>1.59803145115206</v>
      </c>
      <c r="AC183" s="17">
        <f ca="1" t="shared" si="959"/>
        <v>1.90221837420615</v>
      </c>
      <c r="AD183" s="17">
        <f ca="1" t="shared" si="960"/>
        <v>2.34368301977054</v>
      </c>
      <c r="AE183" s="16">
        <f ca="1" t="shared" si="961"/>
        <v>4378.03172002995</v>
      </c>
      <c r="AF183" s="16">
        <f ca="1" t="shared" si="962"/>
        <v>5121.57228423189</v>
      </c>
      <c r="AG183" s="16">
        <f ca="1" t="shared" si="963"/>
        <v>6041.52186766089</v>
      </c>
      <c r="AH183" s="16">
        <f ca="1" t="shared" si="964"/>
        <v>7191.53174147339</v>
      </c>
      <c r="AI183" s="16">
        <f ca="1" t="shared" si="965"/>
        <v>8860.5341306652</v>
      </c>
      <c r="AJ183" s="18">
        <f ca="1" t="shared" si="966"/>
        <v>39998.06844891</v>
      </c>
      <c r="AK183" s="18">
        <f ca="1" t="shared" si="967"/>
        <v>55977.4541859601</v>
      </c>
      <c r="AL183" s="18">
        <f ca="1" t="shared" si="968"/>
        <v>63245.7424020444</v>
      </c>
      <c r="AM183" s="18">
        <f ca="1" t="shared" si="969"/>
        <v>75946.9570376177</v>
      </c>
      <c r="AN183" s="18">
        <f ca="1" t="shared" si="970"/>
        <v>95211.9574577185</v>
      </c>
      <c r="AO183" s="18">
        <f ca="1">C183/'Ejercicio 3 - TIR'!$D$7</f>
        <v>15503.2644655555</v>
      </c>
      <c r="AP183" s="18">
        <f ca="1" t="shared" si="971"/>
        <v>24494.8039833545</v>
      </c>
      <c r="AQ183" s="18">
        <f ca="1" t="shared" si="972"/>
        <v>40474.1897204046</v>
      </c>
      <c r="AR183" s="18">
        <f ca="1" t="shared" si="973"/>
        <v>47742.4779364889</v>
      </c>
      <c r="AS183" s="18">
        <f ca="1" t="shared" si="974"/>
        <v>60443.6925720621</v>
      </c>
      <c r="AT183" s="18">
        <f ca="1" t="shared" si="975"/>
        <v>79708.692992163</v>
      </c>
      <c r="AU183" s="18">
        <f ca="1">AP183*'Ejercicio 3 - TIR'!$D$5</f>
        <v>12247.4019916772</v>
      </c>
      <c r="AV183" s="18">
        <f ca="1">AQ183*'Ejercicio 3 - TIR'!$D$5</f>
        <v>20237.0948602023</v>
      </c>
      <c r="AW183" s="18">
        <f ca="1">AR183*'Ejercicio 3 - TIR'!$D$5</f>
        <v>23871.2389682445</v>
      </c>
      <c r="AX183" s="18">
        <f ca="1">AS183*'Ejercicio 3 - TIR'!$D$5</f>
        <v>30221.8462860311</v>
      </c>
      <c r="AY183" s="18">
        <f ca="1">AT183*'Ejercicio 3 - TIR'!$D$5</f>
        <v>39854.3464960815</v>
      </c>
      <c r="AZ183" s="18">
        <f ca="1" t="shared" ref="AZ183:BD183" si="1355">AJ183-AU183-AE183</f>
        <v>23372.6347372028</v>
      </c>
      <c r="BA183" s="18">
        <f ca="1" t="shared" si="1355"/>
        <v>30618.7870415259</v>
      </c>
      <c r="BB183" s="18">
        <f ca="1" t="shared" si="1355"/>
        <v>33332.9815661391</v>
      </c>
      <c r="BC183" s="18">
        <f ca="1" t="shared" si="1355"/>
        <v>38533.5790101132</v>
      </c>
      <c r="BD183" s="18">
        <f ca="1" t="shared" si="1355"/>
        <v>46497.0768309718</v>
      </c>
      <c r="BE183" s="18">
        <f ca="1" t="shared" ref="BE183:BI183" si="1356">AZ183/Z183</f>
        <v>20183.1894860779</v>
      </c>
      <c r="BF183" s="18">
        <f ca="1" t="shared" si="1356"/>
        <v>22601.9393338096</v>
      </c>
      <c r="BG183" s="18">
        <f ca="1" t="shared" si="1356"/>
        <v>20858.7769296459</v>
      </c>
      <c r="BH183" s="18">
        <f ca="1" t="shared" si="1356"/>
        <v>20257.1794766699</v>
      </c>
      <c r="BI183" s="18">
        <f ca="1" t="shared" si="1356"/>
        <v>19839.3197538821</v>
      </c>
      <c r="BJ183" s="18">
        <f ca="1" t="shared" si="978"/>
        <v>64931.0496047913</v>
      </c>
      <c r="BK183" s="18">
        <f ca="1" t="shared" si="979"/>
        <v>36334.7376789345</v>
      </c>
      <c r="BL183" s="18">
        <f ca="1" t="shared" si="980"/>
        <v>101265.787283726</v>
      </c>
      <c r="BM183" s="18">
        <f ca="1">BK183*'Ejercicio 3 - TIR'!$D$5</f>
        <v>18167.3688394672</v>
      </c>
      <c r="BN183" s="18">
        <f ca="1" t="shared" si="981"/>
        <v>83098.4184442586</v>
      </c>
      <c r="BO183" s="18">
        <f ca="1" t="shared" si="982"/>
        <v>35456.3384823236</v>
      </c>
      <c r="BP183" s="18">
        <f ca="1" t="shared" si="983"/>
        <v>-105221.028577323</v>
      </c>
      <c r="BQ183" s="18">
        <f ca="1" t="shared" ref="BQ183:BT183" si="1357">BE183</f>
        <v>20183.1894860779</v>
      </c>
      <c r="BR183" s="18">
        <f ca="1" t="shared" si="1357"/>
        <v>22601.9393338096</v>
      </c>
      <c r="BS183" s="18">
        <f ca="1" t="shared" si="1357"/>
        <v>20858.7769296459</v>
      </c>
      <c r="BT183" s="18">
        <f ca="1" t="shared" si="1357"/>
        <v>20257.1794766699</v>
      </c>
      <c r="BU183" s="18">
        <f ca="1" t="shared" si="985"/>
        <v>55295.6582362057</v>
      </c>
      <c r="BV183" s="20">
        <f ca="1" t="shared" si="986"/>
        <v>8.59427818264695</v>
      </c>
    </row>
    <row r="184" ht="15" customHeight="1" spans="1:74">
      <c r="A184" s="16">
        <v>183</v>
      </c>
      <c r="B184" s="17">
        <f ca="1" t="shared" ref="B184:F184" si="1358">RAND()</f>
        <v>0.996711852715046</v>
      </c>
      <c r="C184" s="18">
        <f ca="1">IF(B184&lt;=('Ejercicio 3 - TIR'!$D$13-'Ejercicio 3 - TIR'!$C$13)/('Ejercicio 3 - TIR'!$E$13-'Ejercicio 3 - TIR'!$C$13),'Ejercicio 3 - TIR'!$C$13+SQRT(('Ejercicio 3 - TIR'!$E$13-'Ejercicio 3 - TIR'!$C$13)*('Ejercicio 3 - TIR'!$D$13-'Ejercicio 3 - TIR'!$C$13)*B184),'Ejercicio 3 - TIR'!$E$13-SQRT(('Ejercicio 3 - TIR'!$E$13-'Ejercicio 3 - TIR'!$C$13)*('Ejercicio 3 - TIR'!$E$13-'Ejercicio 3 - TIR'!$D$13)*(1-B184)))</f>
        <v>98013.6020685812</v>
      </c>
      <c r="D184" s="17">
        <f ca="1" t="shared" si="1358"/>
        <v>0.201713236340864</v>
      </c>
      <c r="E184" s="18">
        <f ca="1">IF(D184&lt;=('Ejercicio 3 - TIR'!$D$14-'Ejercicio 3 - TIR'!$C$14)/('Ejercicio 3 - TIR'!$E$14-'Ejercicio 3 - TIR'!$C$14),'Ejercicio 3 - TIR'!$C$14+SQRT(('Ejercicio 3 - TIR'!$E$14-'Ejercicio 3 - TIR'!$C$14)*('Ejercicio 3 - TIR'!$D$14-'Ejercicio 3 - TIR'!$C$14)*D184),'Ejercicio 3 - TIR'!$E$14-SQRT(('Ejercicio 3 - TIR'!$E$14-'Ejercicio 3 - TIR'!$C$14)*('Ejercicio 3 - TIR'!$E$14-'Ejercicio 3 - TIR'!$D$14)*(1-D184)))</f>
        <v>28889.5363124111</v>
      </c>
      <c r="F184" s="17">
        <f ca="1" t="shared" si="1358"/>
        <v>0.276126148755022</v>
      </c>
      <c r="G184" s="18">
        <f ca="1">IF(F184&lt;=('Ejercicio 3 - TIR'!$D$18-'Ejercicio 3 - TIR'!$C$18)/('Ejercicio 3 - TIR'!$E$18-'Ejercicio 3 - TIR'!$C$18),'Ejercicio 3 - TIR'!$C$18+SQRT(('Ejercicio 3 - TIR'!$E$18-'Ejercicio 3 - TIR'!$C$18)*('Ejercicio 3 - TIR'!$D$18-'Ejercicio 3 - TIR'!$C$18)*F184),'Ejercicio 3 - TIR'!$E$18-SQRT(('Ejercicio 3 - TIR'!$E$18-'Ejercicio 3 - TIR'!$C$18)*('Ejercicio 3 - TIR'!$E$18-'Ejercicio 3 - TIR'!$D$18)*(1-F184)))</f>
        <v>36435.7534378854</v>
      </c>
      <c r="H184" s="17">
        <f ca="1" t="shared" ref="H184:L184" si="1359">RAND()</f>
        <v>0.220896968014151</v>
      </c>
      <c r="I184" s="18">
        <f ca="1">IF(H184&lt;=('Ejercicio 3 - TIR'!$D$18-'Ejercicio 3 - TIR'!$C$18)/('Ejercicio 3 - TIR'!$E$18-'Ejercicio 3 - TIR'!$C$18),'Ejercicio 3 - TIR'!$C$18+SQRT(('Ejercicio 3 - TIR'!$E$18-'Ejercicio 3 - TIR'!$C$18)*('Ejercicio 3 - TIR'!$D$18-'Ejercicio 3 - TIR'!$C$18)*H184),'Ejercicio 3 - TIR'!$E$18-SQRT(('Ejercicio 3 - TIR'!$E$18-'Ejercicio 3 - TIR'!$C$18)*('Ejercicio 3 - TIR'!$E$18-'Ejercicio 3 - TIR'!$D$18)*(1-H184)))</f>
        <v>35756.2613910526</v>
      </c>
      <c r="J184" s="17">
        <f ca="1" t="shared" si="1359"/>
        <v>0.5697456504137</v>
      </c>
      <c r="K184" s="18">
        <f ca="1">IF(J184&lt;=('Ejercicio 3 - TIR'!$D$18-'Ejercicio 3 - TIR'!$C$18)/('Ejercicio 3 - TIR'!$E$18-'Ejercicio 3 - TIR'!$C$18),'Ejercicio 3 - TIR'!$C$18+SQRT(('Ejercicio 3 - TIR'!$E$18-'Ejercicio 3 - TIR'!$C$18)*('Ejercicio 3 - TIR'!$D$18-'Ejercicio 3 - TIR'!$C$18)*J184),'Ejercicio 3 - TIR'!$E$18-SQRT(('Ejercicio 3 - TIR'!$E$18-'Ejercicio 3 - TIR'!$C$18)*('Ejercicio 3 - TIR'!$E$18-'Ejercicio 3 - TIR'!$D$18)*(1-J184)))</f>
        <v>39244.5577266874</v>
      </c>
      <c r="L184" s="17">
        <f ca="1" t="shared" si="1359"/>
        <v>0.867408021078317</v>
      </c>
      <c r="M184" s="18">
        <f ca="1">IF(L184&lt;=('Ejercicio 3 - TIR'!$D$18-'Ejercicio 3 - TIR'!$C$18)/('Ejercicio 3 - TIR'!$E$18-'Ejercicio 3 - TIR'!$C$18),'Ejercicio 3 - TIR'!$C$18+SQRT(('Ejercicio 3 - TIR'!$E$18-'Ejercicio 3 - TIR'!$C$18)*('Ejercicio 3 - TIR'!$D$18-'Ejercicio 3 - TIR'!$C$18)*L184),'Ejercicio 3 - TIR'!$E$18-SQRT(('Ejercicio 3 - TIR'!$E$18-'Ejercicio 3 - TIR'!$C$18)*('Ejercicio 3 - TIR'!$E$18-'Ejercicio 3 - TIR'!$D$18)*(1-L184)))</f>
        <v>41846.5259761453</v>
      </c>
      <c r="N184" s="17">
        <f ca="1" t="shared" ref="N184:R184" si="1360">RAND()</f>
        <v>0.262265540454223</v>
      </c>
      <c r="O184" s="18">
        <f ca="1">IF(N184&lt;=('Ejercicio 3 - TIR'!$D$18-'Ejercicio 3 - TIR'!$C$18)/('Ejercicio 3 - TIR'!$E$18-'Ejercicio 3 - TIR'!$C$18),'Ejercicio 3 - TIR'!$C$18+SQRT(('Ejercicio 3 - TIR'!$E$18-'Ejercicio 3 - TIR'!$C$18)*('Ejercicio 3 - TIR'!$D$18-'Ejercicio 3 - TIR'!$C$18)*N184),'Ejercicio 3 - TIR'!$E$18-SQRT(('Ejercicio 3 - TIR'!$E$18-'Ejercicio 3 - TIR'!$C$18)*('Ejercicio 3 - TIR'!$E$18-'Ejercicio 3 - TIR'!$D$18)*(1-N184)))</f>
        <v>36272.1472454123</v>
      </c>
      <c r="P184" s="17">
        <f ca="1" t="shared" si="1360"/>
        <v>0.96578228366609</v>
      </c>
      <c r="Q184" s="19">
        <f ca="1">IF(P184&lt;=('Ejercicio 3 - TIR'!$D$22-'Ejercicio 3 - TIR'!$C$22)/('Ejercicio 3 - TIR'!$E$22-'Ejercicio 3 - TIR'!$C$22),'Ejercicio 3 - TIR'!$C$22+SQRT(('Ejercicio 3 - TIR'!$E$22-'Ejercicio 3 - TIR'!$C$22)*('Ejercicio 3 - TIR'!$D$22-'Ejercicio 3 - TIR'!$C$22)*P184),'Ejercicio 3 - TIR'!$E$22-SQRT(('Ejercicio 3 - TIR'!$E$22-'Ejercicio 3 - TIR'!$C$22)*('Ejercicio 3 - TIR'!$E$22-'Ejercicio 3 - TIR'!$D$22)*(1-P184)))</f>
        <v>0.172151949961867</v>
      </c>
      <c r="R184" s="17">
        <f ca="1" t="shared" si="1360"/>
        <v>0.377918067572184</v>
      </c>
      <c r="S184" s="19">
        <f ca="1">IF(R184&lt;=('Ejercicio 3 - TIR'!$D$23-'Ejercicio 3 - TIR'!$C$23)/('Ejercicio 3 - TIR'!$E$23-'Ejercicio 3 - TIR'!$C$23),'Ejercicio 3 - TIR'!$C$23+SQRT(('Ejercicio 3 - TIR'!$E$23-'Ejercicio 3 - TIR'!$C$23)*('Ejercicio 3 - TIR'!$D$23-'Ejercicio 3 - TIR'!$C$23)*R184),'Ejercicio 3 - TIR'!$E$23-SQRT(('Ejercicio 3 - TIR'!$E$23-'Ejercicio 3 - TIR'!$C$23)*('Ejercicio 3 - TIR'!$E$23-'Ejercicio 3 - TIR'!$D$23)*(1-R184)))</f>
        <v>0.146081651052607</v>
      </c>
      <c r="T184" s="17">
        <f ca="1" t="shared" ref="T184:X184" si="1361">RAND()</f>
        <v>0.541037035382396</v>
      </c>
      <c r="U184" s="19">
        <f ca="1">IF(T184&lt;=('Ejercicio 3 - TIR'!$D$24-'Ejercicio 3 - TIR'!$C$24)/('Ejercicio 3 - TIR'!$E$24-'Ejercicio 3 - TIR'!$C$24),'Ejercicio 3 - TIR'!$C$24+SQRT(('Ejercicio 3 - TIR'!$E$24-'Ejercicio 3 - TIR'!$C$24)*('Ejercicio 3 - TIR'!$D$24-'Ejercicio 3 - TIR'!$C$24)*T184),'Ejercicio 3 - TIR'!$E$24-SQRT(('Ejercicio 3 - TIR'!$E$24-'Ejercicio 3 - TIR'!$C$24)*('Ejercicio 3 - TIR'!$E$24-'Ejercicio 3 - TIR'!$D$24)*(1-T184)))</f>
        <v>0.184151760141824</v>
      </c>
      <c r="V184" s="17">
        <f ca="1" t="shared" si="1361"/>
        <v>0.0126669569868036</v>
      </c>
      <c r="W184" s="19">
        <f ca="1">IF(V184&lt;=('Ejercicio 3 - TIR'!$D$25-'Ejercicio 3 - TIR'!$C$25)/('Ejercicio 3 - TIR'!$E$25-'Ejercicio 3 - TIR'!$C$25),'Ejercicio 3 - TIR'!$C$25+SQRT(('Ejercicio 3 - TIR'!$E$25-'Ejercicio 3 - TIR'!$C$25)*('Ejercicio 3 - TIR'!$D$25-'Ejercicio 3 - TIR'!$C$25)*V184),'Ejercicio 3 - TIR'!$E$25-SQRT(('Ejercicio 3 - TIR'!$E$25-'Ejercicio 3 - TIR'!$C$25)*('Ejercicio 3 - TIR'!$E$25-'Ejercicio 3 - TIR'!$D$25)*(1-V184)))</f>
        <v>0.184211144711539</v>
      </c>
      <c r="X184" s="17">
        <f ca="1" t="shared" si="1361"/>
        <v>0.822108897281424</v>
      </c>
      <c r="Y184" s="19">
        <f ca="1">IF(X184&lt;=('Ejercicio 3 - TIR'!$D$26-'Ejercicio 3 - TIR'!$C$26)/('Ejercicio 3 - TIR'!$E$26-'Ejercicio 3 - TIR'!$C$26),'Ejercicio 3 - TIR'!$C$26+SQRT(('Ejercicio 3 - TIR'!$E$26-'Ejercicio 3 - TIR'!$C$26)*('Ejercicio 3 - TIR'!$D$26-'Ejercicio 3 - TIR'!$C$26)*X184),'Ejercicio 3 - TIR'!$E$26-SQRT(('Ejercicio 3 - TIR'!$E$26-'Ejercicio 3 - TIR'!$C$26)*('Ejercicio 3 - TIR'!$E$26-'Ejercicio 3 - TIR'!$D$26)*(1-X184)))</f>
        <v>0.249006259427421</v>
      </c>
      <c r="Z184" s="17">
        <f ca="1" t="shared" si="956"/>
        <v>1.17215194996187</v>
      </c>
      <c r="AA184" s="17">
        <f ca="1" t="shared" si="957"/>
        <v>1.34338184209683</v>
      </c>
      <c r="AB184" s="17">
        <f ca="1" t="shared" si="958"/>
        <v>1.59076797286153</v>
      </c>
      <c r="AC184" s="17">
        <f ca="1" t="shared" si="959"/>
        <v>1.8838051621128</v>
      </c>
      <c r="AD184" s="17">
        <f ca="1" t="shared" si="960"/>
        <v>2.35288443902058</v>
      </c>
      <c r="AE184" s="16">
        <f ca="1" t="shared" si="961"/>
        <v>4973.39000967574</v>
      </c>
      <c r="AF184" s="16">
        <f ca="1" t="shared" si="962"/>
        <v>5699.91103361771</v>
      </c>
      <c r="AG184" s="16">
        <f ca="1" t="shared" si="963"/>
        <v>6749.55968311022</v>
      </c>
      <c r="AH184" s="16">
        <f ca="1" t="shared" si="964"/>
        <v>7992.90379863481</v>
      </c>
      <c r="AI184" s="16">
        <f ca="1" t="shared" si="965"/>
        <v>9983.18687549609</v>
      </c>
      <c r="AJ184" s="18">
        <f ca="1" t="shared" si="966"/>
        <v>42708.2394405471</v>
      </c>
      <c r="AK184" s="18">
        <f ca="1" t="shared" si="967"/>
        <v>48034.3122940079</v>
      </c>
      <c r="AL184" s="18">
        <f ca="1" t="shared" si="968"/>
        <v>62428.9855407296</v>
      </c>
      <c r="AM184" s="18">
        <f ca="1" t="shared" si="969"/>
        <v>78830.7016503501</v>
      </c>
      <c r="AN184" s="18">
        <f ca="1" t="shared" si="970"/>
        <v>85344.1708235938</v>
      </c>
      <c r="AO184" s="18">
        <f ca="1">C184/'Ejercicio 3 - TIR'!$D$7</f>
        <v>19602.7204137162</v>
      </c>
      <c r="AP184" s="18">
        <f ca="1" t="shared" si="971"/>
        <v>23105.5190268309</v>
      </c>
      <c r="AQ184" s="18">
        <f ca="1" t="shared" si="972"/>
        <v>28431.5918802917</v>
      </c>
      <c r="AR184" s="18">
        <f ca="1" t="shared" si="973"/>
        <v>42826.2651270134</v>
      </c>
      <c r="AS184" s="18">
        <f ca="1" t="shared" si="974"/>
        <v>59227.9812366338</v>
      </c>
      <c r="AT184" s="18">
        <f ca="1" t="shared" si="975"/>
        <v>65741.4504098776</v>
      </c>
      <c r="AU184" s="18">
        <f ca="1">AP184*'Ejercicio 3 - TIR'!$D$5</f>
        <v>11552.7595134154</v>
      </c>
      <c r="AV184" s="18">
        <f ca="1">AQ184*'Ejercicio 3 - TIR'!$D$5</f>
        <v>14215.7959401459</v>
      </c>
      <c r="AW184" s="18">
        <f ca="1">AR184*'Ejercicio 3 - TIR'!$D$5</f>
        <v>21413.1325635067</v>
      </c>
      <c r="AX184" s="18">
        <f ca="1">AS184*'Ejercicio 3 - TIR'!$D$5</f>
        <v>29613.9906183169</v>
      </c>
      <c r="AY184" s="18">
        <f ca="1">AT184*'Ejercicio 3 - TIR'!$D$5</f>
        <v>32870.7252049388</v>
      </c>
      <c r="AZ184" s="18">
        <f ca="1" t="shared" ref="AZ184:BD184" si="1362">AJ184-AU184-AE184</f>
        <v>26182.0899174559</v>
      </c>
      <c r="BA184" s="18">
        <f ca="1" t="shared" si="1362"/>
        <v>28118.6053202444</v>
      </c>
      <c r="BB184" s="18">
        <f ca="1" t="shared" si="1362"/>
        <v>34266.2932941127</v>
      </c>
      <c r="BC184" s="18">
        <f ca="1" t="shared" si="1362"/>
        <v>41223.8072333984</v>
      </c>
      <c r="BD184" s="18">
        <f ca="1" t="shared" si="1362"/>
        <v>42490.258743159</v>
      </c>
      <c r="BE184" s="18">
        <f ca="1" t="shared" ref="BE184:BI184" si="1363">AZ184/Z184</f>
        <v>22336.7711995938</v>
      </c>
      <c r="BF184" s="18">
        <f ca="1" t="shared" si="1363"/>
        <v>20931.2084167784</v>
      </c>
      <c r="BG184" s="18">
        <f ca="1" t="shared" si="1363"/>
        <v>21540.7236496429</v>
      </c>
      <c r="BH184" s="18">
        <f ca="1" t="shared" si="1363"/>
        <v>21883.2648208498</v>
      </c>
      <c r="BI184" s="18">
        <f ca="1" t="shared" si="1363"/>
        <v>18058.7954250937</v>
      </c>
      <c r="BJ184" s="18">
        <f ca="1" t="shared" si="978"/>
        <v>67973.7404399921</v>
      </c>
      <c r="BK184" s="18">
        <f ca="1" t="shared" si="979"/>
        <v>46122.935823904</v>
      </c>
      <c r="BL184" s="18">
        <f ca="1" t="shared" si="980"/>
        <v>114096.676263896</v>
      </c>
      <c r="BM184" s="18">
        <f ca="1">BK184*'Ejercicio 3 - TIR'!$D$5</f>
        <v>23061.467911952</v>
      </c>
      <c r="BN184" s="18">
        <f ca="1" t="shared" si="981"/>
        <v>91035.2083519441</v>
      </c>
      <c r="BO184" s="18">
        <f ca="1" t="shared" si="982"/>
        <v>38690.8965192693</v>
      </c>
      <c r="BP184" s="18">
        <f ca="1" t="shared" si="983"/>
        <v>-126903.138380992</v>
      </c>
      <c r="BQ184" s="18">
        <f ca="1" t="shared" ref="BQ184:BT184" si="1364">BE184</f>
        <v>22336.7711995938</v>
      </c>
      <c r="BR184" s="18">
        <f ca="1" t="shared" si="1364"/>
        <v>20931.2084167784</v>
      </c>
      <c r="BS184" s="18">
        <f ca="1" t="shared" si="1364"/>
        <v>21540.7236496429</v>
      </c>
      <c r="BT184" s="18">
        <f ca="1" t="shared" si="1364"/>
        <v>21883.2648208498</v>
      </c>
      <c r="BU184" s="18">
        <f ca="1" t="shared" si="985"/>
        <v>56749.6919443629</v>
      </c>
      <c r="BV184" s="20">
        <f ca="1" t="shared" si="986"/>
        <v>3.61907526049892</v>
      </c>
    </row>
    <row r="185" ht="15" customHeight="1" spans="1:74">
      <c r="A185" s="16">
        <v>184</v>
      </c>
      <c r="B185" s="17">
        <f ca="1" t="shared" ref="B185:F185" si="1365">RAND()</f>
        <v>0.299731203448016</v>
      </c>
      <c r="C185" s="18">
        <f ca="1">IF(B185&lt;=('Ejercicio 3 - TIR'!$D$13-'Ejercicio 3 - TIR'!$C$13)/('Ejercicio 3 - TIR'!$E$13-'Ejercicio 3 - TIR'!$C$13),'Ejercicio 3 - TIR'!$C$13+SQRT(('Ejercicio 3 - TIR'!$E$13-'Ejercicio 3 - TIR'!$C$13)*('Ejercicio 3 - TIR'!$D$13-'Ejercicio 3 - TIR'!$C$13)*B185),'Ejercicio 3 - TIR'!$E$13-SQRT(('Ejercicio 3 - TIR'!$E$13-'Ejercicio 3 - TIR'!$C$13)*('Ejercicio 3 - TIR'!$E$13-'Ejercicio 3 - TIR'!$D$13)*(1-B185)))</f>
        <v>71011.6824244252</v>
      </c>
      <c r="D185" s="17">
        <f ca="1" t="shared" si="1365"/>
        <v>0.750233913382033</v>
      </c>
      <c r="E185" s="18">
        <f ca="1">IF(D185&lt;=('Ejercicio 3 - TIR'!$D$14-'Ejercicio 3 - TIR'!$C$14)/('Ejercicio 3 - TIR'!$E$14-'Ejercicio 3 - TIR'!$C$14),'Ejercicio 3 - TIR'!$C$14+SQRT(('Ejercicio 3 - TIR'!$E$14-'Ejercicio 3 - TIR'!$C$14)*('Ejercicio 3 - TIR'!$D$14-'Ejercicio 3 - TIR'!$C$14)*D185),'Ejercicio 3 - TIR'!$E$14-SQRT(('Ejercicio 3 - TIR'!$E$14-'Ejercicio 3 - TIR'!$C$14)*('Ejercicio 3 - TIR'!$E$14-'Ejercicio 3 - TIR'!$D$14)*(1-D185)))</f>
        <v>33879.1411556306</v>
      </c>
      <c r="F185" s="17">
        <f ca="1" t="shared" si="1365"/>
        <v>0.809184807778414</v>
      </c>
      <c r="G185" s="18">
        <f ca="1">IF(F185&lt;=('Ejercicio 3 - TIR'!$D$18-'Ejercicio 3 - TIR'!$C$18)/('Ejercicio 3 - TIR'!$E$18-'Ejercicio 3 - TIR'!$C$18),'Ejercicio 3 - TIR'!$C$18+SQRT(('Ejercicio 3 - TIR'!$E$18-'Ejercicio 3 - TIR'!$C$18)*('Ejercicio 3 - TIR'!$D$18-'Ejercicio 3 - TIR'!$C$18)*F185),'Ejercicio 3 - TIR'!$E$18-SQRT(('Ejercicio 3 - TIR'!$E$18-'Ejercicio 3 - TIR'!$C$18)*('Ejercicio 3 - TIR'!$E$18-'Ejercicio 3 - TIR'!$D$18)*(1-F185)))</f>
        <v>41216.9933364295</v>
      </c>
      <c r="H185" s="17">
        <f ca="1" t="shared" ref="H185:L185" si="1366">RAND()</f>
        <v>0.0438747963465356</v>
      </c>
      <c r="I185" s="18">
        <f ca="1">IF(H185&lt;=('Ejercicio 3 - TIR'!$D$18-'Ejercicio 3 - TIR'!$C$18)/('Ejercicio 3 - TIR'!$E$18-'Ejercicio 3 - TIR'!$C$18),'Ejercicio 3 - TIR'!$C$18+SQRT(('Ejercicio 3 - TIR'!$E$18-'Ejercicio 3 - TIR'!$C$18)*('Ejercicio 3 - TIR'!$D$18-'Ejercicio 3 - TIR'!$C$18)*H185),'Ejercicio 3 - TIR'!$E$18-SQRT(('Ejercicio 3 - TIR'!$E$18-'Ejercicio 3 - TIR'!$C$18)*('Ejercicio 3 - TIR'!$E$18-'Ejercicio 3 - TIR'!$D$18)*(1-H185)))</f>
        <v>32565.3887526027</v>
      </c>
      <c r="J185" s="17">
        <f ca="1" t="shared" si="1366"/>
        <v>0.717589729320006</v>
      </c>
      <c r="K185" s="18">
        <f ca="1">IF(J185&lt;=('Ejercicio 3 - TIR'!$D$18-'Ejercicio 3 - TIR'!$C$18)/('Ejercicio 3 - TIR'!$E$18-'Ejercicio 3 - TIR'!$C$18),'Ejercicio 3 - TIR'!$C$18+SQRT(('Ejercicio 3 - TIR'!$E$18-'Ejercicio 3 - TIR'!$C$18)*('Ejercicio 3 - TIR'!$D$18-'Ejercicio 3 - TIR'!$C$18)*J185),'Ejercicio 3 - TIR'!$E$18-SQRT(('Ejercicio 3 - TIR'!$E$18-'Ejercicio 3 - TIR'!$C$18)*('Ejercicio 3 - TIR'!$E$18-'Ejercicio 3 - TIR'!$D$18)*(1-J185)))</f>
        <v>40397.742912331</v>
      </c>
      <c r="L185" s="17">
        <f ca="1" t="shared" si="1366"/>
        <v>0.330020874685744</v>
      </c>
      <c r="M185" s="18">
        <f ca="1">IF(L185&lt;=('Ejercicio 3 - TIR'!$D$18-'Ejercicio 3 - TIR'!$C$18)/('Ejercicio 3 - TIR'!$E$18-'Ejercicio 3 - TIR'!$C$18),'Ejercicio 3 - TIR'!$C$18+SQRT(('Ejercicio 3 - TIR'!$E$18-'Ejercicio 3 - TIR'!$C$18)*('Ejercicio 3 - TIR'!$D$18-'Ejercicio 3 - TIR'!$C$18)*L185),'Ejercicio 3 - TIR'!$E$18-SQRT(('Ejercicio 3 - TIR'!$E$18-'Ejercicio 3 - TIR'!$C$18)*('Ejercicio 3 - TIR'!$E$18-'Ejercicio 3 - TIR'!$D$18)*(1-L185)))</f>
        <v>37035.8461611139</v>
      </c>
      <c r="N185" s="17">
        <f ca="1" t="shared" ref="N185:R185" si="1367">RAND()</f>
        <v>0.195962337292567</v>
      </c>
      <c r="O185" s="18">
        <f ca="1">IF(N185&lt;=('Ejercicio 3 - TIR'!$D$18-'Ejercicio 3 - TIR'!$C$18)/('Ejercicio 3 - TIR'!$E$18-'Ejercicio 3 - TIR'!$C$18),'Ejercicio 3 - TIR'!$C$18+SQRT(('Ejercicio 3 - TIR'!$E$18-'Ejercicio 3 - TIR'!$C$18)*('Ejercicio 3 - TIR'!$D$18-'Ejercicio 3 - TIR'!$C$18)*N185),'Ejercicio 3 - TIR'!$E$18-SQRT(('Ejercicio 3 - TIR'!$E$18-'Ejercicio 3 - TIR'!$C$18)*('Ejercicio 3 - TIR'!$E$18-'Ejercicio 3 - TIR'!$D$18)*(1-N185)))</f>
        <v>35421.6557059523</v>
      </c>
      <c r="P185" s="17">
        <f ca="1" t="shared" si="1367"/>
        <v>0.911344846874806</v>
      </c>
      <c r="Q185" s="19">
        <f ca="1">IF(P185&lt;=('Ejercicio 3 - TIR'!$D$22-'Ejercicio 3 - TIR'!$C$22)/('Ejercicio 3 - TIR'!$E$22-'Ejercicio 3 - TIR'!$C$22),'Ejercicio 3 - TIR'!$C$22+SQRT(('Ejercicio 3 - TIR'!$E$22-'Ejercicio 3 - TIR'!$C$22)*('Ejercicio 3 - TIR'!$D$22-'Ejercicio 3 - TIR'!$C$22)*P185),'Ejercicio 3 - TIR'!$E$22-SQRT(('Ejercicio 3 - TIR'!$E$22-'Ejercicio 3 - TIR'!$C$22)*('Ejercicio 3 - TIR'!$E$22-'Ejercicio 3 - TIR'!$D$22)*(1-P185)))</f>
        <v>0.167367530897511</v>
      </c>
      <c r="R185" s="17">
        <f ca="1" t="shared" si="1367"/>
        <v>0.731296648897533</v>
      </c>
      <c r="S185" s="19">
        <f ca="1">IF(R185&lt;=('Ejercicio 3 - TIR'!$D$23-'Ejercicio 3 - TIR'!$C$23)/('Ejercicio 3 - TIR'!$E$23-'Ejercicio 3 - TIR'!$C$23),'Ejercicio 3 - TIR'!$C$23+SQRT(('Ejercicio 3 - TIR'!$E$23-'Ejercicio 3 - TIR'!$C$23)*('Ejercicio 3 - TIR'!$D$23-'Ejercicio 3 - TIR'!$C$23)*R185),'Ejercicio 3 - TIR'!$E$23-SQRT(('Ejercicio 3 - TIR'!$E$23-'Ejercicio 3 - TIR'!$C$23)*('Ejercicio 3 - TIR'!$E$23-'Ejercicio 3 - TIR'!$D$23)*(1-R185)))</f>
        <v>0.158007591491962</v>
      </c>
      <c r="T185" s="17">
        <f ca="1" t="shared" ref="T185:X185" si="1368">RAND()</f>
        <v>0.246799301670054</v>
      </c>
      <c r="U185" s="19">
        <f ca="1">IF(T185&lt;=('Ejercicio 3 - TIR'!$D$24-'Ejercicio 3 - TIR'!$C$24)/('Ejercicio 3 - TIR'!$E$24-'Ejercicio 3 - TIR'!$C$24),'Ejercicio 3 - TIR'!$C$24+SQRT(('Ejercicio 3 - TIR'!$E$24-'Ejercicio 3 - TIR'!$C$24)*('Ejercicio 3 - TIR'!$D$24-'Ejercicio 3 - TIR'!$C$24)*T185),'Ejercicio 3 - TIR'!$E$24-SQRT(('Ejercicio 3 - TIR'!$E$24-'Ejercicio 3 - TIR'!$C$24)*('Ejercicio 3 - TIR'!$E$24-'Ejercicio 3 - TIR'!$D$24)*(1-T185)))</f>
        <v>0.172765731560991</v>
      </c>
      <c r="V185" s="17">
        <f ca="1" t="shared" si="1368"/>
        <v>0.816803981883393</v>
      </c>
      <c r="W185" s="19">
        <f ca="1">IF(V185&lt;=('Ejercicio 3 - TIR'!$D$25-'Ejercicio 3 - TIR'!$C$25)/('Ejercicio 3 - TIR'!$E$25-'Ejercicio 3 - TIR'!$C$25),'Ejercicio 3 - TIR'!$C$25+SQRT(('Ejercicio 3 - TIR'!$E$25-'Ejercicio 3 - TIR'!$C$25)*('Ejercicio 3 - TIR'!$D$25-'Ejercicio 3 - TIR'!$C$25)*V185),'Ejercicio 3 - TIR'!$E$25-SQRT(('Ejercicio 3 - TIR'!$E$25-'Ejercicio 3 - TIR'!$C$25)*('Ejercicio 3 - TIR'!$E$25-'Ejercicio 3 - TIR'!$D$25)*(1-V185)))</f>
        <v>0.224678347932883</v>
      </c>
      <c r="X185" s="17">
        <f ca="1" t="shared" si="1368"/>
        <v>0.20653319721421</v>
      </c>
      <c r="Y185" s="19">
        <f ca="1">IF(X185&lt;=('Ejercicio 3 - TIR'!$D$26-'Ejercicio 3 - TIR'!$C$26)/('Ejercicio 3 - TIR'!$E$26-'Ejercicio 3 - TIR'!$C$26),'Ejercicio 3 - TIR'!$C$26+SQRT(('Ejercicio 3 - TIR'!$E$26-'Ejercicio 3 - TIR'!$C$26)*('Ejercicio 3 - TIR'!$D$26-'Ejercicio 3 - TIR'!$C$26)*X185),'Ejercicio 3 - TIR'!$E$26-SQRT(('Ejercicio 3 - TIR'!$E$26-'Ejercicio 3 - TIR'!$C$26)*('Ejercicio 3 - TIR'!$E$26-'Ejercicio 3 - TIR'!$D$26)*(1-X185)))</f>
        <v>0.213614394603258</v>
      </c>
      <c r="Z185" s="17">
        <f ca="1" t="shared" si="956"/>
        <v>1.16736753089751</v>
      </c>
      <c r="AA185" s="17">
        <f ca="1" t="shared" si="957"/>
        <v>1.35182046284054</v>
      </c>
      <c r="AB185" s="17">
        <f ca="1" t="shared" si="958"/>
        <v>1.58536871404231</v>
      </c>
      <c r="AC185" s="17">
        <f ca="1" t="shared" si="959"/>
        <v>1.94156673757781</v>
      </c>
      <c r="AD185" s="17">
        <f ca="1" t="shared" si="960"/>
        <v>2.35631334080732</v>
      </c>
      <c r="AE185" s="16">
        <f ca="1" t="shared" si="961"/>
        <v>5670.26820414613</v>
      </c>
      <c r="AF185" s="16">
        <f ca="1" t="shared" si="962"/>
        <v>6566.21362619671</v>
      </c>
      <c r="AG185" s="16">
        <f ca="1" t="shared" si="963"/>
        <v>7700.63032691233</v>
      </c>
      <c r="AH185" s="16">
        <f ca="1" t="shared" si="964"/>
        <v>9430.79522680485</v>
      </c>
      <c r="AI185" s="16">
        <f ca="1" t="shared" si="965"/>
        <v>11445.3488398061</v>
      </c>
      <c r="AJ185" s="18">
        <f ca="1" t="shared" si="966"/>
        <v>48115.3797421668</v>
      </c>
      <c r="AK185" s="18">
        <f ca="1" t="shared" si="967"/>
        <v>44022.5588961256</v>
      </c>
      <c r="AL185" s="18">
        <f ca="1" t="shared" si="968"/>
        <v>64045.317731134</v>
      </c>
      <c r="AM185" s="18">
        <f ca="1" t="shared" si="969"/>
        <v>71907.5670044678</v>
      </c>
      <c r="AN185" s="18">
        <f ca="1" t="shared" si="970"/>
        <v>83464.5198934191</v>
      </c>
      <c r="AO185" s="18">
        <f ca="1">C185/'Ejercicio 3 - TIR'!$D$7</f>
        <v>14202.336484885</v>
      </c>
      <c r="AP185" s="18">
        <f ca="1" t="shared" si="971"/>
        <v>33913.0432572818</v>
      </c>
      <c r="AQ185" s="18">
        <f ca="1" t="shared" si="972"/>
        <v>29820.2224112406</v>
      </c>
      <c r="AR185" s="18">
        <f ca="1" t="shared" si="973"/>
        <v>49842.9812462489</v>
      </c>
      <c r="AS185" s="18">
        <f ca="1" t="shared" si="974"/>
        <v>57705.2305195827</v>
      </c>
      <c r="AT185" s="18">
        <f ca="1" t="shared" si="975"/>
        <v>69262.1834085341</v>
      </c>
      <c r="AU185" s="18">
        <f ca="1">AP185*'Ejercicio 3 - TIR'!$D$5</f>
        <v>16956.5216286409</v>
      </c>
      <c r="AV185" s="18">
        <f ca="1">AQ185*'Ejercicio 3 - TIR'!$D$5</f>
        <v>14910.1112056203</v>
      </c>
      <c r="AW185" s="18">
        <f ca="1">AR185*'Ejercicio 3 - TIR'!$D$5</f>
        <v>24921.4906231245</v>
      </c>
      <c r="AX185" s="18">
        <f ca="1">AS185*'Ejercicio 3 - TIR'!$D$5</f>
        <v>28852.6152597914</v>
      </c>
      <c r="AY185" s="18">
        <f ca="1">AT185*'Ejercicio 3 - TIR'!$D$5</f>
        <v>34631.0917042671</v>
      </c>
      <c r="AZ185" s="18">
        <f ca="1" t="shared" ref="AZ185:BD185" si="1369">AJ185-AU185-AE185</f>
        <v>25488.5899093798</v>
      </c>
      <c r="BA185" s="18">
        <f ca="1" t="shared" si="1369"/>
        <v>22546.2340643086</v>
      </c>
      <c r="BB185" s="18">
        <f ca="1" t="shared" si="1369"/>
        <v>31423.1967810972</v>
      </c>
      <c r="BC185" s="18">
        <f ca="1" t="shared" si="1369"/>
        <v>33624.1565178716</v>
      </c>
      <c r="BD185" s="18">
        <f ca="1" t="shared" si="1369"/>
        <v>37388.079349346</v>
      </c>
      <c r="BE185" s="18">
        <f ca="1" t="shared" ref="BE185:BI185" si="1370">AZ185/Z185</f>
        <v>21834.2460576947</v>
      </c>
      <c r="BF185" s="18">
        <f ca="1" t="shared" si="1370"/>
        <v>16678.4234179536</v>
      </c>
      <c r="BG185" s="18">
        <f ca="1" t="shared" si="1370"/>
        <v>19820.749900492</v>
      </c>
      <c r="BH185" s="18">
        <f ca="1" t="shared" si="1370"/>
        <v>17318.0534395738</v>
      </c>
      <c r="BI185" s="18">
        <f ca="1" t="shared" si="1370"/>
        <v>15867.1933404817</v>
      </c>
      <c r="BJ185" s="18">
        <f ca="1" t="shared" si="978"/>
        <v>79829.8722801067</v>
      </c>
      <c r="BK185" s="18">
        <f ca="1" t="shared" si="979"/>
        <v>33465.1549299692</v>
      </c>
      <c r="BL185" s="18">
        <f ca="1" t="shared" si="980"/>
        <v>113295.027210076</v>
      </c>
      <c r="BM185" s="18">
        <f ca="1">BK185*'Ejercicio 3 - TIR'!$D$5</f>
        <v>16732.5774649846</v>
      </c>
      <c r="BN185" s="18">
        <f ca="1" t="shared" si="981"/>
        <v>96562.4497450913</v>
      </c>
      <c r="BO185" s="18">
        <f ca="1" t="shared" si="982"/>
        <v>40980.3093980731</v>
      </c>
      <c r="BP185" s="18">
        <f ca="1" t="shared" si="983"/>
        <v>-104890.823580056</v>
      </c>
      <c r="BQ185" s="18">
        <f ca="1" t="shared" ref="BQ185:BT185" si="1371">BE185</f>
        <v>21834.2460576947</v>
      </c>
      <c r="BR185" s="18">
        <f ca="1" t="shared" si="1371"/>
        <v>16678.4234179536</v>
      </c>
      <c r="BS185" s="18">
        <f ca="1" t="shared" si="1371"/>
        <v>19820.749900492</v>
      </c>
      <c r="BT185" s="18">
        <f ca="1" t="shared" si="1371"/>
        <v>17318.0534395738</v>
      </c>
      <c r="BU185" s="18">
        <f ca="1" t="shared" si="985"/>
        <v>56847.5027385548</v>
      </c>
      <c r="BV185" s="20">
        <f ca="1" t="shared" si="986"/>
        <v>7.00168705501623</v>
      </c>
    </row>
    <row r="186" ht="15" customHeight="1" spans="1:74">
      <c r="A186" s="16">
        <v>185</v>
      </c>
      <c r="B186" s="17">
        <f ca="1" t="shared" ref="B186:F186" si="1372">RAND()</f>
        <v>0.695140880535912</v>
      </c>
      <c r="C186" s="18">
        <f ca="1">IF(B186&lt;=('Ejercicio 3 - TIR'!$D$13-'Ejercicio 3 - TIR'!$C$13)/('Ejercicio 3 - TIR'!$E$13-'Ejercicio 3 - TIR'!$C$13),'Ejercicio 3 - TIR'!$C$13+SQRT(('Ejercicio 3 - TIR'!$E$13-'Ejercicio 3 - TIR'!$C$13)*('Ejercicio 3 - TIR'!$D$13-'Ejercicio 3 - TIR'!$C$13)*B186),'Ejercicio 3 - TIR'!$E$13-SQRT(('Ejercicio 3 - TIR'!$E$13-'Ejercicio 3 - TIR'!$C$13)*('Ejercicio 3 - TIR'!$E$13-'Ejercicio 3 - TIR'!$D$13)*(1-B186)))</f>
        <v>80873.2924067704</v>
      </c>
      <c r="D186" s="17">
        <f ca="1" t="shared" si="1372"/>
        <v>0.421155241395059</v>
      </c>
      <c r="E186" s="18">
        <f ca="1">IF(D186&lt;=('Ejercicio 3 - TIR'!$D$14-'Ejercicio 3 - TIR'!$C$14)/('Ejercicio 3 - TIR'!$E$14-'Ejercicio 3 - TIR'!$C$14),'Ejercicio 3 - TIR'!$C$14+SQRT(('Ejercicio 3 - TIR'!$E$14-'Ejercicio 3 - TIR'!$C$14)*('Ejercicio 3 - TIR'!$D$14-'Ejercicio 3 - TIR'!$C$14)*D186),'Ejercicio 3 - TIR'!$E$14-SQRT(('Ejercicio 3 - TIR'!$E$14-'Ejercicio 3 - TIR'!$C$14)*('Ejercicio 3 - TIR'!$E$14-'Ejercicio 3 - TIR'!$D$14)*(1-D186)))</f>
        <v>30681.9146928813</v>
      </c>
      <c r="F186" s="17">
        <f ca="1" t="shared" si="1372"/>
        <v>0.991912475670782</v>
      </c>
      <c r="G186" s="18">
        <f ca="1">IF(F186&lt;=('Ejercicio 3 - TIR'!$D$18-'Ejercicio 3 - TIR'!$C$18)/('Ejercicio 3 - TIR'!$E$18-'Ejercicio 3 - TIR'!$C$18),'Ejercicio 3 - TIR'!$C$18+SQRT(('Ejercicio 3 - TIR'!$E$18-'Ejercicio 3 - TIR'!$C$18)*('Ejercicio 3 - TIR'!$D$18-'Ejercicio 3 - TIR'!$C$18)*F186),'Ejercicio 3 - TIR'!$E$18-SQRT(('Ejercicio 3 - TIR'!$E$18-'Ejercicio 3 - TIR'!$C$18)*('Ejercicio 3 - TIR'!$E$18-'Ejercicio 3 - TIR'!$D$18)*(1-F186)))</f>
        <v>44221.1776038843</v>
      </c>
      <c r="H186" s="17">
        <f ca="1" t="shared" ref="H186:L186" si="1373">RAND()</f>
        <v>0.539574439881817</v>
      </c>
      <c r="I186" s="18">
        <f ca="1">IF(H186&lt;=('Ejercicio 3 - TIR'!$D$18-'Ejercicio 3 - TIR'!$C$18)/('Ejercicio 3 - TIR'!$E$18-'Ejercicio 3 - TIR'!$C$18),'Ejercicio 3 - TIR'!$C$18+SQRT(('Ejercicio 3 - TIR'!$E$18-'Ejercicio 3 - TIR'!$C$18)*('Ejercicio 3 - TIR'!$D$18-'Ejercicio 3 - TIR'!$C$18)*H186),'Ejercicio 3 - TIR'!$E$18-SQRT(('Ejercicio 3 - TIR'!$E$18-'Ejercicio 3 - TIR'!$C$18)*('Ejercicio 3 - TIR'!$E$18-'Ejercicio 3 - TIR'!$D$18)*(1-H186)))</f>
        <v>38996.4529667126</v>
      </c>
      <c r="J186" s="17">
        <f ca="1" t="shared" si="1373"/>
        <v>0.913293943798079</v>
      </c>
      <c r="K186" s="18">
        <f ca="1">IF(J186&lt;=('Ejercicio 3 - TIR'!$D$18-'Ejercicio 3 - TIR'!$C$18)/('Ejercicio 3 - TIR'!$E$18-'Ejercicio 3 - TIR'!$C$18),'Ejercicio 3 - TIR'!$C$18+SQRT(('Ejercicio 3 - TIR'!$E$18-'Ejercicio 3 - TIR'!$C$18)*('Ejercicio 3 - TIR'!$D$18-'Ejercicio 3 - TIR'!$C$18)*J186),'Ejercicio 3 - TIR'!$E$18-SQRT(('Ejercicio 3 - TIR'!$E$18-'Ejercicio 3 - TIR'!$C$18)*('Ejercicio 3 - TIR'!$E$18-'Ejercicio 3 - TIR'!$D$18)*(1-J186)))</f>
        <v>42449.9109397623</v>
      </c>
      <c r="L186" s="17">
        <f ca="1" t="shared" si="1373"/>
        <v>0.271102846185929</v>
      </c>
      <c r="M186" s="18">
        <f ca="1">IF(L186&lt;=('Ejercicio 3 - TIR'!$D$18-'Ejercicio 3 - TIR'!$C$18)/('Ejercicio 3 - TIR'!$E$18-'Ejercicio 3 - TIR'!$C$18),'Ejercicio 3 - TIR'!$C$18+SQRT(('Ejercicio 3 - TIR'!$E$18-'Ejercicio 3 - TIR'!$C$18)*('Ejercicio 3 - TIR'!$D$18-'Ejercicio 3 - TIR'!$C$18)*L186),'Ejercicio 3 - TIR'!$E$18-SQRT(('Ejercicio 3 - TIR'!$E$18-'Ejercicio 3 - TIR'!$C$18)*('Ejercicio 3 - TIR'!$E$18-'Ejercicio 3 - TIR'!$D$18)*(1-L186)))</f>
        <v>36376.9449525529</v>
      </c>
      <c r="N186" s="17">
        <f ca="1" t="shared" ref="N186:R186" si="1374">RAND()</f>
        <v>0.614680295111347</v>
      </c>
      <c r="O186" s="18">
        <f ca="1">IF(N186&lt;=('Ejercicio 3 - TIR'!$D$18-'Ejercicio 3 - TIR'!$C$18)/('Ejercicio 3 - TIR'!$E$18-'Ejercicio 3 - TIR'!$C$18),'Ejercicio 3 - TIR'!$C$18+SQRT(('Ejercicio 3 - TIR'!$E$18-'Ejercicio 3 - TIR'!$C$18)*('Ejercicio 3 - TIR'!$D$18-'Ejercicio 3 - TIR'!$C$18)*N186),'Ejercicio 3 - TIR'!$E$18-SQRT(('Ejercicio 3 - TIR'!$E$18-'Ejercicio 3 - TIR'!$C$18)*('Ejercicio 3 - TIR'!$E$18-'Ejercicio 3 - TIR'!$D$18)*(1-N186)))</f>
        <v>39602.1895558618</v>
      </c>
      <c r="P186" s="17">
        <f ca="1" t="shared" si="1374"/>
        <v>0.814989365453781</v>
      </c>
      <c r="Q186" s="19">
        <f ca="1">IF(P186&lt;=('Ejercicio 3 - TIR'!$D$22-'Ejercicio 3 - TIR'!$C$22)/('Ejercicio 3 - TIR'!$E$22-'Ejercicio 3 - TIR'!$C$22),'Ejercicio 3 - TIR'!$C$22+SQRT(('Ejercicio 3 - TIR'!$E$22-'Ejercicio 3 - TIR'!$C$22)*('Ejercicio 3 - TIR'!$D$22-'Ejercicio 3 - TIR'!$C$22)*P186),'Ejercicio 3 - TIR'!$E$22-SQRT(('Ejercicio 3 - TIR'!$E$22-'Ejercicio 3 - TIR'!$C$22)*('Ejercicio 3 - TIR'!$E$22-'Ejercicio 3 - TIR'!$D$22)*(1-P186)))</f>
        <v>0.161751187924054</v>
      </c>
      <c r="R186" s="17">
        <f ca="1" t="shared" si="1374"/>
        <v>0.664020279541762</v>
      </c>
      <c r="S186" s="19">
        <f ca="1">IF(R186&lt;=('Ejercicio 3 - TIR'!$D$23-'Ejercicio 3 - TIR'!$C$23)/('Ejercicio 3 - TIR'!$E$23-'Ejercicio 3 - TIR'!$C$23),'Ejercicio 3 - TIR'!$C$23+SQRT(('Ejercicio 3 - TIR'!$E$23-'Ejercicio 3 - TIR'!$C$23)*('Ejercicio 3 - TIR'!$D$23-'Ejercicio 3 - TIR'!$C$23)*R186),'Ejercicio 3 - TIR'!$E$23-SQRT(('Ejercicio 3 - TIR'!$E$23-'Ejercicio 3 - TIR'!$C$23)*('Ejercicio 3 - TIR'!$E$23-'Ejercicio 3 - TIR'!$D$23)*(1-R186)))</f>
        <v>0.155408060328131</v>
      </c>
      <c r="T186" s="17">
        <f ca="1" t="shared" ref="T186:X186" si="1375">RAND()</f>
        <v>0.987287044013599</v>
      </c>
      <c r="U186" s="19">
        <f ca="1">IF(T186&lt;=('Ejercicio 3 - TIR'!$D$24-'Ejercicio 3 - TIR'!$C$24)/('Ejercicio 3 - TIR'!$E$24-'Ejercicio 3 - TIR'!$C$24),'Ejercicio 3 - TIR'!$C$24+SQRT(('Ejercicio 3 - TIR'!$E$24-'Ejercicio 3 - TIR'!$C$24)*('Ejercicio 3 - TIR'!$D$24-'Ejercicio 3 - TIR'!$C$24)*T186),'Ejercicio 3 - TIR'!$E$24-SQRT(('Ejercicio 3 - TIR'!$E$24-'Ejercicio 3 - TIR'!$C$24)*('Ejercicio 3 - TIR'!$E$24-'Ejercicio 3 - TIR'!$D$24)*(1-T186)))</f>
        <v>0.214033738460148</v>
      </c>
      <c r="V186" s="17">
        <f ca="1" t="shared" si="1375"/>
        <v>0.0707177167724473</v>
      </c>
      <c r="W186" s="19">
        <f ca="1">IF(V186&lt;=('Ejercicio 3 - TIR'!$D$25-'Ejercicio 3 - TIR'!$C$25)/('Ejercicio 3 - TIR'!$E$25-'Ejercicio 3 - TIR'!$C$25),'Ejercicio 3 - TIR'!$C$25+SQRT(('Ejercicio 3 - TIR'!$E$25-'Ejercicio 3 - TIR'!$C$25)*('Ejercicio 3 - TIR'!$D$25-'Ejercicio 3 - TIR'!$C$25)*V186),'Ejercicio 3 - TIR'!$E$25-SQRT(('Ejercicio 3 - TIR'!$E$25-'Ejercicio 3 - TIR'!$C$25)*('Ejercicio 3 - TIR'!$E$25-'Ejercicio 3 - TIR'!$D$25)*(1-V186)))</f>
        <v>0.189950115752162</v>
      </c>
      <c r="X186" s="17">
        <f ca="1" t="shared" si="1375"/>
        <v>0.846081233687619</v>
      </c>
      <c r="Y186" s="19">
        <f ca="1">IF(X186&lt;=('Ejercicio 3 - TIR'!$D$26-'Ejercicio 3 - TIR'!$C$26)/('Ejercicio 3 - TIR'!$E$26-'Ejercicio 3 - TIR'!$C$26),'Ejercicio 3 - TIR'!$C$26+SQRT(('Ejercicio 3 - TIR'!$E$26-'Ejercicio 3 - TIR'!$C$26)*('Ejercicio 3 - TIR'!$D$26-'Ejercicio 3 - TIR'!$C$26)*X186),'Ejercicio 3 - TIR'!$E$26-SQRT(('Ejercicio 3 - TIR'!$E$26-'Ejercicio 3 - TIR'!$C$26)*('Ejercicio 3 - TIR'!$E$26-'Ejercicio 3 - TIR'!$D$26)*(1-X186)))</f>
        <v>0.251170131146902</v>
      </c>
      <c r="Z186" s="17">
        <f ca="1" t="shared" si="956"/>
        <v>1.16175118792405</v>
      </c>
      <c r="AA186" s="17">
        <f ca="1" t="shared" si="957"/>
        <v>1.34229668662323</v>
      </c>
      <c r="AB186" s="17">
        <f ca="1" t="shared" si="958"/>
        <v>1.62959346458387</v>
      </c>
      <c r="AC186" s="17">
        <f ca="1" t="shared" si="959"/>
        <v>1.93913493181055</v>
      </c>
      <c r="AD186" s="17">
        <f ca="1" t="shared" si="960"/>
        <v>2.42618770694494</v>
      </c>
      <c r="AE186" s="16">
        <f ca="1" t="shared" si="961"/>
        <v>4962.83614935804</v>
      </c>
      <c r="AF186" s="16">
        <f ca="1" t="shared" si="962"/>
        <v>5734.1008890561</v>
      </c>
      <c r="AG186" s="16">
        <f ca="1" t="shared" si="963"/>
        <v>6961.39193904844</v>
      </c>
      <c r="AH186" s="16">
        <f ca="1" t="shared" si="964"/>
        <v>8283.70914366685</v>
      </c>
      <c r="AI186" s="16">
        <f ca="1" t="shared" si="965"/>
        <v>10364.3294556644</v>
      </c>
      <c r="AJ186" s="18">
        <f ca="1" t="shared" si="966"/>
        <v>51374.0056127132</v>
      </c>
      <c r="AK186" s="18">
        <f ca="1" t="shared" si="967"/>
        <v>52344.8096072771</v>
      </c>
      <c r="AL186" s="18">
        <f ca="1" t="shared" si="968"/>
        <v>69176.0974396041</v>
      </c>
      <c r="AM186" s="18">
        <f ca="1" t="shared" si="969"/>
        <v>70539.8046700446</v>
      </c>
      <c r="AN186" s="18">
        <f ca="1" t="shared" si="970"/>
        <v>96082.3454685353</v>
      </c>
      <c r="AO186" s="18">
        <f ca="1">C186/'Ejercicio 3 - TIR'!$D$7</f>
        <v>16174.6584813541</v>
      </c>
      <c r="AP186" s="18">
        <f ca="1" t="shared" si="971"/>
        <v>35199.3471313591</v>
      </c>
      <c r="AQ186" s="18">
        <f ca="1" t="shared" si="972"/>
        <v>36170.151125923</v>
      </c>
      <c r="AR186" s="18">
        <f ca="1" t="shared" si="973"/>
        <v>53001.43895825</v>
      </c>
      <c r="AS186" s="18">
        <f ca="1" t="shared" si="974"/>
        <v>54365.1461886905</v>
      </c>
      <c r="AT186" s="18">
        <f ca="1" t="shared" si="975"/>
        <v>79907.6869871812</v>
      </c>
      <c r="AU186" s="18">
        <f ca="1">AP186*'Ejercicio 3 - TIR'!$D$5</f>
        <v>17599.6735656796</v>
      </c>
      <c r="AV186" s="18">
        <f ca="1">AQ186*'Ejercicio 3 - TIR'!$D$5</f>
        <v>18085.0755629615</v>
      </c>
      <c r="AW186" s="18">
        <f ca="1">AR186*'Ejercicio 3 - TIR'!$D$5</f>
        <v>26500.719479125</v>
      </c>
      <c r="AX186" s="18">
        <f ca="1">AS186*'Ejercicio 3 - TIR'!$D$5</f>
        <v>27182.5730943453</v>
      </c>
      <c r="AY186" s="18">
        <f ca="1">AT186*'Ejercicio 3 - TIR'!$D$5</f>
        <v>39953.8434935906</v>
      </c>
      <c r="AZ186" s="18">
        <f ca="1" t="shared" ref="AZ186:BD186" si="1376">AJ186-AU186-AE186</f>
        <v>28811.4958976756</v>
      </c>
      <c r="BA186" s="18">
        <f ca="1" t="shared" si="1376"/>
        <v>28525.6331552595</v>
      </c>
      <c r="BB186" s="18">
        <f ca="1" t="shared" si="1376"/>
        <v>35713.9860214307</v>
      </c>
      <c r="BC186" s="18">
        <f ca="1" t="shared" si="1376"/>
        <v>35073.5224320325</v>
      </c>
      <c r="BD186" s="18">
        <f ca="1" t="shared" si="1376"/>
        <v>45764.1725192802</v>
      </c>
      <c r="BE186" s="18">
        <f ca="1" t="shared" ref="BE186:BI186" si="1377">AZ186/Z186</f>
        <v>24800.0571870808</v>
      </c>
      <c r="BF186" s="18">
        <f ca="1" t="shared" si="1377"/>
        <v>21251.3622655364</v>
      </c>
      <c r="BG186" s="18">
        <f ca="1" t="shared" si="1377"/>
        <v>21915.8868746141</v>
      </c>
      <c r="BH186" s="18">
        <f ca="1" t="shared" si="1377"/>
        <v>18087.2005638539</v>
      </c>
      <c r="BI186" s="18">
        <f ca="1" t="shared" si="1377"/>
        <v>18862.585276597</v>
      </c>
      <c r="BJ186" s="18">
        <f ca="1" t="shared" si="978"/>
        <v>74440.084253402</v>
      </c>
      <c r="BK186" s="18">
        <f ca="1" t="shared" si="979"/>
        <v>39242.757571494</v>
      </c>
      <c r="BL186" s="18">
        <f ca="1" t="shared" si="980"/>
        <v>113682.841824896</v>
      </c>
      <c r="BM186" s="18">
        <f ca="1">BK186*'Ejercicio 3 - TIR'!$D$5</f>
        <v>19621.378785747</v>
      </c>
      <c r="BN186" s="18">
        <f ca="1" t="shared" si="981"/>
        <v>94061.463039149</v>
      </c>
      <c r="BO186" s="18">
        <f ca="1" t="shared" si="982"/>
        <v>38769.2439335584</v>
      </c>
      <c r="BP186" s="18">
        <f ca="1" t="shared" si="983"/>
        <v>-111555.207099652</v>
      </c>
      <c r="BQ186" s="18">
        <f ca="1" t="shared" ref="BQ186:BT186" si="1378">BE186</f>
        <v>24800.0571870808</v>
      </c>
      <c r="BR186" s="18">
        <f ca="1" t="shared" si="1378"/>
        <v>21251.3622655364</v>
      </c>
      <c r="BS186" s="18">
        <f ca="1" t="shared" si="1378"/>
        <v>21915.8868746141</v>
      </c>
      <c r="BT186" s="18">
        <f ca="1" t="shared" si="1378"/>
        <v>18087.2005638539</v>
      </c>
      <c r="BU186" s="18">
        <f ca="1" t="shared" si="985"/>
        <v>57631.8292101553</v>
      </c>
      <c r="BV186" s="20">
        <f ca="1" t="shared" si="986"/>
        <v>7.86362562614793</v>
      </c>
    </row>
    <row r="187" ht="15" customHeight="1" spans="1:74">
      <c r="A187" s="16">
        <v>186</v>
      </c>
      <c r="B187" s="17">
        <f ca="1" t="shared" ref="B187:F187" si="1379">RAND()</f>
        <v>0.00721896476399064</v>
      </c>
      <c r="C187" s="18">
        <f ca="1">IF(B187&lt;=('Ejercicio 3 - TIR'!$D$13-'Ejercicio 3 - TIR'!$C$13)/('Ejercicio 3 - TIR'!$E$13-'Ejercicio 3 - TIR'!$C$13),'Ejercicio 3 - TIR'!$C$13+SQRT(('Ejercicio 3 - TIR'!$E$13-'Ejercicio 3 - TIR'!$C$13)*('Ejercicio 3 - TIR'!$D$13-'Ejercicio 3 - TIR'!$C$13)*B187),'Ejercicio 3 - TIR'!$E$13-SQRT(('Ejercicio 3 - TIR'!$E$13-'Ejercicio 3 - TIR'!$C$13)*('Ejercicio 3 - TIR'!$E$13-'Ejercicio 3 - TIR'!$D$13)*(1-B187)))</f>
        <v>61699.2898238959</v>
      </c>
      <c r="D187" s="17">
        <f ca="1" t="shared" si="1379"/>
        <v>0.0914044499710109</v>
      </c>
      <c r="E187" s="18">
        <f ca="1">IF(D187&lt;=('Ejercicio 3 - TIR'!$D$14-'Ejercicio 3 - TIR'!$C$14)/('Ejercicio 3 - TIR'!$E$14-'Ejercicio 3 - TIR'!$C$14),'Ejercicio 3 - TIR'!$C$14+SQRT(('Ejercicio 3 - TIR'!$E$14-'Ejercicio 3 - TIR'!$C$14)*('Ejercicio 3 - TIR'!$D$14-'Ejercicio 3 - TIR'!$C$14)*D187),'Ejercicio 3 - TIR'!$E$14-SQRT(('Ejercicio 3 - TIR'!$E$14-'Ejercicio 3 - TIR'!$C$14)*('Ejercicio 3 - TIR'!$E$14-'Ejercicio 3 - TIR'!$D$14)*(1-D187)))</f>
        <v>27618.2692275291</v>
      </c>
      <c r="F187" s="17">
        <f ca="1" t="shared" si="1379"/>
        <v>0.944204677965029</v>
      </c>
      <c r="G187" s="18">
        <f ca="1">IF(F187&lt;=('Ejercicio 3 - TIR'!$D$18-'Ejercicio 3 - TIR'!$C$18)/('Ejercicio 3 - TIR'!$E$18-'Ejercicio 3 - TIR'!$C$18),'Ejercicio 3 - TIR'!$C$18+SQRT(('Ejercicio 3 - TIR'!$E$18-'Ejercicio 3 - TIR'!$C$18)*('Ejercicio 3 - TIR'!$D$18-'Ejercicio 3 - TIR'!$C$18)*F187),'Ejercicio 3 - TIR'!$E$18-SQRT(('Ejercicio 3 - TIR'!$E$18-'Ejercicio 3 - TIR'!$C$18)*('Ejercicio 3 - TIR'!$E$18-'Ejercicio 3 - TIR'!$D$18)*(1-F187)))</f>
        <v>42954.3584985089</v>
      </c>
      <c r="H187" s="17">
        <f ca="1" t="shared" ref="H187:L187" si="1380">RAND()</f>
        <v>0.911924265663761</v>
      </c>
      <c r="I187" s="18">
        <f ca="1">IF(H187&lt;=('Ejercicio 3 - TIR'!$D$18-'Ejercicio 3 - TIR'!$C$18)/('Ejercicio 3 - TIR'!$E$18-'Ejercicio 3 - TIR'!$C$18),'Ejercicio 3 - TIR'!$C$18+SQRT(('Ejercicio 3 - TIR'!$E$18-'Ejercicio 3 - TIR'!$C$18)*('Ejercicio 3 - TIR'!$D$18-'Ejercicio 3 - TIR'!$C$18)*H187),'Ejercicio 3 - TIR'!$E$18-SQRT(('Ejercicio 3 - TIR'!$E$18-'Ejercicio 3 - TIR'!$C$18)*('Ejercicio 3 - TIR'!$E$18-'Ejercicio 3 - TIR'!$D$18)*(1-H187)))</f>
        <v>42429.8482388742</v>
      </c>
      <c r="J187" s="17">
        <f ca="1" t="shared" si="1380"/>
        <v>0.368096877355684</v>
      </c>
      <c r="K187" s="18">
        <f ca="1">IF(J187&lt;=('Ejercicio 3 - TIR'!$D$18-'Ejercicio 3 - TIR'!$C$18)/('Ejercicio 3 - TIR'!$E$18-'Ejercicio 3 - TIR'!$C$18),'Ejercicio 3 - TIR'!$C$18+SQRT(('Ejercicio 3 - TIR'!$E$18-'Ejercicio 3 - TIR'!$C$18)*('Ejercicio 3 - TIR'!$D$18-'Ejercicio 3 - TIR'!$C$18)*J187),'Ejercicio 3 - TIR'!$E$18-SQRT(('Ejercicio 3 - TIR'!$E$18-'Ejercicio 3 - TIR'!$C$18)*('Ejercicio 3 - TIR'!$E$18-'Ejercicio 3 - TIR'!$D$18)*(1-J187)))</f>
        <v>37430.6481280809</v>
      </c>
      <c r="L187" s="17">
        <f ca="1" t="shared" si="1380"/>
        <v>0.929631311625367</v>
      </c>
      <c r="M187" s="18">
        <f ca="1">IF(L187&lt;=('Ejercicio 3 - TIR'!$D$18-'Ejercicio 3 - TIR'!$C$18)/('Ejercicio 3 - TIR'!$E$18-'Ejercicio 3 - TIR'!$C$18),'Ejercicio 3 - TIR'!$C$18+SQRT(('Ejercicio 3 - TIR'!$E$18-'Ejercicio 3 - TIR'!$C$18)*('Ejercicio 3 - TIR'!$D$18-'Ejercicio 3 - TIR'!$C$18)*L187),'Ejercicio 3 - TIR'!$E$18-SQRT(('Ejercicio 3 - TIR'!$E$18-'Ejercicio 3 - TIR'!$C$18)*('Ejercicio 3 - TIR'!$E$18-'Ejercicio 3 - TIR'!$D$18)*(1-L187)))</f>
        <v>42702.6859970615</v>
      </c>
      <c r="N187" s="17">
        <f ca="1" t="shared" ref="N187:R187" si="1381">RAND()</f>
        <v>0.171518118091617</v>
      </c>
      <c r="O187" s="18">
        <f ca="1">IF(N187&lt;=('Ejercicio 3 - TIR'!$D$18-'Ejercicio 3 - TIR'!$C$18)/('Ejercicio 3 - TIR'!$E$18-'Ejercicio 3 - TIR'!$C$18),'Ejercicio 3 - TIR'!$C$18+SQRT(('Ejercicio 3 - TIR'!$E$18-'Ejercicio 3 - TIR'!$C$18)*('Ejercicio 3 - TIR'!$D$18-'Ejercicio 3 - TIR'!$C$18)*N187),'Ejercicio 3 - TIR'!$E$18-SQRT(('Ejercicio 3 - TIR'!$E$18-'Ejercicio 3 - TIR'!$C$18)*('Ejercicio 3 - TIR'!$E$18-'Ejercicio 3 - TIR'!$D$18)*(1-N187)))</f>
        <v>35072.2497684699</v>
      </c>
      <c r="P187" s="17">
        <f ca="1" t="shared" si="1381"/>
        <v>0.856668501033166</v>
      </c>
      <c r="Q187" s="19">
        <f ca="1">IF(P187&lt;=('Ejercicio 3 - TIR'!$D$22-'Ejercicio 3 - TIR'!$C$22)/('Ejercicio 3 - TIR'!$E$22-'Ejercicio 3 - TIR'!$C$22),'Ejercicio 3 - TIR'!$C$22+SQRT(('Ejercicio 3 - TIR'!$E$22-'Ejercicio 3 - TIR'!$C$22)*('Ejercicio 3 - TIR'!$D$22-'Ejercicio 3 - TIR'!$C$22)*P187),'Ejercicio 3 - TIR'!$E$22-SQRT(('Ejercicio 3 - TIR'!$E$22-'Ejercicio 3 - TIR'!$C$22)*('Ejercicio 3 - TIR'!$E$22-'Ejercicio 3 - TIR'!$D$22)*(1-P187)))</f>
        <v>0.163937724378523</v>
      </c>
      <c r="R187" s="17">
        <f ca="1" t="shared" si="1381"/>
        <v>0.547572853422066</v>
      </c>
      <c r="S187" s="19">
        <f ca="1">IF(R187&lt;=('Ejercicio 3 - TIR'!$D$23-'Ejercicio 3 - TIR'!$C$23)/('Ejercicio 3 - TIR'!$E$23-'Ejercicio 3 - TIR'!$C$23),'Ejercicio 3 - TIR'!$C$23+SQRT(('Ejercicio 3 - TIR'!$E$23-'Ejercicio 3 - TIR'!$C$23)*('Ejercicio 3 - TIR'!$D$23-'Ejercicio 3 - TIR'!$C$23)*R187),'Ejercicio 3 - TIR'!$E$23-SQRT(('Ejercicio 3 - TIR'!$E$23-'Ejercicio 3 - TIR'!$C$23)*('Ejercicio 3 - TIR'!$E$23-'Ejercicio 3 - TIR'!$D$23)*(1-R187)))</f>
        <v>0.151462851161332</v>
      </c>
      <c r="T187" s="17">
        <f ca="1" t="shared" ref="T187:X187" si="1382">RAND()</f>
        <v>0.487331173941415</v>
      </c>
      <c r="U187" s="19">
        <f ca="1">IF(T187&lt;=('Ejercicio 3 - TIR'!$D$24-'Ejercicio 3 - TIR'!$C$24)/('Ejercicio 3 - TIR'!$E$24-'Ejercicio 3 - TIR'!$C$24),'Ejercicio 3 - TIR'!$C$24+SQRT(('Ejercicio 3 - TIR'!$E$24-'Ejercicio 3 - TIR'!$C$24)*('Ejercicio 3 - TIR'!$D$24-'Ejercicio 3 - TIR'!$C$24)*T187),'Ejercicio 3 - TIR'!$E$24-SQRT(('Ejercicio 3 - TIR'!$E$24-'Ejercicio 3 - TIR'!$C$24)*('Ejercicio 3 - TIR'!$E$24-'Ejercicio 3 - TIR'!$D$24)*(1-T187)))</f>
        <v>0.182112367282132</v>
      </c>
      <c r="V187" s="17">
        <f ca="1" t="shared" si="1382"/>
        <v>0.453172918421982</v>
      </c>
      <c r="W187" s="19">
        <f ca="1">IF(V187&lt;=('Ejercicio 3 - TIR'!$D$25-'Ejercicio 3 - TIR'!$C$25)/('Ejercicio 3 - TIR'!$E$25-'Ejercicio 3 - TIR'!$C$25),'Ejercicio 3 - TIR'!$C$25+SQRT(('Ejercicio 3 - TIR'!$E$25-'Ejercicio 3 - TIR'!$C$25)*('Ejercicio 3 - TIR'!$D$25-'Ejercicio 3 - TIR'!$C$25)*V187),'Ejercicio 3 - TIR'!$E$25-SQRT(('Ejercicio 3 - TIR'!$E$25-'Ejercicio 3 - TIR'!$C$25)*('Ejercicio 3 - TIR'!$E$25-'Ejercicio 3 - TIR'!$D$25)*(1-V187)))</f>
        <v>0.206251916778868</v>
      </c>
      <c r="X187" s="17">
        <f ca="1" t="shared" si="1382"/>
        <v>0.0176808290382904</v>
      </c>
      <c r="Y187" s="19">
        <f ca="1">IF(X187&lt;=('Ejercicio 3 - TIR'!$D$26-'Ejercicio 3 - TIR'!$C$26)/('Ejercicio 3 - TIR'!$E$26-'Ejercicio 3 - TIR'!$C$26),'Ejercicio 3 - TIR'!$C$26+SQRT(('Ejercicio 3 - TIR'!$E$26-'Ejercicio 3 - TIR'!$C$26)*('Ejercicio 3 - TIR'!$D$26-'Ejercicio 3 - TIR'!$C$26)*X187),'Ejercicio 3 - TIR'!$E$26-SQRT(('Ejercicio 3 - TIR'!$E$26-'Ejercicio 3 - TIR'!$C$26)*('Ejercicio 3 - TIR'!$E$26-'Ejercicio 3 - TIR'!$D$26)*(1-X187)))</f>
        <v>0.196909286388867</v>
      </c>
      <c r="Z187" s="17">
        <f ca="1" t="shared" si="956"/>
        <v>1.16393772437852</v>
      </c>
      <c r="AA187" s="17">
        <f ca="1" t="shared" si="957"/>
        <v>1.34023105068713</v>
      </c>
      <c r="AB187" s="17">
        <f ca="1" t="shared" si="958"/>
        <v>1.58430370003278</v>
      </c>
      <c r="AC187" s="17">
        <f ca="1" t="shared" si="959"/>
        <v>1.91106937492439</v>
      </c>
      <c r="AD187" s="17">
        <f ca="1" t="shared" si="960"/>
        <v>2.28737668178037</v>
      </c>
      <c r="AE187" s="16">
        <f ca="1" t="shared" si="961"/>
        <v>4527.6762084345</v>
      </c>
      <c r="AF187" s="16">
        <f ca="1" t="shared" si="962"/>
        <v>5213.45095609932</v>
      </c>
      <c r="AG187" s="16">
        <f ca="1" t="shared" si="963"/>
        <v>6162.88485142386</v>
      </c>
      <c r="AH187" s="16">
        <f ca="1" t="shared" si="964"/>
        <v>7433.99166491749</v>
      </c>
      <c r="AI187" s="16">
        <f ca="1" t="shared" si="965"/>
        <v>8897.81365867718</v>
      </c>
      <c r="AJ187" s="18">
        <f ca="1" t="shared" si="966"/>
        <v>49996.1982828937</v>
      </c>
      <c r="AK187" s="18">
        <f ca="1" t="shared" si="967"/>
        <v>56865.8000856817</v>
      </c>
      <c r="AL187" s="18">
        <f ca="1" t="shared" si="968"/>
        <v>59301.5143239436</v>
      </c>
      <c r="AM187" s="18">
        <f ca="1" t="shared" si="969"/>
        <v>81607.7954359968</v>
      </c>
      <c r="AN187" s="18">
        <f ca="1" t="shared" si="970"/>
        <v>80223.446297975</v>
      </c>
      <c r="AO187" s="18">
        <f ca="1">C187/'Ejercicio 3 - TIR'!$D$7</f>
        <v>12339.8579647792</v>
      </c>
      <c r="AP187" s="18">
        <f ca="1" t="shared" si="971"/>
        <v>37656.3403181145</v>
      </c>
      <c r="AQ187" s="18">
        <f ca="1" t="shared" si="972"/>
        <v>44525.9421209025</v>
      </c>
      <c r="AR187" s="18">
        <f ca="1" t="shared" si="973"/>
        <v>46961.6563591644</v>
      </c>
      <c r="AS187" s="18">
        <f ca="1" t="shared" si="974"/>
        <v>69267.9374712177</v>
      </c>
      <c r="AT187" s="18">
        <f ca="1" t="shared" si="975"/>
        <v>67883.5883331958</v>
      </c>
      <c r="AU187" s="18">
        <f ca="1">AP187*'Ejercicio 3 - TIR'!$D$5</f>
        <v>18828.1701590573</v>
      </c>
      <c r="AV187" s="18">
        <f ca="1">AQ187*'Ejercicio 3 - TIR'!$D$5</f>
        <v>22262.9710604513</v>
      </c>
      <c r="AW187" s="18">
        <f ca="1">AR187*'Ejercicio 3 - TIR'!$D$5</f>
        <v>23480.8281795822</v>
      </c>
      <c r="AX187" s="18">
        <f ca="1">AS187*'Ejercicio 3 - TIR'!$D$5</f>
        <v>34633.9687356088</v>
      </c>
      <c r="AY187" s="18">
        <f ca="1">AT187*'Ejercicio 3 - TIR'!$D$5</f>
        <v>33941.7941665979</v>
      </c>
      <c r="AZ187" s="18">
        <f ca="1" t="shared" ref="AZ187:BD187" si="1383">AJ187-AU187-AE187</f>
        <v>26640.3519154019</v>
      </c>
      <c r="BA187" s="18">
        <f ca="1" t="shared" si="1383"/>
        <v>29389.3780691311</v>
      </c>
      <c r="BB187" s="18">
        <f ca="1" t="shared" si="1383"/>
        <v>29657.8012929375</v>
      </c>
      <c r="BC187" s="18">
        <f ca="1" t="shared" si="1383"/>
        <v>39539.8350354705</v>
      </c>
      <c r="BD187" s="18">
        <f ca="1" t="shared" si="1383"/>
        <v>37383.8384726999</v>
      </c>
      <c r="BE187" s="18">
        <f ca="1" t="shared" ref="BE187:BI187" si="1384">AZ187/Z187</f>
        <v>22888.1248175253</v>
      </c>
      <c r="BF187" s="18">
        <f ca="1" t="shared" si="1384"/>
        <v>21928.590636714</v>
      </c>
      <c r="BG187" s="18">
        <f ca="1" t="shared" si="1384"/>
        <v>18719.7702639487</v>
      </c>
      <c r="BH187" s="18">
        <f ca="1" t="shared" si="1384"/>
        <v>20689.9004056485</v>
      </c>
      <c r="BI187" s="18">
        <f ca="1" t="shared" si="1384"/>
        <v>16343.5427013282</v>
      </c>
      <c r="BJ187" s="18">
        <f ca="1" t="shared" si="978"/>
        <v>63173.3850221825</v>
      </c>
      <c r="BK187" s="18">
        <f ca="1" t="shared" si="979"/>
        <v>28225.9033651177</v>
      </c>
      <c r="BL187" s="18">
        <f ca="1" t="shared" si="980"/>
        <v>91399.2883873002</v>
      </c>
      <c r="BM187" s="18">
        <f ca="1">BK187*'Ejercicio 3 - TIR'!$D$5</f>
        <v>14112.9516825589</v>
      </c>
      <c r="BN187" s="18">
        <f ca="1" t="shared" si="981"/>
        <v>77286.3367047413</v>
      </c>
      <c r="BO187" s="18">
        <f ca="1" t="shared" si="982"/>
        <v>33788.1982099187</v>
      </c>
      <c r="BP187" s="18">
        <f ca="1" t="shared" si="983"/>
        <v>-89317.559051425</v>
      </c>
      <c r="BQ187" s="18">
        <f ca="1" t="shared" ref="BQ187:BT187" si="1385">BE187</f>
        <v>22888.1248175253</v>
      </c>
      <c r="BR187" s="18">
        <f ca="1" t="shared" si="1385"/>
        <v>21928.590636714</v>
      </c>
      <c r="BS187" s="18">
        <f ca="1" t="shared" si="1385"/>
        <v>18719.7702639487</v>
      </c>
      <c r="BT187" s="18">
        <f ca="1" t="shared" si="1385"/>
        <v>20689.9004056485</v>
      </c>
      <c r="BU187" s="18">
        <f ca="1" t="shared" si="985"/>
        <v>50131.7409112469</v>
      </c>
      <c r="BV187" s="20">
        <f ca="1" t="shared" si="986"/>
        <v>13.3998642270357</v>
      </c>
    </row>
    <row r="188" ht="15" customHeight="1" spans="1:74">
      <c r="A188" s="16">
        <v>187</v>
      </c>
      <c r="B188" s="17">
        <f ca="1" t="shared" ref="B188:F188" si="1386">RAND()</f>
        <v>0.236384985492395</v>
      </c>
      <c r="C188" s="18">
        <f ca="1">IF(B188&lt;=('Ejercicio 3 - TIR'!$D$13-'Ejercicio 3 - TIR'!$C$13)/('Ejercicio 3 - TIR'!$E$13-'Ejercicio 3 - TIR'!$C$13),'Ejercicio 3 - TIR'!$C$13+SQRT(('Ejercicio 3 - TIR'!$E$13-'Ejercicio 3 - TIR'!$C$13)*('Ejercicio 3 - TIR'!$D$13-'Ejercicio 3 - TIR'!$C$13)*B188),'Ejercicio 3 - TIR'!$E$13-SQRT(('Ejercicio 3 - TIR'!$E$13-'Ejercicio 3 - TIR'!$C$13)*('Ejercicio 3 - TIR'!$E$13-'Ejercicio 3 - TIR'!$D$13)*(1-B188)))</f>
        <v>69723.8878128534</v>
      </c>
      <c r="D188" s="17">
        <f ca="1" t="shared" si="1386"/>
        <v>0.671804084568576</v>
      </c>
      <c r="E188" s="18">
        <f ca="1">IF(D188&lt;=('Ejercicio 3 - TIR'!$D$14-'Ejercicio 3 - TIR'!$C$14)/('Ejercicio 3 - TIR'!$E$14-'Ejercicio 3 - TIR'!$C$14),'Ejercicio 3 - TIR'!$C$14+SQRT(('Ejercicio 3 - TIR'!$E$14-'Ejercicio 3 - TIR'!$C$14)*('Ejercicio 3 - TIR'!$D$14-'Ejercicio 3 - TIR'!$C$14)*D188),'Ejercicio 3 - TIR'!$E$14-SQRT(('Ejercicio 3 - TIR'!$E$14-'Ejercicio 3 - TIR'!$C$14)*('Ejercicio 3 - TIR'!$E$14-'Ejercicio 3 - TIR'!$D$14)*(1-D188)))</f>
        <v>32983.6343229052</v>
      </c>
      <c r="F188" s="17">
        <f ca="1" t="shared" si="1386"/>
        <v>0.587562664491939</v>
      </c>
      <c r="G188" s="18">
        <f ca="1">IF(F188&lt;=('Ejercicio 3 - TIR'!$D$18-'Ejercicio 3 - TIR'!$C$18)/('Ejercicio 3 - TIR'!$E$18-'Ejercicio 3 - TIR'!$C$18),'Ejercicio 3 - TIR'!$C$18+SQRT(('Ejercicio 3 - TIR'!$E$18-'Ejercicio 3 - TIR'!$C$18)*('Ejercicio 3 - TIR'!$D$18-'Ejercicio 3 - TIR'!$C$18)*F188),'Ejercicio 3 - TIR'!$E$18-SQRT(('Ejercicio 3 - TIR'!$E$18-'Ejercicio 3 - TIR'!$C$18)*('Ejercicio 3 - TIR'!$E$18-'Ejercicio 3 - TIR'!$D$18)*(1-F188)))</f>
        <v>39387.992313258</v>
      </c>
      <c r="H188" s="17">
        <f ca="1" t="shared" ref="H188:L188" si="1387">RAND()</f>
        <v>0.114480254050027</v>
      </c>
      <c r="I188" s="18">
        <f ca="1">IF(H188&lt;=('Ejercicio 3 - TIR'!$D$18-'Ejercicio 3 - TIR'!$C$18)/('Ejercicio 3 - TIR'!$E$18-'Ejercicio 3 - TIR'!$C$18),'Ejercicio 3 - TIR'!$C$18+SQRT(('Ejercicio 3 - TIR'!$E$18-'Ejercicio 3 - TIR'!$C$18)*('Ejercicio 3 - TIR'!$D$18-'Ejercicio 3 - TIR'!$C$18)*H188),'Ejercicio 3 - TIR'!$E$18-SQRT(('Ejercicio 3 - TIR'!$E$18-'Ejercicio 3 - TIR'!$C$18)*('Ejercicio 3 - TIR'!$E$18-'Ejercicio 3 - TIR'!$D$18)*(1-H188)))</f>
        <v>34143.9157939688</v>
      </c>
      <c r="J188" s="17">
        <f ca="1" t="shared" si="1387"/>
        <v>0.840865022744934</v>
      </c>
      <c r="K188" s="18">
        <f ca="1">IF(J188&lt;=('Ejercicio 3 - TIR'!$D$18-'Ejercicio 3 - TIR'!$C$18)/('Ejercicio 3 - TIR'!$E$18-'Ejercicio 3 - TIR'!$C$18),'Ejercicio 3 - TIR'!$C$18+SQRT(('Ejercicio 3 - TIR'!$E$18-'Ejercicio 3 - TIR'!$C$18)*('Ejercicio 3 - TIR'!$D$18-'Ejercicio 3 - TIR'!$C$18)*J188),'Ejercicio 3 - TIR'!$E$18-SQRT(('Ejercicio 3 - TIR'!$E$18-'Ejercicio 3 - TIR'!$C$18)*('Ejercicio 3 - TIR'!$E$18-'Ejercicio 3 - TIR'!$D$18)*(1-J188)))</f>
        <v>41545.2752216522</v>
      </c>
      <c r="L188" s="17">
        <f ca="1" t="shared" si="1387"/>
        <v>0.737527605761555</v>
      </c>
      <c r="M188" s="18">
        <f ca="1">IF(L188&lt;=('Ejercicio 3 - TIR'!$D$18-'Ejercicio 3 - TIR'!$C$18)/('Ejercicio 3 - TIR'!$E$18-'Ejercicio 3 - TIR'!$C$18),'Ejercicio 3 - TIR'!$C$18+SQRT(('Ejercicio 3 - TIR'!$E$18-'Ejercicio 3 - TIR'!$C$18)*('Ejercicio 3 - TIR'!$D$18-'Ejercicio 3 - TIR'!$C$18)*L188),'Ejercicio 3 - TIR'!$E$18-SQRT(('Ejercicio 3 - TIR'!$E$18-'Ejercicio 3 - TIR'!$C$18)*('Ejercicio 3 - TIR'!$E$18-'Ejercicio 3 - TIR'!$D$18)*(1-L188)))</f>
        <v>40563.173480078</v>
      </c>
      <c r="N188" s="17">
        <f ca="1" t="shared" ref="N188:R188" si="1388">RAND()</f>
        <v>0.516514494840557</v>
      </c>
      <c r="O188" s="18">
        <f ca="1">IF(N188&lt;=('Ejercicio 3 - TIR'!$D$18-'Ejercicio 3 - TIR'!$C$18)/('Ejercicio 3 - TIR'!$E$18-'Ejercicio 3 - TIR'!$C$18),'Ejercicio 3 - TIR'!$C$18+SQRT(('Ejercicio 3 - TIR'!$E$18-'Ejercicio 3 - TIR'!$C$18)*('Ejercicio 3 - TIR'!$D$18-'Ejercicio 3 - TIR'!$C$18)*N188),'Ejercicio 3 - TIR'!$E$18-SQRT(('Ejercicio 3 - TIR'!$E$18-'Ejercicio 3 - TIR'!$C$18)*('Ejercicio 3 - TIR'!$E$18-'Ejercicio 3 - TIR'!$D$18)*(1-N188)))</f>
        <v>38802.1119185161</v>
      </c>
      <c r="P188" s="17">
        <f ca="1" t="shared" si="1388"/>
        <v>0.583518676863032</v>
      </c>
      <c r="Q188" s="19">
        <f ca="1">IF(P188&lt;=('Ejercicio 3 - TIR'!$D$22-'Ejercicio 3 - TIR'!$C$22)/('Ejercicio 3 - TIR'!$E$22-'Ejercicio 3 - TIR'!$C$22),'Ejercicio 3 - TIR'!$C$22+SQRT(('Ejercicio 3 - TIR'!$E$22-'Ejercicio 3 - TIR'!$C$22)*('Ejercicio 3 - TIR'!$D$22-'Ejercicio 3 - TIR'!$C$22)*P188),'Ejercicio 3 - TIR'!$E$22-SQRT(('Ejercicio 3 - TIR'!$E$22-'Ejercicio 3 - TIR'!$C$22)*('Ejercicio 3 - TIR'!$E$22-'Ejercicio 3 - TIR'!$D$22)*(1-P188)))</f>
        <v>0.152619963812176</v>
      </c>
      <c r="R188" s="17">
        <f ca="1" t="shared" si="1388"/>
        <v>0.126130050298207</v>
      </c>
      <c r="S188" s="19">
        <f ca="1">IF(R188&lt;=('Ejercicio 3 - TIR'!$D$23-'Ejercicio 3 - TIR'!$C$23)/('Ejercicio 3 - TIR'!$E$23-'Ejercicio 3 - TIR'!$C$23),'Ejercicio 3 - TIR'!$C$23+SQRT(('Ejercicio 3 - TIR'!$E$23-'Ejercicio 3 - TIR'!$C$23)*('Ejercicio 3 - TIR'!$D$23-'Ejercicio 3 - TIR'!$C$23)*R188),'Ejercicio 3 - TIR'!$E$23-SQRT(('Ejercicio 3 - TIR'!$E$23-'Ejercicio 3 - TIR'!$C$23)*('Ejercicio 3 - TIR'!$E$23-'Ejercicio 3 - TIR'!$D$23)*(1-R188)))</f>
        <v>0.135067650465045</v>
      </c>
      <c r="T188" s="17">
        <f ca="1" t="shared" ref="T188:X188" si="1389">RAND()</f>
        <v>0.31868912698289</v>
      </c>
      <c r="U188" s="19">
        <f ca="1">IF(T188&lt;=('Ejercicio 3 - TIR'!$D$24-'Ejercicio 3 - TIR'!$C$24)/('Ejercicio 3 - TIR'!$E$24-'Ejercicio 3 - TIR'!$C$24),'Ejercicio 3 - TIR'!$C$24+SQRT(('Ejercicio 3 - TIR'!$E$24-'Ejercicio 3 - TIR'!$C$24)*('Ejercicio 3 - TIR'!$D$24-'Ejercicio 3 - TIR'!$C$24)*T188),'Ejercicio 3 - TIR'!$E$24-SQRT(('Ejercicio 3 - TIR'!$E$24-'Ejercicio 3 - TIR'!$C$24)*('Ejercicio 3 - TIR'!$E$24-'Ejercicio 3 - TIR'!$D$24)*(1-T188)))</f>
        <v>0.175869811879178</v>
      </c>
      <c r="V188" s="17">
        <f ca="1" t="shared" si="1389"/>
        <v>0.327003957677844</v>
      </c>
      <c r="W188" s="19">
        <f ca="1">IF(V188&lt;=('Ejercicio 3 - TIR'!$D$25-'Ejercicio 3 - TIR'!$C$25)/('Ejercicio 3 - TIR'!$E$25-'Ejercicio 3 - TIR'!$C$25),'Ejercicio 3 - TIR'!$C$25+SQRT(('Ejercicio 3 - TIR'!$E$25-'Ejercicio 3 - TIR'!$C$25)*('Ejercicio 3 - TIR'!$D$25-'Ejercicio 3 - TIR'!$C$25)*V188),'Ejercicio 3 - TIR'!$E$25-SQRT(('Ejercicio 3 - TIR'!$E$25-'Ejercicio 3 - TIR'!$C$25)*('Ejercicio 3 - TIR'!$E$25-'Ejercicio 3 - TIR'!$D$25)*(1-V188)))</f>
        <v>0.20146664911499</v>
      </c>
      <c r="X188" s="17">
        <f ca="1" t="shared" si="1389"/>
        <v>0.713106717490038</v>
      </c>
      <c r="Y188" s="19">
        <f ca="1">IF(X188&lt;=('Ejercicio 3 - TIR'!$D$26-'Ejercicio 3 - TIR'!$C$26)/('Ejercicio 3 - TIR'!$E$26-'Ejercicio 3 - TIR'!$C$26),'Ejercicio 3 - TIR'!$C$26+SQRT(('Ejercicio 3 - TIR'!$E$26-'Ejercicio 3 - TIR'!$C$26)*('Ejercicio 3 - TIR'!$D$26-'Ejercicio 3 - TIR'!$C$26)*X188),'Ejercicio 3 - TIR'!$E$26-SQRT(('Ejercicio 3 - TIR'!$E$26-'Ejercicio 3 - TIR'!$C$26)*('Ejercicio 3 - TIR'!$E$26-'Ejercicio 3 - TIR'!$D$26)*(1-X188)))</f>
        <v>0.240639820559939</v>
      </c>
      <c r="Z188" s="17">
        <f ca="1" t="shared" si="956"/>
        <v>1.15261996381218</v>
      </c>
      <c r="AA188" s="17">
        <f ca="1" t="shared" si="957"/>
        <v>1.30830163420339</v>
      </c>
      <c r="AB188" s="17">
        <f ca="1" t="shared" si="958"/>
        <v>1.53839239649196</v>
      </c>
      <c r="AC188" s="17">
        <f ca="1" t="shared" si="959"/>
        <v>1.84832715763718</v>
      </c>
      <c r="AD188" s="17">
        <f ca="1" t="shared" si="960"/>
        <v>2.29310827318705</v>
      </c>
      <c r="AE188" s="16">
        <f ca="1" t="shared" si="961"/>
        <v>5033.96107675585</v>
      </c>
      <c r="AF188" s="16">
        <f ca="1" t="shared" si="962"/>
        <v>5713.88637192575</v>
      </c>
      <c r="AG188" s="16">
        <f ca="1" t="shared" si="963"/>
        <v>6718.78649325533</v>
      </c>
      <c r="AH188" s="16">
        <f ca="1" t="shared" si="964"/>
        <v>8072.39789417053</v>
      </c>
      <c r="AI188" s="16">
        <f ca="1" t="shared" si="965"/>
        <v>10014.9382749122</v>
      </c>
      <c r="AJ188" s="18">
        <f ca="1" t="shared" si="966"/>
        <v>45399.3862747417</v>
      </c>
      <c r="AK188" s="18">
        <f ca="1" t="shared" si="967"/>
        <v>44670.5408313524</v>
      </c>
      <c r="AL188" s="18">
        <f ca="1" t="shared" si="968"/>
        <v>63912.9355111558</v>
      </c>
      <c r="AM188" s="18">
        <f ca="1" t="shared" si="969"/>
        <v>74974.0151431763</v>
      </c>
      <c r="AN188" s="18">
        <f ca="1" t="shared" si="970"/>
        <v>88977.4438574792</v>
      </c>
      <c r="AO188" s="18">
        <f ca="1">C188/'Ejercicio 3 - TIR'!$D$7</f>
        <v>13944.7775625707</v>
      </c>
      <c r="AP188" s="18">
        <f ca="1" t="shared" si="971"/>
        <v>31454.608712171</v>
      </c>
      <c r="AQ188" s="18">
        <f ca="1" t="shared" si="972"/>
        <v>30725.7632687817</v>
      </c>
      <c r="AR188" s="18">
        <f ca="1" t="shared" si="973"/>
        <v>49968.1579485851</v>
      </c>
      <c r="AS188" s="18">
        <f ca="1" t="shared" si="974"/>
        <v>61029.2375806056</v>
      </c>
      <c r="AT188" s="18">
        <f ca="1" t="shared" si="975"/>
        <v>75032.6662949085</v>
      </c>
      <c r="AU188" s="18">
        <f ca="1">AP188*'Ejercicio 3 - TIR'!$D$5</f>
        <v>15727.3043560855</v>
      </c>
      <c r="AV188" s="18">
        <f ca="1">AQ188*'Ejercicio 3 - TIR'!$D$5</f>
        <v>15362.8816343909</v>
      </c>
      <c r="AW188" s="18">
        <f ca="1">AR188*'Ejercicio 3 - TIR'!$D$5</f>
        <v>24984.0789742926</v>
      </c>
      <c r="AX188" s="18">
        <f ca="1">AS188*'Ejercicio 3 - TIR'!$D$5</f>
        <v>30514.6187903028</v>
      </c>
      <c r="AY188" s="18">
        <f ca="1">AT188*'Ejercicio 3 - TIR'!$D$5</f>
        <v>37516.3331474543</v>
      </c>
      <c r="AZ188" s="18">
        <f ca="1" t="shared" ref="AZ188:BD188" si="1390">AJ188-AU188-AE188</f>
        <v>24638.1208419003</v>
      </c>
      <c r="BA188" s="18">
        <f ca="1" t="shared" si="1390"/>
        <v>23593.7728250358</v>
      </c>
      <c r="BB188" s="18">
        <f ca="1" t="shared" si="1390"/>
        <v>32210.0700436079</v>
      </c>
      <c r="BC188" s="18">
        <f ca="1" t="shared" si="1390"/>
        <v>36386.9984587029</v>
      </c>
      <c r="BD188" s="18">
        <f ca="1" t="shared" si="1390"/>
        <v>41446.1724351128</v>
      </c>
      <c r="BE188" s="18">
        <f ca="1" t="shared" ref="BE188:BI188" si="1391">AZ188/Z188</f>
        <v>21375.7540346709</v>
      </c>
      <c r="BF188" s="18">
        <f ca="1" t="shared" si="1391"/>
        <v>18033.8938729536</v>
      </c>
      <c r="BG188" s="18">
        <f ca="1" t="shared" si="1391"/>
        <v>20937.4865067309</v>
      </c>
      <c r="BH188" s="18">
        <f ca="1" t="shared" si="1391"/>
        <v>19686.449072803</v>
      </c>
      <c r="BI188" s="18">
        <f ca="1" t="shared" si="1391"/>
        <v>18074.2326560574</v>
      </c>
      <c r="BJ188" s="18">
        <f ca="1" t="shared" si="978"/>
        <v>75635.0447456304</v>
      </c>
      <c r="BK188" s="18">
        <f ca="1" t="shared" si="979"/>
        <v>31976.884796484</v>
      </c>
      <c r="BL188" s="18">
        <f ca="1" t="shared" si="980"/>
        <v>107611.929542114</v>
      </c>
      <c r="BM188" s="18">
        <f ca="1">BK188*'Ejercicio 3 - TIR'!$D$5</f>
        <v>15988.442398242</v>
      </c>
      <c r="BN188" s="18">
        <f ca="1" t="shared" si="981"/>
        <v>91623.4871438723</v>
      </c>
      <c r="BO188" s="18">
        <f ca="1" t="shared" si="982"/>
        <v>39956.0231041906</v>
      </c>
      <c r="BP188" s="18">
        <f ca="1" t="shared" si="983"/>
        <v>-102707.522135759</v>
      </c>
      <c r="BQ188" s="18">
        <f ca="1" t="shared" ref="BQ188:BT188" si="1392">BE188</f>
        <v>21375.7540346709</v>
      </c>
      <c r="BR188" s="18">
        <f ca="1" t="shared" si="1392"/>
        <v>18033.8938729536</v>
      </c>
      <c r="BS188" s="18">
        <f ca="1" t="shared" si="1392"/>
        <v>20937.4865067309</v>
      </c>
      <c r="BT188" s="18">
        <f ca="1" t="shared" si="1392"/>
        <v>19686.449072803</v>
      </c>
      <c r="BU188" s="18">
        <f ca="1" t="shared" si="985"/>
        <v>58030.255760248</v>
      </c>
      <c r="BV188" s="20">
        <f ca="1" t="shared" si="986"/>
        <v>8.97193542637906</v>
      </c>
    </row>
    <row r="189" ht="15" customHeight="1" spans="1:74">
      <c r="A189" s="16">
        <v>188</v>
      </c>
      <c r="B189" s="17">
        <f ca="1" t="shared" ref="B189:F189" si="1393">RAND()</f>
        <v>0.854696058818901</v>
      </c>
      <c r="C189" s="18">
        <f ca="1">IF(B189&lt;=('Ejercicio 3 - TIR'!$D$13-'Ejercicio 3 - TIR'!$C$13)/('Ejercicio 3 - TIR'!$E$13-'Ejercicio 3 - TIR'!$C$13),'Ejercicio 3 - TIR'!$C$13+SQRT(('Ejercicio 3 - TIR'!$E$13-'Ejercicio 3 - TIR'!$C$13)*('Ejercicio 3 - TIR'!$D$13-'Ejercicio 3 - TIR'!$C$13)*B189),'Ejercicio 3 - TIR'!$E$13-SQRT(('Ejercicio 3 - TIR'!$E$13-'Ejercicio 3 - TIR'!$C$13)*('Ejercicio 3 - TIR'!$E$13-'Ejercicio 3 - TIR'!$D$13)*(1-B189)))</f>
        <v>86795.2762460808</v>
      </c>
      <c r="D189" s="17">
        <f ca="1" t="shared" si="1393"/>
        <v>0.706173032504748</v>
      </c>
      <c r="E189" s="18">
        <f ca="1">IF(D189&lt;=('Ejercicio 3 - TIR'!$D$14-'Ejercicio 3 - TIR'!$C$14)/('Ejercicio 3 - TIR'!$E$14-'Ejercicio 3 - TIR'!$C$14),'Ejercicio 3 - TIR'!$C$14+SQRT(('Ejercicio 3 - TIR'!$E$14-'Ejercicio 3 - TIR'!$C$14)*('Ejercicio 3 - TIR'!$D$14-'Ejercicio 3 - TIR'!$C$14)*D189),'Ejercicio 3 - TIR'!$E$14-SQRT(('Ejercicio 3 - TIR'!$E$14-'Ejercicio 3 - TIR'!$C$14)*('Ejercicio 3 - TIR'!$E$14-'Ejercicio 3 - TIR'!$D$14)*(1-D189)))</f>
        <v>33361.1714042093</v>
      </c>
      <c r="F189" s="17">
        <f ca="1" t="shared" si="1393"/>
        <v>0.652286295753154</v>
      </c>
      <c r="G189" s="18">
        <f ca="1">IF(F189&lt;=('Ejercicio 3 - TIR'!$D$18-'Ejercicio 3 - TIR'!$C$18)/('Ejercicio 3 - TIR'!$E$18-'Ejercicio 3 - TIR'!$C$18),'Ejercicio 3 - TIR'!$C$18+SQRT(('Ejercicio 3 - TIR'!$E$18-'Ejercicio 3 - TIR'!$C$18)*('Ejercicio 3 - TIR'!$D$18-'Ejercicio 3 - TIR'!$C$18)*F189),'Ejercicio 3 - TIR'!$E$18-SQRT(('Ejercicio 3 - TIR'!$E$18-'Ejercicio 3 - TIR'!$C$18)*('Ejercicio 3 - TIR'!$E$18-'Ejercicio 3 - TIR'!$D$18)*(1-F189)))</f>
        <v>39891.5592483174</v>
      </c>
      <c r="H189" s="17">
        <f ca="1" t="shared" ref="H189:L189" si="1394">RAND()</f>
        <v>0.0510366165627194</v>
      </c>
      <c r="I189" s="18">
        <f ca="1">IF(H189&lt;=('Ejercicio 3 - TIR'!$D$18-'Ejercicio 3 - TIR'!$C$18)/('Ejercicio 3 - TIR'!$E$18-'Ejercicio 3 - TIR'!$C$18),'Ejercicio 3 - TIR'!$C$18+SQRT(('Ejercicio 3 - TIR'!$E$18-'Ejercicio 3 - TIR'!$C$18)*('Ejercicio 3 - TIR'!$D$18-'Ejercicio 3 - TIR'!$C$18)*H189),'Ejercicio 3 - TIR'!$E$18-SQRT(('Ejercicio 3 - TIR'!$E$18-'Ejercicio 3 - TIR'!$C$18)*('Ejercicio 3 - TIR'!$E$18-'Ejercicio 3 - TIR'!$D$18)*(1-H189)))</f>
        <v>32766.8560649965</v>
      </c>
      <c r="J189" s="17">
        <f ca="1" t="shared" si="1394"/>
        <v>0.220325639955099</v>
      </c>
      <c r="K189" s="18">
        <f ca="1">IF(J189&lt;=('Ejercicio 3 - TIR'!$D$18-'Ejercicio 3 - TIR'!$C$18)/('Ejercicio 3 - TIR'!$E$18-'Ejercicio 3 - TIR'!$C$18),'Ejercicio 3 - TIR'!$C$18+SQRT(('Ejercicio 3 - TIR'!$E$18-'Ejercicio 3 - TIR'!$C$18)*('Ejercicio 3 - TIR'!$D$18-'Ejercicio 3 - TIR'!$C$18)*J189),'Ejercicio 3 - TIR'!$E$18-SQRT(('Ejercicio 3 - TIR'!$E$18-'Ejercicio 3 - TIR'!$C$18)*('Ejercicio 3 - TIR'!$E$18-'Ejercicio 3 - TIR'!$D$18)*(1-J189)))</f>
        <v>35748.8125724592</v>
      </c>
      <c r="L189" s="17">
        <f ca="1" t="shared" si="1394"/>
        <v>0.0765322069223582</v>
      </c>
      <c r="M189" s="18">
        <f ca="1">IF(L189&lt;=('Ejercicio 3 - TIR'!$D$18-'Ejercicio 3 - TIR'!$C$18)/('Ejercicio 3 - TIR'!$E$18-'Ejercicio 3 - TIR'!$C$18),'Ejercicio 3 - TIR'!$C$18+SQRT(('Ejercicio 3 - TIR'!$E$18-'Ejercicio 3 - TIR'!$C$18)*('Ejercicio 3 - TIR'!$D$18-'Ejercicio 3 - TIR'!$C$18)*L189),'Ejercicio 3 - TIR'!$E$18-SQRT(('Ejercicio 3 - TIR'!$E$18-'Ejercicio 3 - TIR'!$C$18)*('Ejercicio 3 - TIR'!$E$18-'Ejercicio 3 - TIR'!$D$18)*(1-L189)))</f>
        <v>33388.1899354012</v>
      </c>
      <c r="N189" s="17">
        <f ca="1" t="shared" ref="N189:R189" si="1395">RAND()</f>
        <v>0.732869199913386</v>
      </c>
      <c r="O189" s="18">
        <f ca="1">IF(N189&lt;=('Ejercicio 3 - TIR'!$D$18-'Ejercicio 3 - TIR'!$C$18)/('Ejercicio 3 - TIR'!$E$18-'Ejercicio 3 - TIR'!$C$18),'Ejercicio 3 - TIR'!$C$18+SQRT(('Ejercicio 3 - TIR'!$E$18-'Ejercicio 3 - TIR'!$C$18)*('Ejercicio 3 - TIR'!$D$18-'Ejercicio 3 - TIR'!$C$18)*N189),'Ejercicio 3 - TIR'!$E$18-SQRT(('Ejercicio 3 - TIR'!$E$18-'Ejercicio 3 - TIR'!$C$18)*('Ejercicio 3 - TIR'!$E$18-'Ejercicio 3 - TIR'!$D$18)*(1-N189)))</f>
        <v>40523.9738599405</v>
      </c>
      <c r="P189" s="17">
        <f ca="1" t="shared" si="1395"/>
        <v>0.900452845411168</v>
      </c>
      <c r="Q189" s="19">
        <f ca="1">IF(P189&lt;=('Ejercicio 3 - TIR'!$D$22-'Ejercicio 3 - TIR'!$C$22)/('Ejercicio 3 - TIR'!$E$22-'Ejercicio 3 - TIR'!$C$22),'Ejercicio 3 - TIR'!$C$22+SQRT(('Ejercicio 3 - TIR'!$E$22-'Ejercicio 3 - TIR'!$C$22)*('Ejercicio 3 - TIR'!$D$22-'Ejercicio 3 - TIR'!$C$22)*P189),'Ejercicio 3 - TIR'!$E$22-SQRT(('Ejercicio 3 - TIR'!$E$22-'Ejercicio 3 - TIR'!$C$22)*('Ejercicio 3 - TIR'!$E$22-'Ejercicio 3 - TIR'!$D$22)*(1-P189)))</f>
        <v>0.166614004397883</v>
      </c>
      <c r="R189" s="17">
        <f ca="1" t="shared" si="1395"/>
        <v>0.170991305184053</v>
      </c>
      <c r="S189" s="19">
        <f ca="1">IF(R189&lt;=('Ejercicio 3 - TIR'!$D$23-'Ejercicio 3 - TIR'!$C$23)/('Ejercicio 3 - TIR'!$E$23-'Ejercicio 3 - TIR'!$C$23),'Ejercicio 3 - TIR'!$C$23+SQRT(('Ejercicio 3 - TIR'!$E$23-'Ejercicio 3 - TIR'!$C$23)*('Ejercicio 3 - TIR'!$D$23-'Ejercicio 3 - TIR'!$C$23)*R189),'Ejercicio 3 - TIR'!$E$23-SQRT(('Ejercicio 3 - TIR'!$E$23-'Ejercicio 3 - TIR'!$C$23)*('Ejercicio 3 - TIR'!$E$23-'Ejercicio 3 - TIR'!$D$23)*(1-R189)))</f>
        <v>0.137543783780339</v>
      </c>
      <c r="T189" s="17">
        <f ca="1" t="shared" ref="T189:X189" si="1396">RAND()</f>
        <v>0.38164567906759</v>
      </c>
      <c r="U189" s="19">
        <f ca="1">IF(T189&lt;=('Ejercicio 3 - TIR'!$D$24-'Ejercicio 3 - TIR'!$C$24)/('Ejercicio 3 - TIR'!$E$24-'Ejercicio 3 - TIR'!$C$24),'Ejercicio 3 - TIR'!$C$24+SQRT(('Ejercicio 3 - TIR'!$E$24-'Ejercicio 3 - TIR'!$C$24)*('Ejercicio 3 - TIR'!$D$24-'Ejercicio 3 - TIR'!$C$24)*T189),'Ejercicio 3 - TIR'!$E$24-SQRT(('Ejercicio 3 - TIR'!$E$24-'Ejercicio 3 - TIR'!$C$24)*('Ejercicio 3 - TIR'!$E$24-'Ejercicio 3 - TIR'!$D$24)*(1-T189)))</f>
        <v>0.178309996927622</v>
      </c>
      <c r="V189" s="17">
        <f ca="1" t="shared" si="1396"/>
        <v>0.7709345728714</v>
      </c>
      <c r="W189" s="19">
        <f ca="1">IF(V189&lt;=('Ejercicio 3 - TIR'!$D$25-'Ejercicio 3 - TIR'!$C$25)/('Ejercicio 3 - TIR'!$E$25-'Ejercicio 3 - TIR'!$C$25),'Ejercicio 3 - TIR'!$C$25+SQRT(('Ejercicio 3 - TIR'!$E$25-'Ejercicio 3 - TIR'!$C$25)*('Ejercicio 3 - TIR'!$D$25-'Ejercicio 3 - TIR'!$C$25)*V189),'Ejercicio 3 - TIR'!$E$25-SQRT(('Ejercicio 3 - TIR'!$E$25-'Ejercicio 3 - TIR'!$C$25)*('Ejercicio 3 - TIR'!$E$25-'Ejercicio 3 - TIR'!$D$25)*(1-V189)))</f>
        <v>0.221685180647758</v>
      </c>
      <c r="X189" s="17">
        <f ca="1" t="shared" si="1396"/>
        <v>0.506783819816207</v>
      </c>
      <c r="Y189" s="19">
        <f ca="1">IF(X189&lt;=('Ejercicio 3 - TIR'!$D$26-'Ejercicio 3 - TIR'!$C$26)/('Ejercicio 3 - TIR'!$E$26-'Ejercicio 3 - TIR'!$C$26),'Ejercicio 3 - TIR'!$C$26+SQRT(('Ejercicio 3 - TIR'!$E$26-'Ejercicio 3 - TIR'!$C$26)*('Ejercicio 3 - TIR'!$D$26-'Ejercicio 3 - TIR'!$C$26)*X189),'Ejercicio 3 - TIR'!$E$26-SQRT(('Ejercicio 3 - TIR'!$E$26-'Ejercicio 3 - TIR'!$C$26)*('Ejercicio 3 - TIR'!$E$26-'Ejercicio 3 - TIR'!$D$26)*(1-X189)))</f>
        <v>0.228392177211275</v>
      </c>
      <c r="Z189" s="17">
        <f ca="1" t="shared" si="956"/>
        <v>1.16661400439788</v>
      </c>
      <c r="AA189" s="17">
        <f ca="1" t="shared" si="957"/>
        <v>1.3270745087739</v>
      </c>
      <c r="AB189" s="17">
        <f ca="1" t="shared" si="958"/>
        <v>1.5637051603561</v>
      </c>
      <c r="AC189" s="17">
        <f ca="1" t="shared" si="959"/>
        <v>1.91035542130947</v>
      </c>
      <c r="AD189" s="17">
        <f ca="1" t="shared" si="960"/>
        <v>2.34666565522971</v>
      </c>
      <c r="AE189" s="16">
        <f ca="1" t="shared" si="961"/>
        <v>5558.43835905946</v>
      </c>
      <c r="AF189" s="16">
        <f ca="1" t="shared" si="962"/>
        <v>6322.96700287428</v>
      </c>
      <c r="AG189" s="16">
        <f ca="1" t="shared" si="963"/>
        <v>7450.41522973024</v>
      </c>
      <c r="AH189" s="16">
        <f ca="1" t="shared" si="964"/>
        <v>9102.0618758338</v>
      </c>
      <c r="AI189" s="16">
        <f ca="1" t="shared" si="965"/>
        <v>11180.9016047672</v>
      </c>
      <c r="AJ189" s="18">
        <f ca="1" t="shared" si="966"/>
        <v>46538.0516763549</v>
      </c>
      <c r="AK189" s="18">
        <f ca="1" t="shared" si="967"/>
        <v>43484.0594165204</v>
      </c>
      <c r="AL189" s="18">
        <f ca="1" t="shared" si="968"/>
        <v>55900.6026961575</v>
      </c>
      <c r="AM189" s="18">
        <f ca="1" t="shared" si="969"/>
        <v>63783.309650804</v>
      </c>
      <c r="AN189" s="18">
        <f ca="1" t="shared" si="970"/>
        <v>95096.2176705487</v>
      </c>
      <c r="AO189" s="18">
        <f ca="1">C189/'Ejercicio 3 - TIR'!$D$7</f>
        <v>17359.0552492162</v>
      </c>
      <c r="AP189" s="18">
        <f ca="1" t="shared" si="971"/>
        <v>29178.9964271388</v>
      </c>
      <c r="AQ189" s="18">
        <f ca="1" t="shared" si="972"/>
        <v>26125.0041673042</v>
      </c>
      <c r="AR189" s="18">
        <f ca="1" t="shared" si="973"/>
        <v>38541.5474469413</v>
      </c>
      <c r="AS189" s="18">
        <f ca="1" t="shared" si="974"/>
        <v>46424.2544015879</v>
      </c>
      <c r="AT189" s="18">
        <f ca="1" t="shared" si="975"/>
        <v>77737.1624213326</v>
      </c>
      <c r="AU189" s="18">
        <f ca="1">AP189*'Ejercicio 3 - TIR'!$D$5</f>
        <v>14589.4982135694</v>
      </c>
      <c r="AV189" s="18">
        <f ca="1">AQ189*'Ejercicio 3 - TIR'!$D$5</f>
        <v>13062.5020836521</v>
      </c>
      <c r="AW189" s="18">
        <f ca="1">AR189*'Ejercicio 3 - TIR'!$D$5</f>
        <v>19270.7737234707</v>
      </c>
      <c r="AX189" s="18">
        <f ca="1">AS189*'Ejercicio 3 - TIR'!$D$5</f>
        <v>23212.1272007939</v>
      </c>
      <c r="AY189" s="18">
        <f ca="1">AT189*'Ejercicio 3 - TIR'!$D$5</f>
        <v>38868.5812106663</v>
      </c>
      <c r="AZ189" s="18">
        <f ca="1" t="shared" ref="AZ189:BD189" si="1397">AJ189-AU189-AE189</f>
        <v>26390.1151037261</v>
      </c>
      <c r="BA189" s="18">
        <f ca="1" t="shared" si="1397"/>
        <v>24098.590329994</v>
      </c>
      <c r="BB189" s="18">
        <f ca="1" t="shared" si="1397"/>
        <v>29179.4137429566</v>
      </c>
      <c r="BC189" s="18">
        <f ca="1" t="shared" si="1397"/>
        <v>31469.1205741763</v>
      </c>
      <c r="BD189" s="18">
        <f ca="1" t="shared" si="1397"/>
        <v>45046.7348551152</v>
      </c>
      <c r="BE189" s="18">
        <f ca="1" t="shared" ref="BE189:BI189" si="1398">AZ189/Z189</f>
        <v>22621.1197570414</v>
      </c>
      <c r="BF189" s="18">
        <f ca="1" t="shared" si="1398"/>
        <v>18159.1841081018</v>
      </c>
      <c r="BG189" s="18">
        <f ca="1" t="shared" si="1398"/>
        <v>18660.4319552873</v>
      </c>
      <c r="BH189" s="18">
        <f ca="1" t="shared" si="1398"/>
        <v>16472.9140049789</v>
      </c>
      <c r="BI189" s="18">
        <f ca="1" t="shared" si="1398"/>
        <v>19196.0600585454</v>
      </c>
      <c r="BJ189" s="18">
        <f ca="1" t="shared" si="978"/>
        <v>78287.5151524894</v>
      </c>
      <c r="BK189" s="18">
        <f ca="1" t="shared" si="979"/>
        <v>40735.8987605705</v>
      </c>
      <c r="BL189" s="18">
        <f ca="1" t="shared" si="980"/>
        <v>119023.41391306</v>
      </c>
      <c r="BM189" s="18">
        <f ca="1">BK189*'Ejercicio 3 - TIR'!$D$5</f>
        <v>20367.9493802853</v>
      </c>
      <c r="BN189" s="18">
        <f ca="1" t="shared" si="981"/>
        <v>98655.4645327747</v>
      </c>
      <c r="BO189" s="18">
        <f ca="1" t="shared" si="982"/>
        <v>42040.6990288174</v>
      </c>
      <c r="BP189" s="18">
        <f ca="1" t="shared" si="983"/>
        <v>-120156.44765029</v>
      </c>
      <c r="BQ189" s="18">
        <f ca="1" t="shared" ref="BQ189:BT189" si="1399">BE189</f>
        <v>22621.1197570414</v>
      </c>
      <c r="BR189" s="18">
        <f ca="1" t="shared" si="1399"/>
        <v>18159.1841081018</v>
      </c>
      <c r="BS189" s="18">
        <f ca="1" t="shared" si="1399"/>
        <v>18660.4319552873</v>
      </c>
      <c r="BT189" s="18">
        <f ca="1" t="shared" si="1399"/>
        <v>16472.9140049789</v>
      </c>
      <c r="BU189" s="18">
        <f ca="1" t="shared" si="985"/>
        <v>61236.7590873628</v>
      </c>
      <c r="BV189" s="20">
        <f ca="1" t="shared" si="986"/>
        <v>3.84604164261784</v>
      </c>
    </row>
    <row r="190" ht="15" customHeight="1" spans="1:74">
      <c r="A190" s="16">
        <v>189</v>
      </c>
      <c r="B190" s="17">
        <f ca="1" t="shared" ref="B190:F190" si="1400">RAND()</f>
        <v>0.264508041633037</v>
      </c>
      <c r="C190" s="18">
        <f ca="1">IF(B190&lt;=('Ejercicio 3 - TIR'!$D$13-'Ejercicio 3 - TIR'!$C$13)/('Ejercicio 3 - TIR'!$E$13-'Ejercicio 3 - TIR'!$C$13),'Ejercicio 3 - TIR'!$C$13+SQRT(('Ejercicio 3 - TIR'!$E$13-'Ejercicio 3 - TIR'!$C$13)*('Ejercicio 3 - TIR'!$D$13-'Ejercicio 3 - TIR'!$C$13)*B190),'Ejercicio 3 - TIR'!$E$13-SQRT(('Ejercicio 3 - TIR'!$E$13-'Ejercicio 3 - TIR'!$C$13)*('Ejercicio 3 - TIR'!$E$13-'Ejercicio 3 - TIR'!$D$13)*(1-B190)))</f>
        <v>70291.5777928151</v>
      </c>
      <c r="D190" s="17">
        <f ca="1" t="shared" si="1400"/>
        <v>0.565957506836957</v>
      </c>
      <c r="E190" s="18">
        <f ca="1">IF(D190&lt;=('Ejercicio 3 - TIR'!$D$14-'Ejercicio 3 - TIR'!$C$14)/('Ejercicio 3 - TIR'!$E$14-'Ejercicio 3 - TIR'!$C$14),'Ejercicio 3 - TIR'!$C$14+SQRT(('Ejercicio 3 - TIR'!$E$14-'Ejercicio 3 - TIR'!$C$14)*('Ejercicio 3 - TIR'!$D$14-'Ejercicio 3 - TIR'!$C$14)*D190),'Ejercicio 3 - TIR'!$E$14-SQRT(('Ejercicio 3 - TIR'!$E$14-'Ejercicio 3 - TIR'!$C$14)*('Ejercicio 3 - TIR'!$E$14-'Ejercicio 3 - TIR'!$D$14)*(1-D190)))</f>
        <v>31931.1479146996</v>
      </c>
      <c r="F190" s="17">
        <f ca="1" t="shared" si="1400"/>
        <v>0.499423443030061</v>
      </c>
      <c r="G190" s="18">
        <f ca="1">IF(F190&lt;=('Ejercicio 3 - TIR'!$D$18-'Ejercicio 3 - TIR'!$C$18)/('Ejercicio 3 - TIR'!$E$18-'Ejercicio 3 - TIR'!$C$18),'Ejercicio 3 - TIR'!$C$18+SQRT(('Ejercicio 3 - TIR'!$E$18-'Ejercicio 3 - TIR'!$C$18)*('Ejercicio 3 - TIR'!$D$18-'Ejercicio 3 - TIR'!$C$18)*F190),'Ejercicio 3 - TIR'!$E$18-SQRT(('Ejercicio 3 - TIR'!$E$18-'Ejercicio 3 - TIR'!$C$18)*('Ejercicio 3 - TIR'!$E$18-'Ejercicio 3 - TIR'!$D$18)*(1-F190)))</f>
        <v>38655.259467775</v>
      </c>
      <c r="H190" s="17">
        <f ca="1" t="shared" ref="H190:L190" si="1401">RAND()</f>
        <v>0.627188103407506</v>
      </c>
      <c r="I190" s="18">
        <f ca="1">IF(H190&lt;=('Ejercicio 3 - TIR'!$D$18-'Ejercicio 3 - TIR'!$C$18)/('Ejercicio 3 - TIR'!$E$18-'Ejercicio 3 - TIR'!$C$18),'Ejercicio 3 - TIR'!$C$18+SQRT(('Ejercicio 3 - TIR'!$E$18-'Ejercicio 3 - TIR'!$C$18)*('Ejercicio 3 - TIR'!$D$18-'Ejercicio 3 - TIR'!$C$18)*H190),'Ejercicio 3 - TIR'!$E$18-SQRT(('Ejercicio 3 - TIR'!$E$18-'Ejercicio 3 - TIR'!$C$18)*('Ejercicio 3 - TIR'!$E$18-'Ejercicio 3 - TIR'!$D$18)*(1-H190)))</f>
        <v>39699.3925330984</v>
      </c>
      <c r="J190" s="17">
        <f ca="1" t="shared" si="1401"/>
        <v>0.00744349568146352</v>
      </c>
      <c r="K190" s="18">
        <f ca="1">IF(J190&lt;=('Ejercicio 3 - TIR'!$D$18-'Ejercicio 3 - TIR'!$C$18)/('Ejercicio 3 - TIR'!$E$18-'Ejercicio 3 - TIR'!$C$18),'Ejercicio 3 - TIR'!$C$18+SQRT(('Ejercicio 3 - TIR'!$E$18-'Ejercicio 3 - TIR'!$C$18)*('Ejercicio 3 - TIR'!$D$18-'Ejercicio 3 - TIR'!$C$18)*J190),'Ejercicio 3 - TIR'!$E$18-SQRT(('Ejercicio 3 - TIR'!$E$18-'Ejercicio 3 - TIR'!$C$18)*('Ejercicio 3 - TIR'!$E$18-'Ejercicio 3 - TIR'!$D$18)*(1-J190)))</f>
        <v>31056.6571592619</v>
      </c>
      <c r="L190" s="17">
        <f ca="1" t="shared" si="1401"/>
        <v>0.22114353158235</v>
      </c>
      <c r="M190" s="18">
        <f ca="1">IF(L190&lt;=('Ejercicio 3 - TIR'!$D$18-'Ejercicio 3 - TIR'!$C$18)/('Ejercicio 3 - TIR'!$E$18-'Ejercicio 3 - TIR'!$C$18),'Ejercicio 3 - TIR'!$C$18+SQRT(('Ejercicio 3 - TIR'!$E$18-'Ejercicio 3 - TIR'!$C$18)*('Ejercicio 3 - TIR'!$D$18-'Ejercicio 3 - TIR'!$C$18)*L190),'Ejercicio 3 - TIR'!$E$18-SQRT(('Ejercicio 3 - TIR'!$E$18-'Ejercicio 3 - TIR'!$C$18)*('Ejercicio 3 - TIR'!$E$18-'Ejercicio 3 - TIR'!$D$18)*(1-L190)))</f>
        <v>35759.4730433741</v>
      </c>
      <c r="N190" s="17">
        <f ca="1" t="shared" ref="N190:R190" si="1402">RAND()</f>
        <v>0.980513162084266</v>
      </c>
      <c r="O190" s="18">
        <f ca="1">IF(N190&lt;=('Ejercicio 3 - TIR'!$D$18-'Ejercicio 3 - TIR'!$C$18)/('Ejercicio 3 - TIR'!$E$18-'Ejercicio 3 - TIR'!$C$18),'Ejercicio 3 - TIR'!$C$18+SQRT(('Ejercicio 3 - TIR'!$E$18-'Ejercicio 3 - TIR'!$C$18)*('Ejercicio 3 - TIR'!$D$18-'Ejercicio 3 - TIR'!$C$18)*N190),'Ejercicio 3 - TIR'!$E$18-SQRT(('Ejercicio 3 - TIR'!$E$18-'Ejercicio 3 - TIR'!$C$18)*('Ejercicio 3 - TIR'!$E$18-'Ejercicio 3 - TIR'!$D$18)*(1-N190)))</f>
        <v>43791.0695455569</v>
      </c>
      <c r="P190" s="17">
        <f ca="1" t="shared" si="1402"/>
        <v>0.297129291295149</v>
      </c>
      <c r="Q190" s="19">
        <f ca="1">IF(P190&lt;=('Ejercicio 3 - TIR'!$D$22-'Ejercicio 3 - TIR'!$C$22)/('Ejercicio 3 - TIR'!$E$22-'Ejercicio 3 - TIR'!$C$22),'Ejercicio 3 - TIR'!$C$22+SQRT(('Ejercicio 3 - TIR'!$E$22-'Ejercicio 3 - TIR'!$C$22)*('Ejercicio 3 - TIR'!$D$22-'Ejercicio 3 - TIR'!$C$22)*P190),'Ejercicio 3 - TIR'!$E$22-SQRT(('Ejercicio 3 - TIR'!$E$22-'Ejercicio 3 - TIR'!$C$22)*('Ejercicio 3 - TIR'!$E$22-'Ejercicio 3 - TIR'!$D$22)*(1-P190)))</f>
        <v>0.143126450750845</v>
      </c>
      <c r="R190" s="17">
        <f ca="1" t="shared" si="1402"/>
        <v>0.550607462706214</v>
      </c>
      <c r="S190" s="19">
        <f ca="1">IF(R190&lt;=('Ejercicio 3 - TIR'!$D$23-'Ejercicio 3 - TIR'!$C$23)/('Ejercicio 3 - TIR'!$E$23-'Ejercicio 3 - TIR'!$C$23),'Ejercicio 3 - TIR'!$C$23+SQRT(('Ejercicio 3 - TIR'!$E$23-'Ejercicio 3 - TIR'!$C$23)*('Ejercicio 3 - TIR'!$D$23-'Ejercicio 3 - TIR'!$C$23)*R190),'Ejercicio 3 - TIR'!$E$23-SQRT(('Ejercicio 3 - TIR'!$E$23-'Ejercicio 3 - TIR'!$C$23)*('Ejercicio 3 - TIR'!$E$23-'Ejercicio 3 - TIR'!$D$23)*(1-R190)))</f>
        <v>0.151558717203178</v>
      </c>
      <c r="T190" s="17">
        <f ca="1" t="shared" ref="T190:X190" si="1403">RAND()</f>
        <v>0.977073665018415</v>
      </c>
      <c r="U190" s="19">
        <f ca="1">IF(T190&lt;=('Ejercicio 3 - TIR'!$D$24-'Ejercicio 3 - TIR'!$C$24)/('Ejercicio 3 - TIR'!$E$24-'Ejercicio 3 - TIR'!$C$24),'Ejercicio 3 - TIR'!$C$24+SQRT(('Ejercicio 3 - TIR'!$E$24-'Ejercicio 3 - TIR'!$C$24)*('Ejercicio 3 - TIR'!$D$24-'Ejercicio 3 - TIR'!$C$24)*T190),'Ejercicio 3 - TIR'!$E$24-SQRT(('Ejercicio 3 - TIR'!$E$24-'Ejercicio 3 - TIR'!$C$24)*('Ejercicio 3 - TIR'!$E$24-'Ejercicio 3 - TIR'!$D$24)*(1-T190)))</f>
        <v>0.211987900528049</v>
      </c>
      <c r="V190" s="17">
        <f ca="1" t="shared" si="1403"/>
        <v>0.415709102850367</v>
      </c>
      <c r="W190" s="19">
        <f ca="1">IF(V190&lt;=('Ejercicio 3 - TIR'!$D$25-'Ejercicio 3 - TIR'!$C$25)/('Ejercicio 3 - TIR'!$E$25-'Ejercicio 3 - TIR'!$C$25),'Ejercicio 3 - TIR'!$C$25+SQRT(('Ejercicio 3 - TIR'!$E$25-'Ejercicio 3 - TIR'!$C$25)*('Ejercicio 3 - TIR'!$D$25-'Ejercicio 3 - TIR'!$C$25)*V190),'Ejercicio 3 - TIR'!$E$25-SQRT(('Ejercicio 3 - TIR'!$E$25-'Ejercicio 3 - TIR'!$C$25)*('Ejercicio 3 - TIR'!$E$25-'Ejercicio 3 - TIR'!$D$25)*(1-V190)))</f>
        <v>0.20477812321427</v>
      </c>
      <c r="X190" s="17">
        <f ca="1" t="shared" si="1403"/>
        <v>0.930705643242679</v>
      </c>
      <c r="Y190" s="19">
        <f ca="1">IF(X190&lt;=('Ejercicio 3 - TIR'!$D$26-'Ejercicio 3 - TIR'!$C$26)/('Ejercicio 3 - TIR'!$E$26-'Ejercicio 3 - TIR'!$C$26),'Ejercicio 3 - TIR'!$C$26+SQRT(('Ejercicio 3 - TIR'!$E$26-'Ejercicio 3 - TIR'!$C$26)*('Ejercicio 3 - TIR'!$D$26-'Ejercicio 3 - TIR'!$C$26)*X190),'Ejercicio 3 - TIR'!$E$26-SQRT(('Ejercicio 3 - TIR'!$E$26-'Ejercicio 3 - TIR'!$C$26)*('Ejercicio 3 - TIR'!$E$26-'Ejercicio 3 - TIR'!$D$26)*(1-X190)))</f>
        <v>0.260656020924083</v>
      </c>
      <c r="Z190" s="17">
        <f ca="1" t="shared" si="956"/>
        <v>1.14312645075085</v>
      </c>
      <c r="AA190" s="17">
        <f ca="1" t="shared" si="957"/>
        <v>1.31637722922766</v>
      </c>
      <c r="AB190" s="17">
        <f ca="1" t="shared" si="958"/>
        <v>1.59543327435457</v>
      </c>
      <c r="AC190" s="17">
        <f ca="1" t="shared" si="959"/>
        <v>1.92214310599049</v>
      </c>
      <c r="AD190" s="17">
        <f ca="1" t="shared" si="960"/>
        <v>2.42316127964463</v>
      </c>
      <c r="AE190" s="16">
        <f ca="1" t="shared" si="961"/>
        <v>4570.19186943121</v>
      </c>
      <c r="AF190" s="16">
        <f ca="1" t="shared" si="962"/>
        <v>5262.84428653459</v>
      </c>
      <c r="AG190" s="16">
        <f ca="1" t="shared" si="963"/>
        <v>6378.5035976431</v>
      </c>
      <c r="AH190" s="16">
        <f ca="1" t="shared" si="964"/>
        <v>7684.68159328393</v>
      </c>
      <c r="AI190" s="16">
        <f ca="1" t="shared" si="965"/>
        <v>9687.74011945785</v>
      </c>
      <c r="AJ190" s="18">
        <f ca="1" t="shared" si="966"/>
        <v>44187.8495582507</v>
      </c>
      <c r="AK190" s="18">
        <f ca="1" t="shared" si="967"/>
        <v>52259.3763447416</v>
      </c>
      <c r="AL190" s="18">
        <f ca="1" t="shared" si="968"/>
        <v>49548.8242221085</v>
      </c>
      <c r="AM190" s="18">
        <f ca="1" t="shared" si="969"/>
        <v>68734.8245841743</v>
      </c>
      <c r="AN190" s="18">
        <f ca="1" t="shared" si="970"/>
        <v>106112.824117019</v>
      </c>
      <c r="AO190" s="18">
        <f ca="1">C190/'Ejercicio 3 - TIR'!$D$7</f>
        <v>14058.315558563</v>
      </c>
      <c r="AP190" s="18">
        <f ca="1" t="shared" si="971"/>
        <v>30129.5339996876</v>
      </c>
      <c r="AQ190" s="18">
        <f ca="1" t="shared" si="972"/>
        <v>38201.0607861786</v>
      </c>
      <c r="AR190" s="18">
        <f ca="1" t="shared" si="973"/>
        <v>35490.5086635455</v>
      </c>
      <c r="AS190" s="18">
        <f ca="1" t="shared" si="974"/>
        <v>54676.5090256113</v>
      </c>
      <c r="AT190" s="18">
        <f ca="1" t="shared" si="975"/>
        <v>92054.5085584557</v>
      </c>
      <c r="AU190" s="18">
        <f ca="1">AP190*'Ejercicio 3 - TIR'!$D$5</f>
        <v>15064.7669998438</v>
      </c>
      <c r="AV190" s="18">
        <f ca="1">AQ190*'Ejercicio 3 - TIR'!$D$5</f>
        <v>19100.5303930893</v>
      </c>
      <c r="AW190" s="18">
        <f ca="1">AR190*'Ejercicio 3 - TIR'!$D$5</f>
        <v>17745.2543317727</v>
      </c>
      <c r="AX190" s="18">
        <f ca="1">AS190*'Ejercicio 3 - TIR'!$D$5</f>
        <v>27338.2545128057</v>
      </c>
      <c r="AY190" s="18">
        <f ca="1">AT190*'Ejercicio 3 - TIR'!$D$5</f>
        <v>46027.2542792279</v>
      </c>
      <c r="AZ190" s="18">
        <f ca="1" t="shared" ref="AZ190:BD190" si="1404">AJ190-AU190-AE190</f>
        <v>24552.8906889756</v>
      </c>
      <c r="BA190" s="18">
        <f ca="1" t="shared" si="1404"/>
        <v>27896.0016651177</v>
      </c>
      <c r="BB190" s="18">
        <f ca="1" t="shared" si="1404"/>
        <v>25425.0662926927</v>
      </c>
      <c r="BC190" s="18">
        <f ca="1" t="shared" si="1404"/>
        <v>33711.8884780848</v>
      </c>
      <c r="BD190" s="18">
        <f ca="1" t="shared" si="1404"/>
        <v>50397.829718333</v>
      </c>
      <c r="BE190" s="18">
        <f ca="1" t="shared" ref="BE190:BI190" si="1405">AZ190/Z190</f>
        <v>21478.7180130846</v>
      </c>
      <c r="BF190" s="18">
        <f ca="1" t="shared" si="1405"/>
        <v>21191.4951472418</v>
      </c>
      <c r="BG190" s="18">
        <f ca="1" t="shared" si="1405"/>
        <v>15936.1514526381</v>
      </c>
      <c r="BH190" s="18">
        <f ca="1" t="shared" si="1405"/>
        <v>17538.6985355145</v>
      </c>
      <c r="BI190" s="18">
        <f ca="1" t="shared" si="1405"/>
        <v>20798.3802571012</v>
      </c>
      <c r="BJ190" s="18">
        <f ca="1" t="shared" si="978"/>
        <v>77374.3212415056</v>
      </c>
      <c r="BK190" s="18">
        <f ca="1" t="shared" si="979"/>
        <v>34065.5659185356</v>
      </c>
      <c r="BL190" s="18">
        <f ca="1" t="shared" si="980"/>
        <v>111439.887160041</v>
      </c>
      <c r="BM190" s="18">
        <f ca="1">BK190*'Ejercicio 3 - TIR'!$D$5</f>
        <v>17032.7829592678</v>
      </c>
      <c r="BN190" s="18">
        <f ca="1" t="shared" si="981"/>
        <v>94407.1042007734</v>
      </c>
      <c r="BO190" s="18">
        <f ca="1" t="shared" si="982"/>
        <v>38960.3056939811</v>
      </c>
      <c r="BP190" s="18">
        <f ca="1" t="shared" si="983"/>
        <v>-102222.725707515</v>
      </c>
      <c r="BQ190" s="18">
        <f ca="1" t="shared" ref="BQ190:BT190" si="1406">BE190</f>
        <v>21478.7180130846</v>
      </c>
      <c r="BR190" s="18">
        <f ca="1" t="shared" si="1406"/>
        <v>21191.4951472418</v>
      </c>
      <c r="BS190" s="18">
        <f ca="1" t="shared" si="1406"/>
        <v>15936.1514526381</v>
      </c>
      <c r="BT190" s="18">
        <f ca="1" t="shared" si="1406"/>
        <v>17538.6985355145</v>
      </c>
      <c r="BU190" s="18">
        <f ca="1" t="shared" si="985"/>
        <v>59758.6859510823</v>
      </c>
      <c r="BV190" s="20">
        <f ca="1" t="shared" si="986"/>
        <v>8.64262850106659</v>
      </c>
    </row>
    <row r="191" ht="15" customHeight="1" spans="1:74">
      <c r="A191" s="16">
        <v>190</v>
      </c>
      <c r="B191" s="17">
        <f ca="1" t="shared" ref="B191:F191" si="1407">RAND()</f>
        <v>0.648560929919618</v>
      </c>
      <c r="C191" s="18">
        <f ca="1">IF(B191&lt;=('Ejercicio 3 - TIR'!$D$13-'Ejercicio 3 - TIR'!$C$13)/('Ejercicio 3 - TIR'!$E$13-'Ejercicio 3 - TIR'!$C$13),'Ejercicio 3 - TIR'!$C$13+SQRT(('Ejercicio 3 - TIR'!$E$13-'Ejercicio 3 - TIR'!$C$13)*('Ejercicio 3 - TIR'!$D$13-'Ejercicio 3 - TIR'!$C$13)*B191),'Ejercicio 3 - TIR'!$E$13-SQRT(('Ejercicio 3 - TIR'!$E$13-'Ejercicio 3 - TIR'!$C$13)*('Ejercicio 3 - TIR'!$E$13-'Ejercicio 3 - TIR'!$D$13)*(1-B191)))</f>
        <v>79464.0100288187</v>
      </c>
      <c r="D191" s="17">
        <f ca="1" t="shared" si="1407"/>
        <v>0.210906233591317</v>
      </c>
      <c r="E191" s="18">
        <f ca="1">IF(D191&lt;=('Ejercicio 3 - TIR'!$D$14-'Ejercicio 3 - TIR'!$C$14)/('Ejercicio 3 - TIR'!$E$14-'Ejercicio 3 - TIR'!$C$14),'Ejercicio 3 - TIR'!$C$14+SQRT(('Ejercicio 3 - TIR'!$E$14-'Ejercicio 3 - TIR'!$C$14)*('Ejercicio 3 - TIR'!$D$14-'Ejercicio 3 - TIR'!$C$14)*D191),'Ejercicio 3 - TIR'!$E$14-SQRT(('Ejercicio 3 - TIR'!$E$14-'Ejercicio 3 - TIR'!$C$14)*('Ejercicio 3 - TIR'!$E$14-'Ejercicio 3 - TIR'!$D$14)*(1-D191)))</f>
        <v>28977.1808507219</v>
      </c>
      <c r="F191" s="17">
        <f ca="1" t="shared" si="1407"/>
        <v>0.967844799014532</v>
      </c>
      <c r="G191" s="18">
        <f ca="1">IF(F191&lt;=('Ejercicio 3 - TIR'!$D$18-'Ejercicio 3 - TIR'!$C$18)/('Ejercicio 3 - TIR'!$E$18-'Ejercicio 3 - TIR'!$C$18),'Ejercicio 3 - TIR'!$C$18+SQRT(('Ejercicio 3 - TIR'!$E$18-'Ejercicio 3 - TIR'!$C$18)*('Ejercicio 3 - TIR'!$D$18-'Ejercicio 3 - TIR'!$C$18)*F191),'Ejercicio 3 - TIR'!$E$18-SQRT(('Ejercicio 3 - TIR'!$E$18-'Ejercicio 3 - TIR'!$C$18)*('Ejercicio 3 - TIR'!$E$18-'Ejercicio 3 - TIR'!$D$18)*(1-F191)))</f>
        <v>43447.0543879742</v>
      </c>
      <c r="H191" s="17">
        <f ca="1" t="shared" ref="H191:L191" si="1408">RAND()</f>
        <v>0.0275149046059466</v>
      </c>
      <c r="I191" s="18">
        <f ca="1">IF(H191&lt;=('Ejercicio 3 - TIR'!$D$18-'Ejercicio 3 - TIR'!$C$18)/('Ejercicio 3 - TIR'!$E$18-'Ejercicio 3 - TIR'!$C$18),'Ejercicio 3 - TIR'!$C$18+SQRT(('Ejercicio 3 - TIR'!$E$18-'Ejercicio 3 - TIR'!$C$18)*('Ejercicio 3 - TIR'!$D$18-'Ejercicio 3 - TIR'!$C$18)*H191),'Ejercicio 3 - TIR'!$E$18-SQRT(('Ejercicio 3 - TIR'!$E$18-'Ejercicio 3 - TIR'!$C$18)*('Ejercicio 3 - TIR'!$E$18-'Ejercicio 3 - TIR'!$D$18)*(1-H191)))</f>
        <v>32031.559915654</v>
      </c>
      <c r="J191" s="17">
        <f ca="1" t="shared" si="1408"/>
        <v>0.868420342893468</v>
      </c>
      <c r="K191" s="18">
        <f ca="1">IF(J191&lt;=('Ejercicio 3 - TIR'!$D$18-'Ejercicio 3 - TIR'!$C$18)/('Ejercicio 3 - TIR'!$E$18-'Ejercicio 3 - TIR'!$C$18),'Ejercicio 3 - TIR'!$C$18+SQRT(('Ejercicio 3 - TIR'!$E$18-'Ejercicio 3 - TIR'!$C$18)*('Ejercicio 3 - TIR'!$D$18-'Ejercicio 3 - TIR'!$C$18)*J191),'Ejercicio 3 - TIR'!$E$18-SQRT(('Ejercicio 3 - TIR'!$E$18-'Ejercicio 3 - TIR'!$C$18)*('Ejercicio 3 - TIR'!$E$18-'Ejercicio 3 - TIR'!$D$18)*(1-J191)))</f>
        <v>41858.5872154411</v>
      </c>
      <c r="L191" s="17">
        <f ca="1" t="shared" si="1408"/>
        <v>0.429197042495118</v>
      </c>
      <c r="M191" s="18">
        <f ca="1">IF(L191&lt;=('Ejercicio 3 - TIR'!$D$18-'Ejercicio 3 - TIR'!$C$18)/('Ejercicio 3 - TIR'!$E$18-'Ejercicio 3 - TIR'!$C$18),'Ejercicio 3 - TIR'!$C$18+SQRT(('Ejercicio 3 - TIR'!$E$18-'Ejercicio 3 - TIR'!$C$18)*('Ejercicio 3 - TIR'!$D$18-'Ejercicio 3 - TIR'!$C$18)*L191),'Ejercicio 3 - TIR'!$E$18-SQRT(('Ejercicio 3 - TIR'!$E$18-'Ejercicio 3 - TIR'!$C$18)*('Ejercicio 3 - TIR'!$E$18-'Ejercicio 3 - TIR'!$D$18)*(1-L191)))</f>
        <v>38023.6872056597</v>
      </c>
      <c r="N191" s="17">
        <f ca="1" t="shared" ref="N191:R191" si="1409">RAND()</f>
        <v>0.795710140040032</v>
      </c>
      <c r="O191" s="18">
        <f ca="1">IF(N191&lt;=('Ejercicio 3 - TIR'!$D$18-'Ejercicio 3 - TIR'!$C$18)/('Ejercicio 3 - TIR'!$E$18-'Ejercicio 3 - TIR'!$C$18),'Ejercicio 3 - TIR'!$C$18+SQRT(('Ejercicio 3 - TIR'!$E$18-'Ejercicio 3 - TIR'!$C$18)*('Ejercicio 3 - TIR'!$D$18-'Ejercicio 3 - TIR'!$C$18)*N191),'Ejercicio 3 - TIR'!$E$18-SQRT(('Ejercicio 3 - TIR'!$E$18-'Ejercicio 3 - TIR'!$C$18)*('Ejercicio 3 - TIR'!$E$18-'Ejercicio 3 - TIR'!$D$18)*(1-N191)))</f>
        <v>41085.70063779</v>
      </c>
      <c r="P191" s="17">
        <f ca="1" t="shared" si="1409"/>
        <v>0.83616548944165</v>
      </c>
      <c r="Q191" s="19">
        <f ca="1">IF(P191&lt;=('Ejercicio 3 - TIR'!$D$22-'Ejercicio 3 - TIR'!$C$22)/('Ejercicio 3 - TIR'!$E$22-'Ejercicio 3 - TIR'!$C$22),'Ejercicio 3 - TIR'!$C$22+SQRT(('Ejercicio 3 - TIR'!$E$22-'Ejercicio 3 - TIR'!$C$22)*('Ejercicio 3 - TIR'!$D$22-'Ejercicio 3 - TIR'!$C$22)*P191),'Ejercicio 3 - TIR'!$E$22-SQRT(('Ejercicio 3 - TIR'!$E$22-'Ejercicio 3 - TIR'!$C$22)*('Ejercicio 3 - TIR'!$E$22-'Ejercicio 3 - TIR'!$D$22)*(1-P191)))</f>
        <v>0.162827285625009</v>
      </c>
      <c r="R191" s="17">
        <f ca="1" t="shared" si="1409"/>
        <v>0.270271698950355</v>
      </c>
      <c r="S191" s="19">
        <f ca="1">IF(R191&lt;=('Ejercicio 3 - TIR'!$D$23-'Ejercicio 3 - TIR'!$C$23)/('Ejercicio 3 - TIR'!$E$23-'Ejercicio 3 - TIR'!$C$23),'Ejercicio 3 - TIR'!$C$23+SQRT(('Ejercicio 3 - TIR'!$E$23-'Ejercicio 3 - TIR'!$C$23)*('Ejercicio 3 - TIR'!$D$23-'Ejercicio 3 - TIR'!$C$23)*R191),'Ejercicio 3 - TIR'!$E$23-SQRT(('Ejercicio 3 - TIR'!$E$23-'Ejercicio 3 - TIR'!$C$23)*('Ejercicio 3 - TIR'!$E$23-'Ejercicio 3 - TIR'!$D$23)*(1-R191)))</f>
        <v>0.142056496959187</v>
      </c>
      <c r="T191" s="17">
        <f ca="1" t="shared" ref="T191:X191" si="1410">RAND()</f>
        <v>0.0432107444067182</v>
      </c>
      <c r="U191" s="19">
        <f ca="1">IF(T191&lt;=('Ejercicio 3 - TIR'!$D$24-'Ejercicio 3 - TIR'!$C$24)/('Ejercicio 3 - TIR'!$E$24-'Ejercicio 3 - TIR'!$C$24),'Ejercicio 3 - TIR'!$C$24+SQRT(('Ejercicio 3 - TIR'!$E$24-'Ejercicio 3 - TIR'!$C$24)*('Ejercicio 3 - TIR'!$D$24-'Ejercicio 3 - TIR'!$C$24)*T191),'Ejercicio 3 - TIR'!$E$24-SQRT(('Ejercicio 3 - TIR'!$E$24-'Ejercicio 3 - TIR'!$C$24)*('Ejercicio 3 - TIR'!$E$24-'Ejercicio 3 - TIR'!$D$24)*(1-T191)))</f>
        <v>0.159525889105701</v>
      </c>
      <c r="V191" s="17">
        <f ca="1" t="shared" si="1410"/>
        <v>0.117805509676374</v>
      </c>
      <c r="W191" s="19">
        <f ca="1">IF(V191&lt;=('Ejercicio 3 - TIR'!$D$25-'Ejercicio 3 - TIR'!$C$25)/('Ejercicio 3 - TIR'!$E$25-'Ejercicio 3 - TIR'!$C$25),'Ejercicio 3 - TIR'!$C$25+SQRT(('Ejercicio 3 - TIR'!$E$25-'Ejercicio 3 - TIR'!$C$25)*('Ejercicio 3 - TIR'!$D$25-'Ejercicio 3 - TIR'!$C$25)*V191),'Ejercicio 3 - TIR'!$E$25-SQRT(('Ejercicio 3 - TIR'!$E$25-'Ejercicio 3 - TIR'!$C$25)*('Ejercicio 3 - TIR'!$E$25-'Ejercicio 3 - TIR'!$D$25)*(1-V191)))</f>
        <v>0.192842418524052</v>
      </c>
      <c r="X191" s="17">
        <f ca="1" t="shared" si="1410"/>
        <v>0.586045287105054</v>
      </c>
      <c r="Y191" s="19">
        <f ca="1">IF(X191&lt;=('Ejercicio 3 - TIR'!$D$26-'Ejercicio 3 - TIR'!$C$26)/('Ejercicio 3 - TIR'!$E$26-'Ejercicio 3 - TIR'!$C$26),'Ejercicio 3 - TIR'!$C$26+SQRT(('Ejercicio 3 - TIR'!$E$26-'Ejercicio 3 - TIR'!$C$26)*('Ejercicio 3 - TIR'!$D$26-'Ejercicio 3 - TIR'!$C$26)*X191),'Ejercicio 3 - TIR'!$E$26-SQRT(('Ejercicio 3 - TIR'!$E$26-'Ejercicio 3 - TIR'!$C$26)*('Ejercicio 3 - TIR'!$E$26-'Ejercicio 3 - TIR'!$D$26)*(1-X191)))</f>
        <v>0.232720454215034</v>
      </c>
      <c r="Z191" s="17">
        <f ca="1" t="shared" si="956"/>
        <v>1.16282728562501</v>
      </c>
      <c r="AA191" s="17">
        <f ca="1" t="shared" si="957"/>
        <v>1.32801445638946</v>
      </c>
      <c r="AB191" s="17">
        <f ca="1" t="shared" si="958"/>
        <v>1.53986714329021</v>
      </c>
      <c r="AC191" s="17">
        <f ca="1" t="shared" si="959"/>
        <v>1.83681884740802</v>
      </c>
      <c r="AD191" s="17">
        <f ca="1" t="shared" si="960"/>
        <v>2.26428416388755</v>
      </c>
      <c r="AE191" s="16">
        <f ca="1" t="shared" si="961"/>
        <v>4718.27570298802</v>
      </c>
      <c r="AF191" s="16">
        <f ca="1" t="shared" si="962"/>
        <v>5388.53742104215</v>
      </c>
      <c r="AG191" s="16">
        <f ca="1" t="shared" si="963"/>
        <v>6248.14864411324</v>
      </c>
      <c r="AH191" s="16">
        <f ca="1" t="shared" si="964"/>
        <v>7453.05673994182</v>
      </c>
      <c r="AI191" s="16">
        <f ca="1" t="shared" si="965"/>
        <v>9187.5354897515</v>
      </c>
      <c r="AJ191" s="18">
        <f ca="1" t="shared" si="966"/>
        <v>50521.4203223702</v>
      </c>
      <c r="AK191" s="18">
        <f ca="1" t="shared" si="967"/>
        <v>42538.3746286936</v>
      </c>
      <c r="AL191" s="18">
        <f ca="1" t="shared" si="968"/>
        <v>64456.6631176054</v>
      </c>
      <c r="AM191" s="18">
        <f ca="1" t="shared" si="969"/>
        <v>69842.6253073029</v>
      </c>
      <c r="AN191" s="18">
        <f ca="1" t="shared" si="970"/>
        <v>93029.7013163724</v>
      </c>
      <c r="AO191" s="18">
        <f ca="1">C191/'Ejercicio 3 - TIR'!$D$7</f>
        <v>15892.8020057637</v>
      </c>
      <c r="AP191" s="18">
        <f ca="1" t="shared" si="971"/>
        <v>34628.6183166065</v>
      </c>
      <c r="AQ191" s="18">
        <f ca="1" t="shared" si="972"/>
        <v>26645.5726229298</v>
      </c>
      <c r="AR191" s="18">
        <f ca="1" t="shared" si="973"/>
        <v>48563.8611118417</v>
      </c>
      <c r="AS191" s="18">
        <f ca="1" t="shared" si="974"/>
        <v>53949.8233015391</v>
      </c>
      <c r="AT191" s="18">
        <f ca="1" t="shared" si="975"/>
        <v>77136.8993106086</v>
      </c>
      <c r="AU191" s="18">
        <f ca="1">AP191*'Ejercicio 3 - TIR'!$D$5</f>
        <v>17314.3091583032</v>
      </c>
      <c r="AV191" s="18">
        <f ca="1">AQ191*'Ejercicio 3 - TIR'!$D$5</f>
        <v>13322.7863114649</v>
      </c>
      <c r="AW191" s="18">
        <f ca="1">AR191*'Ejercicio 3 - TIR'!$D$5</f>
        <v>24281.9305559209</v>
      </c>
      <c r="AX191" s="18">
        <f ca="1">AS191*'Ejercicio 3 - TIR'!$D$5</f>
        <v>26974.9116507696</v>
      </c>
      <c r="AY191" s="18">
        <f ca="1">AT191*'Ejercicio 3 - TIR'!$D$5</f>
        <v>38568.4496553043</v>
      </c>
      <c r="AZ191" s="18">
        <f ca="1" t="shared" ref="AZ191:BD191" si="1411">AJ191-AU191-AE191</f>
        <v>28488.8354610789</v>
      </c>
      <c r="BA191" s="18">
        <f ca="1" t="shared" si="1411"/>
        <v>23827.0508961865</v>
      </c>
      <c r="BB191" s="18">
        <f ca="1" t="shared" si="1411"/>
        <v>33926.5839175714</v>
      </c>
      <c r="BC191" s="18">
        <f ca="1" t="shared" si="1411"/>
        <v>35414.6569165915</v>
      </c>
      <c r="BD191" s="18">
        <f ca="1" t="shared" si="1411"/>
        <v>45273.7161713166</v>
      </c>
      <c r="BE191" s="18">
        <f ca="1" t="shared" ref="BE191:BI191" si="1412">AZ191/Z191</f>
        <v>24499.6276001268</v>
      </c>
      <c r="BF191" s="18">
        <f ca="1" t="shared" si="1412"/>
        <v>17941.8610855836</v>
      </c>
      <c r="BG191" s="18">
        <f ca="1" t="shared" si="1412"/>
        <v>22032.1500237228</v>
      </c>
      <c r="BH191" s="18">
        <f ca="1" t="shared" si="1412"/>
        <v>19280.4298401914</v>
      </c>
      <c r="BI191" s="18">
        <f ca="1" t="shared" si="1412"/>
        <v>19994.7148389653</v>
      </c>
      <c r="BJ191" s="18">
        <f ca="1" t="shared" si="978"/>
        <v>65612.571714395</v>
      </c>
      <c r="BK191" s="18">
        <f ca="1" t="shared" si="979"/>
        <v>35985.8199014511</v>
      </c>
      <c r="BL191" s="18">
        <f ca="1" t="shared" si="980"/>
        <v>101598.391615846</v>
      </c>
      <c r="BM191" s="18">
        <f ca="1">BK191*'Ejercicio 3 - TIR'!$D$5</f>
        <v>17992.9099507255</v>
      </c>
      <c r="BN191" s="18">
        <f ca="1" t="shared" si="981"/>
        <v>83605.4816651205</v>
      </c>
      <c r="BO191" s="18">
        <f ca="1" t="shared" si="982"/>
        <v>36923.5818536037</v>
      </c>
      <c r="BP191" s="18">
        <f ca="1" t="shared" si="983"/>
        <v>-108441.190879541</v>
      </c>
      <c r="BQ191" s="18">
        <f ca="1" t="shared" ref="BQ191:BT191" si="1413">BE191</f>
        <v>24499.6276001268</v>
      </c>
      <c r="BR191" s="18">
        <f ca="1" t="shared" si="1413"/>
        <v>17941.8610855836</v>
      </c>
      <c r="BS191" s="18">
        <f ca="1" t="shared" si="1413"/>
        <v>22032.1500237228</v>
      </c>
      <c r="BT191" s="18">
        <f ca="1" t="shared" si="1413"/>
        <v>19280.4298401914</v>
      </c>
      <c r="BU191" s="18">
        <f ca="1" t="shared" si="985"/>
        <v>56918.2966925691</v>
      </c>
      <c r="BV191" s="20">
        <f ca="1" t="shared" si="986"/>
        <v>8.00759826829105</v>
      </c>
    </row>
    <row r="192" ht="15" customHeight="1" spans="1:74">
      <c r="A192" s="16">
        <v>191</v>
      </c>
      <c r="B192" s="17">
        <f ca="1" t="shared" ref="B192:F192" si="1414">RAND()</f>
        <v>0.430928720378095</v>
      </c>
      <c r="C192" s="18">
        <f ca="1">IF(B192&lt;=('Ejercicio 3 - TIR'!$D$13-'Ejercicio 3 - TIR'!$C$13)/('Ejercicio 3 - TIR'!$E$13-'Ejercicio 3 - TIR'!$C$13),'Ejercicio 3 - TIR'!$C$13+SQRT(('Ejercicio 3 - TIR'!$E$13-'Ejercicio 3 - TIR'!$C$13)*('Ejercicio 3 - TIR'!$D$13-'Ejercicio 3 - TIR'!$C$13)*B192),'Ejercicio 3 - TIR'!$E$13-SQRT(('Ejercicio 3 - TIR'!$E$13-'Ejercicio 3 - TIR'!$C$13)*('Ejercicio 3 - TIR'!$E$13-'Ejercicio 3 - TIR'!$D$13)*(1-B192)))</f>
        <v>73867.9213313161</v>
      </c>
      <c r="D192" s="17">
        <f ca="1" t="shared" si="1414"/>
        <v>0.666593362559742</v>
      </c>
      <c r="E192" s="18">
        <f ca="1">IF(D192&lt;=('Ejercicio 3 - TIR'!$D$14-'Ejercicio 3 - TIR'!$C$14)/('Ejercicio 3 - TIR'!$E$14-'Ejercicio 3 - TIR'!$C$14),'Ejercicio 3 - TIR'!$C$14+SQRT(('Ejercicio 3 - TIR'!$E$14-'Ejercicio 3 - TIR'!$C$14)*('Ejercicio 3 - TIR'!$D$14-'Ejercicio 3 - TIR'!$C$14)*D192),'Ejercicio 3 - TIR'!$E$14-SQRT(('Ejercicio 3 - TIR'!$E$14-'Ejercicio 3 - TIR'!$C$14)*('Ejercicio 3 - TIR'!$E$14-'Ejercicio 3 - TIR'!$D$14)*(1-D192)))</f>
        <v>32928.1547234093</v>
      </c>
      <c r="F192" s="17">
        <f ca="1" t="shared" si="1414"/>
        <v>0.704464566779443</v>
      </c>
      <c r="G192" s="18">
        <f ca="1">IF(F192&lt;=('Ejercicio 3 - TIR'!$D$18-'Ejercicio 3 - TIR'!$C$18)/('Ejercicio 3 - TIR'!$E$18-'Ejercicio 3 - TIR'!$C$18),'Ejercicio 3 - TIR'!$C$18+SQRT(('Ejercicio 3 - TIR'!$E$18-'Ejercicio 3 - TIR'!$C$18)*('Ejercicio 3 - TIR'!$D$18-'Ejercicio 3 - TIR'!$C$18)*F192),'Ejercicio 3 - TIR'!$E$18-SQRT(('Ejercicio 3 - TIR'!$E$18-'Ejercicio 3 - TIR'!$C$18)*('Ejercicio 3 - TIR'!$E$18-'Ejercicio 3 - TIR'!$D$18)*(1-F192)))</f>
        <v>40292.0113114471</v>
      </c>
      <c r="H192" s="17">
        <f ca="1" t="shared" ref="H192:L192" si="1415">RAND()</f>
        <v>0.0615490449274883</v>
      </c>
      <c r="I192" s="18">
        <f ca="1">IF(H192&lt;=('Ejercicio 3 - TIR'!$D$18-'Ejercicio 3 - TIR'!$C$18)/('Ejercicio 3 - TIR'!$E$18-'Ejercicio 3 - TIR'!$C$18),'Ejercicio 3 - TIR'!$C$18+SQRT(('Ejercicio 3 - TIR'!$E$18-'Ejercicio 3 - TIR'!$C$18)*('Ejercicio 3 - TIR'!$D$18-'Ejercicio 3 - TIR'!$C$18)*H192),'Ejercicio 3 - TIR'!$E$18-SQRT(('Ejercicio 3 - TIR'!$E$18-'Ejercicio 3 - TIR'!$C$18)*('Ejercicio 3 - TIR'!$E$18-'Ejercicio 3 - TIR'!$D$18)*(1-H192)))</f>
        <v>33038.4793465027</v>
      </c>
      <c r="J192" s="17">
        <f ca="1" t="shared" si="1415"/>
        <v>0.237974417884895</v>
      </c>
      <c r="K192" s="18">
        <f ca="1">IF(J192&lt;=('Ejercicio 3 - TIR'!$D$18-'Ejercicio 3 - TIR'!$C$18)/('Ejercicio 3 - TIR'!$E$18-'Ejercicio 3 - TIR'!$C$18),'Ejercicio 3 - TIR'!$C$18+SQRT(('Ejercicio 3 - TIR'!$E$18-'Ejercicio 3 - TIR'!$C$18)*('Ejercicio 3 - TIR'!$D$18-'Ejercicio 3 - TIR'!$C$18)*J192),'Ejercicio 3 - TIR'!$E$18-SQRT(('Ejercicio 3 - TIR'!$E$18-'Ejercicio 3 - TIR'!$C$18)*('Ejercicio 3 - TIR'!$E$18-'Ejercicio 3 - TIR'!$D$18)*(1-J192)))</f>
        <v>35974.6265726599</v>
      </c>
      <c r="L192" s="17">
        <f ca="1" t="shared" si="1415"/>
        <v>0.623507742746448</v>
      </c>
      <c r="M192" s="18">
        <f ca="1">IF(L192&lt;=('Ejercicio 3 - TIR'!$D$18-'Ejercicio 3 - TIR'!$C$18)/('Ejercicio 3 - TIR'!$E$18-'Ejercicio 3 - TIR'!$C$18),'Ejercicio 3 - TIR'!$C$18+SQRT(('Ejercicio 3 - TIR'!$E$18-'Ejercicio 3 - TIR'!$C$18)*('Ejercicio 3 - TIR'!$D$18-'Ejercicio 3 - TIR'!$C$18)*L192),'Ejercicio 3 - TIR'!$E$18-SQRT(('Ejercicio 3 - TIR'!$E$18-'Ejercicio 3 - TIR'!$C$18)*('Ejercicio 3 - TIR'!$E$18-'Ejercicio 3 - TIR'!$D$18)*(1-L192)))</f>
        <v>39670.8924827012</v>
      </c>
      <c r="N192" s="17">
        <f ca="1" t="shared" ref="N192:R192" si="1416">RAND()</f>
        <v>0.398173843413839</v>
      </c>
      <c r="O192" s="18">
        <f ca="1">IF(N192&lt;=('Ejercicio 3 - TIR'!$D$18-'Ejercicio 3 - TIR'!$C$18)/('Ejercicio 3 - TIR'!$E$18-'Ejercicio 3 - TIR'!$C$18),'Ejercicio 3 - TIR'!$C$18+SQRT(('Ejercicio 3 - TIR'!$E$18-'Ejercicio 3 - TIR'!$C$18)*('Ejercicio 3 - TIR'!$D$18-'Ejercicio 3 - TIR'!$C$18)*N192),'Ejercicio 3 - TIR'!$E$18-SQRT(('Ejercicio 3 - TIR'!$E$18-'Ejercicio 3 - TIR'!$C$18)*('Ejercicio 3 - TIR'!$E$18-'Ejercicio 3 - TIR'!$D$18)*(1-N192)))</f>
        <v>37728.264780148</v>
      </c>
      <c r="P192" s="17">
        <f ca="1" t="shared" si="1416"/>
        <v>0.474881088615875</v>
      </c>
      <c r="Q192" s="19">
        <f ca="1">IF(P192&lt;=('Ejercicio 3 - TIR'!$D$22-'Ejercicio 3 - TIR'!$C$22)/('Ejercicio 3 - TIR'!$E$22-'Ejercicio 3 - TIR'!$C$22),'Ejercicio 3 - TIR'!$C$22+SQRT(('Ejercicio 3 - TIR'!$E$22-'Ejercicio 3 - TIR'!$C$22)*('Ejercicio 3 - TIR'!$D$22-'Ejercicio 3 - TIR'!$C$22)*P192),'Ejercicio 3 - TIR'!$E$22-SQRT(('Ejercicio 3 - TIR'!$E$22-'Ejercicio 3 - TIR'!$C$22)*('Ejercicio 3 - TIR'!$E$22-'Ejercicio 3 - TIR'!$D$22)*(1-P192)))</f>
        <v>0.149236722790159</v>
      </c>
      <c r="R192" s="17">
        <f ca="1" t="shared" si="1416"/>
        <v>0.0762164050773584</v>
      </c>
      <c r="S192" s="19">
        <f ca="1">IF(R192&lt;=('Ejercicio 3 - TIR'!$D$23-'Ejercicio 3 - TIR'!$C$23)/('Ejercicio 3 - TIR'!$E$23-'Ejercicio 3 - TIR'!$C$23),'Ejercicio 3 - TIR'!$C$23+SQRT(('Ejercicio 3 - TIR'!$E$23-'Ejercicio 3 - TIR'!$C$23)*('Ejercicio 3 - TIR'!$D$23-'Ejercicio 3 - TIR'!$C$23)*R192),'Ejercicio 3 - TIR'!$E$23-SQRT(('Ejercicio 3 - TIR'!$E$23-'Ejercicio 3 - TIR'!$C$23)*('Ejercicio 3 - TIR'!$E$23-'Ejercicio 3 - TIR'!$D$23)*(1-R192)))</f>
        <v>0.13171279339608</v>
      </c>
      <c r="T192" s="17">
        <f ca="1" t="shared" ref="T192:X192" si="1417">RAND()</f>
        <v>0.654689714994268</v>
      </c>
      <c r="U192" s="19">
        <f ca="1">IF(T192&lt;=('Ejercicio 3 - TIR'!$D$24-'Ejercicio 3 - TIR'!$C$24)/('Ejercicio 3 - TIR'!$E$24-'Ejercicio 3 - TIR'!$C$24),'Ejercicio 3 - TIR'!$C$24+SQRT(('Ejercicio 3 - TIR'!$E$24-'Ejercicio 3 - TIR'!$C$24)*('Ejercicio 3 - TIR'!$D$24-'Ejercicio 3 - TIR'!$C$24)*T192),'Ejercicio 3 - TIR'!$E$24-SQRT(('Ejercicio 3 - TIR'!$E$24-'Ejercicio 3 - TIR'!$C$24)*('Ejercicio 3 - TIR'!$E$24-'Ejercicio 3 - TIR'!$D$24)*(1-T192)))</f>
        <v>0.188905486046313</v>
      </c>
      <c r="V192" s="17">
        <f ca="1" t="shared" si="1417"/>
        <v>0.531956096581965</v>
      </c>
      <c r="W192" s="19">
        <f ca="1">IF(V192&lt;=('Ejercicio 3 - TIR'!$D$25-'Ejercicio 3 - TIR'!$C$25)/('Ejercicio 3 - TIR'!$E$25-'Ejercicio 3 - TIR'!$C$25),'Ejercicio 3 - TIR'!$C$25+SQRT(('Ejercicio 3 - TIR'!$E$25-'Ejercicio 3 - TIR'!$C$25)*('Ejercicio 3 - TIR'!$D$25-'Ejercicio 3 - TIR'!$C$25)*V192),'Ejercicio 3 - TIR'!$E$25-SQRT(('Ejercicio 3 - TIR'!$E$25-'Ejercicio 3 - TIR'!$C$25)*('Ejercicio 3 - TIR'!$E$25-'Ejercicio 3 - TIR'!$D$25)*(1-V192)))</f>
        <v>0.209525888991071</v>
      </c>
      <c r="X192" s="17">
        <f ca="1" t="shared" si="1417"/>
        <v>0.739934447538846</v>
      </c>
      <c r="Y192" s="19">
        <f ca="1">IF(X192&lt;=('Ejercicio 3 - TIR'!$D$26-'Ejercicio 3 - TIR'!$C$26)/('Ejercicio 3 - TIR'!$E$26-'Ejercicio 3 - TIR'!$C$26),'Ejercicio 3 - TIR'!$C$26+SQRT(('Ejercicio 3 - TIR'!$E$26-'Ejercicio 3 - TIR'!$C$26)*('Ejercicio 3 - TIR'!$D$26-'Ejercicio 3 - TIR'!$C$26)*X192),'Ejercicio 3 - TIR'!$E$26-SQRT(('Ejercicio 3 - TIR'!$E$26-'Ejercicio 3 - TIR'!$C$26)*('Ejercicio 3 - TIR'!$E$26-'Ejercicio 3 - TIR'!$D$26)*(1-X192)))</f>
        <v>0.242525288749742</v>
      </c>
      <c r="Z192" s="17">
        <f ca="1" t="shared" si="956"/>
        <v>1.14923672279016</v>
      </c>
      <c r="AA192" s="17">
        <f ca="1" t="shared" si="957"/>
        <v>1.30060590182221</v>
      </c>
      <c r="AB192" s="17">
        <f ca="1" t="shared" si="958"/>
        <v>1.54629749186063</v>
      </c>
      <c r="AC192" s="17">
        <f ca="1" t="shared" si="959"/>
        <v>1.87028684848739</v>
      </c>
      <c r="AD192" s="17">
        <f ca="1" t="shared" si="960"/>
        <v>2.32387870646164</v>
      </c>
      <c r="AE192" s="16">
        <f ca="1" t="shared" si="961"/>
        <v>4914.08989844888</v>
      </c>
      <c r="AF192" s="16">
        <f ca="1" t="shared" si="962"/>
        <v>5561.33840597304</v>
      </c>
      <c r="AG192" s="16">
        <f ca="1" t="shared" si="963"/>
        <v>6611.9057406214</v>
      </c>
      <c r="AH192" s="16">
        <f ca="1" t="shared" si="964"/>
        <v>7997.27116885026</v>
      </c>
      <c r="AI192" s="16">
        <f ca="1" t="shared" si="965"/>
        <v>9936.81166828565</v>
      </c>
      <c r="AJ192" s="18">
        <f ca="1" t="shared" si="966"/>
        <v>46305.0590341915</v>
      </c>
      <c r="AK192" s="18">
        <f ca="1" t="shared" si="967"/>
        <v>42970.0412252924</v>
      </c>
      <c r="AL192" s="18">
        <f ca="1" t="shared" si="968"/>
        <v>55627.4748399269</v>
      </c>
      <c r="AM192" s="18">
        <f ca="1" t="shared" si="969"/>
        <v>74195.9484781536</v>
      </c>
      <c r="AN192" s="18">
        <f ca="1" t="shared" si="970"/>
        <v>87675.9111543327</v>
      </c>
      <c r="AO192" s="18">
        <f ca="1">C192/'Ejercicio 3 - TIR'!$D$7</f>
        <v>14773.5842662632</v>
      </c>
      <c r="AP192" s="18">
        <f ca="1" t="shared" si="971"/>
        <v>31531.4747679283</v>
      </c>
      <c r="AQ192" s="18">
        <f ca="1" t="shared" si="972"/>
        <v>28196.4569590292</v>
      </c>
      <c r="AR192" s="18">
        <f ca="1" t="shared" si="973"/>
        <v>40853.8905736637</v>
      </c>
      <c r="AS192" s="18">
        <f ca="1" t="shared" si="974"/>
        <v>59422.3642118904</v>
      </c>
      <c r="AT192" s="18">
        <f ca="1" t="shared" si="975"/>
        <v>72902.3268880695</v>
      </c>
      <c r="AU192" s="18">
        <f ca="1">AP192*'Ejercicio 3 - TIR'!$D$5</f>
        <v>15765.7373839641</v>
      </c>
      <c r="AV192" s="18">
        <f ca="1">AQ192*'Ejercicio 3 - TIR'!$D$5</f>
        <v>14098.2284795146</v>
      </c>
      <c r="AW192" s="18">
        <f ca="1">AR192*'Ejercicio 3 - TIR'!$D$5</f>
        <v>20426.9452868319</v>
      </c>
      <c r="AX192" s="18">
        <f ca="1">AS192*'Ejercicio 3 - TIR'!$D$5</f>
        <v>29711.1821059452</v>
      </c>
      <c r="AY192" s="18">
        <f ca="1">AT192*'Ejercicio 3 - TIR'!$D$5</f>
        <v>36451.1634440348</v>
      </c>
      <c r="AZ192" s="18">
        <f ca="1" t="shared" ref="AZ192:BD192" si="1418">AJ192-AU192-AE192</f>
        <v>25625.2317517785</v>
      </c>
      <c r="BA192" s="18">
        <f ca="1" t="shared" si="1418"/>
        <v>23310.4743398048</v>
      </c>
      <c r="BB192" s="18">
        <f ca="1" t="shared" si="1418"/>
        <v>28588.6238124737</v>
      </c>
      <c r="BC192" s="18">
        <f ca="1" t="shared" si="1418"/>
        <v>36487.4952033581</v>
      </c>
      <c r="BD192" s="18">
        <f ca="1" t="shared" si="1418"/>
        <v>41287.9360420123</v>
      </c>
      <c r="BE192" s="18">
        <f ca="1" t="shared" ref="BE192:BI192" si="1419">AZ192/Z192</f>
        <v>22297.6095730431</v>
      </c>
      <c r="BF192" s="18">
        <f ca="1" t="shared" si="1419"/>
        <v>17922.7806879438</v>
      </c>
      <c r="BG192" s="18">
        <f ca="1" t="shared" si="1419"/>
        <v>18488.4370329499</v>
      </c>
      <c r="BH192" s="18">
        <f ca="1" t="shared" si="1419"/>
        <v>19509.0369334884</v>
      </c>
      <c r="BI192" s="18">
        <f ca="1" t="shared" si="1419"/>
        <v>17766.8205862937</v>
      </c>
      <c r="BJ192" s="18">
        <f ca="1" t="shared" si="978"/>
        <v>76521.0376048052</v>
      </c>
      <c r="BK192" s="18">
        <f ca="1" t="shared" si="979"/>
        <v>34332.0178944859</v>
      </c>
      <c r="BL192" s="18">
        <f ca="1" t="shared" si="980"/>
        <v>110853.055499291</v>
      </c>
      <c r="BM192" s="18">
        <f ca="1">BK192*'Ejercicio 3 - TIR'!$D$5</f>
        <v>17166.0089472429</v>
      </c>
      <c r="BN192" s="18">
        <f ca="1" t="shared" si="981"/>
        <v>93687.0465520482</v>
      </c>
      <c r="BO192" s="18">
        <f ca="1" t="shared" si="982"/>
        <v>40314.9468565409</v>
      </c>
      <c r="BP192" s="18">
        <f ca="1" t="shared" si="983"/>
        <v>-106796.076054725</v>
      </c>
      <c r="BQ192" s="18">
        <f ca="1" t="shared" ref="BQ192:BT192" si="1420">BE192</f>
        <v>22297.6095730431</v>
      </c>
      <c r="BR192" s="18">
        <f ca="1" t="shared" si="1420"/>
        <v>17922.7806879438</v>
      </c>
      <c r="BS192" s="18">
        <f ca="1" t="shared" si="1420"/>
        <v>18488.4370329499</v>
      </c>
      <c r="BT192" s="18">
        <f ca="1" t="shared" si="1420"/>
        <v>19509.0369334884</v>
      </c>
      <c r="BU192" s="18">
        <f ca="1" t="shared" si="985"/>
        <v>58081.7674428346</v>
      </c>
      <c r="BV192" s="20">
        <f ca="1" t="shared" si="986"/>
        <v>7.32113125510905</v>
      </c>
    </row>
    <row r="193" ht="15" customHeight="1" spans="1:74">
      <c r="A193" s="16">
        <v>192</v>
      </c>
      <c r="B193" s="17">
        <f ca="1" t="shared" ref="B193:F193" si="1421">RAND()</f>
        <v>0.178486245095521</v>
      </c>
      <c r="C193" s="18">
        <f ca="1">IF(B193&lt;=('Ejercicio 3 - TIR'!$D$13-'Ejercicio 3 - TIR'!$C$13)/('Ejercicio 3 - TIR'!$E$13-'Ejercicio 3 - TIR'!$C$13),'Ejercicio 3 - TIR'!$C$13+SQRT(('Ejercicio 3 - TIR'!$E$13-'Ejercicio 3 - TIR'!$C$13)*('Ejercicio 3 - TIR'!$D$13-'Ejercicio 3 - TIR'!$C$13)*B193),'Ejercicio 3 - TIR'!$E$13-SQRT(('Ejercicio 3 - TIR'!$E$13-'Ejercicio 3 - TIR'!$C$13)*('Ejercicio 3 - TIR'!$E$13-'Ejercicio 3 - TIR'!$D$13)*(1-B193)))</f>
        <v>68449.5264978701</v>
      </c>
      <c r="D193" s="17">
        <f ca="1" t="shared" si="1421"/>
        <v>0.48125027760656</v>
      </c>
      <c r="E193" s="18">
        <f ca="1">IF(D193&lt;=('Ejercicio 3 - TIR'!$D$14-'Ejercicio 3 - TIR'!$C$14)/('Ejercicio 3 - TIR'!$E$14-'Ejercicio 3 - TIR'!$C$14),'Ejercicio 3 - TIR'!$C$14+SQRT(('Ejercicio 3 - TIR'!$E$14-'Ejercicio 3 - TIR'!$C$14)*('Ejercicio 3 - TIR'!$D$14-'Ejercicio 3 - TIR'!$C$14)*D193),'Ejercicio 3 - TIR'!$E$14-SQRT(('Ejercicio 3 - TIR'!$E$14-'Ejercicio 3 - TIR'!$C$14)*('Ejercicio 3 - TIR'!$E$14-'Ejercicio 3 - TIR'!$D$14)*(1-D193)))</f>
        <v>31178.8629781067</v>
      </c>
      <c r="F193" s="17">
        <f ca="1" t="shared" si="1421"/>
        <v>0.119417404515805</v>
      </c>
      <c r="G193" s="18">
        <f ca="1">IF(F193&lt;=('Ejercicio 3 - TIR'!$D$18-'Ejercicio 3 - TIR'!$C$18)/('Ejercicio 3 - TIR'!$E$18-'Ejercicio 3 - TIR'!$C$18),'Ejercicio 3 - TIR'!$C$18+SQRT(('Ejercicio 3 - TIR'!$E$18-'Ejercicio 3 - TIR'!$C$18)*('Ejercicio 3 - TIR'!$D$18-'Ejercicio 3 - TIR'!$C$18)*F193),'Ejercicio 3 - TIR'!$E$18-SQRT(('Ejercicio 3 - TIR'!$E$18-'Ejercicio 3 - TIR'!$C$18)*('Ejercicio 3 - TIR'!$E$18-'Ejercicio 3 - TIR'!$D$18)*(1-F193)))</f>
        <v>34232.3292260138</v>
      </c>
      <c r="H193" s="17">
        <f ca="1" t="shared" ref="H193:L193" si="1422">RAND()</f>
        <v>0.987709452537653</v>
      </c>
      <c r="I193" s="18">
        <f ca="1">IF(H193&lt;=('Ejercicio 3 - TIR'!$D$18-'Ejercicio 3 - TIR'!$C$18)/('Ejercicio 3 - TIR'!$E$18-'Ejercicio 3 - TIR'!$C$18),'Ejercicio 3 - TIR'!$C$18+SQRT(('Ejercicio 3 - TIR'!$E$18-'Ejercicio 3 - TIR'!$C$18)*('Ejercicio 3 - TIR'!$D$18-'Ejercicio 3 - TIR'!$C$18)*H193),'Ejercicio 3 - TIR'!$E$18-SQRT(('Ejercicio 3 - TIR'!$E$18-'Ejercicio 3 - TIR'!$C$18)*('Ejercicio 3 - TIR'!$E$18-'Ejercicio 3 - TIR'!$D$18)*(1-H193)))</f>
        <v>44039.900494909</v>
      </c>
      <c r="J193" s="17">
        <f ca="1" t="shared" si="1422"/>
        <v>0.896913204489427</v>
      </c>
      <c r="K193" s="18">
        <f ca="1">IF(J193&lt;=('Ejercicio 3 - TIR'!$D$18-'Ejercicio 3 - TIR'!$C$18)/('Ejercicio 3 - TIR'!$E$18-'Ejercicio 3 - TIR'!$C$18),'Ejercicio 3 - TIR'!$C$18+SQRT(('Ejercicio 3 - TIR'!$E$18-'Ejercicio 3 - TIR'!$C$18)*('Ejercicio 3 - TIR'!$D$18-'Ejercicio 3 - TIR'!$C$18)*J193),'Ejercicio 3 - TIR'!$E$18-SQRT(('Ejercicio 3 - TIR'!$E$18-'Ejercicio 3 - TIR'!$C$18)*('Ejercicio 3 - TIR'!$E$18-'Ejercicio 3 - TIR'!$D$18)*(1-J193)))</f>
        <v>42219.4407642899</v>
      </c>
      <c r="L193" s="17">
        <f ca="1" t="shared" si="1422"/>
        <v>0.761076607338274</v>
      </c>
      <c r="M193" s="18">
        <f ca="1">IF(L193&lt;=('Ejercicio 3 - TIR'!$D$18-'Ejercicio 3 - TIR'!$C$18)/('Ejercicio 3 - TIR'!$E$18-'Ejercicio 3 - TIR'!$C$18),'Ejercicio 3 - TIR'!$C$18+SQRT(('Ejercicio 3 - TIR'!$E$18-'Ejercicio 3 - TIR'!$C$18)*('Ejercicio 3 - TIR'!$D$18-'Ejercicio 3 - TIR'!$C$18)*L193),'Ejercicio 3 - TIR'!$E$18-SQRT(('Ejercicio 3 - TIR'!$E$18-'Ejercicio 3 - TIR'!$C$18)*('Ejercicio 3 - TIR'!$E$18-'Ejercicio 3 - TIR'!$D$18)*(1-L193)))</f>
        <v>40766.8859630729</v>
      </c>
      <c r="N193" s="17">
        <f ca="1" t="shared" ref="N193:R193" si="1423">RAND()</f>
        <v>0.616390828948213</v>
      </c>
      <c r="O193" s="18">
        <f ca="1">IF(N193&lt;=('Ejercicio 3 - TIR'!$D$18-'Ejercicio 3 - TIR'!$C$18)/('Ejercicio 3 - TIR'!$E$18-'Ejercicio 3 - TIR'!$C$18),'Ejercicio 3 - TIR'!$C$18+SQRT(('Ejercicio 3 - TIR'!$E$18-'Ejercicio 3 - TIR'!$C$18)*('Ejercicio 3 - TIR'!$D$18-'Ejercicio 3 - TIR'!$C$18)*N193),'Ejercicio 3 - TIR'!$E$18-SQRT(('Ejercicio 3 - TIR'!$E$18-'Ejercicio 3 - TIR'!$C$18)*('Ejercicio 3 - TIR'!$E$18-'Ejercicio 3 - TIR'!$D$18)*(1-N193)))</f>
        <v>39615.5407722203</v>
      </c>
      <c r="P193" s="17">
        <f ca="1" t="shared" si="1423"/>
        <v>0.915027066091247</v>
      </c>
      <c r="Q193" s="19">
        <f ca="1">IF(P193&lt;=('Ejercicio 3 - TIR'!$D$22-'Ejercicio 3 - TIR'!$C$22)/('Ejercicio 3 - TIR'!$E$22-'Ejercicio 3 - TIR'!$C$22),'Ejercicio 3 - TIR'!$C$22+SQRT(('Ejercicio 3 - TIR'!$E$22-'Ejercicio 3 - TIR'!$C$22)*('Ejercicio 3 - TIR'!$D$22-'Ejercicio 3 - TIR'!$C$22)*P193),'Ejercicio 3 - TIR'!$E$22-SQRT(('Ejercicio 3 - TIR'!$E$22-'Ejercicio 3 - TIR'!$C$22)*('Ejercicio 3 - TIR'!$E$22-'Ejercicio 3 - TIR'!$D$22)*(1-P193)))</f>
        <v>0.167632652627352</v>
      </c>
      <c r="R193" s="17">
        <f ca="1" t="shared" si="1423"/>
        <v>0.690412430544397</v>
      </c>
      <c r="S193" s="19">
        <f ca="1">IF(R193&lt;=('Ejercicio 3 - TIR'!$D$23-'Ejercicio 3 - TIR'!$C$23)/('Ejercicio 3 - TIR'!$E$23-'Ejercicio 3 - TIR'!$C$23),'Ejercicio 3 - TIR'!$C$23+SQRT(('Ejercicio 3 - TIR'!$E$23-'Ejercicio 3 - TIR'!$C$23)*('Ejercicio 3 - TIR'!$D$23-'Ejercicio 3 - TIR'!$C$23)*R193),'Ejercicio 3 - TIR'!$E$23-SQRT(('Ejercicio 3 - TIR'!$E$23-'Ejercicio 3 - TIR'!$C$23)*('Ejercicio 3 - TIR'!$E$23-'Ejercicio 3 - TIR'!$D$23)*(1-R193)))</f>
        <v>0.156393695227332</v>
      </c>
      <c r="T193" s="17">
        <f ca="1" t="shared" ref="T193:X193" si="1424">RAND()</f>
        <v>0.14089946065463</v>
      </c>
      <c r="U193" s="19">
        <f ca="1">IF(T193&lt;=('Ejercicio 3 - TIR'!$D$24-'Ejercicio 3 - TIR'!$C$24)/('Ejercicio 3 - TIR'!$E$24-'Ejercicio 3 - TIR'!$C$24),'Ejercicio 3 - TIR'!$C$24+SQRT(('Ejercicio 3 - TIR'!$E$24-'Ejercicio 3 - TIR'!$C$24)*('Ejercicio 3 - TIR'!$D$24-'Ejercicio 3 - TIR'!$C$24)*T193),'Ejercicio 3 - TIR'!$E$24-SQRT(('Ejercicio 3 - TIR'!$E$24-'Ejercicio 3 - TIR'!$C$24)*('Ejercicio 3 - TIR'!$E$24-'Ejercicio 3 - TIR'!$D$24)*(1-T193)))</f>
        <v>0.167201420504561</v>
      </c>
      <c r="V193" s="17">
        <f ca="1" t="shared" si="1424"/>
        <v>0.773917853818654</v>
      </c>
      <c r="W193" s="19">
        <f ca="1">IF(V193&lt;=('Ejercicio 3 - TIR'!$D$25-'Ejercicio 3 - TIR'!$C$25)/('Ejercicio 3 - TIR'!$E$25-'Ejercicio 3 - TIR'!$C$25),'Ejercicio 3 - TIR'!$C$25+SQRT(('Ejercicio 3 - TIR'!$E$25-'Ejercicio 3 - TIR'!$C$25)*('Ejercicio 3 - TIR'!$D$25-'Ejercicio 3 - TIR'!$C$25)*V193),'Ejercicio 3 - TIR'!$E$25-SQRT(('Ejercicio 3 - TIR'!$E$25-'Ejercicio 3 - TIR'!$C$25)*('Ejercicio 3 - TIR'!$E$25-'Ejercicio 3 - TIR'!$D$25)*(1-V193)))</f>
        <v>0.2218701668751</v>
      </c>
      <c r="X193" s="17">
        <f ca="1" t="shared" si="1424"/>
        <v>0.055359368176128</v>
      </c>
      <c r="Y193" s="19">
        <f ca="1">IF(X193&lt;=('Ejercicio 3 - TIR'!$D$26-'Ejercicio 3 - TIR'!$C$26)/('Ejercicio 3 - TIR'!$E$26-'Ejercicio 3 - TIR'!$C$26),'Ejercicio 3 - TIR'!$C$26+SQRT(('Ejercicio 3 - TIR'!$E$26-'Ejercicio 3 - TIR'!$C$26)*('Ejercicio 3 - TIR'!$D$26-'Ejercicio 3 - TIR'!$C$26)*X193),'Ejercicio 3 - TIR'!$E$26-SQRT(('Ejercicio 3 - TIR'!$E$26-'Ejercicio 3 - TIR'!$C$26)*('Ejercicio 3 - TIR'!$E$26-'Ejercicio 3 - TIR'!$D$26)*(1-X193)))</f>
        <v>0.202225804434701</v>
      </c>
      <c r="Z193" s="17">
        <f ca="1" t="shared" si="956"/>
        <v>1.16763265262735</v>
      </c>
      <c r="AA193" s="17">
        <f ca="1" t="shared" si="957"/>
        <v>1.35024303783983</v>
      </c>
      <c r="AB193" s="17">
        <f ca="1" t="shared" si="958"/>
        <v>1.57600559179305</v>
      </c>
      <c r="AC193" s="17">
        <f ca="1" t="shared" si="959"/>
        <v>1.92567421544026</v>
      </c>
      <c r="AD193" s="17">
        <f ca="1" t="shared" si="960"/>
        <v>2.31509523273683</v>
      </c>
      <c r="AE193" s="16">
        <f ca="1" t="shared" si="961"/>
        <v>5226.59550692476</v>
      </c>
      <c r="AF193" s="16">
        <f ca="1" t="shared" si="962"/>
        <v>6044.00209171129</v>
      </c>
      <c r="AG193" s="16">
        <f ca="1" t="shared" si="963"/>
        <v>7054.56782697796</v>
      </c>
      <c r="AH193" s="16">
        <f ca="1" t="shared" si="964"/>
        <v>8619.76596798127</v>
      </c>
      <c r="AI193" s="16">
        <f ca="1" t="shared" si="965"/>
        <v>10362.9050748951</v>
      </c>
      <c r="AJ193" s="18">
        <f ca="1" t="shared" si="966"/>
        <v>39970.7853797833</v>
      </c>
      <c r="AK193" s="18">
        <f ca="1" t="shared" si="967"/>
        <v>59464.5690304099</v>
      </c>
      <c r="AL193" s="18">
        <f ca="1" t="shared" si="968"/>
        <v>66538.0747268962</v>
      </c>
      <c r="AM193" s="18">
        <f ca="1" t="shared" si="969"/>
        <v>78503.7411428831</v>
      </c>
      <c r="AN193" s="18">
        <f ca="1" t="shared" si="970"/>
        <v>91713.7495840589</v>
      </c>
      <c r="AO193" s="18">
        <f ca="1">C193/'Ejercicio 3 - TIR'!$D$7</f>
        <v>13689.905299574</v>
      </c>
      <c r="AP193" s="18">
        <f ca="1" t="shared" si="971"/>
        <v>26280.8800802093</v>
      </c>
      <c r="AQ193" s="18">
        <f ca="1" t="shared" si="972"/>
        <v>45774.6637308359</v>
      </c>
      <c r="AR193" s="18">
        <f ca="1" t="shared" si="973"/>
        <v>52848.1694273222</v>
      </c>
      <c r="AS193" s="18">
        <f ca="1" t="shared" si="974"/>
        <v>64813.835843309</v>
      </c>
      <c r="AT193" s="18">
        <f ca="1" t="shared" si="975"/>
        <v>78023.8442844849</v>
      </c>
      <c r="AU193" s="18">
        <f ca="1">AP193*'Ejercicio 3 - TIR'!$D$5</f>
        <v>13140.4400401047</v>
      </c>
      <c r="AV193" s="18">
        <f ca="1">AQ193*'Ejercicio 3 - TIR'!$D$5</f>
        <v>22887.331865418</v>
      </c>
      <c r="AW193" s="18">
        <f ca="1">AR193*'Ejercicio 3 - TIR'!$D$5</f>
        <v>26424.0847136611</v>
      </c>
      <c r="AX193" s="18">
        <f ca="1">AS193*'Ejercicio 3 - TIR'!$D$5</f>
        <v>32406.9179216545</v>
      </c>
      <c r="AY193" s="18">
        <f ca="1">AT193*'Ejercicio 3 - TIR'!$D$5</f>
        <v>39011.9221422424</v>
      </c>
      <c r="AZ193" s="18">
        <f ca="1" t="shared" ref="AZ193:BD193" si="1425">AJ193-AU193-AE193</f>
        <v>21603.7498327539</v>
      </c>
      <c r="BA193" s="18">
        <f ca="1" t="shared" si="1425"/>
        <v>30533.2350732807</v>
      </c>
      <c r="BB193" s="18">
        <f ca="1" t="shared" si="1425"/>
        <v>33059.4221862572</v>
      </c>
      <c r="BC193" s="18">
        <f ca="1" t="shared" si="1425"/>
        <v>37477.0572532473</v>
      </c>
      <c r="BD193" s="18">
        <f ca="1" t="shared" si="1425"/>
        <v>42338.9223669213</v>
      </c>
      <c r="BE193" s="18">
        <f ca="1" t="shared" ref="BE193:BI193" si="1426">AZ193/Z193</f>
        <v>18502.180274029</v>
      </c>
      <c r="BF193" s="18">
        <f ca="1" t="shared" si="1426"/>
        <v>22613.140166328</v>
      </c>
      <c r="BG193" s="18">
        <f ca="1" t="shared" si="1426"/>
        <v>20976.7163000005</v>
      </c>
      <c r="BH193" s="18">
        <f ca="1" t="shared" si="1426"/>
        <v>19461.7848402145</v>
      </c>
      <c r="BI193" s="18">
        <f ca="1" t="shared" si="1426"/>
        <v>18288.1990201628</v>
      </c>
      <c r="BJ193" s="18">
        <f ca="1" t="shared" si="978"/>
        <v>72182.0370427698</v>
      </c>
      <c r="BK193" s="18">
        <f ca="1" t="shared" si="979"/>
        <v>31693.4344956625</v>
      </c>
      <c r="BL193" s="18">
        <f ca="1" t="shared" si="980"/>
        <v>103875.471538432</v>
      </c>
      <c r="BM193" s="18">
        <f ca="1">BK193*'Ejercicio 3 - TIR'!$D$5</f>
        <v>15846.7172478312</v>
      </c>
      <c r="BN193" s="18">
        <f ca="1" t="shared" si="981"/>
        <v>88028.754290601</v>
      </c>
      <c r="BO193" s="18">
        <f ca="1" t="shared" si="982"/>
        <v>38023.8156278937</v>
      </c>
      <c r="BP193" s="18">
        <f ca="1" t="shared" si="983"/>
        <v>-99628.3894759768</v>
      </c>
      <c r="BQ193" s="18">
        <f ca="1" t="shared" ref="BQ193:BT193" si="1427">BE193</f>
        <v>18502.180274029</v>
      </c>
      <c r="BR193" s="18">
        <f ca="1" t="shared" si="1427"/>
        <v>22613.140166328</v>
      </c>
      <c r="BS193" s="18">
        <f ca="1" t="shared" si="1427"/>
        <v>20976.7163000005</v>
      </c>
      <c r="BT193" s="18">
        <f ca="1" t="shared" si="1427"/>
        <v>19461.7848402145</v>
      </c>
      <c r="BU193" s="18">
        <f ca="1" t="shared" si="985"/>
        <v>56312.0146480566</v>
      </c>
      <c r="BV193" s="20">
        <f ca="1" t="shared" si="986"/>
        <v>9.96611518405637</v>
      </c>
    </row>
    <row r="194" ht="15" customHeight="1" spans="1:74">
      <c r="A194" s="16">
        <v>193</v>
      </c>
      <c r="B194" s="17">
        <f ca="1" t="shared" ref="B194:F194" si="1428">RAND()</f>
        <v>0.625684263120179</v>
      </c>
      <c r="C194" s="18">
        <f ca="1">IF(B194&lt;=('Ejercicio 3 - TIR'!$D$13-'Ejercicio 3 - TIR'!$C$13)/('Ejercicio 3 - TIR'!$E$13-'Ejercicio 3 - TIR'!$C$13),'Ejercicio 3 - TIR'!$C$13+SQRT(('Ejercicio 3 - TIR'!$E$13-'Ejercicio 3 - TIR'!$C$13)*('Ejercicio 3 - TIR'!$D$13-'Ejercicio 3 - TIR'!$C$13)*B194),'Ejercicio 3 - TIR'!$E$13-SQRT(('Ejercicio 3 - TIR'!$E$13-'Ejercicio 3 - TIR'!$C$13)*('Ejercicio 3 - TIR'!$E$13-'Ejercicio 3 - TIR'!$D$13)*(1-B194)))</f>
        <v>78806.1592849294</v>
      </c>
      <c r="D194" s="17">
        <f ca="1" t="shared" si="1428"/>
        <v>0.093880889823396</v>
      </c>
      <c r="E194" s="18">
        <f ca="1">IF(D194&lt;=('Ejercicio 3 - TIR'!$D$14-'Ejercicio 3 - TIR'!$C$14)/('Ejercicio 3 - TIR'!$E$14-'Ejercicio 3 - TIR'!$C$14),'Ejercicio 3 - TIR'!$C$14+SQRT(('Ejercicio 3 - TIR'!$E$14-'Ejercicio 3 - TIR'!$C$14)*('Ejercicio 3 - TIR'!$D$14-'Ejercicio 3 - TIR'!$C$14)*D194),'Ejercicio 3 - TIR'!$E$14-SQRT(('Ejercicio 3 - TIR'!$E$14-'Ejercicio 3 - TIR'!$C$14)*('Ejercicio 3 - TIR'!$E$14-'Ejercicio 3 - TIR'!$D$14)*(1-D194)))</f>
        <v>27653.5008454407</v>
      </c>
      <c r="F194" s="17">
        <f ca="1" t="shared" si="1428"/>
        <v>0.153890562661025</v>
      </c>
      <c r="G194" s="18">
        <f ca="1">IF(F194&lt;=('Ejercicio 3 - TIR'!$D$18-'Ejercicio 3 - TIR'!$C$18)/('Ejercicio 3 - TIR'!$E$18-'Ejercicio 3 - TIR'!$C$18),'Ejercicio 3 - TIR'!$C$18+SQRT(('Ejercicio 3 - TIR'!$E$18-'Ejercicio 3 - TIR'!$C$18)*('Ejercicio 3 - TIR'!$D$18-'Ejercicio 3 - TIR'!$C$18)*F194),'Ejercicio 3 - TIR'!$E$18-SQRT(('Ejercicio 3 - TIR'!$E$18-'Ejercicio 3 - TIR'!$C$18)*('Ejercicio 3 - TIR'!$E$18-'Ejercicio 3 - TIR'!$D$18)*(1-F194)))</f>
        <v>34804.5378965259</v>
      </c>
      <c r="H194" s="17">
        <f ca="1" t="shared" ref="H194:L194" si="1429">RAND()</f>
        <v>0.388527344335248</v>
      </c>
      <c r="I194" s="18">
        <f ca="1">IF(H194&lt;=('Ejercicio 3 - TIR'!$D$18-'Ejercicio 3 - TIR'!$C$18)/('Ejercicio 3 - TIR'!$E$18-'Ejercicio 3 - TIR'!$C$18),'Ejercicio 3 - TIR'!$C$18+SQRT(('Ejercicio 3 - TIR'!$E$18-'Ejercicio 3 - TIR'!$C$18)*('Ejercicio 3 - TIR'!$D$18-'Ejercicio 3 - TIR'!$C$18)*H194),'Ejercicio 3 - TIR'!$E$18-SQRT(('Ejercicio 3 - TIR'!$E$18-'Ejercicio 3 - TIR'!$C$18)*('Ejercicio 3 - TIR'!$E$18-'Ejercicio 3 - TIR'!$D$18)*(1-H194)))</f>
        <v>37634.0750356731</v>
      </c>
      <c r="J194" s="17">
        <f ca="1" t="shared" si="1429"/>
        <v>0.119851161142232</v>
      </c>
      <c r="K194" s="18">
        <f ca="1">IF(J194&lt;=('Ejercicio 3 - TIR'!$D$18-'Ejercicio 3 - TIR'!$C$18)/('Ejercicio 3 - TIR'!$E$18-'Ejercicio 3 - TIR'!$C$18),'Ejercicio 3 - TIR'!$C$18+SQRT(('Ejercicio 3 - TIR'!$E$18-'Ejercicio 3 - TIR'!$C$18)*('Ejercicio 3 - TIR'!$D$18-'Ejercicio 3 - TIR'!$C$18)*J194),'Ejercicio 3 - TIR'!$E$18-SQRT(('Ejercicio 3 - TIR'!$E$18-'Ejercicio 3 - TIR'!$C$18)*('Ejercicio 3 - TIR'!$E$18-'Ejercicio 3 - TIR'!$D$18)*(1-J194)))</f>
        <v>34240.0087466106</v>
      </c>
      <c r="L194" s="17">
        <f ca="1" t="shared" si="1429"/>
        <v>0.661018657162987</v>
      </c>
      <c r="M194" s="18">
        <f ca="1">IF(L194&lt;=('Ejercicio 3 - TIR'!$D$18-'Ejercicio 3 - TIR'!$C$18)/('Ejercicio 3 - TIR'!$E$18-'Ejercicio 3 - TIR'!$C$18),'Ejercicio 3 - TIR'!$C$18+SQRT(('Ejercicio 3 - TIR'!$E$18-'Ejercicio 3 - TIR'!$C$18)*('Ejercicio 3 - TIR'!$D$18-'Ejercicio 3 - TIR'!$C$18)*L194),'Ejercicio 3 - TIR'!$E$18-SQRT(('Ejercicio 3 - TIR'!$E$18-'Ejercicio 3 - TIR'!$C$18)*('Ejercicio 3 - TIR'!$E$18-'Ejercicio 3 - TIR'!$D$18)*(1-L194)))</f>
        <v>39957.5498278667</v>
      </c>
      <c r="N194" s="17">
        <f ca="1" t="shared" ref="N194:R194" si="1430">RAND()</f>
        <v>0.910245337356834</v>
      </c>
      <c r="O194" s="18">
        <f ca="1">IF(N194&lt;=('Ejercicio 3 - TIR'!$D$18-'Ejercicio 3 - TIR'!$C$18)/('Ejercicio 3 - TIR'!$E$18-'Ejercicio 3 - TIR'!$C$18),'Ejercicio 3 - TIR'!$C$18+SQRT(('Ejercicio 3 - TIR'!$E$18-'Ejercicio 3 - TIR'!$C$18)*('Ejercicio 3 - TIR'!$D$18-'Ejercicio 3 - TIR'!$C$18)*N194),'Ejercicio 3 - TIR'!$E$18-SQRT(('Ejercicio 3 - TIR'!$E$18-'Ejercicio 3 - TIR'!$C$18)*('Ejercicio 3 - TIR'!$E$18-'Ejercicio 3 - TIR'!$D$18)*(1-N194)))</f>
        <v>42405.4673449275</v>
      </c>
      <c r="P194" s="17">
        <f ca="1" t="shared" si="1430"/>
        <v>0.957326248156806</v>
      </c>
      <c r="Q194" s="19">
        <f ca="1">IF(P194&lt;=('Ejercicio 3 - TIR'!$D$22-'Ejercicio 3 - TIR'!$C$22)/('Ejercicio 3 - TIR'!$E$22-'Ejercicio 3 - TIR'!$C$22),'Ejercicio 3 - TIR'!$C$22+SQRT(('Ejercicio 3 - TIR'!$E$22-'Ejercicio 3 - TIR'!$C$22)*('Ejercicio 3 - TIR'!$D$22-'Ejercicio 3 - TIR'!$C$22)*P194),'Ejercicio 3 - TIR'!$E$22-SQRT(('Ejercicio 3 - TIR'!$E$22-'Ejercicio 3 - TIR'!$C$22)*('Ejercicio 3 - TIR'!$E$22-'Ejercicio 3 - TIR'!$D$22)*(1-P194)))</f>
        <v>0.171235711476808</v>
      </c>
      <c r="R194" s="17">
        <f ca="1" t="shared" si="1430"/>
        <v>0.151180544593696</v>
      </c>
      <c r="S194" s="19">
        <f ca="1">IF(R194&lt;=('Ejercicio 3 - TIR'!$D$23-'Ejercicio 3 - TIR'!$C$23)/('Ejercicio 3 - TIR'!$E$23-'Ejercicio 3 - TIR'!$C$23),'Ejercicio 3 - TIR'!$C$23+SQRT(('Ejercicio 3 - TIR'!$E$23-'Ejercicio 3 - TIR'!$C$23)*('Ejercicio 3 - TIR'!$D$23-'Ejercicio 3 - TIR'!$C$23)*R194),'Ejercicio 3 - TIR'!$E$23-SQRT(('Ejercicio 3 - TIR'!$E$23-'Ejercicio 3 - TIR'!$C$23)*('Ejercicio 3 - TIR'!$E$23-'Ejercicio 3 - TIR'!$D$23)*(1-R194)))</f>
        <v>0.136496211088267</v>
      </c>
      <c r="T194" s="17">
        <f ca="1" t="shared" ref="T194:X194" si="1431">RAND()</f>
        <v>0.134354956336449</v>
      </c>
      <c r="U194" s="19">
        <f ca="1">IF(T194&lt;=('Ejercicio 3 - TIR'!$D$24-'Ejercicio 3 - TIR'!$C$24)/('Ejercicio 3 - TIR'!$E$24-'Ejercicio 3 - TIR'!$C$24),'Ejercicio 3 - TIR'!$C$24+SQRT(('Ejercicio 3 - TIR'!$E$24-'Ejercicio 3 - TIR'!$C$24)*('Ejercicio 3 - TIR'!$D$24-'Ejercicio 3 - TIR'!$C$24)*T194),'Ejercicio 3 - TIR'!$E$24-SQRT(('Ejercicio 3 - TIR'!$E$24-'Ejercicio 3 - TIR'!$C$24)*('Ejercicio 3 - TIR'!$E$24-'Ejercicio 3 - TIR'!$D$24)*(1-T194)))</f>
        <v>0.16679718453511</v>
      </c>
      <c r="V194" s="17">
        <f ca="1" t="shared" si="1431"/>
        <v>0.0253493539450882</v>
      </c>
      <c r="W194" s="19">
        <f ca="1">IF(V194&lt;=('Ejercicio 3 - TIR'!$D$25-'Ejercicio 3 - TIR'!$C$25)/('Ejercicio 3 - TIR'!$E$25-'Ejercicio 3 - TIR'!$C$25),'Ejercicio 3 - TIR'!$C$25+SQRT(('Ejercicio 3 - TIR'!$E$25-'Ejercicio 3 - TIR'!$C$25)*('Ejercicio 3 - TIR'!$D$25-'Ejercicio 3 - TIR'!$C$25)*V194),'Ejercicio 3 - TIR'!$E$25-SQRT(('Ejercicio 3 - TIR'!$E$25-'Ejercicio 3 - TIR'!$C$25)*('Ejercicio 3 - TIR'!$E$25-'Ejercicio 3 - TIR'!$D$25)*(1-V194)))</f>
        <v>0.185957272490253</v>
      </c>
      <c r="X194" s="17">
        <f ca="1" t="shared" si="1431"/>
        <v>0.40204722695918</v>
      </c>
      <c r="Y194" s="19">
        <f ca="1">IF(X194&lt;=('Ejercicio 3 - TIR'!$D$26-'Ejercicio 3 - TIR'!$C$26)/('Ejercicio 3 - TIR'!$E$26-'Ejercicio 3 - TIR'!$C$26),'Ejercicio 3 - TIR'!$C$26+SQRT(('Ejercicio 3 - TIR'!$E$26-'Ejercicio 3 - TIR'!$C$26)*('Ejercicio 3 - TIR'!$D$26-'Ejercicio 3 - TIR'!$C$26)*X194),'Ejercicio 3 - TIR'!$E$26-SQRT(('Ejercicio 3 - TIR'!$E$26-'Ejercicio 3 - TIR'!$C$26)*('Ejercicio 3 - TIR'!$E$26-'Ejercicio 3 - TIR'!$D$26)*(1-X194)))</f>
        <v>0.223176193594406</v>
      </c>
      <c r="Z194" s="17">
        <f ca="1" t="shared" ref="Z194:Z257" si="1432">(1+Q194)</f>
        <v>1.17123571147681</v>
      </c>
      <c r="AA194" s="17">
        <f ca="1" t="shared" ref="AA194:AA257" si="1433">Z194*(1+S194)</f>
        <v>1.33110494838466</v>
      </c>
      <c r="AB194" s="17">
        <f ca="1" t="shared" ref="AB194:AB257" si="1434">AA194*(1+U194)</f>
        <v>1.55312950609598</v>
      </c>
      <c r="AC194" s="17">
        <f ca="1" t="shared" ref="AC194:AC257" si="1435">AB194*(1+W194)</f>
        <v>1.84194523287372</v>
      </c>
      <c r="AD194" s="17">
        <f ca="1" t="shared" ref="AD194:AD257" si="1436">AC194*(1+Y194)</f>
        <v>2.25302355875584</v>
      </c>
      <c r="AE194" s="16">
        <f ca="1" t="shared" ref="AE194:AE257" si="1437">E194*Q194</f>
        <v>4735.26689209357</v>
      </c>
      <c r="AF194" s="16">
        <f ca="1" t="shared" ref="AF194:AF257" si="1438">AE194*(1+S194)</f>
        <v>5381.61288135605</v>
      </c>
      <c r="AG194" s="16">
        <f ca="1" t="shared" ref="AG194:AG257" si="1439">AF194*(1+U194)</f>
        <v>6279.25075822412</v>
      </c>
      <c r="AH194" s="16">
        <f ca="1" t="shared" ref="AH194:AH257" si="1440">AG194*(1+W194)</f>
        <v>7446.92310250583</v>
      </c>
      <c r="AI194" s="16">
        <f ca="1" t="shared" ref="AI194:AI257" si="1441">AH194*(1+Y194)</f>
        <v>9108.89905451332</v>
      </c>
      <c r="AJ194" s="18">
        <f ca="1" t="shared" ref="AJ194:AJ257" si="1442">G194*Z194</f>
        <v>40764.3177058591</v>
      </c>
      <c r="AK194" s="18">
        <f ca="1" t="shared" ref="AK194:AK257" si="1443">I194*AA194</f>
        <v>50094.9035078642</v>
      </c>
      <c r="AL194" s="18">
        <f ca="1" t="shared" ref="AL194:AL257" si="1444">K194*AB194</f>
        <v>53179.1678733453</v>
      </c>
      <c r="AM194" s="18">
        <f ca="1" t="shared" ref="AM194:AM257" si="1445">M194*AC194</f>
        <v>73599.6184227531</v>
      </c>
      <c r="AN194" s="18">
        <f ca="1" t="shared" ref="AN194:AN257" si="1446">O194*AD194</f>
        <v>95540.516948173</v>
      </c>
      <c r="AO194" s="18">
        <f ca="1">C194/'Ejercicio 3 - TIR'!$D$7</f>
        <v>15761.2318569859</v>
      </c>
      <c r="AP194" s="18">
        <f ca="1" t="shared" ref="AP194:AP257" si="1447">AJ194-AO194</f>
        <v>25003.0858488732</v>
      </c>
      <c r="AQ194" s="18">
        <f ca="1" t="shared" ref="AQ194:AQ257" si="1448">AK194-AO194</f>
        <v>34333.6716508783</v>
      </c>
      <c r="AR194" s="18">
        <f ca="1" t="shared" ref="AR194:AR257" si="1449">AL194-AO194</f>
        <v>37417.9360163595</v>
      </c>
      <c r="AS194" s="18">
        <f ca="1" t="shared" ref="AS194:AS257" si="1450">AM194-AO194</f>
        <v>57838.3865657673</v>
      </c>
      <c r="AT194" s="18">
        <f ca="1" t="shared" ref="AT194:AT257" si="1451">AN194-AO194</f>
        <v>79779.2850911872</v>
      </c>
      <c r="AU194" s="18">
        <f ca="1">AP194*'Ejercicio 3 - TIR'!$D$5</f>
        <v>12501.5429244366</v>
      </c>
      <c r="AV194" s="18">
        <f ca="1">AQ194*'Ejercicio 3 - TIR'!$D$5</f>
        <v>17166.8358254391</v>
      </c>
      <c r="AW194" s="18">
        <f ca="1">AR194*'Ejercicio 3 - TIR'!$D$5</f>
        <v>18708.9680081797</v>
      </c>
      <c r="AX194" s="18">
        <f ca="1">AS194*'Ejercicio 3 - TIR'!$D$5</f>
        <v>28919.1932828836</v>
      </c>
      <c r="AY194" s="18">
        <f ca="1">AT194*'Ejercicio 3 - TIR'!$D$5</f>
        <v>39889.6425455936</v>
      </c>
      <c r="AZ194" s="18">
        <f ca="1" t="shared" ref="AZ194:BD194" si="1452">AJ194-AU194-AE194</f>
        <v>23527.5078893289</v>
      </c>
      <c r="BA194" s="18">
        <f ca="1" t="shared" si="1452"/>
        <v>27546.454801069</v>
      </c>
      <c r="BB194" s="18">
        <f ca="1" t="shared" si="1452"/>
        <v>28190.9491069415</v>
      </c>
      <c r="BC194" s="18">
        <f ca="1" t="shared" si="1452"/>
        <v>37233.5020373637</v>
      </c>
      <c r="BD194" s="18">
        <f ca="1" t="shared" si="1452"/>
        <v>46541.9753480661</v>
      </c>
      <c r="BE194" s="18">
        <f ca="1" t="shared" ref="BE194:BI194" si="1453">AZ194/Z194</f>
        <v>20087.7651345374</v>
      </c>
      <c r="BF194" s="18">
        <f ca="1" t="shared" si="1453"/>
        <v>20694.427463813</v>
      </c>
      <c r="BG194" s="18">
        <f ca="1" t="shared" si="1453"/>
        <v>18151.0614512782</v>
      </c>
      <c r="BH194" s="18">
        <f ca="1" t="shared" si="1453"/>
        <v>20214.2286170331</v>
      </c>
      <c r="BI194" s="18">
        <f ca="1" t="shared" si="1453"/>
        <v>20657.5626638221</v>
      </c>
      <c r="BJ194" s="18">
        <f ca="1" t="shared" ref="BJ194:BJ257" si="1454">E194*AD194</f>
        <v>62303.9888868524</v>
      </c>
      <c r="BK194" s="18">
        <f ca="1" t="shared" ref="BK194:BK257" si="1455">0.2*C194*AD194</f>
        <v>35510.4266888022</v>
      </c>
      <c r="BL194" s="18">
        <f ca="1" t="shared" ref="BL194:BL257" si="1456">BJ194+BK194</f>
        <v>97814.4155756546</v>
      </c>
      <c r="BM194" s="18">
        <f ca="1">BK194*'Ejercicio 3 - TIR'!$D$5</f>
        <v>17755.2133444011</v>
      </c>
      <c r="BN194" s="18">
        <f ca="1" t="shared" ref="BN194:BN257" si="1457">BL194-BM194</f>
        <v>80059.2022312535</v>
      </c>
      <c r="BO194" s="18">
        <f ca="1" t="shared" ref="BO194:BO257" si="1458">BN194/AD194</f>
        <v>35534.1167739337</v>
      </c>
      <c r="BP194" s="18">
        <f ca="1" t="shared" ref="BP194:BP257" si="1459">-(C194+E194)</f>
        <v>-106459.66013037</v>
      </c>
      <c r="BQ194" s="18">
        <f ca="1" t="shared" ref="BQ194:BT194" si="1460">BE194</f>
        <v>20087.7651345374</v>
      </c>
      <c r="BR194" s="18">
        <f ca="1" t="shared" si="1460"/>
        <v>20694.427463813</v>
      </c>
      <c r="BS194" s="18">
        <f ca="1" t="shared" si="1460"/>
        <v>18151.0614512782</v>
      </c>
      <c r="BT194" s="18">
        <f ca="1" t="shared" si="1460"/>
        <v>20214.2286170331</v>
      </c>
      <c r="BU194" s="18">
        <f ca="1" t="shared" ref="BU194:BU257" si="1461">BI194+BO194</f>
        <v>56191.6794377557</v>
      </c>
      <c r="BV194" s="20">
        <f ca="1" t="shared" ref="BV194:BV257" si="1462">IFERROR(IRR(BP194:BU194,0.1),NA())*100</f>
        <v>7.20564560532755</v>
      </c>
    </row>
    <row r="195" ht="15" customHeight="1" spans="1:74">
      <c r="A195" s="16">
        <v>194</v>
      </c>
      <c r="B195" s="17">
        <f ca="1" t="shared" ref="B195:F195" si="1463">RAND()</f>
        <v>0.235221987884707</v>
      </c>
      <c r="C195" s="18">
        <f ca="1">IF(B195&lt;=('Ejercicio 3 - TIR'!$D$13-'Ejercicio 3 - TIR'!$C$13)/('Ejercicio 3 - TIR'!$E$13-'Ejercicio 3 - TIR'!$C$13),'Ejercicio 3 - TIR'!$C$13+SQRT(('Ejercicio 3 - TIR'!$E$13-'Ejercicio 3 - TIR'!$C$13)*('Ejercicio 3 - TIR'!$D$13-'Ejercicio 3 - TIR'!$C$13)*B195),'Ejercicio 3 - TIR'!$E$13-SQRT(('Ejercicio 3 - TIR'!$E$13-'Ejercicio 3 - TIR'!$C$13)*('Ejercicio 3 - TIR'!$E$13-'Ejercicio 3 - TIR'!$D$13)*(1-B195)))</f>
        <v>69699.9378943312</v>
      </c>
      <c r="D195" s="17">
        <f ca="1" t="shared" si="1463"/>
        <v>0.864849814751439</v>
      </c>
      <c r="E195" s="18">
        <f ca="1">IF(D195&lt;=('Ejercicio 3 - TIR'!$D$14-'Ejercicio 3 - TIR'!$C$14)/('Ejercicio 3 - TIR'!$E$14-'Ejercicio 3 - TIR'!$C$14),'Ejercicio 3 - TIR'!$C$14+SQRT(('Ejercicio 3 - TIR'!$E$14-'Ejercicio 3 - TIR'!$C$14)*('Ejercicio 3 - TIR'!$D$14-'Ejercicio 3 - TIR'!$C$14)*D195),'Ejercicio 3 - TIR'!$E$14-SQRT(('Ejercicio 3 - TIR'!$E$14-'Ejercicio 3 - TIR'!$C$14)*('Ejercicio 3 - TIR'!$E$14-'Ejercicio 3 - TIR'!$D$14)*(1-D195)))</f>
        <v>35497.4976082978</v>
      </c>
      <c r="F195" s="17">
        <f ca="1" t="shared" si="1463"/>
        <v>0.0275633992343061</v>
      </c>
      <c r="G195" s="18">
        <f ca="1">IF(F195&lt;=('Ejercicio 3 - TIR'!$D$18-'Ejercicio 3 - TIR'!$C$18)/('Ejercicio 3 - TIR'!$E$18-'Ejercicio 3 - TIR'!$C$18),'Ejercicio 3 - TIR'!$C$18+SQRT(('Ejercicio 3 - TIR'!$E$18-'Ejercicio 3 - TIR'!$C$18)*('Ejercicio 3 - TIR'!$D$18-'Ejercicio 3 - TIR'!$C$18)*F195),'Ejercicio 3 - TIR'!$E$18-SQRT(('Ejercicio 3 - TIR'!$E$18-'Ejercicio 3 - TIR'!$C$18)*('Ejercicio 3 - TIR'!$E$18-'Ejercicio 3 - TIR'!$D$18)*(1-F195)))</f>
        <v>32033.3494252454</v>
      </c>
      <c r="H195" s="17">
        <f ca="1" t="shared" ref="H195:L195" si="1464">RAND()</f>
        <v>0.826025111163518</v>
      </c>
      <c r="I195" s="18">
        <f ca="1">IF(H195&lt;=('Ejercicio 3 - TIR'!$D$18-'Ejercicio 3 - TIR'!$C$18)/('Ejercicio 3 - TIR'!$E$18-'Ejercicio 3 - TIR'!$C$18),'Ejercicio 3 - TIR'!$C$18+SQRT(('Ejercicio 3 - TIR'!$E$18-'Ejercicio 3 - TIR'!$C$18)*('Ejercicio 3 - TIR'!$D$18-'Ejercicio 3 - TIR'!$C$18)*H195),'Ejercicio 3 - TIR'!$E$18-SQRT(('Ejercicio 3 - TIR'!$E$18-'Ejercicio 3 - TIR'!$C$18)*('Ejercicio 3 - TIR'!$E$18-'Ejercicio 3 - TIR'!$D$18)*(1-H195)))</f>
        <v>41387.7823068458</v>
      </c>
      <c r="J195" s="17">
        <f ca="1" t="shared" si="1464"/>
        <v>0.229436690491823</v>
      </c>
      <c r="K195" s="18">
        <f ca="1">IF(J195&lt;=('Ejercicio 3 - TIR'!$D$18-'Ejercicio 3 - TIR'!$C$18)/('Ejercicio 3 - TIR'!$E$18-'Ejercicio 3 - TIR'!$C$18),'Ejercicio 3 - TIR'!$C$18+SQRT(('Ejercicio 3 - TIR'!$E$18-'Ejercicio 3 - TIR'!$C$18)*('Ejercicio 3 - TIR'!$D$18-'Ejercicio 3 - TIR'!$C$18)*J195),'Ejercicio 3 - TIR'!$E$18-SQRT(('Ejercicio 3 - TIR'!$E$18-'Ejercicio 3 - TIR'!$C$18)*('Ejercicio 3 - TIR'!$E$18-'Ejercicio 3 - TIR'!$D$18)*(1-J195)))</f>
        <v>35866.4728392598</v>
      </c>
      <c r="L195" s="17">
        <f ca="1" t="shared" si="1464"/>
        <v>0.344411062698647</v>
      </c>
      <c r="M195" s="18">
        <f ca="1">IF(L195&lt;=('Ejercicio 3 - TIR'!$D$18-'Ejercicio 3 - TIR'!$C$18)/('Ejercicio 3 - TIR'!$E$18-'Ejercicio 3 - TIR'!$C$18),'Ejercicio 3 - TIR'!$C$18+SQRT(('Ejercicio 3 - TIR'!$E$18-'Ejercicio 3 - TIR'!$C$18)*('Ejercicio 3 - TIR'!$D$18-'Ejercicio 3 - TIR'!$C$18)*L195),'Ejercicio 3 - TIR'!$E$18-SQRT(('Ejercicio 3 - TIR'!$E$18-'Ejercicio 3 - TIR'!$C$18)*('Ejercicio 3 - TIR'!$E$18-'Ejercicio 3 - TIR'!$D$18)*(1-L195)))</f>
        <v>37187.6045665296</v>
      </c>
      <c r="N195" s="17">
        <f ca="1" t="shared" ref="N195:R195" si="1465">RAND()</f>
        <v>0.863966612424827</v>
      </c>
      <c r="O195" s="18">
        <f ca="1">IF(N195&lt;=('Ejercicio 3 - TIR'!$D$18-'Ejercicio 3 - TIR'!$C$18)/('Ejercicio 3 - TIR'!$E$18-'Ejercicio 3 - TIR'!$C$18),'Ejercicio 3 - TIR'!$C$18+SQRT(('Ejercicio 3 - TIR'!$E$18-'Ejercicio 3 - TIR'!$C$18)*('Ejercicio 3 - TIR'!$D$18-'Ejercicio 3 - TIR'!$C$18)*N195),'Ejercicio 3 - TIR'!$E$18-SQRT(('Ejercicio 3 - TIR'!$E$18-'Ejercicio 3 - TIR'!$C$18)*('Ejercicio 3 - TIR'!$E$18-'Ejercicio 3 - TIR'!$D$18)*(1-N195)))</f>
        <v>41805.8641124495</v>
      </c>
      <c r="P195" s="17">
        <f ca="1" t="shared" si="1465"/>
        <v>0.94762906964748</v>
      </c>
      <c r="Q195" s="19">
        <f ca="1">IF(P195&lt;=('Ejercicio 3 - TIR'!$D$22-'Ejercicio 3 - TIR'!$C$22)/('Ejercicio 3 - TIR'!$E$22-'Ejercicio 3 - TIR'!$C$22),'Ejercicio 3 - TIR'!$C$22+SQRT(('Ejercicio 3 - TIR'!$E$22-'Ejercicio 3 - TIR'!$C$22)*('Ejercicio 3 - TIR'!$D$22-'Ejercicio 3 - TIR'!$C$22)*P195),'Ejercicio 3 - TIR'!$E$22-SQRT(('Ejercicio 3 - TIR'!$E$22-'Ejercicio 3 - TIR'!$C$22)*('Ejercicio 3 - TIR'!$E$22-'Ejercicio 3 - TIR'!$D$22)*(1-P195)))</f>
        <v>0.170290845833208</v>
      </c>
      <c r="R195" s="17">
        <f ca="1" t="shared" si="1465"/>
        <v>0.0561577021080957</v>
      </c>
      <c r="S195" s="19">
        <f ca="1">IF(R195&lt;=('Ejercicio 3 - TIR'!$D$23-'Ejercicio 3 - TIR'!$C$23)/('Ejercicio 3 - TIR'!$E$23-'Ejercicio 3 - TIR'!$C$23),'Ejercicio 3 - TIR'!$C$23+SQRT(('Ejercicio 3 - TIR'!$E$23-'Ejercicio 3 - TIR'!$C$23)*('Ejercicio 3 - TIR'!$D$23-'Ejercicio 3 - TIR'!$C$23)*R195),'Ejercicio 3 - TIR'!$E$23-SQRT(('Ejercicio 3 - TIR'!$E$23-'Ejercicio 3 - TIR'!$C$23)*('Ejercicio 3 - TIR'!$E$23-'Ejercicio 3 - TIR'!$D$23)*(1-R195)))</f>
        <v>0.130054047135088</v>
      </c>
      <c r="T195" s="17">
        <f ca="1" t="shared" ref="T195:X195" si="1466">RAND()</f>
        <v>0.0998367416344297</v>
      </c>
      <c r="U195" s="19">
        <f ca="1">IF(T195&lt;=('Ejercicio 3 - TIR'!$D$24-'Ejercicio 3 - TIR'!$C$24)/('Ejercicio 3 - TIR'!$E$24-'Ejercicio 3 - TIR'!$C$24),'Ejercicio 3 - TIR'!$C$24+SQRT(('Ejercicio 3 - TIR'!$E$24-'Ejercicio 3 - TIR'!$C$24)*('Ejercicio 3 - TIR'!$D$24-'Ejercicio 3 - TIR'!$C$24)*T195),'Ejercicio 3 - TIR'!$E$24-SQRT(('Ejercicio 3 - TIR'!$E$24-'Ejercicio 3 - TIR'!$C$24)*('Ejercicio 3 - TIR'!$E$24-'Ejercicio 3 - TIR'!$D$24)*(1-T195)))</f>
        <v>0.164479542721796</v>
      </c>
      <c r="V195" s="17">
        <f ca="1" t="shared" si="1466"/>
        <v>0.310557683656929</v>
      </c>
      <c r="W195" s="19">
        <f ca="1">IF(V195&lt;=('Ejercicio 3 - TIR'!$D$25-'Ejercicio 3 - TIR'!$C$25)/('Ejercicio 3 - TIR'!$E$25-'Ejercicio 3 - TIR'!$C$25),'Ejercicio 3 - TIR'!$C$25+SQRT(('Ejercicio 3 - TIR'!$E$25-'Ejercicio 3 - TIR'!$C$25)*('Ejercicio 3 - TIR'!$D$25-'Ejercicio 3 - TIR'!$C$25)*V195),'Ejercicio 3 - TIR'!$E$25-SQRT(('Ejercicio 3 - TIR'!$E$25-'Ejercicio 3 - TIR'!$C$25)*('Ejercicio 3 - TIR'!$E$25-'Ejercicio 3 - TIR'!$D$25)*(1-V195)))</f>
        <v>0.200877213971511</v>
      </c>
      <c r="X195" s="17">
        <f ca="1" t="shared" si="1466"/>
        <v>0.775008320387631</v>
      </c>
      <c r="Y195" s="19">
        <f ca="1">IF(X195&lt;=('Ejercicio 3 - TIR'!$D$26-'Ejercicio 3 - TIR'!$C$26)/('Ejercicio 3 - TIR'!$E$26-'Ejercicio 3 - TIR'!$C$26),'Ejercicio 3 - TIR'!$C$26+SQRT(('Ejercicio 3 - TIR'!$E$26-'Ejercicio 3 - TIR'!$C$26)*('Ejercicio 3 - TIR'!$D$26-'Ejercicio 3 - TIR'!$C$26)*X195),'Ejercicio 3 - TIR'!$E$26-SQRT(('Ejercicio 3 - TIR'!$E$26-'Ejercicio 3 - TIR'!$C$26)*('Ejercicio 3 - TIR'!$E$26-'Ejercicio 3 - TIR'!$D$26)*(1-X195)))</f>
        <v>0.245143794384546</v>
      </c>
      <c r="Z195" s="17">
        <f ca="1" t="shared" si="1432"/>
        <v>1.17029084583321</v>
      </c>
      <c r="AA195" s="17">
        <f ca="1" t="shared" si="1433"/>
        <v>1.32249190665896</v>
      </c>
      <c r="AB195" s="17">
        <f ca="1" t="shared" si="1434"/>
        <v>1.5400147707195</v>
      </c>
      <c r="AC195" s="17">
        <f ca="1" t="shared" si="1435"/>
        <v>1.84936864733661</v>
      </c>
      <c r="AD195" s="17">
        <f ca="1" t="shared" si="1436"/>
        <v>2.30272989476053</v>
      </c>
      <c r="AE195" s="16">
        <f ca="1" t="shared" si="1437"/>
        <v>6044.89889267931</v>
      </c>
      <c r="AF195" s="16">
        <f ca="1" t="shared" si="1438"/>
        <v>6831.06245819466</v>
      </c>
      <c r="AG195" s="16">
        <f ca="1" t="shared" si="1439"/>
        <v>7954.63248762254</v>
      </c>
      <c r="AH195" s="16">
        <f ca="1" t="shared" si="1440"/>
        <v>9552.53689990343</v>
      </c>
      <c r="AI195" s="16">
        <f ca="1" t="shared" si="1441"/>
        <v>11894.2820415441</v>
      </c>
      <c r="AJ195" s="18">
        <f ca="1" t="shared" si="1442"/>
        <v>37488.3355937412</v>
      </c>
      <c r="AK195" s="18">
        <f ca="1" t="shared" si="1443"/>
        <v>54735.0071353666</v>
      </c>
      <c r="AL195" s="18">
        <f ca="1" t="shared" si="1444"/>
        <v>55234.8979460701</v>
      </c>
      <c r="AM195" s="18">
        <f ca="1" t="shared" si="1445"/>
        <v>68773.5899548917</v>
      </c>
      <c r="AN195" s="18">
        <f ca="1" t="shared" si="1446"/>
        <v>96267.6130680337</v>
      </c>
      <c r="AO195" s="18">
        <f ca="1">C195/'Ejercicio 3 - TIR'!$D$7</f>
        <v>13939.9875788662</v>
      </c>
      <c r="AP195" s="18">
        <f ca="1" t="shared" si="1447"/>
        <v>23548.3480148749</v>
      </c>
      <c r="AQ195" s="18">
        <f ca="1" t="shared" si="1448"/>
        <v>40795.0195565003</v>
      </c>
      <c r="AR195" s="18">
        <f ca="1" t="shared" si="1449"/>
        <v>41294.9103672038</v>
      </c>
      <c r="AS195" s="18">
        <f ca="1" t="shared" si="1450"/>
        <v>54833.6023760254</v>
      </c>
      <c r="AT195" s="18">
        <f ca="1" t="shared" si="1451"/>
        <v>82327.6254891674</v>
      </c>
      <c r="AU195" s="18">
        <f ca="1">AP195*'Ejercicio 3 - TIR'!$D$5</f>
        <v>11774.1740074375</v>
      </c>
      <c r="AV195" s="18">
        <f ca="1">AQ195*'Ejercicio 3 - TIR'!$D$5</f>
        <v>20397.5097782502</v>
      </c>
      <c r="AW195" s="18">
        <f ca="1">AR195*'Ejercicio 3 - TIR'!$D$5</f>
        <v>20647.4551836019</v>
      </c>
      <c r="AX195" s="18">
        <f ca="1">AS195*'Ejercicio 3 - TIR'!$D$5</f>
        <v>27416.8011880127</v>
      </c>
      <c r="AY195" s="18">
        <f ca="1">AT195*'Ejercicio 3 - TIR'!$D$5</f>
        <v>41163.8127445837</v>
      </c>
      <c r="AZ195" s="18">
        <f ca="1" t="shared" ref="AZ195:BD195" si="1467">AJ195-AU195-AE195</f>
        <v>19669.2626936244</v>
      </c>
      <c r="BA195" s="18">
        <f ca="1" t="shared" si="1467"/>
        <v>27506.4348989218</v>
      </c>
      <c r="BB195" s="18">
        <f ca="1" t="shared" si="1467"/>
        <v>26632.8102748456</v>
      </c>
      <c r="BC195" s="18">
        <f ca="1" t="shared" si="1467"/>
        <v>31804.2518669755</v>
      </c>
      <c r="BD195" s="18">
        <f ca="1" t="shared" si="1467"/>
        <v>43209.5182819058</v>
      </c>
      <c r="BE195" s="18">
        <f ca="1" t="shared" ref="BE195:BI195" si="1468">AZ195/Z195</f>
        <v>16807.1576084324</v>
      </c>
      <c r="BF195" s="18">
        <f ca="1" t="shared" si="1468"/>
        <v>20798.9438426219</v>
      </c>
      <c r="BG195" s="18">
        <f ca="1" t="shared" si="1468"/>
        <v>17293.8667740197</v>
      </c>
      <c r="BH195" s="18">
        <f ca="1" t="shared" si="1468"/>
        <v>17197.3564669103</v>
      </c>
      <c r="BI195" s="18">
        <f ca="1" t="shared" si="1468"/>
        <v>18764.4753213227</v>
      </c>
      <c r="BJ195" s="18">
        <f ca="1" t="shared" si="1454"/>
        <v>81741.1489318176</v>
      </c>
      <c r="BK195" s="18">
        <f ca="1" t="shared" si="1455"/>
        <v>32100.0261304457</v>
      </c>
      <c r="BL195" s="18">
        <f ca="1" t="shared" si="1456"/>
        <v>113841.175062263</v>
      </c>
      <c r="BM195" s="18">
        <f ca="1">BK195*'Ejercicio 3 - TIR'!$D$5</f>
        <v>16050.0130652229</v>
      </c>
      <c r="BN195" s="18">
        <f ca="1" t="shared" si="1457"/>
        <v>97791.1619970404</v>
      </c>
      <c r="BO195" s="18">
        <f ca="1" t="shared" si="1458"/>
        <v>42467.4913977309</v>
      </c>
      <c r="BP195" s="18">
        <f ca="1" t="shared" si="1459"/>
        <v>-105197.435502629</v>
      </c>
      <c r="BQ195" s="18">
        <f ca="1" t="shared" ref="BQ195:BT195" si="1469">BE195</f>
        <v>16807.1576084324</v>
      </c>
      <c r="BR195" s="18">
        <f ca="1" t="shared" si="1469"/>
        <v>20798.9438426219</v>
      </c>
      <c r="BS195" s="18">
        <f ca="1" t="shared" si="1469"/>
        <v>17293.8667740197</v>
      </c>
      <c r="BT195" s="18">
        <f ca="1" t="shared" si="1469"/>
        <v>17197.3564669103</v>
      </c>
      <c r="BU195" s="18">
        <f ca="1" t="shared" si="1461"/>
        <v>61231.9667190536</v>
      </c>
      <c r="BV195" s="20">
        <f ca="1" t="shared" si="1462"/>
        <v>6.87469115202157</v>
      </c>
    </row>
    <row r="196" ht="15" customHeight="1" spans="1:74">
      <c r="A196" s="16">
        <v>195</v>
      </c>
      <c r="B196" s="17">
        <f ca="1" t="shared" ref="B196:F196" si="1470">RAND()</f>
        <v>0.540745397910358</v>
      </c>
      <c r="C196" s="18">
        <f ca="1">IF(B196&lt;=('Ejercicio 3 - TIR'!$D$13-'Ejercicio 3 - TIR'!$C$13)/('Ejercicio 3 - TIR'!$E$13-'Ejercicio 3 - TIR'!$C$13),'Ejercicio 3 - TIR'!$C$13+SQRT(('Ejercicio 3 - TIR'!$E$13-'Ejercicio 3 - TIR'!$C$13)*('Ejercicio 3 - TIR'!$D$13-'Ejercicio 3 - TIR'!$C$13)*B196),'Ejercicio 3 - TIR'!$E$13-SQRT(('Ejercicio 3 - TIR'!$E$13-'Ejercicio 3 - TIR'!$C$13)*('Ejercicio 3 - TIR'!$E$13-'Ejercicio 3 - TIR'!$D$13)*(1-B196)))</f>
        <v>76524.3632140133</v>
      </c>
      <c r="D196" s="17">
        <f ca="1" t="shared" si="1470"/>
        <v>0.430494645833014</v>
      </c>
      <c r="E196" s="18">
        <f ca="1">IF(D196&lt;=('Ejercicio 3 - TIR'!$D$14-'Ejercicio 3 - TIR'!$C$14)/('Ejercicio 3 - TIR'!$E$14-'Ejercicio 3 - TIR'!$C$14),'Ejercicio 3 - TIR'!$C$14+SQRT(('Ejercicio 3 - TIR'!$E$14-'Ejercicio 3 - TIR'!$C$14)*('Ejercicio 3 - TIR'!$D$14-'Ejercicio 3 - TIR'!$C$14)*D196),'Ejercicio 3 - TIR'!$E$14-SQRT(('Ejercicio 3 - TIR'!$E$14-'Ejercicio 3 - TIR'!$C$14)*('Ejercicio 3 - TIR'!$E$14-'Ejercicio 3 - TIR'!$D$14)*(1-D196)))</f>
        <v>30757.3919738502</v>
      </c>
      <c r="F196" s="17">
        <f ca="1" t="shared" si="1470"/>
        <v>0.425437005256071</v>
      </c>
      <c r="G196" s="18">
        <f ca="1">IF(F196&lt;=('Ejercicio 3 - TIR'!$D$18-'Ejercicio 3 - TIR'!$C$18)/('Ejercicio 3 - TIR'!$E$18-'Ejercicio 3 - TIR'!$C$18),'Ejercicio 3 - TIR'!$C$18+SQRT(('Ejercicio 3 - TIR'!$E$18-'Ejercicio 3 - TIR'!$C$18)*('Ejercicio 3 - TIR'!$D$18-'Ejercicio 3 - TIR'!$C$18)*F196),'Ejercicio 3 - TIR'!$E$18-SQRT(('Ejercicio 3 - TIR'!$E$18-'Ejercicio 3 - TIR'!$C$18)*('Ejercicio 3 - TIR'!$E$18-'Ejercicio 3 - TIR'!$D$18)*(1-F196)))</f>
        <v>37988.4636062519</v>
      </c>
      <c r="H196" s="17">
        <f ca="1" t="shared" ref="H196:L196" si="1471">RAND()</f>
        <v>0.781220169461432</v>
      </c>
      <c r="I196" s="18">
        <f ca="1">IF(H196&lt;=('Ejercicio 3 - TIR'!$D$18-'Ejercicio 3 - TIR'!$C$18)/('Ejercicio 3 - TIR'!$E$18-'Ejercicio 3 - TIR'!$C$18),'Ejercicio 3 - TIR'!$C$18+SQRT(('Ejercicio 3 - TIR'!$E$18-'Ejercicio 3 - TIR'!$C$18)*('Ejercicio 3 - TIR'!$D$18-'Ejercicio 3 - TIR'!$C$18)*H196),'Ejercicio 3 - TIR'!$E$18-SQRT(('Ejercicio 3 - TIR'!$E$18-'Ejercicio 3 - TIR'!$C$18)*('Ejercicio 3 - TIR'!$E$18-'Ejercicio 3 - TIR'!$D$18)*(1-H196)))</f>
        <v>40949.260895788</v>
      </c>
      <c r="J196" s="17">
        <f ca="1" t="shared" si="1471"/>
        <v>0.949500525649562</v>
      </c>
      <c r="K196" s="18">
        <f ca="1">IF(J196&lt;=('Ejercicio 3 - TIR'!$D$18-'Ejercicio 3 - TIR'!$C$18)/('Ejercicio 3 - TIR'!$E$18-'Ejercicio 3 - TIR'!$C$18),'Ejercicio 3 - TIR'!$C$18+SQRT(('Ejercicio 3 - TIR'!$E$18-'Ejercicio 3 - TIR'!$C$18)*('Ejercicio 3 - TIR'!$D$18-'Ejercicio 3 - TIR'!$C$18)*J196),'Ejercicio 3 - TIR'!$E$18-SQRT(('Ejercicio 3 - TIR'!$E$18-'Ejercicio 3 - TIR'!$C$18)*('Ejercicio 3 - TIR'!$E$18-'Ejercicio 3 - TIR'!$D$18)*(1-J196)))</f>
        <v>43053.8600830663</v>
      </c>
      <c r="L196" s="17">
        <f ca="1" t="shared" si="1471"/>
        <v>0.841188359573091</v>
      </c>
      <c r="M196" s="18">
        <f ca="1">IF(L196&lt;=('Ejercicio 3 - TIR'!$D$18-'Ejercicio 3 - TIR'!$C$18)/('Ejercicio 3 - TIR'!$E$18-'Ejercicio 3 - TIR'!$C$18),'Ejercicio 3 - TIR'!$C$18+SQRT(('Ejercicio 3 - TIR'!$E$18-'Ejercicio 3 - TIR'!$C$18)*('Ejercicio 3 - TIR'!$D$18-'Ejercicio 3 - TIR'!$C$18)*L196),'Ejercicio 3 - TIR'!$E$18-SQRT(('Ejercicio 3 - TIR'!$E$18-'Ejercicio 3 - TIR'!$C$18)*('Ejercicio 3 - TIR'!$E$18-'Ejercicio 3 - TIR'!$D$18)*(1-L196)))</f>
        <v>41548.7867304355</v>
      </c>
      <c r="N196" s="17">
        <f ca="1" t="shared" ref="N196:R196" si="1472">RAND()</f>
        <v>0.925960912793387</v>
      </c>
      <c r="O196" s="18">
        <f ca="1">IF(N196&lt;=('Ejercicio 3 - TIR'!$D$18-'Ejercicio 3 - TIR'!$C$18)/('Ejercicio 3 - TIR'!$E$18-'Ejercicio 3 - TIR'!$C$18),'Ejercicio 3 - TIR'!$C$18+SQRT(('Ejercicio 3 - TIR'!$E$18-'Ejercicio 3 - TIR'!$C$18)*('Ejercicio 3 - TIR'!$D$18-'Ejercicio 3 - TIR'!$C$18)*N196),'Ejercicio 3 - TIR'!$E$18-SQRT(('Ejercicio 3 - TIR'!$E$18-'Ejercicio 3 - TIR'!$C$18)*('Ejercicio 3 - TIR'!$E$18-'Ejercicio 3 - TIR'!$D$18)*(1-N196)))</f>
        <v>42643.5340994413</v>
      </c>
      <c r="P196" s="17">
        <f ca="1" t="shared" si="1472"/>
        <v>0.787399194619215</v>
      </c>
      <c r="Q196" s="19">
        <f ca="1">IF(P196&lt;=('Ejercicio 3 - TIR'!$D$22-'Ejercicio 3 - TIR'!$C$22)/('Ejercicio 3 - TIR'!$E$22-'Ejercicio 3 - TIR'!$C$22),'Ejercicio 3 - TIR'!$C$22+SQRT(('Ejercicio 3 - TIR'!$E$22-'Ejercicio 3 - TIR'!$C$22)*('Ejercicio 3 - TIR'!$D$22-'Ejercicio 3 - TIR'!$C$22)*P196),'Ejercicio 3 - TIR'!$E$22-SQRT(('Ejercicio 3 - TIR'!$E$22-'Ejercicio 3 - TIR'!$C$22)*('Ejercicio 3 - TIR'!$E$22-'Ejercicio 3 - TIR'!$D$22)*(1-P196)))</f>
        <v>0.160437754482539</v>
      </c>
      <c r="R196" s="17">
        <f ca="1" t="shared" si="1472"/>
        <v>0.0394414806422838</v>
      </c>
      <c r="S196" s="19">
        <f ca="1">IF(R196&lt;=('Ejercicio 3 - TIR'!$D$23-'Ejercicio 3 - TIR'!$C$23)/('Ejercicio 3 - TIR'!$E$23-'Ejercicio 3 - TIR'!$C$23),'Ejercicio 3 - TIR'!$C$23+SQRT(('Ejercicio 3 - TIR'!$E$23-'Ejercicio 3 - TIR'!$C$23)*('Ejercicio 3 - TIR'!$D$23-'Ejercicio 3 - TIR'!$C$23)*R196),'Ejercicio 3 - TIR'!$E$23-SQRT(('Ejercicio 3 - TIR'!$E$23-'Ejercicio 3 - TIR'!$C$23)*('Ejercicio 3 - TIR'!$E$23-'Ejercicio 3 - TIR'!$D$23)*(1-R196)))</f>
        <v>0.128425833202486</v>
      </c>
      <c r="T196" s="17">
        <f ca="1" t="shared" ref="T196:X196" si="1473">RAND()</f>
        <v>0.769471066143889</v>
      </c>
      <c r="U196" s="19">
        <f ca="1">IF(T196&lt;=('Ejercicio 3 - TIR'!$D$24-'Ejercicio 3 - TIR'!$C$24)/('Ejercicio 3 - TIR'!$E$24-'Ejercicio 3 - TIR'!$C$24),'Ejercicio 3 - TIR'!$C$24+SQRT(('Ejercicio 3 - TIR'!$E$24-'Ejercicio 3 - TIR'!$C$24)*('Ejercicio 3 - TIR'!$D$24-'Ejercicio 3 - TIR'!$C$24)*T196),'Ejercicio 3 - TIR'!$E$24-SQRT(('Ejercicio 3 - TIR'!$E$24-'Ejercicio 3 - TIR'!$C$24)*('Ejercicio 3 - TIR'!$E$24-'Ejercicio 3 - TIR'!$D$24)*(1-T196)))</f>
        <v>0.194593681596951</v>
      </c>
      <c r="V196" s="17">
        <f ca="1" t="shared" si="1473"/>
        <v>0.744523653148694</v>
      </c>
      <c r="W196" s="19">
        <f ca="1">IF(V196&lt;=('Ejercicio 3 - TIR'!$D$25-'Ejercicio 3 - TIR'!$C$25)/('Ejercicio 3 - TIR'!$E$25-'Ejercicio 3 - TIR'!$C$25),'Ejercicio 3 - TIR'!$C$25+SQRT(('Ejercicio 3 - TIR'!$E$25-'Ejercicio 3 - TIR'!$C$25)*('Ejercicio 3 - TIR'!$D$25-'Ejercicio 3 - TIR'!$C$25)*V196),'Ejercicio 3 - TIR'!$E$25-SQRT(('Ejercicio 3 - TIR'!$E$25-'Ejercicio 3 - TIR'!$C$25)*('Ejercicio 3 - TIR'!$E$25-'Ejercicio 3 - TIR'!$D$25)*(1-V196)))</f>
        <v>0.220097371119255</v>
      </c>
      <c r="X196" s="17">
        <f ca="1" t="shared" si="1473"/>
        <v>0.287161230162918</v>
      </c>
      <c r="Y196" s="19">
        <f ca="1">IF(X196&lt;=('Ejercicio 3 - TIR'!$D$26-'Ejercicio 3 - TIR'!$C$26)/('Ejercicio 3 - TIR'!$E$26-'Ejercicio 3 - TIR'!$C$26),'Ejercicio 3 - TIR'!$C$26+SQRT(('Ejercicio 3 - TIR'!$E$26-'Ejercicio 3 - TIR'!$C$26)*('Ejercicio 3 - TIR'!$D$26-'Ejercicio 3 - TIR'!$C$26)*X196),'Ejercicio 3 - TIR'!$E$26-SQRT(('Ejercicio 3 - TIR'!$E$26-'Ejercicio 3 - TIR'!$C$26)*('Ejercicio 3 - TIR'!$E$26-'Ejercicio 3 - TIR'!$D$26)*(1-X196)))</f>
        <v>0.217844843713691</v>
      </c>
      <c r="Z196" s="17">
        <f ca="1" t="shared" si="1432"/>
        <v>1.16043775448254</v>
      </c>
      <c r="AA196" s="17">
        <f ca="1" t="shared" si="1433"/>
        <v>1.30946793998158</v>
      </c>
      <c r="AB196" s="17">
        <f ca="1" t="shared" si="1434"/>
        <v>1.56428212735577</v>
      </c>
      <c r="AC196" s="17">
        <f ca="1" t="shared" si="1435"/>
        <v>1.90857651127561</v>
      </c>
      <c r="AD196" s="17">
        <f ca="1" t="shared" si="1436"/>
        <v>2.32435006309007</v>
      </c>
      <c r="AE196" s="16">
        <f ca="1" t="shared" si="1437"/>
        <v>4934.64690202381</v>
      </c>
      <c r="AF196" s="16">
        <f ca="1" t="shared" si="1438"/>
        <v>5568.38304197628</v>
      </c>
      <c r="AG196" s="16">
        <f ca="1" t="shared" si="1439"/>
        <v>6651.95519865647</v>
      </c>
      <c r="AH196" s="16">
        <f ca="1" t="shared" si="1440"/>
        <v>8116.03305068383</v>
      </c>
      <c r="AI196" s="16">
        <f ca="1" t="shared" si="1441"/>
        <v>9884.0690021852</v>
      </c>
      <c r="AJ196" s="18">
        <f ca="1" t="shared" si="1442"/>
        <v>44083.2474034806</v>
      </c>
      <c r="AK196" s="18">
        <f ca="1" t="shared" si="1443"/>
        <v>53621.7443089758</v>
      </c>
      <c r="AL196" s="18">
        <f ca="1" t="shared" si="1444"/>
        <v>67348.3838416166</v>
      </c>
      <c r="AM196" s="18">
        <f ca="1" t="shared" si="1445"/>
        <v>79299.038425709</v>
      </c>
      <c r="AN196" s="18">
        <f ca="1" t="shared" si="1446"/>
        <v>99118.5011744199</v>
      </c>
      <c r="AO196" s="18">
        <f ca="1">C196/'Ejercicio 3 - TIR'!$D$7</f>
        <v>15304.8726428027</v>
      </c>
      <c r="AP196" s="18">
        <f ca="1" t="shared" si="1447"/>
        <v>28778.3747606779</v>
      </c>
      <c r="AQ196" s="18">
        <f ca="1" t="shared" si="1448"/>
        <v>38316.8716661731</v>
      </c>
      <c r="AR196" s="18">
        <f ca="1" t="shared" si="1449"/>
        <v>52043.511198814</v>
      </c>
      <c r="AS196" s="18">
        <f ca="1" t="shared" si="1450"/>
        <v>63994.1657829064</v>
      </c>
      <c r="AT196" s="18">
        <f ca="1" t="shared" si="1451"/>
        <v>83813.6285316172</v>
      </c>
      <c r="AU196" s="18">
        <f ca="1">AP196*'Ejercicio 3 - TIR'!$D$5</f>
        <v>14389.187380339</v>
      </c>
      <c r="AV196" s="18">
        <f ca="1">AQ196*'Ejercicio 3 - TIR'!$D$5</f>
        <v>19158.4358330866</v>
      </c>
      <c r="AW196" s="18">
        <f ca="1">AR196*'Ejercicio 3 - TIR'!$D$5</f>
        <v>26021.755599407</v>
      </c>
      <c r="AX196" s="18">
        <f ca="1">AS196*'Ejercicio 3 - TIR'!$D$5</f>
        <v>31997.0828914532</v>
      </c>
      <c r="AY196" s="18">
        <f ca="1">AT196*'Ejercicio 3 - TIR'!$D$5</f>
        <v>41906.8142658086</v>
      </c>
      <c r="AZ196" s="18">
        <f ca="1" t="shared" ref="AZ196:BD196" si="1474">AJ196-AU196-AE196</f>
        <v>24759.4131211178</v>
      </c>
      <c r="BA196" s="18">
        <f ca="1" t="shared" si="1474"/>
        <v>28894.9254339129</v>
      </c>
      <c r="BB196" s="18">
        <f ca="1" t="shared" si="1474"/>
        <v>34674.6730435532</v>
      </c>
      <c r="BC196" s="18">
        <f ca="1" t="shared" si="1474"/>
        <v>39185.922483572</v>
      </c>
      <c r="BD196" s="18">
        <f ca="1" t="shared" si="1474"/>
        <v>47327.6179064261</v>
      </c>
      <c r="BE196" s="18">
        <f ca="1" t="shared" ref="BE196:BI196" si="1475">AZ196/Z196</f>
        <v>21336.2698908038</v>
      </c>
      <c r="BF196" s="18">
        <f ca="1" t="shared" si="1475"/>
        <v>22066.157216739</v>
      </c>
      <c r="BG196" s="18">
        <f ca="1" t="shared" si="1475"/>
        <v>22166.50848154</v>
      </c>
      <c r="BH196" s="18">
        <f ca="1" t="shared" si="1475"/>
        <v>20531.4915341706</v>
      </c>
      <c r="BI196" s="18">
        <f ca="1" t="shared" si="1475"/>
        <v>20361.6566445706</v>
      </c>
      <c r="BJ196" s="18">
        <f ca="1" t="shared" si="1454"/>
        <v>71490.9459749048</v>
      </c>
      <c r="BK196" s="18">
        <f ca="1" t="shared" si="1455"/>
        <v>35573.8816928839</v>
      </c>
      <c r="BL196" s="18">
        <f ca="1" t="shared" si="1456"/>
        <v>107064.827667789</v>
      </c>
      <c r="BM196" s="18">
        <f ca="1">BK196*'Ejercicio 3 - TIR'!$D$5</f>
        <v>17786.9408464419</v>
      </c>
      <c r="BN196" s="18">
        <f ca="1" t="shared" si="1457"/>
        <v>89277.8868213468</v>
      </c>
      <c r="BO196" s="18">
        <f ca="1" t="shared" si="1458"/>
        <v>38409.8282952516</v>
      </c>
      <c r="BP196" s="18">
        <f ca="1" t="shared" si="1459"/>
        <v>-107281.755187864</v>
      </c>
      <c r="BQ196" s="18">
        <f ca="1" t="shared" ref="BQ196:BT196" si="1476">BE196</f>
        <v>21336.2698908038</v>
      </c>
      <c r="BR196" s="18">
        <f ca="1" t="shared" si="1476"/>
        <v>22066.157216739</v>
      </c>
      <c r="BS196" s="18">
        <f ca="1" t="shared" si="1476"/>
        <v>22166.50848154</v>
      </c>
      <c r="BT196" s="18">
        <f ca="1" t="shared" si="1476"/>
        <v>20531.4915341706</v>
      </c>
      <c r="BU196" s="18">
        <f ca="1" t="shared" si="1461"/>
        <v>58771.4849398222</v>
      </c>
      <c r="BV196" s="20">
        <f ca="1" t="shared" si="1462"/>
        <v>9.22219633511336</v>
      </c>
    </row>
    <row r="197" ht="15" customHeight="1" spans="1:74">
      <c r="A197" s="16">
        <v>196</v>
      </c>
      <c r="B197" s="17">
        <f ca="1" t="shared" ref="B197:F197" si="1477">RAND()</f>
        <v>0.697417202910016</v>
      </c>
      <c r="C197" s="18">
        <f ca="1">IF(B197&lt;=('Ejercicio 3 - TIR'!$D$13-'Ejercicio 3 - TIR'!$C$13)/('Ejercicio 3 - TIR'!$E$13-'Ejercicio 3 - TIR'!$C$13),'Ejercicio 3 - TIR'!$C$13+SQRT(('Ejercicio 3 - TIR'!$E$13-'Ejercicio 3 - TIR'!$C$13)*('Ejercicio 3 - TIR'!$D$13-'Ejercicio 3 - TIR'!$C$13)*B197),'Ejercicio 3 - TIR'!$E$13-SQRT(('Ejercicio 3 - TIR'!$E$13-'Ejercicio 3 - TIR'!$C$13)*('Ejercicio 3 - TIR'!$E$13-'Ejercicio 3 - TIR'!$D$13)*(1-B197)))</f>
        <v>80944.8338630181</v>
      </c>
      <c r="D197" s="17">
        <f ca="1" t="shared" si="1477"/>
        <v>0.716112241729476</v>
      </c>
      <c r="E197" s="18">
        <f ca="1">IF(D197&lt;=('Ejercicio 3 - TIR'!$D$14-'Ejercicio 3 - TIR'!$C$14)/('Ejercicio 3 - TIR'!$E$14-'Ejercicio 3 - TIR'!$C$14),'Ejercicio 3 - TIR'!$C$14+SQRT(('Ejercicio 3 - TIR'!$E$14-'Ejercicio 3 - TIR'!$C$14)*('Ejercicio 3 - TIR'!$D$14-'Ejercicio 3 - TIR'!$C$14)*D197),'Ejercicio 3 - TIR'!$E$14-SQRT(('Ejercicio 3 - TIR'!$E$14-'Ejercicio 3 - TIR'!$C$14)*('Ejercicio 3 - TIR'!$E$14-'Ejercicio 3 - TIR'!$D$14)*(1-D197)))</f>
        <v>33474.4223442994</v>
      </c>
      <c r="F197" s="17">
        <f ca="1" t="shared" si="1477"/>
        <v>0.683893917244172</v>
      </c>
      <c r="G197" s="18">
        <f ca="1">IF(F197&lt;=('Ejercicio 3 - TIR'!$D$18-'Ejercicio 3 - TIR'!$C$18)/('Ejercicio 3 - TIR'!$E$18-'Ejercicio 3 - TIR'!$C$18),'Ejercicio 3 - TIR'!$C$18+SQRT(('Ejercicio 3 - TIR'!$E$18-'Ejercicio 3 - TIR'!$C$18)*('Ejercicio 3 - TIR'!$D$18-'Ejercicio 3 - TIR'!$C$18)*F197),'Ejercicio 3 - TIR'!$E$18-SQRT(('Ejercicio 3 - TIR'!$E$18-'Ejercicio 3 - TIR'!$C$18)*('Ejercicio 3 - TIR'!$E$18-'Ejercicio 3 - TIR'!$D$18)*(1-F197)))</f>
        <v>40130.9183405197</v>
      </c>
      <c r="H197" s="17">
        <f ca="1" t="shared" ref="H197:L197" si="1478">RAND()</f>
        <v>0.55719438556715</v>
      </c>
      <c r="I197" s="18">
        <f ca="1">IF(H197&lt;=('Ejercicio 3 - TIR'!$D$18-'Ejercicio 3 - TIR'!$C$18)/('Ejercicio 3 - TIR'!$E$18-'Ejercicio 3 - TIR'!$C$18),'Ejercicio 3 - TIR'!$C$18+SQRT(('Ejercicio 3 - TIR'!$E$18-'Ejercicio 3 - TIR'!$C$18)*('Ejercicio 3 - TIR'!$D$18-'Ejercicio 3 - TIR'!$C$18)*H197),'Ejercicio 3 - TIR'!$E$18-SQRT(('Ejercicio 3 - TIR'!$E$18-'Ejercicio 3 - TIR'!$C$18)*('Ejercicio 3 - TIR'!$E$18-'Ejercicio 3 - TIR'!$D$18)*(1-H197)))</f>
        <v>39142.1637392399</v>
      </c>
      <c r="J197" s="17">
        <f ca="1" t="shared" si="1478"/>
        <v>0.73939536999251</v>
      </c>
      <c r="K197" s="18">
        <f ca="1">IF(J197&lt;=('Ejercicio 3 - TIR'!$D$18-'Ejercicio 3 - TIR'!$C$18)/('Ejercicio 3 - TIR'!$E$18-'Ejercicio 3 - TIR'!$C$18),'Ejercicio 3 - TIR'!$C$18+SQRT(('Ejercicio 3 - TIR'!$E$18-'Ejercicio 3 - TIR'!$C$18)*('Ejercicio 3 - TIR'!$D$18-'Ejercicio 3 - TIR'!$C$18)*J197),'Ejercicio 3 - TIR'!$E$18-SQRT(('Ejercicio 3 - TIR'!$E$18-'Ejercicio 3 - TIR'!$C$18)*('Ejercicio 3 - TIR'!$E$18-'Ejercicio 3 - TIR'!$D$18)*(1-J197)))</f>
        <v>40578.9879834407</v>
      </c>
      <c r="L197" s="17">
        <f ca="1" t="shared" si="1478"/>
        <v>0.466774206578055</v>
      </c>
      <c r="M197" s="18">
        <f ca="1">IF(L197&lt;=('Ejercicio 3 - TIR'!$D$18-'Ejercicio 3 - TIR'!$C$18)/('Ejercicio 3 - TIR'!$E$18-'Ejercicio 3 - TIR'!$C$18),'Ejercicio 3 - TIR'!$C$18+SQRT(('Ejercicio 3 - TIR'!$E$18-'Ejercicio 3 - TIR'!$C$18)*('Ejercicio 3 - TIR'!$D$18-'Ejercicio 3 - TIR'!$C$18)*L197),'Ejercicio 3 - TIR'!$E$18-SQRT(('Ejercicio 3 - TIR'!$E$18-'Ejercicio 3 - TIR'!$C$18)*('Ejercicio 3 - TIR'!$E$18-'Ejercicio 3 - TIR'!$D$18)*(1-L197)))</f>
        <v>38367.5642206504</v>
      </c>
      <c r="N197" s="17">
        <f ca="1" t="shared" ref="N197:R197" si="1479">RAND()</f>
        <v>0.606053436171849</v>
      </c>
      <c r="O197" s="18">
        <f ca="1">IF(N197&lt;=('Ejercicio 3 - TIR'!$D$18-'Ejercicio 3 - TIR'!$C$18)/('Ejercicio 3 - TIR'!$E$18-'Ejercicio 3 - TIR'!$C$18),'Ejercicio 3 - TIR'!$C$18+SQRT(('Ejercicio 3 - TIR'!$E$18-'Ejercicio 3 - TIR'!$C$18)*('Ejercicio 3 - TIR'!$D$18-'Ejercicio 3 - TIR'!$C$18)*N197),'Ejercicio 3 - TIR'!$E$18-SQRT(('Ejercicio 3 - TIR'!$E$18-'Ejercicio 3 - TIR'!$C$18)*('Ejercicio 3 - TIR'!$E$18-'Ejercicio 3 - TIR'!$D$18)*(1-N197)))</f>
        <v>39534.5694934683</v>
      </c>
      <c r="P197" s="17">
        <f ca="1" t="shared" si="1479"/>
        <v>0.645339126566123</v>
      </c>
      <c r="Q197" s="19">
        <f ca="1">IF(P197&lt;=('Ejercicio 3 - TIR'!$D$22-'Ejercicio 3 - TIR'!$C$22)/('Ejercicio 3 - TIR'!$E$22-'Ejercicio 3 - TIR'!$C$22),'Ejercicio 3 - TIR'!$C$22+SQRT(('Ejercicio 3 - TIR'!$E$22-'Ejercicio 3 - TIR'!$C$22)*('Ejercicio 3 - TIR'!$D$22-'Ejercicio 3 - TIR'!$C$22)*P197),'Ejercicio 3 - TIR'!$E$22-SQRT(('Ejercicio 3 - TIR'!$E$22-'Ejercicio 3 - TIR'!$C$22)*('Ejercicio 3 - TIR'!$E$22-'Ejercicio 3 - TIR'!$D$22)*(1-P197)))</f>
        <v>0.154733627641053</v>
      </c>
      <c r="R197" s="17">
        <f ca="1" t="shared" si="1479"/>
        <v>0.557204614707158</v>
      </c>
      <c r="S197" s="19">
        <f ca="1">IF(R197&lt;=('Ejercicio 3 - TIR'!$D$23-'Ejercicio 3 - TIR'!$C$23)/('Ejercicio 3 - TIR'!$E$23-'Ejercicio 3 - TIR'!$C$23),'Ejercicio 3 - TIR'!$C$23+SQRT(('Ejercicio 3 - TIR'!$E$23-'Ejercicio 3 - TIR'!$C$23)*('Ejercicio 3 - TIR'!$D$23-'Ejercicio 3 - TIR'!$C$23)*R197),'Ejercicio 3 - TIR'!$E$23-SQRT(('Ejercicio 3 - TIR'!$E$23-'Ejercicio 3 - TIR'!$C$23)*('Ejercicio 3 - TIR'!$E$23-'Ejercicio 3 - TIR'!$D$23)*(1-R197)))</f>
        <v>0.15176825025743</v>
      </c>
      <c r="T197" s="17">
        <f ca="1" t="shared" ref="T197:X197" si="1480">RAND()</f>
        <v>0.135172396426485</v>
      </c>
      <c r="U197" s="19">
        <f ca="1">IF(T197&lt;=('Ejercicio 3 - TIR'!$D$24-'Ejercicio 3 - TIR'!$C$24)/('Ejercicio 3 - TIR'!$E$24-'Ejercicio 3 - TIR'!$C$24),'Ejercicio 3 - TIR'!$C$24+SQRT(('Ejercicio 3 - TIR'!$E$24-'Ejercicio 3 - TIR'!$C$24)*('Ejercicio 3 - TIR'!$D$24-'Ejercicio 3 - TIR'!$C$24)*T197),'Ejercicio 3 - TIR'!$E$24-SQRT(('Ejercicio 3 - TIR'!$E$24-'Ejercicio 3 - TIR'!$C$24)*('Ejercicio 3 - TIR'!$E$24-'Ejercicio 3 - TIR'!$D$24)*(1-T197)))</f>
        <v>0.166848205616493</v>
      </c>
      <c r="V197" s="17">
        <f ca="1" t="shared" si="1480"/>
        <v>0.770535093021763</v>
      </c>
      <c r="W197" s="19">
        <f ca="1">IF(V197&lt;=('Ejercicio 3 - TIR'!$D$25-'Ejercicio 3 - TIR'!$C$25)/('Ejercicio 3 - TIR'!$E$25-'Ejercicio 3 - TIR'!$C$25),'Ejercicio 3 - TIR'!$C$25+SQRT(('Ejercicio 3 - TIR'!$E$25-'Ejercicio 3 - TIR'!$C$25)*('Ejercicio 3 - TIR'!$D$25-'Ejercicio 3 - TIR'!$C$25)*V197),'Ejercicio 3 - TIR'!$E$25-SQRT(('Ejercicio 3 - TIR'!$E$25-'Ejercicio 3 - TIR'!$C$25)*('Ejercicio 3 - TIR'!$E$25-'Ejercicio 3 - TIR'!$D$25)*(1-V197)))</f>
        <v>0.22166050151425</v>
      </c>
      <c r="X197" s="17">
        <f ca="1" t="shared" si="1480"/>
        <v>0.628507411940549</v>
      </c>
      <c r="Y197" s="19">
        <f ca="1">IF(X197&lt;=('Ejercicio 3 - TIR'!$D$26-'Ejercicio 3 - TIR'!$C$26)/('Ejercicio 3 - TIR'!$E$26-'Ejercicio 3 - TIR'!$C$26),'Ejercicio 3 - TIR'!$C$26+SQRT(('Ejercicio 3 - TIR'!$E$26-'Ejercicio 3 - TIR'!$C$26)*('Ejercicio 3 - TIR'!$D$26-'Ejercicio 3 - TIR'!$C$26)*X197),'Ejercicio 3 - TIR'!$E$26-SQRT(('Ejercicio 3 - TIR'!$E$26-'Ejercicio 3 - TIR'!$C$26)*('Ejercicio 3 - TIR'!$E$26-'Ejercicio 3 - TIR'!$D$26)*(1-X197)))</f>
        <v>0.23521093910874</v>
      </c>
      <c r="Z197" s="17">
        <f ca="1" t="shared" si="1432"/>
        <v>1.15473362764105</v>
      </c>
      <c r="AA197" s="17">
        <f ca="1" t="shared" si="1433"/>
        <v>1.32998552982155</v>
      </c>
      <c r="AB197" s="17">
        <f ca="1" t="shared" si="1434"/>
        <v>1.55189122896818</v>
      </c>
      <c r="AC197" s="17">
        <f ca="1" t="shared" si="1435"/>
        <v>1.89588421707683</v>
      </c>
      <c r="AD197" s="17">
        <f ca="1" t="shared" si="1436"/>
        <v>2.34181692421691</v>
      </c>
      <c r="AE197" s="16">
        <f ca="1" t="shared" si="1437"/>
        <v>5179.61880252216</v>
      </c>
      <c r="AF197" s="16">
        <f ca="1" t="shared" si="1438"/>
        <v>5965.72048518143</v>
      </c>
      <c r="AG197" s="16">
        <f ca="1" t="shared" si="1439"/>
        <v>6961.09024334351</v>
      </c>
      <c r="AH197" s="16">
        <f ca="1" t="shared" si="1440"/>
        <v>8504.08899776898</v>
      </c>
      <c r="AI197" s="16">
        <f ca="1" t="shared" si="1441"/>
        <v>10504.3437571985</v>
      </c>
      <c r="AJ197" s="18">
        <f ca="1" t="shared" si="1442"/>
        <v>46340.5209159152</v>
      </c>
      <c r="AK197" s="18">
        <f ca="1" t="shared" si="1443"/>
        <v>52058.5113790948</v>
      </c>
      <c r="AL197" s="18">
        <f ca="1" t="shared" si="1444"/>
        <v>62974.1755319066</v>
      </c>
      <c r="AM197" s="18">
        <f ca="1" t="shared" si="1445"/>
        <v>72740.4594536127</v>
      </c>
      <c r="AN197" s="18">
        <f ca="1" t="shared" si="1446"/>
        <v>92582.7239314336</v>
      </c>
      <c r="AO197" s="18">
        <f ca="1">C197/'Ejercicio 3 - TIR'!$D$7</f>
        <v>16188.9667726036</v>
      </c>
      <c r="AP197" s="18">
        <f ca="1" t="shared" si="1447"/>
        <v>30151.5541433116</v>
      </c>
      <c r="AQ197" s="18">
        <f ca="1" t="shared" si="1448"/>
        <v>35869.5446064912</v>
      </c>
      <c r="AR197" s="18">
        <f ca="1" t="shared" si="1449"/>
        <v>46785.208759303</v>
      </c>
      <c r="AS197" s="18">
        <f ca="1" t="shared" si="1450"/>
        <v>56551.492681009</v>
      </c>
      <c r="AT197" s="18">
        <f ca="1" t="shared" si="1451"/>
        <v>76393.7571588299</v>
      </c>
      <c r="AU197" s="18">
        <f ca="1">AP197*'Ejercicio 3 - TIR'!$D$5</f>
        <v>15075.7770716558</v>
      </c>
      <c r="AV197" s="18">
        <f ca="1">AQ197*'Ejercicio 3 - TIR'!$D$5</f>
        <v>17934.7723032456</v>
      </c>
      <c r="AW197" s="18">
        <f ca="1">AR197*'Ejercicio 3 - TIR'!$D$5</f>
        <v>23392.6043796515</v>
      </c>
      <c r="AX197" s="18">
        <f ca="1">AS197*'Ejercicio 3 - TIR'!$D$5</f>
        <v>28275.7463405045</v>
      </c>
      <c r="AY197" s="18">
        <f ca="1">AT197*'Ejercicio 3 - TIR'!$D$5</f>
        <v>38196.878579415</v>
      </c>
      <c r="AZ197" s="18">
        <f ca="1" t="shared" ref="AZ197:BD197" si="1481">AJ197-AU197-AE197</f>
        <v>26085.1250417373</v>
      </c>
      <c r="BA197" s="18">
        <f ca="1" t="shared" si="1481"/>
        <v>28158.0185906678</v>
      </c>
      <c r="BB197" s="18">
        <f ca="1" t="shared" si="1481"/>
        <v>32620.4809089116</v>
      </c>
      <c r="BC197" s="18">
        <f ca="1" t="shared" si="1481"/>
        <v>35960.6241153392</v>
      </c>
      <c r="BD197" s="18">
        <f ca="1" t="shared" si="1481"/>
        <v>43881.5015948201</v>
      </c>
      <c r="BE197" s="18">
        <f ca="1" t="shared" ref="BE197:BI197" si="1482">AZ197/Z197</f>
        <v>22589.7336124395</v>
      </c>
      <c r="BF197" s="18">
        <f ca="1" t="shared" si="1482"/>
        <v>21171.6728936486</v>
      </c>
      <c r="BG197" s="18">
        <f ca="1" t="shared" si="1482"/>
        <v>21019.8242634572</v>
      </c>
      <c r="BH197" s="18">
        <f ca="1" t="shared" si="1482"/>
        <v>18967.732201909</v>
      </c>
      <c r="BI197" s="18">
        <f ca="1" t="shared" si="1482"/>
        <v>18738.228911508</v>
      </c>
      <c r="BJ197" s="18">
        <f ca="1" t="shared" si="1454"/>
        <v>78390.9687742649</v>
      </c>
      <c r="BK197" s="18">
        <f ca="1" t="shared" si="1455"/>
        <v>37911.5963736683</v>
      </c>
      <c r="BL197" s="18">
        <f ca="1" t="shared" si="1456"/>
        <v>116302.565147933</v>
      </c>
      <c r="BM197" s="18">
        <f ca="1">BK197*'Ejercicio 3 - TIR'!$D$5</f>
        <v>18955.7981868342</v>
      </c>
      <c r="BN197" s="18">
        <f ca="1" t="shared" si="1457"/>
        <v>97346.7669610991</v>
      </c>
      <c r="BO197" s="18">
        <f ca="1" t="shared" si="1458"/>
        <v>41568.9057306012</v>
      </c>
      <c r="BP197" s="18">
        <f ca="1" t="shared" si="1459"/>
        <v>-114419.256207318</v>
      </c>
      <c r="BQ197" s="18">
        <f ca="1" t="shared" ref="BQ197:BT197" si="1483">BE197</f>
        <v>22589.7336124395</v>
      </c>
      <c r="BR197" s="18">
        <f ca="1" t="shared" si="1483"/>
        <v>21171.6728936486</v>
      </c>
      <c r="BS197" s="18">
        <f ca="1" t="shared" si="1483"/>
        <v>21019.8242634572</v>
      </c>
      <c r="BT197" s="18">
        <f ca="1" t="shared" si="1483"/>
        <v>18967.732201909</v>
      </c>
      <c r="BU197" s="18">
        <f ca="1" t="shared" si="1461"/>
        <v>60307.1346421093</v>
      </c>
      <c r="BV197" s="20">
        <f ca="1" t="shared" si="1462"/>
        <v>6.94740740063571</v>
      </c>
    </row>
    <row r="198" ht="15" customHeight="1" spans="1:74">
      <c r="A198" s="16">
        <v>197</v>
      </c>
      <c r="B198" s="17">
        <f ca="1" t="shared" ref="B198:F198" si="1484">RAND()</f>
        <v>0.372367133022137</v>
      </c>
      <c r="C198" s="18">
        <f ca="1">IF(B198&lt;=('Ejercicio 3 - TIR'!$D$13-'Ejercicio 3 - TIR'!$C$13)/('Ejercicio 3 - TIR'!$E$13-'Ejercicio 3 - TIR'!$C$13),'Ejercicio 3 - TIR'!$C$13+SQRT(('Ejercicio 3 - TIR'!$E$13-'Ejercicio 3 - TIR'!$C$13)*('Ejercicio 3 - TIR'!$D$13-'Ejercicio 3 - TIR'!$C$13)*B198),'Ejercicio 3 - TIR'!$E$13-SQRT(('Ejercicio 3 - TIR'!$E$13-'Ejercicio 3 - TIR'!$C$13)*('Ejercicio 3 - TIR'!$E$13-'Ejercicio 3 - TIR'!$D$13)*(1-B198)))</f>
        <v>72556.2495206388</v>
      </c>
      <c r="D198" s="17">
        <f ca="1" t="shared" si="1484"/>
        <v>0.520190404675285</v>
      </c>
      <c r="E198" s="18">
        <f ca="1">IF(D198&lt;=('Ejercicio 3 - TIR'!$D$14-'Ejercicio 3 - TIR'!$C$14)/('Ejercicio 3 - TIR'!$E$14-'Ejercicio 3 - TIR'!$C$14),'Ejercicio 3 - TIR'!$C$14+SQRT(('Ejercicio 3 - TIR'!$E$14-'Ejercicio 3 - TIR'!$C$14)*('Ejercicio 3 - TIR'!$D$14-'Ejercicio 3 - TIR'!$C$14)*D198),'Ejercicio 3 - TIR'!$E$14-SQRT(('Ejercicio 3 - TIR'!$E$14-'Ejercicio 3 - TIR'!$C$14)*('Ejercicio 3 - TIR'!$E$14-'Ejercicio 3 - TIR'!$D$14)*(1-D198)))</f>
        <v>31516.401748155</v>
      </c>
      <c r="F198" s="17">
        <f ca="1" t="shared" si="1484"/>
        <v>0.0232387395462059</v>
      </c>
      <c r="G198" s="18">
        <f ca="1">IF(F198&lt;=('Ejercicio 3 - TIR'!$D$18-'Ejercicio 3 - TIR'!$C$18)/('Ejercicio 3 - TIR'!$E$18-'Ejercicio 3 - TIR'!$C$18),'Ejercicio 3 - TIR'!$C$18+SQRT(('Ejercicio 3 - TIR'!$E$18-'Ejercicio 3 - TIR'!$C$18)*('Ejercicio 3 - TIR'!$D$18-'Ejercicio 3 - TIR'!$C$18)*F198),'Ejercicio 3 - TIR'!$E$18-SQRT(('Ejercicio 3 - TIR'!$E$18-'Ejercicio 3 - TIR'!$C$18)*('Ejercicio 3 - TIR'!$E$18-'Ejercicio 3 - TIR'!$D$18)*(1-F198)))</f>
        <v>31867.0326542219</v>
      </c>
      <c r="H198" s="17">
        <f ca="1" t="shared" ref="H198:L198" si="1485">RAND()</f>
        <v>0.989004626925166</v>
      </c>
      <c r="I198" s="18">
        <f ca="1">IF(H198&lt;=('Ejercicio 3 - TIR'!$D$18-'Ejercicio 3 - TIR'!$C$18)/('Ejercicio 3 - TIR'!$E$18-'Ejercicio 3 - TIR'!$C$18),'Ejercicio 3 - TIR'!$C$18+SQRT(('Ejercicio 3 - TIR'!$E$18-'Ejercicio 3 - TIR'!$C$18)*('Ejercicio 3 - TIR'!$D$18-'Ejercicio 3 - TIR'!$C$18)*H198),'Ejercicio 3 - TIR'!$E$18-SQRT(('Ejercicio 3 - TIR'!$E$18-'Ejercicio 3 - TIR'!$C$18)*('Ejercicio 3 - TIR'!$E$18-'Ejercicio 3 - TIR'!$D$18)*(1-H198)))</f>
        <v>44091.8959417487</v>
      </c>
      <c r="J198" s="17">
        <f ca="1" t="shared" si="1485"/>
        <v>0.95452605943264</v>
      </c>
      <c r="K198" s="18">
        <f ca="1">IF(J198&lt;=('Ejercicio 3 - TIR'!$D$18-'Ejercicio 3 - TIR'!$C$18)/('Ejercicio 3 - TIR'!$E$18-'Ejercicio 3 - TIR'!$C$18),'Ejercicio 3 - TIR'!$C$18+SQRT(('Ejercicio 3 - TIR'!$E$18-'Ejercicio 3 - TIR'!$C$18)*('Ejercicio 3 - TIR'!$D$18-'Ejercicio 3 - TIR'!$C$18)*J198),'Ejercicio 3 - TIR'!$E$18-SQRT(('Ejercicio 3 - TIR'!$E$18-'Ejercicio 3 - TIR'!$C$18)*('Ejercicio 3 - TIR'!$E$18-'Ejercicio 3 - TIR'!$D$18)*(1-J198)))</f>
        <v>43153.2337607179</v>
      </c>
      <c r="L198" s="17">
        <f ca="1" t="shared" si="1485"/>
        <v>0.777703293046272</v>
      </c>
      <c r="M198" s="18">
        <f ca="1">IF(L198&lt;=('Ejercicio 3 - TIR'!$D$18-'Ejercicio 3 - TIR'!$C$18)/('Ejercicio 3 - TIR'!$E$18-'Ejercicio 3 - TIR'!$C$18),'Ejercicio 3 - TIR'!$C$18+SQRT(('Ejercicio 3 - TIR'!$E$18-'Ejercicio 3 - TIR'!$C$18)*('Ejercicio 3 - TIR'!$D$18-'Ejercicio 3 - TIR'!$C$18)*L198),'Ejercicio 3 - TIR'!$E$18-SQRT(('Ejercicio 3 - TIR'!$E$18-'Ejercicio 3 - TIR'!$C$18)*('Ejercicio 3 - TIR'!$E$18-'Ejercicio 3 - TIR'!$D$18)*(1-L198)))</f>
        <v>40916.8329667365</v>
      </c>
      <c r="N198" s="17">
        <f ca="1" t="shared" ref="N198:R198" si="1486">RAND()</f>
        <v>0.590513512086002</v>
      </c>
      <c r="O198" s="18">
        <f ca="1">IF(N198&lt;=('Ejercicio 3 - TIR'!$D$18-'Ejercicio 3 - TIR'!$C$18)/('Ejercicio 3 - TIR'!$E$18-'Ejercicio 3 - TIR'!$C$18),'Ejercicio 3 - TIR'!$C$18+SQRT(('Ejercicio 3 - TIR'!$E$18-'Ejercicio 3 - TIR'!$C$18)*('Ejercicio 3 - TIR'!$D$18-'Ejercicio 3 - TIR'!$C$18)*N198),'Ejercicio 3 - TIR'!$E$18-SQRT(('Ejercicio 3 - TIR'!$E$18-'Ejercicio 3 - TIR'!$C$18)*('Ejercicio 3 - TIR'!$E$18-'Ejercicio 3 - TIR'!$D$18)*(1-N198)))</f>
        <v>39411.5368996195</v>
      </c>
      <c r="P198" s="17">
        <f ca="1" t="shared" si="1486"/>
        <v>0.726828804449239</v>
      </c>
      <c r="Q198" s="19">
        <f ca="1">IF(P198&lt;=('Ejercicio 3 - TIR'!$D$22-'Ejercicio 3 - TIR'!$C$22)/('Ejercicio 3 - TIR'!$E$22-'Ejercicio 3 - TIR'!$C$22),'Ejercicio 3 - TIR'!$C$22+SQRT(('Ejercicio 3 - TIR'!$E$22-'Ejercicio 3 - TIR'!$C$22)*('Ejercicio 3 - TIR'!$D$22-'Ejercicio 3 - TIR'!$C$22)*P198),'Ejercicio 3 - TIR'!$E$22-SQRT(('Ejercicio 3 - TIR'!$E$22-'Ejercicio 3 - TIR'!$C$22)*('Ejercicio 3 - TIR'!$E$22-'Ejercicio 3 - TIR'!$D$22)*(1-P198)))</f>
        <v>0.157825506725263</v>
      </c>
      <c r="R198" s="17">
        <f ca="1" t="shared" si="1486"/>
        <v>0.478138732628864</v>
      </c>
      <c r="S198" s="19">
        <f ca="1">IF(R198&lt;=('Ejercicio 3 - TIR'!$D$23-'Ejercicio 3 - TIR'!$C$23)/('Ejercicio 3 - TIR'!$E$23-'Ejercicio 3 - TIR'!$C$23),'Ejercicio 3 - TIR'!$C$23+SQRT(('Ejercicio 3 - TIR'!$E$23-'Ejercicio 3 - TIR'!$C$23)*('Ejercicio 3 - TIR'!$D$23-'Ejercicio 3 - TIR'!$C$23)*R198),'Ejercicio 3 - TIR'!$E$23-SQRT(('Ejercicio 3 - TIR'!$E$23-'Ejercicio 3 - TIR'!$C$23)*('Ejercicio 3 - TIR'!$E$23-'Ejercicio 3 - TIR'!$D$23)*(1-R198)))</f>
        <v>0.149336832118209</v>
      </c>
      <c r="T198" s="17">
        <f ca="1" t="shared" ref="T198:X198" si="1487">RAND()</f>
        <v>0.890874303763898</v>
      </c>
      <c r="U198" s="19">
        <f ca="1">IF(T198&lt;=('Ejercicio 3 - TIR'!$D$24-'Ejercicio 3 - TIR'!$C$24)/('Ejercicio 3 - TIR'!$E$24-'Ejercicio 3 - TIR'!$C$24),'Ejercicio 3 - TIR'!$C$24+SQRT(('Ejercicio 3 - TIR'!$E$24-'Ejercicio 3 - TIR'!$C$24)*('Ejercicio 3 - TIR'!$D$24-'Ejercicio 3 - TIR'!$C$24)*T198),'Ejercicio 3 - TIR'!$E$24-SQRT(('Ejercicio 3 - TIR'!$E$24-'Ejercicio 3 - TIR'!$C$24)*('Ejercicio 3 - TIR'!$E$24-'Ejercicio 3 - TIR'!$D$24)*(1-T198)))</f>
        <v>0.202519955679087</v>
      </c>
      <c r="V198" s="17">
        <f ca="1" t="shared" si="1487"/>
        <v>0.127963171637434</v>
      </c>
      <c r="W198" s="19">
        <f ca="1">IF(V198&lt;=('Ejercicio 3 - TIR'!$D$25-'Ejercicio 3 - TIR'!$C$25)/('Ejercicio 3 - TIR'!$E$25-'Ejercicio 3 - TIR'!$C$25),'Ejercicio 3 - TIR'!$C$25+SQRT(('Ejercicio 3 - TIR'!$E$25-'Ejercicio 3 - TIR'!$C$25)*('Ejercicio 3 - TIR'!$D$25-'Ejercicio 3 - TIR'!$C$25)*V198),'Ejercicio 3 - TIR'!$E$25-SQRT(('Ejercicio 3 - TIR'!$E$25-'Ejercicio 3 - TIR'!$C$25)*('Ejercicio 3 - TIR'!$E$25-'Ejercicio 3 - TIR'!$D$25)*(1-V198)))</f>
        <v>0.193384634484827</v>
      </c>
      <c r="X198" s="17">
        <f ca="1" t="shared" si="1487"/>
        <v>0.794672094469498</v>
      </c>
      <c r="Y198" s="19">
        <f ca="1">IF(X198&lt;=('Ejercicio 3 - TIR'!$D$26-'Ejercicio 3 - TIR'!$C$26)/('Ejercicio 3 - TIR'!$E$26-'Ejercicio 3 - TIR'!$C$26),'Ejercicio 3 - TIR'!$C$26+SQRT(('Ejercicio 3 - TIR'!$E$26-'Ejercicio 3 - TIR'!$C$26)*('Ejercicio 3 - TIR'!$D$26-'Ejercicio 3 - TIR'!$C$26)*X198),'Ejercicio 3 - TIR'!$E$26-SQRT(('Ejercicio 3 - TIR'!$E$26-'Ejercicio 3 - TIR'!$C$26)*('Ejercicio 3 - TIR'!$E$26-'Ejercicio 3 - TIR'!$D$26)*(1-X198)))</f>
        <v>0.246701791491663</v>
      </c>
      <c r="Z198" s="17">
        <f ca="1" t="shared" si="1432"/>
        <v>1.15782550672526</v>
      </c>
      <c r="AA198" s="17">
        <f ca="1" t="shared" si="1433"/>
        <v>1.33073150004527</v>
      </c>
      <c r="AB198" s="17">
        <f ca="1" t="shared" si="1434"/>
        <v>1.60023118445521</v>
      </c>
      <c r="AC198" s="17">
        <f ca="1" t="shared" si="1435"/>
        <v>1.9096913071523</v>
      </c>
      <c r="AD198" s="17">
        <f ca="1" t="shared" si="1436"/>
        <v>2.38081557382282</v>
      </c>
      <c r="AE198" s="16">
        <f ca="1" t="shared" si="1437"/>
        <v>4974.09207605952</v>
      </c>
      <c r="AF198" s="16">
        <f ca="1" t="shared" si="1438"/>
        <v>5716.90722936253</v>
      </c>
      <c r="AG198" s="16">
        <f ca="1" t="shared" si="1439"/>
        <v>6874.69502807448</v>
      </c>
      <c r="AH198" s="16">
        <f ca="1" t="shared" si="1440"/>
        <v>8204.15541327332</v>
      </c>
      <c r="AI198" s="16">
        <f ca="1" t="shared" si="1441"/>
        <v>10228.1352514039</v>
      </c>
      <c r="AJ198" s="18">
        <f ca="1" t="shared" si="1442"/>
        <v>36896.463230705</v>
      </c>
      <c r="AK198" s="18">
        <f ca="1" t="shared" si="1443"/>
        <v>58674.4748264033</v>
      </c>
      <c r="AL198" s="18">
        <f ca="1" t="shared" si="1444"/>
        <v>69055.1503739861</v>
      </c>
      <c r="AM198" s="18">
        <f ca="1" t="shared" si="1445"/>
        <v>78138.5202327793</v>
      </c>
      <c r="AN198" s="18">
        <f ca="1" t="shared" si="1446"/>
        <v>93831.6008389071</v>
      </c>
      <c r="AO198" s="18">
        <f ca="1">C198/'Ejercicio 3 - TIR'!$D$7</f>
        <v>14511.2499041278</v>
      </c>
      <c r="AP198" s="18">
        <f ca="1" t="shared" si="1447"/>
        <v>22385.2133265772</v>
      </c>
      <c r="AQ198" s="18">
        <f ca="1" t="shared" si="1448"/>
        <v>44163.2249222755</v>
      </c>
      <c r="AR198" s="18">
        <f ca="1" t="shared" si="1449"/>
        <v>54543.9004698583</v>
      </c>
      <c r="AS198" s="18">
        <f ca="1" t="shared" si="1450"/>
        <v>63627.2703286515</v>
      </c>
      <c r="AT198" s="18">
        <f ca="1" t="shared" si="1451"/>
        <v>79320.3509347794</v>
      </c>
      <c r="AU198" s="18">
        <f ca="1">AP198*'Ejercicio 3 - TIR'!$D$5</f>
        <v>11192.6066632886</v>
      </c>
      <c r="AV198" s="18">
        <f ca="1">AQ198*'Ejercicio 3 - TIR'!$D$5</f>
        <v>22081.6124611378</v>
      </c>
      <c r="AW198" s="18">
        <f ca="1">AR198*'Ejercicio 3 - TIR'!$D$5</f>
        <v>27271.9502349291</v>
      </c>
      <c r="AX198" s="18">
        <f ca="1">AS198*'Ejercicio 3 - TIR'!$D$5</f>
        <v>31813.6351643258</v>
      </c>
      <c r="AY198" s="18">
        <f ca="1">AT198*'Ejercicio 3 - TIR'!$D$5</f>
        <v>39660.1754673897</v>
      </c>
      <c r="AZ198" s="18">
        <f ca="1" t="shared" ref="AZ198:BD198" si="1488">AJ198-AU198-AE198</f>
        <v>20729.7644913569</v>
      </c>
      <c r="BA198" s="18">
        <f ca="1" t="shared" si="1488"/>
        <v>30875.955135903</v>
      </c>
      <c r="BB198" s="18">
        <f ca="1" t="shared" si="1488"/>
        <v>34908.5051109824</v>
      </c>
      <c r="BC198" s="18">
        <f ca="1" t="shared" si="1488"/>
        <v>38120.7296551802</v>
      </c>
      <c r="BD198" s="18">
        <f ca="1" t="shared" si="1488"/>
        <v>43943.2901201136</v>
      </c>
      <c r="BE198" s="18">
        <f ca="1" t="shared" ref="BE198:BI198" si="1489">AZ198/Z198</f>
        <v>17904.0489011059</v>
      </c>
      <c r="BF198" s="18">
        <f ca="1" t="shared" si="1489"/>
        <v>23202.2426273464</v>
      </c>
      <c r="BG198" s="18">
        <f ca="1" t="shared" si="1489"/>
        <v>21814.6636874015</v>
      </c>
      <c r="BH198" s="18">
        <f ca="1" t="shared" si="1489"/>
        <v>19961.7234012681</v>
      </c>
      <c r="BI198" s="18">
        <f ca="1" t="shared" si="1489"/>
        <v>18457.2423850348</v>
      </c>
      <c r="BJ198" s="18">
        <f ca="1" t="shared" si="1454"/>
        <v>75034.7401128643</v>
      </c>
      <c r="BK198" s="18">
        <f ca="1" t="shared" si="1455"/>
        <v>34548.6097673824</v>
      </c>
      <c r="BL198" s="18">
        <f ca="1" t="shared" si="1456"/>
        <v>109583.349880247</v>
      </c>
      <c r="BM198" s="18">
        <f ca="1">BK198*'Ejercicio 3 - TIR'!$D$5</f>
        <v>17274.3048836912</v>
      </c>
      <c r="BN198" s="18">
        <f ca="1" t="shared" si="1457"/>
        <v>92309.0449965555</v>
      </c>
      <c r="BO198" s="18">
        <f ca="1" t="shared" si="1458"/>
        <v>38772.0267002189</v>
      </c>
      <c r="BP198" s="18">
        <f ca="1" t="shared" si="1459"/>
        <v>-104072.651268794</v>
      </c>
      <c r="BQ198" s="18">
        <f ca="1" t="shared" ref="BQ198:BT198" si="1490">BE198</f>
        <v>17904.0489011059</v>
      </c>
      <c r="BR198" s="18">
        <f ca="1" t="shared" si="1490"/>
        <v>23202.2426273464</v>
      </c>
      <c r="BS198" s="18">
        <f ca="1" t="shared" si="1490"/>
        <v>21814.6636874015</v>
      </c>
      <c r="BT198" s="18">
        <f ca="1" t="shared" si="1490"/>
        <v>19961.7234012681</v>
      </c>
      <c r="BU198" s="18">
        <f ca="1" t="shared" si="1461"/>
        <v>57229.2690852537</v>
      </c>
      <c r="BV198" s="20">
        <f ca="1" t="shared" si="1462"/>
        <v>9.01982094607061</v>
      </c>
    </row>
    <row r="199" ht="15" customHeight="1" spans="1:74">
      <c r="A199" s="16">
        <v>198</v>
      </c>
      <c r="B199" s="17">
        <f ca="1" t="shared" ref="B199:F199" si="1491">RAND()</f>
        <v>0.0814409711219797</v>
      </c>
      <c r="C199" s="18">
        <f ca="1">IF(B199&lt;=('Ejercicio 3 - TIR'!$D$13-'Ejercicio 3 - TIR'!$C$13)/('Ejercicio 3 - TIR'!$E$13-'Ejercicio 3 - TIR'!$C$13),'Ejercicio 3 - TIR'!$C$13+SQRT(('Ejercicio 3 - TIR'!$E$13-'Ejercicio 3 - TIR'!$C$13)*('Ejercicio 3 - TIR'!$D$13-'Ejercicio 3 - TIR'!$C$13)*B199),'Ejercicio 3 - TIR'!$E$13-SQRT(('Ejercicio 3 - TIR'!$E$13-'Ejercicio 3 - TIR'!$C$13)*('Ejercicio 3 - TIR'!$E$13-'Ejercicio 3 - TIR'!$D$13)*(1-B199)))</f>
        <v>65707.5729035021</v>
      </c>
      <c r="D199" s="17">
        <f ca="1" t="shared" si="1491"/>
        <v>0.893085117355894</v>
      </c>
      <c r="E199" s="18">
        <f ca="1">IF(D199&lt;=('Ejercicio 3 - TIR'!$D$14-'Ejercicio 3 - TIR'!$C$14)/('Ejercicio 3 - TIR'!$E$14-'Ejercicio 3 - TIR'!$C$14),'Ejercicio 3 - TIR'!$C$14+SQRT(('Ejercicio 3 - TIR'!$E$14-'Ejercicio 3 - TIR'!$C$14)*('Ejercicio 3 - TIR'!$D$14-'Ejercicio 3 - TIR'!$C$14)*D199),'Ejercicio 3 - TIR'!$E$14-SQRT(('Ejercicio 3 - TIR'!$E$14-'Ejercicio 3 - TIR'!$C$14)*('Ejercicio 3 - TIR'!$E$14-'Ejercicio 3 - TIR'!$D$14)*(1-D199)))</f>
        <v>35995.3486547995</v>
      </c>
      <c r="F199" s="17">
        <f ca="1" t="shared" si="1491"/>
        <v>0.175816954960253</v>
      </c>
      <c r="G199" s="18">
        <f ca="1">IF(F199&lt;=('Ejercicio 3 - TIR'!$D$18-'Ejercicio 3 - TIR'!$C$18)/('Ejercicio 3 - TIR'!$E$18-'Ejercicio 3 - TIR'!$C$18),'Ejercicio 3 - TIR'!$C$18+SQRT(('Ejercicio 3 - TIR'!$E$18-'Ejercicio 3 - TIR'!$C$18)*('Ejercicio 3 - TIR'!$D$18-'Ejercicio 3 - TIR'!$C$18)*F199),'Ejercicio 3 - TIR'!$E$18-SQRT(('Ejercicio 3 - TIR'!$E$18-'Ejercicio 3 - TIR'!$C$18)*('Ejercicio 3 - TIR'!$E$18-'Ejercicio 3 - TIR'!$D$18)*(1-F199)))</f>
        <v>35135.4204544553</v>
      </c>
      <c r="H199" s="17">
        <f ca="1" t="shared" ref="H199:L199" si="1492">RAND()</f>
        <v>0.706505000122128</v>
      </c>
      <c r="I199" s="18">
        <f ca="1">IF(H199&lt;=('Ejercicio 3 - TIR'!$D$18-'Ejercicio 3 - TIR'!$C$18)/('Ejercicio 3 - TIR'!$E$18-'Ejercicio 3 - TIR'!$C$18),'Ejercicio 3 - TIR'!$C$18+SQRT(('Ejercicio 3 - TIR'!$E$18-'Ejercicio 3 - TIR'!$C$18)*('Ejercicio 3 - TIR'!$D$18-'Ejercicio 3 - TIR'!$C$18)*H199),'Ejercicio 3 - TIR'!$E$18-SQRT(('Ejercicio 3 - TIR'!$E$18-'Ejercicio 3 - TIR'!$C$18)*('Ejercicio 3 - TIR'!$E$18-'Ejercicio 3 - TIR'!$D$18)*(1-H199)))</f>
        <v>40308.2918898507</v>
      </c>
      <c r="J199" s="17">
        <f ca="1" t="shared" si="1492"/>
        <v>0.135730504057763</v>
      </c>
      <c r="K199" s="18">
        <f ca="1">IF(J199&lt;=('Ejercicio 3 - TIR'!$D$18-'Ejercicio 3 - TIR'!$C$18)/('Ejercicio 3 - TIR'!$E$18-'Ejercicio 3 - TIR'!$C$18),'Ejercicio 3 - TIR'!$C$18+SQRT(('Ejercicio 3 - TIR'!$E$18-'Ejercicio 3 - TIR'!$C$18)*('Ejercicio 3 - TIR'!$D$18-'Ejercicio 3 - TIR'!$C$18)*J199),'Ejercicio 3 - TIR'!$E$18-SQRT(('Ejercicio 3 - TIR'!$E$18-'Ejercicio 3 - TIR'!$C$18)*('Ejercicio 3 - TIR'!$E$18-'Ejercicio 3 - TIR'!$D$18)*(1-J199)))</f>
        <v>34512.1586417883</v>
      </c>
      <c r="L199" s="17">
        <f ca="1" t="shared" si="1492"/>
        <v>0.522217272540669</v>
      </c>
      <c r="M199" s="18">
        <f ca="1">IF(L199&lt;=('Ejercicio 3 - TIR'!$D$18-'Ejercicio 3 - TIR'!$C$18)/('Ejercicio 3 - TIR'!$E$18-'Ejercicio 3 - TIR'!$C$18),'Ejercicio 3 - TIR'!$C$18+SQRT(('Ejercicio 3 - TIR'!$E$18-'Ejercicio 3 - TIR'!$C$18)*('Ejercicio 3 - TIR'!$D$18-'Ejercicio 3 - TIR'!$C$18)*L199),'Ejercicio 3 - TIR'!$E$18-SQRT(('Ejercicio 3 - TIR'!$E$18-'Ejercicio 3 - TIR'!$C$18)*('Ejercicio 3 - TIR'!$E$18-'Ejercicio 3 - TIR'!$D$18)*(1-L199)))</f>
        <v>38850.5700879153</v>
      </c>
      <c r="N199" s="17">
        <f ca="1" t="shared" ref="N199:R199" si="1493">RAND()</f>
        <v>0.887505384351003</v>
      </c>
      <c r="O199" s="18">
        <f ca="1">IF(N199&lt;=('Ejercicio 3 - TIR'!$D$18-'Ejercicio 3 - TIR'!$C$18)/('Ejercicio 3 - TIR'!$E$18-'Ejercicio 3 - TIR'!$C$18),'Ejercicio 3 - TIR'!$C$18+SQRT(('Ejercicio 3 - TIR'!$E$18-'Ejercicio 3 - TIR'!$C$18)*('Ejercicio 3 - TIR'!$D$18-'Ejercicio 3 - TIR'!$C$18)*N199),'Ejercicio 3 - TIR'!$E$18-SQRT(('Ejercicio 3 - TIR'!$E$18-'Ejercicio 3 - TIR'!$C$18)*('Ejercicio 3 - TIR'!$E$18-'Ejercicio 3 - TIR'!$D$18)*(1-N199)))</f>
        <v>42095.3320028487</v>
      </c>
      <c r="P199" s="17">
        <f ca="1" t="shared" si="1493"/>
        <v>0.858756879922655</v>
      </c>
      <c r="Q199" s="19">
        <f ca="1">IF(P199&lt;=('Ejercicio 3 - TIR'!$D$22-'Ejercicio 3 - TIR'!$C$22)/('Ejercicio 3 - TIR'!$E$22-'Ejercicio 3 - TIR'!$C$22),'Ejercicio 3 - TIR'!$C$22+SQRT(('Ejercicio 3 - TIR'!$E$22-'Ejercicio 3 - TIR'!$C$22)*('Ejercicio 3 - TIR'!$D$22-'Ejercicio 3 - TIR'!$C$22)*P199),'Ejercicio 3 - TIR'!$E$22-SQRT(('Ejercicio 3 - TIR'!$E$22-'Ejercicio 3 - TIR'!$C$22)*('Ejercicio 3 - TIR'!$E$22-'Ejercicio 3 - TIR'!$D$22)*(1-P199)))</f>
        <v>0.164055169610836</v>
      </c>
      <c r="R199" s="17">
        <f ca="1" t="shared" si="1493"/>
        <v>0.512515281364476</v>
      </c>
      <c r="S199" s="19">
        <f ca="1">IF(R199&lt;=('Ejercicio 3 - TIR'!$D$23-'Ejercicio 3 - TIR'!$C$23)/('Ejercicio 3 - TIR'!$E$23-'Ejercicio 3 - TIR'!$C$23),'Ejercicio 3 - TIR'!$C$23+SQRT(('Ejercicio 3 - TIR'!$E$23-'Ejercicio 3 - TIR'!$C$23)*('Ejercicio 3 - TIR'!$D$23-'Ejercicio 3 - TIR'!$C$23)*R199),'Ejercicio 3 - TIR'!$E$23-SQRT(('Ejercicio 3 - TIR'!$E$23-'Ejercicio 3 - TIR'!$C$23)*('Ejercicio 3 - TIR'!$E$23-'Ejercicio 3 - TIR'!$D$23)*(1-R199)))</f>
        <v>0.150377837797623</v>
      </c>
      <c r="T199" s="17">
        <f ca="1" t="shared" ref="T199:X199" si="1494">RAND()</f>
        <v>0.300408600428472</v>
      </c>
      <c r="U199" s="19">
        <f ca="1">IF(T199&lt;=('Ejercicio 3 - TIR'!$D$24-'Ejercicio 3 - TIR'!$C$24)/('Ejercicio 3 - TIR'!$E$24-'Ejercicio 3 - TIR'!$C$24),'Ejercicio 3 - TIR'!$C$24+SQRT(('Ejercicio 3 - TIR'!$E$24-'Ejercicio 3 - TIR'!$C$24)*('Ejercicio 3 - TIR'!$D$24-'Ejercicio 3 - TIR'!$C$24)*T199),'Ejercicio 3 - TIR'!$E$24-SQRT(('Ejercicio 3 - TIR'!$E$24-'Ejercicio 3 - TIR'!$C$24)*('Ejercicio 3 - TIR'!$E$24-'Ejercicio 3 - TIR'!$D$24)*(1-T199)))</f>
        <v>0.175116887962082</v>
      </c>
      <c r="V199" s="17">
        <f ca="1" t="shared" si="1494"/>
        <v>0.580409196461609</v>
      </c>
      <c r="W199" s="19">
        <f ca="1">IF(V199&lt;=('Ejercicio 3 - TIR'!$D$25-'Ejercicio 3 - TIR'!$C$25)/('Ejercicio 3 - TIR'!$E$25-'Ejercicio 3 - TIR'!$C$25),'Ejercicio 3 - TIR'!$C$25+SQRT(('Ejercicio 3 - TIR'!$E$25-'Ejercicio 3 - TIR'!$C$25)*('Ejercicio 3 - TIR'!$D$25-'Ejercicio 3 - TIR'!$C$25)*V199),'Ejercicio 3 - TIR'!$E$25-SQRT(('Ejercicio 3 - TIR'!$E$25-'Ejercicio 3 - TIR'!$C$25)*('Ejercicio 3 - TIR'!$E$25-'Ejercicio 3 - TIR'!$D$25)*(1-V199)))</f>
        <v>0.21167810270375</v>
      </c>
      <c r="X199" s="17">
        <f ca="1" t="shared" si="1494"/>
        <v>0.228223812860838</v>
      </c>
      <c r="Y199" s="19">
        <f ca="1">IF(X199&lt;=('Ejercicio 3 - TIR'!$D$26-'Ejercicio 3 - TIR'!$C$26)/('Ejercicio 3 - TIR'!$E$26-'Ejercicio 3 - TIR'!$C$26),'Ejercicio 3 - TIR'!$C$26+SQRT(('Ejercicio 3 - TIR'!$E$26-'Ejercicio 3 - TIR'!$C$26)*('Ejercicio 3 - TIR'!$D$26-'Ejercicio 3 - TIR'!$C$26)*X199),'Ejercicio 3 - TIR'!$E$26-SQRT(('Ejercicio 3 - TIR'!$E$26-'Ejercicio 3 - TIR'!$C$26)*('Ejercicio 3 - TIR'!$E$26-'Ejercicio 3 - TIR'!$D$26)*(1-X199)))</f>
        <v>0.21482346258531</v>
      </c>
      <c r="Z199" s="17">
        <f ca="1" t="shared" si="1432"/>
        <v>1.16405516961084</v>
      </c>
      <c r="AA199" s="17">
        <f ca="1" t="shared" si="1433"/>
        <v>1.33910326909406</v>
      </c>
      <c r="AB199" s="17">
        <f ca="1" t="shared" si="1434"/>
        <v>1.57360286623766</v>
      </c>
      <c r="AC199" s="17">
        <f ca="1" t="shared" si="1435"/>
        <v>1.90670013537203</v>
      </c>
      <c r="AD199" s="17">
        <f ca="1" t="shared" si="1436"/>
        <v>2.31630406056453</v>
      </c>
      <c r="AE199" s="16">
        <f ca="1" t="shared" si="1437"/>
        <v>5905.2230287643</v>
      </c>
      <c r="AF199" s="16">
        <f ca="1" t="shared" si="1438"/>
        <v>6793.2376995426</v>
      </c>
      <c r="AG199" s="16">
        <f ca="1" t="shared" si="1439"/>
        <v>7982.8483446732</v>
      </c>
      <c r="AH199" s="16">
        <f ca="1" t="shared" si="1440"/>
        <v>9672.64253644539</v>
      </c>
      <c r="AI199" s="16">
        <f ca="1" t="shared" si="1441"/>
        <v>11750.5530984745</v>
      </c>
      <c r="AJ199" s="18">
        <f ca="1" t="shared" si="1442"/>
        <v>40899.567816459</v>
      </c>
      <c r="AK199" s="18">
        <f ca="1" t="shared" si="1443"/>
        <v>53976.9654412966</v>
      </c>
      <c r="AL199" s="18">
        <f ca="1" t="shared" si="1444"/>
        <v>54308.4317587668</v>
      </c>
      <c r="AM199" s="18">
        <f ca="1" t="shared" si="1445"/>
        <v>74076.3872459086</v>
      </c>
      <c r="AN199" s="18">
        <f ca="1" t="shared" si="1446"/>
        <v>97505.5884490105</v>
      </c>
      <c r="AO199" s="18">
        <f ca="1">C199/'Ejercicio 3 - TIR'!$D$7</f>
        <v>13141.5145807004</v>
      </c>
      <c r="AP199" s="18">
        <f ca="1" t="shared" si="1447"/>
        <v>27758.0532357586</v>
      </c>
      <c r="AQ199" s="18">
        <f ca="1" t="shared" si="1448"/>
        <v>40835.4508605962</v>
      </c>
      <c r="AR199" s="18">
        <f ca="1" t="shared" si="1449"/>
        <v>41166.9171780664</v>
      </c>
      <c r="AS199" s="18">
        <f ca="1" t="shared" si="1450"/>
        <v>60934.8726652082</v>
      </c>
      <c r="AT199" s="18">
        <f ca="1" t="shared" si="1451"/>
        <v>84364.07386831</v>
      </c>
      <c r="AU199" s="18">
        <f ca="1">AP199*'Ejercicio 3 - TIR'!$D$5</f>
        <v>13879.0266178793</v>
      </c>
      <c r="AV199" s="18">
        <f ca="1">AQ199*'Ejercicio 3 - TIR'!$D$5</f>
        <v>20417.7254302981</v>
      </c>
      <c r="AW199" s="18">
        <f ca="1">AR199*'Ejercicio 3 - TIR'!$D$5</f>
        <v>20583.4585890332</v>
      </c>
      <c r="AX199" s="18">
        <f ca="1">AS199*'Ejercicio 3 - TIR'!$D$5</f>
        <v>30467.4363326041</v>
      </c>
      <c r="AY199" s="18">
        <f ca="1">AT199*'Ejercicio 3 - TIR'!$D$5</f>
        <v>42182.036934155</v>
      </c>
      <c r="AZ199" s="18">
        <f ca="1" t="shared" ref="AZ199:BD199" si="1495">AJ199-AU199-AE199</f>
        <v>21115.3181698154</v>
      </c>
      <c r="BA199" s="18">
        <f ca="1" t="shared" si="1495"/>
        <v>26766.0023114559</v>
      </c>
      <c r="BB199" s="18">
        <f ca="1" t="shared" si="1495"/>
        <v>25742.1248250604</v>
      </c>
      <c r="BC199" s="18">
        <f ca="1" t="shared" si="1495"/>
        <v>33936.3083768591</v>
      </c>
      <c r="BD199" s="18">
        <f ca="1" t="shared" si="1495"/>
        <v>43572.9984163809</v>
      </c>
      <c r="BE199" s="18">
        <f ca="1" t="shared" ref="BE199:BI199" si="1496">AZ199/Z199</f>
        <v>18139.4479583598</v>
      </c>
      <c r="BF199" s="18">
        <f ca="1" t="shared" si="1496"/>
        <v>19988.0046066678</v>
      </c>
      <c r="BG199" s="18">
        <f ca="1" t="shared" si="1496"/>
        <v>16358.7175502594</v>
      </c>
      <c r="BH199" s="18">
        <f ca="1" t="shared" si="1496"/>
        <v>17798.4507093128</v>
      </c>
      <c r="BI199" s="18">
        <f ca="1" t="shared" si="1496"/>
        <v>18811.4329021904</v>
      </c>
      <c r="BJ199" s="18">
        <f ca="1" t="shared" si="1454"/>
        <v>83376.1722505481</v>
      </c>
      <c r="BK199" s="18">
        <f ca="1" t="shared" si="1455"/>
        <v>30439.7435852444</v>
      </c>
      <c r="BL199" s="18">
        <f ca="1" t="shared" si="1456"/>
        <v>113815.915835792</v>
      </c>
      <c r="BM199" s="18">
        <f ca="1">BK199*'Ejercicio 3 - TIR'!$D$5</f>
        <v>15219.8717926222</v>
      </c>
      <c r="BN199" s="18">
        <f ca="1" t="shared" si="1457"/>
        <v>98596.0440431703</v>
      </c>
      <c r="BO199" s="18">
        <f ca="1" t="shared" si="1458"/>
        <v>42566.1059451497</v>
      </c>
      <c r="BP199" s="18">
        <f ca="1" t="shared" si="1459"/>
        <v>-101702.921558302</v>
      </c>
      <c r="BQ199" s="18">
        <f ca="1" t="shared" ref="BQ199:BT199" si="1497">BE199</f>
        <v>18139.4479583598</v>
      </c>
      <c r="BR199" s="18">
        <f ca="1" t="shared" si="1497"/>
        <v>19988.0046066678</v>
      </c>
      <c r="BS199" s="18">
        <f ca="1" t="shared" si="1497"/>
        <v>16358.7175502594</v>
      </c>
      <c r="BT199" s="18">
        <f ca="1" t="shared" si="1497"/>
        <v>17798.4507093128</v>
      </c>
      <c r="BU199" s="18">
        <f ca="1" t="shared" si="1461"/>
        <v>61377.5388473402</v>
      </c>
      <c r="BV199" s="20">
        <f ca="1" t="shared" si="1462"/>
        <v>8.02164303300201</v>
      </c>
    </row>
    <row r="200" ht="15" customHeight="1" spans="1:74">
      <c r="A200" s="16">
        <v>199</v>
      </c>
      <c r="B200" s="17">
        <f ca="1" t="shared" ref="B200:F200" si="1498">RAND()</f>
        <v>0.461880180486467</v>
      </c>
      <c r="C200" s="18">
        <f ca="1">IF(B200&lt;=('Ejercicio 3 - TIR'!$D$13-'Ejercicio 3 - TIR'!$C$13)/('Ejercicio 3 - TIR'!$E$13-'Ejercicio 3 - TIR'!$C$13),'Ejercicio 3 - TIR'!$C$13+SQRT(('Ejercicio 3 - TIR'!$E$13-'Ejercicio 3 - TIR'!$C$13)*('Ejercicio 3 - TIR'!$D$13-'Ejercicio 3 - TIR'!$C$13)*B200),'Ejercicio 3 - TIR'!$E$13-SQRT(('Ejercicio 3 - TIR'!$E$13-'Ejercicio 3 - TIR'!$C$13)*('Ejercicio 3 - TIR'!$E$13-'Ejercicio 3 - TIR'!$D$13)*(1-B200)))</f>
        <v>74588.5107989272</v>
      </c>
      <c r="D200" s="17">
        <f ca="1" t="shared" si="1498"/>
        <v>0.717776040322497</v>
      </c>
      <c r="E200" s="18">
        <f ca="1">IF(D200&lt;=('Ejercicio 3 - TIR'!$D$14-'Ejercicio 3 - TIR'!$C$14)/('Ejercicio 3 - TIR'!$E$14-'Ejercicio 3 - TIR'!$C$14),'Ejercicio 3 - TIR'!$C$14+SQRT(('Ejercicio 3 - TIR'!$E$14-'Ejercicio 3 - TIR'!$C$14)*('Ejercicio 3 - TIR'!$D$14-'Ejercicio 3 - TIR'!$C$14)*D200),'Ejercicio 3 - TIR'!$E$14-SQRT(('Ejercicio 3 - TIR'!$E$14-'Ejercicio 3 - TIR'!$C$14)*('Ejercicio 3 - TIR'!$E$14-'Ejercicio 3 - TIR'!$D$14)*(1-D200)))</f>
        <v>33493.5728735638</v>
      </c>
      <c r="F200" s="17">
        <f ca="1" t="shared" si="1498"/>
        <v>0.444732988964637</v>
      </c>
      <c r="G200" s="18">
        <f ca="1">IF(F200&lt;=('Ejercicio 3 - TIR'!$D$18-'Ejercicio 3 - TIR'!$C$18)/('Ejercicio 3 - TIR'!$E$18-'Ejercicio 3 - TIR'!$C$18),'Ejercicio 3 - TIR'!$C$18+SQRT(('Ejercicio 3 - TIR'!$E$18-'Ejercicio 3 - TIR'!$C$18)*('Ejercicio 3 - TIR'!$D$18-'Ejercicio 3 - TIR'!$C$18)*F200),'Ejercicio 3 - TIR'!$E$18-SQRT(('Ejercicio 3 - TIR'!$E$18-'Ejercicio 3 - TIR'!$C$18)*('Ejercicio 3 - TIR'!$E$18-'Ejercicio 3 - TIR'!$D$18)*(1-F200)))</f>
        <v>38167.6158298916</v>
      </c>
      <c r="H200" s="17">
        <f ca="1" t="shared" ref="H200:L200" si="1499">RAND()</f>
        <v>0.244973144743935</v>
      </c>
      <c r="I200" s="18">
        <f ca="1">IF(H200&lt;=('Ejercicio 3 - TIR'!$D$18-'Ejercicio 3 - TIR'!$C$18)/('Ejercicio 3 - TIR'!$E$18-'Ejercicio 3 - TIR'!$C$18),'Ejercicio 3 - TIR'!$C$18+SQRT(('Ejercicio 3 - TIR'!$E$18-'Ejercicio 3 - TIR'!$C$18)*('Ejercicio 3 - TIR'!$D$18-'Ejercicio 3 - TIR'!$C$18)*H200),'Ejercicio 3 - TIR'!$E$18-SQRT(('Ejercicio 3 - TIR'!$E$18-'Ejercicio 3 - TIR'!$C$18)*('Ejercicio 3 - TIR'!$E$18-'Ejercicio 3 - TIR'!$D$18)*(1-H200)))</f>
        <v>36061.8455697576</v>
      </c>
      <c r="J200" s="17">
        <f ca="1" t="shared" si="1499"/>
        <v>0.541870527710572</v>
      </c>
      <c r="K200" s="18">
        <f ca="1">IF(J200&lt;=('Ejercicio 3 - TIR'!$D$18-'Ejercicio 3 - TIR'!$C$18)/('Ejercicio 3 - TIR'!$E$18-'Ejercicio 3 - TIR'!$C$18),'Ejercicio 3 - TIR'!$C$18+SQRT(('Ejercicio 3 - TIR'!$E$18-'Ejercicio 3 - TIR'!$C$18)*('Ejercicio 3 - TIR'!$D$18-'Ejercicio 3 - TIR'!$C$18)*J200),'Ejercicio 3 - TIR'!$E$18-SQRT(('Ejercicio 3 - TIR'!$E$18-'Ejercicio 3 - TIR'!$C$18)*('Ejercicio 3 - TIR'!$E$18-'Ejercicio 3 - TIR'!$D$18)*(1-J200)))</f>
        <v>39015.5742555084</v>
      </c>
      <c r="L200" s="17">
        <f ca="1" t="shared" si="1499"/>
        <v>0.649632344167155</v>
      </c>
      <c r="M200" s="18">
        <f ca="1">IF(L200&lt;=('Ejercicio 3 - TIR'!$D$18-'Ejercicio 3 - TIR'!$C$18)/('Ejercicio 3 - TIR'!$E$18-'Ejercicio 3 - TIR'!$C$18),'Ejercicio 3 - TIR'!$C$18+SQRT(('Ejercicio 3 - TIR'!$E$18-'Ejercicio 3 - TIR'!$C$18)*('Ejercicio 3 - TIR'!$D$18-'Ejercicio 3 - TIR'!$C$18)*L200),'Ejercicio 3 - TIR'!$E$18-SQRT(('Ejercicio 3 - TIR'!$E$18-'Ejercicio 3 - TIR'!$C$18)*('Ejercicio 3 - TIR'!$E$18-'Ejercicio 3 - TIR'!$D$18)*(1-L200)))</f>
        <v>39871.415887555</v>
      </c>
      <c r="N200" s="17">
        <f ca="1" t="shared" ref="N200:R200" si="1500">RAND()</f>
        <v>0.0468296778789823</v>
      </c>
      <c r="O200" s="18">
        <f ca="1">IF(N200&lt;=('Ejercicio 3 - TIR'!$D$18-'Ejercicio 3 - TIR'!$C$18)/('Ejercicio 3 - TIR'!$E$18-'Ejercicio 3 - TIR'!$C$18),'Ejercicio 3 - TIR'!$C$18+SQRT(('Ejercicio 3 - TIR'!$E$18-'Ejercicio 3 - TIR'!$C$18)*('Ejercicio 3 - TIR'!$D$18-'Ejercicio 3 - TIR'!$C$18)*N200),'Ejercicio 3 - TIR'!$E$18-SQRT(('Ejercicio 3 - TIR'!$E$18-'Ejercicio 3 - TIR'!$C$18)*('Ejercicio 3 - TIR'!$E$18-'Ejercicio 3 - TIR'!$D$18)*(1-N200)))</f>
        <v>32650.3682162762</v>
      </c>
      <c r="P200" s="17">
        <f ca="1" t="shared" si="1500"/>
        <v>0.942566385646083</v>
      </c>
      <c r="Q200" s="19">
        <f ca="1">IF(P200&lt;=('Ejercicio 3 - TIR'!$D$22-'Ejercicio 3 - TIR'!$C$22)/('Ejercicio 3 - TIR'!$E$22-'Ejercicio 3 - TIR'!$C$22),'Ejercicio 3 - TIR'!$C$22+SQRT(('Ejercicio 3 - TIR'!$E$22-'Ejercicio 3 - TIR'!$C$22)*('Ejercicio 3 - TIR'!$D$22-'Ejercicio 3 - TIR'!$C$22)*P200),'Ejercicio 3 - TIR'!$E$22-SQRT(('Ejercicio 3 - TIR'!$E$22-'Ejercicio 3 - TIR'!$C$22)*('Ejercicio 3 - TIR'!$E$22-'Ejercicio 3 - TIR'!$D$22)*(1-P200)))</f>
        <v>0.169832379539093</v>
      </c>
      <c r="R200" s="17">
        <f ca="1" t="shared" si="1500"/>
        <v>0.294239108700515</v>
      </c>
      <c r="S200" s="19">
        <f ca="1">IF(R200&lt;=('Ejercicio 3 - TIR'!$D$23-'Ejercicio 3 - TIR'!$C$23)/('Ejercicio 3 - TIR'!$E$23-'Ejercicio 3 - TIR'!$C$23),'Ejercicio 3 - TIR'!$C$23+SQRT(('Ejercicio 3 - TIR'!$E$23-'Ejercicio 3 - TIR'!$C$23)*('Ejercicio 3 - TIR'!$D$23-'Ejercicio 3 - TIR'!$C$23)*R200),'Ejercicio 3 - TIR'!$E$23-SQRT(('Ejercicio 3 - TIR'!$E$23-'Ejercicio 3 - TIR'!$C$23)*('Ejercicio 3 - TIR'!$E$23-'Ejercicio 3 - TIR'!$D$23)*(1-R200)))</f>
        <v>0.143013700173178</v>
      </c>
      <c r="T200" s="17">
        <f ca="1" t="shared" ref="T200:X200" si="1501">RAND()</f>
        <v>0.105457462491299</v>
      </c>
      <c r="U200" s="19">
        <f ca="1">IF(T200&lt;=('Ejercicio 3 - TIR'!$D$24-'Ejercicio 3 - TIR'!$C$24)/('Ejercicio 3 - TIR'!$E$24-'Ejercicio 3 - TIR'!$C$24),'Ejercicio 3 - TIR'!$C$24+SQRT(('Ejercicio 3 - TIR'!$E$24-'Ejercicio 3 - TIR'!$C$24)*('Ejercicio 3 - TIR'!$D$24-'Ejercicio 3 - TIR'!$C$24)*T200),'Ejercicio 3 - TIR'!$E$24-SQRT(('Ejercicio 3 - TIR'!$E$24-'Ejercicio 3 - TIR'!$C$24)*('Ejercicio 3 - TIR'!$E$24-'Ejercicio 3 - TIR'!$D$24)*(1-T200)))</f>
        <v>0.164881554731671</v>
      </c>
      <c r="V200" s="17">
        <f ca="1" t="shared" si="1501"/>
        <v>0.600051199901302</v>
      </c>
      <c r="W200" s="19">
        <f ca="1">IF(V200&lt;=('Ejercicio 3 - TIR'!$D$25-'Ejercicio 3 - TIR'!$C$25)/('Ejercicio 3 - TIR'!$E$25-'Ejercicio 3 - TIR'!$C$25),'Ejercicio 3 - TIR'!$C$25+SQRT(('Ejercicio 3 - TIR'!$E$25-'Ejercicio 3 - TIR'!$C$25)*('Ejercicio 3 - TIR'!$D$25-'Ejercicio 3 - TIR'!$C$25)*V200),'Ejercicio 3 - TIR'!$E$25-SQRT(('Ejercicio 3 - TIR'!$E$25-'Ejercicio 3 - TIR'!$C$25)*('Ejercicio 3 - TIR'!$E$25-'Ejercicio 3 - TIR'!$D$25)*(1-V200)))</f>
        <v>0.212585820865006</v>
      </c>
      <c r="X200" s="17">
        <f ca="1" t="shared" si="1501"/>
        <v>0.00520003249689216</v>
      </c>
      <c r="Y200" s="19">
        <f ca="1">IF(X200&lt;=('Ejercicio 3 - TIR'!$D$26-'Ejercicio 3 - TIR'!$C$26)/('Ejercicio 3 - TIR'!$E$26-'Ejercicio 3 - TIR'!$C$26),'Ejercicio 3 - TIR'!$C$26+SQRT(('Ejercicio 3 - TIR'!$E$26-'Ejercicio 3 - TIR'!$C$26)*('Ejercicio 3 - TIR'!$D$26-'Ejercicio 3 - TIR'!$C$26)*X200),'Ejercicio 3 - TIR'!$E$26-SQRT(('Ejercicio 3 - TIR'!$E$26-'Ejercicio 3 - TIR'!$C$26)*('Ejercicio 3 - TIR'!$E$26-'Ejercicio 3 - TIR'!$D$26)*(1-X200)))</f>
        <v>0.193747010507272</v>
      </c>
      <c r="Z200" s="17">
        <f ca="1" t="shared" si="1432"/>
        <v>1.16983237953909</v>
      </c>
      <c r="AA200" s="17">
        <f ca="1" t="shared" si="1433"/>
        <v>1.33713443671937</v>
      </c>
      <c r="AB200" s="17">
        <f ca="1" t="shared" si="1434"/>
        <v>1.55760324153092</v>
      </c>
      <c r="AC200" s="17">
        <f ca="1" t="shared" si="1435"/>
        <v>1.88872760521376</v>
      </c>
      <c r="AD200" s="17">
        <f ca="1" t="shared" si="1436"/>
        <v>2.25466293238649</v>
      </c>
      <c r="AE200" s="16">
        <f ca="1" t="shared" si="1437"/>
        <v>5688.29318038336</v>
      </c>
      <c r="AF200" s="16">
        <f ca="1" t="shared" si="1438"/>
        <v>6501.79703577983</v>
      </c>
      <c r="AG200" s="16">
        <f ca="1" t="shared" si="1439"/>
        <v>7573.82343958898</v>
      </c>
      <c r="AH200" s="16">
        <f ca="1" t="shared" si="1440"/>
        <v>9183.91091258063</v>
      </c>
      <c r="AI200" s="16">
        <f ca="1" t="shared" si="1441"/>
        <v>10963.2661966582</v>
      </c>
      <c r="AJ200" s="18">
        <f ca="1" t="shared" si="1442"/>
        <v>44649.712847616</v>
      </c>
      <c r="AK200" s="18">
        <f ca="1" t="shared" si="1443"/>
        <v>48219.5355629789</v>
      </c>
      <c r="AL200" s="18">
        <f ca="1" t="shared" si="1444"/>
        <v>60770.7849305702</v>
      </c>
      <c r="AM200" s="18">
        <f ca="1" t="shared" si="1445"/>
        <v>75306.2438457838</v>
      </c>
      <c r="AN200" s="18">
        <f ca="1" t="shared" si="1446"/>
        <v>73615.5749460081</v>
      </c>
      <c r="AO200" s="18">
        <f ca="1">C200/'Ejercicio 3 - TIR'!$D$7</f>
        <v>14917.7021597854</v>
      </c>
      <c r="AP200" s="18">
        <f ca="1" t="shared" si="1447"/>
        <v>29732.0106878306</v>
      </c>
      <c r="AQ200" s="18">
        <f ca="1" t="shared" si="1448"/>
        <v>33301.8334031934</v>
      </c>
      <c r="AR200" s="18">
        <f ca="1" t="shared" si="1449"/>
        <v>45853.0827707847</v>
      </c>
      <c r="AS200" s="18">
        <f ca="1" t="shared" si="1450"/>
        <v>60388.5416859984</v>
      </c>
      <c r="AT200" s="18">
        <f ca="1" t="shared" si="1451"/>
        <v>58697.8727862227</v>
      </c>
      <c r="AU200" s="18">
        <f ca="1">AP200*'Ejercicio 3 - TIR'!$D$5</f>
        <v>14866.0053439153</v>
      </c>
      <c r="AV200" s="18">
        <f ca="1">AQ200*'Ejercicio 3 - TIR'!$D$5</f>
        <v>16650.9167015967</v>
      </c>
      <c r="AW200" s="18">
        <f ca="1">AR200*'Ejercicio 3 - TIR'!$D$5</f>
        <v>22926.5413853924</v>
      </c>
      <c r="AX200" s="18">
        <f ca="1">AS200*'Ejercicio 3 - TIR'!$D$5</f>
        <v>30194.2708429992</v>
      </c>
      <c r="AY200" s="18">
        <f ca="1">AT200*'Ejercicio 3 - TIR'!$D$5</f>
        <v>29348.9363931113</v>
      </c>
      <c r="AZ200" s="18">
        <f ca="1" t="shared" ref="AZ200:BD200" si="1502">AJ200-AU200-AE200</f>
        <v>24095.4143233174</v>
      </c>
      <c r="BA200" s="18">
        <f ca="1" t="shared" si="1502"/>
        <v>25066.8218256023</v>
      </c>
      <c r="BB200" s="18">
        <f ca="1" t="shared" si="1502"/>
        <v>30270.4201055888</v>
      </c>
      <c r="BC200" s="18">
        <f ca="1" t="shared" si="1502"/>
        <v>35928.062090204</v>
      </c>
      <c r="BD200" s="18">
        <f ca="1" t="shared" si="1502"/>
        <v>33303.3723562385</v>
      </c>
      <c r="BE200" s="18">
        <f ca="1" t="shared" ref="BE200:BI200" si="1503">AZ200/Z200</f>
        <v>20597.3220990949</v>
      </c>
      <c r="BF200" s="18">
        <f ca="1" t="shared" si="1503"/>
        <v>18746.6728380006</v>
      </c>
      <c r="BG200" s="18">
        <f ca="1" t="shared" si="1503"/>
        <v>19433.9734911164</v>
      </c>
      <c r="BH200" s="18">
        <f ca="1" t="shared" si="1503"/>
        <v>19022.3629871379</v>
      </c>
      <c r="BI200" s="18">
        <f ca="1" t="shared" si="1503"/>
        <v>14770.8874252826</v>
      </c>
      <c r="BJ200" s="18">
        <f ca="1" t="shared" si="1454"/>
        <v>75516.7172312099</v>
      </c>
      <c r="BK200" s="18">
        <f ca="1" t="shared" si="1455"/>
        <v>33634.3900960501</v>
      </c>
      <c r="BL200" s="18">
        <f ca="1" t="shared" si="1456"/>
        <v>109151.10732726</v>
      </c>
      <c r="BM200" s="18">
        <f ca="1">BK200*'Ejercicio 3 - TIR'!$D$5</f>
        <v>16817.1950480251</v>
      </c>
      <c r="BN200" s="18">
        <f ca="1" t="shared" si="1457"/>
        <v>92333.912279235</v>
      </c>
      <c r="BO200" s="18">
        <f ca="1" t="shared" si="1458"/>
        <v>40952.4239534565</v>
      </c>
      <c r="BP200" s="18">
        <f ca="1" t="shared" si="1459"/>
        <v>-108082.083672491</v>
      </c>
      <c r="BQ200" s="18">
        <f ca="1" t="shared" ref="BQ200:BT200" si="1504">BE200</f>
        <v>20597.3220990949</v>
      </c>
      <c r="BR200" s="18">
        <f ca="1" t="shared" si="1504"/>
        <v>18746.6728380006</v>
      </c>
      <c r="BS200" s="18">
        <f ca="1" t="shared" si="1504"/>
        <v>19433.9734911164</v>
      </c>
      <c r="BT200" s="18">
        <f ca="1" t="shared" si="1504"/>
        <v>19022.3629871379</v>
      </c>
      <c r="BU200" s="18">
        <f ca="1" t="shared" si="1461"/>
        <v>55723.3113787391</v>
      </c>
      <c r="BV200" s="20">
        <f ca="1" t="shared" si="1462"/>
        <v>6.30519079801153</v>
      </c>
    </row>
    <row r="201" ht="15" customHeight="1" spans="1:74">
      <c r="A201" s="16">
        <v>200</v>
      </c>
      <c r="B201" s="17">
        <f ca="1" t="shared" ref="B201:F201" si="1505">RAND()</f>
        <v>0.234846778195425</v>
      </c>
      <c r="C201" s="18">
        <f ca="1">IF(B201&lt;=('Ejercicio 3 - TIR'!$D$13-'Ejercicio 3 - TIR'!$C$13)/('Ejercicio 3 - TIR'!$E$13-'Ejercicio 3 - TIR'!$C$13),'Ejercicio 3 - TIR'!$C$13+SQRT(('Ejercicio 3 - TIR'!$E$13-'Ejercicio 3 - TIR'!$C$13)*('Ejercicio 3 - TIR'!$D$13-'Ejercicio 3 - TIR'!$C$13)*B201),'Ejercicio 3 - TIR'!$E$13-SQRT(('Ejercicio 3 - TIR'!$E$13-'Ejercicio 3 - TIR'!$C$13)*('Ejercicio 3 - TIR'!$E$13-'Ejercicio 3 - TIR'!$D$13)*(1-B201)))</f>
        <v>69692.1984749679</v>
      </c>
      <c r="D201" s="17">
        <f ca="1" t="shared" si="1505"/>
        <v>0.837215364136982</v>
      </c>
      <c r="E201" s="18">
        <f ca="1">IF(D201&lt;=('Ejercicio 3 - TIR'!$D$14-'Ejercicio 3 - TIR'!$C$14)/('Ejercicio 3 - TIR'!$E$14-'Ejercicio 3 - TIR'!$C$14),'Ejercicio 3 - TIR'!$C$14+SQRT(('Ejercicio 3 - TIR'!$E$14-'Ejercicio 3 - TIR'!$C$14)*('Ejercicio 3 - TIR'!$D$14-'Ejercicio 3 - TIR'!$C$14)*D201),'Ejercicio 3 - TIR'!$E$14-SQRT(('Ejercicio 3 - TIR'!$E$14-'Ejercicio 3 - TIR'!$C$14)*('Ejercicio 3 - TIR'!$E$14-'Ejercicio 3 - TIR'!$D$14)*(1-D201)))</f>
        <v>35058.5735481085</v>
      </c>
      <c r="F201" s="17">
        <f ca="1" t="shared" si="1505"/>
        <v>0.465715110740498</v>
      </c>
      <c r="G201" s="18">
        <f ca="1">IF(F201&lt;=('Ejercicio 3 - TIR'!$D$18-'Ejercicio 3 - TIR'!$C$18)/('Ejercicio 3 - TIR'!$E$18-'Ejercicio 3 - TIR'!$C$18),'Ejercicio 3 - TIR'!$C$18+SQRT(('Ejercicio 3 - TIR'!$E$18-'Ejercicio 3 - TIR'!$C$18)*('Ejercicio 3 - TIR'!$D$18-'Ejercicio 3 - TIR'!$C$18)*F201),'Ejercicio 3 - TIR'!$E$18-SQRT(('Ejercicio 3 - TIR'!$E$18-'Ejercicio 3 - TIR'!$C$18)*('Ejercicio 3 - TIR'!$E$18-'Ejercicio 3 - TIR'!$D$18)*(1-F201)))</f>
        <v>38358.0659611584</v>
      </c>
      <c r="H201" s="17">
        <f ca="1" t="shared" ref="H201:L201" si="1506">RAND()</f>
        <v>0.75026116281412</v>
      </c>
      <c r="I201" s="18">
        <f ca="1">IF(H201&lt;=('Ejercicio 3 - TIR'!$D$18-'Ejercicio 3 - TIR'!$C$18)/('Ejercicio 3 - TIR'!$E$18-'Ejercicio 3 - TIR'!$C$18),'Ejercicio 3 - TIR'!$C$18+SQRT(('Ejercicio 3 - TIR'!$E$18-'Ejercicio 3 - TIR'!$C$18)*('Ejercicio 3 - TIR'!$D$18-'Ejercicio 3 - TIR'!$C$18)*H201),'Ejercicio 3 - TIR'!$E$18-SQRT(('Ejercicio 3 - TIR'!$E$18-'Ejercicio 3 - TIR'!$C$18)*('Ejercicio 3 - TIR'!$E$18-'Ejercicio 3 - TIR'!$D$18)*(1-H201)))</f>
        <v>40672.1353083835</v>
      </c>
      <c r="J201" s="17">
        <f ca="1" t="shared" si="1506"/>
        <v>0.906010600452397</v>
      </c>
      <c r="K201" s="18">
        <f ca="1">IF(J201&lt;=('Ejercicio 3 - TIR'!$D$18-'Ejercicio 3 - TIR'!$C$18)/('Ejercicio 3 - TIR'!$E$18-'Ejercicio 3 - TIR'!$C$18),'Ejercicio 3 - TIR'!$C$18+SQRT(('Ejercicio 3 - TIR'!$E$18-'Ejercicio 3 - TIR'!$C$18)*('Ejercicio 3 - TIR'!$D$18-'Ejercicio 3 - TIR'!$C$18)*J201),'Ejercicio 3 - TIR'!$E$18-SQRT(('Ejercicio 3 - TIR'!$E$18-'Ejercicio 3 - TIR'!$C$18)*('Ejercicio 3 - TIR'!$E$18-'Ejercicio 3 - TIR'!$D$18)*(1-J201)))</f>
        <v>42344.966108301</v>
      </c>
      <c r="L201" s="17">
        <f ca="1" t="shared" si="1506"/>
        <v>0.0950715518402307</v>
      </c>
      <c r="M201" s="18">
        <f ca="1">IF(L201&lt;=('Ejercicio 3 - TIR'!$D$18-'Ejercicio 3 - TIR'!$C$18)/('Ejercicio 3 - TIR'!$E$18-'Ejercicio 3 - TIR'!$C$18),'Ejercicio 3 - TIR'!$C$18+SQRT(('Ejercicio 3 - TIR'!$E$18-'Ejercicio 3 - TIR'!$C$18)*('Ejercicio 3 - TIR'!$D$18-'Ejercicio 3 - TIR'!$C$18)*L201),'Ejercicio 3 - TIR'!$E$18-SQRT(('Ejercicio 3 - TIR'!$E$18-'Ejercicio 3 - TIR'!$C$18)*('Ejercicio 3 - TIR'!$E$18-'Ejercicio 3 - TIR'!$D$18)*(1-L201)))</f>
        <v>33776.3385409725</v>
      </c>
      <c r="N201" s="17">
        <f ca="1" t="shared" ref="N201:R201" si="1507">RAND()</f>
        <v>0.81788072446925</v>
      </c>
      <c r="O201" s="18">
        <f ca="1">IF(N201&lt;=('Ejercicio 3 - TIR'!$D$18-'Ejercicio 3 - TIR'!$C$18)/('Ejercicio 3 - TIR'!$E$18-'Ejercicio 3 - TIR'!$C$18),'Ejercicio 3 - TIR'!$C$18+SQRT(('Ejercicio 3 - TIR'!$E$18-'Ejercicio 3 - TIR'!$C$18)*('Ejercicio 3 - TIR'!$D$18-'Ejercicio 3 - TIR'!$C$18)*N201),'Ejercicio 3 - TIR'!$E$18-SQRT(('Ejercicio 3 - TIR'!$E$18-'Ejercicio 3 - TIR'!$C$18)*('Ejercicio 3 - TIR'!$E$18-'Ejercicio 3 - TIR'!$D$18)*(1-N201)))</f>
        <v>41304.1989143345</v>
      </c>
      <c r="P201" s="17">
        <f ca="1" t="shared" si="1507"/>
        <v>0.599092230617046</v>
      </c>
      <c r="Q201" s="19">
        <f ca="1">IF(P201&lt;=('Ejercicio 3 - TIR'!$D$22-'Ejercicio 3 - TIR'!$C$22)/('Ejercicio 3 - TIR'!$E$22-'Ejercicio 3 - TIR'!$C$22),'Ejercicio 3 - TIR'!$C$22+SQRT(('Ejercicio 3 - TIR'!$E$22-'Ejercicio 3 - TIR'!$C$22)*('Ejercicio 3 - TIR'!$D$22-'Ejercicio 3 - TIR'!$C$22)*P201),'Ejercicio 3 - TIR'!$E$22-SQRT(('Ejercicio 3 - TIR'!$E$22-'Ejercicio 3 - TIR'!$C$22)*('Ejercicio 3 - TIR'!$E$22-'Ejercicio 3 - TIR'!$D$22)*(1-P201)))</f>
        <v>0.15313675401428</v>
      </c>
      <c r="R201" s="17">
        <f ca="1" t="shared" si="1507"/>
        <v>0.664414331698139</v>
      </c>
      <c r="S201" s="19">
        <f ca="1">IF(R201&lt;=('Ejercicio 3 - TIR'!$D$23-'Ejercicio 3 - TIR'!$C$23)/('Ejercicio 3 - TIR'!$E$23-'Ejercicio 3 - TIR'!$C$23),'Ejercicio 3 - TIR'!$C$23+SQRT(('Ejercicio 3 - TIR'!$E$23-'Ejercicio 3 - TIR'!$C$23)*('Ejercicio 3 - TIR'!$D$23-'Ejercicio 3 - TIR'!$C$23)*R201),'Ejercicio 3 - TIR'!$E$23-SQRT(('Ejercicio 3 - TIR'!$E$23-'Ejercicio 3 - TIR'!$C$23)*('Ejercicio 3 - TIR'!$E$23-'Ejercicio 3 - TIR'!$D$23)*(1-R201)))</f>
        <v>0.155422485826607</v>
      </c>
      <c r="T201" s="17">
        <f ca="1" t="shared" ref="T201:X201" si="1508">RAND()</f>
        <v>0.109227357729313</v>
      </c>
      <c r="U201" s="19">
        <f ca="1">IF(T201&lt;=('Ejercicio 3 - TIR'!$D$24-'Ejercicio 3 - TIR'!$C$24)/('Ejercicio 3 - TIR'!$E$24-'Ejercicio 3 - TIR'!$C$24),'Ejercicio 3 - TIR'!$C$24+SQRT(('Ejercicio 3 - TIR'!$E$24-'Ejercicio 3 - TIR'!$C$24)*('Ejercicio 3 - TIR'!$D$24-'Ejercicio 3 - TIR'!$C$24)*T201),'Ejercicio 3 - TIR'!$E$24-SQRT(('Ejercicio 3 - TIR'!$E$24-'Ejercicio 3 - TIR'!$C$24)*('Ejercicio 3 - TIR'!$E$24-'Ejercicio 3 - TIR'!$D$24)*(1-T201)))</f>
        <v>0.165145212155383</v>
      </c>
      <c r="V201" s="17">
        <f ca="1" t="shared" si="1508"/>
        <v>0.0869731275697201</v>
      </c>
      <c r="W201" s="19">
        <f ca="1">IF(V201&lt;=('Ejercicio 3 - TIR'!$D$25-'Ejercicio 3 - TIR'!$C$25)/('Ejercicio 3 - TIR'!$E$25-'Ejercicio 3 - TIR'!$C$25),'Ejercicio 3 - TIR'!$C$25+SQRT(('Ejercicio 3 - TIR'!$E$25-'Ejercicio 3 - TIR'!$C$25)*('Ejercicio 3 - TIR'!$D$25-'Ejercicio 3 - TIR'!$C$25)*V201),'Ejercicio 3 - TIR'!$E$25-SQRT(('Ejercicio 3 - TIR'!$E$25-'Ejercicio 3 - TIR'!$C$25)*('Ejercicio 3 - TIR'!$E$25-'Ejercicio 3 - TIR'!$D$25)*(1-V201)))</f>
        <v>0.191034599158901</v>
      </c>
      <c r="X201" s="17">
        <f ca="1" t="shared" si="1508"/>
        <v>0.591305578179212</v>
      </c>
      <c r="Y201" s="19">
        <f ca="1">IF(X201&lt;=('Ejercicio 3 - TIR'!$D$26-'Ejercicio 3 - TIR'!$C$26)/('Ejercicio 3 - TIR'!$E$26-'Ejercicio 3 - TIR'!$C$26),'Ejercicio 3 - TIR'!$C$26+SQRT(('Ejercicio 3 - TIR'!$E$26-'Ejercicio 3 - TIR'!$C$26)*('Ejercicio 3 - TIR'!$D$26-'Ejercicio 3 - TIR'!$C$26)*X201),'Ejercicio 3 - TIR'!$E$26-SQRT(('Ejercicio 3 - TIR'!$E$26-'Ejercicio 3 - TIR'!$C$26)*('Ejercicio 3 - TIR'!$E$26-'Ejercicio 3 - TIR'!$D$26)*(1-X201)))</f>
        <v>0.233021814872941</v>
      </c>
      <c r="Z201" s="17">
        <f ca="1" t="shared" si="1432"/>
        <v>1.15313675401428</v>
      </c>
      <c r="AA201" s="17">
        <f ca="1" t="shared" si="1433"/>
        <v>1.3323601348212</v>
      </c>
      <c r="AB201" s="17">
        <f ca="1" t="shared" si="1434"/>
        <v>1.55239303195363</v>
      </c>
      <c r="AC201" s="17">
        <f ca="1" t="shared" si="1435"/>
        <v>1.84895381254996</v>
      </c>
      <c r="AD201" s="17">
        <f ca="1" t="shared" si="1436"/>
        <v>2.27980038556659</v>
      </c>
      <c r="AE201" s="16">
        <f ca="1" t="shared" si="1437"/>
        <v>5368.75615352823</v>
      </c>
      <c r="AF201" s="16">
        <f ca="1" t="shared" si="1438"/>
        <v>6203.18158070648</v>
      </c>
      <c r="AG201" s="16">
        <f ca="1" t="shared" si="1439"/>
        <v>7227.60731889061</v>
      </c>
      <c r="AH201" s="16">
        <f ca="1" t="shared" si="1440"/>
        <v>8608.33038593282</v>
      </c>
      <c r="AI201" s="16">
        <f ca="1" t="shared" si="1441"/>
        <v>10614.2591554888</v>
      </c>
      <c r="AJ201" s="18">
        <f ca="1" t="shared" si="1442"/>
        <v>44232.0956727158</v>
      </c>
      <c r="AK201" s="18">
        <f ca="1" t="shared" si="1443"/>
        <v>54189.931682944</v>
      </c>
      <c r="AL201" s="18">
        <f ca="1" t="shared" si="1444"/>
        <v>65736.0303248389</v>
      </c>
      <c r="AM201" s="18">
        <f ca="1" t="shared" si="1445"/>
        <v>62450.8899193092</v>
      </c>
      <c r="AN201" s="18">
        <f ca="1" t="shared" si="1446"/>
        <v>94165.3286104189</v>
      </c>
      <c r="AO201" s="18">
        <f ca="1">C201/'Ejercicio 3 - TIR'!$D$7</f>
        <v>13938.4396949936</v>
      </c>
      <c r="AP201" s="18">
        <f ca="1" t="shared" si="1447"/>
        <v>30293.6559777223</v>
      </c>
      <c r="AQ201" s="18">
        <f ca="1" t="shared" si="1448"/>
        <v>40251.4919879504</v>
      </c>
      <c r="AR201" s="18">
        <f ca="1" t="shared" si="1449"/>
        <v>51797.5906298454</v>
      </c>
      <c r="AS201" s="18">
        <f ca="1" t="shared" si="1450"/>
        <v>48512.4502243156</v>
      </c>
      <c r="AT201" s="18">
        <f ca="1" t="shared" si="1451"/>
        <v>80226.8889154254</v>
      </c>
      <c r="AU201" s="18">
        <f ca="1">AP201*'Ejercicio 3 - TIR'!$D$5</f>
        <v>15146.8279888611</v>
      </c>
      <c r="AV201" s="18">
        <f ca="1">AQ201*'Ejercicio 3 - TIR'!$D$5</f>
        <v>20125.7459939752</v>
      </c>
      <c r="AW201" s="18">
        <f ca="1">AR201*'Ejercicio 3 - TIR'!$D$5</f>
        <v>25898.7953149227</v>
      </c>
      <c r="AX201" s="18">
        <f ca="1">AS201*'Ejercicio 3 - TIR'!$D$5</f>
        <v>24256.2251121578</v>
      </c>
      <c r="AY201" s="18">
        <f ca="1">AT201*'Ejercicio 3 - TIR'!$D$5</f>
        <v>40113.4444577127</v>
      </c>
      <c r="AZ201" s="18">
        <f ca="1" t="shared" ref="AZ201:BD201" si="1509">AJ201-AU201-AE201</f>
        <v>23716.5115303265</v>
      </c>
      <c r="BA201" s="18">
        <f ca="1" t="shared" si="1509"/>
        <v>27861.0041082623</v>
      </c>
      <c r="BB201" s="18">
        <f ca="1" t="shared" si="1509"/>
        <v>32609.6276910256</v>
      </c>
      <c r="BC201" s="18">
        <f ca="1" t="shared" si="1509"/>
        <v>29586.3344212186</v>
      </c>
      <c r="BD201" s="18">
        <f ca="1" t="shared" si="1509"/>
        <v>43437.6249972175</v>
      </c>
      <c r="BE201" s="18">
        <f ca="1" t="shared" ref="BE201:BI201" si="1510">AZ201/Z201</f>
        <v>20566.9548280071</v>
      </c>
      <c r="BF201" s="18">
        <f ca="1" t="shared" si="1510"/>
        <v>20911.0160084467</v>
      </c>
      <c r="BG201" s="18">
        <f ca="1" t="shared" si="1510"/>
        <v>21006.0384321538</v>
      </c>
      <c r="BH201" s="18">
        <f ca="1" t="shared" si="1510"/>
        <v>16001.6622483474</v>
      </c>
      <c r="BI201" s="18">
        <f ca="1" t="shared" si="1510"/>
        <v>19053.2580274225</v>
      </c>
      <c r="BJ201" s="18">
        <f ca="1" t="shared" si="1454"/>
        <v>79926.5494923925</v>
      </c>
      <c r="BK201" s="18">
        <f ca="1" t="shared" si="1455"/>
        <v>31776.860190843</v>
      </c>
      <c r="BL201" s="18">
        <f ca="1" t="shared" si="1456"/>
        <v>111703.409683236</v>
      </c>
      <c r="BM201" s="18">
        <f ca="1">BK201*'Ejercicio 3 - TIR'!$D$5</f>
        <v>15888.4300954215</v>
      </c>
      <c r="BN201" s="18">
        <f ca="1" t="shared" si="1457"/>
        <v>95814.979587814</v>
      </c>
      <c r="BO201" s="18">
        <f ca="1" t="shared" si="1458"/>
        <v>42027.7933956053</v>
      </c>
      <c r="BP201" s="18">
        <f ca="1" t="shared" si="1459"/>
        <v>-104750.772023076</v>
      </c>
      <c r="BQ201" s="18">
        <f ca="1" t="shared" ref="BQ201:BT201" si="1511">BE201</f>
        <v>20566.9548280071</v>
      </c>
      <c r="BR201" s="18">
        <f ca="1" t="shared" si="1511"/>
        <v>20911.0160084467</v>
      </c>
      <c r="BS201" s="18">
        <f ca="1" t="shared" si="1511"/>
        <v>21006.0384321538</v>
      </c>
      <c r="BT201" s="18">
        <f ca="1" t="shared" si="1511"/>
        <v>16001.6622483474</v>
      </c>
      <c r="BU201" s="18">
        <f ca="1" t="shared" si="1461"/>
        <v>61081.0514230278</v>
      </c>
      <c r="BV201" s="20">
        <f ca="1" t="shared" si="1462"/>
        <v>8.67951230577195</v>
      </c>
    </row>
    <row r="202" ht="15" customHeight="1" spans="1:74">
      <c r="A202" s="16">
        <v>201</v>
      </c>
      <c r="B202" s="17">
        <f ca="1" t="shared" ref="B202:F202" si="1512">RAND()</f>
        <v>0.925576740151438</v>
      </c>
      <c r="C202" s="18">
        <f ca="1">IF(B202&lt;=('Ejercicio 3 - TIR'!$D$13-'Ejercicio 3 - TIR'!$C$13)/('Ejercicio 3 - TIR'!$E$13-'Ejercicio 3 - TIR'!$C$13),'Ejercicio 3 - TIR'!$C$13+SQRT(('Ejercicio 3 - TIR'!$E$13-'Ejercicio 3 - TIR'!$C$13)*('Ejercicio 3 - TIR'!$D$13-'Ejercicio 3 - TIR'!$C$13)*B202),'Ejercicio 3 - TIR'!$E$13-SQRT(('Ejercicio 3 - TIR'!$E$13-'Ejercicio 3 - TIR'!$C$13)*('Ejercicio 3 - TIR'!$E$13-'Ejercicio 3 - TIR'!$D$13)*(1-B202)))</f>
        <v>90549.7136647467</v>
      </c>
      <c r="D202" s="17">
        <f ca="1" t="shared" si="1512"/>
        <v>0.486681958720197</v>
      </c>
      <c r="E202" s="18">
        <f ca="1">IF(D202&lt;=('Ejercicio 3 - TIR'!$D$14-'Ejercicio 3 - TIR'!$C$14)/('Ejercicio 3 - TIR'!$E$14-'Ejercicio 3 - TIR'!$C$14),'Ejercicio 3 - TIR'!$C$14+SQRT(('Ejercicio 3 - TIR'!$E$14-'Ejercicio 3 - TIR'!$C$14)*('Ejercicio 3 - TIR'!$D$14-'Ejercicio 3 - TIR'!$C$14)*D202),'Ejercicio 3 - TIR'!$E$14-SQRT(('Ejercicio 3 - TIR'!$E$14-'Ejercicio 3 - TIR'!$C$14)*('Ejercicio 3 - TIR'!$E$14-'Ejercicio 3 - TIR'!$D$14)*(1-D202)))</f>
        <v>31225.166315424</v>
      </c>
      <c r="F202" s="17">
        <f ca="1" t="shared" si="1512"/>
        <v>0.565650716700814</v>
      </c>
      <c r="G202" s="18">
        <f ca="1">IF(F202&lt;=('Ejercicio 3 - TIR'!$D$18-'Ejercicio 3 - TIR'!$C$18)/('Ejercicio 3 - TIR'!$E$18-'Ejercicio 3 - TIR'!$C$18),'Ejercicio 3 - TIR'!$C$18+SQRT(('Ejercicio 3 - TIR'!$E$18-'Ejercicio 3 - TIR'!$C$18)*('Ejercicio 3 - TIR'!$D$18-'Ejercicio 3 - TIR'!$C$18)*F202),'Ejercicio 3 - TIR'!$E$18-SQRT(('Ejercicio 3 - TIR'!$E$18-'Ejercicio 3 - TIR'!$C$18)*('Ejercicio 3 - TIR'!$E$18-'Ejercicio 3 - TIR'!$D$18)*(1-F202)))</f>
        <v>39211.2761062256</v>
      </c>
      <c r="H202" s="17">
        <f ca="1" t="shared" ref="H202:L202" si="1513">RAND()</f>
        <v>0.751600521348417</v>
      </c>
      <c r="I202" s="18">
        <f ca="1">IF(H202&lt;=('Ejercicio 3 - TIR'!$D$18-'Ejercicio 3 - TIR'!$C$18)/('Ejercicio 3 - TIR'!$E$18-'Ejercicio 3 - TIR'!$C$18),'Ejercicio 3 - TIR'!$C$18+SQRT(('Ejercicio 3 - TIR'!$E$18-'Ejercicio 3 - TIR'!$C$18)*('Ejercicio 3 - TIR'!$D$18-'Ejercicio 3 - TIR'!$C$18)*H202),'Ejercicio 3 - TIR'!$E$18-SQRT(('Ejercicio 3 - TIR'!$E$18-'Ejercicio 3 - TIR'!$C$18)*('Ejercicio 3 - TIR'!$E$18-'Ejercicio 3 - TIR'!$D$18)*(1-H202)))</f>
        <v>40683.7561585484</v>
      </c>
      <c r="J202" s="17">
        <f ca="1" t="shared" si="1513"/>
        <v>0.40785730736357</v>
      </c>
      <c r="K202" s="18">
        <f ca="1">IF(J202&lt;=('Ejercicio 3 - TIR'!$D$18-'Ejercicio 3 - TIR'!$C$18)/('Ejercicio 3 - TIR'!$E$18-'Ejercicio 3 - TIR'!$C$18),'Ejercicio 3 - TIR'!$C$18+SQRT(('Ejercicio 3 - TIR'!$E$18-'Ejercicio 3 - TIR'!$C$18)*('Ejercicio 3 - TIR'!$D$18-'Ejercicio 3 - TIR'!$C$18)*J202),'Ejercicio 3 - TIR'!$E$18-SQRT(('Ejercicio 3 - TIR'!$E$18-'Ejercicio 3 - TIR'!$C$18)*('Ejercicio 3 - TIR'!$E$18-'Ejercicio 3 - TIR'!$D$18)*(1-J202)))</f>
        <v>37821.6747634081</v>
      </c>
      <c r="L202" s="17">
        <f ca="1" t="shared" si="1513"/>
        <v>0.22223325865874</v>
      </c>
      <c r="M202" s="18">
        <f ca="1">IF(L202&lt;=('Ejercicio 3 - TIR'!$D$18-'Ejercicio 3 - TIR'!$C$18)/('Ejercicio 3 - TIR'!$E$18-'Ejercicio 3 - TIR'!$C$18),'Ejercicio 3 - TIR'!$C$18+SQRT(('Ejercicio 3 - TIR'!$E$18-'Ejercicio 3 - TIR'!$C$18)*('Ejercicio 3 - TIR'!$D$18-'Ejercicio 3 - TIR'!$C$18)*L202),'Ejercicio 3 - TIR'!$E$18-SQRT(('Ejercicio 3 - TIR'!$E$18-'Ejercicio 3 - TIR'!$C$18)*('Ejercicio 3 - TIR'!$E$18-'Ejercicio 3 - TIR'!$D$18)*(1-L202)))</f>
        <v>35773.6460576321</v>
      </c>
      <c r="N202" s="17">
        <f ca="1" t="shared" ref="N202:R202" si="1514">RAND()</f>
        <v>0.241590124659699</v>
      </c>
      <c r="O202" s="18">
        <f ca="1">IF(N202&lt;=('Ejercicio 3 - TIR'!$D$18-'Ejercicio 3 - TIR'!$C$18)/('Ejercicio 3 - TIR'!$E$18-'Ejercicio 3 - TIR'!$C$18),'Ejercicio 3 - TIR'!$C$18+SQRT(('Ejercicio 3 - TIR'!$E$18-'Ejercicio 3 - TIR'!$C$18)*('Ejercicio 3 - TIR'!$D$18-'Ejercicio 3 - TIR'!$C$18)*N202),'Ejercicio 3 - TIR'!$E$18-SQRT(('Ejercicio 3 - TIR'!$E$18-'Ejercicio 3 - TIR'!$C$18)*('Ejercicio 3 - TIR'!$E$18-'Ejercicio 3 - TIR'!$D$18)*(1-N202)))</f>
        <v>36019.8437437325</v>
      </c>
      <c r="P202" s="17">
        <f ca="1" t="shared" si="1514"/>
        <v>0.0728413492684059</v>
      </c>
      <c r="Q202" s="19">
        <f ca="1">IF(P202&lt;=('Ejercicio 3 - TIR'!$D$22-'Ejercicio 3 - TIR'!$C$22)/('Ejercicio 3 - TIR'!$E$22-'Ejercicio 3 - TIR'!$C$22),'Ejercicio 3 - TIR'!$C$22+SQRT(('Ejercicio 3 - TIR'!$E$22-'Ejercicio 3 - TIR'!$C$22)*('Ejercicio 3 - TIR'!$D$22-'Ejercicio 3 - TIR'!$C$22)*P202),'Ejercicio 3 - TIR'!$E$22-SQRT(('Ejercicio 3 - TIR'!$E$22-'Ejercicio 3 - TIR'!$C$22)*('Ejercicio 3 - TIR'!$E$22-'Ejercicio 3 - TIR'!$D$22)*(1-P202)))</f>
        <v>0.131450520891345</v>
      </c>
      <c r="R202" s="17">
        <f ca="1" t="shared" si="1514"/>
        <v>0.218180040063361</v>
      </c>
      <c r="S202" s="19">
        <f ca="1">IF(R202&lt;=('Ejercicio 3 - TIR'!$D$23-'Ejercicio 3 - TIR'!$C$23)/('Ejercicio 3 - TIR'!$E$23-'Ejercicio 3 - TIR'!$C$23),'Ejercicio 3 - TIR'!$C$23+SQRT(('Ejercicio 3 - TIR'!$E$23-'Ejercicio 3 - TIR'!$C$23)*('Ejercicio 3 - TIR'!$D$23-'Ejercicio 3 - TIR'!$C$23)*R202),'Ejercicio 3 - TIR'!$E$23-SQRT(('Ejercicio 3 - TIR'!$E$23-'Ejercicio 3 - TIR'!$C$23)*('Ejercicio 3 - TIR'!$E$23-'Ejercicio 3 - TIR'!$D$23)*(1-R202)))</f>
        <v>0.139817267019295</v>
      </c>
      <c r="T202" s="17">
        <f ca="1" t="shared" ref="T202:X202" si="1515">RAND()</f>
        <v>0.166200887111124</v>
      </c>
      <c r="U202" s="19">
        <f ca="1">IF(T202&lt;=('Ejercicio 3 - TIR'!$D$24-'Ejercicio 3 - TIR'!$C$24)/('Ejercicio 3 - TIR'!$E$24-'Ejercicio 3 - TIR'!$C$24),'Ejercicio 3 - TIR'!$C$24+SQRT(('Ejercicio 3 - TIR'!$E$24-'Ejercicio 3 - TIR'!$C$24)*('Ejercicio 3 - TIR'!$D$24-'Ejercicio 3 - TIR'!$C$24)*T202),'Ejercicio 3 - TIR'!$E$24-SQRT(('Ejercicio 3 - TIR'!$E$24-'Ejercicio 3 - TIR'!$C$24)*('Ejercicio 3 - TIR'!$E$24-'Ejercicio 3 - TIR'!$D$24)*(1-T202)))</f>
        <v>0.168682126831101</v>
      </c>
      <c r="V202" s="17">
        <f ca="1" t="shared" si="1515"/>
        <v>0.156221162619297</v>
      </c>
      <c r="W202" s="19">
        <f ca="1">IF(V202&lt;=('Ejercicio 3 - TIR'!$D$25-'Ejercicio 3 - TIR'!$C$25)/('Ejercicio 3 - TIR'!$E$25-'Ejercicio 3 - TIR'!$C$25),'Ejercicio 3 - TIR'!$C$25+SQRT(('Ejercicio 3 - TIR'!$E$25-'Ejercicio 3 - TIR'!$C$25)*('Ejercicio 3 - TIR'!$D$25-'Ejercicio 3 - TIR'!$C$25)*V202),'Ejercicio 3 - TIR'!$E$25-SQRT(('Ejercicio 3 - TIR'!$E$25-'Ejercicio 3 - TIR'!$C$25)*('Ejercicio 3 - TIR'!$E$25-'Ejercicio 3 - TIR'!$D$25)*(1-V202)))</f>
        <v>0.19478883456081</v>
      </c>
      <c r="X202" s="17">
        <f ca="1" t="shared" si="1515"/>
        <v>0.72178489815696</v>
      </c>
      <c r="Y202" s="19">
        <f ca="1">IF(X202&lt;=('Ejercicio 3 - TIR'!$D$26-'Ejercicio 3 - TIR'!$C$26)/('Ejercicio 3 - TIR'!$E$26-'Ejercicio 3 - TIR'!$C$26),'Ejercicio 3 - TIR'!$C$26+SQRT(('Ejercicio 3 - TIR'!$E$26-'Ejercicio 3 - TIR'!$C$26)*('Ejercicio 3 - TIR'!$D$26-'Ejercicio 3 - TIR'!$C$26)*X202),'Ejercicio 3 - TIR'!$E$26-SQRT(('Ejercicio 3 - TIR'!$E$26-'Ejercicio 3 - TIR'!$C$26)*('Ejercicio 3 - TIR'!$E$26-'Ejercicio 3 - TIR'!$D$26)*(1-X202)))</f>
        <v>0.241239691049317</v>
      </c>
      <c r="Z202" s="17">
        <f ca="1" t="shared" si="1432"/>
        <v>1.13145052089135</v>
      </c>
      <c r="AA202" s="17">
        <f ca="1" t="shared" si="1433"/>
        <v>1.28964684048993</v>
      </c>
      <c r="AB202" s="17">
        <f ca="1" t="shared" si="1434"/>
        <v>1.50718721240478</v>
      </c>
      <c r="AC202" s="17">
        <f ca="1" t="shared" si="1435"/>
        <v>1.80077045297407</v>
      </c>
      <c r="AD202" s="17">
        <f ca="1" t="shared" si="1436"/>
        <v>2.23518776070027</v>
      </c>
      <c r="AE202" s="16">
        <f ca="1" t="shared" si="1437"/>
        <v>4104.56437708136</v>
      </c>
      <c r="AF202" s="16">
        <f ca="1" t="shared" si="1438"/>
        <v>4678.45335058963</v>
      </c>
      <c r="AG202" s="16">
        <f ca="1" t="shared" si="1439"/>
        <v>5467.62481204719</v>
      </c>
      <c r="AH202" s="16">
        <f ca="1" t="shared" si="1440"/>
        <v>6532.65707700163</v>
      </c>
      <c r="AI202" s="16">
        <f ca="1" t="shared" si="1441"/>
        <v>8108.59325198863</v>
      </c>
      <c r="AJ202" s="18">
        <f ca="1" t="shared" si="1442"/>
        <v>44365.6187752033</v>
      </c>
      <c r="AK202" s="18">
        <f ca="1" t="shared" si="1443"/>
        <v>52467.6775891347</v>
      </c>
      <c r="AL202" s="18">
        <f ca="1" t="shared" si="1444"/>
        <v>57004.3445551414</v>
      </c>
      <c r="AM202" s="18">
        <f ca="1" t="shared" si="1445"/>
        <v>64420.1248157361</v>
      </c>
      <c r="AN202" s="18">
        <f ca="1" t="shared" si="1446"/>
        <v>80511.1138783269</v>
      </c>
      <c r="AO202" s="18">
        <f ca="1">C202/'Ejercicio 3 - TIR'!$D$7</f>
        <v>18109.9427329493</v>
      </c>
      <c r="AP202" s="18">
        <f ca="1" t="shared" si="1447"/>
        <v>26255.6760422539</v>
      </c>
      <c r="AQ202" s="18">
        <f ca="1" t="shared" si="1448"/>
        <v>34357.7348561854</v>
      </c>
      <c r="AR202" s="18">
        <f ca="1" t="shared" si="1449"/>
        <v>38894.4018221921</v>
      </c>
      <c r="AS202" s="18">
        <f ca="1" t="shared" si="1450"/>
        <v>46310.1820827868</v>
      </c>
      <c r="AT202" s="18">
        <f ca="1" t="shared" si="1451"/>
        <v>62401.1711453776</v>
      </c>
      <c r="AU202" s="18">
        <f ca="1">AP202*'Ejercicio 3 - TIR'!$D$5</f>
        <v>13127.838021127</v>
      </c>
      <c r="AV202" s="18">
        <f ca="1">AQ202*'Ejercicio 3 - TIR'!$D$5</f>
        <v>17178.8674280927</v>
      </c>
      <c r="AW202" s="18">
        <f ca="1">AR202*'Ejercicio 3 - TIR'!$D$5</f>
        <v>19447.200911096</v>
      </c>
      <c r="AX202" s="18">
        <f ca="1">AS202*'Ejercicio 3 - TIR'!$D$5</f>
        <v>23155.0910413934</v>
      </c>
      <c r="AY202" s="18">
        <f ca="1">AT202*'Ejercicio 3 - TIR'!$D$5</f>
        <v>31200.5855726888</v>
      </c>
      <c r="AZ202" s="18">
        <f ca="1" t="shared" ref="AZ202:BD202" si="1516">AJ202-AU202-AE202</f>
        <v>27133.2163769949</v>
      </c>
      <c r="BA202" s="18">
        <f ca="1" t="shared" si="1516"/>
        <v>30610.3568104524</v>
      </c>
      <c r="BB202" s="18">
        <f ca="1" t="shared" si="1516"/>
        <v>32089.5188319982</v>
      </c>
      <c r="BC202" s="18">
        <f ca="1" t="shared" si="1516"/>
        <v>34732.3766973411</v>
      </c>
      <c r="BD202" s="18">
        <f ca="1" t="shared" si="1516"/>
        <v>41201.9350536495</v>
      </c>
      <c r="BE202" s="18">
        <f ca="1" t="shared" ref="BE202:BI202" si="1517">AZ202/Z202</f>
        <v>23980.9128866012</v>
      </c>
      <c r="BF202" s="18">
        <f ca="1" t="shared" si="1517"/>
        <v>23735.456754055</v>
      </c>
      <c r="BG202" s="18">
        <f ca="1" t="shared" si="1517"/>
        <v>21290.9972748495</v>
      </c>
      <c r="BH202" s="18">
        <f ca="1" t="shared" si="1517"/>
        <v>19287.5092102821</v>
      </c>
      <c r="BI202" s="18">
        <f ca="1" t="shared" si="1517"/>
        <v>18433.3217003395</v>
      </c>
      <c r="BJ202" s="18">
        <f ca="1" t="shared" si="1454"/>
        <v>69794.1095740659</v>
      </c>
      <c r="BK202" s="18">
        <f ca="1" t="shared" si="1455"/>
        <v>40479.1223436712</v>
      </c>
      <c r="BL202" s="18">
        <f ca="1" t="shared" si="1456"/>
        <v>110273.231917737</v>
      </c>
      <c r="BM202" s="18">
        <f ca="1">BK202*'Ejercicio 3 - TIR'!$D$5</f>
        <v>20239.5611718356</v>
      </c>
      <c r="BN202" s="18">
        <f ca="1" t="shared" si="1457"/>
        <v>90033.6707459015</v>
      </c>
      <c r="BO202" s="18">
        <f ca="1" t="shared" si="1458"/>
        <v>40280.1376818986</v>
      </c>
      <c r="BP202" s="18">
        <f ca="1" t="shared" si="1459"/>
        <v>-121774.879980171</v>
      </c>
      <c r="BQ202" s="18">
        <f ca="1" t="shared" ref="BQ202:BT202" si="1518">BE202</f>
        <v>23980.9128866012</v>
      </c>
      <c r="BR202" s="18">
        <f ca="1" t="shared" si="1518"/>
        <v>23735.456754055</v>
      </c>
      <c r="BS202" s="18">
        <f ca="1" t="shared" si="1518"/>
        <v>21290.9972748495</v>
      </c>
      <c r="BT202" s="18">
        <f ca="1" t="shared" si="1518"/>
        <v>19287.5092102821</v>
      </c>
      <c r="BU202" s="18">
        <f ca="1" t="shared" si="1461"/>
        <v>58713.4593822381</v>
      </c>
      <c r="BV202" s="20">
        <f ca="1" t="shared" si="1462"/>
        <v>5.73626383721821</v>
      </c>
    </row>
    <row r="203" ht="15" customHeight="1" spans="1:74">
      <c r="A203" s="16">
        <v>202</v>
      </c>
      <c r="B203" s="17">
        <f ca="1" t="shared" ref="B203:F203" si="1519">RAND()</f>
        <v>0.580516675210645</v>
      </c>
      <c r="C203" s="18">
        <f ca="1">IF(B203&lt;=('Ejercicio 3 - TIR'!$D$13-'Ejercicio 3 - TIR'!$C$13)/('Ejercicio 3 - TIR'!$E$13-'Ejercicio 3 - TIR'!$C$13),'Ejercicio 3 - TIR'!$C$13+SQRT(('Ejercicio 3 - TIR'!$E$13-'Ejercicio 3 - TIR'!$C$13)*('Ejercicio 3 - TIR'!$D$13-'Ejercicio 3 - TIR'!$C$13)*B203),'Ejercicio 3 - TIR'!$E$13-SQRT(('Ejercicio 3 - TIR'!$E$13-'Ejercicio 3 - TIR'!$C$13)*('Ejercicio 3 - TIR'!$E$13-'Ejercicio 3 - TIR'!$D$13)*(1-B203)))</f>
        <v>77563.8686546182</v>
      </c>
      <c r="D203" s="17">
        <f ca="1" t="shared" si="1519"/>
        <v>0.475482940263048</v>
      </c>
      <c r="E203" s="18">
        <f ca="1">IF(D203&lt;=('Ejercicio 3 - TIR'!$D$14-'Ejercicio 3 - TIR'!$C$14)/('Ejercicio 3 - TIR'!$E$14-'Ejercicio 3 - TIR'!$C$14),'Ejercicio 3 - TIR'!$C$14+SQRT(('Ejercicio 3 - TIR'!$E$14-'Ejercicio 3 - TIR'!$C$14)*('Ejercicio 3 - TIR'!$D$14-'Ejercicio 3 - TIR'!$C$14)*D203),'Ejercicio 3 - TIR'!$E$14-SQRT(('Ejercicio 3 - TIR'!$E$14-'Ejercicio 3 - TIR'!$C$14)*('Ejercicio 3 - TIR'!$E$14-'Ejercicio 3 - TIR'!$D$14)*(1-D203)))</f>
        <v>31129.9628546131</v>
      </c>
      <c r="F203" s="17">
        <f ca="1" t="shared" si="1519"/>
        <v>0.0123239787514282</v>
      </c>
      <c r="G203" s="18">
        <f ca="1">IF(F203&lt;=('Ejercicio 3 - TIR'!$D$18-'Ejercicio 3 - TIR'!$C$18)/('Ejercicio 3 - TIR'!$E$18-'Ejercicio 3 - TIR'!$C$18),'Ejercicio 3 - TIR'!$C$18+SQRT(('Ejercicio 3 - TIR'!$E$18-'Ejercicio 3 - TIR'!$C$18)*('Ejercicio 3 - TIR'!$D$18-'Ejercicio 3 - TIR'!$C$18)*F203),'Ejercicio 3 - TIR'!$E$18-SQRT(('Ejercicio 3 - TIR'!$E$18-'Ejercicio 3 - TIR'!$C$18)*('Ejercicio 3 - TIR'!$E$18-'Ejercicio 3 - TIR'!$D$18)*(1-F203)))</f>
        <v>31359.6311311213</v>
      </c>
      <c r="H203" s="17">
        <f ca="1" t="shared" ref="H203:L203" si="1520">RAND()</f>
        <v>0.993607752255246</v>
      </c>
      <c r="I203" s="18">
        <f ca="1">IF(H203&lt;=('Ejercicio 3 - TIR'!$D$18-'Ejercicio 3 - TIR'!$C$18)/('Ejercicio 3 - TIR'!$E$18-'Ejercicio 3 - TIR'!$C$18),'Ejercicio 3 - TIR'!$C$18+SQRT(('Ejercicio 3 - TIR'!$E$18-'Ejercicio 3 - TIR'!$C$18)*('Ejercicio 3 - TIR'!$D$18-'Ejercicio 3 - TIR'!$C$18)*H203),'Ejercicio 3 - TIR'!$E$18-SQRT(('Ejercicio 3 - TIR'!$E$18-'Ejercicio 3 - TIR'!$C$18)*('Ejercicio 3 - TIR'!$E$18-'Ejercicio 3 - TIR'!$D$18)*(1-H203)))</f>
        <v>44307.5994072384</v>
      </c>
      <c r="J203" s="17">
        <f ca="1" t="shared" si="1520"/>
        <v>0.763974659107723</v>
      </c>
      <c r="K203" s="18">
        <f ca="1">IF(J203&lt;=('Ejercicio 3 - TIR'!$D$18-'Ejercicio 3 - TIR'!$C$18)/('Ejercicio 3 - TIR'!$E$18-'Ejercicio 3 - TIR'!$C$18),'Ejercicio 3 - TIR'!$C$18+SQRT(('Ejercicio 3 - TIR'!$E$18-'Ejercicio 3 - TIR'!$C$18)*('Ejercicio 3 - TIR'!$D$18-'Ejercicio 3 - TIR'!$C$18)*J203),'Ejercicio 3 - TIR'!$E$18-SQRT(('Ejercicio 3 - TIR'!$E$18-'Ejercicio 3 - TIR'!$C$18)*('Ejercicio 3 - TIR'!$E$18-'Ejercicio 3 - TIR'!$D$18)*(1-J203)))</f>
        <v>40792.6373383174</v>
      </c>
      <c r="L203" s="17">
        <f ca="1" t="shared" si="1520"/>
        <v>0.477556991717327</v>
      </c>
      <c r="M203" s="18">
        <f ca="1">IF(L203&lt;=('Ejercicio 3 - TIR'!$D$18-'Ejercicio 3 - TIR'!$C$18)/('Ejercicio 3 - TIR'!$E$18-'Ejercicio 3 - TIR'!$C$18),'Ejercicio 3 - TIR'!$C$18+SQRT(('Ejercicio 3 - TIR'!$E$18-'Ejercicio 3 - TIR'!$C$18)*('Ejercicio 3 - TIR'!$D$18-'Ejercicio 3 - TIR'!$C$18)*L203),'Ejercicio 3 - TIR'!$E$18-SQRT(('Ejercicio 3 - TIR'!$E$18-'Ejercicio 3 - TIR'!$C$18)*('Ejercicio 3 - TIR'!$E$18-'Ejercicio 3 - TIR'!$D$18)*(1-L203)))</f>
        <v>38463.660482179</v>
      </c>
      <c r="N203" s="17">
        <f ca="1" t="shared" ref="N203:R203" si="1521">RAND()</f>
        <v>0.669660345568564</v>
      </c>
      <c r="O203" s="18">
        <f ca="1">IF(N203&lt;=('Ejercicio 3 - TIR'!$D$18-'Ejercicio 3 - TIR'!$C$18)/('Ejercicio 3 - TIR'!$E$18-'Ejercicio 3 - TIR'!$C$18),'Ejercicio 3 - TIR'!$C$18+SQRT(('Ejercicio 3 - TIR'!$E$18-'Ejercicio 3 - TIR'!$C$18)*('Ejercicio 3 - TIR'!$D$18-'Ejercicio 3 - TIR'!$C$18)*N203),'Ejercicio 3 - TIR'!$E$18-SQRT(('Ejercicio 3 - TIR'!$E$18-'Ejercicio 3 - TIR'!$C$18)*('Ejercicio 3 - TIR'!$E$18-'Ejercicio 3 - TIR'!$D$18)*(1-N203)))</f>
        <v>40022.5032313062</v>
      </c>
      <c r="P203" s="17">
        <f ca="1" t="shared" si="1521"/>
        <v>0.654012104344097</v>
      </c>
      <c r="Q203" s="19">
        <f ca="1">IF(P203&lt;=('Ejercicio 3 - TIR'!$D$22-'Ejercicio 3 - TIR'!$C$22)/('Ejercicio 3 - TIR'!$E$22-'Ejercicio 3 - TIR'!$C$22),'Ejercicio 3 - TIR'!$C$22+SQRT(('Ejercicio 3 - TIR'!$E$22-'Ejercicio 3 - TIR'!$C$22)*('Ejercicio 3 - TIR'!$D$22-'Ejercicio 3 - TIR'!$C$22)*P203),'Ejercicio 3 - TIR'!$E$22-SQRT(('Ejercicio 3 - TIR'!$E$22-'Ejercicio 3 - TIR'!$C$22)*('Ejercicio 3 - TIR'!$E$22-'Ejercicio 3 - TIR'!$D$22)*(1-P203)))</f>
        <v>0.155044475317465</v>
      </c>
      <c r="R203" s="17">
        <f ca="1" t="shared" si="1521"/>
        <v>0.131569822051999</v>
      </c>
      <c r="S203" s="19">
        <f ca="1">IF(R203&lt;=('Ejercicio 3 - TIR'!$D$23-'Ejercicio 3 - TIR'!$C$23)/('Ejercicio 3 - TIR'!$E$23-'Ejercicio 3 - TIR'!$C$23),'Ejercicio 3 - TIR'!$C$23+SQRT(('Ejercicio 3 - TIR'!$E$23-'Ejercicio 3 - TIR'!$C$23)*('Ejercicio 3 - TIR'!$D$23-'Ejercicio 3 - TIR'!$C$23)*R203),'Ejercicio 3 - TIR'!$E$23-SQRT(('Ejercicio 3 - TIR'!$E$23-'Ejercicio 3 - TIR'!$C$23)*('Ejercicio 3 - TIR'!$E$23-'Ejercicio 3 - TIR'!$D$23)*(1-R203)))</f>
        <v>0.135389141616529</v>
      </c>
      <c r="T203" s="17">
        <f ca="1" t="shared" ref="T203:X203" si="1522">RAND()</f>
        <v>0.546457504282439</v>
      </c>
      <c r="U203" s="19">
        <f ca="1">IF(T203&lt;=('Ejercicio 3 - TIR'!$D$24-'Ejercicio 3 - TIR'!$C$24)/('Ejercicio 3 - TIR'!$E$24-'Ejercicio 3 - TIR'!$C$24),'Ejercicio 3 - TIR'!$C$24+SQRT(('Ejercicio 3 - TIR'!$E$24-'Ejercicio 3 - TIR'!$C$24)*('Ejercicio 3 - TIR'!$D$24-'Ejercicio 3 - TIR'!$C$24)*T203),'Ejercicio 3 - TIR'!$E$24-SQRT(('Ejercicio 3 - TIR'!$E$24-'Ejercicio 3 - TIR'!$C$24)*('Ejercicio 3 - TIR'!$E$24-'Ejercicio 3 - TIR'!$D$24)*(1-T203)))</f>
        <v>0.184364077281356</v>
      </c>
      <c r="V203" s="17">
        <f ca="1" t="shared" si="1522"/>
        <v>0.0581294953525087</v>
      </c>
      <c r="W203" s="19">
        <f ca="1">IF(V203&lt;=('Ejercicio 3 - TIR'!$D$25-'Ejercicio 3 - TIR'!$C$25)/('Ejercicio 3 - TIR'!$E$25-'Ejercicio 3 - TIR'!$C$25),'Ejercicio 3 - TIR'!$C$25+SQRT(('Ejercicio 3 - TIR'!$E$25-'Ejercicio 3 - TIR'!$C$25)*('Ejercicio 3 - TIR'!$D$25-'Ejercicio 3 - TIR'!$C$25)*V203),'Ejercicio 3 - TIR'!$E$25-SQRT(('Ejercicio 3 - TIR'!$E$25-'Ejercicio 3 - TIR'!$C$25)*('Ejercicio 3 - TIR'!$E$25-'Ejercicio 3 - TIR'!$D$25)*(1-V203)))</f>
        <v>0.189021158101569</v>
      </c>
      <c r="X203" s="17">
        <f ca="1" t="shared" si="1522"/>
        <v>0.168211261616876</v>
      </c>
      <c r="Y203" s="19">
        <f ca="1">IF(X203&lt;=('Ejercicio 3 - TIR'!$D$26-'Ejercicio 3 - TIR'!$C$26)/('Ejercicio 3 - TIR'!$E$26-'Ejercicio 3 - TIR'!$C$26),'Ejercicio 3 - TIR'!$C$26+SQRT(('Ejercicio 3 - TIR'!$E$26-'Ejercicio 3 - TIR'!$C$26)*('Ejercicio 3 - TIR'!$D$26-'Ejercicio 3 - TIR'!$C$26)*X203),'Ejercicio 3 - TIR'!$E$26-SQRT(('Ejercicio 3 - TIR'!$E$26-'Ejercicio 3 - TIR'!$C$26)*('Ejercicio 3 - TIR'!$E$26-'Ejercicio 3 - TIR'!$D$26)*(1-X203)))</f>
        <v>0.211311274161006</v>
      </c>
      <c r="Z203" s="17">
        <f ca="1" t="shared" si="1432"/>
        <v>1.15504447531746</v>
      </c>
      <c r="AA203" s="17">
        <f ca="1" t="shared" si="1433"/>
        <v>1.31142495535961</v>
      </c>
      <c r="AB203" s="17">
        <f ca="1" t="shared" si="1434"/>
        <v>1.55320460717823</v>
      </c>
      <c r="AC203" s="17">
        <f ca="1" t="shared" si="1435"/>
        <v>1.84679314079575</v>
      </c>
      <c r="AD203" s="17">
        <f ca="1" t="shared" si="1436"/>
        <v>2.23704135248911</v>
      </c>
      <c r="AE203" s="16">
        <f ca="1" t="shared" si="1437"/>
        <v>4826.52875744566</v>
      </c>
      <c r="AF203" s="16">
        <f ca="1" t="shared" si="1438"/>
        <v>5479.98834290372</v>
      </c>
      <c r="AG203" s="16">
        <f ca="1" t="shared" si="1439"/>
        <v>6490.30133725575</v>
      </c>
      <c r="AH203" s="16">
        <f ca="1" t="shared" si="1440"/>
        <v>7717.105612452</v>
      </c>
      <c r="AI203" s="16">
        <f ca="1" t="shared" si="1441"/>
        <v>9347.81703225429</v>
      </c>
      <c r="AJ203" s="18">
        <f ca="1" t="shared" si="1442"/>
        <v>36221.7686859953</v>
      </c>
      <c r="AK203" s="18">
        <f ca="1" t="shared" si="1443"/>
        <v>58106.0915747292</v>
      </c>
      <c r="AL203" s="18">
        <f ca="1" t="shared" si="1444"/>
        <v>63359.3122528252</v>
      </c>
      <c r="AM203" s="18">
        <f ca="1" t="shared" si="1445"/>
        <v>71034.4243483848</v>
      </c>
      <c r="AN203" s="18">
        <f ca="1" t="shared" si="1446"/>
        <v>89531.9947585608</v>
      </c>
      <c r="AO203" s="18">
        <f ca="1">C203/'Ejercicio 3 - TIR'!$D$7</f>
        <v>15512.7737309236</v>
      </c>
      <c r="AP203" s="18">
        <f ca="1" t="shared" si="1447"/>
        <v>20708.9949550716</v>
      </c>
      <c r="AQ203" s="18">
        <f ca="1" t="shared" si="1448"/>
        <v>42593.3178438055</v>
      </c>
      <c r="AR203" s="18">
        <f ca="1" t="shared" si="1449"/>
        <v>47846.5385219016</v>
      </c>
      <c r="AS203" s="18">
        <f ca="1" t="shared" si="1450"/>
        <v>55521.6506174612</v>
      </c>
      <c r="AT203" s="18">
        <f ca="1" t="shared" si="1451"/>
        <v>74019.2210276372</v>
      </c>
      <c r="AU203" s="18">
        <f ca="1">AP203*'Ejercicio 3 - TIR'!$D$5</f>
        <v>10354.4974775358</v>
      </c>
      <c r="AV203" s="18">
        <f ca="1">AQ203*'Ejercicio 3 - TIR'!$D$5</f>
        <v>21296.6589219028</v>
      </c>
      <c r="AW203" s="18">
        <f ca="1">AR203*'Ejercicio 3 - TIR'!$D$5</f>
        <v>23923.2692609508</v>
      </c>
      <c r="AX203" s="18">
        <f ca="1">AS203*'Ejercicio 3 - TIR'!$D$5</f>
        <v>27760.8253087306</v>
      </c>
      <c r="AY203" s="18">
        <f ca="1">AT203*'Ejercicio 3 - TIR'!$D$5</f>
        <v>37009.6105138186</v>
      </c>
      <c r="AZ203" s="18">
        <f ca="1" t="shared" ref="AZ203:BD203" si="1523">AJ203-AU203-AE203</f>
        <v>21040.7424510138</v>
      </c>
      <c r="BA203" s="18">
        <f ca="1" t="shared" si="1523"/>
        <v>31329.4443099227</v>
      </c>
      <c r="BB203" s="18">
        <f ca="1" t="shared" si="1523"/>
        <v>32945.7416546187</v>
      </c>
      <c r="BC203" s="18">
        <f ca="1" t="shared" si="1523"/>
        <v>35556.4934272022</v>
      </c>
      <c r="BD203" s="18">
        <f ca="1" t="shared" si="1523"/>
        <v>43174.5672124879</v>
      </c>
      <c r="BE203" s="18">
        <f ca="1" t="shared" ref="BE203:BI203" si="1524">AZ203/Z203</f>
        <v>18216.3915768098</v>
      </c>
      <c r="BF203" s="18">
        <f ca="1" t="shared" si="1524"/>
        <v>23889.6203567605</v>
      </c>
      <c r="BG203" s="18">
        <f ca="1" t="shared" si="1524"/>
        <v>21211.4627411984</v>
      </c>
      <c r="BH203" s="18">
        <f ca="1" t="shared" si="1524"/>
        <v>19253.1002210034</v>
      </c>
      <c r="BI203" s="18">
        <f ca="1" t="shared" si="1524"/>
        <v>19299.8520856347</v>
      </c>
      <c r="BJ203" s="18">
        <f ca="1" t="shared" si="1454"/>
        <v>69639.0142072194</v>
      </c>
      <c r="BK203" s="18">
        <f ca="1" t="shared" si="1455"/>
        <v>34702.7163278829</v>
      </c>
      <c r="BL203" s="18">
        <f ca="1" t="shared" si="1456"/>
        <v>104341.730535102</v>
      </c>
      <c r="BM203" s="18">
        <f ca="1">BK203*'Ejercicio 3 - TIR'!$D$5</f>
        <v>17351.3581639414</v>
      </c>
      <c r="BN203" s="18">
        <f ca="1" t="shared" si="1457"/>
        <v>86990.3723711609</v>
      </c>
      <c r="BO203" s="18">
        <f ca="1" t="shared" si="1458"/>
        <v>38886.349720075</v>
      </c>
      <c r="BP203" s="18">
        <f ca="1" t="shared" si="1459"/>
        <v>-108693.831509231</v>
      </c>
      <c r="BQ203" s="18">
        <f ca="1" t="shared" ref="BQ203:BT203" si="1525">BE203</f>
        <v>18216.3915768098</v>
      </c>
      <c r="BR203" s="18">
        <f ca="1" t="shared" si="1525"/>
        <v>23889.6203567605</v>
      </c>
      <c r="BS203" s="18">
        <f ca="1" t="shared" si="1525"/>
        <v>21211.4627411984</v>
      </c>
      <c r="BT203" s="18">
        <f ca="1" t="shared" si="1525"/>
        <v>19253.1002210034</v>
      </c>
      <c r="BU203" s="18">
        <f ca="1" t="shared" si="1461"/>
        <v>58186.2018057096</v>
      </c>
      <c r="BV203" s="20">
        <f ca="1" t="shared" si="1462"/>
        <v>7.77657160654759</v>
      </c>
    </row>
    <row r="204" ht="15" customHeight="1" spans="1:74">
      <c r="A204" s="16">
        <v>203</v>
      </c>
      <c r="B204" s="17">
        <f ca="1" t="shared" ref="B204:F204" si="1526">RAND()</f>
        <v>0.0457854892757721</v>
      </c>
      <c r="C204" s="18">
        <f ca="1">IF(B204&lt;=('Ejercicio 3 - TIR'!$D$13-'Ejercicio 3 - TIR'!$C$13)/('Ejercicio 3 - TIR'!$E$13-'Ejercicio 3 - TIR'!$C$13),'Ejercicio 3 - TIR'!$C$13+SQRT(('Ejercicio 3 - TIR'!$E$13-'Ejercicio 3 - TIR'!$C$13)*('Ejercicio 3 - TIR'!$D$13-'Ejercicio 3 - TIR'!$C$13)*B204),'Ejercicio 3 - TIR'!$E$13-SQRT(('Ejercicio 3 - TIR'!$E$13-'Ejercicio 3 - TIR'!$C$13)*('Ejercicio 3 - TIR'!$E$13-'Ejercicio 3 - TIR'!$D$13)*(1-B204)))</f>
        <v>64279.5088164775</v>
      </c>
      <c r="D204" s="17">
        <f ca="1" t="shared" si="1526"/>
        <v>0.95832157088179</v>
      </c>
      <c r="E204" s="18">
        <f ca="1">IF(D204&lt;=('Ejercicio 3 - TIR'!$D$14-'Ejercicio 3 - TIR'!$C$14)/('Ejercicio 3 - TIR'!$E$14-'Ejercicio 3 - TIR'!$C$14),'Ejercicio 3 - TIR'!$C$14+SQRT(('Ejercicio 3 - TIR'!$E$14-'Ejercicio 3 - TIR'!$C$14)*('Ejercicio 3 - TIR'!$D$14-'Ejercicio 3 - TIR'!$C$14)*D204),'Ejercicio 3 - TIR'!$E$14-SQRT(('Ejercicio 3 - TIR'!$E$14-'Ejercicio 3 - TIR'!$C$14)*('Ejercicio 3 - TIR'!$E$14-'Ejercicio 3 - TIR'!$D$14)*(1-D204)))</f>
        <v>37499.6471513541</v>
      </c>
      <c r="F204" s="17">
        <f ca="1" t="shared" si="1526"/>
        <v>0.5211923529654</v>
      </c>
      <c r="G204" s="18">
        <f ca="1">IF(F204&lt;=('Ejercicio 3 - TIR'!$D$18-'Ejercicio 3 - TIR'!$C$18)/('Ejercicio 3 - TIR'!$E$18-'Ejercicio 3 - TIR'!$C$18),'Ejercicio 3 - TIR'!$C$18+SQRT(('Ejercicio 3 - TIR'!$E$18-'Ejercicio 3 - TIR'!$C$18)*('Ejercicio 3 - TIR'!$D$18-'Ejercicio 3 - TIR'!$C$18)*F204),'Ejercicio 3 - TIR'!$E$18-SQRT(('Ejercicio 3 - TIR'!$E$18-'Ejercicio 3 - TIR'!$C$18)*('Ejercicio 3 - TIR'!$E$18-'Ejercicio 3 - TIR'!$D$18)*(1-F204)))</f>
        <v>38841.8806226283</v>
      </c>
      <c r="H204" s="17">
        <f ca="1" t="shared" ref="H204:L204" si="1527">RAND()</f>
        <v>0.262930328104696</v>
      </c>
      <c r="I204" s="18">
        <f ca="1">IF(H204&lt;=('Ejercicio 3 - TIR'!$D$18-'Ejercicio 3 - TIR'!$C$18)/('Ejercicio 3 - TIR'!$E$18-'Ejercicio 3 - TIR'!$C$18),'Ejercicio 3 - TIR'!$C$18+SQRT(('Ejercicio 3 - TIR'!$E$18-'Ejercicio 3 - TIR'!$C$18)*('Ejercicio 3 - TIR'!$D$18-'Ejercicio 3 - TIR'!$C$18)*H204),'Ejercicio 3 - TIR'!$E$18-SQRT(('Ejercicio 3 - TIR'!$E$18-'Ejercicio 3 - TIR'!$C$18)*('Ejercicio 3 - TIR'!$E$18-'Ejercicio 3 - TIR'!$D$18)*(1-H204)))</f>
        <v>36280.0914973991</v>
      </c>
      <c r="J204" s="17">
        <f ca="1" t="shared" si="1527"/>
        <v>0.741878185711157</v>
      </c>
      <c r="K204" s="18">
        <f ca="1">IF(J204&lt;=('Ejercicio 3 - TIR'!$D$18-'Ejercicio 3 - TIR'!$C$18)/('Ejercicio 3 - TIR'!$E$18-'Ejercicio 3 - TIR'!$C$18),'Ejercicio 3 - TIR'!$C$18+SQRT(('Ejercicio 3 - TIR'!$E$18-'Ejercicio 3 - TIR'!$C$18)*('Ejercicio 3 - TIR'!$D$18-'Ejercicio 3 - TIR'!$C$18)*J204),'Ejercicio 3 - TIR'!$E$18-SQRT(('Ejercicio 3 - TIR'!$E$18-'Ejercicio 3 - TIR'!$C$18)*('Ejercicio 3 - TIR'!$E$18-'Ejercicio 3 - TIR'!$D$18)*(1-J204)))</f>
        <v>40600.0981747699</v>
      </c>
      <c r="L204" s="17">
        <f ca="1" t="shared" si="1527"/>
        <v>0.693862242884003</v>
      </c>
      <c r="M204" s="18">
        <f ca="1">IF(L204&lt;=('Ejercicio 3 - TIR'!$D$18-'Ejercicio 3 - TIR'!$C$18)/('Ejercicio 3 - TIR'!$E$18-'Ejercicio 3 - TIR'!$C$18),'Ejercicio 3 - TIR'!$C$18+SQRT(('Ejercicio 3 - TIR'!$E$18-'Ejercicio 3 - TIR'!$C$18)*('Ejercicio 3 - TIR'!$D$18-'Ejercicio 3 - TIR'!$C$18)*L204),'Ejercicio 3 - TIR'!$E$18-SQRT(('Ejercicio 3 - TIR'!$E$18-'Ejercicio 3 - TIR'!$C$18)*('Ejercicio 3 - TIR'!$E$18-'Ejercicio 3 - TIR'!$D$18)*(1-L204)))</f>
        <v>40208.3059588805</v>
      </c>
      <c r="N204" s="17">
        <f ca="1" t="shared" ref="N204:R204" si="1528">RAND()</f>
        <v>0.429876863158967</v>
      </c>
      <c r="O204" s="18">
        <f ca="1">IF(N204&lt;=('Ejercicio 3 - TIR'!$D$18-'Ejercicio 3 - TIR'!$C$18)/('Ejercicio 3 - TIR'!$E$18-'Ejercicio 3 - TIR'!$C$18),'Ejercicio 3 - TIR'!$C$18+SQRT(('Ejercicio 3 - TIR'!$E$18-'Ejercicio 3 - TIR'!$C$18)*('Ejercicio 3 - TIR'!$D$18-'Ejercicio 3 - TIR'!$C$18)*N204),'Ejercicio 3 - TIR'!$E$18-SQRT(('Ejercicio 3 - TIR'!$E$18-'Ejercicio 3 - TIR'!$C$18)*('Ejercicio 3 - TIR'!$E$18-'Ejercicio 3 - TIR'!$D$18)*(1-N204)))</f>
        <v>38030.0391950379</v>
      </c>
      <c r="P204" s="17">
        <f ca="1" t="shared" si="1528"/>
        <v>0.266477650725288</v>
      </c>
      <c r="Q204" s="19">
        <f ca="1">IF(P204&lt;=('Ejercicio 3 - TIR'!$D$22-'Ejercicio 3 - TIR'!$C$22)/('Ejercicio 3 - TIR'!$E$22-'Ejercicio 3 - TIR'!$C$22),'Ejercicio 3 - TIR'!$C$22+SQRT(('Ejercicio 3 - TIR'!$E$22-'Ejercicio 3 - TIR'!$C$22)*('Ejercicio 3 - TIR'!$D$22-'Ejercicio 3 - TIR'!$C$22)*P204),'Ejercicio 3 - TIR'!$E$22-SQRT(('Ejercicio 3 - TIR'!$E$22-'Ejercicio 3 - TIR'!$C$22)*('Ejercicio 3 - TIR'!$E$22-'Ejercicio 3 - TIR'!$D$22)*(1-P204)))</f>
        <v>0.141901136301697</v>
      </c>
      <c r="R204" s="17">
        <f ca="1" t="shared" si="1528"/>
        <v>0.0507969845020713</v>
      </c>
      <c r="S204" s="19">
        <f ca="1">IF(R204&lt;=('Ejercicio 3 - TIR'!$D$23-'Ejercicio 3 - TIR'!$C$23)/('Ejercicio 3 - TIR'!$E$23-'Ejercicio 3 - TIR'!$C$23),'Ejercicio 3 - TIR'!$C$23+SQRT(('Ejercicio 3 - TIR'!$E$23-'Ejercicio 3 - TIR'!$C$23)*('Ejercicio 3 - TIR'!$D$23-'Ejercicio 3 - TIR'!$C$23)*R204),'Ejercicio 3 - TIR'!$E$23-SQRT(('Ejercicio 3 - TIR'!$E$23-'Ejercicio 3 - TIR'!$C$23)*('Ejercicio 3 - TIR'!$E$23-'Ejercicio 3 - TIR'!$D$23)*(1-R204)))</f>
        <v>0.129562142652341</v>
      </c>
      <c r="T204" s="17">
        <f ca="1" t="shared" ref="T204:X204" si="1529">RAND()</f>
        <v>0.310916148316466</v>
      </c>
      <c r="U204" s="19">
        <f ca="1">IF(T204&lt;=('Ejercicio 3 - TIR'!$D$24-'Ejercicio 3 - TIR'!$C$24)/('Ejercicio 3 - TIR'!$E$24-'Ejercicio 3 - TIR'!$C$24),'Ejercicio 3 - TIR'!$C$24+SQRT(('Ejercicio 3 - TIR'!$E$24-'Ejercicio 3 - TIR'!$C$24)*('Ejercicio 3 - TIR'!$D$24-'Ejercicio 3 - TIR'!$C$24)*T204),'Ejercicio 3 - TIR'!$E$24-SQRT(('Ejercicio 3 - TIR'!$E$24-'Ejercicio 3 - TIR'!$C$24)*('Ejercicio 3 - TIR'!$E$24-'Ejercicio 3 - TIR'!$D$24)*(1-T204)))</f>
        <v>0.175552375847748</v>
      </c>
      <c r="V204" s="17">
        <f ca="1" t="shared" si="1529"/>
        <v>0.45153179636423</v>
      </c>
      <c r="W204" s="19">
        <f ca="1">IF(V204&lt;=('Ejercicio 3 - TIR'!$D$25-'Ejercicio 3 - TIR'!$C$25)/('Ejercicio 3 - TIR'!$E$25-'Ejercicio 3 - TIR'!$C$25),'Ejercicio 3 - TIR'!$C$25+SQRT(('Ejercicio 3 - TIR'!$E$25-'Ejercicio 3 - TIR'!$C$25)*('Ejercicio 3 - TIR'!$D$25-'Ejercicio 3 - TIR'!$C$25)*V204),'Ejercicio 3 - TIR'!$E$25-SQRT(('Ejercicio 3 - TIR'!$E$25-'Ejercicio 3 - TIR'!$C$25)*('Ejercicio 3 - TIR'!$E$25-'Ejercicio 3 - TIR'!$D$25)*(1-V204)))</f>
        <v>0.206186318201671</v>
      </c>
      <c r="X204" s="17">
        <f ca="1" t="shared" si="1529"/>
        <v>0.513766037172259</v>
      </c>
      <c r="Y204" s="19">
        <f ca="1">IF(X204&lt;=('Ejercicio 3 - TIR'!$D$26-'Ejercicio 3 - TIR'!$C$26)/('Ejercicio 3 - TIR'!$E$26-'Ejercicio 3 - TIR'!$C$26),'Ejercicio 3 - TIR'!$C$26+SQRT(('Ejercicio 3 - TIR'!$E$26-'Ejercicio 3 - TIR'!$C$26)*('Ejercicio 3 - TIR'!$D$26-'Ejercicio 3 - TIR'!$C$26)*X204),'Ejercicio 3 - TIR'!$E$26-SQRT(('Ejercicio 3 - TIR'!$E$26-'Ejercicio 3 - TIR'!$C$26)*('Ejercicio 3 - TIR'!$E$26-'Ejercicio 3 - TIR'!$D$26)*(1-X204)))</f>
        <v>0.228758772465233</v>
      </c>
      <c r="Z204" s="17">
        <f ca="1" t="shared" si="1432"/>
        <v>1.1419011363017</v>
      </c>
      <c r="AA204" s="17">
        <f ca="1" t="shared" si="1433"/>
        <v>1.28984829421809</v>
      </c>
      <c r="AB204" s="17">
        <f ca="1" t="shared" si="1434"/>
        <v>1.51628422675124</v>
      </c>
      <c r="AC204" s="17">
        <f ca="1" t="shared" si="1435"/>
        <v>1.82892128881235</v>
      </c>
      <c r="AD204" s="17">
        <f ca="1" t="shared" si="1436"/>
        <v>2.24730307777659</v>
      </c>
      <c r="AE204" s="16">
        <f ca="1" t="shared" si="1437"/>
        <v>5321.24254168985</v>
      </c>
      <c r="AF204" s="16">
        <f ca="1" t="shared" si="1438"/>
        <v>6010.67412696398</v>
      </c>
      <c r="AG204" s="16">
        <f ca="1" t="shared" si="1439"/>
        <v>7065.86225039909</v>
      </c>
      <c r="AH204" s="16">
        <f ca="1" t="shared" si="1440"/>
        <v>8522.74637272906</v>
      </c>
      <c r="AI204" s="16">
        <f ca="1" t="shared" si="1441"/>
        <v>10472.3993709871</v>
      </c>
      <c r="AJ204" s="18">
        <f ca="1" t="shared" si="1442"/>
        <v>44353.5876190741</v>
      </c>
      <c r="AK204" s="18">
        <f ca="1" t="shared" si="1443"/>
        <v>46795.8141319964</v>
      </c>
      <c r="AL204" s="18">
        <f ca="1" t="shared" si="1444"/>
        <v>61561.2884669554</v>
      </c>
      <c r="AM204" s="18">
        <f ca="1" t="shared" si="1445"/>
        <v>73537.8267552769</v>
      </c>
      <c r="AN204" s="18">
        <f ca="1" t="shared" si="1446"/>
        <v>85465.024130973</v>
      </c>
      <c r="AO204" s="18">
        <f ca="1">C204/'Ejercicio 3 - TIR'!$D$7</f>
        <v>12855.9017632955</v>
      </c>
      <c r="AP204" s="18">
        <f ca="1" t="shared" si="1447"/>
        <v>31497.6858557786</v>
      </c>
      <c r="AQ204" s="18">
        <f ca="1" t="shared" si="1448"/>
        <v>33939.9123687009</v>
      </c>
      <c r="AR204" s="18">
        <f ca="1" t="shared" si="1449"/>
        <v>48705.3867036599</v>
      </c>
      <c r="AS204" s="18">
        <f ca="1" t="shared" si="1450"/>
        <v>60681.9249919814</v>
      </c>
      <c r="AT204" s="18">
        <f ca="1" t="shared" si="1451"/>
        <v>72609.1223676775</v>
      </c>
      <c r="AU204" s="18">
        <f ca="1">AP204*'Ejercicio 3 - TIR'!$D$5</f>
        <v>15748.8429278893</v>
      </c>
      <c r="AV204" s="18">
        <f ca="1">AQ204*'Ejercicio 3 - TIR'!$D$5</f>
        <v>16969.9561843504</v>
      </c>
      <c r="AW204" s="18">
        <f ca="1">AR204*'Ejercicio 3 - TIR'!$D$5</f>
        <v>24352.6933518299</v>
      </c>
      <c r="AX204" s="18">
        <f ca="1">AS204*'Ejercicio 3 - TIR'!$D$5</f>
        <v>30340.9624959907</v>
      </c>
      <c r="AY204" s="18">
        <f ca="1">AT204*'Ejercicio 3 - TIR'!$D$5</f>
        <v>36304.5611838387</v>
      </c>
      <c r="AZ204" s="18">
        <f ca="1" t="shared" ref="AZ204:BD204" si="1530">AJ204-AU204-AE204</f>
        <v>23283.502149495</v>
      </c>
      <c r="BA204" s="18">
        <f ca="1" t="shared" si="1530"/>
        <v>23815.183820682</v>
      </c>
      <c r="BB204" s="18">
        <f ca="1" t="shared" si="1530"/>
        <v>30142.7328647263</v>
      </c>
      <c r="BC204" s="18">
        <f ca="1" t="shared" si="1530"/>
        <v>34674.1178865571</v>
      </c>
      <c r="BD204" s="18">
        <f ca="1" t="shared" si="1530"/>
        <v>38688.0635761472</v>
      </c>
      <c r="BE204" s="18">
        <f ca="1" t="shared" ref="BE204:BI204" si="1531">AZ204/Z204</f>
        <v>20390.1208338437</v>
      </c>
      <c r="BF204" s="18">
        <f ca="1" t="shared" si="1531"/>
        <v>18463.554146202</v>
      </c>
      <c r="BG204" s="18">
        <f ca="1" t="shared" si="1531"/>
        <v>19879.3421002008</v>
      </c>
      <c r="BH204" s="18">
        <f ca="1" t="shared" si="1531"/>
        <v>18958.7808390998</v>
      </c>
      <c r="BI204" s="18">
        <f ca="1" t="shared" si="1531"/>
        <v>17215.3297695938</v>
      </c>
      <c r="BJ204" s="18">
        <f ca="1" t="shared" si="1454"/>
        <v>84273.0724587742</v>
      </c>
      <c r="BK204" s="18">
        <f ca="1" t="shared" si="1455"/>
        <v>28891.1076002475</v>
      </c>
      <c r="BL204" s="18">
        <f ca="1" t="shared" si="1456"/>
        <v>113164.180059022</v>
      </c>
      <c r="BM204" s="18">
        <f ca="1">BK204*'Ejercicio 3 - TIR'!$D$5</f>
        <v>14445.5538001237</v>
      </c>
      <c r="BN204" s="18">
        <f ca="1" t="shared" si="1457"/>
        <v>98718.6262588979</v>
      </c>
      <c r="BO204" s="18">
        <f ca="1" t="shared" si="1458"/>
        <v>43927.5980330019</v>
      </c>
      <c r="BP204" s="18">
        <f ca="1" t="shared" si="1459"/>
        <v>-101779.155967832</v>
      </c>
      <c r="BQ204" s="18">
        <f ca="1" t="shared" ref="BQ204:BT204" si="1532">BE204</f>
        <v>20390.1208338437</v>
      </c>
      <c r="BR204" s="18">
        <f ca="1" t="shared" si="1532"/>
        <v>18463.554146202</v>
      </c>
      <c r="BS204" s="18">
        <f ca="1" t="shared" si="1532"/>
        <v>19879.3421002008</v>
      </c>
      <c r="BT204" s="18">
        <f ca="1" t="shared" si="1532"/>
        <v>18958.7808390998</v>
      </c>
      <c r="BU204" s="18">
        <f ca="1" t="shared" si="1461"/>
        <v>61142.9278025957</v>
      </c>
      <c r="BV204" s="20">
        <f ca="1" t="shared" si="1462"/>
        <v>9.31144555835359</v>
      </c>
    </row>
    <row r="205" ht="15" customHeight="1" spans="1:74">
      <c r="A205" s="16">
        <v>204</v>
      </c>
      <c r="B205" s="17">
        <f ca="1" t="shared" ref="B205:F205" si="1533">RAND()</f>
        <v>0.293026781948814</v>
      </c>
      <c r="C205" s="18">
        <f ca="1">IF(B205&lt;=('Ejercicio 3 - TIR'!$D$13-'Ejercicio 3 - TIR'!$C$13)/('Ejercicio 3 - TIR'!$E$13-'Ejercicio 3 - TIR'!$C$13),'Ejercicio 3 - TIR'!$C$13+SQRT(('Ejercicio 3 - TIR'!$E$13-'Ejercicio 3 - TIR'!$C$13)*('Ejercicio 3 - TIR'!$D$13-'Ejercicio 3 - TIR'!$C$13)*B205),'Ejercicio 3 - TIR'!$E$13-SQRT(('Ejercicio 3 - TIR'!$E$13-'Ejercicio 3 - TIR'!$C$13)*('Ejercicio 3 - TIR'!$E$13-'Ejercicio 3 - TIR'!$D$13)*(1-B205)))</f>
        <v>70873.2449170625</v>
      </c>
      <c r="D205" s="17">
        <f ca="1" t="shared" si="1533"/>
        <v>0.695556951556204</v>
      </c>
      <c r="E205" s="18">
        <f ca="1">IF(D205&lt;=('Ejercicio 3 - TIR'!$D$14-'Ejercicio 3 - TIR'!$C$14)/('Ejercicio 3 - TIR'!$E$14-'Ejercicio 3 - TIR'!$C$14),'Ejercicio 3 - TIR'!$C$14+SQRT(('Ejercicio 3 - TIR'!$E$14-'Ejercicio 3 - TIR'!$C$14)*('Ejercicio 3 - TIR'!$D$14-'Ejercicio 3 - TIR'!$C$14)*D205),'Ejercicio 3 - TIR'!$E$14-SQRT(('Ejercicio 3 - TIR'!$E$14-'Ejercicio 3 - TIR'!$C$14)*('Ejercicio 3 - TIR'!$E$14-'Ejercicio 3 - TIR'!$D$14)*(1-D205)))</f>
        <v>33242.3038491976</v>
      </c>
      <c r="F205" s="17">
        <f ca="1" t="shared" si="1533"/>
        <v>0.658043201385106</v>
      </c>
      <c r="G205" s="18">
        <f ca="1">IF(F205&lt;=('Ejercicio 3 - TIR'!$D$18-'Ejercicio 3 - TIR'!$C$18)/('Ejercicio 3 - TIR'!$E$18-'Ejercicio 3 - TIR'!$C$18),'Ejercicio 3 - TIR'!$C$18+SQRT(('Ejercicio 3 - TIR'!$E$18-'Ejercicio 3 - TIR'!$C$18)*('Ejercicio 3 - TIR'!$D$18-'Ejercicio 3 - TIR'!$C$18)*F205),'Ejercicio 3 - TIR'!$E$18-SQRT(('Ejercicio 3 - TIR'!$E$18-'Ejercicio 3 - TIR'!$C$18)*('Ejercicio 3 - TIR'!$E$18-'Ejercicio 3 - TIR'!$D$18)*(1-F205)))</f>
        <v>39935.1134974778</v>
      </c>
      <c r="H205" s="17">
        <f ca="1" t="shared" ref="H205:L205" si="1534">RAND()</f>
        <v>0.748786010891572</v>
      </c>
      <c r="I205" s="18">
        <f ca="1">IF(H205&lt;=('Ejercicio 3 - TIR'!$D$18-'Ejercicio 3 - TIR'!$C$18)/('Ejercicio 3 - TIR'!$E$18-'Ejercicio 3 - TIR'!$C$18),'Ejercicio 3 - TIR'!$C$18+SQRT(('Ejercicio 3 - TIR'!$E$18-'Ejercicio 3 - TIR'!$C$18)*('Ejercicio 3 - TIR'!$D$18-'Ejercicio 3 - TIR'!$C$18)*H205),'Ejercicio 3 - TIR'!$E$18-SQRT(('Ejercicio 3 - TIR'!$E$18-'Ejercicio 3 - TIR'!$C$18)*('Ejercicio 3 - TIR'!$E$18-'Ejercicio 3 - TIR'!$D$18)*(1-H205)))</f>
        <v>40659.3722593233</v>
      </c>
      <c r="J205" s="17">
        <f ca="1" t="shared" si="1534"/>
        <v>0.767974328502385</v>
      </c>
      <c r="K205" s="18">
        <f ca="1">IF(J205&lt;=('Ejercicio 3 - TIR'!$D$18-'Ejercicio 3 - TIR'!$C$18)/('Ejercicio 3 - TIR'!$E$18-'Ejercicio 3 - TIR'!$C$18),'Ejercicio 3 - TIR'!$C$18+SQRT(('Ejercicio 3 - TIR'!$E$18-'Ejercicio 3 - TIR'!$C$18)*('Ejercicio 3 - TIR'!$D$18-'Ejercicio 3 - TIR'!$C$18)*J205),'Ejercicio 3 - TIR'!$E$18-SQRT(('Ejercicio 3 - TIR'!$E$18-'Ejercicio 3 - TIR'!$C$18)*('Ejercicio 3 - TIR'!$E$18-'Ejercicio 3 - TIR'!$D$18)*(1-J205)))</f>
        <v>40828.4384983173</v>
      </c>
      <c r="L205" s="17">
        <f ca="1" t="shared" si="1534"/>
        <v>0.812767262730805</v>
      </c>
      <c r="M205" s="18">
        <f ca="1">IF(L205&lt;=('Ejercicio 3 - TIR'!$D$18-'Ejercicio 3 - TIR'!$C$18)/('Ejercicio 3 - TIR'!$E$18-'Ejercicio 3 - TIR'!$C$18),'Ejercicio 3 - TIR'!$C$18+SQRT(('Ejercicio 3 - TIR'!$E$18-'Ejercicio 3 - TIR'!$C$18)*('Ejercicio 3 - TIR'!$D$18-'Ejercicio 3 - TIR'!$C$18)*L205),'Ejercicio 3 - TIR'!$E$18-SQRT(('Ejercicio 3 - TIR'!$E$18-'Ejercicio 3 - TIR'!$C$18)*('Ejercicio 3 - TIR'!$E$18-'Ejercicio 3 - TIR'!$D$18)*(1-L205)))</f>
        <v>41252.673580379</v>
      </c>
      <c r="N205" s="17">
        <f ca="1" t="shared" ref="N205:R205" si="1535">RAND()</f>
        <v>0.072472355779335</v>
      </c>
      <c r="O205" s="18">
        <f ca="1">IF(N205&lt;=('Ejercicio 3 - TIR'!$D$18-'Ejercicio 3 - TIR'!$C$18)/('Ejercicio 3 - TIR'!$E$18-'Ejercicio 3 - TIR'!$C$18),'Ejercicio 3 - TIR'!$C$18+SQRT(('Ejercicio 3 - TIR'!$E$18-'Ejercicio 3 - TIR'!$C$18)*('Ejercicio 3 - TIR'!$D$18-'Ejercicio 3 - TIR'!$C$18)*N205),'Ejercicio 3 - TIR'!$E$18-SQRT(('Ejercicio 3 - TIR'!$E$18-'Ejercicio 3 - TIR'!$C$18)*('Ejercicio 3 - TIR'!$E$18-'Ejercicio 3 - TIR'!$D$18)*(1-N205)))</f>
        <v>33297.0977187369</v>
      </c>
      <c r="P205" s="17">
        <f ca="1" t="shared" si="1535"/>
        <v>0.170994260956341</v>
      </c>
      <c r="Q205" s="19">
        <f ca="1">IF(P205&lt;=('Ejercicio 3 - TIR'!$D$22-'Ejercicio 3 - TIR'!$C$22)/('Ejercicio 3 - TIR'!$E$22-'Ejercicio 3 - TIR'!$C$22),'Ejercicio 3 - TIR'!$C$22+SQRT(('Ejercicio 3 - TIR'!$E$22-'Ejercicio 3 - TIR'!$C$22)*('Ejercicio 3 - TIR'!$D$22-'Ejercicio 3 - TIR'!$C$22)*P205),'Ejercicio 3 - TIR'!$E$22-SQRT(('Ejercicio 3 - TIR'!$E$22-'Ejercicio 3 - TIR'!$C$22)*('Ejercicio 3 - TIR'!$E$22-'Ejercicio 3 - TIR'!$D$22)*(1-P205)))</f>
        <v>0.137543935411458</v>
      </c>
      <c r="R205" s="17">
        <f ca="1" t="shared" si="1535"/>
        <v>0.524537438732825</v>
      </c>
      <c r="S205" s="19">
        <f ca="1">IF(R205&lt;=('Ejercicio 3 - TIR'!$D$23-'Ejercicio 3 - TIR'!$C$23)/('Ejercicio 3 - TIR'!$E$23-'Ejercicio 3 - TIR'!$C$23),'Ejercicio 3 - TIR'!$C$23+SQRT(('Ejercicio 3 - TIR'!$E$23-'Ejercicio 3 - TIR'!$C$23)*('Ejercicio 3 - TIR'!$D$23-'Ejercicio 3 - TIR'!$C$23)*R205),'Ejercicio 3 - TIR'!$E$23-SQRT(('Ejercicio 3 - TIR'!$E$23-'Ejercicio 3 - TIR'!$C$23)*('Ejercicio 3 - TIR'!$E$23-'Ejercicio 3 - TIR'!$D$23)*(1-R205)))</f>
        <v>0.150745383094614</v>
      </c>
      <c r="T205" s="17">
        <f ca="1" t="shared" ref="T205:X205" si="1536">RAND()</f>
        <v>0.876750039847694</v>
      </c>
      <c r="U205" s="19">
        <f ca="1">IF(T205&lt;=('Ejercicio 3 - TIR'!$D$24-'Ejercicio 3 - TIR'!$C$24)/('Ejercicio 3 - TIR'!$E$24-'Ejercicio 3 - TIR'!$C$24),'Ejercicio 3 - TIR'!$C$24+SQRT(('Ejercicio 3 - TIR'!$E$24-'Ejercicio 3 - TIR'!$C$24)*('Ejercicio 3 - TIR'!$D$24-'Ejercicio 3 - TIR'!$C$24)*T205),'Ejercicio 3 - TIR'!$E$24-SQRT(('Ejercicio 3 - TIR'!$E$24-'Ejercicio 3 - TIR'!$C$24)*('Ejercicio 3 - TIR'!$E$24-'Ejercicio 3 - TIR'!$D$24)*(1-T205)))</f>
        <v>0.201423135667545</v>
      </c>
      <c r="V205" s="17">
        <f ca="1" t="shared" si="1536"/>
        <v>0.0522326897756209</v>
      </c>
      <c r="W205" s="19">
        <f ca="1">IF(V205&lt;=('Ejercicio 3 - TIR'!$D$25-'Ejercicio 3 - TIR'!$C$25)/('Ejercicio 3 - TIR'!$E$25-'Ejercicio 3 - TIR'!$C$25),'Ejercicio 3 - TIR'!$C$25+SQRT(('Ejercicio 3 - TIR'!$E$25-'Ejercicio 3 - TIR'!$C$25)*('Ejercicio 3 - TIR'!$D$25-'Ejercicio 3 - TIR'!$C$25)*V205),'Ejercicio 3 - TIR'!$E$25-SQRT(('Ejercicio 3 - TIR'!$E$25-'Ejercicio 3 - TIR'!$C$25)*('Ejercicio 3 - TIR'!$E$25-'Ejercicio 3 - TIR'!$D$25)*(1-V205)))</f>
        <v>0.188551360458188</v>
      </c>
      <c r="X205" s="17">
        <f ca="1" t="shared" si="1536"/>
        <v>0.698570850358136</v>
      </c>
      <c r="Y205" s="19">
        <f ca="1">IF(X205&lt;=('Ejercicio 3 - TIR'!$D$26-'Ejercicio 3 - TIR'!$C$26)/('Ejercicio 3 - TIR'!$E$26-'Ejercicio 3 - TIR'!$C$26),'Ejercicio 3 - TIR'!$C$26+SQRT(('Ejercicio 3 - TIR'!$E$26-'Ejercicio 3 - TIR'!$C$26)*('Ejercicio 3 - TIR'!$D$26-'Ejercicio 3 - TIR'!$C$26)*X205),'Ejercicio 3 - TIR'!$E$26-SQRT(('Ejercicio 3 - TIR'!$E$26-'Ejercicio 3 - TIR'!$C$26)*('Ejercicio 3 - TIR'!$E$26-'Ejercicio 3 - TIR'!$D$26)*(1-X205)))</f>
        <v>0.239655020038844</v>
      </c>
      <c r="Z205" s="17">
        <f ca="1" t="shared" si="1432"/>
        <v>1.13754393541146</v>
      </c>
      <c r="AA205" s="17">
        <f ca="1" t="shared" si="1433"/>
        <v>1.30902343174201</v>
      </c>
      <c r="AB205" s="17">
        <f ca="1" t="shared" si="1434"/>
        <v>1.57269103602578</v>
      </c>
      <c r="AC205" s="17">
        <f ca="1" t="shared" si="1435"/>
        <v>1.86922407044884</v>
      </c>
      <c r="AD205" s="17">
        <f ca="1" t="shared" si="1436"/>
        <v>2.31719300250934</v>
      </c>
      <c r="AE205" s="16">
        <f ca="1" t="shared" si="1437"/>
        <v>4572.2772935621</v>
      </c>
      <c r="AF205" s="16">
        <f ca="1" t="shared" si="1438"/>
        <v>5261.52698579492</v>
      </c>
      <c r="AG205" s="16">
        <f ca="1" t="shared" si="1439"/>
        <v>6321.32024967314</v>
      </c>
      <c r="AH205" s="16">
        <f ca="1" t="shared" si="1440"/>
        <v>7513.21378264091</v>
      </c>
      <c r="AI205" s="16">
        <f ca="1" t="shared" si="1441"/>
        <v>9313.79318227584</v>
      </c>
      <c r="AJ205" s="18">
        <f ca="1" t="shared" si="1442"/>
        <v>45427.9461690241</v>
      </c>
      <c r="AK205" s="18">
        <f ca="1" t="shared" si="1443"/>
        <v>53224.0710073754</v>
      </c>
      <c r="AL205" s="18">
        <f ca="1" t="shared" si="1444"/>
        <v>64210.5192412335</v>
      </c>
      <c r="AM205" s="18">
        <f ca="1" t="shared" si="1445"/>
        <v>77110.4904268132</v>
      </c>
      <c r="AN205" s="18">
        <f ca="1" t="shared" si="1446"/>
        <v>77155.801837727</v>
      </c>
      <c r="AO205" s="18">
        <f ca="1">C205/'Ejercicio 3 - TIR'!$D$7</f>
        <v>14174.6489834125</v>
      </c>
      <c r="AP205" s="18">
        <f ca="1" t="shared" si="1447"/>
        <v>31253.2971856116</v>
      </c>
      <c r="AQ205" s="18">
        <f ca="1" t="shared" si="1448"/>
        <v>39049.4220239629</v>
      </c>
      <c r="AR205" s="18">
        <f ca="1" t="shared" si="1449"/>
        <v>50035.8702578209</v>
      </c>
      <c r="AS205" s="18">
        <f ca="1" t="shared" si="1450"/>
        <v>62935.8414434007</v>
      </c>
      <c r="AT205" s="18">
        <f ca="1" t="shared" si="1451"/>
        <v>62981.1528543145</v>
      </c>
      <c r="AU205" s="18">
        <f ca="1">AP205*'Ejercicio 3 - TIR'!$D$5</f>
        <v>15626.6485928058</v>
      </c>
      <c r="AV205" s="18">
        <f ca="1">AQ205*'Ejercicio 3 - TIR'!$D$5</f>
        <v>19524.7110119814</v>
      </c>
      <c r="AW205" s="18">
        <f ca="1">AR205*'Ejercicio 3 - TIR'!$D$5</f>
        <v>25017.9351289105</v>
      </c>
      <c r="AX205" s="18">
        <f ca="1">AS205*'Ejercicio 3 - TIR'!$D$5</f>
        <v>31467.9207217004</v>
      </c>
      <c r="AY205" s="18">
        <f ca="1">AT205*'Ejercicio 3 - TIR'!$D$5</f>
        <v>31490.5764271573</v>
      </c>
      <c r="AZ205" s="18">
        <f ca="1" t="shared" ref="AZ205:BD205" si="1537">AJ205-AU205-AE205</f>
        <v>25229.0202826562</v>
      </c>
      <c r="BA205" s="18">
        <f ca="1" t="shared" si="1537"/>
        <v>28437.833009599</v>
      </c>
      <c r="BB205" s="18">
        <f ca="1" t="shared" si="1537"/>
        <v>32871.2638626498</v>
      </c>
      <c r="BC205" s="18">
        <f ca="1" t="shared" si="1537"/>
        <v>38129.355922472</v>
      </c>
      <c r="BD205" s="18">
        <f ca="1" t="shared" si="1537"/>
        <v>36351.4322282939</v>
      </c>
      <c r="BE205" s="18">
        <f ca="1" t="shared" ref="BE205:BI205" si="1538">AZ205/Z205</f>
        <v>22178.5018558696</v>
      </c>
      <c r="BF205" s="18">
        <f ca="1" t="shared" si="1538"/>
        <v>21724.4644519119</v>
      </c>
      <c r="BG205" s="18">
        <f ca="1" t="shared" si="1538"/>
        <v>20901.2851918557</v>
      </c>
      <c r="BH205" s="18">
        <f ca="1" t="shared" si="1538"/>
        <v>20398.4939661709</v>
      </c>
      <c r="BI205" s="18">
        <f ca="1" t="shared" si="1538"/>
        <v>15687.7015375621</v>
      </c>
      <c r="BJ205" s="18">
        <f ca="1" t="shared" si="1454"/>
        <v>77028.8338666501</v>
      </c>
      <c r="BK205" s="18">
        <f ca="1" t="shared" si="1455"/>
        <v>32845.3974373896</v>
      </c>
      <c r="BL205" s="18">
        <f ca="1" t="shared" si="1456"/>
        <v>109874.23130404</v>
      </c>
      <c r="BM205" s="18">
        <f ca="1">BK205*'Ejercicio 3 - TIR'!$D$5</f>
        <v>16422.6987186948</v>
      </c>
      <c r="BN205" s="18">
        <f ca="1" t="shared" si="1457"/>
        <v>93451.532585345</v>
      </c>
      <c r="BO205" s="18">
        <f ca="1" t="shared" si="1458"/>
        <v>40329.6283409039</v>
      </c>
      <c r="BP205" s="18">
        <f ca="1" t="shared" si="1459"/>
        <v>-104115.54876626</v>
      </c>
      <c r="BQ205" s="18">
        <f ca="1" t="shared" ref="BQ205:BT205" si="1539">BE205</f>
        <v>22178.5018558696</v>
      </c>
      <c r="BR205" s="18">
        <f ca="1" t="shared" si="1539"/>
        <v>21724.4644519119</v>
      </c>
      <c r="BS205" s="18">
        <f ca="1" t="shared" si="1539"/>
        <v>20901.2851918557</v>
      </c>
      <c r="BT205" s="18">
        <f ca="1" t="shared" si="1539"/>
        <v>20398.4939661709</v>
      </c>
      <c r="BU205" s="18">
        <f ca="1" t="shared" si="1461"/>
        <v>56017.3298784659</v>
      </c>
      <c r="BV205" s="20">
        <f ca="1" t="shared" si="1462"/>
        <v>9.48359438312234</v>
      </c>
    </row>
    <row r="206" ht="15" customHeight="1" spans="1:74">
      <c r="A206" s="16">
        <v>205</v>
      </c>
      <c r="B206" s="17">
        <f ca="1" t="shared" ref="B206:F206" si="1540">RAND()</f>
        <v>0.968163786575918</v>
      </c>
      <c r="C206" s="18">
        <f ca="1">IF(B206&lt;=('Ejercicio 3 - TIR'!$D$13-'Ejercicio 3 - TIR'!$C$13)/('Ejercicio 3 - TIR'!$E$13-'Ejercicio 3 - TIR'!$C$13),'Ejercicio 3 - TIR'!$C$13+SQRT(('Ejercicio 3 - TIR'!$E$13-'Ejercicio 3 - TIR'!$C$13)*('Ejercicio 3 - TIR'!$D$13-'Ejercicio 3 - TIR'!$C$13)*B206),'Ejercicio 3 - TIR'!$E$13-SQRT(('Ejercicio 3 - TIR'!$E$13-'Ejercicio 3 - TIR'!$C$13)*('Ejercicio 3 - TIR'!$E$13-'Ejercicio 3 - TIR'!$D$13)*(1-B206)))</f>
        <v>93819.1055575347</v>
      </c>
      <c r="D206" s="17">
        <f ca="1" t="shared" si="1540"/>
        <v>0.473409769441678</v>
      </c>
      <c r="E206" s="18">
        <f ca="1">IF(D206&lt;=('Ejercicio 3 - TIR'!$D$14-'Ejercicio 3 - TIR'!$C$14)/('Ejercicio 3 - TIR'!$E$14-'Ejercicio 3 - TIR'!$C$14),'Ejercicio 3 - TIR'!$C$14+SQRT(('Ejercicio 3 - TIR'!$E$14-'Ejercicio 3 - TIR'!$C$14)*('Ejercicio 3 - TIR'!$D$14-'Ejercicio 3 - TIR'!$C$14)*D206),'Ejercicio 3 - TIR'!$E$14-SQRT(('Ejercicio 3 - TIR'!$E$14-'Ejercicio 3 - TIR'!$C$14)*('Ejercicio 3 - TIR'!$E$14-'Ejercicio 3 - TIR'!$D$14)*(1-D206)))</f>
        <v>31112.4505861431</v>
      </c>
      <c r="F206" s="17">
        <f ca="1" t="shared" si="1540"/>
        <v>0.178414745634832</v>
      </c>
      <c r="G206" s="18">
        <f ca="1">IF(F206&lt;=('Ejercicio 3 - TIR'!$D$18-'Ejercicio 3 - TIR'!$C$18)/('Ejercicio 3 - TIR'!$E$18-'Ejercicio 3 - TIR'!$C$18),'Ejercicio 3 - TIR'!$C$18+SQRT(('Ejercicio 3 - TIR'!$E$18-'Ejercicio 3 - TIR'!$C$18)*('Ejercicio 3 - TIR'!$D$18-'Ejercicio 3 - TIR'!$C$18)*F206),'Ejercicio 3 - TIR'!$E$18-SQRT(('Ejercicio 3 - TIR'!$E$18-'Ejercicio 3 - TIR'!$C$18)*('Ejercicio 3 - TIR'!$E$18-'Ejercicio 3 - TIR'!$D$18)*(1-F206)))</f>
        <v>35173.2206453258</v>
      </c>
      <c r="H206" s="17">
        <f ca="1" t="shared" ref="H206:L206" si="1541">RAND()</f>
        <v>0.729629584135408</v>
      </c>
      <c r="I206" s="18">
        <f ca="1">IF(H206&lt;=('Ejercicio 3 - TIR'!$D$18-'Ejercicio 3 - TIR'!$C$18)/('Ejercicio 3 - TIR'!$E$18-'Ejercicio 3 - TIR'!$C$18),'Ejercicio 3 - TIR'!$C$18+SQRT(('Ejercicio 3 - TIR'!$E$18-'Ejercicio 3 - TIR'!$C$18)*('Ejercicio 3 - TIR'!$D$18-'Ejercicio 3 - TIR'!$C$18)*H206),'Ejercicio 3 - TIR'!$E$18-SQRT(('Ejercicio 3 - TIR'!$E$18-'Ejercicio 3 - TIR'!$C$18)*('Ejercicio 3 - TIR'!$E$18-'Ejercicio 3 - TIR'!$D$18)*(1-H206)))</f>
        <v>40496.9142591058</v>
      </c>
      <c r="J206" s="17">
        <f ca="1" t="shared" si="1541"/>
        <v>0.929007287817682</v>
      </c>
      <c r="K206" s="18">
        <f ca="1">IF(J206&lt;=('Ejercicio 3 - TIR'!$D$18-'Ejercicio 3 - TIR'!$C$18)/('Ejercicio 3 - TIR'!$E$18-'Ejercicio 3 - TIR'!$C$18),'Ejercicio 3 - TIR'!$C$18+SQRT(('Ejercicio 3 - TIR'!$E$18-'Ejercicio 3 - TIR'!$C$18)*('Ejercicio 3 - TIR'!$D$18-'Ejercicio 3 - TIR'!$C$18)*J206),'Ejercicio 3 - TIR'!$E$18-SQRT(('Ejercicio 3 - TIR'!$E$18-'Ejercicio 3 - TIR'!$C$18)*('Ejercicio 3 - TIR'!$E$18-'Ejercicio 3 - TIR'!$D$18)*(1-J206)))</f>
        <v>42692.5222831685</v>
      </c>
      <c r="L206" s="17">
        <f ca="1" t="shared" si="1541"/>
        <v>0.624503103732428</v>
      </c>
      <c r="M206" s="18">
        <f ca="1">IF(L206&lt;=('Ejercicio 3 - TIR'!$D$18-'Ejercicio 3 - TIR'!$C$18)/('Ejercicio 3 - TIR'!$E$18-'Ejercicio 3 - TIR'!$C$18),'Ejercicio 3 - TIR'!$C$18+SQRT(('Ejercicio 3 - TIR'!$E$18-'Ejercicio 3 - TIR'!$C$18)*('Ejercicio 3 - TIR'!$D$18-'Ejercicio 3 - TIR'!$C$18)*L206),'Ejercicio 3 - TIR'!$E$18-SQRT(('Ejercicio 3 - TIR'!$E$18-'Ejercicio 3 - TIR'!$C$18)*('Ejercicio 3 - TIR'!$E$18-'Ejercicio 3 - TIR'!$D$18)*(1-L206)))</f>
        <v>39678.6086582661</v>
      </c>
      <c r="N206" s="17">
        <f ca="1" t="shared" ref="N206:R206" si="1542">RAND()</f>
        <v>0.959252357229196</v>
      </c>
      <c r="O206" s="18">
        <f ca="1">IF(N206&lt;=('Ejercicio 3 - TIR'!$D$18-'Ejercicio 3 - TIR'!$C$18)/('Ejercicio 3 - TIR'!$E$18-'Ejercicio 3 - TIR'!$C$18),'Ejercicio 3 - TIR'!$C$18+SQRT(('Ejercicio 3 - TIR'!$E$18-'Ejercicio 3 - TIR'!$C$18)*('Ejercicio 3 - TIR'!$D$18-'Ejercicio 3 - TIR'!$C$18)*N206),'Ejercicio 3 - TIR'!$E$18-SQRT(('Ejercicio 3 - TIR'!$E$18-'Ejercicio 3 - TIR'!$C$18)*('Ejercicio 3 - TIR'!$E$18-'Ejercicio 3 - TIR'!$D$18)*(1-N206)))</f>
        <v>43251.8371907027</v>
      </c>
      <c r="P206" s="17">
        <f ca="1" t="shared" si="1542"/>
        <v>0.90059044894636</v>
      </c>
      <c r="Q206" s="19">
        <f ca="1">IF(P206&lt;=('Ejercicio 3 - TIR'!$D$22-'Ejercicio 3 - TIR'!$C$22)/('Ejercicio 3 - TIR'!$E$22-'Ejercicio 3 - TIR'!$C$22),'Ejercicio 3 - TIR'!$C$22+SQRT(('Ejercicio 3 - TIR'!$E$22-'Ejercicio 3 - TIR'!$C$22)*('Ejercicio 3 - TIR'!$D$22-'Ejercicio 3 - TIR'!$C$22)*P206),'Ejercicio 3 - TIR'!$E$22-SQRT(('Ejercicio 3 - TIR'!$E$22-'Ejercicio 3 - TIR'!$C$22)*('Ejercicio 3 - TIR'!$E$22-'Ejercicio 3 - TIR'!$D$22)*(1-P206)))</f>
        <v>0.16662325929471</v>
      </c>
      <c r="R206" s="17">
        <f ca="1" t="shared" si="1542"/>
        <v>0.931826094398186</v>
      </c>
      <c r="S206" s="19">
        <f ca="1">IF(R206&lt;=('Ejercicio 3 - TIR'!$D$23-'Ejercicio 3 - TIR'!$C$23)/('Ejercicio 3 - TIR'!$E$23-'Ejercicio 3 - TIR'!$C$23),'Ejercicio 3 - TIR'!$C$23+SQRT(('Ejercicio 3 - TIR'!$E$23-'Ejercicio 3 - TIR'!$C$23)*('Ejercicio 3 - TIR'!$D$23-'Ejercicio 3 - TIR'!$C$23)*R206),'Ejercicio 3 - TIR'!$E$23-SQRT(('Ejercicio 3 - TIR'!$E$23-'Ejercicio 3 - TIR'!$C$23)*('Ejercicio 3 - TIR'!$E$23-'Ejercicio 3 - TIR'!$D$23)*(1-R206)))</f>
        <v>0.16892240865155</v>
      </c>
      <c r="T206" s="17">
        <f ca="1" t="shared" ref="T206:X206" si="1543">RAND()</f>
        <v>0.30846234707665</v>
      </c>
      <c r="U206" s="19">
        <f ca="1">IF(T206&lt;=('Ejercicio 3 - TIR'!$D$24-'Ejercicio 3 - TIR'!$C$24)/('Ejercicio 3 - TIR'!$E$24-'Ejercicio 3 - TIR'!$C$24),'Ejercicio 3 - TIR'!$C$24+SQRT(('Ejercicio 3 - TIR'!$E$24-'Ejercicio 3 - TIR'!$C$24)*('Ejercicio 3 - TIR'!$D$24-'Ejercicio 3 - TIR'!$C$24)*T206),'Ejercicio 3 - TIR'!$E$24-SQRT(('Ejercicio 3 - TIR'!$E$24-'Ejercicio 3 - TIR'!$C$24)*('Ejercicio 3 - TIR'!$E$24-'Ejercicio 3 - TIR'!$D$24)*(1-T206)))</f>
        <v>0.175451344342902</v>
      </c>
      <c r="V206" s="17">
        <f ca="1" t="shared" si="1543"/>
        <v>0.28756057033733</v>
      </c>
      <c r="W206" s="19">
        <f ca="1">IF(V206&lt;=('Ejercicio 3 - TIR'!$D$25-'Ejercicio 3 - TIR'!$C$25)/('Ejercicio 3 - TIR'!$E$25-'Ejercicio 3 - TIR'!$C$25),'Ejercicio 3 - TIR'!$C$25+SQRT(('Ejercicio 3 - TIR'!$E$25-'Ejercicio 3 - TIR'!$C$25)*('Ejercicio 3 - TIR'!$D$25-'Ejercicio 3 - TIR'!$C$25)*V206),'Ejercicio 3 - TIR'!$E$25-SQRT(('Ejercicio 3 - TIR'!$E$25-'Ejercicio 3 - TIR'!$C$25)*('Ejercicio 3 - TIR'!$E$25-'Ejercicio 3 - TIR'!$D$25)*(1-V206)))</f>
        <v>0.200064661773256</v>
      </c>
      <c r="X206" s="17">
        <f ca="1" t="shared" si="1543"/>
        <v>0.603861409989222</v>
      </c>
      <c r="Y206" s="19">
        <f ca="1">IF(X206&lt;=('Ejercicio 3 - TIR'!$D$26-'Ejercicio 3 - TIR'!$C$26)/('Ejercicio 3 - TIR'!$E$26-'Ejercicio 3 - TIR'!$C$26),'Ejercicio 3 - TIR'!$C$26+SQRT(('Ejercicio 3 - TIR'!$E$26-'Ejercicio 3 - TIR'!$C$26)*('Ejercicio 3 - TIR'!$D$26-'Ejercicio 3 - TIR'!$C$26)*X206),'Ejercicio 3 - TIR'!$E$26-SQRT(('Ejercicio 3 - TIR'!$E$26-'Ejercicio 3 - TIR'!$C$26)*('Ejercicio 3 - TIR'!$E$26-'Ejercicio 3 - TIR'!$D$26)*(1-X206)))</f>
        <v>0.233749071511393</v>
      </c>
      <c r="Z206" s="17">
        <f ca="1" t="shared" si="1432"/>
        <v>1.16662325929471</v>
      </c>
      <c r="AA206" s="17">
        <f ca="1" t="shared" si="1433"/>
        <v>1.36369207024369</v>
      </c>
      <c r="AB206" s="17">
        <f ca="1" t="shared" si="1434"/>
        <v>1.60295367723771</v>
      </c>
      <c r="AC206" s="17">
        <f ca="1" t="shared" si="1435"/>
        <v>1.92364806251246</v>
      </c>
      <c r="AD206" s="17">
        <f ca="1" t="shared" si="1436"/>
        <v>2.37329901103944</v>
      </c>
      <c r="AE206" s="16">
        <f ca="1" t="shared" si="1437"/>
        <v>5184.05792130878</v>
      </c>
      <c r="AF206" s="16">
        <f ca="1" t="shared" si="1438"/>
        <v>6059.76147196541</v>
      </c>
      <c r="AG206" s="16">
        <f ca="1" t="shared" si="1439"/>
        <v>7122.95476861906</v>
      </c>
      <c r="AH206" s="16">
        <f ca="1" t="shared" si="1440"/>
        <v>8548.00630522903</v>
      </c>
      <c r="AI206" s="16">
        <f ca="1" t="shared" si="1441"/>
        <v>10546.0948423499</v>
      </c>
      <c r="AJ206" s="18">
        <f ca="1" t="shared" si="1442"/>
        <v>41033.897309142</v>
      </c>
      <c r="AK206" s="18">
        <f ca="1" t="shared" si="1443"/>
        <v>55225.3208444814</v>
      </c>
      <c r="AL206" s="18">
        <f ca="1" t="shared" si="1444"/>
        <v>68434.1355843577</v>
      </c>
      <c r="AM206" s="18">
        <f ca="1" t="shared" si="1445"/>
        <v>76327.6786686639</v>
      </c>
      <c r="AN206" s="18">
        <f ca="1" t="shared" si="1446"/>
        <v>102649.542430334</v>
      </c>
      <c r="AO206" s="18">
        <f ca="1">C206/'Ejercicio 3 - TIR'!$D$7</f>
        <v>18763.8211115069</v>
      </c>
      <c r="AP206" s="18">
        <f ca="1" t="shared" si="1447"/>
        <v>22270.076197635</v>
      </c>
      <c r="AQ206" s="18">
        <f ca="1" t="shared" si="1448"/>
        <v>36461.4997329745</v>
      </c>
      <c r="AR206" s="18">
        <f ca="1" t="shared" si="1449"/>
        <v>49670.3144728507</v>
      </c>
      <c r="AS206" s="18">
        <f ca="1" t="shared" si="1450"/>
        <v>57563.857557157</v>
      </c>
      <c r="AT206" s="18">
        <f ca="1" t="shared" si="1451"/>
        <v>83885.7213188267</v>
      </c>
      <c r="AU206" s="18">
        <f ca="1">AP206*'Ejercicio 3 - TIR'!$D$5</f>
        <v>11135.0380988175</v>
      </c>
      <c r="AV206" s="18">
        <f ca="1">AQ206*'Ejercicio 3 - TIR'!$D$5</f>
        <v>18230.7498664872</v>
      </c>
      <c r="AW206" s="18">
        <f ca="1">AR206*'Ejercicio 3 - TIR'!$D$5</f>
        <v>24835.1572364254</v>
      </c>
      <c r="AX206" s="18">
        <f ca="1">AS206*'Ejercicio 3 - TIR'!$D$5</f>
        <v>28781.9287785785</v>
      </c>
      <c r="AY206" s="18">
        <f ca="1">AT206*'Ejercicio 3 - TIR'!$D$5</f>
        <v>41942.8606594134</v>
      </c>
      <c r="AZ206" s="18">
        <f ca="1" t="shared" ref="AZ206:BD206" si="1544">AJ206-AU206-AE206</f>
        <v>24714.8012890157</v>
      </c>
      <c r="BA206" s="18">
        <f ca="1" t="shared" si="1544"/>
        <v>30934.8095060288</v>
      </c>
      <c r="BB206" s="18">
        <f ca="1" t="shared" si="1544"/>
        <v>36476.0235793132</v>
      </c>
      <c r="BC206" s="18">
        <f ca="1" t="shared" si="1544"/>
        <v>38997.7435848564</v>
      </c>
      <c r="BD206" s="18">
        <f ca="1" t="shared" si="1544"/>
        <v>50160.5869285704</v>
      </c>
      <c r="BE206" s="18">
        <f ca="1" t="shared" ref="BE206:BI206" si="1545">AZ206/Z206</f>
        <v>21184.9036028625</v>
      </c>
      <c r="BF206" s="18">
        <f ca="1" t="shared" si="1545"/>
        <v>22684.6002708666</v>
      </c>
      <c r="BG206" s="18">
        <f ca="1" t="shared" si="1545"/>
        <v>22755.5069727097</v>
      </c>
      <c r="BH206" s="18">
        <f ca="1" t="shared" si="1545"/>
        <v>20272.8057927195</v>
      </c>
      <c r="BI206" s="18">
        <f ca="1" t="shared" si="1545"/>
        <v>21135.3844143732</v>
      </c>
      <c r="BJ206" s="18">
        <f ca="1" t="shared" si="1454"/>
        <v>73839.1482071069</v>
      </c>
      <c r="BK206" s="18">
        <f ca="1" t="shared" si="1455"/>
        <v>44532.1580872604</v>
      </c>
      <c r="BL206" s="18">
        <f ca="1" t="shared" si="1456"/>
        <v>118371.306294367</v>
      </c>
      <c r="BM206" s="18">
        <f ca="1">BK206*'Ejercicio 3 - TIR'!$D$5</f>
        <v>22266.0790436302</v>
      </c>
      <c r="BN206" s="18">
        <f ca="1" t="shared" si="1457"/>
        <v>96105.2272507372</v>
      </c>
      <c r="BO206" s="18">
        <f ca="1" t="shared" si="1458"/>
        <v>40494.3611418966</v>
      </c>
      <c r="BP206" s="18">
        <f ca="1" t="shared" si="1459"/>
        <v>-124931.556143678</v>
      </c>
      <c r="BQ206" s="18">
        <f ca="1" t="shared" ref="BQ206:BT206" si="1546">BE206</f>
        <v>21184.9036028625</v>
      </c>
      <c r="BR206" s="18">
        <f ca="1" t="shared" si="1546"/>
        <v>22684.6002708666</v>
      </c>
      <c r="BS206" s="18">
        <f ca="1" t="shared" si="1546"/>
        <v>22755.5069727097</v>
      </c>
      <c r="BT206" s="18">
        <f ca="1" t="shared" si="1546"/>
        <v>20272.8057927195</v>
      </c>
      <c r="BU206" s="18">
        <f ca="1" t="shared" si="1461"/>
        <v>61629.7455562698</v>
      </c>
      <c r="BV206" s="20">
        <f ca="1" t="shared" si="1462"/>
        <v>5.10914976318826</v>
      </c>
    </row>
    <row r="207" ht="15" customHeight="1" spans="1:74">
      <c r="A207" s="16">
        <v>206</v>
      </c>
      <c r="B207" s="17">
        <f ca="1" t="shared" ref="B207:F207" si="1547">RAND()</f>
        <v>0.249604878456635</v>
      </c>
      <c r="C207" s="18">
        <f ca="1">IF(B207&lt;=('Ejercicio 3 - TIR'!$D$13-'Ejercicio 3 - TIR'!$C$13)/('Ejercicio 3 - TIR'!$E$13-'Ejercicio 3 - TIR'!$C$13),'Ejercicio 3 - TIR'!$C$13+SQRT(('Ejercicio 3 - TIR'!$E$13-'Ejercicio 3 - TIR'!$C$13)*('Ejercicio 3 - TIR'!$D$13-'Ejercicio 3 - TIR'!$C$13)*B207),'Ejercicio 3 - TIR'!$E$13-SQRT(('Ejercicio 3 - TIR'!$E$13-'Ejercicio 3 - TIR'!$C$13)*('Ejercicio 3 - TIR'!$E$13-'Ejercicio 3 - TIR'!$D$13)*(1-B207)))</f>
        <v>69992.0944442421</v>
      </c>
      <c r="D207" s="17">
        <f ca="1" t="shared" si="1547"/>
        <v>0.450371033919376</v>
      </c>
      <c r="E207" s="18">
        <f ca="1">IF(D207&lt;=('Ejercicio 3 - TIR'!$D$14-'Ejercicio 3 - TIR'!$C$14)/('Ejercicio 3 - TIR'!$E$14-'Ejercicio 3 - TIR'!$C$14),'Ejercicio 3 - TIR'!$C$14+SQRT(('Ejercicio 3 - TIR'!$E$14-'Ejercicio 3 - TIR'!$C$14)*('Ejercicio 3 - TIR'!$D$14-'Ejercicio 3 - TIR'!$C$14)*D207),'Ejercicio 3 - TIR'!$E$14-SQRT(('Ejercicio 3 - TIR'!$E$14-'Ejercicio 3 - TIR'!$C$14)*('Ejercicio 3 - TIR'!$E$14-'Ejercicio 3 - TIR'!$D$14)*(1-D207)))</f>
        <v>30920.1131663388</v>
      </c>
      <c r="F207" s="17">
        <f ca="1" t="shared" si="1547"/>
        <v>0.201057844835221</v>
      </c>
      <c r="G207" s="18">
        <f ca="1">IF(F207&lt;=('Ejercicio 3 - TIR'!$D$18-'Ejercicio 3 - TIR'!$C$18)/('Ejercicio 3 - TIR'!$E$18-'Ejercicio 3 - TIR'!$C$18),'Ejercicio 3 - TIR'!$C$18+SQRT(('Ejercicio 3 - TIR'!$E$18-'Ejercicio 3 - TIR'!$C$18)*('Ejercicio 3 - TIR'!$D$18-'Ejercicio 3 - TIR'!$C$18)*F207),'Ejercicio 3 - TIR'!$E$18-SQRT(('Ejercicio 3 - TIR'!$E$18-'Ejercicio 3 - TIR'!$C$18)*('Ejercicio 3 - TIR'!$E$18-'Ejercicio 3 - TIR'!$D$18)*(1-F207)))</f>
        <v>35491.6916087198</v>
      </c>
      <c r="H207" s="17">
        <f ca="1" t="shared" ref="H207:L207" si="1548">RAND()</f>
        <v>0.726174323530123</v>
      </c>
      <c r="I207" s="18">
        <f ca="1">IF(H207&lt;=('Ejercicio 3 - TIR'!$D$18-'Ejercicio 3 - TIR'!$C$18)/('Ejercicio 3 - TIR'!$E$18-'Ejercicio 3 - TIR'!$C$18),'Ejercicio 3 - TIR'!$C$18+SQRT(('Ejercicio 3 - TIR'!$E$18-'Ejercicio 3 - TIR'!$C$18)*('Ejercicio 3 - TIR'!$D$18-'Ejercicio 3 - TIR'!$C$18)*H207),'Ejercicio 3 - TIR'!$E$18-SQRT(('Ejercicio 3 - TIR'!$E$18-'Ejercicio 3 - TIR'!$C$18)*('Ejercicio 3 - TIR'!$E$18-'Ejercicio 3 - TIR'!$D$18)*(1-H207)))</f>
        <v>40468.2315002594</v>
      </c>
      <c r="J207" s="17">
        <f ca="1" t="shared" si="1548"/>
        <v>0.15199220188664</v>
      </c>
      <c r="K207" s="18">
        <f ca="1">IF(J207&lt;=('Ejercicio 3 - TIR'!$D$18-'Ejercicio 3 - TIR'!$C$18)/('Ejercicio 3 - TIR'!$E$18-'Ejercicio 3 - TIR'!$C$18),'Ejercicio 3 - TIR'!$C$18+SQRT(('Ejercicio 3 - TIR'!$E$18-'Ejercicio 3 - TIR'!$C$18)*('Ejercicio 3 - TIR'!$D$18-'Ejercicio 3 - TIR'!$C$18)*J207),'Ejercicio 3 - TIR'!$E$18-SQRT(('Ejercicio 3 - TIR'!$E$18-'Ejercicio 3 - TIR'!$C$18)*('Ejercicio 3 - TIR'!$E$18-'Ejercicio 3 - TIR'!$D$18)*(1-J207)))</f>
        <v>34774.8120678196</v>
      </c>
      <c r="L207" s="17">
        <f ca="1" t="shared" si="1548"/>
        <v>0.342894607566203</v>
      </c>
      <c r="M207" s="18">
        <f ca="1">IF(L207&lt;=('Ejercicio 3 - TIR'!$D$18-'Ejercicio 3 - TIR'!$C$18)/('Ejercicio 3 - TIR'!$E$18-'Ejercicio 3 - TIR'!$C$18),'Ejercicio 3 - TIR'!$C$18+SQRT(('Ejercicio 3 - TIR'!$E$18-'Ejercicio 3 - TIR'!$C$18)*('Ejercicio 3 - TIR'!$D$18-'Ejercicio 3 - TIR'!$C$18)*L207),'Ejercicio 3 - TIR'!$E$18-SQRT(('Ejercicio 3 - TIR'!$E$18-'Ejercicio 3 - TIR'!$C$18)*('Ejercicio 3 - TIR'!$E$18-'Ejercicio 3 - TIR'!$D$18)*(1-L207)))</f>
        <v>37171.7634606093</v>
      </c>
      <c r="N207" s="17">
        <f ca="1" t="shared" ref="N207:R207" si="1549">RAND()</f>
        <v>0.376332135589913</v>
      </c>
      <c r="O207" s="18">
        <f ca="1">IF(N207&lt;=('Ejercicio 3 - TIR'!$D$18-'Ejercicio 3 - TIR'!$C$18)/('Ejercicio 3 - TIR'!$E$18-'Ejercicio 3 - TIR'!$C$18),'Ejercicio 3 - TIR'!$C$18+SQRT(('Ejercicio 3 - TIR'!$E$18-'Ejercicio 3 - TIR'!$C$18)*('Ejercicio 3 - TIR'!$D$18-'Ejercicio 3 - TIR'!$C$18)*N207),'Ejercicio 3 - TIR'!$E$18-SQRT(('Ejercicio 3 - TIR'!$E$18-'Ejercicio 3 - TIR'!$C$18)*('Ejercicio 3 - TIR'!$E$18-'Ejercicio 3 - TIR'!$D$18)*(1-N207)))</f>
        <v>37513.3095462976</v>
      </c>
      <c r="P207" s="17">
        <f ca="1" t="shared" si="1549"/>
        <v>0.0918375889654108</v>
      </c>
      <c r="Q207" s="19">
        <f ca="1">IF(P207&lt;=('Ejercicio 3 - TIR'!$D$22-'Ejercicio 3 - TIR'!$C$22)/('Ejercicio 3 - TIR'!$E$22-'Ejercicio 3 - TIR'!$C$22),'Ejercicio 3 - TIR'!$C$22+SQRT(('Ejercicio 3 - TIR'!$E$22-'Ejercicio 3 - TIR'!$C$22)*('Ejercicio 3 - TIR'!$D$22-'Ejercicio 3 - TIR'!$C$22)*P207),'Ejercicio 3 - TIR'!$E$22-SQRT(('Ejercicio 3 - TIR'!$E$22-'Ejercicio 3 - TIR'!$C$22)*('Ejercicio 3 - TIR'!$E$22-'Ejercicio 3 - TIR'!$D$22)*(1-P207)))</f>
        <v>0.132857202656011</v>
      </c>
      <c r="R207" s="17">
        <f ca="1" t="shared" si="1549"/>
        <v>0.798467385828705</v>
      </c>
      <c r="S207" s="19">
        <f ca="1">IF(R207&lt;=('Ejercicio 3 - TIR'!$D$23-'Ejercicio 3 - TIR'!$C$23)/('Ejercicio 3 - TIR'!$E$23-'Ejercicio 3 - TIR'!$C$23),'Ejercicio 3 - TIR'!$C$23+SQRT(('Ejercicio 3 - TIR'!$E$23-'Ejercicio 3 - TIR'!$C$23)*('Ejercicio 3 - TIR'!$D$23-'Ejercicio 3 - TIR'!$C$23)*R207),'Ejercicio 3 - TIR'!$E$23-SQRT(('Ejercicio 3 - TIR'!$E$23-'Ejercicio 3 - TIR'!$C$23)*('Ejercicio 3 - TIR'!$E$23-'Ejercicio 3 - TIR'!$D$23)*(1-R207)))</f>
        <v>0.160953774507574</v>
      </c>
      <c r="T207" s="17">
        <f ca="1" t="shared" ref="T207:X207" si="1550">RAND()</f>
        <v>0.903075156046761</v>
      </c>
      <c r="U207" s="19">
        <f ca="1">IF(T207&lt;=('Ejercicio 3 - TIR'!$D$24-'Ejercicio 3 - TIR'!$C$24)/('Ejercicio 3 - TIR'!$E$24-'Ejercicio 3 - TIR'!$C$24),'Ejercicio 3 - TIR'!$C$24+SQRT(('Ejercicio 3 - TIR'!$E$24-'Ejercicio 3 - TIR'!$C$24)*('Ejercicio 3 - TIR'!$D$24-'Ejercicio 3 - TIR'!$C$24)*T207),'Ejercicio 3 - TIR'!$E$24-SQRT(('Ejercicio 3 - TIR'!$E$24-'Ejercicio 3 - TIR'!$C$24)*('Ejercicio 3 - TIR'!$E$24-'Ejercicio 3 - TIR'!$D$24)*(1-T207)))</f>
        <v>0.203526094480389</v>
      </c>
      <c r="V207" s="17">
        <f ca="1" t="shared" si="1550"/>
        <v>0.88505477620803</v>
      </c>
      <c r="W207" s="19">
        <f ca="1">IF(V207&lt;=('Ejercicio 3 - TIR'!$D$25-'Ejercicio 3 - TIR'!$C$25)/('Ejercicio 3 - TIR'!$E$25-'Ejercicio 3 - TIR'!$C$25),'Ejercicio 3 - TIR'!$C$25+SQRT(('Ejercicio 3 - TIR'!$E$25-'Ejercicio 3 - TIR'!$C$25)*('Ejercicio 3 - TIR'!$D$25-'Ejercicio 3 - TIR'!$C$25)*V207),'Ejercicio 3 - TIR'!$E$25-SQRT(('Ejercicio 3 - TIR'!$E$25-'Ejercicio 3 - TIR'!$C$25)*('Ejercicio 3 - TIR'!$E$25-'Ejercicio 3 - TIR'!$D$25)*(1-V207)))</f>
        <v>0.229942375931534</v>
      </c>
      <c r="X207" s="17">
        <f ca="1" t="shared" si="1550"/>
        <v>0.817682444938217</v>
      </c>
      <c r="Y207" s="19">
        <f ca="1">IF(X207&lt;=('Ejercicio 3 - TIR'!$D$26-'Ejercicio 3 - TIR'!$C$26)/('Ejercicio 3 - TIR'!$E$26-'Ejercicio 3 - TIR'!$C$26),'Ejercicio 3 - TIR'!$C$26+SQRT(('Ejercicio 3 - TIR'!$E$26-'Ejercicio 3 - TIR'!$C$26)*('Ejercicio 3 - TIR'!$D$26-'Ejercicio 3 - TIR'!$C$26)*X207),'Ejercicio 3 - TIR'!$E$26-SQRT(('Ejercicio 3 - TIR'!$E$26-'Ejercicio 3 - TIR'!$C$26)*('Ejercicio 3 - TIR'!$E$26-'Ejercicio 3 - TIR'!$D$26)*(1-X207)))</f>
        <v>0.248623021220429</v>
      </c>
      <c r="Z207" s="17">
        <f ca="1" t="shared" si="1432"/>
        <v>1.13285720265601</v>
      </c>
      <c r="AA207" s="17">
        <f ca="1" t="shared" si="1433"/>
        <v>1.31519484540159</v>
      </c>
      <c r="AB207" s="17">
        <f ca="1" t="shared" si="1434"/>
        <v>1.58287131576691</v>
      </c>
      <c r="AC207" s="17">
        <f ca="1" t="shared" si="1435"/>
        <v>1.94684050690823</v>
      </c>
      <c r="AD207" s="17">
        <f ca="1" t="shared" si="1436"/>
        <v>2.43086987557007</v>
      </c>
      <c r="AE207" s="16">
        <f ca="1" t="shared" si="1437"/>
        <v>4107.95974108707</v>
      </c>
      <c r="AF207" s="16">
        <f ca="1" t="shared" si="1438"/>
        <v>4769.1513669402</v>
      </c>
      <c r="AG207" s="16">
        <f ca="1" t="shared" si="1439"/>
        <v>5739.79811863934</v>
      </c>
      <c r="AH207" s="16">
        <f ca="1" t="shared" si="1440"/>
        <v>7059.62093540662</v>
      </c>
      <c r="AI207" s="16">
        <f ca="1" t="shared" si="1441"/>
        <v>8814.80522103841</v>
      </c>
      <c r="AJ207" s="18">
        <f ca="1" t="shared" si="1442"/>
        <v>40207.0184733841</v>
      </c>
      <c r="AK207" s="18">
        <f ca="1" t="shared" si="1443"/>
        <v>53223.6094716594</v>
      </c>
      <c r="AL207" s="18">
        <f ca="1" t="shared" si="1444"/>
        <v>55044.0525333368</v>
      </c>
      <c r="AM207" s="18">
        <f ca="1" t="shared" si="1445"/>
        <v>72367.4948183254</v>
      </c>
      <c r="AN207" s="18">
        <f ca="1" t="shared" si="1446"/>
        <v>91189.9741090298</v>
      </c>
      <c r="AO207" s="18">
        <f ca="1">C207/'Ejercicio 3 - TIR'!$D$7</f>
        <v>13998.4188888484</v>
      </c>
      <c r="AP207" s="18">
        <f ca="1" t="shared" si="1447"/>
        <v>26208.5995845357</v>
      </c>
      <c r="AQ207" s="18">
        <f ca="1" t="shared" si="1448"/>
        <v>39225.190582811</v>
      </c>
      <c r="AR207" s="18">
        <f ca="1" t="shared" si="1449"/>
        <v>41045.6336444883</v>
      </c>
      <c r="AS207" s="18">
        <f ca="1" t="shared" si="1450"/>
        <v>58369.075929477</v>
      </c>
      <c r="AT207" s="18">
        <f ca="1" t="shared" si="1451"/>
        <v>77191.5552201814</v>
      </c>
      <c r="AU207" s="18">
        <f ca="1">AP207*'Ejercicio 3 - TIR'!$D$5</f>
        <v>13104.2997922678</v>
      </c>
      <c r="AV207" s="18">
        <f ca="1">AQ207*'Ejercicio 3 - TIR'!$D$5</f>
        <v>19612.5952914055</v>
      </c>
      <c r="AW207" s="18">
        <f ca="1">AR207*'Ejercicio 3 - TIR'!$D$5</f>
        <v>20522.8168222442</v>
      </c>
      <c r="AX207" s="18">
        <f ca="1">AS207*'Ejercicio 3 - TIR'!$D$5</f>
        <v>29184.5379647385</v>
      </c>
      <c r="AY207" s="18">
        <f ca="1">AT207*'Ejercicio 3 - TIR'!$D$5</f>
        <v>38595.7776100907</v>
      </c>
      <c r="AZ207" s="18">
        <f ca="1" t="shared" ref="AZ207:BD207" si="1551">AJ207-AU207-AE207</f>
        <v>22994.7589400292</v>
      </c>
      <c r="BA207" s="18">
        <f ca="1" t="shared" si="1551"/>
        <v>28841.8628133137</v>
      </c>
      <c r="BB207" s="18">
        <f ca="1" t="shared" si="1551"/>
        <v>28781.4375924533</v>
      </c>
      <c r="BC207" s="18">
        <f ca="1" t="shared" si="1551"/>
        <v>36123.3359181803</v>
      </c>
      <c r="BD207" s="18">
        <f ca="1" t="shared" si="1551"/>
        <v>43779.3912779007</v>
      </c>
      <c r="BE207" s="18">
        <f ca="1" t="shared" ref="BE207:BI207" si="1552">AZ207/Z207</f>
        <v>20298.0206915024</v>
      </c>
      <c r="BF207" s="18">
        <f ca="1" t="shared" si="1552"/>
        <v>21929.7261650284</v>
      </c>
      <c r="BG207" s="18">
        <f ca="1" t="shared" si="1552"/>
        <v>18183.0558844314</v>
      </c>
      <c r="BH207" s="18">
        <f ca="1" t="shared" si="1552"/>
        <v>18554.851201215</v>
      </c>
      <c r="BI207" s="18">
        <f ca="1" t="shared" si="1552"/>
        <v>18009.7633846542</v>
      </c>
      <c r="BJ207" s="18">
        <f ca="1" t="shared" si="1454"/>
        <v>75162.7716452704</v>
      </c>
      <c r="BK207" s="18">
        <f ca="1" t="shared" si="1455"/>
        <v>34028.3347825126</v>
      </c>
      <c r="BL207" s="18">
        <f ca="1" t="shared" si="1456"/>
        <v>109191.106427783</v>
      </c>
      <c r="BM207" s="18">
        <f ca="1">BK207*'Ejercicio 3 - TIR'!$D$5</f>
        <v>17014.1673912563</v>
      </c>
      <c r="BN207" s="18">
        <f ca="1" t="shared" si="1457"/>
        <v>92176.9390365267</v>
      </c>
      <c r="BO207" s="18">
        <f ca="1" t="shared" si="1458"/>
        <v>37919.322610763</v>
      </c>
      <c r="BP207" s="18">
        <f ca="1" t="shared" si="1459"/>
        <v>-100912.207610581</v>
      </c>
      <c r="BQ207" s="18">
        <f ca="1" t="shared" ref="BQ207:BT207" si="1553">BE207</f>
        <v>20298.0206915024</v>
      </c>
      <c r="BR207" s="18">
        <f ca="1" t="shared" si="1553"/>
        <v>21929.7261650284</v>
      </c>
      <c r="BS207" s="18">
        <f ca="1" t="shared" si="1553"/>
        <v>18183.0558844314</v>
      </c>
      <c r="BT207" s="18">
        <f ca="1" t="shared" si="1553"/>
        <v>18554.851201215</v>
      </c>
      <c r="BU207" s="18">
        <f ca="1" t="shared" si="1461"/>
        <v>55929.0859954172</v>
      </c>
      <c r="BV207" s="20">
        <f ca="1" t="shared" si="1462"/>
        <v>8.90273581490035</v>
      </c>
    </row>
    <row r="208" ht="15" customHeight="1" spans="1:74">
      <c r="A208" s="16">
        <v>207</v>
      </c>
      <c r="B208" s="17">
        <f ca="1" t="shared" ref="B208:F208" si="1554">RAND()</f>
        <v>0.797967539154567</v>
      </c>
      <c r="C208" s="18">
        <f ca="1">IF(B208&lt;=('Ejercicio 3 - TIR'!$D$13-'Ejercicio 3 - TIR'!$C$13)/('Ejercicio 3 - TIR'!$E$13-'Ejercicio 3 - TIR'!$C$13),'Ejercicio 3 - TIR'!$C$13+SQRT(('Ejercicio 3 - TIR'!$E$13-'Ejercicio 3 - TIR'!$C$13)*('Ejercicio 3 - TIR'!$D$13-'Ejercicio 3 - TIR'!$C$13)*B208),'Ejercicio 3 - TIR'!$E$13-SQRT(('Ejercicio 3 - TIR'!$E$13-'Ejercicio 3 - TIR'!$C$13)*('Ejercicio 3 - TIR'!$E$13-'Ejercicio 3 - TIR'!$D$13)*(1-B208)))</f>
        <v>84429.5487215521</v>
      </c>
      <c r="D208" s="17">
        <f ca="1" t="shared" si="1554"/>
        <v>0.191069669422309</v>
      </c>
      <c r="E208" s="18">
        <f ca="1">IF(D208&lt;=('Ejercicio 3 - TIR'!$D$14-'Ejercicio 3 - TIR'!$C$14)/('Ejercicio 3 - TIR'!$E$14-'Ejercicio 3 - TIR'!$C$14),'Ejercicio 3 - TIR'!$C$14+SQRT(('Ejercicio 3 - TIR'!$E$14-'Ejercicio 3 - TIR'!$C$14)*('Ejercicio 3 - TIR'!$D$14-'Ejercicio 3 - TIR'!$C$14)*D208),'Ejercicio 3 - TIR'!$E$14-SQRT(('Ejercicio 3 - TIR'!$E$14-'Ejercicio 3 - TIR'!$C$14)*('Ejercicio 3 - TIR'!$E$14-'Ejercicio 3 - TIR'!$D$14)*(1-D208)))</f>
        <v>28785.5283920046</v>
      </c>
      <c r="F208" s="17">
        <f ca="1" t="shared" si="1554"/>
        <v>0.518033804571379</v>
      </c>
      <c r="G208" s="18">
        <f ca="1">IF(F208&lt;=('Ejercicio 3 - TIR'!$D$18-'Ejercicio 3 - TIR'!$C$18)/('Ejercicio 3 - TIR'!$E$18-'Ejercicio 3 - TIR'!$C$18),'Ejercicio 3 - TIR'!$C$18+SQRT(('Ejercicio 3 - TIR'!$E$18-'Ejercicio 3 - TIR'!$C$18)*('Ejercicio 3 - TIR'!$D$18-'Ejercicio 3 - TIR'!$C$18)*F208),'Ejercicio 3 - TIR'!$E$18-SQRT(('Ejercicio 3 - TIR'!$E$18-'Ejercicio 3 - TIR'!$C$18)*('Ejercicio 3 - TIR'!$E$18-'Ejercicio 3 - TIR'!$D$18)*(1-F208)))</f>
        <v>38815.0479684291</v>
      </c>
      <c r="H208" s="17">
        <f ca="1" t="shared" ref="H208:L208" si="1555">RAND()</f>
        <v>0.894484460182499</v>
      </c>
      <c r="I208" s="18">
        <f ca="1">IF(H208&lt;=('Ejercicio 3 - TIR'!$D$18-'Ejercicio 3 - TIR'!$C$18)/('Ejercicio 3 - TIR'!$E$18-'Ejercicio 3 - TIR'!$C$18),'Ejercicio 3 - TIR'!$C$18+SQRT(('Ejercicio 3 - TIR'!$E$18-'Ejercicio 3 - TIR'!$C$18)*('Ejercicio 3 - TIR'!$D$18-'Ejercicio 3 - TIR'!$C$18)*H208),'Ejercicio 3 - TIR'!$E$18-SQRT(('Ejercicio 3 - TIR'!$E$18-'Ejercicio 3 - TIR'!$C$18)*('Ejercicio 3 - TIR'!$E$18-'Ejercicio 3 - TIR'!$D$18)*(1-H208)))</f>
        <v>42186.8762049436</v>
      </c>
      <c r="J208" s="17">
        <f ca="1" t="shared" si="1555"/>
        <v>0.61959079120031</v>
      </c>
      <c r="K208" s="18">
        <f ca="1">IF(J208&lt;=('Ejercicio 3 - TIR'!$D$18-'Ejercicio 3 - TIR'!$C$18)/('Ejercicio 3 - TIR'!$E$18-'Ejercicio 3 - TIR'!$C$18),'Ejercicio 3 - TIR'!$C$18+SQRT(('Ejercicio 3 - TIR'!$E$18-'Ejercicio 3 - TIR'!$C$18)*('Ejercicio 3 - TIR'!$D$18-'Ejercicio 3 - TIR'!$C$18)*J208),'Ejercicio 3 - TIR'!$E$18-SQRT(('Ejercicio 3 - TIR'!$E$18-'Ejercicio 3 - TIR'!$C$18)*('Ejercicio 3 - TIR'!$E$18-'Ejercicio 3 - TIR'!$D$18)*(1-J208)))</f>
        <v>39640.4677625127</v>
      </c>
      <c r="L208" s="17">
        <f ca="1" t="shared" si="1555"/>
        <v>0.126714870049886</v>
      </c>
      <c r="M208" s="18">
        <f ca="1">IF(L208&lt;=('Ejercicio 3 - TIR'!$D$18-'Ejercicio 3 - TIR'!$C$18)/('Ejercicio 3 - TIR'!$E$18-'Ejercicio 3 - TIR'!$C$18),'Ejercicio 3 - TIR'!$C$18+SQRT(('Ejercicio 3 - TIR'!$E$18-'Ejercicio 3 - TIR'!$C$18)*('Ejercicio 3 - TIR'!$D$18-'Ejercicio 3 - TIR'!$C$18)*L208),'Ejercicio 3 - TIR'!$E$18-SQRT(('Ejercicio 3 - TIR'!$E$18-'Ejercicio 3 - TIR'!$C$18)*('Ejercicio 3 - TIR'!$E$18-'Ejercicio 3 - TIR'!$D$18)*(1-L208)))</f>
        <v>34359.7282607386</v>
      </c>
      <c r="N208" s="17">
        <f ca="1" t="shared" ref="N208:R208" si="1556">RAND()</f>
        <v>0.578435975696896</v>
      </c>
      <c r="O208" s="18">
        <f ca="1">IF(N208&lt;=('Ejercicio 3 - TIR'!$D$18-'Ejercicio 3 - TIR'!$C$18)/('Ejercicio 3 - TIR'!$E$18-'Ejercicio 3 - TIR'!$C$18),'Ejercicio 3 - TIR'!$C$18+SQRT(('Ejercicio 3 - TIR'!$E$18-'Ejercicio 3 - TIR'!$C$18)*('Ejercicio 3 - TIR'!$D$18-'Ejercicio 3 - TIR'!$C$18)*N208),'Ejercicio 3 - TIR'!$E$18-SQRT(('Ejercicio 3 - TIR'!$E$18-'Ejercicio 3 - TIR'!$C$18)*('Ejercicio 3 - TIR'!$E$18-'Ejercicio 3 - TIR'!$D$18)*(1-N208)))</f>
        <v>39314.7944880461</v>
      </c>
      <c r="P208" s="17">
        <f ca="1" t="shared" si="1556"/>
        <v>0.63060825195585</v>
      </c>
      <c r="Q208" s="19">
        <f ca="1">IF(P208&lt;=('Ejercicio 3 - TIR'!$D$22-'Ejercicio 3 - TIR'!$C$22)/('Ejercicio 3 - TIR'!$E$22-'Ejercicio 3 - TIR'!$C$22),'Ejercicio 3 - TIR'!$C$22+SQRT(('Ejercicio 3 - TIR'!$E$22-'Ejercicio 3 - TIR'!$C$22)*('Ejercicio 3 - TIR'!$D$22-'Ejercicio 3 - TIR'!$C$22)*P208),'Ejercicio 3 - TIR'!$E$22-SQRT(('Ejercicio 3 - TIR'!$E$22-'Ejercicio 3 - TIR'!$C$22)*('Ejercicio 3 - TIR'!$E$22-'Ejercicio 3 - TIR'!$D$22)*(1-P208)))</f>
        <v>0.15421424528001</v>
      </c>
      <c r="R208" s="17">
        <f ca="1" t="shared" si="1556"/>
        <v>0.971040912605136</v>
      </c>
      <c r="S208" s="19">
        <f ca="1">IF(R208&lt;=('Ejercicio 3 - TIR'!$D$23-'Ejercicio 3 - TIR'!$C$23)/('Ejercicio 3 - TIR'!$E$23-'Ejercicio 3 - TIR'!$C$23),'Ejercicio 3 - TIR'!$C$23+SQRT(('Ejercicio 3 - TIR'!$E$23-'Ejercicio 3 - TIR'!$C$23)*('Ejercicio 3 - TIR'!$D$23-'Ejercicio 3 - TIR'!$C$23)*R208),'Ejercicio 3 - TIR'!$E$23-SQRT(('Ejercicio 3 - TIR'!$E$23-'Ejercicio 3 - TIR'!$C$23)*('Ejercicio 3 - TIR'!$E$23-'Ejercicio 3 - TIR'!$D$23)*(1-R208)))</f>
        <v>0.17278014146186</v>
      </c>
      <c r="T208" s="17">
        <f ca="1" t="shared" ref="T208:X208" si="1557">RAND()</f>
        <v>0.670290640677632</v>
      </c>
      <c r="U208" s="19">
        <f ca="1">IF(T208&lt;=('Ejercicio 3 - TIR'!$D$24-'Ejercicio 3 - TIR'!$C$24)/('Ejercicio 3 - TIR'!$E$24-'Ejercicio 3 - TIR'!$C$24),'Ejercicio 3 - TIR'!$C$24+SQRT(('Ejercicio 3 - TIR'!$E$24-'Ejercicio 3 - TIR'!$C$24)*('Ejercicio 3 - TIR'!$D$24-'Ejercicio 3 - TIR'!$C$24)*T208),'Ejercicio 3 - TIR'!$E$24-SQRT(('Ejercicio 3 - TIR'!$E$24-'Ejercicio 3 - TIR'!$C$24)*('Ejercicio 3 - TIR'!$E$24-'Ejercicio 3 - TIR'!$D$24)*(1-T208)))</f>
        <v>0.189616020568355</v>
      </c>
      <c r="V208" s="17">
        <f ca="1" t="shared" si="1557"/>
        <v>0.29398638606652</v>
      </c>
      <c r="W208" s="19">
        <f ca="1">IF(V208&lt;=('Ejercicio 3 - TIR'!$D$25-'Ejercicio 3 - TIR'!$C$25)/('Ejercicio 3 - TIR'!$E$25-'Ejercicio 3 - TIR'!$C$25),'Ejercicio 3 - TIR'!$C$25+SQRT(('Ejercicio 3 - TIR'!$E$25-'Ejercicio 3 - TIR'!$C$25)*('Ejercicio 3 - TIR'!$D$25-'Ejercicio 3 - TIR'!$C$25)*V208),'Ejercicio 3 - TIR'!$E$25-SQRT(('Ejercicio 3 - TIR'!$E$25-'Ejercicio 3 - TIR'!$C$25)*('Ejercicio 3 - TIR'!$E$25-'Ejercicio 3 - TIR'!$D$25)*(1-V208)))</f>
        <v>0.200290366640186</v>
      </c>
      <c r="X208" s="17">
        <f ca="1" t="shared" si="1557"/>
        <v>0.380466810859982</v>
      </c>
      <c r="Y208" s="19">
        <f ca="1">IF(X208&lt;=('Ejercicio 3 - TIR'!$D$26-'Ejercicio 3 - TIR'!$C$26)/('Ejercicio 3 - TIR'!$E$26-'Ejercicio 3 - TIR'!$C$26),'Ejercicio 3 - TIR'!$C$26+SQRT(('Ejercicio 3 - TIR'!$E$26-'Ejercicio 3 - TIR'!$C$26)*('Ejercicio 3 - TIR'!$D$26-'Ejercicio 3 - TIR'!$C$26)*X208),'Ejercicio 3 - TIR'!$E$26-SQRT(('Ejercicio 3 - TIR'!$E$26-'Ejercicio 3 - TIR'!$C$26)*('Ejercicio 3 - TIR'!$E$26-'Ejercicio 3 - TIR'!$D$26)*(1-X208)))</f>
        <v>0.222159882249808</v>
      </c>
      <c r="Z208" s="17">
        <f ca="1" t="shared" si="1432"/>
        <v>1.15421424528001</v>
      </c>
      <c r="AA208" s="17">
        <f ca="1" t="shared" si="1433"/>
        <v>1.35363954585678</v>
      </c>
      <c r="AB208" s="17">
        <f ca="1" t="shared" si="1434"/>
        <v>1.6103112898261</v>
      </c>
      <c r="AC208" s="17">
        <f ca="1" t="shared" si="1435"/>
        <v>1.9328411284702</v>
      </c>
      <c r="AD208" s="17">
        <f ca="1" t="shared" si="1436"/>
        <v>2.36224088597873</v>
      </c>
      <c r="AE208" s="16">
        <f ca="1" t="shared" si="1437"/>
        <v>4439.1385359593</v>
      </c>
      <c r="AF208" s="16">
        <f ca="1" t="shared" si="1438"/>
        <v>5206.13352017115</v>
      </c>
      <c r="AG208" s="16">
        <f ca="1" t="shared" si="1439"/>
        <v>6193.29984081352</v>
      </c>
      <c r="AH208" s="16">
        <f ca="1" t="shared" si="1440"/>
        <v>7433.75813664266</v>
      </c>
      <c r="AI208" s="16">
        <f ca="1" t="shared" si="1441"/>
        <v>9085.24096895275</v>
      </c>
      <c r="AJ208" s="18">
        <f ca="1" t="shared" si="1442"/>
        <v>44800.8812963878</v>
      </c>
      <c r="AK208" s="18">
        <f ca="1" t="shared" si="1443"/>
        <v>57105.8239471762</v>
      </c>
      <c r="AL208" s="18">
        <f ca="1" t="shared" si="1444"/>
        <v>63833.4927719619</v>
      </c>
      <c r="AM208" s="18">
        <f ca="1" t="shared" si="1445"/>
        <v>66411.8959454156</v>
      </c>
      <c r="AN208" s="18">
        <f ca="1" t="shared" si="1446"/>
        <v>92871.0149635138</v>
      </c>
      <c r="AO208" s="18">
        <f ca="1">C208/'Ejercicio 3 - TIR'!$D$7</f>
        <v>16885.9097443104</v>
      </c>
      <c r="AP208" s="18">
        <f ca="1" t="shared" si="1447"/>
        <v>27914.9715520774</v>
      </c>
      <c r="AQ208" s="18">
        <f ca="1" t="shared" si="1448"/>
        <v>40219.9142028658</v>
      </c>
      <c r="AR208" s="18">
        <f ca="1" t="shared" si="1449"/>
        <v>46947.5830276515</v>
      </c>
      <c r="AS208" s="18">
        <f ca="1" t="shared" si="1450"/>
        <v>49525.9862011051</v>
      </c>
      <c r="AT208" s="18">
        <f ca="1" t="shared" si="1451"/>
        <v>75985.1052192034</v>
      </c>
      <c r="AU208" s="18">
        <f ca="1">AP208*'Ejercicio 3 - TIR'!$D$5</f>
        <v>13957.4857760387</v>
      </c>
      <c r="AV208" s="18">
        <f ca="1">AQ208*'Ejercicio 3 - TIR'!$D$5</f>
        <v>20109.9571014329</v>
      </c>
      <c r="AW208" s="18">
        <f ca="1">AR208*'Ejercicio 3 - TIR'!$D$5</f>
        <v>23473.7915138257</v>
      </c>
      <c r="AX208" s="18">
        <f ca="1">AS208*'Ejercicio 3 - TIR'!$D$5</f>
        <v>24762.9931005526</v>
      </c>
      <c r="AY208" s="18">
        <f ca="1">AT208*'Ejercicio 3 - TIR'!$D$5</f>
        <v>37992.5526096017</v>
      </c>
      <c r="AZ208" s="18">
        <f ca="1" t="shared" ref="AZ208:BD208" si="1558">AJ208-AU208-AE208</f>
        <v>26404.2569843898</v>
      </c>
      <c r="BA208" s="18">
        <f ca="1" t="shared" si="1558"/>
        <v>31789.7333255722</v>
      </c>
      <c r="BB208" s="18">
        <f ca="1" t="shared" si="1558"/>
        <v>34166.4014173226</v>
      </c>
      <c r="BC208" s="18">
        <f ca="1" t="shared" si="1558"/>
        <v>34215.1447082203</v>
      </c>
      <c r="BD208" s="18">
        <f ca="1" t="shared" si="1558"/>
        <v>45793.2213849594</v>
      </c>
      <c r="BE208" s="18">
        <f ca="1" t="shared" ref="BE208:BI208" si="1559">AZ208/Z208</f>
        <v>22876.3915298794</v>
      </c>
      <c r="BF208" s="18">
        <f ca="1" t="shared" si="1559"/>
        <v>23484.6369721349</v>
      </c>
      <c r="BG208" s="18">
        <f ca="1" t="shared" si="1559"/>
        <v>21217.2650301745</v>
      </c>
      <c r="BH208" s="18">
        <f ca="1" t="shared" si="1559"/>
        <v>17701.9953705666</v>
      </c>
      <c r="BI208" s="18">
        <f ca="1" t="shared" si="1559"/>
        <v>19385.5002920188</v>
      </c>
      <c r="BJ208" s="18">
        <f ca="1" t="shared" si="1454"/>
        <v>67998.3520920949</v>
      </c>
      <c r="BK208" s="18">
        <f ca="1" t="shared" si="1455"/>
        <v>39888.5863949567</v>
      </c>
      <c r="BL208" s="18">
        <f ca="1" t="shared" si="1456"/>
        <v>107886.938487052</v>
      </c>
      <c r="BM208" s="18">
        <f ca="1">BK208*'Ejercicio 3 - TIR'!$D$5</f>
        <v>19944.2931974784</v>
      </c>
      <c r="BN208" s="18">
        <f ca="1" t="shared" si="1457"/>
        <v>87942.6452895733</v>
      </c>
      <c r="BO208" s="18">
        <f ca="1" t="shared" si="1458"/>
        <v>37228.4832641598</v>
      </c>
      <c r="BP208" s="18">
        <f ca="1" t="shared" si="1459"/>
        <v>-113215.077113557</v>
      </c>
      <c r="BQ208" s="18">
        <f ca="1" t="shared" ref="BQ208:BT208" si="1560">BE208</f>
        <v>22876.3915298794</v>
      </c>
      <c r="BR208" s="18">
        <f ca="1" t="shared" si="1560"/>
        <v>23484.6369721349</v>
      </c>
      <c r="BS208" s="18">
        <f ca="1" t="shared" si="1560"/>
        <v>21217.2650301745</v>
      </c>
      <c r="BT208" s="18">
        <f ca="1" t="shared" si="1560"/>
        <v>17701.9953705666</v>
      </c>
      <c r="BU208" s="18">
        <f ca="1" t="shared" si="1461"/>
        <v>56613.9835561786</v>
      </c>
      <c r="BV208" s="20">
        <f ca="1" t="shared" si="1462"/>
        <v>6.96144486142878</v>
      </c>
    </row>
    <row r="209" ht="15" customHeight="1" spans="1:74">
      <c r="A209" s="16">
        <v>208</v>
      </c>
      <c r="B209" s="17">
        <f ca="1" t="shared" ref="B209:F209" si="1561">RAND()</f>
        <v>0.61467801355261</v>
      </c>
      <c r="C209" s="18">
        <f ca="1">IF(B209&lt;=('Ejercicio 3 - TIR'!$D$13-'Ejercicio 3 - TIR'!$C$13)/('Ejercicio 3 - TIR'!$E$13-'Ejercicio 3 - TIR'!$C$13),'Ejercicio 3 - TIR'!$C$13+SQRT(('Ejercicio 3 - TIR'!$E$13-'Ejercicio 3 - TIR'!$C$13)*('Ejercicio 3 - TIR'!$D$13-'Ejercicio 3 - TIR'!$C$13)*B209),'Ejercicio 3 - TIR'!$E$13-SQRT(('Ejercicio 3 - TIR'!$E$13-'Ejercicio 3 - TIR'!$C$13)*('Ejercicio 3 - TIR'!$E$13-'Ejercicio 3 - TIR'!$D$13)*(1-B209)))</f>
        <v>78496.8285191029</v>
      </c>
      <c r="D209" s="17">
        <f ca="1" t="shared" si="1561"/>
        <v>0.690138179853011</v>
      </c>
      <c r="E209" s="18">
        <f ca="1">IF(D209&lt;=('Ejercicio 3 - TIR'!$D$14-'Ejercicio 3 - TIR'!$C$14)/('Ejercicio 3 - TIR'!$E$14-'Ejercicio 3 - TIR'!$C$14),'Ejercicio 3 - TIR'!$C$14+SQRT(('Ejercicio 3 - TIR'!$E$14-'Ejercicio 3 - TIR'!$C$14)*('Ejercicio 3 - TIR'!$D$14-'Ejercicio 3 - TIR'!$C$14)*D209),'Ejercicio 3 - TIR'!$E$14-SQRT(('Ejercicio 3 - TIR'!$E$14-'Ejercicio 3 - TIR'!$C$14)*('Ejercicio 3 - TIR'!$E$14-'Ejercicio 3 - TIR'!$D$14)*(1-D209)))</f>
        <v>33182.4290966614</v>
      </c>
      <c r="F209" s="17">
        <f ca="1" t="shared" si="1561"/>
        <v>0.284738150340819</v>
      </c>
      <c r="G209" s="18">
        <f ca="1">IF(F209&lt;=('Ejercicio 3 - TIR'!$D$18-'Ejercicio 3 - TIR'!$C$18)/('Ejercicio 3 - TIR'!$E$18-'Ejercicio 3 - TIR'!$C$18),'Ejercicio 3 - TIR'!$C$18+SQRT(('Ejercicio 3 - TIR'!$E$18-'Ejercicio 3 - TIR'!$C$18)*('Ejercicio 3 - TIR'!$D$18-'Ejercicio 3 - TIR'!$C$18)*F209),'Ejercicio 3 - TIR'!$E$18-SQRT(('Ejercicio 3 - TIR'!$E$18-'Ejercicio 3 - TIR'!$C$18)*('Ejercicio 3 - TIR'!$E$18-'Ejercicio 3 - TIR'!$D$18)*(1-F209)))</f>
        <v>36535.3441034978</v>
      </c>
      <c r="H209" s="17">
        <f ca="1" t="shared" ref="H209:L209" si="1562">RAND()</f>
        <v>0.574827062943221</v>
      </c>
      <c r="I209" s="18">
        <f ca="1">IF(H209&lt;=('Ejercicio 3 - TIR'!$D$18-'Ejercicio 3 - TIR'!$C$18)/('Ejercicio 3 - TIR'!$E$18-'Ejercicio 3 - TIR'!$C$18),'Ejercicio 3 - TIR'!$C$18+SQRT(('Ejercicio 3 - TIR'!$E$18-'Ejercicio 3 - TIR'!$C$18)*('Ejercicio 3 - TIR'!$D$18-'Ejercicio 3 - TIR'!$C$18)*H209),'Ejercicio 3 - TIR'!$E$18-SQRT(('Ejercicio 3 - TIR'!$E$18-'Ejercicio 3 - TIR'!$C$18)*('Ejercicio 3 - TIR'!$E$18-'Ejercicio 3 - TIR'!$D$18)*(1-H209)))</f>
        <v>39285.6911127542</v>
      </c>
      <c r="J209" s="17">
        <f ca="1" t="shared" si="1562"/>
        <v>0.537266251181921</v>
      </c>
      <c r="K209" s="18">
        <f ca="1">IF(J209&lt;=('Ejercicio 3 - TIR'!$D$18-'Ejercicio 3 - TIR'!$C$18)/('Ejercicio 3 - TIR'!$E$18-'Ejercicio 3 - TIR'!$C$18),'Ejercicio 3 - TIR'!$C$18+SQRT(('Ejercicio 3 - TIR'!$E$18-'Ejercicio 3 - TIR'!$C$18)*('Ejercicio 3 - TIR'!$D$18-'Ejercicio 3 - TIR'!$C$18)*J209),'Ejercicio 3 - TIR'!$E$18-SQRT(('Ejercicio 3 - TIR'!$E$18-'Ejercicio 3 - TIR'!$C$18)*('Ejercicio 3 - TIR'!$E$18-'Ejercicio 3 - TIR'!$D$18)*(1-J209)))</f>
        <v>38977.1898541408</v>
      </c>
      <c r="L209" s="17">
        <f ca="1" t="shared" si="1562"/>
        <v>0.504940821621982</v>
      </c>
      <c r="M209" s="18">
        <f ca="1">IF(L209&lt;=('Ejercicio 3 - TIR'!$D$18-'Ejercicio 3 - TIR'!$C$18)/('Ejercicio 3 - TIR'!$E$18-'Ejercicio 3 - TIR'!$C$18),'Ejercicio 3 - TIR'!$C$18+SQRT(('Ejercicio 3 - TIR'!$E$18-'Ejercicio 3 - TIR'!$C$18)*('Ejercicio 3 - TIR'!$D$18-'Ejercicio 3 - TIR'!$C$18)*L209),'Ejercicio 3 - TIR'!$E$18-SQRT(('Ejercicio 3 - TIR'!$E$18-'Ejercicio 3 - TIR'!$C$18)*('Ejercicio 3 - TIR'!$E$18-'Ejercicio 3 - TIR'!$D$18)*(1-L209)))</f>
        <v>38702.9376214757</v>
      </c>
      <c r="N209" s="17">
        <f ca="1" t="shared" ref="N209:R209" si="1563">RAND()</f>
        <v>0.174439007636112</v>
      </c>
      <c r="O209" s="18">
        <f ca="1">IF(N209&lt;=('Ejercicio 3 - TIR'!$D$18-'Ejercicio 3 - TIR'!$C$18)/('Ejercicio 3 - TIR'!$E$18-'Ejercicio 3 - TIR'!$C$18),'Ejercicio 3 - TIR'!$C$18+SQRT(('Ejercicio 3 - TIR'!$E$18-'Ejercicio 3 - TIR'!$C$18)*('Ejercicio 3 - TIR'!$D$18-'Ejercicio 3 - TIR'!$C$18)*N209),'Ejercicio 3 - TIR'!$E$18-SQRT(('Ejercicio 3 - TIR'!$E$18-'Ejercicio 3 - TIR'!$C$18)*('Ejercicio 3 - TIR'!$E$18-'Ejercicio 3 - TIR'!$D$18)*(1-N209)))</f>
        <v>35115.2567037654</v>
      </c>
      <c r="P209" s="17">
        <f ca="1" t="shared" si="1563"/>
        <v>0.0938412011805554</v>
      </c>
      <c r="Q209" s="19">
        <f ca="1">IF(P209&lt;=('Ejercicio 3 - TIR'!$D$22-'Ejercicio 3 - TIR'!$C$22)/('Ejercicio 3 - TIR'!$E$22-'Ejercicio 3 - TIR'!$C$22),'Ejercicio 3 - TIR'!$C$22+SQRT(('Ejercicio 3 - TIR'!$E$22-'Ejercicio 3 - TIR'!$C$22)*('Ejercicio 3 - TIR'!$D$22-'Ejercicio 3 - TIR'!$C$22)*P209),'Ejercicio 3 - TIR'!$E$22-SQRT(('Ejercicio 3 - TIR'!$E$22-'Ejercicio 3 - TIR'!$C$22)*('Ejercicio 3 - TIR'!$E$22-'Ejercicio 3 - TIR'!$D$22)*(1-P209)))</f>
        <v>0.132996698123947</v>
      </c>
      <c r="R209" s="17">
        <f ca="1" t="shared" si="1563"/>
        <v>0.449225344500962</v>
      </c>
      <c r="S209" s="19">
        <f ca="1">IF(R209&lt;=('Ejercicio 3 - TIR'!$D$23-'Ejercicio 3 - TIR'!$C$23)/('Ejercicio 3 - TIR'!$E$23-'Ejercicio 3 - TIR'!$C$23),'Ejercicio 3 - TIR'!$C$23+SQRT(('Ejercicio 3 - TIR'!$E$23-'Ejercicio 3 - TIR'!$C$23)*('Ejercicio 3 - TIR'!$D$23-'Ejercicio 3 - TIR'!$C$23)*R209),'Ejercicio 3 - TIR'!$E$23-SQRT(('Ejercicio 3 - TIR'!$E$23-'Ejercicio 3 - TIR'!$C$23)*('Ejercicio 3 - TIR'!$E$23-'Ejercicio 3 - TIR'!$D$23)*(1-R209)))</f>
        <v>0.148435991632115</v>
      </c>
      <c r="T209" s="17">
        <f ca="1" t="shared" ref="T209:X209" si="1564">RAND()</f>
        <v>0.487883461175617</v>
      </c>
      <c r="U209" s="19">
        <f ca="1">IF(T209&lt;=('Ejercicio 3 - TIR'!$D$24-'Ejercicio 3 - TIR'!$C$24)/('Ejercicio 3 - TIR'!$E$24-'Ejercicio 3 - TIR'!$C$24),'Ejercicio 3 - TIR'!$C$24+SQRT(('Ejercicio 3 - TIR'!$E$24-'Ejercicio 3 - TIR'!$C$24)*('Ejercicio 3 - TIR'!$D$24-'Ejercicio 3 - TIR'!$C$24)*T209),'Ejercicio 3 - TIR'!$E$24-SQRT(('Ejercicio 3 - TIR'!$E$24-'Ejercicio 3 - TIR'!$C$24)*('Ejercicio 3 - TIR'!$E$24-'Ejercicio 3 - TIR'!$D$24)*(1-T209)))</f>
        <v>0.182132780552194</v>
      </c>
      <c r="V209" s="17">
        <f ca="1" t="shared" si="1564"/>
        <v>0.972381225749963</v>
      </c>
      <c r="W209" s="19">
        <f ca="1">IF(V209&lt;=('Ejercicio 3 - TIR'!$D$25-'Ejercicio 3 - TIR'!$C$25)/('Ejercicio 3 - TIR'!$E$25-'Ejercicio 3 - TIR'!$C$25),'Ejercicio 3 - TIR'!$C$25+SQRT(('Ejercicio 3 - TIR'!$E$25-'Ejercicio 3 - TIR'!$C$25)*('Ejercicio 3 - TIR'!$D$25-'Ejercicio 3 - TIR'!$C$25)*V209),'Ejercicio 3 - TIR'!$E$25-SQRT(('Ejercicio 3 - TIR'!$E$25-'Ejercicio 3 - TIR'!$C$25)*('Ejercicio 3 - TIR'!$E$25-'Ejercicio 3 - TIR'!$D$25)*(1-V209)))</f>
        <v>0.240168127855025</v>
      </c>
      <c r="X209" s="17">
        <f ca="1" t="shared" si="1564"/>
        <v>0.299124315535503</v>
      </c>
      <c r="Y209" s="19">
        <f ca="1">IF(X209&lt;=('Ejercicio 3 - TIR'!$D$26-'Ejercicio 3 - TIR'!$C$26)/('Ejercicio 3 - TIR'!$E$26-'Ejercicio 3 - TIR'!$C$26),'Ejercicio 3 - TIR'!$C$26+SQRT(('Ejercicio 3 - TIR'!$E$26-'Ejercicio 3 - TIR'!$C$26)*('Ejercicio 3 - TIR'!$D$26-'Ejercicio 3 - TIR'!$C$26)*X209),'Ejercicio 3 - TIR'!$E$26-SQRT(('Ejercicio 3 - TIR'!$E$26-'Ejercicio 3 - TIR'!$C$26)*('Ejercicio 3 - TIR'!$E$26-'Ejercicio 3 - TIR'!$D$26)*(1-X209)))</f>
        <v>0.218418931224553</v>
      </c>
      <c r="Z209" s="17">
        <f ca="1" t="shared" si="1432"/>
        <v>1.13299669812395</v>
      </c>
      <c r="AA209" s="17">
        <f ca="1" t="shared" si="1433"/>
        <v>1.30117418652589</v>
      </c>
      <c r="AB209" s="17">
        <f ca="1" t="shared" si="1434"/>
        <v>1.53816065910059</v>
      </c>
      <c r="AC209" s="17">
        <f ca="1" t="shared" si="1435"/>
        <v>1.90757782493703</v>
      </c>
      <c r="AD209" s="17">
        <f ca="1" t="shared" si="1436"/>
        <v>2.32422893468743</v>
      </c>
      <c r="AE209" s="16">
        <f ca="1" t="shared" si="1437"/>
        <v>4413.15350558795</v>
      </c>
      <c r="AF209" s="16">
        <f ca="1" t="shared" si="1438"/>
        <v>5068.22432241464</v>
      </c>
      <c r="AG209" s="16">
        <f ca="1" t="shared" si="1439"/>
        <v>5991.31411071828</v>
      </c>
      <c r="AH209" s="16">
        <f ca="1" t="shared" si="1440"/>
        <v>7430.23680408089</v>
      </c>
      <c r="AI209" s="16">
        <f ca="1" t="shared" si="1441"/>
        <v>9053.14118557357</v>
      </c>
      <c r="AJ209" s="18">
        <f ca="1" t="shared" si="1442"/>
        <v>41394.4242340852</v>
      </c>
      <c r="AK209" s="18">
        <f ca="1" t="shared" si="1443"/>
        <v>51117.5271757453</v>
      </c>
      <c r="AL209" s="18">
        <f ca="1" t="shared" si="1444"/>
        <v>59953.1800359339</v>
      </c>
      <c r="AM209" s="18">
        <f ca="1" t="shared" si="1445"/>
        <v>73828.865566648</v>
      </c>
      <c r="AN209" s="18">
        <f ca="1" t="shared" si="1446"/>
        <v>81615.8956798682</v>
      </c>
      <c r="AO209" s="18">
        <f ca="1">C209/'Ejercicio 3 - TIR'!$D$7</f>
        <v>15699.3657038206</v>
      </c>
      <c r="AP209" s="18">
        <f ca="1" t="shared" si="1447"/>
        <v>25695.0585302646</v>
      </c>
      <c r="AQ209" s="18">
        <f ca="1" t="shared" si="1448"/>
        <v>35418.1614719247</v>
      </c>
      <c r="AR209" s="18">
        <f ca="1" t="shared" si="1449"/>
        <v>44253.8143321133</v>
      </c>
      <c r="AS209" s="18">
        <f ca="1" t="shared" si="1450"/>
        <v>58129.4998628275</v>
      </c>
      <c r="AT209" s="18">
        <f ca="1" t="shared" si="1451"/>
        <v>65916.5299760477</v>
      </c>
      <c r="AU209" s="18">
        <f ca="1">AP209*'Ejercicio 3 - TIR'!$D$5</f>
        <v>12847.5292651323</v>
      </c>
      <c r="AV209" s="18">
        <f ca="1">AQ209*'Ejercicio 3 - TIR'!$D$5</f>
        <v>17709.0807359623</v>
      </c>
      <c r="AW209" s="18">
        <f ca="1">AR209*'Ejercicio 3 - TIR'!$D$5</f>
        <v>22126.9071660566</v>
      </c>
      <c r="AX209" s="18">
        <f ca="1">AS209*'Ejercicio 3 - TIR'!$D$5</f>
        <v>29064.7499314137</v>
      </c>
      <c r="AY209" s="18">
        <f ca="1">AT209*'Ejercicio 3 - TIR'!$D$5</f>
        <v>32958.2649880238</v>
      </c>
      <c r="AZ209" s="18">
        <f ca="1" t="shared" ref="AZ209:BD209" si="1565">AJ209-AU209-AE209</f>
        <v>24133.7414633649</v>
      </c>
      <c r="BA209" s="18">
        <f ca="1" t="shared" si="1565"/>
        <v>28340.2221173683</v>
      </c>
      <c r="BB209" s="18">
        <f ca="1" t="shared" si="1565"/>
        <v>31834.9587591589</v>
      </c>
      <c r="BC209" s="18">
        <f ca="1" t="shared" si="1565"/>
        <v>37333.8788311534</v>
      </c>
      <c r="BD209" s="18">
        <f ca="1" t="shared" si="1565"/>
        <v>39604.4895062708</v>
      </c>
      <c r="BE209" s="18">
        <f ca="1" t="shared" ref="BE209:BI209" si="1566">AZ209/Z209</f>
        <v>21300.8047625614</v>
      </c>
      <c r="BF209" s="18">
        <f ca="1" t="shared" si="1566"/>
        <v>21780.4982690567</v>
      </c>
      <c r="BG209" s="18">
        <f ca="1" t="shared" si="1566"/>
        <v>20696.7708937335</v>
      </c>
      <c r="BH209" s="18">
        <f ca="1" t="shared" si="1566"/>
        <v>19571.3529183984</v>
      </c>
      <c r="BI209" s="18">
        <f ca="1" t="shared" si="1566"/>
        <v>17039.8401444895</v>
      </c>
      <c r="BJ209" s="18">
        <f ca="1" t="shared" si="1454"/>
        <v>77123.5618296746</v>
      </c>
      <c r="BK209" s="18">
        <f ca="1" t="shared" si="1455"/>
        <v>36488.9200250592</v>
      </c>
      <c r="BL209" s="18">
        <f ca="1" t="shared" si="1456"/>
        <v>113612.481854734</v>
      </c>
      <c r="BM209" s="18">
        <f ca="1">BK209*'Ejercicio 3 - TIR'!$D$5</f>
        <v>18244.4600125296</v>
      </c>
      <c r="BN209" s="18">
        <f ca="1" t="shared" si="1457"/>
        <v>95368.0218422042</v>
      </c>
      <c r="BO209" s="18">
        <f ca="1" t="shared" si="1458"/>
        <v>41032.1119485717</v>
      </c>
      <c r="BP209" s="18">
        <f ca="1" t="shared" si="1459"/>
        <v>-111679.257615764</v>
      </c>
      <c r="BQ209" s="18">
        <f ca="1" t="shared" ref="BQ209:BT209" si="1567">BE209</f>
        <v>21300.8047625614</v>
      </c>
      <c r="BR209" s="18">
        <f ca="1" t="shared" si="1567"/>
        <v>21780.4982690567</v>
      </c>
      <c r="BS209" s="18">
        <f ca="1" t="shared" si="1567"/>
        <v>20696.7708937335</v>
      </c>
      <c r="BT209" s="18">
        <f ca="1" t="shared" si="1567"/>
        <v>19571.3529183984</v>
      </c>
      <c r="BU209" s="18">
        <f ca="1" t="shared" si="1461"/>
        <v>58071.9520930612</v>
      </c>
      <c r="BV209" s="20">
        <f ca="1" t="shared" si="1462"/>
        <v>7.13786227135285</v>
      </c>
    </row>
    <row r="210" ht="15" customHeight="1" spans="1:74">
      <c r="A210" s="16">
        <v>209</v>
      </c>
      <c r="B210" s="17">
        <f ca="1" t="shared" ref="B210:F210" si="1568">RAND()</f>
        <v>0.0765506285445468</v>
      </c>
      <c r="C210" s="18">
        <f ca="1">IF(B210&lt;=('Ejercicio 3 - TIR'!$D$13-'Ejercicio 3 - TIR'!$C$13)/('Ejercicio 3 - TIR'!$E$13-'Ejercicio 3 - TIR'!$C$13),'Ejercicio 3 - TIR'!$C$13+SQRT(('Ejercicio 3 - TIR'!$E$13-'Ejercicio 3 - TIR'!$C$13)*('Ejercicio 3 - TIR'!$D$13-'Ejercicio 3 - TIR'!$C$13)*B210),'Ejercicio 3 - TIR'!$E$13-SQRT(('Ejercicio 3 - TIR'!$E$13-'Ejercicio 3 - TIR'!$C$13)*('Ejercicio 3 - TIR'!$E$13-'Ejercicio 3 - TIR'!$D$13)*(1-B210)))</f>
        <v>65533.5568505093</v>
      </c>
      <c r="D210" s="17">
        <f ca="1" t="shared" si="1568"/>
        <v>0.668266627066072</v>
      </c>
      <c r="E210" s="18">
        <f ca="1">IF(D210&lt;=('Ejercicio 3 - TIR'!$D$14-'Ejercicio 3 - TIR'!$C$14)/('Ejercicio 3 - TIR'!$E$14-'Ejercicio 3 - TIR'!$C$14),'Ejercicio 3 - TIR'!$C$14+SQRT(('Ejercicio 3 - TIR'!$E$14-'Ejercicio 3 - TIR'!$C$14)*('Ejercicio 3 - TIR'!$D$14-'Ejercicio 3 - TIR'!$C$14)*D210),'Ejercicio 3 - TIR'!$E$14-SQRT(('Ejercicio 3 - TIR'!$E$14-'Ejercicio 3 - TIR'!$C$14)*('Ejercicio 3 - TIR'!$E$14-'Ejercicio 3 - TIR'!$D$14)*(1-D210)))</f>
        <v>32945.9227435412</v>
      </c>
      <c r="F210" s="17">
        <f ca="1" t="shared" si="1568"/>
        <v>0.257472699709103</v>
      </c>
      <c r="G210" s="18">
        <f ca="1">IF(F210&lt;=('Ejercicio 3 - TIR'!$D$18-'Ejercicio 3 - TIR'!$C$18)/('Ejercicio 3 - TIR'!$E$18-'Ejercicio 3 - TIR'!$C$18),'Ejercicio 3 - TIR'!$C$18+SQRT(('Ejercicio 3 - TIR'!$E$18-'Ejercicio 3 - TIR'!$C$18)*('Ejercicio 3 - TIR'!$D$18-'Ejercicio 3 - TIR'!$C$18)*F210),'Ejercicio 3 - TIR'!$E$18-SQRT(('Ejercicio 3 - TIR'!$E$18-'Ejercicio 3 - TIR'!$C$18)*('Ejercicio 3 - TIR'!$E$18-'Ejercicio 3 - TIR'!$D$18)*(1-F210)))</f>
        <v>36214.5719849693</v>
      </c>
      <c r="H210" s="17">
        <f ca="1" t="shared" ref="H210:L210" si="1569">RAND()</f>
        <v>0.80859416230941</v>
      </c>
      <c r="I210" s="18">
        <f ca="1">IF(H210&lt;=('Ejercicio 3 - TIR'!$D$18-'Ejercicio 3 - TIR'!$C$18)/('Ejercicio 3 - TIR'!$E$18-'Ejercicio 3 - TIR'!$C$18),'Ejercicio 3 - TIR'!$C$18+SQRT(('Ejercicio 3 - TIR'!$E$18-'Ejercicio 3 - TIR'!$C$18)*('Ejercicio 3 - TIR'!$D$18-'Ejercicio 3 - TIR'!$C$18)*H210),'Ejercicio 3 - TIR'!$E$18-SQRT(('Ejercicio 3 - TIR'!$E$18-'Ejercicio 3 - TIR'!$C$18)*('Ejercicio 3 - TIR'!$E$18-'Ejercicio 3 - TIR'!$D$18)*(1-H210)))</f>
        <v>41211.1429392501</v>
      </c>
      <c r="J210" s="17">
        <f ca="1" t="shared" si="1569"/>
        <v>0.370919175156251</v>
      </c>
      <c r="K210" s="18">
        <f ca="1">IF(J210&lt;=('Ejercicio 3 - TIR'!$D$18-'Ejercicio 3 - TIR'!$C$18)/('Ejercicio 3 - TIR'!$E$18-'Ejercicio 3 - TIR'!$C$18),'Ejercicio 3 - TIR'!$C$18+SQRT(('Ejercicio 3 - TIR'!$E$18-'Ejercicio 3 - TIR'!$C$18)*('Ejercicio 3 - TIR'!$D$18-'Ejercicio 3 - TIR'!$C$18)*J210),'Ejercicio 3 - TIR'!$E$18-SQRT(('Ejercicio 3 - TIR'!$E$18-'Ejercicio 3 - TIR'!$C$18)*('Ejercicio 3 - TIR'!$E$18-'Ejercicio 3 - TIR'!$D$18)*(1-J210)))</f>
        <v>37459.0801224707</v>
      </c>
      <c r="L210" s="17">
        <f ca="1" t="shared" si="1569"/>
        <v>0.165698952439927</v>
      </c>
      <c r="M210" s="18">
        <f ca="1">IF(L210&lt;=('Ejercicio 3 - TIR'!$D$18-'Ejercicio 3 - TIR'!$C$18)/('Ejercicio 3 - TIR'!$E$18-'Ejercicio 3 - TIR'!$C$18),'Ejercicio 3 - TIR'!$C$18+SQRT(('Ejercicio 3 - TIR'!$E$18-'Ejercicio 3 - TIR'!$C$18)*('Ejercicio 3 - TIR'!$D$18-'Ejercicio 3 - TIR'!$C$18)*L210),'Ejercicio 3 - TIR'!$E$18-SQRT(('Ejercicio 3 - TIR'!$E$18-'Ejercicio 3 - TIR'!$C$18)*('Ejercicio 3 - TIR'!$E$18-'Ejercicio 3 - TIR'!$D$18)*(1-L210)))</f>
        <v>34985.4631546115</v>
      </c>
      <c r="N210" s="17">
        <f ca="1" t="shared" ref="N210:R210" si="1570">RAND()</f>
        <v>0.29156456801649</v>
      </c>
      <c r="O210" s="18">
        <f ca="1">IF(N210&lt;=('Ejercicio 3 - TIR'!$D$18-'Ejercicio 3 - TIR'!$C$18)/('Ejercicio 3 - TIR'!$E$18-'Ejercicio 3 - TIR'!$C$18),'Ejercicio 3 - TIR'!$C$18+SQRT(('Ejercicio 3 - TIR'!$E$18-'Ejercicio 3 - TIR'!$C$18)*('Ejercicio 3 - TIR'!$D$18-'Ejercicio 3 - TIR'!$C$18)*N210),'Ejercicio 3 - TIR'!$E$18-SQRT(('Ejercicio 3 - TIR'!$E$18-'Ejercicio 3 - TIR'!$C$18)*('Ejercicio 3 - TIR'!$E$18-'Ejercicio 3 - TIR'!$D$18)*(1-N210)))</f>
        <v>36613.2204864554</v>
      </c>
      <c r="P210" s="17">
        <f ca="1" t="shared" si="1570"/>
        <v>0.0997317105173676</v>
      </c>
      <c r="Q210" s="19">
        <f ca="1">IF(P210&lt;=('Ejercicio 3 - TIR'!$D$22-'Ejercicio 3 - TIR'!$C$22)/('Ejercicio 3 - TIR'!$E$22-'Ejercicio 3 - TIR'!$C$22),'Ejercicio 3 - TIR'!$C$22+SQRT(('Ejercicio 3 - TIR'!$E$22-'Ejercicio 3 - TIR'!$C$22)*('Ejercicio 3 - TIR'!$D$22-'Ejercicio 3 - TIR'!$C$22)*P210),'Ejercicio 3 - TIR'!$E$22-SQRT(('Ejercicio 3 - TIR'!$E$22-'Ejercicio 3 - TIR'!$C$22)*('Ejercicio 3 - TIR'!$E$22-'Ejercicio 3 - TIR'!$D$22)*(1-P210)))</f>
        <v>0.133398398371868</v>
      </c>
      <c r="R210" s="17">
        <f ca="1" t="shared" si="1570"/>
        <v>0.599890410023266</v>
      </c>
      <c r="S210" s="19">
        <f ca="1">IF(R210&lt;=('Ejercicio 3 - TIR'!$D$23-'Ejercicio 3 - TIR'!$C$23)/('Ejercicio 3 - TIR'!$E$23-'Ejercicio 3 - TIR'!$C$23),'Ejercicio 3 - TIR'!$C$23+SQRT(('Ejercicio 3 - TIR'!$E$23-'Ejercicio 3 - TIR'!$C$23)*('Ejercicio 3 - TIR'!$D$23-'Ejercicio 3 - TIR'!$C$23)*R210),'Ejercicio 3 - TIR'!$E$23-SQRT(('Ejercicio 3 - TIR'!$E$23-'Ejercicio 3 - TIR'!$C$23)*('Ejercicio 3 - TIR'!$E$23-'Ejercicio 3 - TIR'!$D$23)*(1-R210)))</f>
        <v>0.15316350876217</v>
      </c>
      <c r="T210" s="17">
        <f ca="1" t="shared" ref="T210:X210" si="1571">RAND()</f>
        <v>0.16278415502056</v>
      </c>
      <c r="U210" s="19">
        <f ca="1">IF(T210&lt;=('Ejercicio 3 - TIR'!$D$24-'Ejercicio 3 - TIR'!$C$24)/('Ejercicio 3 - TIR'!$E$24-'Ejercicio 3 - TIR'!$C$24),'Ejercicio 3 - TIR'!$C$24+SQRT(('Ejercicio 3 - TIR'!$E$24-'Ejercicio 3 - TIR'!$C$24)*('Ejercicio 3 - TIR'!$D$24-'Ejercicio 3 - TIR'!$C$24)*T210),'Ejercicio 3 - TIR'!$E$24-SQRT(('Ejercicio 3 - TIR'!$E$24-'Ejercicio 3 - TIR'!$C$24)*('Ejercicio 3 - TIR'!$E$24-'Ejercicio 3 - TIR'!$D$24)*(1-T210)))</f>
        <v>0.168489097477789</v>
      </c>
      <c r="V210" s="17">
        <f ca="1" t="shared" si="1571"/>
        <v>0.272324958085995</v>
      </c>
      <c r="W210" s="19">
        <f ca="1">IF(V210&lt;=('Ejercicio 3 - TIR'!$D$25-'Ejercicio 3 - TIR'!$C$25)/('Ejercicio 3 - TIR'!$E$25-'Ejercicio 3 - TIR'!$C$25),'Ejercicio 3 - TIR'!$C$25+SQRT(('Ejercicio 3 - TIR'!$E$25-'Ejercicio 3 - TIR'!$C$25)*('Ejercicio 3 - TIR'!$D$25-'Ejercicio 3 - TIR'!$C$25)*V210),'Ejercicio 3 - TIR'!$E$25-SQRT(('Ejercicio 3 - TIR'!$E$25-'Ejercicio 3 - TIR'!$C$25)*('Ejercicio 3 - TIR'!$E$25-'Ejercicio 3 - TIR'!$D$25)*(1-V210)))</f>
        <v>0.199525750723606</v>
      </c>
      <c r="X210" s="17">
        <f ca="1" t="shared" si="1571"/>
        <v>0.943329969224426</v>
      </c>
      <c r="Y210" s="19">
        <f ca="1">IF(X210&lt;=('Ejercicio 3 - TIR'!$D$26-'Ejercicio 3 - TIR'!$C$26)/('Ejercicio 3 - TIR'!$E$26-'Ejercicio 3 - TIR'!$C$26),'Ejercicio 3 - TIR'!$C$26+SQRT(('Ejercicio 3 - TIR'!$E$26-'Ejercicio 3 - TIR'!$C$26)*('Ejercicio 3 - TIR'!$D$26-'Ejercicio 3 - TIR'!$C$26)*X210),'Ejercicio 3 - TIR'!$E$26-SQRT(('Ejercicio 3 - TIR'!$E$26-'Ejercicio 3 - TIR'!$C$26)*('Ejercicio 3 - TIR'!$E$26-'Ejercicio 3 - TIR'!$D$26)*(1-X210)))</f>
        <v>0.262506625077244</v>
      </c>
      <c r="Z210" s="17">
        <f ca="1" t="shared" si="1432"/>
        <v>1.13339839837187</v>
      </c>
      <c r="AA210" s="17">
        <f ca="1" t="shared" si="1433"/>
        <v>1.30699367389193</v>
      </c>
      <c r="AB210" s="17">
        <f ca="1" t="shared" si="1434"/>
        <v>1.52720785841516</v>
      </c>
      <c r="AC210" s="17">
        <f ca="1" t="shared" si="1435"/>
        <v>1.83192515287643</v>
      </c>
      <c r="AD210" s="17">
        <f ca="1" t="shared" si="1436"/>
        <v>2.31281764215214</v>
      </c>
      <c r="AE210" s="16">
        <f ca="1" t="shared" si="1437"/>
        <v>4394.93332687168</v>
      </c>
      <c r="AF210" s="16">
        <f ca="1" t="shared" si="1438"/>
        <v>5068.07673599115</v>
      </c>
      <c r="AG210" s="16">
        <f ca="1" t="shared" si="1439"/>
        <v>5921.99241118647</v>
      </c>
      <c r="AH210" s="16">
        <f ca="1" t="shared" si="1440"/>
        <v>7103.58239280795</v>
      </c>
      <c r="AI210" s="16">
        <f ca="1" t="shared" si="1441"/>
        <v>8968.3198327021</v>
      </c>
      <c r="AJ210" s="18">
        <f ca="1" t="shared" si="1442"/>
        <v>41045.5378854869</v>
      </c>
      <c r="AK210" s="18">
        <f ca="1" t="shared" si="1443"/>
        <v>53862.7031154558</v>
      </c>
      <c r="AL210" s="18">
        <f ca="1" t="shared" si="1444"/>
        <v>57207.8015320403</v>
      </c>
      <c r="AM210" s="18">
        <f ca="1" t="shared" si="1445"/>
        <v>64090.7499379645</v>
      </c>
      <c r="AN210" s="18">
        <f ca="1" t="shared" si="1446"/>
        <v>84679.7022770802</v>
      </c>
      <c r="AO210" s="18">
        <f ca="1">C210/'Ejercicio 3 - TIR'!$D$7</f>
        <v>13106.7113701019</v>
      </c>
      <c r="AP210" s="18">
        <f ca="1" t="shared" si="1447"/>
        <v>27938.8265153851</v>
      </c>
      <c r="AQ210" s="18">
        <f ca="1" t="shared" si="1448"/>
        <v>40755.991745354</v>
      </c>
      <c r="AR210" s="18">
        <f ca="1" t="shared" si="1449"/>
        <v>44101.0901619384</v>
      </c>
      <c r="AS210" s="18">
        <f ca="1" t="shared" si="1450"/>
        <v>50984.0385678626</v>
      </c>
      <c r="AT210" s="18">
        <f ca="1" t="shared" si="1451"/>
        <v>71572.9909069783</v>
      </c>
      <c r="AU210" s="18">
        <f ca="1">AP210*'Ejercicio 3 - TIR'!$D$5</f>
        <v>13969.4132576925</v>
      </c>
      <c r="AV210" s="18">
        <f ca="1">AQ210*'Ejercicio 3 - TIR'!$D$5</f>
        <v>20377.995872677</v>
      </c>
      <c r="AW210" s="18">
        <f ca="1">AR210*'Ejercicio 3 - TIR'!$D$5</f>
        <v>22050.5450809692</v>
      </c>
      <c r="AX210" s="18">
        <f ca="1">AS210*'Ejercicio 3 - TIR'!$D$5</f>
        <v>25492.0192839313</v>
      </c>
      <c r="AY210" s="18">
        <f ca="1">AT210*'Ejercicio 3 - TIR'!$D$5</f>
        <v>35786.4954534892</v>
      </c>
      <c r="AZ210" s="18">
        <f ca="1" t="shared" ref="AZ210:BD210" si="1572">AJ210-AU210-AE210</f>
        <v>22681.1913009227</v>
      </c>
      <c r="BA210" s="18">
        <f ca="1" t="shared" si="1572"/>
        <v>28416.6305067877</v>
      </c>
      <c r="BB210" s="18">
        <f ca="1" t="shared" si="1572"/>
        <v>29235.2640398846</v>
      </c>
      <c r="BC210" s="18">
        <f ca="1" t="shared" si="1572"/>
        <v>31495.1482612252</v>
      </c>
      <c r="BD210" s="18">
        <f ca="1" t="shared" si="1572"/>
        <v>39924.8869908889</v>
      </c>
      <c r="BE210" s="18">
        <f ca="1" t="shared" ref="BE210:BI210" si="1573">AZ210/Z210</f>
        <v>20011.666977388</v>
      </c>
      <c r="BF210" s="18">
        <f ca="1" t="shared" si="1573"/>
        <v>21741.9801445324</v>
      </c>
      <c r="BG210" s="18">
        <f ca="1" t="shared" si="1573"/>
        <v>19142.9502400696</v>
      </c>
      <c r="BH210" s="18">
        <f ca="1" t="shared" si="1573"/>
        <v>17192.3772168162</v>
      </c>
      <c r="BI210" s="18">
        <f ca="1" t="shared" si="1573"/>
        <v>17262.4448478946</v>
      </c>
      <c r="BJ210" s="18">
        <f ca="1" t="shared" si="1454"/>
        <v>76197.9113582435</v>
      </c>
      <c r="BK210" s="18">
        <f ca="1" t="shared" si="1455"/>
        <v>30313.4332873676</v>
      </c>
      <c r="BL210" s="18">
        <f ca="1" t="shared" si="1456"/>
        <v>106511.344645611</v>
      </c>
      <c r="BM210" s="18">
        <f ca="1">BK210*'Ejercicio 3 - TIR'!$D$5</f>
        <v>15156.7166436838</v>
      </c>
      <c r="BN210" s="18">
        <f ca="1" t="shared" si="1457"/>
        <v>91354.6280019273</v>
      </c>
      <c r="BO210" s="18">
        <f ca="1" t="shared" si="1458"/>
        <v>39499.2784285921</v>
      </c>
      <c r="BP210" s="18">
        <f ca="1" t="shared" si="1459"/>
        <v>-98479.4795940505</v>
      </c>
      <c r="BQ210" s="18">
        <f ca="1" t="shared" ref="BQ210:BT210" si="1574">BE210</f>
        <v>20011.666977388</v>
      </c>
      <c r="BR210" s="18">
        <f ca="1" t="shared" si="1574"/>
        <v>21741.9801445324</v>
      </c>
      <c r="BS210" s="18">
        <f ca="1" t="shared" si="1574"/>
        <v>19142.9502400696</v>
      </c>
      <c r="BT210" s="18">
        <f ca="1" t="shared" si="1574"/>
        <v>17192.3772168162</v>
      </c>
      <c r="BU210" s="18">
        <f ca="1" t="shared" si="1461"/>
        <v>56761.7232764867</v>
      </c>
      <c r="BV210" s="20">
        <f ca="1" t="shared" si="1462"/>
        <v>9.67669260257518</v>
      </c>
    </row>
    <row r="211" ht="15" customHeight="1" spans="1:74">
      <c r="A211" s="16">
        <v>210</v>
      </c>
      <c r="B211" s="17">
        <f ca="1" t="shared" ref="B211:F211" si="1575">RAND()</f>
        <v>0.16000010743964</v>
      </c>
      <c r="C211" s="18">
        <f ca="1">IF(B211&lt;=('Ejercicio 3 - TIR'!$D$13-'Ejercicio 3 - TIR'!$C$13)/('Ejercicio 3 - TIR'!$E$13-'Ejercicio 3 - TIR'!$C$13),'Ejercicio 3 - TIR'!$C$13+SQRT(('Ejercicio 3 - TIR'!$E$13-'Ejercicio 3 - TIR'!$C$13)*('Ejercicio 3 - TIR'!$D$13-'Ejercicio 3 - TIR'!$C$13)*B211),'Ejercicio 3 - TIR'!$E$13-SQRT(('Ejercicio 3 - TIR'!$E$13-'Ejercicio 3 - TIR'!$C$13)*('Ejercicio 3 - TIR'!$E$13-'Ejercicio 3 - TIR'!$D$13)*(1-B211)))</f>
        <v>68000.0026859905</v>
      </c>
      <c r="D211" s="17">
        <f ca="1" t="shared" si="1575"/>
        <v>0.47386221858905</v>
      </c>
      <c r="E211" s="18">
        <f ca="1">IF(D211&lt;=('Ejercicio 3 - TIR'!$D$14-'Ejercicio 3 - TIR'!$C$14)/('Ejercicio 3 - TIR'!$E$14-'Ejercicio 3 - TIR'!$C$14),'Ejercicio 3 - TIR'!$C$14+SQRT(('Ejercicio 3 - TIR'!$E$14-'Ejercicio 3 - TIR'!$C$14)*('Ejercicio 3 - TIR'!$D$14-'Ejercicio 3 - TIR'!$C$14)*D211),'Ejercicio 3 - TIR'!$E$14-SQRT(('Ejercicio 3 - TIR'!$E$14-'Ejercicio 3 - TIR'!$C$14)*('Ejercicio 3 - TIR'!$E$14-'Ejercicio 3 - TIR'!$D$14)*(1-D211)))</f>
        <v>31116.2695216681</v>
      </c>
      <c r="F211" s="17">
        <f ca="1" t="shared" si="1575"/>
        <v>0.938006289456487</v>
      </c>
      <c r="G211" s="18">
        <f ca="1">IF(F211&lt;=('Ejercicio 3 - TIR'!$D$18-'Ejercicio 3 - TIR'!$C$18)/('Ejercicio 3 - TIR'!$E$18-'Ejercicio 3 - TIR'!$C$18),'Ejercicio 3 - TIR'!$C$18+SQRT(('Ejercicio 3 - TIR'!$E$18-'Ejercicio 3 - TIR'!$C$18)*('Ejercicio 3 - TIR'!$D$18-'Ejercicio 3 - TIR'!$C$18)*F211),'Ejercicio 3 - TIR'!$E$18-SQRT(('Ejercicio 3 - TIR'!$E$18-'Ejercicio 3 - TIR'!$C$18)*('Ejercicio 3 - TIR'!$E$18-'Ejercicio 3 - TIR'!$D$18)*(1-F211)))</f>
        <v>42843.7235124494</v>
      </c>
      <c r="H211" s="17">
        <f ca="1" t="shared" ref="H211:L211" si="1576">RAND()</f>
        <v>0.933456284332607</v>
      </c>
      <c r="I211" s="18">
        <f ca="1">IF(H211&lt;=('Ejercicio 3 - TIR'!$D$18-'Ejercicio 3 - TIR'!$C$18)/('Ejercicio 3 - TIR'!$E$18-'Ejercicio 3 - TIR'!$C$18),'Ejercicio 3 - TIR'!$C$18+SQRT(('Ejercicio 3 - TIR'!$E$18-'Ejercicio 3 - TIR'!$C$18)*('Ejercicio 3 - TIR'!$D$18-'Ejercicio 3 - TIR'!$C$18)*H211),'Ejercicio 3 - TIR'!$E$18-SQRT(('Ejercicio 3 - TIR'!$E$18-'Ejercicio 3 - TIR'!$C$18)*('Ejercicio 3 - TIR'!$E$18-'Ejercicio 3 - TIR'!$D$18)*(1-H211)))</f>
        <v>42765.9949250159</v>
      </c>
      <c r="J211" s="17">
        <f ca="1" t="shared" si="1576"/>
        <v>0.79266920453371</v>
      </c>
      <c r="K211" s="18">
        <f ca="1">IF(J211&lt;=('Ejercicio 3 - TIR'!$D$18-'Ejercicio 3 - TIR'!$C$18)/('Ejercicio 3 - TIR'!$E$18-'Ejercicio 3 - TIR'!$C$18),'Ejercicio 3 - TIR'!$C$18+SQRT(('Ejercicio 3 - TIR'!$E$18-'Ejercicio 3 - TIR'!$C$18)*('Ejercicio 3 - TIR'!$D$18-'Ejercicio 3 - TIR'!$C$18)*J211),'Ejercicio 3 - TIR'!$E$18-SQRT(('Ejercicio 3 - TIR'!$E$18-'Ejercicio 3 - TIR'!$C$18)*('Ejercicio 3 - TIR'!$E$18-'Ejercicio 3 - TIR'!$D$18)*(1-J211)))</f>
        <v>41056.6753037606</v>
      </c>
      <c r="L211" s="17">
        <f ca="1" t="shared" si="1576"/>
        <v>0.606634872943513</v>
      </c>
      <c r="M211" s="18">
        <f ca="1">IF(L211&lt;=('Ejercicio 3 - TIR'!$D$18-'Ejercicio 3 - TIR'!$C$18)/('Ejercicio 3 - TIR'!$E$18-'Ejercicio 3 - TIR'!$C$18),'Ejercicio 3 - TIR'!$C$18+SQRT(('Ejercicio 3 - TIR'!$E$18-'Ejercicio 3 - TIR'!$C$18)*('Ejercicio 3 - TIR'!$D$18-'Ejercicio 3 - TIR'!$C$18)*L211),'Ejercicio 3 - TIR'!$E$18-SQRT(('Ejercicio 3 - TIR'!$E$18-'Ejercicio 3 - TIR'!$C$18)*('Ejercicio 3 - TIR'!$E$18-'Ejercicio 3 - TIR'!$D$18)*(1-L211)))</f>
        <v>39539.1420443102</v>
      </c>
      <c r="N211" s="17">
        <f ca="1" t="shared" ref="N211:R211" si="1577">RAND()</f>
        <v>0.943822510392323</v>
      </c>
      <c r="O211" s="18">
        <f ca="1">IF(N211&lt;=('Ejercicio 3 - TIR'!$D$18-'Ejercicio 3 - TIR'!$C$18)/('Ejercicio 3 - TIR'!$E$18-'Ejercicio 3 - TIR'!$C$18),'Ejercicio 3 - TIR'!$C$18+SQRT(('Ejercicio 3 - TIR'!$E$18-'Ejercicio 3 - TIR'!$C$18)*('Ejercicio 3 - TIR'!$D$18-'Ejercicio 3 - TIR'!$C$18)*N211),'Ejercicio 3 - TIR'!$E$18-SQRT(('Ejercicio 3 - TIR'!$E$18-'Ejercicio 3 - TIR'!$C$18)*('Ejercicio 3 - TIR'!$E$18-'Ejercicio 3 - TIR'!$D$18)*(1-N211)))</f>
        <v>42947.364688851</v>
      </c>
      <c r="P211" s="17">
        <f ca="1" t="shared" si="1577"/>
        <v>0.340265650444014</v>
      </c>
      <c r="Q211" s="19">
        <f ca="1">IF(P211&lt;=('Ejercicio 3 - TIR'!$D$22-'Ejercicio 3 - TIR'!$C$22)/('Ejercicio 3 - TIR'!$E$22-'Ejercicio 3 - TIR'!$C$22),'Ejercicio 3 - TIR'!$C$22+SQRT(('Ejercicio 3 - TIR'!$E$22-'Ejercicio 3 - TIR'!$C$22)*('Ejercicio 3 - TIR'!$D$22-'Ejercicio 3 - TIR'!$C$22)*P211),'Ejercicio 3 - TIR'!$E$22-SQRT(('Ejercicio 3 - TIR'!$E$22-'Ejercicio 3 - TIR'!$C$22)*('Ejercicio 3 - TIR'!$E$22-'Ejercicio 3 - TIR'!$D$22)*(1-P211)))</f>
        <v>0.144748296321146</v>
      </c>
      <c r="R211" s="17">
        <f ca="1" t="shared" si="1577"/>
        <v>0.241603124264081</v>
      </c>
      <c r="S211" s="19">
        <f ca="1">IF(R211&lt;=('Ejercicio 3 - TIR'!$D$23-'Ejercicio 3 - TIR'!$C$23)/('Ejercicio 3 - TIR'!$E$23-'Ejercicio 3 - TIR'!$C$23),'Ejercicio 3 - TIR'!$C$23+SQRT(('Ejercicio 3 - TIR'!$E$23-'Ejercicio 3 - TIR'!$C$23)*('Ejercicio 3 - TIR'!$D$23-'Ejercicio 3 - TIR'!$C$23)*R211),'Ejercicio 3 - TIR'!$E$23-SQRT(('Ejercicio 3 - TIR'!$E$23-'Ejercicio 3 - TIR'!$C$23)*('Ejercicio 3 - TIR'!$E$23-'Ejercicio 3 - TIR'!$D$23)*(1-R211)))</f>
        <v>0.14085391147184</v>
      </c>
      <c r="T211" s="17">
        <f ca="1" t="shared" ref="T211:X211" si="1578">RAND()</f>
        <v>0.0243205336171013</v>
      </c>
      <c r="U211" s="19">
        <f ca="1">IF(T211&lt;=('Ejercicio 3 - TIR'!$D$24-'Ejercicio 3 - TIR'!$C$24)/('Ejercicio 3 - TIR'!$E$24-'Ejercicio 3 - TIR'!$C$24),'Ejercicio 3 - TIR'!$C$24+SQRT(('Ejercicio 3 - TIR'!$E$24-'Ejercicio 3 - TIR'!$C$24)*('Ejercicio 3 - TIR'!$D$24-'Ejercicio 3 - TIR'!$C$24)*T211),'Ejercicio 3 - TIR'!$E$24-SQRT(('Ejercicio 3 - TIR'!$E$24-'Ejercicio 3 - TIR'!$C$24)*('Ejercicio 3 - TIR'!$E$24-'Ejercicio 3 - TIR'!$D$24)*(1-T211)))</f>
        <v>0.157146546060574</v>
      </c>
      <c r="V211" s="17">
        <f ca="1" t="shared" si="1578"/>
        <v>0.518423332437554</v>
      </c>
      <c r="W211" s="19">
        <f ca="1">IF(V211&lt;=('Ejercicio 3 - TIR'!$D$25-'Ejercicio 3 - TIR'!$C$25)/('Ejercicio 3 - TIR'!$E$25-'Ejercicio 3 - TIR'!$C$25),'Ejercicio 3 - TIR'!$C$25+SQRT(('Ejercicio 3 - TIR'!$E$25-'Ejercicio 3 - TIR'!$C$25)*('Ejercicio 3 - TIR'!$D$25-'Ejercicio 3 - TIR'!$C$25)*V211),'Ejercicio 3 - TIR'!$E$25-SQRT(('Ejercicio 3 - TIR'!$E$25-'Ejercicio 3 - TIR'!$C$25)*('Ejercicio 3 - TIR'!$E$25-'Ejercicio 3 - TIR'!$D$25)*(1-V211)))</f>
        <v>0.20894493531282</v>
      </c>
      <c r="X211" s="17">
        <f ca="1" t="shared" si="1578"/>
        <v>0.598887861543568</v>
      </c>
      <c r="Y211" s="19">
        <f ca="1">IF(X211&lt;=('Ejercicio 3 - TIR'!$D$26-'Ejercicio 3 - TIR'!$C$26)/('Ejercicio 3 - TIR'!$E$26-'Ejercicio 3 - TIR'!$C$26),'Ejercicio 3 - TIR'!$C$26+SQRT(('Ejercicio 3 - TIR'!$E$26-'Ejercicio 3 - TIR'!$C$26)*('Ejercicio 3 - TIR'!$D$26-'Ejercicio 3 - TIR'!$C$26)*X211),'Ejercicio 3 - TIR'!$E$26-SQRT(('Ejercicio 3 - TIR'!$E$26-'Ejercicio 3 - TIR'!$C$26)*('Ejercicio 3 - TIR'!$E$26-'Ejercicio 3 - TIR'!$D$26)*(1-X211)))</f>
        <v>0.233459635286509</v>
      </c>
      <c r="Z211" s="17">
        <f ca="1" t="shared" si="1432"/>
        <v>1.14474829632115</v>
      </c>
      <c r="AA211" s="17">
        <f ca="1" t="shared" si="1433"/>
        <v>1.3059905715087</v>
      </c>
      <c r="AB211" s="17">
        <f ca="1" t="shared" si="1434"/>
        <v>1.51122247900897</v>
      </c>
      <c r="AC211" s="17">
        <f ca="1" t="shared" si="1435"/>
        <v>1.82698476212878</v>
      </c>
      <c r="AD211" s="17">
        <f ca="1" t="shared" si="1436"/>
        <v>2.25351195836938</v>
      </c>
      <c r="AE211" s="16">
        <f ca="1" t="shared" si="1437"/>
        <v>4504.02700113105</v>
      </c>
      <c r="AF211" s="16">
        <f ca="1" t="shared" si="1438"/>
        <v>5138.43682161514</v>
      </c>
      <c r="AG211" s="16">
        <f ca="1" t="shared" si="1439"/>
        <v>5945.92442028243</v>
      </c>
      <c r="AH211" s="16">
        <f ca="1" t="shared" si="1440"/>
        <v>7188.29521365326</v>
      </c>
      <c r="AI211" s="16">
        <f ca="1" t="shared" si="1441"/>
        <v>8866.47199256451</v>
      </c>
      <c r="AJ211" s="18">
        <f ca="1" t="shared" si="1442"/>
        <v>49045.2794989307</v>
      </c>
      <c r="AK211" s="18">
        <f ca="1" t="shared" si="1443"/>
        <v>55851.9861532599</v>
      </c>
      <c r="AL211" s="18">
        <f ca="1" t="shared" si="1444"/>
        <v>62045.7706324155</v>
      </c>
      <c r="AM211" s="18">
        <f ca="1" t="shared" si="1445"/>
        <v>72237.4100226002</v>
      </c>
      <c r="AN211" s="18">
        <f ca="1" t="shared" si="1446"/>
        <v>96782.3999067764</v>
      </c>
      <c r="AO211" s="18">
        <f ca="1">C211/'Ejercicio 3 - TIR'!$D$7</f>
        <v>13600.0005371981</v>
      </c>
      <c r="AP211" s="18">
        <f ca="1" t="shared" si="1447"/>
        <v>35445.2789617326</v>
      </c>
      <c r="AQ211" s="18">
        <f ca="1" t="shared" si="1448"/>
        <v>42251.9856160618</v>
      </c>
      <c r="AR211" s="18">
        <f ca="1" t="shared" si="1449"/>
        <v>48445.7700952174</v>
      </c>
      <c r="AS211" s="18">
        <f ca="1" t="shared" si="1450"/>
        <v>58637.4094854021</v>
      </c>
      <c r="AT211" s="18">
        <f ca="1" t="shared" si="1451"/>
        <v>83182.3993695783</v>
      </c>
      <c r="AU211" s="18">
        <f ca="1">AP211*'Ejercicio 3 - TIR'!$D$5</f>
        <v>17722.6394808663</v>
      </c>
      <c r="AV211" s="18">
        <f ca="1">AQ211*'Ejercicio 3 - TIR'!$D$5</f>
        <v>21125.9928080309</v>
      </c>
      <c r="AW211" s="18">
        <f ca="1">AR211*'Ejercicio 3 - TIR'!$D$5</f>
        <v>24222.8850476087</v>
      </c>
      <c r="AX211" s="18">
        <f ca="1">AS211*'Ejercicio 3 - TIR'!$D$5</f>
        <v>29318.704742701</v>
      </c>
      <c r="AY211" s="18">
        <f ca="1">AT211*'Ejercicio 3 - TIR'!$D$5</f>
        <v>41591.1996847892</v>
      </c>
      <c r="AZ211" s="18">
        <f ca="1" t="shared" ref="AZ211:BD211" si="1579">AJ211-AU211-AE211</f>
        <v>26818.6130169333</v>
      </c>
      <c r="BA211" s="18">
        <f ca="1" t="shared" si="1579"/>
        <v>29587.5565236139</v>
      </c>
      <c r="BB211" s="18">
        <f ca="1" t="shared" si="1579"/>
        <v>31876.9611645244</v>
      </c>
      <c r="BC211" s="18">
        <f ca="1" t="shared" si="1579"/>
        <v>35730.4100662459</v>
      </c>
      <c r="BD211" s="18">
        <f ca="1" t="shared" si="1579"/>
        <v>46324.7282294227</v>
      </c>
      <c r="BE211" s="18">
        <f ca="1" t="shared" ref="BE211:BI211" si="1580">AZ211/Z211</f>
        <v>23427.5194845188</v>
      </c>
      <c r="BF211" s="18">
        <f ca="1" t="shared" si="1580"/>
        <v>22655.260435329</v>
      </c>
      <c r="BG211" s="18">
        <f ca="1" t="shared" si="1580"/>
        <v>21093.4932528456</v>
      </c>
      <c r="BH211" s="18">
        <f ca="1" t="shared" si="1580"/>
        <v>19557.037807263</v>
      </c>
      <c r="BI211" s="18">
        <f ca="1" t="shared" si="1580"/>
        <v>20556.6817861233</v>
      </c>
      <c r="BJ211" s="18">
        <f ca="1" t="shared" si="1454"/>
        <v>70120.8854669237</v>
      </c>
      <c r="BK211" s="18">
        <f ca="1" t="shared" si="1455"/>
        <v>30647.7638444059</v>
      </c>
      <c r="BL211" s="18">
        <f ca="1" t="shared" si="1456"/>
        <v>100768.64931133</v>
      </c>
      <c r="BM211" s="18">
        <f ca="1">BK211*'Ejercicio 3 - TIR'!$D$5</f>
        <v>15323.8819222029</v>
      </c>
      <c r="BN211" s="18">
        <f ca="1" t="shared" si="1457"/>
        <v>85444.7673891266</v>
      </c>
      <c r="BO211" s="18">
        <f ca="1" t="shared" si="1458"/>
        <v>37916.2697902672</v>
      </c>
      <c r="BP211" s="18">
        <f ca="1" t="shared" si="1459"/>
        <v>-99116.2722076587</v>
      </c>
      <c r="BQ211" s="18">
        <f ca="1" t="shared" ref="BQ211:BT211" si="1581">BE211</f>
        <v>23427.5194845188</v>
      </c>
      <c r="BR211" s="18">
        <f ca="1" t="shared" si="1581"/>
        <v>22655.260435329</v>
      </c>
      <c r="BS211" s="18">
        <f ca="1" t="shared" si="1581"/>
        <v>21093.4932528456</v>
      </c>
      <c r="BT211" s="18">
        <f ca="1" t="shared" si="1581"/>
        <v>19557.037807263</v>
      </c>
      <c r="BU211" s="18">
        <f ca="1" t="shared" si="1461"/>
        <v>58472.9515763905</v>
      </c>
      <c r="BV211" s="20">
        <f ca="1" t="shared" si="1462"/>
        <v>12.1711701535186</v>
      </c>
    </row>
    <row r="212" ht="15" customHeight="1" spans="1:74">
      <c r="A212" s="16">
        <v>211</v>
      </c>
      <c r="B212" s="17">
        <f ca="1" t="shared" ref="B212:F212" si="1582">RAND()</f>
        <v>0.721697549653663</v>
      </c>
      <c r="C212" s="18">
        <f ca="1">IF(B212&lt;=('Ejercicio 3 - TIR'!$D$13-'Ejercicio 3 - TIR'!$C$13)/('Ejercicio 3 - TIR'!$E$13-'Ejercicio 3 - TIR'!$C$13),'Ejercicio 3 - TIR'!$C$13+SQRT(('Ejercicio 3 - TIR'!$E$13-'Ejercicio 3 - TIR'!$C$13)*('Ejercicio 3 - TIR'!$D$13-'Ejercicio 3 - TIR'!$C$13)*B212),'Ejercicio 3 - TIR'!$E$13-SQRT(('Ejercicio 3 - TIR'!$E$13-'Ejercicio 3 - TIR'!$C$13)*('Ejercicio 3 - TIR'!$E$13-'Ejercicio 3 - TIR'!$D$13)*(1-B212)))</f>
        <v>81725.347050748</v>
      </c>
      <c r="D212" s="17">
        <f ca="1" t="shared" si="1582"/>
        <v>0.000649947010147978</v>
      </c>
      <c r="E212" s="18">
        <f ca="1">IF(D212&lt;=('Ejercicio 3 - TIR'!$D$14-'Ejercicio 3 - TIR'!$C$14)/('Ejercicio 3 - TIR'!$E$14-'Ejercicio 3 - TIR'!$C$14),'Ejercicio 3 - TIR'!$C$14+SQRT(('Ejercicio 3 - TIR'!$E$14-'Ejercicio 3 - TIR'!$C$14)*('Ejercicio 3 - TIR'!$D$14-'Ejercicio 3 - TIR'!$C$14)*D212),'Ejercicio 3 - TIR'!$E$14-SQRT(('Ejercicio 3 - TIR'!$E$14-'Ejercicio 3 - TIR'!$C$14)*('Ejercicio 3 - TIR'!$E$14-'Ejercicio 3 - TIR'!$D$14)*(1-D212)))</f>
        <v>25220.7850215959</v>
      </c>
      <c r="F212" s="17">
        <f ca="1" t="shared" si="1582"/>
        <v>0.177252990429209</v>
      </c>
      <c r="G212" s="18">
        <f ca="1">IF(F212&lt;=('Ejercicio 3 - TIR'!$D$18-'Ejercicio 3 - TIR'!$C$18)/('Ejercicio 3 - TIR'!$E$18-'Ejercicio 3 - TIR'!$C$18),'Ejercicio 3 - TIR'!$C$18+SQRT(('Ejercicio 3 - TIR'!$E$18-'Ejercicio 3 - TIR'!$C$18)*('Ejercicio 3 - TIR'!$D$18-'Ejercicio 3 - TIR'!$C$18)*F212),'Ejercicio 3 - TIR'!$E$18-SQRT(('Ejercicio 3 - TIR'!$E$18-'Ejercicio 3 - TIR'!$C$18)*('Ejercicio 3 - TIR'!$E$18-'Ejercicio 3 - TIR'!$D$18)*(1-F212)))</f>
        <v>35156.3503143581</v>
      </c>
      <c r="H212" s="17">
        <f ca="1" t="shared" ref="H212:L212" si="1583">RAND()</f>
        <v>0.372860948743886</v>
      </c>
      <c r="I212" s="18">
        <f ca="1">IF(H212&lt;=('Ejercicio 3 - TIR'!$D$18-'Ejercicio 3 - TIR'!$C$18)/('Ejercicio 3 - TIR'!$E$18-'Ejercicio 3 - TIR'!$C$18),'Ejercicio 3 - TIR'!$C$18+SQRT(('Ejercicio 3 - TIR'!$E$18-'Ejercicio 3 - TIR'!$C$18)*('Ejercicio 3 - TIR'!$D$18-'Ejercicio 3 - TIR'!$C$18)*H212),'Ejercicio 3 - TIR'!$E$18-SQRT(('Ejercicio 3 - TIR'!$E$18-'Ejercicio 3 - TIR'!$C$18)*('Ejercicio 3 - TIR'!$E$18-'Ejercicio 3 - TIR'!$D$18)*(1-H212)))</f>
        <v>37478.5788965273</v>
      </c>
      <c r="J212" s="17">
        <f ca="1" t="shared" si="1583"/>
        <v>0.366643541238306</v>
      </c>
      <c r="K212" s="18">
        <f ca="1">IF(J212&lt;=('Ejercicio 3 - TIR'!$D$18-'Ejercicio 3 - TIR'!$C$18)/('Ejercicio 3 - TIR'!$E$18-'Ejercicio 3 - TIR'!$C$18),'Ejercicio 3 - TIR'!$C$18+SQRT(('Ejercicio 3 - TIR'!$E$18-'Ejercicio 3 - TIR'!$C$18)*('Ejercicio 3 - TIR'!$D$18-'Ejercicio 3 - TIR'!$C$18)*J212),'Ejercicio 3 - TIR'!$E$18-SQRT(('Ejercicio 3 - TIR'!$E$18-'Ejercicio 3 - TIR'!$C$18)*('Ejercicio 3 - TIR'!$E$18-'Ejercicio 3 - TIR'!$D$18)*(1-J212)))</f>
        <v>37415.9646159988</v>
      </c>
      <c r="L212" s="17">
        <f ca="1" t="shared" si="1583"/>
        <v>0.329361028366427</v>
      </c>
      <c r="M212" s="18">
        <f ca="1">IF(L212&lt;=('Ejercicio 3 - TIR'!$D$18-'Ejercicio 3 - TIR'!$C$18)/('Ejercicio 3 - TIR'!$E$18-'Ejercicio 3 - TIR'!$C$18),'Ejercicio 3 - TIR'!$C$18+SQRT(('Ejercicio 3 - TIR'!$E$18-'Ejercicio 3 - TIR'!$C$18)*('Ejercicio 3 - TIR'!$D$18-'Ejercicio 3 - TIR'!$C$18)*L212),'Ejercicio 3 - TIR'!$E$18-SQRT(('Ejercicio 3 - TIR'!$E$18-'Ejercicio 3 - TIR'!$C$18)*('Ejercicio 3 - TIR'!$E$18-'Ejercicio 3 - TIR'!$D$18)*(1-L212)))</f>
        <v>37028.8088788189</v>
      </c>
      <c r="N212" s="17">
        <f ca="1" t="shared" ref="N212:R212" si="1584">RAND()</f>
        <v>0.103528017099625</v>
      </c>
      <c r="O212" s="18">
        <f ca="1">IF(N212&lt;=('Ejercicio 3 - TIR'!$D$18-'Ejercicio 3 - TIR'!$C$18)/('Ejercicio 3 - TIR'!$E$18-'Ejercicio 3 - TIR'!$C$18),'Ejercicio 3 - TIR'!$C$18+SQRT(('Ejercicio 3 - TIR'!$E$18-'Ejercicio 3 - TIR'!$C$18)*('Ejercicio 3 - TIR'!$D$18-'Ejercicio 3 - TIR'!$C$18)*N212),'Ejercicio 3 - TIR'!$E$18-SQRT(('Ejercicio 3 - TIR'!$E$18-'Ejercicio 3 - TIR'!$C$18)*('Ejercicio 3 - TIR'!$E$18-'Ejercicio 3 - TIR'!$D$18)*(1-N212)))</f>
        <v>33940.7109212607</v>
      </c>
      <c r="P212" s="17">
        <f ca="1" t="shared" si="1584"/>
        <v>0.478134369107935</v>
      </c>
      <c r="Q212" s="19">
        <f ca="1">IF(P212&lt;=('Ejercicio 3 - TIR'!$D$22-'Ejercicio 3 - TIR'!$C$22)/('Ejercicio 3 - TIR'!$E$22-'Ejercicio 3 - TIR'!$C$22),'Ejercicio 3 - TIR'!$C$22+SQRT(('Ejercicio 3 - TIR'!$E$22-'Ejercicio 3 - TIR'!$C$22)*('Ejercicio 3 - TIR'!$D$22-'Ejercicio 3 - TIR'!$C$22)*P212),'Ejercicio 3 - TIR'!$E$22-SQRT(('Ejercicio 3 - TIR'!$E$22-'Ejercicio 3 - TIR'!$C$22)*('Ejercicio 3 - TIR'!$E$22-'Ejercicio 3 - TIR'!$D$22)*(1-P212)))</f>
        <v>0.149336698253114</v>
      </c>
      <c r="R212" s="17">
        <f ca="1" t="shared" si="1584"/>
        <v>0.141642619401321</v>
      </c>
      <c r="S212" s="19">
        <f ca="1">IF(R212&lt;=('Ejercicio 3 - TIR'!$D$23-'Ejercicio 3 - TIR'!$C$23)/('Ejercicio 3 - TIR'!$E$23-'Ejercicio 3 - TIR'!$C$23),'Ejercicio 3 - TIR'!$C$23+SQRT(('Ejercicio 3 - TIR'!$E$23-'Ejercicio 3 - TIR'!$C$23)*('Ejercicio 3 - TIR'!$D$23-'Ejercicio 3 - TIR'!$C$23)*R212),'Ejercicio 3 - TIR'!$E$23-SQRT(('Ejercicio 3 - TIR'!$E$23-'Ejercicio 3 - TIR'!$C$23)*('Ejercicio 3 - TIR'!$E$23-'Ejercicio 3 - TIR'!$D$23)*(1-R212)))</f>
        <v>0.1359673640568</v>
      </c>
      <c r="T212" s="17">
        <f ca="1" t="shared" ref="T212:X212" si="1585">RAND()</f>
        <v>0.209212051113447</v>
      </c>
      <c r="U212" s="19">
        <f ca="1">IF(T212&lt;=('Ejercicio 3 - TIR'!$D$24-'Ejercicio 3 - TIR'!$C$24)/('Ejercicio 3 - TIR'!$E$24-'Ejercicio 3 - TIR'!$C$24),'Ejercicio 3 - TIR'!$C$24+SQRT(('Ejercicio 3 - TIR'!$E$24-'Ejercicio 3 - TIR'!$C$24)*('Ejercicio 3 - TIR'!$D$24-'Ejercicio 3 - TIR'!$C$24)*T212),'Ejercicio 3 - TIR'!$E$24-SQRT(('Ejercicio 3 - TIR'!$E$24-'Ejercicio 3 - TIR'!$C$24)*('Ejercicio 3 - TIR'!$E$24-'Ejercicio 3 - TIR'!$D$24)*(1-T212)))</f>
        <v>0.170960565530019</v>
      </c>
      <c r="V212" s="17">
        <f ca="1" t="shared" si="1585"/>
        <v>0.244472655213798</v>
      </c>
      <c r="W212" s="19">
        <f ca="1">IF(V212&lt;=('Ejercicio 3 - TIR'!$D$25-'Ejercicio 3 - TIR'!$C$25)/('Ejercicio 3 - TIR'!$E$25-'Ejercicio 3 - TIR'!$C$25),'Ejercicio 3 - TIR'!$C$25+SQRT(('Ejercicio 3 - TIR'!$E$25-'Ejercicio 3 - TIR'!$C$25)*('Ejercicio 3 - TIR'!$D$25-'Ejercicio 3 - TIR'!$C$25)*V212),'Ejercicio 3 - TIR'!$E$25-SQRT(('Ejercicio 3 - TIR'!$E$25-'Ejercicio 3 - TIR'!$C$25)*('Ejercicio 3 - TIR'!$E$25-'Ejercicio 3 - TIR'!$D$25)*(1-V212)))</f>
        <v>0.198500316681055</v>
      </c>
      <c r="X212" s="17">
        <f ca="1" t="shared" si="1585"/>
        <v>0.843618832643587</v>
      </c>
      <c r="Y212" s="19">
        <f ca="1">IF(X212&lt;=('Ejercicio 3 - TIR'!$D$26-'Ejercicio 3 - TIR'!$C$26)/('Ejercicio 3 - TIR'!$E$26-'Ejercicio 3 - TIR'!$C$26),'Ejercicio 3 - TIR'!$C$26+SQRT(('Ejercicio 3 - TIR'!$E$26-'Ejercicio 3 - TIR'!$C$26)*('Ejercicio 3 - TIR'!$D$26-'Ejercicio 3 - TIR'!$C$26)*X212),'Ejercicio 3 - TIR'!$E$26-SQRT(('Ejercicio 3 - TIR'!$E$26-'Ejercicio 3 - TIR'!$C$26)*('Ejercicio 3 - TIR'!$E$26-'Ejercicio 3 - TIR'!$D$26)*(1-X212)))</f>
        <v>0.250940435245437</v>
      </c>
      <c r="Z212" s="17">
        <f ca="1" t="shared" si="1432"/>
        <v>1.14933669825311</v>
      </c>
      <c r="AA212" s="17">
        <f ca="1" t="shared" si="1433"/>
        <v>1.30560897952834</v>
      </c>
      <c r="AB212" s="17">
        <f ca="1" t="shared" si="1434"/>
        <v>1.52881662902957</v>
      </c>
      <c r="AC212" s="17">
        <f ca="1" t="shared" si="1435"/>
        <v>1.8322872140392</v>
      </c>
      <c r="AD212" s="17">
        <f ca="1" t="shared" si="1436"/>
        <v>2.29208216502485</v>
      </c>
      <c r="AE212" s="16">
        <f ca="1" t="shared" si="1437"/>
        <v>3766.38876247673</v>
      </c>
      <c r="AF212" s="16">
        <f ca="1" t="shared" si="1438"/>
        <v>4278.49471452384</v>
      </c>
      <c r="AG212" s="16">
        <f ca="1" t="shared" si="1439"/>
        <v>5009.94859053604</v>
      </c>
      <c r="AH212" s="16">
        <f ca="1" t="shared" si="1440"/>
        <v>6004.42497231325</v>
      </c>
      <c r="AI212" s="16">
        <f ca="1" t="shared" si="1441"/>
        <v>7511.17798826411</v>
      </c>
      <c r="AJ212" s="18">
        <f ca="1" t="shared" si="1442"/>
        <v>40406.4835929342</v>
      </c>
      <c r="AK212" s="18">
        <f ca="1" t="shared" si="1443"/>
        <v>48932.3691472672</v>
      </c>
      <c r="AL212" s="18">
        <f ca="1" t="shared" si="1444"/>
        <v>57202.148896121</v>
      </c>
      <c r="AM212" s="18">
        <f ca="1" t="shared" si="1445"/>
        <v>67847.4130597613</v>
      </c>
      <c r="AN212" s="18">
        <f ca="1" t="shared" si="1446"/>
        <v>77794.898170886</v>
      </c>
      <c r="AO212" s="18">
        <f ca="1">C212/'Ejercicio 3 - TIR'!$D$7</f>
        <v>16345.0694101496</v>
      </c>
      <c r="AP212" s="18">
        <f ca="1" t="shared" si="1447"/>
        <v>24061.4141827846</v>
      </c>
      <c r="AQ212" s="18">
        <f ca="1" t="shared" si="1448"/>
        <v>32587.2997371176</v>
      </c>
      <c r="AR212" s="18">
        <f ca="1" t="shared" si="1449"/>
        <v>40857.0794859714</v>
      </c>
      <c r="AS212" s="18">
        <f ca="1" t="shared" si="1450"/>
        <v>51502.3436496117</v>
      </c>
      <c r="AT212" s="18">
        <f ca="1" t="shared" si="1451"/>
        <v>61449.8287607363</v>
      </c>
      <c r="AU212" s="18">
        <f ca="1">AP212*'Ejercicio 3 - TIR'!$D$5</f>
        <v>12030.7070913923</v>
      </c>
      <c r="AV212" s="18">
        <f ca="1">AQ212*'Ejercicio 3 - TIR'!$D$5</f>
        <v>16293.6498685588</v>
      </c>
      <c r="AW212" s="18">
        <f ca="1">AR212*'Ejercicio 3 - TIR'!$D$5</f>
        <v>20428.5397429857</v>
      </c>
      <c r="AX212" s="18">
        <f ca="1">AS212*'Ejercicio 3 - TIR'!$D$5</f>
        <v>25751.1718248058</v>
      </c>
      <c r="AY212" s="18">
        <f ca="1">AT212*'Ejercicio 3 - TIR'!$D$5</f>
        <v>30724.9143803682</v>
      </c>
      <c r="AZ212" s="18">
        <f ca="1" t="shared" ref="AZ212:BD212" si="1586">AJ212-AU212-AE212</f>
        <v>24609.3877390652</v>
      </c>
      <c r="BA212" s="18">
        <f ca="1" t="shared" si="1586"/>
        <v>28360.2245641845</v>
      </c>
      <c r="BB212" s="18">
        <f ca="1" t="shared" si="1586"/>
        <v>31763.6605625992</v>
      </c>
      <c r="BC212" s="18">
        <f ca="1" t="shared" si="1586"/>
        <v>36091.8162626422</v>
      </c>
      <c r="BD212" s="18">
        <f ca="1" t="shared" si="1586"/>
        <v>39558.8058022537</v>
      </c>
      <c r="BE212" s="18">
        <f ca="1" t="shared" ref="BE212:BI212" si="1587">AZ212/Z212</f>
        <v>21411.8175957221</v>
      </c>
      <c r="BF212" s="18">
        <f ca="1" t="shared" si="1587"/>
        <v>21721.8363299171</v>
      </c>
      <c r="BG212" s="18">
        <f ca="1" t="shared" si="1587"/>
        <v>20776.6320430211</v>
      </c>
      <c r="BH212" s="18">
        <f ca="1" t="shared" si="1587"/>
        <v>19697.6849404953</v>
      </c>
      <c r="BI212" s="18">
        <f ca="1" t="shared" si="1587"/>
        <v>17258.8951678461</v>
      </c>
      <c r="BJ212" s="18">
        <f ca="1" t="shared" si="1454"/>
        <v>57808.1115359259</v>
      </c>
      <c r="BK212" s="18">
        <f ca="1" t="shared" si="1455"/>
        <v>37464.2420810972</v>
      </c>
      <c r="BL212" s="18">
        <f ca="1" t="shared" si="1456"/>
        <v>95272.353617023</v>
      </c>
      <c r="BM212" s="18">
        <f ca="1">BK212*'Ejercicio 3 - TIR'!$D$5</f>
        <v>18732.1210405486</v>
      </c>
      <c r="BN212" s="18">
        <f ca="1" t="shared" si="1457"/>
        <v>76540.2325764744</v>
      </c>
      <c r="BO212" s="18">
        <f ca="1" t="shared" si="1458"/>
        <v>33393.3197266707</v>
      </c>
      <c r="BP212" s="18">
        <f ca="1" t="shared" si="1459"/>
        <v>-106946.132072344</v>
      </c>
      <c r="BQ212" s="18">
        <f ca="1" t="shared" ref="BQ212:BT212" si="1588">BE212</f>
        <v>21411.8175957221</v>
      </c>
      <c r="BR212" s="18">
        <f ca="1" t="shared" si="1588"/>
        <v>21721.8363299171</v>
      </c>
      <c r="BS212" s="18">
        <f ca="1" t="shared" si="1588"/>
        <v>20776.6320430211</v>
      </c>
      <c r="BT212" s="18">
        <f ca="1" t="shared" si="1588"/>
        <v>19697.6849404953</v>
      </c>
      <c r="BU212" s="18">
        <f ca="1" t="shared" si="1461"/>
        <v>50652.2148945168</v>
      </c>
      <c r="BV212" s="20">
        <f ca="1" t="shared" si="1462"/>
        <v>7.04263351938779</v>
      </c>
    </row>
    <row r="213" ht="15" customHeight="1" spans="1:74">
      <c r="A213" s="16">
        <v>212</v>
      </c>
      <c r="B213" s="17">
        <f ca="1" t="shared" ref="B213:F213" si="1589">RAND()</f>
        <v>0.826183204446019</v>
      </c>
      <c r="C213" s="18">
        <f ca="1">IF(B213&lt;=('Ejercicio 3 - TIR'!$D$13-'Ejercicio 3 - TIR'!$C$13)/('Ejercicio 3 - TIR'!$E$13-'Ejercicio 3 - TIR'!$C$13),'Ejercicio 3 - TIR'!$C$13+SQRT(('Ejercicio 3 - TIR'!$E$13-'Ejercicio 3 - TIR'!$C$13)*('Ejercicio 3 - TIR'!$D$13-'Ejercicio 3 - TIR'!$C$13)*B213),'Ejercicio 3 - TIR'!$E$13-SQRT(('Ejercicio 3 - TIR'!$E$13-'Ejercicio 3 - TIR'!$C$13)*('Ejercicio 3 - TIR'!$E$13-'Ejercicio 3 - TIR'!$D$13)*(1-B213)))</f>
        <v>85557.6956594601</v>
      </c>
      <c r="D213" s="17">
        <f ca="1" t="shared" si="1589"/>
        <v>0.082554734426787</v>
      </c>
      <c r="E213" s="18">
        <f ca="1">IF(D213&lt;=('Ejercicio 3 - TIR'!$D$14-'Ejercicio 3 - TIR'!$C$14)/('Ejercicio 3 - TIR'!$E$14-'Ejercicio 3 - TIR'!$C$14),'Ejercicio 3 - TIR'!$C$14+SQRT(('Ejercicio 3 - TIR'!$E$14-'Ejercicio 3 - TIR'!$C$14)*('Ejercicio 3 - TIR'!$D$14-'Ejercicio 3 - TIR'!$C$14)*D213),'Ejercicio 3 - TIR'!$E$14-SQRT(('Ejercicio 3 - TIR'!$E$14-'Ejercicio 3 - TIR'!$C$14)*('Ejercicio 3 - TIR'!$E$14-'Ejercicio 3 - TIR'!$D$14)*(1-D213)))</f>
        <v>27488.2936084813</v>
      </c>
      <c r="F213" s="17">
        <f ca="1" t="shared" si="1589"/>
        <v>0.28566024562812</v>
      </c>
      <c r="G213" s="18">
        <f ca="1">IF(F213&lt;=('Ejercicio 3 - TIR'!$D$18-'Ejercicio 3 - TIR'!$C$18)/('Ejercicio 3 - TIR'!$E$18-'Ejercicio 3 - TIR'!$C$18),'Ejercicio 3 - TIR'!$C$18+SQRT(('Ejercicio 3 - TIR'!$E$18-'Ejercicio 3 - TIR'!$C$18)*('Ejercicio 3 - TIR'!$D$18-'Ejercicio 3 - TIR'!$C$18)*F213),'Ejercicio 3 - TIR'!$E$18-SQRT(('Ejercicio 3 - TIR'!$E$18-'Ejercicio 3 - TIR'!$C$18)*('Ejercicio 3 - TIR'!$E$18-'Ejercicio 3 - TIR'!$D$18)*(1-F213)))</f>
        <v>36545.9175708389</v>
      </c>
      <c r="H213" s="17">
        <f ca="1" t="shared" ref="H213:L213" si="1590">RAND()</f>
        <v>0.320621163986097</v>
      </c>
      <c r="I213" s="18">
        <f ca="1">IF(H213&lt;=('Ejercicio 3 - TIR'!$D$18-'Ejercicio 3 - TIR'!$C$18)/('Ejercicio 3 - TIR'!$E$18-'Ejercicio 3 - TIR'!$C$18),'Ejercicio 3 - TIR'!$C$18+SQRT(('Ejercicio 3 - TIR'!$E$18-'Ejercicio 3 - TIR'!$C$18)*('Ejercicio 3 - TIR'!$D$18-'Ejercicio 3 - TIR'!$C$18)*H213),'Ejercicio 3 - TIR'!$E$18-SQRT(('Ejercicio 3 - TIR'!$E$18-'Ejercicio 3 - TIR'!$C$18)*('Ejercicio 3 - TIR'!$E$18-'Ejercicio 3 - TIR'!$D$18)*(1-H213)))</f>
        <v>36934.9242676409</v>
      </c>
      <c r="J213" s="17">
        <f ca="1" t="shared" si="1590"/>
        <v>0.862212020212881</v>
      </c>
      <c r="K213" s="18">
        <f ca="1">IF(J213&lt;=('Ejercicio 3 - TIR'!$D$18-'Ejercicio 3 - TIR'!$C$18)/('Ejercicio 3 - TIR'!$E$18-'Ejercicio 3 - TIR'!$C$18),'Ejercicio 3 - TIR'!$C$18+SQRT(('Ejercicio 3 - TIR'!$E$18-'Ejercicio 3 - TIR'!$C$18)*('Ejercicio 3 - TIR'!$D$18-'Ejercicio 3 - TIR'!$C$18)*J213),'Ejercicio 3 - TIR'!$E$18-SQRT(('Ejercicio 3 - TIR'!$E$18-'Ejercicio 3 - TIR'!$C$18)*('Ejercicio 3 - TIR'!$E$18-'Ejercicio 3 - TIR'!$D$18)*(1-J213)))</f>
        <v>41785.3307348914</v>
      </c>
      <c r="L213" s="17">
        <f ca="1" t="shared" si="1590"/>
        <v>0.514387678588688</v>
      </c>
      <c r="M213" s="18">
        <f ca="1">IF(L213&lt;=('Ejercicio 3 - TIR'!$D$18-'Ejercicio 3 - TIR'!$C$18)/('Ejercicio 3 - TIR'!$E$18-'Ejercicio 3 - TIR'!$C$18),'Ejercicio 3 - TIR'!$C$18+SQRT(('Ejercicio 3 - TIR'!$E$18-'Ejercicio 3 - TIR'!$C$18)*('Ejercicio 3 - TIR'!$D$18-'Ejercicio 3 - TIR'!$C$18)*L213),'Ejercicio 3 - TIR'!$E$18-SQRT(('Ejercicio 3 - TIR'!$E$18-'Ejercicio 3 - TIR'!$C$18)*('Ejercicio 3 - TIR'!$E$18-'Ejercicio 3 - TIR'!$D$18)*(1-L213)))</f>
        <v>38783.9712993784</v>
      </c>
      <c r="N213" s="17">
        <f ca="1" t="shared" ref="N213:R213" si="1591">RAND()</f>
        <v>0.440074881872907</v>
      </c>
      <c r="O213" s="18">
        <f ca="1">IF(N213&lt;=('Ejercicio 3 - TIR'!$D$18-'Ejercicio 3 - TIR'!$C$18)/('Ejercicio 3 - TIR'!$E$18-'Ejercicio 3 - TIR'!$C$18),'Ejercicio 3 - TIR'!$C$18+SQRT(('Ejercicio 3 - TIR'!$E$18-'Ejercicio 3 - TIR'!$C$18)*('Ejercicio 3 - TIR'!$D$18-'Ejercicio 3 - TIR'!$C$18)*N213),'Ejercicio 3 - TIR'!$E$18-SQRT(('Ejercicio 3 - TIR'!$E$18-'Ejercicio 3 - TIR'!$C$18)*('Ejercicio 3 - TIR'!$E$18-'Ejercicio 3 - TIR'!$D$18)*(1-N213)))</f>
        <v>38124.7296743299</v>
      </c>
      <c r="P213" s="17">
        <f ca="1" t="shared" si="1591"/>
        <v>0.940280664416858</v>
      </c>
      <c r="Q213" s="19">
        <f ca="1">IF(P213&lt;=('Ejercicio 3 - TIR'!$D$22-'Ejercicio 3 - TIR'!$C$22)/('Ejercicio 3 - TIR'!$E$22-'Ejercicio 3 - TIR'!$C$22),'Ejercicio 3 - TIR'!$C$22+SQRT(('Ejercicio 3 - TIR'!$E$22-'Ejercicio 3 - TIR'!$C$22)*('Ejercicio 3 - TIR'!$D$22-'Ejercicio 3 - TIR'!$C$22)*P213),'Ejercicio 3 - TIR'!$E$22-SQRT(('Ejercicio 3 - TIR'!$E$22-'Ejercicio 3 - TIR'!$C$22)*('Ejercicio 3 - TIR'!$E$22-'Ejercicio 3 - TIR'!$D$22)*(1-P213)))</f>
        <v>0.16963202989734</v>
      </c>
      <c r="R213" s="17">
        <f ca="1" t="shared" si="1591"/>
        <v>0.440264669922563</v>
      </c>
      <c r="S213" s="19">
        <f ca="1">IF(R213&lt;=('Ejercicio 3 - TIR'!$D$23-'Ejercicio 3 - TIR'!$C$23)/('Ejercicio 3 - TIR'!$E$23-'Ejercicio 3 - TIR'!$C$23),'Ejercicio 3 - TIR'!$C$23+SQRT(('Ejercicio 3 - TIR'!$E$23-'Ejercicio 3 - TIR'!$C$23)*('Ejercicio 3 - TIR'!$D$23-'Ejercicio 3 - TIR'!$C$23)*R213),'Ejercicio 3 - TIR'!$E$23-SQRT(('Ejercicio 3 - TIR'!$E$23-'Ejercicio 3 - TIR'!$C$23)*('Ejercicio 3 - TIR'!$E$23-'Ejercicio 3 - TIR'!$D$23)*(1-R213)))</f>
        <v>0.148150957459039</v>
      </c>
      <c r="T213" s="17">
        <f ca="1" t="shared" ref="T213:X213" si="1592">RAND()</f>
        <v>0.456045252203305</v>
      </c>
      <c r="U213" s="19">
        <f ca="1">IF(T213&lt;=('Ejercicio 3 - TIR'!$D$24-'Ejercicio 3 - TIR'!$C$24)/('Ejercicio 3 - TIR'!$E$24-'Ejercicio 3 - TIR'!$C$24),'Ejercicio 3 - TIR'!$C$24+SQRT(('Ejercicio 3 - TIR'!$E$24-'Ejercicio 3 - TIR'!$C$24)*('Ejercicio 3 - TIR'!$D$24-'Ejercicio 3 - TIR'!$C$24)*T213),'Ejercicio 3 - TIR'!$E$24-SQRT(('Ejercicio 3 - TIR'!$E$24-'Ejercicio 3 - TIR'!$C$24)*('Ejercicio 3 - TIR'!$E$24-'Ejercicio 3 - TIR'!$D$24)*(1-T213)))</f>
        <v>0.18097342836181</v>
      </c>
      <c r="V213" s="17">
        <f ca="1" t="shared" si="1592"/>
        <v>0.670417797287385</v>
      </c>
      <c r="W213" s="19">
        <f ca="1">IF(V213&lt;=('Ejercicio 3 - TIR'!$D$25-'Ejercicio 3 - TIR'!$C$25)/('Ejercicio 3 - TIR'!$E$25-'Ejercicio 3 - TIR'!$C$25),'Ejercicio 3 - TIR'!$C$25+SQRT(('Ejercicio 3 - TIR'!$E$25-'Ejercicio 3 - TIR'!$C$25)*('Ejercicio 3 - TIR'!$D$25-'Ejercicio 3 - TIR'!$C$25)*V213),'Ejercicio 3 - TIR'!$E$25-SQRT(('Ejercicio 3 - TIR'!$E$25-'Ejercicio 3 - TIR'!$C$25)*('Ejercicio 3 - TIR'!$E$25-'Ejercicio 3 - TIR'!$D$25)*(1-V213)))</f>
        <v>0.21603622945705</v>
      </c>
      <c r="X213" s="17">
        <f ca="1" t="shared" si="1592"/>
        <v>0.758180366034523</v>
      </c>
      <c r="Y213" s="19">
        <f ca="1">IF(X213&lt;=('Ejercicio 3 - TIR'!$D$26-'Ejercicio 3 - TIR'!$C$26)/('Ejercicio 3 - TIR'!$E$26-'Ejercicio 3 - TIR'!$C$26),'Ejercicio 3 - TIR'!$C$26+SQRT(('Ejercicio 3 - TIR'!$E$26-'Ejercicio 3 - TIR'!$C$26)*('Ejercicio 3 - TIR'!$D$26-'Ejercicio 3 - TIR'!$C$26)*X213),'Ejercicio 3 - TIR'!$E$26-SQRT(('Ejercicio 3 - TIR'!$E$26-'Ejercicio 3 - TIR'!$C$26)*('Ejercicio 3 - TIR'!$E$26-'Ejercicio 3 - TIR'!$D$26)*(1-X213)))</f>
        <v>0.243863785153761</v>
      </c>
      <c r="Z213" s="17">
        <f ca="1" t="shared" si="1432"/>
        <v>1.16963202989734</v>
      </c>
      <c r="AA213" s="17">
        <f ca="1" t="shared" si="1433"/>
        <v>1.34291413500139</v>
      </c>
      <c r="AB213" s="17">
        <f ca="1" t="shared" si="1434"/>
        <v>1.58594591000813</v>
      </c>
      <c r="AC213" s="17">
        <f ca="1" t="shared" si="1435"/>
        <v>1.92856768452911</v>
      </c>
      <c r="AD213" s="17">
        <f ca="1" t="shared" si="1436"/>
        <v>2.3988755000036</v>
      </c>
      <c r="AE213" s="16">
        <f ca="1" t="shared" si="1437"/>
        <v>4662.89504322076</v>
      </c>
      <c r="AF213" s="16">
        <f ca="1" t="shared" si="1438"/>
        <v>5353.70740840492</v>
      </c>
      <c r="AG213" s="16">
        <f ca="1" t="shared" si="1439"/>
        <v>6322.58619254998</v>
      </c>
      <c r="AH213" s="16">
        <f ca="1" t="shared" si="1440"/>
        <v>7688.49387400569</v>
      </c>
      <c r="AI213" s="16">
        <f ca="1" t="shared" si="1441"/>
        <v>9563.43909225221</v>
      </c>
      <c r="AJ213" s="18">
        <f ca="1" t="shared" si="1442"/>
        <v>42745.2757528412</v>
      </c>
      <c r="AK213" s="18">
        <f ca="1" t="shared" si="1443"/>
        <v>49600.4318742208</v>
      </c>
      <c r="AL213" s="18">
        <f ca="1" t="shared" si="1444"/>
        <v>66269.2743773378</v>
      </c>
      <c r="AM213" s="18">
        <f ca="1" t="shared" si="1445"/>
        <v>74797.5137256857</v>
      </c>
      <c r="AN213" s="18">
        <f ca="1" t="shared" si="1446"/>
        <v>91456.4799600103</v>
      </c>
      <c r="AO213" s="18">
        <f ca="1">C213/'Ejercicio 3 - TIR'!$D$7</f>
        <v>17111.539131892</v>
      </c>
      <c r="AP213" s="18">
        <f ca="1" t="shared" si="1447"/>
        <v>25633.7366209492</v>
      </c>
      <c r="AQ213" s="18">
        <f ca="1" t="shared" si="1448"/>
        <v>32488.8927423288</v>
      </c>
      <c r="AR213" s="18">
        <f ca="1" t="shared" si="1449"/>
        <v>49157.7352454458</v>
      </c>
      <c r="AS213" s="18">
        <f ca="1" t="shared" si="1450"/>
        <v>57685.9745937937</v>
      </c>
      <c r="AT213" s="18">
        <f ca="1" t="shared" si="1451"/>
        <v>74344.9408281182</v>
      </c>
      <c r="AU213" s="18">
        <f ca="1">AP213*'Ejercicio 3 - TIR'!$D$5</f>
        <v>12816.8683104746</v>
      </c>
      <c r="AV213" s="18">
        <f ca="1">AQ213*'Ejercicio 3 - TIR'!$D$5</f>
        <v>16244.4463711644</v>
      </c>
      <c r="AW213" s="18">
        <f ca="1">AR213*'Ejercicio 3 - TIR'!$D$5</f>
        <v>24578.8676227229</v>
      </c>
      <c r="AX213" s="18">
        <f ca="1">AS213*'Ejercicio 3 - TIR'!$D$5</f>
        <v>28842.9872968968</v>
      </c>
      <c r="AY213" s="18">
        <f ca="1">AT213*'Ejercicio 3 - TIR'!$D$5</f>
        <v>37172.4704140591</v>
      </c>
      <c r="AZ213" s="18">
        <f ca="1" t="shared" ref="AZ213:BD213" si="1593">AJ213-AU213-AE213</f>
        <v>25265.5123991459</v>
      </c>
      <c r="BA213" s="18">
        <f ca="1" t="shared" si="1593"/>
        <v>28002.2780946515</v>
      </c>
      <c r="BB213" s="18">
        <f ca="1" t="shared" si="1593"/>
        <v>35367.820562065</v>
      </c>
      <c r="BC213" s="18">
        <f ca="1" t="shared" si="1593"/>
        <v>38266.0325547832</v>
      </c>
      <c r="BD213" s="18">
        <f ca="1" t="shared" si="1593"/>
        <v>44720.5704536989</v>
      </c>
      <c r="BE213" s="18">
        <f ca="1" t="shared" ref="BE213:BI213" si="1594">AZ213/Z213</f>
        <v>21601.2487289387</v>
      </c>
      <c r="BF213" s="18">
        <f ca="1" t="shared" si="1594"/>
        <v>20851.8753096768</v>
      </c>
      <c r="BG213" s="18">
        <f ca="1" t="shared" si="1594"/>
        <v>22300.7735250465</v>
      </c>
      <c r="BH213" s="18">
        <f ca="1" t="shared" si="1594"/>
        <v>19841.6850296475</v>
      </c>
      <c r="BI213" s="18">
        <f ca="1" t="shared" si="1594"/>
        <v>18642.3057193388</v>
      </c>
      <c r="BJ213" s="18">
        <f ca="1" t="shared" si="1454"/>
        <v>65940.9940742915</v>
      </c>
      <c r="BK213" s="18">
        <f ca="1" t="shared" si="1455"/>
        <v>41048.4519908487</v>
      </c>
      <c r="BL213" s="18">
        <f ca="1" t="shared" si="1456"/>
        <v>106989.44606514</v>
      </c>
      <c r="BM213" s="18">
        <f ca="1">BK213*'Ejercicio 3 - TIR'!$D$5</f>
        <v>20524.2259954244</v>
      </c>
      <c r="BN213" s="18">
        <f ca="1" t="shared" si="1457"/>
        <v>86465.2200697159</v>
      </c>
      <c r="BO213" s="18">
        <f ca="1" t="shared" si="1458"/>
        <v>36044.0631744273</v>
      </c>
      <c r="BP213" s="18">
        <f ca="1" t="shared" si="1459"/>
        <v>-113045.989267941</v>
      </c>
      <c r="BQ213" s="18">
        <f ca="1" t="shared" ref="BQ213:BT213" si="1595">BE213</f>
        <v>21601.2487289387</v>
      </c>
      <c r="BR213" s="18">
        <f ca="1" t="shared" si="1595"/>
        <v>20851.8753096768</v>
      </c>
      <c r="BS213" s="18">
        <f ca="1" t="shared" si="1595"/>
        <v>22300.7735250465</v>
      </c>
      <c r="BT213" s="18">
        <f ca="1" t="shared" si="1595"/>
        <v>19841.6850296475</v>
      </c>
      <c r="BU213" s="18">
        <f ca="1" t="shared" si="1461"/>
        <v>54686.3688937661</v>
      </c>
      <c r="BV213" s="20">
        <f ca="1" t="shared" si="1462"/>
        <v>6.33555654721751</v>
      </c>
    </row>
    <row r="214" ht="15" customHeight="1" spans="1:74">
      <c r="A214" s="16">
        <v>213</v>
      </c>
      <c r="B214" s="17">
        <f ca="1" t="shared" ref="B214:F214" si="1596">RAND()</f>
        <v>0.560004367088624</v>
      </c>
      <c r="C214" s="18">
        <f ca="1">IF(B214&lt;=('Ejercicio 3 - TIR'!$D$13-'Ejercicio 3 - TIR'!$C$13)/('Ejercicio 3 - TIR'!$E$13-'Ejercicio 3 - TIR'!$C$13),'Ejercicio 3 - TIR'!$C$13+SQRT(('Ejercicio 3 - TIR'!$E$13-'Ejercicio 3 - TIR'!$C$13)*('Ejercicio 3 - TIR'!$D$13-'Ejercicio 3 - TIR'!$C$13)*B214),'Ejercicio 3 - TIR'!$E$13-SQRT(('Ejercicio 3 - TIR'!$E$13-'Ejercicio 3 - TIR'!$C$13)*('Ejercicio 3 - TIR'!$E$13-'Ejercicio 3 - TIR'!$D$13)*(1-B214)))</f>
        <v>77021.8634460135</v>
      </c>
      <c r="D214" s="17">
        <f ca="1" t="shared" si="1596"/>
        <v>0.152492554394473</v>
      </c>
      <c r="E214" s="18">
        <f ca="1">IF(D214&lt;=('Ejercicio 3 - TIR'!$D$14-'Ejercicio 3 - TIR'!$C$14)/('Ejercicio 3 - TIR'!$E$14-'Ejercicio 3 - TIR'!$C$14),'Ejercicio 3 - TIR'!$C$14+SQRT(('Ejercicio 3 - TIR'!$E$14-'Ejercicio 3 - TIR'!$C$14)*('Ejercicio 3 - TIR'!$D$14-'Ejercicio 3 - TIR'!$C$14)*D214),'Ejercicio 3 - TIR'!$E$14-SQRT(('Ejercicio 3 - TIR'!$E$14-'Ejercicio 3 - TIR'!$C$14)*('Ejercicio 3 - TIR'!$E$14-'Ejercicio 3 - TIR'!$D$14)*(1-D214)))</f>
        <v>28381.8547543597</v>
      </c>
      <c r="F214" s="17">
        <f ca="1" t="shared" si="1596"/>
        <v>0.537470491188712</v>
      </c>
      <c r="G214" s="18">
        <f ca="1">IF(F214&lt;=('Ejercicio 3 - TIR'!$D$18-'Ejercicio 3 - TIR'!$C$18)/('Ejercicio 3 - TIR'!$E$18-'Ejercicio 3 - TIR'!$C$18),'Ejercicio 3 - TIR'!$C$18+SQRT(('Ejercicio 3 - TIR'!$E$18-'Ejercicio 3 - TIR'!$C$18)*('Ejercicio 3 - TIR'!$D$18-'Ejercicio 3 - TIR'!$C$18)*F214),'Ejercicio 3 - TIR'!$E$18-SQRT(('Ejercicio 3 - TIR'!$E$18-'Ejercicio 3 - TIR'!$C$18)*('Ejercicio 3 - TIR'!$E$18-'Ejercicio 3 - TIR'!$D$18)*(1-F214)))</f>
        <v>38978.8960166775</v>
      </c>
      <c r="H214" s="17">
        <f ca="1" t="shared" ref="H214:L214" si="1597">RAND()</f>
        <v>0.40253046700001</v>
      </c>
      <c r="I214" s="18">
        <f ca="1">IF(H214&lt;=('Ejercicio 3 - TIR'!$D$18-'Ejercicio 3 - TIR'!$C$18)/('Ejercicio 3 - TIR'!$E$18-'Ejercicio 3 - TIR'!$C$18),'Ejercicio 3 - TIR'!$C$18+SQRT(('Ejercicio 3 - TIR'!$E$18-'Ejercicio 3 - TIR'!$C$18)*('Ejercicio 3 - TIR'!$D$18-'Ejercicio 3 - TIR'!$C$18)*H214),'Ejercicio 3 - TIR'!$E$18-SQRT(('Ejercicio 3 - TIR'!$E$18-'Ejercicio 3 - TIR'!$C$18)*('Ejercicio 3 - TIR'!$E$18-'Ejercicio 3 - TIR'!$D$18)*(1-H214)))</f>
        <v>37770.4292062924</v>
      </c>
      <c r="J214" s="17">
        <f ca="1" t="shared" si="1597"/>
        <v>0.128991993766983</v>
      </c>
      <c r="K214" s="18">
        <f ca="1">IF(J214&lt;=('Ejercicio 3 - TIR'!$D$18-'Ejercicio 3 - TIR'!$C$18)/('Ejercicio 3 - TIR'!$E$18-'Ejercicio 3 - TIR'!$C$18),'Ejercicio 3 - TIR'!$C$18+SQRT(('Ejercicio 3 - TIR'!$E$18-'Ejercicio 3 - TIR'!$C$18)*('Ejercicio 3 - TIR'!$D$18-'Ejercicio 3 - TIR'!$C$18)*J214),'Ejercicio 3 - TIR'!$E$18-SQRT(('Ejercicio 3 - TIR'!$E$18-'Ejercicio 3 - TIR'!$C$18)*('Ejercicio 3 - TIR'!$E$18-'Ejercicio 3 - TIR'!$D$18)*(1-J214)))</f>
        <v>34398.7269823265</v>
      </c>
      <c r="L214" s="17">
        <f ca="1" t="shared" si="1597"/>
        <v>0.723954420297373</v>
      </c>
      <c r="M214" s="18">
        <f ca="1">IF(L214&lt;=('Ejercicio 3 - TIR'!$D$18-'Ejercicio 3 - TIR'!$C$18)/('Ejercicio 3 - TIR'!$E$18-'Ejercicio 3 - TIR'!$C$18),'Ejercicio 3 - TIR'!$C$18+SQRT(('Ejercicio 3 - TIR'!$E$18-'Ejercicio 3 - TIR'!$C$18)*('Ejercicio 3 - TIR'!$D$18-'Ejercicio 3 - TIR'!$C$18)*L214),'Ejercicio 3 - TIR'!$E$18-SQRT(('Ejercicio 3 - TIR'!$E$18-'Ejercicio 3 - TIR'!$C$18)*('Ejercicio 3 - TIR'!$E$18-'Ejercicio 3 - TIR'!$D$18)*(1-L214)))</f>
        <v>40449.8990695044</v>
      </c>
      <c r="N214" s="17">
        <f ca="1" t="shared" ref="N214:R214" si="1598">RAND()</f>
        <v>0.257740387500587</v>
      </c>
      <c r="O214" s="18">
        <f ca="1">IF(N214&lt;=('Ejercicio 3 - TIR'!$D$18-'Ejercicio 3 - TIR'!$C$18)/('Ejercicio 3 - TIR'!$E$18-'Ejercicio 3 - TIR'!$C$18),'Ejercicio 3 - TIR'!$C$18+SQRT(('Ejercicio 3 - TIR'!$E$18-'Ejercicio 3 - TIR'!$C$18)*('Ejercicio 3 - TIR'!$D$18-'Ejercicio 3 - TIR'!$C$18)*N214),'Ejercicio 3 - TIR'!$E$18-SQRT(('Ejercicio 3 - TIR'!$E$18-'Ejercicio 3 - TIR'!$C$18)*('Ejercicio 3 - TIR'!$E$18-'Ejercicio 3 - TIR'!$D$18)*(1-N214)))</f>
        <v>36217.8017116251</v>
      </c>
      <c r="P214" s="17">
        <f ca="1" t="shared" si="1598"/>
        <v>0.990602694527394</v>
      </c>
      <c r="Q214" s="19">
        <f ca="1">IF(P214&lt;=('Ejercicio 3 - TIR'!$D$22-'Ejercicio 3 - TIR'!$C$22)/('Ejercicio 3 - TIR'!$E$22-'Ejercicio 3 - TIR'!$C$22),'Ejercicio 3 - TIR'!$C$22+SQRT(('Ejercicio 3 - TIR'!$E$22-'Ejercicio 3 - TIR'!$C$22)*('Ejercicio 3 - TIR'!$D$22-'Ejercicio 3 - TIR'!$C$22)*P214),'Ejercicio 3 - TIR'!$E$22-SQRT(('Ejercicio 3 - TIR'!$E$22-'Ejercicio 3 - TIR'!$C$22)*('Ejercicio 3 - TIR'!$E$22-'Ejercicio 3 - TIR'!$D$22)*(1-P214)))</f>
        <v>0.175887196837838</v>
      </c>
      <c r="R214" s="17">
        <f ca="1" t="shared" si="1598"/>
        <v>0.70417484499011</v>
      </c>
      <c r="S214" s="19">
        <f ca="1">IF(R214&lt;=('Ejercicio 3 - TIR'!$D$23-'Ejercicio 3 - TIR'!$C$23)/('Ejercicio 3 - TIR'!$E$23-'Ejercicio 3 - TIR'!$C$23),'Ejercicio 3 - TIR'!$C$23+SQRT(('Ejercicio 3 - TIR'!$E$23-'Ejercicio 3 - TIR'!$C$23)*('Ejercicio 3 - TIR'!$D$23-'Ejercicio 3 - TIR'!$C$23)*R214),'Ejercicio 3 - TIR'!$E$23-SQRT(('Ejercicio 3 - TIR'!$E$23-'Ejercicio 3 - TIR'!$C$23)*('Ejercicio 3 - TIR'!$E$23-'Ejercicio 3 - TIR'!$D$23)*(1-R214)))</f>
        <v>0.156924357451681</v>
      </c>
      <c r="T214" s="17">
        <f ca="1" t="shared" ref="T214:X214" si="1599">RAND()</f>
        <v>0.584606974902434</v>
      </c>
      <c r="U214" s="19">
        <f ca="1">IF(T214&lt;=('Ejercicio 3 - TIR'!$D$24-'Ejercicio 3 - TIR'!$C$24)/('Ejercicio 3 - TIR'!$E$24-'Ejercicio 3 - TIR'!$C$24),'Ejercicio 3 - TIR'!$C$24+SQRT(('Ejercicio 3 - TIR'!$E$24-'Ejercicio 3 - TIR'!$C$24)*('Ejercicio 3 - TIR'!$D$24-'Ejercicio 3 - TIR'!$C$24)*T214),'Ejercicio 3 - TIR'!$E$24-SQRT(('Ejercicio 3 - TIR'!$E$24-'Ejercicio 3 - TIR'!$C$24)*('Ejercicio 3 - TIR'!$E$24-'Ejercicio 3 - TIR'!$D$24)*(1-T214)))</f>
        <v>0.185895741171033</v>
      </c>
      <c r="V214" s="17">
        <f ca="1" t="shared" si="1599"/>
        <v>0.963020000420659</v>
      </c>
      <c r="W214" s="19">
        <f ca="1">IF(V214&lt;=('Ejercicio 3 - TIR'!$D$25-'Ejercicio 3 - TIR'!$C$25)/('Ejercicio 3 - TIR'!$E$25-'Ejercicio 3 - TIR'!$C$25),'Ejercicio 3 - TIR'!$C$25+SQRT(('Ejercicio 3 - TIR'!$E$25-'Ejercicio 3 - TIR'!$C$25)*('Ejercicio 3 - TIR'!$D$25-'Ejercicio 3 - TIR'!$C$25)*V214),'Ejercicio 3 - TIR'!$E$25-SQRT(('Ejercicio 3 - TIR'!$E$25-'Ejercicio 3 - TIR'!$C$25)*('Ejercicio 3 - TIR'!$E$25-'Ejercicio 3 - TIR'!$D$25)*(1-V214)))</f>
        <v>0.238623269427129</v>
      </c>
      <c r="X214" s="17">
        <f ca="1" t="shared" si="1599"/>
        <v>0.405234319594534</v>
      </c>
      <c r="Y214" s="19">
        <f ca="1">IF(X214&lt;=('Ejercicio 3 - TIR'!$D$26-'Ejercicio 3 - TIR'!$C$26)/('Ejercicio 3 - TIR'!$E$26-'Ejercicio 3 - TIR'!$C$26),'Ejercicio 3 - TIR'!$C$26+SQRT(('Ejercicio 3 - TIR'!$E$26-'Ejercicio 3 - TIR'!$C$26)*('Ejercicio 3 - TIR'!$D$26-'Ejercicio 3 - TIR'!$C$26)*X214),'Ejercicio 3 - TIR'!$E$26-SQRT(('Ejercicio 3 - TIR'!$E$26-'Ejercicio 3 - TIR'!$C$26)*('Ejercicio 3 - TIR'!$E$26-'Ejercicio 3 - TIR'!$D$26)*(1-X214)))</f>
        <v>0.223327831573254</v>
      </c>
      <c r="Z214" s="17">
        <f ca="1" t="shared" si="1432"/>
        <v>1.17588719683784</v>
      </c>
      <c r="AA214" s="17">
        <f ca="1" t="shared" si="1433"/>
        <v>1.36041253963727</v>
      </c>
      <c r="AB214" s="17">
        <f ca="1" t="shared" si="1434"/>
        <v>1.61330743699151</v>
      </c>
      <c r="AC214" s="17">
        <f ca="1" t="shared" si="1435"/>
        <v>1.99828013219753</v>
      </c>
      <c r="AD214" s="17">
        <f ca="1" t="shared" si="1436"/>
        <v>2.44455170099712</v>
      </c>
      <c r="AE214" s="16">
        <f ca="1" t="shared" si="1437"/>
        <v>4992.00487380299</v>
      </c>
      <c r="AF214" s="16">
        <f ca="1" t="shared" si="1438"/>
        <v>5775.37203102018</v>
      </c>
      <c r="AG214" s="16">
        <f ca="1" t="shared" si="1439"/>
        <v>6848.98909526513</v>
      </c>
      <c r="AH214" s="16">
        <f ca="1" t="shared" si="1440"/>
        <v>8483.31726544805</v>
      </c>
      <c r="AI214" s="16">
        <f ca="1" t="shared" si="1441"/>
        <v>10377.8781148885</v>
      </c>
      <c r="AJ214" s="18">
        <f ca="1" t="shared" si="1442"/>
        <v>45834.7847728845</v>
      </c>
      <c r="AK214" s="18">
        <f ca="1" t="shared" si="1443"/>
        <v>51383.3655197221</v>
      </c>
      <c r="AL214" s="18">
        <f ca="1" t="shared" si="1444"/>
        <v>55495.722063628</v>
      </c>
      <c r="AM214" s="18">
        <f ca="1" t="shared" si="1445"/>
        <v>80830.2296599859</v>
      </c>
      <c r="AN214" s="18">
        <f ca="1" t="shared" si="1446"/>
        <v>88536.2887805294</v>
      </c>
      <c r="AO214" s="18">
        <f ca="1">C214/'Ejercicio 3 - TIR'!$D$7</f>
        <v>15404.3726892027</v>
      </c>
      <c r="AP214" s="18">
        <f ca="1" t="shared" si="1447"/>
        <v>30430.4120836818</v>
      </c>
      <c r="AQ214" s="18">
        <f ca="1" t="shared" si="1448"/>
        <v>35978.9928305194</v>
      </c>
      <c r="AR214" s="18">
        <f ca="1" t="shared" si="1449"/>
        <v>40091.3493744253</v>
      </c>
      <c r="AS214" s="18">
        <f ca="1" t="shared" si="1450"/>
        <v>65425.8569707832</v>
      </c>
      <c r="AT214" s="18">
        <f ca="1" t="shared" si="1451"/>
        <v>73131.9160913268</v>
      </c>
      <c r="AU214" s="18">
        <f ca="1">AP214*'Ejercicio 3 - TIR'!$D$5</f>
        <v>15215.2060418409</v>
      </c>
      <c r="AV214" s="18">
        <f ca="1">AQ214*'Ejercicio 3 - TIR'!$D$5</f>
        <v>17989.4964152597</v>
      </c>
      <c r="AW214" s="18">
        <f ca="1">AR214*'Ejercicio 3 - TIR'!$D$5</f>
        <v>20045.6746872126</v>
      </c>
      <c r="AX214" s="18">
        <f ca="1">AS214*'Ejercicio 3 - TIR'!$D$5</f>
        <v>32712.9284853916</v>
      </c>
      <c r="AY214" s="18">
        <f ca="1">AT214*'Ejercicio 3 - TIR'!$D$5</f>
        <v>36565.9580456634</v>
      </c>
      <c r="AZ214" s="18">
        <f ca="1" t="shared" ref="AZ214:BD214" si="1600">AJ214-AU214-AE214</f>
        <v>25627.5738572406</v>
      </c>
      <c r="BA214" s="18">
        <f ca="1" t="shared" si="1600"/>
        <v>27618.4970734422</v>
      </c>
      <c r="BB214" s="18">
        <f ca="1" t="shared" si="1600"/>
        <v>28601.0582811502</v>
      </c>
      <c r="BC214" s="18">
        <f ca="1" t="shared" si="1600"/>
        <v>39633.9839091463</v>
      </c>
      <c r="BD214" s="18">
        <f ca="1" t="shared" si="1600"/>
        <v>41592.4526199776</v>
      </c>
      <c r="BE214" s="18">
        <f ca="1" t="shared" ref="BE214:BI214" si="1601">AZ214/Z214</f>
        <v>21794.2451675276</v>
      </c>
      <c r="BF214" s="18">
        <f ca="1" t="shared" si="1601"/>
        <v>20301.5602023237</v>
      </c>
      <c r="BG214" s="18">
        <f ca="1" t="shared" si="1601"/>
        <v>17728.2132502193</v>
      </c>
      <c r="BH214" s="18">
        <f ca="1" t="shared" si="1601"/>
        <v>19834.0479247824</v>
      </c>
      <c r="BI214" s="18">
        <f ca="1" t="shared" si="1601"/>
        <v>17014.3477035124</v>
      </c>
      <c r="BJ214" s="18">
        <f ca="1" t="shared" si="1454"/>
        <v>69380.9113172232</v>
      </c>
      <c r="BK214" s="18">
        <f ca="1" t="shared" si="1455"/>
        <v>37656.785460184</v>
      </c>
      <c r="BL214" s="18">
        <f ca="1" t="shared" si="1456"/>
        <v>107037.696777407</v>
      </c>
      <c r="BM214" s="18">
        <f ca="1">BK214*'Ejercicio 3 - TIR'!$D$5</f>
        <v>18828.392730092</v>
      </c>
      <c r="BN214" s="18">
        <f ca="1" t="shared" si="1457"/>
        <v>88209.3040473152</v>
      </c>
      <c r="BO214" s="18">
        <f ca="1" t="shared" si="1458"/>
        <v>36084.0410989611</v>
      </c>
      <c r="BP214" s="18">
        <f ca="1" t="shared" si="1459"/>
        <v>-105403.718200373</v>
      </c>
      <c r="BQ214" s="18">
        <f ca="1" t="shared" ref="BQ214:BT214" si="1602">BE214</f>
        <v>21794.2451675276</v>
      </c>
      <c r="BR214" s="18">
        <f ca="1" t="shared" si="1602"/>
        <v>20301.5602023237</v>
      </c>
      <c r="BS214" s="18">
        <f ca="1" t="shared" si="1602"/>
        <v>17728.2132502193</v>
      </c>
      <c r="BT214" s="18">
        <f ca="1" t="shared" si="1602"/>
        <v>19834.0479247824</v>
      </c>
      <c r="BU214" s="18">
        <f ca="1" t="shared" si="1461"/>
        <v>53098.3888024734</v>
      </c>
      <c r="BV214" s="20">
        <f ca="1" t="shared" si="1462"/>
        <v>7.04852587913793</v>
      </c>
    </row>
    <row r="215" ht="15" customHeight="1" spans="1:74">
      <c r="A215" s="16">
        <v>214</v>
      </c>
      <c r="B215" s="17">
        <f ca="1" t="shared" ref="B215:F215" si="1603">RAND()</f>
        <v>0.0711210994571148</v>
      </c>
      <c r="C215" s="18">
        <f ca="1">IF(B215&lt;=('Ejercicio 3 - TIR'!$D$13-'Ejercicio 3 - TIR'!$C$13)/('Ejercicio 3 - TIR'!$E$13-'Ejercicio 3 - TIR'!$C$13),'Ejercicio 3 - TIR'!$C$13+SQRT(('Ejercicio 3 - TIR'!$E$13-'Ejercicio 3 - TIR'!$C$13)*('Ejercicio 3 - TIR'!$D$13-'Ejercicio 3 - TIR'!$C$13)*B215),'Ejercicio 3 - TIR'!$E$13-SQRT(('Ejercicio 3 - TIR'!$E$13-'Ejercicio 3 - TIR'!$C$13)*('Ejercicio 3 - TIR'!$E$13-'Ejercicio 3 - TIR'!$D$13)*(1-B215)))</f>
        <v>65333.7078831565</v>
      </c>
      <c r="D215" s="17">
        <f ca="1" t="shared" si="1603"/>
        <v>0.280052329367281</v>
      </c>
      <c r="E215" s="18">
        <f ca="1">IF(D215&lt;=('Ejercicio 3 - TIR'!$D$14-'Ejercicio 3 - TIR'!$C$14)/('Ejercicio 3 - TIR'!$E$14-'Ejercicio 3 - TIR'!$C$14),'Ejercicio 3 - TIR'!$C$14+SQRT(('Ejercicio 3 - TIR'!$E$14-'Ejercicio 3 - TIR'!$C$14)*('Ejercicio 3 - TIR'!$D$14-'Ejercicio 3 - TIR'!$C$14)*D215),'Ejercicio 3 - TIR'!$E$14-SQRT(('Ejercicio 3 - TIR'!$E$14-'Ejercicio 3 - TIR'!$C$14)*('Ejercicio 3 - TIR'!$E$14-'Ejercicio 3 - TIR'!$D$14)*(1-D215)))</f>
        <v>29583.0038951048</v>
      </c>
      <c r="F215" s="17">
        <f ca="1" t="shared" si="1603"/>
        <v>0.989839982516886</v>
      </c>
      <c r="G215" s="18">
        <f ca="1">IF(F215&lt;=('Ejercicio 3 - TIR'!$D$18-'Ejercicio 3 - TIR'!$C$18)/('Ejercicio 3 - TIR'!$E$18-'Ejercicio 3 - TIR'!$C$18),'Ejercicio 3 - TIR'!$C$18+SQRT(('Ejercicio 3 - TIR'!$E$18-'Ejercicio 3 - TIR'!$C$18)*('Ejercicio 3 - TIR'!$D$18-'Ejercicio 3 - TIR'!$C$18)*F215),'Ejercicio 3 - TIR'!$E$18-SQRT(('Ejercicio 3 - TIR'!$E$18-'Ejercicio 3 - TIR'!$C$18)*('Ejercicio 3 - TIR'!$E$18-'Ejercicio 3 - TIR'!$D$18)*(1-F215)))</f>
        <v>44127.0731352321</v>
      </c>
      <c r="H215" s="17">
        <f ca="1" t="shared" ref="H215:L215" si="1604">RAND()</f>
        <v>0.119140032007174</v>
      </c>
      <c r="I215" s="18">
        <f ca="1">IF(H215&lt;=('Ejercicio 3 - TIR'!$D$18-'Ejercicio 3 - TIR'!$C$18)/('Ejercicio 3 - TIR'!$E$18-'Ejercicio 3 - TIR'!$C$18),'Ejercicio 3 - TIR'!$C$18+SQRT(('Ejercicio 3 - TIR'!$E$18-'Ejercicio 3 - TIR'!$C$18)*('Ejercicio 3 - TIR'!$D$18-'Ejercicio 3 - TIR'!$C$18)*H215),'Ejercicio 3 - TIR'!$E$18-SQRT(('Ejercicio 3 - TIR'!$E$18-'Ejercicio 3 - TIR'!$C$18)*('Ejercicio 3 - TIR'!$E$18-'Ejercicio 3 - TIR'!$D$18)*(1-H215)))</f>
        <v>34227.4111227885</v>
      </c>
      <c r="J215" s="17">
        <f ca="1" t="shared" si="1604"/>
        <v>0.981687822917515</v>
      </c>
      <c r="K215" s="18">
        <f ca="1">IF(J215&lt;=('Ejercicio 3 - TIR'!$D$18-'Ejercicio 3 - TIR'!$C$18)/('Ejercicio 3 - TIR'!$E$18-'Ejercicio 3 - TIR'!$C$18),'Ejercicio 3 - TIR'!$C$18+SQRT(('Ejercicio 3 - TIR'!$E$18-'Ejercicio 3 - TIR'!$C$18)*('Ejercicio 3 - TIR'!$D$18-'Ejercicio 3 - TIR'!$C$18)*J215),'Ejercicio 3 - TIR'!$E$18-SQRT(('Ejercicio 3 - TIR'!$E$18-'Ejercicio 3 - TIR'!$C$18)*('Ejercicio 3 - TIR'!$E$18-'Ejercicio 3 - TIR'!$D$18)*(1-J215)))</f>
        <v>43828.0728345215</v>
      </c>
      <c r="L215" s="17">
        <f ca="1" t="shared" si="1604"/>
        <v>0.750572935791411</v>
      </c>
      <c r="M215" s="18">
        <f ca="1">IF(L215&lt;=('Ejercicio 3 - TIR'!$D$18-'Ejercicio 3 - TIR'!$C$18)/('Ejercicio 3 - TIR'!$E$18-'Ejercicio 3 - TIR'!$C$18),'Ejercicio 3 - TIR'!$C$18+SQRT(('Ejercicio 3 - TIR'!$E$18-'Ejercicio 3 - TIR'!$C$18)*('Ejercicio 3 - TIR'!$D$18-'Ejercicio 3 - TIR'!$C$18)*L215),'Ejercicio 3 - TIR'!$E$18-SQRT(('Ejercicio 3 - TIR'!$E$18-'Ejercicio 3 - TIR'!$C$18)*('Ejercicio 3 - TIR'!$E$18-'Ejercicio 3 - TIR'!$D$18)*(1-L215)))</f>
        <v>40674.8375966163</v>
      </c>
      <c r="N215" s="17">
        <f ca="1" t="shared" ref="N215:R215" si="1605">RAND()</f>
        <v>0.681878168080283</v>
      </c>
      <c r="O215" s="18">
        <f ca="1">IF(N215&lt;=('Ejercicio 3 - TIR'!$D$18-'Ejercicio 3 - TIR'!$C$18)/('Ejercicio 3 - TIR'!$E$18-'Ejercicio 3 - TIR'!$C$18),'Ejercicio 3 - TIR'!$C$18+SQRT(('Ejercicio 3 - TIR'!$E$18-'Ejercicio 3 - TIR'!$C$18)*('Ejercicio 3 - TIR'!$D$18-'Ejercicio 3 - TIR'!$C$18)*N215),'Ejercicio 3 - TIR'!$E$18-SQRT(('Ejercicio 3 - TIR'!$E$18-'Ejercicio 3 - TIR'!$C$18)*('Ejercicio 3 - TIR'!$E$18-'Ejercicio 3 - TIR'!$D$18)*(1-N215)))</f>
        <v>40115.4184013389</v>
      </c>
      <c r="P215" s="17">
        <f ca="1" t="shared" si="1605"/>
        <v>0.492055923228349</v>
      </c>
      <c r="Q215" s="19">
        <f ca="1">IF(P215&lt;=('Ejercicio 3 - TIR'!$D$22-'Ejercicio 3 - TIR'!$C$22)/('Ejercicio 3 - TIR'!$E$22-'Ejercicio 3 - TIR'!$C$22),'Ejercicio 3 - TIR'!$C$22+SQRT(('Ejercicio 3 - TIR'!$E$22-'Ejercicio 3 - TIR'!$C$22)*('Ejercicio 3 - TIR'!$D$22-'Ejercicio 3 - TIR'!$C$22)*P215),'Ejercicio 3 - TIR'!$E$22-SQRT(('Ejercicio 3 - TIR'!$E$22-'Ejercicio 3 - TIR'!$C$22)*('Ejercicio 3 - TIR'!$E$22-'Ejercicio 3 - TIR'!$D$22)*(1-P215)))</f>
        <v>0.149760723475934</v>
      </c>
      <c r="R215" s="17">
        <f ca="1" t="shared" si="1605"/>
        <v>0.055677571070087</v>
      </c>
      <c r="S215" s="19">
        <f ca="1">IF(R215&lt;=('Ejercicio 3 - TIR'!$D$23-'Ejercicio 3 - TIR'!$C$23)/('Ejercicio 3 - TIR'!$E$23-'Ejercicio 3 - TIR'!$C$23),'Ejercicio 3 - TIR'!$C$23+SQRT(('Ejercicio 3 - TIR'!$E$23-'Ejercicio 3 - TIR'!$C$23)*('Ejercicio 3 - TIR'!$D$23-'Ejercicio 3 - TIR'!$C$23)*R215),'Ejercicio 3 - TIR'!$E$23-SQRT(('Ejercicio 3 - TIR'!$E$23-'Ejercicio 3 - TIR'!$C$23)*('Ejercicio 3 - TIR'!$E$23-'Ejercicio 3 - TIR'!$D$23)*(1-R215)))</f>
        <v>0.130010975373367</v>
      </c>
      <c r="T215" s="17">
        <f ca="1" t="shared" ref="T215:X215" si="1606">RAND()</f>
        <v>0.146072231950999</v>
      </c>
      <c r="U215" s="19">
        <f ca="1">IF(T215&lt;=('Ejercicio 3 - TIR'!$D$24-'Ejercicio 3 - TIR'!$C$24)/('Ejercicio 3 - TIR'!$E$24-'Ejercicio 3 - TIR'!$C$24),'Ejercicio 3 - TIR'!$C$24+SQRT(('Ejercicio 3 - TIR'!$E$24-'Ejercicio 3 - TIR'!$C$24)*('Ejercicio 3 - TIR'!$D$24-'Ejercicio 3 - TIR'!$C$24)*T215),'Ejercicio 3 - TIR'!$E$24-SQRT(('Ejercicio 3 - TIR'!$E$24-'Ejercicio 3 - TIR'!$C$24)*('Ejercicio 3 - TIR'!$E$24-'Ejercicio 3 - TIR'!$D$24)*(1-T215)))</f>
        <v>0.167514328051544</v>
      </c>
      <c r="V215" s="17">
        <f ca="1" t="shared" si="1606"/>
        <v>0.0652483899767067</v>
      </c>
      <c r="W215" s="19">
        <f ca="1">IF(V215&lt;=('Ejercicio 3 - TIR'!$D$25-'Ejercicio 3 - TIR'!$C$25)/('Ejercicio 3 - TIR'!$E$25-'Ejercicio 3 - TIR'!$C$25),'Ejercicio 3 - TIR'!$C$25+SQRT(('Ejercicio 3 - TIR'!$E$25-'Ejercicio 3 - TIR'!$C$25)*('Ejercicio 3 - TIR'!$D$25-'Ejercicio 3 - TIR'!$C$25)*V215),'Ejercicio 3 - TIR'!$E$25-SQRT(('Ejercicio 3 - TIR'!$E$25-'Ejercicio 3 - TIR'!$C$25)*('Ejercicio 3 - TIR'!$E$25-'Ejercicio 3 - TIR'!$D$25)*(1-V215)))</f>
        <v>0.189557601475652</v>
      </c>
      <c r="X215" s="17">
        <f ca="1" t="shared" si="1606"/>
        <v>0.517989428713429</v>
      </c>
      <c r="Y215" s="19">
        <f ca="1">IF(X215&lt;=('Ejercicio 3 - TIR'!$D$26-'Ejercicio 3 - TIR'!$C$26)/('Ejercicio 3 - TIR'!$E$26-'Ejercicio 3 - TIR'!$C$26),'Ejercicio 3 - TIR'!$C$26+SQRT(('Ejercicio 3 - TIR'!$E$26-'Ejercicio 3 - TIR'!$C$26)*('Ejercicio 3 - TIR'!$D$26-'Ejercicio 3 - TIR'!$C$26)*X215),'Ejercicio 3 - TIR'!$E$26-SQRT(('Ejercicio 3 - TIR'!$E$26-'Ejercicio 3 - TIR'!$C$26)*('Ejercicio 3 - TIR'!$E$26-'Ejercicio 3 - TIR'!$D$26)*(1-X215)))</f>
        <v>0.228981796533517</v>
      </c>
      <c r="Z215" s="17">
        <f ca="1" t="shared" si="1432"/>
        <v>1.14976072347593</v>
      </c>
      <c r="AA215" s="17">
        <f ca="1" t="shared" si="1433"/>
        <v>1.29924223658103</v>
      </c>
      <c r="AB215" s="17">
        <f ca="1" t="shared" si="1434"/>
        <v>1.51688392681808</v>
      </c>
      <c r="AC215" s="17">
        <f ca="1" t="shared" si="1435"/>
        <v>1.80442080570269</v>
      </c>
      <c r="AD215" s="17">
        <f ca="1" t="shared" si="1436"/>
        <v>2.21760032349495</v>
      </c>
      <c r="AE215" s="16">
        <f ca="1" t="shared" si="1437"/>
        <v>4430.37206592228</v>
      </c>
      <c r="AF215" s="16">
        <f ca="1" t="shared" si="1438"/>
        <v>5006.36905947976</v>
      </c>
      <c r="AG215" s="16">
        <f ca="1" t="shared" si="1439"/>
        <v>5845.00760845655</v>
      </c>
      <c r="AH215" s="16">
        <f ca="1" t="shared" si="1440"/>
        <v>6952.97323132251</v>
      </c>
      <c r="AI215" s="16">
        <f ca="1" t="shared" si="1441"/>
        <v>8545.07753308019</v>
      </c>
      <c r="AJ215" s="18">
        <f ca="1" t="shared" si="1442"/>
        <v>50735.5755328399</v>
      </c>
      <c r="AK215" s="18">
        <f ca="1" t="shared" si="1443"/>
        <v>44469.6981795501</v>
      </c>
      <c r="AL215" s="18">
        <f ca="1" t="shared" si="1444"/>
        <v>66482.099226098</v>
      </c>
      <c r="AM215" s="18">
        <f ca="1" t="shared" si="1445"/>
        <v>73394.5232279123</v>
      </c>
      <c r="AN215" s="18">
        <f ca="1" t="shared" si="1446"/>
        <v>88959.9648239442</v>
      </c>
      <c r="AO215" s="18">
        <f ca="1">C215/'Ejercicio 3 - TIR'!$D$7</f>
        <v>13066.7415766313</v>
      </c>
      <c r="AP215" s="18">
        <f ca="1" t="shared" si="1447"/>
        <v>37668.8339562086</v>
      </c>
      <c r="AQ215" s="18">
        <f ca="1" t="shared" si="1448"/>
        <v>31402.9566029188</v>
      </c>
      <c r="AR215" s="18">
        <f ca="1" t="shared" si="1449"/>
        <v>53415.3576494667</v>
      </c>
      <c r="AS215" s="18">
        <f ca="1" t="shared" si="1450"/>
        <v>60327.781651281</v>
      </c>
      <c r="AT215" s="18">
        <f ca="1" t="shared" si="1451"/>
        <v>75893.2232473129</v>
      </c>
      <c r="AU215" s="18">
        <f ca="1">AP215*'Ejercicio 3 - TIR'!$D$5</f>
        <v>18834.4169781043</v>
      </c>
      <c r="AV215" s="18">
        <f ca="1">AQ215*'Ejercicio 3 - TIR'!$D$5</f>
        <v>15701.4783014594</v>
      </c>
      <c r="AW215" s="18">
        <f ca="1">AR215*'Ejercicio 3 - TIR'!$D$5</f>
        <v>26707.6788247334</v>
      </c>
      <c r="AX215" s="18">
        <f ca="1">AS215*'Ejercicio 3 - TIR'!$D$5</f>
        <v>30163.8908256405</v>
      </c>
      <c r="AY215" s="18">
        <f ca="1">AT215*'Ejercicio 3 - TIR'!$D$5</f>
        <v>37946.6116236565</v>
      </c>
      <c r="AZ215" s="18">
        <f ca="1" t="shared" ref="AZ215:BD215" si="1607">AJ215-AU215-AE215</f>
        <v>27470.7864888133</v>
      </c>
      <c r="BA215" s="18">
        <f ca="1" t="shared" si="1607"/>
        <v>23761.850818611</v>
      </c>
      <c r="BB215" s="18">
        <f ca="1" t="shared" si="1607"/>
        <v>33929.4127929081</v>
      </c>
      <c r="BC215" s="18">
        <f ca="1" t="shared" si="1607"/>
        <v>36277.6591709493</v>
      </c>
      <c r="BD215" s="18">
        <f ca="1" t="shared" si="1607"/>
        <v>42468.2756672076</v>
      </c>
      <c r="BE215" s="18">
        <f ca="1" t="shared" ref="BE215:BI215" si="1608">AZ215/Z215</f>
        <v>23892.6116781622</v>
      </c>
      <c r="BF215" s="18">
        <f ca="1" t="shared" si="1608"/>
        <v>18289.0073533482</v>
      </c>
      <c r="BG215" s="18">
        <f ca="1" t="shared" si="1608"/>
        <v>22367.8372438692</v>
      </c>
      <c r="BH215" s="18">
        <f ca="1" t="shared" si="1608"/>
        <v>20104.8774522536</v>
      </c>
      <c r="BI215" s="18">
        <f ca="1" t="shared" si="1608"/>
        <v>19150.5544156295</v>
      </c>
      <c r="BJ215" s="18">
        <f ca="1" t="shared" si="1454"/>
        <v>65603.2790077367</v>
      </c>
      <c r="BK215" s="18">
        <f ca="1" t="shared" si="1455"/>
        <v>28976.8103473624</v>
      </c>
      <c r="BL215" s="18">
        <f ca="1" t="shared" si="1456"/>
        <v>94580.0893550992</v>
      </c>
      <c r="BM215" s="18">
        <f ca="1">BK215*'Ejercicio 3 - TIR'!$D$5</f>
        <v>14488.4051736812</v>
      </c>
      <c r="BN215" s="18">
        <f ca="1" t="shared" si="1457"/>
        <v>80091.684181418</v>
      </c>
      <c r="BO215" s="18">
        <f ca="1" t="shared" si="1458"/>
        <v>36116.3746834205</v>
      </c>
      <c r="BP215" s="18">
        <f ca="1" t="shared" si="1459"/>
        <v>-94916.7117782613</v>
      </c>
      <c r="BQ215" s="18">
        <f ca="1" t="shared" ref="BQ215:BT215" si="1609">BE215</f>
        <v>23892.6116781622</v>
      </c>
      <c r="BR215" s="18">
        <f ca="1" t="shared" si="1609"/>
        <v>18289.0073533482</v>
      </c>
      <c r="BS215" s="18">
        <f ca="1" t="shared" si="1609"/>
        <v>22367.8372438692</v>
      </c>
      <c r="BT215" s="18">
        <f ca="1" t="shared" si="1609"/>
        <v>20104.8774522536</v>
      </c>
      <c r="BU215" s="18">
        <f ca="1" t="shared" si="1461"/>
        <v>55266.92909905</v>
      </c>
      <c r="BV215" s="20">
        <f ca="1" t="shared" si="1462"/>
        <v>12.3888199389116</v>
      </c>
    </row>
    <row r="216" ht="15" customHeight="1" spans="1:74">
      <c r="A216" s="16">
        <v>215</v>
      </c>
      <c r="B216" s="17">
        <f ca="1" t="shared" ref="B216:F216" si="1610">RAND()</f>
        <v>0.0740440126175015</v>
      </c>
      <c r="C216" s="18">
        <f ca="1">IF(B216&lt;=('Ejercicio 3 - TIR'!$D$13-'Ejercicio 3 - TIR'!$C$13)/('Ejercicio 3 - TIR'!$E$13-'Ejercicio 3 - TIR'!$C$13),'Ejercicio 3 - TIR'!$C$13+SQRT(('Ejercicio 3 - TIR'!$E$13-'Ejercicio 3 - TIR'!$C$13)*('Ejercicio 3 - TIR'!$D$13-'Ejercicio 3 - TIR'!$C$13)*B216),'Ejercicio 3 - TIR'!$E$13-SQRT(('Ejercicio 3 - TIR'!$E$13-'Ejercicio 3 - TIR'!$C$13)*('Ejercicio 3 - TIR'!$E$13-'Ejercicio 3 - TIR'!$D$13)*(1-B216)))</f>
        <v>65442.2058989899</v>
      </c>
      <c r="D216" s="17">
        <f ca="1" t="shared" si="1610"/>
        <v>0.342195435539957</v>
      </c>
      <c r="E216" s="18">
        <f ca="1">IF(D216&lt;=('Ejercicio 3 - TIR'!$D$14-'Ejercicio 3 - TIR'!$C$14)/('Ejercicio 3 - TIR'!$E$14-'Ejercicio 3 - TIR'!$C$14),'Ejercicio 3 - TIR'!$C$14+SQRT(('Ejercicio 3 - TIR'!$E$14-'Ejercicio 3 - TIR'!$C$14)*('Ejercicio 3 - TIR'!$D$14-'Ejercicio 3 - TIR'!$C$14)*D216),'Ejercicio 3 - TIR'!$E$14-SQRT(('Ejercicio 3 - TIR'!$E$14-'Ejercicio 3 - TIR'!$C$14)*('Ejercicio 3 - TIR'!$E$14-'Ejercicio 3 - TIR'!$D$14)*(1-D216)))</f>
        <v>30066.6881318965</v>
      </c>
      <c r="F216" s="17">
        <f ca="1" t="shared" si="1610"/>
        <v>0.958977015875552</v>
      </c>
      <c r="G216" s="18">
        <f ca="1">IF(F216&lt;=('Ejercicio 3 - TIR'!$D$18-'Ejercicio 3 - TIR'!$C$18)/('Ejercicio 3 - TIR'!$E$18-'Ejercicio 3 - TIR'!$C$18),'Ejercicio 3 - TIR'!$C$18+SQRT(('Ejercicio 3 - TIR'!$E$18-'Ejercicio 3 - TIR'!$C$18)*('Ejercicio 3 - TIR'!$D$18-'Ejercicio 3 - TIR'!$C$18)*F216),'Ejercicio 3 - TIR'!$E$18-SQRT(('Ejercicio 3 - TIR'!$E$18-'Ejercicio 3 - TIR'!$C$18)*('Ejercicio 3 - TIR'!$E$18-'Ejercicio 3 - TIR'!$D$18)*(1-F216)))</f>
        <v>43245.9407623077</v>
      </c>
      <c r="H216" s="17">
        <f ca="1" t="shared" ref="H216:L216" si="1611">RAND()</f>
        <v>0.15743551125689</v>
      </c>
      <c r="I216" s="18">
        <f ca="1">IF(H216&lt;=('Ejercicio 3 - TIR'!$D$18-'Ejercicio 3 - TIR'!$C$18)/('Ejercicio 3 - TIR'!$E$18-'Ejercicio 3 - TIR'!$C$18),'Ejercicio 3 - TIR'!$C$18+SQRT(('Ejercicio 3 - TIR'!$E$18-'Ejercicio 3 - TIR'!$C$18)*('Ejercicio 3 - TIR'!$D$18-'Ejercicio 3 - TIR'!$C$18)*H216),'Ejercicio 3 - TIR'!$E$18-SQRT(('Ejercicio 3 - TIR'!$E$18-'Ejercicio 3 - TIR'!$C$18)*('Ejercicio 3 - TIR'!$E$18-'Ejercicio 3 - TIR'!$D$18)*(1-H216)))</f>
        <v>34859.5603390156</v>
      </c>
      <c r="J216" s="17">
        <f ca="1" t="shared" si="1611"/>
        <v>0.228100110999909</v>
      </c>
      <c r="K216" s="18">
        <f ca="1">IF(J216&lt;=('Ejercicio 3 - TIR'!$D$18-'Ejercicio 3 - TIR'!$C$18)/('Ejercicio 3 - TIR'!$E$18-'Ejercicio 3 - TIR'!$C$18),'Ejercicio 3 - TIR'!$C$18+SQRT(('Ejercicio 3 - TIR'!$E$18-'Ejercicio 3 - TIR'!$C$18)*('Ejercicio 3 - TIR'!$D$18-'Ejercicio 3 - TIR'!$C$18)*J216),'Ejercicio 3 - TIR'!$E$18-SQRT(('Ejercicio 3 - TIR'!$E$18-'Ejercicio 3 - TIR'!$C$18)*('Ejercicio 3 - TIR'!$E$18-'Ejercicio 3 - TIR'!$D$18)*(1-J216)))</f>
        <v>35849.3603624658</v>
      </c>
      <c r="L216" s="17">
        <f ca="1" t="shared" si="1611"/>
        <v>0.789437114330887</v>
      </c>
      <c r="M216" s="18">
        <f ca="1">IF(L216&lt;=('Ejercicio 3 - TIR'!$D$18-'Ejercicio 3 - TIR'!$C$18)/('Ejercicio 3 - TIR'!$E$18-'Ejercicio 3 - TIR'!$C$18),'Ejercicio 3 - TIR'!$C$18+SQRT(('Ejercicio 3 - TIR'!$E$18-'Ejercicio 3 - TIR'!$C$18)*('Ejercicio 3 - TIR'!$D$18-'Ejercicio 3 - TIR'!$C$18)*L216),'Ejercicio 3 - TIR'!$E$18-SQRT(('Ejercicio 3 - TIR'!$E$18-'Ejercicio 3 - TIR'!$C$18)*('Ejercicio 3 - TIR'!$E$18-'Ejercicio 3 - TIR'!$D$18)*(1-L216)))</f>
        <v>41026.0578231203</v>
      </c>
      <c r="N216" s="17">
        <f ca="1" t="shared" ref="N216:R216" si="1612">RAND()</f>
        <v>0.941462081317593</v>
      </c>
      <c r="O216" s="18">
        <f ca="1">IF(N216&lt;=('Ejercicio 3 - TIR'!$D$18-'Ejercicio 3 - TIR'!$C$18)/('Ejercicio 3 - TIR'!$E$18-'Ejercicio 3 - TIR'!$C$18),'Ejercicio 3 - TIR'!$C$18+SQRT(('Ejercicio 3 - TIR'!$E$18-'Ejercicio 3 - TIR'!$C$18)*('Ejercicio 3 - TIR'!$D$18-'Ejercicio 3 - TIR'!$C$18)*N216),'Ejercicio 3 - TIR'!$E$18-SQRT(('Ejercicio 3 - TIR'!$E$18-'Ejercicio 3 - TIR'!$C$18)*('Ejercicio 3 - TIR'!$E$18-'Ejercicio 3 - TIR'!$D$18)*(1-N216)))</f>
        <v>42904.6852500924</v>
      </c>
      <c r="P216" s="17">
        <f ca="1" t="shared" si="1612"/>
        <v>0.0507843465911579</v>
      </c>
      <c r="Q216" s="19">
        <f ca="1">IF(P216&lt;=('Ejercicio 3 - TIR'!$D$22-'Ejercicio 3 - TIR'!$C$22)/('Ejercicio 3 - TIR'!$E$22-'Ejercicio 3 - TIR'!$C$22),'Ejercicio 3 - TIR'!$C$22+SQRT(('Ejercicio 3 - TIR'!$E$22-'Ejercicio 3 - TIR'!$C$22)*('Ejercicio 3 - TIR'!$D$22-'Ejercicio 3 - TIR'!$C$22)*P216),'Ejercicio 3 - TIR'!$E$22-SQRT(('Ejercicio 3 - TIR'!$E$22-'Ejercicio 3 - TIR'!$C$22)*('Ejercicio 3 - TIR'!$E$22-'Ejercicio 3 - TIR'!$D$22)*(1-P216)))</f>
        <v>0.129560953083458</v>
      </c>
      <c r="R216" s="17">
        <f ca="1" t="shared" si="1612"/>
        <v>0.434946860844961</v>
      </c>
      <c r="S216" s="19">
        <f ca="1">IF(R216&lt;=('Ejercicio 3 - TIR'!$D$23-'Ejercicio 3 - TIR'!$C$23)/('Ejercicio 3 - TIR'!$E$23-'Ejercicio 3 - TIR'!$C$23),'Ejercicio 3 - TIR'!$C$23+SQRT(('Ejercicio 3 - TIR'!$E$23-'Ejercicio 3 - TIR'!$C$23)*('Ejercicio 3 - TIR'!$D$23-'Ejercicio 3 - TIR'!$C$23)*R216),'Ejercicio 3 - TIR'!$E$23-SQRT(('Ejercicio 3 - TIR'!$E$23-'Ejercicio 3 - TIR'!$C$23)*('Ejercicio 3 - TIR'!$E$23-'Ejercicio 3 - TIR'!$D$23)*(1-R216)))</f>
        <v>0.14798042797244</v>
      </c>
      <c r="T216" s="17">
        <f ca="1" t="shared" ref="T216:X216" si="1613">RAND()</f>
        <v>0.93511619853146</v>
      </c>
      <c r="U216" s="19">
        <f ca="1">IF(T216&lt;=('Ejercicio 3 - TIR'!$D$24-'Ejercicio 3 - TIR'!$C$24)/('Ejercicio 3 - TIR'!$E$24-'Ejercicio 3 - TIR'!$C$24),'Ejercicio 3 - TIR'!$C$24+SQRT(('Ejercicio 3 - TIR'!$E$24-'Ejercicio 3 - TIR'!$C$24)*('Ejercicio 3 - TIR'!$D$24-'Ejercicio 3 - TIR'!$C$24)*T216),'Ejercicio 3 - TIR'!$E$24-SQRT(('Ejercicio 3 - TIR'!$E$24-'Ejercicio 3 - TIR'!$C$24)*('Ejercicio 3 - TIR'!$E$24-'Ejercicio 3 - TIR'!$D$24)*(1-T216)))</f>
        <v>0.206521326322226</v>
      </c>
      <c r="V216" s="17">
        <f ca="1" t="shared" si="1613"/>
        <v>0.558991803387078</v>
      </c>
      <c r="W216" s="19">
        <f ca="1">IF(V216&lt;=('Ejercicio 3 - TIR'!$D$25-'Ejercicio 3 - TIR'!$C$25)/('Ejercicio 3 - TIR'!$E$25-'Ejercicio 3 - TIR'!$C$25),'Ejercicio 3 - TIR'!$C$25+SQRT(('Ejercicio 3 - TIR'!$E$25-'Ejercicio 3 - TIR'!$C$25)*('Ejercicio 3 - TIR'!$D$25-'Ejercicio 3 - TIR'!$C$25)*V216),'Ejercicio 3 - TIR'!$E$25-SQRT(('Ejercicio 3 - TIR'!$E$25-'Ejercicio 3 - TIR'!$C$25)*('Ejercicio 3 - TIR'!$E$25-'Ejercicio 3 - TIR'!$D$25)*(1-V216)))</f>
        <v>0.210712232334412</v>
      </c>
      <c r="X216" s="17">
        <f ca="1" t="shared" si="1613"/>
        <v>0.325486374284855</v>
      </c>
      <c r="Y216" s="19">
        <f ca="1">IF(X216&lt;=('Ejercicio 3 - TIR'!$D$26-'Ejercicio 3 - TIR'!$C$26)/('Ejercicio 3 - TIR'!$E$26-'Ejercicio 3 - TIR'!$C$26),'Ejercicio 3 - TIR'!$C$26+SQRT(('Ejercicio 3 - TIR'!$E$26-'Ejercicio 3 - TIR'!$C$26)*('Ejercicio 3 - TIR'!$D$26-'Ejercicio 3 - TIR'!$C$26)*X216),'Ejercicio 3 - TIR'!$E$26-SQRT(('Ejercicio 3 - TIR'!$E$26-'Ejercicio 3 - TIR'!$C$26)*('Ejercicio 3 - TIR'!$E$26-'Ejercicio 3 - TIR'!$D$26)*(1-X216)))</f>
        <v>0.219644783867809</v>
      </c>
      <c r="Z216" s="17">
        <f ca="1" t="shared" si="1432"/>
        <v>1.12956095308346</v>
      </c>
      <c r="AA216" s="17">
        <f ca="1" t="shared" si="1433"/>
        <v>1.29671386634171</v>
      </c>
      <c r="AB216" s="17">
        <f ca="1" t="shared" si="1434"/>
        <v>1.56451293387902</v>
      </c>
      <c r="AC216" s="17">
        <f ca="1" t="shared" si="1435"/>
        <v>1.89417494669273</v>
      </c>
      <c r="AD216" s="17">
        <f ca="1" t="shared" si="1436"/>
        <v>2.31022059346687</v>
      </c>
      <c r="AE216" s="16">
        <f ca="1" t="shared" si="1437"/>
        <v>3895.4687704316</v>
      </c>
      <c r="AF216" s="16">
        <f ca="1" t="shared" si="1438"/>
        <v>4471.92190623335</v>
      </c>
      <c r="AG216" s="16">
        <f ca="1" t="shared" si="1439"/>
        <v>5395.46914951808</v>
      </c>
      <c r="AH216" s="16">
        <f ca="1" t="shared" si="1440"/>
        <v>6532.36049850448</v>
      </c>
      <c r="AI216" s="16">
        <f ca="1" t="shared" si="1441"/>
        <v>7967.15940834511</v>
      </c>
      <c r="AJ216" s="18">
        <f ca="1" t="shared" si="1442"/>
        <v>48848.9260644631</v>
      </c>
      <c r="AK216" s="18">
        <f ca="1" t="shared" si="1443"/>
        <v>45202.8752661769</v>
      </c>
      <c r="AL216" s="18">
        <f ca="1" t="shared" si="1444"/>
        <v>56086.7879583676</v>
      </c>
      <c r="AM216" s="18">
        <f ca="1" t="shared" si="1445"/>
        <v>77710.5308901215</v>
      </c>
      <c r="AN216" s="18">
        <f ca="1" t="shared" si="1446"/>
        <v>99119.2874209775</v>
      </c>
      <c r="AO216" s="18">
        <f ca="1">C216/'Ejercicio 3 - TIR'!$D$7</f>
        <v>13088.441179798</v>
      </c>
      <c r="AP216" s="18">
        <f ca="1" t="shared" si="1447"/>
        <v>35760.4848846651</v>
      </c>
      <c r="AQ216" s="18">
        <f ca="1" t="shared" si="1448"/>
        <v>32114.434086379</v>
      </c>
      <c r="AR216" s="18">
        <f ca="1" t="shared" si="1449"/>
        <v>42998.3467785696</v>
      </c>
      <c r="AS216" s="18">
        <f ca="1" t="shared" si="1450"/>
        <v>64622.0897103236</v>
      </c>
      <c r="AT216" s="18">
        <f ca="1" t="shared" si="1451"/>
        <v>86030.8462411796</v>
      </c>
      <c r="AU216" s="18">
        <f ca="1">AP216*'Ejercicio 3 - TIR'!$D$5</f>
        <v>17880.2424423326</v>
      </c>
      <c r="AV216" s="18">
        <f ca="1">AQ216*'Ejercicio 3 - TIR'!$D$5</f>
        <v>16057.2170431895</v>
      </c>
      <c r="AW216" s="18">
        <f ca="1">AR216*'Ejercicio 3 - TIR'!$D$5</f>
        <v>21499.1733892848</v>
      </c>
      <c r="AX216" s="18">
        <f ca="1">AS216*'Ejercicio 3 - TIR'!$D$5</f>
        <v>32311.0448551618</v>
      </c>
      <c r="AY216" s="18">
        <f ca="1">AT216*'Ejercicio 3 - TIR'!$D$5</f>
        <v>43015.4231205898</v>
      </c>
      <c r="AZ216" s="18">
        <f ca="1" t="shared" ref="AZ216:BD216" si="1614">AJ216-AU216-AE216</f>
        <v>27073.2148516989</v>
      </c>
      <c r="BA216" s="18">
        <f ca="1" t="shared" si="1614"/>
        <v>24673.7363167541</v>
      </c>
      <c r="BB216" s="18">
        <f ca="1" t="shared" si="1614"/>
        <v>29192.1454195647</v>
      </c>
      <c r="BC216" s="18">
        <f ca="1" t="shared" si="1614"/>
        <v>38867.1255364553</v>
      </c>
      <c r="BD216" s="18">
        <f ca="1" t="shared" si="1614"/>
        <v>48136.7048920427</v>
      </c>
      <c r="BE216" s="18">
        <f ca="1" t="shared" ref="BE216:BI216" si="1615">AZ216/Z216</f>
        <v>23967.9096358589</v>
      </c>
      <c r="BF216" s="18">
        <f ca="1" t="shared" si="1615"/>
        <v>19027.8957888865</v>
      </c>
      <c r="BG216" s="18">
        <f ca="1" t="shared" si="1615"/>
        <v>18658.9351787501</v>
      </c>
      <c r="BH216" s="18">
        <f ca="1" t="shared" si="1615"/>
        <v>20519.2902610808</v>
      </c>
      <c r="BI216" s="18">
        <f ca="1" t="shared" si="1615"/>
        <v>20836.410612982</v>
      </c>
      <c r="BJ216" s="18">
        <f ca="1" t="shared" si="1454"/>
        <v>69460.6820996531</v>
      </c>
      <c r="BK216" s="18">
        <f ca="1" t="shared" si="1455"/>
        <v>30237.1863499491</v>
      </c>
      <c r="BL216" s="18">
        <f ca="1" t="shared" si="1456"/>
        <v>99697.8684496022</v>
      </c>
      <c r="BM216" s="18">
        <f ca="1">BK216*'Ejercicio 3 - TIR'!$D$5</f>
        <v>15118.5931749745</v>
      </c>
      <c r="BN216" s="18">
        <f ca="1" t="shared" si="1457"/>
        <v>84579.2752746276</v>
      </c>
      <c r="BO216" s="18">
        <f ca="1" t="shared" si="1458"/>
        <v>36610.9087217955</v>
      </c>
      <c r="BP216" s="18">
        <f ca="1" t="shared" si="1459"/>
        <v>-95508.8940308864</v>
      </c>
      <c r="BQ216" s="18">
        <f ca="1" t="shared" ref="BQ216:BT216" si="1616">BE216</f>
        <v>23967.9096358589</v>
      </c>
      <c r="BR216" s="18">
        <f ca="1" t="shared" si="1616"/>
        <v>19027.8957888865</v>
      </c>
      <c r="BS216" s="18">
        <f ca="1" t="shared" si="1616"/>
        <v>18658.9351787501</v>
      </c>
      <c r="BT216" s="18">
        <f ca="1" t="shared" si="1616"/>
        <v>20519.2902610808</v>
      </c>
      <c r="BU216" s="18">
        <f ca="1" t="shared" si="1461"/>
        <v>57447.3193347775</v>
      </c>
      <c r="BV216" s="20">
        <f ca="1" t="shared" si="1462"/>
        <v>11.9921655643183</v>
      </c>
    </row>
    <row r="217" ht="15" customHeight="1" spans="1:74">
      <c r="A217" s="16">
        <v>216</v>
      </c>
      <c r="B217" s="17">
        <f ca="1" t="shared" ref="B217:F217" si="1617">RAND()</f>
        <v>0.758245327277457</v>
      </c>
      <c r="C217" s="18">
        <f ca="1">IF(B217&lt;=('Ejercicio 3 - TIR'!$D$13-'Ejercicio 3 - TIR'!$C$13)/('Ejercicio 3 - TIR'!$E$13-'Ejercicio 3 - TIR'!$C$13),'Ejercicio 3 - TIR'!$C$13+SQRT(('Ejercicio 3 - TIR'!$E$13-'Ejercicio 3 - TIR'!$C$13)*('Ejercicio 3 - TIR'!$D$13-'Ejercicio 3 - TIR'!$C$13)*B217),'Ejercicio 3 - TIR'!$E$13-SQRT(('Ejercicio 3 - TIR'!$E$13-'Ejercicio 3 - TIR'!$C$13)*('Ejercicio 3 - TIR'!$E$13-'Ejercicio 3 - TIR'!$D$13)*(1-B217)))</f>
        <v>82967.5131801885</v>
      </c>
      <c r="D217" s="17">
        <f ca="1" t="shared" si="1617"/>
        <v>0.97855565818908</v>
      </c>
      <c r="E217" s="18">
        <f ca="1">IF(D217&lt;=('Ejercicio 3 - TIR'!$D$14-'Ejercicio 3 - TIR'!$C$14)/('Ejercicio 3 - TIR'!$E$14-'Ejercicio 3 - TIR'!$C$14),'Ejercicio 3 - TIR'!$C$14+SQRT(('Ejercicio 3 - TIR'!$E$14-'Ejercicio 3 - TIR'!$C$14)*('Ejercicio 3 - TIR'!$D$14-'Ejercicio 3 - TIR'!$C$14)*D217),'Ejercicio 3 - TIR'!$E$14-SQRT(('Ejercicio 3 - TIR'!$E$14-'Ejercicio 3 - TIR'!$C$14)*('Ejercicio 3 - TIR'!$E$14-'Ejercicio 3 - TIR'!$D$14)*(1-D217)))</f>
        <v>38206.4974849089</v>
      </c>
      <c r="F217" s="17">
        <f ca="1" t="shared" si="1617"/>
        <v>0.0885344663856154</v>
      </c>
      <c r="G217" s="18">
        <f ca="1">IF(F217&lt;=('Ejercicio 3 - TIR'!$D$18-'Ejercicio 3 - TIR'!$C$18)/('Ejercicio 3 - TIR'!$E$18-'Ejercicio 3 - TIR'!$C$18),'Ejercicio 3 - TIR'!$C$18+SQRT(('Ejercicio 3 - TIR'!$E$18-'Ejercicio 3 - TIR'!$C$18)*('Ejercicio 3 - TIR'!$D$18-'Ejercicio 3 - TIR'!$C$18)*F217),'Ejercicio 3 - TIR'!$E$18-SQRT(('Ejercicio 3 - TIR'!$E$18-'Ejercicio 3 - TIR'!$C$18)*('Ejercicio 3 - TIR'!$E$18-'Ejercicio 3 - TIR'!$D$18)*(1-F217)))</f>
        <v>33644.1967507041</v>
      </c>
      <c r="H217" s="17">
        <f ca="1" t="shared" ref="H217:L217" si="1618">RAND()</f>
        <v>0.56338198897918</v>
      </c>
      <c r="I217" s="18">
        <f ca="1">IF(H217&lt;=('Ejercicio 3 - TIR'!$D$18-'Ejercicio 3 - TIR'!$C$18)/('Ejercicio 3 - TIR'!$E$18-'Ejercicio 3 - TIR'!$C$18),'Ejercicio 3 - TIR'!$C$18+SQRT(('Ejercicio 3 - TIR'!$E$18-'Ejercicio 3 - TIR'!$C$18)*('Ejercicio 3 - TIR'!$D$18-'Ejercicio 3 - TIR'!$C$18)*H217),'Ejercicio 3 - TIR'!$E$18-SQRT(('Ejercicio 3 - TIR'!$E$18-'Ejercicio 3 - TIR'!$C$18)*('Ejercicio 3 - TIR'!$E$18-'Ejercicio 3 - TIR'!$D$18)*(1-H217)))</f>
        <v>39192.7851245897</v>
      </c>
      <c r="J217" s="17">
        <f ca="1" t="shared" si="1618"/>
        <v>0.76041869748968</v>
      </c>
      <c r="K217" s="18">
        <f ca="1">IF(J217&lt;=('Ejercicio 3 - TIR'!$D$18-'Ejercicio 3 - TIR'!$C$18)/('Ejercicio 3 - TIR'!$E$18-'Ejercicio 3 - TIR'!$C$18),'Ejercicio 3 - TIR'!$C$18+SQRT(('Ejercicio 3 - TIR'!$E$18-'Ejercicio 3 - TIR'!$C$18)*('Ejercicio 3 - TIR'!$D$18-'Ejercicio 3 - TIR'!$C$18)*J217),'Ejercicio 3 - TIR'!$E$18-SQRT(('Ejercicio 3 - TIR'!$E$18-'Ejercicio 3 - TIR'!$C$18)*('Ejercicio 3 - TIR'!$E$18-'Ejercicio 3 - TIR'!$D$18)*(1-J217)))</f>
        <v>40761.0617262958</v>
      </c>
      <c r="L217" s="17">
        <f ca="1" t="shared" si="1618"/>
        <v>0.134699005915697</v>
      </c>
      <c r="M217" s="18">
        <f ca="1">IF(L217&lt;=('Ejercicio 3 - TIR'!$D$18-'Ejercicio 3 - TIR'!$C$18)/('Ejercicio 3 - TIR'!$E$18-'Ejercicio 3 - TIR'!$C$18),'Ejercicio 3 - TIR'!$C$18+SQRT(('Ejercicio 3 - TIR'!$E$18-'Ejercicio 3 - TIR'!$C$18)*('Ejercicio 3 - TIR'!$D$18-'Ejercicio 3 - TIR'!$C$18)*L217),'Ejercicio 3 - TIR'!$E$18-SQRT(('Ejercicio 3 - TIR'!$E$18-'Ejercicio 3 - TIR'!$C$18)*('Ejercicio 3 - TIR'!$E$18-'Ejercicio 3 - TIR'!$D$18)*(1-L217)))</f>
        <v>34494.9806325895</v>
      </c>
      <c r="N217" s="17">
        <f ca="1" t="shared" ref="N217:R217" si="1619">RAND()</f>
        <v>0.563446955821937</v>
      </c>
      <c r="O217" s="18">
        <f ca="1">IF(N217&lt;=('Ejercicio 3 - TIR'!$D$18-'Ejercicio 3 - TIR'!$C$18)/('Ejercicio 3 - TIR'!$E$18-'Ejercicio 3 - TIR'!$C$18),'Ejercicio 3 - TIR'!$C$18+SQRT(('Ejercicio 3 - TIR'!$E$18-'Ejercicio 3 - TIR'!$C$18)*('Ejercicio 3 - TIR'!$D$18-'Ejercicio 3 - TIR'!$C$18)*N217),'Ejercicio 3 - TIR'!$E$18-SQRT(('Ejercicio 3 - TIR'!$E$18-'Ejercicio 3 - TIR'!$C$18)*('Ejercicio 3 - TIR'!$E$18-'Ejercicio 3 - TIR'!$D$18)*(1-N217)))</f>
        <v>39193.3151459792</v>
      </c>
      <c r="P217" s="17">
        <f ca="1" t="shared" si="1619"/>
        <v>0.273344768034823</v>
      </c>
      <c r="Q217" s="19">
        <f ca="1">IF(P217&lt;=('Ejercicio 3 - TIR'!$D$22-'Ejercicio 3 - TIR'!$C$22)/('Ejercicio 3 - TIR'!$E$22-'Ejercicio 3 - TIR'!$C$22),'Ejercicio 3 - TIR'!$C$22+SQRT(('Ejercicio 3 - TIR'!$E$22-'Ejercicio 3 - TIR'!$C$22)*('Ejercicio 3 - TIR'!$D$22-'Ejercicio 3 - TIR'!$C$22)*P217),'Ejercicio 3 - TIR'!$E$22-SQRT(('Ejercicio 3 - TIR'!$E$22-'Ejercicio 3 - TIR'!$C$22)*('Ejercicio 3 - TIR'!$E$22-'Ejercicio 3 - TIR'!$D$22)*(1-P217)))</f>
        <v>0.142181536972507</v>
      </c>
      <c r="R217" s="17">
        <f ca="1" t="shared" si="1619"/>
        <v>0.230017323836909</v>
      </c>
      <c r="S217" s="19">
        <f ca="1">IF(R217&lt;=('Ejercicio 3 - TIR'!$D$23-'Ejercicio 3 - TIR'!$C$23)/('Ejercicio 3 - TIR'!$E$23-'Ejercicio 3 - TIR'!$C$23),'Ejercicio 3 - TIR'!$C$23+SQRT(('Ejercicio 3 - TIR'!$E$23-'Ejercicio 3 - TIR'!$C$23)*('Ejercicio 3 - TIR'!$D$23-'Ejercicio 3 - TIR'!$C$23)*R217),'Ejercicio 3 - TIR'!$E$23-SQRT(('Ejercicio 3 - TIR'!$E$23-'Ejercicio 3 - TIR'!$C$23)*('Ejercicio 3 - TIR'!$E$23-'Ejercicio 3 - TIR'!$D$23)*(1-R217)))</f>
        <v>0.140347756213068</v>
      </c>
      <c r="T217" s="17">
        <f ca="1" t="shared" ref="T217:X217" si="1620">RAND()</f>
        <v>0.19237057554956</v>
      </c>
      <c r="U217" s="19">
        <f ca="1">IF(T217&lt;=('Ejercicio 3 - TIR'!$D$24-'Ejercicio 3 - TIR'!$C$24)/('Ejercicio 3 - TIR'!$E$24-'Ejercicio 3 - TIR'!$C$24),'Ejercicio 3 - TIR'!$C$24+SQRT(('Ejercicio 3 - TIR'!$E$24-'Ejercicio 3 - TIR'!$C$24)*('Ejercicio 3 - TIR'!$D$24-'Ejercicio 3 - TIR'!$C$24)*T217),'Ejercicio 3 - TIR'!$E$24-SQRT(('Ejercicio 3 - TIR'!$E$24-'Ejercicio 3 - TIR'!$C$24)*('Ejercicio 3 - TIR'!$E$24-'Ejercicio 3 - TIR'!$D$24)*(1-T217)))</f>
        <v>0.170099209154941</v>
      </c>
      <c r="V217" s="17">
        <f ca="1" t="shared" si="1620"/>
        <v>0.683628963588552</v>
      </c>
      <c r="W217" s="19">
        <f ca="1">IF(V217&lt;=('Ejercicio 3 - TIR'!$D$25-'Ejercicio 3 - TIR'!$C$25)/('Ejercicio 3 - TIR'!$E$25-'Ejercicio 3 - TIR'!$C$25),'Ejercicio 3 - TIR'!$C$25+SQRT(('Ejercicio 3 - TIR'!$E$25-'Ejercicio 3 - TIR'!$C$25)*('Ejercicio 3 - TIR'!$D$25-'Ejercicio 3 - TIR'!$C$25)*V217),'Ejercicio 3 - TIR'!$E$25-SQRT(('Ejercicio 3 - TIR'!$E$25-'Ejercicio 3 - TIR'!$C$25)*('Ejercicio 3 - TIR'!$E$25-'Ejercicio 3 - TIR'!$D$25)*(1-V217)))</f>
        <v>0.216723903061806</v>
      </c>
      <c r="X217" s="17">
        <f ca="1" t="shared" si="1620"/>
        <v>0.983684837893215</v>
      </c>
      <c r="Y217" s="19">
        <f ca="1">IF(X217&lt;=('Ejercicio 3 - TIR'!$D$26-'Ejercicio 3 - TIR'!$C$26)/('Ejercicio 3 - TIR'!$E$26-'Ejercicio 3 - TIR'!$C$26),'Ejercicio 3 - TIR'!$C$26+SQRT(('Ejercicio 3 - TIR'!$E$26-'Ejercicio 3 - TIR'!$C$26)*('Ejercicio 3 - TIR'!$D$26-'Ejercicio 3 - TIR'!$C$26)*X217),'Ejercicio 3 - TIR'!$E$26-SQRT(('Ejercicio 3 - TIR'!$E$26-'Ejercicio 3 - TIR'!$C$26)*('Ejercicio 3 - TIR'!$E$26-'Ejercicio 3 - TIR'!$D$26)*(1-X217)))</f>
        <v>0.270613740075161</v>
      </c>
      <c r="Z217" s="17">
        <f ca="1" t="shared" si="1432"/>
        <v>1.14218153697251</v>
      </c>
      <c r="AA217" s="17">
        <f ca="1" t="shared" si="1433"/>
        <v>1.30248415287459</v>
      </c>
      <c r="AB217" s="17">
        <f ca="1" t="shared" si="1434"/>
        <v>1.5240356772154</v>
      </c>
      <c r="AC217" s="17">
        <f ca="1" t="shared" si="1435"/>
        <v>1.85433063758697</v>
      </c>
      <c r="AD217" s="17">
        <f ca="1" t="shared" si="1436"/>
        <v>2.35613798676034</v>
      </c>
      <c r="AE217" s="16">
        <f ca="1" t="shared" si="1437"/>
        <v>5432.25853474056</v>
      </c>
      <c r="AF217" s="16">
        <f ca="1" t="shared" si="1438"/>
        <v>6194.66383126069</v>
      </c>
      <c r="AG217" s="16">
        <f ca="1" t="shared" si="1439"/>
        <v>7248.37124993885</v>
      </c>
      <c r="AH217" s="16">
        <f ca="1" t="shared" si="1440"/>
        <v>8819.26655806658</v>
      </c>
      <c r="AI217" s="16">
        <f ca="1" t="shared" si="1441"/>
        <v>11205.8812660648</v>
      </c>
      <c r="AJ217" s="18">
        <f ca="1" t="shared" si="1442"/>
        <v>38427.7803549246</v>
      </c>
      <c r="AK217" s="18">
        <f ca="1" t="shared" si="1443"/>
        <v>51047.981531797</v>
      </c>
      <c r="AL217" s="18">
        <f ca="1" t="shared" si="1444"/>
        <v>62121.3123120541</v>
      </c>
      <c r="AM217" s="18">
        <f ca="1" t="shared" si="1445"/>
        <v>63965.0994299798</v>
      </c>
      <c r="AN217" s="18">
        <f ca="1" t="shared" si="1446"/>
        <v>92344.8586425108</v>
      </c>
      <c r="AO217" s="18">
        <f ca="1">C217/'Ejercicio 3 - TIR'!$D$7</f>
        <v>16593.5026360377</v>
      </c>
      <c r="AP217" s="18">
        <f ca="1" t="shared" si="1447"/>
        <v>21834.2777188869</v>
      </c>
      <c r="AQ217" s="18">
        <f ca="1" t="shared" si="1448"/>
        <v>34454.4788957593</v>
      </c>
      <c r="AR217" s="18">
        <f ca="1" t="shared" si="1449"/>
        <v>45527.8096760164</v>
      </c>
      <c r="AS217" s="18">
        <f ca="1" t="shared" si="1450"/>
        <v>47371.5967939421</v>
      </c>
      <c r="AT217" s="18">
        <f ca="1" t="shared" si="1451"/>
        <v>75751.3560064731</v>
      </c>
      <c r="AU217" s="18">
        <f ca="1">AP217*'Ejercicio 3 - TIR'!$D$5</f>
        <v>10917.1388594435</v>
      </c>
      <c r="AV217" s="18">
        <f ca="1">AQ217*'Ejercicio 3 - TIR'!$D$5</f>
        <v>17227.2394478797</v>
      </c>
      <c r="AW217" s="18">
        <f ca="1">AR217*'Ejercicio 3 - TIR'!$D$5</f>
        <v>22763.9048380082</v>
      </c>
      <c r="AX217" s="18">
        <f ca="1">AS217*'Ejercicio 3 - TIR'!$D$5</f>
        <v>23685.798396971</v>
      </c>
      <c r="AY217" s="18">
        <f ca="1">AT217*'Ejercicio 3 - TIR'!$D$5</f>
        <v>37875.6780032365</v>
      </c>
      <c r="AZ217" s="18">
        <f ca="1" t="shared" ref="AZ217:BD217" si="1621">AJ217-AU217-AE217</f>
        <v>22078.3829607406</v>
      </c>
      <c r="BA217" s="18">
        <f ca="1" t="shared" si="1621"/>
        <v>27626.0782526567</v>
      </c>
      <c r="BB217" s="18">
        <f ca="1" t="shared" si="1621"/>
        <v>32109.0362241071</v>
      </c>
      <c r="BC217" s="18">
        <f ca="1" t="shared" si="1621"/>
        <v>31460.0344749421</v>
      </c>
      <c r="BD217" s="18">
        <f ca="1" t="shared" si="1621"/>
        <v>43263.2993732095</v>
      </c>
      <c r="BE217" s="18">
        <f ca="1" t="shared" ref="BE217:BI217" si="1622">AZ217/Z217</f>
        <v>19330.0121268481</v>
      </c>
      <c r="BF217" s="18">
        <f ca="1" t="shared" si="1622"/>
        <v>21210.2989442795</v>
      </c>
      <c r="BG217" s="18">
        <f ca="1" t="shared" si="1622"/>
        <v>21068.4281898007</v>
      </c>
      <c r="BH217" s="18">
        <f ca="1" t="shared" si="1622"/>
        <v>16965.7092630907</v>
      </c>
      <c r="BI217" s="18">
        <f ca="1" t="shared" si="1622"/>
        <v>18361.9548669541</v>
      </c>
      <c r="BJ217" s="18">
        <f ca="1" t="shared" si="1454"/>
        <v>90019.7800652572</v>
      </c>
      <c r="BK217" s="18">
        <f ca="1" t="shared" si="1455"/>
        <v>39096.5818941762</v>
      </c>
      <c r="BL217" s="18">
        <f ca="1" t="shared" si="1456"/>
        <v>129116.361959433</v>
      </c>
      <c r="BM217" s="18">
        <f ca="1">BK217*'Ejercicio 3 - TIR'!$D$5</f>
        <v>19548.2909470881</v>
      </c>
      <c r="BN217" s="18">
        <f ca="1" t="shared" si="1457"/>
        <v>109568.071012345</v>
      </c>
      <c r="BO217" s="18">
        <f ca="1" t="shared" si="1458"/>
        <v>46503.2488029278</v>
      </c>
      <c r="BP217" s="18">
        <f ca="1" t="shared" si="1459"/>
        <v>-121174.010665097</v>
      </c>
      <c r="BQ217" s="18">
        <f ca="1" t="shared" ref="BQ217:BT217" si="1623">BE217</f>
        <v>19330.0121268481</v>
      </c>
      <c r="BR217" s="18">
        <f ca="1" t="shared" si="1623"/>
        <v>21210.2989442795</v>
      </c>
      <c r="BS217" s="18">
        <f ca="1" t="shared" si="1623"/>
        <v>21068.4281898007</v>
      </c>
      <c r="BT217" s="18">
        <f ca="1" t="shared" si="1623"/>
        <v>16965.7092630907</v>
      </c>
      <c r="BU217" s="18">
        <f ca="1" t="shared" si="1461"/>
        <v>64865.2036698819</v>
      </c>
      <c r="BV217" s="20">
        <f ca="1" t="shared" si="1462"/>
        <v>4.86464190100837</v>
      </c>
    </row>
    <row r="218" ht="15" customHeight="1" spans="1:74">
      <c r="A218" s="16">
        <v>217</v>
      </c>
      <c r="B218" s="17">
        <f ca="1" t="shared" ref="B218:F218" si="1624">RAND()</f>
        <v>0.139133301868064</v>
      </c>
      <c r="C218" s="18">
        <f ca="1">IF(B218&lt;=('Ejercicio 3 - TIR'!$D$13-'Ejercicio 3 - TIR'!$C$13)/('Ejercicio 3 - TIR'!$E$13-'Ejercicio 3 - TIR'!$C$13),'Ejercicio 3 - TIR'!$C$13+SQRT(('Ejercicio 3 - TIR'!$E$13-'Ejercicio 3 - TIR'!$C$13)*('Ejercicio 3 - TIR'!$D$13-'Ejercicio 3 - TIR'!$C$13)*B218),'Ejercicio 3 - TIR'!$E$13-SQRT(('Ejercicio 3 - TIR'!$E$13-'Ejercicio 3 - TIR'!$C$13)*('Ejercicio 3 - TIR'!$E$13-'Ejercicio 3 - TIR'!$D$13)*(1-B218)))</f>
        <v>67460.115330692</v>
      </c>
      <c r="D218" s="17">
        <f ca="1" t="shared" si="1624"/>
        <v>0.399903706981674</v>
      </c>
      <c r="E218" s="18">
        <f ca="1">IF(D218&lt;=('Ejercicio 3 - TIR'!$D$14-'Ejercicio 3 - TIR'!$C$14)/('Ejercicio 3 - TIR'!$E$14-'Ejercicio 3 - TIR'!$C$14),'Ejercicio 3 - TIR'!$C$14+SQRT(('Ejercicio 3 - TIR'!$E$14-'Ejercicio 3 - TIR'!$C$14)*('Ejercicio 3 - TIR'!$D$14-'Ejercicio 3 - TIR'!$C$14)*D218),'Ejercicio 3 - TIR'!$E$14-SQRT(('Ejercicio 3 - TIR'!$E$14-'Ejercicio 3 - TIR'!$C$14)*('Ejercicio 3 - TIR'!$E$14-'Ejercicio 3 - TIR'!$D$14)*(1-D218)))</f>
        <v>30512.4057868842</v>
      </c>
      <c r="F218" s="17">
        <f ca="1" t="shared" si="1624"/>
        <v>0.122100479589244</v>
      </c>
      <c r="G218" s="18">
        <f ca="1">IF(F218&lt;=('Ejercicio 3 - TIR'!$D$18-'Ejercicio 3 - TIR'!$C$18)/('Ejercicio 3 - TIR'!$E$18-'Ejercicio 3 - TIR'!$C$18),'Ejercicio 3 - TIR'!$C$18+SQRT(('Ejercicio 3 - TIR'!$E$18-'Ejercicio 3 - TIR'!$C$18)*('Ejercicio 3 - TIR'!$D$18-'Ejercicio 3 - TIR'!$C$18)*F218),'Ejercicio 3 - TIR'!$E$18-SQRT(('Ejercicio 3 - TIR'!$E$18-'Ejercicio 3 - TIR'!$C$18)*('Ejercicio 3 - TIR'!$E$18-'Ejercicio 3 - TIR'!$D$18)*(1-F218)))</f>
        <v>34279.611190095</v>
      </c>
      <c r="H218" s="17">
        <f ca="1" t="shared" ref="H218:L218" si="1625">RAND()</f>
        <v>0.726220307845519</v>
      </c>
      <c r="I218" s="18">
        <f ca="1">IF(H218&lt;=('Ejercicio 3 - TIR'!$D$18-'Ejercicio 3 - TIR'!$C$18)/('Ejercicio 3 - TIR'!$E$18-'Ejercicio 3 - TIR'!$C$18),'Ejercicio 3 - TIR'!$C$18+SQRT(('Ejercicio 3 - TIR'!$E$18-'Ejercicio 3 - TIR'!$C$18)*('Ejercicio 3 - TIR'!$D$18-'Ejercicio 3 - TIR'!$C$18)*H218),'Ejercicio 3 - TIR'!$E$18-SQRT(('Ejercicio 3 - TIR'!$E$18-'Ejercicio 3 - TIR'!$C$18)*('Ejercicio 3 - TIR'!$E$18-'Ejercicio 3 - TIR'!$D$18)*(1-H218)))</f>
        <v>40468.6120325461</v>
      </c>
      <c r="J218" s="17">
        <f ca="1" t="shared" si="1625"/>
        <v>0.838634111939922</v>
      </c>
      <c r="K218" s="18">
        <f ca="1">IF(J218&lt;=('Ejercicio 3 - TIR'!$D$18-'Ejercicio 3 - TIR'!$C$18)/('Ejercicio 3 - TIR'!$E$18-'Ejercicio 3 - TIR'!$C$18),'Ejercicio 3 - TIR'!$C$18+SQRT(('Ejercicio 3 - TIR'!$E$18-'Ejercicio 3 - TIR'!$C$18)*('Ejercicio 3 - TIR'!$D$18-'Ejercicio 3 - TIR'!$C$18)*J218),'Ejercicio 3 - TIR'!$E$18-SQRT(('Ejercicio 3 - TIR'!$E$18-'Ejercicio 3 - TIR'!$C$18)*('Ejercicio 3 - TIR'!$E$18-'Ejercicio 3 - TIR'!$D$18)*(1-J218)))</f>
        <v>41521.1436355455</v>
      </c>
      <c r="L218" s="17">
        <f ca="1" t="shared" si="1625"/>
        <v>0.120199566792763</v>
      </c>
      <c r="M218" s="18">
        <f ca="1">IF(L218&lt;=('Ejercicio 3 - TIR'!$D$18-'Ejercicio 3 - TIR'!$C$18)/('Ejercicio 3 - TIR'!$E$18-'Ejercicio 3 - TIR'!$C$18),'Ejercicio 3 - TIR'!$C$18+SQRT(('Ejercicio 3 - TIR'!$E$18-'Ejercicio 3 - TIR'!$C$18)*('Ejercicio 3 - TIR'!$D$18-'Ejercicio 3 - TIR'!$C$18)*L218),'Ejercicio 3 - TIR'!$E$18-SQRT(('Ejercicio 3 - TIR'!$E$18-'Ejercicio 3 - TIR'!$C$18)*('Ejercicio 3 - TIR'!$E$18-'Ejercicio 3 - TIR'!$D$18)*(1-L218)))</f>
        <v>34246.1670973849</v>
      </c>
      <c r="N218" s="17">
        <f ca="1" t="shared" ref="N218:R218" si="1626">RAND()</f>
        <v>0.998201097556123</v>
      </c>
      <c r="O218" s="18">
        <f ca="1">IF(N218&lt;=('Ejercicio 3 - TIR'!$D$18-'Ejercicio 3 - TIR'!$C$18)/('Ejercicio 3 - TIR'!$E$18-'Ejercicio 3 - TIR'!$C$18),'Ejercicio 3 - TIR'!$C$18+SQRT(('Ejercicio 3 - TIR'!$E$18-'Ejercicio 3 - TIR'!$C$18)*('Ejercicio 3 - TIR'!$D$18-'Ejercicio 3 - TIR'!$C$18)*N218),'Ejercicio 3 - TIR'!$E$18-SQRT(('Ejercicio 3 - TIR'!$E$18-'Ejercicio 3 - TIR'!$C$18)*('Ejercicio 3 - TIR'!$E$18-'Ejercicio 3 - TIR'!$D$18)*(1-N218)))</f>
        <v>44632.6885745164</v>
      </c>
      <c r="P218" s="17">
        <f ca="1" t="shared" si="1626"/>
        <v>0.755158647572431</v>
      </c>
      <c r="Q218" s="19">
        <f ca="1">IF(P218&lt;=('Ejercicio 3 - TIR'!$D$22-'Ejercicio 3 - TIR'!$C$22)/('Ejercicio 3 - TIR'!$E$22-'Ejercicio 3 - TIR'!$C$22),'Ejercicio 3 - TIR'!$C$22+SQRT(('Ejercicio 3 - TIR'!$E$22-'Ejercicio 3 - TIR'!$C$22)*('Ejercicio 3 - TIR'!$D$22-'Ejercicio 3 - TIR'!$C$22)*P218),'Ejercicio 3 - TIR'!$E$22-SQRT(('Ejercicio 3 - TIR'!$E$22-'Ejercicio 3 - TIR'!$C$22)*('Ejercicio 3 - TIR'!$E$22-'Ejercicio 3 - TIR'!$D$22)*(1-P218)))</f>
        <v>0.15900680028272</v>
      </c>
      <c r="R218" s="17">
        <f ca="1" t="shared" si="1626"/>
        <v>0.656202995523028</v>
      </c>
      <c r="S218" s="19">
        <f ca="1">IF(R218&lt;=('Ejercicio 3 - TIR'!$D$23-'Ejercicio 3 - TIR'!$C$23)/('Ejercicio 3 - TIR'!$E$23-'Ejercicio 3 - TIR'!$C$23),'Ejercicio 3 - TIR'!$C$23+SQRT(('Ejercicio 3 - TIR'!$E$23-'Ejercicio 3 - TIR'!$C$23)*('Ejercicio 3 - TIR'!$D$23-'Ejercicio 3 - TIR'!$C$23)*R218),'Ejercicio 3 - TIR'!$E$23-SQRT(('Ejercicio 3 - TIR'!$E$23-'Ejercicio 3 - TIR'!$C$23)*('Ejercicio 3 - TIR'!$E$23-'Ejercicio 3 - TIR'!$D$23)*(1-R218)))</f>
        <v>0.155123613444502</v>
      </c>
      <c r="T218" s="17">
        <f ca="1" t="shared" ref="T218:X218" si="1627">RAND()</f>
        <v>0.0880734060460564</v>
      </c>
      <c r="U218" s="19">
        <f ca="1">IF(T218&lt;=('Ejercicio 3 - TIR'!$D$24-'Ejercicio 3 - TIR'!$C$24)/('Ejercicio 3 - TIR'!$E$24-'Ejercicio 3 - TIR'!$C$24),'Ejercicio 3 - TIR'!$C$24+SQRT(('Ejercicio 3 - TIR'!$E$24-'Ejercicio 3 - TIR'!$C$24)*('Ejercicio 3 - TIR'!$D$24-'Ejercicio 3 - TIR'!$C$24)*T218),'Ejercicio 3 - TIR'!$E$24-SQRT(('Ejercicio 3 - TIR'!$E$24-'Ejercicio 3 - TIR'!$C$24)*('Ejercicio 3 - TIR'!$E$24-'Ejercicio 3 - TIR'!$D$24)*(1-T218)))</f>
        <v>0.163599785023916</v>
      </c>
      <c r="V218" s="17">
        <f ca="1" t="shared" si="1627"/>
        <v>0.140199197513355</v>
      </c>
      <c r="W218" s="19">
        <f ca="1">IF(V218&lt;=('Ejercicio 3 - TIR'!$D$25-'Ejercicio 3 - TIR'!$C$25)/('Ejercicio 3 - TIR'!$E$25-'Ejercicio 3 - TIR'!$C$25),'Ejercicio 3 - TIR'!$C$25+SQRT(('Ejercicio 3 - TIR'!$E$25-'Ejercicio 3 - TIR'!$C$25)*('Ejercicio 3 - TIR'!$D$25-'Ejercicio 3 - TIR'!$C$25)*V218),'Ejercicio 3 - TIR'!$E$25-SQRT(('Ejercicio 3 - TIR'!$E$25-'Ejercicio 3 - TIR'!$C$25)*('Ejercicio 3 - TIR'!$E$25-'Ejercicio 3 - TIR'!$D$25)*(1-V218)))</f>
        <v>0.19400995633536</v>
      </c>
      <c r="X218" s="17">
        <f ca="1" t="shared" si="1627"/>
        <v>0.57401826818846</v>
      </c>
      <c r="Y218" s="19">
        <f ca="1">IF(X218&lt;=('Ejercicio 3 - TIR'!$D$26-'Ejercicio 3 - TIR'!$C$26)/('Ejercicio 3 - TIR'!$E$26-'Ejercicio 3 - TIR'!$C$26),'Ejercicio 3 - TIR'!$C$26+SQRT(('Ejercicio 3 - TIR'!$E$26-'Ejercicio 3 - TIR'!$C$26)*('Ejercicio 3 - TIR'!$D$26-'Ejercicio 3 - TIR'!$C$26)*X218),'Ejercicio 3 - TIR'!$E$26-SQRT(('Ejercicio 3 - TIR'!$E$26-'Ejercicio 3 - TIR'!$C$26)*('Ejercicio 3 - TIR'!$E$26-'Ejercicio 3 - TIR'!$D$26)*(1-X218)))</f>
        <v>0.232038543060262</v>
      </c>
      <c r="Z218" s="17">
        <f ca="1" t="shared" si="1432"/>
        <v>1.15900680028272</v>
      </c>
      <c r="AA218" s="17">
        <f ca="1" t="shared" si="1433"/>
        <v>1.33879612314933</v>
      </c>
      <c r="AB218" s="17">
        <f ca="1" t="shared" si="1434"/>
        <v>1.55782288108741</v>
      </c>
      <c r="AC218" s="17">
        <f ca="1" t="shared" si="1435"/>
        <v>1.8600560302254</v>
      </c>
      <c r="AD218" s="17">
        <f ca="1" t="shared" si="1436"/>
        <v>2.29166072148936</v>
      </c>
      <c r="AE218" s="16">
        <f ca="1" t="shared" si="1437"/>
        <v>4851.68001310039</v>
      </c>
      <c r="AF218" s="16">
        <f ca="1" t="shared" si="1438"/>
        <v>5604.29014800899</v>
      </c>
      <c r="AG218" s="16">
        <f ca="1" t="shared" si="1439"/>
        <v>6521.15081143491</v>
      </c>
      <c r="AH218" s="16">
        <f ca="1" t="shared" si="1440"/>
        <v>7786.31899561769</v>
      </c>
      <c r="AI218" s="16">
        <f ca="1" t="shared" si="1441"/>
        <v>9593.04511116327</v>
      </c>
      <c r="AJ218" s="18">
        <f ca="1" t="shared" si="1442"/>
        <v>39730.3024803678</v>
      </c>
      <c r="AK218" s="18">
        <f ca="1" t="shared" si="1443"/>
        <v>54179.2208984069</v>
      </c>
      <c r="AL218" s="18">
        <f ca="1" t="shared" si="1444"/>
        <v>64682.5876043695</v>
      </c>
      <c r="AM218" s="18">
        <f ca="1" t="shared" si="1445"/>
        <v>63699.7896215975</v>
      </c>
      <c r="AN218" s="18">
        <f ca="1" t="shared" si="1446"/>
        <v>102282.979300686</v>
      </c>
      <c r="AO218" s="18">
        <f ca="1">C218/'Ejercicio 3 - TIR'!$D$7</f>
        <v>13492.0230661384</v>
      </c>
      <c r="AP218" s="18">
        <f ca="1" t="shared" si="1447"/>
        <v>26238.2794142294</v>
      </c>
      <c r="AQ218" s="18">
        <f ca="1" t="shared" si="1448"/>
        <v>40687.1978322685</v>
      </c>
      <c r="AR218" s="18">
        <f ca="1" t="shared" si="1449"/>
        <v>51190.5645382311</v>
      </c>
      <c r="AS218" s="18">
        <f ca="1" t="shared" si="1450"/>
        <v>50207.7665554591</v>
      </c>
      <c r="AT218" s="18">
        <f ca="1" t="shared" si="1451"/>
        <v>88790.9562345476</v>
      </c>
      <c r="AU218" s="18">
        <f ca="1">AP218*'Ejercicio 3 - TIR'!$D$5</f>
        <v>13119.1397071147</v>
      </c>
      <c r="AV218" s="18">
        <f ca="1">AQ218*'Ejercicio 3 - TIR'!$D$5</f>
        <v>20343.5989161342</v>
      </c>
      <c r="AW218" s="18">
        <f ca="1">AR218*'Ejercicio 3 - TIR'!$D$5</f>
        <v>25595.2822691155</v>
      </c>
      <c r="AX218" s="18">
        <f ca="1">AS218*'Ejercicio 3 - TIR'!$D$5</f>
        <v>25103.8832777296</v>
      </c>
      <c r="AY218" s="18">
        <f ca="1">AT218*'Ejercicio 3 - TIR'!$D$5</f>
        <v>44395.4781172738</v>
      </c>
      <c r="AZ218" s="18">
        <f ca="1" t="shared" ref="AZ218:BD218" si="1628">AJ218-AU218-AE218</f>
        <v>21759.4827601527</v>
      </c>
      <c r="BA218" s="18">
        <f ca="1" t="shared" si="1628"/>
        <v>28231.3318342636</v>
      </c>
      <c r="BB218" s="18">
        <f ca="1" t="shared" si="1628"/>
        <v>32566.154523819</v>
      </c>
      <c r="BC218" s="18">
        <f ca="1" t="shared" si="1628"/>
        <v>30809.5873482503</v>
      </c>
      <c r="BD218" s="18">
        <f ca="1" t="shared" si="1628"/>
        <v>48294.4560722489</v>
      </c>
      <c r="BE218" s="18">
        <f ca="1" t="shared" ref="BE218:BI218" si="1629">AZ218/Z218</f>
        <v>18774.2494304993</v>
      </c>
      <c r="BF218" s="18">
        <f ca="1" t="shared" si="1629"/>
        <v>21087.1030667862</v>
      </c>
      <c r="BG218" s="18">
        <f ca="1" t="shared" si="1629"/>
        <v>20904.9147494142</v>
      </c>
      <c r="BH218" s="18">
        <f ca="1" t="shared" si="1629"/>
        <v>16563.7953091751</v>
      </c>
      <c r="BI218" s="18">
        <f ca="1" t="shared" si="1629"/>
        <v>21073.9991393064</v>
      </c>
      <c r="BJ218" s="18">
        <f ca="1" t="shared" si="1454"/>
        <v>69924.081859947</v>
      </c>
      <c r="BK218" s="18">
        <f ca="1" t="shared" si="1455"/>
        <v>30919.1393140978</v>
      </c>
      <c r="BL218" s="18">
        <f ca="1" t="shared" si="1456"/>
        <v>100843.221174045</v>
      </c>
      <c r="BM218" s="18">
        <f ca="1">BK218*'Ejercicio 3 - TIR'!$D$5</f>
        <v>15459.5696570489</v>
      </c>
      <c r="BN218" s="18">
        <f ca="1" t="shared" si="1457"/>
        <v>85383.6515169959</v>
      </c>
      <c r="BO218" s="18">
        <f ca="1" t="shared" si="1458"/>
        <v>37258.4173199534</v>
      </c>
      <c r="BP218" s="18">
        <f ca="1" t="shared" si="1459"/>
        <v>-97972.5211175762</v>
      </c>
      <c r="BQ218" s="18">
        <f ca="1" t="shared" ref="BQ218:BT218" si="1630">BE218</f>
        <v>18774.2494304993</v>
      </c>
      <c r="BR218" s="18">
        <f ca="1" t="shared" si="1630"/>
        <v>21087.1030667862</v>
      </c>
      <c r="BS218" s="18">
        <f ca="1" t="shared" si="1630"/>
        <v>20904.9147494142</v>
      </c>
      <c r="BT218" s="18">
        <f ca="1" t="shared" si="1630"/>
        <v>16563.7953091751</v>
      </c>
      <c r="BU218" s="18">
        <f ca="1" t="shared" si="1461"/>
        <v>58332.4164592598</v>
      </c>
      <c r="BV218" s="20">
        <f ca="1" t="shared" si="1462"/>
        <v>9.91957169133588</v>
      </c>
    </row>
    <row r="219" ht="15" customHeight="1" spans="1:74">
      <c r="A219" s="16">
        <v>218</v>
      </c>
      <c r="B219" s="17">
        <f ca="1" t="shared" ref="B219:F219" si="1631">RAND()</f>
        <v>0.804910804928508</v>
      </c>
      <c r="C219" s="18">
        <f ca="1">IF(B219&lt;=('Ejercicio 3 - TIR'!$D$13-'Ejercicio 3 - TIR'!$C$13)/('Ejercicio 3 - TIR'!$E$13-'Ejercicio 3 - TIR'!$C$13),'Ejercicio 3 - TIR'!$C$13+SQRT(('Ejercicio 3 - TIR'!$E$13-'Ejercicio 3 - TIR'!$C$13)*('Ejercicio 3 - TIR'!$D$13-'Ejercicio 3 - TIR'!$C$13)*B219),'Ejercicio 3 - TIR'!$E$13-SQRT(('Ejercicio 3 - TIR'!$E$13-'Ejercicio 3 - TIR'!$C$13)*('Ejercicio 3 - TIR'!$E$13-'Ejercicio 3 - TIR'!$D$13)*(1-B219)))</f>
        <v>84699.4433406562</v>
      </c>
      <c r="D219" s="17">
        <f ca="1" t="shared" si="1631"/>
        <v>0.00981118639569178</v>
      </c>
      <c r="E219" s="18">
        <f ca="1">IF(D219&lt;=('Ejercicio 3 - TIR'!$D$14-'Ejercicio 3 - TIR'!$C$14)/('Ejercicio 3 - TIR'!$E$14-'Ejercicio 3 - TIR'!$C$14),'Ejercicio 3 - TIR'!$C$14+SQRT(('Ejercicio 3 - TIR'!$E$14-'Ejercicio 3 - TIR'!$C$14)*('Ejercicio 3 - TIR'!$D$14-'Ejercicio 3 - TIR'!$C$14)*D219),'Ejercicio 3 - TIR'!$E$14-SQRT(('Ejercicio 3 - TIR'!$E$14-'Ejercicio 3 - TIR'!$C$14)*('Ejercicio 3 - TIR'!$E$14-'Ejercicio 3 - TIR'!$D$14)*(1-D219)))</f>
        <v>25857.8105733068</v>
      </c>
      <c r="F219" s="17">
        <f ca="1" t="shared" si="1631"/>
        <v>0.0389469698112006</v>
      </c>
      <c r="G219" s="18">
        <f ca="1">IF(F219&lt;=('Ejercicio 3 - TIR'!$D$18-'Ejercicio 3 - TIR'!$C$18)/('Ejercicio 3 - TIR'!$E$18-'Ejercicio 3 - TIR'!$C$18),'Ejercicio 3 - TIR'!$C$18+SQRT(('Ejercicio 3 - TIR'!$E$18-'Ejercicio 3 - TIR'!$C$18)*('Ejercicio 3 - TIR'!$D$18-'Ejercicio 3 - TIR'!$C$18)*F219),'Ejercicio 3 - TIR'!$E$18-SQRT(('Ejercicio 3 - TIR'!$E$18-'Ejercicio 3 - TIR'!$C$18)*('Ejercicio 3 - TIR'!$E$18-'Ejercicio 3 - TIR'!$D$18)*(1-F219)))</f>
        <v>32417.0323687696</v>
      </c>
      <c r="H219" s="17">
        <f ca="1" t="shared" ref="H219:L219" si="1632">RAND()</f>
        <v>0.948979199111651</v>
      </c>
      <c r="I219" s="18">
        <f ca="1">IF(H219&lt;=('Ejercicio 3 - TIR'!$D$18-'Ejercicio 3 - TIR'!$C$18)/('Ejercicio 3 - TIR'!$E$18-'Ejercicio 3 - TIR'!$C$18),'Ejercicio 3 - TIR'!$C$18+SQRT(('Ejercicio 3 - TIR'!$E$18-'Ejercicio 3 - TIR'!$C$18)*('Ejercicio 3 - TIR'!$D$18-'Ejercicio 3 - TIR'!$C$18)*H219),'Ejercicio 3 - TIR'!$E$18-SQRT(('Ejercicio 3 - TIR'!$E$18-'Ejercicio 3 - TIR'!$C$18)*('Ejercicio 3 - TIR'!$E$18-'Ejercicio 3 - TIR'!$D$18)*(1-H219)))</f>
        <v>43043.8404802711</v>
      </c>
      <c r="J219" s="17">
        <f ca="1" t="shared" si="1632"/>
        <v>0.922316054160273</v>
      </c>
      <c r="K219" s="18">
        <f ca="1">IF(J219&lt;=('Ejercicio 3 - TIR'!$D$18-'Ejercicio 3 - TIR'!$C$18)/('Ejercicio 3 - TIR'!$E$18-'Ejercicio 3 - TIR'!$C$18),'Ejercicio 3 - TIR'!$C$18+SQRT(('Ejercicio 3 - TIR'!$E$18-'Ejercicio 3 - TIR'!$C$18)*('Ejercicio 3 - TIR'!$D$18-'Ejercicio 3 - TIR'!$C$18)*J219),'Ejercicio 3 - TIR'!$E$18-SQRT(('Ejercicio 3 - TIR'!$E$18-'Ejercicio 3 - TIR'!$C$18)*('Ejercicio 3 - TIR'!$E$18-'Ejercicio 3 - TIR'!$D$18)*(1-J219)))</f>
        <v>42586.227861214</v>
      </c>
      <c r="L219" s="17">
        <f ca="1" t="shared" si="1632"/>
        <v>0.399471599632921</v>
      </c>
      <c r="M219" s="18">
        <f ca="1">IF(L219&lt;=('Ejercicio 3 - TIR'!$D$18-'Ejercicio 3 - TIR'!$C$18)/('Ejercicio 3 - TIR'!$E$18-'Ejercicio 3 - TIR'!$C$18),'Ejercicio 3 - TIR'!$C$18+SQRT(('Ejercicio 3 - TIR'!$E$18-'Ejercicio 3 - TIR'!$C$18)*('Ejercicio 3 - TIR'!$D$18-'Ejercicio 3 - TIR'!$C$18)*L219),'Ejercicio 3 - TIR'!$E$18-SQRT(('Ejercicio 3 - TIR'!$E$18-'Ejercicio 3 - TIR'!$C$18)*('Ejercicio 3 - TIR'!$E$18-'Ejercicio 3 - TIR'!$D$18)*(1-L219)))</f>
        <v>37740.8487871123</v>
      </c>
      <c r="N219" s="17">
        <f ca="1" t="shared" ref="N219:R219" si="1633">RAND()</f>
        <v>0.477518660356694</v>
      </c>
      <c r="O219" s="18">
        <f ca="1">IF(N219&lt;=('Ejercicio 3 - TIR'!$D$18-'Ejercicio 3 - TIR'!$C$18)/('Ejercicio 3 - TIR'!$E$18-'Ejercicio 3 - TIR'!$C$18),'Ejercicio 3 - TIR'!$C$18+SQRT(('Ejercicio 3 - TIR'!$E$18-'Ejercicio 3 - TIR'!$C$18)*('Ejercicio 3 - TIR'!$D$18-'Ejercicio 3 - TIR'!$C$18)*N219),'Ejercicio 3 - TIR'!$E$18-SQRT(('Ejercicio 3 - TIR'!$E$18-'Ejercicio 3 - TIR'!$C$18)*('Ejercicio 3 - TIR'!$E$18-'Ejercicio 3 - TIR'!$D$18)*(1-N219)))</f>
        <v>38463.3208053047</v>
      </c>
      <c r="P219" s="17">
        <f ca="1" t="shared" si="1633"/>
        <v>0.0738291904310595</v>
      </c>
      <c r="Q219" s="19">
        <f ca="1">IF(P219&lt;=('Ejercicio 3 - TIR'!$D$22-'Ejercicio 3 - TIR'!$C$22)/('Ejercicio 3 - TIR'!$E$22-'Ejercicio 3 - TIR'!$C$22),'Ejercicio 3 - TIR'!$C$22+SQRT(('Ejercicio 3 - TIR'!$E$22-'Ejercicio 3 - TIR'!$C$22)*('Ejercicio 3 - TIR'!$D$22-'Ejercicio 3 - TIR'!$C$22)*P219),'Ejercicio 3 - TIR'!$E$22-SQRT(('Ejercicio 3 - TIR'!$E$22-'Ejercicio 3 - TIR'!$C$22)*('Ejercicio 3 - TIR'!$E$22-'Ejercicio 3 - TIR'!$D$22)*(1-P219)))</f>
        <v>0.131527902791744</v>
      </c>
      <c r="R219" s="17">
        <f ca="1" t="shared" si="1633"/>
        <v>0.305206907145129</v>
      </c>
      <c r="S219" s="19">
        <f ca="1">IF(R219&lt;=('Ejercicio 3 - TIR'!$D$23-'Ejercicio 3 - TIR'!$C$23)/('Ejercicio 3 - TIR'!$E$23-'Ejercicio 3 - TIR'!$C$23),'Ejercicio 3 - TIR'!$C$23+SQRT(('Ejercicio 3 - TIR'!$E$23-'Ejercicio 3 - TIR'!$C$23)*('Ejercicio 3 - TIR'!$D$23-'Ejercicio 3 - TIR'!$C$23)*R219),'Ejercicio 3 - TIR'!$E$23-SQRT(('Ejercicio 3 - TIR'!$E$23-'Ejercicio 3 - TIR'!$C$23)*('Ejercicio 3 - TIR'!$E$23-'Ejercicio 3 - TIR'!$D$23)*(1-R219)))</f>
        <v>0.143438695203898</v>
      </c>
      <c r="T219" s="17">
        <f ca="1" t="shared" ref="T219:X219" si="1634">RAND()</f>
        <v>0.116443828203697</v>
      </c>
      <c r="U219" s="19">
        <f ca="1">IF(T219&lt;=('Ejercicio 3 - TIR'!$D$24-'Ejercicio 3 - TIR'!$C$24)/('Ejercicio 3 - TIR'!$E$24-'Ejercicio 3 - TIR'!$C$24),'Ejercicio 3 - TIR'!$C$24+SQRT(('Ejercicio 3 - TIR'!$E$24-'Ejercicio 3 - TIR'!$C$24)*('Ejercicio 3 - TIR'!$D$24-'Ejercicio 3 - TIR'!$C$24)*T219),'Ejercicio 3 - TIR'!$E$24-SQRT(('Ejercicio 3 - TIR'!$E$24-'Ejercicio 3 - TIR'!$C$24)*('Ejercicio 3 - TIR'!$E$24-'Ejercicio 3 - TIR'!$D$24)*(1-T219)))</f>
        <v>0.165637520239084</v>
      </c>
      <c r="V219" s="17">
        <f ca="1" t="shared" si="1634"/>
        <v>0.879645733367538</v>
      </c>
      <c r="W219" s="19">
        <f ca="1">IF(V219&lt;=('Ejercicio 3 - TIR'!$D$25-'Ejercicio 3 - TIR'!$C$25)/('Ejercicio 3 - TIR'!$E$25-'Ejercicio 3 - TIR'!$C$25),'Ejercicio 3 - TIR'!$C$25+SQRT(('Ejercicio 3 - TIR'!$E$25-'Ejercicio 3 - TIR'!$C$25)*('Ejercicio 3 - TIR'!$D$25-'Ejercicio 3 - TIR'!$C$25)*V219),'Ejercicio 3 - TIR'!$E$25-SQRT(('Ejercicio 3 - TIR'!$E$25-'Ejercicio 3 - TIR'!$C$25)*('Ejercicio 3 - TIR'!$E$25-'Ejercicio 3 - TIR'!$D$25)*(1-V219)))</f>
        <v>0.229475869489461</v>
      </c>
      <c r="X219" s="17">
        <f ca="1" t="shared" si="1634"/>
        <v>0.665772776197266</v>
      </c>
      <c r="Y219" s="19">
        <f ca="1">IF(X219&lt;=('Ejercicio 3 - TIR'!$D$26-'Ejercicio 3 - TIR'!$C$26)/('Ejercicio 3 - TIR'!$E$26-'Ejercicio 3 - TIR'!$C$26),'Ejercicio 3 - TIR'!$C$26+SQRT(('Ejercicio 3 - TIR'!$E$26-'Ejercicio 3 - TIR'!$C$26)*('Ejercicio 3 - TIR'!$D$26-'Ejercicio 3 - TIR'!$C$26)*X219),'Ejercicio 3 - TIR'!$E$26-SQRT(('Ejercicio 3 - TIR'!$E$26-'Ejercicio 3 - TIR'!$C$26)*('Ejercicio 3 - TIR'!$E$26-'Ejercicio 3 - TIR'!$D$26)*(1-X219)))</f>
        <v>0.23751674437458</v>
      </c>
      <c r="Z219" s="17">
        <f ca="1" t="shared" si="1432"/>
        <v>1.13152790279174</v>
      </c>
      <c r="AA219" s="17">
        <f ca="1" t="shared" si="1433"/>
        <v>1.293832788755</v>
      </c>
      <c r="AB219" s="17">
        <f ca="1" t="shared" si="1434"/>
        <v>1.50814004348839</v>
      </c>
      <c r="AC219" s="17">
        <f ca="1" t="shared" si="1435"/>
        <v>1.85422179127976</v>
      </c>
      <c r="AD219" s="17">
        <f ca="1" t="shared" si="1436"/>
        <v>2.29463051449294</v>
      </c>
      <c r="AE219" s="16">
        <f ca="1" t="shared" si="1437"/>
        <v>3401.02359549323</v>
      </c>
      <c r="AF219" s="16">
        <f ca="1" t="shared" si="1438"/>
        <v>3888.86198238845</v>
      </c>
      <c r="AG219" s="16">
        <f ca="1" t="shared" si="1439"/>
        <v>4533.00343770332</v>
      </c>
      <c r="AH219" s="16">
        <f ca="1" t="shared" si="1440"/>
        <v>5573.21834296901</v>
      </c>
      <c r="AI219" s="16">
        <f ca="1" t="shared" si="1441"/>
        <v>6896.9510194797</v>
      </c>
      <c r="AJ219" s="18">
        <f ca="1" t="shared" si="1442"/>
        <v>36680.776650966</v>
      </c>
      <c r="AK219" s="18">
        <f ca="1" t="shared" si="1443"/>
        <v>55691.5321673143</v>
      </c>
      <c r="AL219" s="18">
        <f ca="1" t="shared" si="1444"/>
        <v>64225.9955386178</v>
      </c>
      <c r="AM219" s="18">
        <f ca="1" t="shared" si="1445"/>
        <v>69979.9042424581</v>
      </c>
      <c r="AN219" s="18">
        <f ca="1" t="shared" si="1446"/>
        <v>88259.1096085833</v>
      </c>
      <c r="AO219" s="18">
        <f ca="1">C219/'Ejercicio 3 - TIR'!$D$7</f>
        <v>16939.8886681312</v>
      </c>
      <c r="AP219" s="18">
        <f ca="1" t="shared" si="1447"/>
        <v>19740.8879828347</v>
      </c>
      <c r="AQ219" s="18">
        <f ca="1" t="shared" si="1448"/>
        <v>38751.643499183</v>
      </c>
      <c r="AR219" s="18">
        <f ca="1" t="shared" si="1449"/>
        <v>47286.1068704866</v>
      </c>
      <c r="AS219" s="18">
        <f ca="1" t="shared" si="1450"/>
        <v>53040.0155743269</v>
      </c>
      <c r="AT219" s="18">
        <f ca="1" t="shared" si="1451"/>
        <v>71319.220940452</v>
      </c>
      <c r="AU219" s="18">
        <f ca="1">AP219*'Ejercicio 3 - TIR'!$D$5</f>
        <v>9870.44399141737</v>
      </c>
      <c r="AV219" s="18">
        <f ca="1">AQ219*'Ejercicio 3 - TIR'!$D$5</f>
        <v>19375.8217495915</v>
      </c>
      <c r="AW219" s="18">
        <f ca="1">AR219*'Ejercicio 3 - TIR'!$D$5</f>
        <v>23643.0534352433</v>
      </c>
      <c r="AX219" s="18">
        <f ca="1">AS219*'Ejercicio 3 - TIR'!$D$5</f>
        <v>26520.0077871634</v>
      </c>
      <c r="AY219" s="18">
        <f ca="1">AT219*'Ejercicio 3 - TIR'!$D$5</f>
        <v>35659.610470226</v>
      </c>
      <c r="AZ219" s="18">
        <f ca="1" t="shared" ref="AZ219:BD219" si="1635">AJ219-AU219-AE219</f>
        <v>23409.3090640554</v>
      </c>
      <c r="BA219" s="18">
        <f ca="1" t="shared" si="1635"/>
        <v>32426.8484353343</v>
      </c>
      <c r="BB219" s="18">
        <f ca="1" t="shared" si="1635"/>
        <v>36049.9386656712</v>
      </c>
      <c r="BC219" s="18">
        <f ca="1" t="shared" si="1635"/>
        <v>37886.6781123257</v>
      </c>
      <c r="BD219" s="18">
        <f ca="1" t="shared" si="1635"/>
        <v>45702.5481188776</v>
      </c>
      <c r="BE219" s="18">
        <f ca="1" t="shared" ref="BE219:BI219" si="1636">AZ219/Z219</f>
        <v>20688.2296108643</v>
      </c>
      <c r="BF219" s="18">
        <f ca="1" t="shared" si="1636"/>
        <v>25062.626884373</v>
      </c>
      <c r="BG219" s="18">
        <f ca="1" t="shared" si="1636"/>
        <v>23903.5750170032</v>
      </c>
      <c r="BH219" s="18">
        <f ca="1" t="shared" si="1636"/>
        <v>20432.6571343856</v>
      </c>
      <c r="BI219" s="18">
        <f ca="1" t="shared" si="1636"/>
        <v>19917.1709040821</v>
      </c>
      <c r="BJ219" s="18">
        <f ca="1" t="shared" si="1454"/>
        <v>59334.1211794878</v>
      </c>
      <c r="BK219" s="18">
        <f ca="1" t="shared" si="1455"/>
        <v>38870.785450007</v>
      </c>
      <c r="BL219" s="18">
        <f ca="1" t="shared" si="1456"/>
        <v>98204.9066294948</v>
      </c>
      <c r="BM219" s="18">
        <f ca="1">BK219*'Ejercicio 3 - TIR'!$D$5</f>
        <v>19435.3927250035</v>
      </c>
      <c r="BN219" s="18">
        <f ca="1" t="shared" si="1457"/>
        <v>78769.5139044913</v>
      </c>
      <c r="BO219" s="18">
        <f ca="1" t="shared" si="1458"/>
        <v>34327.7549073724</v>
      </c>
      <c r="BP219" s="18">
        <f ca="1" t="shared" si="1459"/>
        <v>-110557.253913963</v>
      </c>
      <c r="BQ219" s="18">
        <f ca="1" t="shared" ref="BQ219:BT219" si="1637">BE219</f>
        <v>20688.2296108643</v>
      </c>
      <c r="BR219" s="18">
        <f ca="1" t="shared" si="1637"/>
        <v>25062.626884373</v>
      </c>
      <c r="BS219" s="18">
        <f ca="1" t="shared" si="1637"/>
        <v>23903.5750170032</v>
      </c>
      <c r="BT219" s="18">
        <f ca="1" t="shared" si="1637"/>
        <v>20432.6571343856</v>
      </c>
      <c r="BU219" s="18">
        <f ca="1" t="shared" si="1461"/>
        <v>54244.9258114544</v>
      </c>
      <c r="BV219" s="20">
        <f ca="1" t="shared" si="1462"/>
        <v>8.29833855040054</v>
      </c>
    </row>
    <row r="220" ht="15" customHeight="1" spans="1:74">
      <c r="A220" s="16">
        <v>219</v>
      </c>
      <c r="B220" s="17">
        <f ca="1" t="shared" ref="B220:F220" si="1638">RAND()</f>
        <v>0.154537049100645</v>
      </c>
      <c r="C220" s="18">
        <f ca="1">IF(B220&lt;=('Ejercicio 3 - TIR'!$D$13-'Ejercicio 3 - TIR'!$C$13)/('Ejercicio 3 - TIR'!$E$13-'Ejercicio 3 - TIR'!$C$13),'Ejercicio 3 - TIR'!$C$13+SQRT(('Ejercicio 3 - TIR'!$E$13-'Ejercicio 3 - TIR'!$C$13)*('Ejercicio 3 - TIR'!$D$13-'Ejercicio 3 - TIR'!$C$13)*B220),'Ejercicio 3 - TIR'!$E$13-SQRT(('Ejercicio 3 - TIR'!$E$13-'Ejercicio 3 - TIR'!$C$13)*('Ejercicio 3 - TIR'!$E$13-'Ejercicio 3 - TIR'!$D$13)*(1-B220)))</f>
        <v>67862.2401159121</v>
      </c>
      <c r="D220" s="17">
        <f ca="1" t="shared" si="1638"/>
        <v>0.315898598314347</v>
      </c>
      <c r="E220" s="18">
        <f ca="1">IF(D220&lt;=('Ejercicio 3 - TIR'!$D$14-'Ejercicio 3 - TIR'!$C$14)/('Ejercicio 3 - TIR'!$E$14-'Ejercicio 3 - TIR'!$C$14),'Ejercicio 3 - TIR'!$C$14+SQRT(('Ejercicio 3 - TIR'!$E$14-'Ejercicio 3 - TIR'!$C$14)*('Ejercicio 3 - TIR'!$D$14-'Ejercicio 3 - TIR'!$C$14)*D220),'Ejercicio 3 - TIR'!$E$14-SQRT(('Ejercicio 3 - TIR'!$E$14-'Ejercicio 3 - TIR'!$C$14)*('Ejercicio 3 - TIR'!$E$14-'Ejercicio 3 - TIR'!$D$14)*(1-D220)))</f>
        <v>29867.4834230407</v>
      </c>
      <c r="F220" s="17">
        <f ca="1" t="shared" si="1638"/>
        <v>0.0588998604399107</v>
      </c>
      <c r="G220" s="18">
        <f ca="1">IF(F220&lt;=('Ejercicio 3 - TIR'!$D$18-'Ejercicio 3 - TIR'!$C$18)/('Ejercicio 3 - TIR'!$E$18-'Ejercicio 3 - TIR'!$C$18),'Ejercicio 3 - TIR'!$C$18+SQRT(('Ejercicio 3 - TIR'!$E$18-'Ejercicio 3 - TIR'!$C$18)*('Ejercicio 3 - TIR'!$D$18-'Ejercicio 3 - TIR'!$C$18)*F220),'Ejercicio 3 - TIR'!$E$18-SQRT(('Ejercicio 3 - TIR'!$E$18-'Ejercicio 3 - TIR'!$C$18)*('Ejercicio 3 - TIR'!$E$18-'Ejercicio 3 - TIR'!$D$18)*(1-F220)))</f>
        <v>32972.3692681069</v>
      </c>
      <c r="H220" s="17">
        <f ca="1" t="shared" ref="H220:L220" si="1639">RAND()</f>
        <v>0.141023581947932</v>
      </c>
      <c r="I220" s="18">
        <f ca="1">IF(H220&lt;=('Ejercicio 3 - TIR'!$D$18-'Ejercicio 3 - TIR'!$C$18)/('Ejercicio 3 - TIR'!$E$18-'Ejercicio 3 - TIR'!$C$18),'Ejercicio 3 - TIR'!$C$18+SQRT(('Ejercicio 3 - TIR'!$E$18-'Ejercicio 3 - TIR'!$C$18)*('Ejercicio 3 - TIR'!$D$18-'Ejercicio 3 - TIR'!$C$18)*H220),'Ejercicio 3 - TIR'!$E$18-SQRT(('Ejercicio 3 - TIR'!$E$18-'Ejercicio 3 - TIR'!$C$18)*('Ejercicio 3 - TIR'!$E$18-'Ejercicio 3 - TIR'!$D$18)*(1-H220)))</f>
        <v>34599.2974781144</v>
      </c>
      <c r="J220" s="17">
        <f ca="1" t="shared" si="1639"/>
        <v>0.726941180748827</v>
      </c>
      <c r="K220" s="18">
        <f ca="1">IF(J220&lt;=('Ejercicio 3 - TIR'!$D$18-'Ejercicio 3 - TIR'!$C$18)/('Ejercicio 3 - TIR'!$E$18-'Ejercicio 3 - TIR'!$C$18),'Ejercicio 3 - TIR'!$C$18+SQRT(('Ejercicio 3 - TIR'!$E$18-'Ejercicio 3 - TIR'!$C$18)*('Ejercicio 3 - TIR'!$D$18-'Ejercicio 3 - TIR'!$C$18)*J220),'Ejercicio 3 - TIR'!$E$18-SQRT(('Ejercicio 3 - TIR'!$E$18-'Ejercicio 3 - TIR'!$C$18)*('Ejercicio 3 - TIR'!$E$18-'Ejercicio 3 - TIR'!$D$18)*(1-J220)))</f>
        <v>40474.5816277566</v>
      </c>
      <c r="L220" s="17">
        <f ca="1" t="shared" si="1639"/>
        <v>0.627940617532959</v>
      </c>
      <c r="M220" s="18">
        <f ca="1">IF(L220&lt;=('Ejercicio 3 - TIR'!$D$18-'Ejercicio 3 - TIR'!$C$18)/('Ejercicio 3 - TIR'!$E$18-'Ejercicio 3 - TIR'!$C$18),'Ejercicio 3 - TIR'!$C$18+SQRT(('Ejercicio 3 - TIR'!$E$18-'Ejercicio 3 - TIR'!$C$18)*('Ejercicio 3 - TIR'!$D$18-'Ejercicio 3 - TIR'!$C$18)*L220),'Ejercicio 3 - TIR'!$E$18-SQRT(('Ejercicio 3 - TIR'!$E$18-'Ejercicio 3 - TIR'!$C$18)*('Ejercicio 3 - TIR'!$E$18-'Ejercicio 3 - TIR'!$D$18)*(1-L220)))</f>
        <v>39705.2095613616</v>
      </c>
      <c r="N220" s="17">
        <f ca="1" t="shared" ref="N220:R220" si="1640">RAND()</f>
        <v>0.698958953203092</v>
      </c>
      <c r="O220" s="18">
        <f ca="1">IF(N220&lt;=('Ejercicio 3 - TIR'!$D$18-'Ejercicio 3 - TIR'!$C$18)/('Ejercicio 3 - TIR'!$E$18-'Ejercicio 3 - TIR'!$C$18),'Ejercicio 3 - TIR'!$C$18+SQRT(('Ejercicio 3 - TIR'!$E$18-'Ejercicio 3 - TIR'!$C$18)*('Ejercicio 3 - TIR'!$D$18-'Ejercicio 3 - TIR'!$C$18)*N220),'Ejercicio 3 - TIR'!$E$18-SQRT(('Ejercicio 3 - TIR'!$E$18-'Ejercicio 3 - TIR'!$C$18)*('Ejercicio 3 - TIR'!$E$18-'Ejercicio 3 - TIR'!$D$18)*(1-N220)))</f>
        <v>40248.3604398305</v>
      </c>
      <c r="P220" s="17">
        <f ca="1" t="shared" si="1640"/>
        <v>0.601886332170718</v>
      </c>
      <c r="Q220" s="19">
        <f ca="1">IF(P220&lt;=('Ejercicio 3 - TIR'!$D$22-'Ejercicio 3 - TIR'!$C$22)/('Ejercicio 3 - TIR'!$E$22-'Ejercicio 3 - TIR'!$C$22),'Ejercicio 3 - TIR'!$C$22+SQRT(('Ejercicio 3 - TIR'!$E$22-'Ejercicio 3 - TIR'!$C$22)*('Ejercicio 3 - TIR'!$D$22-'Ejercicio 3 - TIR'!$C$22)*P220),'Ejercicio 3 - TIR'!$E$22-SQRT(('Ejercicio 3 - TIR'!$E$22-'Ejercicio 3 - TIR'!$C$22)*('Ejercicio 3 - TIR'!$E$22-'Ejercicio 3 - TIR'!$D$22)*(1-P220)))</f>
        <v>0.153230528542896</v>
      </c>
      <c r="R220" s="17">
        <f ca="1" t="shared" si="1640"/>
        <v>0.650846777740973</v>
      </c>
      <c r="S220" s="19">
        <f ca="1">IF(R220&lt;=('Ejercicio 3 - TIR'!$D$23-'Ejercicio 3 - TIR'!$C$23)/('Ejercicio 3 - TIR'!$E$23-'Ejercicio 3 - TIR'!$C$23),'Ejercicio 3 - TIR'!$C$23+SQRT(('Ejercicio 3 - TIR'!$E$23-'Ejercicio 3 - TIR'!$C$23)*('Ejercicio 3 - TIR'!$D$23-'Ejercicio 3 - TIR'!$C$23)*R220),'Ejercicio 3 - TIR'!$E$23-SQRT(('Ejercicio 3 - TIR'!$E$23-'Ejercicio 3 - TIR'!$C$23)*('Ejercicio 3 - TIR'!$E$23-'Ejercicio 3 - TIR'!$D$23)*(1-R220)))</f>
        <v>0.154930580380347</v>
      </c>
      <c r="T220" s="17">
        <f ca="1" t="shared" ref="T220:X220" si="1641">RAND()</f>
        <v>0.134201176991142</v>
      </c>
      <c r="U220" s="19">
        <f ca="1">IF(T220&lt;=('Ejercicio 3 - TIR'!$D$24-'Ejercicio 3 - TIR'!$C$24)/('Ejercicio 3 - TIR'!$E$24-'Ejercicio 3 - TIR'!$C$24),'Ejercicio 3 - TIR'!$C$24+SQRT(('Ejercicio 3 - TIR'!$E$24-'Ejercicio 3 - TIR'!$C$24)*('Ejercicio 3 - TIR'!$D$24-'Ejercicio 3 - TIR'!$C$24)*T220),'Ejercicio 3 - TIR'!$E$24-SQRT(('Ejercicio 3 - TIR'!$E$24-'Ejercicio 3 - TIR'!$C$24)*('Ejercicio 3 - TIR'!$E$24-'Ejercicio 3 - TIR'!$D$24)*(1-T220)))</f>
        <v>0.166787568962819</v>
      </c>
      <c r="V220" s="17">
        <f ca="1" t="shared" si="1641"/>
        <v>0.552653755478274</v>
      </c>
      <c r="W220" s="19">
        <f ca="1">IF(V220&lt;=('Ejercicio 3 - TIR'!$D$25-'Ejercicio 3 - TIR'!$C$25)/('Ejercicio 3 - TIR'!$E$25-'Ejercicio 3 - TIR'!$C$25),'Ejercicio 3 - TIR'!$C$25+SQRT(('Ejercicio 3 - TIR'!$E$25-'Ejercicio 3 - TIR'!$C$25)*('Ejercicio 3 - TIR'!$D$25-'Ejercicio 3 - TIR'!$C$25)*V220),'Ejercicio 3 - TIR'!$E$25-SQRT(('Ejercicio 3 - TIR'!$E$25-'Ejercicio 3 - TIR'!$C$25)*('Ejercicio 3 - TIR'!$E$25-'Ejercicio 3 - TIR'!$D$25)*(1-V220)))</f>
        <v>0.210430922984911</v>
      </c>
      <c r="X220" s="17">
        <f ca="1" t="shared" si="1641"/>
        <v>0.304574177984143</v>
      </c>
      <c r="Y220" s="19">
        <f ca="1">IF(X220&lt;=('Ejercicio 3 - TIR'!$D$26-'Ejercicio 3 - TIR'!$C$26)/('Ejercicio 3 - TIR'!$E$26-'Ejercicio 3 - TIR'!$C$26),'Ejercicio 3 - TIR'!$C$26+SQRT(('Ejercicio 3 - TIR'!$E$26-'Ejercicio 3 - TIR'!$C$26)*('Ejercicio 3 - TIR'!$D$26-'Ejercicio 3 - TIR'!$C$26)*X220),'Ejercicio 3 - TIR'!$E$26-SQRT(('Ejercicio 3 - TIR'!$E$26-'Ejercicio 3 - TIR'!$C$26)*('Ejercicio 3 - TIR'!$E$26-'Ejercicio 3 - TIR'!$D$26)*(1-X220)))</f>
        <v>0.21867665044173</v>
      </c>
      <c r="Z220" s="17">
        <f ca="1" t="shared" si="1432"/>
        <v>1.1532305285429</v>
      </c>
      <c r="AA220" s="17">
        <f ca="1" t="shared" si="1433"/>
        <v>1.33190120364238</v>
      </c>
      <c r="AB220" s="17">
        <f ca="1" t="shared" si="1434"/>
        <v>1.55404576749655</v>
      </c>
      <c r="AC220" s="17">
        <f ca="1" t="shared" si="1435"/>
        <v>1.88106505271164</v>
      </c>
      <c r="AD220" s="17">
        <f ca="1" t="shared" si="1436"/>
        <v>2.29241005770162</v>
      </c>
      <c r="AE220" s="16">
        <f ca="1" t="shared" si="1437"/>
        <v>4576.61027115871</v>
      </c>
      <c r="AF220" s="16">
        <f ca="1" t="shared" si="1438"/>
        <v>5285.66715664399</v>
      </c>
      <c r="AG220" s="16">
        <f ca="1" t="shared" si="1439"/>
        <v>6167.25073204725</v>
      </c>
      <c r="AH220" s="16">
        <f ca="1" t="shared" si="1440"/>
        <v>7465.03099587132</v>
      </c>
      <c r="AI220" s="16">
        <f ca="1" t="shared" si="1441"/>
        <v>9097.45896949215</v>
      </c>
      <c r="AJ220" s="18">
        <f ca="1" t="shared" si="1442"/>
        <v>38024.7428383705</v>
      </c>
      <c r="AK220" s="18">
        <f ca="1" t="shared" si="1443"/>
        <v>46082.8459562814</v>
      </c>
      <c r="AL220" s="18">
        <f ca="1" t="shared" si="1444"/>
        <v>62899.3522698086</v>
      </c>
      <c r="AM220" s="18">
        <f ca="1" t="shared" si="1445"/>
        <v>74688.0821164693</v>
      </c>
      <c r="AN220" s="18">
        <f ca="1" t="shared" si="1446"/>
        <v>92265.7462782672</v>
      </c>
      <c r="AO220" s="18">
        <f ca="1">C220/'Ejercicio 3 - TIR'!$D$7</f>
        <v>13572.4480231824</v>
      </c>
      <c r="AP220" s="18">
        <f ca="1" t="shared" si="1447"/>
        <v>24452.2948151881</v>
      </c>
      <c r="AQ220" s="18">
        <f ca="1" t="shared" si="1448"/>
        <v>32510.397933099</v>
      </c>
      <c r="AR220" s="18">
        <f ca="1" t="shared" si="1449"/>
        <v>49326.9042466262</v>
      </c>
      <c r="AS220" s="18">
        <f ca="1" t="shared" si="1450"/>
        <v>61115.6340932868</v>
      </c>
      <c r="AT220" s="18">
        <f ca="1" t="shared" si="1451"/>
        <v>78693.2982550848</v>
      </c>
      <c r="AU220" s="18">
        <f ca="1">AP220*'Ejercicio 3 - TIR'!$D$5</f>
        <v>12226.147407594</v>
      </c>
      <c r="AV220" s="18">
        <f ca="1">AQ220*'Ejercicio 3 - TIR'!$D$5</f>
        <v>16255.1989665495</v>
      </c>
      <c r="AW220" s="18">
        <f ca="1">AR220*'Ejercicio 3 - TIR'!$D$5</f>
        <v>24663.4521233131</v>
      </c>
      <c r="AX220" s="18">
        <f ca="1">AS220*'Ejercicio 3 - TIR'!$D$5</f>
        <v>30557.8170466434</v>
      </c>
      <c r="AY220" s="18">
        <f ca="1">AT220*'Ejercicio 3 - TIR'!$D$5</f>
        <v>39346.6491275424</v>
      </c>
      <c r="AZ220" s="18">
        <f ca="1" t="shared" ref="AZ220:BD220" si="1642">AJ220-AU220-AE220</f>
        <v>21221.9851596178</v>
      </c>
      <c r="BA220" s="18">
        <f ca="1" t="shared" si="1642"/>
        <v>24541.9798330879</v>
      </c>
      <c r="BB220" s="18">
        <f ca="1" t="shared" si="1642"/>
        <v>32068.6494144483</v>
      </c>
      <c r="BC220" s="18">
        <f ca="1" t="shared" si="1642"/>
        <v>36665.2340739545</v>
      </c>
      <c r="BD220" s="18">
        <f ca="1" t="shared" si="1642"/>
        <v>43821.6381812327</v>
      </c>
      <c r="BE220" s="18">
        <f ca="1" t="shared" ref="BE220:BI220" si="1643">AZ220/Z220</f>
        <v>18402.2054865576</v>
      </c>
      <c r="BF220" s="18">
        <f ca="1" t="shared" si="1643"/>
        <v>18426.2764880551</v>
      </c>
      <c r="BG220" s="18">
        <f ca="1" t="shared" si="1643"/>
        <v>20635.5887871363</v>
      </c>
      <c r="BH220" s="18">
        <f ca="1" t="shared" si="1643"/>
        <v>19491.7416710815</v>
      </c>
      <c r="BI220" s="18">
        <f ca="1" t="shared" si="1643"/>
        <v>19115.9683818385</v>
      </c>
      <c r="BJ220" s="18">
        <f ca="1" t="shared" si="1454"/>
        <v>68468.5193972148</v>
      </c>
      <c r="BK220" s="18">
        <f ca="1" t="shared" si="1455"/>
        <v>31113.6163559758</v>
      </c>
      <c r="BL220" s="18">
        <f ca="1" t="shared" si="1456"/>
        <v>99582.1357531906</v>
      </c>
      <c r="BM220" s="18">
        <f ca="1">BK220*'Ejercicio 3 - TIR'!$D$5</f>
        <v>15556.8081779879</v>
      </c>
      <c r="BN220" s="18">
        <f ca="1" t="shared" si="1457"/>
        <v>84025.3275752027</v>
      </c>
      <c r="BO220" s="18">
        <f ca="1" t="shared" si="1458"/>
        <v>36653.7074346319</v>
      </c>
      <c r="BP220" s="18">
        <f ca="1" t="shared" si="1459"/>
        <v>-97729.7235389528</v>
      </c>
      <c r="BQ220" s="18">
        <f ca="1" t="shared" ref="BQ220:BT220" si="1644">BE220</f>
        <v>18402.2054865576</v>
      </c>
      <c r="BR220" s="18">
        <f ca="1" t="shared" si="1644"/>
        <v>18426.2764880551</v>
      </c>
      <c r="BS220" s="18">
        <f ca="1" t="shared" si="1644"/>
        <v>20635.5887871363</v>
      </c>
      <c r="BT220" s="18">
        <f ca="1" t="shared" si="1644"/>
        <v>19491.7416710815</v>
      </c>
      <c r="BU220" s="18">
        <f ca="1" t="shared" si="1461"/>
        <v>55769.6758164704</v>
      </c>
      <c r="BV220" s="20">
        <f ca="1" t="shared" si="1462"/>
        <v>9.21482968619332</v>
      </c>
    </row>
    <row r="221" ht="15" customHeight="1" spans="1:74">
      <c r="A221" s="16">
        <v>220</v>
      </c>
      <c r="B221" s="17">
        <f ca="1" t="shared" ref="B221:F221" si="1645">RAND()</f>
        <v>0.00164037553888141</v>
      </c>
      <c r="C221" s="18">
        <f ca="1">IF(B221&lt;=('Ejercicio 3 - TIR'!$D$13-'Ejercicio 3 - TIR'!$C$13)/('Ejercicio 3 - TIR'!$E$13-'Ejercicio 3 - TIR'!$C$13),'Ejercicio 3 - TIR'!$C$13+SQRT(('Ejercicio 3 - TIR'!$E$13-'Ejercicio 3 - TIR'!$C$13)*('Ejercicio 3 - TIR'!$D$13-'Ejercicio 3 - TIR'!$C$13)*B221),'Ejercicio 3 - TIR'!$E$13-SQRT(('Ejercicio 3 - TIR'!$E$13-'Ejercicio 3 - TIR'!$C$13)*('Ejercicio 3 - TIR'!$E$13-'Ejercicio 3 - TIR'!$D$13)*(1-B221)))</f>
        <v>60810.0309966616</v>
      </c>
      <c r="D221" s="17">
        <f ca="1" t="shared" si="1645"/>
        <v>0.833555014804473</v>
      </c>
      <c r="E221" s="18">
        <f ca="1">IF(D221&lt;=('Ejercicio 3 - TIR'!$D$14-'Ejercicio 3 - TIR'!$C$14)/('Ejercicio 3 - TIR'!$E$14-'Ejercicio 3 - TIR'!$C$14),'Ejercicio 3 - TIR'!$C$14+SQRT(('Ejercicio 3 - TIR'!$E$14-'Ejercicio 3 - TIR'!$C$14)*('Ejercicio 3 - TIR'!$D$14-'Ejercicio 3 - TIR'!$C$14)*D221),'Ejercicio 3 - TIR'!$E$14-SQRT(('Ejercicio 3 - TIR'!$E$14-'Ejercicio 3 - TIR'!$C$14)*('Ejercicio 3 - TIR'!$E$14-'Ejercicio 3 - TIR'!$D$14)*(1-D221)))</f>
        <v>35003.3263285132</v>
      </c>
      <c r="F221" s="17">
        <f ca="1" t="shared" si="1645"/>
        <v>0.249077539252117</v>
      </c>
      <c r="G221" s="18">
        <f ca="1">IF(F221&lt;=('Ejercicio 3 - TIR'!$D$18-'Ejercicio 3 - TIR'!$C$18)/('Ejercicio 3 - TIR'!$E$18-'Ejercicio 3 - TIR'!$C$18),'Ejercicio 3 - TIR'!$C$18+SQRT(('Ejercicio 3 - TIR'!$E$18-'Ejercicio 3 - TIR'!$C$18)*('Ejercicio 3 - TIR'!$D$18-'Ejercicio 3 - TIR'!$C$18)*F221),'Ejercicio 3 - TIR'!$E$18-SQRT(('Ejercicio 3 - TIR'!$E$18-'Ejercicio 3 - TIR'!$C$18)*('Ejercicio 3 - TIR'!$E$18-'Ejercicio 3 - TIR'!$D$18)*(1-F221)))</f>
        <v>36112.4161252174</v>
      </c>
      <c r="H221" s="17">
        <f ca="1" t="shared" ref="H221:L221" si="1646">RAND()</f>
        <v>0.287011125765488</v>
      </c>
      <c r="I221" s="18">
        <f ca="1">IF(H221&lt;=('Ejercicio 3 - TIR'!$D$18-'Ejercicio 3 - TIR'!$C$18)/('Ejercicio 3 - TIR'!$E$18-'Ejercicio 3 - TIR'!$C$18),'Ejercicio 3 - TIR'!$C$18+SQRT(('Ejercicio 3 - TIR'!$E$18-'Ejercicio 3 - TIR'!$C$18)*('Ejercicio 3 - TIR'!$D$18-'Ejercicio 3 - TIR'!$C$18)*H221),'Ejercicio 3 - TIR'!$E$18-SQRT(('Ejercicio 3 - TIR'!$E$18-'Ejercicio 3 - TIR'!$C$18)*('Ejercicio 3 - TIR'!$E$18-'Ejercicio 3 - TIR'!$D$18)*(1-H221)))</f>
        <v>36561.3770555291</v>
      </c>
      <c r="J221" s="17">
        <f ca="1" t="shared" si="1646"/>
        <v>0.784684872231542</v>
      </c>
      <c r="K221" s="18">
        <f ca="1">IF(J221&lt;=('Ejercicio 3 - TIR'!$D$18-'Ejercicio 3 - TIR'!$C$18)/('Ejercicio 3 - TIR'!$E$18-'Ejercicio 3 - TIR'!$C$18),'Ejercicio 3 - TIR'!$C$18+SQRT(('Ejercicio 3 - TIR'!$E$18-'Ejercicio 3 - TIR'!$C$18)*('Ejercicio 3 - TIR'!$D$18-'Ejercicio 3 - TIR'!$C$18)*J221),'Ejercicio 3 - TIR'!$E$18-SQRT(('Ejercicio 3 - TIR'!$E$18-'Ejercicio 3 - TIR'!$C$18)*('Ejercicio 3 - TIR'!$E$18-'Ejercicio 3 - TIR'!$D$18)*(1-J221)))</f>
        <v>40981.4636268121</v>
      </c>
      <c r="L221" s="17">
        <f ca="1" t="shared" si="1646"/>
        <v>0.872077745549463</v>
      </c>
      <c r="M221" s="18">
        <f ca="1">IF(L221&lt;=('Ejercicio 3 - TIR'!$D$18-'Ejercicio 3 - TIR'!$C$18)/('Ejercicio 3 - TIR'!$E$18-'Ejercicio 3 - TIR'!$C$18),'Ejercicio 3 - TIR'!$C$18+SQRT(('Ejercicio 3 - TIR'!$E$18-'Ejercicio 3 - TIR'!$C$18)*('Ejercicio 3 - TIR'!$D$18-'Ejercicio 3 - TIR'!$C$18)*L221),'Ejercicio 3 - TIR'!$E$18-SQRT(('Ejercicio 3 - TIR'!$E$18-'Ejercicio 3 - TIR'!$C$18)*('Ejercicio 3 - TIR'!$E$18-'Ejercicio 3 - TIR'!$D$18)*(1-L221)))</f>
        <v>41902.5544260164</v>
      </c>
      <c r="N221" s="17">
        <f ca="1" t="shared" ref="N221:R221" si="1647">RAND()</f>
        <v>0.528608027995095</v>
      </c>
      <c r="O221" s="18">
        <f ca="1">IF(N221&lt;=('Ejercicio 3 - TIR'!$D$18-'Ejercicio 3 - TIR'!$C$18)/('Ejercicio 3 - TIR'!$E$18-'Ejercicio 3 - TIR'!$C$18),'Ejercicio 3 - TIR'!$C$18+SQRT(('Ejercicio 3 - TIR'!$E$18-'Ejercicio 3 - TIR'!$C$18)*('Ejercicio 3 - TIR'!$D$18-'Ejercicio 3 - TIR'!$C$18)*N221),'Ejercicio 3 - TIR'!$E$18-SQRT(('Ejercicio 3 - TIR'!$E$18-'Ejercicio 3 - TIR'!$C$18)*('Ejercicio 3 - TIR'!$E$18-'Ejercicio 3 - TIR'!$D$18)*(1-N221)))</f>
        <v>38904.5608650435</v>
      </c>
      <c r="P221" s="17">
        <f ca="1" t="shared" si="1647"/>
        <v>0.572110977156298</v>
      </c>
      <c r="Q221" s="19">
        <f ca="1">IF(P221&lt;=('Ejercicio 3 - TIR'!$D$22-'Ejercicio 3 - TIR'!$C$22)/('Ejercicio 3 - TIR'!$E$22-'Ejercicio 3 - TIR'!$C$22),'Ejercicio 3 - TIR'!$C$22+SQRT(('Ejercicio 3 - TIR'!$E$22-'Ejercicio 3 - TIR'!$C$22)*('Ejercicio 3 - TIR'!$D$22-'Ejercicio 3 - TIR'!$C$22)*P221),'Ejercicio 3 - TIR'!$E$22-SQRT(('Ejercicio 3 - TIR'!$E$22-'Ejercicio 3 - TIR'!$C$22)*('Ejercicio 3 - TIR'!$E$22-'Ejercicio 3 - TIR'!$D$22)*(1-P221)))</f>
        <v>0.152247518289013</v>
      </c>
      <c r="R221" s="17">
        <f ca="1" t="shared" si="1647"/>
        <v>0.243671846658914</v>
      </c>
      <c r="S221" s="19">
        <f ca="1">IF(R221&lt;=('Ejercicio 3 - TIR'!$D$23-'Ejercicio 3 - TIR'!$C$23)/('Ejercicio 3 - TIR'!$E$23-'Ejercicio 3 - TIR'!$C$23),'Ejercicio 3 - TIR'!$C$23+SQRT(('Ejercicio 3 - TIR'!$E$23-'Ejercicio 3 - TIR'!$C$23)*('Ejercicio 3 - TIR'!$D$23-'Ejercicio 3 - TIR'!$C$23)*R221),'Ejercicio 3 - TIR'!$E$23-SQRT(('Ejercicio 3 - TIR'!$E$23-'Ejercicio 3 - TIR'!$C$23)*('Ejercicio 3 - TIR'!$E$23-'Ejercicio 3 - TIR'!$D$23)*(1-R221)))</f>
        <v>0.140943001790241</v>
      </c>
      <c r="T221" s="17">
        <f ca="1" t="shared" ref="T221:X221" si="1648">RAND()</f>
        <v>0.751752924015059</v>
      </c>
      <c r="U221" s="19">
        <f ca="1">IF(T221&lt;=('Ejercicio 3 - TIR'!$D$24-'Ejercicio 3 - TIR'!$C$24)/('Ejercicio 3 - TIR'!$E$24-'Ejercicio 3 - TIR'!$C$24),'Ejercicio 3 - TIR'!$C$24+SQRT(('Ejercicio 3 - TIR'!$E$24-'Ejercicio 3 - TIR'!$C$24)*('Ejercicio 3 - TIR'!$D$24-'Ejercicio 3 - TIR'!$C$24)*T221),'Ejercicio 3 - TIR'!$E$24-SQRT(('Ejercicio 3 - TIR'!$E$24-'Ejercicio 3 - TIR'!$C$24)*('Ejercicio 3 - TIR'!$E$24-'Ejercicio 3 - TIR'!$D$24)*(1-T221)))</f>
        <v>0.193635406076371</v>
      </c>
      <c r="V221" s="17">
        <f ca="1" t="shared" si="1648"/>
        <v>0.99419581644082</v>
      </c>
      <c r="W221" s="19">
        <f ca="1">IF(V221&lt;=('Ejercicio 3 - TIR'!$D$25-'Ejercicio 3 - TIR'!$C$25)/('Ejercicio 3 - TIR'!$E$25-'Ejercicio 3 - TIR'!$C$25),'Ejercicio 3 - TIR'!$C$25+SQRT(('Ejercicio 3 - TIR'!$E$25-'Ejercicio 3 - TIR'!$C$25)*('Ejercicio 3 - TIR'!$D$25-'Ejercicio 3 - TIR'!$C$25)*V221),'Ejercicio 3 - TIR'!$E$25-SQRT(('Ejercicio 3 - TIR'!$E$25-'Ejercicio 3 - TIR'!$C$25)*('Ejercicio 3 - TIR'!$E$25-'Ejercicio 3 - TIR'!$D$25)*(1-V221)))</f>
        <v>0.245492823227659</v>
      </c>
      <c r="X221" s="17">
        <f ca="1" t="shared" si="1648"/>
        <v>0.0186200257878675</v>
      </c>
      <c r="Y221" s="19">
        <f ca="1">IF(X221&lt;=('Ejercicio 3 - TIR'!$D$26-'Ejercicio 3 - TIR'!$C$26)/('Ejercicio 3 - TIR'!$E$26-'Ejercicio 3 - TIR'!$C$26),'Ejercicio 3 - TIR'!$C$26+SQRT(('Ejercicio 3 - TIR'!$E$26-'Ejercicio 3 - TIR'!$C$26)*('Ejercicio 3 - TIR'!$D$26-'Ejercicio 3 - TIR'!$C$26)*X221),'Ejercicio 3 - TIR'!$E$26-SQRT(('Ejercicio 3 - TIR'!$E$26-'Ejercicio 3 - TIR'!$C$26)*('Ejercicio 3 - TIR'!$E$26-'Ejercicio 3 - TIR'!$D$26)*(1-X221)))</f>
        <v>0.197090420976729</v>
      </c>
      <c r="Z221" s="17">
        <f ca="1" t="shared" si="1432"/>
        <v>1.15224751828901</v>
      </c>
      <c r="AA221" s="17">
        <f ca="1" t="shared" si="1433"/>
        <v>1.31464874232202</v>
      </c>
      <c r="AB221" s="17">
        <f ca="1" t="shared" si="1434"/>
        <v>1.56921128538934</v>
      </c>
      <c r="AC221" s="17">
        <f ca="1" t="shared" si="1435"/>
        <v>1.95444139408027</v>
      </c>
      <c r="AD221" s="17">
        <f ca="1" t="shared" si="1436"/>
        <v>2.3396430712139</v>
      </c>
      <c r="AE221" s="16">
        <f ca="1" t="shared" si="1437"/>
        <v>5329.16956537661</v>
      </c>
      <c r="AF221" s="16">
        <f ca="1" t="shared" si="1438"/>
        <v>6080.27872096998</v>
      </c>
      <c r="AG221" s="16">
        <f ca="1" t="shared" si="1439"/>
        <v>7257.63596016253</v>
      </c>
      <c r="AH221" s="16">
        <f ca="1" t="shared" si="1440"/>
        <v>9039.33350198141</v>
      </c>
      <c r="AI221" s="16">
        <f ca="1" t="shared" si="1441"/>
        <v>10820.899547236</v>
      </c>
      <c r="AJ221" s="18">
        <f ca="1" t="shared" si="1442"/>
        <v>41610.4418597019</v>
      </c>
      <c r="AK221" s="18">
        <f ca="1" t="shared" si="1443"/>
        <v>48065.3683636125</v>
      </c>
      <c r="AL221" s="18">
        <f ca="1" t="shared" si="1444"/>
        <v>64308.5752149662</v>
      </c>
      <c r="AM221" s="18">
        <f ca="1" t="shared" si="1445"/>
        <v>81896.086887908</v>
      </c>
      <c r="AN221" s="18">
        <f ca="1" t="shared" si="1446"/>
        <v>91022.7862665183</v>
      </c>
      <c r="AO221" s="18">
        <f ca="1">C221/'Ejercicio 3 - TIR'!$D$7</f>
        <v>12162.0061993323</v>
      </c>
      <c r="AP221" s="18">
        <f ca="1" t="shared" si="1447"/>
        <v>29448.4356603696</v>
      </c>
      <c r="AQ221" s="18">
        <f ca="1" t="shared" si="1448"/>
        <v>35903.3621642802</v>
      </c>
      <c r="AR221" s="18">
        <f ca="1" t="shared" si="1449"/>
        <v>52146.5690156339</v>
      </c>
      <c r="AS221" s="18">
        <f ca="1" t="shared" si="1450"/>
        <v>69734.0806885757</v>
      </c>
      <c r="AT221" s="18">
        <f ca="1" t="shared" si="1451"/>
        <v>78860.780067186</v>
      </c>
      <c r="AU221" s="18">
        <f ca="1">AP221*'Ejercicio 3 - TIR'!$D$5</f>
        <v>14724.2178301848</v>
      </c>
      <c r="AV221" s="18">
        <f ca="1">AQ221*'Ejercicio 3 - TIR'!$D$5</f>
        <v>17951.6810821401</v>
      </c>
      <c r="AW221" s="18">
        <f ca="1">AR221*'Ejercicio 3 - TIR'!$D$5</f>
        <v>26073.2845078169</v>
      </c>
      <c r="AX221" s="18">
        <f ca="1">AS221*'Ejercicio 3 - TIR'!$D$5</f>
        <v>34867.0403442878</v>
      </c>
      <c r="AY221" s="18">
        <f ca="1">AT221*'Ejercicio 3 - TIR'!$D$5</f>
        <v>39430.390033593</v>
      </c>
      <c r="AZ221" s="18">
        <f ca="1" t="shared" ref="AZ221:BD221" si="1649">AJ221-AU221-AE221</f>
        <v>21557.0544641405</v>
      </c>
      <c r="BA221" s="18">
        <f ca="1" t="shared" si="1649"/>
        <v>24033.4085605024</v>
      </c>
      <c r="BB221" s="18">
        <f ca="1" t="shared" si="1649"/>
        <v>30977.6547469867</v>
      </c>
      <c r="BC221" s="18">
        <f ca="1" t="shared" si="1649"/>
        <v>37989.7130416388</v>
      </c>
      <c r="BD221" s="18">
        <f ca="1" t="shared" si="1649"/>
        <v>40771.4966856894</v>
      </c>
      <c r="BE221" s="18">
        <f ca="1" t="shared" ref="BE221:BI221" si="1650">AZ221/Z221</f>
        <v>18708.7011444822</v>
      </c>
      <c r="BF221" s="18">
        <f ca="1" t="shared" si="1650"/>
        <v>18281.2395332711</v>
      </c>
      <c r="BG221" s="18">
        <f ca="1" t="shared" si="1650"/>
        <v>19740.9074452972</v>
      </c>
      <c r="BH221" s="18">
        <f ca="1" t="shared" si="1650"/>
        <v>19437.6322343071</v>
      </c>
      <c r="BI221" s="18">
        <f ca="1" t="shared" si="1650"/>
        <v>17426.3746412121</v>
      </c>
      <c r="BJ221" s="18">
        <f ca="1" t="shared" si="1454"/>
        <v>81895.2899139449</v>
      </c>
      <c r="BK221" s="18">
        <f ca="1" t="shared" si="1455"/>
        <v>28454.7535363283</v>
      </c>
      <c r="BL221" s="18">
        <f ca="1" t="shared" si="1456"/>
        <v>110350.043450273</v>
      </c>
      <c r="BM221" s="18">
        <f ca="1">BK221*'Ejercicio 3 - TIR'!$D$5</f>
        <v>14227.3767681642</v>
      </c>
      <c r="BN221" s="18">
        <f ca="1" t="shared" si="1457"/>
        <v>96122.6666821091</v>
      </c>
      <c r="BO221" s="18">
        <f ca="1" t="shared" si="1458"/>
        <v>41084.3294281794</v>
      </c>
      <c r="BP221" s="18">
        <f ca="1" t="shared" si="1459"/>
        <v>-95813.3573251748</v>
      </c>
      <c r="BQ221" s="18">
        <f ca="1" t="shared" ref="BQ221:BT221" si="1651">BE221</f>
        <v>18708.7011444822</v>
      </c>
      <c r="BR221" s="18">
        <f ca="1" t="shared" si="1651"/>
        <v>18281.2395332711</v>
      </c>
      <c r="BS221" s="18">
        <f ca="1" t="shared" si="1651"/>
        <v>19740.9074452972</v>
      </c>
      <c r="BT221" s="18">
        <f ca="1" t="shared" si="1651"/>
        <v>19437.6322343071</v>
      </c>
      <c r="BU221" s="18">
        <f ca="1" t="shared" si="1461"/>
        <v>58510.7040693914</v>
      </c>
      <c r="BV221" s="20">
        <f ca="1" t="shared" si="1462"/>
        <v>10.2512364193489</v>
      </c>
    </row>
    <row r="222" ht="15" customHeight="1" spans="1:74">
      <c r="A222" s="16">
        <v>221</v>
      </c>
      <c r="B222" s="17">
        <f ca="1" t="shared" ref="B222:F222" si="1652">RAND()</f>
        <v>0.758560618947279</v>
      </c>
      <c r="C222" s="18">
        <f ca="1">IF(B222&lt;=('Ejercicio 3 - TIR'!$D$13-'Ejercicio 3 - TIR'!$C$13)/('Ejercicio 3 - TIR'!$E$13-'Ejercicio 3 - TIR'!$C$13),'Ejercicio 3 - TIR'!$C$13+SQRT(('Ejercicio 3 - TIR'!$E$13-'Ejercicio 3 - TIR'!$C$13)*('Ejercicio 3 - TIR'!$D$13-'Ejercicio 3 - TIR'!$C$13)*B222),'Ejercicio 3 - TIR'!$E$13-SQRT(('Ejercicio 3 - TIR'!$E$13-'Ejercicio 3 - TIR'!$C$13)*('Ejercicio 3 - TIR'!$E$13-'Ejercicio 3 - TIR'!$D$13)*(1-B222)))</f>
        <v>82978.6235203123</v>
      </c>
      <c r="D222" s="17">
        <f ca="1" t="shared" si="1652"/>
        <v>0.0679041776631322</v>
      </c>
      <c r="E222" s="18">
        <f ca="1">IF(D222&lt;=('Ejercicio 3 - TIR'!$D$14-'Ejercicio 3 - TIR'!$C$14)/('Ejercicio 3 - TIR'!$E$14-'Ejercicio 3 - TIR'!$C$14),'Ejercicio 3 - TIR'!$C$14+SQRT(('Ejercicio 3 - TIR'!$E$14-'Ejercicio 3 - TIR'!$C$14)*('Ejercicio 3 - TIR'!$D$14-'Ejercicio 3 - TIR'!$C$14)*D222),'Ejercicio 3 - TIR'!$E$14-SQRT(('Ejercicio 3 - TIR'!$E$14-'Ejercicio 3 - TIR'!$C$14)*('Ejercicio 3 - TIR'!$E$14-'Ejercicio 3 - TIR'!$D$14)*(1-D222)))</f>
        <v>27256.7262405385</v>
      </c>
      <c r="F222" s="17">
        <f ca="1" t="shared" si="1652"/>
        <v>0.175278414802707</v>
      </c>
      <c r="G222" s="18">
        <f ca="1">IF(F222&lt;=('Ejercicio 3 - TIR'!$D$18-'Ejercicio 3 - TIR'!$C$18)/('Ejercicio 3 - TIR'!$E$18-'Ejercicio 3 - TIR'!$C$18),'Ejercicio 3 - TIR'!$C$18+SQRT(('Ejercicio 3 - TIR'!$E$18-'Ejercicio 3 - TIR'!$C$18)*('Ejercicio 3 - TIR'!$D$18-'Ejercicio 3 - TIR'!$C$18)*F222),'Ejercicio 3 - TIR'!$E$18-SQRT(('Ejercicio 3 - TIR'!$E$18-'Ejercicio 3 - TIR'!$C$18)*('Ejercicio 3 - TIR'!$E$18-'Ejercicio 3 - TIR'!$D$18)*(1-F222)))</f>
        <v>35127.5493386613</v>
      </c>
      <c r="H222" s="17">
        <f ca="1" t="shared" ref="H222:L222" si="1653">RAND()</f>
        <v>0.488538650889647</v>
      </c>
      <c r="I222" s="18">
        <f ca="1">IF(H222&lt;=('Ejercicio 3 - TIR'!$D$18-'Ejercicio 3 - TIR'!$C$18)/('Ejercicio 3 - TIR'!$E$18-'Ejercicio 3 - TIR'!$C$18),'Ejercicio 3 - TIR'!$C$18+SQRT(('Ejercicio 3 - TIR'!$E$18-'Ejercicio 3 - TIR'!$C$18)*('Ejercicio 3 - TIR'!$D$18-'Ejercicio 3 - TIR'!$C$18)*H222),'Ejercicio 3 - TIR'!$E$18-SQRT(('Ejercicio 3 - TIR'!$E$18-'Ejercicio 3 - TIR'!$C$18)*('Ejercicio 3 - TIR'!$E$18-'Ejercicio 3 - TIR'!$D$18)*(1-H222)))</f>
        <v>38560.4204121905</v>
      </c>
      <c r="J222" s="17">
        <f ca="1" t="shared" si="1653"/>
        <v>0.858834032343256</v>
      </c>
      <c r="K222" s="18">
        <f ca="1">IF(J222&lt;=('Ejercicio 3 - TIR'!$D$18-'Ejercicio 3 - TIR'!$C$18)/('Ejercicio 3 - TIR'!$E$18-'Ejercicio 3 - TIR'!$C$18),'Ejercicio 3 - TIR'!$C$18+SQRT(('Ejercicio 3 - TIR'!$E$18-'Ejercicio 3 - TIR'!$C$18)*('Ejercicio 3 - TIR'!$D$18-'Ejercicio 3 - TIR'!$C$18)*J222),'Ejercicio 3 - TIR'!$E$18-SQRT(('Ejercicio 3 - TIR'!$E$18-'Ejercicio 3 - TIR'!$C$18)*('Ejercicio 3 - TIR'!$E$18-'Ejercicio 3 - TIR'!$D$18)*(1-J222)))</f>
        <v>41746.1641752762</v>
      </c>
      <c r="L222" s="17">
        <f ca="1" t="shared" si="1653"/>
        <v>0.718124841362135</v>
      </c>
      <c r="M222" s="18">
        <f ca="1">IF(L222&lt;=('Ejercicio 3 - TIR'!$D$18-'Ejercicio 3 - TIR'!$C$18)/('Ejercicio 3 - TIR'!$E$18-'Ejercicio 3 - TIR'!$C$18),'Ejercicio 3 - TIR'!$C$18+SQRT(('Ejercicio 3 - TIR'!$E$18-'Ejercicio 3 - TIR'!$C$18)*('Ejercicio 3 - TIR'!$D$18-'Ejercicio 3 - TIR'!$C$18)*L222),'Ejercicio 3 - TIR'!$E$18-SQRT(('Ejercicio 3 - TIR'!$E$18-'Ejercicio 3 - TIR'!$C$18)*('Ejercicio 3 - TIR'!$E$18-'Ejercicio 3 - TIR'!$D$18)*(1-L222)))</f>
        <v>40402.1051667269</v>
      </c>
      <c r="N222" s="17">
        <f ca="1" t="shared" ref="N222:R222" si="1654">RAND()</f>
        <v>0.212158743563219</v>
      </c>
      <c r="O222" s="18">
        <f ca="1">IF(N222&lt;=('Ejercicio 3 - TIR'!$D$18-'Ejercicio 3 - TIR'!$C$18)/('Ejercicio 3 - TIR'!$E$18-'Ejercicio 3 - TIR'!$C$18),'Ejercicio 3 - TIR'!$C$18+SQRT(('Ejercicio 3 - TIR'!$E$18-'Ejercicio 3 - TIR'!$C$18)*('Ejercicio 3 - TIR'!$D$18-'Ejercicio 3 - TIR'!$C$18)*N222),'Ejercicio 3 - TIR'!$E$18-SQRT(('Ejercicio 3 - TIR'!$E$18-'Ejercicio 3 - TIR'!$C$18)*('Ejercicio 3 - TIR'!$E$18-'Ejercicio 3 - TIR'!$D$18)*(1-N222)))</f>
        <v>35641.2597471206</v>
      </c>
      <c r="P222" s="17">
        <f ca="1" t="shared" si="1654"/>
        <v>0.449230475140654</v>
      </c>
      <c r="Q222" s="19">
        <f ca="1">IF(P222&lt;=('Ejercicio 3 - TIR'!$D$22-'Ejercicio 3 - TIR'!$C$22)/('Ejercicio 3 - TIR'!$E$22-'Ejercicio 3 - TIR'!$C$22),'Ejercicio 3 - TIR'!$C$22+SQRT(('Ejercicio 3 - TIR'!$E$22-'Ejercicio 3 - TIR'!$C$22)*('Ejercicio 3 - TIR'!$D$22-'Ejercicio 3 - TIR'!$C$22)*P222),'Ejercicio 3 - TIR'!$E$22-SQRT(('Ejercicio 3 - TIR'!$E$22-'Ejercicio 3 - TIR'!$C$22)*('Ejercicio 3 - TIR'!$E$22-'Ejercicio 3 - TIR'!$D$22)*(1-P222)))</f>
        <v>0.148436154016554</v>
      </c>
      <c r="R222" s="17">
        <f ca="1" t="shared" si="1654"/>
        <v>0.384733608940628</v>
      </c>
      <c r="S222" s="19">
        <f ca="1">IF(R222&lt;=('Ejercicio 3 - TIR'!$D$23-'Ejercicio 3 - TIR'!$C$23)/('Ejercicio 3 - TIR'!$E$23-'Ejercicio 3 - TIR'!$C$23),'Ejercicio 3 - TIR'!$C$23+SQRT(('Ejercicio 3 - TIR'!$E$23-'Ejercicio 3 - TIR'!$C$23)*('Ejercicio 3 - TIR'!$D$23-'Ejercicio 3 - TIR'!$C$23)*R222),'Ejercicio 3 - TIR'!$E$23-SQRT(('Ejercicio 3 - TIR'!$E$23-'Ejercicio 3 - TIR'!$C$23)*('Ejercicio 3 - TIR'!$E$23-'Ejercicio 3 - TIR'!$D$23)*(1-R222)))</f>
        <v>0.146315784162611</v>
      </c>
      <c r="T222" s="17">
        <f ca="1" t="shared" ref="T222:X222" si="1655">RAND()</f>
        <v>0.789846438591719</v>
      </c>
      <c r="U222" s="19">
        <f ca="1">IF(T222&lt;=('Ejercicio 3 - TIR'!$D$24-'Ejercicio 3 - TIR'!$C$24)/('Ejercicio 3 - TIR'!$E$24-'Ejercicio 3 - TIR'!$C$24),'Ejercicio 3 - TIR'!$C$24+SQRT(('Ejercicio 3 - TIR'!$E$24-'Ejercicio 3 - TIR'!$C$24)*('Ejercicio 3 - TIR'!$D$24-'Ejercicio 3 - TIR'!$C$24)*T222),'Ejercicio 3 - TIR'!$E$24-SQRT(('Ejercicio 3 - TIR'!$E$24-'Ejercicio 3 - TIR'!$C$24)*('Ejercicio 3 - TIR'!$E$24-'Ejercicio 3 - TIR'!$D$24)*(1-T222)))</f>
        <v>0.195742424442183</v>
      </c>
      <c r="V222" s="17">
        <f ca="1" t="shared" si="1655"/>
        <v>0.990626387519707</v>
      </c>
      <c r="W222" s="19">
        <f ca="1">IF(V222&lt;=('Ejercicio 3 - TIR'!$D$25-'Ejercicio 3 - TIR'!$C$25)/('Ejercicio 3 - TIR'!$E$25-'Ejercicio 3 - TIR'!$C$25),'Ejercicio 3 - TIR'!$C$25+SQRT(('Ejercicio 3 - TIR'!$E$25-'Ejercicio 3 - TIR'!$C$25)*('Ejercicio 3 - TIR'!$D$25-'Ejercicio 3 - TIR'!$C$25)*V222),'Ejercicio 3 - TIR'!$E$25-SQRT(('Ejercicio 3 - TIR'!$E$25-'Ejercicio 3 - TIR'!$C$25)*('Ejercicio 3 - TIR'!$E$25-'Ejercicio 3 - TIR'!$D$25)*(1-V222)))</f>
        <v>0.244272204291263</v>
      </c>
      <c r="X222" s="17">
        <f ca="1" t="shared" si="1655"/>
        <v>0.686323687107685</v>
      </c>
      <c r="Y222" s="19">
        <f ca="1">IF(X222&lt;=('Ejercicio 3 - TIR'!$D$26-'Ejercicio 3 - TIR'!$C$26)/('Ejercicio 3 - TIR'!$E$26-'Ejercicio 3 - TIR'!$C$26),'Ejercicio 3 - TIR'!$C$26+SQRT(('Ejercicio 3 - TIR'!$E$26-'Ejercicio 3 - TIR'!$C$26)*('Ejercicio 3 - TIR'!$D$26-'Ejercicio 3 - TIR'!$C$26)*X222),'Ejercicio 3 - TIR'!$E$26-SQRT(('Ejercicio 3 - TIR'!$E$26-'Ejercicio 3 - TIR'!$C$26)*('Ejercicio 3 - TIR'!$E$26-'Ejercicio 3 - TIR'!$D$26)*(1-X222)))</f>
        <v>0.238843565635268</v>
      </c>
      <c r="Z222" s="17">
        <f ca="1" t="shared" si="1432"/>
        <v>1.14843615401655</v>
      </c>
      <c r="AA222" s="17">
        <f ca="1" t="shared" si="1433"/>
        <v>1.31647049045218</v>
      </c>
      <c r="AB222" s="17">
        <f ca="1" t="shared" si="1434"/>
        <v>1.57415961595988</v>
      </c>
      <c r="AC222" s="17">
        <f ca="1" t="shared" si="1435"/>
        <v>1.95868305525669</v>
      </c>
      <c r="AD222" s="17">
        <f ca="1" t="shared" si="1436"/>
        <v>2.42650190012357</v>
      </c>
      <c r="AE222" s="16">
        <f ca="1" t="shared" si="1437"/>
        <v>4045.88361422762</v>
      </c>
      <c r="AF222" s="16">
        <f ca="1" t="shared" si="1438"/>
        <v>4637.86024787399</v>
      </c>
      <c r="AG222" s="16">
        <f ca="1" t="shared" si="1439"/>
        <v>5545.68625701687</v>
      </c>
      <c r="AH222" s="16">
        <f ca="1" t="shared" si="1440"/>
        <v>6900.34326332614</v>
      </c>
      <c r="AI222" s="16">
        <f ca="1" t="shared" si="1441"/>
        <v>8548.44585244626</v>
      </c>
      <c r="AJ222" s="18">
        <f ca="1" t="shared" si="1442"/>
        <v>40341.7476625189</v>
      </c>
      <c r="AK222" s="18">
        <f ca="1" t="shared" si="1443"/>
        <v>50763.6555720786</v>
      </c>
      <c r="AL222" s="18">
        <f ca="1" t="shared" si="1444"/>
        <v>65715.1257659509</v>
      </c>
      <c r="AM222" s="18">
        <f ca="1" t="shared" si="1445"/>
        <v>79134.9187867665</v>
      </c>
      <c r="AN222" s="18">
        <f ca="1" t="shared" si="1446"/>
        <v>86483.5844991859</v>
      </c>
      <c r="AO222" s="18">
        <f ca="1">C222/'Ejercicio 3 - TIR'!$D$7</f>
        <v>16595.7247040625</v>
      </c>
      <c r="AP222" s="18">
        <f ca="1" t="shared" si="1447"/>
        <v>23746.0229584565</v>
      </c>
      <c r="AQ222" s="18">
        <f ca="1" t="shared" si="1448"/>
        <v>34167.9308680161</v>
      </c>
      <c r="AR222" s="18">
        <f ca="1" t="shared" si="1449"/>
        <v>49119.4010618884</v>
      </c>
      <c r="AS222" s="18">
        <f ca="1" t="shared" si="1450"/>
        <v>62539.1940827041</v>
      </c>
      <c r="AT222" s="18">
        <f ca="1" t="shared" si="1451"/>
        <v>69887.8597951235</v>
      </c>
      <c r="AU222" s="18">
        <f ca="1">AP222*'Ejercicio 3 - TIR'!$D$5</f>
        <v>11873.0114792282</v>
      </c>
      <c r="AV222" s="18">
        <f ca="1">AQ222*'Ejercicio 3 - TIR'!$D$5</f>
        <v>17083.9654340081</v>
      </c>
      <c r="AW222" s="18">
        <f ca="1">AR222*'Ejercicio 3 - TIR'!$D$5</f>
        <v>24559.7005309442</v>
      </c>
      <c r="AX222" s="18">
        <f ca="1">AS222*'Ejercicio 3 - TIR'!$D$5</f>
        <v>31269.597041352</v>
      </c>
      <c r="AY222" s="18">
        <f ca="1">AT222*'Ejercicio 3 - TIR'!$D$5</f>
        <v>34943.9298975617</v>
      </c>
      <c r="AZ222" s="18">
        <f ca="1" t="shared" ref="AZ222:BD222" si="1656">AJ222-AU222-AE222</f>
        <v>24422.8525690631</v>
      </c>
      <c r="BA222" s="18">
        <f ca="1" t="shared" si="1656"/>
        <v>29041.8298901965</v>
      </c>
      <c r="BB222" s="18">
        <f ca="1" t="shared" si="1656"/>
        <v>35609.7389779898</v>
      </c>
      <c r="BC222" s="18">
        <f ca="1" t="shared" si="1656"/>
        <v>40964.9784820884</v>
      </c>
      <c r="BD222" s="18">
        <f ca="1" t="shared" si="1656"/>
        <v>42991.2087491779</v>
      </c>
      <c r="BE222" s="18">
        <f ca="1" t="shared" ref="BE222:BI222" si="1657">AZ222/Z222</f>
        <v>21266.1822632859</v>
      </c>
      <c r="BF222" s="18">
        <f ca="1" t="shared" si="1657"/>
        <v>22060.3728688376</v>
      </c>
      <c r="BG222" s="18">
        <f ca="1" t="shared" si="1657"/>
        <v>22621.4283589507</v>
      </c>
      <c r="BH222" s="18">
        <f ca="1" t="shared" si="1657"/>
        <v>20914.5519343454</v>
      </c>
      <c r="BI222" s="18">
        <f ca="1" t="shared" si="1657"/>
        <v>17717.3604302509</v>
      </c>
      <c r="BJ222" s="18">
        <f ca="1" t="shared" si="1454"/>
        <v>66138.4980138147</v>
      </c>
      <c r="BK222" s="18">
        <f ca="1" t="shared" si="1455"/>
        <v>40269.5575283353</v>
      </c>
      <c r="BL222" s="18">
        <f ca="1" t="shared" si="1456"/>
        <v>106408.05554215</v>
      </c>
      <c r="BM222" s="18">
        <f ca="1">BK222*'Ejercicio 3 - TIR'!$D$5</f>
        <v>20134.7787641676</v>
      </c>
      <c r="BN222" s="18">
        <f ca="1" t="shared" si="1457"/>
        <v>86273.2767779823</v>
      </c>
      <c r="BO222" s="18">
        <f ca="1" t="shared" si="1458"/>
        <v>35554.5885925697</v>
      </c>
      <c r="BP222" s="18">
        <f ca="1" t="shared" si="1459"/>
        <v>-110235.349760851</v>
      </c>
      <c r="BQ222" s="18">
        <f ca="1" t="shared" ref="BQ222:BT222" si="1658">BE222</f>
        <v>21266.1822632859</v>
      </c>
      <c r="BR222" s="18">
        <f ca="1" t="shared" si="1658"/>
        <v>22060.3728688376</v>
      </c>
      <c r="BS222" s="18">
        <f ca="1" t="shared" si="1658"/>
        <v>22621.4283589507</v>
      </c>
      <c r="BT222" s="18">
        <f ca="1" t="shared" si="1658"/>
        <v>20914.5519343454</v>
      </c>
      <c r="BU222" s="18">
        <f ca="1" t="shared" si="1461"/>
        <v>53271.9490228206</v>
      </c>
      <c r="BV222" s="20">
        <f ca="1" t="shared" si="1462"/>
        <v>7.3852657471273</v>
      </c>
    </row>
    <row r="223" ht="15" customHeight="1" spans="1:74">
      <c r="A223" s="16">
        <v>222</v>
      </c>
      <c r="B223" s="17">
        <f ca="1" t="shared" ref="B223:F223" si="1659">RAND()</f>
        <v>0.545593289608438</v>
      </c>
      <c r="C223" s="18">
        <f ca="1">IF(B223&lt;=('Ejercicio 3 - TIR'!$D$13-'Ejercicio 3 - TIR'!$C$13)/('Ejercicio 3 - TIR'!$E$13-'Ejercicio 3 - TIR'!$C$13),'Ejercicio 3 - TIR'!$C$13+SQRT(('Ejercicio 3 - TIR'!$E$13-'Ejercicio 3 - TIR'!$C$13)*('Ejercicio 3 - TIR'!$D$13-'Ejercicio 3 - TIR'!$C$13)*B223),'Ejercicio 3 - TIR'!$E$13-SQRT(('Ejercicio 3 - TIR'!$E$13-'Ejercicio 3 - TIR'!$C$13)*('Ejercicio 3 - TIR'!$E$13-'Ejercicio 3 - TIR'!$D$13)*(1-B223)))</f>
        <v>76648.5963490441</v>
      </c>
      <c r="D223" s="17">
        <f ca="1" t="shared" si="1659"/>
        <v>0.412863664508979</v>
      </c>
      <c r="E223" s="18">
        <f ca="1">IF(D223&lt;=('Ejercicio 3 - TIR'!$D$14-'Ejercicio 3 - TIR'!$C$14)/('Ejercicio 3 - TIR'!$E$14-'Ejercicio 3 - TIR'!$C$14),'Ejercicio 3 - TIR'!$C$14+SQRT(('Ejercicio 3 - TIR'!$E$14-'Ejercicio 3 - TIR'!$C$14)*('Ejercicio 3 - TIR'!$D$14-'Ejercicio 3 - TIR'!$C$14)*D223),'Ejercicio 3 - TIR'!$E$14-SQRT(('Ejercicio 3 - TIR'!$E$14-'Ejercicio 3 - TIR'!$C$14)*('Ejercicio 3 - TIR'!$E$14-'Ejercicio 3 - TIR'!$D$14)*(1-D223)))</f>
        <v>30615.4142167247</v>
      </c>
      <c r="F223" s="17">
        <f ca="1" t="shared" si="1659"/>
        <v>0.0950369685897043</v>
      </c>
      <c r="G223" s="18">
        <f ca="1">IF(F223&lt;=('Ejercicio 3 - TIR'!$D$18-'Ejercicio 3 - TIR'!$C$18)/('Ejercicio 3 - TIR'!$E$18-'Ejercicio 3 - TIR'!$C$18),'Ejercicio 3 - TIR'!$C$18+SQRT(('Ejercicio 3 - TIR'!$E$18-'Ejercicio 3 - TIR'!$C$18)*('Ejercicio 3 - TIR'!$D$18-'Ejercicio 3 - TIR'!$C$18)*F223),'Ejercicio 3 - TIR'!$E$18-SQRT(('Ejercicio 3 - TIR'!$E$18-'Ejercicio 3 - TIR'!$C$18)*('Ejercicio 3 - TIR'!$E$18-'Ejercicio 3 - TIR'!$D$18)*(1-F223)))</f>
        <v>33775.6516375926</v>
      </c>
      <c r="H223" s="17">
        <f ca="1" t="shared" ref="H223:L223" si="1660">RAND()</f>
        <v>0.0899740223434482</v>
      </c>
      <c r="I223" s="18">
        <f ca="1">IF(H223&lt;=('Ejercicio 3 - TIR'!$D$18-'Ejercicio 3 - TIR'!$C$18)/('Ejercicio 3 - TIR'!$E$18-'Ejercicio 3 - TIR'!$C$18),'Ejercicio 3 - TIR'!$C$18+SQRT(('Ejercicio 3 - TIR'!$E$18-'Ejercicio 3 - TIR'!$C$18)*('Ejercicio 3 - TIR'!$D$18-'Ejercicio 3 - TIR'!$C$18)*H223),'Ejercicio 3 - TIR'!$E$18-SQRT(('Ejercicio 3 - TIR'!$E$18-'Ejercicio 3 - TIR'!$C$18)*('Ejercicio 3 - TIR'!$E$18-'Ejercicio 3 - TIR'!$D$18)*(1-H223)))</f>
        <v>33673.7043092112</v>
      </c>
      <c r="J223" s="17">
        <f ca="1" t="shared" si="1660"/>
        <v>0.853301133495186</v>
      </c>
      <c r="K223" s="18">
        <f ca="1">IF(J223&lt;=('Ejercicio 3 - TIR'!$D$18-'Ejercicio 3 - TIR'!$C$18)/('Ejercicio 3 - TIR'!$E$18-'Ejercicio 3 - TIR'!$C$18),'Ejercicio 3 - TIR'!$C$18+SQRT(('Ejercicio 3 - TIR'!$E$18-'Ejercicio 3 - TIR'!$C$18)*('Ejercicio 3 - TIR'!$D$18-'Ejercicio 3 - TIR'!$C$18)*J223),'Ejercicio 3 - TIR'!$E$18-SQRT(('Ejercicio 3 - TIR'!$E$18-'Ejercicio 3 - TIR'!$C$18)*('Ejercicio 3 - TIR'!$E$18-'Ejercicio 3 - TIR'!$D$18)*(1-J223)))</f>
        <v>41683.0111565064</v>
      </c>
      <c r="L223" s="17">
        <f ca="1" t="shared" si="1660"/>
        <v>0.0300201518887404</v>
      </c>
      <c r="M223" s="18">
        <f ca="1">IF(L223&lt;=('Ejercicio 3 - TIR'!$D$18-'Ejercicio 3 - TIR'!$C$18)/('Ejercicio 3 - TIR'!$E$18-'Ejercicio 3 - TIR'!$C$18),'Ejercicio 3 - TIR'!$C$18+SQRT(('Ejercicio 3 - TIR'!$E$18-'Ejercicio 3 - TIR'!$C$18)*('Ejercicio 3 - TIR'!$D$18-'Ejercicio 3 - TIR'!$C$18)*L223),'Ejercicio 3 - TIR'!$E$18-SQRT(('Ejercicio 3 - TIR'!$E$18-'Ejercicio 3 - TIR'!$C$18)*('Ejercicio 3 - TIR'!$E$18-'Ejercicio 3 - TIR'!$D$18)*(1-L223)))</f>
        <v>32122.032700811</v>
      </c>
      <c r="N223" s="17">
        <f ca="1" t="shared" ref="N223:R223" si="1661">RAND()</f>
        <v>0.579150576150988</v>
      </c>
      <c r="O223" s="18">
        <f ca="1">IF(N223&lt;=('Ejercicio 3 - TIR'!$D$18-'Ejercicio 3 - TIR'!$C$18)/('Ejercicio 3 - TIR'!$E$18-'Ejercicio 3 - TIR'!$C$18),'Ejercicio 3 - TIR'!$C$18+SQRT(('Ejercicio 3 - TIR'!$E$18-'Ejercicio 3 - TIR'!$C$18)*('Ejercicio 3 - TIR'!$D$18-'Ejercicio 3 - TIR'!$C$18)*N223),'Ejercicio 3 - TIR'!$E$18-SQRT(('Ejercicio 3 - TIR'!$E$18-'Ejercicio 3 - TIR'!$C$18)*('Ejercicio 3 - TIR'!$E$18-'Ejercicio 3 - TIR'!$D$18)*(1-N223)))</f>
        <v>39320.5464658811</v>
      </c>
      <c r="P223" s="17">
        <f ca="1" t="shared" si="1661"/>
        <v>0.648126769449637</v>
      </c>
      <c r="Q223" s="19">
        <f ca="1">IF(P223&lt;=('Ejercicio 3 - TIR'!$D$22-'Ejercicio 3 - TIR'!$C$22)/('Ejercicio 3 - TIR'!$E$22-'Ejercicio 3 - TIR'!$C$22),'Ejercicio 3 - TIR'!$C$22+SQRT(('Ejercicio 3 - TIR'!$E$22-'Ejercicio 3 - TIR'!$C$22)*('Ejercicio 3 - TIR'!$D$22-'Ejercicio 3 - TIR'!$C$22)*P223),'Ejercicio 3 - TIR'!$E$22-SQRT(('Ejercicio 3 - TIR'!$E$22-'Ejercicio 3 - TIR'!$C$22)*('Ejercicio 3 - TIR'!$E$22-'Ejercicio 3 - TIR'!$D$22)*(1-P223)))</f>
        <v>0.154833120674373</v>
      </c>
      <c r="R223" s="17">
        <f ca="1" t="shared" si="1661"/>
        <v>0.403870682684194</v>
      </c>
      <c r="S223" s="19">
        <f ca="1">IF(R223&lt;=('Ejercicio 3 - TIR'!$D$23-'Ejercicio 3 - TIR'!$C$23)/('Ejercicio 3 - TIR'!$E$23-'Ejercicio 3 - TIR'!$C$23),'Ejercicio 3 - TIR'!$C$23+SQRT(('Ejercicio 3 - TIR'!$E$23-'Ejercicio 3 - TIR'!$C$23)*('Ejercicio 3 - TIR'!$D$23-'Ejercicio 3 - TIR'!$C$23)*R223),'Ejercicio 3 - TIR'!$E$23-SQRT(('Ejercicio 3 - TIR'!$E$23-'Ejercicio 3 - TIR'!$C$23)*('Ejercicio 3 - TIR'!$E$23-'Ejercicio 3 - TIR'!$D$23)*(1-R223)))</f>
        <v>0.146962329810896</v>
      </c>
      <c r="T223" s="17">
        <f ca="1" t="shared" ref="T223:X223" si="1662">RAND()</f>
        <v>0.513071663043462</v>
      </c>
      <c r="U223" s="19">
        <f ca="1">IF(T223&lt;=('Ejercicio 3 - TIR'!$D$24-'Ejercicio 3 - TIR'!$C$24)/('Ejercicio 3 - TIR'!$E$24-'Ejercicio 3 - TIR'!$C$24),'Ejercicio 3 - TIR'!$C$24+SQRT(('Ejercicio 3 - TIR'!$E$24-'Ejercicio 3 - TIR'!$C$24)*('Ejercicio 3 - TIR'!$D$24-'Ejercicio 3 - TIR'!$C$24)*T223),'Ejercicio 3 - TIR'!$E$24-SQRT(('Ejercicio 3 - TIR'!$E$24-'Ejercicio 3 - TIR'!$C$24)*('Ejercicio 3 - TIR'!$E$24-'Ejercicio 3 - TIR'!$D$24)*(1-T223)))</f>
        <v>0.183075762113778</v>
      </c>
      <c r="V223" s="17">
        <f ca="1" t="shared" si="1662"/>
        <v>0.390555588095794</v>
      </c>
      <c r="W223" s="19">
        <f ca="1">IF(V223&lt;=('Ejercicio 3 - TIR'!$D$25-'Ejercicio 3 - TIR'!$C$25)/('Ejercicio 3 - TIR'!$E$25-'Ejercicio 3 - TIR'!$C$25),'Ejercicio 3 - TIR'!$C$25+SQRT(('Ejercicio 3 - TIR'!$E$25-'Ejercicio 3 - TIR'!$C$25)*('Ejercicio 3 - TIR'!$D$25-'Ejercicio 3 - TIR'!$C$25)*V223),'Ejercicio 3 - TIR'!$E$25-SQRT(('Ejercicio 3 - TIR'!$E$25-'Ejercicio 3 - TIR'!$C$25)*('Ejercicio 3 - TIR'!$E$25-'Ejercicio 3 - TIR'!$D$25)*(1-V223)))</f>
        <v>0.203814986828358</v>
      </c>
      <c r="X223" s="17">
        <f ca="1" t="shared" si="1662"/>
        <v>0.0153847680336494</v>
      </c>
      <c r="Y223" s="19">
        <f ca="1">IF(X223&lt;=('Ejercicio 3 - TIR'!$D$26-'Ejercicio 3 - TIR'!$C$26)/('Ejercicio 3 - TIR'!$E$26-'Ejercicio 3 - TIR'!$C$26),'Ejercicio 3 - TIR'!$C$26+SQRT(('Ejercicio 3 - TIR'!$E$26-'Ejercicio 3 - TIR'!$C$26)*('Ejercicio 3 - TIR'!$D$26-'Ejercicio 3 - TIR'!$C$26)*X223),'Ejercicio 3 - TIR'!$E$26-SQRT(('Ejercicio 3 - TIR'!$E$26-'Ejercicio 3 - TIR'!$C$26)*('Ejercicio 3 - TIR'!$E$26-'Ejercicio 3 - TIR'!$D$26)*(1-X223)))</f>
        <v>0.196445065840692</v>
      </c>
      <c r="Z223" s="17">
        <f ca="1" t="shared" si="1432"/>
        <v>1.15483312067437</v>
      </c>
      <c r="AA223" s="17">
        <f ca="1" t="shared" si="1433"/>
        <v>1.32455008663147</v>
      </c>
      <c r="AB223" s="17">
        <f ca="1" t="shared" si="1434"/>
        <v>1.56704310319939</v>
      </c>
      <c r="AC223" s="17">
        <f ca="1" t="shared" si="1435"/>
        <v>1.88642997263745</v>
      </c>
      <c r="AD223" s="17">
        <f ca="1" t="shared" si="1436"/>
        <v>2.25700983281607</v>
      </c>
      <c r="AE223" s="16">
        <f ca="1" t="shared" si="1437"/>
        <v>4740.28012391406</v>
      </c>
      <c r="AF223" s="16">
        <f ca="1" t="shared" si="1438"/>
        <v>5436.92273488075</v>
      </c>
      <c r="AG223" s="16">
        <f ca="1" t="shared" si="1439"/>
        <v>6432.29150812277</v>
      </c>
      <c r="AH223" s="16">
        <f ca="1" t="shared" si="1440"/>
        <v>7743.28891712698</v>
      </c>
      <c r="AI223" s="16">
        <f ca="1" t="shared" si="1441"/>
        <v>9264.41981827549</v>
      </c>
      <c r="AJ223" s="18">
        <f ca="1" t="shared" si="1442"/>
        <v>39005.2411834516</v>
      </c>
      <c r="AK223" s="18">
        <f ca="1" t="shared" si="1443"/>
        <v>44602.5079599682</v>
      </c>
      <c r="AL223" s="18">
        <f ca="1" t="shared" si="1444"/>
        <v>65319.0751533867</v>
      </c>
      <c r="AM223" s="18">
        <f ca="1" t="shared" si="1445"/>
        <v>60595.96526885</v>
      </c>
      <c r="AN223" s="18">
        <f ca="1" t="shared" si="1446"/>
        <v>88746.8600051946</v>
      </c>
      <c r="AO223" s="18">
        <f ca="1">C223/'Ejercicio 3 - TIR'!$D$7</f>
        <v>15329.7192698088</v>
      </c>
      <c r="AP223" s="18">
        <f ca="1" t="shared" si="1447"/>
        <v>23675.5219136427</v>
      </c>
      <c r="AQ223" s="18">
        <f ca="1" t="shared" si="1448"/>
        <v>29272.7886901593</v>
      </c>
      <c r="AR223" s="18">
        <f ca="1" t="shared" si="1449"/>
        <v>49989.3558835779</v>
      </c>
      <c r="AS223" s="18">
        <f ca="1" t="shared" si="1450"/>
        <v>45266.2459990412</v>
      </c>
      <c r="AT223" s="18">
        <f ca="1" t="shared" si="1451"/>
        <v>73417.1407353858</v>
      </c>
      <c r="AU223" s="18">
        <f ca="1">AP223*'Ejercicio 3 - TIR'!$D$5</f>
        <v>11837.7609568214</v>
      </c>
      <c r="AV223" s="18">
        <f ca="1">AQ223*'Ejercicio 3 - TIR'!$D$5</f>
        <v>14636.3943450797</v>
      </c>
      <c r="AW223" s="18">
        <f ca="1">AR223*'Ejercicio 3 - TIR'!$D$5</f>
        <v>24994.677941789</v>
      </c>
      <c r="AX223" s="18">
        <f ca="1">AS223*'Ejercicio 3 - TIR'!$D$5</f>
        <v>22633.1229995206</v>
      </c>
      <c r="AY223" s="18">
        <f ca="1">AT223*'Ejercicio 3 - TIR'!$D$5</f>
        <v>36708.5703676929</v>
      </c>
      <c r="AZ223" s="18">
        <f ca="1" t="shared" ref="AZ223:BD223" si="1663">AJ223-AU223-AE223</f>
        <v>22427.2001027161</v>
      </c>
      <c r="BA223" s="18">
        <f ca="1" t="shared" si="1663"/>
        <v>24529.1908800077</v>
      </c>
      <c r="BB223" s="18">
        <f ca="1" t="shared" si="1663"/>
        <v>33892.105703475</v>
      </c>
      <c r="BC223" s="18">
        <f ca="1" t="shared" si="1663"/>
        <v>30219.5533522024</v>
      </c>
      <c r="BD223" s="18">
        <f ca="1" t="shared" si="1663"/>
        <v>42773.8698192262</v>
      </c>
      <c r="BE223" s="18">
        <f ca="1" t="shared" ref="BE223:BI223" si="1664">AZ223/Z223</f>
        <v>19420.2951934905</v>
      </c>
      <c r="BF223" s="18">
        <f ca="1" t="shared" si="1664"/>
        <v>18518.8851124454</v>
      </c>
      <c r="BG223" s="18">
        <f ca="1" t="shared" si="1664"/>
        <v>21628.0621983392</v>
      </c>
      <c r="BH223" s="18">
        <f ca="1" t="shared" si="1664"/>
        <v>16019.4408435697</v>
      </c>
      <c r="BI223" s="18">
        <f ca="1" t="shared" si="1664"/>
        <v>18951.5655613504</v>
      </c>
      <c r="BJ223" s="18">
        <f ca="1" t="shared" si="1454"/>
        <v>69099.2909228844</v>
      </c>
      <c r="BK223" s="18">
        <f ca="1" t="shared" si="1455"/>
        <v>34599.3271262684</v>
      </c>
      <c r="BL223" s="18">
        <f ca="1" t="shared" si="1456"/>
        <v>103698.618049153</v>
      </c>
      <c r="BM223" s="18">
        <f ca="1">BK223*'Ejercicio 3 - TIR'!$D$5</f>
        <v>17299.6635631342</v>
      </c>
      <c r="BN223" s="18">
        <f ca="1" t="shared" si="1457"/>
        <v>86398.9544860186</v>
      </c>
      <c r="BO223" s="18">
        <f ca="1" t="shared" si="1458"/>
        <v>38280.2738516291</v>
      </c>
      <c r="BP223" s="18">
        <f ca="1" t="shared" si="1459"/>
        <v>-107264.010565769</v>
      </c>
      <c r="BQ223" s="18">
        <f ca="1" t="shared" ref="BQ223:BT223" si="1665">BE223</f>
        <v>19420.2951934905</v>
      </c>
      <c r="BR223" s="18">
        <f ca="1" t="shared" si="1665"/>
        <v>18518.8851124454</v>
      </c>
      <c r="BS223" s="18">
        <f ca="1" t="shared" si="1665"/>
        <v>21628.0621983392</v>
      </c>
      <c r="BT223" s="18">
        <f ca="1" t="shared" si="1665"/>
        <v>16019.4408435697</v>
      </c>
      <c r="BU223" s="18">
        <f ca="1" t="shared" si="1461"/>
        <v>57231.8394129795</v>
      </c>
      <c r="BV223" s="20">
        <f ca="1" t="shared" si="1462"/>
        <v>6.33292960396481</v>
      </c>
    </row>
    <row r="224" ht="15" customHeight="1" spans="1:74">
      <c r="A224" s="16">
        <v>223</v>
      </c>
      <c r="B224" s="17">
        <f ca="1" t="shared" ref="B224:F224" si="1666">RAND()</f>
        <v>0.126160530223536</v>
      </c>
      <c r="C224" s="18">
        <f ca="1">IF(B224&lt;=('Ejercicio 3 - TIR'!$D$13-'Ejercicio 3 - TIR'!$C$13)/('Ejercicio 3 - TIR'!$E$13-'Ejercicio 3 - TIR'!$C$13),'Ejercicio 3 - TIR'!$C$13+SQRT(('Ejercicio 3 - TIR'!$E$13-'Ejercicio 3 - TIR'!$C$13)*('Ejercicio 3 - TIR'!$D$13-'Ejercicio 3 - TIR'!$C$13)*B224),'Ejercicio 3 - TIR'!$E$13-SQRT(('Ejercicio 3 - TIR'!$E$13-'Ejercicio 3 - TIR'!$C$13)*('Ejercicio 3 - TIR'!$E$13-'Ejercicio 3 - TIR'!$D$13)*(1-B224)))</f>
        <v>67103.8167269021</v>
      </c>
      <c r="D224" s="17">
        <f ca="1" t="shared" si="1666"/>
        <v>0.200435000837382</v>
      </c>
      <c r="E224" s="18">
        <f ca="1">IF(D224&lt;=('Ejercicio 3 - TIR'!$D$14-'Ejercicio 3 - TIR'!$C$14)/('Ejercicio 3 - TIR'!$E$14-'Ejercicio 3 - TIR'!$C$14),'Ejercicio 3 - TIR'!$C$14+SQRT(('Ejercicio 3 - TIR'!$E$14-'Ejercicio 3 - TIR'!$C$14)*('Ejercicio 3 - TIR'!$D$14-'Ejercicio 3 - TIR'!$C$14)*D224),'Ejercicio 3 - TIR'!$E$14-SQRT(('Ejercicio 3 - TIR'!$E$14-'Ejercicio 3 - TIR'!$C$14)*('Ejercicio 3 - TIR'!$E$14-'Ejercicio 3 - TIR'!$D$14)*(1-D224)))</f>
        <v>28877.1929359788</v>
      </c>
      <c r="F224" s="17">
        <f ca="1" t="shared" si="1666"/>
        <v>0.592591914326199</v>
      </c>
      <c r="G224" s="18">
        <f ca="1">IF(F224&lt;=('Ejercicio 3 - TIR'!$D$18-'Ejercicio 3 - TIR'!$C$18)/('Ejercicio 3 - TIR'!$E$18-'Ejercicio 3 - TIR'!$C$18),'Ejercicio 3 - TIR'!$C$18+SQRT(('Ejercicio 3 - TIR'!$E$18-'Ejercicio 3 - TIR'!$C$18)*('Ejercicio 3 - TIR'!$D$18-'Ejercicio 3 - TIR'!$C$18)*F224),'Ejercicio 3 - TIR'!$E$18-SQRT(('Ejercicio 3 - TIR'!$E$18-'Ejercicio 3 - TIR'!$C$18)*('Ejercicio 3 - TIR'!$E$18-'Ejercicio 3 - TIR'!$D$18)*(1-F224)))</f>
        <v>39428.085020243</v>
      </c>
      <c r="H224" s="17">
        <f ca="1" t="shared" ref="H224:L224" si="1667">RAND()</f>
        <v>0.159956122030689</v>
      </c>
      <c r="I224" s="18">
        <f ca="1">IF(H224&lt;=('Ejercicio 3 - TIR'!$D$18-'Ejercicio 3 - TIR'!$C$18)/('Ejercicio 3 - TIR'!$E$18-'Ejercicio 3 - TIR'!$C$18),'Ejercicio 3 - TIR'!$C$18+SQRT(('Ejercicio 3 - TIR'!$E$18-'Ejercicio 3 - TIR'!$C$18)*('Ejercicio 3 - TIR'!$D$18-'Ejercicio 3 - TIR'!$C$18)*H224),'Ejercicio 3 - TIR'!$E$18-SQRT(('Ejercicio 3 - TIR'!$E$18-'Ejercicio 3 - TIR'!$C$18)*('Ejercicio 3 - TIR'!$E$18-'Ejercicio 3 - TIR'!$D$18)*(1-H224)))</f>
        <v>34898.3076980324</v>
      </c>
      <c r="J224" s="17">
        <f ca="1" t="shared" si="1667"/>
        <v>0.8129294924532</v>
      </c>
      <c r="K224" s="18">
        <f ca="1">IF(J224&lt;=('Ejercicio 3 - TIR'!$D$18-'Ejercicio 3 - TIR'!$C$18)/('Ejercicio 3 - TIR'!$E$18-'Ejercicio 3 - TIR'!$C$18),'Ejercicio 3 - TIR'!$C$18+SQRT(('Ejercicio 3 - TIR'!$E$18-'Ejercicio 3 - TIR'!$C$18)*('Ejercicio 3 - TIR'!$D$18-'Ejercicio 3 - TIR'!$C$18)*J224),'Ejercicio 3 - TIR'!$E$18-SQRT(('Ejercicio 3 - TIR'!$E$18-'Ejercicio 3 - TIR'!$C$18)*('Ejercicio 3 - TIR'!$E$18-'Ejercicio 3 - TIR'!$D$18)*(1-J224)))</f>
        <v>41254.2973868699</v>
      </c>
      <c r="L224" s="17">
        <f ca="1" t="shared" si="1667"/>
        <v>0.37250427486564</v>
      </c>
      <c r="M224" s="18">
        <f ca="1">IF(L224&lt;=('Ejercicio 3 - TIR'!$D$18-'Ejercicio 3 - TIR'!$C$18)/('Ejercicio 3 - TIR'!$E$18-'Ejercicio 3 - TIR'!$C$18),'Ejercicio 3 - TIR'!$C$18+SQRT(('Ejercicio 3 - TIR'!$E$18-'Ejercicio 3 - TIR'!$C$18)*('Ejercicio 3 - TIR'!$D$18-'Ejercicio 3 - TIR'!$C$18)*L224),'Ejercicio 3 - TIR'!$E$18-SQRT(('Ejercicio 3 - TIR'!$E$18-'Ejercicio 3 - TIR'!$C$18)*('Ejercicio 3 - TIR'!$E$18-'Ejercicio 3 - TIR'!$D$18)*(1-L224)))</f>
        <v>37475.0010856084</v>
      </c>
      <c r="N224" s="17">
        <f ca="1" t="shared" ref="N224:R224" si="1668">RAND()</f>
        <v>0.317960511316953</v>
      </c>
      <c r="O224" s="18">
        <f ca="1">IF(N224&lt;=('Ejercicio 3 - TIR'!$D$18-'Ejercicio 3 - TIR'!$C$18)/('Ejercicio 3 - TIR'!$E$18-'Ejercicio 3 - TIR'!$C$18),'Ejercicio 3 - TIR'!$C$18+SQRT(('Ejercicio 3 - TIR'!$E$18-'Ejercicio 3 - TIR'!$C$18)*('Ejercicio 3 - TIR'!$D$18-'Ejercicio 3 - TIR'!$C$18)*N224),'Ejercicio 3 - TIR'!$E$18-SQRT(('Ejercicio 3 - TIR'!$E$18-'Ejercicio 3 - TIR'!$C$18)*('Ejercicio 3 - TIR'!$E$18-'Ejercicio 3 - TIR'!$D$18)*(1-N224)))</f>
        <v>36906.089826924</v>
      </c>
      <c r="P224" s="17">
        <f ca="1" t="shared" si="1668"/>
        <v>0.825130125902929</v>
      </c>
      <c r="Q224" s="19">
        <f ca="1">IF(P224&lt;=('Ejercicio 3 - TIR'!$D$22-'Ejercicio 3 - TIR'!$C$22)/('Ejercicio 3 - TIR'!$E$22-'Ejercicio 3 - TIR'!$C$22),'Ejercicio 3 - TIR'!$C$22+SQRT(('Ejercicio 3 - TIR'!$E$22-'Ejercicio 3 - TIR'!$C$22)*('Ejercicio 3 - TIR'!$D$22-'Ejercicio 3 - TIR'!$C$22)*P224),'Ejercicio 3 - TIR'!$E$22-SQRT(('Ejercicio 3 - TIR'!$E$22-'Ejercicio 3 - TIR'!$C$22)*('Ejercicio 3 - TIR'!$E$22-'Ejercicio 3 - TIR'!$D$22)*(1-P224)))</f>
        <v>0.162258360465427</v>
      </c>
      <c r="R224" s="17">
        <f ca="1" t="shared" si="1668"/>
        <v>0.800019883318592</v>
      </c>
      <c r="S224" s="19">
        <f ca="1">IF(R224&lt;=('Ejercicio 3 - TIR'!$D$23-'Ejercicio 3 - TIR'!$C$23)/('Ejercicio 3 - TIR'!$E$23-'Ejercicio 3 - TIR'!$C$23),'Ejercicio 3 - TIR'!$C$23+SQRT(('Ejercicio 3 - TIR'!$E$23-'Ejercicio 3 - TIR'!$C$23)*('Ejercicio 3 - TIR'!$D$23-'Ejercicio 3 - TIR'!$C$23)*R224),'Ejercicio 3 - TIR'!$E$23-SQRT(('Ejercicio 3 - TIR'!$E$23-'Ejercicio 3 - TIR'!$C$23)*('Ejercicio 3 - TIR'!$E$23-'Ejercicio 3 - TIR'!$D$23)*(1-R224)))</f>
        <v>0.161027277211045</v>
      </c>
      <c r="T224" s="17">
        <f ca="1" t="shared" ref="T224:X224" si="1669">RAND()</f>
        <v>0.0534101160554106</v>
      </c>
      <c r="U224" s="19">
        <f ca="1">IF(T224&lt;=('Ejercicio 3 - TIR'!$D$24-'Ejercicio 3 - TIR'!$C$24)/('Ejercicio 3 - TIR'!$E$24-'Ejercicio 3 - TIR'!$C$24),'Ejercicio 3 - TIR'!$C$24+SQRT(('Ejercicio 3 - TIR'!$E$24-'Ejercicio 3 - TIR'!$C$24)*('Ejercicio 3 - TIR'!$D$24-'Ejercicio 3 - TIR'!$C$24)*T224),'Ejercicio 3 - TIR'!$E$24-SQRT(('Ejercicio 3 - TIR'!$E$24-'Ejercicio 3 - TIR'!$C$24)*('Ejercicio 3 - TIR'!$E$24-'Ejercicio 3 - TIR'!$D$24)*(1-T224)))</f>
        <v>0.160590620553885</v>
      </c>
      <c r="V224" s="17">
        <f ca="1" t="shared" si="1669"/>
        <v>0.0622229410304904</v>
      </c>
      <c r="W224" s="19">
        <f ca="1">IF(V224&lt;=('Ejercicio 3 - TIR'!$D$25-'Ejercicio 3 - TIR'!$C$25)/('Ejercicio 3 - TIR'!$E$25-'Ejercicio 3 - TIR'!$C$25),'Ejercicio 3 - TIR'!$C$25+SQRT(('Ejercicio 3 - TIR'!$E$25-'Ejercicio 3 - TIR'!$C$25)*('Ejercicio 3 - TIR'!$D$25-'Ejercicio 3 - TIR'!$C$25)*V224),'Ejercicio 3 - TIR'!$E$25-SQRT(('Ejercicio 3 - TIR'!$E$25-'Ejercicio 3 - TIR'!$C$25)*('Ejercicio 3 - TIR'!$E$25-'Ejercicio 3 - TIR'!$D$25)*(1-V224)))</f>
        <v>0.189333387243798</v>
      </c>
      <c r="X224" s="17">
        <f ca="1" t="shared" si="1669"/>
        <v>0.770906613932777</v>
      </c>
      <c r="Y224" s="19">
        <f ca="1">IF(X224&lt;=('Ejercicio 3 - TIR'!$D$26-'Ejercicio 3 - TIR'!$C$26)/('Ejercicio 3 - TIR'!$E$26-'Ejercicio 3 - TIR'!$C$26),'Ejercicio 3 - TIR'!$C$26+SQRT(('Ejercicio 3 - TIR'!$E$26-'Ejercicio 3 - TIR'!$C$26)*('Ejercicio 3 - TIR'!$D$26-'Ejercicio 3 - TIR'!$C$26)*X224),'Ejercicio 3 - TIR'!$E$26-SQRT(('Ejercicio 3 - TIR'!$E$26-'Ejercicio 3 - TIR'!$C$26)*('Ejercicio 3 - TIR'!$E$26-'Ejercicio 3 - TIR'!$D$26)*(1-X224)))</f>
        <v>0.244827506702495</v>
      </c>
      <c r="Z224" s="17">
        <f ca="1" t="shared" si="1432"/>
        <v>1.16225836046543</v>
      </c>
      <c r="AA224" s="17">
        <f ca="1" t="shared" si="1433"/>
        <v>1.34941365966695</v>
      </c>
      <c r="AB224" s="17">
        <f ca="1" t="shared" si="1434"/>
        <v>1.56611683665675</v>
      </c>
      <c r="AC224" s="17">
        <f ca="1" t="shared" si="1435"/>
        <v>1.86263504216052</v>
      </c>
      <c r="AD224" s="17">
        <f ca="1" t="shared" si="1436"/>
        <v>2.31865933542937</v>
      </c>
      <c r="AE224" s="16">
        <f ca="1" t="shared" si="1437"/>
        <v>4685.56598063572</v>
      </c>
      <c r="AF224" s="16">
        <f ca="1" t="shared" si="1438"/>
        <v>5440.06991269019</v>
      </c>
      <c r="AG224" s="16">
        <f ca="1" t="shared" si="1439"/>
        <v>6313.69411582563</v>
      </c>
      <c r="AH224" s="16">
        <f ca="1" t="shared" si="1440"/>
        <v>7509.08720879613</v>
      </c>
      <c r="AI224" s="16">
        <f ca="1" t="shared" si="1441"/>
        <v>9347.51830773728</v>
      </c>
      <c r="AJ224" s="18">
        <f ca="1" t="shared" si="1442"/>
        <v>45825.621451919</v>
      </c>
      <c r="AK224" s="18">
        <f ca="1" t="shared" si="1443"/>
        <v>47092.2531069851</v>
      </c>
      <c r="AL224" s="18">
        <f ca="1" t="shared" si="1444"/>
        <v>64609.0497220215</v>
      </c>
      <c r="AM224" s="18">
        <f ca="1" t="shared" si="1445"/>
        <v>69802.2502270575</v>
      </c>
      <c r="AN224" s="18">
        <f ca="1" t="shared" si="1446"/>
        <v>85572.6497113923</v>
      </c>
      <c r="AO224" s="18">
        <f ca="1">C224/'Ejercicio 3 - TIR'!$D$7</f>
        <v>13420.7633453804</v>
      </c>
      <c r="AP224" s="18">
        <f ca="1" t="shared" si="1447"/>
        <v>32404.8581065386</v>
      </c>
      <c r="AQ224" s="18">
        <f ca="1" t="shared" si="1448"/>
        <v>33671.4897616047</v>
      </c>
      <c r="AR224" s="18">
        <f ca="1" t="shared" si="1449"/>
        <v>51188.2863766411</v>
      </c>
      <c r="AS224" s="18">
        <f ca="1" t="shared" si="1450"/>
        <v>56381.4868816771</v>
      </c>
      <c r="AT224" s="18">
        <f ca="1" t="shared" si="1451"/>
        <v>72151.8863660119</v>
      </c>
      <c r="AU224" s="18">
        <f ca="1">AP224*'Ejercicio 3 - TIR'!$D$5</f>
        <v>16202.4290532693</v>
      </c>
      <c r="AV224" s="18">
        <f ca="1">AQ224*'Ejercicio 3 - TIR'!$D$5</f>
        <v>16835.7448808023</v>
      </c>
      <c r="AW224" s="18">
        <f ca="1">AR224*'Ejercicio 3 - TIR'!$D$5</f>
        <v>25594.1431883205</v>
      </c>
      <c r="AX224" s="18">
        <f ca="1">AS224*'Ejercicio 3 - TIR'!$D$5</f>
        <v>28190.7434408385</v>
      </c>
      <c r="AY224" s="18">
        <f ca="1">AT224*'Ejercicio 3 - TIR'!$D$5</f>
        <v>36075.9431830059</v>
      </c>
      <c r="AZ224" s="18">
        <f ca="1" t="shared" ref="AZ224:BD224" si="1670">AJ224-AU224-AE224</f>
        <v>24937.626418014</v>
      </c>
      <c r="BA224" s="18">
        <f ca="1" t="shared" si="1670"/>
        <v>24816.4383134926</v>
      </c>
      <c r="BB224" s="18">
        <f ca="1" t="shared" si="1670"/>
        <v>32701.2124178753</v>
      </c>
      <c r="BC224" s="18">
        <f ca="1" t="shared" si="1670"/>
        <v>34102.4195774228</v>
      </c>
      <c r="BD224" s="18">
        <f ca="1" t="shared" si="1670"/>
        <v>40149.1882206491</v>
      </c>
      <c r="BE224" s="18">
        <f ca="1" t="shared" ref="BE224:BI224" si="1671">AZ224/Z224</f>
        <v>21456.1815739727</v>
      </c>
      <c r="BF224" s="18">
        <f ca="1" t="shared" si="1671"/>
        <v>18390.5343892973</v>
      </c>
      <c r="BG224" s="18">
        <f ca="1" t="shared" si="1671"/>
        <v>20880.4424117449</v>
      </c>
      <c r="BH224" s="18">
        <f ca="1" t="shared" si="1671"/>
        <v>18308.6964464421</v>
      </c>
      <c r="BI224" s="18">
        <f ca="1" t="shared" si="1671"/>
        <v>17315.6908421884</v>
      </c>
      <c r="BJ224" s="18">
        <f ca="1" t="shared" si="1454"/>
        <v>66956.3729820023</v>
      </c>
      <c r="BK224" s="18">
        <f ca="1" t="shared" si="1455"/>
        <v>31118.1782193547</v>
      </c>
      <c r="BL224" s="18">
        <f ca="1" t="shared" si="1456"/>
        <v>98074.5512013569</v>
      </c>
      <c r="BM224" s="18">
        <f ca="1">BK224*'Ejercicio 3 - TIR'!$D$5</f>
        <v>15559.0891096773</v>
      </c>
      <c r="BN224" s="18">
        <f ca="1" t="shared" si="1457"/>
        <v>82515.4620916796</v>
      </c>
      <c r="BO224" s="18">
        <f ca="1" t="shared" si="1458"/>
        <v>35587.574608669</v>
      </c>
      <c r="BP224" s="18">
        <f ca="1" t="shared" si="1459"/>
        <v>-95981.0096628809</v>
      </c>
      <c r="BQ224" s="18">
        <f ca="1" t="shared" ref="BQ224:BT224" si="1672">BE224</f>
        <v>21456.1815739727</v>
      </c>
      <c r="BR224" s="18">
        <f ca="1" t="shared" si="1672"/>
        <v>18390.5343892973</v>
      </c>
      <c r="BS224" s="18">
        <f ca="1" t="shared" si="1672"/>
        <v>20880.4424117449</v>
      </c>
      <c r="BT224" s="18">
        <f ca="1" t="shared" si="1672"/>
        <v>18308.6964464421</v>
      </c>
      <c r="BU224" s="18">
        <f ca="1" t="shared" si="1461"/>
        <v>52903.2654508574</v>
      </c>
      <c r="BV224" s="20">
        <f ca="1" t="shared" si="1462"/>
        <v>9.91711145993381</v>
      </c>
    </row>
    <row r="225" ht="15" customHeight="1" spans="1:74">
      <c r="A225" s="16">
        <v>224</v>
      </c>
      <c r="B225" s="17">
        <f ca="1" t="shared" ref="B225:F225" si="1673">RAND()</f>
        <v>0.649591899205052</v>
      </c>
      <c r="C225" s="18">
        <f ca="1">IF(B225&lt;=('Ejercicio 3 - TIR'!$D$13-'Ejercicio 3 - TIR'!$C$13)/('Ejercicio 3 - TIR'!$E$13-'Ejercicio 3 - TIR'!$C$13),'Ejercicio 3 - TIR'!$C$13+SQRT(('Ejercicio 3 - TIR'!$E$13-'Ejercicio 3 - TIR'!$C$13)*('Ejercicio 3 - TIR'!$D$13-'Ejercicio 3 - TIR'!$C$13)*B225),'Ejercicio 3 - TIR'!$E$13-SQRT(('Ejercicio 3 - TIR'!$E$13-'Ejercicio 3 - TIR'!$C$13)*('Ejercicio 3 - TIR'!$E$13-'Ejercicio 3 - TIR'!$D$13)*(1-B225)))</f>
        <v>79494.1539810244</v>
      </c>
      <c r="D225" s="17">
        <f ca="1" t="shared" si="1673"/>
        <v>0.0535047405436431</v>
      </c>
      <c r="E225" s="18">
        <f ca="1">IF(D225&lt;=('Ejercicio 3 - TIR'!$D$14-'Ejercicio 3 - TIR'!$C$14)/('Ejercicio 3 - TIR'!$E$14-'Ejercicio 3 - TIR'!$C$14),'Ejercicio 3 - TIR'!$C$14+SQRT(('Ejercicio 3 - TIR'!$E$14-'Ejercicio 3 - TIR'!$C$14)*('Ejercicio 3 - TIR'!$D$14-'Ejercicio 3 - TIR'!$C$14)*D225),'Ejercicio 3 - TIR'!$E$14-SQRT(('Ejercicio 3 - TIR'!$E$14-'Ejercicio 3 - TIR'!$C$14)*('Ejercicio 3 - TIR'!$E$14-'Ejercicio 3 - TIR'!$D$14)*(1-D225)))</f>
        <v>27003.21130707</v>
      </c>
      <c r="F225" s="17">
        <f ca="1" t="shared" si="1673"/>
        <v>0.354994824434108</v>
      </c>
      <c r="G225" s="18">
        <f ca="1">IF(F225&lt;=('Ejercicio 3 - TIR'!$D$18-'Ejercicio 3 - TIR'!$C$18)/('Ejercicio 3 - TIR'!$E$18-'Ejercicio 3 - TIR'!$C$18),'Ejercicio 3 - TIR'!$C$18+SQRT(('Ejercicio 3 - TIR'!$E$18-'Ejercicio 3 - TIR'!$C$18)*('Ejercicio 3 - TIR'!$D$18-'Ejercicio 3 - TIR'!$C$18)*F225),'Ejercicio 3 - TIR'!$E$18-SQRT(('Ejercicio 3 - TIR'!$E$18-'Ejercicio 3 - TIR'!$C$18)*('Ejercicio 3 - TIR'!$E$18-'Ejercicio 3 - TIR'!$D$18)*(1-F225)))</f>
        <v>37297.2065658796</v>
      </c>
      <c r="H225" s="17">
        <f ca="1" t="shared" ref="H225:L225" si="1674">RAND()</f>
        <v>0.103259564074585</v>
      </c>
      <c r="I225" s="18">
        <f ca="1">IF(H225&lt;=('Ejercicio 3 - TIR'!$D$18-'Ejercicio 3 - TIR'!$C$18)/('Ejercicio 3 - TIR'!$E$18-'Ejercicio 3 - TIR'!$C$18),'Ejercicio 3 - TIR'!$C$18+SQRT(('Ejercicio 3 - TIR'!$E$18-'Ejercicio 3 - TIR'!$C$18)*('Ejercicio 3 - TIR'!$D$18-'Ejercicio 3 - TIR'!$C$18)*H225),'Ejercicio 3 - TIR'!$E$18-SQRT(('Ejercicio 3 - TIR'!$E$18-'Ejercicio 3 - TIR'!$C$18)*('Ejercicio 3 - TIR'!$E$18-'Ejercicio 3 - TIR'!$D$18)*(1-H225)))</f>
        <v>33935.5983803213</v>
      </c>
      <c r="J225" s="17">
        <f ca="1" t="shared" si="1674"/>
        <v>0.32506530946215</v>
      </c>
      <c r="K225" s="18">
        <f ca="1">IF(J225&lt;=('Ejercicio 3 - TIR'!$D$18-'Ejercicio 3 - TIR'!$C$18)/('Ejercicio 3 - TIR'!$E$18-'Ejercicio 3 - TIR'!$C$18),'Ejercicio 3 - TIR'!$C$18+SQRT(('Ejercicio 3 - TIR'!$E$18-'Ejercicio 3 - TIR'!$C$18)*('Ejercicio 3 - TIR'!$D$18-'Ejercicio 3 - TIR'!$C$18)*J225),'Ejercicio 3 - TIR'!$E$18-SQRT(('Ejercicio 3 - TIR'!$E$18-'Ejercicio 3 - TIR'!$C$18)*('Ejercicio 3 - TIR'!$E$18-'Ejercicio 3 - TIR'!$D$18)*(1-J225)))</f>
        <v>36982.8215228031</v>
      </c>
      <c r="L225" s="17">
        <f ca="1" t="shared" si="1674"/>
        <v>0.243560635430517</v>
      </c>
      <c r="M225" s="18">
        <f ca="1">IF(L225&lt;=('Ejercicio 3 - TIR'!$D$18-'Ejercicio 3 - TIR'!$C$18)/('Ejercicio 3 - TIR'!$E$18-'Ejercicio 3 - TIR'!$C$18),'Ejercicio 3 - TIR'!$C$18+SQRT(('Ejercicio 3 - TIR'!$E$18-'Ejercicio 3 - TIR'!$C$18)*('Ejercicio 3 - TIR'!$D$18-'Ejercicio 3 - TIR'!$C$18)*L225),'Ejercicio 3 - TIR'!$E$18-SQRT(('Ejercicio 3 - TIR'!$E$18-'Ejercicio 3 - TIR'!$C$18)*('Ejercicio 3 - TIR'!$E$18-'Ejercicio 3 - TIR'!$D$18)*(1-L225)))</f>
        <v>36044.3440764551</v>
      </c>
      <c r="N225" s="17">
        <f ca="1" t="shared" ref="N225:R225" si="1675">RAND()</f>
        <v>0.878147885621417</v>
      </c>
      <c r="O225" s="18">
        <f ca="1">IF(N225&lt;=('Ejercicio 3 - TIR'!$D$18-'Ejercicio 3 - TIR'!$C$18)/('Ejercicio 3 - TIR'!$E$18-'Ejercicio 3 - TIR'!$C$18),'Ejercicio 3 - TIR'!$C$18+SQRT(('Ejercicio 3 - TIR'!$E$18-'Ejercicio 3 - TIR'!$C$18)*('Ejercicio 3 - TIR'!$D$18-'Ejercicio 3 - TIR'!$C$18)*N225),'Ejercicio 3 - TIR'!$E$18-SQRT(('Ejercicio 3 - TIR'!$E$18-'Ejercicio 3 - TIR'!$C$18)*('Ejercicio 3 - TIR'!$E$18-'Ejercicio 3 - TIR'!$D$18)*(1-N225)))</f>
        <v>41976.937218913</v>
      </c>
      <c r="P225" s="17">
        <f ca="1" t="shared" si="1675"/>
        <v>0.72751882199867</v>
      </c>
      <c r="Q225" s="19">
        <f ca="1">IF(P225&lt;=('Ejercicio 3 - TIR'!$D$22-'Ejercicio 3 - TIR'!$C$22)/('Ejercicio 3 - TIR'!$E$22-'Ejercicio 3 - TIR'!$C$22),'Ejercicio 3 - TIR'!$C$22+SQRT(('Ejercicio 3 - TIR'!$E$22-'Ejercicio 3 - TIR'!$C$22)*('Ejercicio 3 - TIR'!$D$22-'Ejercicio 3 - TIR'!$C$22)*P225),'Ejercicio 3 - TIR'!$E$22-SQRT(('Ejercicio 3 - TIR'!$E$22-'Ejercicio 3 - TIR'!$C$22)*('Ejercicio 3 - TIR'!$E$22-'Ejercicio 3 - TIR'!$D$22)*(1-P225)))</f>
        <v>0.157853530294821</v>
      </c>
      <c r="R225" s="17">
        <f ca="1" t="shared" si="1675"/>
        <v>0.898345259493763</v>
      </c>
      <c r="S225" s="19">
        <f ca="1">IF(R225&lt;=('Ejercicio 3 - TIR'!$D$23-'Ejercicio 3 - TIR'!$C$23)/('Ejercicio 3 - TIR'!$E$23-'Ejercicio 3 - TIR'!$C$23),'Ejercicio 3 - TIR'!$C$23+SQRT(('Ejercicio 3 - TIR'!$E$23-'Ejercicio 3 - TIR'!$C$23)*('Ejercicio 3 - TIR'!$D$23-'Ejercicio 3 - TIR'!$C$23)*R225),'Ejercicio 3 - TIR'!$E$23-SQRT(('Ejercicio 3 - TIR'!$E$23-'Ejercicio 3 - TIR'!$C$23)*('Ejercicio 3 - TIR'!$E$23-'Ejercicio 3 - TIR'!$D$23)*(1-R225)))</f>
        <v>0.166473044211234</v>
      </c>
      <c r="T225" s="17">
        <f ca="1" t="shared" ref="T225:X225" si="1676">RAND()</f>
        <v>0.925240735949257</v>
      </c>
      <c r="U225" s="19">
        <f ca="1">IF(T225&lt;=('Ejercicio 3 - TIR'!$D$24-'Ejercicio 3 - TIR'!$C$24)/('Ejercicio 3 - TIR'!$E$24-'Ejercicio 3 - TIR'!$C$24),'Ejercicio 3 - TIR'!$C$24+SQRT(('Ejercicio 3 - TIR'!$E$24-'Ejercicio 3 - TIR'!$C$24)*('Ejercicio 3 - TIR'!$D$24-'Ejercicio 3 - TIR'!$C$24)*T225),'Ejercicio 3 - TIR'!$E$24-SQRT(('Ejercicio 3 - TIR'!$E$24-'Ejercicio 3 - TIR'!$C$24)*('Ejercicio 3 - TIR'!$E$24-'Ejercicio 3 - TIR'!$D$24)*(1-T225)))</f>
        <v>0.205531899248966</v>
      </c>
      <c r="V225" s="17">
        <f ca="1" t="shared" si="1676"/>
        <v>0.484461860751854</v>
      </c>
      <c r="W225" s="19">
        <f ca="1">IF(V225&lt;=('Ejercicio 3 - TIR'!$D$25-'Ejercicio 3 - TIR'!$C$25)/('Ejercicio 3 - TIR'!$E$25-'Ejercicio 3 - TIR'!$C$25),'Ejercicio 3 - TIR'!$C$25+SQRT(('Ejercicio 3 - TIR'!$E$25-'Ejercicio 3 - TIR'!$C$25)*('Ejercicio 3 - TIR'!$D$25-'Ejercicio 3 - TIR'!$C$25)*V225),'Ejercicio 3 - TIR'!$E$25-SQRT(('Ejercicio 3 - TIR'!$E$25-'Ejercicio 3 - TIR'!$C$25)*('Ejercicio 3 - TIR'!$E$25-'Ejercicio 3 - TIR'!$D$25)*(1-V225)))</f>
        <v>0.207521964647968</v>
      </c>
      <c r="X225" s="17">
        <f ca="1" t="shared" si="1676"/>
        <v>0.218511750572854</v>
      </c>
      <c r="Y225" s="19">
        <f ca="1">IF(X225&lt;=('Ejercicio 3 - TIR'!$D$26-'Ejercicio 3 - TIR'!$C$26)/('Ejercicio 3 - TIR'!$E$26-'Ejercicio 3 - TIR'!$C$26),'Ejercicio 3 - TIR'!$C$26+SQRT(('Ejercicio 3 - TIR'!$E$26-'Ejercicio 3 - TIR'!$C$26)*('Ejercicio 3 - TIR'!$D$26-'Ejercicio 3 - TIR'!$C$26)*X225),'Ejercicio 3 - TIR'!$E$26-SQRT(('Ejercicio 3 - TIR'!$E$26-'Ejercicio 3 - TIR'!$C$26)*('Ejercicio 3 - TIR'!$E$26-'Ejercicio 3 - TIR'!$D$26)*(1-X225)))</f>
        <v>0.214289539446986</v>
      </c>
      <c r="Z225" s="17">
        <f ca="1" t="shared" si="1432"/>
        <v>1.15785353029482</v>
      </c>
      <c r="AA225" s="17">
        <f ca="1" t="shared" si="1433"/>
        <v>1.35060493223372</v>
      </c>
      <c r="AB225" s="17">
        <f ca="1" t="shared" si="1434"/>
        <v>1.62819732909074</v>
      </c>
      <c r="AC225" s="17">
        <f ca="1" t="shared" si="1435"/>
        <v>1.96608403765823</v>
      </c>
      <c r="AD225" s="17">
        <f ca="1" t="shared" si="1436"/>
        <v>2.38739528060208</v>
      </c>
      <c r="AE225" s="16">
        <f ca="1" t="shared" si="1437"/>
        <v>4262.55223411804</v>
      </c>
      <c r="AF225" s="16">
        <f ca="1" t="shared" si="1438"/>
        <v>4972.15228064107</v>
      </c>
      <c r="AG225" s="16">
        <f ca="1" t="shared" si="1439"/>
        <v>5994.08818223631</v>
      </c>
      <c r="AH225" s="16">
        <f ca="1" t="shared" si="1440"/>
        <v>7237.99313808715</v>
      </c>
      <c r="AI225" s="16">
        <f ca="1" t="shared" si="1441"/>
        <v>8789.01935416829</v>
      </c>
      <c r="AJ225" s="18">
        <f ca="1" t="shared" si="1442"/>
        <v>43184.7022924389</v>
      </c>
      <c r="AK225" s="18">
        <f ca="1" t="shared" si="1443"/>
        <v>45833.5865507648</v>
      </c>
      <c r="AL225" s="18">
        <f ca="1" t="shared" si="1444"/>
        <v>60215.3312256677</v>
      </c>
      <c r="AM225" s="18">
        <f ca="1" t="shared" si="1445"/>
        <v>70866.2095365792</v>
      </c>
      <c r="AN225" s="18">
        <f ca="1" t="shared" si="1446"/>
        <v>100215.541810563</v>
      </c>
      <c r="AO225" s="18">
        <f ca="1">C225/'Ejercicio 3 - TIR'!$D$7</f>
        <v>15898.8307962049</v>
      </c>
      <c r="AP225" s="18">
        <f ca="1" t="shared" si="1447"/>
        <v>27285.871496234</v>
      </c>
      <c r="AQ225" s="18">
        <f ca="1" t="shared" si="1448"/>
        <v>29934.7557545599</v>
      </c>
      <c r="AR225" s="18">
        <f ca="1" t="shared" si="1449"/>
        <v>44316.5004294628</v>
      </c>
      <c r="AS225" s="18">
        <f ca="1" t="shared" si="1450"/>
        <v>54967.3787403743</v>
      </c>
      <c r="AT225" s="18">
        <f ca="1" t="shared" si="1451"/>
        <v>84316.7110143577</v>
      </c>
      <c r="AU225" s="18">
        <f ca="1">AP225*'Ejercicio 3 - TIR'!$D$5</f>
        <v>13642.935748117</v>
      </c>
      <c r="AV225" s="18">
        <f ca="1">AQ225*'Ejercicio 3 - TIR'!$D$5</f>
        <v>14967.37787728</v>
      </c>
      <c r="AW225" s="18">
        <f ca="1">AR225*'Ejercicio 3 - TIR'!$D$5</f>
        <v>22158.2502147314</v>
      </c>
      <c r="AX225" s="18">
        <f ca="1">AS225*'Ejercicio 3 - TIR'!$D$5</f>
        <v>27483.6893701872</v>
      </c>
      <c r="AY225" s="18">
        <f ca="1">AT225*'Ejercicio 3 - TIR'!$D$5</f>
        <v>42158.3555071789</v>
      </c>
      <c r="AZ225" s="18">
        <f ca="1" t="shared" ref="AZ225:BD225" si="1677">AJ225-AU225-AE225</f>
        <v>25279.2143102038</v>
      </c>
      <c r="BA225" s="18">
        <f ca="1" t="shared" si="1677"/>
        <v>25894.0563928438</v>
      </c>
      <c r="BB225" s="18">
        <f ca="1" t="shared" si="1677"/>
        <v>32062.9928287</v>
      </c>
      <c r="BC225" s="18">
        <f ca="1" t="shared" si="1677"/>
        <v>36144.5270283049</v>
      </c>
      <c r="BD225" s="18">
        <f ca="1" t="shared" si="1677"/>
        <v>49268.1669492154</v>
      </c>
      <c r="BE225" s="18">
        <f ca="1" t="shared" ref="BE225:BI225" si="1678">AZ225/Z225</f>
        <v>21832.8256975362</v>
      </c>
      <c r="BF225" s="18">
        <f ca="1" t="shared" si="1678"/>
        <v>19172.191493495</v>
      </c>
      <c r="BG225" s="18">
        <f ca="1" t="shared" si="1678"/>
        <v>19692.3261424371</v>
      </c>
      <c r="BH225" s="18">
        <f ca="1" t="shared" si="1678"/>
        <v>18384.0193684478</v>
      </c>
      <c r="BI225" s="18">
        <f ca="1" t="shared" si="1678"/>
        <v>20636.7866056896</v>
      </c>
      <c r="BJ225" s="18">
        <f ca="1" t="shared" si="1454"/>
        <v>64467.3392355997</v>
      </c>
      <c r="BK225" s="18">
        <f ca="1" t="shared" si="1455"/>
        <v>37956.7936099505</v>
      </c>
      <c r="BL225" s="18">
        <f ca="1" t="shared" si="1456"/>
        <v>102424.13284555</v>
      </c>
      <c r="BM225" s="18">
        <f ca="1">BK225*'Ejercicio 3 - TIR'!$D$5</f>
        <v>18978.3968049753</v>
      </c>
      <c r="BN225" s="18">
        <f ca="1" t="shared" si="1457"/>
        <v>83445.736040575</v>
      </c>
      <c r="BO225" s="18">
        <f ca="1" t="shared" si="1458"/>
        <v>34952.6267051725</v>
      </c>
      <c r="BP225" s="18">
        <f ca="1" t="shared" si="1459"/>
        <v>-106497.365288094</v>
      </c>
      <c r="BQ225" s="18">
        <f ca="1" t="shared" ref="BQ225:BT225" si="1679">BE225</f>
        <v>21832.8256975362</v>
      </c>
      <c r="BR225" s="18">
        <f ca="1" t="shared" si="1679"/>
        <v>19172.191493495</v>
      </c>
      <c r="BS225" s="18">
        <f ca="1" t="shared" si="1679"/>
        <v>19692.3261424371</v>
      </c>
      <c r="BT225" s="18">
        <f ca="1" t="shared" si="1679"/>
        <v>18384.0193684478</v>
      </c>
      <c r="BU225" s="18">
        <f ca="1" t="shared" si="1461"/>
        <v>55589.413310862</v>
      </c>
      <c r="BV225" s="20">
        <f ca="1" t="shared" si="1462"/>
        <v>7.11658398252373</v>
      </c>
    </row>
    <row r="226" ht="15" customHeight="1" spans="1:74">
      <c r="A226" s="16">
        <v>225</v>
      </c>
      <c r="B226" s="17">
        <f ca="1" t="shared" ref="B226:F226" si="1680">RAND()</f>
        <v>0.543135931981644</v>
      </c>
      <c r="C226" s="18">
        <f ca="1">IF(B226&lt;=('Ejercicio 3 - TIR'!$D$13-'Ejercicio 3 - TIR'!$C$13)/('Ejercicio 3 - TIR'!$E$13-'Ejercicio 3 - TIR'!$C$13),'Ejercicio 3 - TIR'!$C$13+SQRT(('Ejercicio 3 - TIR'!$E$13-'Ejercicio 3 - TIR'!$C$13)*('Ejercicio 3 - TIR'!$D$13-'Ejercicio 3 - TIR'!$C$13)*B226),'Ejercicio 3 - TIR'!$E$13-SQRT(('Ejercicio 3 - TIR'!$E$13-'Ejercicio 3 - TIR'!$C$13)*('Ejercicio 3 - TIR'!$E$13-'Ejercicio 3 - TIR'!$D$13)*(1-B226)))</f>
        <v>76585.5411845153</v>
      </c>
      <c r="D226" s="17">
        <f ca="1" t="shared" si="1680"/>
        <v>0.180467913845276</v>
      </c>
      <c r="E226" s="18">
        <f ca="1">IF(D226&lt;=('Ejercicio 3 - TIR'!$D$14-'Ejercicio 3 - TIR'!$C$14)/('Ejercicio 3 - TIR'!$E$14-'Ejercicio 3 - TIR'!$C$14),'Ejercicio 3 - TIR'!$C$14+SQRT(('Ejercicio 3 - TIR'!$E$14-'Ejercicio 3 - TIR'!$C$14)*('Ejercicio 3 - TIR'!$D$14-'Ejercicio 3 - TIR'!$C$14)*D226),'Ejercicio 3 - TIR'!$E$14-SQRT(('Ejercicio 3 - TIR'!$E$14-'Ejercicio 3 - TIR'!$C$14)*('Ejercicio 3 - TIR'!$E$14-'Ejercicio 3 - TIR'!$D$14)*(1-D226)))</f>
        <v>28679.0071403024</v>
      </c>
      <c r="F226" s="17">
        <f ca="1" t="shared" si="1680"/>
        <v>0.0250914425825093</v>
      </c>
      <c r="G226" s="18">
        <f ca="1">IF(F226&lt;=('Ejercicio 3 - TIR'!$D$18-'Ejercicio 3 - TIR'!$C$18)/('Ejercicio 3 - TIR'!$E$18-'Ejercicio 3 - TIR'!$C$18),'Ejercicio 3 - TIR'!$C$18+SQRT(('Ejercicio 3 - TIR'!$E$18-'Ejercicio 3 - TIR'!$C$18)*('Ejercicio 3 - TIR'!$D$18-'Ejercicio 3 - TIR'!$C$18)*F226),'Ejercicio 3 - TIR'!$E$18-SQRT(('Ejercicio 3 - TIR'!$E$18-'Ejercicio 3 - TIR'!$C$18)*('Ejercicio 3 - TIR'!$E$18-'Ejercicio 3 - TIR'!$D$18)*(1-F226)))</f>
        <v>31940.0299965146</v>
      </c>
      <c r="H226" s="17">
        <f ca="1" t="shared" ref="H226:L226" si="1681">RAND()</f>
        <v>0.457800742894458</v>
      </c>
      <c r="I226" s="18">
        <f ca="1">IF(H226&lt;=('Ejercicio 3 - TIR'!$D$18-'Ejercicio 3 - TIR'!$C$18)/('Ejercicio 3 - TIR'!$E$18-'Ejercicio 3 - TIR'!$C$18),'Ejercicio 3 - TIR'!$C$18+SQRT(('Ejercicio 3 - TIR'!$E$18-'Ejercicio 3 - TIR'!$C$18)*('Ejercicio 3 - TIR'!$D$18-'Ejercicio 3 - TIR'!$C$18)*H226),'Ejercicio 3 - TIR'!$E$18-SQRT(('Ejercicio 3 - TIR'!$E$18-'Ejercicio 3 - TIR'!$C$18)*('Ejercicio 3 - TIR'!$E$18-'Ejercicio 3 - TIR'!$D$18)*(1-H226)))</f>
        <v>38286.7431138034</v>
      </c>
      <c r="J226" s="17">
        <f ca="1" t="shared" si="1681"/>
        <v>0.799742096892457</v>
      </c>
      <c r="K226" s="18">
        <f ca="1">IF(J226&lt;=('Ejercicio 3 - TIR'!$D$18-'Ejercicio 3 - TIR'!$C$18)/('Ejercicio 3 - TIR'!$E$18-'Ejercicio 3 - TIR'!$C$18),'Ejercicio 3 - TIR'!$C$18+SQRT(('Ejercicio 3 - TIR'!$E$18-'Ejercicio 3 - TIR'!$C$18)*('Ejercicio 3 - TIR'!$D$18-'Ejercicio 3 - TIR'!$C$18)*J226),'Ejercicio 3 - TIR'!$E$18-SQRT(('Ejercicio 3 - TIR'!$E$18-'Ejercicio 3 - TIR'!$C$18)*('Ejercicio 3 - TIR'!$E$18-'Ejercicio 3 - TIR'!$D$18)*(1-J226)))</f>
        <v>41124.5203221968</v>
      </c>
      <c r="L226" s="17">
        <f ca="1" t="shared" si="1681"/>
        <v>0.55390195894062</v>
      </c>
      <c r="M226" s="18">
        <f ca="1">IF(L226&lt;=('Ejercicio 3 - TIR'!$D$18-'Ejercicio 3 - TIR'!$C$18)/('Ejercicio 3 - TIR'!$E$18-'Ejercicio 3 - TIR'!$C$18),'Ejercicio 3 - TIR'!$C$18+SQRT(('Ejercicio 3 - TIR'!$E$18-'Ejercicio 3 - TIR'!$C$18)*('Ejercicio 3 - TIR'!$D$18-'Ejercicio 3 - TIR'!$C$18)*L226),'Ejercicio 3 - TIR'!$E$18-SQRT(('Ejercicio 3 - TIR'!$E$18-'Ejercicio 3 - TIR'!$C$18)*('Ejercicio 3 - TIR'!$E$18-'Ejercicio 3 - TIR'!$D$18)*(1-L226)))</f>
        <v>39115.113484817</v>
      </c>
      <c r="N226" s="17">
        <f ca="1" t="shared" ref="N226:R226" si="1682">RAND()</f>
        <v>0.350996967429641</v>
      </c>
      <c r="O226" s="18">
        <f ca="1">IF(N226&lt;=('Ejercicio 3 - TIR'!$D$18-'Ejercicio 3 - TIR'!$C$18)/('Ejercicio 3 - TIR'!$E$18-'Ejercicio 3 - TIR'!$C$18),'Ejercicio 3 - TIR'!$C$18+SQRT(('Ejercicio 3 - TIR'!$E$18-'Ejercicio 3 - TIR'!$C$18)*('Ejercicio 3 - TIR'!$D$18-'Ejercicio 3 - TIR'!$C$18)*N226),'Ejercicio 3 - TIR'!$E$18-SQRT(('Ejercicio 3 - TIR'!$E$18-'Ejercicio 3 - TIR'!$C$18)*('Ejercicio 3 - TIR'!$E$18-'Ejercicio 3 - TIR'!$D$18)*(1-N226)))</f>
        <v>37256.0006280627</v>
      </c>
      <c r="P226" s="17">
        <f ca="1" t="shared" si="1682"/>
        <v>0.60916727967915</v>
      </c>
      <c r="Q226" s="19">
        <f ca="1">IF(P226&lt;=('Ejercicio 3 - TIR'!$D$22-'Ejercicio 3 - TIR'!$C$22)/('Ejercicio 3 - TIR'!$E$22-'Ejercicio 3 - TIR'!$C$22),'Ejercicio 3 - TIR'!$C$22+SQRT(('Ejercicio 3 - TIR'!$E$22-'Ejercicio 3 - TIR'!$C$22)*('Ejercicio 3 - TIR'!$D$22-'Ejercicio 3 - TIR'!$C$22)*P226),'Ejercicio 3 - TIR'!$E$22-SQRT(('Ejercicio 3 - TIR'!$E$22-'Ejercicio 3 - TIR'!$C$22)*('Ejercicio 3 - TIR'!$E$22-'Ejercicio 3 - TIR'!$D$22)*(1-P226)))</f>
        <v>0.153476446381046</v>
      </c>
      <c r="R226" s="17">
        <f ca="1" t="shared" si="1682"/>
        <v>0.130814188742984</v>
      </c>
      <c r="S226" s="19">
        <f ca="1">IF(R226&lt;=('Ejercicio 3 - TIR'!$D$23-'Ejercicio 3 - TIR'!$C$23)/('Ejercicio 3 - TIR'!$E$23-'Ejercicio 3 - TIR'!$C$23),'Ejercicio 3 - TIR'!$C$23+SQRT(('Ejercicio 3 - TIR'!$E$23-'Ejercicio 3 - TIR'!$C$23)*('Ejercicio 3 - TIR'!$D$23-'Ejercicio 3 - TIR'!$C$23)*R226),'Ejercicio 3 - TIR'!$E$23-SQRT(('Ejercicio 3 - TIR'!$E$23-'Ejercicio 3 - TIR'!$C$23)*('Ejercicio 3 - TIR'!$E$23-'Ejercicio 3 - TIR'!$D$23)*(1-R226)))</f>
        <v>0.135344886436118</v>
      </c>
      <c r="T226" s="17">
        <f ca="1" t="shared" ref="T226:X226" si="1683">RAND()</f>
        <v>0.934911553721096</v>
      </c>
      <c r="U226" s="19">
        <f ca="1">IF(T226&lt;=('Ejercicio 3 - TIR'!$D$24-'Ejercicio 3 - TIR'!$C$24)/('Ejercicio 3 - TIR'!$E$24-'Ejercicio 3 - TIR'!$C$24),'Ejercicio 3 - TIR'!$C$24+SQRT(('Ejercicio 3 - TIR'!$E$24-'Ejercicio 3 - TIR'!$C$24)*('Ejercicio 3 - TIR'!$D$24-'Ejercicio 3 - TIR'!$C$24)*T226),'Ejercicio 3 - TIR'!$E$24-SQRT(('Ejercicio 3 - TIR'!$E$24-'Ejercicio 3 - TIR'!$C$24)*('Ejercicio 3 - TIR'!$E$24-'Ejercicio 3 - TIR'!$D$24)*(1-T226)))</f>
        <v>0.206500087052839</v>
      </c>
      <c r="V226" s="17">
        <f ca="1" t="shared" si="1683"/>
        <v>0.15598587884049</v>
      </c>
      <c r="W226" s="19">
        <f ca="1">IF(V226&lt;=('Ejercicio 3 - TIR'!$D$25-'Ejercicio 3 - TIR'!$C$25)/('Ejercicio 3 - TIR'!$E$25-'Ejercicio 3 - TIR'!$C$25),'Ejercicio 3 - TIR'!$C$25+SQRT(('Ejercicio 3 - TIR'!$E$25-'Ejercicio 3 - TIR'!$C$25)*('Ejercicio 3 - TIR'!$D$25-'Ejercicio 3 - TIR'!$C$25)*V226),'Ejercicio 3 - TIR'!$E$25-SQRT(('Ejercicio 3 - TIR'!$E$25-'Ejercicio 3 - TIR'!$C$25)*('Ejercicio 3 - TIR'!$E$25-'Ejercicio 3 - TIR'!$D$25)*(1-V226)))</f>
        <v>0.194777693675831</v>
      </c>
      <c r="X226" s="17">
        <f ca="1" t="shared" si="1683"/>
        <v>0.376042477435211</v>
      </c>
      <c r="Y226" s="19">
        <f ca="1">IF(X226&lt;=('Ejercicio 3 - TIR'!$D$26-'Ejercicio 3 - TIR'!$C$26)/('Ejercicio 3 - TIR'!$E$26-'Ejercicio 3 - TIR'!$C$26),'Ejercicio 3 - TIR'!$C$26+SQRT(('Ejercicio 3 - TIR'!$E$26-'Ejercicio 3 - TIR'!$C$26)*('Ejercicio 3 - TIR'!$D$26-'Ejercicio 3 - TIR'!$C$26)*X226),'Ejercicio 3 - TIR'!$E$26-SQRT(('Ejercicio 3 - TIR'!$E$26-'Ejercicio 3 - TIR'!$C$26)*('Ejercicio 3 - TIR'!$E$26-'Ejercicio 3 - TIR'!$D$26)*(1-X226)))</f>
        <v>0.221953719999901</v>
      </c>
      <c r="Z226" s="17">
        <f ca="1" t="shared" si="1432"/>
        <v>1.15347644638105</v>
      </c>
      <c r="AA226" s="17">
        <f ca="1" t="shared" si="1433"/>
        <v>1.30959358502323</v>
      </c>
      <c r="AB226" s="17">
        <f ca="1" t="shared" si="1434"/>
        <v>1.58002477433436</v>
      </c>
      <c r="AC226" s="17">
        <f ca="1" t="shared" si="1435"/>
        <v>1.88777835582988</v>
      </c>
      <c r="AD226" s="17">
        <f ca="1" t="shared" si="1436"/>
        <v>2.30677778444162</v>
      </c>
      <c r="AE226" s="16">
        <f ca="1" t="shared" si="1437"/>
        <v>4401.55210163025</v>
      </c>
      <c r="AF226" s="16">
        <f ca="1" t="shared" si="1438"/>
        <v>4997.27967096805</v>
      </c>
      <c r="AG226" s="16">
        <f ca="1" t="shared" si="1439"/>
        <v>6029.21835805034</v>
      </c>
      <c r="AH226" s="16">
        <f ca="1" t="shared" si="1440"/>
        <v>7203.57560449936</v>
      </c>
      <c r="AI226" s="16">
        <f ca="1" t="shared" si="1441"/>
        <v>8802.43600721853</v>
      </c>
      <c r="AJ226" s="18">
        <f ca="1" t="shared" si="1442"/>
        <v>36842.0722976837</v>
      </c>
      <c r="AK226" s="18">
        <f ca="1" t="shared" si="1443"/>
        <v>50140.0731732691</v>
      </c>
      <c r="AL226" s="18">
        <f ca="1" t="shared" si="1444"/>
        <v>64977.7609416878</v>
      </c>
      <c r="AM226" s="18">
        <f ca="1" t="shared" si="1445"/>
        <v>73840.6646224672</v>
      </c>
      <c r="AN226" s="18">
        <f ca="1" t="shared" si="1446"/>
        <v>85941.3145859582</v>
      </c>
      <c r="AO226" s="18">
        <f ca="1">C226/'Ejercicio 3 - TIR'!$D$7</f>
        <v>15317.1082369031</v>
      </c>
      <c r="AP226" s="18">
        <f ca="1" t="shared" si="1447"/>
        <v>21524.9640607806</v>
      </c>
      <c r="AQ226" s="18">
        <f ca="1" t="shared" si="1448"/>
        <v>34822.9649363661</v>
      </c>
      <c r="AR226" s="18">
        <f ca="1" t="shared" si="1449"/>
        <v>49660.6527047848</v>
      </c>
      <c r="AS226" s="18">
        <f ca="1" t="shared" si="1450"/>
        <v>58523.5563855641</v>
      </c>
      <c r="AT226" s="18">
        <f ca="1" t="shared" si="1451"/>
        <v>70624.2063490551</v>
      </c>
      <c r="AU226" s="18">
        <f ca="1">AP226*'Ejercicio 3 - TIR'!$D$5</f>
        <v>10762.4820303903</v>
      </c>
      <c r="AV226" s="18">
        <f ca="1">AQ226*'Ejercicio 3 - TIR'!$D$5</f>
        <v>17411.482468183</v>
      </c>
      <c r="AW226" s="18">
        <f ca="1">AR226*'Ejercicio 3 - TIR'!$D$5</f>
        <v>24830.3263523924</v>
      </c>
      <c r="AX226" s="18">
        <f ca="1">AS226*'Ejercicio 3 - TIR'!$D$5</f>
        <v>29261.7781927821</v>
      </c>
      <c r="AY226" s="18">
        <f ca="1">AT226*'Ejercicio 3 - TIR'!$D$5</f>
        <v>35312.1031745276</v>
      </c>
      <c r="AZ226" s="18">
        <f ca="1" t="shared" ref="AZ226:BD226" si="1684">AJ226-AU226-AE226</f>
        <v>21678.0381656631</v>
      </c>
      <c r="BA226" s="18">
        <f ca="1" t="shared" si="1684"/>
        <v>27731.3110341181</v>
      </c>
      <c r="BB226" s="18">
        <f ca="1" t="shared" si="1684"/>
        <v>34118.2162312451</v>
      </c>
      <c r="BC226" s="18">
        <f ca="1" t="shared" si="1684"/>
        <v>37375.3108251858</v>
      </c>
      <c r="BD226" s="18">
        <f ca="1" t="shared" si="1684"/>
        <v>41826.7754042121</v>
      </c>
      <c r="BE226" s="18">
        <f ca="1" t="shared" ref="BE226:BI226" si="1685">AZ226/Z226</f>
        <v>18793.6548107909</v>
      </c>
      <c r="BF226" s="18">
        <f ca="1" t="shared" si="1685"/>
        <v>21175.5092200045</v>
      </c>
      <c r="BG226" s="18">
        <f ca="1" t="shared" si="1685"/>
        <v>21593.4691565951</v>
      </c>
      <c r="BH226" s="18">
        <f ca="1" t="shared" si="1685"/>
        <v>19798.5694187892</v>
      </c>
      <c r="BI226" s="18">
        <f ca="1" t="shared" si="1685"/>
        <v>18132.1216487858</v>
      </c>
      <c r="BJ226" s="18">
        <f ca="1" t="shared" si="1454"/>
        <v>66156.0965510922</v>
      </c>
      <c r="BK226" s="18">
        <f ca="1" t="shared" si="1455"/>
        <v>35333.1650027758</v>
      </c>
      <c r="BL226" s="18">
        <f ca="1" t="shared" si="1456"/>
        <v>101489.261553868</v>
      </c>
      <c r="BM226" s="18">
        <f ca="1">BK226*'Ejercicio 3 - TIR'!$D$5</f>
        <v>17666.5825013879</v>
      </c>
      <c r="BN226" s="18">
        <f ca="1" t="shared" si="1457"/>
        <v>83822.67905248</v>
      </c>
      <c r="BO226" s="18">
        <f ca="1" t="shared" si="1458"/>
        <v>36337.5612587539</v>
      </c>
      <c r="BP226" s="18">
        <f ca="1" t="shared" si="1459"/>
        <v>-105264.548324818</v>
      </c>
      <c r="BQ226" s="18">
        <f ca="1" t="shared" ref="BQ226:BT226" si="1686">BE226</f>
        <v>18793.6548107909</v>
      </c>
      <c r="BR226" s="18">
        <f ca="1" t="shared" si="1686"/>
        <v>21175.5092200045</v>
      </c>
      <c r="BS226" s="18">
        <f ca="1" t="shared" si="1686"/>
        <v>21593.4691565951</v>
      </c>
      <c r="BT226" s="18">
        <f ca="1" t="shared" si="1686"/>
        <v>19798.5694187892</v>
      </c>
      <c r="BU226" s="18">
        <f ca="1" t="shared" si="1461"/>
        <v>54469.6829075397</v>
      </c>
      <c r="BV226" s="20">
        <f ca="1" t="shared" si="1462"/>
        <v>7.70985782172617</v>
      </c>
    </row>
    <row r="227" ht="15" customHeight="1" spans="1:74">
      <c r="A227" s="16">
        <v>226</v>
      </c>
      <c r="B227" s="17">
        <f ca="1" t="shared" ref="B227:F227" si="1687">RAND()</f>
        <v>0.627517572688315</v>
      </c>
      <c r="C227" s="18">
        <f ca="1">IF(B227&lt;=('Ejercicio 3 - TIR'!$D$13-'Ejercicio 3 - TIR'!$C$13)/('Ejercicio 3 - TIR'!$E$13-'Ejercicio 3 - TIR'!$C$13),'Ejercicio 3 - TIR'!$C$13+SQRT(('Ejercicio 3 - TIR'!$E$13-'Ejercicio 3 - TIR'!$C$13)*('Ejercicio 3 - TIR'!$D$13-'Ejercicio 3 - TIR'!$C$13)*B227),'Ejercicio 3 - TIR'!$E$13-SQRT(('Ejercicio 3 - TIR'!$E$13-'Ejercicio 3 - TIR'!$C$13)*('Ejercicio 3 - TIR'!$E$13-'Ejercicio 3 - TIR'!$D$13)*(1-B227)))</f>
        <v>78858.1241897976</v>
      </c>
      <c r="D227" s="17">
        <f ca="1" t="shared" si="1687"/>
        <v>0.621925847839522</v>
      </c>
      <c r="E227" s="18">
        <f ca="1">IF(D227&lt;=('Ejercicio 3 - TIR'!$D$14-'Ejercicio 3 - TIR'!$C$14)/('Ejercicio 3 - TIR'!$E$14-'Ejercicio 3 - TIR'!$C$14),'Ejercicio 3 - TIR'!$C$14+SQRT(('Ejercicio 3 - TIR'!$E$14-'Ejercicio 3 - TIR'!$C$14)*('Ejercicio 3 - TIR'!$D$14-'Ejercicio 3 - TIR'!$C$14)*D227),'Ejercicio 3 - TIR'!$E$14-SQRT(('Ejercicio 3 - TIR'!$E$14-'Ejercicio 3 - TIR'!$C$14)*('Ejercicio 3 - TIR'!$E$14-'Ejercicio 3 - TIR'!$D$14)*(1-D227)))</f>
        <v>32469.3212242141</v>
      </c>
      <c r="F227" s="17">
        <f ca="1" t="shared" si="1687"/>
        <v>0.149499735902381</v>
      </c>
      <c r="G227" s="18">
        <f ca="1">IF(F227&lt;=('Ejercicio 3 - TIR'!$D$18-'Ejercicio 3 - TIR'!$C$18)/('Ejercicio 3 - TIR'!$E$18-'Ejercicio 3 - TIR'!$C$18),'Ejercicio 3 - TIR'!$C$18+SQRT(('Ejercicio 3 - TIR'!$E$18-'Ejercicio 3 - TIR'!$C$18)*('Ejercicio 3 - TIR'!$D$18-'Ejercicio 3 - TIR'!$C$18)*F227),'Ejercicio 3 - TIR'!$E$18-SQRT(('Ejercicio 3 - TIR'!$E$18-'Ejercicio 3 - TIR'!$C$18)*('Ejercicio 3 - TIR'!$E$18-'Ejercicio 3 - TIR'!$D$18)*(1-F227)))</f>
        <v>34735.5000142917</v>
      </c>
      <c r="H227" s="17">
        <f ca="1" t="shared" ref="H227:L227" si="1688">RAND()</f>
        <v>0.516771465499599</v>
      </c>
      <c r="I227" s="18">
        <f ca="1">IF(H227&lt;=('Ejercicio 3 - TIR'!$D$18-'Ejercicio 3 - TIR'!$C$18)/('Ejercicio 3 - TIR'!$E$18-'Ejercicio 3 - TIR'!$C$18),'Ejercicio 3 - TIR'!$C$18+SQRT(('Ejercicio 3 - TIR'!$E$18-'Ejercicio 3 - TIR'!$C$18)*('Ejercicio 3 - TIR'!$D$18-'Ejercicio 3 - TIR'!$C$18)*H227),'Ejercicio 3 - TIR'!$E$18-SQRT(('Ejercicio 3 - TIR'!$E$18-'Ejercicio 3 - TIR'!$C$18)*('Ejercicio 3 - TIR'!$E$18-'Ejercicio 3 - TIR'!$D$18)*(1-H227)))</f>
        <v>38804.3012116204</v>
      </c>
      <c r="J227" s="17">
        <f ca="1" t="shared" si="1688"/>
        <v>0.831562337262031</v>
      </c>
      <c r="K227" s="18">
        <f ca="1">IF(J227&lt;=('Ejercicio 3 - TIR'!$D$18-'Ejercicio 3 - TIR'!$C$18)/('Ejercicio 3 - TIR'!$E$18-'Ejercicio 3 - TIR'!$C$18),'Ejercicio 3 - TIR'!$C$18+SQRT(('Ejercicio 3 - TIR'!$E$18-'Ejercicio 3 - TIR'!$C$18)*('Ejercicio 3 - TIR'!$D$18-'Ejercicio 3 - TIR'!$C$18)*J227),'Ejercicio 3 - TIR'!$E$18-SQRT(('Ejercicio 3 - TIR'!$E$18-'Ejercicio 3 - TIR'!$C$18)*('Ejercicio 3 - TIR'!$E$18-'Ejercicio 3 - TIR'!$D$18)*(1-J227)))</f>
        <v>41445.7314809728</v>
      </c>
      <c r="L227" s="17">
        <f ca="1" t="shared" si="1688"/>
        <v>0.605591777310869</v>
      </c>
      <c r="M227" s="18">
        <f ca="1">IF(L227&lt;=('Ejercicio 3 - TIR'!$D$18-'Ejercicio 3 - TIR'!$C$18)/('Ejercicio 3 - TIR'!$E$18-'Ejercicio 3 - TIR'!$C$18),'Ejercicio 3 - TIR'!$C$18+SQRT(('Ejercicio 3 - TIR'!$E$18-'Ejercicio 3 - TIR'!$C$18)*('Ejercicio 3 - TIR'!$D$18-'Ejercicio 3 - TIR'!$C$18)*L227),'Ejercicio 3 - TIR'!$E$18-SQRT(('Ejercicio 3 - TIR'!$E$18-'Ejercicio 3 - TIR'!$C$18)*('Ejercicio 3 - TIR'!$E$18-'Ejercicio 3 - TIR'!$D$18)*(1-L227)))</f>
        <v>39530.9373409246</v>
      </c>
      <c r="N227" s="17">
        <f ca="1" t="shared" ref="N227:R227" si="1689">RAND()</f>
        <v>0.803207289951641</v>
      </c>
      <c r="O227" s="18">
        <f ca="1">IF(N227&lt;=('Ejercicio 3 - TIR'!$D$18-'Ejercicio 3 - TIR'!$C$18)/('Ejercicio 3 - TIR'!$E$18-'Ejercicio 3 - TIR'!$C$18),'Ejercicio 3 - TIR'!$C$18+SQRT(('Ejercicio 3 - TIR'!$E$18-'Ejercicio 3 - TIR'!$C$18)*('Ejercicio 3 - TIR'!$D$18-'Ejercicio 3 - TIR'!$C$18)*N227),'Ejercicio 3 - TIR'!$E$18-SQRT(('Ejercicio 3 - TIR'!$E$18-'Ejercicio 3 - TIR'!$C$18)*('Ejercicio 3 - TIR'!$E$18-'Ejercicio 3 - TIR'!$D$18)*(1-N227)))</f>
        <v>41158.1966143975</v>
      </c>
      <c r="P227" s="17">
        <f ca="1" t="shared" si="1689"/>
        <v>0.283554489629817</v>
      </c>
      <c r="Q227" s="19">
        <f ca="1">IF(P227&lt;=('Ejercicio 3 - TIR'!$D$22-'Ejercicio 3 - TIR'!$C$22)/('Ejercicio 3 - TIR'!$E$22-'Ejercicio 3 - TIR'!$C$22),'Ejercicio 3 - TIR'!$C$22+SQRT(('Ejercicio 3 - TIR'!$E$22-'Ejercicio 3 - TIR'!$C$22)*('Ejercicio 3 - TIR'!$D$22-'Ejercicio 3 - TIR'!$C$22)*P227),'Ejercicio 3 - TIR'!$E$22-SQRT(('Ejercicio 3 - TIR'!$E$22-'Ejercicio 3 - TIR'!$C$22)*('Ejercicio 3 - TIR'!$E$22-'Ejercicio 3 - TIR'!$D$22)*(1-P227)))</f>
        <v>0.142591991530931</v>
      </c>
      <c r="R227" s="17">
        <f ca="1" t="shared" si="1689"/>
        <v>0.916095349329571</v>
      </c>
      <c r="S227" s="19">
        <f ca="1">IF(R227&lt;=('Ejercicio 3 - TIR'!$D$23-'Ejercicio 3 - TIR'!$C$23)/('Ejercicio 3 - TIR'!$E$23-'Ejercicio 3 - TIR'!$C$23),'Ejercicio 3 - TIR'!$C$23+SQRT(('Ejercicio 3 - TIR'!$E$23-'Ejercicio 3 - TIR'!$C$23)*('Ejercicio 3 - TIR'!$D$23-'Ejercicio 3 - TIR'!$C$23)*R227),'Ejercicio 3 - TIR'!$E$23-SQRT(('Ejercicio 3 - TIR'!$E$23-'Ejercicio 3 - TIR'!$C$23)*('Ejercicio 3 - TIR'!$E$23-'Ejercicio 3 - TIR'!$D$23)*(1-R227)))</f>
        <v>0.167710639918744</v>
      </c>
      <c r="T227" s="17">
        <f ca="1" t="shared" ref="T227:X227" si="1690">RAND()</f>
        <v>0.297793956690645</v>
      </c>
      <c r="U227" s="19">
        <f ca="1">IF(T227&lt;=('Ejercicio 3 - TIR'!$D$24-'Ejercicio 3 - TIR'!$C$24)/('Ejercicio 3 - TIR'!$E$24-'Ejercicio 3 - TIR'!$C$24),'Ejercicio 3 - TIR'!$C$24+SQRT(('Ejercicio 3 - TIR'!$E$24-'Ejercicio 3 - TIR'!$C$24)*('Ejercicio 3 - TIR'!$D$24-'Ejercicio 3 - TIR'!$C$24)*T227),'Ejercicio 3 - TIR'!$E$24-SQRT(('Ejercicio 3 - TIR'!$E$24-'Ejercicio 3 - TIR'!$C$24)*('Ejercicio 3 - TIR'!$E$24-'Ejercicio 3 - TIR'!$D$24)*(1-T227)))</f>
        <v>0.175007345101997</v>
      </c>
      <c r="V227" s="17">
        <f ca="1" t="shared" si="1690"/>
        <v>0.70450425211319</v>
      </c>
      <c r="W227" s="19">
        <f ca="1">IF(V227&lt;=('Ejercicio 3 - TIR'!$D$25-'Ejercicio 3 - TIR'!$C$25)/('Ejercicio 3 - TIR'!$E$25-'Ejercicio 3 - TIR'!$C$25),'Ejercicio 3 - TIR'!$C$25+SQRT(('Ejercicio 3 - TIR'!$E$25-'Ejercicio 3 - TIR'!$C$25)*('Ejercicio 3 - TIR'!$D$25-'Ejercicio 3 - TIR'!$C$25)*V227),'Ejercicio 3 - TIR'!$E$25-SQRT(('Ejercicio 3 - TIR'!$E$25-'Ejercicio 3 - TIR'!$C$25)*('Ejercicio 3 - TIR'!$E$25-'Ejercicio 3 - TIR'!$D$25)*(1-V227)))</f>
        <v>0.217840473921343</v>
      </c>
      <c r="X227" s="17">
        <f ca="1" t="shared" si="1690"/>
        <v>0.244422497672437</v>
      </c>
      <c r="Y227" s="19">
        <f ca="1">IF(X227&lt;=('Ejercicio 3 - TIR'!$D$26-'Ejercicio 3 - TIR'!$C$26)/('Ejercicio 3 - TIR'!$E$26-'Ejercicio 3 - TIR'!$C$26),'Ejercicio 3 - TIR'!$C$26+SQRT(('Ejercicio 3 - TIR'!$E$26-'Ejercicio 3 - TIR'!$C$26)*('Ejercicio 3 - TIR'!$D$26-'Ejercicio 3 - TIR'!$C$26)*X227),'Ejercicio 3 - TIR'!$E$26-SQRT(('Ejercicio 3 - TIR'!$E$26-'Ejercicio 3 - TIR'!$C$26)*('Ejercicio 3 - TIR'!$E$26-'Ejercicio 3 - TIR'!$D$26)*(1-X227)))</f>
        <v>0.215689311857572</v>
      </c>
      <c r="Z227" s="17">
        <f ca="1" t="shared" si="1432"/>
        <v>1.14259199153093</v>
      </c>
      <c r="AA227" s="17">
        <f ca="1" t="shared" si="1433"/>
        <v>1.33421682559662</v>
      </c>
      <c r="AB227" s="17">
        <f ca="1" t="shared" si="1434"/>
        <v>1.56771457003469</v>
      </c>
      <c r="AC227" s="17">
        <f ca="1" t="shared" si="1435"/>
        <v>1.90922625494444</v>
      </c>
      <c r="AD227" s="17">
        <f ca="1" t="shared" si="1436"/>
        <v>2.32102595205382</v>
      </c>
      <c r="AE227" s="16">
        <f ca="1" t="shared" si="1437"/>
        <v>4629.86517701823</v>
      </c>
      <c r="AF227" s="16">
        <f ca="1" t="shared" si="1438"/>
        <v>5406.34282859347</v>
      </c>
      <c r="AG227" s="16">
        <f ca="1" t="shared" si="1439"/>
        <v>6352.49253373683</v>
      </c>
      <c r="AH227" s="16">
        <f ca="1" t="shared" si="1440"/>
        <v>7736.32251786785</v>
      </c>
      <c r="AI227" s="16">
        <f ca="1" t="shared" si="1441"/>
        <v>9404.964598055</v>
      </c>
      <c r="AJ227" s="18">
        <f ca="1" t="shared" si="1442"/>
        <v>39688.5041381523</v>
      </c>
      <c r="AK227" s="18">
        <f ca="1" t="shared" si="1443"/>
        <v>51773.351582063</v>
      </c>
      <c r="AL227" s="18">
        <f ca="1" t="shared" si="1444"/>
        <v>64975.0771084666</v>
      </c>
      <c r="AM227" s="18">
        <f ca="1" t="shared" si="1445"/>
        <v>75473.5034538569</v>
      </c>
      <c r="AN227" s="18">
        <f ca="1" t="shared" si="1446"/>
        <v>95529.2424817503</v>
      </c>
      <c r="AO227" s="18">
        <f ca="1">C227/'Ejercicio 3 - TIR'!$D$7</f>
        <v>15771.6248379595</v>
      </c>
      <c r="AP227" s="18">
        <f ca="1" t="shared" si="1447"/>
        <v>23916.8793001928</v>
      </c>
      <c r="AQ227" s="18">
        <f ca="1" t="shared" si="1448"/>
        <v>36001.7267441035</v>
      </c>
      <c r="AR227" s="18">
        <f ca="1" t="shared" si="1449"/>
        <v>49203.4522705071</v>
      </c>
      <c r="AS227" s="18">
        <f ca="1" t="shared" si="1450"/>
        <v>59701.8786158974</v>
      </c>
      <c r="AT227" s="18">
        <f ca="1" t="shared" si="1451"/>
        <v>79757.6176437907</v>
      </c>
      <c r="AU227" s="18">
        <f ca="1">AP227*'Ejercicio 3 - TIR'!$D$5</f>
        <v>11958.4396500964</v>
      </c>
      <c r="AV227" s="18">
        <f ca="1">AQ227*'Ejercicio 3 - TIR'!$D$5</f>
        <v>18000.8633720518</v>
      </c>
      <c r="AW227" s="18">
        <f ca="1">AR227*'Ejercicio 3 - TIR'!$D$5</f>
        <v>24601.7261352536</v>
      </c>
      <c r="AX227" s="18">
        <f ca="1">AS227*'Ejercicio 3 - TIR'!$D$5</f>
        <v>29850.9393079487</v>
      </c>
      <c r="AY227" s="18">
        <f ca="1">AT227*'Ejercicio 3 - TIR'!$D$5</f>
        <v>39878.8088218954</v>
      </c>
      <c r="AZ227" s="18">
        <f ca="1" t="shared" ref="AZ227:BD227" si="1691">AJ227-AU227-AE227</f>
        <v>23100.1993110377</v>
      </c>
      <c r="BA227" s="18">
        <f ca="1" t="shared" si="1691"/>
        <v>28366.1453814178</v>
      </c>
      <c r="BB227" s="18">
        <f ca="1" t="shared" si="1691"/>
        <v>34020.8584394763</v>
      </c>
      <c r="BC227" s="18">
        <f ca="1" t="shared" si="1691"/>
        <v>37886.2416280404</v>
      </c>
      <c r="BD227" s="18">
        <f ca="1" t="shared" si="1691"/>
        <v>46245.4690617999</v>
      </c>
      <c r="BE227" s="18">
        <f ca="1" t="shared" ref="BE227:BI227" si="1692">AZ227/Z227</f>
        <v>20217.3649756518</v>
      </c>
      <c r="BF227" s="18">
        <f ca="1" t="shared" si="1692"/>
        <v>21260.5214064314</v>
      </c>
      <c r="BG227" s="18">
        <f ca="1" t="shared" si="1692"/>
        <v>21700.9263610552</v>
      </c>
      <c r="BH227" s="18">
        <f ca="1" t="shared" si="1692"/>
        <v>19843.7673533579</v>
      </c>
      <c r="BI227" s="18">
        <f ca="1" t="shared" si="1692"/>
        <v>19924.5807746692</v>
      </c>
      <c r="BJ227" s="18">
        <f ca="1" t="shared" si="1454"/>
        <v>75362.137206973</v>
      </c>
      <c r="BK227" s="18">
        <f ca="1" t="shared" si="1455"/>
        <v>36606.3505549607</v>
      </c>
      <c r="BL227" s="18">
        <f ca="1" t="shared" si="1456"/>
        <v>111968.487761934</v>
      </c>
      <c r="BM227" s="18">
        <f ca="1">BK227*'Ejercicio 3 - TIR'!$D$5</f>
        <v>18303.1752774803</v>
      </c>
      <c r="BN227" s="18">
        <f ca="1" t="shared" si="1457"/>
        <v>93665.3124844533</v>
      </c>
      <c r="BO227" s="18">
        <f ca="1" t="shared" si="1458"/>
        <v>40355.1336431939</v>
      </c>
      <c r="BP227" s="18">
        <f ca="1" t="shared" si="1459"/>
        <v>-111327.445414012</v>
      </c>
      <c r="BQ227" s="18">
        <f ca="1" t="shared" ref="BQ227:BT227" si="1693">BE227</f>
        <v>20217.3649756518</v>
      </c>
      <c r="BR227" s="18">
        <f ca="1" t="shared" si="1693"/>
        <v>21260.5214064314</v>
      </c>
      <c r="BS227" s="18">
        <f ca="1" t="shared" si="1693"/>
        <v>21700.9263610552</v>
      </c>
      <c r="BT227" s="18">
        <f ca="1" t="shared" si="1693"/>
        <v>19843.7673533579</v>
      </c>
      <c r="BU227" s="18">
        <f ca="1" t="shared" si="1461"/>
        <v>60279.7144178631</v>
      </c>
      <c r="BV227" s="20">
        <f ca="1" t="shared" si="1462"/>
        <v>7.55493344655596</v>
      </c>
    </row>
    <row r="228" ht="15" customHeight="1" spans="1:74">
      <c r="A228" s="16">
        <v>227</v>
      </c>
      <c r="B228" s="17">
        <f ca="1" t="shared" ref="B228:F228" si="1694">RAND()</f>
        <v>0.275033129000641</v>
      </c>
      <c r="C228" s="18">
        <f ca="1">IF(B228&lt;=('Ejercicio 3 - TIR'!$D$13-'Ejercicio 3 - TIR'!$C$13)/('Ejercicio 3 - TIR'!$E$13-'Ejercicio 3 - TIR'!$C$13),'Ejercicio 3 - TIR'!$C$13+SQRT(('Ejercicio 3 - TIR'!$E$13-'Ejercicio 3 - TIR'!$C$13)*('Ejercicio 3 - TIR'!$D$13-'Ejercicio 3 - TIR'!$C$13)*B228),'Ejercicio 3 - TIR'!$E$13-SQRT(('Ejercicio 3 - TIR'!$E$13-'Ejercicio 3 - TIR'!$C$13)*('Ejercicio 3 - TIR'!$E$13-'Ejercicio 3 - TIR'!$D$13)*(1-B228)))</f>
        <v>70504.9115071809</v>
      </c>
      <c r="D228" s="17">
        <f ca="1" t="shared" si="1694"/>
        <v>0.670931640351768</v>
      </c>
      <c r="E228" s="18">
        <f ca="1">IF(D228&lt;=('Ejercicio 3 - TIR'!$D$14-'Ejercicio 3 - TIR'!$C$14)/('Ejercicio 3 - TIR'!$E$14-'Ejercicio 3 - TIR'!$C$14),'Ejercicio 3 - TIR'!$C$14+SQRT(('Ejercicio 3 - TIR'!$E$14-'Ejercicio 3 - TIR'!$C$14)*('Ejercicio 3 - TIR'!$D$14-'Ejercicio 3 - TIR'!$C$14)*D228),'Ejercicio 3 - TIR'!$E$14-SQRT(('Ejercicio 3 - TIR'!$E$14-'Ejercicio 3 - TIR'!$C$14)*('Ejercicio 3 - TIR'!$E$14-'Ejercicio 3 - TIR'!$D$14)*(1-D228)))</f>
        <v>32974.3146991034</v>
      </c>
      <c r="F228" s="17">
        <f ca="1" t="shared" si="1694"/>
        <v>0.0480031929344706</v>
      </c>
      <c r="G228" s="18">
        <f ca="1">IF(F228&lt;=('Ejercicio 3 - TIR'!$D$18-'Ejercicio 3 - TIR'!$C$18)/('Ejercicio 3 - TIR'!$E$18-'Ejercicio 3 - TIR'!$C$18),'Ejercicio 3 - TIR'!$C$18+SQRT(('Ejercicio 3 - TIR'!$E$18-'Ejercicio 3 - TIR'!$C$18)*('Ejercicio 3 - TIR'!$D$18-'Ejercicio 3 - TIR'!$C$18)*F228),'Ejercicio 3 - TIR'!$E$18-SQRT(('Ejercicio 3 - TIR'!$E$18-'Ejercicio 3 - TIR'!$C$18)*('Ejercicio 3 - TIR'!$E$18-'Ejercicio 3 - TIR'!$D$18)*(1-F228)))</f>
        <v>32683.3708167472</v>
      </c>
      <c r="H228" s="17">
        <f ca="1" t="shared" ref="H228:L228" si="1695">RAND()</f>
        <v>0.886030660621848</v>
      </c>
      <c r="I228" s="18">
        <f ca="1">IF(H228&lt;=('Ejercicio 3 - TIR'!$D$18-'Ejercicio 3 - TIR'!$C$18)/('Ejercicio 3 - TIR'!$E$18-'Ejercicio 3 - TIR'!$C$18),'Ejercicio 3 - TIR'!$C$18+SQRT(('Ejercicio 3 - TIR'!$E$18-'Ejercicio 3 - TIR'!$C$18)*('Ejercicio 3 - TIR'!$D$18-'Ejercicio 3 - TIR'!$C$18)*H228),'Ejercicio 3 - TIR'!$E$18-SQRT(('Ejercicio 3 - TIR'!$E$18-'Ejercicio 3 - TIR'!$C$18)*('Ejercicio 3 - TIR'!$E$18-'Ejercicio 3 - TIR'!$D$18)*(1-H228)))</f>
        <v>42076.3549371784</v>
      </c>
      <c r="J228" s="17">
        <f ca="1" t="shared" si="1695"/>
        <v>0.945504679812537</v>
      </c>
      <c r="K228" s="18">
        <f ca="1">IF(J228&lt;=('Ejercicio 3 - TIR'!$D$18-'Ejercicio 3 - TIR'!$C$18)/('Ejercicio 3 - TIR'!$E$18-'Ejercicio 3 - TIR'!$C$18),'Ejercicio 3 - TIR'!$C$18+SQRT(('Ejercicio 3 - TIR'!$E$18-'Ejercicio 3 - TIR'!$C$18)*('Ejercicio 3 - TIR'!$D$18-'Ejercicio 3 - TIR'!$C$18)*J228),'Ejercicio 3 - TIR'!$E$18-SQRT(('Ejercicio 3 - TIR'!$E$18-'Ejercicio 3 - TIR'!$C$18)*('Ejercicio 3 - TIR'!$E$18-'Ejercicio 3 - TIR'!$D$18)*(1-J228)))</f>
        <v>42978.3301421697</v>
      </c>
      <c r="L228" s="17">
        <f ca="1" t="shared" si="1695"/>
        <v>0.977289131219959</v>
      </c>
      <c r="M228" s="18">
        <f ca="1">IF(L228&lt;=('Ejercicio 3 - TIR'!$D$18-'Ejercicio 3 - TIR'!$C$18)/('Ejercicio 3 - TIR'!$E$18-'Ejercicio 3 - TIR'!$C$18),'Ejercicio 3 - TIR'!$C$18+SQRT(('Ejercicio 3 - TIR'!$E$18-'Ejercicio 3 - TIR'!$C$18)*('Ejercicio 3 - TIR'!$D$18-'Ejercicio 3 - TIR'!$C$18)*L228),'Ejercicio 3 - TIR'!$E$18-SQRT(('Ejercicio 3 - TIR'!$E$18-'Ejercicio 3 - TIR'!$C$18)*('Ejercicio 3 - TIR'!$E$18-'Ejercicio 3 - TIR'!$D$18)*(1-L228)))</f>
        <v>43694.8888328946</v>
      </c>
      <c r="N228" s="17">
        <f ca="1" t="shared" ref="N228:R228" si="1696">RAND()</f>
        <v>0.137905366952988</v>
      </c>
      <c r="O228" s="18">
        <f ca="1">IF(N228&lt;=('Ejercicio 3 - TIR'!$D$18-'Ejercicio 3 - TIR'!$C$18)/('Ejercicio 3 - TIR'!$E$18-'Ejercicio 3 - TIR'!$C$18),'Ejercicio 3 - TIR'!$C$18+SQRT(('Ejercicio 3 - TIR'!$E$18-'Ejercicio 3 - TIR'!$C$18)*('Ejercicio 3 - TIR'!$D$18-'Ejercicio 3 - TIR'!$C$18)*N228),'Ejercicio 3 - TIR'!$E$18-SQRT(('Ejercicio 3 - TIR'!$E$18-'Ejercicio 3 - TIR'!$C$18)*('Ejercicio 3 - TIR'!$E$18-'Ejercicio 3 - TIR'!$D$18)*(1-N228)))</f>
        <v>34548.165019318</v>
      </c>
      <c r="P228" s="17">
        <f ca="1" t="shared" si="1696"/>
        <v>0.302007432089729</v>
      </c>
      <c r="Q228" s="19">
        <f ca="1">IF(P228&lt;=('Ejercicio 3 - TIR'!$D$22-'Ejercicio 3 - TIR'!$C$22)/('Ejercicio 3 - TIR'!$E$22-'Ejercicio 3 - TIR'!$C$22),'Ejercicio 3 - TIR'!$C$22+SQRT(('Ejercicio 3 - TIR'!$E$22-'Ejercicio 3 - TIR'!$C$22)*('Ejercicio 3 - TIR'!$D$22-'Ejercicio 3 - TIR'!$C$22)*P228),'Ejercicio 3 - TIR'!$E$22-SQRT(('Ejercicio 3 - TIR'!$E$22-'Ejercicio 3 - TIR'!$C$22)*('Ejercicio 3 - TIR'!$E$22-'Ejercicio 3 - TIR'!$D$22)*(1-P228)))</f>
        <v>0.143315517960395</v>
      </c>
      <c r="R228" s="17">
        <f ca="1" t="shared" si="1696"/>
        <v>0.872563871190276</v>
      </c>
      <c r="S228" s="19">
        <f ca="1">IF(R228&lt;=('Ejercicio 3 - TIR'!$D$23-'Ejercicio 3 - TIR'!$C$23)/('Ejercicio 3 - TIR'!$E$23-'Ejercicio 3 - TIR'!$C$23),'Ejercicio 3 - TIR'!$C$23+SQRT(('Ejercicio 3 - TIR'!$E$23-'Ejercicio 3 - TIR'!$C$23)*('Ejercicio 3 - TIR'!$D$23-'Ejercicio 3 - TIR'!$C$23)*R228),'Ejercicio 3 - TIR'!$E$23-SQRT(('Ejercicio 3 - TIR'!$E$23-'Ejercicio 3 - TIR'!$C$23)*('Ejercicio 3 - TIR'!$E$23-'Ejercicio 3 - TIR'!$D$23)*(1-R228)))</f>
        <v>0.164854537581919</v>
      </c>
      <c r="T228" s="17">
        <f ca="1" t="shared" ref="T228:X228" si="1697">RAND()</f>
        <v>0.818895146876464</v>
      </c>
      <c r="U228" s="19">
        <f ca="1">IF(T228&lt;=('Ejercicio 3 - TIR'!$D$24-'Ejercicio 3 - TIR'!$C$24)/('Ejercicio 3 - TIR'!$E$24-'Ejercicio 3 - TIR'!$C$24),'Ejercicio 3 - TIR'!$C$24+SQRT(('Ejercicio 3 - TIR'!$E$24-'Ejercicio 3 - TIR'!$C$24)*('Ejercicio 3 - TIR'!$D$24-'Ejercicio 3 - TIR'!$C$24)*T228),'Ejercicio 3 - TIR'!$E$24-SQRT(('Ejercicio 3 - TIR'!$E$24-'Ejercicio 3 - TIR'!$C$24)*('Ejercicio 3 - TIR'!$E$24-'Ejercicio 3 - TIR'!$D$24)*(1-T228)))</f>
        <v>0.197481261386439</v>
      </c>
      <c r="V228" s="17">
        <f ca="1" t="shared" si="1697"/>
        <v>0.60944692249834</v>
      </c>
      <c r="W228" s="19">
        <f ca="1">IF(V228&lt;=('Ejercicio 3 - TIR'!$D$25-'Ejercicio 3 - TIR'!$C$25)/('Ejercicio 3 - TIR'!$E$25-'Ejercicio 3 - TIR'!$C$25),'Ejercicio 3 - TIR'!$C$25+SQRT(('Ejercicio 3 - TIR'!$E$25-'Ejercicio 3 - TIR'!$C$25)*('Ejercicio 3 - TIR'!$D$25-'Ejercicio 3 - TIR'!$C$25)*V228),'Ejercicio 3 - TIR'!$E$25-SQRT(('Ejercicio 3 - TIR'!$E$25-'Ejercicio 3 - TIR'!$C$25)*('Ejercicio 3 - TIR'!$E$25-'Ejercicio 3 - TIR'!$D$25)*(1-V228)))</f>
        <v>0.213027905506236</v>
      </c>
      <c r="X228" s="17">
        <f ca="1" t="shared" si="1697"/>
        <v>0.220348772576352</v>
      </c>
      <c r="Y228" s="19">
        <f ca="1">IF(X228&lt;=('Ejercicio 3 - TIR'!$D$26-'Ejercicio 3 - TIR'!$C$26)/('Ejercicio 3 - TIR'!$E$26-'Ejercicio 3 - TIR'!$C$26),'Ejercicio 3 - TIR'!$C$26+SQRT(('Ejercicio 3 - TIR'!$E$26-'Ejercicio 3 - TIR'!$C$26)*('Ejercicio 3 - TIR'!$D$26-'Ejercicio 3 - TIR'!$C$26)*X228),'Ejercicio 3 - TIR'!$E$26-SQRT(('Ejercicio 3 - TIR'!$E$26-'Ejercicio 3 - TIR'!$C$26)*('Ejercicio 3 - TIR'!$E$26-'Ejercicio 3 - TIR'!$D$26)*(1-X228)))</f>
        <v>0.214391426484651</v>
      </c>
      <c r="Z228" s="17">
        <f ca="1" t="shared" si="1432"/>
        <v>1.1433155179604</v>
      </c>
      <c r="AA228" s="17">
        <f ca="1" t="shared" si="1433"/>
        <v>1.33179626898399</v>
      </c>
      <c r="AB228" s="17">
        <f ca="1" t="shared" si="1434"/>
        <v>1.5948010760927</v>
      </c>
      <c r="AC228" s="17">
        <f ca="1" t="shared" si="1435"/>
        <v>1.93453820903182</v>
      </c>
      <c r="AD228" s="17">
        <f ca="1" t="shared" si="1436"/>
        <v>2.34928661525521</v>
      </c>
      <c r="AE228" s="16">
        <f ca="1" t="shared" si="1437"/>
        <v>4725.73099049108</v>
      </c>
      <c r="AF228" s="16">
        <f ca="1" t="shared" si="1438"/>
        <v>5504.78918766503</v>
      </c>
      <c r="AG228" s="16">
        <f ca="1" t="shared" si="1439"/>
        <v>6591.88190011154</v>
      </c>
      <c r="AH228" s="16">
        <f ca="1" t="shared" si="1440"/>
        <v>7996.13669463677</v>
      </c>
      <c r="AI228" s="16">
        <f ca="1" t="shared" si="1441"/>
        <v>9710.43984696622</v>
      </c>
      <c r="AJ228" s="18">
        <f ca="1" t="shared" si="1442"/>
        <v>37367.405034041</v>
      </c>
      <c r="AK228" s="18">
        <f ca="1" t="shared" si="1443"/>
        <v>56037.1325177802</v>
      </c>
      <c r="AL228" s="18">
        <f ca="1" t="shared" si="1444"/>
        <v>68541.8871593995</v>
      </c>
      <c r="AM228" s="18">
        <f ca="1" t="shared" si="1445"/>
        <v>84529.4319866324</v>
      </c>
      <c r="AN228" s="18">
        <f ca="1" t="shared" si="1446"/>
        <v>81163.5416615122</v>
      </c>
      <c r="AO228" s="18">
        <f ca="1">C228/'Ejercicio 3 - TIR'!$D$7</f>
        <v>14100.9823014362</v>
      </c>
      <c r="AP228" s="18">
        <f ca="1" t="shared" si="1447"/>
        <v>23266.4227326048</v>
      </c>
      <c r="AQ228" s="18">
        <f ca="1" t="shared" si="1448"/>
        <v>41936.150216344</v>
      </c>
      <c r="AR228" s="18">
        <f ca="1" t="shared" si="1449"/>
        <v>54440.9048579633</v>
      </c>
      <c r="AS228" s="18">
        <f ca="1" t="shared" si="1450"/>
        <v>70428.4496851962</v>
      </c>
      <c r="AT228" s="18">
        <f ca="1" t="shared" si="1451"/>
        <v>67062.559360076</v>
      </c>
      <c r="AU228" s="18">
        <f ca="1">AP228*'Ejercicio 3 - TIR'!$D$5</f>
        <v>11633.2113663024</v>
      </c>
      <c r="AV228" s="18">
        <f ca="1">AQ228*'Ejercicio 3 - TIR'!$D$5</f>
        <v>20968.075108172</v>
      </c>
      <c r="AW228" s="18">
        <f ca="1">AR228*'Ejercicio 3 - TIR'!$D$5</f>
        <v>27220.4524289816</v>
      </c>
      <c r="AX228" s="18">
        <f ca="1">AS228*'Ejercicio 3 - TIR'!$D$5</f>
        <v>35214.2248425981</v>
      </c>
      <c r="AY228" s="18">
        <f ca="1">AT228*'Ejercicio 3 - TIR'!$D$5</f>
        <v>33531.279680038</v>
      </c>
      <c r="AZ228" s="18">
        <f ca="1" t="shared" ref="AZ228:BD228" si="1698">AJ228-AU228-AE228</f>
        <v>21008.4626772475</v>
      </c>
      <c r="BA228" s="18">
        <f ca="1" t="shared" si="1698"/>
        <v>29564.2682219431</v>
      </c>
      <c r="BB228" s="18">
        <f ca="1" t="shared" si="1698"/>
        <v>34729.5528303063</v>
      </c>
      <c r="BC228" s="18">
        <f ca="1" t="shared" si="1698"/>
        <v>41319.0704493975</v>
      </c>
      <c r="BD228" s="18">
        <f ca="1" t="shared" si="1698"/>
        <v>37921.822134508</v>
      </c>
      <c r="BE228" s="18">
        <f ca="1" t="shared" ref="BE228:BI228" si="1699">AZ228/Z228</f>
        <v>18375.0350163403</v>
      </c>
      <c r="BF228" s="18">
        <f ca="1" t="shared" si="1699"/>
        <v>22198.7918951728</v>
      </c>
      <c r="BG228" s="18">
        <f ca="1" t="shared" si="1699"/>
        <v>21776.7302461286</v>
      </c>
      <c r="BH228" s="18">
        <f ca="1" t="shared" si="1699"/>
        <v>21358.6220507252</v>
      </c>
      <c r="BI228" s="18">
        <f ca="1" t="shared" si="1699"/>
        <v>16141.8457365996</v>
      </c>
      <c r="BJ228" s="18">
        <f ca="1" t="shared" si="1454"/>
        <v>77466.1161698168</v>
      </c>
      <c r="BK228" s="18">
        <f ca="1" t="shared" si="1455"/>
        <v>33127.2489827147</v>
      </c>
      <c r="BL228" s="18">
        <f ca="1" t="shared" si="1456"/>
        <v>110593.365152531</v>
      </c>
      <c r="BM228" s="18">
        <f ca="1">BK228*'Ejercicio 3 - TIR'!$D$5</f>
        <v>16563.6244913573</v>
      </c>
      <c r="BN228" s="18">
        <f ca="1" t="shared" si="1457"/>
        <v>94029.7406611741</v>
      </c>
      <c r="BO228" s="18">
        <f ca="1" t="shared" si="1458"/>
        <v>40024.8058498215</v>
      </c>
      <c r="BP228" s="18">
        <f ca="1" t="shared" si="1459"/>
        <v>-103479.226206284</v>
      </c>
      <c r="BQ228" s="18">
        <f ca="1" t="shared" ref="BQ228:BT228" si="1700">BE228</f>
        <v>18375.0350163403</v>
      </c>
      <c r="BR228" s="18">
        <f ca="1" t="shared" si="1700"/>
        <v>22198.7918951728</v>
      </c>
      <c r="BS228" s="18">
        <f ca="1" t="shared" si="1700"/>
        <v>21776.7302461286</v>
      </c>
      <c r="BT228" s="18">
        <f ca="1" t="shared" si="1700"/>
        <v>21358.6220507252</v>
      </c>
      <c r="BU228" s="18">
        <f ca="1" t="shared" si="1461"/>
        <v>56166.6515864211</v>
      </c>
      <c r="BV228" s="20">
        <f ca="1" t="shared" si="1462"/>
        <v>9.16171511051555</v>
      </c>
    </row>
    <row r="229" ht="15" customHeight="1" spans="1:74">
      <c r="A229" s="16">
        <v>228</v>
      </c>
      <c r="B229" s="17">
        <f ca="1" t="shared" ref="B229:F229" si="1701">RAND()</f>
        <v>0.0233753553229408</v>
      </c>
      <c r="C229" s="18">
        <f ca="1">IF(B229&lt;=('Ejercicio 3 - TIR'!$D$13-'Ejercicio 3 - TIR'!$C$13)/('Ejercicio 3 - TIR'!$E$13-'Ejercicio 3 - TIR'!$C$13),'Ejercicio 3 - TIR'!$C$13+SQRT(('Ejercicio 3 - TIR'!$E$13-'Ejercicio 3 - TIR'!$C$13)*('Ejercicio 3 - TIR'!$D$13-'Ejercicio 3 - TIR'!$C$13)*B229),'Ejercicio 3 - TIR'!$E$13-SQRT(('Ejercicio 3 - TIR'!$E$13-'Ejercicio 3 - TIR'!$C$13)*('Ejercicio 3 - TIR'!$E$13-'Ejercicio 3 - TIR'!$D$13)*(1-B229)))</f>
        <v>63057.8002108013</v>
      </c>
      <c r="D229" s="17">
        <f ca="1" t="shared" si="1701"/>
        <v>0.134233263404282</v>
      </c>
      <c r="E229" s="18">
        <f ca="1">IF(D229&lt;=('Ejercicio 3 - TIR'!$D$14-'Ejercicio 3 - TIR'!$C$14)/('Ejercicio 3 - TIR'!$E$14-'Ejercicio 3 - TIR'!$C$14),'Ejercicio 3 - TIR'!$C$14+SQRT(('Ejercicio 3 - TIR'!$E$14-'Ejercicio 3 - TIR'!$C$14)*('Ejercicio 3 - TIR'!$D$14-'Ejercicio 3 - TIR'!$C$14)*D229),'Ejercicio 3 - TIR'!$E$14-SQRT(('Ejercicio 3 - TIR'!$E$14-'Ejercicio 3 - TIR'!$C$14)*('Ejercicio 3 - TIR'!$E$14-'Ejercicio 3 - TIR'!$D$14)*(1-D229)))</f>
        <v>28172.931571169</v>
      </c>
      <c r="F229" s="17">
        <f ca="1" t="shared" si="1701"/>
        <v>0.933936065163308</v>
      </c>
      <c r="G229" s="18">
        <f ca="1">IF(F229&lt;=('Ejercicio 3 - TIR'!$D$18-'Ejercicio 3 - TIR'!$C$18)/('Ejercicio 3 - TIR'!$E$18-'Ejercicio 3 - TIR'!$C$18),'Ejercicio 3 - TIR'!$C$18+SQRT(('Ejercicio 3 - TIR'!$E$18-'Ejercicio 3 - TIR'!$C$18)*('Ejercicio 3 - TIR'!$D$18-'Ejercicio 3 - TIR'!$C$18)*F229),'Ejercicio 3 - TIR'!$E$18-SQRT(('Ejercicio 3 - TIR'!$E$18-'Ejercicio 3 - TIR'!$C$18)*('Ejercicio 3 - TIR'!$E$18-'Ejercicio 3 - TIR'!$D$18)*(1-F229)))</f>
        <v>42774.0630932679</v>
      </c>
      <c r="H229" s="17">
        <f ca="1" t="shared" ref="H229:L229" si="1702">RAND()</f>
        <v>0.707778297532321</v>
      </c>
      <c r="I229" s="18">
        <f ca="1">IF(H229&lt;=('Ejercicio 3 - TIR'!$D$18-'Ejercicio 3 - TIR'!$C$18)/('Ejercicio 3 - TIR'!$E$18-'Ejercicio 3 - TIR'!$C$18),'Ejercicio 3 - TIR'!$C$18+SQRT(('Ejercicio 3 - TIR'!$E$18-'Ejercicio 3 - TIR'!$C$18)*('Ejercicio 3 - TIR'!$D$18-'Ejercicio 3 - TIR'!$C$18)*H229),'Ejercicio 3 - TIR'!$E$18-SQRT(('Ejercicio 3 - TIR'!$E$18-'Ejercicio 3 - TIR'!$C$18)*('Ejercicio 3 - TIR'!$E$18-'Ejercicio 3 - TIR'!$D$18)*(1-H229)))</f>
        <v>40318.4801949499</v>
      </c>
      <c r="J229" s="17">
        <f ca="1" t="shared" si="1702"/>
        <v>0.935667415918748</v>
      </c>
      <c r="K229" s="18">
        <f ca="1">IF(J229&lt;=('Ejercicio 3 - TIR'!$D$18-'Ejercicio 3 - TIR'!$C$18)/('Ejercicio 3 - TIR'!$E$18-'Ejercicio 3 - TIR'!$C$18),'Ejercicio 3 - TIR'!$C$18+SQRT(('Ejercicio 3 - TIR'!$E$18-'Ejercicio 3 - TIR'!$C$18)*('Ejercicio 3 - TIR'!$D$18-'Ejercicio 3 - TIR'!$C$18)*J229),'Ejercicio 3 - TIR'!$E$18-SQRT(('Ejercicio 3 - TIR'!$E$18-'Ejercicio 3 - TIR'!$C$18)*('Ejercicio 3 - TIR'!$E$18-'Ejercicio 3 - TIR'!$D$18)*(1-J229)))</f>
        <v>42803.4245275671</v>
      </c>
      <c r="L229" s="17">
        <f ca="1" t="shared" si="1702"/>
        <v>0.229543024505956</v>
      </c>
      <c r="M229" s="18">
        <f ca="1">IF(L229&lt;=('Ejercicio 3 - TIR'!$D$18-'Ejercicio 3 - TIR'!$C$18)/('Ejercicio 3 - TIR'!$E$18-'Ejercicio 3 - TIR'!$C$18),'Ejercicio 3 - TIR'!$C$18+SQRT(('Ejercicio 3 - TIR'!$E$18-'Ejercicio 3 - TIR'!$C$18)*('Ejercicio 3 - TIR'!$D$18-'Ejercicio 3 - TIR'!$C$18)*L229),'Ejercicio 3 - TIR'!$E$18-SQRT(('Ejercicio 3 - TIR'!$E$18-'Ejercicio 3 - TIR'!$C$18)*('Ejercicio 3 - TIR'!$E$18-'Ejercicio 3 - TIR'!$D$18)*(1-L229)))</f>
        <v>35867.8321104044</v>
      </c>
      <c r="N229" s="17">
        <f ca="1" t="shared" ref="N229:R229" si="1703">RAND()</f>
        <v>0.298417502351921</v>
      </c>
      <c r="O229" s="18">
        <f ca="1">IF(N229&lt;=('Ejercicio 3 - TIR'!$D$18-'Ejercicio 3 - TIR'!$C$18)/('Ejercicio 3 - TIR'!$E$18-'Ejercicio 3 - TIR'!$C$18),'Ejercicio 3 - TIR'!$C$18+SQRT(('Ejercicio 3 - TIR'!$E$18-'Ejercicio 3 - TIR'!$C$18)*('Ejercicio 3 - TIR'!$D$18-'Ejercicio 3 - TIR'!$C$18)*N229),'Ejercicio 3 - TIR'!$E$18-SQRT(('Ejercicio 3 - TIR'!$E$18-'Ejercicio 3 - TIR'!$C$18)*('Ejercicio 3 - TIR'!$E$18-'Ejercicio 3 - TIR'!$D$18)*(1-N229)))</f>
        <v>36690.4876767533</v>
      </c>
      <c r="P229" s="17">
        <f ca="1" t="shared" si="1703"/>
        <v>0.599885543879185</v>
      </c>
      <c r="Q229" s="19">
        <f ca="1">IF(P229&lt;=('Ejercicio 3 - TIR'!$D$22-'Ejercicio 3 - TIR'!$C$22)/('Ejercicio 3 - TIR'!$E$22-'Ejercicio 3 - TIR'!$C$22),'Ejercicio 3 - TIR'!$C$22+SQRT(('Ejercicio 3 - TIR'!$E$22-'Ejercicio 3 - TIR'!$C$22)*('Ejercicio 3 - TIR'!$D$22-'Ejercicio 3 - TIR'!$C$22)*P229),'Ejercicio 3 - TIR'!$E$22-SQRT(('Ejercicio 3 - TIR'!$E$22-'Ejercicio 3 - TIR'!$C$22)*('Ejercicio 3 - TIR'!$E$22-'Ejercicio 3 - TIR'!$D$22)*(1-P229)))</f>
        <v>0.153163345569586</v>
      </c>
      <c r="R229" s="17">
        <f ca="1" t="shared" si="1703"/>
        <v>0.768828065759841</v>
      </c>
      <c r="S229" s="19">
        <f ca="1">IF(R229&lt;=('Ejercicio 3 - TIR'!$D$23-'Ejercicio 3 - TIR'!$C$23)/('Ejercicio 3 - TIR'!$E$23-'Ejercicio 3 - TIR'!$C$23),'Ejercicio 3 - TIR'!$C$23+SQRT(('Ejercicio 3 - TIR'!$E$23-'Ejercicio 3 - TIR'!$C$23)*('Ejercicio 3 - TIR'!$D$23-'Ejercicio 3 - TIR'!$C$23)*R229),'Ejercicio 3 - TIR'!$E$23-SQRT(('Ejercicio 3 - TIR'!$E$23-'Ejercicio 3 - TIR'!$C$23)*('Ejercicio 3 - TIR'!$E$23-'Ejercicio 3 - TIR'!$D$23)*(1-R229)))</f>
        <v>0.159601238232866</v>
      </c>
      <c r="T229" s="17">
        <f ca="1" t="shared" ref="T229:X229" si="1704">RAND()</f>
        <v>0.669005110743113</v>
      </c>
      <c r="U229" s="19">
        <f ca="1">IF(T229&lt;=('Ejercicio 3 - TIR'!$D$24-'Ejercicio 3 - TIR'!$C$24)/('Ejercicio 3 - TIR'!$E$24-'Ejercicio 3 - TIR'!$C$24),'Ejercicio 3 - TIR'!$C$24+SQRT(('Ejercicio 3 - TIR'!$E$24-'Ejercicio 3 - TIR'!$C$24)*('Ejercicio 3 - TIR'!$D$24-'Ejercicio 3 - TIR'!$C$24)*T229),'Ejercicio 3 - TIR'!$E$24-SQRT(('Ejercicio 3 - TIR'!$E$24-'Ejercicio 3 - TIR'!$C$24)*('Ejercicio 3 - TIR'!$E$24-'Ejercicio 3 - TIR'!$D$24)*(1-T229)))</f>
        <v>0.189556844941444</v>
      </c>
      <c r="V229" s="17">
        <f ca="1" t="shared" si="1704"/>
        <v>0.874339087835331</v>
      </c>
      <c r="W229" s="19">
        <f ca="1">IF(V229&lt;=('Ejercicio 3 - TIR'!$D$25-'Ejercicio 3 - TIR'!$C$25)/('Ejercicio 3 - TIR'!$E$25-'Ejercicio 3 - TIR'!$C$25),'Ejercicio 3 - TIR'!$C$25+SQRT(('Ejercicio 3 - TIR'!$E$25-'Ejercicio 3 - TIR'!$C$25)*('Ejercicio 3 - TIR'!$D$25-'Ejercicio 3 - TIR'!$C$25)*V229),'Ejercicio 3 - TIR'!$E$25-SQRT(('Ejercicio 3 - TIR'!$E$25-'Ejercicio 3 - TIR'!$C$25)*('Ejercicio 3 - TIR'!$E$25-'Ejercicio 3 - TIR'!$D$25)*(1-V229)))</f>
        <v>0.229028276356571</v>
      </c>
      <c r="X229" s="17">
        <f ca="1" t="shared" si="1704"/>
        <v>0.0365128478121808</v>
      </c>
      <c r="Y229" s="19">
        <f ca="1">IF(X229&lt;=('Ejercicio 3 - TIR'!$D$26-'Ejercicio 3 - TIR'!$C$26)/('Ejercicio 3 - TIR'!$E$26-'Ejercicio 3 - TIR'!$C$26),'Ejercicio 3 - TIR'!$C$26+SQRT(('Ejercicio 3 - TIR'!$E$26-'Ejercicio 3 - TIR'!$C$26)*('Ejercicio 3 - TIR'!$D$26-'Ejercicio 3 - TIR'!$C$26)*X229),'Ejercicio 3 - TIR'!$E$26-SQRT(('Ejercicio 3 - TIR'!$E$26-'Ejercicio 3 - TIR'!$C$26)*('Ejercicio 3 - TIR'!$E$26-'Ejercicio 3 - TIR'!$D$26)*(1-X229)))</f>
        <v>0.199928982278808</v>
      </c>
      <c r="Z229" s="17">
        <f ca="1" t="shared" si="1432"/>
        <v>1.15316334556959</v>
      </c>
      <c r="AA229" s="17">
        <f ca="1" t="shared" si="1433"/>
        <v>1.33720964340725</v>
      </c>
      <c r="AB229" s="17">
        <f ca="1" t="shared" si="1434"/>
        <v>1.5906868844368</v>
      </c>
      <c r="AC229" s="17">
        <f ca="1" t="shared" si="1435"/>
        <v>1.95499915980236</v>
      </c>
      <c r="AD229" s="17">
        <f ca="1" t="shared" si="1436"/>
        <v>2.34586015217757</v>
      </c>
      <c r="AE229" s="16">
        <f ca="1" t="shared" si="1437"/>
        <v>4315.06045394326</v>
      </c>
      <c r="AF229" s="16">
        <f ca="1" t="shared" si="1438"/>
        <v>5003.74944544227</v>
      </c>
      <c r="AG229" s="16">
        <f ca="1" t="shared" si="1439"/>
        <v>5952.24440319781</v>
      </c>
      <c r="AH229" s="16">
        <f ca="1" t="shared" si="1440"/>
        <v>7315.47667931525</v>
      </c>
      <c r="AI229" s="16">
        <f ca="1" t="shared" si="1441"/>
        <v>8778.05248669511</v>
      </c>
      <c r="AJ229" s="18">
        <f ca="1" t="shared" si="1442"/>
        <v>49325.4817002374</v>
      </c>
      <c r="AK229" s="18">
        <f ca="1" t="shared" si="1443"/>
        <v>53914.2605242111</v>
      </c>
      <c r="AL229" s="18">
        <f ca="1" t="shared" si="1444"/>
        <v>68086.8460049813</v>
      </c>
      <c r="AM229" s="18">
        <f ca="1" t="shared" si="1445"/>
        <v>70121.5816397728</v>
      </c>
      <c r="AN229" s="18">
        <f ca="1" t="shared" si="1446"/>
        <v>86070.7530048579</v>
      </c>
      <c r="AO229" s="18">
        <f ca="1">C229/'Ejercicio 3 - TIR'!$D$7</f>
        <v>12611.5600421603</v>
      </c>
      <c r="AP229" s="18">
        <f ca="1" t="shared" si="1447"/>
        <v>36713.9216580771</v>
      </c>
      <c r="AQ229" s="18">
        <f ca="1" t="shared" si="1448"/>
        <v>41302.7004820509</v>
      </c>
      <c r="AR229" s="18">
        <f ca="1" t="shared" si="1449"/>
        <v>55475.285962821</v>
      </c>
      <c r="AS229" s="18">
        <f ca="1" t="shared" si="1450"/>
        <v>57510.0215976126</v>
      </c>
      <c r="AT229" s="18">
        <f ca="1" t="shared" si="1451"/>
        <v>73459.1929626977</v>
      </c>
      <c r="AU229" s="18">
        <f ca="1">AP229*'Ejercicio 3 - TIR'!$D$5</f>
        <v>18356.9608290386</v>
      </c>
      <c r="AV229" s="18">
        <f ca="1">AQ229*'Ejercicio 3 - TIR'!$D$5</f>
        <v>20651.3502410254</v>
      </c>
      <c r="AW229" s="18">
        <f ca="1">AR229*'Ejercicio 3 - TIR'!$D$5</f>
        <v>27737.6429814105</v>
      </c>
      <c r="AX229" s="18">
        <f ca="1">AS229*'Ejercicio 3 - TIR'!$D$5</f>
        <v>28755.0107988063</v>
      </c>
      <c r="AY229" s="18">
        <f ca="1">AT229*'Ejercicio 3 - TIR'!$D$5</f>
        <v>36729.5964813488</v>
      </c>
      <c r="AZ229" s="18">
        <f ca="1" t="shared" ref="AZ229:BD229" si="1705">AJ229-AU229-AE229</f>
        <v>26653.4604172556</v>
      </c>
      <c r="BA229" s="18">
        <f ca="1" t="shared" si="1705"/>
        <v>28259.1608377434</v>
      </c>
      <c r="BB229" s="18">
        <f ca="1" t="shared" si="1705"/>
        <v>34396.9586203729</v>
      </c>
      <c r="BC229" s="18">
        <f ca="1" t="shared" si="1705"/>
        <v>34051.0941616513</v>
      </c>
      <c r="BD229" s="18">
        <f ca="1" t="shared" si="1705"/>
        <v>40563.104036814</v>
      </c>
      <c r="BE229" s="18">
        <f ca="1" t="shared" ref="BE229:BI229" si="1706">AZ229/Z229</f>
        <v>23113.3434128454</v>
      </c>
      <c r="BF229" s="18">
        <f ca="1" t="shared" si="1706"/>
        <v>21132.9322795925</v>
      </c>
      <c r="BG229" s="18">
        <f ca="1" t="shared" si="1706"/>
        <v>21623.9656948901</v>
      </c>
      <c r="BH229" s="18">
        <f ca="1" t="shared" si="1706"/>
        <v>17417.4469543474</v>
      </c>
      <c r="BI229" s="18">
        <f ca="1" t="shared" si="1706"/>
        <v>17291.356434509</v>
      </c>
      <c r="BJ229" s="18">
        <f ca="1" t="shared" si="1454"/>
        <v>66089.7575428309</v>
      </c>
      <c r="BK229" s="18">
        <f ca="1" t="shared" si="1455"/>
        <v>29584.9561596986</v>
      </c>
      <c r="BL229" s="18">
        <f ca="1" t="shared" si="1456"/>
        <v>95674.7137025296</v>
      </c>
      <c r="BM229" s="18">
        <f ca="1">BK229*'Ejercicio 3 - TIR'!$D$5</f>
        <v>14792.4780798493</v>
      </c>
      <c r="BN229" s="18">
        <f ca="1" t="shared" si="1457"/>
        <v>80882.2356226802</v>
      </c>
      <c r="BO229" s="18">
        <f ca="1" t="shared" si="1458"/>
        <v>34478.7115922492</v>
      </c>
      <c r="BP229" s="18">
        <f ca="1" t="shared" si="1459"/>
        <v>-91230.7317819703</v>
      </c>
      <c r="BQ229" s="18">
        <f ca="1" t="shared" ref="BQ229:BT229" si="1707">BE229</f>
        <v>23113.3434128454</v>
      </c>
      <c r="BR229" s="18">
        <f ca="1" t="shared" si="1707"/>
        <v>21132.9322795925</v>
      </c>
      <c r="BS229" s="18">
        <f ca="1" t="shared" si="1707"/>
        <v>21623.9656948901</v>
      </c>
      <c r="BT229" s="18">
        <f ca="1" t="shared" si="1707"/>
        <v>17417.4469543474</v>
      </c>
      <c r="BU229" s="18">
        <f ca="1" t="shared" si="1461"/>
        <v>51770.0680267582</v>
      </c>
      <c r="BV229" s="20">
        <f ca="1" t="shared" si="1462"/>
        <v>12.8167910753096</v>
      </c>
    </row>
    <row r="230" ht="15" customHeight="1" spans="1:74">
      <c r="A230" s="16">
        <v>229</v>
      </c>
      <c r="B230" s="17">
        <f ca="1" t="shared" ref="B230:F230" si="1708">RAND()</f>
        <v>0.973204772974826</v>
      </c>
      <c r="C230" s="18">
        <f ca="1">IF(B230&lt;=('Ejercicio 3 - TIR'!$D$13-'Ejercicio 3 - TIR'!$C$13)/('Ejercicio 3 - TIR'!$E$13-'Ejercicio 3 - TIR'!$C$13),'Ejercicio 3 - TIR'!$C$13+SQRT(('Ejercicio 3 - TIR'!$E$13-'Ejercicio 3 - TIR'!$C$13)*('Ejercicio 3 - TIR'!$D$13-'Ejercicio 3 - TIR'!$C$13)*B230),'Ejercicio 3 - TIR'!$E$13-SQRT(('Ejercicio 3 - TIR'!$E$13-'Ejercicio 3 - TIR'!$C$13)*('Ejercicio 3 - TIR'!$E$13-'Ejercicio 3 - TIR'!$D$13)*(1-B230)))</f>
        <v>94329.5262605133</v>
      </c>
      <c r="D230" s="17">
        <f ca="1" t="shared" si="1708"/>
        <v>0.442286750315964</v>
      </c>
      <c r="E230" s="18">
        <f ca="1">IF(D230&lt;=('Ejercicio 3 - TIR'!$D$14-'Ejercicio 3 - TIR'!$C$14)/('Ejercicio 3 - TIR'!$E$14-'Ejercicio 3 - TIR'!$C$14),'Ejercicio 3 - TIR'!$C$14+SQRT(('Ejercicio 3 - TIR'!$E$14-'Ejercicio 3 - TIR'!$C$14)*('Ejercicio 3 - TIR'!$D$14-'Ejercicio 3 - TIR'!$C$14)*D230),'Ejercicio 3 - TIR'!$E$14-SQRT(('Ejercicio 3 - TIR'!$E$14-'Ejercicio 3 - TIR'!$C$14)*('Ejercicio 3 - TIR'!$E$14-'Ejercicio 3 - TIR'!$D$14)*(1-D230)))</f>
        <v>30853.5806212155</v>
      </c>
      <c r="F230" s="17">
        <f ca="1" t="shared" si="1708"/>
        <v>0.666581770070727</v>
      </c>
      <c r="G230" s="18">
        <f ca="1">IF(F230&lt;=('Ejercicio 3 - TIR'!$D$18-'Ejercicio 3 - TIR'!$C$18)/('Ejercicio 3 - TIR'!$E$18-'Ejercicio 3 - TIR'!$C$18),'Ejercicio 3 - TIR'!$C$18+SQRT(('Ejercicio 3 - TIR'!$E$18-'Ejercicio 3 - TIR'!$C$18)*('Ejercicio 3 - TIR'!$D$18-'Ejercicio 3 - TIR'!$C$18)*F230),'Ejercicio 3 - TIR'!$E$18-SQRT(('Ejercicio 3 - TIR'!$E$18-'Ejercicio 3 - TIR'!$C$18)*('Ejercicio 3 - TIR'!$E$18-'Ejercicio 3 - TIR'!$D$18)*(1-F230)))</f>
        <v>39999.3632552583</v>
      </c>
      <c r="H230" s="17">
        <f ca="1" t="shared" ref="H230:L230" si="1709">RAND()</f>
        <v>0.65163707149966</v>
      </c>
      <c r="I230" s="18">
        <f ca="1">IF(H230&lt;=('Ejercicio 3 - TIR'!$D$18-'Ejercicio 3 - TIR'!$C$18)/('Ejercicio 3 - TIR'!$E$18-'Ejercicio 3 - TIR'!$C$18),'Ejercicio 3 - TIR'!$C$18+SQRT(('Ejercicio 3 - TIR'!$E$18-'Ejercicio 3 - TIR'!$C$18)*('Ejercicio 3 - TIR'!$D$18-'Ejercicio 3 - TIR'!$C$18)*H230),'Ejercicio 3 - TIR'!$E$18-SQRT(('Ejercicio 3 - TIR'!$E$18-'Ejercicio 3 - TIR'!$C$18)*('Ejercicio 3 - TIR'!$E$18-'Ejercicio 3 - TIR'!$D$18)*(1-H230)))</f>
        <v>39886.6354603044</v>
      </c>
      <c r="J230" s="17">
        <f ca="1" t="shared" si="1709"/>
        <v>0.845619822570926</v>
      </c>
      <c r="K230" s="18">
        <f ca="1">IF(J230&lt;=('Ejercicio 3 - TIR'!$D$18-'Ejercicio 3 - TIR'!$C$18)/('Ejercicio 3 - TIR'!$E$18-'Ejercicio 3 - TIR'!$C$18),'Ejercicio 3 - TIR'!$C$18+SQRT(('Ejercicio 3 - TIR'!$E$18-'Ejercicio 3 - TIR'!$C$18)*('Ejercicio 3 - TIR'!$D$18-'Ejercicio 3 - TIR'!$C$18)*J230),'Ejercicio 3 - TIR'!$E$18-SQRT(('Ejercicio 3 - TIR'!$E$18-'Ejercicio 3 - TIR'!$C$18)*('Ejercicio 3 - TIR'!$E$18-'Ejercicio 3 - TIR'!$D$18)*(1-J230)))</f>
        <v>41597.2785439915</v>
      </c>
      <c r="L230" s="17">
        <f ca="1" t="shared" si="1709"/>
        <v>0.975472931092642</v>
      </c>
      <c r="M230" s="18">
        <f ca="1">IF(L230&lt;=('Ejercicio 3 - TIR'!$D$18-'Ejercicio 3 - TIR'!$C$18)/('Ejercicio 3 - TIR'!$E$18-'Ejercicio 3 - TIR'!$C$18),'Ejercicio 3 - TIR'!$C$18+SQRT(('Ejercicio 3 - TIR'!$E$18-'Ejercicio 3 - TIR'!$C$18)*('Ejercicio 3 - TIR'!$D$18-'Ejercicio 3 - TIR'!$C$18)*L230),'Ejercicio 3 - TIR'!$E$18-SQRT(('Ejercicio 3 - TIR'!$E$18-'Ejercicio 3 - TIR'!$C$18)*('Ejercicio 3 - TIR'!$E$18-'Ejercicio 3 - TIR'!$D$18)*(1-L230)))</f>
        <v>43643.7071967853</v>
      </c>
      <c r="N230" s="17">
        <f ca="1" t="shared" ref="N230:R230" si="1710">RAND()</f>
        <v>0.726125504501729</v>
      </c>
      <c r="O230" s="18">
        <f ca="1">IF(N230&lt;=('Ejercicio 3 - TIR'!$D$18-'Ejercicio 3 - TIR'!$C$18)/('Ejercicio 3 - TIR'!$E$18-'Ejercicio 3 - TIR'!$C$18),'Ejercicio 3 - TIR'!$C$18+SQRT(('Ejercicio 3 - TIR'!$E$18-'Ejercicio 3 - TIR'!$C$18)*('Ejercicio 3 - TIR'!$D$18-'Ejercicio 3 - TIR'!$C$18)*N230),'Ejercicio 3 - TIR'!$E$18-SQRT(('Ejercicio 3 - TIR'!$E$18-'Ejercicio 3 - TIR'!$C$18)*('Ejercicio 3 - TIR'!$E$18-'Ejercicio 3 - TIR'!$D$18)*(1-N230)))</f>
        <v>40467.8275449438</v>
      </c>
      <c r="P230" s="17">
        <f ca="1" t="shared" si="1710"/>
        <v>0.389478450611215</v>
      </c>
      <c r="Q230" s="19">
        <f ca="1">IF(P230&lt;=('Ejercicio 3 - TIR'!$D$22-'Ejercicio 3 - TIR'!$C$22)/('Ejercicio 3 - TIR'!$E$22-'Ejercicio 3 - TIR'!$C$22),'Ejercicio 3 - TIR'!$C$22+SQRT(('Ejercicio 3 - TIR'!$E$22-'Ejercicio 3 - TIR'!$C$22)*('Ejercicio 3 - TIR'!$D$22-'Ejercicio 3 - TIR'!$C$22)*P230),'Ejercicio 3 - TIR'!$E$22-SQRT(('Ejercicio 3 - TIR'!$E$22-'Ejercicio 3 - TIR'!$C$22)*('Ejercicio 3 - TIR'!$E$22-'Ejercicio 3 - TIR'!$D$22)*(1-P230)))</f>
        <v>0.146477560520187</v>
      </c>
      <c r="R230" s="17">
        <f ca="1" t="shared" si="1710"/>
        <v>0.0427445948235492</v>
      </c>
      <c r="S230" s="19">
        <f ca="1">IF(R230&lt;=('Ejercicio 3 - TIR'!$D$23-'Ejercicio 3 - TIR'!$C$23)/('Ejercicio 3 - TIR'!$E$23-'Ejercicio 3 - TIR'!$C$23),'Ejercicio 3 - TIR'!$C$23+SQRT(('Ejercicio 3 - TIR'!$E$23-'Ejercicio 3 - TIR'!$C$23)*('Ejercicio 3 - TIR'!$D$23-'Ejercicio 3 - TIR'!$C$23)*R230),'Ejercicio 3 - TIR'!$E$23-SQRT(('Ejercicio 3 - TIR'!$E$23-'Ejercicio 3 - TIR'!$C$23)*('Ejercicio 3 - TIR'!$E$23-'Ejercicio 3 - TIR'!$D$23)*(1-R230)))</f>
        <v>0.128771560333395</v>
      </c>
      <c r="T230" s="17">
        <f ca="1" t="shared" ref="T230:X230" si="1711">RAND()</f>
        <v>0.551921131353829</v>
      </c>
      <c r="U230" s="19">
        <f ca="1">IF(T230&lt;=('Ejercicio 3 - TIR'!$D$24-'Ejercicio 3 - TIR'!$C$24)/('Ejercicio 3 - TIR'!$E$24-'Ejercicio 3 - TIR'!$C$24),'Ejercicio 3 - TIR'!$C$24+SQRT(('Ejercicio 3 - TIR'!$E$24-'Ejercicio 3 - TIR'!$C$24)*('Ejercicio 3 - TIR'!$D$24-'Ejercicio 3 - TIR'!$C$24)*T230),'Ejercicio 3 - TIR'!$E$24-SQRT(('Ejercicio 3 - TIR'!$E$24-'Ejercicio 3 - TIR'!$C$24)*('Ejercicio 3 - TIR'!$E$24-'Ejercicio 3 - TIR'!$D$24)*(1-T230)))</f>
        <v>0.184579372786337</v>
      </c>
      <c r="V230" s="17">
        <f ca="1" t="shared" si="1711"/>
        <v>0.780170865872602</v>
      </c>
      <c r="W230" s="19">
        <f ca="1">IF(V230&lt;=('Ejercicio 3 - TIR'!$D$25-'Ejercicio 3 - TIR'!$C$25)/('Ejercicio 3 - TIR'!$E$25-'Ejercicio 3 - TIR'!$C$25),'Ejercicio 3 - TIR'!$C$25+SQRT(('Ejercicio 3 - TIR'!$E$25-'Ejercicio 3 - TIR'!$C$25)*('Ejercicio 3 - TIR'!$D$25-'Ejercicio 3 - TIR'!$C$25)*V230),'Ejercicio 3 - TIR'!$E$25-SQRT(('Ejercicio 3 - TIR'!$E$25-'Ejercicio 3 - TIR'!$C$25)*('Ejercicio 3 - TIR'!$E$25-'Ejercicio 3 - TIR'!$D$25)*(1-V230)))</f>
        <v>0.222261904004674</v>
      </c>
      <c r="X230" s="17">
        <f ca="1" t="shared" si="1711"/>
        <v>0.920188375477227</v>
      </c>
      <c r="Y230" s="19">
        <f ca="1">IF(X230&lt;=('Ejercicio 3 - TIR'!$D$26-'Ejercicio 3 - TIR'!$C$26)/('Ejercicio 3 - TIR'!$E$26-'Ejercicio 3 - TIR'!$C$26),'Ejercicio 3 - TIR'!$C$26+SQRT(('Ejercicio 3 - TIR'!$E$26-'Ejercicio 3 - TIR'!$C$26)*('Ejercicio 3 - TIR'!$D$26-'Ejercicio 3 - TIR'!$C$26)*X230),'Ejercicio 3 - TIR'!$E$26-SQRT(('Ejercicio 3 - TIR'!$E$26-'Ejercicio 3 - TIR'!$C$26)*('Ejercicio 3 - TIR'!$E$26-'Ejercicio 3 - TIR'!$D$26)*(1-X230)))</f>
        <v>0.259239875423713</v>
      </c>
      <c r="Z230" s="17">
        <f ca="1" t="shared" si="1432"/>
        <v>1.14647756052019</v>
      </c>
      <c r="AA230" s="17">
        <f ca="1" t="shared" si="1433"/>
        <v>1.2941112648756</v>
      </c>
      <c r="AB230" s="17">
        <f ca="1" t="shared" si="1434"/>
        <v>1.53297751046207</v>
      </c>
      <c r="AC230" s="17">
        <f ca="1" t="shared" si="1435"/>
        <v>1.87370001073371</v>
      </c>
      <c r="AD230" s="17">
        <f ca="1" t="shared" si="1436"/>
        <v>2.35943776809773</v>
      </c>
      <c r="AE230" s="16">
        <f ca="1" t="shared" si="1437"/>
        <v>4519.35722270857</v>
      </c>
      <c r="AF230" s="16">
        <f ca="1" t="shared" si="1438"/>
        <v>5101.32190398075</v>
      </c>
      <c r="AG230" s="16">
        <f ca="1" t="shared" si="1439"/>
        <v>6042.92070139872</v>
      </c>
      <c r="AH230" s="16">
        <f ca="1" t="shared" si="1440"/>
        <v>7386.03176224086</v>
      </c>
      <c r="AI230" s="16">
        <f ca="1" t="shared" si="1441"/>
        <v>9300.78571615977</v>
      </c>
      <c r="AJ230" s="18">
        <f ca="1" t="shared" si="1442"/>
        <v>45858.3724072493</v>
      </c>
      <c r="AK230" s="18">
        <f ca="1" t="shared" si="1443"/>
        <v>51617.7442671664</v>
      </c>
      <c r="AL230" s="18">
        <f ca="1" t="shared" si="1444"/>
        <v>63767.6925043653</v>
      </c>
      <c r="AM230" s="18">
        <f ca="1" t="shared" si="1445"/>
        <v>81775.2146430757</v>
      </c>
      <c r="AN230" s="18">
        <f ca="1" t="shared" si="1446"/>
        <v>95481.3207024059</v>
      </c>
      <c r="AO230" s="18">
        <f ca="1">C230/'Ejercicio 3 - TIR'!$D$7</f>
        <v>18865.9052521027</v>
      </c>
      <c r="AP230" s="18">
        <f ca="1" t="shared" si="1447"/>
        <v>26992.4671551467</v>
      </c>
      <c r="AQ230" s="18">
        <f ca="1" t="shared" si="1448"/>
        <v>32751.8390150637</v>
      </c>
      <c r="AR230" s="18">
        <f ca="1" t="shared" si="1449"/>
        <v>44901.7872522626</v>
      </c>
      <c r="AS230" s="18">
        <f ca="1" t="shared" si="1450"/>
        <v>62909.309390973</v>
      </c>
      <c r="AT230" s="18">
        <f ca="1" t="shared" si="1451"/>
        <v>76615.4154503033</v>
      </c>
      <c r="AU230" s="18">
        <f ca="1">AP230*'Ejercicio 3 - TIR'!$D$5</f>
        <v>13496.2335775733</v>
      </c>
      <c r="AV230" s="18">
        <f ca="1">AQ230*'Ejercicio 3 - TIR'!$D$5</f>
        <v>16375.9195075319</v>
      </c>
      <c r="AW230" s="18">
        <f ca="1">AR230*'Ejercicio 3 - TIR'!$D$5</f>
        <v>22450.8936261313</v>
      </c>
      <c r="AX230" s="18">
        <f ca="1">AS230*'Ejercicio 3 - TIR'!$D$5</f>
        <v>31454.6546954865</v>
      </c>
      <c r="AY230" s="18">
        <f ca="1">AT230*'Ejercicio 3 - TIR'!$D$5</f>
        <v>38307.7077251516</v>
      </c>
      <c r="AZ230" s="18">
        <f ca="1" t="shared" ref="AZ230:BD230" si="1712">AJ230-AU230-AE230</f>
        <v>27842.7816069674</v>
      </c>
      <c r="BA230" s="18">
        <f ca="1" t="shared" si="1712"/>
        <v>30140.5028556538</v>
      </c>
      <c r="BB230" s="18">
        <f ca="1" t="shared" si="1712"/>
        <v>35273.8781768352</v>
      </c>
      <c r="BC230" s="18">
        <f ca="1" t="shared" si="1712"/>
        <v>42934.5281853483</v>
      </c>
      <c r="BD230" s="18">
        <f ca="1" t="shared" si="1712"/>
        <v>47872.8272610945</v>
      </c>
      <c r="BE230" s="18">
        <f ca="1" t="shared" ref="BE230:BI230" si="1713">AZ230/Z230</f>
        <v>24285.5007073443</v>
      </c>
      <c r="BF230" s="18">
        <f ca="1" t="shared" si="1713"/>
        <v>23290.5034317518</v>
      </c>
      <c r="BG230" s="18">
        <f ca="1" t="shared" si="1713"/>
        <v>23010.0428323981</v>
      </c>
      <c r="BH230" s="18">
        <f ca="1" t="shared" si="1713"/>
        <v>22914.3021505005</v>
      </c>
      <c r="BI230" s="18">
        <f ca="1" t="shared" si="1713"/>
        <v>20289.9300453648</v>
      </c>
      <c r="BJ230" s="18">
        <f ca="1" t="shared" si="1454"/>
        <v>72797.1033987439</v>
      </c>
      <c r="BK230" s="18">
        <f ca="1" t="shared" si="1455"/>
        <v>44512.9293811643</v>
      </c>
      <c r="BL230" s="18">
        <f ca="1" t="shared" si="1456"/>
        <v>117310.032779908</v>
      </c>
      <c r="BM230" s="18">
        <f ca="1">BK230*'Ejercicio 3 - TIR'!$D$5</f>
        <v>22256.4646905822</v>
      </c>
      <c r="BN230" s="18">
        <f ca="1" t="shared" si="1457"/>
        <v>95053.5680893261</v>
      </c>
      <c r="BO230" s="18">
        <f ca="1" t="shared" si="1458"/>
        <v>40286.5332472668</v>
      </c>
      <c r="BP230" s="18">
        <f ca="1" t="shared" si="1459"/>
        <v>-125183.106881729</v>
      </c>
      <c r="BQ230" s="18">
        <f ca="1" t="shared" ref="BQ230:BT230" si="1714">BE230</f>
        <v>24285.5007073443</v>
      </c>
      <c r="BR230" s="18">
        <f ca="1" t="shared" si="1714"/>
        <v>23290.5034317518</v>
      </c>
      <c r="BS230" s="18">
        <f ca="1" t="shared" si="1714"/>
        <v>23010.0428323981</v>
      </c>
      <c r="BT230" s="18">
        <f ca="1" t="shared" si="1714"/>
        <v>22914.3021505005</v>
      </c>
      <c r="BU230" s="18">
        <f ca="1" t="shared" si="1461"/>
        <v>60576.4632926316</v>
      </c>
      <c r="BV230" s="20">
        <f ca="1" t="shared" si="1462"/>
        <v>6.30220112700779</v>
      </c>
    </row>
    <row r="231" ht="15" customHeight="1" spans="1:74">
      <c r="A231" s="16">
        <v>230</v>
      </c>
      <c r="B231" s="17">
        <f ca="1" t="shared" ref="B231:F231" si="1715">RAND()</f>
        <v>0.85438558373462</v>
      </c>
      <c r="C231" s="18">
        <f ca="1">IF(B231&lt;=('Ejercicio 3 - TIR'!$D$13-'Ejercicio 3 - TIR'!$C$13)/('Ejercicio 3 - TIR'!$E$13-'Ejercicio 3 - TIR'!$C$13),'Ejercicio 3 - TIR'!$C$13+SQRT(('Ejercicio 3 - TIR'!$E$13-'Ejercicio 3 - TIR'!$C$13)*('Ejercicio 3 - TIR'!$D$13-'Ejercicio 3 - TIR'!$C$13)*B231),'Ejercicio 3 - TIR'!$E$13-SQRT(('Ejercicio 3 - TIR'!$E$13-'Ejercicio 3 - TIR'!$C$13)*('Ejercicio 3 - TIR'!$E$13-'Ejercicio 3 - TIR'!$D$13)*(1-B231)))</f>
        <v>86781.1763186562</v>
      </c>
      <c r="D231" s="17">
        <f ca="1" t="shared" si="1715"/>
        <v>0.587883932436708</v>
      </c>
      <c r="E231" s="18">
        <f ca="1">IF(D231&lt;=('Ejercicio 3 - TIR'!$D$14-'Ejercicio 3 - TIR'!$C$14)/('Ejercicio 3 - TIR'!$E$14-'Ejercicio 3 - TIR'!$C$14),'Ejercicio 3 - TIR'!$C$14+SQRT(('Ejercicio 3 - TIR'!$E$14-'Ejercicio 3 - TIR'!$C$14)*('Ejercicio 3 - TIR'!$D$14-'Ejercicio 3 - TIR'!$C$14)*D231),'Ejercicio 3 - TIR'!$E$14-SQRT(('Ejercicio 3 - TIR'!$E$14-'Ejercicio 3 - TIR'!$C$14)*('Ejercicio 3 - TIR'!$E$14-'Ejercicio 3 - TIR'!$D$14)*(1-D231)))</f>
        <v>32137.5951430562</v>
      </c>
      <c r="F231" s="17">
        <f ca="1" t="shared" si="1715"/>
        <v>0.981944862258747</v>
      </c>
      <c r="G231" s="18">
        <f ca="1">IF(F231&lt;=('Ejercicio 3 - TIR'!$D$18-'Ejercicio 3 - TIR'!$C$18)/('Ejercicio 3 - TIR'!$E$18-'Ejercicio 3 - TIR'!$C$18),'Ejercicio 3 - TIR'!$C$18+SQRT(('Ejercicio 3 - TIR'!$E$18-'Ejercicio 3 - TIR'!$C$18)*('Ejercicio 3 - TIR'!$D$18-'Ejercicio 3 - TIR'!$C$18)*F231),'Ejercicio 3 - TIR'!$E$18-SQRT(('Ejercicio 3 - TIR'!$E$18-'Ejercicio 3 - TIR'!$C$18)*('Ejercicio 3 - TIR'!$E$18-'Ejercicio 3 - TIR'!$D$18)*(1-F231)))</f>
        <v>43836.3267939005</v>
      </c>
      <c r="H231" s="17">
        <f ca="1" t="shared" ref="H231:L231" si="1716">RAND()</f>
        <v>0.948564960622697</v>
      </c>
      <c r="I231" s="18">
        <f ca="1">IF(H231&lt;=('Ejercicio 3 - TIR'!$D$18-'Ejercicio 3 - TIR'!$C$18)/('Ejercicio 3 - TIR'!$E$18-'Ejercicio 3 - TIR'!$C$18),'Ejercicio 3 - TIR'!$C$18+SQRT(('Ejercicio 3 - TIR'!$E$18-'Ejercicio 3 - TIR'!$C$18)*('Ejercicio 3 - TIR'!$D$18-'Ejercicio 3 - TIR'!$C$18)*H231),'Ejercicio 3 - TIR'!$E$18-SQRT(('Ejercicio 3 - TIR'!$E$18-'Ejercicio 3 - TIR'!$C$18)*('Ejercicio 3 - TIR'!$E$18-'Ejercicio 3 - TIR'!$D$18)*(1-H231)))</f>
        <v>43035.9154923228</v>
      </c>
      <c r="J231" s="17">
        <f ca="1" t="shared" si="1716"/>
        <v>0.612213151631533</v>
      </c>
      <c r="K231" s="18">
        <f ca="1">IF(J231&lt;=('Ejercicio 3 - TIR'!$D$18-'Ejercicio 3 - TIR'!$C$18)/('Ejercicio 3 - TIR'!$E$18-'Ejercicio 3 - TIR'!$C$18),'Ejercicio 3 - TIR'!$C$18+SQRT(('Ejercicio 3 - TIR'!$E$18-'Ejercicio 3 - TIR'!$C$18)*('Ejercicio 3 - TIR'!$D$18-'Ejercicio 3 - TIR'!$C$18)*J231),'Ejercicio 3 - TIR'!$E$18-SQRT(('Ejercicio 3 - TIR'!$E$18-'Ejercicio 3 - TIR'!$C$18)*('Ejercicio 3 - TIR'!$E$18-'Ejercicio 3 - TIR'!$D$18)*(1-J231)))</f>
        <v>39582.900017465</v>
      </c>
      <c r="L231" s="17">
        <f ca="1" t="shared" si="1716"/>
        <v>0.532805345412323</v>
      </c>
      <c r="M231" s="18">
        <f ca="1">IF(L231&lt;=('Ejercicio 3 - TIR'!$D$18-'Ejercicio 3 - TIR'!$C$18)/('Ejercicio 3 - TIR'!$E$18-'Ejercicio 3 - TIR'!$C$18),'Ejercicio 3 - TIR'!$C$18+SQRT(('Ejercicio 3 - TIR'!$E$18-'Ejercicio 3 - TIR'!$C$18)*('Ejercicio 3 - TIR'!$D$18-'Ejercicio 3 - TIR'!$C$18)*L231),'Ejercicio 3 - TIR'!$E$18-SQRT(('Ejercicio 3 - TIR'!$E$18-'Ejercicio 3 - TIR'!$C$18)*('Ejercicio 3 - TIR'!$E$18-'Ejercicio 3 - TIR'!$D$18)*(1-L231)))</f>
        <v>38939.8435004114</v>
      </c>
      <c r="N231" s="17">
        <f ca="1" t="shared" ref="N231:R231" si="1717">RAND()</f>
        <v>0.38363723365044</v>
      </c>
      <c r="O231" s="18">
        <f ca="1">IF(N231&lt;=('Ejercicio 3 - TIR'!$D$18-'Ejercicio 3 - TIR'!$C$18)/('Ejercicio 3 - TIR'!$E$18-'Ejercicio 3 - TIR'!$C$18),'Ejercicio 3 - TIR'!$C$18+SQRT(('Ejercicio 3 - TIR'!$E$18-'Ejercicio 3 - TIR'!$C$18)*('Ejercicio 3 - TIR'!$D$18-'Ejercicio 3 - TIR'!$C$18)*N231),'Ejercicio 3 - TIR'!$E$18-SQRT(('Ejercicio 3 - TIR'!$E$18-'Ejercicio 3 - TIR'!$C$18)*('Ejercicio 3 - TIR'!$E$18-'Ejercicio 3 - TIR'!$D$18)*(1-N231)))</f>
        <v>37585.880637577</v>
      </c>
      <c r="P231" s="17">
        <f ca="1" t="shared" si="1717"/>
        <v>0.97716645279455</v>
      </c>
      <c r="Q231" s="19">
        <f ca="1">IF(P231&lt;=('Ejercicio 3 - TIR'!$D$22-'Ejercicio 3 - TIR'!$C$22)/('Ejercicio 3 - TIR'!$E$22-'Ejercicio 3 - TIR'!$C$22),'Ejercicio 3 - TIR'!$C$22+SQRT(('Ejercicio 3 - TIR'!$E$22-'Ejercicio 3 - TIR'!$C$22)*('Ejercicio 3 - TIR'!$D$22-'Ejercicio 3 - TIR'!$C$22)*P231),'Ejercicio 3 - TIR'!$E$22-SQRT(('Ejercicio 3 - TIR'!$E$22-'Ejercicio 3 - TIR'!$C$22)*('Ejercicio 3 - TIR'!$E$22-'Ejercicio 3 - TIR'!$D$22)*(1-P231)))</f>
        <v>0.173589041805642</v>
      </c>
      <c r="R231" s="17">
        <f ca="1" t="shared" si="1717"/>
        <v>0.757154141319233</v>
      </c>
      <c r="S231" s="19">
        <f ca="1">IF(R231&lt;=('Ejercicio 3 - TIR'!$D$23-'Ejercicio 3 - TIR'!$C$23)/('Ejercicio 3 - TIR'!$E$23-'Ejercicio 3 - TIR'!$C$23),'Ejercicio 3 - TIR'!$C$23+SQRT(('Ejercicio 3 - TIR'!$E$23-'Ejercicio 3 - TIR'!$C$23)*('Ejercicio 3 - TIR'!$D$23-'Ejercicio 3 - TIR'!$C$23)*R231),'Ejercicio 3 - TIR'!$E$23-SQRT(('Ejercicio 3 - TIR'!$E$23-'Ejercicio 3 - TIR'!$C$23)*('Ejercicio 3 - TIR'!$E$23-'Ejercicio 3 - TIR'!$D$23)*(1-R231)))</f>
        <v>0.159092524168963</v>
      </c>
      <c r="T231" s="17">
        <f ca="1" t="shared" ref="T231:X231" si="1718">RAND()</f>
        <v>0.638670758535296</v>
      </c>
      <c r="U231" s="19">
        <f ca="1">IF(T231&lt;=('Ejercicio 3 - TIR'!$D$24-'Ejercicio 3 - TIR'!$C$24)/('Ejercicio 3 - TIR'!$E$24-'Ejercicio 3 - TIR'!$C$24),'Ejercicio 3 - TIR'!$C$24+SQRT(('Ejercicio 3 - TIR'!$E$24-'Ejercicio 3 - TIR'!$C$24)*('Ejercicio 3 - TIR'!$D$24-'Ejercicio 3 - TIR'!$C$24)*T231),'Ejercicio 3 - TIR'!$E$24-SQRT(('Ejercicio 3 - TIR'!$E$24-'Ejercicio 3 - TIR'!$C$24)*('Ejercicio 3 - TIR'!$E$24-'Ejercicio 3 - TIR'!$D$24)*(1-T231)))</f>
        <v>0.188192424234136</v>
      </c>
      <c r="V231" s="17">
        <f ca="1" t="shared" si="1718"/>
        <v>0.891433489590358</v>
      </c>
      <c r="W231" s="19">
        <f ca="1">IF(V231&lt;=('Ejercicio 3 - TIR'!$D$25-'Ejercicio 3 - TIR'!$C$25)/('Ejercicio 3 - TIR'!$E$25-'Ejercicio 3 - TIR'!$C$25),'Ejercicio 3 - TIR'!$C$25+SQRT(('Ejercicio 3 - TIR'!$E$25-'Ejercicio 3 - TIR'!$C$25)*('Ejercicio 3 - TIR'!$D$25-'Ejercicio 3 - TIR'!$C$25)*V231),'Ejercicio 3 - TIR'!$E$25-SQRT(('Ejercicio 3 - TIR'!$E$25-'Ejercicio 3 - TIR'!$C$25)*('Ejercicio 3 - TIR'!$E$25-'Ejercicio 3 - TIR'!$D$25)*(1-V231)))</f>
        <v>0.230506852834041</v>
      </c>
      <c r="X231" s="17">
        <f ca="1" t="shared" si="1718"/>
        <v>0.00200741734340015</v>
      </c>
      <c r="Y231" s="19">
        <f ca="1">IF(X231&lt;=('Ejercicio 3 - TIR'!$D$26-'Ejercicio 3 - TIR'!$C$26)/('Ejercicio 3 - TIR'!$E$26-'Ejercicio 3 - TIR'!$C$26),'Ejercicio 3 - TIR'!$C$26+SQRT(('Ejercicio 3 - TIR'!$E$26-'Ejercicio 3 - TIR'!$C$26)*('Ejercicio 3 - TIR'!$D$26-'Ejercicio 3 - TIR'!$C$26)*X231),'Ejercicio 3 - TIR'!$E$26-SQRT(('Ejercicio 3 - TIR'!$E$26-'Ejercicio 3 - TIR'!$C$26)*('Ejercicio 3 - TIR'!$E$26-'Ejercicio 3 - TIR'!$D$26)*(1-X231)))</f>
        <v>0.192328095106988</v>
      </c>
      <c r="Z231" s="17">
        <f ca="1" t="shared" si="1432"/>
        <v>1.17358904180564</v>
      </c>
      <c r="AA231" s="17">
        <f ca="1" t="shared" si="1433"/>
        <v>1.36029828480354</v>
      </c>
      <c r="AB231" s="17">
        <f ca="1" t="shared" si="1434"/>
        <v>1.61629611670225</v>
      </c>
      <c r="AC231" s="17">
        <f ca="1" t="shared" si="1435"/>
        <v>1.98886344781117</v>
      </c>
      <c r="AD231" s="17">
        <f ca="1" t="shared" si="1436"/>
        <v>2.37137776615661</v>
      </c>
      <c r="AE231" s="16">
        <f ca="1" t="shared" si="1437"/>
        <v>5578.73434682077</v>
      </c>
      <c r="AF231" s="16">
        <f ca="1" t="shared" si="1438"/>
        <v>6466.26927572458</v>
      </c>
      <c r="AG231" s="16">
        <f ca="1" t="shared" si="1439"/>
        <v>7683.1721664739</v>
      </c>
      <c r="AH231" s="16">
        <f ca="1" t="shared" si="1440"/>
        <v>9454.19600234989</v>
      </c>
      <c r="AI231" s="16">
        <f ca="1" t="shared" si="1441"/>
        <v>11272.5035102499</v>
      </c>
      <c r="AJ231" s="18">
        <f ca="1" t="shared" si="1442"/>
        <v>51445.8327583326</v>
      </c>
      <c r="AK231" s="18">
        <f ca="1" t="shared" si="1443"/>
        <v>58541.6820291566</v>
      </c>
      <c r="AL231" s="18">
        <f ca="1" t="shared" si="1444"/>
        <v>63977.6875860421</v>
      </c>
      <c r="AM231" s="18">
        <f ca="1" t="shared" si="1445"/>
        <v>77446.0314014556</v>
      </c>
      <c r="AN231" s="18">
        <f ca="1" t="shared" si="1446"/>
        <v>89130.3216653663</v>
      </c>
      <c r="AO231" s="18">
        <f ca="1">C231/'Ejercicio 3 - TIR'!$D$7</f>
        <v>17356.2352637312</v>
      </c>
      <c r="AP231" s="18">
        <f ca="1" t="shared" si="1447"/>
        <v>34089.5974946014</v>
      </c>
      <c r="AQ231" s="18">
        <f ca="1" t="shared" si="1448"/>
        <v>41185.4467654254</v>
      </c>
      <c r="AR231" s="18">
        <f ca="1" t="shared" si="1449"/>
        <v>46621.4523223109</v>
      </c>
      <c r="AS231" s="18">
        <f ca="1" t="shared" si="1450"/>
        <v>60089.7961377244</v>
      </c>
      <c r="AT231" s="18">
        <f ca="1" t="shared" si="1451"/>
        <v>71774.0864016351</v>
      </c>
      <c r="AU231" s="18">
        <f ca="1">AP231*'Ejercicio 3 - TIR'!$D$5</f>
        <v>17044.7987473007</v>
      </c>
      <c r="AV231" s="18">
        <f ca="1">AQ231*'Ejercicio 3 - TIR'!$D$5</f>
        <v>20592.7233827127</v>
      </c>
      <c r="AW231" s="18">
        <f ca="1">AR231*'Ejercicio 3 - TIR'!$D$5</f>
        <v>23310.7261611554</v>
      </c>
      <c r="AX231" s="18">
        <f ca="1">AS231*'Ejercicio 3 - TIR'!$D$5</f>
        <v>30044.8980688622</v>
      </c>
      <c r="AY231" s="18">
        <f ca="1">AT231*'Ejercicio 3 - TIR'!$D$5</f>
        <v>35887.0432008175</v>
      </c>
      <c r="AZ231" s="18">
        <f ca="1" t="shared" ref="AZ231:BD231" si="1719">AJ231-AU231-AE231</f>
        <v>28822.2996642112</v>
      </c>
      <c r="BA231" s="18">
        <f ca="1" t="shared" si="1719"/>
        <v>31482.6893707193</v>
      </c>
      <c r="BB231" s="18">
        <f ca="1" t="shared" si="1719"/>
        <v>32983.7892584128</v>
      </c>
      <c r="BC231" s="18">
        <f ca="1" t="shared" si="1719"/>
        <v>37946.9373302435</v>
      </c>
      <c r="BD231" s="18">
        <f ca="1" t="shared" si="1719"/>
        <v>41970.7749542988</v>
      </c>
      <c r="BE231" s="18">
        <f ca="1" t="shared" ref="BE231:BI231" si="1720">AZ231/Z231</f>
        <v>24559.1076923028</v>
      </c>
      <c r="BF231" s="18">
        <f ca="1" t="shared" si="1720"/>
        <v>23143.960205218</v>
      </c>
      <c r="BG231" s="18">
        <f ca="1" t="shared" si="1720"/>
        <v>20407.0212862418</v>
      </c>
      <c r="BH231" s="18">
        <f ca="1" t="shared" si="1720"/>
        <v>19079.7097568492</v>
      </c>
      <c r="BI231" s="18">
        <f ca="1" t="shared" si="1720"/>
        <v>17698.8987386529</v>
      </c>
      <c r="BJ231" s="18">
        <f ca="1" t="shared" si="1454"/>
        <v>76210.378579986</v>
      </c>
      <c r="BK231" s="18">
        <f ca="1" t="shared" si="1455"/>
        <v>41158.1904085955</v>
      </c>
      <c r="BL231" s="18">
        <f ca="1" t="shared" si="1456"/>
        <v>117368.568988582</v>
      </c>
      <c r="BM231" s="18">
        <f ca="1">BK231*'Ejercicio 3 - TIR'!$D$5</f>
        <v>20579.0952042978</v>
      </c>
      <c r="BN231" s="18">
        <f ca="1" t="shared" si="1457"/>
        <v>96789.4737842837</v>
      </c>
      <c r="BO231" s="18">
        <f ca="1" t="shared" si="1458"/>
        <v>40815.7127749218</v>
      </c>
      <c r="BP231" s="18">
        <f ca="1" t="shared" si="1459"/>
        <v>-118918.771461712</v>
      </c>
      <c r="BQ231" s="18">
        <f ca="1" t="shared" ref="BQ231:BT231" si="1721">BE231</f>
        <v>24559.1076923028</v>
      </c>
      <c r="BR231" s="18">
        <f ca="1" t="shared" si="1721"/>
        <v>23143.960205218</v>
      </c>
      <c r="BS231" s="18">
        <f ca="1" t="shared" si="1721"/>
        <v>20407.0212862418</v>
      </c>
      <c r="BT231" s="18">
        <f ca="1" t="shared" si="1721"/>
        <v>19079.7097568492</v>
      </c>
      <c r="BU231" s="18">
        <f ca="1" t="shared" si="1461"/>
        <v>58514.6115135747</v>
      </c>
      <c r="BV231" s="20">
        <f ca="1" t="shared" si="1462"/>
        <v>6.22151400648299</v>
      </c>
    </row>
    <row r="232" ht="15" customHeight="1" spans="1:74">
      <c r="A232" s="16">
        <v>231</v>
      </c>
      <c r="B232" s="17">
        <f ca="1" t="shared" ref="B232:F232" si="1722">RAND()</f>
        <v>0.419313514528458</v>
      </c>
      <c r="C232" s="18">
        <f ca="1">IF(B232&lt;=('Ejercicio 3 - TIR'!$D$13-'Ejercicio 3 - TIR'!$C$13)/('Ejercicio 3 - TIR'!$E$13-'Ejercicio 3 - TIR'!$C$13),'Ejercicio 3 - TIR'!$C$13+SQRT(('Ejercicio 3 - TIR'!$E$13-'Ejercicio 3 - TIR'!$C$13)*('Ejercicio 3 - TIR'!$D$13-'Ejercicio 3 - TIR'!$C$13)*B232),'Ejercicio 3 - TIR'!$E$13-SQRT(('Ejercicio 3 - TIR'!$E$13-'Ejercicio 3 - TIR'!$C$13)*('Ejercicio 3 - TIR'!$E$13-'Ejercicio 3 - TIR'!$D$13)*(1-B232)))</f>
        <v>73602.5800017151</v>
      </c>
      <c r="D232" s="17">
        <f ca="1" t="shared" si="1722"/>
        <v>0.879042737837125</v>
      </c>
      <c r="E232" s="18">
        <f ca="1">IF(D232&lt;=('Ejercicio 3 - TIR'!$D$14-'Ejercicio 3 - TIR'!$C$14)/('Ejercicio 3 - TIR'!$E$14-'Ejercicio 3 - TIR'!$C$14),'Ejercicio 3 - TIR'!$C$14+SQRT(('Ejercicio 3 - TIR'!$E$14-'Ejercicio 3 - TIR'!$C$14)*('Ejercicio 3 - TIR'!$D$14-'Ejercicio 3 - TIR'!$C$14)*D232),'Ejercicio 3 - TIR'!$E$14-SQRT(('Ejercicio 3 - TIR'!$E$14-'Ejercicio 3 - TIR'!$C$14)*('Ejercicio 3 - TIR'!$E$14-'Ejercicio 3 - TIR'!$D$14)*(1-D232)))</f>
        <v>35740.4707625805</v>
      </c>
      <c r="F232" s="17">
        <f ca="1" t="shared" si="1722"/>
        <v>0.557369177018982</v>
      </c>
      <c r="G232" s="18">
        <f ca="1">IF(F232&lt;=('Ejercicio 3 - TIR'!$D$18-'Ejercicio 3 - TIR'!$C$18)/('Ejercicio 3 - TIR'!$E$18-'Ejercicio 3 - TIR'!$C$18),'Ejercicio 3 - TIR'!$C$18+SQRT(('Ejercicio 3 - TIR'!$E$18-'Ejercicio 3 - TIR'!$C$18)*('Ejercicio 3 - TIR'!$D$18-'Ejercicio 3 - TIR'!$C$18)*F232),'Ejercicio 3 - TIR'!$E$18-SQRT(('Ejercicio 3 - TIR'!$E$18-'Ejercicio 3 - TIR'!$C$18)*('Ejercicio 3 - TIR'!$E$18-'Ejercicio 3 - TIR'!$D$18)*(1-F232)))</f>
        <v>39143.5975716808</v>
      </c>
      <c r="H232" s="17">
        <f ca="1" t="shared" ref="H232:L232" si="1723">RAND()</f>
        <v>0.868298323221032</v>
      </c>
      <c r="I232" s="18">
        <f ca="1">IF(H232&lt;=('Ejercicio 3 - TIR'!$D$18-'Ejercicio 3 - TIR'!$C$18)/('Ejercicio 3 - TIR'!$E$18-'Ejercicio 3 - TIR'!$C$18),'Ejercicio 3 - TIR'!$C$18+SQRT(('Ejercicio 3 - TIR'!$E$18-'Ejercicio 3 - TIR'!$C$18)*('Ejercicio 3 - TIR'!$D$18-'Ejercicio 3 - TIR'!$C$18)*H232),'Ejercicio 3 - TIR'!$E$18-SQRT(('Ejercicio 3 - TIR'!$E$18-'Ejercicio 3 - TIR'!$C$18)*('Ejercicio 3 - TIR'!$E$18-'Ejercicio 3 - TIR'!$D$18)*(1-H232)))</f>
        <v>41857.1309670267</v>
      </c>
      <c r="J232" s="17">
        <f ca="1" t="shared" si="1723"/>
        <v>0.511685629259317</v>
      </c>
      <c r="K232" s="18">
        <f ca="1">IF(J232&lt;=('Ejercicio 3 - TIR'!$D$18-'Ejercicio 3 - TIR'!$C$18)/('Ejercicio 3 - TIR'!$E$18-'Ejercicio 3 - TIR'!$C$18),'Ejercicio 3 - TIR'!$C$18+SQRT(('Ejercicio 3 - TIR'!$E$18-'Ejercicio 3 - TIR'!$C$18)*('Ejercicio 3 - TIR'!$D$18-'Ejercicio 3 - TIR'!$C$18)*J232),'Ejercicio 3 - TIR'!$E$18-SQRT(('Ejercicio 3 - TIR'!$E$18-'Ejercicio 3 - TIR'!$C$18)*('Ejercicio 3 - TIR'!$E$18-'Ejercicio 3 - TIR'!$D$18)*(1-J232)))</f>
        <v>38760.8700703125</v>
      </c>
      <c r="L232" s="17">
        <f ca="1" t="shared" si="1723"/>
        <v>0.341012246790213</v>
      </c>
      <c r="M232" s="18">
        <f ca="1">IF(L232&lt;=('Ejercicio 3 - TIR'!$D$18-'Ejercicio 3 - TIR'!$C$18)/('Ejercicio 3 - TIR'!$E$18-'Ejercicio 3 - TIR'!$C$18),'Ejercicio 3 - TIR'!$C$18+SQRT(('Ejercicio 3 - TIR'!$E$18-'Ejercicio 3 - TIR'!$C$18)*('Ejercicio 3 - TIR'!$D$18-'Ejercicio 3 - TIR'!$C$18)*L232),'Ejercicio 3 - TIR'!$E$18-SQRT(('Ejercicio 3 - TIR'!$E$18-'Ejercicio 3 - TIR'!$C$18)*('Ejercicio 3 - TIR'!$E$18-'Ejercicio 3 - TIR'!$D$18)*(1-L232)))</f>
        <v>37152.0512455191</v>
      </c>
      <c r="N232" s="17">
        <f ca="1" t="shared" ref="N232:R232" si="1724">RAND()</f>
        <v>0.179886045984588</v>
      </c>
      <c r="O232" s="18">
        <f ca="1">IF(N232&lt;=('Ejercicio 3 - TIR'!$D$18-'Ejercicio 3 - TIR'!$C$18)/('Ejercicio 3 - TIR'!$E$18-'Ejercicio 3 - TIR'!$C$18),'Ejercicio 3 - TIR'!$C$18+SQRT(('Ejercicio 3 - TIR'!$E$18-'Ejercicio 3 - TIR'!$C$18)*('Ejercicio 3 - TIR'!$D$18-'Ejercicio 3 - TIR'!$C$18)*N232),'Ejercicio 3 - TIR'!$E$18-SQRT(('Ejercicio 3 - TIR'!$E$18-'Ejercicio 3 - TIR'!$C$18)*('Ejercicio 3 - TIR'!$E$18-'Ejercicio 3 - TIR'!$D$18)*(1-N232)))</f>
        <v>35194.5073777682</v>
      </c>
      <c r="P232" s="17">
        <f ca="1" t="shared" si="1724"/>
        <v>0.0338654174185689</v>
      </c>
      <c r="Q232" s="19">
        <f ca="1">IF(P232&lt;=('Ejercicio 3 - TIR'!$D$22-'Ejercicio 3 - TIR'!$C$22)/('Ejercicio 3 - TIR'!$E$22-'Ejercicio 3 - TIR'!$C$22),'Ejercicio 3 - TIR'!$C$22+SQRT(('Ejercicio 3 - TIR'!$E$22-'Ejercicio 3 - TIR'!$C$22)*('Ejercicio 3 - TIR'!$D$22-'Ejercicio 3 - TIR'!$C$22)*P232),'Ejercicio 3 - TIR'!$E$22-SQRT(('Ejercicio 3 - TIR'!$E$22-'Ejercicio 3 - TIR'!$C$22)*('Ejercicio 3 - TIR'!$E$22-'Ejercicio 3 - TIR'!$D$22)*(1-P232)))</f>
        <v>0.127807544514982</v>
      </c>
      <c r="R232" s="17">
        <f ca="1" t="shared" si="1724"/>
        <v>0.676144246296897</v>
      </c>
      <c r="S232" s="19">
        <f ca="1">IF(R232&lt;=('Ejercicio 3 - TIR'!$D$23-'Ejercicio 3 - TIR'!$C$23)/('Ejercicio 3 - TIR'!$E$23-'Ejercicio 3 - TIR'!$C$23),'Ejercicio 3 - TIR'!$C$23+SQRT(('Ejercicio 3 - TIR'!$E$23-'Ejercicio 3 - TIR'!$C$23)*('Ejercicio 3 - TIR'!$D$23-'Ejercicio 3 - TIR'!$C$23)*R232),'Ejercicio 3 - TIR'!$E$23-SQRT(('Ejercicio 3 - TIR'!$E$23-'Ejercicio 3 - TIR'!$C$23)*('Ejercicio 3 - TIR'!$E$23-'Ejercicio 3 - TIR'!$D$23)*(1-R232)))</f>
        <v>0.155855842183551</v>
      </c>
      <c r="T232" s="17">
        <f ca="1" t="shared" ref="T232:X232" si="1725">RAND()</f>
        <v>0.28979386821096</v>
      </c>
      <c r="U232" s="19">
        <f ca="1">IF(T232&lt;=('Ejercicio 3 - TIR'!$D$24-'Ejercicio 3 - TIR'!$C$24)/('Ejercicio 3 - TIR'!$E$24-'Ejercicio 3 - TIR'!$C$24),'Ejercicio 3 - TIR'!$C$24+SQRT(('Ejercicio 3 - TIR'!$E$24-'Ejercicio 3 - TIR'!$C$24)*('Ejercicio 3 - TIR'!$D$24-'Ejercicio 3 - TIR'!$C$24)*T232),'Ejercicio 3 - TIR'!$E$24-SQRT(('Ejercicio 3 - TIR'!$E$24-'Ejercicio 3 - TIR'!$C$24)*('Ejercicio 3 - TIR'!$E$24-'Ejercicio 3 - TIR'!$D$24)*(1-T232)))</f>
        <v>0.174669153273735</v>
      </c>
      <c r="V232" s="17">
        <f ca="1" t="shared" si="1725"/>
        <v>0.0127276180796208</v>
      </c>
      <c r="W232" s="19">
        <f ca="1">IF(V232&lt;=('Ejercicio 3 - TIR'!$D$25-'Ejercicio 3 - TIR'!$C$25)/('Ejercicio 3 - TIR'!$E$25-'Ejercicio 3 - TIR'!$C$25),'Ejercicio 3 - TIR'!$C$25+SQRT(('Ejercicio 3 - TIR'!$E$25-'Ejercicio 3 - TIR'!$C$25)*('Ejercicio 3 - TIR'!$D$25-'Ejercicio 3 - TIR'!$C$25)*V232),'Ejercicio 3 - TIR'!$E$25-SQRT(('Ejercicio 3 - TIR'!$E$25-'Ejercicio 3 - TIR'!$C$25)*('Ejercicio 3 - TIR'!$E$25-'Ejercicio 3 - TIR'!$D$25)*(1-V232)))</f>
        <v>0.184221216093908</v>
      </c>
      <c r="X232" s="17">
        <f ca="1" t="shared" si="1725"/>
        <v>0.871810357143263</v>
      </c>
      <c r="Y232" s="19">
        <f ca="1">IF(X232&lt;=('Ejercicio 3 - TIR'!$D$26-'Ejercicio 3 - TIR'!$C$26)/('Ejercicio 3 - TIR'!$E$26-'Ejercicio 3 - TIR'!$C$26),'Ejercicio 3 - TIR'!$C$26+SQRT(('Ejercicio 3 - TIR'!$E$26-'Ejercicio 3 - TIR'!$C$26)*('Ejercicio 3 - TIR'!$D$26-'Ejercicio 3 - TIR'!$C$26)*X232),'Ejercicio 3 - TIR'!$E$26-SQRT(('Ejercicio 3 - TIR'!$E$26-'Ejercicio 3 - TIR'!$C$26)*('Ejercicio 3 - TIR'!$E$26-'Ejercicio 3 - TIR'!$D$26)*(1-X232)))</f>
        <v>0.253689848510007</v>
      </c>
      <c r="Z232" s="17">
        <f ca="1" t="shared" si="1432"/>
        <v>1.12780754451498</v>
      </c>
      <c r="AA232" s="17">
        <f ca="1" t="shared" si="1433"/>
        <v>1.30358293918633</v>
      </c>
      <c r="AB232" s="17">
        <f ca="1" t="shared" si="1434"/>
        <v>1.53127866739609</v>
      </c>
      <c r="AC232" s="17">
        <f ca="1" t="shared" si="1435"/>
        <v>1.81337268568246</v>
      </c>
      <c r="AD232" s="17">
        <f ca="1" t="shared" si="1436"/>
        <v>2.27340692760542</v>
      </c>
      <c r="AE232" s="16">
        <f ca="1" t="shared" si="1437"/>
        <v>4567.90180797492</v>
      </c>
      <c r="AF232" s="16">
        <f ca="1" t="shared" si="1438"/>
        <v>5279.83599126862</v>
      </c>
      <c r="AG232" s="16">
        <f ca="1" t="shared" si="1439"/>
        <v>6202.0604732877</v>
      </c>
      <c r="AH232" s="16">
        <f ca="1" t="shared" si="1440"/>
        <v>7344.61159596471</v>
      </c>
      <c r="AI232" s="16">
        <f ca="1" t="shared" si="1441"/>
        <v>9207.86499910984</v>
      </c>
      <c r="AJ232" s="18">
        <f ca="1" t="shared" si="1442"/>
        <v>44146.4446607999</v>
      </c>
      <c r="AK232" s="18">
        <f ca="1" t="shared" si="1443"/>
        <v>54564.2418119037</v>
      </c>
      <c r="AL232" s="18">
        <f ca="1" t="shared" si="1444"/>
        <v>59353.6934683811</v>
      </c>
      <c r="AM232" s="18">
        <f ca="1" t="shared" si="1445"/>
        <v>67370.5149456993</v>
      </c>
      <c r="AN232" s="18">
        <f ca="1" t="shared" si="1446"/>
        <v>80011.4368862784</v>
      </c>
      <c r="AO232" s="18">
        <f ca="1">C232/'Ejercicio 3 - TIR'!$D$7</f>
        <v>14720.516000343</v>
      </c>
      <c r="AP232" s="18">
        <f ca="1" t="shared" si="1447"/>
        <v>29425.9286604569</v>
      </c>
      <c r="AQ232" s="18">
        <f ca="1" t="shared" si="1448"/>
        <v>39843.7258115607</v>
      </c>
      <c r="AR232" s="18">
        <f ca="1" t="shared" si="1449"/>
        <v>44633.1774680381</v>
      </c>
      <c r="AS232" s="18">
        <f ca="1" t="shared" si="1450"/>
        <v>52649.9989453563</v>
      </c>
      <c r="AT232" s="18">
        <f ca="1" t="shared" si="1451"/>
        <v>65290.9208859354</v>
      </c>
      <c r="AU232" s="18">
        <f ca="1">AP232*'Ejercicio 3 - TIR'!$D$5</f>
        <v>14712.9643302285</v>
      </c>
      <c r="AV232" s="18">
        <f ca="1">AQ232*'Ejercicio 3 - TIR'!$D$5</f>
        <v>19921.8629057803</v>
      </c>
      <c r="AW232" s="18">
        <f ca="1">AR232*'Ejercicio 3 - TIR'!$D$5</f>
        <v>22316.588734019</v>
      </c>
      <c r="AX232" s="18">
        <f ca="1">AS232*'Ejercicio 3 - TIR'!$D$5</f>
        <v>26324.9994726781</v>
      </c>
      <c r="AY232" s="18">
        <f ca="1">AT232*'Ejercicio 3 - TIR'!$D$5</f>
        <v>32645.4604429677</v>
      </c>
      <c r="AZ232" s="18">
        <f ca="1" t="shared" ref="AZ232:BD232" si="1726">AJ232-AU232-AE232</f>
        <v>24865.5785225966</v>
      </c>
      <c r="BA232" s="18">
        <f ca="1" t="shared" si="1726"/>
        <v>29362.5429148547</v>
      </c>
      <c r="BB232" s="18">
        <f ca="1" t="shared" si="1726"/>
        <v>30835.0442610744</v>
      </c>
      <c r="BC232" s="18">
        <f ca="1" t="shared" si="1726"/>
        <v>33700.9038770565</v>
      </c>
      <c r="BD232" s="18">
        <f ca="1" t="shared" si="1726"/>
        <v>38158.1114442009</v>
      </c>
      <c r="BE232" s="18">
        <f ca="1" t="shared" ref="BE232:BI232" si="1727">AZ232/Z232</f>
        <v>22047.7142962278</v>
      </c>
      <c r="BF232" s="18">
        <f ca="1" t="shared" si="1727"/>
        <v>22524.4915626023</v>
      </c>
      <c r="BG232" s="18">
        <f ca="1" t="shared" si="1727"/>
        <v>20136.7947700263</v>
      </c>
      <c r="BH232" s="18">
        <f ca="1" t="shared" si="1727"/>
        <v>18584.6539672418</v>
      </c>
      <c r="BI232" s="18">
        <f ca="1" t="shared" si="1727"/>
        <v>16784.5496469885</v>
      </c>
      <c r="BJ232" s="18">
        <f ca="1" t="shared" si="1454"/>
        <v>81252.6338275297</v>
      </c>
      <c r="BK232" s="18">
        <f ca="1" t="shared" si="1455"/>
        <v>33465.7230531063</v>
      </c>
      <c r="BL232" s="18">
        <f ca="1" t="shared" si="1456"/>
        <v>114718.356880636</v>
      </c>
      <c r="BM232" s="18">
        <f ca="1">BK232*'Ejercicio 3 - TIR'!$D$5</f>
        <v>16732.8615265532</v>
      </c>
      <c r="BN232" s="18">
        <f ca="1" t="shared" si="1457"/>
        <v>97985.4953540828</v>
      </c>
      <c r="BO232" s="18">
        <f ca="1" t="shared" si="1458"/>
        <v>43100.728762752</v>
      </c>
      <c r="BP232" s="18">
        <f ca="1" t="shared" si="1459"/>
        <v>-109343.050764296</v>
      </c>
      <c r="BQ232" s="18">
        <f ca="1" t="shared" ref="BQ232:BT232" si="1728">BE232</f>
        <v>22047.7142962278</v>
      </c>
      <c r="BR232" s="18">
        <f ca="1" t="shared" si="1728"/>
        <v>22524.4915626023</v>
      </c>
      <c r="BS232" s="18">
        <f ca="1" t="shared" si="1728"/>
        <v>20136.7947700263</v>
      </c>
      <c r="BT232" s="18">
        <f ca="1" t="shared" si="1728"/>
        <v>18584.6539672418</v>
      </c>
      <c r="BU232" s="18">
        <f ca="1" t="shared" si="1461"/>
        <v>59885.2784097406</v>
      </c>
      <c r="BV232" s="20">
        <f ca="1" t="shared" si="1462"/>
        <v>8.23328805052315</v>
      </c>
    </row>
    <row r="233" ht="15" customHeight="1" spans="1:74">
      <c r="A233" s="16">
        <v>232</v>
      </c>
      <c r="B233" s="17">
        <f ca="1" t="shared" ref="B233:F233" si="1729">RAND()</f>
        <v>0.722986939669886</v>
      </c>
      <c r="C233" s="18">
        <f ca="1">IF(B233&lt;=('Ejercicio 3 - TIR'!$D$13-'Ejercicio 3 - TIR'!$C$13)/('Ejercicio 3 - TIR'!$E$13-'Ejercicio 3 - TIR'!$C$13),'Ejercicio 3 - TIR'!$C$13+SQRT(('Ejercicio 3 - TIR'!$E$13-'Ejercicio 3 - TIR'!$C$13)*('Ejercicio 3 - TIR'!$D$13-'Ejercicio 3 - TIR'!$C$13)*B233),'Ejercicio 3 - TIR'!$E$13-SQRT(('Ejercicio 3 - TIR'!$E$13-'Ejercicio 3 - TIR'!$C$13)*('Ejercicio 3 - TIR'!$E$13-'Ejercicio 3 - TIR'!$D$13)*(1-B233)))</f>
        <v>81767.7299165426</v>
      </c>
      <c r="D233" s="17">
        <f ca="1" t="shared" si="1729"/>
        <v>0.916750432665357</v>
      </c>
      <c r="E233" s="18">
        <f ca="1">IF(D233&lt;=('Ejercicio 3 - TIR'!$D$14-'Ejercicio 3 - TIR'!$C$14)/('Ejercicio 3 - TIR'!$E$14-'Ejercicio 3 - TIR'!$C$14),'Ejercicio 3 - TIR'!$C$14+SQRT(('Ejercicio 3 - TIR'!$E$14-'Ejercicio 3 - TIR'!$C$14)*('Ejercicio 3 - TIR'!$D$14-'Ejercicio 3 - TIR'!$C$14)*D233),'Ejercicio 3 - TIR'!$E$14-SQRT(('Ejercicio 3 - TIR'!$E$14-'Ejercicio 3 - TIR'!$C$14)*('Ejercicio 3 - TIR'!$E$14-'Ejercicio 3 - TIR'!$D$14)*(1-D233)))</f>
        <v>36466.2434860058</v>
      </c>
      <c r="F233" s="17">
        <f ca="1" t="shared" si="1729"/>
        <v>0.171280337539767</v>
      </c>
      <c r="G233" s="18">
        <f ca="1">IF(F233&lt;=('Ejercicio 3 - TIR'!$D$18-'Ejercicio 3 - TIR'!$C$18)/('Ejercicio 3 - TIR'!$E$18-'Ejercicio 3 - TIR'!$C$18),'Ejercicio 3 - TIR'!$C$18+SQRT(('Ejercicio 3 - TIR'!$E$18-'Ejercicio 3 - TIR'!$C$18)*('Ejercicio 3 - TIR'!$D$18-'Ejercicio 3 - TIR'!$C$18)*F233),'Ejercicio 3 - TIR'!$E$18-SQRT(('Ejercicio 3 - TIR'!$E$18-'Ejercicio 3 - TIR'!$C$18)*('Ejercicio 3 - TIR'!$E$18-'Ejercicio 3 - TIR'!$D$18)*(1-F233)))</f>
        <v>35068.7326454416</v>
      </c>
      <c r="H233" s="17">
        <f ca="1" t="shared" ref="H233:L233" si="1730">RAND()</f>
        <v>0.803574033121044</v>
      </c>
      <c r="I233" s="18">
        <f ca="1">IF(H233&lt;=('Ejercicio 3 - TIR'!$D$18-'Ejercicio 3 - TIR'!$C$18)/('Ejercicio 3 - TIR'!$E$18-'Ejercicio 3 - TIR'!$C$18),'Ejercicio 3 - TIR'!$C$18+SQRT(('Ejercicio 3 - TIR'!$E$18-'Ejercicio 3 - TIR'!$C$18)*('Ejercicio 3 - TIR'!$D$18-'Ejercicio 3 - TIR'!$C$18)*H233),'Ejercicio 3 - TIR'!$E$18-SQRT(('Ejercicio 3 - TIR'!$E$18-'Ejercicio 3 - TIR'!$C$18)*('Ejercicio 3 - TIR'!$E$18-'Ejercicio 3 - TIR'!$D$18)*(1-H233)))</f>
        <v>41161.7780788597</v>
      </c>
      <c r="J233" s="17">
        <f ca="1" t="shared" si="1730"/>
        <v>0.719856722818894</v>
      </c>
      <c r="K233" s="18">
        <f ca="1">IF(J233&lt;=('Ejercicio 3 - TIR'!$D$18-'Ejercicio 3 - TIR'!$C$18)/('Ejercicio 3 - TIR'!$E$18-'Ejercicio 3 - TIR'!$C$18),'Ejercicio 3 - TIR'!$C$18+SQRT(('Ejercicio 3 - TIR'!$E$18-'Ejercicio 3 - TIR'!$C$18)*('Ejercicio 3 - TIR'!$D$18-'Ejercicio 3 - TIR'!$C$18)*J233),'Ejercicio 3 - TIR'!$E$18-SQRT(('Ejercicio 3 - TIR'!$E$18-'Ejercicio 3 - TIR'!$C$18)*('Ejercicio 3 - TIR'!$E$18-'Ejercicio 3 - TIR'!$D$18)*(1-J233)))</f>
        <v>40416.2519933374</v>
      </c>
      <c r="L233" s="17">
        <f ca="1" t="shared" si="1730"/>
        <v>0.587660864847461</v>
      </c>
      <c r="M233" s="18">
        <f ca="1">IF(L233&lt;=('Ejercicio 3 - TIR'!$D$18-'Ejercicio 3 - TIR'!$C$18)/('Ejercicio 3 - TIR'!$E$18-'Ejercicio 3 - TIR'!$C$18),'Ejercicio 3 - TIR'!$C$18+SQRT(('Ejercicio 3 - TIR'!$E$18-'Ejercicio 3 - TIR'!$C$18)*('Ejercicio 3 - TIR'!$D$18-'Ejercicio 3 - TIR'!$C$18)*L233),'Ejercicio 3 - TIR'!$E$18-SQRT(('Ejercicio 3 - TIR'!$E$18-'Ejercicio 3 - TIR'!$C$18)*('Ejercicio 3 - TIR'!$E$18-'Ejercicio 3 - TIR'!$D$18)*(1-L233)))</f>
        <v>39388.7767961071</v>
      </c>
      <c r="N233" s="17">
        <f ca="1" t="shared" ref="N233:R233" si="1731">RAND()</f>
        <v>0.564594443731668</v>
      </c>
      <c r="O233" s="18">
        <f ca="1">IF(N233&lt;=('Ejercicio 3 - TIR'!$D$18-'Ejercicio 3 - TIR'!$C$18)/('Ejercicio 3 - TIR'!$E$18-'Ejercicio 3 - TIR'!$C$18),'Ejercicio 3 - TIR'!$C$18+SQRT(('Ejercicio 3 - TIR'!$E$18-'Ejercicio 3 - TIR'!$C$18)*('Ejercicio 3 - TIR'!$D$18-'Ejercicio 3 - TIR'!$C$18)*N233),'Ejercicio 3 - TIR'!$E$18-SQRT(('Ejercicio 3 - TIR'!$E$18-'Ejercicio 3 - TIR'!$C$18)*('Ejercicio 3 - TIR'!$E$18-'Ejercicio 3 - TIR'!$D$18)*(1-N233)))</f>
        <v>39202.6717077026</v>
      </c>
      <c r="P233" s="17">
        <f ca="1" t="shared" si="1731"/>
        <v>0.305921303121242</v>
      </c>
      <c r="Q233" s="19">
        <f ca="1">IF(P233&lt;=('Ejercicio 3 - TIR'!$D$22-'Ejercicio 3 - TIR'!$C$22)/('Ejercicio 3 - TIR'!$E$22-'Ejercicio 3 - TIR'!$C$22),'Ejercicio 3 - TIR'!$C$22+SQRT(('Ejercicio 3 - TIR'!$E$22-'Ejercicio 3 - TIR'!$C$22)*('Ejercicio 3 - TIR'!$D$22-'Ejercicio 3 - TIR'!$C$22)*P233),'Ejercicio 3 - TIR'!$E$22-SQRT(('Ejercicio 3 - TIR'!$E$22-'Ejercicio 3 - TIR'!$C$22)*('Ejercicio 3 - TIR'!$E$22-'Ejercicio 3 - TIR'!$D$22)*(1-P233)))</f>
        <v>0.143466110577133</v>
      </c>
      <c r="R233" s="17">
        <f ca="1" t="shared" si="1731"/>
        <v>0.348957112363527</v>
      </c>
      <c r="S233" s="19">
        <f ca="1">IF(R233&lt;=('Ejercicio 3 - TIR'!$D$23-'Ejercicio 3 - TIR'!$C$23)/('Ejercicio 3 - TIR'!$E$23-'Ejercicio 3 - TIR'!$C$23),'Ejercicio 3 - TIR'!$C$23+SQRT(('Ejercicio 3 - TIR'!$E$23-'Ejercicio 3 - TIR'!$C$23)*('Ejercicio 3 - TIR'!$D$23-'Ejercicio 3 - TIR'!$C$23)*R233),'Ejercicio 3 - TIR'!$E$23-SQRT(('Ejercicio 3 - TIR'!$E$23-'Ejercicio 3 - TIR'!$C$23)*('Ejercicio 3 - TIR'!$E$23-'Ejercicio 3 - TIR'!$D$23)*(1-R233)))</f>
        <v>0.14506237822423</v>
      </c>
      <c r="T233" s="17">
        <f ca="1" t="shared" ref="T233:X233" si="1732">RAND()</f>
        <v>0.0497022984070374</v>
      </c>
      <c r="U233" s="19">
        <f ca="1">IF(T233&lt;=('Ejercicio 3 - TIR'!$D$24-'Ejercicio 3 - TIR'!$C$24)/('Ejercicio 3 - TIR'!$E$24-'Ejercicio 3 - TIR'!$C$24),'Ejercicio 3 - TIR'!$C$24+SQRT(('Ejercicio 3 - TIR'!$E$24-'Ejercicio 3 - TIR'!$C$24)*('Ejercicio 3 - TIR'!$D$24-'Ejercicio 3 - TIR'!$C$24)*T233),'Ejercicio 3 - TIR'!$E$24-SQRT(('Ejercicio 3 - TIR'!$E$24-'Ejercicio 3 - TIR'!$C$24)*('Ejercicio 3 - TIR'!$E$24-'Ejercicio 3 - TIR'!$D$24)*(1-T233)))</f>
        <v>0.16021639988718</v>
      </c>
      <c r="V233" s="17">
        <f ca="1" t="shared" si="1732"/>
        <v>0.0420701775864911</v>
      </c>
      <c r="W233" s="19">
        <f ca="1">IF(V233&lt;=('Ejercicio 3 - TIR'!$D$25-'Ejercicio 3 - TIR'!$C$25)/('Ejercicio 3 - TIR'!$E$25-'Ejercicio 3 - TIR'!$C$25),'Ejercicio 3 - TIR'!$C$25+SQRT(('Ejercicio 3 - TIR'!$E$25-'Ejercicio 3 - TIR'!$C$25)*('Ejercicio 3 - TIR'!$D$25-'Ejercicio 3 - TIR'!$C$25)*V233),'Ejercicio 3 - TIR'!$E$25-SQRT(('Ejercicio 3 - TIR'!$E$25-'Ejercicio 3 - TIR'!$C$25)*('Ejercicio 3 - TIR'!$E$25-'Ejercicio 3 - TIR'!$D$25)*(1-V233)))</f>
        <v>0.187674519439098</v>
      </c>
      <c r="X233" s="17">
        <f ca="1" t="shared" si="1732"/>
        <v>0.158946930710607</v>
      </c>
      <c r="Y233" s="19">
        <f ca="1">IF(X233&lt;=('Ejercicio 3 - TIR'!$D$26-'Ejercicio 3 - TIR'!$C$26)/('Ejercicio 3 - TIR'!$E$26-'Ejercicio 3 - TIR'!$C$26),'Ejercicio 3 - TIR'!$C$26+SQRT(('Ejercicio 3 - TIR'!$E$26-'Ejercicio 3 - TIR'!$C$26)*('Ejercicio 3 - TIR'!$D$26-'Ejercicio 3 - TIR'!$C$26)*X233),'Ejercicio 3 - TIR'!$E$26-SQRT(('Ejercicio 3 - TIR'!$E$26-'Ejercicio 3 - TIR'!$C$26)*('Ejercicio 3 - TIR'!$E$26-'Ejercicio 3 - TIR'!$D$26)*(1-X233)))</f>
        <v>0.210716097917287</v>
      </c>
      <c r="Z233" s="17">
        <f ca="1" t="shared" si="1432"/>
        <v>1.14346611057713</v>
      </c>
      <c r="AA233" s="17">
        <f ca="1" t="shared" si="1433"/>
        <v>1.30934002399626</v>
      </c>
      <c r="AB233" s="17">
        <f ca="1" t="shared" si="1434"/>
        <v>1.51911776886914</v>
      </c>
      <c r="AC233" s="17">
        <f ca="1" t="shared" si="1435"/>
        <v>1.80421746611305</v>
      </c>
      <c r="AD233" s="17">
        <f ca="1" t="shared" si="1436"/>
        <v>2.1843951303666</v>
      </c>
      <c r="AE233" s="16">
        <f ca="1" t="shared" si="1437"/>
        <v>5231.67012029597</v>
      </c>
      <c r="AF233" s="16">
        <f ca="1" t="shared" si="1438"/>
        <v>5990.58863003074</v>
      </c>
      <c r="AG233" s="16">
        <f ca="1" t="shared" si="1439"/>
        <v>6950.37917353934</v>
      </c>
      <c r="AH233" s="16">
        <f ca="1" t="shared" si="1440"/>
        <v>8254.78824485285</v>
      </c>
      <c r="AI233" s="16">
        <f ca="1" t="shared" si="1441"/>
        <v>9994.20501294174</v>
      </c>
      <c r="AJ233" s="18">
        <f ca="1" t="shared" si="1442"/>
        <v>40099.9073209524</v>
      </c>
      <c r="AK233" s="18">
        <f ca="1" t="shared" si="1443"/>
        <v>53894.763497503</v>
      </c>
      <c r="AL233" s="18">
        <f ca="1" t="shared" si="1444"/>
        <v>61397.0465541716</v>
      </c>
      <c r="AM233" s="18">
        <f ca="1" t="shared" si="1445"/>
        <v>71065.9190643647</v>
      </c>
      <c r="AN233" s="18">
        <f ca="1" t="shared" si="1446"/>
        <v>85634.1251756662</v>
      </c>
      <c r="AO233" s="18">
        <f ca="1">C233/'Ejercicio 3 - TIR'!$D$7</f>
        <v>16353.5459833085</v>
      </c>
      <c r="AP233" s="18">
        <f ca="1" t="shared" si="1447"/>
        <v>23746.3613376439</v>
      </c>
      <c r="AQ233" s="18">
        <f ca="1" t="shared" si="1448"/>
        <v>37541.2175141945</v>
      </c>
      <c r="AR233" s="18">
        <f ca="1" t="shared" si="1449"/>
        <v>45043.5005708631</v>
      </c>
      <c r="AS233" s="18">
        <f ca="1" t="shared" si="1450"/>
        <v>54712.3730810562</v>
      </c>
      <c r="AT233" s="18">
        <f ca="1" t="shared" si="1451"/>
        <v>69280.5791923577</v>
      </c>
      <c r="AU233" s="18">
        <f ca="1">AP233*'Ejercicio 3 - TIR'!$D$5</f>
        <v>11873.1806688219</v>
      </c>
      <c r="AV233" s="18">
        <f ca="1">AQ233*'Ejercicio 3 - TIR'!$D$5</f>
        <v>18770.6087570972</v>
      </c>
      <c r="AW233" s="18">
        <f ca="1">AR233*'Ejercicio 3 - TIR'!$D$5</f>
        <v>22521.7502854315</v>
      </c>
      <c r="AX233" s="18">
        <f ca="1">AS233*'Ejercicio 3 - TIR'!$D$5</f>
        <v>27356.1865405281</v>
      </c>
      <c r="AY233" s="18">
        <f ca="1">AT233*'Ejercicio 3 - TIR'!$D$5</f>
        <v>34640.2895961789</v>
      </c>
      <c r="AZ233" s="18">
        <f ca="1" t="shared" ref="AZ233:BD233" si="1733">AJ233-AU233-AE233</f>
        <v>22995.0565318345</v>
      </c>
      <c r="BA233" s="18">
        <f ca="1" t="shared" si="1733"/>
        <v>29133.566110375</v>
      </c>
      <c r="BB233" s="18">
        <f ca="1" t="shared" si="1733"/>
        <v>31924.9170952007</v>
      </c>
      <c r="BC233" s="18">
        <f ca="1" t="shared" si="1733"/>
        <v>35454.9442789838</v>
      </c>
      <c r="BD233" s="18">
        <f ca="1" t="shared" si="1733"/>
        <v>40999.6305665456</v>
      </c>
      <c r="BE233" s="18">
        <f ca="1" t="shared" ref="BE233:BI233" si="1734">AZ233/Z233</f>
        <v>20109.9589389915</v>
      </c>
      <c r="BF233" s="18">
        <f ca="1" t="shared" si="1734"/>
        <v>22250.5732479298</v>
      </c>
      <c r="BG233" s="18">
        <f ca="1" t="shared" si="1734"/>
        <v>21015.4326079447</v>
      </c>
      <c r="BH233" s="18">
        <f ca="1" t="shared" si="1734"/>
        <v>19651.1479047849</v>
      </c>
      <c r="BI233" s="18">
        <f ca="1" t="shared" si="1734"/>
        <v>18769.3288620657</v>
      </c>
      <c r="BJ233" s="18">
        <f ca="1" t="shared" si="1454"/>
        <v>79656.684693594</v>
      </c>
      <c r="BK233" s="18">
        <f ca="1" t="shared" si="1455"/>
        <v>35722.6062101655</v>
      </c>
      <c r="BL233" s="18">
        <f ca="1" t="shared" si="1456"/>
        <v>115379.290903759</v>
      </c>
      <c r="BM233" s="18">
        <f ca="1">BK233*'Ejercicio 3 - TIR'!$D$5</f>
        <v>17861.3031050827</v>
      </c>
      <c r="BN233" s="18">
        <f ca="1" t="shared" si="1457"/>
        <v>97517.9877986767</v>
      </c>
      <c r="BO233" s="18">
        <f ca="1" t="shared" si="1458"/>
        <v>44643.0164776601</v>
      </c>
      <c r="BP233" s="18">
        <f ca="1" t="shared" si="1459"/>
        <v>-118233.973402548</v>
      </c>
      <c r="BQ233" s="18">
        <f ca="1" t="shared" ref="BQ233:BT233" si="1735">BE233</f>
        <v>20109.9589389915</v>
      </c>
      <c r="BR233" s="18">
        <f ca="1" t="shared" si="1735"/>
        <v>22250.5732479298</v>
      </c>
      <c r="BS233" s="18">
        <f ca="1" t="shared" si="1735"/>
        <v>21015.4326079447</v>
      </c>
      <c r="BT233" s="18">
        <f ca="1" t="shared" si="1735"/>
        <v>19651.1479047849</v>
      </c>
      <c r="BU233" s="18">
        <f ca="1" t="shared" si="1461"/>
        <v>63412.3453397258</v>
      </c>
      <c r="BV233" s="20">
        <f ca="1" t="shared" si="1462"/>
        <v>6.29542459429751</v>
      </c>
    </row>
    <row r="234" ht="15" customHeight="1" spans="1:74">
      <c r="A234" s="16">
        <v>233</v>
      </c>
      <c r="B234" s="17">
        <f ca="1" t="shared" ref="B234:F234" si="1736">RAND()</f>
        <v>0.651931009537481</v>
      </c>
      <c r="C234" s="18">
        <f ca="1">IF(B234&lt;=('Ejercicio 3 - TIR'!$D$13-'Ejercicio 3 - TIR'!$C$13)/('Ejercicio 3 - TIR'!$E$13-'Ejercicio 3 - TIR'!$C$13),'Ejercicio 3 - TIR'!$C$13+SQRT(('Ejercicio 3 - TIR'!$E$13-'Ejercicio 3 - TIR'!$C$13)*('Ejercicio 3 - TIR'!$D$13-'Ejercicio 3 - TIR'!$C$13)*B234),'Ejercicio 3 - TIR'!$E$13-SQRT(('Ejercicio 3 - TIR'!$E$13-'Ejercicio 3 - TIR'!$C$13)*('Ejercicio 3 - TIR'!$E$13-'Ejercicio 3 - TIR'!$D$13)*(1-B234)))</f>
        <v>79562.7108315456</v>
      </c>
      <c r="D234" s="17">
        <f ca="1" t="shared" si="1736"/>
        <v>0.878648243095496</v>
      </c>
      <c r="E234" s="18">
        <f ca="1">IF(D234&lt;=('Ejercicio 3 - TIR'!$D$14-'Ejercicio 3 - TIR'!$C$14)/('Ejercicio 3 - TIR'!$E$14-'Ejercicio 3 - TIR'!$C$14),'Ejercicio 3 - TIR'!$C$14+SQRT(('Ejercicio 3 - TIR'!$E$14-'Ejercicio 3 - TIR'!$C$14)*('Ejercicio 3 - TIR'!$D$14-'Ejercicio 3 - TIR'!$C$14)*D234),'Ejercicio 3 - TIR'!$E$14-SQRT(('Ejercicio 3 - TIR'!$E$14-'Ejercicio 3 - TIR'!$C$14)*('Ejercicio 3 - TIR'!$E$14-'Ejercicio 3 - TIR'!$D$14)*(1-D234)))</f>
        <v>35733.530319377</v>
      </c>
      <c r="F234" s="17">
        <f ca="1" t="shared" si="1736"/>
        <v>0.159125651577434</v>
      </c>
      <c r="G234" s="18">
        <f ca="1">IF(F234&lt;=('Ejercicio 3 - TIR'!$D$18-'Ejercicio 3 - TIR'!$C$18)/('Ejercicio 3 - TIR'!$E$18-'Ejercicio 3 - TIR'!$C$18),'Ejercicio 3 - TIR'!$C$18+SQRT(('Ejercicio 3 - TIR'!$E$18-'Ejercicio 3 - TIR'!$C$18)*('Ejercicio 3 - TIR'!$D$18-'Ejercicio 3 - TIR'!$C$18)*F234),'Ejercicio 3 - TIR'!$E$18-SQRT(('Ejercicio 3 - TIR'!$E$18-'Ejercicio 3 - TIR'!$C$18)*('Ejercicio 3 - TIR'!$E$18-'Ejercicio 3 - TIR'!$D$18)*(1-F234)))</f>
        <v>34885.5754765038</v>
      </c>
      <c r="H234" s="17">
        <f ca="1" t="shared" ref="H234:L234" si="1737">RAND()</f>
        <v>0.378551618145764</v>
      </c>
      <c r="I234" s="18">
        <f ca="1">IF(H234&lt;=('Ejercicio 3 - TIR'!$D$18-'Ejercicio 3 - TIR'!$C$18)/('Ejercicio 3 - TIR'!$E$18-'Ejercicio 3 - TIR'!$C$18),'Ejercicio 3 - TIR'!$C$18+SQRT(('Ejercicio 3 - TIR'!$E$18-'Ejercicio 3 - TIR'!$C$18)*('Ejercicio 3 - TIR'!$D$18-'Ejercicio 3 - TIR'!$C$18)*H234),'Ejercicio 3 - TIR'!$E$18-SQRT(('Ejercicio 3 - TIR'!$E$18-'Ejercicio 3 - TIR'!$C$18)*('Ejercicio 3 - TIR'!$E$18-'Ejercicio 3 - TIR'!$D$18)*(1-H234)))</f>
        <v>37535.4324840625</v>
      </c>
      <c r="J234" s="17">
        <f ca="1" t="shared" si="1737"/>
        <v>0.951905803790748</v>
      </c>
      <c r="K234" s="18">
        <f ca="1">IF(J234&lt;=('Ejercicio 3 - TIR'!$D$18-'Ejercicio 3 - TIR'!$C$18)/('Ejercicio 3 - TIR'!$E$18-'Ejercicio 3 - TIR'!$C$18),'Ejercicio 3 - TIR'!$C$18+SQRT(('Ejercicio 3 - TIR'!$E$18-'Ejercicio 3 - TIR'!$C$18)*('Ejercicio 3 - TIR'!$D$18-'Ejercicio 3 - TIR'!$C$18)*J234),'Ejercicio 3 - TIR'!$E$18-SQRT(('Ejercicio 3 - TIR'!$E$18-'Ejercicio 3 - TIR'!$C$18)*('Ejercicio 3 - TIR'!$E$18-'Ejercicio 3 - TIR'!$D$18)*(1-J234)))</f>
        <v>43100.7726003203</v>
      </c>
      <c r="L234" s="17">
        <f ca="1" t="shared" si="1737"/>
        <v>0.454011906506036</v>
      </c>
      <c r="M234" s="18">
        <f ca="1">IF(L234&lt;=('Ejercicio 3 - TIR'!$D$18-'Ejercicio 3 - TIR'!$C$18)/('Ejercicio 3 - TIR'!$E$18-'Ejercicio 3 - TIR'!$C$18),'Ejercicio 3 - TIR'!$C$18+SQRT(('Ejercicio 3 - TIR'!$E$18-'Ejercicio 3 - TIR'!$C$18)*('Ejercicio 3 - TIR'!$D$18-'Ejercicio 3 - TIR'!$C$18)*L234),'Ejercicio 3 - TIR'!$E$18-SQRT(('Ejercicio 3 - TIR'!$E$18-'Ejercicio 3 - TIR'!$C$18)*('Ejercicio 3 - TIR'!$E$18-'Ejercicio 3 - TIR'!$D$18)*(1-L234)))</f>
        <v>38252.3806247595</v>
      </c>
      <c r="N234" s="17">
        <f ca="1" t="shared" ref="N234:R234" si="1738">RAND()</f>
        <v>0.907471096322316</v>
      </c>
      <c r="O234" s="18">
        <f ca="1">IF(N234&lt;=('Ejercicio 3 - TIR'!$D$18-'Ejercicio 3 - TIR'!$C$18)/('Ejercicio 3 - TIR'!$E$18-'Ejercicio 3 - TIR'!$C$18),'Ejercicio 3 - TIR'!$C$18+SQRT(('Ejercicio 3 - TIR'!$E$18-'Ejercicio 3 - TIR'!$C$18)*('Ejercicio 3 - TIR'!$D$18-'Ejercicio 3 - TIR'!$C$18)*N234),'Ejercicio 3 - TIR'!$E$18-SQRT(('Ejercicio 3 - TIR'!$E$18-'Ejercicio 3 - TIR'!$C$18)*('Ejercicio 3 - TIR'!$E$18-'Ejercicio 3 - TIR'!$D$18)*(1-N234)))</f>
        <v>42365.6750815766</v>
      </c>
      <c r="P234" s="17">
        <f ca="1" t="shared" si="1738"/>
        <v>0.22130891970463</v>
      </c>
      <c r="Q234" s="19">
        <f ca="1">IF(P234&lt;=('Ejercicio 3 - TIR'!$D$22-'Ejercicio 3 - TIR'!$C$22)/('Ejercicio 3 - TIR'!$E$22-'Ejercicio 3 - TIR'!$C$22),'Ejercicio 3 - TIR'!$C$22+SQRT(('Ejercicio 3 - TIR'!$E$22-'Ejercicio 3 - TIR'!$C$22)*('Ejercicio 3 - TIR'!$D$22-'Ejercicio 3 - TIR'!$C$22)*P234),'Ejercicio 3 - TIR'!$E$22-SQRT(('Ejercicio 3 - TIR'!$E$22-'Ejercicio 3 - TIR'!$C$22)*('Ejercicio 3 - TIR'!$E$22-'Ejercicio 3 - TIR'!$D$22)*(1-P234)))</f>
        <v>0.13995885907231</v>
      </c>
      <c r="R234" s="17">
        <f ca="1" t="shared" si="1738"/>
        <v>0.38382019341815</v>
      </c>
      <c r="S234" s="19">
        <f ca="1">IF(R234&lt;=('Ejercicio 3 - TIR'!$D$23-'Ejercicio 3 - TIR'!$C$23)/('Ejercicio 3 - TIR'!$E$23-'Ejercicio 3 - TIR'!$C$23),'Ejercicio 3 - TIR'!$C$23+SQRT(('Ejercicio 3 - TIR'!$E$23-'Ejercicio 3 - TIR'!$C$23)*('Ejercicio 3 - TIR'!$D$23-'Ejercicio 3 - TIR'!$C$23)*R234),'Ejercicio 3 - TIR'!$E$23-SQRT(('Ejercicio 3 - TIR'!$E$23-'Ejercicio 3 - TIR'!$C$23)*('Ejercicio 3 - TIR'!$E$23-'Ejercicio 3 - TIR'!$D$23)*(1-R234)))</f>
        <v>0.146284526781981</v>
      </c>
      <c r="T234" s="17">
        <f ca="1" t="shared" ref="T234:X234" si="1739">RAND()</f>
        <v>0.0349650711974507</v>
      </c>
      <c r="U234" s="19">
        <f ca="1">IF(T234&lt;=('Ejercicio 3 - TIR'!$D$24-'Ejercicio 3 - TIR'!$C$24)/('Ejercicio 3 - TIR'!$E$24-'Ejercicio 3 - TIR'!$C$24),'Ejercicio 3 - TIR'!$C$24+SQRT(('Ejercicio 3 - TIR'!$E$24-'Ejercicio 3 - TIR'!$C$24)*('Ejercicio 3 - TIR'!$D$24-'Ejercicio 3 - TIR'!$C$24)*T234),'Ejercicio 3 - TIR'!$E$24-SQRT(('Ejercicio 3 - TIR'!$E$24-'Ejercicio 3 - TIR'!$C$24)*('Ejercicio 3 - TIR'!$E$24-'Ejercicio 3 - TIR'!$D$24)*(1-T234)))</f>
        <v>0.158568935144733</v>
      </c>
      <c r="V234" s="17">
        <f ca="1" t="shared" si="1739"/>
        <v>0.55483895018684</v>
      </c>
      <c r="W234" s="19">
        <f ca="1">IF(V234&lt;=('Ejercicio 3 - TIR'!$D$25-'Ejercicio 3 - TIR'!$C$25)/('Ejercicio 3 - TIR'!$E$25-'Ejercicio 3 - TIR'!$C$25),'Ejercicio 3 - TIR'!$C$25+SQRT(('Ejercicio 3 - TIR'!$E$25-'Ejercicio 3 - TIR'!$C$25)*('Ejercicio 3 - TIR'!$D$25-'Ejercicio 3 - TIR'!$C$25)*V234),'Ejercicio 3 - TIR'!$E$25-SQRT(('Ejercicio 3 - TIR'!$E$25-'Ejercicio 3 - TIR'!$C$25)*('Ejercicio 3 - TIR'!$E$25-'Ejercicio 3 - TIR'!$D$25)*(1-V234)))</f>
        <v>0.21052768471009</v>
      </c>
      <c r="X234" s="17">
        <f ca="1" t="shared" si="1739"/>
        <v>0.859387384357478</v>
      </c>
      <c r="Y234" s="19">
        <f ca="1">IF(X234&lt;=('Ejercicio 3 - TIR'!$D$26-'Ejercicio 3 - TIR'!$C$26)/('Ejercicio 3 - TIR'!$E$26-'Ejercicio 3 - TIR'!$C$26),'Ejercicio 3 - TIR'!$C$26+SQRT(('Ejercicio 3 - TIR'!$E$26-'Ejercicio 3 - TIR'!$C$26)*('Ejercicio 3 - TIR'!$D$26-'Ejercicio 3 - TIR'!$C$26)*X234),'Ejercicio 3 - TIR'!$E$26-SQRT(('Ejercicio 3 - TIR'!$E$26-'Ejercicio 3 - TIR'!$C$26)*('Ejercicio 3 - TIR'!$E$26-'Ejercicio 3 - TIR'!$D$26)*(1-X234)))</f>
        <v>0.25244445383467</v>
      </c>
      <c r="Z234" s="17">
        <f ca="1" t="shared" si="1432"/>
        <v>1.13995885907231</v>
      </c>
      <c r="AA234" s="17">
        <f ca="1" t="shared" si="1433"/>
        <v>1.30671720132263</v>
      </c>
      <c r="AB234" s="17">
        <f ca="1" t="shared" si="1434"/>
        <v>1.51392195647167</v>
      </c>
      <c r="AC234" s="17">
        <f ca="1" t="shared" si="1435"/>
        <v>1.83264444079941</v>
      </c>
      <c r="AD234" s="17">
        <f ca="1" t="shared" si="1436"/>
        <v>2.29528536573017</v>
      </c>
      <c r="AE234" s="16">
        <f ca="1" t="shared" si="1437"/>
        <v>5001.2241341258</v>
      </c>
      <c r="AF234" s="16">
        <f ca="1" t="shared" si="1438"/>
        <v>5732.82583991701</v>
      </c>
      <c r="AG234" s="16">
        <f ca="1" t="shared" si="1439"/>
        <v>6641.87392872287</v>
      </c>
      <c r="AH234" s="16">
        <f ca="1" t="shared" si="1440"/>
        <v>8040.1722690732</v>
      </c>
      <c r="AI234" s="16">
        <f ca="1" t="shared" si="1441"/>
        <v>10069.869166276</v>
      </c>
      <c r="AJ234" s="18">
        <f ca="1" t="shared" si="1442"/>
        <v>39768.1208182762</v>
      </c>
      <c r="AK234" s="18">
        <f ca="1" t="shared" si="1443"/>
        <v>49048.1952860087</v>
      </c>
      <c r="AL234" s="18">
        <f ca="1" t="shared" si="1444"/>
        <v>65251.2059805173</v>
      </c>
      <c r="AM234" s="18">
        <f ca="1" t="shared" si="1445"/>
        <v>70103.0126993087</v>
      </c>
      <c r="AN234" s="18">
        <f ca="1" t="shared" si="1446"/>
        <v>97241.3140240221</v>
      </c>
      <c r="AO234" s="18">
        <f ca="1">C234/'Ejercicio 3 - TIR'!$D$7</f>
        <v>15912.5421663091</v>
      </c>
      <c r="AP234" s="18">
        <f ca="1" t="shared" si="1447"/>
        <v>23855.5786519671</v>
      </c>
      <c r="AQ234" s="18">
        <f ca="1" t="shared" si="1448"/>
        <v>33135.6531196996</v>
      </c>
      <c r="AR234" s="18">
        <f ca="1" t="shared" si="1449"/>
        <v>49338.6638142082</v>
      </c>
      <c r="AS234" s="18">
        <f ca="1" t="shared" si="1450"/>
        <v>54190.4705329995</v>
      </c>
      <c r="AT234" s="18">
        <f ca="1" t="shared" si="1451"/>
        <v>81328.7718577129</v>
      </c>
      <c r="AU234" s="18">
        <f ca="1">AP234*'Ejercicio 3 - TIR'!$D$5</f>
        <v>11927.7893259835</v>
      </c>
      <c r="AV234" s="18">
        <f ca="1">AQ234*'Ejercicio 3 - TIR'!$D$5</f>
        <v>16567.8265598498</v>
      </c>
      <c r="AW234" s="18">
        <f ca="1">AR234*'Ejercicio 3 - TIR'!$D$5</f>
        <v>24669.3319071041</v>
      </c>
      <c r="AX234" s="18">
        <f ca="1">AS234*'Ejercicio 3 - TIR'!$D$5</f>
        <v>27095.2352664998</v>
      </c>
      <c r="AY234" s="18">
        <f ca="1">AT234*'Ejercicio 3 - TIR'!$D$5</f>
        <v>40664.3859288565</v>
      </c>
      <c r="AZ234" s="18">
        <f ca="1" t="shared" ref="AZ234:BD234" si="1740">AJ234-AU234-AE234</f>
        <v>22839.1073581669</v>
      </c>
      <c r="BA234" s="18">
        <f ca="1" t="shared" si="1740"/>
        <v>26747.5428862419</v>
      </c>
      <c r="BB234" s="18">
        <f ca="1" t="shared" si="1740"/>
        <v>33940.0001446904</v>
      </c>
      <c r="BC234" s="18">
        <f ca="1" t="shared" si="1740"/>
        <v>34967.6051637357</v>
      </c>
      <c r="BD234" s="18">
        <f ca="1" t="shared" si="1740"/>
        <v>46507.0589288895</v>
      </c>
      <c r="BE234" s="18">
        <f ca="1" t="shared" ref="BE234:BI234" si="1741">AZ234/Z234</f>
        <v>20035.0277349072</v>
      </c>
      <c r="BF234" s="18">
        <f ca="1" t="shared" si="1741"/>
        <v>20469.2666930294</v>
      </c>
      <c r="BG234" s="18">
        <f ca="1" t="shared" si="1741"/>
        <v>22418.5929793836</v>
      </c>
      <c r="BH234" s="18">
        <f ca="1" t="shared" si="1741"/>
        <v>19080.4088263201</v>
      </c>
      <c r="BI234" s="18">
        <f ca="1" t="shared" si="1741"/>
        <v>20261.9942701961</v>
      </c>
      <c r="BJ234" s="18">
        <f ca="1" t="shared" si="1454"/>
        <v>82018.6492079412</v>
      </c>
      <c r="BK234" s="18">
        <f ca="1" t="shared" si="1455"/>
        <v>36523.8251658936</v>
      </c>
      <c r="BL234" s="18">
        <f ca="1" t="shared" si="1456"/>
        <v>118542.474373835</v>
      </c>
      <c r="BM234" s="18">
        <f ca="1">BK234*'Ejercicio 3 - TIR'!$D$5</f>
        <v>18261.9125829468</v>
      </c>
      <c r="BN234" s="18">
        <f ca="1" t="shared" si="1457"/>
        <v>100280.561790888</v>
      </c>
      <c r="BO234" s="18">
        <f ca="1" t="shared" si="1458"/>
        <v>43689.8014025315</v>
      </c>
      <c r="BP234" s="18">
        <f ca="1" t="shared" si="1459"/>
        <v>-115296.241150923</v>
      </c>
      <c r="BQ234" s="18">
        <f ca="1" t="shared" ref="BQ234:BT234" si="1742">BE234</f>
        <v>20035.0277349072</v>
      </c>
      <c r="BR234" s="18">
        <f ca="1" t="shared" si="1742"/>
        <v>20469.2666930294</v>
      </c>
      <c r="BS234" s="18">
        <f ca="1" t="shared" si="1742"/>
        <v>22418.5929793836</v>
      </c>
      <c r="BT234" s="18">
        <f ca="1" t="shared" si="1742"/>
        <v>19080.4088263201</v>
      </c>
      <c r="BU234" s="18">
        <f ca="1" t="shared" si="1461"/>
        <v>63951.7956727276</v>
      </c>
      <c r="BV234" s="20">
        <f ca="1" t="shared" si="1462"/>
        <v>6.93520745978593</v>
      </c>
    </row>
    <row r="235" ht="15" customHeight="1" spans="1:74">
      <c r="A235" s="16">
        <v>234</v>
      </c>
      <c r="B235" s="17">
        <f ca="1" t="shared" ref="B235:F235" si="1743">RAND()</f>
        <v>0.00675804777505506</v>
      </c>
      <c r="C235" s="18">
        <f ca="1">IF(B235&lt;=('Ejercicio 3 - TIR'!$D$13-'Ejercicio 3 - TIR'!$C$13)/('Ejercicio 3 - TIR'!$E$13-'Ejercicio 3 - TIR'!$C$13),'Ejercicio 3 - TIR'!$C$13+SQRT(('Ejercicio 3 - TIR'!$E$13-'Ejercicio 3 - TIR'!$C$13)*('Ejercicio 3 - TIR'!$D$13-'Ejercicio 3 - TIR'!$C$13)*B235),'Ejercicio 3 - TIR'!$E$13-SQRT(('Ejercicio 3 - TIR'!$E$13-'Ejercicio 3 - TIR'!$C$13)*('Ejercicio 3 - TIR'!$E$13-'Ejercicio 3 - TIR'!$D$13)*(1-B235)))</f>
        <v>61644.1469247066</v>
      </c>
      <c r="D235" s="17">
        <f ca="1" t="shared" si="1743"/>
        <v>0.444535315586947</v>
      </c>
      <c r="E235" s="18">
        <f ca="1">IF(D235&lt;=('Ejercicio 3 - TIR'!$D$14-'Ejercicio 3 - TIR'!$C$14)/('Ejercicio 3 - TIR'!$E$14-'Ejercicio 3 - TIR'!$C$14),'Ejercicio 3 - TIR'!$C$14+SQRT(('Ejercicio 3 - TIR'!$E$14-'Ejercicio 3 - TIR'!$C$14)*('Ejercicio 3 - TIR'!$D$14-'Ejercicio 3 - TIR'!$C$14)*D235),'Ejercicio 3 - TIR'!$E$14-SQRT(('Ejercicio 3 - TIR'!$E$14-'Ejercicio 3 - TIR'!$C$14)*('Ejercicio 3 - TIR'!$E$14-'Ejercicio 3 - TIR'!$D$14)*(1-D235)))</f>
        <v>30872.0373213976</v>
      </c>
      <c r="F235" s="17">
        <f ca="1" t="shared" si="1743"/>
        <v>0.490010564852701</v>
      </c>
      <c r="G235" s="18">
        <f ca="1">IF(F235&lt;=('Ejercicio 3 - TIR'!$D$18-'Ejercicio 3 - TIR'!$C$18)/('Ejercicio 3 - TIR'!$E$18-'Ejercicio 3 - TIR'!$C$18),'Ejercicio 3 - TIR'!$C$18+SQRT(('Ejercicio 3 - TIR'!$E$18-'Ejercicio 3 - TIR'!$C$18)*('Ejercicio 3 - TIR'!$D$18-'Ejercicio 3 - TIR'!$C$18)*F235),'Ejercicio 3 - TIR'!$E$18-SQRT(('Ejercicio 3 - TIR'!$E$18-'Ejercicio 3 - TIR'!$C$18)*('Ejercicio 3 - TIR'!$E$18-'Ejercicio 3 - TIR'!$D$18)*(1-F235)))</f>
        <v>38573.3065224513</v>
      </c>
      <c r="H235" s="17">
        <f ca="1" t="shared" ref="H235:L235" si="1744">RAND()</f>
        <v>0.657581444164836</v>
      </c>
      <c r="I235" s="18">
        <f ca="1">IF(H235&lt;=('Ejercicio 3 - TIR'!$D$18-'Ejercicio 3 - TIR'!$C$18)/('Ejercicio 3 - TIR'!$E$18-'Ejercicio 3 - TIR'!$C$18),'Ejercicio 3 - TIR'!$C$18+SQRT(('Ejercicio 3 - TIR'!$E$18-'Ejercicio 3 - TIR'!$C$18)*('Ejercicio 3 - TIR'!$D$18-'Ejercicio 3 - TIR'!$C$18)*H235),'Ejercicio 3 - TIR'!$E$18-SQRT(('Ejercicio 3 - TIR'!$E$18-'Ejercicio 3 - TIR'!$C$18)*('Ejercicio 3 - TIR'!$E$18-'Ejercicio 3 - TIR'!$D$18)*(1-H235)))</f>
        <v>39931.6270884848</v>
      </c>
      <c r="J235" s="17">
        <f ca="1" t="shared" si="1744"/>
        <v>0.0904629553728036</v>
      </c>
      <c r="K235" s="18">
        <f ca="1">IF(J235&lt;=('Ejercicio 3 - TIR'!$D$18-'Ejercicio 3 - TIR'!$C$18)/('Ejercicio 3 - TIR'!$E$18-'Ejercicio 3 - TIR'!$C$18),'Ejercicio 3 - TIR'!$C$18+SQRT(('Ejercicio 3 - TIR'!$E$18-'Ejercicio 3 - TIR'!$C$18)*('Ejercicio 3 - TIR'!$D$18-'Ejercicio 3 - TIR'!$C$18)*J235),'Ejercicio 3 - TIR'!$E$18-SQRT(('Ejercicio 3 - TIR'!$E$18-'Ejercicio 3 - TIR'!$C$18)*('Ejercicio 3 - TIR'!$E$18-'Ejercicio 3 - TIR'!$D$18)*(1-J235)))</f>
        <v>33683.6725296802</v>
      </c>
      <c r="L235" s="17">
        <f ca="1" t="shared" si="1744"/>
        <v>0.967262214762303</v>
      </c>
      <c r="M235" s="18">
        <f ca="1">IF(L235&lt;=('Ejercicio 3 - TIR'!$D$18-'Ejercicio 3 - TIR'!$C$18)/('Ejercicio 3 - TIR'!$E$18-'Ejercicio 3 - TIR'!$C$18),'Ejercicio 3 - TIR'!$C$18+SQRT(('Ejercicio 3 - TIR'!$E$18-'Ejercicio 3 - TIR'!$C$18)*('Ejercicio 3 - TIR'!$D$18-'Ejercicio 3 - TIR'!$C$18)*L235),'Ejercicio 3 - TIR'!$E$18-SQRT(('Ejercicio 3 - TIR'!$E$18-'Ejercicio 3 - TIR'!$C$18)*('Ejercicio 3 - TIR'!$E$18-'Ejercicio 3 - TIR'!$D$18)*(1-L235)))</f>
        <v>43433.0494925406</v>
      </c>
      <c r="N235" s="17">
        <f ca="1" t="shared" ref="N235:R235" si="1745">RAND()</f>
        <v>0.295306268684609</v>
      </c>
      <c r="O235" s="18">
        <f ca="1">IF(N235&lt;=('Ejercicio 3 - TIR'!$D$18-'Ejercicio 3 - TIR'!$C$18)/('Ejercicio 3 - TIR'!$E$18-'Ejercicio 3 - TIR'!$C$18),'Ejercicio 3 - TIR'!$C$18+SQRT(('Ejercicio 3 - TIR'!$E$18-'Ejercicio 3 - TIR'!$C$18)*('Ejercicio 3 - TIR'!$D$18-'Ejercicio 3 - TIR'!$C$18)*N235),'Ejercicio 3 - TIR'!$E$18-SQRT(('Ejercicio 3 - TIR'!$E$18-'Ejercicio 3 - TIR'!$C$18)*('Ejercicio 3 - TIR'!$E$18-'Ejercicio 3 - TIR'!$D$18)*(1-N235)))</f>
        <v>36655.5195366471</v>
      </c>
      <c r="P235" s="17">
        <f ca="1" t="shared" si="1745"/>
        <v>0.241582170710323</v>
      </c>
      <c r="Q235" s="19">
        <f ca="1">IF(P235&lt;=('Ejercicio 3 - TIR'!$D$22-'Ejercicio 3 - TIR'!$C$22)/('Ejercicio 3 - TIR'!$E$22-'Ejercicio 3 - TIR'!$C$22),'Ejercicio 3 - TIR'!$C$22+SQRT(('Ejercicio 3 - TIR'!$E$22-'Ejercicio 3 - TIR'!$C$22)*('Ejercicio 3 - TIR'!$D$22-'Ejercicio 3 - TIR'!$C$22)*P235),'Ejercicio 3 - TIR'!$E$22-SQRT(('Ejercicio 3 - TIR'!$E$22-'Ejercicio 3 - TIR'!$C$22)*('Ejercicio 3 - TIR'!$E$22-'Ejercicio 3 - TIR'!$D$22)*(1-P235)))</f>
        <v>0.140853007151933</v>
      </c>
      <c r="R235" s="17">
        <f ca="1" t="shared" si="1745"/>
        <v>0.868134373724828</v>
      </c>
      <c r="S235" s="19">
        <f ca="1">IF(R235&lt;=('Ejercicio 3 - TIR'!$D$23-'Ejercicio 3 - TIR'!$C$23)/('Ejercicio 3 - TIR'!$E$23-'Ejercicio 3 - TIR'!$C$23),'Ejercicio 3 - TIR'!$C$23+SQRT(('Ejercicio 3 - TIR'!$E$23-'Ejercicio 3 - TIR'!$C$23)*('Ejercicio 3 - TIR'!$D$23-'Ejercicio 3 - TIR'!$C$23)*R235),'Ejercicio 3 - TIR'!$E$23-SQRT(('Ejercicio 3 - TIR'!$E$23-'Ejercicio 3 - TIR'!$C$23)*('Ejercicio 3 - TIR'!$E$23-'Ejercicio 3 - TIR'!$D$23)*(1-R235)))</f>
        <v>0.164593568638542</v>
      </c>
      <c r="T235" s="17">
        <f ca="1" t="shared" ref="T235:X235" si="1746">RAND()</f>
        <v>0.892782594307795</v>
      </c>
      <c r="U235" s="19">
        <f ca="1">IF(T235&lt;=('Ejercicio 3 - TIR'!$D$24-'Ejercicio 3 - TIR'!$C$24)/('Ejercicio 3 - TIR'!$E$24-'Ejercicio 3 - TIR'!$C$24),'Ejercicio 3 - TIR'!$C$24+SQRT(('Ejercicio 3 - TIR'!$E$24-'Ejercicio 3 - TIR'!$C$24)*('Ejercicio 3 - TIR'!$D$24-'Ejercicio 3 - TIR'!$C$24)*T235),'Ejercicio 3 - TIR'!$E$24-SQRT(('Ejercicio 3 - TIR'!$E$24-'Ejercicio 3 - TIR'!$C$24)*('Ejercicio 3 - TIR'!$E$24-'Ejercicio 3 - TIR'!$D$24)*(1-T235)))</f>
        <v>0.20267346728459</v>
      </c>
      <c r="V235" s="17">
        <f ca="1" t="shared" si="1746"/>
        <v>0.588903763843007</v>
      </c>
      <c r="W235" s="19">
        <f ca="1">IF(V235&lt;=('Ejercicio 3 - TIR'!$D$25-'Ejercicio 3 - TIR'!$C$25)/('Ejercicio 3 - TIR'!$E$25-'Ejercicio 3 - TIR'!$C$25),'Ejercicio 3 - TIR'!$C$25+SQRT(('Ejercicio 3 - TIR'!$E$25-'Ejercicio 3 - TIR'!$C$25)*('Ejercicio 3 - TIR'!$D$25-'Ejercicio 3 - TIR'!$C$25)*V235),'Ejercicio 3 - TIR'!$E$25-SQRT(('Ejercicio 3 - TIR'!$E$25-'Ejercicio 3 - TIR'!$C$25)*('Ejercicio 3 - TIR'!$E$25-'Ejercicio 3 - TIR'!$D$25)*(1-V235)))</f>
        <v>0.212067997330098</v>
      </c>
      <c r="X235" s="17">
        <f ca="1" t="shared" si="1746"/>
        <v>0.379440202086857</v>
      </c>
      <c r="Y235" s="19">
        <f ca="1">IF(X235&lt;=('Ejercicio 3 - TIR'!$D$26-'Ejercicio 3 - TIR'!$C$26)/('Ejercicio 3 - TIR'!$E$26-'Ejercicio 3 - TIR'!$C$26),'Ejercicio 3 - TIR'!$C$26+SQRT(('Ejercicio 3 - TIR'!$E$26-'Ejercicio 3 - TIR'!$C$26)*('Ejercicio 3 - TIR'!$D$26-'Ejercicio 3 - TIR'!$C$26)*X235),'Ejercicio 3 - TIR'!$E$26-SQRT(('Ejercicio 3 - TIR'!$E$26-'Ejercicio 3 - TIR'!$C$26)*('Ejercicio 3 - TIR'!$E$26-'Ejercicio 3 - TIR'!$D$26)*(1-X235)))</f>
        <v>0.22211197957495</v>
      </c>
      <c r="Z235" s="17">
        <f ca="1" t="shared" si="1432"/>
        <v>1.14085300715193</v>
      </c>
      <c r="AA235" s="17">
        <f ca="1" t="shared" si="1433"/>
        <v>1.32863007489108</v>
      </c>
      <c r="AB235" s="17">
        <f ca="1" t="shared" si="1434"/>
        <v>1.59790813890784</v>
      </c>
      <c r="AC235" s="17">
        <f ca="1" t="shared" si="1435"/>
        <v>1.93677331784349</v>
      </c>
      <c r="AD235" s="17">
        <f ca="1" t="shared" si="1436"/>
        <v>2.36695387345765</v>
      </c>
      <c r="AE235" s="16">
        <f ca="1" t="shared" si="1437"/>
        <v>4348.41929362557</v>
      </c>
      <c r="AF235" s="16">
        <f ca="1" t="shared" si="1438"/>
        <v>5064.14114310009</v>
      </c>
      <c r="AG235" s="16">
        <f ca="1" t="shared" si="1439"/>
        <v>6090.50818739074</v>
      </c>
      <c r="AH235" s="16">
        <f ca="1" t="shared" si="1440"/>
        <v>7382.11006141325</v>
      </c>
      <c r="AI235" s="16">
        <f ca="1" t="shared" si="1441"/>
        <v>9021.76514059391</v>
      </c>
      <c r="AJ235" s="18">
        <f ca="1" t="shared" si="1442"/>
        <v>44006.4727419318</v>
      </c>
      <c r="AK235" s="18">
        <f ca="1" t="shared" si="1443"/>
        <v>53054.3606890963</v>
      </c>
      <c r="AL235" s="18">
        <f ca="1" t="shared" si="1444"/>
        <v>53823.4144834825</v>
      </c>
      <c r="AM235" s="18">
        <f ca="1" t="shared" si="1445"/>
        <v>84119.9713697285</v>
      </c>
      <c r="AN235" s="18">
        <f ca="1" t="shared" si="1446"/>
        <v>86761.9239508696</v>
      </c>
      <c r="AO235" s="18">
        <f ca="1">C235/'Ejercicio 3 - TIR'!$D$7</f>
        <v>12328.8293849413</v>
      </c>
      <c r="AP235" s="18">
        <f ca="1" t="shared" si="1447"/>
        <v>31677.6433569905</v>
      </c>
      <c r="AQ235" s="18">
        <f ca="1" t="shared" si="1448"/>
        <v>40725.531304155</v>
      </c>
      <c r="AR235" s="18">
        <f ca="1" t="shared" si="1449"/>
        <v>41494.5850985412</v>
      </c>
      <c r="AS235" s="18">
        <f ca="1" t="shared" si="1450"/>
        <v>71791.1419847872</v>
      </c>
      <c r="AT235" s="18">
        <f ca="1" t="shared" si="1451"/>
        <v>74433.0945659283</v>
      </c>
      <c r="AU235" s="18">
        <f ca="1">AP235*'Ejercicio 3 - TIR'!$D$5</f>
        <v>15838.8216784952</v>
      </c>
      <c r="AV235" s="18">
        <f ca="1">AQ235*'Ejercicio 3 - TIR'!$D$5</f>
        <v>20362.7656520775</v>
      </c>
      <c r="AW235" s="18">
        <f ca="1">AR235*'Ejercicio 3 - TIR'!$D$5</f>
        <v>20747.2925492706</v>
      </c>
      <c r="AX235" s="18">
        <f ca="1">AS235*'Ejercicio 3 - TIR'!$D$5</f>
        <v>35895.5709923936</v>
      </c>
      <c r="AY235" s="18">
        <f ca="1">AT235*'Ejercicio 3 - TIR'!$D$5</f>
        <v>37216.5472829642</v>
      </c>
      <c r="AZ235" s="18">
        <f ca="1" t="shared" ref="AZ235:BD235" si="1747">AJ235-AU235-AE235</f>
        <v>23819.231769811</v>
      </c>
      <c r="BA235" s="18">
        <f ca="1" t="shared" si="1747"/>
        <v>27627.4538939187</v>
      </c>
      <c r="BB235" s="18">
        <f ca="1" t="shared" si="1747"/>
        <v>26985.6137468212</v>
      </c>
      <c r="BC235" s="18">
        <f ca="1" t="shared" si="1747"/>
        <v>40842.2903159216</v>
      </c>
      <c r="BD235" s="18">
        <f ca="1" t="shared" si="1747"/>
        <v>40523.6115273116</v>
      </c>
      <c r="BE235" s="18">
        <f ca="1" t="shared" ref="BE235:BI235" si="1748">AZ235/Z235</f>
        <v>20878.4406233667</v>
      </c>
      <c r="BF235" s="18">
        <f ca="1" t="shared" si="1748"/>
        <v>20793.939875389</v>
      </c>
      <c r="BG235" s="18">
        <f ca="1" t="shared" si="1748"/>
        <v>16888.0883010369</v>
      </c>
      <c r="BH235" s="18">
        <f ca="1" t="shared" si="1748"/>
        <v>21087.8010036805</v>
      </c>
      <c r="BI235" s="18">
        <f ca="1" t="shared" si="1748"/>
        <v>17120.5750909351</v>
      </c>
      <c r="BJ235" s="18">
        <f ca="1" t="shared" si="1454"/>
        <v>73072.6883194114</v>
      </c>
      <c r="BK235" s="18">
        <f ca="1" t="shared" si="1455"/>
        <v>29181.7704678854</v>
      </c>
      <c r="BL235" s="18">
        <f ca="1" t="shared" si="1456"/>
        <v>102254.458787297</v>
      </c>
      <c r="BM235" s="18">
        <f ca="1">BK235*'Ejercicio 3 - TIR'!$D$5</f>
        <v>14590.8852339427</v>
      </c>
      <c r="BN235" s="18">
        <f ca="1" t="shared" si="1457"/>
        <v>87663.5735533541</v>
      </c>
      <c r="BO235" s="18">
        <f ca="1" t="shared" si="1458"/>
        <v>37036.4520138683</v>
      </c>
      <c r="BP235" s="18">
        <f ca="1" t="shared" si="1459"/>
        <v>-92516.1842461042</v>
      </c>
      <c r="BQ235" s="18">
        <f ca="1" t="shared" ref="BQ235:BT235" si="1749">BE235</f>
        <v>20878.4406233667</v>
      </c>
      <c r="BR235" s="18">
        <f ca="1" t="shared" si="1749"/>
        <v>20793.939875389</v>
      </c>
      <c r="BS235" s="18">
        <f ca="1" t="shared" si="1749"/>
        <v>16888.0883010369</v>
      </c>
      <c r="BT235" s="18">
        <f ca="1" t="shared" si="1749"/>
        <v>21087.8010036805</v>
      </c>
      <c r="BU235" s="18">
        <f ca="1" t="shared" si="1461"/>
        <v>54157.0271048034</v>
      </c>
      <c r="BV235" s="20">
        <f ca="1" t="shared" si="1462"/>
        <v>11.5694332450137</v>
      </c>
    </row>
    <row r="236" ht="15" customHeight="1" spans="1:74">
      <c r="A236" s="16">
        <v>235</v>
      </c>
      <c r="B236" s="17">
        <f ca="1" t="shared" ref="B236:F236" si="1750">RAND()</f>
        <v>0.211052006508977</v>
      </c>
      <c r="C236" s="18">
        <f ca="1">IF(B236&lt;=('Ejercicio 3 - TIR'!$D$13-'Ejercicio 3 - TIR'!$C$13)/('Ejercicio 3 - TIR'!$E$13-'Ejercicio 3 - TIR'!$C$13),'Ejercicio 3 - TIR'!$C$13+SQRT(('Ejercicio 3 - TIR'!$E$13-'Ejercicio 3 - TIR'!$C$13)*('Ejercicio 3 - TIR'!$D$13-'Ejercicio 3 - TIR'!$C$13)*B236),'Ejercicio 3 - TIR'!$E$13-SQRT(('Ejercicio 3 - TIR'!$E$13-'Ejercicio 3 - TIR'!$C$13)*('Ejercicio 3 - TIR'!$E$13-'Ejercicio 3 - TIR'!$D$13)*(1-B236)))</f>
        <v>69188.0793751247</v>
      </c>
      <c r="D236" s="17">
        <f ca="1" t="shared" si="1750"/>
        <v>0.1934051293137</v>
      </c>
      <c r="E236" s="18">
        <f ca="1">IF(D236&lt;=('Ejercicio 3 - TIR'!$D$14-'Ejercicio 3 - TIR'!$C$14)/('Ejercicio 3 - TIR'!$E$14-'Ejercicio 3 - TIR'!$C$14),'Ejercicio 3 - TIR'!$C$14+SQRT(('Ejercicio 3 - TIR'!$E$14-'Ejercicio 3 - TIR'!$C$14)*('Ejercicio 3 - TIR'!$D$14-'Ejercicio 3 - TIR'!$C$14)*D236),'Ejercicio 3 - TIR'!$E$14-SQRT(('Ejercicio 3 - TIR'!$E$14-'Ejercicio 3 - TIR'!$C$14)*('Ejercicio 3 - TIR'!$E$14-'Ejercicio 3 - TIR'!$D$14)*(1-D236)))</f>
        <v>28808.593532858</v>
      </c>
      <c r="F236" s="17">
        <f ca="1" t="shared" si="1750"/>
        <v>0.0907719645964351</v>
      </c>
      <c r="G236" s="18">
        <f ca="1">IF(F236&lt;=('Ejercicio 3 - TIR'!$D$18-'Ejercicio 3 - TIR'!$C$18)/('Ejercicio 3 - TIR'!$E$18-'Ejercicio 3 - TIR'!$C$18),'Ejercicio 3 - TIR'!$C$18+SQRT(('Ejercicio 3 - TIR'!$E$18-'Ejercicio 3 - TIR'!$C$18)*('Ejercicio 3 - TIR'!$D$18-'Ejercicio 3 - TIR'!$C$18)*F236),'Ejercicio 3 - TIR'!$E$18-SQRT(('Ejercicio 3 - TIR'!$E$18-'Ejercicio 3 - TIR'!$C$18)*('Ejercicio 3 - TIR'!$E$18-'Ejercicio 3 - TIR'!$D$18)*(1-F236)))</f>
        <v>33689.9586297769</v>
      </c>
      <c r="H236" s="17">
        <f ca="1" t="shared" ref="H236:L236" si="1751">RAND()</f>
        <v>0.816528001131778</v>
      </c>
      <c r="I236" s="18">
        <f ca="1">IF(H236&lt;=('Ejercicio 3 - TIR'!$D$18-'Ejercicio 3 - TIR'!$C$18)/('Ejercicio 3 - TIR'!$E$18-'Ejercicio 3 - TIR'!$C$18),'Ejercicio 3 - TIR'!$C$18+SQRT(('Ejercicio 3 - TIR'!$E$18-'Ejercicio 3 - TIR'!$C$18)*('Ejercicio 3 - TIR'!$D$18-'Ejercicio 3 - TIR'!$C$18)*H236),'Ejercicio 3 - TIR'!$E$18-SQRT(('Ejercicio 3 - TIR'!$E$18-'Ejercicio 3 - TIR'!$C$18)*('Ejercicio 3 - TIR'!$E$18-'Ejercicio 3 - TIR'!$D$18)*(1-H236)))</f>
        <v>41290.4986972483</v>
      </c>
      <c r="J236" s="17">
        <f ca="1" t="shared" si="1751"/>
        <v>0.849164130850258</v>
      </c>
      <c r="K236" s="18">
        <f ca="1">IF(J236&lt;=('Ejercicio 3 - TIR'!$D$18-'Ejercicio 3 - TIR'!$C$18)/('Ejercicio 3 - TIR'!$E$18-'Ejercicio 3 - TIR'!$C$18),'Ejercicio 3 - TIR'!$C$18+SQRT(('Ejercicio 3 - TIR'!$E$18-'Ejercicio 3 - TIR'!$C$18)*('Ejercicio 3 - TIR'!$D$18-'Ejercicio 3 - TIR'!$C$18)*J236),'Ejercicio 3 - TIR'!$E$18-SQRT(('Ejercicio 3 - TIR'!$E$18-'Ejercicio 3 - TIR'!$C$18)*('Ejercicio 3 - TIR'!$E$18-'Ejercicio 3 - TIR'!$D$18)*(1-J236)))</f>
        <v>41636.565715488</v>
      </c>
      <c r="L236" s="17">
        <f ca="1" t="shared" si="1751"/>
        <v>0.439869856988644</v>
      </c>
      <c r="M236" s="18">
        <f ca="1">IF(L236&lt;=('Ejercicio 3 - TIR'!$D$18-'Ejercicio 3 - TIR'!$C$18)/('Ejercicio 3 - TIR'!$E$18-'Ejercicio 3 - TIR'!$C$18),'Ejercicio 3 - TIR'!$C$18+SQRT(('Ejercicio 3 - TIR'!$E$18-'Ejercicio 3 - TIR'!$C$18)*('Ejercicio 3 - TIR'!$D$18-'Ejercicio 3 - TIR'!$C$18)*L236),'Ejercicio 3 - TIR'!$E$18-SQRT(('Ejercicio 3 - TIR'!$E$18-'Ejercicio 3 - TIR'!$C$18)*('Ejercicio 3 - TIR'!$E$18-'Ejercicio 3 - TIR'!$D$18)*(1-L236)))</f>
        <v>38122.8368534827</v>
      </c>
      <c r="N236" s="17">
        <f ca="1" t="shared" ref="N236:R236" si="1752">RAND()</f>
        <v>0.724618934150172</v>
      </c>
      <c r="O236" s="18">
        <f ca="1">IF(N236&lt;=('Ejercicio 3 - TIR'!$D$18-'Ejercicio 3 - TIR'!$C$18)/('Ejercicio 3 - TIR'!$E$18-'Ejercicio 3 - TIR'!$C$18),'Ejercicio 3 - TIR'!$C$18+SQRT(('Ejercicio 3 - TIR'!$E$18-'Ejercicio 3 - TIR'!$C$18)*('Ejercicio 3 - TIR'!$D$18-'Ejercicio 3 - TIR'!$C$18)*N236),'Ejercicio 3 - TIR'!$E$18-SQRT(('Ejercicio 3 - TIR'!$E$18-'Ejercicio 3 - TIR'!$C$18)*('Ejercicio 3 - TIR'!$E$18-'Ejercicio 3 - TIR'!$D$18)*(1-N236)))</f>
        <v>40455.3790104413</v>
      </c>
      <c r="P236" s="17">
        <f ca="1" t="shared" si="1752"/>
        <v>0.922474900779655</v>
      </c>
      <c r="Q236" s="19">
        <f ca="1">IF(P236&lt;=('Ejercicio 3 - TIR'!$D$22-'Ejercicio 3 - TIR'!$C$22)/('Ejercicio 3 - TIR'!$E$22-'Ejercicio 3 - TIR'!$C$22),'Ejercicio 3 - TIR'!$C$22+SQRT(('Ejercicio 3 - TIR'!$E$22-'Ejercicio 3 - TIR'!$C$22)*('Ejercicio 3 - TIR'!$D$22-'Ejercicio 3 - TIR'!$C$22)*P236),'Ejercicio 3 - TIR'!$E$22-SQRT(('Ejercicio 3 - TIR'!$E$22-'Ejercicio 3 - TIR'!$C$22)*('Ejercicio 3 - TIR'!$E$22-'Ejercicio 3 - TIR'!$D$22)*(1-P236)))</f>
        <v>0.168187075781305</v>
      </c>
      <c r="R236" s="17">
        <f ca="1" t="shared" si="1752"/>
        <v>0.884875948103636</v>
      </c>
      <c r="S236" s="19">
        <f ca="1">IF(R236&lt;=('Ejercicio 3 - TIR'!$D$23-'Ejercicio 3 - TIR'!$C$23)/('Ejercicio 3 - TIR'!$E$23-'Ejercicio 3 - TIR'!$C$23),'Ejercicio 3 - TIR'!$C$23+SQRT(('Ejercicio 3 - TIR'!$E$23-'Ejercicio 3 - TIR'!$C$23)*('Ejercicio 3 - TIR'!$D$23-'Ejercicio 3 - TIR'!$C$23)*R236),'Ejercicio 3 - TIR'!$E$23-SQRT(('Ejercicio 3 - TIR'!$E$23-'Ejercicio 3 - TIR'!$C$23)*('Ejercicio 3 - TIR'!$E$23-'Ejercicio 3 - TIR'!$D$23)*(1-R236)))</f>
        <v>0.165604747539086</v>
      </c>
      <c r="T236" s="17">
        <f ca="1" t="shared" ref="T236:X236" si="1753">RAND()</f>
        <v>0.198596746743739</v>
      </c>
      <c r="U236" s="19">
        <f ca="1">IF(T236&lt;=('Ejercicio 3 - TIR'!$D$24-'Ejercicio 3 - TIR'!$C$24)/('Ejercicio 3 - TIR'!$E$24-'Ejercicio 3 - TIR'!$C$24),'Ejercicio 3 - TIR'!$C$24+SQRT(('Ejercicio 3 - TIR'!$E$24-'Ejercicio 3 - TIR'!$C$24)*('Ejercicio 3 - TIR'!$D$24-'Ejercicio 3 - TIR'!$C$24)*T236),'Ejercicio 3 - TIR'!$E$24-SQRT(('Ejercicio 3 - TIR'!$E$24-'Ejercicio 3 - TIR'!$C$24)*('Ejercicio 3 - TIR'!$E$24-'Ejercicio 3 - TIR'!$D$24)*(1-T236)))</f>
        <v>0.170421879643212</v>
      </c>
      <c r="V236" s="17">
        <f ca="1" t="shared" si="1753"/>
        <v>0.274521951878196</v>
      </c>
      <c r="W236" s="19">
        <f ca="1">IF(V236&lt;=('Ejercicio 3 - TIR'!$D$25-'Ejercicio 3 - TIR'!$C$25)/('Ejercicio 3 - TIR'!$E$25-'Ejercicio 3 - TIR'!$C$25),'Ejercicio 3 - TIR'!$C$25+SQRT(('Ejercicio 3 - TIR'!$E$25-'Ejercicio 3 - TIR'!$C$25)*('Ejercicio 3 - TIR'!$D$25-'Ejercicio 3 - TIR'!$C$25)*V236),'Ejercicio 3 - TIR'!$E$25-SQRT(('Ejercicio 3 - TIR'!$E$25-'Ejercicio 3 - TIR'!$C$25)*('Ejercicio 3 - TIR'!$E$25-'Ejercicio 3 - TIR'!$D$25)*(1-V236)))</f>
        <v>0.199604354940407</v>
      </c>
      <c r="X236" s="17">
        <f ca="1" t="shared" si="1753"/>
        <v>0.166496163027181</v>
      </c>
      <c r="Y236" s="19">
        <f ca="1">IF(X236&lt;=('Ejercicio 3 - TIR'!$D$26-'Ejercicio 3 - TIR'!$C$26)/('Ejercicio 3 - TIR'!$E$26-'Ejercicio 3 - TIR'!$C$26),'Ejercicio 3 - TIR'!$C$26+SQRT(('Ejercicio 3 - TIR'!$E$26-'Ejercicio 3 - TIR'!$C$26)*('Ejercicio 3 - TIR'!$D$26-'Ejercicio 3 - TIR'!$C$26)*X236),'Ejercicio 3 - TIR'!$E$26-SQRT(('Ejercicio 3 - TIR'!$E$26-'Ejercicio 3 - TIR'!$C$26)*('Ejercicio 3 - TIR'!$E$26-'Ejercicio 3 - TIR'!$D$26)*(1-X236)))</f>
        <v>0.211202349873856</v>
      </c>
      <c r="Z236" s="17">
        <f ca="1" t="shared" si="1432"/>
        <v>1.16818707578131</v>
      </c>
      <c r="AA236" s="17">
        <f ca="1" t="shared" si="1433"/>
        <v>1.36164440154449</v>
      </c>
      <c r="AB236" s="17">
        <f ca="1" t="shared" si="1434"/>
        <v>1.59369839986136</v>
      </c>
      <c r="AC236" s="17">
        <f ca="1" t="shared" si="1435"/>
        <v>1.91180754093525</v>
      </c>
      <c r="AD236" s="17">
        <f ca="1" t="shared" si="1436"/>
        <v>2.31558578608733</v>
      </c>
      <c r="AE236" s="16">
        <f ca="1" t="shared" si="1437"/>
        <v>4845.23310366361</v>
      </c>
      <c r="AF236" s="16">
        <f ca="1" t="shared" si="1438"/>
        <v>5647.62670856384</v>
      </c>
      <c r="AG236" s="16">
        <f ca="1" t="shared" si="1439"/>
        <v>6610.1058677605</v>
      </c>
      <c r="AH236" s="16">
        <f ca="1" t="shared" si="1440"/>
        <v>7929.51178558263</v>
      </c>
      <c r="AI236" s="16">
        <f ca="1" t="shared" si="1441"/>
        <v>9604.24330805012</v>
      </c>
      <c r="AJ236" s="18">
        <f ca="1" t="shared" si="1442"/>
        <v>39356.1742549123</v>
      </c>
      <c r="AK236" s="18">
        <f ca="1" t="shared" si="1443"/>
        <v>56222.9763880882</v>
      </c>
      <c r="AL236" s="18">
        <f ca="1" t="shared" si="1444"/>
        <v>66356.1281564956</v>
      </c>
      <c r="AM236" s="18">
        <f ca="1" t="shared" si="1445"/>
        <v>72883.5269783324</v>
      </c>
      <c r="AN236" s="18">
        <f ca="1" t="shared" si="1446"/>
        <v>93677.9006073536</v>
      </c>
      <c r="AO236" s="18">
        <f ca="1">C236/'Ejercicio 3 - TIR'!$D$7</f>
        <v>13837.6158750249</v>
      </c>
      <c r="AP236" s="18">
        <f ca="1" t="shared" si="1447"/>
        <v>25518.5583798873</v>
      </c>
      <c r="AQ236" s="18">
        <f ca="1" t="shared" si="1448"/>
        <v>42385.3605130633</v>
      </c>
      <c r="AR236" s="18">
        <f ca="1" t="shared" si="1449"/>
        <v>52518.5122814707</v>
      </c>
      <c r="AS236" s="18">
        <f ca="1" t="shared" si="1450"/>
        <v>59045.9111033074</v>
      </c>
      <c r="AT236" s="18">
        <f ca="1" t="shared" si="1451"/>
        <v>79840.2847323287</v>
      </c>
      <c r="AU236" s="18">
        <f ca="1">AP236*'Ejercicio 3 - TIR'!$D$5</f>
        <v>12759.2791899437</v>
      </c>
      <c r="AV236" s="18">
        <f ca="1">AQ236*'Ejercicio 3 - TIR'!$D$5</f>
        <v>21192.6802565317</v>
      </c>
      <c r="AW236" s="18">
        <f ca="1">AR236*'Ejercicio 3 - TIR'!$D$5</f>
        <v>26259.2561407353</v>
      </c>
      <c r="AX236" s="18">
        <f ca="1">AS236*'Ejercicio 3 - TIR'!$D$5</f>
        <v>29522.9555516537</v>
      </c>
      <c r="AY236" s="18">
        <f ca="1">AT236*'Ejercicio 3 - TIR'!$D$5</f>
        <v>39920.1423661644</v>
      </c>
      <c r="AZ236" s="18">
        <f ca="1" t="shared" ref="AZ236:BD236" si="1754">AJ236-AU236-AE236</f>
        <v>21751.661961305</v>
      </c>
      <c r="BA236" s="18">
        <f ca="1" t="shared" si="1754"/>
        <v>29382.6694229927</v>
      </c>
      <c r="BB236" s="18">
        <f ca="1" t="shared" si="1754"/>
        <v>33486.7661479998</v>
      </c>
      <c r="BC236" s="18">
        <f ca="1" t="shared" si="1754"/>
        <v>35431.059641096</v>
      </c>
      <c r="BD236" s="18">
        <f ca="1" t="shared" si="1754"/>
        <v>44153.5149331392</v>
      </c>
      <c r="BE236" s="18">
        <f ca="1" t="shared" ref="BE236:BI236" si="1755">AZ236/Z236</f>
        <v>18620.0159308877</v>
      </c>
      <c r="BF236" s="18">
        <f ca="1" t="shared" si="1755"/>
        <v>21578.8126398232</v>
      </c>
      <c r="BG236" s="18">
        <f ca="1" t="shared" si="1755"/>
        <v>21011.9845454528</v>
      </c>
      <c r="BH236" s="18">
        <f ca="1" t="shared" si="1755"/>
        <v>18532.7544130113</v>
      </c>
      <c r="BI236" s="18">
        <f ca="1" t="shared" si="1755"/>
        <v>19067.9676816232</v>
      </c>
      <c r="BJ236" s="18">
        <f ca="1" t="shared" si="1454"/>
        <v>66708.7697018532</v>
      </c>
      <c r="BK236" s="18">
        <f ca="1" t="shared" si="1455"/>
        <v>32042.1866335441</v>
      </c>
      <c r="BL236" s="18">
        <f ca="1" t="shared" si="1456"/>
        <v>98750.9563353973</v>
      </c>
      <c r="BM236" s="18">
        <f ca="1">BK236*'Ejercicio 3 - TIR'!$D$5</f>
        <v>16021.0933167721</v>
      </c>
      <c r="BN236" s="18">
        <f ca="1" t="shared" si="1457"/>
        <v>82729.8630186253</v>
      </c>
      <c r="BO236" s="18">
        <f ca="1" t="shared" si="1458"/>
        <v>35727.4014703704</v>
      </c>
      <c r="BP236" s="18">
        <f ca="1" t="shared" si="1459"/>
        <v>-97996.6729079826</v>
      </c>
      <c r="BQ236" s="18">
        <f ca="1" t="shared" ref="BQ236:BT236" si="1756">BE236</f>
        <v>18620.0159308877</v>
      </c>
      <c r="BR236" s="18">
        <f ca="1" t="shared" si="1756"/>
        <v>21578.8126398232</v>
      </c>
      <c r="BS236" s="18">
        <f ca="1" t="shared" si="1756"/>
        <v>21011.9845454528</v>
      </c>
      <c r="BT236" s="18">
        <f ca="1" t="shared" si="1756"/>
        <v>18532.7544130113</v>
      </c>
      <c r="BU236" s="18">
        <f ca="1" t="shared" si="1461"/>
        <v>54795.3691519936</v>
      </c>
      <c r="BV236" s="20">
        <f ca="1" t="shared" si="1462"/>
        <v>9.73838197920893</v>
      </c>
    </row>
    <row r="237" ht="15" customHeight="1" spans="1:74">
      <c r="A237" s="16">
        <v>236</v>
      </c>
      <c r="B237" s="17">
        <f ca="1" t="shared" ref="B237:F237" si="1757">RAND()</f>
        <v>0.181587693481312</v>
      </c>
      <c r="C237" s="18">
        <f ca="1">IF(B237&lt;=('Ejercicio 3 - TIR'!$D$13-'Ejercicio 3 - TIR'!$C$13)/('Ejercicio 3 - TIR'!$E$13-'Ejercicio 3 - TIR'!$C$13),'Ejercicio 3 - TIR'!$C$13+SQRT(('Ejercicio 3 - TIR'!$E$13-'Ejercicio 3 - TIR'!$C$13)*('Ejercicio 3 - TIR'!$D$13-'Ejercicio 3 - TIR'!$C$13)*B237),'Ejercicio 3 - TIR'!$E$13-SQRT(('Ejercicio 3 - TIR'!$E$13-'Ejercicio 3 - TIR'!$C$13)*('Ejercicio 3 - TIR'!$E$13-'Ejercicio 3 - TIR'!$D$13)*(1-B237)))</f>
        <v>68522.6215094022</v>
      </c>
      <c r="D237" s="17">
        <f ca="1" t="shared" si="1757"/>
        <v>0.608403301284052</v>
      </c>
      <c r="E237" s="18">
        <f ca="1">IF(D237&lt;=('Ejercicio 3 - TIR'!$D$14-'Ejercicio 3 - TIR'!$C$14)/('Ejercicio 3 - TIR'!$E$14-'Ejercicio 3 - TIR'!$C$14),'Ejercicio 3 - TIR'!$C$14+SQRT(('Ejercicio 3 - TIR'!$E$14-'Ejercicio 3 - TIR'!$C$14)*('Ejercicio 3 - TIR'!$D$14-'Ejercicio 3 - TIR'!$C$14)*D237),'Ejercicio 3 - TIR'!$E$14-SQRT(('Ejercicio 3 - TIR'!$E$14-'Ejercicio 3 - TIR'!$C$14)*('Ejercicio 3 - TIR'!$E$14-'Ejercicio 3 - TIR'!$D$14)*(1-D237)))</f>
        <v>32335.8298030777</v>
      </c>
      <c r="F237" s="17">
        <f ca="1" t="shared" si="1757"/>
        <v>0.783237752634771</v>
      </c>
      <c r="G237" s="18">
        <f ca="1">IF(F237&lt;=('Ejercicio 3 - TIR'!$D$18-'Ejercicio 3 - TIR'!$C$18)/('Ejercicio 3 - TIR'!$E$18-'Ejercicio 3 - TIR'!$C$18),'Ejercicio 3 - TIR'!$C$18+SQRT(('Ejercicio 3 - TIR'!$E$18-'Ejercicio 3 - TIR'!$C$18)*('Ejercicio 3 - TIR'!$D$18-'Ejercicio 3 - TIR'!$C$18)*F237),'Ejercicio 3 - TIR'!$E$18-SQRT(('Ejercicio 3 - TIR'!$E$18-'Ejercicio 3 - TIR'!$C$18)*('Ejercicio 3 - TIR'!$E$18-'Ejercicio 3 - TIR'!$D$18)*(1-F237)))</f>
        <v>40967.982074396</v>
      </c>
      <c r="H237" s="17">
        <f ca="1" t="shared" ref="H237:L237" si="1758">RAND()</f>
        <v>0.523345991711224</v>
      </c>
      <c r="I237" s="18">
        <f ca="1">IF(H237&lt;=('Ejercicio 3 - TIR'!$D$18-'Ejercicio 3 - TIR'!$C$18)/('Ejercicio 3 - TIR'!$E$18-'Ejercicio 3 - TIR'!$C$18),'Ejercicio 3 - TIR'!$C$18+SQRT(('Ejercicio 3 - TIR'!$E$18-'Ejercicio 3 - TIR'!$C$18)*('Ejercicio 3 - TIR'!$D$18-'Ejercicio 3 - TIR'!$C$18)*H237),'Ejercicio 3 - TIR'!$E$18-SQRT(('Ejercicio 3 - TIR'!$E$18-'Ejercicio 3 - TIR'!$C$18)*('Ejercicio 3 - TIR'!$E$18-'Ejercicio 3 - TIR'!$D$18)*(1-H237)))</f>
        <v>38860.1297257254</v>
      </c>
      <c r="J237" s="17">
        <f ca="1" t="shared" si="1758"/>
        <v>0.675585536718124</v>
      </c>
      <c r="K237" s="18">
        <f ca="1">IF(J237&lt;=('Ejercicio 3 - TIR'!$D$18-'Ejercicio 3 - TIR'!$C$18)/('Ejercicio 3 - TIR'!$E$18-'Ejercicio 3 - TIR'!$C$18),'Ejercicio 3 - TIR'!$C$18+SQRT(('Ejercicio 3 - TIR'!$E$18-'Ejercicio 3 - TIR'!$C$18)*('Ejercicio 3 - TIR'!$D$18-'Ejercicio 3 - TIR'!$C$18)*J237),'Ejercicio 3 - TIR'!$E$18-SQRT(('Ejercicio 3 - TIR'!$E$18-'Ejercicio 3 - TIR'!$C$18)*('Ejercicio 3 - TIR'!$E$18-'Ejercicio 3 - TIR'!$D$18)*(1-J237)))</f>
        <v>40067.3450611115</v>
      </c>
      <c r="L237" s="17">
        <f ca="1" t="shared" si="1758"/>
        <v>0.152892181433266</v>
      </c>
      <c r="M237" s="18">
        <f ca="1">IF(L237&lt;=('Ejercicio 3 - TIR'!$D$18-'Ejercicio 3 - TIR'!$C$18)/('Ejercicio 3 - TIR'!$E$18-'Ejercicio 3 - TIR'!$C$18),'Ejercicio 3 - TIR'!$C$18+SQRT(('Ejercicio 3 - TIR'!$E$18-'Ejercicio 3 - TIR'!$C$18)*('Ejercicio 3 - TIR'!$D$18-'Ejercicio 3 - TIR'!$C$18)*L237),'Ejercicio 3 - TIR'!$E$18-SQRT(('Ejercicio 3 - TIR'!$E$18-'Ejercicio 3 - TIR'!$C$18)*('Ejercicio 3 - TIR'!$E$18-'Ejercicio 3 - TIR'!$D$18)*(1-L237)))</f>
        <v>34788.9275641828</v>
      </c>
      <c r="N237" s="17">
        <f ca="1" t="shared" ref="N237:R237" si="1759">RAND()</f>
        <v>0.146820218229574</v>
      </c>
      <c r="O237" s="18">
        <f ca="1">IF(N237&lt;=('Ejercicio 3 - TIR'!$D$18-'Ejercicio 3 - TIR'!$C$18)/('Ejercicio 3 - TIR'!$E$18-'Ejercicio 3 - TIR'!$C$18),'Ejercicio 3 - TIR'!$C$18+SQRT(('Ejercicio 3 - TIR'!$E$18-'Ejercicio 3 - TIR'!$C$18)*('Ejercicio 3 - TIR'!$D$18-'Ejercicio 3 - TIR'!$C$18)*N237),'Ejercicio 3 - TIR'!$E$18-SQRT(('Ejercicio 3 - TIR'!$E$18-'Ejercicio 3 - TIR'!$C$18)*('Ejercicio 3 - TIR'!$E$18-'Ejercicio 3 - TIR'!$D$18)*(1-N237)))</f>
        <v>34692.8704152614</v>
      </c>
      <c r="P237" s="17">
        <f ca="1" t="shared" si="1759"/>
        <v>0.350084170341898</v>
      </c>
      <c r="Q237" s="19">
        <f ca="1">IF(P237&lt;=('Ejercicio 3 - TIR'!$D$22-'Ejercicio 3 - TIR'!$C$22)/('Ejercicio 3 - TIR'!$E$22-'Ejercicio 3 - TIR'!$C$22),'Ejercicio 3 - TIR'!$C$22+SQRT(('Ejercicio 3 - TIR'!$E$22-'Ejercicio 3 - TIR'!$C$22)*('Ejercicio 3 - TIR'!$D$22-'Ejercicio 3 - TIR'!$C$22)*P237),'Ejercicio 3 - TIR'!$E$22-SQRT(('Ejercicio 3 - TIR'!$E$22-'Ejercicio 3 - TIR'!$C$22)*('Ejercicio 3 - TIR'!$E$22-'Ejercicio 3 - TIR'!$D$22)*(1-P237)))</f>
        <v>0.145102818698613</v>
      </c>
      <c r="R237" s="17">
        <f ca="1" t="shared" si="1759"/>
        <v>0.623290512512088</v>
      </c>
      <c r="S237" s="19">
        <f ca="1">IF(R237&lt;=('Ejercicio 3 - TIR'!$D$23-'Ejercicio 3 - TIR'!$C$23)/('Ejercicio 3 - TIR'!$E$23-'Ejercicio 3 - TIR'!$C$23),'Ejercicio 3 - TIR'!$C$23+SQRT(('Ejercicio 3 - TIR'!$E$23-'Ejercicio 3 - TIR'!$C$23)*('Ejercicio 3 - TIR'!$D$23-'Ejercicio 3 - TIR'!$C$23)*R237),'Ejercicio 3 - TIR'!$E$23-SQRT(('Ejercicio 3 - TIR'!$E$23-'Ejercicio 3 - TIR'!$C$23)*('Ejercicio 3 - TIR'!$E$23-'Ejercicio 3 - TIR'!$D$23)*(1-R237)))</f>
        <v>0.15396008683812</v>
      </c>
      <c r="T237" s="17">
        <f ca="1" t="shared" ref="T237:X237" si="1760">RAND()</f>
        <v>0.309493454331374</v>
      </c>
      <c r="U237" s="19">
        <f ca="1">IF(T237&lt;=('Ejercicio 3 - TIR'!$D$24-'Ejercicio 3 - TIR'!$C$24)/('Ejercicio 3 - TIR'!$E$24-'Ejercicio 3 - TIR'!$C$24),'Ejercicio 3 - TIR'!$C$24+SQRT(('Ejercicio 3 - TIR'!$E$24-'Ejercicio 3 - TIR'!$C$24)*('Ejercicio 3 - TIR'!$D$24-'Ejercicio 3 - TIR'!$C$24)*T237),'Ejercicio 3 - TIR'!$E$24-SQRT(('Ejercicio 3 - TIR'!$E$24-'Ejercicio 3 - TIR'!$C$24)*('Ejercicio 3 - TIR'!$E$24-'Ejercicio 3 - TIR'!$D$24)*(1-T237)))</f>
        <v>0.175493847377277</v>
      </c>
      <c r="V237" s="17">
        <f ca="1" t="shared" si="1760"/>
        <v>0.220868076546748</v>
      </c>
      <c r="W237" s="19">
        <f ca="1">IF(V237&lt;=('Ejercicio 3 - TIR'!$D$25-'Ejercicio 3 - TIR'!$C$25)/('Ejercicio 3 - TIR'!$E$25-'Ejercicio 3 - TIR'!$C$25),'Ejercicio 3 - TIR'!$C$25+SQRT(('Ejercicio 3 - TIR'!$E$25-'Ejercicio 3 - TIR'!$C$25)*('Ejercicio 3 - TIR'!$D$25-'Ejercicio 3 - TIR'!$C$25)*V237),'Ejercicio 3 - TIR'!$E$25-SQRT(('Ejercicio 3 - TIR'!$E$25-'Ejercicio 3 - TIR'!$C$25)*('Ejercicio 3 - TIR'!$E$25-'Ejercicio 3 - TIR'!$D$25)*(1-V237)))</f>
        <v>0.197584518963152</v>
      </c>
      <c r="X237" s="17">
        <f ca="1" t="shared" si="1760"/>
        <v>0.242909207793873</v>
      </c>
      <c r="Y237" s="19">
        <f ca="1">IF(X237&lt;=('Ejercicio 3 - TIR'!$D$26-'Ejercicio 3 - TIR'!$C$26)/('Ejercicio 3 - TIR'!$E$26-'Ejercicio 3 - TIR'!$C$26),'Ejercicio 3 - TIR'!$C$26+SQRT(('Ejercicio 3 - TIR'!$E$26-'Ejercicio 3 - TIR'!$C$26)*('Ejercicio 3 - TIR'!$D$26-'Ejercicio 3 - TIR'!$C$26)*X237),'Ejercicio 3 - TIR'!$E$26-SQRT(('Ejercicio 3 - TIR'!$E$26-'Ejercicio 3 - TIR'!$C$26)*('Ejercicio 3 - TIR'!$E$26-'Ejercicio 3 - TIR'!$D$26)*(1-X237)))</f>
        <v>0.21560966343089</v>
      </c>
      <c r="Z237" s="17">
        <f ca="1" t="shared" si="1432"/>
        <v>1.14510281869861</v>
      </c>
      <c r="AA237" s="17">
        <f ca="1" t="shared" si="1433"/>
        <v>1.32140294810403</v>
      </c>
      <c r="AB237" s="17">
        <f ca="1" t="shared" si="1434"/>
        <v>1.55330103540248</v>
      </c>
      <c r="AC237" s="17">
        <f ca="1" t="shared" si="1435"/>
        <v>1.86020927328744</v>
      </c>
      <c r="AD237" s="17">
        <f ca="1" t="shared" si="1436"/>
        <v>2.26128836861197</v>
      </c>
      <c r="AE237" s="16">
        <f ca="1" t="shared" si="1437"/>
        <v>4692.02004938518</v>
      </c>
      <c r="AF237" s="16">
        <f ca="1" t="shared" si="1438"/>
        <v>5414.40386363472</v>
      </c>
      <c r="AG237" s="16">
        <f ca="1" t="shared" si="1439"/>
        <v>6364.59842891837</v>
      </c>
      <c r="AH237" s="16">
        <f ca="1" t="shared" si="1440"/>
        <v>7622.14454788983</v>
      </c>
      <c r="AI237" s="16">
        <f ca="1" t="shared" si="1441"/>
        <v>9265.55256848195</v>
      </c>
      <c r="AJ237" s="18">
        <f ca="1" t="shared" si="1442"/>
        <v>46912.5517497851</v>
      </c>
      <c r="AK237" s="18">
        <f ca="1" t="shared" si="1443"/>
        <v>51349.8899832785</v>
      </c>
      <c r="AL237" s="18">
        <f ca="1" t="shared" si="1444"/>
        <v>62236.648569253</v>
      </c>
      <c r="AM237" s="18">
        <f ca="1" t="shared" si="1445"/>
        <v>64714.685662618</v>
      </c>
      <c r="AN237" s="18">
        <f ca="1" t="shared" si="1446"/>
        <v>78450.584343793</v>
      </c>
      <c r="AO237" s="18">
        <f ca="1">C237/'Ejercicio 3 - TIR'!$D$7</f>
        <v>13704.5243018804</v>
      </c>
      <c r="AP237" s="18">
        <f ca="1" t="shared" si="1447"/>
        <v>33208.0274479046</v>
      </c>
      <c r="AQ237" s="18">
        <f ca="1" t="shared" si="1448"/>
        <v>37645.3656813981</v>
      </c>
      <c r="AR237" s="18">
        <f ca="1" t="shared" si="1449"/>
        <v>48532.1242673725</v>
      </c>
      <c r="AS237" s="18">
        <f ca="1" t="shared" si="1450"/>
        <v>51010.1613607376</v>
      </c>
      <c r="AT237" s="18">
        <f ca="1" t="shared" si="1451"/>
        <v>64746.0600419126</v>
      </c>
      <c r="AU237" s="18">
        <f ca="1">AP237*'Ejercicio 3 - TIR'!$D$5</f>
        <v>16604.0137239523</v>
      </c>
      <c r="AV237" s="18">
        <f ca="1">AQ237*'Ejercicio 3 - TIR'!$D$5</f>
        <v>18822.682840699</v>
      </c>
      <c r="AW237" s="18">
        <f ca="1">AR237*'Ejercicio 3 - TIR'!$D$5</f>
        <v>24266.0621336863</v>
      </c>
      <c r="AX237" s="18">
        <f ca="1">AS237*'Ejercicio 3 - TIR'!$D$5</f>
        <v>25505.0806803688</v>
      </c>
      <c r="AY237" s="18">
        <f ca="1">AT237*'Ejercicio 3 - TIR'!$D$5</f>
        <v>32373.0300209563</v>
      </c>
      <c r="AZ237" s="18">
        <f ca="1" t="shared" ref="AZ237:BD237" si="1761">AJ237-AU237-AE237</f>
        <v>25616.5179764476</v>
      </c>
      <c r="BA237" s="18">
        <f ca="1" t="shared" si="1761"/>
        <v>27112.8032789448</v>
      </c>
      <c r="BB237" s="18">
        <f ca="1" t="shared" si="1761"/>
        <v>31605.9880066483</v>
      </c>
      <c r="BC237" s="18">
        <f ca="1" t="shared" si="1761"/>
        <v>31587.4604343594</v>
      </c>
      <c r="BD237" s="18">
        <f ca="1" t="shared" si="1761"/>
        <v>36812.0017543548</v>
      </c>
      <c r="BE237" s="18">
        <f ca="1" t="shared" ref="BE237:BI237" si="1762">AZ237/Z237</f>
        <v>22370.4959573502</v>
      </c>
      <c r="BF237" s="18">
        <f ca="1" t="shared" si="1762"/>
        <v>20518.194936561</v>
      </c>
      <c r="BG237" s="18">
        <f ca="1" t="shared" si="1762"/>
        <v>20347.6256606362</v>
      </c>
      <c r="BH237" s="18">
        <f ca="1" t="shared" si="1762"/>
        <v>16980.5950803248</v>
      </c>
      <c r="BI237" s="18">
        <f ca="1" t="shared" si="1762"/>
        <v>16279.2159838291</v>
      </c>
      <c r="BJ237" s="18">
        <f ca="1" t="shared" si="1454"/>
        <v>73120.6358231158</v>
      </c>
      <c r="BK237" s="18">
        <f ca="1" t="shared" si="1455"/>
        <v>30989.8814012023</v>
      </c>
      <c r="BL237" s="18">
        <f ca="1" t="shared" si="1456"/>
        <v>104110.517224318</v>
      </c>
      <c r="BM237" s="18">
        <f ca="1">BK237*'Ejercicio 3 - TIR'!$D$5</f>
        <v>15494.9407006012</v>
      </c>
      <c r="BN237" s="18">
        <f ca="1" t="shared" si="1457"/>
        <v>88615.576523717</v>
      </c>
      <c r="BO237" s="18">
        <f ca="1" t="shared" si="1458"/>
        <v>39188.0919540179</v>
      </c>
      <c r="BP237" s="18">
        <f ca="1" t="shared" si="1459"/>
        <v>-100858.45131248</v>
      </c>
      <c r="BQ237" s="18">
        <f ca="1" t="shared" ref="BQ237:BT237" si="1763">BE237</f>
        <v>22370.4959573502</v>
      </c>
      <c r="BR237" s="18">
        <f ca="1" t="shared" si="1763"/>
        <v>20518.194936561</v>
      </c>
      <c r="BS237" s="18">
        <f ca="1" t="shared" si="1763"/>
        <v>20347.6256606362</v>
      </c>
      <c r="BT237" s="18">
        <f ca="1" t="shared" si="1763"/>
        <v>16980.5950803248</v>
      </c>
      <c r="BU237" s="18">
        <f ca="1" t="shared" si="1461"/>
        <v>55467.307937847</v>
      </c>
      <c r="BV237" s="20">
        <f ca="1" t="shared" si="1462"/>
        <v>9.24078692112258</v>
      </c>
    </row>
    <row r="238" ht="15" customHeight="1" spans="1:74">
      <c r="A238" s="16">
        <v>237</v>
      </c>
      <c r="B238" s="17">
        <f ca="1" t="shared" ref="B238:F238" si="1764">RAND()</f>
        <v>0.317725131121307</v>
      </c>
      <c r="C238" s="18">
        <f ca="1">IF(B238&lt;=('Ejercicio 3 - TIR'!$D$13-'Ejercicio 3 - TIR'!$C$13)/('Ejercicio 3 - TIR'!$E$13-'Ejercicio 3 - TIR'!$C$13),'Ejercicio 3 - TIR'!$C$13+SQRT(('Ejercicio 3 - TIR'!$E$13-'Ejercicio 3 - TIR'!$C$13)*('Ejercicio 3 - TIR'!$D$13-'Ejercicio 3 - TIR'!$C$13)*B238),'Ejercicio 3 - TIR'!$E$13-SQRT(('Ejercicio 3 - TIR'!$E$13-'Ejercicio 3 - TIR'!$C$13)*('Ejercicio 3 - TIR'!$E$13-'Ejercicio 3 - TIR'!$D$13)*(1-B238)))</f>
        <v>71386.5443776109</v>
      </c>
      <c r="D238" s="17">
        <f ca="1" t="shared" si="1764"/>
        <v>0.541670347982744</v>
      </c>
      <c r="E238" s="18">
        <f ca="1">IF(D238&lt;=('Ejercicio 3 - TIR'!$D$14-'Ejercicio 3 - TIR'!$C$14)/('Ejercicio 3 - TIR'!$E$14-'Ejercicio 3 - TIR'!$C$14),'Ejercicio 3 - TIR'!$C$14+SQRT(('Ejercicio 3 - TIR'!$E$14-'Ejercicio 3 - TIR'!$C$14)*('Ejercicio 3 - TIR'!$D$14-'Ejercicio 3 - TIR'!$C$14)*D238),'Ejercicio 3 - TIR'!$E$14-SQRT(('Ejercicio 3 - TIR'!$E$14-'Ejercicio 3 - TIR'!$C$14)*('Ejercicio 3 - TIR'!$E$14-'Ejercicio 3 - TIR'!$D$14)*(1-D238)))</f>
        <v>31708.4713229352</v>
      </c>
      <c r="F238" s="17">
        <f ca="1" t="shared" si="1764"/>
        <v>0.104790028772754</v>
      </c>
      <c r="G238" s="18">
        <f ca="1">IF(F238&lt;=('Ejercicio 3 - TIR'!$D$18-'Ejercicio 3 - TIR'!$C$18)/('Ejercicio 3 - TIR'!$E$18-'Ejercicio 3 - TIR'!$C$18),'Ejercicio 3 - TIR'!$C$18+SQRT(('Ejercicio 3 - TIR'!$E$18-'Ejercicio 3 - TIR'!$C$18)*('Ejercicio 3 - TIR'!$D$18-'Ejercicio 3 - TIR'!$C$18)*F238),'Ejercicio 3 - TIR'!$E$18-SQRT(('Ejercicio 3 - TIR'!$E$18-'Ejercicio 3 - TIR'!$C$18)*('Ejercicio 3 - TIR'!$E$18-'Ejercicio 3 - TIR'!$D$18)*(1-F238)))</f>
        <v>33964.6568976285</v>
      </c>
      <c r="H238" s="17">
        <f ca="1" t="shared" ref="H238:L238" si="1765">RAND()</f>
        <v>0.390305991863944</v>
      </c>
      <c r="I238" s="18">
        <f ca="1">IF(H238&lt;=('Ejercicio 3 - TIR'!$D$18-'Ejercicio 3 - TIR'!$C$18)/('Ejercicio 3 - TIR'!$E$18-'Ejercicio 3 - TIR'!$C$18),'Ejercicio 3 - TIR'!$C$18+SQRT(('Ejercicio 3 - TIR'!$E$18-'Ejercicio 3 - TIR'!$C$18)*('Ejercicio 3 - TIR'!$D$18-'Ejercicio 3 - TIR'!$C$18)*H238),'Ejercicio 3 - TIR'!$E$18-SQRT(('Ejercicio 3 - TIR'!$E$18-'Ejercicio 3 - TIR'!$C$18)*('Ejercicio 3 - TIR'!$E$18-'Ejercicio 3 - TIR'!$D$18)*(1-H238)))</f>
        <v>37651.5291791636</v>
      </c>
      <c r="J238" s="17">
        <f ca="1" t="shared" si="1765"/>
        <v>0.994174807854559</v>
      </c>
      <c r="K238" s="18">
        <f ca="1">IF(J238&lt;=('Ejercicio 3 - TIR'!$D$18-'Ejercicio 3 - TIR'!$C$18)/('Ejercicio 3 - TIR'!$E$18-'Ejercicio 3 - TIR'!$C$18),'Ejercicio 3 - TIR'!$C$18+SQRT(('Ejercicio 3 - TIR'!$E$18-'Ejercicio 3 - TIR'!$C$18)*('Ejercicio 3 - TIR'!$D$18-'Ejercicio 3 - TIR'!$C$18)*J238),'Ejercicio 3 - TIR'!$E$18-SQRT(('Ejercicio 3 - TIR'!$E$18-'Ejercicio 3 - TIR'!$C$18)*('Ejercicio 3 - TIR'!$E$18-'Ejercicio 3 - TIR'!$D$18)*(1-J238)))</f>
        <v>44339.0238953577</v>
      </c>
      <c r="L238" s="17">
        <f ca="1" t="shared" si="1765"/>
        <v>0.492632732958946</v>
      </c>
      <c r="M238" s="18">
        <f ca="1">IF(L238&lt;=('Ejercicio 3 - TIR'!$D$18-'Ejercicio 3 - TIR'!$C$18)/('Ejercicio 3 - TIR'!$E$18-'Ejercicio 3 - TIR'!$C$18),'Ejercicio 3 - TIR'!$C$18+SQRT(('Ejercicio 3 - TIR'!$E$18-'Ejercicio 3 - TIR'!$C$18)*('Ejercicio 3 - TIR'!$D$18-'Ejercicio 3 - TIR'!$C$18)*L238),'Ejercicio 3 - TIR'!$E$18-SQRT(('Ejercicio 3 - TIR'!$E$18-'Ejercicio 3 - TIR'!$C$18)*('Ejercicio 3 - TIR'!$E$18-'Ejercicio 3 - TIR'!$D$18)*(1-L238)))</f>
        <v>38596.2148614284</v>
      </c>
      <c r="N238" s="17">
        <f ca="1" t="shared" ref="N238:R238" si="1766">RAND()</f>
        <v>0.338678750330483</v>
      </c>
      <c r="O238" s="18">
        <f ca="1">IF(N238&lt;=('Ejercicio 3 - TIR'!$D$18-'Ejercicio 3 - TIR'!$C$18)/('Ejercicio 3 - TIR'!$E$18-'Ejercicio 3 - TIR'!$C$18),'Ejercicio 3 - TIR'!$C$18+SQRT(('Ejercicio 3 - TIR'!$E$18-'Ejercicio 3 - TIR'!$C$18)*('Ejercicio 3 - TIR'!$D$18-'Ejercicio 3 - TIR'!$C$18)*N238),'Ejercicio 3 - TIR'!$E$18-SQRT(('Ejercicio 3 - TIR'!$E$18-'Ejercicio 3 - TIR'!$C$18)*('Ejercicio 3 - TIR'!$E$18-'Ejercicio 3 - TIR'!$D$18)*(1-N238)))</f>
        <v>37127.5390247667</v>
      </c>
      <c r="P238" s="17">
        <f ca="1" t="shared" si="1766"/>
        <v>0.604883631723278</v>
      </c>
      <c r="Q238" s="19">
        <f ca="1">IF(P238&lt;=('Ejercicio 3 - TIR'!$D$22-'Ejercicio 3 - TIR'!$C$22)/('Ejercicio 3 - TIR'!$E$22-'Ejercicio 3 - TIR'!$C$22),'Ejercicio 3 - TIR'!$C$22+SQRT(('Ejercicio 3 - TIR'!$E$22-'Ejercicio 3 - TIR'!$C$22)*('Ejercicio 3 - TIR'!$D$22-'Ejercicio 3 - TIR'!$C$22)*P238),'Ejercicio 3 - TIR'!$E$22-SQRT(('Ejercicio 3 - TIR'!$E$22-'Ejercicio 3 - TIR'!$C$22)*('Ejercicio 3 - TIR'!$E$22-'Ejercicio 3 - TIR'!$D$22)*(1-P238)))</f>
        <v>0.153331489301086</v>
      </c>
      <c r="R238" s="17">
        <f ca="1" t="shared" si="1766"/>
        <v>0.953422426650455</v>
      </c>
      <c r="S238" s="19">
        <f ca="1">IF(R238&lt;=('Ejercicio 3 - TIR'!$D$23-'Ejercicio 3 - TIR'!$C$23)/('Ejercicio 3 - TIR'!$E$23-'Ejercicio 3 - TIR'!$C$23),'Ejercicio 3 - TIR'!$C$23+SQRT(('Ejercicio 3 - TIR'!$E$23-'Ejercicio 3 - TIR'!$C$23)*('Ejercicio 3 - TIR'!$D$23-'Ejercicio 3 - TIR'!$C$23)*R238),'Ejercicio 3 - TIR'!$E$23-SQRT(('Ejercicio 3 - TIR'!$E$23-'Ejercicio 3 - TIR'!$C$23)*('Ejercicio 3 - TIR'!$E$23-'Ejercicio 3 - TIR'!$D$23)*(1-R238)))</f>
        <v>0.170843601579814</v>
      </c>
      <c r="T238" s="17">
        <f ca="1" t="shared" ref="T238:X238" si="1767">RAND()</f>
        <v>0.181960260966807</v>
      </c>
      <c r="U238" s="19">
        <f ca="1">IF(T238&lt;=('Ejercicio 3 - TIR'!$D$24-'Ejercicio 3 - TIR'!$C$24)/('Ejercicio 3 - TIR'!$E$24-'Ejercicio 3 - TIR'!$C$24),'Ejercicio 3 - TIR'!$C$24+SQRT(('Ejercicio 3 - TIR'!$E$24-'Ejercicio 3 - TIR'!$C$24)*('Ejercicio 3 - TIR'!$D$24-'Ejercicio 3 - TIR'!$C$24)*T238),'Ejercicio 3 - TIR'!$E$24-SQRT(('Ejercicio 3 - TIR'!$E$24-'Ejercicio 3 - TIR'!$C$24)*('Ejercicio 3 - TIR'!$E$24-'Ejercicio 3 - TIR'!$D$24)*(1-T238)))</f>
        <v>0.169547801616302</v>
      </c>
      <c r="V238" s="17">
        <f ca="1" t="shared" si="1767"/>
        <v>0.554022184382365</v>
      </c>
      <c r="W238" s="19">
        <f ca="1">IF(V238&lt;=('Ejercicio 3 - TIR'!$D$25-'Ejercicio 3 - TIR'!$C$25)/('Ejercicio 3 - TIR'!$E$25-'Ejercicio 3 - TIR'!$C$25),'Ejercicio 3 - TIR'!$C$25+SQRT(('Ejercicio 3 - TIR'!$E$25-'Ejercicio 3 - TIR'!$C$25)*('Ejercicio 3 - TIR'!$D$25-'Ejercicio 3 - TIR'!$C$25)*V238),'Ejercicio 3 - TIR'!$E$25-SQRT(('Ejercicio 3 - TIR'!$E$25-'Ejercicio 3 - TIR'!$C$25)*('Ejercicio 3 - TIR'!$E$25-'Ejercicio 3 - TIR'!$D$25)*(1-V238)))</f>
        <v>0.210491490098186</v>
      </c>
      <c r="X238" s="17">
        <f ca="1" t="shared" si="1767"/>
        <v>0.428727578987411</v>
      </c>
      <c r="Y238" s="19">
        <f ca="1">IF(X238&lt;=('Ejercicio 3 - TIR'!$D$26-'Ejercicio 3 - TIR'!$C$26)/('Ejercicio 3 - TIR'!$E$26-'Ejercicio 3 - TIR'!$C$26),'Ejercicio 3 - TIR'!$C$26+SQRT(('Ejercicio 3 - TIR'!$E$26-'Ejercicio 3 - TIR'!$C$26)*('Ejercicio 3 - TIR'!$D$26-'Ejercicio 3 - TIR'!$C$26)*X238),'Ejercicio 3 - TIR'!$E$26-SQRT(('Ejercicio 3 - TIR'!$E$26-'Ejercicio 3 - TIR'!$C$26)*('Ejercicio 3 - TIR'!$E$26-'Ejercicio 3 - TIR'!$D$26)*(1-X238)))</f>
        <v>0.224458384309889</v>
      </c>
      <c r="Z238" s="17">
        <f ca="1" t="shared" si="1432"/>
        <v>1.15333148930109</v>
      </c>
      <c r="AA238" s="17">
        <f ca="1" t="shared" si="1433"/>
        <v>1.35037079474869</v>
      </c>
      <c r="AB238" s="17">
        <f ca="1" t="shared" si="1434"/>
        <v>1.57932319436519</v>
      </c>
      <c r="AC238" s="17">
        <f ca="1" t="shared" si="1435"/>
        <v>1.91175728689375</v>
      </c>
      <c r="AD238" s="17">
        <f ca="1" t="shared" si="1436"/>
        <v>2.34086723870258</v>
      </c>
      <c r="AE238" s="16">
        <f ca="1" t="shared" si="1437"/>
        <v>4861.90713140642</v>
      </c>
      <c r="AF238" s="16">
        <f ca="1" t="shared" si="1438"/>
        <v>5692.53285628248</v>
      </c>
      <c r="AG238" s="16">
        <f ca="1" t="shared" si="1439"/>
        <v>6657.68928769374</v>
      </c>
      <c r="AH238" s="16">
        <f ca="1" t="shared" si="1440"/>
        <v>8059.07622647113</v>
      </c>
      <c r="AI238" s="16">
        <f ca="1" t="shared" si="1441"/>
        <v>9868.00345529507</v>
      </c>
      <c r="AJ238" s="18">
        <f ca="1" t="shared" si="1442"/>
        <v>39172.5083233422</v>
      </c>
      <c r="AK238" s="18">
        <f ca="1" t="shared" si="1443"/>
        <v>50843.5253811708</v>
      </c>
      <c r="AL238" s="18">
        <f ca="1" t="shared" si="1444"/>
        <v>70025.648853451</v>
      </c>
      <c r="AM238" s="18">
        <f ca="1" t="shared" si="1445"/>
        <v>73786.5950078525</v>
      </c>
      <c r="AN238" s="18">
        <f ca="1" t="shared" si="1446"/>
        <v>86910.6397567279</v>
      </c>
      <c r="AO238" s="18">
        <f ca="1">C238/'Ejercicio 3 - TIR'!$D$7</f>
        <v>14277.3088755222</v>
      </c>
      <c r="AP238" s="18">
        <f ca="1" t="shared" si="1447"/>
        <v>24895.1994478201</v>
      </c>
      <c r="AQ238" s="18">
        <f ca="1" t="shared" si="1448"/>
        <v>36566.2165056486</v>
      </c>
      <c r="AR238" s="18">
        <f ca="1" t="shared" si="1449"/>
        <v>55748.3399779289</v>
      </c>
      <c r="AS238" s="18">
        <f ca="1" t="shared" si="1450"/>
        <v>59509.2861323304</v>
      </c>
      <c r="AT238" s="18">
        <f ca="1" t="shared" si="1451"/>
        <v>72633.3308812057</v>
      </c>
      <c r="AU238" s="18">
        <f ca="1">AP238*'Ejercicio 3 - TIR'!$D$5</f>
        <v>12447.59972391</v>
      </c>
      <c r="AV238" s="18">
        <f ca="1">AQ238*'Ejercicio 3 - TIR'!$D$5</f>
        <v>18283.1082528243</v>
      </c>
      <c r="AW238" s="18">
        <f ca="1">AR238*'Ejercicio 3 - TIR'!$D$5</f>
        <v>27874.1699889644</v>
      </c>
      <c r="AX238" s="18">
        <f ca="1">AS238*'Ejercicio 3 - TIR'!$D$5</f>
        <v>29754.6430661652</v>
      </c>
      <c r="AY238" s="18">
        <f ca="1">AT238*'Ejercicio 3 - TIR'!$D$5</f>
        <v>36316.6654406029</v>
      </c>
      <c r="AZ238" s="18">
        <f ca="1" t="shared" ref="AZ238:BD238" si="1768">AJ238-AU238-AE238</f>
        <v>21863.0014680258</v>
      </c>
      <c r="BA238" s="18">
        <f ca="1" t="shared" si="1768"/>
        <v>26867.884272064</v>
      </c>
      <c r="BB238" s="18">
        <f ca="1" t="shared" si="1768"/>
        <v>35493.7895767929</v>
      </c>
      <c r="BC238" s="18">
        <f ca="1" t="shared" si="1768"/>
        <v>35972.8757152162</v>
      </c>
      <c r="BD238" s="18">
        <f ca="1" t="shared" si="1768"/>
        <v>40725.97086083</v>
      </c>
      <c r="BE238" s="18">
        <f ca="1" t="shared" ref="BE238:BI238" si="1769">AZ238/Z238</f>
        <v>18956.3899631967</v>
      </c>
      <c r="BF238" s="18">
        <f ca="1" t="shared" si="1769"/>
        <v>19896.671622748</v>
      </c>
      <c r="BG238" s="18">
        <f ca="1" t="shared" si="1769"/>
        <v>22474.0507221256</v>
      </c>
      <c r="BH238" s="18">
        <f ca="1" t="shared" si="1769"/>
        <v>18816.6541651663</v>
      </c>
      <c r="BI238" s="18">
        <f ca="1" t="shared" si="1769"/>
        <v>17397.8131640658</v>
      </c>
      <c r="BJ238" s="18">
        <f ca="1" t="shared" si="1454"/>
        <v>74225.3217091992</v>
      </c>
      <c r="BK238" s="18">
        <f ca="1" t="shared" si="1455"/>
        <v>33421.2846035474</v>
      </c>
      <c r="BL238" s="18">
        <f ca="1" t="shared" si="1456"/>
        <v>107646.606312747</v>
      </c>
      <c r="BM238" s="18">
        <f ca="1">BK238*'Ejercicio 3 - TIR'!$D$5</f>
        <v>16710.6423017737</v>
      </c>
      <c r="BN238" s="18">
        <f ca="1" t="shared" si="1457"/>
        <v>90935.9640109729</v>
      </c>
      <c r="BO238" s="18">
        <f ca="1" t="shared" si="1458"/>
        <v>38847.1257606963</v>
      </c>
      <c r="BP238" s="18">
        <f ca="1" t="shared" si="1459"/>
        <v>-103095.015700546</v>
      </c>
      <c r="BQ238" s="18">
        <f ca="1" t="shared" ref="BQ238:BT238" si="1770">BE238</f>
        <v>18956.3899631967</v>
      </c>
      <c r="BR238" s="18">
        <f ca="1" t="shared" si="1770"/>
        <v>19896.671622748</v>
      </c>
      <c r="BS238" s="18">
        <f ca="1" t="shared" si="1770"/>
        <v>22474.0507221256</v>
      </c>
      <c r="BT238" s="18">
        <f ca="1" t="shared" si="1770"/>
        <v>18816.6541651663</v>
      </c>
      <c r="BU238" s="18">
        <f ca="1" t="shared" si="1461"/>
        <v>56244.938924762</v>
      </c>
      <c r="BV238" s="20">
        <f ca="1" t="shared" si="1462"/>
        <v>8.45475415638013</v>
      </c>
    </row>
    <row r="239" ht="15" customHeight="1" spans="1:74">
      <c r="A239" s="16">
        <v>238</v>
      </c>
      <c r="B239" s="17">
        <f ca="1" t="shared" ref="B239:F239" si="1771">RAND()</f>
        <v>0.437298740175014</v>
      </c>
      <c r="C239" s="18">
        <f ca="1">IF(B239&lt;=('Ejercicio 3 - TIR'!$D$13-'Ejercicio 3 - TIR'!$C$13)/('Ejercicio 3 - TIR'!$E$13-'Ejercicio 3 - TIR'!$C$13),'Ejercicio 3 - TIR'!$C$13+SQRT(('Ejercicio 3 - TIR'!$E$13-'Ejercicio 3 - TIR'!$C$13)*('Ejercicio 3 - TIR'!$D$13-'Ejercicio 3 - TIR'!$C$13)*B239),'Ejercicio 3 - TIR'!$E$13-SQRT(('Ejercicio 3 - TIR'!$E$13-'Ejercicio 3 - TIR'!$C$13)*('Ejercicio 3 - TIR'!$E$13-'Ejercicio 3 - TIR'!$D$13)*(1-B239)))</f>
        <v>74014.590405576</v>
      </c>
      <c r="D239" s="17">
        <f ca="1" t="shared" si="1771"/>
        <v>0.911895978206885</v>
      </c>
      <c r="E239" s="18">
        <f ca="1">IF(D239&lt;=('Ejercicio 3 - TIR'!$D$14-'Ejercicio 3 - TIR'!$C$14)/('Ejercicio 3 - TIR'!$E$14-'Ejercicio 3 - TIR'!$C$14),'Ejercicio 3 - TIR'!$C$14+SQRT(('Ejercicio 3 - TIR'!$E$14-'Ejercicio 3 - TIR'!$C$14)*('Ejercicio 3 - TIR'!$D$14-'Ejercicio 3 - TIR'!$C$14)*D239),'Ejercicio 3 - TIR'!$E$14-SQRT(('Ejercicio 3 - TIR'!$E$14-'Ejercicio 3 - TIR'!$C$14)*('Ejercicio 3 - TIR'!$E$14-'Ejercicio 3 - TIR'!$D$14)*(1-D239)))</f>
        <v>36364.6728800605</v>
      </c>
      <c r="F239" s="17">
        <f ca="1" t="shared" si="1771"/>
        <v>0.403165952470868</v>
      </c>
      <c r="G239" s="18">
        <f ca="1">IF(F239&lt;=('Ejercicio 3 - TIR'!$D$18-'Ejercicio 3 - TIR'!$C$18)/('Ejercicio 3 - TIR'!$E$18-'Ejercicio 3 - TIR'!$C$18),'Ejercicio 3 - TIR'!$C$18+SQRT(('Ejercicio 3 - TIR'!$E$18-'Ejercicio 3 - TIR'!$C$18)*('Ejercicio 3 - TIR'!$D$18-'Ejercicio 3 - TIR'!$C$18)*F239),'Ejercicio 3 - TIR'!$E$18-SQRT(('Ejercicio 3 - TIR'!$E$18-'Ejercicio 3 - TIR'!$C$18)*('Ejercicio 3 - TIR'!$E$18-'Ejercicio 3 - TIR'!$D$18)*(1-F239)))</f>
        <v>37776.5604781697</v>
      </c>
      <c r="H239" s="17">
        <f ca="1" t="shared" ref="H239:L239" si="1772">RAND()</f>
        <v>0.0857282134723378</v>
      </c>
      <c r="I239" s="18">
        <f ca="1">IF(H239&lt;=('Ejercicio 3 - TIR'!$D$18-'Ejercicio 3 - TIR'!$C$18)/('Ejercicio 3 - TIR'!$E$18-'Ejercicio 3 - TIR'!$C$18),'Ejercicio 3 - TIR'!$C$18+SQRT(('Ejercicio 3 - TIR'!$E$18-'Ejercicio 3 - TIR'!$C$18)*('Ejercicio 3 - TIR'!$D$18-'Ejercicio 3 - TIR'!$C$18)*H239),'Ejercicio 3 - TIR'!$E$18-SQRT(('Ejercicio 3 - TIR'!$E$18-'Ejercicio 3 - TIR'!$C$18)*('Ejercicio 3 - TIR'!$E$18-'Ejercicio 3 - TIR'!$D$18)*(1-H239)))</f>
        <v>33585.9771361305</v>
      </c>
      <c r="J239" s="17">
        <f ca="1" t="shared" si="1772"/>
        <v>0.691104207162489</v>
      </c>
      <c r="K239" s="18">
        <f ca="1">IF(J239&lt;=('Ejercicio 3 - TIR'!$D$18-'Ejercicio 3 - TIR'!$C$18)/('Ejercicio 3 - TIR'!$E$18-'Ejercicio 3 - TIR'!$C$18),'Ejercicio 3 - TIR'!$C$18+SQRT(('Ejercicio 3 - TIR'!$E$18-'Ejercicio 3 - TIR'!$C$18)*('Ejercicio 3 - TIR'!$D$18-'Ejercicio 3 - TIR'!$C$18)*J239),'Ejercicio 3 - TIR'!$E$18-SQRT(('Ejercicio 3 - TIR'!$E$18-'Ejercicio 3 - TIR'!$C$18)*('Ejercicio 3 - TIR'!$E$18-'Ejercicio 3 - TIR'!$D$18)*(1-J239)))</f>
        <v>40186.7698514601</v>
      </c>
      <c r="L239" s="17">
        <f ca="1" t="shared" si="1772"/>
        <v>0.293234666806764</v>
      </c>
      <c r="M239" s="18">
        <f ca="1">IF(L239&lt;=('Ejercicio 3 - TIR'!$D$18-'Ejercicio 3 - TIR'!$C$18)/('Ejercicio 3 - TIR'!$E$18-'Ejercicio 3 - TIR'!$C$18),'Ejercicio 3 - TIR'!$C$18+SQRT(('Ejercicio 3 - TIR'!$E$18-'Ejercicio 3 - TIR'!$C$18)*('Ejercicio 3 - TIR'!$D$18-'Ejercicio 3 - TIR'!$C$18)*L239),'Ejercicio 3 - TIR'!$E$18-SQRT(('Ejercicio 3 - TIR'!$E$18-'Ejercicio 3 - TIR'!$C$18)*('Ejercicio 3 - TIR'!$E$18-'Ejercicio 3 - TIR'!$D$18)*(1-L239)))</f>
        <v>36632.1338964932</v>
      </c>
      <c r="N239" s="17">
        <f ca="1" t="shared" ref="N239:R239" si="1773">RAND()</f>
        <v>0.196998163482881</v>
      </c>
      <c r="O239" s="18">
        <f ca="1">IF(N239&lt;=('Ejercicio 3 - TIR'!$D$18-'Ejercicio 3 - TIR'!$C$18)/('Ejercicio 3 - TIR'!$E$18-'Ejercicio 3 - TIR'!$C$18),'Ejercicio 3 - TIR'!$C$18+SQRT(('Ejercicio 3 - TIR'!$E$18-'Ejercicio 3 - TIR'!$C$18)*('Ejercicio 3 - TIR'!$D$18-'Ejercicio 3 - TIR'!$C$18)*N239),'Ejercicio 3 - TIR'!$E$18-SQRT(('Ejercicio 3 - TIR'!$E$18-'Ejercicio 3 - TIR'!$C$18)*('Ejercicio 3 - TIR'!$E$18-'Ejercicio 3 - TIR'!$D$18)*(1-N239)))</f>
        <v>35435.9658316101</v>
      </c>
      <c r="P239" s="17">
        <f ca="1" t="shared" si="1773"/>
        <v>0.49990247197964</v>
      </c>
      <c r="Q239" s="19">
        <f ca="1">IF(P239&lt;=('Ejercicio 3 - TIR'!$D$22-'Ejercicio 3 - TIR'!$C$22)/('Ejercicio 3 - TIR'!$E$22-'Ejercicio 3 - TIR'!$C$22),'Ejercicio 3 - TIR'!$C$22+SQRT(('Ejercicio 3 - TIR'!$E$22-'Ejercicio 3 - TIR'!$C$22)*('Ejercicio 3 - TIR'!$D$22-'Ejercicio 3 - TIR'!$C$22)*P239),'Ejercicio 3 - TIR'!$E$22-SQRT(('Ejercicio 3 - TIR'!$E$22-'Ejercicio 3 - TIR'!$C$22)*('Ejercicio 3 - TIR'!$E$22-'Ejercicio 3 - TIR'!$D$22)*(1-P239)))</f>
        <v>0.1499970740167</v>
      </c>
      <c r="R239" s="17">
        <f ca="1" t="shared" si="1773"/>
        <v>0.011875092713342</v>
      </c>
      <c r="S239" s="19">
        <f ca="1">IF(R239&lt;=('Ejercicio 3 - TIR'!$D$23-'Ejercicio 3 - TIR'!$C$23)/('Ejercicio 3 - TIR'!$E$23-'Ejercicio 3 - TIR'!$C$23),'Ejercicio 3 - TIR'!$C$23+SQRT(('Ejercicio 3 - TIR'!$E$23-'Ejercicio 3 - TIR'!$C$23)*('Ejercicio 3 - TIR'!$D$23-'Ejercicio 3 - TIR'!$C$23)*R239),'Ejercicio 3 - TIR'!$E$23-SQRT(('Ejercicio 3 - TIR'!$E$23-'Ejercicio 3 - TIR'!$C$23)*('Ejercicio 3 - TIR'!$E$23-'Ejercicio 3 - TIR'!$D$23)*(1-R239)))</f>
        <v>0.1246233285503</v>
      </c>
      <c r="T239" s="17">
        <f ca="1" t="shared" ref="T239:X239" si="1774">RAND()</f>
        <v>0.101190644476571</v>
      </c>
      <c r="U239" s="19">
        <f ca="1">IF(T239&lt;=('Ejercicio 3 - TIR'!$D$24-'Ejercicio 3 - TIR'!$C$24)/('Ejercicio 3 - TIR'!$E$24-'Ejercicio 3 - TIR'!$C$24),'Ejercicio 3 - TIR'!$C$24+SQRT(('Ejercicio 3 - TIR'!$E$24-'Ejercicio 3 - TIR'!$C$24)*('Ejercicio 3 - TIR'!$D$24-'Ejercicio 3 - TIR'!$C$24)*T239),'Ejercicio 3 - TIR'!$E$24-SQRT(('Ejercicio 3 - TIR'!$E$24-'Ejercicio 3 - TIR'!$C$24)*('Ejercicio 3 - TIR'!$E$24-'Ejercicio 3 - TIR'!$D$24)*(1-T239)))</f>
        <v>0.164577391858656</v>
      </c>
      <c r="V239" s="17">
        <f ca="1" t="shared" si="1774"/>
        <v>0.981715850897388</v>
      </c>
      <c r="W239" s="19">
        <f ca="1">IF(V239&lt;=('Ejercicio 3 - TIR'!$D$25-'Ejercicio 3 - TIR'!$C$25)/('Ejercicio 3 - TIR'!$E$25-'Ejercicio 3 - TIR'!$C$25),'Ejercicio 3 - TIR'!$C$25+SQRT(('Ejercicio 3 - TIR'!$E$25-'Ejercicio 3 - TIR'!$C$25)*('Ejercicio 3 - TIR'!$D$25-'Ejercicio 3 - TIR'!$C$25)*V239),'Ejercicio 3 - TIR'!$E$25-SQRT(('Ejercicio 3 - TIR'!$E$25-'Ejercicio 3 - TIR'!$C$25)*('Ejercicio 3 - TIR'!$E$25-'Ejercicio 3 - TIR'!$D$25)*(1-V239)))</f>
        <v>0.242000342391131</v>
      </c>
      <c r="X239" s="17">
        <f ca="1" t="shared" si="1774"/>
        <v>0.657068995320385</v>
      </c>
      <c r="Y239" s="19">
        <f ca="1">IF(X239&lt;=('Ejercicio 3 - TIR'!$D$26-'Ejercicio 3 - TIR'!$C$26)/('Ejercicio 3 - TIR'!$E$26-'Ejercicio 3 - TIR'!$C$26),'Ejercicio 3 - TIR'!$C$26+SQRT(('Ejercicio 3 - TIR'!$E$26-'Ejercicio 3 - TIR'!$C$26)*('Ejercicio 3 - TIR'!$D$26-'Ejercicio 3 - TIR'!$C$26)*X239),'Ejercicio 3 - TIR'!$E$26-SQRT(('Ejercicio 3 - TIR'!$E$26-'Ejercicio 3 - TIR'!$C$26)*('Ejercicio 3 - TIR'!$E$26-'Ejercicio 3 - TIR'!$D$26)*(1-X239)))</f>
        <v>0.236967135520977</v>
      </c>
      <c r="Z239" s="17">
        <f ca="1" t="shared" si="1432"/>
        <v>1.1499970740167</v>
      </c>
      <c r="AA239" s="17">
        <f ca="1" t="shared" si="1433"/>
        <v>1.29331353720377</v>
      </c>
      <c r="AB239" s="17">
        <f ca="1" t="shared" si="1434"/>
        <v>1.50616370601225</v>
      </c>
      <c r="AC239" s="17">
        <f ca="1" t="shared" si="1435"/>
        <v>1.87065583856431</v>
      </c>
      <c r="AD239" s="17">
        <f ca="1" t="shared" si="1436"/>
        <v>2.31393979417449</v>
      </c>
      <c r="AE239" s="16">
        <f ca="1" t="shared" si="1437"/>
        <v>5454.59452958351</v>
      </c>
      <c r="AF239" s="16">
        <f ca="1" t="shared" si="1438"/>
        <v>6134.36425575246</v>
      </c>
      <c r="AG239" s="16">
        <f ca="1" t="shared" si="1439"/>
        <v>7143.94192567516</v>
      </c>
      <c r="AH239" s="16">
        <f ca="1" t="shared" si="1440"/>
        <v>8872.7783177109</v>
      </c>
      <c r="AI239" s="16">
        <f ca="1" t="shared" si="1441"/>
        <v>10975.3351797715</v>
      </c>
      <c r="AJ239" s="18">
        <f ca="1" t="shared" si="1442"/>
        <v>43442.93401631</v>
      </c>
      <c r="AK239" s="18">
        <f ca="1" t="shared" si="1443"/>
        <v>43437.1988903737</v>
      </c>
      <c r="AL239" s="18">
        <f ca="1" t="shared" si="1444"/>
        <v>60527.8542121367</v>
      </c>
      <c r="AM239" s="18">
        <f ca="1" t="shared" si="1445"/>
        <v>68526.1151525448</v>
      </c>
      <c r="AN239" s="18">
        <f ca="1" t="shared" si="1446"/>
        <v>81996.6914827701</v>
      </c>
      <c r="AO239" s="18">
        <f ca="1">C239/'Ejercicio 3 - TIR'!$D$7</f>
        <v>14802.9180811152</v>
      </c>
      <c r="AP239" s="18">
        <f ca="1" t="shared" si="1447"/>
        <v>28640.0159351948</v>
      </c>
      <c r="AQ239" s="18">
        <f ca="1" t="shared" si="1448"/>
        <v>28634.2808092585</v>
      </c>
      <c r="AR239" s="18">
        <f ca="1" t="shared" si="1449"/>
        <v>45724.9361310215</v>
      </c>
      <c r="AS239" s="18">
        <f ca="1" t="shared" si="1450"/>
        <v>53723.1970714296</v>
      </c>
      <c r="AT239" s="18">
        <f ca="1" t="shared" si="1451"/>
        <v>67193.7734016549</v>
      </c>
      <c r="AU239" s="18">
        <f ca="1">AP239*'Ejercicio 3 - TIR'!$D$5</f>
        <v>14320.0079675974</v>
      </c>
      <c r="AV239" s="18">
        <f ca="1">AQ239*'Ejercicio 3 - TIR'!$D$5</f>
        <v>14317.1404046293</v>
      </c>
      <c r="AW239" s="18">
        <f ca="1">AR239*'Ejercicio 3 - TIR'!$D$5</f>
        <v>22862.4680655107</v>
      </c>
      <c r="AX239" s="18">
        <f ca="1">AS239*'Ejercicio 3 - TIR'!$D$5</f>
        <v>26861.5985357148</v>
      </c>
      <c r="AY239" s="18">
        <f ca="1">AT239*'Ejercicio 3 - TIR'!$D$5</f>
        <v>33596.8867008274</v>
      </c>
      <c r="AZ239" s="18">
        <f ca="1" t="shared" ref="AZ239:BD239" si="1775">AJ239-AU239-AE239</f>
        <v>23668.3315191291</v>
      </c>
      <c r="BA239" s="18">
        <f ca="1" t="shared" si="1775"/>
        <v>22985.694229992</v>
      </c>
      <c r="BB239" s="18">
        <f ca="1" t="shared" si="1775"/>
        <v>30521.4442209508</v>
      </c>
      <c r="BC239" s="18">
        <f ca="1" t="shared" si="1775"/>
        <v>32791.7382991191</v>
      </c>
      <c r="BD239" s="18">
        <f ca="1" t="shared" si="1775"/>
        <v>37424.4696021711</v>
      </c>
      <c r="BE239" s="18">
        <f ca="1" t="shared" ref="BE239:BI239" si="1776">AZ239/Z239</f>
        <v>20581.2102081795</v>
      </c>
      <c r="BF239" s="18">
        <f ca="1" t="shared" si="1776"/>
        <v>17772.7160265319</v>
      </c>
      <c r="BG239" s="18">
        <f ca="1" t="shared" si="1776"/>
        <v>20264.3604404463</v>
      </c>
      <c r="BH239" s="18">
        <f ca="1" t="shared" si="1776"/>
        <v>17529.5410428281</v>
      </c>
      <c r="BI239" s="18">
        <f ca="1" t="shared" si="1776"/>
        <v>16173.4845895256</v>
      </c>
      <c r="BJ239" s="18">
        <f ca="1" t="shared" si="1454"/>
        <v>84145.66367931</v>
      </c>
      <c r="BK239" s="18">
        <f ca="1" t="shared" si="1455"/>
        <v>34253.0612177976</v>
      </c>
      <c r="BL239" s="18">
        <f ca="1" t="shared" si="1456"/>
        <v>118398.724897108</v>
      </c>
      <c r="BM239" s="18">
        <f ca="1">BK239*'Ejercicio 3 - TIR'!$D$5</f>
        <v>17126.5306088988</v>
      </c>
      <c r="BN239" s="18">
        <f ca="1" t="shared" si="1457"/>
        <v>101272.194288209</v>
      </c>
      <c r="BO239" s="18">
        <f ca="1" t="shared" si="1458"/>
        <v>43766.1319206182</v>
      </c>
      <c r="BP239" s="18">
        <f ca="1" t="shared" si="1459"/>
        <v>-110379.263285637</v>
      </c>
      <c r="BQ239" s="18">
        <f ca="1" t="shared" ref="BQ239:BT239" si="1777">BE239</f>
        <v>20581.2102081795</v>
      </c>
      <c r="BR239" s="18">
        <f ca="1" t="shared" si="1777"/>
        <v>17772.7160265319</v>
      </c>
      <c r="BS239" s="18">
        <f ca="1" t="shared" si="1777"/>
        <v>20264.3604404463</v>
      </c>
      <c r="BT239" s="18">
        <f ca="1" t="shared" si="1777"/>
        <v>17529.5410428281</v>
      </c>
      <c r="BU239" s="18">
        <f ca="1" t="shared" si="1461"/>
        <v>59939.6165101437</v>
      </c>
      <c r="BV239" s="20">
        <f ca="1" t="shared" si="1462"/>
        <v>6.1517785729472</v>
      </c>
    </row>
    <row r="240" ht="15" customHeight="1" spans="1:74">
      <c r="A240" s="16">
        <v>239</v>
      </c>
      <c r="B240" s="17">
        <f ca="1" t="shared" ref="B240:F240" si="1778">RAND()</f>
        <v>0.828979664924437</v>
      </c>
      <c r="C240" s="18">
        <f ca="1">IF(B240&lt;=('Ejercicio 3 - TIR'!$D$13-'Ejercicio 3 - TIR'!$C$13)/('Ejercicio 3 - TIR'!$E$13-'Ejercicio 3 - TIR'!$C$13),'Ejercicio 3 - TIR'!$C$13+SQRT(('Ejercicio 3 - TIR'!$E$13-'Ejercicio 3 - TIR'!$C$13)*('Ejercicio 3 - TIR'!$D$13-'Ejercicio 3 - TIR'!$C$13)*B240),'Ejercicio 3 - TIR'!$E$13-SQRT(('Ejercicio 3 - TIR'!$E$13-'Ejercicio 3 - TIR'!$C$13)*('Ejercicio 3 - TIR'!$E$13-'Ejercicio 3 - TIR'!$D$13)*(1-B240)))</f>
        <v>85674.344619157</v>
      </c>
      <c r="D240" s="17">
        <f ca="1" t="shared" si="1778"/>
        <v>0.955772980290954</v>
      </c>
      <c r="E240" s="18">
        <f ca="1">IF(D240&lt;=('Ejercicio 3 - TIR'!$D$14-'Ejercicio 3 - TIR'!$C$14)/('Ejercicio 3 - TIR'!$E$14-'Ejercicio 3 - TIR'!$C$14),'Ejercicio 3 - TIR'!$C$14+SQRT(('Ejercicio 3 - TIR'!$E$14-'Ejercicio 3 - TIR'!$C$14)*('Ejercicio 3 - TIR'!$D$14-'Ejercicio 3 - TIR'!$C$14)*D240),'Ejercicio 3 - TIR'!$E$14-SQRT(('Ejercicio 3 - TIR'!$E$14-'Ejercicio 3 - TIR'!$C$14)*('Ejercicio 3 - TIR'!$E$14-'Ejercicio 3 - TIR'!$D$14)*(1-D240)))</f>
        <v>37424.334463414</v>
      </c>
      <c r="F240" s="17">
        <f ca="1" t="shared" si="1778"/>
        <v>0.531304009644561</v>
      </c>
      <c r="G240" s="18">
        <f ca="1">IF(F240&lt;=('Ejercicio 3 - TIR'!$D$18-'Ejercicio 3 - TIR'!$C$18)/('Ejercicio 3 - TIR'!$E$18-'Ejercicio 3 - TIR'!$C$18),'Ejercicio 3 - TIR'!$C$18+SQRT(('Ejercicio 3 - TIR'!$E$18-'Ejercicio 3 - TIR'!$C$18)*('Ejercicio 3 - TIR'!$D$18-'Ejercicio 3 - TIR'!$C$18)*F240),'Ejercicio 3 - TIR'!$E$18-SQRT(('Ejercicio 3 - TIR'!$E$18-'Ejercicio 3 - TIR'!$C$18)*('Ejercicio 3 - TIR'!$E$18-'Ejercicio 3 - TIR'!$D$18)*(1-F240)))</f>
        <v>38927.2392959237</v>
      </c>
      <c r="H240" s="17">
        <f ca="1" t="shared" ref="H240:L240" si="1779">RAND()</f>
        <v>0.590708462345386</v>
      </c>
      <c r="I240" s="18">
        <f ca="1">IF(H240&lt;=('Ejercicio 3 - TIR'!$D$18-'Ejercicio 3 - TIR'!$C$18)/('Ejercicio 3 - TIR'!$E$18-'Ejercicio 3 - TIR'!$C$18),'Ejercicio 3 - TIR'!$C$18+SQRT(('Ejercicio 3 - TIR'!$E$18-'Ejercicio 3 - TIR'!$C$18)*('Ejercicio 3 - TIR'!$D$18-'Ejercicio 3 - TIR'!$C$18)*H240),'Ejercicio 3 - TIR'!$E$18-SQRT(('Ejercicio 3 - TIR'!$E$18-'Ejercicio 3 - TIR'!$C$18)*('Ejercicio 3 - TIR'!$E$18-'Ejercicio 3 - TIR'!$D$18)*(1-H240)))</f>
        <v>39413.0903189021</v>
      </c>
      <c r="J240" s="17">
        <f ca="1" t="shared" si="1779"/>
        <v>0.633896880329954</v>
      </c>
      <c r="K240" s="18">
        <f ca="1">IF(J240&lt;=('Ejercicio 3 - TIR'!$D$18-'Ejercicio 3 - TIR'!$C$18)/('Ejercicio 3 - TIR'!$E$18-'Ejercicio 3 - TIR'!$C$18),'Ejercicio 3 - TIR'!$C$18+SQRT(('Ejercicio 3 - TIR'!$E$18-'Ejercicio 3 - TIR'!$C$18)*('Ejercicio 3 - TIR'!$D$18-'Ejercicio 3 - TIR'!$C$18)*J240),'Ejercicio 3 - TIR'!$E$18-SQRT(('Ejercicio 3 - TIR'!$E$18-'Ejercicio 3 - TIR'!$C$18)*('Ejercicio 3 - TIR'!$E$18-'Ejercicio 3 - TIR'!$D$18)*(1-J240)))</f>
        <v>39751.129783235</v>
      </c>
      <c r="L240" s="17">
        <f ca="1" t="shared" si="1779"/>
        <v>0.368718711761715</v>
      </c>
      <c r="M240" s="18">
        <f ca="1">IF(L240&lt;=('Ejercicio 3 - TIR'!$D$18-'Ejercicio 3 - TIR'!$C$18)/('Ejercicio 3 - TIR'!$E$18-'Ejercicio 3 - TIR'!$C$18),'Ejercicio 3 - TIR'!$C$18+SQRT(('Ejercicio 3 - TIR'!$E$18-'Ejercicio 3 - TIR'!$C$18)*('Ejercicio 3 - TIR'!$D$18-'Ejercicio 3 - TIR'!$C$18)*L240),'Ejercicio 3 - TIR'!$E$18-SQRT(('Ejercicio 3 - TIR'!$E$18-'Ejercicio 3 - TIR'!$C$18)*('Ejercicio 3 - TIR'!$E$18-'Ejercicio 3 - TIR'!$D$18)*(1-L240)))</f>
        <v>37436.9218608412</v>
      </c>
      <c r="N240" s="17">
        <f ca="1" t="shared" ref="N240:R240" si="1780">RAND()</f>
        <v>0.819799849461198</v>
      </c>
      <c r="O240" s="18">
        <f ca="1">IF(N240&lt;=('Ejercicio 3 - TIR'!$D$18-'Ejercicio 3 - TIR'!$C$18)/('Ejercicio 3 - TIR'!$E$18-'Ejercicio 3 - TIR'!$C$18),'Ejercicio 3 - TIR'!$C$18+SQRT(('Ejercicio 3 - TIR'!$E$18-'Ejercicio 3 - TIR'!$C$18)*('Ejercicio 3 - TIR'!$D$18-'Ejercicio 3 - TIR'!$C$18)*N240),'Ejercicio 3 - TIR'!$E$18-SQRT(('Ejercicio 3 - TIR'!$E$18-'Ejercicio 3 - TIR'!$C$18)*('Ejercicio 3 - TIR'!$E$18-'Ejercicio 3 - TIR'!$D$18)*(1-N240)))</f>
        <v>41323.7231754926</v>
      </c>
      <c r="P240" s="17">
        <f ca="1" t="shared" si="1780"/>
        <v>0.152266471741364</v>
      </c>
      <c r="Q240" s="19">
        <f ca="1">IF(P240&lt;=('Ejercicio 3 - TIR'!$D$22-'Ejercicio 3 - TIR'!$C$22)/('Ejercicio 3 - TIR'!$E$22-'Ejercicio 3 - TIR'!$C$22),'Ejercicio 3 - TIR'!$C$22+SQRT(('Ejercicio 3 - TIR'!$E$22-'Ejercicio 3 - TIR'!$C$22)*('Ejercicio 3 - TIR'!$D$22-'Ejercicio 3 - TIR'!$C$22)*P240),'Ejercicio 3 - TIR'!$E$22-SQRT(('Ejercicio 3 - TIR'!$E$22-'Ejercicio 3 - TIR'!$C$22)*('Ejercicio 3 - TIR'!$E$22-'Ejercicio 3 - TIR'!$D$22)*(1-P240)))</f>
        <v>0.136555351072522</v>
      </c>
      <c r="R240" s="17">
        <f ca="1" t="shared" si="1780"/>
        <v>0.897706064365029</v>
      </c>
      <c r="S240" s="19">
        <f ca="1">IF(R240&lt;=('Ejercicio 3 - TIR'!$D$23-'Ejercicio 3 - TIR'!$C$23)/('Ejercicio 3 - TIR'!$E$23-'Ejercicio 3 - TIR'!$C$23),'Ejercicio 3 - TIR'!$C$23+SQRT(('Ejercicio 3 - TIR'!$E$23-'Ejercicio 3 - TIR'!$C$23)*('Ejercicio 3 - TIR'!$D$23-'Ejercicio 3 - TIR'!$C$23)*R240),'Ejercicio 3 - TIR'!$E$23-SQRT(('Ejercicio 3 - TIR'!$E$23-'Ejercicio 3 - TIR'!$C$23)*('Ejercicio 3 - TIR'!$E$23-'Ejercicio 3 - TIR'!$D$23)*(1-R240)))</f>
        <v>0.166430582763326</v>
      </c>
      <c r="T240" s="17">
        <f ca="1" t="shared" ref="T240:X240" si="1781">RAND()</f>
        <v>0.162308891221961</v>
      </c>
      <c r="U240" s="19">
        <f ca="1">IF(T240&lt;=('Ejercicio 3 - TIR'!$D$24-'Ejercicio 3 - TIR'!$C$24)/('Ejercicio 3 - TIR'!$E$24-'Ejercicio 3 - TIR'!$C$24),'Ejercicio 3 - TIR'!$C$24+SQRT(('Ejercicio 3 - TIR'!$E$24-'Ejercicio 3 - TIR'!$C$24)*('Ejercicio 3 - TIR'!$D$24-'Ejercicio 3 - TIR'!$C$24)*T240),'Ejercicio 3 - TIR'!$E$24-SQRT(('Ejercicio 3 - TIR'!$E$24-'Ejercicio 3 - TIR'!$C$24)*('Ejercicio 3 - TIR'!$E$24-'Ejercicio 3 - TIR'!$D$24)*(1-T240)))</f>
        <v>0.168462087410857</v>
      </c>
      <c r="V240" s="17">
        <f ca="1" t="shared" si="1781"/>
        <v>0.731279889023638</v>
      </c>
      <c r="W240" s="19">
        <f ca="1">IF(V240&lt;=('Ejercicio 3 - TIR'!$D$25-'Ejercicio 3 - TIR'!$C$25)/('Ejercicio 3 - TIR'!$E$25-'Ejercicio 3 - TIR'!$C$25),'Ejercicio 3 - TIR'!$C$25+SQRT(('Ejercicio 3 - TIR'!$E$25-'Ejercicio 3 - TIR'!$C$25)*('Ejercicio 3 - TIR'!$D$25-'Ejercicio 3 - TIR'!$C$25)*V240),'Ejercicio 3 - TIR'!$E$25-SQRT(('Ejercicio 3 - TIR'!$E$25-'Ejercicio 3 - TIR'!$C$25)*('Ejercicio 3 - TIR'!$E$25-'Ejercicio 3 - TIR'!$D$25)*(1-V240)))</f>
        <v>0.219332095141382</v>
      </c>
      <c r="X240" s="17">
        <f ca="1" t="shared" si="1781"/>
        <v>0.083775911125066</v>
      </c>
      <c r="Y240" s="19">
        <f ca="1">IF(X240&lt;=('Ejercicio 3 - TIR'!$D$26-'Ejercicio 3 - TIR'!$C$26)/('Ejercicio 3 - TIR'!$E$26-'Ejercicio 3 - TIR'!$C$26),'Ejercicio 3 - TIR'!$C$26+SQRT(('Ejercicio 3 - TIR'!$E$26-'Ejercicio 3 - TIR'!$C$26)*('Ejercicio 3 - TIR'!$D$26-'Ejercicio 3 - TIR'!$C$26)*X240),'Ejercicio 3 - TIR'!$E$26-SQRT(('Ejercicio 3 - TIR'!$E$26-'Ejercicio 3 - TIR'!$C$26)*('Ejercicio 3 - TIR'!$E$26-'Ejercicio 3 - TIR'!$D$26)*(1-X240)))</f>
        <v>0.205039779254952</v>
      </c>
      <c r="Z240" s="17">
        <f ca="1" t="shared" si="1432"/>
        <v>1.13655535107252</v>
      </c>
      <c r="AA240" s="17">
        <f ca="1" t="shared" si="1433"/>
        <v>1.3257129204943</v>
      </c>
      <c r="AB240" s="17">
        <f ca="1" t="shared" si="1434"/>
        <v>1.54904528638831</v>
      </c>
      <c r="AC240" s="17">
        <f ca="1" t="shared" si="1435"/>
        <v>1.88880063452074</v>
      </c>
      <c r="AD240" s="17">
        <f ca="1" t="shared" si="1436"/>
        <v>2.27607989967949</v>
      </c>
      <c r="AE240" s="16">
        <f ca="1" t="shared" si="1437"/>
        <v>5110.49313130698</v>
      </c>
      <c r="AF240" s="16">
        <f ca="1" t="shared" si="1438"/>
        <v>5961.03548135838</v>
      </c>
      <c r="AG240" s="16">
        <f ca="1" t="shared" si="1439"/>
        <v>6965.24396167819</v>
      </c>
      <c r="AH240" s="16">
        <f ca="1" t="shared" si="1440"/>
        <v>8492.94551296392</v>
      </c>
      <c r="AI240" s="16">
        <f ca="1" t="shared" si="1441"/>
        <v>10234.3371861664</v>
      </c>
      <c r="AJ240" s="18">
        <f ca="1" t="shared" si="1442"/>
        <v>44242.9621242626</v>
      </c>
      <c r="AK240" s="18">
        <f ca="1" t="shared" si="1443"/>
        <v>52250.4430723772</v>
      </c>
      <c r="AL240" s="18">
        <f ca="1" t="shared" si="1444"/>
        <v>61576.3002193302</v>
      </c>
      <c r="AM240" s="18">
        <f ca="1" t="shared" si="1445"/>
        <v>70710.8817652602</v>
      </c>
      <c r="AN240" s="18">
        <f ca="1" t="shared" si="1446"/>
        <v>94056.0956996581</v>
      </c>
      <c r="AO240" s="18">
        <f ca="1">C240/'Ejercicio 3 - TIR'!$D$7</f>
        <v>17134.8689238314</v>
      </c>
      <c r="AP240" s="18">
        <f ca="1" t="shared" si="1447"/>
        <v>27108.0932004312</v>
      </c>
      <c r="AQ240" s="18">
        <f ca="1" t="shared" si="1448"/>
        <v>35115.5741485458</v>
      </c>
      <c r="AR240" s="18">
        <f ca="1" t="shared" si="1449"/>
        <v>44441.4312954988</v>
      </c>
      <c r="AS240" s="18">
        <f ca="1" t="shared" si="1450"/>
        <v>53576.0128414288</v>
      </c>
      <c r="AT240" s="18">
        <f ca="1" t="shared" si="1451"/>
        <v>76921.2267758267</v>
      </c>
      <c r="AU240" s="18">
        <f ca="1">AP240*'Ejercicio 3 - TIR'!$D$5</f>
        <v>13554.0466002156</v>
      </c>
      <c r="AV240" s="18">
        <f ca="1">AQ240*'Ejercicio 3 - TIR'!$D$5</f>
        <v>17557.7870742729</v>
      </c>
      <c r="AW240" s="18">
        <f ca="1">AR240*'Ejercicio 3 - TIR'!$D$5</f>
        <v>22220.7156477494</v>
      </c>
      <c r="AX240" s="18">
        <f ca="1">AS240*'Ejercicio 3 - TIR'!$D$5</f>
        <v>26788.0064207144</v>
      </c>
      <c r="AY240" s="18">
        <f ca="1">AT240*'Ejercicio 3 - TIR'!$D$5</f>
        <v>38460.6133879133</v>
      </c>
      <c r="AZ240" s="18">
        <f ca="1" t="shared" ref="AZ240:BD240" si="1782">AJ240-AU240-AE240</f>
        <v>25578.42239274</v>
      </c>
      <c r="BA240" s="18">
        <f ca="1" t="shared" si="1782"/>
        <v>28731.6205167459</v>
      </c>
      <c r="BB240" s="18">
        <f ca="1" t="shared" si="1782"/>
        <v>32390.3406099026</v>
      </c>
      <c r="BC240" s="18">
        <f ca="1" t="shared" si="1782"/>
        <v>35429.9298315819</v>
      </c>
      <c r="BD240" s="18">
        <f ca="1" t="shared" si="1782"/>
        <v>45361.1451255783</v>
      </c>
      <c r="BE240" s="18">
        <f ca="1" t="shared" ref="BE240:BI240" si="1783">AZ240/Z240</f>
        <v>22505.2148745793</v>
      </c>
      <c r="BF240" s="18">
        <f ca="1" t="shared" si="1783"/>
        <v>21672.5808978562</v>
      </c>
      <c r="BG240" s="18">
        <f ca="1" t="shared" si="1783"/>
        <v>20909.8732584007</v>
      </c>
      <c r="BH240" s="18">
        <f ca="1" t="shared" si="1783"/>
        <v>18757.8980989551</v>
      </c>
      <c r="BI240" s="18">
        <f ca="1" t="shared" si="1783"/>
        <v>19929.5047295862</v>
      </c>
      <c r="BJ240" s="18">
        <f ca="1" t="shared" si="1454"/>
        <v>85180.7754310588</v>
      </c>
      <c r="BK240" s="18">
        <f ca="1" t="shared" si="1455"/>
        <v>39000.3307411753</v>
      </c>
      <c r="BL240" s="18">
        <f ca="1" t="shared" si="1456"/>
        <v>124181.106172234</v>
      </c>
      <c r="BM240" s="18">
        <f ca="1">BK240*'Ejercicio 3 - TIR'!$D$5</f>
        <v>19500.1653705877</v>
      </c>
      <c r="BN240" s="18">
        <f ca="1" t="shared" si="1457"/>
        <v>104680.940801647</v>
      </c>
      <c r="BO240" s="18">
        <f ca="1" t="shared" si="1458"/>
        <v>45991.7689253297</v>
      </c>
      <c r="BP240" s="18">
        <f ca="1" t="shared" si="1459"/>
        <v>-123098.679082571</v>
      </c>
      <c r="BQ240" s="18">
        <f ca="1" t="shared" ref="BQ240:BT240" si="1784">BE240</f>
        <v>22505.2148745793</v>
      </c>
      <c r="BR240" s="18">
        <f ca="1" t="shared" si="1784"/>
        <v>21672.5808978562</v>
      </c>
      <c r="BS240" s="18">
        <f ca="1" t="shared" si="1784"/>
        <v>20909.8732584007</v>
      </c>
      <c r="BT240" s="18">
        <f ca="1" t="shared" si="1784"/>
        <v>18757.8980989551</v>
      </c>
      <c r="BU240" s="18">
        <f ca="1" t="shared" si="1461"/>
        <v>65921.2736549159</v>
      </c>
      <c r="BV240" s="20">
        <f ca="1" t="shared" si="1462"/>
        <v>5.77206526418819</v>
      </c>
    </row>
    <row r="241" ht="15" customHeight="1" spans="1:74">
      <c r="A241" s="16">
        <v>240</v>
      </c>
      <c r="B241" s="17">
        <f ca="1" t="shared" ref="B241:F241" si="1785">RAND()</f>
        <v>0.00763240535352927</v>
      </c>
      <c r="C241" s="18">
        <f ca="1">IF(B241&lt;=('Ejercicio 3 - TIR'!$D$13-'Ejercicio 3 - TIR'!$C$13)/('Ejercicio 3 - TIR'!$E$13-'Ejercicio 3 - TIR'!$C$13),'Ejercicio 3 - TIR'!$C$13+SQRT(('Ejercicio 3 - TIR'!$E$13-'Ejercicio 3 - TIR'!$C$13)*('Ejercicio 3 - TIR'!$D$13-'Ejercicio 3 - TIR'!$C$13)*B241),'Ejercicio 3 - TIR'!$E$13-SQRT(('Ejercicio 3 - TIR'!$E$13-'Ejercicio 3 - TIR'!$C$13)*('Ejercicio 3 - TIR'!$E$13-'Ejercicio 3 - TIR'!$D$13)*(1-B241)))</f>
        <v>61747.2727724691</v>
      </c>
      <c r="D241" s="17">
        <f ca="1" t="shared" si="1785"/>
        <v>0.458096405928279</v>
      </c>
      <c r="E241" s="18">
        <f ca="1">IF(D241&lt;=('Ejercicio 3 - TIR'!$D$14-'Ejercicio 3 - TIR'!$C$14)/('Ejercicio 3 - TIR'!$E$14-'Ejercicio 3 - TIR'!$C$14),'Ejercicio 3 - TIR'!$C$14+SQRT(('Ejercicio 3 - TIR'!$E$14-'Ejercicio 3 - TIR'!$C$14)*('Ejercicio 3 - TIR'!$D$14-'Ejercicio 3 - TIR'!$C$14)*D241),'Ejercicio 3 - TIR'!$E$14-SQRT(('Ejercicio 3 - TIR'!$E$14-'Ejercicio 3 - TIR'!$C$14)*('Ejercicio 3 - TIR'!$E$14-'Ejercicio 3 - TIR'!$D$14)*(1-D241)))</f>
        <v>30984.1506716916</v>
      </c>
      <c r="F241" s="17">
        <f ca="1" t="shared" si="1785"/>
        <v>0.516187217210212</v>
      </c>
      <c r="G241" s="18">
        <f ca="1">IF(F241&lt;=('Ejercicio 3 - TIR'!$D$18-'Ejercicio 3 - TIR'!$C$18)/('Ejercicio 3 - TIR'!$E$18-'Ejercicio 3 - TIR'!$C$18),'Ejercicio 3 - TIR'!$C$18+SQRT(('Ejercicio 3 - TIR'!$E$18-'Ejercicio 3 - TIR'!$C$18)*('Ejercicio 3 - TIR'!$D$18-'Ejercicio 3 - TIR'!$C$18)*F241),'Ejercicio 3 - TIR'!$E$18-SQRT(('Ejercicio 3 - TIR'!$E$18-'Ejercicio 3 - TIR'!$C$18)*('Ejercicio 3 - TIR'!$E$18-'Ejercicio 3 - TIR'!$D$18)*(1-F241)))</f>
        <v>38799.3228478975</v>
      </c>
      <c r="H241" s="17">
        <f ca="1" t="shared" ref="H241:L241" si="1786">RAND()</f>
        <v>0.332770514902976</v>
      </c>
      <c r="I241" s="18">
        <f ca="1">IF(H241&lt;=('Ejercicio 3 - TIR'!$D$18-'Ejercicio 3 - TIR'!$C$18)/('Ejercicio 3 - TIR'!$E$18-'Ejercicio 3 - TIR'!$C$18),'Ejercicio 3 - TIR'!$C$18+SQRT(('Ejercicio 3 - TIR'!$E$18-'Ejercicio 3 - TIR'!$C$18)*('Ejercicio 3 - TIR'!$D$18-'Ejercicio 3 - TIR'!$C$18)*H241),'Ejercicio 3 - TIR'!$E$18-SQRT(('Ejercicio 3 - TIR'!$E$18-'Ejercicio 3 - TIR'!$C$18)*('Ejercicio 3 - TIR'!$E$18-'Ejercicio 3 - TIR'!$D$18)*(1-H241)))</f>
        <v>37065.0956989588</v>
      </c>
      <c r="J241" s="17">
        <f ca="1" t="shared" si="1786"/>
        <v>0.702494507970906</v>
      </c>
      <c r="K241" s="18">
        <f ca="1">IF(J241&lt;=('Ejercicio 3 - TIR'!$D$18-'Ejercicio 3 - TIR'!$C$18)/('Ejercicio 3 - TIR'!$E$18-'Ejercicio 3 - TIR'!$C$18),'Ejercicio 3 - TIR'!$C$18+SQRT(('Ejercicio 3 - TIR'!$E$18-'Ejercicio 3 - TIR'!$C$18)*('Ejercicio 3 - TIR'!$D$18-'Ejercicio 3 - TIR'!$C$18)*J241),'Ejercicio 3 - TIR'!$E$18-SQRT(('Ejercicio 3 - TIR'!$E$18-'Ejercicio 3 - TIR'!$C$18)*('Ejercicio 3 - TIR'!$E$18-'Ejercicio 3 - TIR'!$D$18)*(1-J241)))</f>
        <v>40276.345492928</v>
      </c>
      <c r="L241" s="17">
        <f ca="1" t="shared" si="1786"/>
        <v>0.65062923137533</v>
      </c>
      <c r="M241" s="18">
        <f ca="1">IF(L241&lt;=('Ejercicio 3 - TIR'!$D$18-'Ejercicio 3 - TIR'!$C$18)/('Ejercicio 3 - TIR'!$E$18-'Ejercicio 3 - TIR'!$C$18),'Ejercicio 3 - TIR'!$C$18+SQRT(('Ejercicio 3 - TIR'!$E$18-'Ejercicio 3 - TIR'!$C$18)*('Ejercicio 3 - TIR'!$D$18-'Ejercicio 3 - TIR'!$C$18)*L241),'Ejercicio 3 - TIR'!$E$18-SQRT(('Ejercicio 3 - TIR'!$E$18-'Ejercicio 3 - TIR'!$C$18)*('Ejercicio 3 - TIR'!$E$18-'Ejercicio 3 - TIR'!$D$18)*(1-L241)))</f>
        <v>39878.9870283496</v>
      </c>
      <c r="N241" s="17">
        <f ca="1" t="shared" ref="N241:R241" si="1787">RAND()</f>
        <v>0.232548475124475</v>
      </c>
      <c r="O241" s="18">
        <f ca="1">IF(N241&lt;=('Ejercicio 3 - TIR'!$D$18-'Ejercicio 3 - TIR'!$C$18)/('Ejercicio 3 - TIR'!$E$18-'Ejercicio 3 - TIR'!$C$18),'Ejercicio 3 - TIR'!$C$18+SQRT(('Ejercicio 3 - TIR'!$E$18-'Ejercicio 3 - TIR'!$C$18)*('Ejercicio 3 - TIR'!$D$18-'Ejercicio 3 - TIR'!$C$18)*N241),'Ejercicio 3 - TIR'!$E$18-SQRT(('Ejercicio 3 - TIR'!$E$18-'Ejercicio 3 - TIR'!$C$18)*('Ejercicio 3 - TIR'!$E$18-'Ejercicio 3 - TIR'!$D$18)*(1-N241)))</f>
        <v>35906.1215081195</v>
      </c>
      <c r="P241" s="17">
        <f ca="1" t="shared" si="1787"/>
        <v>0.380026952424121</v>
      </c>
      <c r="Q241" s="19">
        <f ca="1">IF(P241&lt;=('Ejercicio 3 - TIR'!$D$22-'Ejercicio 3 - TIR'!$C$22)/('Ejercicio 3 - TIR'!$E$22-'Ejercicio 3 - TIR'!$C$22),'Ejercicio 3 - TIR'!$C$22+SQRT(('Ejercicio 3 - TIR'!$E$22-'Ejercicio 3 - TIR'!$C$22)*('Ejercicio 3 - TIR'!$D$22-'Ejercicio 3 - TIR'!$C$22)*P241),'Ejercicio 3 - TIR'!$E$22-SQRT(('Ejercicio 3 - TIR'!$E$22-'Ejercicio 3 - TIR'!$C$22)*('Ejercicio 3 - TIR'!$E$22-'Ejercicio 3 - TIR'!$D$22)*(1-P241)))</f>
        <v>0.146154321141322</v>
      </c>
      <c r="R241" s="17">
        <f ca="1" t="shared" si="1787"/>
        <v>0.329697738841293</v>
      </c>
      <c r="S241" s="19">
        <f ca="1">IF(R241&lt;=('Ejercicio 3 - TIR'!$D$23-'Ejercicio 3 - TIR'!$C$23)/('Ejercicio 3 - TIR'!$E$23-'Ejercicio 3 - TIR'!$C$23),'Ejercicio 3 - TIR'!$C$23+SQRT(('Ejercicio 3 - TIR'!$E$23-'Ejercicio 3 - TIR'!$C$23)*('Ejercicio 3 - TIR'!$D$23-'Ejercicio 3 - TIR'!$C$23)*R241),'Ejercicio 3 - TIR'!$E$23-SQRT(('Ejercicio 3 - TIR'!$E$23-'Ejercicio 3 - TIR'!$C$23)*('Ejercicio 3 - TIR'!$E$23-'Ejercicio 3 - TIR'!$D$23)*(1-R241)))</f>
        <v>0.144360950923852</v>
      </c>
      <c r="T241" s="17">
        <f ca="1" t="shared" ref="T241:X241" si="1788">RAND()</f>
        <v>0.221551274816482</v>
      </c>
      <c r="U241" s="19">
        <f ca="1">IF(T241&lt;=('Ejercicio 3 - TIR'!$D$24-'Ejercicio 3 - TIR'!$C$24)/('Ejercicio 3 - TIR'!$E$24-'Ejercicio 3 - TIR'!$C$24),'Ejercicio 3 - TIR'!$C$24+SQRT(('Ejercicio 3 - TIR'!$E$24-'Ejercicio 3 - TIR'!$C$24)*('Ejercicio 3 - TIR'!$D$24-'Ejercicio 3 - TIR'!$C$24)*T241),'Ejercicio 3 - TIR'!$E$24-SQRT(('Ejercicio 3 - TIR'!$E$24-'Ejercicio 3 - TIR'!$C$24)*('Ejercicio 3 - TIR'!$E$24-'Ejercicio 3 - TIR'!$D$24)*(1-T241)))</f>
        <v>0.171569832570389</v>
      </c>
      <c r="V241" s="17">
        <f ca="1" t="shared" si="1788"/>
        <v>0.120707964320915</v>
      </c>
      <c r="W241" s="19">
        <f ca="1">IF(V241&lt;=('Ejercicio 3 - TIR'!$D$25-'Ejercicio 3 - TIR'!$C$25)/('Ejercicio 3 - TIR'!$E$25-'Ejercicio 3 - TIR'!$C$25),'Ejercicio 3 - TIR'!$C$25+SQRT(('Ejercicio 3 - TIR'!$E$25-'Ejercicio 3 - TIR'!$C$25)*('Ejercicio 3 - TIR'!$D$25-'Ejercicio 3 - TIR'!$C$25)*V241),'Ejercicio 3 - TIR'!$E$25-SQRT(('Ejercicio 3 - TIR'!$E$25-'Ejercicio 3 - TIR'!$C$25)*('Ejercicio 3 - TIR'!$E$25-'Ejercicio 3 - TIR'!$D$25)*(1-V241)))</f>
        <v>0.192999659612824</v>
      </c>
      <c r="X241" s="17">
        <f ca="1" t="shared" si="1788"/>
        <v>0.914662616943305</v>
      </c>
      <c r="Y241" s="19">
        <f ca="1">IF(X241&lt;=('Ejercicio 3 - TIR'!$D$26-'Ejercicio 3 - TIR'!$C$26)/('Ejercicio 3 - TIR'!$E$26-'Ejercicio 3 - TIR'!$C$26),'Ejercicio 3 - TIR'!$C$26+SQRT(('Ejercicio 3 - TIR'!$E$26-'Ejercicio 3 - TIR'!$C$26)*('Ejercicio 3 - TIR'!$D$26-'Ejercicio 3 - TIR'!$C$26)*X241),'Ejercicio 3 - TIR'!$E$26-SQRT(('Ejercicio 3 - TIR'!$E$26-'Ejercicio 3 - TIR'!$C$26)*('Ejercicio 3 - TIR'!$E$26-'Ejercicio 3 - TIR'!$D$26)*(1-X241)))</f>
        <v>0.258533238052604</v>
      </c>
      <c r="Z241" s="17">
        <f ca="1" t="shared" si="1432"/>
        <v>1.14615432114132</v>
      </c>
      <c r="AA241" s="17">
        <f ca="1" t="shared" si="1433"/>
        <v>1.31161424884677</v>
      </c>
      <c r="AB241" s="17">
        <f ca="1" t="shared" si="1434"/>
        <v>1.53664768591834</v>
      </c>
      <c r="AC241" s="17">
        <f ca="1" t="shared" si="1435"/>
        <v>1.83322016624541</v>
      </c>
      <c r="AD241" s="17">
        <f ca="1" t="shared" si="1436"/>
        <v>2.30716851188818</v>
      </c>
      <c r="AE241" s="16">
        <f ca="1" t="shared" si="1437"/>
        <v>4528.46750756154</v>
      </c>
      <c r="AF241" s="16">
        <f ca="1" t="shared" si="1438"/>
        <v>5182.20138318089</v>
      </c>
      <c r="AG241" s="16">
        <f ca="1" t="shared" si="1439"/>
        <v>6071.31080683927</v>
      </c>
      <c r="AH241" s="16">
        <f ca="1" t="shared" si="1440"/>
        <v>7243.07172596291</v>
      </c>
      <c r="AI241" s="16">
        <f ca="1" t="shared" si="1441"/>
        <v>9115.64651272337</v>
      </c>
      <c r="AJ241" s="18">
        <f ca="1" t="shared" si="1442"/>
        <v>44470.011539475</v>
      </c>
      <c r="AK241" s="18">
        <f ca="1" t="shared" si="1443"/>
        <v>48615.1076536234</v>
      </c>
      <c r="AL241" s="18">
        <f ca="1" t="shared" si="1444"/>
        <v>61890.5530989554</v>
      </c>
      <c r="AM241" s="18">
        <f ca="1" t="shared" si="1445"/>
        <v>73106.9632298098</v>
      </c>
      <c r="AN241" s="18">
        <f ca="1" t="shared" si="1446"/>
        <v>82841.472927564</v>
      </c>
      <c r="AO241" s="18">
        <f ca="1">C241/'Ejercicio 3 - TIR'!$D$7</f>
        <v>12349.4545544938</v>
      </c>
      <c r="AP241" s="18">
        <f ca="1" t="shared" si="1447"/>
        <v>32120.5569849812</v>
      </c>
      <c r="AQ241" s="18">
        <f ca="1" t="shared" si="1448"/>
        <v>36265.6530991295</v>
      </c>
      <c r="AR241" s="18">
        <f ca="1" t="shared" si="1449"/>
        <v>49541.0985444616</v>
      </c>
      <c r="AS241" s="18">
        <f ca="1" t="shared" si="1450"/>
        <v>60757.508675316</v>
      </c>
      <c r="AT241" s="18">
        <f ca="1" t="shared" si="1451"/>
        <v>70492.0183730702</v>
      </c>
      <c r="AU241" s="18">
        <f ca="1">AP241*'Ejercicio 3 - TIR'!$D$5</f>
        <v>16060.2784924906</v>
      </c>
      <c r="AV241" s="18">
        <f ca="1">AQ241*'Ejercicio 3 - TIR'!$D$5</f>
        <v>18132.8265495648</v>
      </c>
      <c r="AW241" s="18">
        <f ca="1">AR241*'Ejercicio 3 - TIR'!$D$5</f>
        <v>24770.5492722308</v>
      </c>
      <c r="AX241" s="18">
        <f ca="1">AS241*'Ejercicio 3 - TIR'!$D$5</f>
        <v>30378.754337658</v>
      </c>
      <c r="AY241" s="18">
        <f ca="1">AT241*'Ejercicio 3 - TIR'!$D$5</f>
        <v>35246.0091865351</v>
      </c>
      <c r="AZ241" s="18">
        <f ca="1" t="shared" ref="AZ241:BD241" si="1789">AJ241-AU241-AE241</f>
        <v>23881.2655394229</v>
      </c>
      <c r="BA241" s="18">
        <f ca="1" t="shared" si="1789"/>
        <v>25300.0797208777</v>
      </c>
      <c r="BB241" s="18">
        <f ca="1" t="shared" si="1789"/>
        <v>31048.6930198853</v>
      </c>
      <c r="BC241" s="18">
        <f ca="1" t="shared" si="1789"/>
        <v>35485.1371661889</v>
      </c>
      <c r="BD241" s="18">
        <f ca="1" t="shared" si="1789"/>
        <v>38479.8172283055</v>
      </c>
      <c r="BE241" s="18">
        <f ca="1" t="shared" ref="BE241:BI241" si="1790">AZ241/Z241</f>
        <v>20835.9948559477</v>
      </c>
      <c r="BF241" s="18">
        <f ca="1" t="shared" si="1790"/>
        <v>19289.2687336408</v>
      </c>
      <c r="BG241" s="18">
        <f ca="1" t="shared" si="1790"/>
        <v>20205.4727992707</v>
      </c>
      <c r="BH241" s="18">
        <f ca="1" t="shared" si="1790"/>
        <v>19356.7242056176</v>
      </c>
      <c r="BI241" s="18">
        <f ca="1" t="shared" si="1790"/>
        <v>16678.3730923988</v>
      </c>
      <c r="BJ241" s="18">
        <f ca="1" t="shared" si="1454"/>
        <v>71485.6567973258</v>
      </c>
      <c r="BK241" s="18">
        <f ca="1" t="shared" si="1455"/>
        <v>28492.2726871221</v>
      </c>
      <c r="BL241" s="18">
        <f ca="1" t="shared" si="1456"/>
        <v>99977.929484448</v>
      </c>
      <c r="BM241" s="18">
        <f ca="1">BK241*'Ejercicio 3 - TIR'!$D$5</f>
        <v>14246.1363435611</v>
      </c>
      <c r="BN241" s="18">
        <f ca="1" t="shared" si="1457"/>
        <v>85731.7931408869</v>
      </c>
      <c r="BO241" s="18">
        <f ca="1" t="shared" si="1458"/>
        <v>37158.8779489385</v>
      </c>
      <c r="BP241" s="18">
        <f ca="1" t="shared" si="1459"/>
        <v>-92731.4234441607</v>
      </c>
      <c r="BQ241" s="18">
        <f ca="1" t="shared" ref="BQ241:BT241" si="1791">BE241</f>
        <v>20835.9948559477</v>
      </c>
      <c r="BR241" s="18">
        <f ca="1" t="shared" si="1791"/>
        <v>19289.2687336408</v>
      </c>
      <c r="BS241" s="18">
        <f ca="1" t="shared" si="1791"/>
        <v>20205.4727992707</v>
      </c>
      <c r="BT241" s="18">
        <f ca="1" t="shared" si="1791"/>
        <v>19356.7242056176</v>
      </c>
      <c r="BU241" s="18">
        <f ca="1" t="shared" si="1461"/>
        <v>53837.2510413374</v>
      </c>
      <c r="BV241" s="20">
        <f ca="1" t="shared" si="1462"/>
        <v>11.4297277659791</v>
      </c>
    </row>
    <row r="242" ht="15" customHeight="1" spans="1:74">
      <c r="A242" s="16">
        <v>241</v>
      </c>
      <c r="B242" s="17">
        <f ca="1" t="shared" ref="B242:F242" si="1792">RAND()</f>
        <v>0.674864998380413</v>
      </c>
      <c r="C242" s="18">
        <f ca="1">IF(B242&lt;=('Ejercicio 3 - TIR'!$D$13-'Ejercicio 3 - TIR'!$C$13)/('Ejercicio 3 - TIR'!$E$13-'Ejercicio 3 - TIR'!$C$13),'Ejercicio 3 - TIR'!$C$13+SQRT(('Ejercicio 3 - TIR'!$E$13-'Ejercicio 3 - TIR'!$C$13)*('Ejercicio 3 - TIR'!$D$13-'Ejercicio 3 - TIR'!$C$13)*B242),'Ejercicio 3 - TIR'!$E$13-SQRT(('Ejercicio 3 - TIR'!$E$13-'Ejercicio 3 - TIR'!$C$13)*('Ejercicio 3 - TIR'!$E$13-'Ejercicio 3 - TIR'!$D$13)*(1-B242)))</f>
        <v>80247.4811240818</v>
      </c>
      <c r="D242" s="17">
        <f ca="1" t="shared" si="1792"/>
        <v>0.81114560527491</v>
      </c>
      <c r="E242" s="18">
        <f ca="1">IF(D242&lt;=('Ejercicio 3 - TIR'!$D$14-'Ejercicio 3 - TIR'!$C$14)/('Ejercicio 3 - TIR'!$E$14-'Ejercicio 3 - TIR'!$C$14),'Ejercicio 3 - TIR'!$C$14+SQRT(('Ejercicio 3 - TIR'!$E$14-'Ejercicio 3 - TIR'!$C$14)*('Ejercicio 3 - TIR'!$D$14-'Ejercicio 3 - TIR'!$C$14)*D242),'Ejercicio 3 - TIR'!$E$14-SQRT(('Ejercicio 3 - TIR'!$E$14-'Ejercicio 3 - TIR'!$C$14)*('Ejercicio 3 - TIR'!$E$14-'Ejercicio 3 - TIR'!$D$14)*(1-D242)))</f>
        <v>34677.5795723408</v>
      </c>
      <c r="F242" s="17">
        <f ca="1" t="shared" si="1792"/>
        <v>0.244506959232959</v>
      </c>
      <c r="G242" s="18">
        <f ca="1">IF(F242&lt;=('Ejercicio 3 - TIR'!$D$18-'Ejercicio 3 - TIR'!$C$18)/('Ejercicio 3 - TIR'!$E$18-'Ejercicio 3 - TIR'!$C$18),'Ejercicio 3 - TIR'!$C$18+SQRT(('Ejercicio 3 - TIR'!$E$18-'Ejercicio 3 - TIR'!$C$18)*('Ejercicio 3 - TIR'!$D$18-'Ejercicio 3 - TIR'!$C$18)*F242),'Ejercicio 3 - TIR'!$E$18-SQRT(('Ejercicio 3 - TIR'!$E$18-'Ejercicio 3 - TIR'!$C$18)*('Ejercicio 3 - TIR'!$E$18-'Ejercicio 3 - TIR'!$D$18)*(1-F242)))</f>
        <v>36056.0749570117</v>
      </c>
      <c r="H242" s="17">
        <f ca="1" t="shared" ref="H242:L242" si="1793">RAND()</f>
        <v>0.876779259445927</v>
      </c>
      <c r="I242" s="18">
        <f ca="1">IF(H242&lt;=('Ejercicio 3 - TIR'!$D$18-'Ejercicio 3 - TIR'!$C$18)/('Ejercicio 3 - TIR'!$E$18-'Ejercicio 3 - TIR'!$C$18),'Ejercicio 3 - TIR'!$C$18+SQRT(('Ejercicio 3 - TIR'!$E$18-'Ejercicio 3 - TIR'!$C$18)*('Ejercicio 3 - TIR'!$D$18-'Ejercicio 3 - TIR'!$C$18)*H242),'Ejercicio 3 - TIR'!$E$18-SQRT(('Ejercicio 3 - TIR'!$E$18-'Ejercicio 3 - TIR'!$C$18)*('Ejercicio 3 - TIR'!$E$18-'Ejercicio 3 - TIR'!$D$18)*(1-H242)))</f>
        <v>41960.007312253</v>
      </c>
      <c r="J242" s="17">
        <f ca="1" t="shared" si="1793"/>
        <v>0.712849203462041</v>
      </c>
      <c r="K242" s="18">
        <f ca="1">IF(J242&lt;=('Ejercicio 3 - TIR'!$D$18-'Ejercicio 3 - TIR'!$C$18)/('Ejercicio 3 - TIR'!$E$18-'Ejercicio 3 - TIR'!$C$18),'Ejercicio 3 - TIR'!$C$18+SQRT(('Ejercicio 3 - TIR'!$E$18-'Ejercicio 3 - TIR'!$C$18)*('Ejercicio 3 - TIR'!$D$18-'Ejercicio 3 - TIR'!$C$18)*J242),'Ejercicio 3 - TIR'!$E$18-SQRT(('Ejercicio 3 - TIR'!$E$18-'Ejercicio 3 - TIR'!$C$18)*('Ejercicio 3 - TIR'!$E$18-'Ejercicio 3 - TIR'!$D$18)*(1-J242)))</f>
        <v>40359.2770239599</v>
      </c>
      <c r="L242" s="17">
        <f ca="1" t="shared" si="1793"/>
        <v>0.751314705342102</v>
      </c>
      <c r="M242" s="18">
        <f ca="1">IF(L242&lt;=('Ejercicio 3 - TIR'!$D$18-'Ejercicio 3 - TIR'!$C$18)/('Ejercicio 3 - TIR'!$E$18-'Ejercicio 3 - TIR'!$C$18),'Ejercicio 3 - TIR'!$C$18+SQRT(('Ejercicio 3 - TIR'!$E$18-'Ejercicio 3 - TIR'!$C$18)*('Ejercicio 3 - TIR'!$D$18-'Ejercicio 3 - TIR'!$C$18)*L242),'Ejercicio 3 - TIR'!$E$18-SQRT(('Ejercicio 3 - TIR'!$E$18-'Ejercicio 3 - TIR'!$C$18)*('Ejercicio 3 - TIR'!$E$18-'Ejercicio 3 - TIR'!$D$18)*(1-L242)))</f>
        <v>40681.2736716316</v>
      </c>
      <c r="N242" s="17">
        <f ca="1" t="shared" ref="N242:R242" si="1794">RAND()</f>
        <v>0.186428710043627</v>
      </c>
      <c r="O242" s="18">
        <f ca="1">IF(N242&lt;=('Ejercicio 3 - TIR'!$D$18-'Ejercicio 3 - TIR'!$C$18)/('Ejercicio 3 - TIR'!$E$18-'Ejercicio 3 - TIR'!$C$18),'Ejercicio 3 - TIR'!$C$18+SQRT(('Ejercicio 3 - TIR'!$E$18-'Ejercicio 3 - TIR'!$C$18)*('Ejercicio 3 - TIR'!$D$18-'Ejercicio 3 - TIR'!$C$18)*N242),'Ejercicio 3 - TIR'!$E$18-SQRT(('Ejercicio 3 - TIR'!$E$18-'Ejercicio 3 - TIR'!$C$18)*('Ejercicio 3 - TIR'!$E$18-'Ejercicio 3 - TIR'!$D$18)*(1-N242)))</f>
        <v>35288.1288284746</v>
      </c>
      <c r="P242" s="17">
        <f ca="1" t="shared" si="1794"/>
        <v>0.592510598977743</v>
      </c>
      <c r="Q242" s="19">
        <f ca="1">IF(P242&lt;=('Ejercicio 3 - TIR'!$D$22-'Ejercicio 3 - TIR'!$C$22)/('Ejercicio 3 - TIR'!$E$22-'Ejercicio 3 - TIR'!$C$22),'Ejercicio 3 - TIR'!$C$22+SQRT(('Ejercicio 3 - TIR'!$E$22-'Ejercicio 3 - TIR'!$C$22)*('Ejercicio 3 - TIR'!$D$22-'Ejercicio 3 - TIR'!$C$22)*P242),'Ejercicio 3 - TIR'!$E$22-SQRT(('Ejercicio 3 - TIR'!$E$22-'Ejercicio 3 - TIR'!$C$22)*('Ejercicio 3 - TIR'!$E$22-'Ejercicio 3 - TIR'!$D$22)*(1-P242)))</f>
        <v>0.152917147088239</v>
      </c>
      <c r="R242" s="17">
        <f ca="1" t="shared" si="1794"/>
        <v>0.538771311123606</v>
      </c>
      <c r="S242" s="19">
        <f ca="1">IF(R242&lt;=('Ejercicio 3 - TIR'!$D$23-'Ejercicio 3 - TIR'!$C$23)/('Ejercicio 3 - TIR'!$E$23-'Ejercicio 3 - TIR'!$C$23),'Ejercicio 3 - TIR'!$C$23+SQRT(('Ejercicio 3 - TIR'!$E$23-'Ejercicio 3 - TIR'!$C$23)*('Ejercicio 3 - TIR'!$D$23-'Ejercicio 3 - TIR'!$C$23)*R242),'Ejercicio 3 - TIR'!$E$23-SQRT(('Ejercicio 3 - TIR'!$E$23-'Ejercicio 3 - TIR'!$C$23)*('Ejercicio 3 - TIR'!$E$23-'Ejercicio 3 - TIR'!$D$23)*(1-R242)))</f>
        <v>0.15118660658691</v>
      </c>
      <c r="T242" s="17">
        <f ca="1" t="shared" ref="T242:X242" si="1795">RAND()</f>
        <v>0.568838912976955</v>
      </c>
      <c r="U242" s="19">
        <f ca="1">IF(T242&lt;=('Ejercicio 3 - TIR'!$D$24-'Ejercicio 3 - TIR'!$C$24)/('Ejercicio 3 - TIR'!$E$24-'Ejercicio 3 - TIR'!$C$24),'Ejercicio 3 - TIR'!$C$24+SQRT(('Ejercicio 3 - TIR'!$E$24-'Ejercicio 3 - TIR'!$C$24)*('Ejercicio 3 - TIR'!$D$24-'Ejercicio 3 - TIR'!$C$24)*T242),'Ejercicio 3 - TIR'!$E$24-SQRT(('Ejercicio 3 - TIR'!$E$24-'Ejercicio 3 - TIR'!$C$24)*('Ejercicio 3 - TIR'!$E$24-'Ejercicio 3 - TIR'!$D$24)*(1-T242)))</f>
        <v>0.185254481675121</v>
      </c>
      <c r="V242" s="17">
        <f ca="1" t="shared" si="1795"/>
        <v>0.372305613400356</v>
      </c>
      <c r="W242" s="19">
        <f ca="1">IF(V242&lt;=('Ejercicio 3 - TIR'!$D$25-'Ejercicio 3 - TIR'!$C$25)/('Ejercicio 3 - TIR'!$E$25-'Ejercicio 3 - TIR'!$C$25),'Ejercicio 3 - TIR'!$C$25+SQRT(('Ejercicio 3 - TIR'!$E$25-'Ejercicio 3 - TIR'!$C$25)*('Ejercicio 3 - TIR'!$D$25-'Ejercicio 3 - TIR'!$C$25)*V242),'Ejercicio 3 - TIR'!$E$25-SQRT(('Ejercicio 3 - TIR'!$E$25-'Ejercicio 3 - TIR'!$C$25)*('Ejercicio 3 - TIR'!$E$25-'Ejercicio 3 - TIR'!$D$25)*(1-V242)))</f>
        <v>0.203128576370044</v>
      </c>
      <c r="X242" s="17">
        <f ca="1" t="shared" si="1795"/>
        <v>0.304405202633879</v>
      </c>
      <c r="Y242" s="19">
        <f ca="1">IF(X242&lt;=('Ejercicio 3 - TIR'!$D$26-'Ejercicio 3 - TIR'!$C$26)/('Ejercicio 3 - TIR'!$E$26-'Ejercicio 3 - TIR'!$C$26),'Ejercicio 3 - TIR'!$C$26+SQRT(('Ejercicio 3 - TIR'!$E$26-'Ejercicio 3 - TIR'!$C$26)*('Ejercicio 3 - TIR'!$D$26-'Ejercicio 3 - TIR'!$C$26)*X242),'Ejercicio 3 - TIR'!$E$26-SQRT(('Ejercicio 3 - TIR'!$E$26-'Ejercicio 3 - TIR'!$C$26)*('Ejercicio 3 - TIR'!$E$26-'Ejercicio 3 - TIR'!$D$26)*(1-X242)))</f>
        <v>0.218668694548435</v>
      </c>
      <c r="Z242" s="17">
        <f ca="1" t="shared" si="1432"/>
        <v>1.15291714708824</v>
      </c>
      <c r="AA242" s="17">
        <f ca="1" t="shared" si="1433"/>
        <v>1.32722277823237</v>
      </c>
      <c r="AB242" s="17">
        <f ca="1" t="shared" si="1434"/>
        <v>1.57309674608122</v>
      </c>
      <c r="AC242" s="17">
        <f ca="1" t="shared" si="1435"/>
        <v>1.89263764860505</v>
      </c>
      <c r="AD242" s="17">
        <f ca="1" t="shared" si="1436"/>
        <v>2.30649825247874</v>
      </c>
      <c r="AE242" s="16">
        <f ca="1" t="shared" si="1437"/>
        <v>5302.79653612777</v>
      </c>
      <c r="AF242" s="16">
        <f ca="1" t="shared" si="1438"/>
        <v>6104.50834984574</v>
      </c>
      <c r="AG242" s="16">
        <f ca="1" t="shared" si="1439"/>
        <v>7235.39588007786</v>
      </c>
      <c r="AH242" s="16">
        <f ca="1" t="shared" si="1440"/>
        <v>8705.11154467176</v>
      </c>
      <c r="AI242" s="16">
        <f ca="1" t="shared" si="1441"/>
        <v>10608.6469220437</v>
      </c>
      <c r="AJ242" s="18">
        <f ca="1" t="shared" si="1442"/>
        <v>41569.6670746376</v>
      </c>
      <c r="AK242" s="18">
        <f ca="1" t="shared" si="1443"/>
        <v>55690.277479619</v>
      </c>
      <c r="AL242" s="18">
        <f ca="1" t="shared" si="1444"/>
        <v>63489.0473605819</v>
      </c>
      <c r="AM242" s="18">
        <f ca="1" t="shared" si="1445"/>
        <v>76994.9101441354</v>
      </c>
      <c r="AN242" s="18">
        <f ca="1" t="shared" si="1446"/>
        <v>81392.0074761212</v>
      </c>
      <c r="AO242" s="18">
        <f ca="1">C242/'Ejercicio 3 - TIR'!$D$7</f>
        <v>16049.4962248164</v>
      </c>
      <c r="AP242" s="18">
        <f ca="1" t="shared" si="1447"/>
        <v>25520.1708498212</v>
      </c>
      <c r="AQ242" s="18">
        <f ca="1" t="shared" si="1448"/>
        <v>39640.7812548026</v>
      </c>
      <c r="AR242" s="18">
        <f ca="1" t="shared" si="1449"/>
        <v>47439.5511357656</v>
      </c>
      <c r="AS242" s="18">
        <f ca="1" t="shared" si="1450"/>
        <v>60945.4139193191</v>
      </c>
      <c r="AT242" s="18">
        <f ca="1" t="shared" si="1451"/>
        <v>65342.5112513049</v>
      </c>
      <c r="AU242" s="18">
        <f ca="1">AP242*'Ejercicio 3 - TIR'!$D$5</f>
        <v>12760.0854249106</v>
      </c>
      <c r="AV242" s="18">
        <f ca="1">AQ242*'Ejercicio 3 - TIR'!$D$5</f>
        <v>19820.3906274013</v>
      </c>
      <c r="AW242" s="18">
        <f ca="1">AR242*'Ejercicio 3 - TIR'!$D$5</f>
        <v>23719.7755678828</v>
      </c>
      <c r="AX242" s="18">
        <f ca="1">AS242*'Ejercicio 3 - TIR'!$D$5</f>
        <v>30472.7069596595</v>
      </c>
      <c r="AY242" s="18">
        <f ca="1">AT242*'Ejercicio 3 - TIR'!$D$5</f>
        <v>32671.2556256524</v>
      </c>
      <c r="AZ242" s="18">
        <f ca="1" t="shared" ref="AZ242:BD242" si="1796">AJ242-AU242-AE242</f>
        <v>23506.7851135992</v>
      </c>
      <c r="BA242" s="18">
        <f ca="1" t="shared" si="1796"/>
        <v>29765.3785023719</v>
      </c>
      <c r="BB242" s="18">
        <f ca="1" t="shared" si="1796"/>
        <v>32533.8759126213</v>
      </c>
      <c r="BC242" s="18">
        <f ca="1" t="shared" si="1796"/>
        <v>37817.0916398041</v>
      </c>
      <c r="BD242" s="18">
        <f ca="1" t="shared" si="1796"/>
        <v>38112.1049284251</v>
      </c>
      <c r="BE242" s="18">
        <f ca="1" t="shared" ref="BE242:BI242" si="1797">AZ242/Z242</f>
        <v>20388.9630516529</v>
      </c>
      <c r="BF242" s="18">
        <f ca="1" t="shared" si="1797"/>
        <v>22426.8140892023</v>
      </c>
      <c r="BG242" s="18">
        <f ca="1" t="shared" si="1797"/>
        <v>20681.4208939578</v>
      </c>
      <c r="BH242" s="18">
        <f ca="1" t="shared" si="1797"/>
        <v>19981.1578659427</v>
      </c>
      <c r="BI242" s="18">
        <f ca="1" t="shared" si="1797"/>
        <v>16523.7952760064</v>
      </c>
      <c r="BJ242" s="18">
        <f ca="1" t="shared" si="1454"/>
        <v>79983.7766837965</v>
      </c>
      <c r="BK242" s="18">
        <f ca="1" t="shared" si="1455"/>
        <v>37018.134995703</v>
      </c>
      <c r="BL242" s="18">
        <f ca="1" t="shared" si="1456"/>
        <v>117001.9116795</v>
      </c>
      <c r="BM242" s="18">
        <f ca="1">BK242*'Ejercicio 3 - TIR'!$D$5</f>
        <v>18509.0674978515</v>
      </c>
      <c r="BN242" s="18">
        <f ca="1" t="shared" si="1457"/>
        <v>98492.844181648</v>
      </c>
      <c r="BO242" s="18">
        <f ca="1" t="shared" si="1458"/>
        <v>42702.327684749</v>
      </c>
      <c r="BP242" s="18">
        <f ca="1" t="shared" si="1459"/>
        <v>-114925.060696423</v>
      </c>
      <c r="BQ242" s="18">
        <f ca="1" t="shared" ref="BQ242:BT242" si="1798">BE242</f>
        <v>20388.9630516529</v>
      </c>
      <c r="BR242" s="18">
        <f ca="1" t="shared" si="1798"/>
        <v>22426.8140892023</v>
      </c>
      <c r="BS242" s="18">
        <f ca="1" t="shared" si="1798"/>
        <v>20681.4208939578</v>
      </c>
      <c r="BT242" s="18">
        <f ca="1" t="shared" si="1798"/>
        <v>19981.1578659427</v>
      </c>
      <c r="BU242" s="18">
        <f ca="1" t="shared" si="1461"/>
        <v>59226.1229607554</v>
      </c>
      <c r="BV242" s="20">
        <f ca="1" t="shared" si="1462"/>
        <v>6.4652631386291</v>
      </c>
    </row>
    <row r="243" ht="15" customHeight="1" spans="1:74">
      <c r="A243" s="16">
        <v>242</v>
      </c>
      <c r="B243" s="17">
        <f ca="1" t="shared" ref="B243:F243" si="1799">RAND()</f>
        <v>0.154022154350876</v>
      </c>
      <c r="C243" s="18">
        <f ca="1">IF(B243&lt;=('Ejercicio 3 - TIR'!$D$13-'Ejercicio 3 - TIR'!$C$13)/('Ejercicio 3 - TIR'!$E$13-'Ejercicio 3 - TIR'!$C$13),'Ejercicio 3 - TIR'!$C$13+SQRT(('Ejercicio 3 - TIR'!$E$13-'Ejercicio 3 - TIR'!$C$13)*('Ejercicio 3 - TIR'!$D$13-'Ejercicio 3 - TIR'!$C$13)*B243),'Ejercicio 3 - TIR'!$E$13-SQRT(('Ejercicio 3 - TIR'!$E$13-'Ejercicio 3 - TIR'!$C$13)*('Ejercicio 3 - TIR'!$E$13-'Ejercicio 3 - TIR'!$D$13)*(1-B243)))</f>
        <v>67849.1312729722</v>
      </c>
      <c r="D243" s="17">
        <f ca="1" t="shared" si="1799"/>
        <v>0.0777159472781686</v>
      </c>
      <c r="E243" s="18">
        <f ca="1">IF(D243&lt;=('Ejercicio 3 - TIR'!$D$14-'Ejercicio 3 - TIR'!$C$14)/('Ejercicio 3 - TIR'!$E$14-'Ejercicio 3 - TIR'!$C$14),'Ejercicio 3 - TIR'!$C$14+SQRT(('Ejercicio 3 - TIR'!$E$14-'Ejercicio 3 - TIR'!$C$14)*('Ejercicio 3 - TIR'!$D$14-'Ejercicio 3 - TIR'!$C$14)*D243),'Ejercicio 3 - TIR'!$E$14-SQRT(('Ejercicio 3 - TIR'!$E$14-'Ejercicio 3 - TIR'!$C$14)*('Ejercicio 3 - TIR'!$E$14-'Ejercicio 3 - TIR'!$D$14)*(1-D243)))</f>
        <v>27414.2692571175</v>
      </c>
      <c r="F243" s="17">
        <f ca="1" t="shared" si="1799"/>
        <v>0.319668474689499</v>
      </c>
      <c r="G243" s="18">
        <f ca="1">IF(F243&lt;=('Ejercicio 3 - TIR'!$D$18-'Ejercicio 3 - TIR'!$C$18)/('Ejercicio 3 - TIR'!$E$18-'Ejercicio 3 - TIR'!$C$18),'Ejercicio 3 - TIR'!$C$18+SQRT(('Ejercicio 3 - TIR'!$E$18-'Ejercicio 3 - TIR'!$C$18)*('Ejercicio 3 - TIR'!$D$18-'Ejercicio 3 - TIR'!$C$18)*F243),'Ejercicio 3 - TIR'!$E$18-SQRT(('Ejercicio 3 - TIR'!$E$18-'Ejercicio 3 - TIR'!$C$18)*('Ejercicio 3 - TIR'!$E$18-'Ejercicio 3 - TIR'!$D$18)*(1-F243)))</f>
        <v>36924.6134335012</v>
      </c>
      <c r="H243" s="17">
        <f ca="1" t="shared" ref="H243:L243" si="1800">RAND()</f>
        <v>0.656356653108807</v>
      </c>
      <c r="I243" s="18">
        <f ca="1">IF(H243&lt;=('Ejercicio 3 - TIR'!$D$18-'Ejercicio 3 - TIR'!$C$18)/('Ejercicio 3 - TIR'!$E$18-'Ejercicio 3 - TIR'!$C$18),'Ejercicio 3 - TIR'!$C$18+SQRT(('Ejercicio 3 - TIR'!$E$18-'Ejercicio 3 - TIR'!$C$18)*('Ejercicio 3 - TIR'!$D$18-'Ejercicio 3 - TIR'!$C$18)*H243),'Ejercicio 3 - TIR'!$E$18-SQRT(('Ejercicio 3 - TIR'!$E$18-'Ejercicio 3 - TIR'!$C$18)*('Ejercicio 3 - TIR'!$E$18-'Ejercicio 3 - TIR'!$D$18)*(1-H243)))</f>
        <v>39922.3736054596</v>
      </c>
      <c r="J243" s="17">
        <f ca="1" t="shared" si="1800"/>
        <v>0.591986764866528</v>
      </c>
      <c r="K243" s="18">
        <f ca="1">IF(J243&lt;=('Ejercicio 3 - TIR'!$D$18-'Ejercicio 3 - TIR'!$C$18)/('Ejercicio 3 - TIR'!$E$18-'Ejercicio 3 - TIR'!$C$18),'Ejercicio 3 - TIR'!$C$18+SQRT(('Ejercicio 3 - TIR'!$E$18-'Ejercicio 3 - TIR'!$C$18)*('Ejercicio 3 - TIR'!$D$18-'Ejercicio 3 - TIR'!$C$18)*J243),'Ejercicio 3 - TIR'!$E$18-SQRT(('Ejercicio 3 - TIR'!$E$18-'Ejercicio 3 - TIR'!$C$18)*('Ejercicio 3 - TIR'!$E$18-'Ejercicio 3 - TIR'!$D$18)*(1-J243)))</f>
        <v>39423.269853399</v>
      </c>
      <c r="L243" s="17">
        <f ca="1" t="shared" si="1800"/>
        <v>0.683822297487417</v>
      </c>
      <c r="M243" s="18">
        <f ca="1">IF(L243&lt;=('Ejercicio 3 - TIR'!$D$18-'Ejercicio 3 - TIR'!$C$18)/('Ejercicio 3 - TIR'!$E$18-'Ejercicio 3 - TIR'!$C$18),'Ejercicio 3 - TIR'!$C$18+SQRT(('Ejercicio 3 - TIR'!$E$18-'Ejercicio 3 - TIR'!$C$18)*('Ejercicio 3 - TIR'!$D$18-'Ejercicio 3 - TIR'!$C$18)*L243),'Ejercicio 3 - TIR'!$E$18-SQRT(('Ejercicio 3 - TIR'!$E$18-'Ejercicio 3 - TIR'!$C$18)*('Ejercicio 3 - TIR'!$E$18-'Ejercicio 3 - TIR'!$D$18)*(1-L243)))</f>
        <v>40130.3667809122</v>
      </c>
      <c r="N243" s="17">
        <f ca="1" t="shared" ref="N243:R243" si="1801">RAND()</f>
        <v>0.875759174546736</v>
      </c>
      <c r="O243" s="18">
        <f ca="1">IF(N243&lt;=('Ejercicio 3 - TIR'!$D$18-'Ejercicio 3 - TIR'!$C$18)/('Ejercicio 3 - TIR'!$E$18-'Ejercicio 3 - TIR'!$C$18),'Ejercicio 3 - TIR'!$C$18+SQRT(('Ejercicio 3 - TIR'!$E$18-'Ejercicio 3 - TIR'!$C$18)*('Ejercicio 3 - TIR'!$D$18-'Ejercicio 3 - TIR'!$C$18)*N243),'Ejercicio 3 - TIR'!$E$18-SQRT(('Ejercicio 3 - TIR'!$E$18-'Ejercicio 3 - TIR'!$C$18)*('Ejercicio 3 - TIR'!$E$18-'Ejercicio 3 - TIR'!$D$18)*(1-N243)))</f>
        <v>41947.4499334172</v>
      </c>
      <c r="P243" s="17">
        <f ca="1" t="shared" si="1801"/>
        <v>0.320101133276152</v>
      </c>
      <c r="Q243" s="19">
        <f ca="1">IF(P243&lt;=('Ejercicio 3 - TIR'!$D$22-'Ejercicio 3 - TIR'!$C$22)/('Ejercicio 3 - TIR'!$E$22-'Ejercicio 3 - TIR'!$C$22),'Ejercicio 3 - TIR'!$C$22+SQRT(('Ejercicio 3 - TIR'!$E$22-'Ejercicio 3 - TIR'!$C$22)*('Ejercicio 3 - TIR'!$D$22-'Ejercicio 3 - TIR'!$C$22)*P243),'Ejercicio 3 - TIR'!$E$22-SQRT(('Ejercicio 3 - TIR'!$E$22-'Ejercicio 3 - TIR'!$C$22)*('Ejercicio 3 - TIR'!$E$22-'Ejercicio 3 - TIR'!$D$22)*(1-P243)))</f>
        <v>0.144003792198256</v>
      </c>
      <c r="R243" s="17">
        <f ca="1" t="shared" si="1801"/>
        <v>0.848936549181768</v>
      </c>
      <c r="S243" s="19">
        <f ca="1">IF(R243&lt;=('Ejercicio 3 - TIR'!$D$23-'Ejercicio 3 - TIR'!$C$23)/('Ejercicio 3 - TIR'!$E$23-'Ejercicio 3 - TIR'!$C$23),'Ejercicio 3 - TIR'!$C$23+SQRT(('Ejercicio 3 - TIR'!$E$23-'Ejercicio 3 - TIR'!$C$23)*('Ejercicio 3 - TIR'!$D$23-'Ejercicio 3 - TIR'!$C$23)*R243),'Ejercicio 3 - TIR'!$E$23-SQRT(('Ejercicio 3 - TIR'!$E$23-'Ejercicio 3 - TIR'!$C$23)*('Ejercicio 3 - TIR'!$E$23-'Ejercicio 3 - TIR'!$D$23)*(1-R243)))</f>
        <v>0.163510178549395</v>
      </c>
      <c r="T243" s="17">
        <f ca="1" t="shared" ref="T243:X243" si="1802">RAND()</f>
        <v>0.895963379603327</v>
      </c>
      <c r="U243" s="19">
        <f ca="1">IF(T243&lt;=('Ejercicio 3 - TIR'!$D$24-'Ejercicio 3 - TIR'!$C$24)/('Ejercicio 3 - TIR'!$E$24-'Ejercicio 3 - TIR'!$C$24),'Ejercicio 3 - TIR'!$C$24+SQRT(('Ejercicio 3 - TIR'!$E$24-'Ejercicio 3 - TIR'!$C$24)*('Ejercicio 3 - TIR'!$D$24-'Ejercicio 3 - TIR'!$C$24)*T243),'Ejercicio 3 - TIR'!$E$24-SQRT(('Ejercicio 3 - TIR'!$E$24-'Ejercicio 3 - TIR'!$C$24)*('Ejercicio 3 - TIR'!$E$24-'Ejercicio 3 - TIR'!$D$24)*(1-T243)))</f>
        <v>0.202932412674584</v>
      </c>
      <c r="V243" s="17">
        <f ca="1" t="shared" si="1802"/>
        <v>0.0975292254197513</v>
      </c>
      <c r="W243" s="19">
        <f ca="1">IF(V243&lt;=('Ejercicio 3 - TIR'!$D$25-'Ejercicio 3 - TIR'!$C$25)/('Ejercicio 3 - TIR'!$E$25-'Ejercicio 3 - TIR'!$C$25),'Ejercicio 3 - TIR'!$C$25+SQRT(('Ejercicio 3 - TIR'!$E$25-'Ejercicio 3 - TIR'!$C$25)*('Ejercicio 3 - TIR'!$D$25-'Ejercicio 3 - TIR'!$C$25)*V243),'Ejercicio 3 - TIR'!$E$25-SQRT(('Ejercicio 3 - TIR'!$E$25-'Ejercicio 3 - TIR'!$C$25)*('Ejercicio 3 - TIR'!$E$25-'Ejercicio 3 - TIR'!$D$25)*(1-V243)))</f>
        <v>0.191685072339855</v>
      </c>
      <c r="X243" s="17">
        <f ca="1" t="shared" si="1802"/>
        <v>0.392042204791896</v>
      </c>
      <c r="Y243" s="19">
        <f ca="1">IF(X243&lt;=('Ejercicio 3 - TIR'!$D$26-'Ejercicio 3 - TIR'!$C$26)/('Ejercicio 3 - TIR'!$E$26-'Ejercicio 3 - TIR'!$C$26),'Ejercicio 3 - TIR'!$C$26+SQRT(('Ejercicio 3 - TIR'!$E$26-'Ejercicio 3 - TIR'!$C$26)*('Ejercicio 3 - TIR'!$D$26-'Ejercicio 3 - TIR'!$C$26)*X243),'Ejercicio 3 - TIR'!$E$26-SQRT(('Ejercicio 3 - TIR'!$E$26-'Ejercicio 3 - TIR'!$C$26)*('Ejercicio 3 - TIR'!$E$26-'Ejercicio 3 - TIR'!$D$26)*(1-X243)))</f>
        <v>0.222702774114938</v>
      </c>
      <c r="Z243" s="17">
        <f ca="1" t="shared" si="1432"/>
        <v>1.14400379219826</v>
      </c>
      <c r="AA243" s="17">
        <f ca="1" t="shared" si="1433"/>
        <v>1.33106005652178</v>
      </c>
      <c r="AB243" s="17">
        <f ca="1" t="shared" si="1434"/>
        <v>1.60117528520651</v>
      </c>
      <c r="AC243" s="17">
        <f ca="1" t="shared" si="1435"/>
        <v>1.90809668558011</v>
      </c>
      <c r="AD243" s="17">
        <f ca="1" t="shared" si="1436"/>
        <v>2.33303511073832</v>
      </c>
      <c r="AE243" s="16">
        <f ca="1" t="shared" si="1437"/>
        <v>3947.75873336899</v>
      </c>
      <c r="AF243" s="16">
        <f ca="1" t="shared" si="1438"/>
        <v>4593.25746873209</v>
      </c>
      <c r="AG243" s="16">
        <f ca="1" t="shared" si="1439"/>
        <v>5525.37828889745</v>
      </c>
      <c r="AH243" s="16">
        <f ca="1" t="shared" si="1440"/>
        <v>6584.51082590983</v>
      </c>
      <c r="AI243" s="16">
        <f ca="1" t="shared" si="1441"/>
        <v>8050.89965302979</v>
      </c>
      <c r="AJ243" s="18">
        <f ca="1" t="shared" si="1442"/>
        <v>42241.89779338</v>
      </c>
      <c r="AK243" s="18">
        <f ca="1" t="shared" si="1443"/>
        <v>53139.0768677666</v>
      </c>
      <c r="AL243" s="18">
        <f ca="1" t="shared" si="1444"/>
        <v>63123.5653512895</v>
      </c>
      <c r="AM243" s="18">
        <f ca="1" t="shared" si="1445"/>
        <v>76572.6198457727</v>
      </c>
      <c r="AN243" s="18">
        <f ca="1" t="shared" si="1446"/>
        <v>97864.8735006001</v>
      </c>
      <c r="AO243" s="18">
        <f ca="1">C243/'Ejercicio 3 - TIR'!$D$7</f>
        <v>13569.8262545944</v>
      </c>
      <c r="AP243" s="18">
        <f ca="1" t="shared" si="1447"/>
        <v>28672.0715387856</v>
      </c>
      <c r="AQ243" s="18">
        <f ca="1" t="shared" si="1448"/>
        <v>39569.2506131722</v>
      </c>
      <c r="AR243" s="18">
        <f ca="1" t="shared" si="1449"/>
        <v>49553.7390966951</v>
      </c>
      <c r="AS243" s="18">
        <f ca="1" t="shared" si="1450"/>
        <v>63002.7935911783</v>
      </c>
      <c r="AT243" s="18">
        <f ca="1" t="shared" si="1451"/>
        <v>84295.0472460057</v>
      </c>
      <c r="AU243" s="18">
        <f ca="1">AP243*'Ejercicio 3 - TIR'!$D$5</f>
        <v>14336.0357693928</v>
      </c>
      <c r="AV243" s="18">
        <f ca="1">AQ243*'Ejercicio 3 - TIR'!$D$5</f>
        <v>19784.6253065861</v>
      </c>
      <c r="AW243" s="18">
        <f ca="1">AR243*'Ejercicio 3 - TIR'!$D$5</f>
        <v>24776.8695483475</v>
      </c>
      <c r="AX243" s="18">
        <f ca="1">AS243*'Ejercicio 3 - TIR'!$D$5</f>
        <v>31501.3967955891</v>
      </c>
      <c r="AY243" s="18">
        <f ca="1">AT243*'Ejercicio 3 - TIR'!$D$5</f>
        <v>42147.5236230028</v>
      </c>
      <c r="AZ243" s="18">
        <f ca="1" t="shared" ref="AZ243:BD243" si="1803">AJ243-AU243-AE243</f>
        <v>23958.1032906182</v>
      </c>
      <c r="BA243" s="18">
        <f ca="1" t="shared" si="1803"/>
        <v>28761.1940924484</v>
      </c>
      <c r="BB243" s="18">
        <f ca="1" t="shared" si="1803"/>
        <v>32821.3175140445</v>
      </c>
      <c r="BC243" s="18">
        <f ca="1" t="shared" si="1803"/>
        <v>38486.7122242737</v>
      </c>
      <c r="BD243" s="18">
        <f ca="1" t="shared" si="1803"/>
        <v>47666.4502245675</v>
      </c>
      <c r="BE243" s="18">
        <f ca="1" t="shared" ref="BE243:BI243" si="1804">AZ243/Z243</f>
        <v>20942.3285604514</v>
      </c>
      <c r="BF243" s="18">
        <f ca="1" t="shared" si="1804"/>
        <v>21607.7358429678</v>
      </c>
      <c r="BG243" s="18">
        <f ca="1" t="shared" si="1804"/>
        <v>20498.2663780071</v>
      </c>
      <c r="BH243" s="18">
        <f ca="1" t="shared" si="1804"/>
        <v>20170.2107210426</v>
      </c>
      <c r="BI243" s="18">
        <f ca="1" t="shared" si="1804"/>
        <v>20431.0899588145</v>
      </c>
      <c r="BJ243" s="18">
        <f ca="1" t="shared" si="1454"/>
        <v>63958.4527120893</v>
      </c>
      <c r="BK243" s="18">
        <f ca="1" t="shared" si="1455"/>
        <v>31658.8810985875</v>
      </c>
      <c r="BL243" s="18">
        <f ca="1" t="shared" si="1456"/>
        <v>95617.3338106768</v>
      </c>
      <c r="BM243" s="18">
        <f ca="1">BK243*'Ejercicio 3 - TIR'!$D$5</f>
        <v>15829.4405492938</v>
      </c>
      <c r="BN243" s="18">
        <f ca="1" t="shared" si="1457"/>
        <v>79787.893261383</v>
      </c>
      <c r="BO243" s="18">
        <f ca="1" t="shared" si="1458"/>
        <v>34199.1823844147</v>
      </c>
      <c r="BP243" s="18">
        <f ca="1" t="shared" si="1459"/>
        <v>-95263.4005300897</v>
      </c>
      <c r="BQ243" s="18">
        <f ca="1" t="shared" ref="BQ243:BT243" si="1805">BE243</f>
        <v>20942.3285604514</v>
      </c>
      <c r="BR243" s="18">
        <f ca="1" t="shared" si="1805"/>
        <v>21607.7358429678</v>
      </c>
      <c r="BS243" s="18">
        <f ca="1" t="shared" si="1805"/>
        <v>20498.2663780071</v>
      </c>
      <c r="BT243" s="18">
        <f ca="1" t="shared" si="1805"/>
        <v>20170.2107210426</v>
      </c>
      <c r="BU243" s="18">
        <f ca="1" t="shared" si="1461"/>
        <v>54630.2723432293</v>
      </c>
      <c r="BV243" s="20">
        <f ca="1" t="shared" si="1462"/>
        <v>11.6583619102494</v>
      </c>
    </row>
    <row r="244" ht="15" customHeight="1" spans="1:74">
      <c r="A244" s="16">
        <v>243</v>
      </c>
      <c r="B244" s="17">
        <f ca="1" t="shared" ref="B244:F244" si="1806">RAND()</f>
        <v>0.476228756753286</v>
      </c>
      <c r="C244" s="18">
        <f ca="1">IF(B244&lt;=('Ejercicio 3 - TIR'!$D$13-'Ejercicio 3 - TIR'!$C$13)/('Ejercicio 3 - TIR'!$E$13-'Ejercicio 3 - TIR'!$C$13),'Ejercicio 3 - TIR'!$C$13+SQRT(('Ejercicio 3 - TIR'!$E$13-'Ejercicio 3 - TIR'!$C$13)*('Ejercicio 3 - TIR'!$D$13-'Ejercicio 3 - TIR'!$C$13)*B244),'Ejercicio 3 - TIR'!$E$13-SQRT(('Ejercicio 3 - TIR'!$E$13-'Ejercicio 3 - TIR'!$C$13)*('Ejercicio 3 - TIR'!$E$13-'Ejercicio 3 - TIR'!$D$13)*(1-B244)))</f>
        <v>74929.5893153691</v>
      </c>
      <c r="D244" s="17">
        <f ca="1" t="shared" si="1806"/>
        <v>0.199097153767176</v>
      </c>
      <c r="E244" s="18">
        <f ca="1">IF(D244&lt;=('Ejercicio 3 - TIR'!$D$14-'Ejercicio 3 - TIR'!$C$14)/('Ejercicio 3 - TIR'!$E$14-'Ejercicio 3 - TIR'!$C$14),'Ejercicio 3 - TIR'!$C$14+SQRT(('Ejercicio 3 - TIR'!$E$14-'Ejercicio 3 - TIR'!$C$14)*('Ejercicio 3 - TIR'!$D$14-'Ejercicio 3 - TIR'!$C$14)*D244),'Ejercicio 3 - TIR'!$E$14-SQRT(('Ejercicio 3 - TIR'!$E$14-'Ejercicio 3 - TIR'!$C$14)*('Ejercicio 3 - TIR'!$E$14-'Ejercicio 3 - TIR'!$D$14)*(1-D244)))</f>
        <v>28864.231687223</v>
      </c>
      <c r="F244" s="17">
        <f ca="1" t="shared" si="1806"/>
        <v>0.462455602776368</v>
      </c>
      <c r="G244" s="18">
        <f ca="1">IF(F244&lt;=('Ejercicio 3 - TIR'!$D$18-'Ejercicio 3 - TIR'!$C$18)/('Ejercicio 3 - TIR'!$E$18-'Ejercicio 3 - TIR'!$C$18),'Ejercicio 3 - TIR'!$C$18+SQRT(('Ejercicio 3 - TIR'!$E$18-'Ejercicio 3 - TIR'!$C$18)*('Ejercicio 3 - TIR'!$D$18-'Ejercicio 3 - TIR'!$C$18)*F244),'Ejercicio 3 - TIR'!$E$18-SQRT(('Ejercicio 3 - TIR'!$E$18-'Ejercicio 3 - TIR'!$C$18)*('Ejercicio 3 - TIR'!$E$18-'Ejercicio 3 - TIR'!$D$18)*(1-F244)))</f>
        <v>38328.7658399342</v>
      </c>
      <c r="H244" s="17">
        <f ca="1" t="shared" ref="H244:L244" si="1807">RAND()</f>
        <v>0.886728147969703</v>
      </c>
      <c r="I244" s="18">
        <f ca="1">IF(H244&lt;=('Ejercicio 3 - TIR'!$D$18-'Ejercicio 3 - TIR'!$C$18)/('Ejercicio 3 - TIR'!$E$18-'Ejercicio 3 - TIR'!$C$18),'Ejercicio 3 - TIR'!$C$18+SQRT(('Ejercicio 3 - TIR'!$E$18-'Ejercicio 3 - TIR'!$C$18)*('Ejercicio 3 - TIR'!$D$18-'Ejercicio 3 - TIR'!$C$18)*H244),'Ejercicio 3 - TIR'!$E$18-SQRT(('Ejercicio 3 - TIR'!$E$18-'Ejercicio 3 - TIR'!$C$18)*('Ejercicio 3 - TIR'!$E$18-'Ejercicio 3 - TIR'!$D$18)*(1-H244)))</f>
        <v>42085.314956591</v>
      </c>
      <c r="J244" s="17">
        <f ca="1" t="shared" si="1807"/>
        <v>0.998217275501646</v>
      </c>
      <c r="K244" s="18">
        <f ca="1">IF(J244&lt;=('Ejercicio 3 - TIR'!$D$18-'Ejercicio 3 - TIR'!$C$18)/('Ejercicio 3 - TIR'!$E$18-'Ejercicio 3 - TIR'!$C$18),'Ejercicio 3 - TIR'!$C$18+SQRT(('Ejercicio 3 - TIR'!$E$18-'Ejercicio 3 - TIR'!$C$18)*('Ejercicio 3 - TIR'!$D$18-'Ejercicio 3 - TIR'!$C$18)*J244),'Ejercicio 3 - TIR'!$E$18-SQRT(('Ejercicio 3 - TIR'!$E$18-'Ejercicio 3 - TIR'!$C$18)*('Ejercicio 3 - TIR'!$E$18-'Ejercicio 3 - TIR'!$D$18)*(1-J244)))</f>
        <v>44634.3439630246</v>
      </c>
      <c r="L244" s="17">
        <f ca="1" t="shared" si="1807"/>
        <v>0.615257001382403</v>
      </c>
      <c r="M244" s="18">
        <f ca="1">IF(L244&lt;=('Ejercicio 3 - TIR'!$D$18-'Ejercicio 3 - TIR'!$C$18)/('Ejercicio 3 - TIR'!$E$18-'Ejercicio 3 - TIR'!$C$18),'Ejercicio 3 - TIR'!$C$18+SQRT(('Ejercicio 3 - TIR'!$E$18-'Ejercicio 3 - TIR'!$C$18)*('Ejercicio 3 - TIR'!$D$18-'Ejercicio 3 - TIR'!$C$18)*L244),'Ejercicio 3 - TIR'!$E$18-SQRT(('Ejercicio 3 - TIR'!$E$18-'Ejercicio 3 - TIR'!$C$18)*('Ejercicio 3 - TIR'!$E$18-'Ejercicio 3 - TIR'!$D$18)*(1-L244)))</f>
        <v>39606.6929901689</v>
      </c>
      <c r="N244" s="17">
        <f ca="1" t="shared" ref="N244:R244" si="1808">RAND()</f>
        <v>0.161328213165974</v>
      </c>
      <c r="O244" s="18">
        <f ca="1">IF(N244&lt;=('Ejercicio 3 - TIR'!$D$18-'Ejercicio 3 - TIR'!$C$18)/('Ejercicio 3 - TIR'!$E$18-'Ejercicio 3 - TIR'!$C$18),'Ejercicio 3 - TIR'!$C$18+SQRT(('Ejercicio 3 - TIR'!$E$18-'Ejercicio 3 - TIR'!$C$18)*('Ejercicio 3 - TIR'!$D$18-'Ejercicio 3 - TIR'!$C$18)*N244),'Ejercicio 3 - TIR'!$E$18-SQRT(('Ejercicio 3 - TIR'!$E$18-'Ejercicio 3 - TIR'!$C$18)*('Ejercicio 3 - TIR'!$E$18-'Ejercicio 3 - TIR'!$D$18)*(1-N244)))</f>
        <v>34919.2714882283</v>
      </c>
      <c r="P244" s="17">
        <f ca="1" t="shared" si="1808"/>
        <v>0.434958106765139</v>
      </c>
      <c r="Q244" s="19">
        <f ca="1">IF(P244&lt;=('Ejercicio 3 - TIR'!$D$22-'Ejercicio 3 - TIR'!$C$22)/('Ejercicio 3 - TIR'!$E$22-'Ejercicio 3 - TIR'!$C$22),'Ejercicio 3 - TIR'!$C$22+SQRT(('Ejercicio 3 - TIR'!$E$22-'Ejercicio 3 - TIR'!$C$22)*('Ejercicio 3 - TIR'!$D$22-'Ejercicio 3 - TIR'!$C$22)*P244),'Ejercicio 3 - TIR'!$E$22-SQRT(('Ejercicio 3 - TIR'!$E$22-'Ejercicio 3 - TIR'!$C$22)*('Ejercicio 3 - TIR'!$E$22-'Ejercicio 3 - TIR'!$D$22)*(1-P244)))</f>
        <v>0.147980789698957</v>
      </c>
      <c r="R244" s="17">
        <f ca="1" t="shared" si="1808"/>
        <v>0.753180490901133</v>
      </c>
      <c r="S244" s="19">
        <f ca="1">IF(R244&lt;=('Ejercicio 3 - TIR'!$D$23-'Ejercicio 3 - TIR'!$C$23)/('Ejercicio 3 - TIR'!$E$23-'Ejercicio 3 - TIR'!$C$23),'Ejercicio 3 - TIR'!$C$23+SQRT(('Ejercicio 3 - TIR'!$E$23-'Ejercicio 3 - TIR'!$C$23)*('Ejercicio 3 - TIR'!$D$23-'Ejercicio 3 - TIR'!$C$23)*R244),'Ejercicio 3 - TIR'!$E$23-SQRT(('Ejercicio 3 - TIR'!$E$23-'Ejercicio 3 - TIR'!$C$23)*('Ejercicio 3 - TIR'!$E$23-'Ejercicio 3 - TIR'!$D$23)*(1-R244)))</f>
        <v>0.158922165282507</v>
      </c>
      <c r="T244" s="17">
        <f ca="1" t="shared" ref="T244:X244" si="1809">RAND()</f>
        <v>0.0182639348439886</v>
      </c>
      <c r="U244" s="19">
        <f ca="1">IF(T244&lt;=('Ejercicio 3 - TIR'!$D$24-'Ejercicio 3 - TIR'!$C$24)/('Ejercicio 3 - TIR'!$E$24-'Ejercicio 3 - TIR'!$C$24),'Ejercicio 3 - TIR'!$C$24+SQRT(('Ejercicio 3 - TIR'!$E$24-'Ejercicio 3 - TIR'!$C$24)*('Ejercicio 3 - TIR'!$D$24-'Ejercicio 3 - TIR'!$C$24)*T244),'Ejercicio 3 - TIR'!$E$24-SQRT(('Ejercicio 3 - TIR'!$E$24-'Ejercicio 3 - TIR'!$C$24)*('Ejercicio 3 - TIR'!$E$24-'Ejercicio 3 - TIR'!$D$24)*(1-T244)))</f>
        <v>0.156193081879999</v>
      </c>
      <c r="V244" s="17">
        <f ca="1" t="shared" si="1809"/>
        <v>0.770242630691271</v>
      </c>
      <c r="W244" s="19">
        <f ca="1">IF(V244&lt;=('Ejercicio 3 - TIR'!$D$25-'Ejercicio 3 - TIR'!$C$25)/('Ejercicio 3 - TIR'!$E$25-'Ejercicio 3 - TIR'!$C$25),'Ejercicio 3 - TIR'!$C$25+SQRT(('Ejercicio 3 - TIR'!$E$25-'Ejercicio 3 - TIR'!$C$25)*('Ejercicio 3 - TIR'!$D$25-'Ejercicio 3 - TIR'!$C$25)*V244),'Ejercicio 3 - TIR'!$E$25-SQRT(('Ejercicio 3 - TIR'!$E$25-'Ejercicio 3 - TIR'!$C$25)*('Ejercicio 3 - TIR'!$E$25-'Ejercicio 3 - TIR'!$D$25)*(1-V244)))</f>
        <v>0.22164244734501</v>
      </c>
      <c r="X244" s="17">
        <f ca="1" t="shared" si="1809"/>
        <v>0.27065212680109</v>
      </c>
      <c r="Y244" s="19">
        <f ca="1">IF(X244&lt;=('Ejercicio 3 - TIR'!$D$26-'Ejercicio 3 - TIR'!$C$26)/('Ejercicio 3 - TIR'!$E$26-'Ejercicio 3 - TIR'!$C$26),'Ejercicio 3 - TIR'!$C$26+SQRT(('Ejercicio 3 - TIR'!$E$26-'Ejercicio 3 - TIR'!$C$26)*('Ejercicio 3 - TIR'!$D$26-'Ejercicio 3 - TIR'!$C$26)*X244),'Ejercicio 3 - TIR'!$E$26-SQRT(('Ejercicio 3 - TIR'!$E$26-'Ejercicio 3 - TIR'!$C$26)*('Ejercicio 3 - TIR'!$E$26-'Ejercicio 3 - TIR'!$D$26)*(1-X244)))</f>
        <v>0.217032586675399</v>
      </c>
      <c r="Z244" s="17">
        <f ca="1" t="shared" si="1432"/>
        <v>1.14798078969896</v>
      </c>
      <c r="AA244" s="17">
        <f ca="1" t="shared" si="1433"/>
        <v>1.33042038250064</v>
      </c>
      <c r="AB244" s="17">
        <f ca="1" t="shared" si="1434"/>
        <v>1.53822284223938</v>
      </c>
      <c r="AC244" s="17">
        <f ca="1" t="shared" si="1435"/>
        <v>1.87915831755531</v>
      </c>
      <c r="AD244" s="17">
        <f ca="1" t="shared" si="1436"/>
        <v>2.28699690798693</v>
      </c>
      <c r="AE244" s="16">
        <f ca="1" t="shared" si="1437"/>
        <v>4271.35179912891</v>
      </c>
      <c r="AF244" s="16">
        <f ca="1" t="shared" si="1438"/>
        <v>4950.16427572981</v>
      </c>
      <c r="AG244" s="16">
        <f ca="1" t="shared" si="1439"/>
        <v>5723.34568976832</v>
      </c>
      <c r="AH244" s="16">
        <f ca="1" t="shared" si="1440"/>
        <v>6991.88203545008</v>
      </c>
      <c r="AI244" s="16">
        <f ca="1" t="shared" si="1441"/>
        <v>8509.34827933307</v>
      </c>
      <c r="AJ244" s="18">
        <f ca="1" t="shared" si="1442"/>
        <v>44000.6868771141</v>
      </c>
      <c r="AK244" s="18">
        <f ca="1" t="shared" si="1443"/>
        <v>55991.1608222075</v>
      </c>
      <c r="AL244" s="18">
        <f ca="1" t="shared" si="1444"/>
        <v>68657.5674322937</v>
      </c>
      <c r="AM244" s="18">
        <f ca="1" t="shared" si="1445"/>
        <v>74427.2465633356</v>
      </c>
      <c r="AN244" s="18">
        <f ca="1" t="shared" si="1446"/>
        <v>79860.2659227344</v>
      </c>
      <c r="AO244" s="18">
        <f ca="1">C244/'Ejercicio 3 - TIR'!$D$7</f>
        <v>14985.9178630738</v>
      </c>
      <c r="AP244" s="18">
        <f ca="1" t="shared" si="1447"/>
        <v>29014.7690140403</v>
      </c>
      <c r="AQ244" s="18">
        <f ca="1" t="shared" si="1448"/>
        <v>41005.2429591337</v>
      </c>
      <c r="AR244" s="18">
        <f ca="1" t="shared" si="1449"/>
        <v>53671.6495692199</v>
      </c>
      <c r="AS244" s="18">
        <f ca="1" t="shared" si="1450"/>
        <v>59441.3287002617</v>
      </c>
      <c r="AT244" s="18">
        <f ca="1" t="shared" si="1451"/>
        <v>64874.3480596606</v>
      </c>
      <c r="AU244" s="18">
        <f ca="1">AP244*'Ejercicio 3 - TIR'!$D$5</f>
        <v>14507.3845070201</v>
      </c>
      <c r="AV244" s="18">
        <f ca="1">AQ244*'Ejercicio 3 - TIR'!$D$5</f>
        <v>20502.6214795669</v>
      </c>
      <c r="AW244" s="18">
        <f ca="1">AR244*'Ejercicio 3 - TIR'!$D$5</f>
        <v>26835.82478461</v>
      </c>
      <c r="AX244" s="18">
        <f ca="1">AS244*'Ejercicio 3 - TIR'!$D$5</f>
        <v>29720.6643501309</v>
      </c>
      <c r="AY244" s="18">
        <f ca="1">AT244*'Ejercicio 3 - TIR'!$D$5</f>
        <v>32437.1740298303</v>
      </c>
      <c r="AZ244" s="18">
        <f ca="1" t="shared" ref="AZ244:BD244" si="1810">AJ244-AU244-AE244</f>
        <v>25221.950570965</v>
      </c>
      <c r="BA244" s="18">
        <f ca="1" t="shared" si="1810"/>
        <v>30538.3750669109</v>
      </c>
      <c r="BB244" s="18">
        <f ca="1" t="shared" si="1810"/>
        <v>36098.3969579155</v>
      </c>
      <c r="BC244" s="18">
        <f ca="1" t="shared" si="1810"/>
        <v>37714.7001777546</v>
      </c>
      <c r="BD244" s="18">
        <f ca="1" t="shared" si="1810"/>
        <v>38913.743613571</v>
      </c>
      <c r="BE244" s="18">
        <f ca="1" t="shared" ref="BE244:BI244" si="1811">AZ244/Z244</f>
        <v>21970.7078701022</v>
      </c>
      <c r="BF244" s="18">
        <f ca="1" t="shared" si="1811"/>
        <v>22953.9290502386</v>
      </c>
      <c r="BG244" s="18">
        <f ca="1" t="shared" si="1811"/>
        <v>23467.5990803534</v>
      </c>
      <c r="BH244" s="18">
        <f ca="1" t="shared" si="1811"/>
        <v>20069.9961389201</v>
      </c>
      <c r="BI244" s="18">
        <f ca="1" t="shared" si="1811"/>
        <v>17015.214790047</v>
      </c>
      <c r="BJ244" s="18">
        <f ca="1" t="shared" si="1454"/>
        <v>66012.4086200974</v>
      </c>
      <c r="BK244" s="18">
        <f ca="1" t="shared" si="1455"/>
        <v>34272.7478161959</v>
      </c>
      <c r="BL244" s="18">
        <f ca="1" t="shared" si="1456"/>
        <v>100285.156436293</v>
      </c>
      <c r="BM244" s="18">
        <f ca="1">BK244*'Ejercicio 3 - TIR'!$D$5</f>
        <v>17136.373908098</v>
      </c>
      <c r="BN244" s="18">
        <f ca="1" t="shared" si="1457"/>
        <v>83148.7825281953</v>
      </c>
      <c r="BO244" s="18">
        <f ca="1" t="shared" si="1458"/>
        <v>36357.1906187599</v>
      </c>
      <c r="BP244" s="18">
        <f ca="1" t="shared" si="1459"/>
        <v>-103793.821002592</v>
      </c>
      <c r="BQ244" s="18">
        <f ca="1" t="shared" ref="BQ244:BT244" si="1812">BE244</f>
        <v>21970.7078701022</v>
      </c>
      <c r="BR244" s="18">
        <f ca="1" t="shared" si="1812"/>
        <v>22953.9290502386</v>
      </c>
      <c r="BS244" s="18">
        <f ca="1" t="shared" si="1812"/>
        <v>23467.5990803534</v>
      </c>
      <c r="BT244" s="18">
        <f ca="1" t="shared" si="1812"/>
        <v>20069.9961389201</v>
      </c>
      <c r="BU244" s="18">
        <f ca="1" t="shared" si="1461"/>
        <v>53372.4054088069</v>
      </c>
      <c r="BV244" s="20">
        <f ca="1" t="shared" si="1462"/>
        <v>9.87731658113207</v>
      </c>
    </row>
    <row r="245" ht="15" customHeight="1" spans="1:74">
      <c r="A245" s="16">
        <v>244</v>
      </c>
      <c r="B245" s="17">
        <f ca="1" t="shared" ref="B245:F245" si="1813">RAND()</f>
        <v>0.167872968080815</v>
      </c>
      <c r="C245" s="18">
        <f ca="1">IF(B245&lt;=('Ejercicio 3 - TIR'!$D$13-'Ejercicio 3 - TIR'!$C$13)/('Ejercicio 3 - TIR'!$E$13-'Ejercicio 3 - TIR'!$C$13),'Ejercicio 3 - TIR'!$C$13+SQRT(('Ejercicio 3 - TIR'!$E$13-'Ejercicio 3 - TIR'!$C$13)*('Ejercicio 3 - TIR'!$D$13-'Ejercicio 3 - TIR'!$C$13)*B245),'Ejercicio 3 - TIR'!$E$13-SQRT(('Ejercicio 3 - TIR'!$E$13-'Ejercicio 3 - TIR'!$C$13)*('Ejercicio 3 - TIR'!$E$13-'Ejercicio 3 - TIR'!$D$13)*(1-B245)))</f>
        <v>68194.4607651954</v>
      </c>
      <c r="D245" s="17">
        <f ca="1" t="shared" si="1813"/>
        <v>0.156190769759283</v>
      </c>
      <c r="E245" s="18">
        <f ca="1">IF(D245&lt;=('Ejercicio 3 - TIR'!$D$14-'Ejercicio 3 - TIR'!$C$14)/('Ejercicio 3 - TIR'!$E$14-'Ejercicio 3 - TIR'!$C$14),'Ejercicio 3 - TIR'!$C$14+SQRT(('Ejercicio 3 - TIR'!$E$14-'Ejercicio 3 - TIR'!$C$14)*('Ejercicio 3 - TIR'!$D$14-'Ejercicio 3 - TIR'!$C$14)*D245),'Ejercicio 3 - TIR'!$E$14-SQRT(('Ejercicio 3 - TIR'!$E$14-'Ejercicio 3 - TIR'!$C$14)*('Ejercicio 3 - TIR'!$E$14-'Ejercicio 3 - TIR'!$D$14)*(1-D245)))</f>
        <v>28422.6170881281</v>
      </c>
      <c r="F245" s="17">
        <f ca="1" t="shared" si="1813"/>
        <v>0.66131779934117</v>
      </c>
      <c r="G245" s="18">
        <f ca="1">IF(F245&lt;=('Ejercicio 3 - TIR'!$D$18-'Ejercicio 3 - TIR'!$C$18)/('Ejercicio 3 - TIR'!$E$18-'Ejercicio 3 - TIR'!$C$18),'Ejercicio 3 - TIR'!$C$18+SQRT(('Ejercicio 3 - TIR'!$E$18-'Ejercicio 3 - TIR'!$C$18)*('Ejercicio 3 - TIR'!$D$18-'Ejercicio 3 - TIR'!$C$18)*F245),'Ejercicio 3 - TIR'!$E$18-SQRT(('Ejercicio 3 - TIR'!$E$18-'Ejercicio 3 - TIR'!$C$18)*('Ejercicio 3 - TIR'!$E$18-'Ejercicio 3 - TIR'!$D$18)*(1-F245)))</f>
        <v>39959.8027039282</v>
      </c>
      <c r="H245" s="17">
        <f ca="1" t="shared" ref="H245:L245" si="1814">RAND()</f>
        <v>0.500861672667634</v>
      </c>
      <c r="I245" s="18">
        <f ca="1">IF(H245&lt;=('Ejercicio 3 - TIR'!$D$18-'Ejercicio 3 - TIR'!$C$18)/('Ejercicio 3 - TIR'!$E$18-'Ejercicio 3 - TIR'!$C$18),'Ejercicio 3 - TIR'!$C$18+SQRT(('Ejercicio 3 - TIR'!$E$18-'Ejercicio 3 - TIR'!$C$18)*('Ejercicio 3 - TIR'!$D$18-'Ejercicio 3 - TIR'!$C$18)*H245),'Ejercicio 3 - TIR'!$E$18-SQRT(('Ejercicio 3 - TIR'!$E$18-'Ejercicio 3 - TIR'!$C$18)*('Ejercicio 3 - TIR'!$E$18-'Ejercicio 3 - TIR'!$D$18)*(1-H245)))</f>
        <v>38667.7131297791</v>
      </c>
      <c r="J245" s="17">
        <f ca="1" t="shared" si="1814"/>
        <v>0.72097642623297</v>
      </c>
      <c r="K245" s="18">
        <f ca="1">IF(J245&lt;=('Ejercicio 3 - TIR'!$D$18-'Ejercicio 3 - TIR'!$C$18)/('Ejercicio 3 - TIR'!$E$18-'Ejercicio 3 - TIR'!$C$18),'Ejercicio 3 - TIR'!$C$18+SQRT(('Ejercicio 3 - TIR'!$E$18-'Ejercicio 3 - TIR'!$C$18)*('Ejercicio 3 - TIR'!$D$18-'Ejercicio 3 - TIR'!$C$18)*J245),'Ejercicio 3 - TIR'!$E$18-SQRT(('Ejercicio 3 - TIR'!$E$18-'Ejercicio 3 - TIR'!$C$18)*('Ejercicio 3 - TIR'!$E$18-'Ejercicio 3 - TIR'!$D$18)*(1-J245)))</f>
        <v>40425.4215459206</v>
      </c>
      <c r="L245" s="17">
        <f ca="1" t="shared" si="1814"/>
        <v>0.219321163021011</v>
      </c>
      <c r="M245" s="18">
        <f ca="1">IF(L245&lt;=('Ejercicio 3 - TIR'!$D$18-'Ejercicio 3 - TIR'!$C$18)/('Ejercicio 3 - TIR'!$E$18-'Ejercicio 3 - TIR'!$C$18),'Ejercicio 3 - TIR'!$C$18+SQRT(('Ejercicio 3 - TIR'!$E$18-'Ejercicio 3 - TIR'!$C$18)*('Ejercicio 3 - TIR'!$D$18-'Ejercicio 3 - TIR'!$C$18)*L245),'Ejercicio 3 - TIR'!$E$18-SQRT(('Ejercicio 3 - TIR'!$E$18-'Ejercicio 3 - TIR'!$C$18)*('Ejercicio 3 - TIR'!$E$18-'Ejercicio 3 - TIR'!$D$18)*(1-L245)))</f>
        <v>35735.6930229181</v>
      </c>
      <c r="N245" s="17">
        <f ca="1" t="shared" ref="N245:R245" si="1815">RAND()</f>
        <v>0.23687293747511</v>
      </c>
      <c r="O245" s="18">
        <f ca="1">IF(N245&lt;=('Ejercicio 3 - TIR'!$D$18-'Ejercicio 3 - TIR'!$C$18)/('Ejercicio 3 - TIR'!$E$18-'Ejercicio 3 - TIR'!$C$18),'Ejercicio 3 - TIR'!$C$18+SQRT(('Ejercicio 3 - TIR'!$E$18-'Ejercicio 3 - TIR'!$C$18)*('Ejercicio 3 - TIR'!$D$18-'Ejercicio 3 - TIR'!$C$18)*N245),'Ejercicio 3 - TIR'!$E$18-SQRT(('Ejercicio 3 - TIR'!$E$18-'Ejercicio 3 - TIR'!$C$18)*('Ejercicio 3 - TIR'!$E$18-'Ejercicio 3 - TIR'!$D$18)*(1-N245)))</f>
        <v>35960.7835576597</v>
      </c>
      <c r="P245" s="17">
        <f ca="1" t="shared" si="1815"/>
        <v>0.380907824117124</v>
      </c>
      <c r="Q245" s="19">
        <f ca="1">IF(P245&lt;=('Ejercicio 3 - TIR'!$D$22-'Ejercicio 3 - TIR'!$C$22)/('Ejercicio 3 - TIR'!$E$22-'Ejercicio 3 - TIR'!$C$22),'Ejercicio 3 - TIR'!$C$22+SQRT(('Ejercicio 3 - TIR'!$E$22-'Ejercicio 3 - TIR'!$C$22)*('Ejercicio 3 - TIR'!$D$22-'Ejercicio 3 - TIR'!$C$22)*P245),'Ejercicio 3 - TIR'!$E$22-SQRT(('Ejercicio 3 - TIR'!$E$22-'Ejercicio 3 - TIR'!$C$22)*('Ejercicio 3 - TIR'!$E$22-'Ejercicio 3 - TIR'!$D$22)*(1-P245)))</f>
        <v>0.146184615395511</v>
      </c>
      <c r="R245" s="17">
        <f ca="1" t="shared" si="1815"/>
        <v>0.362516136795634</v>
      </c>
      <c r="S245" s="19">
        <f ca="1">IF(R245&lt;=('Ejercicio 3 - TIR'!$D$23-'Ejercicio 3 - TIR'!$C$23)/('Ejercicio 3 - TIR'!$E$23-'Ejercicio 3 - TIR'!$C$23),'Ejercicio 3 - TIR'!$C$23+SQRT(('Ejercicio 3 - TIR'!$E$23-'Ejercicio 3 - TIR'!$C$23)*('Ejercicio 3 - TIR'!$D$23-'Ejercicio 3 - TIR'!$C$23)*R245),'Ejercicio 3 - TIR'!$E$23-SQRT(('Ejercicio 3 - TIR'!$E$23-'Ejercicio 3 - TIR'!$C$23)*('Ejercicio 3 - TIR'!$E$23-'Ejercicio 3 - TIR'!$D$23)*(1-R245)))</f>
        <v>0.145544648093723</v>
      </c>
      <c r="T245" s="17">
        <f ca="1" t="shared" ref="T245:X245" si="1816">RAND()</f>
        <v>0.514263182382537</v>
      </c>
      <c r="U245" s="19">
        <f ca="1">IF(T245&lt;=('Ejercicio 3 - TIR'!$D$24-'Ejercicio 3 - TIR'!$C$24)/('Ejercicio 3 - TIR'!$E$24-'Ejercicio 3 - TIR'!$C$24),'Ejercicio 3 - TIR'!$C$24+SQRT(('Ejercicio 3 - TIR'!$E$24-'Ejercicio 3 - TIR'!$C$24)*('Ejercicio 3 - TIR'!$D$24-'Ejercicio 3 - TIR'!$C$24)*T245),'Ejercicio 3 - TIR'!$E$24-SQRT(('Ejercicio 3 - TIR'!$E$24-'Ejercicio 3 - TIR'!$C$24)*('Ejercicio 3 - TIR'!$E$24-'Ejercicio 3 - TIR'!$D$24)*(1-T245)))</f>
        <v>0.183120966805936</v>
      </c>
      <c r="V245" s="17">
        <f ca="1" t="shared" si="1816"/>
        <v>0.102529912380747</v>
      </c>
      <c r="W245" s="19">
        <f ca="1">IF(V245&lt;=('Ejercicio 3 - TIR'!$D$25-'Ejercicio 3 - TIR'!$C$25)/('Ejercicio 3 - TIR'!$E$25-'Ejercicio 3 - TIR'!$C$25),'Ejercicio 3 - TIR'!$C$25+SQRT(('Ejercicio 3 - TIR'!$E$25-'Ejercicio 3 - TIR'!$C$25)*('Ejercicio 3 - TIR'!$D$25-'Ejercicio 3 - TIR'!$C$25)*V245),'Ejercicio 3 - TIR'!$E$25-SQRT(('Ejercicio 3 - TIR'!$E$25-'Ejercicio 3 - TIR'!$C$25)*('Ejercicio 3 - TIR'!$E$25-'Ejercicio 3 - TIR'!$D$25)*(1-V245)))</f>
        <v>0.191980896349316</v>
      </c>
      <c r="X245" s="17">
        <f ca="1" t="shared" si="1816"/>
        <v>0.277058891629125</v>
      </c>
      <c r="Y245" s="19">
        <f ca="1">IF(X245&lt;=('Ejercicio 3 - TIR'!$D$26-'Ejercicio 3 - TIR'!$C$26)/('Ejercicio 3 - TIR'!$E$26-'Ejercicio 3 - TIR'!$C$26),'Ejercicio 3 - TIR'!$C$26+SQRT(('Ejercicio 3 - TIR'!$E$26-'Ejercicio 3 - TIR'!$C$26)*('Ejercicio 3 - TIR'!$D$26-'Ejercicio 3 - TIR'!$C$26)*X245),'Ejercicio 3 - TIR'!$E$26-SQRT(('Ejercicio 3 - TIR'!$E$26-'Ejercicio 3 - TIR'!$C$26)*('Ejercicio 3 - TIR'!$E$26-'Ejercicio 3 - TIR'!$D$26)*(1-X245)))</f>
        <v>0.217350667403167</v>
      </c>
      <c r="Z245" s="17">
        <f ca="1" t="shared" si="1432"/>
        <v>1.14618461539551</v>
      </c>
      <c r="AA245" s="17">
        <f ca="1" t="shared" si="1433"/>
        <v>1.31300565189369</v>
      </c>
      <c r="AB245" s="17">
        <f ca="1" t="shared" si="1434"/>
        <v>1.55344451629012</v>
      </c>
      <c r="AC245" s="17">
        <f ca="1" t="shared" si="1435"/>
        <v>1.85167618695643</v>
      </c>
      <c r="AD245" s="17">
        <f ca="1" t="shared" si="1436"/>
        <v>2.25413924200596</v>
      </c>
      <c r="AE245" s="16">
        <f ca="1" t="shared" si="1437"/>
        <v>4154.94934756187</v>
      </c>
      <c r="AF245" s="16">
        <f ca="1" t="shared" si="1438"/>
        <v>4759.67998820001</v>
      </c>
      <c r="AG245" s="16">
        <f ca="1" t="shared" si="1439"/>
        <v>5631.27718932606</v>
      </c>
      <c r="AH245" s="16">
        <f ca="1" t="shared" si="1440"/>
        <v>6712.37483172433</v>
      </c>
      <c r="AI245" s="16">
        <f ca="1" t="shared" si="1441"/>
        <v>8171.31398125984</v>
      </c>
      <c r="AJ245" s="18">
        <f ca="1" t="shared" si="1442"/>
        <v>45801.3110934824</v>
      </c>
      <c r="AK245" s="18">
        <f ca="1" t="shared" si="1443"/>
        <v>50770.9258852038</v>
      </c>
      <c r="AL245" s="18">
        <f ca="1" t="shared" si="1444"/>
        <v>62798.6494192269</v>
      </c>
      <c r="AM245" s="18">
        <f ca="1" t="shared" si="1445"/>
        <v>66170.9317949224</v>
      </c>
      <c r="AN245" s="18">
        <f ca="1" t="shared" si="1446"/>
        <v>81060.6133906033</v>
      </c>
      <c r="AO245" s="18">
        <f ca="1">C245/'Ejercicio 3 - TIR'!$D$7</f>
        <v>13638.8921530391</v>
      </c>
      <c r="AP245" s="18">
        <f ca="1" t="shared" si="1447"/>
        <v>32162.4189404434</v>
      </c>
      <c r="AQ245" s="18">
        <f ca="1" t="shared" si="1448"/>
        <v>37132.0337321647</v>
      </c>
      <c r="AR245" s="18">
        <f ca="1" t="shared" si="1449"/>
        <v>49159.7572661878</v>
      </c>
      <c r="AS245" s="18">
        <f ca="1" t="shared" si="1450"/>
        <v>52532.0396418833</v>
      </c>
      <c r="AT245" s="18">
        <f ca="1" t="shared" si="1451"/>
        <v>67421.7212375643</v>
      </c>
      <c r="AU245" s="18">
        <f ca="1">AP245*'Ejercicio 3 - TIR'!$D$5</f>
        <v>16081.2094702217</v>
      </c>
      <c r="AV245" s="18">
        <f ca="1">AQ245*'Ejercicio 3 - TIR'!$D$5</f>
        <v>18566.0168660824</v>
      </c>
      <c r="AW245" s="18">
        <f ca="1">AR245*'Ejercicio 3 - TIR'!$D$5</f>
        <v>24579.8786330939</v>
      </c>
      <c r="AX245" s="18">
        <f ca="1">AS245*'Ejercicio 3 - TIR'!$D$5</f>
        <v>26266.0198209417</v>
      </c>
      <c r="AY245" s="18">
        <f ca="1">AT245*'Ejercicio 3 - TIR'!$D$5</f>
        <v>33710.8606187821</v>
      </c>
      <c r="AZ245" s="18">
        <f ca="1" t="shared" ref="AZ245:BD245" si="1817">AJ245-AU245-AE245</f>
        <v>25565.1522756989</v>
      </c>
      <c r="BA245" s="18">
        <f ca="1" t="shared" si="1817"/>
        <v>27445.2290309214</v>
      </c>
      <c r="BB245" s="18">
        <f ca="1" t="shared" si="1817"/>
        <v>32587.4935968069</v>
      </c>
      <c r="BC245" s="18">
        <f ca="1" t="shared" si="1817"/>
        <v>33192.5371422564</v>
      </c>
      <c r="BD245" s="18">
        <f ca="1" t="shared" si="1817"/>
        <v>39178.4387905614</v>
      </c>
      <c r="BE245" s="18">
        <f ca="1" t="shared" ref="BE245:BI245" si="1818">AZ245/Z245</f>
        <v>22304.5676344881</v>
      </c>
      <c r="BF245" s="18">
        <f ca="1" t="shared" si="1818"/>
        <v>20902.5977849664</v>
      </c>
      <c r="BG245" s="18">
        <f ca="1" t="shared" si="1818"/>
        <v>20977.5716191211</v>
      </c>
      <c r="BH245" s="18">
        <f ca="1" t="shared" si="1818"/>
        <v>17925.6704687738</v>
      </c>
      <c r="BI245" s="18">
        <f ca="1" t="shared" si="1818"/>
        <v>17380.6648943729</v>
      </c>
      <c r="BJ245" s="18">
        <f ca="1" t="shared" si="1454"/>
        <v>64068.5365388585</v>
      </c>
      <c r="BK245" s="18">
        <f ca="1" t="shared" si="1455"/>
        <v>30743.9620196525</v>
      </c>
      <c r="BL245" s="18">
        <f ca="1" t="shared" si="1456"/>
        <v>94812.498558511</v>
      </c>
      <c r="BM245" s="18">
        <f ca="1">BK245*'Ejercicio 3 - TIR'!$D$5</f>
        <v>15371.9810098262</v>
      </c>
      <c r="BN245" s="18">
        <f ca="1" t="shared" si="1457"/>
        <v>79440.5175486848</v>
      </c>
      <c r="BO245" s="18">
        <f ca="1" t="shared" si="1458"/>
        <v>35242.0631646476</v>
      </c>
      <c r="BP245" s="18">
        <f ca="1" t="shared" si="1459"/>
        <v>-96617.0778533234</v>
      </c>
      <c r="BQ245" s="18">
        <f ca="1" t="shared" ref="BQ245:BT245" si="1819">BE245</f>
        <v>22304.5676344881</v>
      </c>
      <c r="BR245" s="18">
        <f ca="1" t="shared" si="1819"/>
        <v>20902.5977849664</v>
      </c>
      <c r="BS245" s="18">
        <f ca="1" t="shared" si="1819"/>
        <v>20977.5716191211</v>
      </c>
      <c r="BT245" s="18">
        <f ca="1" t="shared" si="1819"/>
        <v>17925.6704687738</v>
      </c>
      <c r="BU245" s="18">
        <f ca="1" t="shared" si="1461"/>
        <v>52622.7280590205</v>
      </c>
      <c r="BV245" s="20">
        <f ca="1" t="shared" si="1462"/>
        <v>10.5716974261406</v>
      </c>
    </row>
    <row r="246" ht="15" customHeight="1" spans="1:74">
      <c r="A246" s="16">
        <v>245</v>
      </c>
      <c r="B246" s="17">
        <f ca="1" t="shared" ref="B246:F246" si="1820">RAND()</f>
        <v>0.581923863153073</v>
      </c>
      <c r="C246" s="18">
        <f ca="1">IF(B246&lt;=('Ejercicio 3 - TIR'!$D$13-'Ejercicio 3 - TIR'!$C$13)/('Ejercicio 3 - TIR'!$E$13-'Ejercicio 3 - TIR'!$C$13),'Ejercicio 3 - TIR'!$C$13+SQRT(('Ejercicio 3 - TIR'!$E$13-'Ejercicio 3 - TIR'!$C$13)*('Ejercicio 3 - TIR'!$D$13-'Ejercicio 3 - TIR'!$C$13)*B246),'Ejercicio 3 - TIR'!$E$13-SQRT(('Ejercicio 3 - TIR'!$E$13-'Ejercicio 3 - TIR'!$C$13)*('Ejercicio 3 - TIR'!$E$13-'Ejercicio 3 - TIR'!$D$13)*(1-B246)))</f>
        <v>77601.5321011389</v>
      </c>
      <c r="D246" s="17">
        <f ca="1" t="shared" si="1820"/>
        <v>0.681679767445646</v>
      </c>
      <c r="E246" s="18">
        <f ca="1">IF(D246&lt;=('Ejercicio 3 - TIR'!$D$14-'Ejercicio 3 - TIR'!$C$14)/('Ejercicio 3 - TIR'!$E$14-'Ejercicio 3 - TIR'!$C$14),'Ejercicio 3 - TIR'!$C$14+SQRT(('Ejercicio 3 - TIR'!$E$14-'Ejercicio 3 - TIR'!$C$14)*('Ejercicio 3 - TIR'!$D$14-'Ejercicio 3 - TIR'!$C$14)*D246),'Ejercicio 3 - TIR'!$E$14-SQRT(('Ejercicio 3 - TIR'!$E$14-'Ejercicio 3 - TIR'!$C$14)*('Ejercicio 3 - TIR'!$E$14-'Ejercicio 3 - TIR'!$D$14)*(1-D246)))</f>
        <v>33090.004711785</v>
      </c>
      <c r="F246" s="17">
        <f ca="1" t="shared" si="1820"/>
        <v>0.155822626487643</v>
      </c>
      <c r="G246" s="18">
        <f ca="1">IF(F246&lt;=('Ejercicio 3 - TIR'!$D$18-'Ejercicio 3 - TIR'!$C$18)/('Ejercicio 3 - TIR'!$E$18-'Ejercicio 3 - TIR'!$C$18),'Ejercicio 3 - TIR'!$C$18+SQRT(('Ejercicio 3 - TIR'!$E$18-'Ejercicio 3 - TIR'!$C$18)*('Ejercicio 3 - TIR'!$D$18-'Ejercicio 3 - TIR'!$C$18)*F246),'Ejercicio 3 - TIR'!$E$18-SQRT(('Ejercicio 3 - TIR'!$E$18-'Ejercicio 3 - TIR'!$C$18)*('Ejercicio 3 - TIR'!$E$18-'Ejercicio 3 - TIR'!$D$18)*(1-F246)))</f>
        <v>34834.6038072573</v>
      </c>
      <c r="H246" s="17">
        <f ca="1" t="shared" ref="H246:L246" si="1821">RAND()</f>
        <v>0.894645121381717</v>
      </c>
      <c r="I246" s="18">
        <f ca="1">IF(H246&lt;=('Ejercicio 3 - TIR'!$D$18-'Ejercicio 3 - TIR'!$C$18)/('Ejercicio 3 - TIR'!$E$18-'Ejercicio 3 - TIR'!$C$18),'Ejercicio 3 - TIR'!$C$18+SQRT(('Ejercicio 3 - TIR'!$E$18-'Ejercicio 3 - TIR'!$C$18)*('Ejercicio 3 - TIR'!$D$18-'Ejercicio 3 - TIR'!$C$18)*H246),'Ejercicio 3 - TIR'!$E$18-SQRT(('Ejercicio 3 - TIR'!$E$18-'Ejercicio 3 - TIR'!$C$18)*('Ejercicio 3 - TIR'!$E$18-'Ejercicio 3 - TIR'!$D$18)*(1-H246)))</f>
        <v>42189.0186951224</v>
      </c>
      <c r="J246" s="17">
        <f ca="1" t="shared" si="1821"/>
        <v>0.968924553758588</v>
      </c>
      <c r="K246" s="18">
        <f ca="1">IF(J246&lt;=('Ejercicio 3 - TIR'!$D$18-'Ejercicio 3 - TIR'!$C$18)/('Ejercicio 3 - TIR'!$E$18-'Ejercicio 3 - TIR'!$C$18),'Ejercicio 3 - TIR'!$C$18+SQRT(('Ejercicio 3 - TIR'!$E$18-'Ejercicio 3 - TIR'!$C$18)*('Ejercicio 3 - TIR'!$D$18-'Ejercicio 3 - TIR'!$C$18)*J246),'Ejercicio 3 - TIR'!$E$18-SQRT(('Ejercicio 3 - TIR'!$E$18-'Ejercicio 3 - TIR'!$C$18)*('Ejercicio 3 - TIR'!$E$18-'Ejercicio 3 - TIR'!$D$18)*(1-J246)))</f>
        <v>43473.3505745896</v>
      </c>
      <c r="L246" s="17">
        <f ca="1" t="shared" si="1821"/>
        <v>0.59523354727235</v>
      </c>
      <c r="M246" s="18">
        <f ca="1">IF(L246&lt;=('Ejercicio 3 - TIR'!$D$18-'Ejercicio 3 - TIR'!$C$18)/('Ejercicio 3 - TIR'!$E$18-'Ejercicio 3 - TIR'!$C$18),'Ejercicio 3 - TIR'!$C$18+SQRT(('Ejercicio 3 - TIR'!$E$18-'Ejercicio 3 - TIR'!$C$18)*('Ejercicio 3 - TIR'!$D$18-'Ejercicio 3 - TIR'!$C$18)*L246),'Ejercicio 3 - TIR'!$E$18-SQRT(('Ejercicio 3 - TIR'!$E$18-'Ejercicio 3 - TIR'!$C$18)*('Ejercicio 3 - TIR'!$E$18-'Ejercicio 3 - TIR'!$D$18)*(1-L246)))</f>
        <v>39449.0757268027</v>
      </c>
      <c r="N246" s="17">
        <f ca="1" t="shared" ref="N246:R246" si="1822">RAND()</f>
        <v>0.294351482526097</v>
      </c>
      <c r="O246" s="18">
        <f ca="1">IF(N246&lt;=('Ejercicio 3 - TIR'!$D$18-'Ejercicio 3 - TIR'!$C$18)/('Ejercicio 3 - TIR'!$E$18-'Ejercicio 3 - TIR'!$C$18),'Ejercicio 3 - TIR'!$C$18+SQRT(('Ejercicio 3 - TIR'!$E$18-'Ejercicio 3 - TIR'!$C$18)*('Ejercicio 3 - TIR'!$D$18-'Ejercicio 3 - TIR'!$C$18)*N246),'Ejercicio 3 - TIR'!$E$18-SQRT(('Ejercicio 3 - TIR'!$E$18-'Ejercicio 3 - TIR'!$C$18)*('Ejercicio 3 - TIR'!$E$18-'Ejercicio 3 - TIR'!$D$18)*(1-N246)))</f>
        <v>36644.751491133</v>
      </c>
      <c r="P246" s="17">
        <f ca="1" t="shared" si="1822"/>
        <v>0.842587891026138</v>
      </c>
      <c r="Q246" s="19">
        <f ca="1">IF(P246&lt;=('Ejercicio 3 - TIR'!$D$22-'Ejercicio 3 - TIR'!$C$22)/('Ejercicio 3 - TIR'!$E$22-'Ejercicio 3 - TIR'!$C$22),'Ejercicio 3 - TIR'!$C$22+SQRT(('Ejercicio 3 - TIR'!$E$22-'Ejercicio 3 - TIR'!$C$22)*('Ejercicio 3 - TIR'!$D$22-'Ejercicio 3 - TIR'!$C$22)*P246),'Ejercicio 3 - TIR'!$E$22-SQRT(('Ejercicio 3 - TIR'!$E$22-'Ejercicio 3 - TIR'!$C$22)*('Ejercicio 3 - TIR'!$E$22-'Ejercicio 3 - TIR'!$D$22)*(1-P246)))</f>
        <v>0.163167240388072</v>
      </c>
      <c r="R246" s="17">
        <f ca="1" t="shared" si="1822"/>
        <v>0.797364705353891</v>
      </c>
      <c r="S246" s="19">
        <f ca="1">IF(R246&lt;=('Ejercicio 3 - TIR'!$D$23-'Ejercicio 3 - TIR'!$C$23)/('Ejercicio 3 - TIR'!$E$23-'Ejercicio 3 - TIR'!$C$23),'Ejercicio 3 - TIR'!$C$23+SQRT(('Ejercicio 3 - TIR'!$E$23-'Ejercicio 3 - TIR'!$C$23)*('Ejercicio 3 - TIR'!$D$23-'Ejercicio 3 - TIR'!$C$23)*R246),'Ejercicio 3 - TIR'!$E$23-SQRT(('Ejercicio 3 - TIR'!$E$23-'Ejercicio 3 - TIR'!$C$23)*('Ejercicio 3 - TIR'!$E$23-'Ejercicio 3 - TIR'!$D$23)*(1-R246)))</f>
        <v>0.160901740122121</v>
      </c>
      <c r="T246" s="17">
        <f ca="1" t="shared" ref="T246:X246" si="1823">RAND()</f>
        <v>0.279542136227936</v>
      </c>
      <c r="U246" s="19">
        <f ca="1">IF(T246&lt;=('Ejercicio 3 - TIR'!$D$24-'Ejercicio 3 - TIR'!$C$24)/('Ejercicio 3 - TIR'!$E$24-'Ejercicio 3 - TIR'!$C$24),'Ejercicio 3 - TIR'!$C$24+SQRT(('Ejercicio 3 - TIR'!$E$24-'Ejercicio 3 - TIR'!$C$24)*('Ejercicio 3 - TIR'!$D$24-'Ejercicio 3 - TIR'!$C$24)*T246),'Ejercicio 3 - TIR'!$E$24-SQRT(('Ejercicio 3 - TIR'!$E$24-'Ejercicio 3 - TIR'!$C$24)*('Ejercicio 3 - TIR'!$E$24-'Ejercicio 3 - TIR'!$D$24)*(1-T246)))</f>
        <v>0.174228877111386</v>
      </c>
      <c r="V246" s="17">
        <f ca="1" t="shared" si="1823"/>
        <v>0.184539289522136</v>
      </c>
      <c r="W246" s="19">
        <f ca="1">IF(V246&lt;=('Ejercicio 3 - TIR'!$D$25-'Ejercicio 3 - TIR'!$C$25)/('Ejercicio 3 - TIR'!$E$25-'Ejercicio 3 - TIR'!$C$25),'Ejercicio 3 - TIR'!$C$25+SQRT(('Ejercicio 3 - TIR'!$E$25-'Ejercicio 3 - TIR'!$C$25)*('Ejercicio 3 - TIR'!$D$25-'Ejercicio 3 - TIR'!$C$25)*V246),'Ejercicio 3 - TIR'!$E$25-SQRT(('Ejercicio 3 - TIR'!$E$25-'Ejercicio 3 - TIR'!$C$25)*('Ejercicio 3 - TIR'!$E$25-'Ejercicio 3 - TIR'!$D$25)*(1-V246)))</f>
        <v>0.196073425438624</v>
      </c>
      <c r="X246" s="17">
        <f ca="1" t="shared" si="1823"/>
        <v>0.311336037510574</v>
      </c>
      <c r="Y246" s="19">
        <f ca="1">IF(X246&lt;=('Ejercicio 3 - TIR'!$D$26-'Ejercicio 3 - TIR'!$C$26)/('Ejercicio 3 - TIR'!$E$26-'Ejercicio 3 - TIR'!$C$26),'Ejercicio 3 - TIR'!$C$26+SQRT(('Ejercicio 3 - TIR'!$E$26-'Ejercicio 3 - TIR'!$C$26)*('Ejercicio 3 - TIR'!$D$26-'Ejercicio 3 - TIR'!$C$26)*X246),'Ejercicio 3 - TIR'!$E$26-SQRT(('Ejercicio 3 - TIR'!$E$26-'Ejercicio 3 - TIR'!$C$26)*('Ejercicio 3 - TIR'!$E$26-'Ejercicio 3 - TIR'!$D$26)*(1-X246)))</f>
        <v>0.218993228541826</v>
      </c>
      <c r="Z246" s="17">
        <f ca="1" t="shared" si="1432"/>
        <v>1.16316724038807</v>
      </c>
      <c r="AA246" s="17">
        <f ca="1" t="shared" si="1433"/>
        <v>1.35032287341956</v>
      </c>
      <c r="AB246" s="17">
        <f ca="1" t="shared" si="1434"/>
        <v>1.58558811139327</v>
      </c>
      <c r="AC246" s="17">
        <f ca="1" t="shared" si="1435"/>
        <v>1.89647980372891</v>
      </c>
      <c r="AD246" s="17">
        <f ca="1" t="shared" si="1436"/>
        <v>2.31179603881187</v>
      </c>
      <c r="AE246" s="16">
        <f ca="1" t="shared" si="1437"/>
        <v>5399.20475325026</v>
      </c>
      <c r="AF246" s="16">
        <f ca="1" t="shared" si="1438"/>
        <v>6267.94619332386</v>
      </c>
      <c r="AG246" s="16">
        <f ca="1" t="shared" si="1439"/>
        <v>7360.00342038127</v>
      </c>
      <c r="AH246" s="16">
        <f ca="1" t="shared" si="1440"/>
        <v>8803.10450225541</v>
      </c>
      <c r="AI246" s="16">
        <f ca="1" t="shared" si="1441"/>
        <v>10730.9247783954</v>
      </c>
      <c r="AJ246" s="18">
        <f ca="1" t="shared" si="1442"/>
        <v>40518.4699804993</v>
      </c>
      <c r="AK246" s="18">
        <f ca="1" t="shared" si="1443"/>
        <v>56968.7969511492</v>
      </c>
      <c r="AL246" s="18">
        <f ca="1" t="shared" si="1444"/>
        <v>68930.827833501</v>
      </c>
      <c r="AM246" s="18">
        <f ca="1" t="shared" si="1445"/>
        <v>74814.3753916536</v>
      </c>
      <c r="AN246" s="18">
        <f ca="1" t="shared" si="1446"/>
        <v>84715.1913404466</v>
      </c>
      <c r="AO246" s="18">
        <f ca="1">C246/'Ejercicio 3 - TIR'!$D$7</f>
        <v>15520.3064202278</v>
      </c>
      <c r="AP246" s="18">
        <f ca="1" t="shared" si="1447"/>
        <v>24998.1635602715</v>
      </c>
      <c r="AQ246" s="18">
        <f ca="1" t="shared" si="1448"/>
        <v>41448.4905309214</v>
      </c>
      <c r="AR246" s="18">
        <f ca="1" t="shared" si="1449"/>
        <v>53410.5214132732</v>
      </c>
      <c r="AS246" s="18">
        <f ca="1" t="shared" si="1450"/>
        <v>59294.0689714258</v>
      </c>
      <c r="AT246" s="18">
        <f ca="1" t="shared" si="1451"/>
        <v>69194.8849202188</v>
      </c>
      <c r="AU246" s="18">
        <f ca="1">AP246*'Ejercicio 3 - TIR'!$D$5</f>
        <v>12499.0817801357</v>
      </c>
      <c r="AV246" s="18">
        <f ca="1">AQ246*'Ejercicio 3 - TIR'!$D$5</f>
        <v>20724.2452654607</v>
      </c>
      <c r="AW246" s="18">
        <f ca="1">AR246*'Ejercicio 3 - TIR'!$D$5</f>
        <v>26705.2607066366</v>
      </c>
      <c r="AX246" s="18">
        <f ca="1">AS246*'Ejercicio 3 - TIR'!$D$5</f>
        <v>29647.0344857129</v>
      </c>
      <c r="AY246" s="18">
        <f ca="1">AT246*'Ejercicio 3 - TIR'!$D$5</f>
        <v>34597.4424601094</v>
      </c>
      <c r="AZ246" s="18">
        <f ca="1" t="shared" ref="AZ246:BD246" si="1824">AJ246-AU246-AE246</f>
        <v>22620.1834471133</v>
      </c>
      <c r="BA246" s="18">
        <f ca="1" t="shared" si="1824"/>
        <v>29976.6054923646</v>
      </c>
      <c r="BB246" s="18">
        <f ca="1" t="shared" si="1824"/>
        <v>34865.5637064831</v>
      </c>
      <c r="BC246" s="18">
        <f ca="1" t="shared" si="1824"/>
        <v>36364.2364036853</v>
      </c>
      <c r="BD246" s="18">
        <f ca="1" t="shared" si="1824"/>
        <v>39386.8241019418</v>
      </c>
      <c r="BE246" s="18">
        <f ca="1" t="shared" ref="BE246:BI246" si="1825">AZ246/Z246</f>
        <v>19447.0602865039</v>
      </c>
      <c r="BF246" s="18">
        <f ca="1" t="shared" si="1825"/>
        <v>22199.5835828892</v>
      </c>
      <c r="BG246" s="18">
        <f ca="1" t="shared" si="1825"/>
        <v>21989.0420822129</v>
      </c>
      <c r="BH246" s="18">
        <f ca="1" t="shared" si="1825"/>
        <v>19174.5972365142</v>
      </c>
      <c r="BI246" s="18">
        <f ca="1" t="shared" si="1825"/>
        <v>17037.3265810181</v>
      </c>
      <c r="BJ246" s="18">
        <f ca="1" t="shared" si="1454"/>
        <v>76497.3418169706</v>
      </c>
      <c r="BK246" s="18">
        <f ca="1" t="shared" si="1455"/>
        <v>35879.7829034289</v>
      </c>
      <c r="BL246" s="18">
        <f ca="1" t="shared" si="1456"/>
        <v>112377.1247204</v>
      </c>
      <c r="BM246" s="18">
        <f ca="1">BK246*'Ejercicio 3 - TIR'!$D$5</f>
        <v>17939.8914517145</v>
      </c>
      <c r="BN246" s="18">
        <f ca="1" t="shared" si="1457"/>
        <v>94437.2332686851</v>
      </c>
      <c r="BO246" s="18">
        <f ca="1" t="shared" si="1458"/>
        <v>40850.1579218989</v>
      </c>
      <c r="BP246" s="18">
        <f ca="1" t="shared" si="1459"/>
        <v>-110691.536812924</v>
      </c>
      <c r="BQ246" s="18">
        <f ca="1" t="shared" ref="BQ246:BT246" si="1826">BE246</f>
        <v>19447.0602865039</v>
      </c>
      <c r="BR246" s="18">
        <f ca="1" t="shared" si="1826"/>
        <v>22199.5835828892</v>
      </c>
      <c r="BS246" s="18">
        <f ca="1" t="shared" si="1826"/>
        <v>21989.0420822129</v>
      </c>
      <c r="BT246" s="18">
        <f ca="1" t="shared" si="1826"/>
        <v>19174.5972365142</v>
      </c>
      <c r="BU246" s="18">
        <f ca="1" t="shared" si="1461"/>
        <v>57887.484502917</v>
      </c>
      <c r="BV246" s="20">
        <f ca="1" t="shared" si="1462"/>
        <v>7.20723255541891</v>
      </c>
    </row>
    <row r="247" ht="15" customHeight="1" spans="1:74">
      <c r="A247" s="16">
        <v>246</v>
      </c>
      <c r="B247" s="17">
        <f ca="1" t="shared" ref="B247:F247" si="1827">RAND()</f>
        <v>0.0485875945694592</v>
      </c>
      <c r="C247" s="18">
        <f ca="1">IF(B247&lt;=('Ejercicio 3 - TIR'!$D$13-'Ejercicio 3 - TIR'!$C$13)/('Ejercicio 3 - TIR'!$E$13-'Ejercicio 3 - TIR'!$C$13),'Ejercicio 3 - TIR'!$C$13+SQRT(('Ejercicio 3 - TIR'!$E$13-'Ejercicio 3 - TIR'!$C$13)*('Ejercicio 3 - TIR'!$D$13-'Ejercicio 3 - TIR'!$C$13)*B247),'Ejercicio 3 - TIR'!$E$13-SQRT(('Ejercicio 3 - TIR'!$E$13-'Ejercicio 3 - TIR'!$C$13)*('Ejercicio 3 - TIR'!$E$13-'Ejercicio 3 - TIR'!$D$13)*(1-B247)))</f>
        <v>64408.5187793389</v>
      </c>
      <c r="D247" s="17">
        <f ca="1" t="shared" si="1827"/>
        <v>0.107439798870897</v>
      </c>
      <c r="E247" s="18">
        <f ca="1">IF(D247&lt;=('Ejercicio 3 - TIR'!$D$14-'Ejercicio 3 - TIR'!$C$14)/('Ejercicio 3 - TIR'!$E$14-'Ejercicio 3 - TIR'!$C$14),'Ejercicio 3 - TIR'!$C$14+SQRT(('Ejercicio 3 - TIR'!$E$14-'Ejercicio 3 - TIR'!$C$14)*('Ejercicio 3 - TIR'!$D$14-'Ejercicio 3 - TIR'!$C$14)*D247),'Ejercicio 3 - TIR'!$E$14-SQRT(('Ejercicio 3 - TIR'!$E$14-'Ejercicio 3 - TIR'!$C$14)*('Ejercicio 3 - TIR'!$E$14-'Ejercicio 3 - TIR'!$D$14)*(1-D247)))</f>
        <v>27838.658999478</v>
      </c>
      <c r="F247" s="17">
        <f ca="1" t="shared" si="1827"/>
        <v>0.463700655148481</v>
      </c>
      <c r="G247" s="18">
        <f ca="1">IF(F247&lt;=('Ejercicio 3 - TIR'!$D$18-'Ejercicio 3 - TIR'!$C$18)/('Ejercicio 3 - TIR'!$E$18-'Ejercicio 3 - TIR'!$C$18),'Ejercicio 3 - TIR'!$C$18+SQRT(('Ejercicio 3 - TIR'!$E$18-'Ejercicio 3 - TIR'!$C$18)*('Ejercicio 3 - TIR'!$D$18-'Ejercicio 3 - TIR'!$C$18)*F247),'Ejercicio 3 - TIR'!$E$18-SQRT(('Ejercicio 3 - TIR'!$E$18-'Ejercicio 3 - TIR'!$C$18)*('Ejercicio 3 - TIR'!$E$18-'Ejercicio 3 - TIR'!$D$18)*(1-F247)))</f>
        <v>38339.9699203458</v>
      </c>
      <c r="H247" s="17">
        <f ca="1" t="shared" ref="H247:L247" si="1828">RAND()</f>
        <v>0.362565059021047</v>
      </c>
      <c r="I247" s="18">
        <f ca="1">IF(H247&lt;=('Ejercicio 3 - TIR'!$D$18-'Ejercicio 3 - TIR'!$C$18)/('Ejercicio 3 - TIR'!$E$18-'Ejercicio 3 - TIR'!$C$18),'Ejercicio 3 - TIR'!$C$18+SQRT(('Ejercicio 3 - TIR'!$E$18-'Ejercicio 3 - TIR'!$C$18)*('Ejercicio 3 - TIR'!$D$18-'Ejercicio 3 - TIR'!$C$18)*H247),'Ejercicio 3 - TIR'!$E$18-SQRT(('Ejercicio 3 - TIR'!$E$18-'Ejercicio 3 - TIR'!$C$18)*('Ejercicio 3 - TIR'!$E$18-'Ejercicio 3 - TIR'!$D$18)*(1-H247)))</f>
        <v>37374.6022844054</v>
      </c>
      <c r="J247" s="17">
        <f ca="1" t="shared" si="1828"/>
        <v>0.452145421184039</v>
      </c>
      <c r="K247" s="18">
        <f ca="1">IF(J247&lt;=('Ejercicio 3 - TIR'!$D$18-'Ejercicio 3 - TIR'!$C$18)/('Ejercicio 3 - TIR'!$E$18-'Ejercicio 3 - TIR'!$C$18),'Ejercicio 3 - TIR'!$C$18+SQRT(('Ejercicio 3 - TIR'!$E$18-'Ejercicio 3 - TIR'!$C$18)*('Ejercicio 3 - TIR'!$D$18-'Ejercicio 3 - TIR'!$C$18)*J247),'Ejercicio 3 - TIR'!$E$18-SQRT(('Ejercicio 3 - TIR'!$E$18-'Ejercicio 3 - TIR'!$C$18)*('Ejercicio 3 - TIR'!$E$18-'Ejercicio 3 - TIR'!$D$18)*(1-J247)))</f>
        <v>38235.4000010689</v>
      </c>
      <c r="L247" s="17">
        <f ca="1" t="shared" si="1828"/>
        <v>0.304334649567426</v>
      </c>
      <c r="M247" s="18">
        <f ca="1">IF(L247&lt;=('Ejercicio 3 - TIR'!$D$18-'Ejercicio 3 - TIR'!$C$18)/('Ejercicio 3 - TIR'!$E$18-'Ejercicio 3 - TIR'!$C$18),'Ejercicio 3 - TIR'!$C$18+SQRT(('Ejercicio 3 - TIR'!$E$18-'Ejercicio 3 - TIR'!$C$18)*('Ejercicio 3 - TIR'!$D$18-'Ejercicio 3 - TIR'!$C$18)*L247),'Ejercicio 3 - TIR'!$E$18-SQRT(('Ejercicio 3 - TIR'!$E$18-'Ejercicio 3 - TIR'!$C$18)*('Ejercicio 3 - TIR'!$E$18-'Ejercicio 3 - TIR'!$D$18)*(1-L247)))</f>
        <v>36756.4929834282</v>
      </c>
      <c r="N247" s="17">
        <f ca="1" t="shared" ref="N247:R247" si="1829">RAND()</f>
        <v>0.979679194640855</v>
      </c>
      <c r="O247" s="18">
        <f ca="1">IF(N247&lt;=('Ejercicio 3 - TIR'!$D$18-'Ejercicio 3 - TIR'!$C$18)/('Ejercicio 3 - TIR'!$E$18-'Ejercicio 3 - TIR'!$C$18),'Ejercicio 3 - TIR'!$C$18+SQRT(('Ejercicio 3 - TIR'!$E$18-'Ejercicio 3 - TIR'!$C$18)*('Ejercicio 3 - TIR'!$D$18-'Ejercicio 3 - TIR'!$C$18)*N247),'Ejercicio 3 - TIR'!$E$18-SQRT(('Ejercicio 3 - TIR'!$E$18-'Ejercicio 3 - TIR'!$C$18)*('Ejercicio 3 - TIR'!$E$18-'Ejercicio 3 - TIR'!$D$18)*(1-N247)))</f>
        <v>43765.4715872302</v>
      </c>
      <c r="P247" s="17">
        <f ca="1" t="shared" si="1829"/>
        <v>0.529006082526073</v>
      </c>
      <c r="Q247" s="19">
        <f ca="1">IF(P247&lt;=('Ejercicio 3 - TIR'!$D$22-'Ejercicio 3 - TIR'!$C$22)/('Ejercicio 3 - TIR'!$E$22-'Ejercicio 3 - TIR'!$C$22),'Ejercicio 3 - TIR'!$C$22+SQRT(('Ejercicio 3 - TIR'!$E$22-'Ejercicio 3 - TIR'!$C$22)*('Ejercicio 3 - TIR'!$D$22-'Ejercicio 3 - TIR'!$C$22)*P247),'Ejercicio 3 - TIR'!$E$22-SQRT(('Ejercicio 3 - TIR'!$E$22-'Ejercicio 3 - TIR'!$C$22)*('Ejercicio 3 - TIR'!$E$22-'Ejercicio 3 - TIR'!$D$22)*(1-P247)))</f>
        <v>0.15088318266958</v>
      </c>
      <c r="R247" s="17">
        <f ca="1" t="shared" si="1829"/>
        <v>0.940917159970448</v>
      </c>
      <c r="S247" s="19">
        <f ca="1">IF(R247&lt;=('Ejercicio 3 - TIR'!$D$23-'Ejercicio 3 - TIR'!$C$23)/('Ejercicio 3 - TIR'!$E$23-'Ejercicio 3 - TIR'!$C$23),'Ejercicio 3 - TIR'!$C$23+SQRT(('Ejercicio 3 - TIR'!$E$23-'Ejercicio 3 - TIR'!$C$23)*('Ejercicio 3 - TIR'!$D$23-'Ejercicio 3 - TIR'!$C$23)*R247),'Ejercicio 3 - TIR'!$E$23-SQRT(('Ejercicio 3 - TIR'!$E$23-'Ejercicio 3 - TIR'!$C$23)*('Ejercicio 3 - TIR'!$E$23-'Ejercicio 3 - TIR'!$D$23)*(1-R247)))</f>
        <v>0.169687429415844</v>
      </c>
      <c r="T247" s="17">
        <f ca="1" t="shared" ref="T247:X247" si="1830">RAND()</f>
        <v>0.63880815616832</v>
      </c>
      <c r="U247" s="19">
        <f ca="1">IF(T247&lt;=('Ejercicio 3 - TIR'!$D$24-'Ejercicio 3 - TIR'!$C$24)/('Ejercicio 3 - TIR'!$E$24-'Ejercicio 3 - TIR'!$C$24),'Ejercicio 3 - TIR'!$C$24+SQRT(('Ejercicio 3 - TIR'!$E$24-'Ejercicio 3 - TIR'!$C$24)*('Ejercicio 3 - TIR'!$D$24-'Ejercicio 3 - TIR'!$C$24)*T247),'Ejercicio 3 - TIR'!$E$24-SQRT(('Ejercicio 3 - TIR'!$E$24-'Ejercicio 3 - TIR'!$C$24)*('Ejercicio 3 - TIR'!$E$24-'Ejercicio 3 - TIR'!$D$24)*(1-T247)))</f>
        <v>0.188198472320835</v>
      </c>
      <c r="V247" s="17">
        <f ca="1" t="shared" si="1830"/>
        <v>0.340019517350741</v>
      </c>
      <c r="W247" s="19">
        <f ca="1">IF(V247&lt;=('Ejercicio 3 - TIR'!$D$25-'Ejercicio 3 - TIR'!$C$25)/('Ejercicio 3 - TIR'!$E$25-'Ejercicio 3 - TIR'!$C$25),'Ejercicio 3 - TIR'!$C$25+SQRT(('Ejercicio 3 - TIR'!$E$25-'Ejercicio 3 - TIR'!$C$25)*('Ejercicio 3 - TIR'!$D$25-'Ejercicio 3 - TIR'!$C$25)*V247),'Ejercicio 3 - TIR'!$E$25-SQRT(('Ejercicio 3 - TIR'!$E$25-'Ejercicio 3 - TIR'!$C$25)*('Ejercicio 3 - TIR'!$E$25-'Ejercicio 3 - TIR'!$D$25)*(1-V247)))</f>
        <v>0.201938251287823</v>
      </c>
      <c r="X247" s="17">
        <f ca="1" t="shared" si="1830"/>
        <v>0.0989187040741515</v>
      </c>
      <c r="Y247" s="19">
        <f ca="1">IF(X247&lt;=('Ejercicio 3 - TIR'!$D$26-'Ejercicio 3 - TIR'!$C$26)/('Ejercicio 3 - TIR'!$E$26-'Ejercicio 3 - TIR'!$C$26),'Ejercicio 3 - TIR'!$C$26+SQRT(('Ejercicio 3 - TIR'!$E$26-'Ejercicio 3 - TIR'!$C$26)*('Ejercicio 3 - TIR'!$D$26-'Ejercicio 3 - TIR'!$C$26)*X247),'Ejercicio 3 - TIR'!$E$26-SQRT(('Ejercicio 3 - TIR'!$E$26-'Ejercicio 3 - TIR'!$C$26)*('Ejercicio 3 - TIR'!$E$26-'Ejercicio 3 - TIR'!$D$26)*(1-X247)))</f>
        <v>0.206342597743327</v>
      </c>
      <c r="Z247" s="17">
        <f ca="1" t="shared" si="1432"/>
        <v>1.15088318266958</v>
      </c>
      <c r="AA247" s="17">
        <f ca="1" t="shared" si="1433"/>
        <v>1.34617359149471</v>
      </c>
      <c r="AB247" s="17">
        <f ca="1" t="shared" si="1434"/>
        <v>1.59952140489266</v>
      </c>
      <c r="AC247" s="17">
        <f ca="1" t="shared" si="1435"/>
        <v>1.92252596029413</v>
      </c>
      <c r="AD247" s="17">
        <f ca="1" t="shared" si="1436"/>
        <v>2.3192249611702</v>
      </c>
      <c r="AE247" s="16">
        <f ca="1" t="shared" si="1437"/>
        <v>4200.38547109437</v>
      </c>
      <c r="AF247" s="16">
        <f ca="1" t="shared" si="1438"/>
        <v>4913.13808424003</v>
      </c>
      <c r="AG247" s="16">
        <f ca="1" t="shared" si="1439"/>
        <v>5837.78316599532</v>
      </c>
      <c r="AH247" s="16">
        <f ca="1" t="shared" si="1440"/>
        <v>7016.65488993391</v>
      </c>
      <c r="AI247" s="16">
        <f ca="1" t="shared" si="1441"/>
        <v>8464.4896873913</v>
      </c>
      <c r="AJ247" s="18">
        <f ca="1" t="shared" si="1442"/>
        <v>44124.8266053835</v>
      </c>
      <c r="AK247" s="18">
        <f ca="1" t="shared" si="1443"/>
        <v>50312.7025878842</v>
      </c>
      <c r="AL247" s="18">
        <f ca="1" t="shared" si="1444"/>
        <v>61158.3407263426</v>
      </c>
      <c r="AM247" s="18">
        <f ca="1" t="shared" si="1445"/>
        <v>70665.3119700096</v>
      </c>
      <c r="AN247" s="18">
        <f ca="1" t="shared" si="1446"/>
        <v>101501.97414249</v>
      </c>
      <c r="AO247" s="18">
        <f ca="1">C247/'Ejercicio 3 - TIR'!$D$7</f>
        <v>12881.7037558678</v>
      </c>
      <c r="AP247" s="18">
        <f ca="1" t="shared" si="1447"/>
        <v>31243.1228495157</v>
      </c>
      <c r="AQ247" s="18">
        <f ca="1" t="shared" si="1448"/>
        <v>37430.9988320165</v>
      </c>
      <c r="AR247" s="18">
        <f ca="1" t="shared" si="1449"/>
        <v>48276.6369704748</v>
      </c>
      <c r="AS247" s="18">
        <f ca="1" t="shared" si="1450"/>
        <v>57783.6082141418</v>
      </c>
      <c r="AT247" s="18">
        <f ca="1" t="shared" si="1451"/>
        <v>88620.2703866219</v>
      </c>
      <c r="AU247" s="18">
        <f ca="1">AP247*'Ejercicio 3 - TIR'!$D$5</f>
        <v>15621.5614247579</v>
      </c>
      <c r="AV247" s="18">
        <f ca="1">AQ247*'Ejercicio 3 - TIR'!$D$5</f>
        <v>18715.4994160082</v>
      </c>
      <c r="AW247" s="18">
        <f ca="1">AR247*'Ejercicio 3 - TIR'!$D$5</f>
        <v>24138.3184852374</v>
      </c>
      <c r="AX247" s="18">
        <f ca="1">AS247*'Ejercicio 3 - TIR'!$D$5</f>
        <v>28891.8041070709</v>
      </c>
      <c r="AY247" s="18">
        <f ca="1">AT247*'Ejercicio 3 - TIR'!$D$5</f>
        <v>44310.1351933109</v>
      </c>
      <c r="AZ247" s="18">
        <f ca="1" t="shared" ref="AZ247:BD247" si="1831">AJ247-AU247-AE247</f>
        <v>24302.8797095313</v>
      </c>
      <c r="BA247" s="18">
        <f ca="1" t="shared" si="1831"/>
        <v>26684.065087636</v>
      </c>
      <c r="BB247" s="18">
        <f ca="1" t="shared" si="1831"/>
        <v>31182.2390751099</v>
      </c>
      <c r="BC247" s="18">
        <f ca="1" t="shared" si="1831"/>
        <v>34756.8529730048</v>
      </c>
      <c r="BD247" s="18">
        <f ca="1" t="shared" si="1831"/>
        <v>48727.3492617874</v>
      </c>
      <c r="BE247" s="18">
        <f ca="1" t="shared" ref="BE247:BI247" si="1832">AZ247/Z247</f>
        <v>21116.7215539274</v>
      </c>
      <c r="BF247" s="18">
        <f ca="1" t="shared" si="1832"/>
        <v>19822.1576000519</v>
      </c>
      <c r="BG247" s="18">
        <f ca="1" t="shared" si="1832"/>
        <v>19494.7307236582</v>
      </c>
      <c r="BH247" s="18">
        <f ca="1" t="shared" si="1832"/>
        <v>18078.7431175636</v>
      </c>
      <c r="BI247" s="18">
        <f ca="1" t="shared" si="1832"/>
        <v>21010.1866259672</v>
      </c>
      <c r="BJ247" s="18">
        <f ca="1" t="shared" si="1454"/>
        <v>64564.1128370948</v>
      </c>
      <c r="BK247" s="18">
        <f ca="1" t="shared" si="1455"/>
        <v>29875.5688930085</v>
      </c>
      <c r="BL247" s="18">
        <f ca="1" t="shared" si="1456"/>
        <v>94439.6817301033</v>
      </c>
      <c r="BM247" s="18">
        <f ca="1">BK247*'Ejercicio 3 - TIR'!$D$5</f>
        <v>14937.7844465043</v>
      </c>
      <c r="BN247" s="18">
        <f ca="1" t="shared" si="1457"/>
        <v>79501.8972835991</v>
      </c>
      <c r="BO247" s="18">
        <f ca="1" t="shared" si="1458"/>
        <v>34279.5108774118</v>
      </c>
      <c r="BP247" s="18">
        <f ca="1" t="shared" si="1459"/>
        <v>-92247.1777788169</v>
      </c>
      <c r="BQ247" s="18">
        <f ca="1" t="shared" ref="BQ247:BT247" si="1833">BE247</f>
        <v>21116.7215539274</v>
      </c>
      <c r="BR247" s="18">
        <f ca="1" t="shared" si="1833"/>
        <v>19822.1576000519</v>
      </c>
      <c r="BS247" s="18">
        <f ca="1" t="shared" si="1833"/>
        <v>19494.7307236582</v>
      </c>
      <c r="BT247" s="18">
        <f ca="1" t="shared" si="1833"/>
        <v>18078.7431175636</v>
      </c>
      <c r="BU247" s="18">
        <f ca="1" t="shared" si="1461"/>
        <v>55289.697503379</v>
      </c>
      <c r="BV247" s="20">
        <f ca="1" t="shared" si="1462"/>
        <v>11.6784886000703</v>
      </c>
    </row>
    <row r="248" ht="15" customHeight="1" spans="1:74">
      <c r="A248" s="16">
        <v>247</v>
      </c>
      <c r="B248" s="17">
        <f ca="1" t="shared" ref="B248:F248" si="1834">RAND()</f>
        <v>0.282580570330211</v>
      </c>
      <c r="C248" s="18">
        <f ca="1">IF(B248&lt;=('Ejercicio 3 - TIR'!$D$13-'Ejercicio 3 - TIR'!$C$13)/('Ejercicio 3 - TIR'!$E$13-'Ejercicio 3 - TIR'!$C$13),'Ejercicio 3 - TIR'!$C$13+SQRT(('Ejercicio 3 - TIR'!$E$13-'Ejercicio 3 - TIR'!$C$13)*('Ejercicio 3 - TIR'!$D$13-'Ejercicio 3 - TIR'!$C$13)*B248),'Ejercicio 3 - TIR'!$E$13-SQRT(('Ejercicio 3 - TIR'!$E$13-'Ejercicio 3 - TIR'!$C$13)*('Ejercicio 3 - TIR'!$E$13-'Ejercicio 3 - TIR'!$D$13)*(1-B248)))</f>
        <v>70658.8460417156</v>
      </c>
      <c r="D248" s="17">
        <f ca="1" t="shared" si="1834"/>
        <v>0.843845296741916</v>
      </c>
      <c r="E248" s="18">
        <f ca="1">IF(D248&lt;=('Ejercicio 3 - TIR'!$D$14-'Ejercicio 3 - TIR'!$C$14)/('Ejercicio 3 - TIR'!$E$14-'Ejercicio 3 - TIR'!$C$14),'Ejercicio 3 - TIR'!$C$14+SQRT(('Ejercicio 3 - TIR'!$E$14-'Ejercicio 3 - TIR'!$C$14)*('Ejercicio 3 - TIR'!$D$14-'Ejercicio 3 - TIR'!$C$14)*D248),'Ejercicio 3 - TIR'!$E$14-SQRT(('Ejercicio 3 - TIR'!$E$14-'Ejercicio 3 - TIR'!$C$14)*('Ejercicio 3 - TIR'!$E$14-'Ejercicio 3 - TIR'!$D$14)*(1-D248)))</f>
        <v>35160.2473731902</v>
      </c>
      <c r="F248" s="17">
        <f ca="1" t="shared" si="1834"/>
        <v>0.645425872391015</v>
      </c>
      <c r="G248" s="18">
        <f ca="1">IF(F248&lt;=('Ejercicio 3 - TIR'!$D$18-'Ejercicio 3 - TIR'!$C$18)/('Ejercicio 3 - TIR'!$E$18-'Ejercicio 3 - TIR'!$C$18),'Ejercicio 3 - TIR'!$C$18+SQRT(('Ejercicio 3 - TIR'!$E$18-'Ejercicio 3 - TIR'!$C$18)*('Ejercicio 3 - TIR'!$D$18-'Ejercicio 3 - TIR'!$C$18)*F248),'Ejercicio 3 - TIR'!$E$18-SQRT(('Ejercicio 3 - TIR'!$E$18-'Ejercicio 3 - TIR'!$C$18)*('Ejercicio 3 - TIR'!$E$18-'Ejercicio 3 - TIR'!$D$18)*(1-F248)))</f>
        <v>39839.4044971559</v>
      </c>
      <c r="H248" s="17">
        <f ca="1" t="shared" ref="H248:L248" si="1835">RAND()</f>
        <v>0.86593082960819</v>
      </c>
      <c r="I248" s="18">
        <f ca="1">IF(H248&lt;=('Ejercicio 3 - TIR'!$D$18-'Ejercicio 3 - TIR'!$C$18)/('Ejercicio 3 - TIR'!$E$18-'Ejercicio 3 - TIR'!$C$18),'Ejercicio 3 - TIR'!$C$18+SQRT(('Ejercicio 3 - TIR'!$E$18-'Ejercicio 3 - TIR'!$C$18)*('Ejercicio 3 - TIR'!$D$18-'Ejercicio 3 - TIR'!$C$18)*H248),'Ejercicio 3 - TIR'!$E$18-SQRT(('Ejercicio 3 - TIR'!$E$18-'Ejercicio 3 - TIR'!$C$18)*('Ejercicio 3 - TIR'!$E$18-'Ejercicio 3 - TIR'!$D$18)*(1-H248)))</f>
        <v>41829.0083917825</v>
      </c>
      <c r="J248" s="17">
        <f ca="1" t="shared" si="1835"/>
        <v>0.787818491237442</v>
      </c>
      <c r="K248" s="18">
        <f ca="1">IF(J248&lt;=('Ejercicio 3 - TIR'!$D$18-'Ejercicio 3 - TIR'!$C$18)/('Ejercicio 3 - TIR'!$E$18-'Ejercicio 3 - TIR'!$C$18),'Ejercicio 3 - TIR'!$C$18+SQRT(('Ejercicio 3 - TIR'!$E$18-'Ejercicio 3 - TIR'!$C$18)*('Ejercicio 3 - TIR'!$D$18-'Ejercicio 3 - TIR'!$C$18)*J248),'Ejercicio 3 - TIR'!$E$18-SQRT(('Ejercicio 3 - TIR'!$E$18-'Ejercicio 3 - TIR'!$C$18)*('Ejercicio 3 - TIR'!$E$18-'Ejercicio 3 - TIR'!$D$18)*(1-J248)))</f>
        <v>41010.8129703921</v>
      </c>
      <c r="L248" s="17">
        <f ca="1" t="shared" si="1835"/>
        <v>0.591845848110045</v>
      </c>
      <c r="M248" s="18">
        <f ca="1">IF(L248&lt;=('Ejercicio 3 - TIR'!$D$18-'Ejercicio 3 - TIR'!$C$18)/('Ejercicio 3 - TIR'!$E$18-'Ejercicio 3 - TIR'!$C$18),'Ejercicio 3 - TIR'!$C$18+SQRT(('Ejercicio 3 - TIR'!$E$18-'Ejercicio 3 - TIR'!$C$18)*('Ejercicio 3 - TIR'!$D$18-'Ejercicio 3 - TIR'!$C$18)*L248),'Ejercicio 3 - TIR'!$E$18-SQRT(('Ejercicio 3 - TIR'!$E$18-'Ejercicio 3 - TIR'!$C$18)*('Ejercicio 3 - TIR'!$E$18-'Ejercicio 3 - TIR'!$D$18)*(1-L248)))</f>
        <v>39422.1482272626</v>
      </c>
      <c r="N248" s="17">
        <f ca="1" t="shared" ref="N248:R248" si="1836">RAND()</f>
        <v>0.139411479654123</v>
      </c>
      <c r="O248" s="18">
        <f ca="1">IF(N248&lt;=('Ejercicio 3 - TIR'!$D$18-'Ejercicio 3 - TIR'!$C$18)/('Ejercicio 3 - TIR'!$E$18-'Ejercicio 3 - TIR'!$C$18),'Ejercicio 3 - TIR'!$C$18+SQRT(('Ejercicio 3 - TIR'!$E$18-'Ejercicio 3 - TIR'!$C$18)*('Ejercicio 3 - TIR'!$D$18-'Ejercicio 3 - TIR'!$C$18)*N248),'Ejercicio 3 - TIR'!$E$18-SQRT(('Ejercicio 3 - TIR'!$E$18-'Ejercicio 3 - TIR'!$C$18)*('Ejercicio 3 - TIR'!$E$18-'Ejercicio 3 - TIR'!$D$18)*(1-N248)))</f>
        <v>34572.9336260347</v>
      </c>
      <c r="P248" s="17">
        <f ca="1" t="shared" si="1836"/>
        <v>0.230035284909353</v>
      </c>
      <c r="Q248" s="19">
        <f ca="1">IF(P248&lt;=('Ejercicio 3 - TIR'!$D$22-'Ejercicio 3 - TIR'!$C$22)/('Ejercicio 3 - TIR'!$E$22-'Ejercicio 3 - TIR'!$C$22),'Ejercicio 3 - TIR'!$C$22+SQRT(('Ejercicio 3 - TIR'!$E$22-'Ejercicio 3 - TIR'!$C$22)*('Ejercicio 3 - TIR'!$D$22-'Ejercicio 3 - TIR'!$C$22)*P248),'Ejercicio 3 - TIR'!$E$22-SQRT(('Ejercicio 3 - TIR'!$E$22-'Ejercicio 3 - TIR'!$C$22)*('Ejercicio 3 - TIR'!$E$22-'Ejercicio 3 - TIR'!$D$22)*(1-P248)))</f>
        <v>0.140348550632338</v>
      </c>
      <c r="R248" s="17">
        <f ca="1" t="shared" si="1836"/>
        <v>0.74424454272154</v>
      </c>
      <c r="S248" s="19">
        <f ca="1">IF(R248&lt;=('Ejercicio 3 - TIR'!$D$23-'Ejercicio 3 - TIR'!$C$23)/('Ejercicio 3 - TIR'!$E$23-'Ejercicio 3 - TIR'!$C$23),'Ejercicio 3 - TIR'!$C$23+SQRT(('Ejercicio 3 - TIR'!$E$23-'Ejercicio 3 - TIR'!$C$23)*('Ejercicio 3 - TIR'!$D$23-'Ejercicio 3 - TIR'!$C$23)*R248),'Ejercicio 3 - TIR'!$E$23-SQRT(('Ejercicio 3 - TIR'!$E$23-'Ejercicio 3 - TIR'!$C$23)*('Ejercicio 3 - TIR'!$E$23-'Ejercicio 3 - TIR'!$D$23)*(1-R248)))</f>
        <v>0.158544002630937</v>
      </c>
      <c r="T248" s="17">
        <f ca="1" t="shared" ref="T248:X248" si="1837">RAND()</f>
        <v>0.748367787922562</v>
      </c>
      <c r="U248" s="19">
        <f ca="1">IF(T248&lt;=('Ejercicio 3 - TIR'!$D$24-'Ejercicio 3 - TIR'!$C$24)/('Ejercicio 3 - TIR'!$E$24-'Ejercicio 3 - TIR'!$C$24),'Ejercicio 3 - TIR'!$C$24+SQRT(('Ejercicio 3 - TIR'!$E$24-'Ejercicio 3 - TIR'!$C$24)*('Ejercicio 3 - TIR'!$D$24-'Ejercicio 3 - TIR'!$C$24)*T248),'Ejercicio 3 - TIR'!$E$24-SQRT(('Ejercicio 3 - TIR'!$E$24-'Ejercicio 3 - TIR'!$C$24)*('Ejercicio 3 - TIR'!$E$24-'Ejercicio 3 - TIR'!$D$24)*(1-T248)))</f>
        <v>0.193456258857937</v>
      </c>
      <c r="V248" s="17">
        <f ca="1" t="shared" si="1837"/>
        <v>0.10112031954222</v>
      </c>
      <c r="W248" s="19">
        <f ca="1">IF(V248&lt;=('Ejercicio 3 - TIR'!$D$25-'Ejercicio 3 - TIR'!$C$25)/('Ejercicio 3 - TIR'!$E$25-'Ejercicio 3 - TIR'!$C$25),'Ejercicio 3 - TIR'!$C$25+SQRT(('Ejercicio 3 - TIR'!$E$25-'Ejercicio 3 - TIR'!$C$25)*('Ejercicio 3 - TIR'!$D$25-'Ejercicio 3 - TIR'!$C$25)*V248),'Ejercicio 3 - TIR'!$E$25-SQRT(('Ejercicio 3 - TIR'!$E$25-'Ejercicio 3 - TIR'!$C$25)*('Ejercicio 3 - TIR'!$E$25-'Ejercicio 3 - TIR'!$D$25)*(1-V248)))</f>
        <v>0.191898253962624</v>
      </c>
      <c r="X248" s="17">
        <f ca="1" t="shared" si="1837"/>
        <v>0.915506243339721</v>
      </c>
      <c r="Y248" s="19">
        <f ca="1">IF(X248&lt;=('Ejercicio 3 - TIR'!$D$26-'Ejercicio 3 - TIR'!$C$26)/('Ejercicio 3 - TIR'!$E$26-'Ejercicio 3 - TIR'!$C$26),'Ejercicio 3 - TIR'!$C$26+SQRT(('Ejercicio 3 - TIR'!$E$26-'Ejercicio 3 - TIR'!$C$26)*('Ejercicio 3 - TIR'!$D$26-'Ejercicio 3 - TIR'!$C$26)*X248),'Ejercicio 3 - TIR'!$E$26-SQRT(('Ejercicio 3 - TIR'!$E$26-'Ejercicio 3 - TIR'!$C$26)*('Ejercicio 3 - TIR'!$E$26-'Ejercicio 3 - TIR'!$D$26)*(1-X248)))</f>
        <v>0.258639609414491</v>
      </c>
      <c r="Z248" s="17">
        <f ca="1" t="shared" si="1432"/>
        <v>1.14034855063234</v>
      </c>
      <c r="AA248" s="17">
        <f ca="1" t="shared" si="1433"/>
        <v>1.32114397424398</v>
      </c>
      <c r="AB248" s="17">
        <f ca="1" t="shared" si="1434"/>
        <v>1.57672754491392</v>
      </c>
      <c r="AC248" s="17">
        <f ca="1" t="shared" si="1435"/>
        <v>1.87929880775768</v>
      </c>
      <c r="AD248" s="17">
        <f ca="1" t="shared" si="1436"/>
        <v>2.36535991736925</v>
      </c>
      <c r="AE248" s="16">
        <f ca="1" t="shared" si="1437"/>
        <v>4934.68975870172</v>
      </c>
      <c r="AF248" s="16">
        <f ca="1" t="shared" si="1438"/>
        <v>5717.05522478819</v>
      </c>
      <c r="AG248" s="16">
        <f ca="1" t="shared" si="1439"/>
        <v>6823.05534025993</v>
      </c>
      <c r="AH248" s="16">
        <f ca="1" t="shared" si="1440"/>
        <v>8132.38774674617</v>
      </c>
      <c r="AI248" s="16">
        <f ca="1" t="shared" si="1441"/>
        <v>10235.7453371718</v>
      </c>
      <c r="AJ248" s="18">
        <f ca="1" t="shared" si="1442"/>
        <v>45430.8071763872</v>
      </c>
      <c r="AK248" s="18">
        <f ca="1" t="shared" si="1443"/>
        <v>55262.1423854042</v>
      </c>
      <c r="AL248" s="18">
        <f ca="1" t="shared" si="1444"/>
        <v>64662.8784497305</v>
      </c>
      <c r="AM248" s="18">
        <f ca="1" t="shared" si="1445"/>
        <v>74085.9961627411</v>
      </c>
      <c r="AN248" s="18">
        <f ca="1" t="shared" si="1446"/>
        <v>81777.4314248898</v>
      </c>
      <c r="AO248" s="18">
        <f ca="1">C248/'Ejercicio 3 - TIR'!$D$7</f>
        <v>14131.7692083431</v>
      </c>
      <c r="AP248" s="18">
        <f ca="1" t="shared" si="1447"/>
        <v>31299.0379680441</v>
      </c>
      <c r="AQ248" s="18">
        <f ca="1" t="shared" si="1448"/>
        <v>41130.3731770611</v>
      </c>
      <c r="AR248" s="18">
        <f ca="1" t="shared" si="1449"/>
        <v>50531.1092413873</v>
      </c>
      <c r="AS248" s="18">
        <f ca="1" t="shared" si="1450"/>
        <v>59954.226954398</v>
      </c>
      <c r="AT248" s="18">
        <f ca="1" t="shared" si="1451"/>
        <v>67645.6622165467</v>
      </c>
      <c r="AU248" s="18">
        <f ca="1">AP248*'Ejercicio 3 - TIR'!$D$5</f>
        <v>15649.518984022</v>
      </c>
      <c r="AV248" s="18">
        <f ca="1">AQ248*'Ejercicio 3 - TIR'!$D$5</f>
        <v>20565.1865885305</v>
      </c>
      <c r="AW248" s="18">
        <f ca="1">AR248*'Ejercicio 3 - TIR'!$D$5</f>
        <v>25265.5546206937</v>
      </c>
      <c r="AX248" s="18">
        <f ca="1">AS248*'Ejercicio 3 - TIR'!$D$5</f>
        <v>29977.113477199</v>
      </c>
      <c r="AY248" s="18">
        <f ca="1">AT248*'Ejercicio 3 - TIR'!$D$5</f>
        <v>33822.8311082733</v>
      </c>
      <c r="AZ248" s="18">
        <f ca="1" t="shared" ref="AZ248:BD248" si="1838">AJ248-AU248-AE248</f>
        <v>24846.5984336635</v>
      </c>
      <c r="BA248" s="18">
        <f ca="1" t="shared" si="1838"/>
        <v>28979.9005720855</v>
      </c>
      <c r="BB248" s="18">
        <f ca="1" t="shared" si="1838"/>
        <v>32574.2684887769</v>
      </c>
      <c r="BC248" s="18">
        <f ca="1" t="shared" si="1838"/>
        <v>35976.4949387959</v>
      </c>
      <c r="BD248" s="18">
        <f ca="1" t="shared" si="1838"/>
        <v>37718.8549794447</v>
      </c>
      <c r="BE248" s="18">
        <f ca="1" t="shared" ref="BE248:BI248" si="1839">AZ248/Z248</f>
        <v>21788.6000029427</v>
      </c>
      <c r="BF248" s="18">
        <f ca="1" t="shared" si="1839"/>
        <v>21935.4598265259</v>
      </c>
      <c r="BG248" s="18">
        <f ca="1" t="shared" si="1839"/>
        <v>20659.4148709155</v>
      </c>
      <c r="BH248" s="18">
        <f ca="1" t="shared" si="1839"/>
        <v>19143.5735447105</v>
      </c>
      <c r="BI248" s="18">
        <f ca="1" t="shared" si="1839"/>
        <v>15946.3490957417</v>
      </c>
      <c r="BJ248" s="18">
        <f ca="1" t="shared" si="1454"/>
        <v>83166.6398213314</v>
      </c>
      <c r="BK248" s="18">
        <f ca="1" t="shared" si="1455"/>
        <v>33426.7204469278</v>
      </c>
      <c r="BL248" s="18">
        <f ca="1" t="shared" si="1456"/>
        <v>116593.360268259</v>
      </c>
      <c r="BM248" s="18">
        <f ca="1">BK248*'Ejercicio 3 - TIR'!$D$5</f>
        <v>16713.3602234639</v>
      </c>
      <c r="BN248" s="18">
        <f ca="1" t="shared" si="1457"/>
        <v>99880.0000447953</v>
      </c>
      <c r="BO248" s="18">
        <f ca="1" t="shared" si="1458"/>
        <v>42226.1319773617</v>
      </c>
      <c r="BP248" s="18">
        <f ca="1" t="shared" si="1459"/>
        <v>-105819.093414906</v>
      </c>
      <c r="BQ248" s="18">
        <f ca="1" t="shared" ref="BQ248:BT248" si="1840">BE248</f>
        <v>21788.6000029427</v>
      </c>
      <c r="BR248" s="18">
        <f ca="1" t="shared" si="1840"/>
        <v>21935.4598265259</v>
      </c>
      <c r="BS248" s="18">
        <f ca="1" t="shared" si="1840"/>
        <v>20659.4148709155</v>
      </c>
      <c r="BT248" s="18">
        <f ca="1" t="shared" si="1840"/>
        <v>19143.5735447105</v>
      </c>
      <c r="BU248" s="18">
        <f ca="1" t="shared" si="1461"/>
        <v>58172.4810731034</v>
      </c>
      <c r="BV248" s="20">
        <f ca="1" t="shared" si="1462"/>
        <v>8.98618006066121</v>
      </c>
    </row>
    <row r="249" ht="15" customHeight="1" spans="1:74">
      <c r="A249" s="16">
        <v>248</v>
      </c>
      <c r="B249" s="17">
        <f ca="1" t="shared" ref="B249:F249" si="1841">RAND()</f>
        <v>0.809861150513898</v>
      </c>
      <c r="C249" s="18">
        <f ca="1">IF(B249&lt;=('Ejercicio 3 - TIR'!$D$13-'Ejercicio 3 - TIR'!$C$13)/('Ejercicio 3 - TIR'!$E$13-'Ejercicio 3 - TIR'!$C$13),'Ejercicio 3 - TIR'!$C$13+SQRT(('Ejercicio 3 - TIR'!$E$13-'Ejercicio 3 - TIR'!$C$13)*('Ejercicio 3 - TIR'!$D$13-'Ejercicio 3 - TIR'!$C$13)*B249),'Ejercicio 3 - TIR'!$E$13-SQRT(('Ejercicio 3 - TIR'!$E$13-'Ejercicio 3 - TIR'!$C$13)*('Ejercicio 3 - TIR'!$E$13-'Ejercicio 3 - TIR'!$D$13)*(1-B249)))</f>
        <v>84894.8148179732</v>
      </c>
      <c r="D249" s="17">
        <f ca="1" t="shared" si="1841"/>
        <v>0.223771200365678</v>
      </c>
      <c r="E249" s="18">
        <f ca="1">IF(D249&lt;=('Ejercicio 3 - TIR'!$D$14-'Ejercicio 3 - TIR'!$C$14)/('Ejercicio 3 - TIR'!$E$14-'Ejercicio 3 - TIR'!$C$14),'Ejercicio 3 - TIR'!$C$14+SQRT(('Ejercicio 3 - TIR'!$E$14-'Ejercicio 3 - TIR'!$C$14)*('Ejercicio 3 - TIR'!$D$14-'Ejercicio 3 - TIR'!$C$14)*D249),'Ejercicio 3 - TIR'!$E$14-SQRT(('Ejercicio 3 - TIR'!$E$14-'Ejercicio 3 - TIR'!$C$14)*('Ejercicio 3 - TIR'!$E$14-'Ejercicio 3 - TIR'!$D$14)*(1-D249)))</f>
        <v>29096.686469261</v>
      </c>
      <c r="F249" s="17">
        <f ca="1" t="shared" si="1841"/>
        <v>0.168654108815803</v>
      </c>
      <c r="G249" s="18">
        <f ca="1">IF(F249&lt;=('Ejercicio 3 - TIR'!$D$18-'Ejercicio 3 - TIR'!$C$18)/('Ejercicio 3 - TIR'!$E$18-'Ejercicio 3 - TIR'!$C$18),'Ejercicio 3 - TIR'!$C$18+SQRT(('Ejercicio 3 - TIR'!$E$18-'Ejercicio 3 - TIR'!$C$18)*('Ejercicio 3 - TIR'!$D$18-'Ejercicio 3 - TIR'!$C$18)*F249),'Ejercicio 3 - TIR'!$E$18-SQRT(('Ejercicio 3 - TIR'!$E$18-'Ejercicio 3 - TIR'!$C$18)*('Ejercicio 3 - TIR'!$E$18-'Ejercicio 3 - TIR'!$D$18)*(1-F249)))</f>
        <v>35029.7232848707</v>
      </c>
      <c r="H249" s="17">
        <f ca="1" t="shared" ref="H249:L249" si="1842">RAND()</f>
        <v>0.69024026329238</v>
      </c>
      <c r="I249" s="18">
        <f ca="1">IF(H249&lt;=('Ejercicio 3 - TIR'!$D$18-'Ejercicio 3 - TIR'!$C$18)/('Ejercicio 3 - TIR'!$E$18-'Ejercicio 3 - TIR'!$C$18),'Ejercicio 3 - TIR'!$C$18+SQRT(('Ejercicio 3 - TIR'!$E$18-'Ejercicio 3 - TIR'!$C$18)*('Ejercicio 3 - TIR'!$D$18-'Ejercicio 3 - TIR'!$C$18)*H249),'Ejercicio 3 - TIR'!$E$18-SQRT(('Ejercicio 3 - TIR'!$E$18-'Ejercicio 3 - TIR'!$C$18)*('Ejercicio 3 - TIR'!$E$18-'Ejercicio 3 - TIR'!$D$18)*(1-H249)))</f>
        <v>40180.0435424092</v>
      </c>
      <c r="J249" s="17">
        <f ca="1" t="shared" si="1842"/>
        <v>0.286802261941788</v>
      </c>
      <c r="K249" s="18">
        <f ca="1">IF(J249&lt;=('Ejercicio 3 - TIR'!$D$18-'Ejercicio 3 - TIR'!$C$18)/('Ejercicio 3 - TIR'!$E$18-'Ejercicio 3 - TIR'!$C$18),'Ejercicio 3 - TIR'!$C$18+SQRT(('Ejercicio 3 - TIR'!$E$18-'Ejercicio 3 - TIR'!$C$18)*('Ejercicio 3 - TIR'!$D$18-'Ejercicio 3 - TIR'!$C$18)*J249),'Ejercicio 3 - TIR'!$E$18-SQRT(('Ejercicio 3 - TIR'!$E$18-'Ejercicio 3 - TIR'!$C$18)*('Ejercicio 3 - TIR'!$E$18-'Ejercicio 3 - TIR'!$D$18)*(1-J249)))</f>
        <v>36558.989197374</v>
      </c>
      <c r="L249" s="17">
        <f ca="1" t="shared" si="1842"/>
        <v>0.944357530612005</v>
      </c>
      <c r="M249" s="18">
        <f ca="1">IF(L249&lt;=('Ejercicio 3 - TIR'!$D$18-'Ejercicio 3 - TIR'!$C$18)/('Ejercicio 3 - TIR'!$E$18-'Ejercicio 3 - TIR'!$C$18),'Ejercicio 3 - TIR'!$C$18+SQRT(('Ejercicio 3 - TIR'!$E$18-'Ejercicio 3 - TIR'!$C$18)*('Ejercicio 3 - TIR'!$D$18-'Ejercicio 3 - TIR'!$C$18)*L249),'Ejercicio 3 - TIR'!$E$18-SQRT(('Ejercicio 3 - TIR'!$E$18-'Ejercicio 3 - TIR'!$C$18)*('Ejercicio 3 - TIR'!$E$18-'Ejercicio 3 - TIR'!$D$18)*(1-L249)))</f>
        <v>42957.1624626271</v>
      </c>
      <c r="N249" s="17">
        <f ca="1" t="shared" ref="N249:R249" si="1843">RAND()</f>
        <v>0.585740857797151</v>
      </c>
      <c r="O249" s="18">
        <f ca="1">IF(N249&lt;=('Ejercicio 3 - TIR'!$D$18-'Ejercicio 3 - TIR'!$C$18)/('Ejercicio 3 - TIR'!$E$18-'Ejercicio 3 - TIR'!$C$18),'Ejercicio 3 - TIR'!$C$18+SQRT(('Ejercicio 3 - TIR'!$E$18-'Ejercicio 3 - TIR'!$C$18)*('Ejercicio 3 - TIR'!$D$18-'Ejercicio 3 - TIR'!$C$18)*N249),'Ejercicio 3 - TIR'!$E$18-SQRT(('Ejercicio 3 - TIR'!$E$18-'Ejercicio 3 - TIR'!$C$18)*('Ejercicio 3 - TIR'!$E$18-'Ejercicio 3 - TIR'!$D$18)*(1-N249)))</f>
        <v>39373.4267303678</v>
      </c>
      <c r="P249" s="17">
        <f ca="1" t="shared" si="1843"/>
        <v>0.570725794531015</v>
      </c>
      <c r="Q249" s="19">
        <f ca="1">IF(P249&lt;=('Ejercicio 3 - TIR'!$D$22-'Ejercicio 3 - TIR'!$C$22)/('Ejercicio 3 - TIR'!$E$22-'Ejercicio 3 - TIR'!$C$22),'Ejercicio 3 - TIR'!$C$22+SQRT(('Ejercicio 3 - TIR'!$E$22-'Ejercicio 3 - TIR'!$C$22)*('Ejercicio 3 - TIR'!$D$22-'Ejercicio 3 - TIR'!$C$22)*P249),'Ejercicio 3 - TIR'!$E$22-SQRT(('Ejercicio 3 - TIR'!$E$22-'Ejercicio 3 - TIR'!$C$22)*('Ejercicio 3 - TIR'!$E$22-'Ejercicio 3 - TIR'!$D$22)*(1-P249)))</f>
        <v>0.152202633760657</v>
      </c>
      <c r="R249" s="17">
        <f ca="1" t="shared" si="1843"/>
        <v>0.635672652985132</v>
      </c>
      <c r="S249" s="19">
        <f ca="1">IF(R249&lt;=('Ejercicio 3 - TIR'!$D$23-'Ejercicio 3 - TIR'!$C$23)/('Ejercicio 3 - TIR'!$E$23-'Ejercicio 3 - TIR'!$C$23),'Ejercicio 3 - TIR'!$C$23+SQRT(('Ejercicio 3 - TIR'!$E$23-'Ejercicio 3 - TIR'!$C$23)*('Ejercicio 3 - TIR'!$D$23-'Ejercicio 3 - TIR'!$C$23)*R249),'Ejercicio 3 - TIR'!$E$23-SQRT(('Ejercicio 3 - TIR'!$E$23-'Ejercicio 3 - TIR'!$C$23)*('Ejercicio 3 - TIR'!$E$23-'Ejercicio 3 - TIR'!$D$23)*(1-R249)))</f>
        <v>0.154391618078708</v>
      </c>
      <c r="T249" s="17">
        <f ca="1" t="shared" ref="T249:X249" si="1844">RAND()</f>
        <v>0.0651923464099107</v>
      </c>
      <c r="U249" s="19">
        <f ca="1">IF(T249&lt;=('Ejercicio 3 - TIR'!$D$24-'Ejercicio 3 - TIR'!$C$24)/('Ejercicio 3 - TIR'!$E$24-'Ejercicio 3 - TIR'!$C$24),'Ejercicio 3 - TIR'!$C$24+SQRT(('Ejercicio 3 - TIR'!$E$24-'Ejercicio 3 - TIR'!$C$24)*('Ejercicio 3 - TIR'!$D$24-'Ejercicio 3 - TIR'!$C$24)*T249),'Ejercicio 3 - TIR'!$E$24-SQRT(('Ejercicio 3 - TIR'!$E$24-'Ejercicio 3 - TIR'!$C$24)*('Ejercicio 3 - TIR'!$E$24-'Ejercicio 3 - TIR'!$D$24)*(1-T249)))</f>
        <v>0.161700595175495</v>
      </c>
      <c r="V249" s="17">
        <f ca="1" t="shared" si="1844"/>
        <v>0.642260005398368</v>
      </c>
      <c r="W249" s="19">
        <f ca="1">IF(V249&lt;=('Ejercicio 3 - TIR'!$D$25-'Ejercicio 3 - TIR'!$C$25)/('Ejercicio 3 - TIR'!$E$25-'Ejercicio 3 - TIR'!$C$25),'Ejercicio 3 - TIR'!$C$25+SQRT(('Ejercicio 3 - TIR'!$E$25-'Ejercicio 3 - TIR'!$C$25)*('Ejercicio 3 - TIR'!$D$25-'Ejercicio 3 - TIR'!$C$25)*V249),'Ejercicio 3 - TIR'!$E$25-SQRT(('Ejercicio 3 - TIR'!$E$25-'Ejercicio 3 - TIR'!$C$25)*('Ejercicio 3 - TIR'!$E$25-'Ejercicio 3 - TIR'!$D$25)*(1-V249)))</f>
        <v>0.214615116488736</v>
      </c>
      <c r="X249" s="17">
        <f ca="1" t="shared" si="1844"/>
        <v>0.885161519170748</v>
      </c>
      <c r="Y249" s="19">
        <f ca="1">IF(X249&lt;=('Ejercicio 3 - TIR'!$D$26-'Ejercicio 3 - TIR'!$C$26)/('Ejercicio 3 - TIR'!$E$26-'Ejercicio 3 - TIR'!$C$26),'Ejercicio 3 - TIR'!$C$26+SQRT(('Ejercicio 3 - TIR'!$E$26-'Ejercicio 3 - TIR'!$C$26)*('Ejercicio 3 - TIR'!$D$26-'Ejercicio 3 - TIR'!$C$26)*X249),'Ejercicio 3 - TIR'!$E$26-SQRT(('Ejercicio 3 - TIR'!$E$26-'Ejercicio 3 - TIR'!$C$26)*('Ejercicio 3 - TIR'!$E$26-'Ejercicio 3 - TIR'!$D$26)*(1-X249)))</f>
        <v>0.255097634721216</v>
      </c>
      <c r="Z249" s="17">
        <f ca="1" t="shared" si="1432"/>
        <v>1.15220263376066</v>
      </c>
      <c r="AA249" s="17">
        <f ca="1" t="shared" si="1433"/>
        <v>1.33009306274151</v>
      </c>
      <c r="AB249" s="17">
        <f ca="1" t="shared" si="1434"/>
        <v>1.54516990262561</v>
      </c>
      <c r="AC249" s="17">
        <f ca="1" t="shared" si="1435"/>
        <v>1.8767867212725</v>
      </c>
      <c r="AD249" s="17">
        <f ca="1" t="shared" si="1436"/>
        <v>2.3555505747453</v>
      </c>
      <c r="AE249" s="16">
        <f ca="1" t="shared" si="1437"/>
        <v>4428.59231432959</v>
      </c>
      <c r="AF249" s="16">
        <f ca="1" t="shared" si="1438"/>
        <v>5112.32984754986</v>
      </c>
      <c r="AG249" s="16">
        <f ca="1" t="shared" si="1439"/>
        <v>5938.99662663212</v>
      </c>
      <c r="AH249" s="16">
        <f ca="1" t="shared" si="1440"/>
        <v>7213.59507948298</v>
      </c>
      <c r="AI249" s="16">
        <f ca="1" t="shared" si="1441"/>
        <v>9053.7661220957</v>
      </c>
      <c r="AJ249" s="18">
        <f ca="1" t="shared" si="1442"/>
        <v>40361.339428735</v>
      </c>
      <c r="AK249" s="18">
        <f ca="1" t="shared" si="1443"/>
        <v>53443.1971764104</v>
      </c>
      <c r="AL249" s="18">
        <f ca="1" t="shared" si="1444"/>
        <v>56489.8497781972</v>
      </c>
      <c r="AM249" s="18">
        <f ca="1" t="shared" si="1445"/>
        <v>80621.432093404</v>
      </c>
      <c r="AN249" s="18">
        <f ca="1" t="shared" si="1446"/>
        <v>92746.0979644097</v>
      </c>
      <c r="AO249" s="18">
        <f ca="1">C249/'Ejercicio 3 - TIR'!$D$7</f>
        <v>16978.9629635946</v>
      </c>
      <c r="AP249" s="18">
        <f ca="1" t="shared" si="1447"/>
        <v>23382.3764651404</v>
      </c>
      <c r="AQ249" s="18">
        <f ca="1" t="shared" si="1448"/>
        <v>36464.2342128157</v>
      </c>
      <c r="AR249" s="18">
        <f ca="1" t="shared" si="1449"/>
        <v>39510.8868146025</v>
      </c>
      <c r="AS249" s="18">
        <f ca="1" t="shared" si="1450"/>
        <v>63642.4691298094</v>
      </c>
      <c r="AT249" s="18">
        <f ca="1" t="shared" si="1451"/>
        <v>75767.1350008151</v>
      </c>
      <c r="AU249" s="18">
        <f ca="1">AP249*'Ejercicio 3 - TIR'!$D$5</f>
        <v>11691.1882325702</v>
      </c>
      <c r="AV249" s="18">
        <f ca="1">AQ249*'Ejercicio 3 - TIR'!$D$5</f>
        <v>18232.1171064079</v>
      </c>
      <c r="AW249" s="18">
        <f ca="1">AR249*'Ejercicio 3 - TIR'!$D$5</f>
        <v>19755.4434073013</v>
      </c>
      <c r="AX249" s="18">
        <f ca="1">AS249*'Ejercicio 3 - TIR'!$D$5</f>
        <v>31821.2345649047</v>
      </c>
      <c r="AY249" s="18">
        <f ca="1">AT249*'Ejercicio 3 - TIR'!$D$5</f>
        <v>37883.5675004075</v>
      </c>
      <c r="AZ249" s="18">
        <f ca="1" t="shared" ref="AZ249:BD249" si="1845">AJ249-AU249-AE249</f>
        <v>24241.5588818352</v>
      </c>
      <c r="BA249" s="18">
        <f ca="1" t="shared" si="1845"/>
        <v>30098.7502224527</v>
      </c>
      <c r="BB249" s="18">
        <f ca="1" t="shared" si="1845"/>
        <v>30795.4097442638</v>
      </c>
      <c r="BC249" s="18">
        <f ca="1" t="shared" si="1845"/>
        <v>41586.6024490163</v>
      </c>
      <c r="BD249" s="18">
        <f ca="1" t="shared" si="1845"/>
        <v>45808.7643419065</v>
      </c>
      <c r="BE249" s="18">
        <f ca="1" t="shared" ref="BE249:BI249" si="1846">AZ249/Z249</f>
        <v>21039.3191019826</v>
      </c>
      <c r="BF249" s="18">
        <f ca="1" t="shared" si="1846"/>
        <v>22629.0558650195</v>
      </c>
      <c r="BG249" s="18">
        <f ca="1" t="shared" si="1846"/>
        <v>19930.1123403549</v>
      </c>
      <c r="BH249" s="18">
        <f ca="1" t="shared" si="1846"/>
        <v>22158.4061617933</v>
      </c>
      <c r="BI249" s="18">
        <f ca="1" t="shared" si="1846"/>
        <v>19447.1580585187</v>
      </c>
      <c r="BJ249" s="18">
        <f ca="1" t="shared" si="1454"/>
        <v>68538.7165358514</v>
      </c>
      <c r="BK249" s="18">
        <f ca="1" t="shared" si="1455"/>
        <v>39994.8059674745</v>
      </c>
      <c r="BL249" s="18">
        <f ca="1" t="shared" si="1456"/>
        <v>108533.522503326</v>
      </c>
      <c r="BM249" s="18">
        <f ca="1">BK249*'Ejercicio 3 - TIR'!$D$5</f>
        <v>19997.4029837373</v>
      </c>
      <c r="BN249" s="18">
        <f ca="1" t="shared" si="1457"/>
        <v>88536.1195195887</v>
      </c>
      <c r="BO249" s="18">
        <f ca="1" t="shared" si="1458"/>
        <v>37586.1679510583</v>
      </c>
      <c r="BP249" s="18">
        <f ca="1" t="shared" si="1459"/>
        <v>-113991.501287234</v>
      </c>
      <c r="BQ249" s="18">
        <f ca="1" t="shared" ref="BQ249:BT249" si="1847">BE249</f>
        <v>21039.3191019826</v>
      </c>
      <c r="BR249" s="18">
        <f ca="1" t="shared" si="1847"/>
        <v>22629.0558650195</v>
      </c>
      <c r="BS249" s="18">
        <f ca="1" t="shared" si="1847"/>
        <v>19930.1123403549</v>
      </c>
      <c r="BT249" s="18">
        <f ca="1" t="shared" si="1847"/>
        <v>22158.4061617933</v>
      </c>
      <c r="BU249" s="18">
        <f ca="1" t="shared" si="1461"/>
        <v>57033.326009577</v>
      </c>
      <c r="BV249" s="20">
        <f ca="1" t="shared" si="1462"/>
        <v>6.79596632200139</v>
      </c>
    </row>
    <row r="250" ht="15" customHeight="1" spans="1:74">
      <c r="A250" s="16">
        <v>249</v>
      </c>
      <c r="B250" s="17">
        <f ca="1" t="shared" ref="B250:F250" si="1848">RAND()</f>
        <v>0.868306202662043</v>
      </c>
      <c r="C250" s="18">
        <f ca="1">IF(B250&lt;=('Ejercicio 3 - TIR'!$D$13-'Ejercicio 3 - TIR'!$C$13)/('Ejercicio 3 - TIR'!$E$13-'Ejercicio 3 - TIR'!$C$13),'Ejercicio 3 - TIR'!$C$13+SQRT(('Ejercicio 3 - TIR'!$E$13-'Ejercicio 3 - TIR'!$C$13)*('Ejercicio 3 - TIR'!$D$13-'Ejercicio 3 - TIR'!$C$13)*B250),'Ejercicio 3 - TIR'!$E$13-SQRT(('Ejercicio 3 - TIR'!$E$13-'Ejercicio 3 - TIR'!$C$13)*('Ejercicio 3 - TIR'!$E$13-'Ejercicio 3 - TIR'!$D$13)*(1-B250)))</f>
        <v>87428.899936539</v>
      </c>
      <c r="D250" s="17">
        <f ca="1" t="shared" si="1848"/>
        <v>0.393896481513547</v>
      </c>
      <c r="E250" s="18">
        <f ca="1">IF(D250&lt;=('Ejercicio 3 - TIR'!$D$14-'Ejercicio 3 - TIR'!$C$14)/('Ejercicio 3 - TIR'!$E$14-'Ejercicio 3 - TIR'!$C$14),'Ejercicio 3 - TIR'!$C$14+SQRT(('Ejercicio 3 - TIR'!$E$14-'Ejercicio 3 - TIR'!$C$14)*('Ejercicio 3 - TIR'!$D$14-'Ejercicio 3 - TIR'!$C$14)*D250),'Ejercicio 3 - TIR'!$E$14-SQRT(('Ejercicio 3 - TIR'!$E$14-'Ejercicio 3 - TIR'!$C$14)*('Ejercicio 3 - TIR'!$E$14-'Ejercicio 3 - TIR'!$D$14)*(1-D250)))</f>
        <v>30465.0365615296</v>
      </c>
      <c r="F250" s="17">
        <f ca="1" t="shared" si="1848"/>
        <v>0.210181581453631</v>
      </c>
      <c r="G250" s="18">
        <f ca="1">IF(F250&lt;=('Ejercicio 3 - TIR'!$D$18-'Ejercicio 3 - TIR'!$C$18)/('Ejercicio 3 - TIR'!$E$18-'Ejercicio 3 - TIR'!$C$18),'Ejercicio 3 - TIR'!$C$18+SQRT(('Ejercicio 3 - TIR'!$E$18-'Ejercicio 3 - TIR'!$C$18)*('Ejercicio 3 - TIR'!$D$18-'Ejercicio 3 - TIR'!$C$18)*F250),'Ejercicio 3 - TIR'!$E$18-SQRT(('Ejercicio 3 - TIR'!$E$18-'Ejercicio 3 - TIR'!$C$18)*('Ejercicio 3 - TIR'!$E$18-'Ejercicio 3 - TIR'!$D$18)*(1-F250)))</f>
        <v>35614.9120400986</v>
      </c>
      <c r="H250" s="17">
        <f ca="1" t="shared" ref="H250:L250" si="1849">RAND()</f>
        <v>0.615433436845275</v>
      </c>
      <c r="I250" s="18">
        <f ca="1">IF(H250&lt;=('Ejercicio 3 - TIR'!$D$18-'Ejercicio 3 - TIR'!$C$18)/('Ejercicio 3 - TIR'!$E$18-'Ejercicio 3 - TIR'!$C$18),'Ejercicio 3 - TIR'!$C$18+SQRT(('Ejercicio 3 - TIR'!$E$18-'Ejercicio 3 - TIR'!$C$18)*('Ejercicio 3 - TIR'!$D$18-'Ejercicio 3 - TIR'!$C$18)*H250),'Ejercicio 3 - TIR'!$E$18-SQRT(('Ejercicio 3 - TIR'!$E$18-'Ejercicio 3 - TIR'!$C$18)*('Ejercicio 3 - TIR'!$E$18-'Ejercicio 3 - TIR'!$D$18)*(1-H250)))</f>
        <v>39608.0703331518</v>
      </c>
      <c r="J250" s="17">
        <f ca="1" t="shared" si="1849"/>
        <v>0.617651621188777</v>
      </c>
      <c r="K250" s="18">
        <f ca="1">IF(J250&lt;=('Ejercicio 3 - TIR'!$D$18-'Ejercicio 3 - TIR'!$C$18)/('Ejercicio 3 - TIR'!$E$18-'Ejercicio 3 - TIR'!$C$18),'Ejercicio 3 - TIR'!$C$18+SQRT(('Ejercicio 3 - TIR'!$E$18-'Ejercicio 3 - TIR'!$C$18)*('Ejercicio 3 - TIR'!$D$18-'Ejercicio 3 - TIR'!$C$18)*J250),'Ejercicio 3 - TIR'!$E$18-SQRT(('Ejercicio 3 - TIR'!$E$18-'Ejercicio 3 - TIR'!$C$18)*('Ejercicio 3 - TIR'!$E$18-'Ejercicio 3 - TIR'!$D$18)*(1-J250)))</f>
        <v>39625.3697683942</v>
      </c>
      <c r="L250" s="17">
        <f ca="1" t="shared" si="1849"/>
        <v>0.15393642703248</v>
      </c>
      <c r="M250" s="18">
        <f ca="1">IF(L250&lt;=('Ejercicio 3 - TIR'!$D$18-'Ejercicio 3 - TIR'!$C$18)/('Ejercicio 3 - TIR'!$E$18-'Ejercicio 3 - TIR'!$C$18),'Ejercicio 3 - TIR'!$C$18+SQRT(('Ejercicio 3 - TIR'!$E$18-'Ejercicio 3 - TIR'!$C$18)*('Ejercicio 3 - TIR'!$D$18-'Ejercicio 3 - TIR'!$C$18)*L250),'Ejercicio 3 - TIR'!$E$18-SQRT(('Ejercicio 3 - TIR'!$E$18-'Ejercicio 3 - TIR'!$C$18)*('Ejercicio 3 - TIR'!$E$18-'Ejercicio 3 - TIR'!$D$18)*(1-L250)))</f>
        <v>34805.2537971341</v>
      </c>
      <c r="N250" s="17">
        <f ca="1" t="shared" ref="N250:R250" si="1850">RAND()</f>
        <v>0.101132039422065</v>
      </c>
      <c r="O250" s="18">
        <f ca="1">IF(N250&lt;=('Ejercicio 3 - TIR'!$D$18-'Ejercicio 3 - TIR'!$C$18)/('Ejercicio 3 - TIR'!$E$18-'Ejercicio 3 - TIR'!$C$18),'Ejercicio 3 - TIR'!$C$18+SQRT(('Ejercicio 3 - TIR'!$E$18-'Ejercicio 3 - TIR'!$C$18)*('Ejercicio 3 - TIR'!$D$18-'Ejercicio 3 - TIR'!$C$18)*N250),'Ejercicio 3 - TIR'!$E$18-SQRT(('Ejercicio 3 - TIR'!$E$18-'Ejercicio 3 - TIR'!$C$18)*('Ejercicio 3 - TIR'!$E$18-'Ejercicio 3 - TIR'!$D$18)*(1-N250)))</f>
        <v>33894.8435030576</v>
      </c>
      <c r="P250" s="17">
        <f ca="1" t="shared" si="1850"/>
        <v>0.427304166708338</v>
      </c>
      <c r="Q250" s="19">
        <f ca="1">IF(P250&lt;=('Ejercicio 3 - TIR'!$D$22-'Ejercicio 3 - TIR'!$C$22)/('Ejercicio 3 - TIR'!$E$22-'Ejercicio 3 - TIR'!$C$22),'Ejercicio 3 - TIR'!$C$22+SQRT(('Ejercicio 3 - TIR'!$E$22-'Ejercicio 3 - TIR'!$C$22)*('Ejercicio 3 - TIR'!$D$22-'Ejercicio 3 - TIR'!$C$22)*P250),'Ejercicio 3 - TIR'!$E$22-SQRT(('Ejercicio 3 - TIR'!$E$22-'Ejercicio 3 - TIR'!$C$22)*('Ejercicio 3 - TIR'!$E$22-'Ejercicio 3 - TIR'!$D$22)*(1-P250)))</f>
        <v>0.14773350861458</v>
      </c>
      <c r="R250" s="17">
        <f ca="1" t="shared" si="1850"/>
        <v>0.0414226819802972</v>
      </c>
      <c r="S250" s="19">
        <f ca="1">IF(R250&lt;=('Ejercicio 3 - TIR'!$D$23-'Ejercicio 3 - TIR'!$C$23)/('Ejercicio 3 - TIR'!$E$23-'Ejercicio 3 - TIR'!$C$23),'Ejercicio 3 - TIR'!$C$23+SQRT(('Ejercicio 3 - TIR'!$E$23-'Ejercicio 3 - TIR'!$C$23)*('Ejercicio 3 - TIR'!$D$23-'Ejercicio 3 - TIR'!$C$23)*R250),'Ejercicio 3 - TIR'!$E$23-SQRT(('Ejercicio 3 - TIR'!$E$23-'Ejercicio 3 - TIR'!$C$23)*('Ejercicio 3 - TIR'!$E$23-'Ejercicio 3 - TIR'!$D$23)*(1-R250)))</f>
        <v>0.12863486117807</v>
      </c>
      <c r="T250" s="17">
        <f ca="1" t="shared" ref="T250:X250" si="1851">RAND()</f>
        <v>0.0330458558441327</v>
      </c>
      <c r="U250" s="19">
        <f ca="1">IF(T250&lt;=('Ejercicio 3 - TIR'!$D$24-'Ejercicio 3 - TIR'!$C$24)/('Ejercicio 3 - TIR'!$E$24-'Ejercicio 3 - TIR'!$C$24),'Ejercicio 3 - TIR'!$C$24+SQRT(('Ejercicio 3 - TIR'!$E$24-'Ejercicio 3 - TIR'!$C$24)*('Ejercicio 3 - TIR'!$D$24-'Ejercicio 3 - TIR'!$C$24)*T250),'Ejercicio 3 - TIR'!$E$24-SQRT(('Ejercicio 3 - TIR'!$E$24-'Ejercicio 3 - TIR'!$C$24)*('Ejercicio 3 - TIR'!$E$24-'Ejercicio 3 - TIR'!$D$24)*(1-T250)))</f>
        <v>0.158330444002133</v>
      </c>
      <c r="V250" s="17">
        <f ca="1" t="shared" si="1851"/>
        <v>0.276447321079941</v>
      </c>
      <c r="W250" s="19">
        <f ca="1">IF(V250&lt;=('Ejercicio 3 - TIR'!$D$25-'Ejercicio 3 - TIR'!$C$25)/('Ejercicio 3 - TIR'!$E$25-'Ejercicio 3 - TIR'!$C$25),'Ejercicio 3 - TIR'!$C$25+SQRT(('Ejercicio 3 - TIR'!$E$25-'Ejercicio 3 - TIR'!$C$25)*('Ejercicio 3 - TIR'!$D$25-'Ejercicio 3 - TIR'!$C$25)*V250),'Ejercicio 3 - TIR'!$E$25-SQRT(('Ejercicio 3 - TIR'!$E$25-'Ejercicio 3 - TIR'!$C$25)*('Ejercicio 3 - TIR'!$E$25-'Ejercicio 3 - TIR'!$D$25)*(1-V250)))</f>
        <v>0.199672982730433</v>
      </c>
      <c r="X250" s="17">
        <f ca="1" t="shared" si="1851"/>
        <v>0.0635856519075411</v>
      </c>
      <c r="Y250" s="19">
        <f ca="1">IF(X250&lt;=('Ejercicio 3 - TIR'!$D$26-'Ejercicio 3 - TIR'!$C$26)/('Ejercicio 3 - TIR'!$E$26-'Ejercicio 3 - TIR'!$C$26),'Ejercicio 3 - TIR'!$C$26+SQRT(('Ejercicio 3 - TIR'!$E$26-'Ejercicio 3 - TIR'!$C$26)*('Ejercicio 3 - TIR'!$D$26-'Ejercicio 3 - TIR'!$C$26)*X250),'Ejercicio 3 - TIR'!$E$26-SQRT(('Ejercicio 3 - TIR'!$E$26-'Ejercicio 3 - TIR'!$C$26)*('Ejercicio 3 - TIR'!$E$26-'Ejercicio 3 - TIR'!$D$26)*(1-X250)))</f>
        <v>0.203102719570775</v>
      </c>
      <c r="Z250" s="17">
        <f ca="1" t="shared" si="1432"/>
        <v>1.14773350861458</v>
      </c>
      <c r="AA250" s="17">
        <f ca="1" t="shared" si="1433"/>
        <v>1.29537204916464</v>
      </c>
      <c r="AB250" s="17">
        <f ca="1" t="shared" si="1434"/>
        <v>1.50046888085683</v>
      </c>
      <c r="AC250" s="17">
        <f ca="1" t="shared" si="1435"/>
        <v>1.8000719777917</v>
      </c>
      <c r="AD250" s="17">
        <f ca="1" t="shared" si="1436"/>
        <v>2.16567149190434</v>
      </c>
      <c r="AE250" s="16">
        <f ca="1" t="shared" si="1437"/>
        <v>4500.70674130624</v>
      </c>
      <c r="AF250" s="16">
        <f ca="1" t="shared" si="1438"/>
        <v>5079.65452817737</v>
      </c>
      <c r="AG250" s="16">
        <f ca="1" t="shared" si="1439"/>
        <v>5883.91848500114</v>
      </c>
      <c r="AH250" s="16">
        <f ca="1" t="shared" si="1440"/>
        <v>7058.77803904404</v>
      </c>
      <c r="AI250" s="16">
        <f ca="1" t="shared" si="1441"/>
        <v>8492.43505562035</v>
      </c>
      <c r="AJ250" s="18">
        <f ca="1" t="shared" si="1442"/>
        <v>40876.4279547821</v>
      </c>
      <c r="AK250" s="18">
        <f ca="1" t="shared" si="1443"/>
        <v>51307.1872309118</v>
      </c>
      <c r="AL250" s="18">
        <f ca="1" t="shared" si="1444"/>
        <v>59456.6342299203</v>
      </c>
      <c r="AM250" s="18">
        <f ca="1" t="shared" si="1445"/>
        <v>62651.9620401494</v>
      </c>
      <c r="AN250" s="18">
        <f ca="1" t="shared" si="1446"/>
        <v>73405.0962971308</v>
      </c>
      <c r="AO250" s="18">
        <f ca="1">C250/'Ejercicio 3 - TIR'!$D$7</f>
        <v>17485.7799873078</v>
      </c>
      <c r="AP250" s="18">
        <f ca="1" t="shared" si="1447"/>
        <v>23390.6479674743</v>
      </c>
      <c r="AQ250" s="18">
        <f ca="1" t="shared" si="1448"/>
        <v>33821.407243604</v>
      </c>
      <c r="AR250" s="18">
        <f ca="1" t="shared" si="1449"/>
        <v>41970.8542426125</v>
      </c>
      <c r="AS250" s="18">
        <f ca="1" t="shared" si="1450"/>
        <v>45166.1820528416</v>
      </c>
      <c r="AT250" s="18">
        <f ca="1" t="shared" si="1451"/>
        <v>55919.316309823</v>
      </c>
      <c r="AU250" s="18">
        <f ca="1">AP250*'Ejercicio 3 - TIR'!$D$5</f>
        <v>11695.3239837371</v>
      </c>
      <c r="AV250" s="18">
        <f ca="1">AQ250*'Ejercicio 3 - TIR'!$D$5</f>
        <v>16910.703621802</v>
      </c>
      <c r="AW250" s="18">
        <f ca="1">AR250*'Ejercicio 3 - TIR'!$D$5</f>
        <v>20985.4271213062</v>
      </c>
      <c r="AX250" s="18">
        <f ca="1">AS250*'Ejercicio 3 - TIR'!$D$5</f>
        <v>22583.0910264208</v>
      </c>
      <c r="AY250" s="18">
        <f ca="1">AT250*'Ejercicio 3 - TIR'!$D$5</f>
        <v>27959.6581549115</v>
      </c>
      <c r="AZ250" s="18">
        <f ca="1" t="shared" ref="AZ250:BD250" si="1852">AJ250-AU250-AE250</f>
        <v>24680.3972297387</v>
      </c>
      <c r="BA250" s="18">
        <f ca="1" t="shared" si="1852"/>
        <v>29316.8290809325</v>
      </c>
      <c r="BB250" s="18">
        <f ca="1" t="shared" si="1852"/>
        <v>32587.2886236129</v>
      </c>
      <c r="BC250" s="18">
        <f ca="1" t="shared" si="1852"/>
        <v>33010.0929746846</v>
      </c>
      <c r="BD250" s="18">
        <f ca="1" t="shared" si="1852"/>
        <v>36953.003086599</v>
      </c>
      <c r="BE250" s="18">
        <f ca="1" t="shared" ref="BE250:BI250" si="1853">AZ250/Z250</f>
        <v>21503.5956034169</v>
      </c>
      <c r="BF250" s="18">
        <f ca="1" t="shared" si="1853"/>
        <v>22631.9759638464</v>
      </c>
      <c r="BG250" s="18">
        <f ca="1" t="shared" si="1853"/>
        <v>21718.0702908042</v>
      </c>
      <c r="BH250" s="18">
        <f ca="1" t="shared" si="1853"/>
        <v>18338.2072394576</v>
      </c>
      <c r="BI250" s="18">
        <f ca="1" t="shared" si="1853"/>
        <v>17063.0694566262</v>
      </c>
      <c r="BJ250" s="18">
        <f ca="1" t="shared" si="1454"/>
        <v>65977.261181128</v>
      </c>
      <c r="BK250" s="18">
        <f ca="1" t="shared" si="1455"/>
        <v>37868.455232224</v>
      </c>
      <c r="BL250" s="18">
        <f ca="1" t="shared" si="1456"/>
        <v>103845.716413352</v>
      </c>
      <c r="BM250" s="18">
        <f ca="1">BK250*'Ejercicio 3 - TIR'!$D$5</f>
        <v>18934.227616112</v>
      </c>
      <c r="BN250" s="18">
        <f ca="1" t="shared" si="1457"/>
        <v>84911.48879724</v>
      </c>
      <c r="BO250" s="18">
        <f ca="1" t="shared" si="1458"/>
        <v>39207.9265551835</v>
      </c>
      <c r="BP250" s="18">
        <f ca="1" t="shared" si="1459"/>
        <v>-117893.936498069</v>
      </c>
      <c r="BQ250" s="18">
        <f ca="1" t="shared" ref="BQ250:BT250" si="1854">BE250</f>
        <v>21503.5956034169</v>
      </c>
      <c r="BR250" s="18">
        <f ca="1" t="shared" si="1854"/>
        <v>22631.9759638464</v>
      </c>
      <c r="BS250" s="18">
        <f ca="1" t="shared" si="1854"/>
        <v>21718.0702908042</v>
      </c>
      <c r="BT250" s="18">
        <f ca="1" t="shared" si="1854"/>
        <v>18338.2072394576</v>
      </c>
      <c r="BU250" s="18">
        <f ca="1" t="shared" si="1461"/>
        <v>56270.9960118096</v>
      </c>
      <c r="BV250" s="20">
        <f ca="1" t="shared" si="1462"/>
        <v>5.2787364350674</v>
      </c>
    </row>
    <row r="251" ht="15" customHeight="1" spans="1:74">
      <c r="A251" s="16">
        <v>250</v>
      </c>
      <c r="B251" s="17">
        <f ca="1" t="shared" ref="B251:F251" si="1855">RAND()</f>
        <v>0.608579077406715</v>
      </c>
      <c r="C251" s="18">
        <f ca="1">IF(B251&lt;=('Ejercicio 3 - TIR'!$D$13-'Ejercicio 3 - TIR'!$C$13)/('Ejercicio 3 - TIR'!$E$13-'Ejercicio 3 - TIR'!$C$13),'Ejercicio 3 - TIR'!$C$13+SQRT(('Ejercicio 3 - TIR'!$E$13-'Ejercicio 3 - TIR'!$C$13)*('Ejercicio 3 - TIR'!$D$13-'Ejercicio 3 - TIR'!$C$13)*B251),'Ejercicio 3 - TIR'!$E$13-SQRT(('Ejercicio 3 - TIR'!$E$13-'Ejercicio 3 - TIR'!$C$13)*('Ejercicio 3 - TIR'!$E$13-'Ejercicio 3 - TIR'!$D$13)*(1-B251)))</f>
        <v>78327.3188757841</v>
      </c>
      <c r="D251" s="17">
        <f ca="1" t="shared" si="1855"/>
        <v>0.538395919705348</v>
      </c>
      <c r="E251" s="18">
        <f ca="1">IF(D251&lt;=('Ejercicio 3 - TIR'!$D$14-'Ejercicio 3 - TIR'!$C$14)/('Ejercicio 3 - TIR'!$E$14-'Ejercicio 3 - TIR'!$C$14),'Ejercicio 3 - TIR'!$C$14+SQRT(('Ejercicio 3 - TIR'!$E$14-'Ejercicio 3 - TIR'!$C$14)*('Ejercicio 3 - TIR'!$D$14-'Ejercicio 3 - TIR'!$C$14)*D251),'Ejercicio 3 - TIR'!$E$14-SQRT(('Ejercicio 3 - TIR'!$E$14-'Ejercicio 3 - TIR'!$C$14)*('Ejercicio 3 - TIR'!$E$14-'Ejercicio 3 - TIR'!$D$14)*(1-D251)))</f>
        <v>31678.9055981681</v>
      </c>
      <c r="F251" s="17">
        <f ca="1" t="shared" si="1855"/>
        <v>0.138102107638004</v>
      </c>
      <c r="G251" s="18">
        <f ca="1">IF(F251&lt;=('Ejercicio 3 - TIR'!$D$18-'Ejercicio 3 - TIR'!$C$18)/('Ejercicio 3 - TIR'!$E$18-'Ejercicio 3 - TIR'!$C$18),'Ejercicio 3 - TIR'!$C$18+SQRT(('Ejercicio 3 - TIR'!$E$18-'Ejercicio 3 - TIR'!$C$18)*('Ejercicio 3 - TIR'!$D$18-'Ejercicio 3 - TIR'!$C$18)*F251),'Ejercicio 3 - TIR'!$E$18-SQRT(('Ejercicio 3 - TIR'!$E$18-'Ejercicio 3 - TIR'!$C$18)*('Ejercicio 3 - TIR'!$E$18-'Ejercicio 3 - TIR'!$D$18)*(1-F251)))</f>
        <v>34551.4081497599</v>
      </c>
      <c r="H251" s="17">
        <f ca="1" t="shared" ref="H251:L251" si="1856">RAND()</f>
        <v>0.26032061178745</v>
      </c>
      <c r="I251" s="18">
        <f ca="1">IF(H251&lt;=('Ejercicio 3 - TIR'!$D$18-'Ejercicio 3 - TIR'!$C$18)/('Ejercicio 3 - TIR'!$E$18-'Ejercicio 3 - TIR'!$C$18),'Ejercicio 3 - TIR'!$C$18+SQRT(('Ejercicio 3 - TIR'!$E$18-'Ejercicio 3 - TIR'!$C$18)*('Ejercicio 3 - TIR'!$D$18-'Ejercicio 3 - TIR'!$C$18)*H251),'Ejercicio 3 - TIR'!$E$18-SQRT(('Ejercicio 3 - TIR'!$E$18-'Ejercicio 3 - TIR'!$C$18)*('Ejercicio 3 - TIR'!$E$18-'Ejercicio 3 - TIR'!$D$18)*(1-H251)))</f>
        <v>36248.8472351401</v>
      </c>
      <c r="J251" s="17">
        <f ca="1" t="shared" si="1856"/>
        <v>0.173711728307255</v>
      </c>
      <c r="K251" s="18">
        <f ca="1">IF(J251&lt;=('Ejercicio 3 - TIR'!$D$18-'Ejercicio 3 - TIR'!$C$18)/('Ejercicio 3 - TIR'!$E$18-'Ejercicio 3 - TIR'!$C$18),'Ejercicio 3 - TIR'!$C$18+SQRT(('Ejercicio 3 - TIR'!$E$18-'Ejercicio 3 - TIR'!$C$18)*('Ejercicio 3 - TIR'!$D$18-'Ejercicio 3 - TIR'!$C$18)*J251),'Ejercicio 3 - TIR'!$E$18-SQRT(('Ejercicio 3 - TIR'!$E$18-'Ejercicio 3 - TIR'!$C$18)*('Ejercicio 3 - TIR'!$E$18-'Ejercicio 3 - TIR'!$D$18)*(1-J251)))</f>
        <v>35104.5821813434</v>
      </c>
      <c r="L251" s="17">
        <f ca="1" t="shared" si="1856"/>
        <v>0.989680038179299</v>
      </c>
      <c r="M251" s="18">
        <f ca="1">IF(L251&lt;=('Ejercicio 3 - TIR'!$D$18-'Ejercicio 3 - TIR'!$C$18)/('Ejercicio 3 - TIR'!$E$18-'Ejercicio 3 - TIR'!$C$18),'Ejercicio 3 - TIR'!$C$18+SQRT(('Ejercicio 3 - TIR'!$E$18-'Ejercicio 3 - TIR'!$C$18)*('Ejercicio 3 - TIR'!$D$18-'Ejercicio 3 - TIR'!$C$18)*L251),'Ejercicio 3 - TIR'!$E$18-SQRT(('Ejercicio 3 - TIR'!$E$18-'Ejercicio 3 - TIR'!$C$18)*('Ejercicio 3 - TIR'!$E$18-'Ejercicio 3 - TIR'!$D$18)*(1-L251)))</f>
        <v>44120.2289294637</v>
      </c>
      <c r="N251" s="17">
        <f ca="1" t="shared" ref="N251:R251" si="1857">RAND()</f>
        <v>0.465969918390747</v>
      </c>
      <c r="O251" s="18">
        <f ca="1">IF(N251&lt;=('Ejercicio 3 - TIR'!$D$18-'Ejercicio 3 - TIR'!$C$18)/('Ejercicio 3 - TIR'!$E$18-'Ejercicio 3 - TIR'!$C$18),'Ejercicio 3 - TIR'!$C$18+SQRT(('Ejercicio 3 - TIR'!$E$18-'Ejercicio 3 - TIR'!$C$18)*('Ejercicio 3 - TIR'!$D$18-'Ejercicio 3 - TIR'!$C$18)*N251),'Ejercicio 3 - TIR'!$E$18-SQRT(('Ejercicio 3 - TIR'!$E$18-'Ejercicio 3 - TIR'!$C$18)*('Ejercicio 3 - TIR'!$E$18-'Ejercicio 3 - TIR'!$D$18)*(1-N251)))</f>
        <v>38360.3521312569</v>
      </c>
      <c r="P251" s="17">
        <f ca="1" t="shared" si="1857"/>
        <v>0.0457239423112206</v>
      </c>
      <c r="Q251" s="19">
        <f ca="1">IF(P251&lt;=('Ejercicio 3 - TIR'!$D$22-'Ejercicio 3 - TIR'!$C$22)/('Ejercicio 3 - TIR'!$E$22-'Ejercicio 3 - TIR'!$C$22),'Ejercicio 3 - TIR'!$C$22+SQRT(('Ejercicio 3 - TIR'!$E$22-'Ejercicio 3 - TIR'!$C$22)*('Ejercicio 3 - TIR'!$D$22-'Ejercicio 3 - TIR'!$C$22)*P251),'Ejercicio 3 - TIR'!$E$22-SQRT(('Ejercicio 3 - TIR'!$E$22-'Ejercicio 3 - TIR'!$C$22)*('Ejercicio 3 - TIR'!$E$22-'Ejercicio 3 - TIR'!$D$22)*(1-P251)))</f>
        <v>0.129072105387406</v>
      </c>
      <c r="R251" s="17">
        <f ca="1" t="shared" si="1857"/>
        <v>0.722987942442866</v>
      </c>
      <c r="S251" s="19">
        <f ca="1">IF(R251&lt;=('Ejercicio 3 - TIR'!$D$23-'Ejercicio 3 - TIR'!$C$23)/('Ejercicio 3 - TIR'!$E$23-'Ejercicio 3 - TIR'!$C$23),'Ejercicio 3 - TIR'!$C$23+SQRT(('Ejercicio 3 - TIR'!$E$23-'Ejercicio 3 - TIR'!$C$23)*('Ejercicio 3 - TIR'!$D$23-'Ejercicio 3 - TIR'!$C$23)*R251),'Ejercicio 3 - TIR'!$E$23-SQRT(('Ejercicio 3 - TIR'!$E$23-'Ejercicio 3 - TIR'!$C$23)*('Ejercicio 3 - TIR'!$E$23-'Ejercicio 3 - TIR'!$D$23)*(1-R251)))</f>
        <v>0.157670161138001</v>
      </c>
      <c r="T251" s="17">
        <f ca="1" t="shared" ref="T251:X251" si="1858">RAND()</f>
        <v>0.835541995714843</v>
      </c>
      <c r="U251" s="19">
        <f ca="1">IF(T251&lt;=('Ejercicio 3 - TIR'!$D$24-'Ejercicio 3 - TIR'!$C$24)/('Ejercicio 3 - TIR'!$E$24-'Ejercicio 3 - TIR'!$C$24),'Ejercicio 3 - TIR'!$C$24+SQRT(('Ejercicio 3 - TIR'!$E$24-'Ejercicio 3 - TIR'!$C$24)*('Ejercicio 3 - TIR'!$D$24-'Ejercicio 3 - TIR'!$C$24)*T251),'Ejercicio 3 - TIR'!$E$24-SQRT(('Ejercicio 3 - TIR'!$E$24-'Ejercicio 3 - TIR'!$C$24)*('Ejercicio 3 - TIR'!$E$24-'Ejercicio 3 - TIR'!$D$24)*(1-T251)))</f>
        <v>0.198541146069782</v>
      </c>
      <c r="V251" s="17">
        <f ca="1" t="shared" si="1858"/>
        <v>0.919859691520572</v>
      </c>
      <c r="W251" s="19">
        <f ca="1">IF(V251&lt;=('Ejercicio 3 - TIR'!$D$25-'Ejercicio 3 - TIR'!$C$25)/('Ejercicio 3 - TIR'!$E$25-'Ejercicio 3 - TIR'!$C$25),'Ejercicio 3 - TIR'!$C$25+SQRT(('Ejercicio 3 - TIR'!$E$25-'Ejercicio 3 - TIR'!$C$25)*('Ejercicio 3 - TIR'!$D$25-'Ejercicio 3 - TIR'!$C$25)*V251),'Ejercicio 3 - TIR'!$E$25-SQRT(('Ejercicio 3 - TIR'!$E$25-'Ejercicio 3 - TIR'!$C$25)*('Ejercicio 3 - TIR'!$E$25-'Ejercicio 3 - TIR'!$D$25)*(1-V251)))</f>
        <v>0.233252132085606</v>
      </c>
      <c r="X251" s="17">
        <f ca="1" t="shared" si="1858"/>
        <v>0.227163063292528</v>
      </c>
      <c r="Y251" s="19">
        <f ca="1">IF(X251&lt;=('Ejercicio 3 - TIR'!$D$26-'Ejercicio 3 - TIR'!$C$26)/('Ejercicio 3 - TIR'!$E$26-'Ejercicio 3 - TIR'!$C$26),'Ejercicio 3 - TIR'!$C$26+SQRT(('Ejercicio 3 - TIR'!$E$26-'Ejercicio 3 - TIR'!$C$26)*('Ejercicio 3 - TIR'!$D$26-'Ejercicio 3 - TIR'!$C$26)*X251),'Ejercicio 3 - TIR'!$E$26-SQRT(('Ejercicio 3 - TIR'!$E$26-'Ejercicio 3 - TIR'!$C$26)*('Ejercicio 3 - TIR'!$E$26-'Ejercicio 3 - TIR'!$D$26)*(1-X251)))</f>
        <v>0.214765707558837</v>
      </c>
      <c r="Z251" s="17">
        <f ca="1" t="shared" si="1432"/>
        <v>1.12907210538741</v>
      </c>
      <c r="AA251" s="17">
        <f ca="1" t="shared" si="1433"/>
        <v>1.30709308618026</v>
      </c>
      <c r="AB251" s="17">
        <f ca="1" t="shared" si="1434"/>
        <v>1.56660484553038</v>
      </c>
      <c r="AC251" s="17">
        <f ca="1" t="shared" si="1435"/>
        <v>1.93201876588598</v>
      </c>
      <c r="AD251" s="17">
        <f ca="1" t="shared" si="1436"/>
        <v>2.34695014315843</v>
      </c>
      <c r="AE251" s="16">
        <f ca="1" t="shared" si="1437"/>
        <v>4088.86304192444</v>
      </c>
      <c r="AF251" s="16">
        <f ca="1" t="shared" si="1438"/>
        <v>4733.55473661588</v>
      </c>
      <c r="AG251" s="16">
        <f ca="1" t="shared" si="1439"/>
        <v>5673.36011900764</v>
      </c>
      <c r="AH251" s="16">
        <f ca="1" t="shared" si="1440"/>
        <v>6996.68346285562</v>
      </c>
      <c r="AI251" s="16">
        <f ca="1" t="shared" si="1441"/>
        <v>8499.33113732101</v>
      </c>
      <c r="AJ251" s="18">
        <f ca="1" t="shared" si="1442"/>
        <v>39011.0311437489</v>
      </c>
      <c r="AK251" s="18">
        <f ca="1" t="shared" si="1443"/>
        <v>47380.617603056</v>
      </c>
      <c r="AL251" s="18">
        <f ca="1" t="shared" si="1444"/>
        <v>54995.0085456119</v>
      </c>
      <c r="AM251" s="18">
        <f ca="1" t="shared" si="1445"/>
        <v>85241.1102469093</v>
      </c>
      <c r="AN251" s="18">
        <f ca="1" t="shared" si="1446"/>
        <v>90029.8339260613</v>
      </c>
      <c r="AO251" s="18">
        <f ca="1">C251/'Ejercicio 3 - TIR'!$D$7</f>
        <v>15665.4637751568</v>
      </c>
      <c r="AP251" s="18">
        <f ca="1" t="shared" si="1447"/>
        <v>23345.5673685921</v>
      </c>
      <c r="AQ251" s="18">
        <f ca="1" t="shared" si="1448"/>
        <v>31715.1538278992</v>
      </c>
      <c r="AR251" s="18">
        <f ca="1" t="shared" si="1449"/>
        <v>39329.544770455</v>
      </c>
      <c r="AS251" s="18">
        <f ca="1" t="shared" si="1450"/>
        <v>69575.6464717525</v>
      </c>
      <c r="AT251" s="18">
        <f ca="1" t="shared" si="1451"/>
        <v>74364.3701509044</v>
      </c>
      <c r="AU251" s="18">
        <f ca="1">AP251*'Ejercicio 3 - TIR'!$D$5</f>
        <v>11672.7836842961</v>
      </c>
      <c r="AV251" s="18">
        <f ca="1">AQ251*'Ejercicio 3 - TIR'!$D$5</f>
        <v>15857.5769139496</v>
      </c>
      <c r="AW251" s="18">
        <f ca="1">AR251*'Ejercicio 3 - TIR'!$D$5</f>
        <v>19664.7723852275</v>
      </c>
      <c r="AX251" s="18">
        <f ca="1">AS251*'Ejercicio 3 - TIR'!$D$5</f>
        <v>34787.8232358762</v>
      </c>
      <c r="AY251" s="18">
        <f ca="1">AT251*'Ejercicio 3 - TIR'!$D$5</f>
        <v>37182.1850754522</v>
      </c>
      <c r="AZ251" s="18">
        <f ca="1" t="shared" ref="AZ251:BD251" si="1859">AJ251-AU251-AE251</f>
        <v>23249.3844175285</v>
      </c>
      <c r="BA251" s="18">
        <f ca="1" t="shared" si="1859"/>
        <v>26789.4859524905</v>
      </c>
      <c r="BB251" s="18">
        <f ca="1" t="shared" si="1859"/>
        <v>29656.8760413767</v>
      </c>
      <c r="BC251" s="18">
        <f ca="1" t="shared" si="1859"/>
        <v>43456.6035481774</v>
      </c>
      <c r="BD251" s="18">
        <f ca="1" t="shared" si="1859"/>
        <v>44348.317713288</v>
      </c>
      <c r="BE251" s="18">
        <f ca="1" t="shared" ref="BE251:BI251" si="1860">AZ251/Z251</f>
        <v>20591.5851667872</v>
      </c>
      <c r="BF251" s="18">
        <f ca="1" t="shared" si="1860"/>
        <v>20495.4690953021</v>
      </c>
      <c r="BG251" s="18">
        <f ca="1" t="shared" si="1860"/>
        <v>18930.667887304</v>
      </c>
      <c r="BH251" s="18">
        <f ca="1" t="shared" si="1860"/>
        <v>22492.8475413898</v>
      </c>
      <c r="BI251" s="18">
        <f ca="1" t="shared" si="1860"/>
        <v>18896.1481958052</v>
      </c>
      <c r="BJ251" s="18">
        <f ca="1" t="shared" si="1454"/>
        <v>74348.8120287231</v>
      </c>
      <c r="BK251" s="18">
        <f ca="1" t="shared" si="1455"/>
        <v>36766.0624497475</v>
      </c>
      <c r="BL251" s="18">
        <f ca="1" t="shared" si="1456"/>
        <v>111114.874478471</v>
      </c>
      <c r="BM251" s="18">
        <f ca="1">BK251*'Ejercicio 3 - TIR'!$D$5</f>
        <v>18383.0312248738</v>
      </c>
      <c r="BN251" s="18">
        <f ca="1" t="shared" si="1457"/>
        <v>92731.8432535969</v>
      </c>
      <c r="BO251" s="18">
        <f ca="1" t="shared" si="1458"/>
        <v>39511.6374857465</v>
      </c>
      <c r="BP251" s="18">
        <f ca="1" t="shared" si="1459"/>
        <v>-110006.224473952</v>
      </c>
      <c r="BQ251" s="18">
        <f ca="1" t="shared" ref="BQ251:BT251" si="1861">BE251</f>
        <v>20591.5851667872</v>
      </c>
      <c r="BR251" s="18">
        <f ca="1" t="shared" si="1861"/>
        <v>20495.4690953021</v>
      </c>
      <c r="BS251" s="18">
        <f ca="1" t="shared" si="1861"/>
        <v>18930.667887304</v>
      </c>
      <c r="BT251" s="18">
        <f ca="1" t="shared" si="1861"/>
        <v>22492.8475413898</v>
      </c>
      <c r="BU251" s="18">
        <f ca="1" t="shared" si="1461"/>
        <v>58407.7856815518</v>
      </c>
      <c r="BV251" s="20">
        <f ca="1" t="shared" si="1462"/>
        <v>7.39877164895395</v>
      </c>
    </row>
    <row r="252" ht="15" customHeight="1" spans="1:74">
      <c r="A252" s="16">
        <v>251</v>
      </c>
      <c r="B252" s="17">
        <f ca="1" t="shared" ref="B252:F252" si="1862">RAND()</f>
        <v>0.0666697020078295</v>
      </c>
      <c r="C252" s="18">
        <f ca="1">IF(B252&lt;=('Ejercicio 3 - TIR'!$D$13-'Ejercicio 3 - TIR'!$C$13)/('Ejercicio 3 - TIR'!$E$13-'Ejercicio 3 - TIR'!$C$13),'Ejercicio 3 - TIR'!$C$13+SQRT(('Ejercicio 3 - TIR'!$E$13-'Ejercicio 3 - TIR'!$C$13)*('Ejercicio 3 - TIR'!$D$13-'Ejercicio 3 - TIR'!$C$13)*B252),'Ejercicio 3 - TIR'!$E$13-SQRT(('Ejercicio 3 - TIR'!$E$13-'Ejercicio 3 - TIR'!$C$13)*('Ejercicio 3 - TIR'!$E$13-'Ejercicio 3 - TIR'!$D$13)*(1-B252)))</f>
        <v>65164.0953518629</v>
      </c>
      <c r="D252" s="17">
        <f ca="1" t="shared" si="1862"/>
        <v>0.971038663916809</v>
      </c>
      <c r="E252" s="18">
        <f ca="1">IF(D252&lt;=('Ejercicio 3 - TIR'!$D$14-'Ejercicio 3 - TIR'!$C$14)/('Ejercicio 3 - TIR'!$E$14-'Ejercicio 3 - TIR'!$C$14),'Ejercicio 3 - TIR'!$C$14+SQRT(('Ejercicio 3 - TIR'!$E$14-'Ejercicio 3 - TIR'!$C$14)*('Ejercicio 3 - TIR'!$D$14-'Ejercicio 3 - TIR'!$C$14)*D252),'Ejercicio 3 - TIR'!$E$14-SQRT(('Ejercicio 3 - TIR'!$E$14-'Ejercicio 3 - TIR'!$C$14)*('Ejercicio 3 - TIR'!$E$14-'Ejercicio 3 - TIR'!$D$14)*(1-D252)))</f>
        <v>37915.7254469531</v>
      </c>
      <c r="F252" s="17">
        <f ca="1" t="shared" si="1862"/>
        <v>0.64002957480631</v>
      </c>
      <c r="G252" s="18">
        <f ca="1">IF(F252&lt;=('Ejercicio 3 - TIR'!$D$18-'Ejercicio 3 - TIR'!$C$18)/('Ejercicio 3 - TIR'!$E$18-'Ejercicio 3 - TIR'!$C$18),'Ejercicio 3 - TIR'!$C$18+SQRT(('Ejercicio 3 - TIR'!$E$18-'Ejercicio 3 - TIR'!$C$18)*('Ejercicio 3 - TIR'!$D$18-'Ejercicio 3 - TIR'!$C$18)*F252),'Ejercicio 3 - TIR'!$E$18-SQRT(('Ejercicio 3 - TIR'!$E$18-'Ejercicio 3 - TIR'!$C$18)*('Ejercicio 3 - TIR'!$E$18-'Ejercicio 3 - TIR'!$D$18)*(1-F252)))</f>
        <v>39798.1853534696</v>
      </c>
      <c r="H252" s="17">
        <f ca="1" t="shared" ref="H252:L252" si="1863">RAND()</f>
        <v>0.611487696961345</v>
      </c>
      <c r="I252" s="18">
        <f ca="1">IF(H252&lt;=('Ejercicio 3 - TIR'!$D$18-'Ejercicio 3 - TIR'!$C$18)/('Ejercicio 3 - TIR'!$E$18-'Ejercicio 3 - TIR'!$C$18),'Ejercicio 3 - TIR'!$C$18+SQRT(('Ejercicio 3 - TIR'!$E$18-'Ejercicio 3 - TIR'!$C$18)*('Ejercicio 3 - TIR'!$D$18-'Ejercicio 3 - TIR'!$C$18)*H252),'Ejercicio 3 - TIR'!$E$18-SQRT(('Ejercicio 3 - TIR'!$E$18-'Ejercicio 3 - TIR'!$C$18)*('Ejercicio 3 - TIR'!$E$18-'Ejercicio 3 - TIR'!$D$18)*(1-H252)))</f>
        <v>39577.2206064287</v>
      </c>
      <c r="J252" s="17">
        <f ca="1" t="shared" si="1863"/>
        <v>0.0246561876920861</v>
      </c>
      <c r="K252" s="18">
        <f ca="1">IF(J252&lt;=('Ejercicio 3 - TIR'!$D$18-'Ejercicio 3 - TIR'!$C$18)/('Ejercicio 3 - TIR'!$E$18-'Ejercicio 3 - TIR'!$C$18),'Ejercicio 3 - TIR'!$C$18+SQRT(('Ejercicio 3 - TIR'!$E$18-'Ejercicio 3 - TIR'!$C$18)*('Ejercicio 3 - TIR'!$D$18-'Ejercicio 3 - TIR'!$C$18)*J252),'Ejercicio 3 - TIR'!$E$18-SQRT(('Ejercicio 3 - TIR'!$E$18-'Ejercicio 3 - TIR'!$C$18)*('Ejercicio 3 - TIR'!$E$18-'Ejercicio 3 - TIR'!$D$18)*(1-J252)))</f>
        <v>31923.1297808034</v>
      </c>
      <c r="L252" s="17">
        <f ca="1" t="shared" si="1863"/>
        <v>0.106403349915954</v>
      </c>
      <c r="M252" s="18">
        <f ca="1">IF(L252&lt;=('Ejercicio 3 - TIR'!$D$18-'Ejercicio 3 - TIR'!$C$18)/('Ejercicio 3 - TIR'!$E$18-'Ejercicio 3 - TIR'!$C$18),'Ejercicio 3 - TIR'!$C$18+SQRT(('Ejercicio 3 - TIR'!$E$18-'Ejercicio 3 - TIR'!$C$18)*('Ejercicio 3 - TIR'!$D$18-'Ejercicio 3 - TIR'!$C$18)*L252),'Ejercicio 3 - TIR'!$E$18-SQRT(('Ejercicio 3 - TIR'!$E$18-'Ejercicio 3 - TIR'!$C$18)*('Ejercicio 3 - TIR'!$E$18-'Ejercicio 3 - TIR'!$D$18)*(1-L252)))</f>
        <v>33995.059760178</v>
      </c>
      <c r="N252" s="17">
        <f ca="1" t="shared" ref="N252:R252" si="1864">RAND()</f>
        <v>0.960615257167139</v>
      </c>
      <c r="O252" s="18">
        <f ca="1">IF(N252&lt;=('Ejercicio 3 - TIR'!$D$18-'Ejercicio 3 - TIR'!$C$18)/('Ejercicio 3 - TIR'!$E$18-'Ejercicio 3 - TIR'!$C$18),'Ejercicio 3 - TIR'!$C$18+SQRT(('Ejercicio 3 - TIR'!$E$18-'Ejercicio 3 - TIR'!$C$18)*('Ejercicio 3 - TIR'!$D$18-'Ejercicio 3 - TIR'!$C$18)*N252),'Ejercicio 3 - TIR'!$E$18-SQRT(('Ejercicio 3 - TIR'!$E$18-'Ejercicio 3 - TIR'!$C$18)*('Ejercicio 3 - TIR'!$E$18-'Ejercicio 3 - TIR'!$D$18)*(1-N252)))</f>
        <v>43281.3215214984</v>
      </c>
      <c r="P252" s="17">
        <f ca="1" t="shared" si="1864"/>
        <v>0.716103162943532</v>
      </c>
      <c r="Q252" s="19">
        <f ca="1">IF(P252&lt;=('Ejercicio 3 - TIR'!$D$22-'Ejercicio 3 - TIR'!$C$22)/('Ejercicio 3 - TIR'!$E$22-'Ejercicio 3 - TIR'!$C$22),'Ejercicio 3 - TIR'!$C$22+SQRT(('Ejercicio 3 - TIR'!$E$22-'Ejercicio 3 - TIR'!$C$22)*('Ejercicio 3 - TIR'!$D$22-'Ejercicio 3 - TIR'!$C$22)*P252),'Ejercicio 3 - TIR'!$E$22-SQRT(('Ejercicio 3 - TIR'!$E$22-'Ejercicio 3 - TIR'!$C$22)*('Ejercicio 3 - TIR'!$E$22-'Ejercicio 3 - TIR'!$D$22)*(1-P252)))</f>
        <v>0.157394374445691</v>
      </c>
      <c r="R252" s="17">
        <f ca="1" t="shared" si="1864"/>
        <v>0.332793738369688</v>
      </c>
      <c r="S252" s="19">
        <f ca="1">IF(R252&lt;=('Ejercicio 3 - TIR'!$D$23-'Ejercicio 3 - TIR'!$C$23)/('Ejercicio 3 - TIR'!$E$23-'Ejercicio 3 - TIR'!$C$23),'Ejercicio 3 - TIR'!$C$23+SQRT(('Ejercicio 3 - TIR'!$E$23-'Ejercicio 3 - TIR'!$C$23)*('Ejercicio 3 - TIR'!$D$23-'Ejercicio 3 - TIR'!$C$23)*R252),'Ejercicio 3 - TIR'!$E$23-SQRT(('Ejercicio 3 - TIR'!$E$23-'Ejercicio 3 - TIR'!$C$23)*('Ejercicio 3 - TIR'!$E$23-'Ejercicio 3 - TIR'!$D$23)*(1-R252)))</f>
        <v>0.144475063412899</v>
      </c>
      <c r="T252" s="17">
        <f ca="1" t="shared" ref="T252:X252" si="1865">RAND()</f>
        <v>0.558229569628457</v>
      </c>
      <c r="U252" s="19">
        <f ca="1">IF(T252&lt;=('Ejercicio 3 - TIR'!$D$24-'Ejercicio 3 - TIR'!$C$24)/('Ejercicio 3 - TIR'!$E$24-'Ejercicio 3 - TIR'!$C$24),'Ejercicio 3 - TIR'!$C$24+SQRT(('Ejercicio 3 - TIR'!$E$24-'Ejercicio 3 - TIR'!$C$24)*('Ejercicio 3 - TIR'!$D$24-'Ejercicio 3 - TIR'!$C$24)*T252),'Ejercicio 3 - TIR'!$E$24-SQRT(('Ejercicio 3 - TIR'!$E$24-'Ejercicio 3 - TIR'!$C$24)*('Ejercicio 3 - TIR'!$E$24-'Ejercicio 3 - TIR'!$D$24)*(1-T252)))</f>
        <v>0.184829597599113</v>
      </c>
      <c r="V252" s="17">
        <f ca="1" t="shared" si="1865"/>
        <v>0.39325422338732</v>
      </c>
      <c r="W252" s="19">
        <f ca="1">IF(V252&lt;=('Ejercicio 3 - TIR'!$D$25-'Ejercicio 3 - TIR'!$C$25)/('Ejercicio 3 - TIR'!$E$25-'Ejercicio 3 - TIR'!$C$25),'Ejercicio 3 - TIR'!$C$25+SQRT(('Ejercicio 3 - TIR'!$E$25-'Ejercicio 3 - TIR'!$C$25)*('Ejercicio 3 - TIR'!$D$25-'Ejercicio 3 - TIR'!$C$25)*V252),'Ejercicio 3 - TIR'!$E$25-SQRT(('Ejercicio 3 - TIR'!$E$25-'Ejercicio 3 - TIR'!$C$25)*('Ejercicio 3 - TIR'!$E$25-'Ejercicio 3 - TIR'!$D$25)*(1-V252)))</f>
        <v>0.203917354479757</v>
      </c>
      <c r="X252" s="17">
        <f ca="1" t="shared" si="1865"/>
        <v>0.82661169399818</v>
      </c>
      <c r="Y252" s="19">
        <f ca="1">IF(X252&lt;=('Ejercicio 3 - TIR'!$D$26-'Ejercicio 3 - TIR'!$C$26)/('Ejercicio 3 - TIR'!$E$26-'Ejercicio 3 - TIR'!$C$26),'Ejercicio 3 - TIR'!$C$26+SQRT(('Ejercicio 3 - TIR'!$E$26-'Ejercicio 3 - TIR'!$C$26)*('Ejercicio 3 - TIR'!$D$26-'Ejercicio 3 - TIR'!$C$26)*X252),'Ejercicio 3 - TIR'!$E$26-SQRT(('Ejercicio 3 - TIR'!$E$26-'Ejercicio 3 - TIR'!$C$26)*('Ejercicio 3 - TIR'!$E$26-'Ejercicio 3 - TIR'!$D$26)*(1-X252)))</f>
        <v>0.249401031840766</v>
      </c>
      <c r="Z252" s="17">
        <f ca="1" t="shared" si="1432"/>
        <v>1.15739437444569</v>
      </c>
      <c r="AA252" s="17">
        <f ca="1" t="shared" si="1433"/>
        <v>1.32460900008746</v>
      </c>
      <c r="AB252" s="17">
        <f ca="1" t="shared" si="1434"/>
        <v>1.56943594854979</v>
      </c>
      <c r="AC252" s="17">
        <f ca="1" t="shared" si="1435"/>
        <v>1.8894711752035</v>
      </c>
      <c r="AD252" s="17">
        <f ca="1" t="shared" si="1436"/>
        <v>2.36070723593263</v>
      </c>
      <c r="AE252" s="16">
        <f ca="1" t="shared" si="1437"/>
        <v>5967.72188837775</v>
      </c>
      <c r="AF252" s="16">
        <f ca="1" t="shared" si="1438"/>
        <v>6829.90888663167</v>
      </c>
      <c r="AG252" s="16">
        <f ca="1" t="shared" si="1439"/>
        <v>8092.27819778641</v>
      </c>
      <c r="AH252" s="16">
        <f ca="1" t="shared" si="1440"/>
        <v>9742.43415959323</v>
      </c>
      <c r="AI252" s="16">
        <f ca="1" t="shared" si="1441"/>
        <v>12172.2072916365</v>
      </c>
      <c r="AJ252" s="18">
        <f ca="1" t="shared" si="1442"/>
        <v>46062.1958412526</v>
      </c>
      <c r="AK252" s="18">
        <f ca="1" t="shared" si="1443"/>
        <v>52424.3426137225</v>
      </c>
      <c r="AL252" s="18">
        <f ca="1" t="shared" si="1444"/>
        <v>50101.3074682134</v>
      </c>
      <c r="AM252" s="18">
        <f ca="1" t="shared" si="1445"/>
        <v>64232.6855161765</v>
      </c>
      <c r="AN252" s="18">
        <f ca="1" t="shared" si="1446"/>
        <v>102174.528896528</v>
      </c>
      <c r="AO252" s="18">
        <f ca="1">C252/'Ejercicio 3 - TIR'!$D$7</f>
        <v>13032.8190703726</v>
      </c>
      <c r="AP252" s="18">
        <f ca="1" t="shared" si="1447"/>
        <v>33029.37677088</v>
      </c>
      <c r="AQ252" s="18">
        <f ca="1" t="shared" si="1448"/>
        <v>39391.5235433499</v>
      </c>
      <c r="AR252" s="18">
        <f ca="1" t="shared" si="1449"/>
        <v>37068.4883978408</v>
      </c>
      <c r="AS252" s="18">
        <f ca="1" t="shared" si="1450"/>
        <v>51199.8664458039</v>
      </c>
      <c r="AT252" s="18">
        <f ca="1" t="shared" si="1451"/>
        <v>89141.7098261555</v>
      </c>
      <c r="AU252" s="18">
        <f ca="1">AP252*'Ejercicio 3 - TIR'!$D$5</f>
        <v>16514.68838544</v>
      </c>
      <c r="AV252" s="18">
        <f ca="1">AQ252*'Ejercicio 3 - TIR'!$D$5</f>
        <v>19695.7617716749</v>
      </c>
      <c r="AW252" s="18">
        <f ca="1">AR252*'Ejercicio 3 - TIR'!$D$5</f>
        <v>18534.2441989204</v>
      </c>
      <c r="AX252" s="18">
        <f ca="1">AS252*'Ejercicio 3 - TIR'!$D$5</f>
        <v>25599.933222902</v>
      </c>
      <c r="AY252" s="18">
        <f ca="1">AT252*'Ejercicio 3 - TIR'!$D$5</f>
        <v>44570.8549130778</v>
      </c>
      <c r="AZ252" s="18">
        <f ca="1" t="shared" ref="AZ252:BD252" si="1866">AJ252-AU252-AE252</f>
        <v>23579.7855674349</v>
      </c>
      <c r="BA252" s="18">
        <f ca="1" t="shared" si="1866"/>
        <v>25898.6719554159</v>
      </c>
      <c r="BB252" s="18">
        <f ca="1" t="shared" si="1866"/>
        <v>23474.7850715066</v>
      </c>
      <c r="BC252" s="18">
        <f ca="1" t="shared" si="1866"/>
        <v>28890.3181336813</v>
      </c>
      <c r="BD252" s="18">
        <f ca="1" t="shared" si="1866"/>
        <v>45431.4666918138</v>
      </c>
      <c r="BE252" s="18">
        <f ca="1" t="shared" ref="BE252:BI252" si="1867">AZ252/Z252</f>
        <v>20373.1641418491</v>
      </c>
      <c r="BF252" s="18">
        <f ca="1" t="shared" si="1867"/>
        <v>19551.9371782207</v>
      </c>
      <c r="BG252" s="18">
        <f ca="1" t="shared" si="1867"/>
        <v>14957.4661477571</v>
      </c>
      <c r="BH252" s="18">
        <f ca="1" t="shared" si="1867"/>
        <v>15290.1608200346</v>
      </c>
      <c r="BI252" s="18">
        <f ca="1" t="shared" si="1867"/>
        <v>19244.8542539691</v>
      </c>
      <c r="BJ252" s="18">
        <f ca="1" t="shared" si="1454"/>
        <v>89507.9274182574</v>
      </c>
      <c r="BK252" s="18">
        <f ca="1" t="shared" si="1455"/>
        <v>30766.6702840294</v>
      </c>
      <c r="BL252" s="18">
        <f ca="1" t="shared" si="1456"/>
        <v>120274.597702287</v>
      </c>
      <c r="BM252" s="18">
        <f ca="1">BK252*'Ejercicio 3 - TIR'!$D$5</f>
        <v>15383.3351420147</v>
      </c>
      <c r="BN252" s="18">
        <f ca="1" t="shared" si="1457"/>
        <v>104891.262560272</v>
      </c>
      <c r="BO252" s="18">
        <f ca="1" t="shared" si="1458"/>
        <v>44432.1349821394</v>
      </c>
      <c r="BP252" s="18">
        <f ca="1" t="shared" si="1459"/>
        <v>-103079.820798816</v>
      </c>
      <c r="BQ252" s="18">
        <f ca="1" t="shared" ref="BQ252:BT252" si="1868">BE252</f>
        <v>20373.1641418491</v>
      </c>
      <c r="BR252" s="18">
        <f ca="1" t="shared" si="1868"/>
        <v>19551.9371782207</v>
      </c>
      <c r="BS252" s="18">
        <f ca="1" t="shared" si="1868"/>
        <v>14957.4661477571</v>
      </c>
      <c r="BT252" s="18">
        <f ca="1" t="shared" si="1868"/>
        <v>15290.1608200346</v>
      </c>
      <c r="BU252" s="18">
        <f ca="1" t="shared" si="1461"/>
        <v>63676.9892361086</v>
      </c>
      <c r="BV252" s="20">
        <f ca="1" t="shared" si="1462"/>
        <v>7.69240587597397</v>
      </c>
    </row>
    <row r="253" ht="15" customHeight="1" spans="1:74">
      <c r="A253" s="16">
        <v>252</v>
      </c>
      <c r="B253" s="17">
        <f ca="1" t="shared" ref="B253:F253" si="1869">RAND()</f>
        <v>0.36152409780828</v>
      </c>
      <c r="C253" s="18">
        <f ca="1">IF(B253&lt;=('Ejercicio 3 - TIR'!$D$13-'Ejercicio 3 - TIR'!$C$13)/('Ejercicio 3 - TIR'!$E$13-'Ejercicio 3 - TIR'!$C$13),'Ejercicio 3 - TIR'!$C$13+SQRT(('Ejercicio 3 - TIR'!$E$13-'Ejercicio 3 - TIR'!$C$13)*('Ejercicio 3 - TIR'!$D$13-'Ejercicio 3 - TIR'!$C$13)*B253),'Ejercicio 3 - TIR'!$E$13-SQRT(('Ejercicio 3 - TIR'!$E$13-'Ejercicio 3 - TIR'!$C$13)*('Ejercicio 3 - TIR'!$E$13-'Ejercicio 3 - TIR'!$D$13)*(1-B253)))</f>
        <v>72320.2044330153</v>
      </c>
      <c r="D253" s="17">
        <f ca="1" t="shared" si="1869"/>
        <v>0.586923838371147</v>
      </c>
      <c r="E253" s="18">
        <f ca="1">IF(D253&lt;=('Ejercicio 3 - TIR'!$D$14-'Ejercicio 3 - TIR'!$C$14)/('Ejercicio 3 - TIR'!$E$14-'Ejercicio 3 - TIR'!$C$14),'Ejercicio 3 - TIR'!$C$14+SQRT(('Ejercicio 3 - TIR'!$E$14-'Ejercicio 3 - TIR'!$C$14)*('Ejercicio 3 - TIR'!$D$14-'Ejercicio 3 - TIR'!$C$14)*D253),'Ejercicio 3 - TIR'!$E$14-SQRT(('Ejercicio 3 - TIR'!$E$14-'Ejercicio 3 - TIR'!$C$14)*('Ejercicio 3 - TIR'!$E$14-'Ejercicio 3 - TIR'!$D$14)*(1-D253)))</f>
        <v>32128.4420700647</v>
      </c>
      <c r="F253" s="17">
        <f ca="1" t="shared" si="1869"/>
        <v>0.542111187848733</v>
      </c>
      <c r="G253" s="18">
        <f ca="1">IF(F253&lt;=('Ejercicio 3 - TIR'!$D$18-'Ejercicio 3 - TIR'!$C$18)/('Ejercicio 3 - TIR'!$E$18-'Ejercicio 3 - TIR'!$C$18),'Ejercicio 3 - TIR'!$C$18+SQRT(('Ejercicio 3 - TIR'!$E$18-'Ejercicio 3 - TIR'!$C$18)*('Ejercicio 3 - TIR'!$D$18-'Ejercicio 3 - TIR'!$C$18)*F253),'Ejercicio 3 - TIR'!$E$18-SQRT(('Ejercicio 3 - TIR'!$E$18-'Ejercicio 3 - TIR'!$C$18)*('Ejercicio 3 - TIR'!$E$18-'Ejercicio 3 - TIR'!$D$18)*(1-F253)))</f>
        <v>39017.5760699486</v>
      </c>
      <c r="H253" s="17">
        <f ca="1" t="shared" ref="H253:L253" si="1870">RAND()</f>
        <v>0.567214543642997</v>
      </c>
      <c r="I253" s="18">
        <f ca="1">IF(H253&lt;=('Ejercicio 3 - TIR'!$D$18-'Ejercicio 3 - TIR'!$C$18)/('Ejercicio 3 - TIR'!$E$18-'Ejercicio 3 - TIR'!$C$18),'Ejercicio 3 - TIR'!$C$18+SQRT(('Ejercicio 3 - TIR'!$E$18-'Ejercicio 3 - TIR'!$C$18)*('Ejercicio 3 - TIR'!$D$18-'Ejercicio 3 - TIR'!$C$18)*H253),'Ejercicio 3 - TIR'!$E$18-SQRT(('Ejercicio 3 - TIR'!$E$18-'Ejercicio 3 - TIR'!$C$18)*('Ejercicio 3 - TIR'!$E$18-'Ejercicio 3 - TIR'!$D$18)*(1-H253)))</f>
        <v>39224.0003006532</v>
      </c>
      <c r="J253" s="17">
        <f ca="1" t="shared" si="1870"/>
        <v>0.136903340095096</v>
      </c>
      <c r="K253" s="18">
        <f ca="1">IF(J253&lt;=('Ejercicio 3 - TIR'!$D$18-'Ejercicio 3 - TIR'!$C$18)/('Ejercicio 3 - TIR'!$E$18-'Ejercicio 3 - TIR'!$C$18),'Ejercicio 3 - TIR'!$C$18+SQRT(('Ejercicio 3 - TIR'!$E$18-'Ejercicio 3 - TIR'!$C$18)*('Ejercicio 3 - TIR'!$D$18-'Ejercicio 3 - TIR'!$C$18)*J253),'Ejercicio 3 - TIR'!$E$18-SQRT(('Ejercicio 3 - TIR'!$E$18-'Ejercicio 3 - TIR'!$C$18)*('Ejercicio 3 - TIR'!$E$18-'Ejercicio 3 - TIR'!$D$18)*(1-J253)))</f>
        <v>34531.6113044109</v>
      </c>
      <c r="L253" s="17">
        <f ca="1" t="shared" si="1870"/>
        <v>0.105808602711139</v>
      </c>
      <c r="M253" s="18">
        <f ca="1">IF(L253&lt;=('Ejercicio 3 - TIR'!$D$18-'Ejercicio 3 - TIR'!$C$18)/('Ejercicio 3 - TIR'!$E$18-'Ejercicio 3 - TIR'!$C$18),'Ejercicio 3 - TIR'!$C$18+SQRT(('Ejercicio 3 - TIR'!$E$18-'Ejercicio 3 - TIR'!$C$18)*('Ejercicio 3 - TIR'!$D$18-'Ejercicio 3 - TIR'!$C$18)*L253),'Ejercicio 3 - TIR'!$E$18-SQRT(('Ejercicio 3 - TIR'!$E$18-'Ejercicio 3 - TIR'!$C$18)*('Ejercicio 3 - TIR'!$E$18-'Ejercicio 3 - TIR'!$D$18)*(1-L253)))</f>
        <v>33983.8788142551</v>
      </c>
      <c r="N253" s="17">
        <f ca="1" t="shared" ref="N253:R253" si="1871">RAND()</f>
        <v>0.55611793574802</v>
      </c>
      <c r="O253" s="18">
        <f ca="1">IF(N253&lt;=('Ejercicio 3 - TIR'!$D$18-'Ejercicio 3 - TIR'!$C$18)/('Ejercicio 3 - TIR'!$E$18-'Ejercicio 3 - TIR'!$C$18),'Ejercicio 3 - TIR'!$C$18+SQRT(('Ejercicio 3 - TIR'!$E$18-'Ejercicio 3 - TIR'!$C$18)*('Ejercicio 3 - TIR'!$D$18-'Ejercicio 3 - TIR'!$C$18)*N253),'Ejercicio 3 - TIR'!$E$18-SQRT(('Ejercicio 3 - TIR'!$E$18-'Ejercicio 3 - TIR'!$C$18)*('Ejercicio 3 - TIR'!$E$18-'Ejercicio 3 - TIR'!$D$18)*(1-N253)))</f>
        <v>39133.3285478079</v>
      </c>
      <c r="P253" s="17">
        <f ca="1" t="shared" si="1871"/>
        <v>0.259280302244107</v>
      </c>
      <c r="Q253" s="19">
        <f ca="1">IF(P253&lt;=('Ejercicio 3 - TIR'!$D$22-'Ejercicio 3 - TIR'!$C$22)/('Ejercicio 3 - TIR'!$E$22-'Ejercicio 3 - TIR'!$C$22),'Ejercicio 3 - TIR'!$C$22+SQRT(('Ejercicio 3 - TIR'!$E$22-'Ejercicio 3 - TIR'!$C$22)*('Ejercicio 3 - TIR'!$D$22-'Ejercicio 3 - TIR'!$C$22)*P253),'Ejercicio 3 - TIR'!$E$22-SQRT(('Ejercicio 3 - TIR'!$E$22-'Ejercicio 3 - TIR'!$C$22)*('Ejercicio 3 - TIR'!$E$22-'Ejercicio 3 - TIR'!$D$22)*(1-P253)))</f>
        <v>0.141603345667729</v>
      </c>
      <c r="R253" s="17">
        <f ca="1" t="shared" si="1871"/>
        <v>0.154352037830412</v>
      </c>
      <c r="S253" s="19">
        <f ca="1">IF(R253&lt;=('Ejercicio 3 - TIR'!$D$23-'Ejercicio 3 - TIR'!$C$23)/('Ejercicio 3 - TIR'!$E$23-'Ejercicio 3 - TIR'!$C$23),'Ejercicio 3 - TIR'!$C$23+SQRT(('Ejercicio 3 - TIR'!$E$23-'Ejercicio 3 - TIR'!$C$23)*('Ejercicio 3 - TIR'!$D$23-'Ejercicio 3 - TIR'!$C$23)*R253),'Ejercicio 3 - TIR'!$E$23-SQRT(('Ejercicio 3 - TIR'!$E$23-'Ejercicio 3 - TIR'!$C$23)*('Ejercicio 3 - TIR'!$E$23-'Ejercicio 3 - TIR'!$D$23)*(1-R253)))</f>
        <v>0.136668343291843</v>
      </c>
      <c r="T253" s="17">
        <f ca="1" t="shared" ref="T253:X253" si="1872">RAND()</f>
        <v>0.942162120336823</v>
      </c>
      <c r="U253" s="19">
        <f ca="1">IF(T253&lt;=('Ejercicio 3 - TIR'!$D$24-'Ejercicio 3 - TIR'!$C$24)/('Ejercicio 3 - TIR'!$E$24-'Ejercicio 3 - TIR'!$C$24),'Ejercicio 3 - TIR'!$C$24+SQRT(('Ejercicio 3 - TIR'!$E$24-'Ejercicio 3 - TIR'!$C$24)*('Ejercicio 3 - TIR'!$D$24-'Ejercicio 3 - TIR'!$C$24)*T253),'Ejercicio 3 - TIR'!$E$24-SQRT(('Ejercicio 3 - TIR'!$E$24-'Ejercicio 3 - TIR'!$C$24)*('Ejercicio 3 - TIR'!$E$24-'Ejercicio 3 - TIR'!$D$24)*(1-T253)))</f>
        <v>0.20727419695827</v>
      </c>
      <c r="V253" s="17">
        <f ca="1" t="shared" si="1872"/>
        <v>0.204034417165575</v>
      </c>
      <c r="W253" s="19">
        <f ca="1">IF(V253&lt;=('Ejercicio 3 - TIR'!$D$25-'Ejercicio 3 - TIR'!$C$25)/('Ejercicio 3 - TIR'!$E$25-'Ejercicio 3 - TIR'!$C$25),'Ejercicio 3 - TIR'!$C$25+SQRT(('Ejercicio 3 - TIR'!$E$25-'Ejercicio 3 - TIR'!$C$25)*('Ejercicio 3 - TIR'!$D$25-'Ejercicio 3 - TIR'!$C$25)*V253),'Ejercicio 3 - TIR'!$E$25-SQRT(('Ejercicio 3 - TIR'!$E$25-'Ejercicio 3 - TIR'!$C$25)*('Ejercicio 3 - TIR'!$E$25-'Ejercicio 3 - TIR'!$D$25)*(1-V253)))</f>
        <v>0.196901129667327</v>
      </c>
      <c r="X253" s="17">
        <f ca="1" t="shared" si="1872"/>
        <v>0.439904335218866</v>
      </c>
      <c r="Y253" s="19">
        <f ca="1">IF(X253&lt;=('Ejercicio 3 - TIR'!$D$26-'Ejercicio 3 - TIR'!$C$26)/('Ejercicio 3 - TIR'!$E$26-'Ejercicio 3 - TIR'!$C$26),'Ejercicio 3 - TIR'!$C$26+SQRT(('Ejercicio 3 - TIR'!$E$26-'Ejercicio 3 - TIR'!$C$26)*('Ejercicio 3 - TIR'!$D$26-'Ejercicio 3 - TIR'!$C$26)*X253),'Ejercicio 3 - TIR'!$E$26-SQRT(('Ejercicio 3 - TIR'!$E$26-'Ejercicio 3 - TIR'!$C$26)*('Ejercicio 3 - TIR'!$E$26-'Ejercicio 3 - TIR'!$D$26)*(1-X253)))</f>
        <v>0.225004394813602</v>
      </c>
      <c r="Z253" s="17">
        <f ca="1" t="shared" si="1432"/>
        <v>1.14160334566773</v>
      </c>
      <c r="AA253" s="17">
        <f ca="1" t="shared" si="1433"/>
        <v>1.29762438361656</v>
      </c>
      <c r="AB253" s="17">
        <f ca="1" t="shared" si="1434"/>
        <v>1.56658843568416</v>
      </c>
      <c r="AC253" s="17">
        <f ca="1" t="shared" si="1435"/>
        <v>1.87505146839414</v>
      </c>
      <c r="AD253" s="17">
        <f ca="1" t="shared" si="1436"/>
        <v>2.29694628928452</v>
      </c>
      <c r="AE253" s="16">
        <f ca="1" t="shared" si="1437"/>
        <v>4549.49488821298</v>
      </c>
      <c r="AF253" s="16">
        <f ca="1" t="shared" si="1438"/>
        <v>5171.26681739976</v>
      </c>
      <c r="AG253" s="16">
        <f ca="1" t="shared" si="1439"/>
        <v>6243.13699423324</v>
      </c>
      <c r="AH253" s="16">
        <f ca="1" t="shared" si="1440"/>
        <v>7472.41772106565</v>
      </c>
      <c r="AI253" s="16">
        <f ca="1" t="shared" si="1441"/>
        <v>9153.74454818846</v>
      </c>
      <c r="AJ253" s="18">
        <f ca="1" t="shared" si="1442"/>
        <v>44542.5953812985</v>
      </c>
      <c r="AK253" s="18">
        <f ca="1" t="shared" si="1443"/>
        <v>50898.019213111</v>
      </c>
      <c r="AL253" s="18">
        <f ca="1" t="shared" si="1444"/>
        <v>54096.8229350304</v>
      </c>
      <c r="AM253" s="18">
        <f ca="1" t="shared" si="1445"/>
        <v>63721.5218723975</v>
      </c>
      <c r="AN253" s="18">
        <f ca="1" t="shared" si="1446"/>
        <v>89887.1537952393</v>
      </c>
      <c r="AO253" s="18">
        <f ca="1">C253/'Ejercicio 3 - TIR'!$D$7</f>
        <v>14464.0408866031</v>
      </c>
      <c r="AP253" s="18">
        <f ca="1" t="shared" si="1447"/>
        <v>30078.5544946954</v>
      </c>
      <c r="AQ253" s="18">
        <f ca="1" t="shared" si="1448"/>
        <v>36433.9783265079</v>
      </c>
      <c r="AR253" s="18">
        <f ca="1" t="shared" si="1449"/>
        <v>39632.7820484273</v>
      </c>
      <c r="AS253" s="18">
        <f ca="1" t="shared" si="1450"/>
        <v>49257.4809857944</v>
      </c>
      <c r="AT253" s="18">
        <f ca="1" t="shared" si="1451"/>
        <v>75423.1129086362</v>
      </c>
      <c r="AU253" s="18">
        <f ca="1">AP253*'Ejercicio 3 - TIR'!$D$5</f>
        <v>15039.2772473477</v>
      </c>
      <c r="AV253" s="18">
        <f ca="1">AQ253*'Ejercicio 3 - TIR'!$D$5</f>
        <v>18216.9891632539</v>
      </c>
      <c r="AW253" s="18">
        <f ca="1">AR253*'Ejercicio 3 - TIR'!$D$5</f>
        <v>19816.3910242137</v>
      </c>
      <c r="AX253" s="18">
        <f ca="1">AS253*'Ejercicio 3 - TIR'!$D$5</f>
        <v>24628.7404928972</v>
      </c>
      <c r="AY253" s="18">
        <f ca="1">AT253*'Ejercicio 3 - TIR'!$D$5</f>
        <v>37711.5564543181</v>
      </c>
      <c r="AZ253" s="18">
        <f ca="1" t="shared" ref="AZ253:BD253" si="1873">AJ253-AU253-AE253</f>
        <v>24953.8232457378</v>
      </c>
      <c r="BA253" s="18">
        <f ca="1" t="shared" si="1873"/>
        <v>27509.7632324573</v>
      </c>
      <c r="BB253" s="18">
        <f ca="1" t="shared" si="1873"/>
        <v>28037.2949165835</v>
      </c>
      <c r="BC253" s="18">
        <f ca="1" t="shared" si="1873"/>
        <v>31620.3636584346</v>
      </c>
      <c r="BD253" s="18">
        <f ca="1" t="shared" si="1873"/>
        <v>43021.8527927327</v>
      </c>
      <c r="BE253" s="18">
        <f ca="1" t="shared" ref="BE253:BI253" si="1874">AZ253/Z253</f>
        <v>21858.575783292</v>
      </c>
      <c r="BF253" s="18">
        <f ca="1" t="shared" si="1874"/>
        <v>21200.097331545</v>
      </c>
      <c r="BG253" s="18">
        <f ca="1" t="shared" si="1874"/>
        <v>17897.0393741858</v>
      </c>
      <c r="BH253" s="18">
        <f ca="1" t="shared" si="1874"/>
        <v>16863.7310449486</v>
      </c>
      <c r="BI253" s="18">
        <f ca="1" t="shared" si="1874"/>
        <v>18730.0212431757</v>
      </c>
      <c r="BJ253" s="18">
        <f ca="1" t="shared" si="1454"/>
        <v>73797.3057933276</v>
      </c>
      <c r="BK253" s="18">
        <f ca="1" t="shared" si="1455"/>
        <v>33223.1250425425</v>
      </c>
      <c r="BL253" s="18">
        <f ca="1" t="shared" si="1456"/>
        <v>107020.43083587</v>
      </c>
      <c r="BM253" s="18">
        <f ca="1">BK253*'Ejercicio 3 - TIR'!$D$5</f>
        <v>16611.5625212712</v>
      </c>
      <c r="BN253" s="18">
        <f ca="1" t="shared" si="1457"/>
        <v>90408.8683145988</v>
      </c>
      <c r="BO253" s="18">
        <f ca="1" t="shared" si="1458"/>
        <v>39360.4625133662</v>
      </c>
      <c r="BP253" s="18">
        <f ca="1" t="shared" si="1459"/>
        <v>-104448.64650308</v>
      </c>
      <c r="BQ253" s="18">
        <f ca="1" t="shared" ref="BQ253:BT253" si="1875">BE253</f>
        <v>21858.575783292</v>
      </c>
      <c r="BR253" s="18">
        <f ca="1" t="shared" si="1875"/>
        <v>21200.097331545</v>
      </c>
      <c r="BS253" s="18">
        <f ca="1" t="shared" si="1875"/>
        <v>17897.0393741858</v>
      </c>
      <c r="BT253" s="18">
        <f ca="1" t="shared" si="1875"/>
        <v>16863.7310449486</v>
      </c>
      <c r="BU253" s="18">
        <f ca="1" t="shared" si="1461"/>
        <v>58090.4837565419</v>
      </c>
      <c r="BV253" s="20">
        <f ca="1" t="shared" si="1462"/>
        <v>8.0325808618894</v>
      </c>
    </row>
    <row r="254" ht="15" customHeight="1" spans="1:74">
      <c r="A254" s="16">
        <v>253</v>
      </c>
      <c r="B254" s="17">
        <f ca="1" t="shared" ref="B254:F254" si="1876">RAND()</f>
        <v>0.725708102742752</v>
      </c>
      <c r="C254" s="18">
        <f ca="1">IF(B254&lt;=('Ejercicio 3 - TIR'!$D$13-'Ejercicio 3 - TIR'!$C$13)/('Ejercicio 3 - TIR'!$E$13-'Ejercicio 3 - TIR'!$C$13),'Ejercicio 3 - TIR'!$C$13+SQRT(('Ejercicio 3 - TIR'!$E$13-'Ejercicio 3 - TIR'!$C$13)*('Ejercicio 3 - TIR'!$D$13-'Ejercicio 3 - TIR'!$C$13)*B254),'Ejercicio 3 - TIR'!$E$13-SQRT(('Ejercicio 3 - TIR'!$E$13-'Ejercicio 3 - TIR'!$C$13)*('Ejercicio 3 - TIR'!$E$13-'Ejercicio 3 - TIR'!$D$13)*(1-B254)))</f>
        <v>81857.5008141464</v>
      </c>
      <c r="D254" s="17">
        <f ca="1" t="shared" si="1876"/>
        <v>0.973068826182866</v>
      </c>
      <c r="E254" s="18">
        <f ca="1">IF(D254&lt;=('Ejercicio 3 - TIR'!$D$14-'Ejercicio 3 - TIR'!$C$14)/('Ejercicio 3 - TIR'!$E$14-'Ejercicio 3 - TIR'!$C$14),'Ejercicio 3 - TIR'!$C$14+SQRT(('Ejercicio 3 - TIR'!$E$14-'Ejercicio 3 - TIR'!$C$14)*('Ejercicio 3 - TIR'!$D$14-'Ejercicio 3 - TIR'!$C$14)*D254),'Ejercicio 3 - TIR'!$E$14-SQRT(('Ejercicio 3 - TIR'!$E$14-'Ejercicio 3 - TIR'!$C$14)*('Ejercicio 3 - TIR'!$E$14-'Ejercicio 3 - TIR'!$D$14)*(1-D254)))</f>
        <v>37990.105457351</v>
      </c>
      <c r="F254" s="17">
        <f ca="1" t="shared" si="1876"/>
        <v>0.822927808334428</v>
      </c>
      <c r="G254" s="18">
        <f ca="1">IF(F254&lt;=('Ejercicio 3 - TIR'!$D$18-'Ejercicio 3 - TIR'!$C$18)/('Ejercicio 3 - TIR'!$E$18-'Ejercicio 3 - TIR'!$C$18),'Ejercicio 3 - TIR'!$C$18+SQRT(('Ejercicio 3 - TIR'!$E$18-'Ejercicio 3 - TIR'!$C$18)*('Ejercicio 3 - TIR'!$D$18-'Ejercicio 3 - TIR'!$C$18)*F254),'Ejercicio 3 - TIR'!$E$18-SQRT(('Ejercicio 3 - TIR'!$E$18-'Ejercicio 3 - TIR'!$C$18)*('Ejercicio 3 - TIR'!$E$18-'Ejercicio 3 - TIR'!$D$18)*(1-F254)))</f>
        <v>41355.7697143405</v>
      </c>
      <c r="H254" s="17">
        <f ca="1" t="shared" ref="H254:L254" si="1877">RAND()</f>
        <v>0.800805637495155</v>
      </c>
      <c r="I254" s="18">
        <f ca="1">IF(H254&lt;=('Ejercicio 3 - TIR'!$D$18-'Ejercicio 3 - TIR'!$C$18)/('Ejercicio 3 - TIR'!$E$18-'Ejercicio 3 - TIR'!$C$18),'Ejercicio 3 - TIR'!$C$18+SQRT(('Ejercicio 3 - TIR'!$E$18-'Ejercicio 3 - TIR'!$C$18)*('Ejercicio 3 - TIR'!$D$18-'Ejercicio 3 - TIR'!$C$18)*H254),'Ejercicio 3 - TIR'!$E$18-SQRT(('Ejercicio 3 - TIR'!$E$18-'Ejercicio 3 - TIR'!$C$18)*('Ejercicio 3 - TIR'!$E$18-'Ejercicio 3 - TIR'!$D$18)*(1-H254)))</f>
        <v>41134.8250766798</v>
      </c>
      <c r="J254" s="17">
        <f ca="1" t="shared" si="1877"/>
        <v>0.541496543407545</v>
      </c>
      <c r="K254" s="18">
        <f ca="1">IF(J254&lt;=('Ejercicio 3 - TIR'!$D$18-'Ejercicio 3 - TIR'!$C$18)/('Ejercicio 3 - TIR'!$E$18-'Ejercicio 3 - TIR'!$C$18),'Ejercicio 3 - TIR'!$C$18+SQRT(('Ejercicio 3 - TIR'!$E$18-'Ejercicio 3 - TIR'!$C$18)*('Ejercicio 3 - TIR'!$D$18-'Ejercicio 3 - TIR'!$C$18)*J254),'Ejercicio 3 - TIR'!$E$18-SQRT(('Ejercicio 3 - TIR'!$E$18-'Ejercicio 3 - TIR'!$C$18)*('Ejercicio 3 - TIR'!$E$18-'Ejercicio 3 - TIR'!$D$18)*(1-J254)))</f>
        <v>39012.4625664206</v>
      </c>
      <c r="L254" s="17">
        <f ca="1" t="shared" si="1877"/>
        <v>0.985260853809941</v>
      </c>
      <c r="M254" s="18">
        <f ca="1">IF(L254&lt;=('Ejercicio 3 - TIR'!$D$18-'Ejercicio 3 - TIR'!$C$18)/('Ejercicio 3 - TIR'!$E$18-'Ejercicio 3 - TIR'!$C$18),'Ejercicio 3 - TIR'!$C$18+SQRT(('Ejercicio 3 - TIR'!$E$18-'Ejercicio 3 - TIR'!$C$18)*('Ejercicio 3 - TIR'!$D$18-'Ejercicio 3 - TIR'!$C$18)*L254),'Ejercicio 3 - TIR'!$E$18-SQRT(('Ejercicio 3 - TIR'!$E$18-'Ejercicio 3 - TIR'!$C$18)*('Ejercicio 3 - TIR'!$E$18-'Ejercicio 3 - TIR'!$D$18)*(1-L254)))</f>
        <v>43948.602851319</v>
      </c>
      <c r="N254" s="17">
        <f ca="1" t="shared" ref="N254:R254" si="1878">RAND()</f>
        <v>0.304760278294658</v>
      </c>
      <c r="O254" s="18">
        <f ca="1">IF(N254&lt;=('Ejercicio 3 - TIR'!$D$18-'Ejercicio 3 - TIR'!$C$18)/('Ejercicio 3 - TIR'!$E$18-'Ejercicio 3 - TIR'!$C$18),'Ejercicio 3 - TIR'!$C$18+SQRT(('Ejercicio 3 - TIR'!$E$18-'Ejercicio 3 - TIR'!$C$18)*('Ejercicio 3 - TIR'!$D$18-'Ejercicio 3 - TIR'!$C$18)*N254),'Ejercicio 3 - TIR'!$E$18-SQRT(('Ejercicio 3 - TIR'!$E$18-'Ejercicio 3 - TIR'!$C$18)*('Ejercicio 3 - TIR'!$E$18-'Ejercicio 3 - TIR'!$D$18)*(1-N254)))</f>
        <v>36761.2159959728</v>
      </c>
      <c r="P254" s="17">
        <f ca="1" t="shared" si="1878"/>
        <v>0.676143724219653</v>
      </c>
      <c r="Q254" s="19">
        <f ca="1">IF(P254&lt;=('Ejercicio 3 - TIR'!$D$22-'Ejercicio 3 - TIR'!$C$22)/('Ejercicio 3 - TIR'!$E$22-'Ejercicio 3 - TIR'!$C$22),'Ejercicio 3 - TIR'!$C$22+SQRT(('Ejercicio 3 - TIR'!$E$22-'Ejercicio 3 - TIR'!$C$22)*('Ejercicio 3 - TIR'!$D$22-'Ejercicio 3 - TIR'!$C$22)*P254),'Ejercicio 3 - TIR'!$E$22-SQRT(('Ejercicio 3 - TIR'!$E$22-'Ejercicio 3 - TIR'!$C$22)*('Ejercicio 3 - TIR'!$E$22-'Ejercicio 3 - TIR'!$D$22)*(1-P254)))</f>
        <v>0.155855822722556</v>
      </c>
      <c r="R254" s="17">
        <f ca="1" t="shared" si="1878"/>
        <v>0.19061571414086</v>
      </c>
      <c r="S254" s="19">
        <f ca="1">IF(R254&lt;=('Ejercicio 3 - TIR'!$D$23-'Ejercicio 3 - TIR'!$C$23)/('Ejercicio 3 - TIR'!$E$23-'Ejercicio 3 - TIR'!$C$23),'Ejercicio 3 - TIR'!$C$23+SQRT(('Ejercicio 3 - TIR'!$E$23-'Ejercicio 3 - TIR'!$C$23)*('Ejercicio 3 - TIR'!$D$23-'Ejercicio 3 - TIR'!$C$23)*R254),'Ejercicio 3 - TIR'!$E$23-SQRT(('Ejercicio 3 - TIR'!$E$23-'Ejercicio 3 - TIR'!$C$23)*('Ejercicio 3 - TIR'!$E$23-'Ejercicio 3 - TIR'!$D$23)*(1-R254)))</f>
        <v>0.138523182379212</v>
      </c>
      <c r="T254" s="17">
        <f ca="1" t="shared" ref="T254:X254" si="1879">RAND()</f>
        <v>0.504309930153526</v>
      </c>
      <c r="U254" s="19">
        <f ca="1">IF(T254&lt;=('Ejercicio 3 - TIR'!$D$24-'Ejercicio 3 - TIR'!$C$24)/('Ejercicio 3 - TIR'!$E$24-'Ejercicio 3 - TIR'!$C$24),'Ejercicio 3 - TIR'!$C$24+SQRT(('Ejercicio 3 - TIR'!$E$24-'Ejercicio 3 - TIR'!$C$24)*('Ejercicio 3 - TIR'!$D$24-'Ejercicio 3 - TIR'!$C$24)*T254),'Ejercicio 3 - TIR'!$E$24-SQRT(('Ejercicio 3 - TIR'!$E$24-'Ejercicio 3 - TIR'!$C$24)*('Ejercicio 3 - TIR'!$E$24-'Ejercicio 3 - TIR'!$D$24)*(1-T254)))</f>
        <v>0.182745037973847</v>
      </c>
      <c r="V254" s="17">
        <f ca="1" t="shared" si="1879"/>
        <v>0.261322904490407</v>
      </c>
      <c r="W254" s="19">
        <f ca="1">IF(V254&lt;=('Ejercicio 3 - TIR'!$D$25-'Ejercicio 3 - TIR'!$C$25)/('Ejercicio 3 - TIR'!$E$25-'Ejercicio 3 - TIR'!$C$25),'Ejercicio 3 - TIR'!$C$25+SQRT(('Ejercicio 3 - TIR'!$E$25-'Ejercicio 3 - TIR'!$C$25)*('Ejercicio 3 - TIR'!$D$25-'Ejercicio 3 - TIR'!$C$25)*V254),'Ejercicio 3 - TIR'!$E$25-SQRT(('Ejercicio 3 - TIR'!$E$25-'Ejercicio 3 - TIR'!$C$25)*('Ejercicio 3 - TIR'!$E$25-'Ejercicio 3 - TIR'!$D$25)*(1-V254)))</f>
        <v>0.199127259769412</v>
      </c>
      <c r="X254" s="17">
        <f ca="1" t="shared" si="1879"/>
        <v>0.290323108271966</v>
      </c>
      <c r="Y254" s="19">
        <f ca="1">IF(X254&lt;=('Ejercicio 3 - TIR'!$D$26-'Ejercicio 3 - TIR'!$C$26)/('Ejercicio 3 - TIR'!$E$26-'Ejercicio 3 - TIR'!$C$26),'Ejercicio 3 - TIR'!$C$26+SQRT(('Ejercicio 3 - TIR'!$E$26-'Ejercicio 3 - TIR'!$C$26)*('Ejercicio 3 - TIR'!$D$26-'Ejercicio 3 - TIR'!$C$26)*X254),'Ejercicio 3 - TIR'!$E$26-SQRT(('Ejercicio 3 - TIR'!$E$26-'Ejercicio 3 - TIR'!$C$26)*('Ejercicio 3 - TIR'!$E$26-'Ejercicio 3 - TIR'!$D$26)*(1-X254)))</f>
        <v>0.217997721198953</v>
      </c>
      <c r="Z254" s="17">
        <f ca="1" t="shared" si="1432"/>
        <v>1.15585582272256</v>
      </c>
      <c r="AA254" s="17">
        <f ca="1" t="shared" si="1433"/>
        <v>1.31596864965763</v>
      </c>
      <c r="AB254" s="17">
        <f ca="1" t="shared" si="1434"/>
        <v>1.5564553905117</v>
      </c>
      <c r="AC254" s="17">
        <f ca="1" t="shared" si="1435"/>
        <v>1.86638808737763</v>
      </c>
      <c r="AD254" s="17">
        <f ca="1" t="shared" si="1436"/>
        <v>2.27325643729882</v>
      </c>
      <c r="AE254" s="16">
        <f ca="1" t="shared" si="1437"/>
        <v>5920.97914137212</v>
      </c>
      <c r="AF254" s="16">
        <f ca="1" t="shared" si="1438"/>
        <v>6741.17201483592</v>
      </c>
      <c r="AG254" s="16">
        <f ca="1" t="shared" si="1439"/>
        <v>7973.08775067535</v>
      </c>
      <c r="AH254" s="16">
        <f ca="1" t="shared" si="1440"/>
        <v>9560.74686636839</v>
      </c>
      <c r="AI254" s="16">
        <f ca="1" t="shared" si="1441"/>
        <v>11644.9678961967</v>
      </c>
      <c r="AJ254" s="18">
        <f ca="1" t="shared" si="1442"/>
        <v>47801.3072274936</v>
      </c>
      <c r="AK254" s="18">
        <f ca="1" t="shared" si="1443"/>
        <v>54132.140210061</v>
      </c>
      <c r="AL254" s="18">
        <f ca="1" t="shared" si="1444"/>
        <v>60721.1576586412</v>
      </c>
      <c r="AM254" s="18">
        <f ca="1" t="shared" si="1445"/>
        <v>82025.1488185923</v>
      </c>
      <c r="AN254" s="18">
        <f ca="1" t="shared" si="1446"/>
        <v>83567.6709057776</v>
      </c>
      <c r="AO254" s="18">
        <f ca="1">C254/'Ejercicio 3 - TIR'!$D$7</f>
        <v>16371.5001628293</v>
      </c>
      <c r="AP254" s="18">
        <f ca="1" t="shared" si="1447"/>
        <v>31429.8070646643</v>
      </c>
      <c r="AQ254" s="18">
        <f ca="1" t="shared" si="1448"/>
        <v>37760.6400472317</v>
      </c>
      <c r="AR254" s="18">
        <f ca="1" t="shared" si="1449"/>
        <v>44349.657495812</v>
      </c>
      <c r="AS254" s="18">
        <f ca="1" t="shared" si="1450"/>
        <v>65653.648655763</v>
      </c>
      <c r="AT254" s="18">
        <f ca="1" t="shared" si="1451"/>
        <v>67196.1707429484</v>
      </c>
      <c r="AU254" s="18">
        <f ca="1">AP254*'Ejercicio 3 - TIR'!$D$5</f>
        <v>15714.9035323322</v>
      </c>
      <c r="AV254" s="18">
        <f ca="1">AQ254*'Ejercicio 3 - TIR'!$D$5</f>
        <v>18880.3200236159</v>
      </c>
      <c r="AW254" s="18">
        <f ca="1">AR254*'Ejercicio 3 - TIR'!$D$5</f>
        <v>22174.828747906</v>
      </c>
      <c r="AX254" s="18">
        <f ca="1">AS254*'Ejercicio 3 - TIR'!$D$5</f>
        <v>32826.8243278815</v>
      </c>
      <c r="AY254" s="18">
        <f ca="1">AT254*'Ejercicio 3 - TIR'!$D$5</f>
        <v>33598.0853714742</v>
      </c>
      <c r="AZ254" s="18">
        <f ca="1" t="shared" ref="AZ254:BD254" si="1880">AJ254-AU254-AE254</f>
        <v>26165.4245537893</v>
      </c>
      <c r="BA254" s="18">
        <f ca="1" t="shared" si="1880"/>
        <v>28510.6481716092</v>
      </c>
      <c r="BB254" s="18">
        <f ca="1" t="shared" si="1880"/>
        <v>30573.2411600599</v>
      </c>
      <c r="BC254" s="18">
        <f ca="1" t="shared" si="1880"/>
        <v>39637.5776243424</v>
      </c>
      <c r="BD254" s="18">
        <f ca="1" t="shared" si="1880"/>
        <v>38324.6176381067</v>
      </c>
      <c r="BE254" s="18">
        <f ca="1" t="shared" ref="BE254:BI254" si="1881">AZ254/Z254</f>
        <v>22637.2736455643</v>
      </c>
      <c r="BF254" s="18">
        <f ca="1" t="shared" si="1881"/>
        <v>21665.142386961</v>
      </c>
      <c r="BG254" s="18">
        <f ca="1" t="shared" si="1881"/>
        <v>19642.8637444011</v>
      </c>
      <c r="BH254" s="18">
        <f ca="1" t="shared" si="1881"/>
        <v>21237.586058554</v>
      </c>
      <c r="BI254" s="18">
        <f ca="1" t="shared" si="1881"/>
        <v>16858.9064609207</v>
      </c>
      <c r="BJ254" s="18">
        <f ca="1" t="shared" si="1454"/>
        <v>86361.2517845843</v>
      </c>
      <c r="BK254" s="18">
        <f ca="1" t="shared" si="1455"/>
        <v>37216.6181333904</v>
      </c>
      <c r="BL254" s="18">
        <f ca="1" t="shared" si="1456"/>
        <v>123577.869917975</v>
      </c>
      <c r="BM254" s="18">
        <f ca="1">BK254*'Ejercicio 3 - TIR'!$D$5</f>
        <v>18608.3090666952</v>
      </c>
      <c r="BN254" s="18">
        <f ca="1" t="shared" si="1457"/>
        <v>104969.56085128</v>
      </c>
      <c r="BO254" s="18">
        <f ca="1" t="shared" si="1458"/>
        <v>46175.8555387657</v>
      </c>
      <c r="BP254" s="18">
        <f ca="1" t="shared" si="1459"/>
        <v>-119847.606271497</v>
      </c>
      <c r="BQ254" s="18">
        <f ca="1" t="shared" ref="BQ254:BT254" si="1882">BE254</f>
        <v>22637.2736455643</v>
      </c>
      <c r="BR254" s="18">
        <f ca="1" t="shared" si="1882"/>
        <v>21665.142386961</v>
      </c>
      <c r="BS254" s="18">
        <f ca="1" t="shared" si="1882"/>
        <v>19642.8637444011</v>
      </c>
      <c r="BT254" s="18">
        <f ca="1" t="shared" si="1882"/>
        <v>21237.586058554</v>
      </c>
      <c r="BU254" s="18">
        <f ca="1" t="shared" si="1461"/>
        <v>63034.7619996864</v>
      </c>
      <c r="BV254" s="20">
        <f ca="1" t="shared" si="1462"/>
        <v>6.31302549609976</v>
      </c>
    </row>
    <row r="255" ht="15" customHeight="1" spans="1:74">
      <c r="A255" s="16">
        <v>254</v>
      </c>
      <c r="B255" s="17">
        <f ca="1" t="shared" ref="B255:F255" si="1883">RAND()</f>
        <v>0.462868409347163</v>
      </c>
      <c r="C255" s="18">
        <f ca="1">IF(B255&lt;=('Ejercicio 3 - TIR'!$D$13-'Ejercicio 3 - TIR'!$C$13)/('Ejercicio 3 - TIR'!$E$13-'Ejercicio 3 - TIR'!$C$13),'Ejercicio 3 - TIR'!$C$13+SQRT(('Ejercicio 3 - TIR'!$E$13-'Ejercicio 3 - TIR'!$C$13)*('Ejercicio 3 - TIR'!$D$13-'Ejercicio 3 - TIR'!$C$13)*B255),'Ejercicio 3 - TIR'!$E$13-SQRT(('Ejercicio 3 - TIR'!$E$13-'Ejercicio 3 - TIR'!$C$13)*('Ejercicio 3 - TIR'!$E$13-'Ejercicio 3 - TIR'!$D$13)*(1-B255)))</f>
        <v>74611.8549558381</v>
      </c>
      <c r="D255" s="17">
        <f ca="1" t="shared" si="1883"/>
        <v>0.995646394435699</v>
      </c>
      <c r="E255" s="18">
        <f ca="1">IF(D255&lt;=('Ejercicio 3 - TIR'!$D$14-'Ejercicio 3 - TIR'!$C$14)/('Ejercicio 3 - TIR'!$E$14-'Ejercicio 3 - TIR'!$C$14),'Ejercicio 3 - TIR'!$C$14+SQRT(('Ejercicio 3 - TIR'!$E$14-'Ejercicio 3 - TIR'!$C$14)*('Ejercicio 3 - TIR'!$D$14-'Ejercicio 3 - TIR'!$C$14)*D255),'Ejercicio 3 - TIR'!$E$14-SQRT(('Ejercicio 3 - TIR'!$E$14-'Ejercicio 3 - TIR'!$C$14)*('Ejercicio 3 - TIR'!$E$14-'Ejercicio 3 - TIR'!$D$14)*(1-D255)))</f>
        <v>39191.8905800294</v>
      </c>
      <c r="F255" s="17">
        <f ca="1" t="shared" si="1883"/>
        <v>0.82230646466282</v>
      </c>
      <c r="G255" s="18">
        <f ca="1">IF(F255&lt;=('Ejercicio 3 - TIR'!$D$18-'Ejercicio 3 - TIR'!$C$18)/('Ejercicio 3 - TIR'!$E$18-'Ejercicio 3 - TIR'!$C$18),'Ejercicio 3 - TIR'!$C$18+SQRT(('Ejercicio 3 - TIR'!$E$18-'Ejercicio 3 - TIR'!$C$18)*('Ejercicio 3 - TIR'!$D$18-'Ejercicio 3 - TIR'!$C$18)*F255),'Ejercicio 3 - TIR'!$E$18-SQRT(('Ejercicio 3 - TIR'!$E$18-'Ejercicio 3 - TIR'!$C$18)*('Ejercicio 3 - TIR'!$E$18-'Ejercicio 3 - TIR'!$D$18)*(1-F255)))</f>
        <v>41349.3815386583</v>
      </c>
      <c r="H255" s="17">
        <f ca="1" t="shared" ref="H255:L255" si="1884">RAND()</f>
        <v>0.819884590582239</v>
      </c>
      <c r="I255" s="18">
        <f ca="1">IF(H255&lt;=('Ejercicio 3 - TIR'!$D$18-'Ejercicio 3 - TIR'!$C$18)/('Ejercicio 3 - TIR'!$E$18-'Ejercicio 3 - TIR'!$C$18),'Ejercicio 3 - TIR'!$C$18+SQRT(('Ejercicio 3 - TIR'!$E$18-'Ejercicio 3 - TIR'!$C$18)*('Ejercicio 3 - TIR'!$D$18-'Ejercicio 3 - TIR'!$C$18)*H255),'Ejercicio 3 - TIR'!$E$18-SQRT(('Ejercicio 3 - TIR'!$E$18-'Ejercicio 3 - TIR'!$C$18)*('Ejercicio 3 - TIR'!$E$18-'Ejercicio 3 - TIR'!$D$18)*(1-H255)))</f>
        <v>41324.5876821325</v>
      </c>
      <c r="J255" s="17">
        <f ca="1" t="shared" si="1884"/>
        <v>0.827729912996133</v>
      </c>
      <c r="K255" s="18">
        <f ca="1">IF(J255&lt;=('Ejercicio 3 - TIR'!$D$18-'Ejercicio 3 - TIR'!$C$18)/('Ejercicio 3 - TIR'!$E$18-'Ejercicio 3 - TIR'!$C$18),'Ejercicio 3 - TIR'!$C$18+SQRT(('Ejercicio 3 - TIR'!$E$18-'Ejercicio 3 - TIR'!$C$18)*('Ejercicio 3 - TIR'!$D$18-'Ejercicio 3 - TIR'!$C$18)*J255),'Ejercicio 3 - TIR'!$E$18-SQRT(('Ejercicio 3 - TIR'!$E$18-'Ejercicio 3 - TIR'!$C$18)*('Ejercicio 3 - TIR'!$E$18-'Ejercicio 3 - TIR'!$D$18)*(1-J255)))</f>
        <v>41405.5241654325</v>
      </c>
      <c r="L255" s="17">
        <f ca="1" t="shared" si="1884"/>
        <v>0.229953383751997</v>
      </c>
      <c r="M255" s="18">
        <f ca="1">IF(L255&lt;=('Ejercicio 3 - TIR'!$D$18-'Ejercicio 3 - TIR'!$C$18)/('Ejercicio 3 - TIR'!$E$18-'Ejercicio 3 - TIR'!$C$18),'Ejercicio 3 - TIR'!$C$18+SQRT(('Ejercicio 3 - TIR'!$E$18-'Ejercicio 3 - TIR'!$C$18)*('Ejercicio 3 - TIR'!$D$18-'Ejercicio 3 - TIR'!$C$18)*L255),'Ejercicio 3 - TIR'!$E$18-SQRT(('Ejercicio 3 - TIR'!$E$18-'Ejercicio 3 - TIR'!$C$18)*('Ejercicio 3 - TIR'!$E$18-'Ejercicio 3 - TIR'!$D$18)*(1-L255)))</f>
        <v>35873.0747962885</v>
      </c>
      <c r="N255" s="17">
        <f ca="1" t="shared" ref="N255:R255" si="1885">RAND()</f>
        <v>0.336400574377375</v>
      </c>
      <c r="O255" s="18">
        <f ca="1">IF(N255&lt;=('Ejercicio 3 - TIR'!$D$18-'Ejercicio 3 - TIR'!$C$18)/('Ejercicio 3 - TIR'!$E$18-'Ejercicio 3 - TIR'!$C$18),'Ejercicio 3 - TIR'!$C$18+SQRT(('Ejercicio 3 - TIR'!$E$18-'Ejercicio 3 - TIR'!$C$18)*('Ejercicio 3 - TIR'!$D$18-'Ejercicio 3 - TIR'!$C$18)*N255),'Ejercicio 3 - TIR'!$E$18-SQRT(('Ejercicio 3 - TIR'!$E$18-'Ejercicio 3 - TIR'!$C$18)*('Ejercicio 3 - TIR'!$E$18-'Ejercicio 3 - TIR'!$D$18)*(1-N255)))</f>
        <v>37103.5263184285</v>
      </c>
      <c r="P255" s="17">
        <f ca="1" t="shared" si="1885"/>
        <v>0.337097501186554</v>
      </c>
      <c r="Q255" s="19">
        <f ca="1">IF(P255&lt;=('Ejercicio 3 - TIR'!$D$22-'Ejercicio 3 - TIR'!$C$22)/('Ejercicio 3 - TIR'!$E$22-'Ejercicio 3 - TIR'!$C$22),'Ejercicio 3 - TIR'!$C$22+SQRT(('Ejercicio 3 - TIR'!$E$22-'Ejercicio 3 - TIR'!$C$22)*('Ejercicio 3 - TIR'!$D$22-'Ejercicio 3 - TIR'!$C$22)*P255),'Ejercicio 3 - TIR'!$E$22-SQRT(('Ejercicio 3 - TIR'!$E$22-'Ejercicio 3 - TIR'!$C$22)*('Ejercicio 3 - TIR'!$E$22-'Ejercicio 3 - TIR'!$D$22)*(1-P255)))</f>
        <v>0.144632813524561</v>
      </c>
      <c r="R255" s="17">
        <f ca="1" t="shared" si="1885"/>
        <v>0.948830893818386</v>
      </c>
      <c r="S255" s="19">
        <f ca="1">IF(R255&lt;=('Ejercicio 3 - TIR'!$D$23-'Ejercicio 3 - TIR'!$C$23)/('Ejercicio 3 - TIR'!$E$23-'Ejercicio 3 - TIR'!$C$23),'Ejercicio 3 - TIR'!$C$23+SQRT(('Ejercicio 3 - TIR'!$E$23-'Ejercicio 3 - TIR'!$C$23)*('Ejercicio 3 - TIR'!$D$23-'Ejercicio 3 - TIR'!$C$23)*R255),'Ejercicio 3 - TIR'!$E$23-SQRT(('Ejercicio 3 - TIR'!$E$23-'Ejercicio 3 - TIR'!$C$23)*('Ejercicio 3 - TIR'!$E$23-'Ejercicio 3 - TIR'!$D$23)*(1-R255)))</f>
        <v>0.170402896732508</v>
      </c>
      <c r="T255" s="17">
        <f ca="1" t="shared" ref="T255:X255" si="1886">RAND()</f>
        <v>0.173395738804878</v>
      </c>
      <c r="U255" s="19">
        <f ca="1">IF(T255&lt;=('Ejercicio 3 - TIR'!$D$24-'Ejercicio 3 - TIR'!$C$24)/('Ejercicio 3 - TIR'!$E$24-'Ejercicio 3 - TIR'!$C$24),'Ejercicio 3 - TIR'!$C$24+SQRT(('Ejercicio 3 - TIR'!$E$24-'Ejercicio 3 - TIR'!$C$24)*('Ejercicio 3 - TIR'!$D$24-'Ejercicio 3 - TIR'!$C$24)*T255),'Ejercicio 3 - TIR'!$E$24-SQRT(('Ejercicio 3 - TIR'!$E$24-'Ejercicio 3 - TIR'!$C$24)*('Ejercicio 3 - TIR'!$E$24-'Ejercicio 3 - TIR'!$D$24)*(1-T255)))</f>
        <v>0.169082218201515</v>
      </c>
      <c r="V255" s="17">
        <f ca="1" t="shared" si="1886"/>
        <v>0.742613573164119</v>
      </c>
      <c r="W255" s="19">
        <f ca="1">IF(V255&lt;=('Ejercicio 3 - TIR'!$D$25-'Ejercicio 3 - TIR'!$C$25)/('Ejercicio 3 - TIR'!$E$25-'Ejercicio 3 - TIR'!$C$25),'Ejercicio 3 - TIR'!$C$25+SQRT(('Ejercicio 3 - TIR'!$E$25-'Ejercicio 3 - TIR'!$C$25)*('Ejercicio 3 - TIR'!$D$25-'Ejercicio 3 - TIR'!$C$25)*V255),'Ejercicio 3 - TIR'!$E$25-SQRT(('Ejercicio 3 - TIR'!$E$25-'Ejercicio 3 - TIR'!$C$25)*('Ejercicio 3 - TIR'!$E$25-'Ejercicio 3 - TIR'!$D$25)*(1-V255)))</f>
        <v>0.219985795130879</v>
      </c>
      <c r="X255" s="17">
        <f ca="1" t="shared" si="1886"/>
        <v>0.34292190958576</v>
      </c>
      <c r="Y255" s="19">
        <f ca="1">IF(X255&lt;=('Ejercicio 3 - TIR'!$D$26-'Ejercicio 3 - TIR'!$C$26)/('Ejercicio 3 - TIR'!$E$26-'Ejercicio 3 - TIR'!$C$26),'Ejercicio 3 - TIR'!$C$26+SQRT(('Ejercicio 3 - TIR'!$E$26-'Ejercicio 3 - TIR'!$C$26)*('Ejercicio 3 - TIR'!$D$26-'Ejercicio 3 - TIR'!$C$26)*X255),'Ejercicio 3 - TIR'!$E$26-SQRT(('Ejercicio 3 - TIR'!$E$26-'Ejercicio 3 - TIR'!$C$26)*('Ejercicio 3 - TIR'!$E$26-'Ejercicio 3 - TIR'!$D$26)*(1-X255)))</f>
        <v>0.2204330486911</v>
      </c>
      <c r="Z255" s="17">
        <f ca="1" t="shared" si="1432"/>
        <v>1.14463281352456</v>
      </c>
      <c r="AA255" s="17">
        <f ca="1" t="shared" si="1433"/>
        <v>1.33968156064423</v>
      </c>
      <c r="AB255" s="17">
        <f ca="1" t="shared" si="1434"/>
        <v>1.56619789060162</v>
      </c>
      <c r="AC255" s="17">
        <f ca="1" t="shared" si="1435"/>
        <v>1.91073917889792</v>
      </c>
      <c r="AD255" s="17">
        <f ca="1" t="shared" si="1436"/>
        <v>2.33192924135592</v>
      </c>
      <c r="AE255" s="16">
        <f ca="1" t="shared" si="1437"/>
        <v>5668.4334019364</v>
      </c>
      <c r="AF255" s="16">
        <f ca="1" t="shared" si="1438"/>
        <v>6634.35087356166</v>
      </c>
      <c r="AG255" s="16">
        <f ca="1" t="shared" si="1439"/>
        <v>7756.10163559063</v>
      </c>
      <c r="AH255" s="16">
        <f ca="1" t="shared" si="1440"/>
        <v>9462.33382101194</v>
      </c>
      <c r="AI255" s="16">
        <f ca="1" t="shared" si="1441"/>
        <v>11548.1449129105</v>
      </c>
      <c r="AJ255" s="18">
        <f ca="1" t="shared" si="1442"/>
        <v>47329.858928095</v>
      </c>
      <c r="AK255" s="18">
        <f ca="1" t="shared" si="1443"/>
        <v>55361.7881189785</v>
      </c>
      <c r="AL255" s="18">
        <f ca="1" t="shared" si="1444"/>
        <v>64849.2446071547</v>
      </c>
      <c r="AM255" s="18">
        <f ca="1" t="shared" si="1445"/>
        <v>68544.0894808041</v>
      </c>
      <c r="AN255" s="18">
        <f ca="1" t="shared" si="1446"/>
        <v>86522.7979793624</v>
      </c>
      <c r="AO255" s="18">
        <f ca="1">C255/'Ejercicio 3 - TIR'!$D$7</f>
        <v>14922.3709911676</v>
      </c>
      <c r="AP255" s="18">
        <f ca="1" t="shared" si="1447"/>
        <v>32407.4879369274</v>
      </c>
      <c r="AQ255" s="18">
        <f ca="1" t="shared" si="1448"/>
        <v>40439.4171278109</v>
      </c>
      <c r="AR255" s="18">
        <f ca="1" t="shared" si="1449"/>
        <v>49926.8736159871</v>
      </c>
      <c r="AS255" s="18">
        <f ca="1" t="shared" si="1450"/>
        <v>53621.7184896365</v>
      </c>
      <c r="AT255" s="18">
        <f ca="1" t="shared" si="1451"/>
        <v>71600.4269881948</v>
      </c>
      <c r="AU255" s="18">
        <f ca="1">AP255*'Ejercicio 3 - TIR'!$D$5</f>
        <v>16203.7439684637</v>
      </c>
      <c r="AV255" s="18">
        <f ca="1">AQ255*'Ejercicio 3 - TIR'!$D$5</f>
        <v>20219.7085639054</v>
      </c>
      <c r="AW255" s="18">
        <f ca="1">AR255*'Ejercicio 3 - TIR'!$D$5</f>
        <v>24963.4368079936</v>
      </c>
      <c r="AX255" s="18">
        <f ca="1">AS255*'Ejercicio 3 - TIR'!$D$5</f>
        <v>26810.8592448183</v>
      </c>
      <c r="AY255" s="18">
        <f ca="1">AT255*'Ejercicio 3 - TIR'!$D$5</f>
        <v>35800.2134940974</v>
      </c>
      <c r="AZ255" s="18">
        <f ca="1" t="shared" ref="AZ255:BD255" si="1887">AJ255-AU255-AE255</f>
        <v>25457.6815576949</v>
      </c>
      <c r="BA255" s="18">
        <f ca="1" t="shared" si="1887"/>
        <v>28507.7286815114</v>
      </c>
      <c r="BB255" s="18">
        <f ca="1" t="shared" si="1887"/>
        <v>32129.7061635706</v>
      </c>
      <c r="BC255" s="18">
        <f ca="1" t="shared" si="1887"/>
        <v>32270.8964149739</v>
      </c>
      <c r="BD255" s="18">
        <f ca="1" t="shared" si="1887"/>
        <v>39174.4395723545</v>
      </c>
      <c r="BE255" s="18">
        <f ca="1" t="shared" ref="BE255:BI255" si="1888">AZ255/Z255</f>
        <v>22240.9153895435</v>
      </c>
      <c r="BF255" s="18">
        <f ca="1" t="shared" si="1888"/>
        <v>21279.4812729994</v>
      </c>
      <c r="BG255" s="18">
        <f ca="1" t="shared" si="1888"/>
        <v>20514.4613949318</v>
      </c>
      <c r="BH255" s="18">
        <f ca="1" t="shared" si="1888"/>
        <v>16889.2210780893</v>
      </c>
      <c r="BI255" s="18">
        <f ca="1" t="shared" si="1888"/>
        <v>16799.1544844543</v>
      </c>
      <c r="BJ255" s="18">
        <f ca="1" t="shared" si="1454"/>
        <v>91392.7156675923</v>
      </c>
      <c r="BK255" s="18">
        <f ca="1" t="shared" si="1455"/>
        <v>34797.9132646651</v>
      </c>
      <c r="BL255" s="18">
        <f ca="1" t="shared" si="1456"/>
        <v>126190.628932257</v>
      </c>
      <c r="BM255" s="18">
        <f ca="1">BK255*'Ejercicio 3 - TIR'!$D$5</f>
        <v>17398.9566323325</v>
      </c>
      <c r="BN255" s="18">
        <f ca="1" t="shared" si="1457"/>
        <v>108791.672299925</v>
      </c>
      <c r="BO255" s="18">
        <f ca="1" t="shared" si="1458"/>
        <v>46653.0760756132</v>
      </c>
      <c r="BP255" s="18">
        <f ca="1" t="shared" si="1459"/>
        <v>-113803.745535867</v>
      </c>
      <c r="BQ255" s="18">
        <f ca="1" t="shared" ref="BQ255:BT255" si="1889">BE255</f>
        <v>22240.9153895435</v>
      </c>
      <c r="BR255" s="18">
        <f ca="1" t="shared" si="1889"/>
        <v>21279.4812729994</v>
      </c>
      <c r="BS255" s="18">
        <f ca="1" t="shared" si="1889"/>
        <v>20514.4613949318</v>
      </c>
      <c r="BT255" s="18">
        <f ca="1" t="shared" si="1889"/>
        <v>16889.2210780893</v>
      </c>
      <c r="BU255" s="18">
        <f ca="1" t="shared" si="1461"/>
        <v>63452.2305600676</v>
      </c>
      <c r="BV255" s="20">
        <f ca="1" t="shared" si="1462"/>
        <v>7.12224979181806</v>
      </c>
    </row>
    <row r="256" ht="15" customHeight="1" spans="1:74">
      <c r="A256" s="16">
        <v>255</v>
      </c>
      <c r="B256" s="17">
        <f ca="1" t="shared" ref="B256:F256" si="1890">RAND()</f>
        <v>0.799474676529756</v>
      </c>
      <c r="C256" s="18">
        <f ca="1">IF(B256&lt;=('Ejercicio 3 - TIR'!$D$13-'Ejercicio 3 - TIR'!$C$13)/('Ejercicio 3 - TIR'!$E$13-'Ejercicio 3 - TIR'!$C$13),'Ejercicio 3 - TIR'!$C$13+SQRT(('Ejercicio 3 - TIR'!$E$13-'Ejercicio 3 - TIR'!$C$13)*('Ejercicio 3 - TIR'!$D$13-'Ejercicio 3 - TIR'!$C$13)*B256),'Ejercicio 3 - TIR'!$E$13-SQRT(('Ejercicio 3 - TIR'!$E$13-'Ejercicio 3 - TIR'!$C$13)*('Ejercicio 3 - TIR'!$E$13-'Ejercicio 3 - TIR'!$D$13)*(1-B256)))</f>
        <v>84487.7342672228</v>
      </c>
      <c r="D256" s="17">
        <f ca="1" t="shared" si="1890"/>
        <v>0.046526426481218</v>
      </c>
      <c r="E256" s="18">
        <f ca="1">IF(D256&lt;=('Ejercicio 3 - TIR'!$D$14-'Ejercicio 3 - TIR'!$C$14)/('Ejercicio 3 - TIR'!$E$14-'Ejercicio 3 - TIR'!$C$14),'Ejercicio 3 - TIR'!$C$14+SQRT(('Ejercicio 3 - TIR'!$E$14-'Ejercicio 3 - TIR'!$C$14)*('Ejercicio 3 - TIR'!$D$14-'Ejercicio 3 - TIR'!$C$14)*D256),'Ejercicio 3 - TIR'!$E$14-SQRT(('Ejercicio 3 - TIR'!$E$14-'Ejercicio 3 - TIR'!$C$14)*('Ejercicio 3 - TIR'!$E$14-'Ejercicio 3 - TIR'!$D$14)*(1-D256)))</f>
        <v>26868.0155208379</v>
      </c>
      <c r="F256" s="17">
        <f ca="1" t="shared" si="1890"/>
        <v>0.575649968476093</v>
      </c>
      <c r="G256" s="18">
        <f ca="1">IF(F256&lt;=('Ejercicio 3 - TIR'!$D$18-'Ejercicio 3 - TIR'!$C$18)/('Ejercicio 3 - TIR'!$E$18-'Ejercicio 3 - TIR'!$C$18),'Ejercicio 3 - TIR'!$C$18+SQRT(('Ejercicio 3 - TIR'!$E$18-'Ejercicio 3 - TIR'!$C$18)*('Ejercicio 3 - TIR'!$D$18-'Ejercicio 3 - TIR'!$C$18)*F256),'Ejercicio 3 - TIR'!$E$18-SQRT(('Ejercicio 3 - TIR'!$E$18-'Ejercicio 3 - TIR'!$C$18)*('Ejercicio 3 - TIR'!$E$18-'Ejercicio 3 - TIR'!$D$18)*(1-F256)))</f>
        <v>39292.3352969753</v>
      </c>
      <c r="H256" s="17">
        <f ca="1" t="shared" ref="H256:L256" si="1891">RAND()</f>
        <v>0.269018714785135</v>
      </c>
      <c r="I256" s="18">
        <f ca="1">IF(H256&lt;=('Ejercicio 3 - TIR'!$D$18-'Ejercicio 3 - TIR'!$C$18)/('Ejercicio 3 - TIR'!$E$18-'Ejercicio 3 - TIR'!$C$18),'Ejercicio 3 - TIR'!$C$18+SQRT(('Ejercicio 3 - TIR'!$E$18-'Ejercicio 3 - TIR'!$C$18)*('Ejercicio 3 - TIR'!$D$18-'Ejercicio 3 - TIR'!$C$18)*H256),'Ejercicio 3 - TIR'!$E$18-SQRT(('Ejercicio 3 - TIR'!$E$18-'Ejercicio 3 - TIR'!$C$18)*('Ejercicio 3 - TIR'!$E$18-'Ejercicio 3 - TIR'!$D$18)*(1-H256)))</f>
        <v>36352.3859468526</v>
      </c>
      <c r="J256" s="17">
        <f ca="1" t="shared" si="1891"/>
        <v>0.807810388922635</v>
      </c>
      <c r="K256" s="18">
        <f ca="1">IF(J256&lt;=('Ejercicio 3 - TIR'!$D$18-'Ejercicio 3 - TIR'!$C$18)/('Ejercicio 3 - TIR'!$E$18-'Ejercicio 3 - TIR'!$C$18),'Ejercicio 3 - TIR'!$C$18+SQRT(('Ejercicio 3 - TIR'!$E$18-'Ejercicio 3 - TIR'!$C$18)*('Ejercicio 3 - TIR'!$D$18-'Ejercicio 3 - TIR'!$C$18)*J256),'Ejercicio 3 - TIR'!$E$18-SQRT(('Ejercicio 3 - TIR'!$E$18-'Ejercicio 3 - TIR'!$C$18)*('Ejercicio 3 - TIR'!$E$18-'Ejercicio 3 - TIR'!$D$18)*(1-J256)))</f>
        <v>41203.3935111995</v>
      </c>
      <c r="L256" s="17">
        <f ca="1" t="shared" si="1891"/>
        <v>0.297370285081113</v>
      </c>
      <c r="M256" s="18">
        <f ca="1">IF(L256&lt;=('Ejercicio 3 - TIR'!$D$18-'Ejercicio 3 - TIR'!$C$18)/('Ejercicio 3 - TIR'!$E$18-'Ejercicio 3 - TIR'!$C$18),'Ejercicio 3 - TIR'!$C$18+SQRT(('Ejercicio 3 - TIR'!$E$18-'Ejercicio 3 - TIR'!$C$18)*('Ejercicio 3 - TIR'!$D$18-'Ejercicio 3 - TIR'!$C$18)*L256),'Ejercicio 3 - TIR'!$E$18-SQRT(('Ejercicio 3 - TIR'!$E$18-'Ejercicio 3 - TIR'!$C$18)*('Ejercicio 3 - TIR'!$E$18-'Ejercicio 3 - TIR'!$D$18)*(1-L256)))</f>
        <v>36678.7381115123</v>
      </c>
      <c r="N256" s="17">
        <f ca="1" t="shared" ref="N256:R256" si="1892">RAND()</f>
        <v>0.354313132550389</v>
      </c>
      <c r="O256" s="18">
        <f ca="1">IF(N256&lt;=('Ejercicio 3 - TIR'!$D$18-'Ejercicio 3 - TIR'!$C$18)/('Ejercicio 3 - TIR'!$E$18-'Ejercicio 3 - TIR'!$C$18),'Ejercicio 3 - TIR'!$C$18+SQRT(('Ejercicio 3 - TIR'!$E$18-'Ejercicio 3 - TIR'!$C$18)*('Ejercicio 3 - TIR'!$D$18-'Ejercicio 3 - TIR'!$C$18)*N256),'Ejercicio 3 - TIR'!$E$18-SQRT(('Ejercicio 3 - TIR'!$E$18-'Ejercicio 3 - TIR'!$C$18)*('Ejercicio 3 - TIR'!$E$18-'Ejercicio 3 - TIR'!$D$18)*(1-N256)))</f>
        <v>37290.1968342808</v>
      </c>
      <c r="P256" s="17">
        <f ca="1" t="shared" si="1892"/>
        <v>0.671621703080181</v>
      </c>
      <c r="Q256" s="19">
        <f ca="1">IF(P256&lt;=('Ejercicio 3 - TIR'!$D$22-'Ejercicio 3 - TIR'!$C$22)/('Ejercicio 3 - TIR'!$E$22-'Ejercicio 3 - TIR'!$C$22),'Ejercicio 3 - TIR'!$C$22+SQRT(('Ejercicio 3 - TIR'!$E$22-'Ejercicio 3 - TIR'!$C$22)*('Ejercicio 3 - TIR'!$D$22-'Ejercicio 3 - TIR'!$C$22)*P256),'Ejercicio 3 - TIR'!$E$22-SQRT(('Ejercicio 3 - TIR'!$E$22-'Ejercicio 3 - TIR'!$C$22)*('Ejercicio 3 - TIR'!$E$22-'Ejercicio 3 - TIR'!$D$22)*(1-P256)))</f>
        <v>0.155687843895375</v>
      </c>
      <c r="R256" s="17">
        <f ca="1" t="shared" si="1892"/>
        <v>0.481385317023414</v>
      </c>
      <c r="S256" s="19">
        <f ca="1">IF(R256&lt;=('Ejercicio 3 - TIR'!$D$23-'Ejercicio 3 - TIR'!$C$23)/('Ejercicio 3 - TIR'!$E$23-'Ejercicio 3 - TIR'!$C$23),'Ejercicio 3 - TIR'!$C$23+SQRT(('Ejercicio 3 - TIR'!$E$23-'Ejercicio 3 - TIR'!$C$23)*('Ejercicio 3 - TIR'!$D$23-'Ejercicio 3 - TIR'!$C$23)*R256),'Ejercicio 3 - TIR'!$E$23-SQRT(('Ejercicio 3 - TIR'!$E$23-'Ejercicio 3 - TIR'!$C$23)*('Ejercicio 3 - TIR'!$E$23-'Ejercicio 3 - TIR'!$D$23)*(1-R256)))</f>
        <v>0.149436262851153</v>
      </c>
      <c r="T256" s="17">
        <f ca="1" t="shared" ref="T256:X256" si="1893">RAND()</f>
        <v>0.642478373620479</v>
      </c>
      <c r="U256" s="19">
        <f ca="1">IF(T256&lt;=('Ejercicio 3 - TIR'!$D$24-'Ejercicio 3 - TIR'!$C$24)/('Ejercicio 3 - TIR'!$E$24-'Ejercicio 3 - TIR'!$C$24),'Ejercicio 3 - TIR'!$C$24+SQRT(('Ejercicio 3 - TIR'!$E$24-'Ejercicio 3 - TIR'!$C$24)*('Ejercicio 3 - TIR'!$D$24-'Ejercicio 3 - TIR'!$C$24)*T256),'Ejercicio 3 - TIR'!$E$24-SQRT(('Ejercicio 3 - TIR'!$E$24-'Ejercicio 3 - TIR'!$C$24)*('Ejercicio 3 - TIR'!$E$24-'Ejercicio 3 - TIR'!$D$24)*(1-T256)))</f>
        <v>0.188360459013085</v>
      </c>
      <c r="V256" s="17">
        <f ca="1" t="shared" si="1893"/>
        <v>0.533960843286902</v>
      </c>
      <c r="W256" s="19">
        <f ca="1">IF(V256&lt;=('Ejercicio 3 - TIR'!$D$25-'Ejercicio 3 - TIR'!$C$25)/('Ejercicio 3 - TIR'!$E$25-'Ejercicio 3 - TIR'!$C$25),'Ejercicio 3 - TIR'!$C$25+SQRT(('Ejercicio 3 - TIR'!$E$25-'Ejercicio 3 - TIR'!$C$25)*('Ejercicio 3 - TIR'!$D$25-'Ejercicio 3 - TIR'!$C$25)*V256),'Ejercicio 3 - TIR'!$E$25-SQRT(('Ejercicio 3 - TIR'!$E$25-'Ejercicio 3 - TIR'!$C$25)*('Ejercicio 3 - TIR'!$E$25-'Ejercicio 3 - TIR'!$D$25)*(1-V256)))</f>
        <v>0.209612662275215</v>
      </c>
      <c r="X256" s="17">
        <f ca="1" t="shared" si="1893"/>
        <v>0.710814260184889</v>
      </c>
      <c r="Y256" s="19">
        <f ca="1">IF(X256&lt;=('Ejercicio 3 - TIR'!$D$26-'Ejercicio 3 - TIR'!$C$26)/('Ejercicio 3 - TIR'!$E$26-'Ejercicio 3 - TIR'!$C$26),'Ejercicio 3 - TIR'!$C$26+SQRT(('Ejercicio 3 - TIR'!$E$26-'Ejercicio 3 - TIR'!$C$26)*('Ejercicio 3 - TIR'!$D$26-'Ejercicio 3 - TIR'!$C$26)*X256),'Ejercicio 3 - TIR'!$E$26-SQRT(('Ejercicio 3 - TIR'!$E$26-'Ejercicio 3 - TIR'!$C$26)*('Ejercicio 3 - TIR'!$E$26-'Ejercicio 3 - TIR'!$D$26)*(1-X256)))</f>
        <v>0.240482877192265</v>
      </c>
      <c r="Z256" s="17">
        <f ca="1" t="shared" si="1432"/>
        <v>1.15568784389537</v>
      </c>
      <c r="AA256" s="17">
        <f ca="1" t="shared" si="1433"/>
        <v>1.32838951630961</v>
      </c>
      <c r="AB256" s="17">
        <f ca="1" t="shared" si="1434"/>
        <v>1.57860557534985</v>
      </c>
      <c r="AC256" s="17">
        <f ca="1" t="shared" si="1435"/>
        <v>1.90950129268143</v>
      </c>
      <c r="AD256" s="17">
        <f ca="1" t="shared" si="1436"/>
        <v>2.36870365754781</v>
      </c>
      <c r="AE256" s="16">
        <f ca="1" t="shared" si="1437"/>
        <v>4183.02340618671</v>
      </c>
      <c r="AF256" s="16">
        <f ca="1" t="shared" si="1438"/>
        <v>4808.11879142616</v>
      </c>
      <c r="AG256" s="16">
        <f ca="1" t="shared" si="1439"/>
        <v>5713.77825396863</v>
      </c>
      <c r="AH256" s="16">
        <f ca="1" t="shared" si="1440"/>
        <v>6911.45852543322</v>
      </c>
      <c r="AI256" s="16">
        <f ca="1" t="shared" si="1441"/>
        <v>8573.54595722441</v>
      </c>
      <c r="AJ256" s="18">
        <f ca="1" t="shared" si="1442"/>
        <v>45409.6742609756</v>
      </c>
      <c r="AK256" s="18">
        <f ca="1" t="shared" si="1443"/>
        <v>48290.1283846396</v>
      </c>
      <c r="AL256" s="18">
        <f ca="1" t="shared" si="1444"/>
        <v>65043.9067201134</v>
      </c>
      <c r="AM256" s="18">
        <f ca="1" t="shared" si="1445"/>
        <v>70038.0978378565</v>
      </c>
      <c r="AN256" s="18">
        <f ca="1" t="shared" si="1446"/>
        <v>88329.4256320389</v>
      </c>
      <c r="AO256" s="18">
        <f ca="1">C256/'Ejercicio 3 - TIR'!$D$7</f>
        <v>16897.5468534446</v>
      </c>
      <c r="AP256" s="18">
        <f ca="1" t="shared" si="1447"/>
        <v>28512.127407531</v>
      </c>
      <c r="AQ256" s="18">
        <f ca="1" t="shared" si="1448"/>
        <v>31392.5815311951</v>
      </c>
      <c r="AR256" s="18">
        <f ca="1" t="shared" si="1449"/>
        <v>48146.3598666689</v>
      </c>
      <c r="AS256" s="18">
        <f ca="1" t="shared" si="1450"/>
        <v>53140.5509844119</v>
      </c>
      <c r="AT256" s="18">
        <f ca="1" t="shared" si="1451"/>
        <v>71431.8787785944</v>
      </c>
      <c r="AU256" s="18">
        <f ca="1">AP256*'Ejercicio 3 - TIR'!$D$5</f>
        <v>14256.0637037655</v>
      </c>
      <c r="AV256" s="18">
        <f ca="1">AQ256*'Ejercicio 3 - TIR'!$D$5</f>
        <v>15696.2907655975</v>
      </c>
      <c r="AW256" s="18">
        <f ca="1">AR256*'Ejercicio 3 - TIR'!$D$5</f>
        <v>24073.1799333344</v>
      </c>
      <c r="AX256" s="18">
        <f ca="1">AS256*'Ejercicio 3 - TIR'!$D$5</f>
        <v>26570.275492206</v>
      </c>
      <c r="AY256" s="18">
        <f ca="1">AT256*'Ejercicio 3 - TIR'!$D$5</f>
        <v>35715.9393892972</v>
      </c>
      <c r="AZ256" s="18">
        <f ca="1" t="shared" ref="AZ256:BD256" si="1894">AJ256-AU256-AE256</f>
        <v>26970.5871510233</v>
      </c>
      <c r="BA256" s="18">
        <f ca="1" t="shared" si="1894"/>
        <v>27785.7188276159</v>
      </c>
      <c r="BB256" s="18">
        <f ca="1" t="shared" si="1894"/>
        <v>35256.9485328104</v>
      </c>
      <c r="BC256" s="18">
        <f ca="1" t="shared" si="1894"/>
        <v>36556.3638202173</v>
      </c>
      <c r="BD256" s="18">
        <f ca="1" t="shared" si="1894"/>
        <v>44039.9402855173</v>
      </c>
      <c r="BE256" s="18">
        <f ca="1" t="shared" ref="BE256:BI256" si="1895">AZ256/Z256</f>
        <v>23337.2595320515</v>
      </c>
      <c r="BF256" s="18">
        <f ca="1" t="shared" si="1895"/>
        <v>20916.8459148995</v>
      </c>
      <c r="BG256" s="18">
        <f ca="1" t="shared" si="1895"/>
        <v>22334.2354058243</v>
      </c>
      <c r="BH256" s="18">
        <f ca="1" t="shared" si="1895"/>
        <v>19144.4561783369</v>
      </c>
      <c r="BI256" s="18">
        <f ca="1" t="shared" si="1895"/>
        <v>18592.4229673835</v>
      </c>
      <c r="BJ256" s="18">
        <f ca="1" t="shared" si="1454"/>
        <v>63642.3666352602</v>
      </c>
      <c r="BK256" s="18">
        <f ca="1" t="shared" si="1455"/>
        <v>40025.2810353397</v>
      </c>
      <c r="BL256" s="18">
        <f ca="1" t="shared" si="1456"/>
        <v>103667.6476706</v>
      </c>
      <c r="BM256" s="18">
        <f ca="1">BK256*'Ejercicio 3 - TIR'!$D$5</f>
        <v>20012.6405176699</v>
      </c>
      <c r="BN256" s="18">
        <f ca="1" t="shared" si="1457"/>
        <v>83655.00715293</v>
      </c>
      <c r="BO256" s="18">
        <f ca="1" t="shared" si="1458"/>
        <v>35316.7889475602</v>
      </c>
      <c r="BP256" s="18">
        <f ca="1" t="shared" si="1459"/>
        <v>-111355.749788061</v>
      </c>
      <c r="BQ256" s="18">
        <f ca="1" t="shared" ref="BQ256:BT256" si="1896">BE256</f>
        <v>23337.2595320515</v>
      </c>
      <c r="BR256" s="18">
        <f ca="1" t="shared" si="1896"/>
        <v>20916.8459148995</v>
      </c>
      <c r="BS256" s="18">
        <f ca="1" t="shared" si="1896"/>
        <v>22334.2354058243</v>
      </c>
      <c r="BT256" s="18">
        <f ca="1" t="shared" si="1896"/>
        <v>19144.4561783369</v>
      </c>
      <c r="BU256" s="18">
        <f ca="1" t="shared" si="1461"/>
        <v>53909.2119149437</v>
      </c>
      <c r="BV256" s="20">
        <f ca="1" t="shared" si="1462"/>
        <v>6.9992592243342</v>
      </c>
    </row>
    <row r="257" ht="15" customHeight="1" spans="1:74">
      <c r="A257" s="16">
        <v>256</v>
      </c>
      <c r="B257" s="17">
        <f ca="1" t="shared" ref="B257:F257" si="1897">RAND()</f>
        <v>0.0795726170463718</v>
      </c>
      <c r="C257" s="18">
        <f ca="1">IF(B257&lt;=('Ejercicio 3 - TIR'!$D$13-'Ejercicio 3 - TIR'!$C$13)/('Ejercicio 3 - TIR'!$E$13-'Ejercicio 3 - TIR'!$C$13),'Ejercicio 3 - TIR'!$C$13+SQRT(('Ejercicio 3 - TIR'!$E$13-'Ejercicio 3 - TIR'!$C$13)*('Ejercicio 3 - TIR'!$D$13-'Ejercicio 3 - TIR'!$C$13)*B257),'Ejercicio 3 - TIR'!$E$13-SQRT(('Ejercicio 3 - TIR'!$E$13-'Ejercicio 3 - TIR'!$C$13)*('Ejercicio 3 - TIR'!$E$13-'Ejercicio 3 - TIR'!$D$13)*(1-B257)))</f>
        <v>65641.7237453236</v>
      </c>
      <c r="D257" s="17">
        <f ca="1" t="shared" si="1897"/>
        <v>0.134872731637691</v>
      </c>
      <c r="E257" s="18">
        <f ca="1">IF(D257&lt;=('Ejercicio 3 - TIR'!$D$14-'Ejercicio 3 - TIR'!$C$14)/('Ejercicio 3 - TIR'!$E$14-'Ejercicio 3 - TIR'!$C$14),'Ejercicio 3 - TIR'!$C$14+SQRT(('Ejercicio 3 - TIR'!$E$14-'Ejercicio 3 - TIR'!$C$14)*('Ejercicio 3 - TIR'!$D$14-'Ejercicio 3 - TIR'!$C$14)*D257),'Ejercicio 3 - TIR'!$E$14-SQRT(('Ejercicio 3 - TIR'!$E$14-'Ejercicio 3 - TIR'!$C$14)*('Ejercicio 3 - TIR'!$E$14-'Ejercicio 3 - TIR'!$D$14)*(1-D257)))</f>
        <v>28180.480289646</v>
      </c>
      <c r="F257" s="17">
        <f ca="1" t="shared" si="1897"/>
        <v>0.5880790070367</v>
      </c>
      <c r="G257" s="18">
        <f ca="1">IF(F257&lt;=('Ejercicio 3 - TIR'!$D$18-'Ejercicio 3 - TIR'!$C$18)/('Ejercicio 3 - TIR'!$E$18-'Ejercicio 3 - TIR'!$C$18),'Ejercicio 3 - TIR'!$C$18+SQRT(('Ejercicio 3 - TIR'!$E$18-'Ejercicio 3 - TIR'!$C$18)*('Ejercicio 3 - TIR'!$D$18-'Ejercicio 3 - TIR'!$C$18)*F257),'Ejercicio 3 - TIR'!$E$18-SQRT(('Ejercicio 3 - TIR'!$E$18-'Ejercicio 3 - TIR'!$C$18)*('Ejercicio 3 - TIR'!$E$18-'Ejercicio 3 - TIR'!$D$18)*(1-F257)))</f>
        <v>39392.1164311089</v>
      </c>
      <c r="H257" s="17">
        <f ca="1" t="shared" ref="H257:L257" si="1898">RAND()</f>
        <v>0.485023794237696</v>
      </c>
      <c r="I257" s="18">
        <f ca="1">IF(H257&lt;=('Ejercicio 3 - TIR'!$D$18-'Ejercicio 3 - TIR'!$C$18)/('Ejercicio 3 - TIR'!$E$18-'Ejercicio 3 - TIR'!$C$18),'Ejercicio 3 - TIR'!$C$18+SQRT(('Ejercicio 3 - TIR'!$E$18-'Ejercicio 3 - TIR'!$C$18)*('Ejercicio 3 - TIR'!$D$18-'Ejercicio 3 - TIR'!$C$18)*H257),'Ejercicio 3 - TIR'!$E$18-SQRT(('Ejercicio 3 - TIR'!$E$18-'Ejercicio 3 - TIR'!$C$18)*('Ejercicio 3 - TIR'!$E$18-'Ejercicio 3 - TIR'!$D$18)*(1-H257)))</f>
        <v>38529.5702784873</v>
      </c>
      <c r="J257" s="17">
        <f ca="1" t="shared" si="1898"/>
        <v>0.858768944046901</v>
      </c>
      <c r="K257" s="18">
        <f ca="1">IF(J257&lt;=('Ejercicio 3 - TIR'!$D$18-'Ejercicio 3 - TIR'!$C$18)/('Ejercicio 3 - TIR'!$E$18-'Ejercicio 3 - TIR'!$C$18),'Ejercicio 3 - TIR'!$C$18+SQRT(('Ejercicio 3 - TIR'!$E$18-'Ejercicio 3 - TIR'!$C$18)*('Ejercicio 3 - TIR'!$D$18-'Ejercicio 3 - TIR'!$C$18)*J257),'Ejercicio 3 - TIR'!$E$18-SQRT(('Ejercicio 3 - TIR'!$E$18-'Ejercicio 3 - TIR'!$C$18)*('Ejercicio 3 - TIR'!$E$18-'Ejercicio 3 - TIR'!$D$18)*(1-J257)))</f>
        <v>41745.4141282672</v>
      </c>
      <c r="L257" s="17">
        <f ca="1" t="shared" si="1898"/>
        <v>0.871743689834402</v>
      </c>
      <c r="M257" s="18">
        <f ca="1">IF(L257&lt;=('Ejercicio 3 - TIR'!$D$18-'Ejercicio 3 - TIR'!$C$18)/('Ejercicio 3 - TIR'!$E$18-'Ejercicio 3 - TIR'!$C$18),'Ejercicio 3 - TIR'!$C$18+SQRT(('Ejercicio 3 - TIR'!$E$18-'Ejercicio 3 - TIR'!$C$18)*('Ejercicio 3 - TIR'!$D$18-'Ejercicio 3 - TIR'!$C$18)*L257),'Ejercicio 3 - TIR'!$E$18-SQRT(('Ejercicio 3 - TIR'!$E$18-'Ejercicio 3 - TIR'!$C$18)*('Ejercicio 3 - TIR'!$E$18-'Ejercicio 3 - TIR'!$D$18)*(1-L257)))</f>
        <v>41898.5127337969</v>
      </c>
      <c r="N257" s="17">
        <f ca="1" t="shared" ref="N257:R257" si="1899">RAND()</f>
        <v>0.657503388377857</v>
      </c>
      <c r="O257" s="18">
        <f ca="1">IF(N257&lt;=('Ejercicio 3 - TIR'!$D$18-'Ejercicio 3 - TIR'!$C$18)/('Ejercicio 3 - TIR'!$E$18-'Ejercicio 3 - TIR'!$C$18),'Ejercicio 3 - TIR'!$C$18+SQRT(('Ejercicio 3 - TIR'!$E$18-'Ejercicio 3 - TIR'!$C$18)*('Ejercicio 3 - TIR'!$D$18-'Ejercicio 3 - TIR'!$C$18)*N257),'Ejercicio 3 - TIR'!$E$18-SQRT(('Ejercicio 3 - TIR'!$E$18-'Ejercicio 3 - TIR'!$C$18)*('Ejercicio 3 - TIR'!$E$18-'Ejercicio 3 - TIR'!$D$18)*(1-N257)))</f>
        <v>39931.0376223574</v>
      </c>
      <c r="P257" s="17">
        <f ca="1" t="shared" si="1899"/>
        <v>0.538785569935977</v>
      </c>
      <c r="Q257" s="19">
        <f ca="1">IF(P257&lt;=('Ejercicio 3 - TIR'!$D$22-'Ejercicio 3 - TIR'!$C$22)/('Ejercicio 3 - TIR'!$E$22-'Ejercicio 3 - TIR'!$C$22),'Ejercicio 3 - TIR'!$C$22+SQRT(('Ejercicio 3 - TIR'!$E$22-'Ejercicio 3 - TIR'!$C$22)*('Ejercicio 3 - TIR'!$D$22-'Ejercicio 3 - TIR'!$C$22)*P257),'Ejercicio 3 - TIR'!$E$22-SQRT(('Ejercicio 3 - TIR'!$E$22-'Ejercicio 3 - TIR'!$C$22)*('Ejercicio 3 - TIR'!$E$22-'Ejercicio 3 - TIR'!$D$22)*(1-P257)))</f>
        <v>0.151187051971115</v>
      </c>
      <c r="R257" s="17">
        <f ca="1" t="shared" si="1899"/>
        <v>0.918283575526548</v>
      </c>
      <c r="S257" s="19">
        <f ca="1">IF(R257&lt;=('Ejercicio 3 - TIR'!$D$23-'Ejercicio 3 - TIR'!$C$23)/('Ejercicio 3 - TIR'!$E$23-'Ejercicio 3 - TIR'!$C$23),'Ejercicio 3 - TIR'!$C$23+SQRT(('Ejercicio 3 - TIR'!$E$23-'Ejercicio 3 - TIR'!$C$23)*('Ejercicio 3 - TIR'!$D$23-'Ejercicio 3 - TIR'!$C$23)*R257),'Ejercicio 3 - TIR'!$E$23-SQRT(('Ejercicio 3 - TIR'!$E$23-'Ejercicio 3 - TIR'!$C$23)*('Ejercicio 3 - TIR'!$E$23-'Ejercicio 3 - TIR'!$D$23)*(1-R257)))</f>
        <v>0.167871951350188</v>
      </c>
      <c r="T257" s="17">
        <f ca="1" t="shared" ref="T257:X257" si="1900">RAND()</f>
        <v>0.814014061163208</v>
      </c>
      <c r="U257" s="19">
        <f ca="1">IF(T257&lt;=('Ejercicio 3 - TIR'!$D$24-'Ejercicio 3 - TIR'!$C$24)/('Ejercicio 3 - TIR'!$E$24-'Ejercicio 3 - TIR'!$C$24),'Ejercicio 3 - TIR'!$C$24+SQRT(('Ejercicio 3 - TIR'!$E$24-'Ejercicio 3 - TIR'!$C$24)*('Ejercicio 3 - TIR'!$D$24-'Ejercicio 3 - TIR'!$C$24)*T257),'Ejercicio 3 - TIR'!$E$24-SQRT(('Ejercicio 3 - TIR'!$E$24-'Ejercicio 3 - TIR'!$C$24)*('Ejercicio 3 - TIR'!$E$24-'Ejercicio 3 - TIR'!$D$24)*(1-T257)))</f>
        <v>0.197179819703977</v>
      </c>
      <c r="V257" s="17">
        <f ca="1" t="shared" si="1900"/>
        <v>0.0552578368786385</v>
      </c>
      <c r="W257" s="19">
        <f ca="1">IF(V257&lt;=('Ejercicio 3 - TIR'!$D$25-'Ejercicio 3 - TIR'!$C$25)/('Ejercicio 3 - TIR'!$E$25-'Ejercicio 3 - TIR'!$C$25),'Ejercicio 3 - TIR'!$C$25+SQRT(('Ejercicio 3 - TIR'!$E$25-'Ejercicio 3 - TIR'!$C$25)*('Ejercicio 3 - TIR'!$D$25-'Ejercicio 3 - TIR'!$C$25)*V257),'Ejercicio 3 - TIR'!$E$25-SQRT(('Ejercicio 3 - TIR'!$E$25-'Ejercicio 3 - TIR'!$C$25)*('Ejercicio 3 - TIR'!$E$25-'Ejercicio 3 - TIR'!$D$25)*(1-V257)))</f>
        <v>0.188795508605538</v>
      </c>
      <c r="X257" s="17">
        <f ca="1" t="shared" si="1900"/>
        <v>0.764335317854168</v>
      </c>
      <c r="Y257" s="19">
        <f ca="1">IF(X257&lt;=('Ejercicio 3 - TIR'!$D$26-'Ejercicio 3 - TIR'!$C$26)/('Ejercicio 3 - TIR'!$E$26-'Ejercicio 3 - TIR'!$C$26),'Ejercicio 3 - TIR'!$C$26+SQRT(('Ejercicio 3 - TIR'!$E$26-'Ejercicio 3 - TIR'!$C$26)*('Ejercicio 3 - TIR'!$D$26-'Ejercicio 3 - TIR'!$C$26)*X257),'Ejercicio 3 - TIR'!$E$26-SQRT(('Ejercicio 3 - TIR'!$E$26-'Ejercicio 3 - TIR'!$C$26)*('Ejercicio 3 - TIR'!$E$26-'Ejercicio 3 - TIR'!$D$26)*(1-X257)))</f>
        <v>0.244326630610671</v>
      </c>
      <c r="Z257" s="17">
        <f ca="1" t="shared" si="1432"/>
        <v>1.15118705197111</v>
      </c>
      <c r="AA257" s="17">
        <f ca="1" t="shared" si="1433"/>
        <v>1.34443906875458</v>
      </c>
      <c r="AB257" s="17">
        <f ca="1" t="shared" si="1434"/>
        <v>1.60953532193458</v>
      </c>
      <c r="AC257" s="17">
        <f ca="1" t="shared" si="1435"/>
        <v>1.9134083616578</v>
      </c>
      <c r="AD257" s="17">
        <f ca="1" t="shared" si="1436"/>
        <v>2.38090497964394</v>
      </c>
      <c r="AE257" s="16">
        <f ca="1" t="shared" si="1437"/>
        <v>4260.52373812169</v>
      </c>
      <c r="AF257" s="16">
        <f ca="1" t="shared" si="1438"/>
        <v>4975.74617181397</v>
      </c>
      <c r="AG257" s="16">
        <f ca="1" t="shared" si="1439"/>
        <v>5956.862904865</v>
      </c>
      <c r="AH257" s="16">
        <f ca="1" t="shared" si="1440"/>
        <v>7081.49186668245</v>
      </c>
      <c r="AI257" s="16">
        <f ca="1" t="shared" si="1441"/>
        <v>8811.68891416585</v>
      </c>
      <c r="AJ257" s="18">
        <f ca="1" t="shared" si="1442"/>
        <v>45347.6943852311</v>
      </c>
      <c r="AK257" s="18">
        <f ca="1" t="shared" si="1443"/>
        <v>51800.6595847235</v>
      </c>
      <c r="AL257" s="18">
        <f ca="1" t="shared" si="1444"/>
        <v>67190.7185682332</v>
      </c>
      <c r="AM257" s="18">
        <f ca="1" t="shared" si="1445"/>
        <v>80168.9646058729</v>
      </c>
      <c r="AN257" s="18">
        <f ca="1" t="shared" si="1446"/>
        <v>95072.0063174202</v>
      </c>
      <c r="AO257" s="18">
        <f ca="1">C257/'Ejercicio 3 - TIR'!$D$7</f>
        <v>13128.3447490647</v>
      </c>
      <c r="AP257" s="18">
        <f ca="1" t="shared" si="1447"/>
        <v>32219.3496361664</v>
      </c>
      <c r="AQ257" s="18">
        <f ca="1" t="shared" si="1448"/>
        <v>38672.3148356587</v>
      </c>
      <c r="AR257" s="18">
        <f ca="1" t="shared" si="1449"/>
        <v>54062.3738191685</v>
      </c>
      <c r="AS257" s="18">
        <f ca="1" t="shared" si="1450"/>
        <v>67040.6198568082</v>
      </c>
      <c r="AT257" s="18">
        <f ca="1" t="shared" si="1451"/>
        <v>81943.6615683555</v>
      </c>
      <c r="AU257" s="18">
        <f ca="1">AP257*'Ejercicio 3 - TIR'!$D$5</f>
        <v>16109.6748180832</v>
      </c>
      <c r="AV257" s="18">
        <f ca="1">AQ257*'Ejercicio 3 - TIR'!$D$5</f>
        <v>19336.1574178294</v>
      </c>
      <c r="AW257" s="18">
        <f ca="1">AR257*'Ejercicio 3 - TIR'!$D$5</f>
        <v>27031.1869095842</v>
      </c>
      <c r="AX257" s="18">
        <f ca="1">AS257*'Ejercicio 3 - TIR'!$D$5</f>
        <v>33520.3099284041</v>
      </c>
      <c r="AY257" s="18">
        <f ca="1">AT257*'Ejercicio 3 - TIR'!$D$5</f>
        <v>40971.8307841778</v>
      </c>
      <c r="AZ257" s="18">
        <f ca="1" t="shared" ref="AZ257:BD257" si="1901">AJ257-AU257-AE257</f>
        <v>24977.4958290262</v>
      </c>
      <c r="BA257" s="18">
        <f ca="1" t="shared" si="1901"/>
        <v>27488.7559950801</v>
      </c>
      <c r="BB257" s="18">
        <f ca="1" t="shared" si="1901"/>
        <v>34202.668753784</v>
      </c>
      <c r="BC257" s="18">
        <f ca="1" t="shared" si="1901"/>
        <v>39567.1628107864</v>
      </c>
      <c r="BD257" s="18">
        <f ca="1" t="shared" si="1901"/>
        <v>45288.4866190766</v>
      </c>
      <c r="BE257" s="18">
        <f ca="1" t="shared" ref="BE257:BI257" si="1902">AZ257/Z257</f>
        <v>21697.1653618399</v>
      </c>
      <c r="BF257" s="18">
        <f ca="1" t="shared" si="1902"/>
        <v>20446.2638984037</v>
      </c>
      <c r="BG257" s="18">
        <f ca="1" t="shared" si="1902"/>
        <v>21250.0268168542</v>
      </c>
      <c r="BH257" s="18">
        <f ca="1" t="shared" si="1902"/>
        <v>20678.8909276558</v>
      </c>
      <c r="BI257" s="18">
        <f ca="1" t="shared" si="1902"/>
        <v>19021.5430713449</v>
      </c>
      <c r="BJ257" s="18">
        <f ca="1" t="shared" si="1454"/>
        <v>67095.0458503761</v>
      </c>
      <c r="BK257" s="18">
        <f ca="1" t="shared" si="1455"/>
        <v>31257.3413875306</v>
      </c>
      <c r="BL257" s="18">
        <f ca="1" t="shared" si="1456"/>
        <v>98352.3872379066</v>
      </c>
      <c r="BM257" s="18">
        <f ca="1">BK257*'Ejercicio 3 - TIR'!$D$5</f>
        <v>15628.6706937653</v>
      </c>
      <c r="BN257" s="18">
        <f ca="1" t="shared" si="1457"/>
        <v>82723.7165441414</v>
      </c>
      <c r="BO257" s="18">
        <f ca="1" t="shared" si="1458"/>
        <v>34744.6526641784</v>
      </c>
      <c r="BP257" s="18">
        <f ca="1" t="shared" si="1459"/>
        <v>-93822.2040349697</v>
      </c>
      <c r="BQ257" s="18">
        <f ca="1" t="shared" ref="BQ257:BT257" si="1903">BE257</f>
        <v>21697.1653618399</v>
      </c>
      <c r="BR257" s="18">
        <f ca="1" t="shared" si="1903"/>
        <v>20446.2638984037</v>
      </c>
      <c r="BS257" s="18">
        <f ca="1" t="shared" si="1903"/>
        <v>21250.0268168542</v>
      </c>
      <c r="BT257" s="18">
        <f ca="1" t="shared" si="1903"/>
        <v>20678.8909276558</v>
      </c>
      <c r="BU257" s="18">
        <f ca="1" t="shared" si="1461"/>
        <v>53766.1957355232</v>
      </c>
      <c r="BV257" s="20">
        <f ca="1" t="shared" si="1462"/>
        <v>12.2327935754767</v>
      </c>
    </row>
    <row r="258" ht="15" customHeight="1" spans="1:74">
      <c r="A258" s="16">
        <v>257</v>
      </c>
      <c r="B258" s="17">
        <f ca="1" t="shared" ref="B258:F258" si="1904">RAND()</f>
        <v>0.935221417557913</v>
      </c>
      <c r="C258" s="18">
        <f ca="1">IF(B258&lt;=('Ejercicio 3 - TIR'!$D$13-'Ejercicio 3 - TIR'!$C$13)/('Ejercicio 3 - TIR'!$E$13-'Ejercicio 3 - TIR'!$C$13),'Ejercicio 3 - TIR'!$C$13+SQRT(('Ejercicio 3 - TIR'!$E$13-'Ejercicio 3 - TIR'!$C$13)*('Ejercicio 3 - TIR'!$D$13-'Ejercicio 3 - TIR'!$C$13)*B258),'Ejercicio 3 - TIR'!$E$13-SQRT(('Ejercicio 3 - TIR'!$E$13-'Ejercicio 3 - TIR'!$C$13)*('Ejercicio 3 - TIR'!$E$13-'Ejercicio 3 - TIR'!$D$13)*(1-B258)))</f>
        <v>91183.2943266487</v>
      </c>
      <c r="D258" s="17">
        <f ca="1" t="shared" si="1904"/>
        <v>0.143263643239644</v>
      </c>
      <c r="E258" s="18">
        <f ca="1">IF(D258&lt;=('Ejercicio 3 - TIR'!$D$14-'Ejercicio 3 - TIR'!$C$14)/('Ejercicio 3 - TIR'!$E$14-'Ejercicio 3 - TIR'!$C$14),'Ejercicio 3 - TIR'!$C$14+SQRT(('Ejercicio 3 - TIR'!$E$14-'Ejercicio 3 - TIR'!$C$14)*('Ejercicio 3 - TIR'!$D$14-'Ejercicio 3 - TIR'!$C$14)*D258),'Ejercicio 3 - TIR'!$E$14-SQRT(('Ejercicio 3 - TIR'!$E$14-'Ejercicio 3 - TIR'!$C$14)*('Ejercicio 3 - TIR'!$E$14-'Ejercicio 3 - TIR'!$D$14)*(1-D258)))</f>
        <v>28277.9220922672</v>
      </c>
      <c r="F258" s="17">
        <f ca="1" t="shared" si="1904"/>
        <v>0.153639713499559</v>
      </c>
      <c r="G258" s="18">
        <f ca="1">IF(F258&lt;=('Ejercicio 3 - TIR'!$D$18-'Ejercicio 3 - TIR'!$C$18)/('Ejercicio 3 - TIR'!$E$18-'Ejercicio 3 - TIR'!$C$18),'Ejercicio 3 - TIR'!$C$18+SQRT(('Ejercicio 3 - TIR'!$E$18-'Ejercicio 3 - TIR'!$C$18)*('Ejercicio 3 - TIR'!$D$18-'Ejercicio 3 - TIR'!$C$18)*F258),'Ejercicio 3 - TIR'!$E$18-SQRT(('Ejercicio 3 - TIR'!$E$18-'Ejercicio 3 - TIR'!$C$18)*('Ejercicio 3 - TIR'!$E$18-'Ejercicio 3 - TIR'!$D$18)*(1-F258)))</f>
        <v>34800.6204833265</v>
      </c>
      <c r="H258" s="17">
        <f ca="1" t="shared" ref="H258:L258" si="1905">RAND()</f>
        <v>0.416971529648544</v>
      </c>
      <c r="I258" s="18">
        <f ca="1">IF(H258&lt;=('Ejercicio 3 - TIR'!$D$18-'Ejercicio 3 - TIR'!$C$18)/('Ejercicio 3 - TIR'!$E$18-'Ejercicio 3 - TIR'!$C$18),'Ejercicio 3 - TIR'!$C$18+SQRT(('Ejercicio 3 - TIR'!$E$18-'Ejercicio 3 - TIR'!$C$18)*('Ejercicio 3 - TIR'!$D$18-'Ejercicio 3 - TIR'!$C$18)*H258),'Ejercicio 3 - TIR'!$E$18-SQRT(('Ejercicio 3 - TIR'!$E$18-'Ejercicio 3 - TIR'!$C$18)*('Ejercicio 3 - TIR'!$E$18-'Ejercicio 3 - TIR'!$D$18)*(1-H258)))</f>
        <v>37908.5858057735</v>
      </c>
      <c r="J258" s="17">
        <f ca="1" t="shared" si="1905"/>
        <v>0.189581134422778</v>
      </c>
      <c r="K258" s="18">
        <f ca="1">IF(J258&lt;=('Ejercicio 3 - TIR'!$D$18-'Ejercicio 3 - TIR'!$C$18)/('Ejercicio 3 - TIR'!$E$18-'Ejercicio 3 - TIR'!$C$18),'Ejercicio 3 - TIR'!$C$18+SQRT(('Ejercicio 3 - TIR'!$E$18-'Ejercicio 3 - TIR'!$C$18)*('Ejercicio 3 - TIR'!$D$18-'Ejercicio 3 - TIR'!$C$18)*J258),'Ejercicio 3 - TIR'!$E$18-SQRT(('Ejercicio 3 - TIR'!$E$18-'Ejercicio 3 - TIR'!$C$18)*('Ejercicio 3 - TIR'!$E$18-'Ejercicio 3 - TIR'!$D$18)*(1-J258)))</f>
        <v>35332.6513258807</v>
      </c>
      <c r="L258" s="17">
        <f ca="1" t="shared" si="1905"/>
        <v>0.755797646115939</v>
      </c>
      <c r="M258" s="18">
        <f ca="1">IF(L258&lt;=('Ejercicio 3 - TIR'!$D$18-'Ejercicio 3 - TIR'!$C$18)/('Ejercicio 3 - TIR'!$E$18-'Ejercicio 3 - TIR'!$C$18),'Ejercicio 3 - TIR'!$C$18+SQRT(('Ejercicio 3 - TIR'!$E$18-'Ejercicio 3 - TIR'!$C$18)*('Ejercicio 3 - TIR'!$D$18-'Ejercicio 3 - TIR'!$C$18)*L258),'Ejercicio 3 - TIR'!$E$18-SQRT(('Ejercicio 3 - TIR'!$E$18-'Ejercicio 3 - TIR'!$C$18)*('Ejercicio 3 - TIR'!$E$18-'Ejercicio 3 - TIR'!$D$18)*(1-L258)))</f>
        <v>40720.3765888452</v>
      </c>
      <c r="N258" s="17">
        <f ca="1" t="shared" ref="N258:R258" si="1906">RAND()</f>
        <v>0.700498526875537</v>
      </c>
      <c r="O258" s="18">
        <f ca="1">IF(N258&lt;=('Ejercicio 3 - TIR'!$D$18-'Ejercicio 3 - TIR'!$C$18)/('Ejercicio 3 - TIR'!$E$18-'Ejercicio 3 - TIR'!$C$18),'Ejercicio 3 - TIR'!$C$18+SQRT(('Ejercicio 3 - TIR'!$E$18-'Ejercicio 3 - TIR'!$C$18)*('Ejercicio 3 - TIR'!$D$18-'Ejercicio 3 - TIR'!$C$18)*N258),'Ejercicio 3 - TIR'!$E$18-SQRT(('Ejercicio 3 - TIR'!$E$18-'Ejercicio 3 - TIR'!$C$18)*('Ejercicio 3 - TIR'!$E$18-'Ejercicio 3 - TIR'!$D$18)*(1-N258)))</f>
        <v>40260.5263494419</v>
      </c>
      <c r="P258" s="17">
        <f ca="1" t="shared" si="1906"/>
        <v>0.724088726801838</v>
      </c>
      <c r="Q258" s="19">
        <f ca="1">IF(P258&lt;=('Ejercicio 3 - TIR'!$D$22-'Ejercicio 3 - TIR'!$C$22)/('Ejercicio 3 - TIR'!$E$22-'Ejercicio 3 - TIR'!$C$22),'Ejercicio 3 - TIR'!$C$22+SQRT(('Ejercicio 3 - TIR'!$E$22-'Ejercicio 3 - TIR'!$C$22)*('Ejercicio 3 - TIR'!$D$22-'Ejercicio 3 - TIR'!$C$22)*P258),'Ejercicio 3 - TIR'!$E$22-SQRT(('Ejercicio 3 - TIR'!$E$22-'Ejercicio 3 - TIR'!$C$22)*('Ejercicio 3 - TIR'!$E$22-'Ejercicio 3 - TIR'!$D$22)*(1-P258)))</f>
        <v>0.157714572210597</v>
      </c>
      <c r="R258" s="17">
        <f ca="1" t="shared" si="1906"/>
        <v>0.105213308136706</v>
      </c>
      <c r="S258" s="19">
        <f ca="1">IF(R258&lt;=('Ejercicio 3 - TIR'!$D$23-'Ejercicio 3 - TIR'!$C$23)/('Ejercicio 3 - TIR'!$E$23-'Ejercicio 3 - TIR'!$C$23),'Ejercicio 3 - TIR'!$C$23+SQRT(('Ejercicio 3 - TIR'!$E$23-'Ejercicio 3 - TIR'!$C$23)*('Ejercicio 3 - TIR'!$D$23-'Ejercicio 3 - TIR'!$C$23)*R258),'Ejercicio 3 - TIR'!$E$23-SQRT(('Ejercicio 3 - TIR'!$E$23-'Ejercicio 3 - TIR'!$C$23)*('Ejercicio 3 - TIR'!$E$23-'Ejercicio 3 - TIR'!$D$23)*(1-R258)))</f>
        <v>0.133761684295393</v>
      </c>
      <c r="T258" s="17">
        <f ca="1" t="shared" ref="T258:X258" si="1907">RAND()</f>
        <v>0.582329331022411</v>
      </c>
      <c r="U258" s="19">
        <f ca="1">IF(T258&lt;=('Ejercicio 3 - TIR'!$D$24-'Ejercicio 3 - TIR'!$C$24)/('Ejercicio 3 - TIR'!$E$24-'Ejercicio 3 - TIR'!$C$24),'Ejercicio 3 - TIR'!$C$24+SQRT(('Ejercicio 3 - TIR'!$E$24-'Ejercicio 3 - TIR'!$C$24)*('Ejercicio 3 - TIR'!$D$24-'Ejercicio 3 - TIR'!$C$24)*T258),'Ejercicio 3 - TIR'!$E$24-SQRT(('Ejercicio 3 - TIR'!$E$24-'Ejercicio 3 - TIR'!$C$24)*('Ejercicio 3 - TIR'!$E$24-'Ejercicio 3 - TIR'!$D$24)*(1-T258)))</f>
        <v>0.185802370357914</v>
      </c>
      <c r="V258" s="17">
        <f ca="1" t="shared" si="1907"/>
        <v>0.400147319505949</v>
      </c>
      <c r="W258" s="19">
        <f ca="1">IF(V258&lt;=('Ejercicio 3 - TIR'!$D$25-'Ejercicio 3 - TIR'!$C$25)/('Ejercicio 3 - TIR'!$E$25-'Ejercicio 3 - TIR'!$C$25),'Ejercicio 3 - TIR'!$C$25+SQRT(('Ejercicio 3 - TIR'!$E$25-'Ejercicio 3 - TIR'!$C$25)*('Ejercicio 3 - TIR'!$D$25-'Ejercicio 3 - TIR'!$C$25)*V258),'Ejercicio 3 - TIR'!$E$25-SQRT(('Ejercicio 3 - TIR'!$E$25-'Ejercicio 3 - TIR'!$C$25)*('Ejercicio 3 - TIR'!$E$25-'Ejercicio 3 - TIR'!$D$25)*(1-V258)))</f>
        <v>0.204179869252378</v>
      </c>
      <c r="X258" s="17">
        <f ca="1" t="shared" si="1907"/>
        <v>0.383811441273662</v>
      </c>
      <c r="Y258" s="19">
        <f ca="1">IF(X258&lt;=('Ejercicio 3 - TIR'!$D$26-'Ejercicio 3 - TIR'!$C$26)/('Ejercicio 3 - TIR'!$E$26-'Ejercicio 3 - TIR'!$C$26),'Ejercicio 3 - TIR'!$C$26+SQRT(('Ejercicio 3 - TIR'!$E$26-'Ejercicio 3 - TIR'!$C$26)*('Ejercicio 3 - TIR'!$D$26-'Ejercicio 3 - TIR'!$C$26)*X258),'Ejercicio 3 - TIR'!$E$26-SQRT(('Ejercicio 3 - TIR'!$E$26-'Ejercicio 3 - TIR'!$C$26)*('Ejercicio 3 - TIR'!$E$26-'Ejercicio 3 - TIR'!$D$26)*(1-X258)))</f>
        <v>0.222316222236037</v>
      </c>
      <c r="Z258" s="17">
        <f ca="1" t="shared" ref="Z258:Z321" si="1908">(1+Q258)</f>
        <v>1.1577145722106</v>
      </c>
      <c r="AA258" s="17">
        <f ca="1" t="shared" ref="AA258:AA321" si="1909">Z258*(1+S258)</f>
        <v>1.31257242332281</v>
      </c>
      <c r="AB258" s="17">
        <f ca="1" t="shared" ref="AB258:AB321" si="1910">AA258*(1+U258)</f>
        <v>1.55645149084262</v>
      </c>
      <c r="AC258" s="17">
        <f ca="1" t="shared" ref="AC258:AC321" si="1911">AB258*(1+W258)</f>
        <v>1.87424755274053</v>
      </c>
      <c r="AD258" s="17">
        <f ca="1" t="shared" ref="AD258:AD321" si="1912">AC258*(1+Y258)</f>
        <v>2.29092318820094</v>
      </c>
      <c r="AE258" s="16">
        <f ca="1" t="shared" ref="AE258:AE321" si="1913">E258*Q258</f>
        <v>4459.84038578651</v>
      </c>
      <c r="AF258" s="16">
        <f ca="1" t="shared" ref="AF258:AF321" si="1914">AE258*(1+S258)</f>
        <v>5056.39614747793</v>
      </c>
      <c r="AG258" s="16">
        <f ca="1" t="shared" ref="AG258:AG321" si="1915">AF258*(1+U258)</f>
        <v>5995.88653714796</v>
      </c>
      <c r="AH258" s="16">
        <f ca="1" t="shared" ref="AH258:AH321" si="1916">AG258*(1+W258)</f>
        <v>7220.12586635492</v>
      </c>
      <c r="AI258" s="16">
        <f ca="1" t="shared" ref="AI258:AI321" si="1917">AH258*(1+Y258)</f>
        <v>8825.27697303164</v>
      </c>
      <c r="AJ258" s="18">
        <f ca="1" t="shared" ref="AJ258:AJ321" si="1918">G258*Z258</f>
        <v>40289.1854555177</v>
      </c>
      <c r="AK258" s="18">
        <f ca="1" t="shared" ref="AK258:AK321" si="1919">I258*AA258</f>
        <v>49757.7643358246</v>
      </c>
      <c r="AL258" s="18">
        <f ca="1" t="shared" ref="AL258:AL321" si="1920">K258*AB258</f>
        <v>54993.5578315893</v>
      </c>
      <c r="AM258" s="18">
        <f ca="1" t="shared" ref="AM258:AM321" si="1921">M258*AC258</f>
        <v>76320.0661683158</v>
      </c>
      <c r="AN258" s="18">
        <f ca="1" t="shared" ref="AN258:AN321" si="1922">O258*AD258</f>
        <v>92233.7733831115</v>
      </c>
      <c r="AO258" s="18">
        <f ca="1">C258/'Ejercicio 3 - TIR'!$D$7</f>
        <v>18236.6588653297</v>
      </c>
      <c r="AP258" s="18">
        <f ca="1" t="shared" ref="AP258:AP321" si="1923">AJ258-AO258</f>
        <v>22052.5265901879</v>
      </c>
      <c r="AQ258" s="18">
        <f ca="1" t="shared" ref="AQ258:AQ321" si="1924">AK258-AO258</f>
        <v>31521.1054704949</v>
      </c>
      <c r="AR258" s="18">
        <f ca="1" t="shared" ref="AR258:AR321" si="1925">AL258-AO258</f>
        <v>36756.8989662596</v>
      </c>
      <c r="AS258" s="18">
        <f ca="1" t="shared" ref="AS258:AS321" si="1926">AM258-AO258</f>
        <v>58083.4073029861</v>
      </c>
      <c r="AT258" s="18">
        <f ca="1" t="shared" ref="AT258:AT321" si="1927">AN258-AO258</f>
        <v>73997.1145177817</v>
      </c>
      <c r="AU258" s="18">
        <f ca="1">AP258*'Ejercicio 3 - TIR'!$D$5</f>
        <v>11026.263295094</v>
      </c>
      <c r="AV258" s="18">
        <f ca="1">AQ258*'Ejercicio 3 - TIR'!$D$5</f>
        <v>15760.5527352474</v>
      </c>
      <c r="AW258" s="18">
        <f ca="1">AR258*'Ejercicio 3 - TIR'!$D$5</f>
        <v>18378.4494831298</v>
      </c>
      <c r="AX258" s="18">
        <f ca="1">AS258*'Ejercicio 3 - TIR'!$D$5</f>
        <v>29041.7036514931</v>
      </c>
      <c r="AY258" s="18">
        <f ca="1">AT258*'Ejercicio 3 - TIR'!$D$5</f>
        <v>36998.5572588909</v>
      </c>
      <c r="AZ258" s="18">
        <f ca="1" t="shared" ref="AZ258:BD258" si="1928">AJ258-AU258-AE258</f>
        <v>24803.0817746372</v>
      </c>
      <c r="BA258" s="18">
        <f ca="1" t="shared" si="1928"/>
        <v>28940.8154530993</v>
      </c>
      <c r="BB258" s="18">
        <f ca="1" t="shared" si="1928"/>
        <v>30619.2218113116</v>
      </c>
      <c r="BC258" s="18">
        <f ca="1" t="shared" si="1928"/>
        <v>40058.2366504679</v>
      </c>
      <c r="BD258" s="18">
        <f ca="1" t="shared" si="1928"/>
        <v>46409.939151189</v>
      </c>
      <c r="BE258" s="18">
        <f ca="1" t="shared" ref="BE258:BI258" si="1929">AZ258/Z258</f>
        <v>21424.1768826292</v>
      </c>
      <c r="BF258" s="18">
        <f ca="1" t="shared" si="1929"/>
        <v>22048.9284544276</v>
      </c>
      <c r="BG258" s="18">
        <f ca="1" t="shared" si="1929"/>
        <v>19672.4549344838</v>
      </c>
      <c r="BH258" s="18">
        <f ca="1" t="shared" si="1929"/>
        <v>21372.9699643436</v>
      </c>
      <c r="BI258" s="18">
        <f ca="1" t="shared" si="1929"/>
        <v>20258.1821120046</v>
      </c>
      <c r="BJ258" s="18">
        <f ca="1" t="shared" ref="BJ258:BJ321" si="1930">E258*AD258</f>
        <v>64782.5474353146</v>
      </c>
      <c r="BK258" s="18">
        <f ca="1" t="shared" ref="BK258:BK321" si="1931">0.2*C258*AD258</f>
        <v>41778.7846698942</v>
      </c>
      <c r="BL258" s="18">
        <f ca="1" t="shared" ref="BL258:BL321" si="1932">BJ258+BK258</f>
        <v>106561.332105209</v>
      </c>
      <c r="BM258" s="18">
        <f ca="1">BK258*'Ejercicio 3 - TIR'!$D$5</f>
        <v>20889.3923349471</v>
      </c>
      <c r="BN258" s="18">
        <f ca="1" t="shared" ref="BN258:BN321" si="1933">BL258-BM258</f>
        <v>85671.9397702617</v>
      </c>
      <c r="BO258" s="18">
        <f ca="1" t="shared" ref="BO258:BO321" si="1934">BN258/AD258</f>
        <v>37396.2515249321</v>
      </c>
      <c r="BP258" s="18">
        <f ca="1" t="shared" ref="BP258:BP321" si="1935">-(C258+E258)</f>
        <v>-119461.216418916</v>
      </c>
      <c r="BQ258" s="18">
        <f ca="1" t="shared" ref="BQ258:BT258" si="1936">BE258</f>
        <v>21424.1768826292</v>
      </c>
      <c r="BR258" s="18">
        <f ca="1" t="shared" si="1936"/>
        <v>22048.9284544276</v>
      </c>
      <c r="BS258" s="18">
        <f ca="1" t="shared" si="1936"/>
        <v>19672.4549344838</v>
      </c>
      <c r="BT258" s="18">
        <f ca="1" t="shared" si="1936"/>
        <v>21372.9699643436</v>
      </c>
      <c r="BU258" s="18">
        <f ca="1" t="shared" ref="BU258:BU321" si="1937">BI258+BO258</f>
        <v>57654.4336369367</v>
      </c>
      <c r="BV258" s="20">
        <f ca="1" t="shared" ref="BV258:BV321" si="1938">IFERROR(IRR(BP258:BU258,0.1),NA())*100</f>
        <v>5.17928837923027</v>
      </c>
    </row>
    <row r="259" ht="15" customHeight="1" spans="1:74">
      <c r="A259" s="16">
        <v>258</v>
      </c>
      <c r="B259" s="17">
        <f ca="1" t="shared" ref="B259:F259" si="1939">RAND()</f>
        <v>0.0622833334281871</v>
      </c>
      <c r="C259" s="18">
        <f ca="1">IF(B259&lt;=('Ejercicio 3 - TIR'!$D$13-'Ejercicio 3 - TIR'!$C$13)/('Ejercicio 3 - TIR'!$E$13-'Ejercicio 3 - TIR'!$C$13),'Ejercicio 3 - TIR'!$C$13+SQRT(('Ejercicio 3 - TIR'!$E$13-'Ejercicio 3 - TIR'!$C$13)*('Ejercicio 3 - TIR'!$D$13-'Ejercicio 3 - TIR'!$C$13)*B259),'Ejercicio 3 - TIR'!$E$13-SQRT(('Ejercicio 3 - TIR'!$E$13-'Ejercicio 3 - TIR'!$C$13)*('Ejercicio 3 - TIR'!$E$13-'Ejercicio 3 - TIR'!$D$13)*(1-B259)))</f>
        <v>64991.3258129754</v>
      </c>
      <c r="D259" s="17">
        <f ca="1" t="shared" si="1939"/>
        <v>0.547047402192912</v>
      </c>
      <c r="E259" s="18">
        <f ca="1">IF(D259&lt;=('Ejercicio 3 - TIR'!$D$14-'Ejercicio 3 - TIR'!$C$14)/('Ejercicio 3 - TIR'!$E$14-'Ejercicio 3 - TIR'!$C$14),'Ejercicio 3 - TIR'!$C$14+SQRT(('Ejercicio 3 - TIR'!$E$14-'Ejercicio 3 - TIR'!$C$14)*('Ejercicio 3 - TIR'!$D$14-'Ejercicio 3 - TIR'!$C$14)*D259),'Ejercicio 3 - TIR'!$E$14-SQRT(('Ejercicio 3 - TIR'!$E$14-'Ejercicio 3 - TIR'!$C$14)*('Ejercicio 3 - TIR'!$E$14-'Ejercicio 3 - TIR'!$D$14)*(1-D259)))</f>
        <v>31757.2522984709</v>
      </c>
      <c r="F259" s="17">
        <f ca="1" t="shared" si="1939"/>
        <v>0.607702313155</v>
      </c>
      <c r="G259" s="18">
        <f ca="1">IF(F259&lt;=('Ejercicio 3 - TIR'!$D$18-'Ejercicio 3 - TIR'!$C$18)/('Ejercicio 3 - TIR'!$E$18-'Ejercicio 3 - TIR'!$C$18),'Ejercicio 3 - TIR'!$C$18+SQRT(('Ejercicio 3 - TIR'!$E$18-'Ejercicio 3 - TIR'!$C$18)*('Ejercicio 3 - TIR'!$D$18-'Ejercicio 3 - TIR'!$C$18)*F259),'Ejercicio 3 - TIR'!$E$18-SQRT(('Ejercicio 3 - TIR'!$E$18-'Ejercicio 3 - TIR'!$C$18)*('Ejercicio 3 - TIR'!$E$18-'Ejercicio 3 - TIR'!$D$18)*(1-F259)))</f>
        <v>39547.5309359672</v>
      </c>
      <c r="H259" s="17">
        <f ca="1" t="shared" ref="H259:L259" si="1940">RAND()</f>
        <v>0.833417171958659</v>
      </c>
      <c r="I259" s="18">
        <f ca="1">IF(H259&lt;=('Ejercicio 3 - TIR'!$D$18-'Ejercicio 3 - TIR'!$C$18)/('Ejercicio 3 - TIR'!$E$18-'Ejercicio 3 - TIR'!$C$18),'Ejercicio 3 - TIR'!$C$18+SQRT(('Ejercicio 3 - TIR'!$E$18-'Ejercicio 3 - TIR'!$C$18)*('Ejercicio 3 - TIR'!$D$18-'Ejercicio 3 - TIR'!$C$18)*H259),'Ejercicio 3 - TIR'!$E$18-SQRT(('Ejercicio 3 - TIR'!$E$18-'Ejercicio 3 - TIR'!$C$18)*('Ejercicio 3 - TIR'!$E$18-'Ejercicio 3 - TIR'!$D$18)*(1-H259)))</f>
        <v>41465.3554488321</v>
      </c>
      <c r="J259" s="17">
        <f ca="1" t="shared" si="1940"/>
        <v>0.692429210687269</v>
      </c>
      <c r="K259" s="18">
        <f ca="1">IF(J259&lt;=('Ejercicio 3 - TIR'!$D$18-'Ejercicio 3 - TIR'!$C$18)/('Ejercicio 3 - TIR'!$E$18-'Ejercicio 3 - TIR'!$C$18),'Ejercicio 3 - TIR'!$C$18+SQRT(('Ejercicio 3 - TIR'!$E$18-'Ejercicio 3 - TIR'!$C$18)*('Ejercicio 3 - TIR'!$D$18-'Ejercicio 3 - TIR'!$C$18)*J259),'Ejercicio 3 - TIR'!$E$18-SQRT(('Ejercicio 3 - TIR'!$E$18-'Ejercicio 3 - TIR'!$C$18)*('Ejercicio 3 - TIR'!$E$18-'Ejercicio 3 - TIR'!$D$18)*(1-J259)))</f>
        <v>40197.1040820714</v>
      </c>
      <c r="L259" s="17">
        <f ca="1" t="shared" si="1940"/>
        <v>0.466204785986589</v>
      </c>
      <c r="M259" s="18">
        <f ca="1">IF(L259&lt;=('Ejercicio 3 - TIR'!$D$18-'Ejercicio 3 - TIR'!$C$18)/('Ejercicio 3 - TIR'!$E$18-'Ejercicio 3 - TIR'!$C$18),'Ejercicio 3 - TIR'!$C$18+SQRT(('Ejercicio 3 - TIR'!$E$18-'Ejercicio 3 - TIR'!$C$18)*('Ejercicio 3 - TIR'!$D$18-'Ejercicio 3 - TIR'!$C$18)*L259),'Ejercicio 3 - TIR'!$E$18-SQRT(('Ejercicio 3 - TIR'!$E$18-'Ejercicio 3 - TIR'!$C$18)*('Ejercicio 3 - TIR'!$E$18-'Ejercicio 3 - TIR'!$D$18)*(1-L259)))</f>
        <v>38362.4588428278</v>
      </c>
      <c r="N259" s="17">
        <f ca="1" t="shared" ref="N259:R259" si="1941">RAND()</f>
        <v>0.322952802166263</v>
      </c>
      <c r="O259" s="18">
        <f ca="1">IF(N259&lt;=('Ejercicio 3 - TIR'!$D$18-'Ejercicio 3 - TIR'!$C$18)/('Ejercicio 3 - TIR'!$E$18-'Ejercicio 3 - TIR'!$C$18),'Ejercicio 3 - TIR'!$C$18+SQRT(('Ejercicio 3 - TIR'!$E$18-'Ejercicio 3 - TIR'!$C$18)*('Ejercicio 3 - TIR'!$D$18-'Ejercicio 3 - TIR'!$C$18)*N259),'Ejercicio 3 - TIR'!$E$18-SQRT(('Ejercicio 3 - TIR'!$E$18-'Ejercicio 3 - TIR'!$C$18)*('Ejercicio 3 - TIR'!$E$18-'Ejercicio 3 - TIR'!$D$18)*(1-N259)))</f>
        <v>36960.0948502832</v>
      </c>
      <c r="P259" s="17">
        <f ca="1" t="shared" si="1941"/>
        <v>0.842677847943272</v>
      </c>
      <c r="Q259" s="19">
        <f ca="1">IF(P259&lt;=('Ejercicio 3 - TIR'!$D$22-'Ejercicio 3 - TIR'!$C$22)/('Ejercicio 3 - TIR'!$E$22-'Ejercicio 3 - TIR'!$C$22),'Ejercicio 3 - TIR'!$C$22+SQRT(('Ejercicio 3 - TIR'!$E$22-'Ejercicio 3 - TIR'!$C$22)*('Ejercicio 3 - TIR'!$D$22-'Ejercicio 3 - TIR'!$C$22)*P259),'Ejercicio 3 - TIR'!$E$22-SQRT(('Ejercicio 3 - TIR'!$E$22-'Ejercicio 3 - TIR'!$C$22)*('Ejercicio 3 - TIR'!$E$22-'Ejercicio 3 - TIR'!$D$22)*(1-P259)))</f>
        <v>0.163172050817105</v>
      </c>
      <c r="R259" s="17">
        <f ca="1" t="shared" si="1941"/>
        <v>0.269490377018175</v>
      </c>
      <c r="S259" s="19">
        <f ca="1">IF(R259&lt;=('Ejercicio 3 - TIR'!$D$23-'Ejercicio 3 - TIR'!$C$23)/('Ejercicio 3 - TIR'!$E$23-'Ejercicio 3 - TIR'!$C$23),'Ejercicio 3 - TIR'!$C$23+SQRT(('Ejercicio 3 - TIR'!$E$23-'Ejercicio 3 - TIR'!$C$23)*('Ejercicio 3 - TIR'!$D$23-'Ejercicio 3 - TIR'!$C$23)*R259),'Ejercicio 3 - TIR'!$E$23-SQRT(('Ejercicio 3 - TIR'!$E$23-'Ejercicio 3 - TIR'!$C$23)*('Ejercicio 3 - TIR'!$E$23-'Ejercicio 3 - TIR'!$D$23)*(1-R259)))</f>
        <v>0.142024592587213</v>
      </c>
      <c r="T259" s="17">
        <f ca="1" t="shared" ref="T259:X259" si="1942">RAND()</f>
        <v>0.658926122712933</v>
      </c>
      <c r="U259" s="19">
        <f ca="1">IF(T259&lt;=('Ejercicio 3 - TIR'!$D$24-'Ejercicio 3 - TIR'!$C$24)/('Ejercicio 3 - TIR'!$E$24-'Ejercicio 3 - TIR'!$C$24),'Ejercicio 3 - TIR'!$C$24+SQRT(('Ejercicio 3 - TIR'!$E$24-'Ejercicio 3 - TIR'!$C$24)*('Ejercicio 3 - TIR'!$D$24-'Ejercicio 3 - TIR'!$C$24)*T259),'Ejercicio 3 - TIR'!$E$24-SQRT(('Ejercicio 3 - TIR'!$E$24-'Ejercicio 3 - TIR'!$C$24)*('Ejercicio 3 - TIR'!$E$24-'Ejercicio 3 - TIR'!$D$24)*(1-T259)))</f>
        <v>0.189096814785466</v>
      </c>
      <c r="V259" s="17">
        <f ca="1" t="shared" si="1942"/>
        <v>0.110229008213848</v>
      </c>
      <c r="W259" s="19">
        <f ca="1">IF(V259&lt;=('Ejercicio 3 - TIR'!$D$25-'Ejercicio 3 - TIR'!$C$25)/('Ejercicio 3 - TIR'!$E$25-'Ejercicio 3 - TIR'!$C$25),'Ejercicio 3 - TIR'!$C$25+SQRT(('Ejercicio 3 - TIR'!$E$25-'Ejercicio 3 - TIR'!$C$25)*('Ejercicio 3 - TIR'!$D$25-'Ejercicio 3 - TIR'!$C$25)*V259),'Ejercicio 3 - TIR'!$E$25-SQRT(('Ejercicio 3 - TIR'!$E$25-'Ejercicio 3 - TIR'!$C$25)*('Ejercicio 3 - TIR'!$E$25-'Ejercicio 3 - TIR'!$D$25)*(1-V259)))</f>
        <v>0.192422584735046</v>
      </c>
      <c r="X259" s="17">
        <f ca="1" t="shared" si="1942"/>
        <v>0.362213410445925</v>
      </c>
      <c r="Y259" s="19">
        <f ca="1">IF(X259&lt;=('Ejercicio 3 - TIR'!$D$26-'Ejercicio 3 - TIR'!$C$26)/('Ejercicio 3 - TIR'!$E$26-'Ejercicio 3 - TIR'!$C$26),'Ejercicio 3 - TIR'!$C$26+SQRT(('Ejercicio 3 - TIR'!$E$26-'Ejercicio 3 - TIR'!$C$26)*('Ejercicio 3 - TIR'!$D$26-'Ejercicio 3 - TIR'!$C$26)*X259),'Ejercicio 3 - TIR'!$E$26-SQRT(('Ejercicio 3 - TIR'!$E$26-'Ejercicio 3 - TIR'!$C$26)*('Ejercicio 3 - TIR'!$E$26-'Ejercicio 3 - TIR'!$D$26)*(1-X259)))</f>
        <v>0.221313991585796</v>
      </c>
      <c r="Z259" s="17">
        <f ca="1" t="shared" si="1908"/>
        <v>1.1631720508171</v>
      </c>
      <c r="AA259" s="17">
        <f ca="1" t="shared" si="1909"/>
        <v>1.32837108744324</v>
      </c>
      <c r="AB259" s="17">
        <f ca="1" t="shared" si="1910"/>
        <v>1.57956182893186</v>
      </c>
      <c r="AC259" s="17">
        <f ca="1" t="shared" si="1911"/>
        <v>1.88350519880374</v>
      </c>
      <c r="AD259" s="17">
        <f ca="1" t="shared" si="1912"/>
        <v>2.3003512525236</v>
      </c>
      <c r="AE259" s="16">
        <f ca="1" t="shared" si="1913"/>
        <v>5181.89598585771</v>
      </c>
      <c r="AF259" s="16">
        <f ca="1" t="shared" si="1914"/>
        <v>5917.85265207846</v>
      </c>
      <c r="AG259" s="16">
        <f ca="1" t="shared" si="1915"/>
        <v>7036.89973895622</v>
      </c>
      <c r="AH259" s="16">
        <f ca="1" t="shared" si="1916"/>
        <v>8390.95817524754</v>
      </c>
      <c r="AI259" s="16">
        <f ca="1" t="shared" si="1917"/>
        <v>10247.994622241</v>
      </c>
      <c r="AJ259" s="18">
        <f ca="1" t="shared" si="1918"/>
        <v>46000.5826635418</v>
      </c>
      <c r="AK259" s="18">
        <f ca="1" t="shared" si="1919"/>
        <v>55081.3793087855</v>
      </c>
      <c r="AL259" s="18">
        <f ca="1" t="shared" si="1920"/>
        <v>63493.8112416411</v>
      </c>
      <c r="AM259" s="18">
        <f ca="1" t="shared" si="1921"/>
        <v>72255.8906693607</v>
      </c>
      <c r="AN259" s="18">
        <f ca="1" t="shared" si="1922"/>
        <v>85021.2004822401</v>
      </c>
      <c r="AO259" s="18">
        <f ca="1">C259/'Ejercicio 3 - TIR'!$D$7</f>
        <v>12998.2651625951</v>
      </c>
      <c r="AP259" s="18">
        <f ca="1" t="shared" si="1923"/>
        <v>33002.3175009467</v>
      </c>
      <c r="AQ259" s="18">
        <f ca="1" t="shared" si="1924"/>
        <v>42083.1141461904</v>
      </c>
      <c r="AR259" s="18">
        <f ca="1" t="shared" si="1925"/>
        <v>50495.546079046</v>
      </c>
      <c r="AS259" s="18">
        <f ca="1" t="shared" si="1926"/>
        <v>59257.6255067656</v>
      </c>
      <c r="AT259" s="18">
        <f ca="1" t="shared" si="1927"/>
        <v>72022.935319645</v>
      </c>
      <c r="AU259" s="18">
        <f ca="1">AP259*'Ejercicio 3 - TIR'!$D$5</f>
        <v>16501.1587504734</v>
      </c>
      <c r="AV259" s="18">
        <f ca="1">AQ259*'Ejercicio 3 - TIR'!$D$5</f>
        <v>21041.5570730952</v>
      </c>
      <c r="AW259" s="18">
        <f ca="1">AR259*'Ejercicio 3 - TIR'!$D$5</f>
        <v>25247.773039523</v>
      </c>
      <c r="AX259" s="18">
        <f ca="1">AS259*'Ejercicio 3 - TIR'!$D$5</f>
        <v>29628.8127533828</v>
      </c>
      <c r="AY259" s="18">
        <f ca="1">AT259*'Ejercicio 3 - TIR'!$D$5</f>
        <v>36011.4676598225</v>
      </c>
      <c r="AZ259" s="18">
        <f ca="1" t="shared" ref="AZ259:BD259" si="1943">AJ259-AU259-AE259</f>
        <v>24317.5279272107</v>
      </c>
      <c r="BA259" s="18">
        <f ca="1" t="shared" si="1943"/>
        <v>28121.9695836118</v>
      </c>
      <c r="BB259" s="18">
        <f ca="1" t="shared" si="1943"/>
        <v>31209.1384631618</v>
      </c>
      <c r="BC259" s="18">
        <f ca="1" t="shared" si="1943"/>
        <v>34236.1197407304</v>
      </c>
      <c r="BD259" s="18">
        <f ca="1" t="shared" si="1943"/>
        <v>38761.7382001765</v>
      </c>
      <c r="BE259" s="18">
        <f ca="1" t="shared" ref="BE259:BI259" si="1944">AZ259/Z259</f>
        <v>20906.2175368882</v>
      </c>
      <c r="BF259" s="18">
        <f ca="1" t="shared" si="1944"/>
        <v>21170.2662376815</v>
      </c>
      <c r="BG259" s="18">
        <f ca="1" t="shared" si="1944"/>
        <v>19758.0986647837</v>
      </c>
      <c r="BH259" s="18">
        <f ca="1" t="shared" si="1944"/>
        <v>18176.8119156106</v>
      </c>
      <c r="BI259" s="18">
        <f ca="1" t="shared" si="1944"/>
        <v>16850.3562913068</v>
      </c>
      <c r="BJ259" s="18">
        <f ca="1" t="shared" si="1930"/>
        <v>73052.8351014955</v>
      </c>
      <c r="BK259" s="18">
        <f ca="1" t="shared" si="1931"/>
        <v>29900.5755474095</v>
      </c>
      <c r="BL259" s="18">
        <f ca="1" t="shared" si="1932"/>
        <v>102953.410648905</v>
      </c>
      <c r="BM259" s="18">
        <f ca="1">BK259*'Ejercicio 3 - TIR'!$D$5</f>
        <v>14950.2877737047</v>
      </c>
      <c r="BN259" s="18">
        <f ca="1" t="shared" si="1933"/>
        <v>88003.1228752002</v>
      </c>
      <c r="BO259" s="18">
        <f ca="1" t="shared" si="1934"/>
        <v>38256.3848797684</v>
      </c>
      <c r="BP259" s="18">
        <f ca="1" t="shared" si="1935"/>
        <v>-96748.5781114463</v>
      </c>
      <c r="BQ259" s="18">
        <f ca="1" t="shared" ref="BQ259:BT259" si="1945">BE259</f>
        <v>20906.2175368882</v>
      </c>
      <c r="BR259" s="18">
        <f ca="1" t="shared" si="1945"/>
        <v>21170.2662376815</v>
      </c>
      <c r="BS259" s="18">
        <f ca="1" t="shared" si="1945"/>
        <v>19758.0986647837</v>
      </c>
      <c r="BT259" s="18">
        <f ca="1" t="shared" si="1945"/>
        <v>18176.8119156106</v>
      </c>
      <c r="BU259" s="18">
        <f ca="1" t="shared" si="1937"/>
        <v>55106.7411710753</v>
      </c>
      <c r="BV259" s="20">
        <f ca="1" t="shared" si="1938"/>
        <v>10.4277818182377</v>
      </c>
    </row>
    <row r="260" ht="15" customHeight="1" spans="1:74">
      <c r="A260" s="16">
        <v>259</v>
      </c>
      <c r="B260" s="17">
        <f ca="1" t="shared" ref="B260:F260" si="1946">RAND()</f>
        <v>0.42008244754521</v>
      </c>
      <c r="C260" s="18">
        <f ca="1">IF(B260&lt;=('Ejercicio 3 - TIR'!$D$13-'Ejercicio 3 - TIR'!$C$13)/('Ejercicio 3 - TIR'!$E$13-'Ejercicio 3 - TIR'!$C$13),'Ejercicio 3 - TIR'!$C$13+SQRT(('Ejercicio 3 - TIR'!$E$13-'Ejercicio 3 - TIR'!$C$13)*('Ejercicio 3 - TIR'!$D$13-'Ejercicio 3 - TIR'!$C$13)*B260),'Ejercicio 3 - TIR'!$E$13-SQRT(('Ejercicio 3 - TIR'!$E$13-'Ejercicio 3 - TIR'!$C$13)*('Ejercicio 3 - TIR'!$E$13-'Ejercicio 3 - TIR'!$D$13)*(1-B260)))</f>
        <v>73620.0632497773</v>
      </c>
      <c r="D260" s="17">
        <f ca="1" t="shared" si="1946"/>
        <v>0.0726649779786788</v>
      </c>
      <c r="E260" s="18">
        <f ca="1">IF(D260&lt;=('Ejercicio 3 - TIR'!$D$14-'Ejercicio 3 - TIR'!$C$14)/('Ejercicio 3 - TIR'!$E$14-'Ejercicio 3 - TIR'!$C$14),'Ejercicio 3 - TIR'!$C$14+SQRT(('Ejercicio 3 - TIR'!$E$14-'Ejercicio 3 - TIR'!$C$14)*('Ejercicio 3 - TIR'!$D$14-'Ejercicio 3 - TIR'!$C$14)*D260),'Ejercicio 3 - TIR'!$E$14-SQRT(('Ejercicio 3 - TIR'!$E$14-'Ejercicio 3 - TIR'!$C$14)*('Ejercicio 3 - TIR'!$E$14-'Ejercicio 3 - TIR'!$D$14)*(1-D260)))</f>
        <v>27334.4963800359</v>
      </c>
      <c r="F260" s="17">
        <f ca="1" t="shared" si="1946"/>
        <v>0.619633060979643</v>
      </c>
      <c r="G260" s="18">
        <f ca="1">IF(F260&lt;=('Ejercicio 3 - TIR'!$D$18-'Ejercicio 3 - TIR'!$C$18)/('Ejercicio 3 - TIR'!$E$18-'Ejercicio 3 - TIR'!$C$18),'Ejercicio 3 - TIR'!$C$18+SQRT(('Ejercicio 3 - TIR'!$E$18-'Ejercicio 3 - TIR'!$C$18)*('Ejercicio 3 - TIR'!$D$18-'Ejercicio 3 - TIR'!$C$18)*F260),'Ejercicio 3 - TIR'!$E$18-SQRT(('Ejercicio 3 - TIR'!$E$18-'Ejercicio 3 - TIR'!$C$18)*('Ejercicio 3 - TIR'!$E$18-'Ejercicio 3 - TIR'!$D$18)*(1-F260)))</f>
        <v>39640.7966033387</v>
      </c>
      <c r="H260" s="17">
        <f ca="1" t="shared" ref="H260:L260" si="1947">RAND()</f>
        <v>0.674834819431612</v>
      </c>
      <c r="I260" s="18">
        <f ca="1">IF(H260&lt;=('Ejercicio 3 - TIR'!$D$18-'Ejercicio 3 - TIR'!$C$18)/('Ejercicio 3 - TIR'!$E$18-'Ejercicio 3 - TIR'!$C$18),'Ejercicio 3 - TIR'!$C$18+SQRT(('Ejercicio 3 - TIR'!$E$18-'Ejercicio 3 - TIR'!$C$18)*('Ejercicio 3 - TIR'!$D$18-'Ejercicio 3 - TIR'!$C$18)*H260),'Ejercicio 3 - TIR'!$E$18-SQRT(('Ejercicio 3 - TIR'!$E$18-'Ejercicio 3 - TIR'!$C$18)*('Ejercicio 3 - TIR'!$E$18-'Ejercicio 3 - TIR'!$D$18)*(1-H260)))</f>
        <v>40061.6411083611</v>
      </c>
      <c r="J260" s="17">
        <f ca="1" t="shared" si="1947"/>
        <v>0.658602953253309</v>
      </c>
      <c r="K260" s="18">
        <f ca="1">IF(J260&lt;=('Ejercicio 3 - TIR'!$D$18-'Ejercicio 3 - TIR'!$C$18)/('Ejercicio 3 - TIR'!$E$18-'Ejercicio 3 - TIR'!$C$18),'Ejercicio 3 - TIR'!$C$18+SQRT(('Ejercicio 3 - TIR'!$E$18-'Ejercicio 3 - TIR'!$C$18)*('Ejercicio 3 - TIR'!$D$18-'Ejercicio 3 - TIR'!$C$18)*J260),'Ejercicio 3 - TIR'!$E$18-SQRT(('Ejercicio 3 - TIR'!$E$18-'Ejercicio 3 - TIR'!$C$18)*('Ejercicio 3 - TIR'!$E$18-'Ejercicio 3 - TIR'!$D$18)*(1-J260)))</f>
        <v>39939.3381564366</v>
      </c>
      <c r="L260" s="17">
        <f ca="1" t="shared" si="1947"/>
        <v>0.764830234968484</v>
      </c>
      <c r="M260" s="18">
        <f ca="1">IF(L260&lt;=('Ejercicio 3 - TIR'!$D$18-'Ejercicio 3 - TIR'!$C$18)/('Ejercicio 3 - TIR'!$E$18-'Ejercicio 3 - TIR'!$C$18),'Ejercicio 3 - TIR'!$C$18+SQRT(('Ejercicio 3 - TIR'!$E$18-'Ejercicio 3 - TIR'!$C$18)*('Ejercicio 3 - TIR'!$D$18-'Ejercicio 3 - TIR'!$C$18)*L260),'Ejercicio 3 - TIR'!$E$18-SQRT(('Ejercicio 3 - TIR'!$E$18-'Ejercicio 3 - TIR'!$C$18)*('Ejercicio 3 - TIR'!$E$18-'Ejercicio 3 - TIR'!$D$18)*(1-L260)))</f>
        <v>40800.269963752</v>
      </c>
      <c r="N260" s="17">
        <f ca="1" t="shared" ref="N260:R260" si="1948">RAND()</f>
        <v>0.828000908917937</v>
      </c>
      <c r="O260" s="18">
        <f ca="1">IF(N260&lt;=('Ejercicio 3 - TIR'!$D$18-'Ejercicio 3 - TIR'!$C$18)/('Ejercicio 3 - TIR'!$E$18-'Ejercicio 3 - TIR'!$C$18),'Ejercicio 3 - TIR'!$C$18+SQRT(('Ejercicio 3 - TIR'!$E$18-'Ejercicio 3 - TIR'!$C$18)*('Ejercicio 3 - TIR'!$D$18-'Ejercicio 3 - TIR'!$C$18)*N260),'Ejercicio 3 - TIR'!$E$18-SQRT(('Ejercicio 3 - TIR'!$E$18-'Ejercicio 3 - TIR'!$C$18)*('Ejercicio 3 - TIR'!$E$18-'Ejercicio 3 - TIR'!$D$18)*(1-N260)))</f>
        <v>41408.3524906869</v>
      </c>
      <c r="P260" s="17">
        <f ca="1" t="shared" si="1948"/>
        <v>0.83500980518365</v>
      </c>
      <c r="Q260" s="19">
        <f ca="1">IF(P260&lt;=('Ejercicio 3 - TIR'!$D$22-'Ejercicio 3 - TIR'!$C$22)/('Ejercicio 3 - TIR'!$E$22-'Ejercicio 3 - TIR'!$C$22),'Ejercicio 3 - TIR'!$C$22+SQRT(('Ejercicio 3 - TIR'!$E$22-'Ejercicio 3 - TIR'!$C$22)*('Ejercicio 3 - TIR'!$D$22-'Ejercicio 3 - TIR'!$C$22)*P260),'Ejercicio 3 - TIR'!$E$22-SQRT(('Ejercicio 3 - TIR'!$E$22-'Ejercicio 3 - TIR'!$C$22)*('Ejercicio 3 - TIR'!$E$22-'Ejercicio 3 - TIR'!$D$22)*(1-P260)))</f>
        <v>0.162766824127009</v>
      </c>
      <c r="R260" s="17">
        <f ca="1" t="shared" si="1948"/>
        <v>0.724920632193002</v>
      </c>
      <c r="S260" s="19">
        <f ca="1">IF(R260&lt;=('Ejercicio 3 - TIR'!$D$23-'Ejercicio 3 - TIR'!$C$23)/('Ejercicio 3 - TIR'!$E$23-'Ejercicio 3 - TIR'!$C$23),'Ejercicio 3 - TIR'!$C$23+SQRT(('Ejercicio 3 - TIR'!$E$23-'Ejercicio 3 - TIR'!$C$23)*('Ejercicio 3 - TIR'!$D$23-'Ejercicio 3 - TIR'!$C$23)*R260),'Ejercicio 3 - TIR'!$E$23-SQRT(('Ejercicio 3 - TIR'!$E$23-'Ejercicio 3 - TIR'!$C$23)*('Ejercicio 3 - TIR'!$E$23-'Ejercicio 3 - TIR'!$D$23)*(1-R260)))</f>
        <v>0.157748194184458</v>
      </c>
      <c r="T260" s="17">
        <f ca="1" t="shared" ref="T260:X260" si="1949">RAND()</f>
        <v>0.527509386857086</v>
      </c>
      <c r="U260" s="19">
        <f ca="1">IF(T260&lt;=('Ejercicio 3 - TIR'!$D$24-'Ejercicio 3 - TIR'!$C$24)/('Ejercicio 3 - TIR'!$E$24-'Ejercicio 3 - TIR'!$C$24),'Ejercicio 3 - TIR'!$C$24+SQRT(('Ejercicio 3 - TIR'!$E$24-'Ejercicio 3 - TIR'!$C$24)*('Ejercicio 3 - TIR'!$D$24-'Ejercicio 3 - TIR'!$C$24)*T260),'Ejercicio 3 - TIR'!$E$24-SQRT(('Ejercicio 3 - TIR'!$E$24-'Ejercicio 3 - TIR'!$C$24)*('Ejercicio 3 - TIR'!$E$24-'Ejercicio 3 - TIR'!$D$24)*(1-T260)))</f>
        <v>0.183627294343146</v>
      </c>
      <c r="V260" s="17">
        <f ca="1" t="shared" si="1949"/>
        <v>0.365927782701709</v>
      </c>
      <c r="W260" s="19">
        <f ca="1">IF(V260&lt;=('Ejercicio 3 - TIR'!$D$25-'Ejercicio 3 - TIR'!$C$25)/('Ejercicio 3 - TIR'!$E$25-'Ejercicio 3 - TIR'!$C$25),'Ejercicio 3 - TIR'!$C$25+SQRT(('Ejercicio 3 - TIR'!$E$25-'Ejercicio 3 - TIR'!$C$25)*('Ejercicio 3 - TIR'!$D$25-'Ejercicio 3 - TIR'!$C$25)*V260),'Ejercicio 3 - TIR'!$E$25-SQRT(('Ejercicio 3 - TIR'!$E$25-'Ejercicio 3 - TIR'!$C$25)*('Ejercicio 3 - TIR'!$E$25-'Ejercicio 3 - TIR'!$D$25)*(1-V260)))</f>
        <v>0.202891054346929</v>
      </c>
      <c r="X260" s="17">
        <f ca="1" t="shared" si="1949"/>
        <v>0.571170806099957</v>
      </c>
      <c r="Y260" s="19">
        <f ca="1">IF(X260&lt;=('Ejercicio 3 - TIR'!$D$26-'Ejercicio 3 - TIR'!$C$26)/('Ejercicio 3 - TIR'!$E$26-'Ejercicio 3 - TIR'!$C$26),'Ejercicio 3 - TIR'!$C$26+SQRT(('Ejercicio 3 - TIR'!$E$26-'Ejercicio 3 - TIR'!$C$26)*('Ejercicio 3 - TIR'!$D$26-'Ejercicio 3 - TIR'!$C$26)*X260),'Ejercicio 3 - TIR'!$E$26-SQRT(('Ejercicio 3 - TIR'!$E$26-'Ejercicio 3 - TIR'!$C$26)*('Ejercicio 3 - TIR'!$E$26-'Ejercicio 3 - TIR'!$D$26)*(1-X260)))</f>
        <v>0.231878511587231</v>
      </c>
      <c r="Z260" s="17">
        <f ca="1" t="shared" si="1908"/>
        <v>1.16276682412701</v>
      </c>
      <c r="AA260" s="17">
        <f ca="1" t="shared" si="1909"/>
        <v>1.34619119089064</v>
      </c>
      <c r="AB260" s="17">
        <f ca="1" t="shared" si="1910"/>
        <v>1.59338863694247</v>
      </c>
      <c r="AC260" s="17">
        <f ca="1" t="shared" si="1911"/>
        <v>1.91667293747614</v>
      </c>
      <c r="AD260" s="17">
        <f ca="1" t="shared" si="1912"/>
        <v>2.36110820541764</v>
      </c>
      <c r="AE260" s="16">
        <f ca="1" t="shared" si="1913"/>
        <v>4449.14916488968</v>
      </c>
      <c r="AF260" s="16">
        <f ca="1" t="shared" si="1914"/>
        <v>5150.99441130832</v>
      </c>
      <c r="AG260" s="16">
        <f ca="1" t="shared" si="1915"/>
        <v>6096.85757823353</v>
      </c>
      <c r="AH260" s="16">
        <f ca="1" t="shared" si="1916"/>
        <v>7333.85544048439</v>
      </c>
      <c r="AI260" s="16">
        <f ca="1" t="shared" si="1917"/>
        <v>9034.41892421983</v>
      </c>
      <c r="AJ260" s="18">
        <f ca="1" t="shared" si="1918"/>
        <v>46093.0031723288</v>
      </c>
      <c r="AK260" s="18">
        <f ca="1" t="shared" si="1919"/>
        <v>53930.6283526981</v>
      </c>
      <c r="AL260" s="18">
        <f ca="1" t="shared" si="1920"/>
        <v>63638.8875854688</v>
      </c>
      <c r="AM260" s="18">
        <f ca="1" t="shared" si="1921"/>
        <v>78200.7732812441</v>
      </c>
      <c r="AN260" s="18">
        <f ca="1" t="shared" si="1922"/>
        <v>97769.6008385867</v>
      </c>
      <c r="AO260" s="18">
        <f ca="1">C260/'Ejercicio 3 - TIR'!$D$7</f>
        <v>14724.0126499555</v>
      </c>
      <c r="AP260" s="18">
        <f ca="1" t="shared" si="1923"/>
        <v>31368.9905223734</v>
      </c>
      <c r="AQ260" s="18">
        <f ca="1" t="shared" si="1924"/>
        <v>39206.6157027427</v>
      </c>
      <c r="AR260" s="18">
        <f ca="1" t="shared" si="1925"/>
        <v>48914.8749355133</v>
      </c>
      <c r="AS260" s="18">
        <f ca="1" t="shared" si="1926"/>
        <v>63476.7606312886</v>
      </c>
      <c r="AT260" s="18">
        <f ca="1" t="shared" si="1927"/>
        <v>83045.5881886313</v>
      </c>
      <c r="AU260" s="18">
        <f ca="1">AP260*'Ejercicio 3 - TIR'!$D$5</f>
        <v>15684.4952611867</v>
      </c>
      <c r="AV260" s="18">
        <f ca="1">AQ260*'Ejercicio 3 - TIR'!$D$5</f>
        <v>19603.3078513713</v>
      </c>
      <c r="AW260" s="18">
        <f ca="1">AR260*'Ejercicio 3 - TIR'!$D$5</f>
        <v>24457.4374677567</v>
      </c>
      <c r="AX260" s="18">
        <f ca="1">AS260*'Ejercicio 3 - TIR'!$D$5</f>
        <v>31738.3803156443</v>
      </c>
      <c r="AY260" s="18">
        <f ca="1">AT260*'Ejercicio 3 - TIR'!$D$5</f>
        <v>41522.7940943156</v>
      </c>
      <c r="AZ260" s="18">
        <f ca="1" t="shared" ref="AZ260:BD260" si="1950">AJ260-AU260-AE260</f>
        <v>25959.3587462525</v>
      </c>
      <c r="BA260" s="18">
        <f ca="1" t="shared" si="1950"/>
        <v>29176.3260900185</v>
      </c>
      <c r="BB260" s="18">
        <f ca="1" t="shared" si="1950"/>
        <v>33084.5925394786</v>
      </c>
      <c r="BC260" s="18">
        <f ca="1" t="shared" si="1950"/>
        <v>39128.5375251154</v>
      </c>
      <c r="BD260" s="18">
        <f ca="1" t="shared" si="1950"/>
        <v>47212.3878200513</v>
      </c>
      <c r="BE260" s="18">
        <f ca="1" t="shared" ref="BE260:BI260" si="1951">AZ260/Z260</f>
        <v>22325.5068923577</v>
      </c>
      <c r="BF260" s="18">
        <f ca="1" t="shared" si="1951"/>
        <v>21673.2409834857</v>
      </c>
      <c r="BG260" s="18">
        <f ca="1" t="shared" si="1951"/>
        <v>20763.6679291025</v>
      </c>
      <c r="BH260" s="18">
        <f ca="1" t="shared" si="1951"/>
        <v>20414.8223518195</v>
      </c>
      <c r="BI260" s="18">
        <f ca="1" t="shared" si="1951"/>
        <v>19995.8594492709</v>
      </c>
      <c r="BJ260" s="18">
        <f ca="1" t="shared" si="1930"/>
        <v>64539.7036938615</v>
      </c>
      <c r="BK260" s="18">
        <f ca="1" t="shared" si="1931"/>
        <v>34764.9870844829</v>
      </c>
      <c r="BL260" s="18">
        <f ca="1" t="shared" si="1932"/>
        <v>99304.6907783444</v>
      </c>
      <c r="BM260" s="18">
        <f ca="1">BK260*'Ejercicio 3 - TIR'!$D$5</f>
        <v>17382.4935422415</v>
      </c>
      <c r="BN260" s="18">
        <f ca="1" t="shared" si="1933"/>
        <v>81922.197236103</v>
      </c>
      <c r="BO260" s="18">
        <f ca="1" t="shared" si="1934"/>
        <v>34696.5027050137</v>
      </c>
      <c r="BP260" s="18">
        <f ca="1" t="shared" si="1935"/>
        <v>-100954.559629813</v>
      </c>
      <c r="BQ260" s="18">
        <f ca="1" t="shared" ref="BQ260:BT260" si="1952">BE260</f>
        <v>22325.5068923577</v>
      </c>
      <c r="BR260" s="18">
        <f ca="1" t="shared" si="1952"/>
        <v>21673.2409834857</v>
      </c>
      <c r="BS260" s="18">
        <f ca="1" t="shared" si="1952"/>
        <v>20763.6679291025</v>
      </c>
      <c r="BT260" s="18">
        <f ca="1" t="shared" si="1952"/>
        <v>20414.8223518195</v>
      </c>
      <c r="BU260" s="18">
        <f ca="1" t="shared" si="1937"/>
        <v>54692.3621542846</v>
      </c>
      <c r="BV260" s="20">
        <f ca="1" t="shared" si="1938"/>
        <v>10.2547594807271</v>
      </c>
    </row>
    <row r="261" ht="15" customHeight="1" spans="1:74">
      <c r="A261" s="16">
        <v>260</v>
      </c>
      <c r="B261" s="17">
        <f ca="1" t="shared" ref="B261:F261" si="1953">RAND()</f>
        <v>0.366758671500283</v>
      </c>
      <c r="C261" s="18">
        <f ca="1">IF(B261&lt;=('Ejercicio 3 - TIR'!$D$13-'Ejercicio 3 - TIR'!$C$13)/('Ejercicio 3 - TIR'!$E$13-'Ejercicio 3 - TIR'!$C$13),'Ejercicio 3 - TIR'!$C$13+SQRT(('Ejercicio 3 - TIR'!$E$13-'Ejercicio 3 - TIR'!$C$13)*('Ejercicio 3 - TIR'!$D$13-'Ejercicio 3 - TIR'!$C$13)*B261),'Ejercicio 3 - TIR'!$E$13-SQRT(('Ejercicio 3 - TIR'!$E$13-'Ejercicio 3 - TIR'!$C$13)*('Ejercicio 3 - TIR'!$E$13-'Ejercicio 3 - TIR'!$D$13)*(1-B261)))</f>
        <v>72433.9049881986</v>
      </c>
      <c r="D261" s="17">
        <f ca="1" t="shared" si="1953"/>
        <v>0.500405420366689</v>
      </c>
      <c r="E261" s="18">
        <f ca="1">IF(D261&lt;=('Ejercicio 3 - TIR'!$D$14-'Ejercicio 3 - TIR'!$C$14)/('Ejercicio 3 - TIR'!$E$14-'Ejercicio 3 - TIR'!$C$14),'Ejercicio 3 - TIR'!$C$14+SQRT(('Ejercicio 3 - TIR'!$E$14-'Ejercicio 3 - TIR'!$C$14)*('Ejercicio 3 - TIR'!$D$14-'Ejercicio 3 - TIR'!$C$14)*D261),'Ejercicio 3 - TIR'!$E$14-SQRT(('Ejercicio 3 - TIR'!$E$14-'Ejercicio 3 - TIR'!$C$14)*('Ejercicio 3 - TIR'!$E$14-'Ejercicio 3 - TIR'!$D$14)*(1-D261)))</f>
        <v>31343.2577175362</v>
      </c>
      <c r="F261" s="17">
        <f ca="1" t="shared" si="1953"/>
        <v>0.661131055076454</v>
      </c>
      <c r="G261" s="18">
        <f ca="1">IF(F261&lt;=('Ejercicio 3 - TIR'!$D$18-'Ejercicio 3 - TIR'!$C$18)/('Ejercicio 3 - TIR'!$E$18-'Ejercicio 3 - TIR'!$C$18),'Ejercicio 3 - TIR'!$C$18+SQRT(('Ejercicio 3 - TIR'!$E$18-'Ejercicio 3 - TIR'!$C$18)*('Ejercicio 3 - TIR'!$D$18-'Ejercicio 3 - TIR'!$C$18)*F261),'Ejercicio 3 - TIR'!$E$18-SQRT(('Ejercicio 3 - TIR'!$E$18-'Ejercicio 3 - TIR'!$C$18)*('Ejercicio 3 - TIR'!$E$18-'Ejercicio 3 - TIR'!$D$18)*(1-F261)))</f>
        <v>39958.3963699718</v>
      </c>
      <c r="H261" s="17">
        <f ca="1" t="shared" ref="H261:L261" si="1954">RAND()</f>
        <v>0.794016710187152</v>
      </c>
      <c r="I261" s="18">
        <f ca="1">IF(H261&lt;=('Ejercicio 3 - TIR'!$D$18-'Ejercicio 3 - TIR'!$C$18)/('Ejercicio 3 - TIR'!$E$18-'Ejercicio 3 - TIR'!$C$18),'Ejercicio 3 - TIR'!$C$18+SQRT(('Ejercicio 3 - TIR'!$E$18-'Ejercicio 3 - TIR'!$C$18)*('Ejercicio 3 - TIR'!$D$18-'Ejercicio 3 - TIR'!$C$18)*H261),'Ejercicio 3 - TIR'!$E$18-SQRT(('Ejercicio 3 - TIR'!$E$18-'Ejercicio 3 - TIR'!$C$18)*('Ejercicio 3 - TIR'!$E$18-'Ejercicio 3 - TIR'!$D$18)*(1-H261)))</f>
        <v>41069.5106238582</v>
      </c>
      <c r="J261" s="17">
        <f ca="1" t="shared" si="1954"/>
        <v>0.0144694842839392</v>
      </c>
      <c r="K261" s="18">
        <f ca="1">IF(J261&lt;=('Ejercicio 3 - TIR'!$D$18-'Ejercicio 3 - TIR'!$C$18)/('Ejercicio 3 - TIR'!$E$18-'Ejercicio 3 - TIR'!$C$18),'Ejercicio 3 - TIR'!$C$18+SQRT(('Ejercicio 3 - TIR'!$E$18-'Ejercicio 3 - TIR'!$C$18)*('Ejercicio 3 - TIR'!$D$18-'Ejercicio 3 - TIR'!$C$18)*J261),'Ejercicio 3 - TIR'!$E$18-SQRT(('Ejercicio 3 - TIR'!$E$18-'Ejercicio 3 - TIR'!$C$18)*('Ejercicio 3 - TIR'!$E$18-'Ejercicio 3 - TIR'!$D$18)*(1-J261)))</f>
        <v>31473.2354335241</v>
      </c>
      <c r="L261" s="17">
        <f ca="1" t="shared" si="1954"/>
        <v>0.480283430590924</v>
      </c>
      <c r="M261" s="18">
        <f ca="1">IF(L261&lt;=('Ejercicio 3 - TIR'!$D$18-'Ejercicio 3 - TIR'!$C$18)/('Ejercicio 3 - TIR'!$E$18-'Ejercicio 3 - TIR'!$C$18),'Ejercicio 3 - TIR'!$C$18+SQRT(('Ejercicio 3 - TIR'!$E$18-'Ejercicio 3 - TIR'!$C$18)*('Ejercicio 3 - TIR'!$D$18-'Ejercicio 3 - TIR'!$C$18)*L261),'Ejercicio 3 - TIR'!$E$18-SQRT(('Ejercicio 3 - TIR'!$E$18-'Ejercicio 3 - TIR'!$C$18)*('Ejercicio 3 - TIR'!$E$18-'Ejercicio 3 - TIR'!$D$18)*(1-L261)))</f>
        <v>38487.7862006909</v>
      </c>
      <c r="N261" s="17">
        <f ca="1" t="shared" ref="N261:R261" si="1955">RAND()</f>
        <v>0.811209499533986</v>
      </c>
      <c r="O261" s="18">
        <f ca="1">IF(N261&lt;=('Ejercicio 3 - TIR'!$D$18-'Ejercicio 3 - TIR'!$C$18)/('Ejercicio 3 - TIR'!$E$18-'Ejercicio 3 - TIR'!$C$18),'Ejercicio 3 - TIR'!$C$18+SQRT(('Ejercicio 3 - TIR'!$E$18-'Ejercicio 3 - TIR'!$C$18)*('Ejercicio 3 - TIR'!$D$18-'Ejercicio 3 - TIR'!$C$18)*N261),'Ejercicio 3 - TIR'!$E$18-SQRT(('Ejercicio 3 - TIR'!$E$18-'Ejercicio 3 - TIR'!$C$18)*('Ejercicio 3 - TIR'!$E$18-'Ejercicio 3 - TIR'!$D$18)*(1-N261)))</f>
        <v>41237.1171244708</v>
      </c>
      <c r="P261" s="17">
        <f ca="1" t="shared" si="1955"/>
        <v>0.0224580850315845</v>
      </c>
      <c r="Q261" s="19">
        <f ca="1">IF(P261&lt;=('Ejercicio 3 - TIR'!$D$22-'Ejercicio 3 - TIR'!$C$22)/('Ejercicio 3 - TIR'!$E$22-'Ejercicio 3 - TIR'!$C$22),'Ejercicio 3 - TIR'!$C$22+SQRT(('Ejercicio 3 - TIR'!$E$22-'Ejercicio 3 - TIR'!$C$22)*('Ejercicio 3 - TIR'!$D$22-'Ejercicio 3 - TIR'!$C$22)*P261),'Ejercicio 3 - TIR'!$E$22-SQRT(('Ejercicio 3 - TIR'!$E$22-'Ejercicio 3 - TIR'!$C$22)*('Ejercicio 3 - TIR'!$E$22-'Ejercicio 3 - TIR'!$D$22)*(1-P261)))</f>
        <v>0.126358030595778</v>
      </c>
      <c r="R261" s="17">
        <f ca="1" t="shared" si="1955"/>
        <v>0.677464936905732</v>
      </c>
      <c r="S261" s="19">
        <f ca="1">IF(R261&lt;=('Ejercicio 3 - TIR'!$D$23-'Ejercicio 3 - TIR'!$C$23)/('Ejercicio 3 - TIR'!$E$23-'Ejercicio 3 - TIR'!$C$23),'Ejercicio 3 - TIR'!$C$23+SQRT(('Ejercicio 3 - TIR'!$E$23-'Ejercicio 3 - TIR'!$C$23)*('Ejercicio 3 - TIR'!$D$23-'Ejercicio 3 - TIR'!$C$23)*R261),'Ejercicio 3 - TIR'!$E$23-SQRT(('Ejercicio 3 - TIR'!$E$23-'Ejercicio 3 - TIR'!$C$23)*('Ejercicio 3 - TIR'!$E$23-'Ejercicio 3 - TIR'!$D$23)*(1-R261)))</f>
        <v>0.155905122669545</v>
      </c>
      <c r="T261" s="17">
        <f ca="1" t="shared" ref="T261:X261" si="1956">RAND()</f>
        <v>0.060389829016215</v>
      </c>
      <c r="U261" s="19">
        <f ca="1">IF(T261&lt;=('Ejercicio 3 - TIR'!$D$24-'Ejercicio 3 - TIR'!$C$24)/('Ejercicio 3 - TIR'!$E$24-'Ejercicio 3 - TIR'!$C$24),'Ejercicio 3 - TIR'!$C$24+SQRT(('Ejercicio 3 - TIR'!$E$24-'Ejercicio 3 - TIR'!$C$24)*('Ejercicio 3 - TIR'!$D$24-'Ejercicio 3 - TIR'!$C$24)*T261),'Ejercicio 3 - TIR'!$E$24-SQRT(('Ejercicio 3 - TIR'!$E$24-'Ejercicio 3 - TIR'!$C$24)*('Ejercicio 3 - TIR'!$E$24-'Ejercicio 3 - TIR'!$D$24)*(1-T261)))</f>
        <v>0.161261378287494</v>
      </c>
      <c r="V261" s="17">
        <f ca="1" t="shared" si="1956"/>
        <v>0.547711981524325</v>
      </c>
      <c r="W261" s="19">
        <f ca="1">IF(V261&lt;=('Ejercicio 3 - TIR'!$D$25-'Ejercicio 3 - TIR'!$C$25)/('Ejercicio 3 - TIR'!$E$25-'Ejercicio 3 - TIR'!$C$25),'Ejercicio 3 - TIR'!$C$25+SQRT(('Ejercicio 3 - TIR'!$E$25-'Ejercicio 3 - TIR'!$C$25)*('Ejercicio 3 - TIR'!$D$25-'Ejercicio 3 - TIR'!$C$25)*V261),'Ejercicio 3 - TIR'!$E$25-SQRT(('Ejercicio 3 - TIR'!$E$25-'Ejercicio 3 - TIR'!$C$25)*('Ejercicio 3 - TIR'!$E$25-'Ejercicio 3 - TIR'!$D$25)*(1-V261)))</f>
        <v>0.210212966123813</v>
      </c>
      <c r="X261" s="17">
        <f ca="1" t="shared" si="1956"/>
        <v>0.161181462728724</v>
      </c>
      <c r="Y261" s="19">
        <f ca="1">IF(X261&lt;=('Ejercicio 3 - TIR'!$D$26-'Ejercicio 3 - TIR'!$C$26)/('Ejercicio 3 - TIR'!$E$26-'Ejercicio 3 - TIR'!$C$26),'Ejercicio 3 - TIR'!$C$26+SQRT(('Ejercicio 3 - TIR'!$E$26-'Ejercicio 3 - TIR'!$C$26)*('Ejercicio 3 - TIR'!$D$26-'Ejercicio 3 - TIR'!$C$26)*X261),'Ejercicio 3 - TIR'!$E$26-SQRT(('Ejercicio 3 - TIR'!$E$26-'Ejercicio 3 - TIR'!$C$26)*('Ejercicio 3 - TIR'!$E$26-'Ejercicio 3 - TIR'!$D$26)*(1-X261)))</f>
        <v>0.210861206805158</v>
      </c>
      <c r="Z261" s="17">
        <f ca="1" t="shared" si="1908"/>
        <v>1.12635803059578</v>
      </c>
      <c r="AA261" s="17">
        <f ca="1" t="shared" si="1909"/>
        <v>1.30196301752564</v>
      </c>
      <c r="AB261" s="17">
        <f ca="1" t="shared" si="1910"/>
        <v>1.51191936821117</v>
      </c>
      <c r="AC261" s="17">
        <f ca="1" t="shared" si="1911"/>
        <v>1.82974442314288</v>
      </c>
      <c r="AD261" s="17">
        <f ca="1" t="shared" si="1912"/>
        <v>2.2155665403518</v>
      </c>
      <c r="AE261" s="16">
        <f ca="1" t="shared" si="1913"/>
        <v>3960.4723176438</v>
      </c>
      <c r="AF261" s="16">
        <f ca="1" t="shared" si="1914"/>
        <v>4577.93024015539</v>
      </c>
      <c r="AG261" s="16">
        <f ca="1" t="shared" si="1915"/>
        <v>5316.17358038685</v>
      </c>
      <c r="AH261" s="16">
        <f ca="1" t="shared" si="1916"/>
        <v>6433.70219714902</v>
      </c>
      <c r="AI261" s="16">
        <f ca="1" t="shared" si="1917"/>
        <v>7790.32040666486</v>
      </c>
      <c r="AJ261" s="18">
        <f ca="1" t="shared" si="1918"/>
        <v>45007.460641047</v>
      </c>
      <c r="AK261" s="18">
        <f ca="1" t="shared" si="1919"/>
        <v>53470.9839801398</v>
      </c>
      <c r="AL261" s="18">
        <f ca="1" t="shared" si="1920"/>
        <v>47584.9942322152</v>
      </c>
      <c r="AM261" s="18">
        <f ca="1" t="shared" si="1921"/>
        <v>70422.8121598297</v>
      </c>
      <c r="AN261" s="18">
        <f ca="1" t="shared" si="1922"/>
        <v>91363.5769215456</v>
      </c>
      <c r="AO261" s="18">
        <f ca="1">C261/'Ejercicio 3 - TIR'!$D$7</f>
        <v>14486.7809976397</v>
      </c>
      <c r="AP261" s="18">
        <f ca="1" t="shared" si="1923"/>
        <v>30520.6796434072</v>
      </c>
      <c r="AQ261" s="18">
        <f ca="1" t="shared" si="1924"/>
        <v>38984.2029825</v>
      </c>
      <c r="AR261" s="18">
        <f ca="1" t="shared" si="1925"/>
        <v>33098.2132345754</v>
      </c>
      <c r="AS261" s="18">
        <f ca="1" t="shared" si="1926"/>
        <v>55936.03116219</v>
      </c>
      <c r="AT261" s="18">
        <f ca="1" t="shared" si="1927"/>
        <v>76876.7959239058</v>
      </c>
      <c r="AU261" s="18">
        <f ca="1">AP261*'Ejercicio 3 - TIR'!$D$5</f>
        <v>15260.3398217036</v>
      </c>
      <c r="AV261" s="18">
        <f ca="1">AQ261*'Ejercicio 3 - TIR'!$D$5</f>
        <v>19492.10149125</v>
      </c>
      <c r="AW261" s="18">
        <f ca="1">AR261*'Ejercicio 3 - TIR'!$D$5</f>
        <v>16549.1066172877</v>
      </c>
      <c r="AX261" s="18">
        <f ca="1">AS261*'Ejercicio 3 - TIR'!$D$5</f>
        <v>27968.015581095</v>
      </c>
      <c r="AY261" s="18">
        <f ca="1">AT261*'Ejercicio 3 - TIR'!$D$5</f>
        <v>38438.3979619529</v>
      </c>
      <c r="AZ261" s="18">
        <f ca="1" t="shared" ref="AZ261:BD261" si="1957">AJ261-AU261-AE261</f>
        <v>25786.6485016995</v>
      </c>
      <c r="BA261" s="18">
        <f ca="1" t="shared" si="1957"/>
        <v>29400.9522487343</v>
      </c>
      <c r="BB261" s="18">
        <f ca="1" t="shared" si="1957"/>
        <v>25719.7140345406</v>
      </c>
      <c r="BC261" s="18">
        <f ca="1" t="shared" si="1957"/>
        <v>36021.0943815857</v>
      </c>
      <c r="BD261" s="18">
        <f ca="1" t="shared" si="1957"/>
        <v>45134.8585529278</v>
      </c>
      <c r="BE261" s="18">
        <f ca="1" t="shared" ref="BE261:BI261" si="1958">AZ261/Z261</f>
        <v>22893.829316474</v>
      </c>
      <c r="BF261" s="18">
        <f ca="1" t="shared" si="1958"/>
        <v>22582.017962853</v>
      </c>
      <c r="BG261" s="18">
        <f ca="1" t="shared" si="1958"/>
        <v>17011.3000569408</v>
      </c>
      <c r="BH261" s="18">
        <f ca="1" t="shared" si="1958"/>
        <v>19686.4075255459</v>
      </c>
      <c r="BI261" s="18">
        <f ca="1" t="shared" si="1958"/>
        <v>20371.7007505273</v>
      </c>
      <c r="BJ261" s="18">
        <f ca="1" t="shared" si="1930"/>
        <v>69443.0730645964</v>
      </c>
      <c r="BK261" s="18">
        <f ca="1" t="shared" si="1931"/>
        <v>32096.4272557748</v>
      </c>
      <c r="BL261" s="18">
        <f ca="1" t="shared" si="1932"/>
        <v>101539.500320371</v>
      </c>
      <c r="BM261" s="18">
        <f ca="1">BK261*'Ejercicio 3 - TIR'!$D$5</f>
        <v>16048.2136278874</v>
      </c>
      <c r="BN261" s="18">
        <f ca="1" t="shared" si="1933"/>
        <v>85491.2866924838</v>
      </c>
      <c r="BO261" s="18">
        <f ca="1" t="shared" si="1934"/>
        <v>38586.6482163561</v>
      </c>
      <c r="BP261" s="18">
        <f ca="1" t="shared" si="1935"/>
        <v>-103777.162705735</v>
      </c>
      <c r="BQ261" s="18">
        <f ca="1" t="shared" ref="BQ261:BT261" si="1959">BE261</f>
        <v>22893.829316474</v>
      </c>
      <c r="BR261" s="18">
        <f ca="1" t="shared" si="1959"/>
        <v>22582.017962853</v>
      </c>
      <c r="BS261" s="18">
        <f ca="1" t="shared" si="1959"/>
        <v>17011.3000569408</v>
      </c>
      <c r="BT261" s="18">
        <f ca="1" t="shared" si="1959"/>
        <v>19686.4075255459</v>
      </c>
      <c r="BU261" s="18">
        <f ca="1" t="shared" si="1937"/>
        <v>58958.3489668833</v>
      </c>
      <c r="BV261" s="20">
        <f ca="1" t="shared" si="1938"/>
        <v>9.52134745148041</v>
      </c>
    </row>
    <row r="262" ht="15" customHeight="1" spans="1:74">
      <c r="A262" s="16">
        <v>261</v>
      </c>
      <c r="B262" s="17">
        <f ca="1" t="shared" ref="B262:F262" si="1960">RAND()</f>
        <v>0.0562978196764909</v>
      </c>
      <c r="C262" s="18">
        <f ca="1">IF(B262&lt;=('Ejercicio 3 - TIR'!$D$13-'Ejercicio 3 - TIR'!$C$13)/('Ejercicio 3 - TIR'!$E$13-'Ejercicio 3 - TIR'!$C$13),'Ejercicio 3 - TIR'!$C$13+SQRT(('Ejercicio 3 - TIR'!$E$13-'Ejercicio 3 - TIR'!$C$13)*('Ejercicio 3 - TIR'!$D$13-'Ejercicio 3 - TIR'!$C$13)*B262),'Ejercicio 3 - TIR'!$E$13-SQRT(('Ejercicio 3 - TIR'!$E$13-'Ejercicio 3 - TIR'!$C$13)*('Ejercicio 3 - TIR'!$E$13-'Ejercicio 3 - TIR'!$D$13)*(1-B262)))</f>
        <v>64745.432316512</v>
      </c>
      <c r="D262" s="17">
        <f ca="1" t="shared" si="1960"/>
        <v>0.867304260883207</v>
      </c>
      <c r="E262" s="18">
        <f ca="1">IF(D262&lt;=('Ejercicio 3 - TIR'!$D$14-'Ejercicio 3 - TIR'!$C$14)/('Ejercicio 3 - TIR'!$E$14-'Ejercicio 3 - TIR'!$C$14),'Ejercicio 3 - TIR'!$C$14+SQRT(('Ejercicio 3 - TIR'!$E$14-'Ejercicio 3 - TIR'!$C$14)*('Ejercicio 3 - TIR'!$D$14-'Ejercicio 3 - TIR'!$C$14)*D262),'Ejercicio 3 - TIR'!$E$14-SQRT(('Ejercicio 3 - TIR'!$E$14-'Ejercicio 3 - TIR'!$C$14)*('Ejercicio 3 - TIR'!$E$14-'Ejercicio 3 - TIR'!$D$14)*(1-D262)))</f>
        <v>35538.5696388357</v>
      </c>
      <c r="F262" s="17">
        <f ca="1" t="shared" si="1960"/>
        <v>0.288614863818735</v>
      </c>
      <c r="G262" s="18">
        <f ca="1">IF(F262&lt;=('Ejercicio 3 - TIR'!$D$18-'Ejercicio 3 - TIR'!$C$18)/('Ejercicio 3 - TIR'!$E$18-'Ejercicio 3 - TIR'!$C$18),'Ejercicio 3 - TIR'!$C$18+SQRT(('Ejercicio 3 - TIR'!$E$18-'Ejercicio 3 - TIR'!$C$18)*('Ejercicio 3 - TIR'!$D$18-'Ejercicio 3 - TIR'!$C$18)*F262),'Ejercicio 3 - TIR'!$E$18-SQRT(('Ejercicio 3 - TIR'!$E$18-'Ejercicio 3 - TIR'!$C$18)*('Ejercicio 3 - TIR'!$E$18-'Ejercicio 3 - TIR'!$D$18)*(1-F262)))</f>
        <v>36579.6830906063</v>
      </c>
      <c r="H262" s="17">
        <f ca="1" t="shared" ref="H262:L262" si="1961">RAND()</f>
        <v>0.0265012074794004</v>
      </c>
      <c r="I262" s="18">
        <f ca="1">IF(H262&lt;=('Ejercicio 3 - TIR'!$D$18-'Ejercicio 3 - TIR'!$C$18)/('Ejercicio 3 - TIR'!$E$18-'Ejercicio 3 - TIR'!$C$18),'Ejercicio 3 - TIR'!$C$18+SQRT(('Ejercicio 3 - TIR'!$E$18-'Ejercicio 3 - TIR'!$C$18)*('Ejercicio 3 - TIR'!$D$18-'Ejercicio 3 - TIR'!$C$18)*H262),'Ejercicio 3 - TIR'!$E$18-SQRT(('Ejercicio 3 - TIR'!$E$18-'Ejercicio 3 - TIR'!$C$18)*('Ejercicio 3 - TIR'!$E$18-'Ejercicio 3 - TIR'!$D$18)*(1-H262)))</f>
        <v>31993.785625866</v>
      </c>
      <c r="J262" s="17">
        <f ca="1" t="shared" si="1961"/>
        <v>0.115491005304372</v>
      </c>
      <c r="K262" s="18">
        <f ca="1">IF(J262&lt;=('Ejercicio 3 - TIR'!$D$18-'Ejercicio 3 - TIR'!$C$18)/('Ejercicio 3 - TIR'!$E$18-'Ejercicio 3 - TIR'!$C$18),'Ejercicio 3 - TIR'!$C$18+SQRT(('Ejercicio 3 - TIR'!$E$18-'Ejercicio 3 - TIR'!$C$18)*('Ejercicio 3 - TIR'!$D$18-'Ejercicio 3 - TIR'!$C$18)*J262),'Ejercicio 3 - TIR'!$E$18-SQRT(('Ejercicio 3 - TIR'!$E$18-'Ejercicio 3 - TIR'!$C$18)*('Ejercicio 3 - TIR'!$E$18-'Ejercicio 3 - TIR'!$D$18)*(1-J262)))</f>
        <v>34162.1690013328</v>
      </c>
      <c r="L262" s="17">
        <f ca="1" t="shared" si="1961"/>
        <v>0.85477705627614</v>
      </c>
      <c r="M262" s="18">
        <f ca="1">IF(L262&lt;=('Ejercicio 3 - TIR'!$D$18-'Ejercicio 3 - TIR'!$C$18)/('Ejercicio 3 - TIR'!$E$18-'Ejercicio 3 - TIR'!$C$18),'Ejercicio 3 - TIR'!$C$18+SQRT(('Ejercicio 3 - TIR'!$E$18-'Ejercicio 3 - TIR'!$C$18)*('Ejercicio 3 - TIR'!$D$18-'Ejercicio 3 - TIR'!$C$18)*L262),'Ejercicio 3 - TIR'!$E$18-SQRT(('Ejercicio 3 - TIR'!$E$18-'Ejercicio 3 - TIR'!$C$18)*('Ejercicio 3 - TIR'!$E$18-'Ejercicio 3 - TIR'!$D$18)*(1-L262)))</f>
        <v>41699.739286164</v>
      </c>
      <c r="N262" s="17">
        <f ca="1" t="shared" ref="N262:R262" si="1962">RAND()</f>
        <v>0.255192427093127</v>
      </c>
      <c r="O262" s="18">
        <f ca="1">IF(N262&lt;=('Ejercicio 3 - TIR'!$D$18-'Ejercicio 3 - TIR'!$C$18)/('Ejercicio 3 - TIR'!$E$18-'Ejercicio 3 - TIR'!$C$18),'Ejercicio 3 - TIR'!$C$18+SQRT(('Ejercicio 3 - TIR'!$E$18-'Ejercicio 3 - TIR'!$C$18)*('Ejercicio 3 - TIR'!$D$18-'Ejercicio 3 - TIR'!$C$18)*N262),'Ejercicio 3 - TIR'!$E$18-SQRT(('Ejercicio 3 - TIR'!$E$18-'Ejercicio 3 - TIR'!$C$18)*('Ejercicio 3 - TIR'!$E$18-'Ejercicio 3 - TIR'!$D$18)*(1-N262)))</f>
        <v>36186.9915196296</v>
      </c>
      <c r="P262" s="17">
        <f ca="1" t="shared" si="1962"/>
        <v>0.235415160494009</v>
      </c>
      <c r="Q262" s="19">
        <f ca="1">IF(P262&lt;=('Ejercicio 3 - TIR'!$D$22-'Ejercicio 3 - TIR'!$C$22)/('Ejercicio 3 - TIR'!$E$22-'Ejercicio 3 - TIR'!$C$22),'Ejercicio 3 - TIR'!$C$22+SQRT(('Ejercicio 3 - TIR'!$E$22-'Ejercicio 3 - TIR'!$C$22)*('Ejercicio 3 - TIR'!$D$22-'Ejercicio 3 - TIR'!$C$22)*P262),'Ejercicio 3 - TIR'!$E$22-SQRT(('Ejercicio 3 - TIR'!$E$22-'Ejercicio 3 - TIR'!$C$22)*('Ejercicio 3 - TIR'!$E$22-'Ejercicio 3 - TIR'!$D$22)*(1-P262)))</f>
        <v>0.140585122999128</v>
      </c>
      <c r="R262" s="17">
        <f ca="1" t="shared" si="1962"/>
        <v>0.273432464269121</v>
      </c>
      <c r="S262" s="19">
        <f ca="1">IF(R262&lt;=('Ejercicio 3 - TIR'!$D$23-'Ejercicio 3 - TIR'!$C$23)/('Ejercicio 3 - TIR'!$E$23-'Ejercicio 3 - TIR'!$C$23),'Ejercicio 3 - TIR'!$C$23+SQRT(('Ejercicio 3 - TIR'!$E$23-'Ejercicio 3 - TIR'!$C$23)*('Ejercicio 3 - TIR'!$D$23-'Ejercicio 3 - TIR'!$C$23)*R262),'Ejercicio 3 - TIR'!$E$23-SQRT(('Ejercicio 3 - TIR'!$E$23-'Ejercicio 3 - TIR'!$C$23)*('Ejercicio 3 - TIR'!$E$23-'Ejercicio 3 - TIR'!$D$23)*(1-R262)))</f>
        <v>0.142185094899153</v>
      </c>
      <c r="T262" s="17">
        <f ca="1" t="shared" ref="T262:X262" si="1963">RAND()</f>
        <v>0.684170976593777</v>
      </c>
      <c r="U262" s="19">
        <f ca="1">IF(T262&lt;=('Ejercicio 3 - TIR'!$D$24-'Ejercicio 3 - TIR'!$C$24)/('Ejercicio 3 - TIR'!$E$24-'Ejercicio 3 - TIR'!$C$24),'Ejercicio 3 - TIR'!$C$24+SQRT(('Ejercicio 3 - TIR'!$E$24-'Ejercicio 3 - TIR'!$C$24)*('Ejercicio 3 - TIR'!$D$24-'Ejercicio 3 - TIR'!$C$24)*T262),'Ejercicio 3 - TIR'!$E$24-SQRT(('Ejercicio 3 - TIR'!$E$24-'Ejercicio 3 - TIR'!$C$24)*('Ejercicio 3 - TIR'!$E$24-'Ejercicio 3 - TIR'!$D$24)*(1-T262)))</f>
        <v>0.19026246033147</v>
      </c>
      <c r="V262" s="17">
        <f ca="1" t="shared" si="1963"/>
        <v>0.405321372866983</v>
      </c>
      <c r="W262" s="19">
        <f ca="1">IF(V262&lt;=('Ejercicio 3 - TIR'!$D$25-'Ejercicio 3 - TIR'!$C$25)/('Ejercicio 3 - TIR'!$E$25-'Ejercicio 3 - TIR'!$C$25),'Ejercicio 3 - TIR'!$C$25+SQRT(('Ejercicio 3 - TIR'!$E$25-'Ejercicio 3 - TIR'!$C$25)*('Ejercicio 3 - TIR'!$D$25-'Ejercicio 3 - TIR'!$C$25)*V262),'Ejercicio 3 - TIR'!$E$25-SQRT(('Ejercicio 3 - TIR'!$E$25-'Ejercicio 3 - TIR'!$C$25)*('Ejercicio 3 - TIR'!$E$25-'Ejercicio 3 - TIR'!$D$25)*(1-V262)))</f>
        <v>0.204377908915027</v>
      </c>
      <c r="X262" s="17">
        <f ca="1" t="shared" si="1963"/>
        <v>0.415253484742909</v>
      </c>
      <c r="Y262" s="19">
        <f ca="1">IF(X262&lt;=('Ejercicio 3 - TIR'!$D$26-'Ejercicio 3 - TIR'!$C$26)/('Ejercicio 3 - TIR'!$E$26-'Ejercicio 3 - TIR'!$C$26),'Ejercicio 3 - TIR'!$C$26+SQRT(('Ejercicio 3 - TIR'!$E$26-'Ejercicio 3 - TIR'!$C$26)*('Ejercicio 3 - TIR'!$D$26-'Ejercicio 3 - TIR'!$C$26)*X262),'Ejercicio 3 - TIR'!$E$26-SQRT(('Ejercicio 3 - TIR'!$E$26-'Ejercicio 3 - TIR'!$C$26)*('Ejercicio 3 - TIR'!$E$26-'Ejercicio 3 - TIR'!$D$26)*(1-X262)))</f>
        <v>0.223807196346967</v>
      </c>
      <c r="Z262" s="17">
        <f ca="1" t="shared" si="1908"/>
        <v>1.14058512299913</v>
      </c>
      <c r="AA262" s="17">
        <f ca="1" t="shared" si="1909"/>
        <v>1.30275932695332</v>
      </c>
      <c r="AB262" s="17">
        <f ca="1" t="shared" si="1910"/>
        <v>1.55062552171923</v>
      </c>
      <c r="AC262" s="17">
        <f ca="1" t="shared" si="1911"/>
        <v>1.86753912335848</v>
      </c>
      <c r="AD262" s="17">
        <f ca="1" t="shared" si="1912"/>
        <v>2.28550781862561</v>
      </c>
      <c r="AE262" s="16">
        <f ca="1" t="shared" si="1913"/>
        <v>4996.19418388878</v>
      </c>
      <c r="AF262" s="16">
        <f ca="1" t="shared" si="1914"/>
        <v>5706.5785280596</v>
      </c>
      <c r="AG262" s="16">
        <f ca="1" t="shared" si="1915"/>
        <v>6792.32619888295</v>
      </c>
      <c r="AH262" s="16">
        <f ca="1" t="shared" si="1916"/>
        <v>8180.52762407941</v>
      </c>
      <c r="AI262" s="16">
        <f ca="1" t="shared" si="1917"/>
        <v>10011.3885762635</v>
      </c>
      <c r="AJ262" s="18">
        <f ca="1" t="shared" si="1918"/>
        <v>41722.2423371683</v>
      </c>
      <c r="AK262" s="18">
        <f ca="1" t="shared" si="1919"/>
        <v>41680.2026286421</v>
      </c>
      <c r="AL262" s="18">
        <f ca="1" t="shared" si="1920"/>
        <v>52972.7311307522</v>
      </c>
      <c r="AM262" s="18">
        <f ca="1" t="shared" si="1921"/>
        <v>77875.8945507598</v>
      </c>
      <c r="AN262" s="18">
        <f ca="1" t="shared" si="1922"/>
        <v>82705.6520506523</v>
      </c>
      <c r="AO262" s="18">
        <f ca="1">C262/'Ejercicio 3 - TIR'!$D$7</f>
        <v>12949.0864633024</v>
      </c>
      <c r="AP262" s="18">
        <f ca="1" t="shared" si="1923"/>
        <v>28773.1558738659</v>
      </c>
      <c r="AQ262" s="18">
        <f ca="1" t="shared" si="1924"/>
        <v>28731.1161653397</v>
      </c>
      <c r="AR262" s="18">
        <f ca="1" t="shared" si="1925"/>
        <v>40023.6446674498</v>
      </c>
      <c r="AS262" s="18">
        <f ca="1" t="shared" si="1926"/>
        <v>64926.8080874573</v>
      </c>
      <c r="AT262" s="18">
        <f ca="1" t="shared" si="1927"/>
        <v>69756.5655873499</v>
      </c>
      <c r="AU262" s="18">
        <f ca="1">AP262*'Ejercicio 3 - TIR'!$D$5</f>
        <v>14386.5779369329</v>
      </c>
      <c r="AV262" s="18">
        <f ca="1">AQ262*'Ejercicio 3 - TIR'!$D$5</f>
        <v>14365.5580826698</v>
      </c>
      <c r="AW262" s="18">
        <f ca="1">AR262*'Ejercicio 3 - TIR'!$D$5</f>
        <v>20011.8223337249</v>
      </c>
      <c r="AX262" s="18">
        <f ca="1">AS262*'Ejercicio 3 - TIR'!$D$5</f>
        <v>32463.4040437287</v>
      </c>
      <c r="AY262" s="18">
        <f ca="1">AT262*'Ejercicio 3 - TIR'!$D$5</f>
        <v>34878.2827936749</v>
      </c>
      <c r="AZ262" s="18">
        <f ca="1" t="shared" ref="AZ262:BD262" si="1964">AJ262-AU262-AE262</f>
        <v>22339.4702163466</v>
      </c>
      <c r="BA262" s="18">
        <f ca="1" t="shared" si="1964"/>
        <v>21608.0660179126</v>
      </c>
      <c r="BB262" s="18">
        <f ca="1" t="shared" si="1964"/>
        <v>26168.5825981443</v>
      </c>
      <c r="BC262" s="18">
        <f ca="1" t="shared" si="1964"/>
        <v>37231.9628829517</v>
      </c>
      <c r="BD262" s="18">
        <f ca="1" t="shared" si="1964"/>
        <v>37815.9806807138</v>
      </c>
      <c r="BE262" s="18">
        <f ca="1" t="shared" ref="BE262:BI262" si="1965">AZ262/Z262</f>
        <v>19585.9736953308</v>
      </c>
      <c r="BF262" s="18">
        <f ca="1" t="shared" si="1965"/>
        <v>16586.3836633939</v>
      </c>
      <c r="BG262" s="18">
        <f ca="1" t="shared" si="1965"/>
        <v>16876.1459369831</v>
      </c>
      <c r="BH262" s="18">
        <f ca="1" t="shared" si="1965"/>
        <v>19936.3763881936</v>
      </c>
      <c r="BI262" s="18">
        <f ca="1" t="shared" si="1965"/>
        <v>16545.9861360065</v>
      </c>
      <c r="BJ262" s="18">
        <f ca="1" t="shared" si="1930"/>
        <v>81223.6787723297</v>
      </c>
      <c r="BK262" s="18">
        <f ca="1" t="shared" si="1931"/>
        <v>29595.2383559367</v>
      </c>
      <c r="BL262" s="18">
        <f ca="1" t="shared" si="1932"/>
        <v>110818.917128266</v>
      </c>
      <c r="BM262" s="18">
        <f ca="1">BK262*'Ejercicio 3 - TIR'!$D$5</f>
        <v>14797.6191779684</v>
      </c>
      <c r="BN262" s="18">
        <f ca="1" t="shared" si="1933"/>
        <v>96021.2979502981</v>
      </c>
      <c r="BO262" s="18">
        <f ca="1" t="shared" si="1934"/>
        <v>42013.1128704869</v>
      </c>
      <c r="BP262" s="18">
        <f ca="1" t="shared" si="1935"/>
        <v>-100284.001955348</v>
      </c>
      <c r="BQ262" s="18">
        <f ca="1" t="shared" ref="BQ262:BT262" si="1966">BE262</f>
        <v>19585.9736953308</v>
      </c>
      <c r="BR262" s="18">
        <f ca="1" t="shared" si="1966"/>
        <v>16586.3836633939</v>
      </c>
      <c r="BS262" s="18">
        <f ca="1" t="shared" si="1966"/>
        <v>16876.1459369831</v>
      </c>
      <c r="BT262" s="18">
        <f ca="1" t="shared" si="1966"/>
        <v>19936.3763881936</v>
      </c>
      <c r="BU262" s="18">
        <f ca="1" t="shared" si="1937"/>
        <v>58559.0990064934</v>
      </c>
      <c r="BV262" s="20">
        <f ca="1" t="shared" si="1938"/>
        <v>7.99257748173856</v>
      </c>
    </row>
    <row r="263" ht="15" customHeight="1" spans="1:74">
      <c r="A263" s="16">
        <v>262</v>
      </c>
      <c r="B263" s="17">
        <f ca="1" t="shared" ref="B263:F263" si="1967">RAND()</f>
        <v>0.13413684540906</v>
      </c>
      <c r="C263" s="18">
        <f ca="1">IF(B263&lt;=('Ejercicio 3 - TIR'!$D$13-'Ejercicio 3 - TIR'!$C$13)/('Ejercicio 3 - TIR'!$E$13-'Ejercicio 3 - TIR'!$C$13),'Ejercicio 3 - TIR'!$C$13+SQRT(('Ejercicio 3 - TIR'!$E$13-'Ejercicio 3 - TIR'!$C$13)*('Ejercicio 3 - TIR'!$D$13-'Ejercicio 3 - TIR'!$C$13)*B263),'Ejercicio 3 - TIR'!$E$13-SQRT(('Ejercicio 3 - TIR'!$E$13-'Ejercicio 3 - TIR'!$C$13)*('Ejercicio 3 - TIR'!$E$13-'Ejercicio 3 - TIR'!$D$13)*(1-B263)))</f>
        <v>67324.9394648437</v>
      </c>
      <c r="D263" s="17">
        <f ca="1" t="shared" si="1967"/>
        <v>0.0500215180569894</v>
      </c>
      <c r="E263" s="18">
        <f ca="1">IF(D263&lt;=('Ejercicio 3 - TIR'!$D$14-'Ejercicio 3 - TIR'!$C$14)/('Ejercicio 3 - TIR'!$E$14-'Ejercicio 3 - TIR'!$C$14),'Ejercicio 3 - TIR'!$C$14+SQRT(('Ejercicio 3 - TIR'!$E$14-'Ejercicio 3 - TIR'!$C$14)*('Ejercicio 3 - TIR'!$D$14-'Ejercicio 3 - TIR'!$C$14)*D263),'Ejercicio 3 - TIR'!$E$14-SQRT(('Ejercicio 3 - TIR'!$E$14-'Ejercicio 3 - TIR'!$C$14)*('Ejercicio 3 - TIR'!$E$14-'Ejercicio 3 - TIR'!$D$14)*(1-D263)))</f>
        <v>26936.9083236628</v>
      </c>
      <c r="F263" s="17">
        <f ca="1" t="shared" si="1967"/>
        <v>0.850414558247871</v>
      </c>
      <c r="G263" s="18">
        <f ca="1">IF(F263&lt;=('Ejercicio 3 - TIR'!$D$18-'Ejercicio 3 - TIR'!$C$18)/('Ejercicio 3 - TIR'!$E$18-'Ejercicio 3 - TIR'!$C$18),'Ejercicio 3 - TIR'!$C$18+SQRT(('Ejercicio 3 - TIR'!$E$18-'Ejercicio 3 - TIR'!$C$18)*('Ejercicio 3 - TIR'!$D$18-'Ejercicio 3 - TIR'!$C$18)*F263),'Ejercicio 3 - TIR'!$E$18-SQRT(('Ejercicio 3 - TIR'!$E$18-'Ejercicio 3 - TIR'!$C$18)*('Ejercicio 3 - TIR'!$E$18-'Ejercicio 3 - TIR'!$D$18)*(1-F263)))</f>
        <v>41650.5361426924</v>
      </c>
      <c r="H263" s="17">
        <f ca="1" t="shared" ref="H263:L263" si="1968">RAND()</f>
        <v>0.455535162395096</v>
      </c>
      <c r="I263" s="18">
        <f ca="1">IF(H263&lt;=('Ejercicio 3 - TIR'!$D$18-'Ejercicio 3 - TIR'!$C$18)/('Ejercicio 3 - TIR'!$E$18-'Ejercicio 3 - TIR'!$C$18),'Ejercicio 3 - TIR'!$C$18+SQRT(('Ejercicio 3 - TIR'!$E$18-'Ejercicio 3 - TIR'!$C$18)*('Ejercicio 3 - TIR'!$D$18-'Ejercicio 3 - TIR'!$C$18)*H263),'Ejercicio 3 - TIR'!$E$18-SQRT(('Ejercicio 3 - TIR'!$E$18-'Ejercicio 3 - TIR'!$C$18)*('Ejercicio 3 - TIR'!$E$18-'Ejercicio 3 - TIR'!$D$18)*(1-H263)))</f>
        <v>38266.2128184111</v>
      </c>
      <c r="J263" s="17">
        <f ca="1" t="shared" si="1968"/>
        <v>0.0781842314024008</v>
      </c>
      <c r="K263" s="18">
        <f ca="1">IF(J263&lt;=('Ejercicio 3 - TIR'!$D$18-'Ejercicio 3 - TIR'!$C$18)/('Ejercicio 3 - TIR'!$E$18-'Ejercicio 3 - TIR'!$C$18),'Ejercicio 3 - TIR'!$C$18+SQRT(('Ejercicio 3 - TIR'!$E$18-'Ejercicio 3 - TIR'!$C$18)*('Ejercicio 3 - TIR'!$D$18-'Ejercicio 3 - TIR'!$C$18)*J263),'Ejercicio 3 - TIR'!$E$18-SQRT(('Ejercicio 3 - TIR'!$E$18-'Ejercicio 3 - TIR'!$C$18)*('Ejercicio 3 - TIR'!$E$18-'Ejercicio 3 - TIR'!$D$18)*(1-J263)))</f>
        <v>33424.563433543</v>
      </c>
      <c r="L263" s="17">
        <f ca="1" t="shared" si="1968"/>
        <v>0.196394278785919</v>
      </c>
      <c r="M263" s="18">
        <f ca="1">IF(L263&lt;=('Ejercicio 3 - TIR'!$D$18-'Ejercicio 3 - TIR'!$C$18)/('Ejercicio 3 - TIR'!$E$18-'Ejercicio 3 - TIR'!$C$18),'Ejercicio 3 - TIR'!$C$18+SQRT(('Ejercicio 3 - TIR'!$E$18-'Ejercicio 3 - TIR'!$C$18)*('Ejercicio 3 - TIR'!$D$18-'Ejercicio 3 - TIR'!$C$18)*L263),'Ejercicio 3 - TIR'!$E$18-SQRT(('Ejercicio 3 - TIR'!$E$18-'Ejercicio 3 - TIR'!$C$18)*('Ejercicio 3 - TIR'!$E$18-'Ejercicio 3 - TIR'!$D$18)*(1-L263)))</f>
        <v>35427.6276417868</v>
      </c>
      <c r="N263" s="17">
        <f ca="1" t="shared" ref="N263:R263" si="1969">RAND()</f>
        <v>0.338604013853588</v>
      </c>
      <c r="O263" s="18">
        <f ca="1">IF(N263&lt;=('Ejercicio 3 - TIR'!$D$18-'Ejercicio 3 - TIR'!$C$18)/('Ejercicio 3 - TIR'!$E$18-'Ejercicio 3 - TIR'!$C$18),'Ejercicio 3 - TIR'!$C$18+SQRT(('Ejercicio 3 - TIR'!$E$18-'Ejercicio 3 - TIR'!$C$18)*('Ejercicio 3 - TIR'!$D$18-'Ejercicio 3 - TIR'!$C$18)*N263),'Ejercicio 3 - TIR'!$E$18-SQRT(('Ejercicio 3 - TIR'!$E$18-'Ejercicio 3 - TIR'!$C$18)*('Ejercicio 3 - TIR'!$E$18-'Ejercicio 3 - TIR'!$D$18)*(1-N263)))</f>
        <v>37126.7525618642</v>
      </c>
      <c r="P263" s="17">
        <f ca="1" t="shared" si="1969"/>
        <v>0.940914059848618</v>
      </c>
      <c r="Q263" s="19">
        <f ca="1">IF(P263&lt;=('Ejercicio 3 - TIR'!$D$22-'Ejercicio 3 - TIR'!$C$22)/('Ejercicio 3 - TIR'!$E$22-'Ejercicio 3 - TIR'!$C$22),'Ejercicio 3 - TIR'!$C$22+SQRT(('Ejercicio 3 - TIR'!$E$22-'Ejercicio 3 - TIR'!$C$22)*('Ejercicio 3 - TIR'!$D$22-'Ejercicio 3 - TIR'!$C$22)*P263),'Ejercicio 3 - TIR'!$E$22-SQRT(('Ejercicio 3 - TIR'!$E$22-'Ejercicio 3 - TIR'!$C$22)*('Ejercicio 3 - TIR'!$E$22-'Ejercicio 3 - TIR'!$D$22)*(1-P263)))</f>
        <v>0.169687158865158</v>
      </c>
      <c r="R263" s="17">
        <f ca="1" t="shared" si="1969"/>
        <v>0.557342415353408</v>
      </c>
      <c r="S263" s="19">
        <f ca="1">IF(R263&lt;=('Ejercicio 3 - TIR'!$D$23-'Ejercicio 3 - TIR'!$C$23)/('Ejercicio 3 - TIR'!$E$23-'Ejercicio 3 - TIR'!$C$23),'Ejercicio 3 - TIR'!$C$23+SQRT(('Ejercicio 3 - TIR'!$E$23-'Ejercicio 3 - TIR'!$C$23)*('Ejercicio 3 - TIR'!$D$23-'Ejercicio 3 - TIR'!$C$23)*R263),'Ejercicio 3 - TIR'!$E$23-SQRT(('Ejercicio 3 - TIR'!$E$23-'Ejercicio 3 - TIR'!$C$23)*('Ejercicio 3 - TIR'!$E$23-'Ejercicio 3 - TIR'!$D$23)*(1-R263)))</f>
        <v>0.151772643546307</v>
      </c>
      <c r="T263" s="17">
        <f ca="1" t="shared" ref="T263:X263" si="1970">RAND()</f>
        <v>0.0724761558046512</v>
      </c>
      <c r="U263" s="19">
        <f ca="1">IF(T263&lt;=('Ejercicio 3 - TIR'!$D$24-'Ejercicio 3 - TIR'!$C$24)/('Ejercicio 3 - TIR'!$E$24-'Ejercicio 3 - TIR'!$C$24),'Ejercicio 3 - TIR'!$C$24+SQRT(('Ejercicio 3 - TIR'!$E$24-'Ejercicio 3 - TIR'!$C$24)*('Ejercicio 3 - TIR'!$D$24-'Ejercicio 3 - TIR'!$C$24)*T263),'Ejercicio 3 - TIR'!$E$24-SQRT(('Ejercicio 3 - TIR'!$E$24-'Ejercicio 3 - TIR'!$C$24)*('Ejercicio 3 - TIR'!$E$24-'Ejercicio 3 - TIR'!$D$24)*(1-T263)))</f>
        <v>0.162336933459728</v>
      </c>
      <c r="V263" s="17">
        <f ca="1" t="shared" si="1970"/>
        <v>0.0417502434106547</v>
      </c>
      <c r="W263" s="19">
        <f ca="1">IF(V263&lt;=('Ejercicio 3 - TIR'!$D$25-'Ejercicio 3 - TIR'!$C$25)/('Ejercicio 3 - TIR'!$E$25-'Ejercicio 3 - TIR'!$C$25),'Ejercicio 3 - TIR'!$C$25+SQRT(('Ejercicio 3 - TIR'!$E$25-'Ejercicio 3 - TIR'!$C$25)*('Ejercicio 3 - TIR'!$D$25-'Ejercicio 3 - TIR'!$C$25)*V263),'Ejercicio 3 - TIR'!$E$25-SQRT(('Ejercicio 3 - TIR'!$E$25-'Ejercicio 3 - TIR'!$C$25)*('Ejercicio 3 - TIR'!$E$25-'Ejercicio 3 - TIR'!$D$25)*(1-V263)))</f>
        <v>0.187645282256066</v>
      </c>
      <c r="X263" s="17">
        <f ca="1" t="shared" si="1970"/>
        <v>0.227200202402302</v>
      </c>
      <c r="Y263" s="19">
        <f ca="1">IF(X263&lt;=('Ejercicio 3 - TIR'!$D$26-'Ejercicio 3 - TIR'!$C$26)/('Ejercicio 3 - TIR'!$E$26-'Ejercicio 3 - TIR'!$C$26),'Ejercicio 3 - TIR'!$C$26+SQRT(('Ejercicio 3 - TIR'!$E$26-'Ejercicio 3 - TIR'!$C$26)*('Ejercicio 3 - TIR'!$D$26-'Ejercicio 3 - TIR'!$C$26)*X263),'Ejercicio 3 - TIR'!$E$26-SQRT(('Ejercicio 3 - TIR'!$E$26-'Ejercicio 3 - TIR'!$C$26)*('Ejercicio 3 - TIR'!$E$26-'Ejercicio 3 - TIR'!$D$26)*(1-X263)))</f>
        <v>0.214767731960884</v>
      </c>
      <c r="Z263" s="17">
        <f ca="1" t="shared" si="1908"/>
        <v>1.16968715886516</v>
      </c>
      <c r="AA263" s="17">
        <f ca="1" t="shared" si="1909"/>
        <v>1.34721367108829</v>
      </c>
      <c r="AB263" s="17">
        <f ca="1" t="shared" si="1910"/>
        <v>1.56591620716779</v>
      </c>
      <c r="AC263" s="17">
        <f ca="1" t="shared" si="1911"/>
        <v>1.85975299585114</v>
      </c>
      <c r="AD263" s="17">
        <f ca="1" t="shared" si="1912"/>
        <v>2.25916792877754</v>
      </c>
      <c r="AE263" s="16">
        <f ca="1" t="shared" si="1913"/>
        <v>4570.84744205357</v>
      </c>
      <c r="AF263" s="16">
        <f ca="1" t="shared" si="1914"/>
        <v>5264.57704158091</v>
      </c>
      <c r="AG263" s="16">
        <f ca="1" t="shared" si="1915"/>
        <v>6119.21233447364</v>
      </c>
      <c r="AH263" s="16">
        <f ca="1" t="shared" si="1916"/>
        <v>7267.45366016075</v>
      </c>
      <c r="AI263" s="16">
        <f ca="1" t="shared" si="1917"/>
        <v>8828.26819988431</v>
      </c>
      <c r="AJ263" s="18">
        <f ca="1" t="shared" si="1918"/>
        <v>48718.0972859565</v>
      </c>
      <c r="AK263" s="18">
        <f ca="1" t="shared" si="1919"/>
        <v>51552.7650497375</v>
      </c>
      <c r="AL263" s="18">
        <f ca="1" t="shared" si="1920"/>
        <v>52340.0655980929</v>
      </c>
      <c r="AM263" s="18">
        <f ca="1" t="shared" si="1921"/>
        <v>65886.6366427115</v>
      </c>
      <c r="AN263" s="18">
        <f ca="1" t="shared" si="1922"/>
        <v>83875.5686874232</v>
      </c>
      <c r="AO263" s="18">
        <f ca="1">C263/'Ejercicio 3 - TIR'!$D$7</f>
        <v>13464.9878929687</v>
      </c>
      <c r="AP263" s="18">
        <f ca="1" t="shared" si="1923"/>
        <v>35253.1093929878</v>
      </c>
      <c r="AQ263" s="18">
        <f ca="1" t="shared" si="1924"/>
        <v>38087.7771567688</v>
      </c>
      <c r="AR263" s="18">
        <f ca="1" t="shared" si="1925"/>
        <v>38875.0777051241</v>
      </c>
      <c r="AS263" s="18">
        <f ca="1" t="shared" si="1926"/>
        <v>52421.6487497428</v>
      </c>
      <c r="AT263" s="18">
        <f ca="1" t="shared" si="1927"/>
        <v>70410.5807944545</v>
      </c>
      <c r="AU263" s="18">
        <f ca="1">AP263*'Ejercicio 3 - TIR'!$D$5</f>
        <v>17626.5546964939</v>
      </c>
      <c r="AV263" s="18">
        <f ca="1">AQ263*'Ejercicio 3 - TIR'!$D$5</f>
        <v>19043.8885783844</v>
      </c>
      <c r="AW263" s="18">
        <f ca="1">AR263*'Ejercicio 3 - TIR'!$D$5</f>
        <v>19437.5388525621</v>
      </c>
      <c r="AX263" s="18">
        <f ca="1">AS263*'Ejercicio 3 - TIR'!$D$5</f>
        <v>26210.8243748714</v>
      </c>
      <c r="AY263" s="18">
        <f ca="1">AT263*'Ejercicio 3 - TIR'!$D$5</f>
        <v>35205.2903972272</v>
      </c>
      <c r="AZ263" s="18">
        <f ca="1" t="shared" ref="AZ263:BD263" si="1971">AJ263-AU263-AE263</f>
        <v>26520.695147409</v>
      </c>
      <c r="BA263" s="18">
        <f ca="1" t="shared" si="1971"/>
        <v>27244.2994297722</v>
      </c>
      <c r="BB263" s="18">
        <f ca="1" t="shared" si="1971"/>
        <v>26783.3144110572</v>
      </c>
      <c r="BC263" s="18">
        <f ca="1" t="shared" si="1971"/>
        <v>32408.3586076794</v>
      </c>
      <c r="BD263" s="18">
        <f ca="1" t="shared" si="1971"/>
        <v>39842.0100903117</v>
      </c>
      <c r="BE263" s="18">
        <f ca="1" t="shared" ref="BE263:BI263" si="1972">AZ263/Z263</f>
        <v>22673.3233295813</v>
      </c>
      <c r="BF263" s="18">
        <f ca="1" t="shared" si="1972"/>
        <v>20222.7011308191</v>
      </c>
      <c r="BG263" s="18">
        <f ca="1" t="shared" si="1972"/>
        <v>17103.9256688575</v>
      </c>
      <c r="BH263" s="18">
        <f ca="1" t="shared" si="1972"/>
        <v>17426.1628721546</v>
      </c>
      <c r="BI263" s="18">
        <f ca="1" t="shared" si="1972"/>
        <v>17635.7009953972</v>
      </c>
      <c r="BJ263" s="18">
        <f ca="1" t="shared" si="1930"/>
        <v>60854.9993852399</v>
      </c>
      <c r="BK263" s="18">
        <f ca="1" t="shared" si="1931"/>
        <v>30419.6688091729</v>
      </c>
      <c r="BL263" s="18">
        <f ca="1" t="shared" si="1932"/>
        <v>91274.6681944128</v>
      </c>
      <c r="BM263" s="18">
        <f ca="1">BK263*'Ejercicio 3 - TIR'!$D$5</f>
        <v>15209.8344045864</v>
      </c>
      <c r="BN263" s="18">
        <f ca="1" t="shared" si="1933"/>
        <v>76064.8337898263</v>
      </c>
      <c r="BO263" s="18">
        <f ca="1" t="shared" si="1934"/>
        <v>33669.4022701472</v>
      </c>
      <c r="BP263" s="18">
        <f ca="1" t="shared" si="1935"/>
        <v>-94261.8477885064</v>
      </c>
      <c r="BQ263" s="18">
        <f ca="1" t="shared" ref="BQ263:BT263" si="1973">BE263</f>
        <v>22673.3233295813</v>
      </c>
      <c r="BR263" s="18">
        <f ca="1" t="shared" si="1973"/>
        <v>20222.7011308191</v>
      </c>
      <c r="BS263" s="18">
        <f ca="1" t="shared" si="1973"/>
        <v>17103.9256688575</v>
      </c>
      <c r="BT263" s="18">
        <f ca="1" t="shared" si="1973"/>
        <v>17426.1628721546</v>
      </c>
      <c r="BU263" s="18">
        <f ca="1" t="shared" si="1937"/>
        <v>51305.1032655444</v>
      </c>
      <c r="BV263" s="20">
        <f ca="1" t="shared" si="1938"/>
        <v>9.8800014175062</v>
      </c>
    </row>
    <row r="264" ht="15" customHeight="1" spans="1:74">
      <c r="A264" s="16">
        <v>263</v>
      </c>
      <c r="B264" s="17">
        <f ca="1" t="shared" ref="B264:F264" si="1974">RAND()</f>
        <v>0.415602177862548</v>
      </c>
      <c r="C264" s="18">
        <f ca="1">IF(B264&lt;=('Ejercicio 3 - TIR'!$D$13-'Ejercicio 3 - TIR'!$C$13)/('Ejercicio 3 - TIR'!$E$13-'Ejercicio 3 - TIR'!$C$13),'Ejercicio 3 - TIR'!$C$13+SQRT(('Ejercicio 3 - TIR'!$E$13-'Ejercicio 3 - TIR'!$C$13)*('Ejercicio 3 - TIR'!$D$13-'Ejercicio 3 - TIR'!$C$13)*B264),'Ejercicio 3 - TIR'!$E$13-SQRT(('Ejercicio 3 - TIR'!$E$13-'Ejercicio 3 - TIR'!$C$13)*('Ejercicio 3 - TIR'!$E$13-'Ejercicio 3 - TIR'!$D$13)*(1-B264)))</f>
        <v>73518.3575553754</v>
      </c>
      <c r="D264" s="17">
        <f ca="1" t="shared" si="1974"/>
        <v>0.750967888828093</v>
      </c>
      <c r="E264" s="18">
        <f ca="1">IF(D264&lt;=('Ejercicio 3 - TIR'!$D$14-'Ejercicio 3 - TIR'!$C$14)/('Ejercicio 3 - TIR'!$E$14-'Ejercicio 3 - TIR'!$C$14),'Ejercicio 3 - TIR'!$C$14+SQRT(('Ejercicio 3 - TIR'!$E$14-'Ejercicio 3 - TIR'!$C$14)*('Ejercicio 3 - TIR'!$D$14-'Ejercicio 3 - TIR'!$C$14)*D264),'Ejercicio 3 - TIR'!$E$14-SQRT(('Ejercicio 3 - TIR'!$E$14-'Ejercicio 3 - TIR'!$C$14)*('Ejercicio 3 - TIR'!$E$14-'Ejercicio 3 - TIR'!$D$14)*(1-D264)))</f>
        <v>33888.1413076065</v>
      </c>
      <c r="F264" s="17">
        <f ca="1" t="shared" si="1974"/>
        <v>0.966405900548461</v>
      </c>
      <c r="G264" s="18">
        <f ca="1">IF(F264&lt;=('Ejercicio 3 - TIR'!$D$18-'Ejercicio 3 - TIR'!$C$18)/('Ejercicio 3 - TIR'!$E$18-'Ejercicio 3 - TIR'!$C$18),'Ejercicio 3 - TIR'!$C$18+SQRT(('Ejercicio 3 - TIR'!$E$18-'Ejercicio 3 - TIR'!$C$18)*('Ejercicio 3 - TIR'!$D$18-'Ejercicio 3 - TIR'!$C$18)*F264),'Ejercicio 3 - TIR'!$E$18-SQRT(('Ejercicio 3 - TIR'!$E$18-'Ejercicio 3 - TIR'!$C$18)*('Ejercicio 3 - TIR'!$E$18-'Ejercicio 3 - TIR'!$D$18)*(1-F264)))</f>
        <v>43412.6886068369</v>
      </c>
      <c r="H264" s="17">
        <f ca="1" t="shared" ref="H264:L264" si="1975">RAND()</f>
        <v>0.582032009934288</v>
      </c>
      <c r="I264" s="18">
        <f ca="1">IF(H264&lt;=('Ejercicio 3 - TIR'!$D$18-'Ejercicio 3 - TIR'!$C$18)/('Ejercicio 3 - TIR'!$E$18-'Ejercicio 3 - TIR'!$C$18),'Ejercicio 3 - TIR'!$C$18+SQRT(('Ejercicio 3 - TIR'!$E$18-'Ejercicio 3 - TIR'!$C$18)*('Ejercicio 3 - TIR'!$D$18-'Ejercicio 3 - TIR'!$C$18)*H264),'Ejercicio 3 - TIR'!$E$18-SQRT(('Ejercicio 3 - TIR'!$E$18-'Ejercicio 3 - TIR'!$C$18)*('Ejercicio 3 - TIR'!$E$18-'Ejercicio 3 - TIR'!$D$18)*(1-H264)))</f>
        <v>39343.7038421679</v>
      </c>
      <c r="J264" s="17">
        <f ca="1" t="shared" si="1975"/>
        <v>0.327104920570856</v>
      </c>
      <c r="K264" s="18">
        <f ca="1">IF(J264&lt;=('Ejercicio 3 - TIR'!$D$18-'Ejercicio 3 - TIR'!$C$18)/('Ejercicio 3 - TIR'!$E$18-'Ejercicio 3 - TIR'!$C$18),'Ejercicio 3 - TIR'!$C$18+SQRT(('Ejercicio 3 - TIR'!$E$18-'Ejercicio 3 - TIR'!$C$18)*('Ejercicio 3 - TIR'!$D$18-'Ejercicio 3 - TIR'!$C$18)*J264),'Ejercicio 3 - TIR'!$E$18-SQRT(('Ejercicio 3 - TIR'!$E$18-'Ejercicio 3 - TIR'!$C$18)*('Ejercicio 3 - TIR'!$E$18-'Ejercicio 3 - TIR'!$D$18)*(1-J264)))</f>
        <v>37004.6940037113</v>
      </c>
      <c r="L264" s="17">
        <f ca="1" t="shared" si="1975"/>
        <v>0.131314783353168</v>
      </c>
      <c r="M264" s="18">
        <f ca="1">IF(L264&lt;=('Ejercicio 3 - TIR'!$D$18-'Ejercicio 3 - TIR'!$C$18)/('Ejercicio 3 - TIR'!$E$18-'Ejercicio 3 - TIR'!$C$18),'Ejercicio 3 - TIR'!$C$18+SQRT(('Ejercicio 3 - TIR'!$E$18-'Ejercicio 3 - TIR'!$C$18)*('Ejercicio 3 - TIR'!$D$18-'Ejercicio 3 - TIR'!$C$18)*L264),'Ejercicio 3 - TIR'!$E$18-SQRT(('Ejercicio 3 - TIR'!$E$18-'Ejercicio 3 - TIR'!$C$18)*('Ejercicio 3 - TIR'!$E$18-'Ejercicio 3 - TIR'!$D$18)*(1-L264)))</f>
        <v>34438.154740765</v>
      </c>
      <c r="N264" s="17">
        <f ca="1" t="shared" ref="N264:R264" si="1976">RAND()</f>
        <v>0.698494010629698</v>
      </c>
      <c r="O264" s="18">
        <f ca="1">IF(N264&lt;=('Ejercicio 3 - TIR'!$D$18-'Ejercicio 3 - TIR'!$C$18)/('Ejercicio 3 - TIR'!$E$18-'Ejercicio 3 - TIR'!$C$18),'Ejercicio 3 - TIR'!$C$18+SQRT(('Ejercicio 3 - TIR'!$E$18-'Ejercicio 3 - TIR'!$C$18)*('Ejercicio 3 - TIR'!$D$18-'Ejercicio 3 - TIR'!$C$18)*N264),'Ejercicio 3 - TIR'!$E$18-SQRT(('Ejercicio 3 - TIR'!$E$18-'Ejercicio 3 - TIR'!$C$18)*('Ejercicio 3 - TIR'!$E$18-'Ejercicio 3 - TIR'!$D$18)*(1-N264)))</f>
        <v>40244.6925227939</v>
      </c>
      <c r="P264" s="17">
        <f ca="1" t="shared" si="1976"/>
        <v>0.993500469128396</v>
      </c>
      <c r="Q264" s="19">
        <f ca="1">IF(P264&lt;=('Ejercicio 3 - TIR'!$D$22-'Ejercicio 3 - TIR'!$C$22)/('Ejercicio 3 - TIR'!$E$22-'Ejercicio 3 - TIR'!$C$22),'Ejercicio 3 - TIR'!$C$22+SQRT(('Ejercicio 3 - TIR'!$E$22-'Ejercicio 3 - TIR'!$C$22)*('Ejercicio 3 - TIR'!$D$22-'Ejercicio 3 - TIR'!$C$22)*P264),'Ejercicio 3 - TIR'!$E$22-SQRT(('Ejercicio 3 - TIR'!$E$22-'Ejercicio 3 - TIR'!$C$22)*('Ejercicio 3 - TIR'!$E$22-'Ejercicio 3 - TIR'!$D$22)*(1-P264)))</f>
        <v>0.176579597162776</v>
      </c>
      <c r="R264" s="17">
        <f ca="1" t="shared" si="1976"/>
        <v>0.613156218935882</v>
      </c>
      <c r="S264" s="19">
        <f ca="1">IF(R264&lt;=('Ejercicio 3 - TIR'!$D$23-'Ejercicio 3 - TIR'!$C$23)/('Ejercicio 3 - TIR'!$E$23-'Ejercicio 3 - TIR'!$C$23),'Ejercicio 3 - TIR'!$C$23+SQRT(('Ejercicio 3 - TIR'!$E$23-'Ejercicio 3 - TIR'!$C$23)*('Ejercicio 3 - TIR'!$D$23-'Ejercicio 3 - TIR'!$C$23)*R264),'Ejercicio 3 - TIR'!$E$23-SQRT(('Ejercicio 3 - TIR'!$E$23-'Ejercicio 3 - TIR'!$C$23)*('Ejercicio 3 - TIR'!$E$23-'Ejercicio 3 - TIR'!$D$23)*(1-R264)))</f>
        <v>0.153612146621686</v>
      </c>
      <c r="T264" s="17">
        <f ca="1" t="shared" ref="T264:X264" si="1977">RAND()</f>
        <v>0.620962178764621</v>
      </c>
      <c r="U264" s="19">
        <f ca="1">IF(T264&lt;=('Ejercicio 3 - TIR'!$D$24-'Ejercicio 3 - TIR'!$C$24)/('Ejercicio 3 - TIR'!$E$24-'Ejercicio 3 - TIR'!$C$24),'Ejercicio 3 - TIR'!$C$24+SQRT(('Ejercicio 3 - TIR'!$E$24-'Ejercicio 3 - TIR'!$C$24)*('Ejercicio 3 - TIR'!$D$24-'Ejercicio 3 - TIR'!$C$24)*T264),'Ejercicio 3 - TIR'!$E$24-SQRT(('Ejercicio 3 - TIR'!$E$24-'Ejercicio 3 - TIR'!$C$24)*('Ejercicio 3 - TIR'!$E$24-'Ejercicio 3 - TIR'!$D$24)*(1-T264)))</f>
        <v>0.187422309789381</v>
      </c>
      <c r="V264" s="17">
        <f ca="1" t="shared" si="1977"/>
        <v>0.0752562997861095</v>
      </c>
      <c r="W264" s="19">
        <f ca="1">IF(V264&lt;=('Ejercicio 3 - TIR'!$D$25-'Ejercicio 3 - TIR'!$C$25)/('Ejercicio 3 - TIR'!$E$25-'Ejercicio 3 - TIR'!$C$25),'Ejercicio 3 - TIR'!$C$25+SQRT(('Ejercicio 3 - TIR'!$E$25-'Ejercicio 3 - TIR'!$C$25)*('Ejercicio 3 - TIR'!$D$25-'Ejercicio 3 - TIR'!$C$25)*V264),'Ejercicio 3 - TIR'!$E$25-SQRT(('Ejercicio 3 - TIR'!$E$25-'Ejercicio 3 - TIR'!$C$25)*('Ejercicio 3 - TIR'!$E$25-'Ejercicio 3 - TIR'!$D$25)*(1-V264)))</f>
        <v>0.190264444441885</v>
      </c>
      <c r="X264" s="17">
        <f ca="1" t="shared" si="1977"/>
        <v>0.411193366864717</v>
      </c>
      <c r="Y264" s="19">
        <f ca="1">IF(X264&lt;=('Ejercicio 3 - TIR'!$D$26-'Ejercicio 3 - TIR'!$C$26)/('Ejercicio 3 - TIR'!$E$26-'Ejercicio 3 - TIR'!$C$26),'Ejercicio 3 - TIR'!$C$26+SQRT(('Ejercicio 3 - TIR'!$E$26-'Ejercicio 3 - TIR'!$C$26)*('Ejercicio 3 - TIR'!$D$26-'Ejercicio 3 - TIR'!$C$26)*X264),'Ejercicio 3 - TIR'!$E$26-SQRT(('Ejercicio 3 - TIR'!$E$26-'Ejercicio 3 - TIR'!$C$26)*('Ejercicio 3 - TIR'!$E$26-'Ejercicio 3 - TIR'!$D$26)*(1-X264)))</f>
        <v>0.223612449787825</v>
      </c>
      <c r="Z264" s="17">
        <f ca="1" t="shared" si="1908"/>
        <v>1.17657959716278</v>
      </c>
      <c r="AA264" s="17">
        <f ca="1" t="shared" si="1909"/>
        <v>1.35731651475423</v>
      </c>
      <c r="AB264" s="17">
        <f ca="1" t="shared" si="1910"/>
        <v>1.61170791106474</v>
      </c>
      <c r="AC264" s="17">
        <f ca="1" t="shared" si="1911"/>
        <v>1.91835862136606</v>
      </c>
      <c r="AD264" s="17">
        <f ca="1" t="shared" si="1912"/>
        <v>2.34732749226132</v>
      </c>
      <c r="AE264" s="16">
        <f ca="1" t="shared" si="1913"/>
        <v>5983.95434069239</v>
      </c>
      <c r="AF264" s="16">
        <f ca="1" t="shared" si="1914"/>
        <v>6903.16241225231</v>
      </c>
      <c r="AG264" s="16">
        <f ca="1" t="shared" si="1915"/>
        <v>8196.96905640787</v>
      </c>
      <c r="AH264" s="16">
        <f ca="1" t="shared" si="1916"/>
        <v>9756.56082003264</v>
      </c>
      <c r="AI264" s="16">
        <f ca="1" t="shared" si="1917"/>
        <v>11938.2492865041</v>
      </c>
      <c r="AJ264" s="18">
        <f ca="1" t="shared" si="1918"/>
        <v>51078.4836727852</v>
      </c>
      <c r="AK264" s="18">
        <f ca="1" t="shared" si="1919"/>
        <v>53401.8589765739</v>
      </c>
      <c r="AL264" s="18">
        <f ca="1" t="shared" si="1920"/>
        <v>59640.7580723113</v>
      </c>
      <c r="AM264" s="18">
        <f ca="1" t="shared" si="1921"/>
        <v>66064.7310508852</v>
      </c>
      <c r="AN264" s="18">
        <f ca="1" t="shared" si="1922"/>
        <v>94467.4731763577</v>
      </c>
      <c r="AO264" s="18">
        <f ca="1">C264/'Ejercicio 3 - TIR'!$D$7</f>
        <v>14703.6715110751</v>
      </c>
      <c r="AP264" s="18">
        <f ca="1" t="shared" si="1923"/>
        <v>36374.8121617101</v>
      </c>
      <c r="AQ264" s="18">
        <f ca="1" t="shared" si="1924"/>
        <v>38698.1874654988</v>
      </c>
      <c r="AR264" s="18">
        <f ca="1" t="shared" si="1925"/>
        <v>44937.0865612362</v>
      </c>
      <c r="AS264" s="18">
        <f ca="1" t="shared" si="1926"/>
        <v>51361.0595398101</v>
      </c>
      <c r="AT264" s="18">
        <f ca="1" t="shared" si="1927"/>
        <v>79763.8016652827</v>
      </c>
      <c r="AU264" s="18">
        <f ca="1">AP264*'Ejercicio 3 - TIR'!$D$5</f>
        <v>18187.4060808551</v>
      </c>
      <c r="AV264" s="18">
        <f ca="1">AQ264*'Ejercicio 3 - TIR'!$D$5</f>
        <v>19349.0937327494</v>
      </c>
      <c r="AW264" s="18">
        <f ca="1">AR264*'Ejercicio 3 - TIR'!$D$5</f>
        <v>22468.5432806181</v>
      </c>
      <c r="AX264" s="18">
        <f ca="1">AS264*'Ejercicio 3 - TIR'!$D$5</f>
        <v>25680.529769905</v>
      </c>
      <c r="AY264" s="18">
        <f ca="1">AT264*'Ejercicio 3 - TIR'!$D$5</f>
        <v>39881.9008326413</v>
      </c>
      <c r="AZ264" s="18">
        <f ca="1" t="shared" ref="AZ264:BD264" si="1978">AJ264-AU264-AE264</f>
        <v>26907.1232512377</v>
      </c>
      <c r="BA264" s="18">
        <f ca="1" t="shared" si="1978"/>
        <v>27149.6028315722</v>
      </c>
      <c r="BB264" s="18">
        <f ca="1" t="shared" si="1978"/>
        <v>28975.2457352853</v>
      </c>
      <c r="BC264" s="18">
        <f ca="1" t="shared" si="1978"/>
        <v>30627.6404609475</v>
      </c>
      <c r="BD264" s="18">
        <f ca="1" t="shared" si="1978"/>
        <v>42647.3230572124</v>
      </c>
      <c r="BE264" s="18">
        <f ca="1" t="shared" ref="BE264:BI264" si="1979">AZ264/Z264</f>
        <v>22868.9357831141</v>
      </c>
      <c r="BF264" s="18">
        <f ca="1" t="shared" si="1979"/>
        <v>20002.4110341634</v>
      </c>
      <c r="BG264" s="18">
        <f ca="1" t="shared" si="1979"/>
        <v>17977.9757463271</v>
      </c>
      <c r="BH264" s="18">
        <f ca="1" t="shared" si="1979"/>
        <v>15965.5447734468</v>
      </c>
      <c r="BI264" s="18">
        <f ca="1" t="shared" si="1979"/>
        <v>18168.4588954086</v>
      </c>
      <c r="BJ264" s="18">
        <f ca="1" t="shared" si="1930"/>
        <v>79546.5657529813</v>
      </c>
      <c r="BK264" s="18">
        <f ca="1" t="shared" si="1931"/>
        <v>34514.3323751261</v>
      </c>
      <c r="BL264" s="18">
        <f ca="1" t="shared" si="1932"/>
        <v>114060.898128107</v>
      </c>
      <c r="BM264" s="18">
        <f ca="1">BK264*'Ejercicio 3 - TIR'!$D$5</f>
        <v>17257.1661875631</v>
      </c>
      <c r="BN264" s="18">
        <f ca="1" t="shared" si="1933"/>
        <v>96803.7319405444</v>
      </c>
      <c r="BO264" s="18">
        <f ca="1" t="shared" si="1934"/>
        <v>41239.977063144</v>
      </c>
      <c r="BP264" s="18">
        <f ca="1" t="shared" si="1935"/>
        <v>-107406.498862982</v>
      </c>
      <c r="BQ264" s="18">
        <f ca="1" t="shared" ref="BQ264:BT264" si="1980">BE264</f>
        <v>22868.9357831141</v>
      </c>
      <c r="BR264" s="18">
        <f ca="1" t="shared" si="1980"/>
        <v>20002.4110341634</v>
      </c>
      <c r="BS264" s="18">
        <f ca="1" t="shared" si="1980"/>
        <v>17977.9757463271</v>
      </c>
      <c r="BT264" s="18">
        <f ca="1" t="shared" si="1980"/>
        <v>15965.5447734468</v>
      </c>
      <c r="BU264" s="18">
        <f ca="1" t="shared" si="1937"/>
        <v>59408.4359585526</v>
      </c>
      <c r="BV264" s="20">
        <f ca="1" t="shared" si="1938"/>
        <v>7.19363951656071</v>
      </c>
    </row>
    <row r="265" ht="15" customHeight="1" spans="1:74">
      <c r="A265" s="16">
        <v>264</v>
      </c>
      <c r="B265" s="17">
        <f ca="1" t="shared" ref="B265:F265" si="1981">RAND()</f>
        <v>0.241778027931672</v>
      </c>
      <c r="C265" s="18">
        <f ca="1">IF(B265&lt;=('Ejercicio 3 - TIR'!$D$13-'Ejercicio 3 - TIR'!$C$13)/('Ejercicio 3 - TIR'!$E$13-'Ejercicio 3 - TIR'!$C$13),'Ejercicio 3 - TIR'!$C$13+SQRT(('Ejercicio 3 - TIR'!$E$13-'Ejercicio 3 - TIR'!$C$13)*('Ejercicio 3 - TIR'!$D$13-'Ejercicio 3 - TIR'!$C$13)*B265),'Ejercicio 3 - TIR'!$E$13-SQRT(('Ejercicio 3 - TIR'!$E$13-'Ejercicio 3 - TIR'!$C$13)*('Ejercicio 3 - TIR'!$E$13-'Ejercicio 3 - TIR'!$D$13)*(1-B265)))</f>
        <v>69834.1858418818</v>
      </c>
      <c r="D265" s="17">
        <f ca="1" t="shared" si="1981"/>
        <v>0.282791299575495</v>
      </c>
      <c r="E265" s="18">
        <f ca="1">IF(D265&lt;=('Ejercicio 3 - TIR'!$D$14-'Ejercicio 3 - TIR'!$C$14)/('Ejercicio 3 - TIR'!$E$14-'Ejercicio 3 - TIR'!$C$14),'Ejercicio 3 - TIR'!$C$14+SQRT(('Ejercicio 3 - TIR'!$E$14-'Ejercicio 3 - TIR'!$C$14)*('Ejercicio 3 - TIR'!$D$14-'Ejercicio 3 - TIR'!$C$14)*D265),'Ejercicio 3 - TIR'!$E$14-SQRT(('Ejercicio 3 - TIR'!$E$14-'Ejercicio 3 - TIR'!$C$14)*('Ejercicio 3 - TIR'!$E$14-'Ejercicio 3 - TIR'!$D$14)*(1-D265)))</f>
        <v>29605.3607315999</v>
      </c>
      <c r="F265" s="17">
        <f ca="1" t="shared" si="1981"/>
        <v>0.198526642843016</v>
      </c>
      <c r="G265" s="18">
        <f ca="1">IF(F265&lt;=('Ejercicio 3 - TIR'!$D$18-'Ejercicio 3 - TIR'!$C$18)/('Ejercicio 3 - TIR'!$E$18-'Ejercicio 3 - TIR'!$C$18),'Ejercicio 3 - TIR'!$C$18+SQRT(('Ejercicio 3 - TIR'!$E$18-'Ejercicio 3 - TIR'!$C$18)*('Ejercicio 3 - TIR'!$D$18-'Ejercicio 3 - TIR'!$C$18)*F265),'Ejercicio 3 - TIR'!$E$18-SQRT(('Ejercicio 3 - TIR'!$E$18-'Ejercicio 3 - TIR'!$C$18)*('Ejercicio 3 - TIR'!$E$18-'Ejercicio 3 - TIR'!$D$18)*(1-F265)))</f>
        <v>35457.0135079961</v>
      </c>
      <c r="H265" s="17">
        <f ca="1" t="shared" ref="H265:L265" si="1982">RAND()</f>
        <v>0.541585929777887</v>
      </c>
      <c r="I265" s="18">
        <f ca="1">IF(H265&lt;=('Ejercicio 3 - TIR'!$D$18-'Ejercicio 3 - TIR'!$C$18)/('Ejercicio 3 - TIR'!$E$18-'Ejercicio 3 - TIR'!$C$18),'Ejercicio 3 - TIR'!$C$18+SQRT(('Ejercicio 3 - TIR'!$E$18-'Ejercicio 3 - TIR'!$C$18)*('Ejercicio 3 - TIR'!$D$18-'Ejercicio 3 - TIR'!$C$18)*H265),'Ejercicio 3 - TIR'!$E$18-SQRT(('Ejercicio 3 - TIR'!$E$18-'Ejercicio 3 - TIR'!$C$18)*('Ejercicio 3 - TIR'!$E$18-'Ejercicio 3 - TIR'!$D$18)*(1-H265)))</f>
        <v>39013.206392105</v>
      </c>
      <c r="J265" s="17">
        <f ca="1" t="shared" si="1982"/>
        <v>0.279548038594987</v>
      </c>
      <c r="K265" s="18">
        <f ca="1">IF(J265&lt;=('Ejercicio 3 - TIR'!$D$18-'Ejercicio 3 - TIR'!$C$18)/('Ejercicio 3 - TIR'!$E$18-'Ejercicio 3 - TIR'!$C$18),'Ejercicio 3 - TIR'!$C$18+SQRT(('Ejercicio 3 - TIR'!$E$18-'Ejercicio 3 - TIR'!$C$18)*('Ejercicio 3 - TIR'!$D$18-'Ejercicio 3 - TIR'!$C$18)*J265),'Ejercicio 3 - TIR'!$E$18-SQRT(('Ejercicio 3 - TIR'!$E$18-'Ejercicio 3 - TIR'!$C$18)*('Ejercicio 3 - TIR'!$E$18-'Ejercicio 3 - TIR'!$D$18)*(1-J265)))</f>
        <v>36475.5081491145</v>
      </c>
      <c r="L265" s="17">
        <f ca="1" t="shared" si="1982"/>
        <v>0.510297915122159</v>
      </c>
      <c r="M265" s="18">
        <f ca="1">IF(L265&lt;=('Ejercicio 3 - TIR'!$D$18-'Ejercicio 3 - TIR'!$C$18)/('Ejercicio 3 - TIR'!$E$18-'Ejercicio 3 - TIR'!$C$18),'Ejercicio 3 - TIR'!$C$18+SQRT(('Ejercicio 3 - TIR'!$E$18-'Ejercicio 3 - TIR'!$C$18)*('Ejercicio 3 - TIR'!$D$18-'Ejercicio 3 - TIR'!$C$18)*L265),'Ejercicio 3 - TIR'!$E$18-SQRT(('Ejercicio 3 - TIR'!$E$18-'Ejercicio 3 - TIR'!$C$18)*('Ejercicio 3 - TIR'!$E$18-'Ejercicio 3 - TIR'!$D$18)*(1-L265)))</f>
        <v>38748.9820704082</v>
      </c>
      <c r="N265" s="17">
        <f ca="1" t="shared" ref="N265:R265" si="1983">RAND()</f>
        <v>0.689690543361646</v>
      </c>
      <c r="O265" s="18">
        <f ca="1">IF(N265&lt;=('Ejercicio 3 - TIR'!$D$18-'Ejercicio 3 - TIR'!$C$18)/('Ejercicio 3 - TIR'!$E$18-'Ejercicio 3 - TIR'!$C$18),'Ejercicio 3 - TIR'!$C$18+SQRT(('Ejercicio 3 - TIR'!$E$18-'Ejercicio 3 - TIR'!$C$18)*('Ejercicio 3 - TIR'!$D$18-'Ejercicio 3 - TIR'!$C$18)*N265),'Ejercicio 3 - TIR'!$E$18-SQRT(('Ejercicio 3 - TIR'!$E$18-'Ejercicio 3 - TIR'!$C$18)*('Ejercicio 3 - TIR'!$E$18-'Ejercicio 3 - TIR'!$D$18)*(1-N265)))</f>
        <v>40175.7685329291</v>
      </c>
      <c r="P265" s="17">
        <f ca="1" t="shared" si="1983"/>
        <v>0.81640051112876</v>
      </c>
      <c r="Q265" s="19">
        <f ca="1">IF(P265&lt;=('Ejercicio 3 - TIR'!$D$22-'Ejercicio 3 - TIR'!$C$22)/('Ejercicio 3 - TIR'!$E$22-'Ejercicio 3 - TIR'!$C$22),'Ejercicio 3 - TIR'!$C$22+SQRT(('Ejercicio 3 - TIR'!$E$22-'Ejercicio 3 - TIR'!$C$22)*('Ejercicio 3 - TIR'!$D$22-'Ejercicio 3 - TIR'!$C$22)*P265),'Ejercicio 3 - TIR'!$E$22-SQRT(('Ejercicio 3 - TIR'!$E$22-'Ejercicio 3 - TIR'!$C$22)*('Ejercicio 3 - TIR'!$E$22-'Ejercicio 3 - TIR'!$D$22)*(1-P265)))</f>
        <v>0.16182091641561</v>
      </c>
      <c r="R265" s="17">
        <f ca="1" t="shared" si="1983"/>
        <v>0.465729476999824</v>
      </c>
      <c r="S265" s="19">
        <f ca="1">IF(R265&lt;=('Ejercicio 3 - TIR'!$D$23-'Ejercicio 3 - TIR'!$C$23)/('Ejercicio 3 - TIR'!$E$23-'Ejercicio 3 - TIR'!$C$23),'Ejercicio 3 - TIR'!$C$23+SQRT(('Ejercicio 3 - TIR'!$E$23-'Ejercicio 3 - TIR'!$C$23)*('Ejercicio 3 - TIR'!$D$23-'Ejercicio 3 - TIR'!$C$23)*R265),'Ejercicio 3 - TIR'!$E$23-SQRT(('Ejercicio 3 - TIR'!$E$23-'Ejercicio 3 - TIR'!$C$23)*('Ejercicio 3 - TIR'!$E$23-'Ejercicio 3 - TIR'!$D$23)*(1-R265)))</f>
        <v>0.148953636362289</v>
      </c>
      <c r="T265" s="17">
        <f ca="1" t="shared" ref="T265:X265" si="1984">RAND()</f>
        <v>0.85323228510193</v>
      </c>
      <c r="U265" s="19">
        <f ca="1">IF(T265&lt;=('Ejercicio 3 - TIR'!$D$24-'Ejercicio 3 - TIR'!$C$24)/('Ejercicio 3 - TIR'!$E$24-'Ejercicio 3 - TIR'!$C$24),'Ejercicio 3 - TIR'!$C$24+SQRT(('Ejercicio 3 - TIR'!$E$24-'Ejercicio 3 - TIR'!$C$24)*('Ejercicio 3 - TIR'!$D$24-'Ejercicio 3 - TIR'!$C$24)*T265),'Ejercicio 3 - TIR'!$E$24-SQRT(('Ejercicio 3 - TIR'!$E$24-'Ejercicio 3 - TIR'!$C$24)*('Ejercicio 3 - TIR'!$E$24-'Ejercicio 3 - TIR'!$D$24)*(1-T265)))</f>
        <v>0.199728108087438</v>
      </c>
      <c r="V265" s="17">
        <f ca="1" t="shared" si="1984"/>
        <v>0.237247664953409</v>
      </c>
      <c r="W265" s="19">
        <f ca="1">IF(V265&lt;=('Ejercicio 3 - TIR'!$D$25-'Ejercicio 3 - TIR'!$C$25)/('Ejercicio 3 - TIR'!$E$25-'Ejercicio 3 - TIR'!$C$25),'Ejercicio 3 - TIR'!$C$25+SQRT(('Ejercicio 3 - TIR'!$E$25-'Ejercicio 3 - TIR'!$C$25)*('Ejercicio 3 - TIR'!$D$25-'Ejercicio 3 - TIR'!$C$25)*V265),'Ejercicio 3 - TIR'!$E$25-SQRT(('Ejercicio 3 - TIR'!$E$25-'Ejercicio 3 - TIR'!$C$25)*('Ejercicio 3 - TIR'!$E$25-'Ejercicio 3 - TIR'!$D$25)*(1-V265)))</f>
        <v>0.198224893166622</v>
      </c>
      <c r="X265" s="17">
        <f ca="1" t="shared" si="1984"/>
        <v>0.663608486609373</v>
      </c>
      <c r="Y265" s="19">
        <f ca="1">IF(X265&lt;=('Ejercicio 3 - TIR'!$D$26-'Ejercicio 3 - TIR'!$C$26)/('Ejercicio 3 - TIR'!$E$26-'Ejercicio 3 - TIR'!$C$26),'Ejercicio 3 - TIR'!$C$26+SQRT(('Ejercicio 3 - TIR'!$E$26-'Ejercicio 3 - TIR'!$C$26)*('Ejercicio 3 - TIR'!$D$26-'Ejercicio 3 - TIR'!$C$26)*X265),'Ejercicio 3 - TIR'!$E$26-SQRT(('Ejercicio 3 - TIR'!$E$26-'Ejercicio 3 - TIR'!$C$26)*('Ejercicio 3 - TIR'!$E$26-'Ejercicio 3 - TIR'!$D$26)*(1-X265)))</f>
        <v>0.2373794160961</v>
      </c>
      <c r="Z265" s="17">
        <f ca="1" t="shared" si="1908"/>
        <v>1.16182091641561</v>
      </c>
      <c r="AA265" s="17">
        <f ca="1" t="shared" si="1909"/>
        <v>1.33487836671748</v>
      </c>
      <c r="AB265" s="17">
        <f ca="1" t="shared" si="1910"/>
        <v>1.60149109742882</v>
      </c>
      <c r="AC265" s="17">
        <f ca="1" t="shared" si="1911"/>
        <v>1.91894649912394</v>
      </c>
      <c r="AD265" s="17">
        <f ca="1" t="shared" si="1912"/>
        <v>2.37446489860563</v>
      </c>
      <c r="AE265" s="16">
        <f ca="1" t="shared" si="1913"/>
        <v>4790.76660440221</v>
      </c>
      <c r="AF265" s="16">
        <f ca="1" t="shared" si="1914"/>
        <v>5504.36871109094</v>
      </c>
      <c r="AG265" s="16">
        <f ca="1" t="shared" si="1915"/>
        <v>6603.74585997282</v>
      </c>
      <c r="AH265" s="16">
        <f ca="1" t="shared" si="1916"/>
        <v>7912.77267756545</v>
      </c>
      <c r="AI265" s="16">
        <f ca="1" t="shared" si="1917"/>
        <v>9791.10203546712</v>
      </c>
      <c r="AJ265" s="18">
        <f ca="1" t="shared" si="1918"/>
        <v>41194.6999272208</v>
      </c>
      <c r="AK265" s="18">
        <f ca="1" t="shared" si="1919"/>
        <v>52077.8852291052</v>
      </c>
      <c r="AL265" s="18">
        <f ca="1" t="shared" si="1920"/>
        <v>58415.201574999</v>
      </c>
      <c r="AM265" s="18">
        <f ca="1" t="shared" si="1921"/>
        <v>74357.223488626</v>
      </c>
      <c r="AN265" s="18">
        <f ca="1" t="shared" si="1922"/>
        <v>95395.952155945</v>
      </c>
      <c r="AO265" s="18">
        <f ca="1">C265/'Ejercicio 3 - TIR'!$D$7</f>
        <v>13966.8371683764</v>
      </c>
      <c r="AP265" s="18">
        <f ca="1" t="shared" si="1923"/>
        <v>27227.8627588444</v>
      </c>
      <c r="AQ265" s="18">
        <f ca="1" t="shared" si="1924"/>
        <v>38111.0480607289</v>
      </c>
      <c r="AR265" s="18">
        <f ca="1" t="shared" si="1925"/>
        <v>44448.3644066227</v>
      </c>
      <c r="AS265" s="18">
        <f ca="1" t="shared" si="1926"/>
        <v>60390.3863202497</v>
      </c>
      <c r="AT265" s="18">
        <f ca="1" t="shared" si="1927"/>
        <v>81429.1149875686</v>
      </c>
      <c r="AU265" s="18">
        <f ca="1">AP265*'Ejercicio 3 - TIR'!$D$5</f>
        <v>13613.9313794222</v>
      </c>
      <c r="AV265" s="18">
        <f ca="1">AQ265*'Ejercicio 3 - TIR'!$D$5</f>
        <v>19055.5240303644</v>
      </c>
      <c r="AW265" s="18">
        <f ca="1">AR265*'Ejercicio 3 - TIR'!$D$5</f>
        <v>22224.1822033113</v>
      </c>
      <c r="AX265" s="18">
        <f ca="1">AS265*'Ejercicio 3 - TIR'!$D$5</f>
        <v>30195.1931601248</v>
      </c>
      <c r="AY265" s="18">
        <f ca="1">AT265*'Ejercicio 3 - TIR'!$D$5</f>
        <v>40714.5574937843</v>
      </c>
      <c r="AZ265" s="18">
        <f ca="1" t="shared" ref="AZ265:BD265" si="1985">AJ265-AU265-AE265</f>
        <v>22790.0019433963</v>
      </c>
      <c r="BA265" s="18">
        <f ca="1" t="shared" si="1985"/>
        <v>27517.9924876499</v>
      </c>
      <c r="BB265" s="18">
        <f ca="1" t="shared" si="1985"/>
        <v>29587.2735117149</v>
      </c>
      <c r="BC265" s="18">
        <f ca="1" t="shared" si="1985"/>
        <v>36249.2576509357</v>
      </c>
      <c r="BD265" s="18">
        <f ca="1" t="shared" si="1985"/>
        <v>44890.2926266936</v>
      </c>
      <c r="BE265" s="18">
        <f ca="1" t="shared" ref="BE265:BI265" si="1986">AZ265/Z265</f>
        <v>19615.7614494555</v>
      </c>
      <c r="BF265" s="18">
        <f ca="1" t="shared" si="1986"/>
        <v>20614.6066741029</v>
      </c>
      <c r="BG265" s="18">
        <f ca="1" t="shared" si="1986"/>
        <v>18474.8285889426</v>
      </c>
      <c r="BH265" s="18">
        <f ca="1" t="shared" si="1986"/>
        <v>18890.186707907</v>
      </c>
      <c r="BI265" s="18">
        <f ca="1" t="shared" si="1986"/>
        <v>18905.435348004</v>
      </c>
      <c r="BJ265" s="18">
        <f ca="1" t="shared" si="1930"/>
        <v>70296.8898677415</v>
      </c>
      <c r="BK265" s="18">
        <f ca="1" t="shared" si="1931"/>
        <v>33163.7646008502</v>
      </c>
      <c r="BL265" s="18">
        <f ca="1" t="shared" si="1932"/>
        <v>103460.654468592</v>
      </c>
      <c r="BM265" s="18">
        <f ca="1">BK265*'Ejercicio 3 - TIR'!$D$5</f>
        <v>16581.8823004251</v>
      </c>
      <c r="BN265" s="18">
        <f ca="1" t="shared" si="1933"/>
        <v>86878.7721681666</v>
      </c>
      <c r="BO265" s="18">
        <f ca="1" t="shared" si="1934"/>
        <v>36588.7793157881</v>
      </c>
      <c r="BP265" s="18">
        <f ca="1" t="shared" si="1935"/>
        <v>-99439.5465734817</v>
      </c>
      <c r="BQ265" s="18">
        <f ca="1" t="shared" ref="BQ265:BT265" si="1987">BE265</f>
        <v>19615.7614494555</v>
      </c>
      <c r="BR265" s="18">
        <f ca="1" t="shared" si="1987"/>
        <v>20614.6066741029</v>
      </c>
      <c r="BS265" s="18">
        <f ca="1" t="shared" si="1987"/>
        <v>18474.8285889426</v>
      </c>
      <c r="BT265" s="18">
        <f ca="1" t="shared" si="1987"/>
        <v>18890.186707907</v>
      </c>
      <c r="BU265" s="18">
        <f ca="1" t="shared" si="1937"/>
        <v>55494.214663792</v>
      </c>
      <c r="BV265" s="20">
        <f ca="1" t="shared" si="1938"/>
        <v>8.8756397543438</v>
      </c>
    </row>
    <row r="266" ht="15" customHeight="1" spans="1:74">
      <c r="A266" s="16">
        <v>265</v>
      </c>
      <c r="B266" s="17">
        <f ca="1" t="shared" ref="B266:F266" si="1988">RAND()</f>
        <v>0.297473123643409</v>
      </c>
      <c r="C266" s="18">
        <f ca="1">IF(B266&lt;=('Ejercicio 3 - TIR'!$D$13-'Ejercicio 3 - TIR'!$C$13)/('Ejercicio 3 - TIR'!$E$13-'Ejercicio 3 - TIR'!$C$13),'Ejercicio 3 - TIR'!$C$13+SQRT(('Ejercicio 3 - TIR'!$E$13-'Ejercicio 3 - TIR'!$C$13)*('Ejercicio 3 - TIR'!$D$13-'Ejercicio 3 - TIR'!$C$13)*B266),'Ejercicio 3 - TIR'!$E$13-SQRT(('Ejercicio 3 - TIR'!$E$13-'Ejercicio 3 - TIR'!$C$13)*('Ejercicio 3 - TIR'!$E$13-'Ejercicio 3 - TIR'!$D$13)*(1-B266)))</f>
        <v>70964.9823208611</v>
      </c>
      <c r="D266" s="17">
        <f ca="1" t="shared" si="1988"/>
        <v>0.94287742740973</v>
      </c>
      <c r="E266" s="18">
        <f ca="1">IF(D266&lt;=('Ejercicio 3 - TIR'!$D$14-'Ejercicio 3 - TIR'!$C$14)/('Ejercicio 3 - TIR'!$E$14-'Ejercicio 3 - TIR'!$C$14),'Ejercicio 3 - TIR'!$C$14+SQRT(('Ejercicio 3 - TIR'!$E$14-'Ejercicio 3 - TIR'!$C$14)*('Ejercicio 3 - TIR'!$D$14-'Ejercicio 3 - TIR'!$C$14)*D266),'Ejercicio 3 - TIR'!$E$14-SQRT(('Ejercicio 3 - TIR'!$E$14-'Ejercicio 3 - TIR'!$C$14)*('Ejercicio 3 - TIR'!$E$14-'Ejercicio 3 - TIR'!$D$14)*(1-D266)))</f>
        <v>37072.8194643069</v>
      </c>
      <c r="F266" s="17">
        <f ca="1" t="shared" si="1988"/>
        <v>0.898632724436717</v>
      </c>
      <c r="G266" s="18">
        <f ca="1">IF(F266&lt;=('Ejercicio 3 - TIR'!$D$18-'Ejercicio 3 - TIR'!$C$18)/('Ejercicio 3 - TIR'!$E$18-'Ejercicio 3 - TIR'!$C$18),'Ejercicio 3 - TIR'!$C$18+SQRT(('Ejercicio 3 - TIR'!$E$18-'Ejercicio 3 - TIR'!$C$18)*('Ejercicio 3 - TIR'!$D$18-'Ejercicio 3 - TIR'!$C$18)*F266),'Ejercicio 3 - TIR'!$E$18-SQRT(('Ejercicio 3 - TIR'!$E$18-'Ejercicio 3 - TIR'!$C$18)*('Ejercicio 3 - TIR'!$E$18-'Ejercicio 3 - TIR'!$D$18)*(1-F266)))</f>
        <v>42242.7285829563</v>
      </c>
      <c r="H266" s="17">
        <f ca="1" t="shared" ref="H266:L266" si="1989">RAND()</f>
        <v>0.894632128413437</v>
      </c>
      <c r="I266" s="18">
        <f ca="1">IF(H266&lt;=('Ejercicio 3 - TIR'!$D$18-'Ejercicio 3 - TIR'!$C$18)/('Ejercicio 3 - TIR'!$E$18-'Ejercicio 3 - TIR'!$C$18),'Ejercicio 3 - TIR'!$C$18+SQRT(('Ejercicio 3 - TIR'!$E$18-'Ejercicio 3 - TIR'!$C$18)*('Ejercicio 3 - TIR'!$D$18-'Ejercicio 3 - TIR'!$C$18)*H266),'Ejercicio 3 - TIR'!$E$18-SQRT(('Ejercicio 3 - TIR'!$E$18-'Ejercicio 3 - TIR'!$C$18)*('Ejercicio 3 - TIR'!$E$18-'Ejercicio 3 - TIR'!$D$18)*(1-H266)))</f>
        <v>42188.8453672926</v>
      </c>
      <c r="J266" s="17">
        <f ca="1" t="shared" si="1989"/>
        <v>0.203089326303807</v>
      </c>
      <c r="K266" s="18">
        <f ca="1">IF(J266&lt;=('Ejercicio 3 - TIR'!$D$18-'Ejercicio 3 - TIR'!$C$18)/('Ejercicio 3 - TIR'!$E$18-'Ejercicio 3 - TIR'!$C$18),'Ejercicio 3 - TIR'!$C$18+SQRT(('Ejercicio 3 - TIR'!$E$18-'Ejercicio 3 - TIR'!$C$18)*('Ejercicio 3 - TIR'!$D$18-'Ejercicio 3 - TIR'!$C$18)*J266),'Ejercicio 3 - TIR'!$E$18-SQRT(('Ejercicio 3 - TIR'!$E$18-'Ejercicio 3 - TIR'!$C$18)*('Ejercicio 3 - TIR'!$E$18-'Ejercicio 3 - TIR'!$D$18)*(1-J266)))</f>
        <v>35519.3658100882</v>
      </c>
      <c r="L266" s="17">
        <f ca="1" t="shared" si="1989"/>
        <v>0.544890564171532</v>
      </c>
      <c r="M266" s="18">
        <f ca="1">IF(L266&lt;=('Ejercicio 3 - TIR'!$D$18-'Ejercicio 3 - TIR'!$C$18)/('Ejercicio 3 - TIR'!$E$18-'Ejercicio 3 - TIR'!$C$18),'Ejercicio 3 - TIR'!$C$18+SQRT(('Ejercicio 3 - TIR'!$E$18-'Ejercicio 3 - TIR'!$C$18)*('Ejercicio 3 - TIR'!$D$18-'Ejercicio 3 - TIR'!$C$18)*L266),'Ejercicio 3 - TIR'!$E$18-SQRT(('Ejercicio 3 - TIR'!$E$18-'Ejercicio 3 - TIR'!$C$18)*('Ejercicio 3 - TIR'!$E$18-'Ejercicio 3 - TIR'!$D$18)*(1-L266)))</f>
        <v>39040.6628421665</v>
      </c>
      <c r="N266" s="17">
        <f ca="1" t="shared" ref="N266:R266" si="1990">RAND()</f>
        <v>0.965230121627119</v>
      </c>
      <c r="O266" s="18">
        <f ca="1">IF(N266&lt;=('Ejercicio 3 - TIR'!$D$18-'Ejercicio 3 - TIR'!$C$18)/('Ejercicio 3 - TIR'!$E$18-'Ejercicio 3 - TIR'!$C$18),'Ejercicio 3 - TIR'!$C$18+SQRT(('Ejercicio 3 - TIR'!$E$18-'Ejercicio 3 - TIR'!$C$18)*('Ejercicio 3 - TIR'!$D$18-'Ejercicio 3 - TIR'!$C$18)*N266),'Ejercicio 3 - TIR'!$E$18-SQRT(('Ejercicio 3 - TIR'!$E$18-'Ejercicio 3 - TIR'!$C$18)*('Ejercicio 3 - TIR'!$E$18-'Ejercicio 3 - TIR'!$D$18)*(1-N266)))</f>
        <v>43385.1498899384</v>
      </c>
      <c r="P266" s="17">
        <f ca="1" t="shared" si="1990"/>
        <v>0.0402388520880803</v>
      </c>
      <c r="Q266" s="19">
        <f ca="1">IF(P266&lt;=('Ejercicio 3 - TIR'!$D$22-'Ejercicio 3 - TIR'!$C$22)/('Ejercicio 3 - TIR'!$E$22-'Ejercicio 3 - TIR'!$C$22),'Ejercicio 3 - TIR'!$C$22+SQRT(('Ejercicio 3 - TIR'!$E$22-'Ejercicio 3 - TIR'!$C$22)*('Ejercicio 3 - TIR'!$D$22-'Ejercicio 3 - TIR'!$C$22)*P266),'Ejercicio 3 - TIR'!$E$22-SQRT(('Ejercicio 3 - TIR'!$E$22-'Ejercicio 3 - TIR'!$C$22)*('Ejercicio 3 - TIR'!$E$22-'Ejercicio 3 - TIR'!$D$22)*(1-P266)))</f>
        <v>0.128510577757035</v>
      </c>
      <c r="R266" s="17">
        <f ca="1" t="shared" si="1990"/>
        <v>0.786398210212199</v>
      </c>
      <c r="S266" s="19">
        <f ca="1">IF(R266&lt;=('Ejercicio 3 - TIR'!$D$23-'Ejercicio 3 - TIR'!$C$23)/('Ejercicio 3 - TIR'!$E$23-'Ejercicio 3 - TIR'!$C$23),'Ejercicio 3 - TIR'!$C$23+SQRT(('Ejercicio 3 - TIR'!$E$23-'Ejercicio 3 - TIR'!$C$23)*('Ejercicio 3 - TIR'!$D$23-'Ejercicio 3 - TIR'!$C$23)*R266),'Ejercicio 3 - TIR'!$E$23-SQRT(('Ejercicio 3 - TIR'!$E$23-'Ejercicio 3 - TIR'!$C$23)*('Ejercicio 3 - TIR'!$E$23-'Ejercicio 3 - TIR'!$D$23)*(1-R266)))</f>
        <v>0.160391756284204</v>
      </c>
      <c r="T266" s="17">
        <f ca="1" t="shared" ref="T266:X266" si="1991">RAND()</f>
        <v>0.821464247147351</v>
      </c>
      <c r="U266" s="19">
        <f ca="1">IF(T266&lt;=('Ejercicio 3 - TIR'!$D$24-'Ejercicio 3 - TIR'!$C$24)/('Ejercicio 3 - TIR'!$E$24-'Ejercicio 3 - TIR'!$C$24),'Ejercicio 3 - TIR'!$C$24+SQRT(('Ejercicio 3 - TIR'!$E$24-'Ejercicio 3 - TIR'!$C$24)*('Ejercicio 3 - TIR'!$D$24-'Ejercicio 3 - TIR'!$C$24)*T266),'Ejercicio 3 - TIR'!$E$24-SQRT(('Ejercicio 3 - TIR'!$E$24-'Ejercicio 3 - TIR'!$C$24)*('Ejercicio 3 - TIR'!$E$24-'Ejercicio 3 - TIR'!$D$24)*(1-T266)))</f>
        <v>0.197641553989881</v>
      </c>
      <c r="V266" s="17">
        <f ca="1" t="shared" si="1991"/>
        <v>0.268075056182879</v>
      </c>
      <c r="W266" s="19">
        <f ca="1">IF(V266&lt;=('Ejercicio 3 - TIR'!$D$25-'Ejercicio 3 - TIR'!$C$25)/('Ejercicio 3 - TIR'!$E$25-'Ejercicio 3 - TIR'!$C$25),'Ejercicio 3 - TIR'!$C$25+SQRT(('Ejercicio 3 - TIR'!$E$25-'Ejercicio 3 - TIR'!$C$25)*('Ejercicio 3 - TIR'!$D$25-'Ejercicio 3 - TIR'!$C$25)*V266),'Ejercicio 3 - TIR'!$E$25-SQRT(('Ejercicio 3 - TIR'!$E$25-'Ejercicio 3 - TIR'!$C$25)*('Ejercicio 3 - TIR'!$E$25-'Ejercicio 3 - TIR'!$D$25)*(1-V266)))</f>
        <v>0.199372792226626</v>
      </c>
      <c r="X266" s="17">
        <f ca="1" t="shared" si="1991"/>
        <v>0.431418945091774</v>
      </c>
      <c r="Y266" s="19">
        <f ca="1">IF(X266&lt;=('Ejercicio 3 - TIR'!$D$26-'Ejercicio 3 - TIR'!$C$26)/('Ejercicio 3 - TIR'!$E$26-'Ejercicio 3 - TIR'!$C$26),'Ejercicio 3 - TIR'!$C$26+SQRT(('Ejercicio 3 - TIR'!$E$26-'Ejercicio 3 - TIR'!$C$26)*('Ejercicio 3 - TIR'!$D$26-'Ejercicio 3 - TIR'!$C$26)*X266),'Ejercicio 3 - TIR'!$E$26-SQRT(('Ejercicio 3 - TIR'!$E$26-'Ejercicio 3 - TIR'!$C$26)*('Ejercicio 3 - TIR'!$E$26-'Ejercicio 3 - TIR'!$D$26)*(1-X266)))</f>
        <v>0.224589371989623</v>
      </c>
      <c r="Z266" s="17">
        <f ca="1" t="shared" si="1908"/>
        <v>1.12851057775704</v>
      </c>
      <c r="AA266" s="17">
        <f ca="1" t="shared" si="1909"/>
        <v>1.30951437130879</v>
      </c>
      <c r="AB266" s="17">
        <f ca="1" t="shared" si="1910"/>
        <v>1.56832882662634</v>
      </c>
      <c r="AC266" s="17">
        <f ca="1" t="shared" si="1911"/>
        <v>1.88101092392034</v>
      </c>
      <c r="AD266" s="17">
        <f ca="1" t="shared" si="1912"/>
        <v>2.30346598602923</v>
      </c>
      <c r="AE266" s="16">
        <f ca="1" t="shared" si="1913"/>
        <v>4764.24944844035</v>
      </c>
      <c r="AF266" s="16">
        <f ca="1" t="shared" si="1914"/>
        <v>5528.39578485175</v>
      </c>
      <c r="AG266" s="16">
        <f ca="1" t="shared" si="1915"/>
        <v>6621.03651884095</v>
      </c>
      <c r="AH266" s="16">
        <f ca="1" t="shared" si="1916"/>
        <v>7941.09105703673</v>
      </c>
      <c r="AI266" s="16">
        <f ca="1" t="shared" si="1917"/>
        <v>9724.57571044902</v>
      </c>
      <c r="AJ266" s="18">
        <f ca="1" t="shared" si="1918"/>
        <v>47671.3660391856</v>
      </c>
      <c r="AK266" s="18">
        <f ca="1" t="shared" si="1919"/>
        <v>55246.8993173939</v>
      </c>
      <c r="AL266" s="18">
        <f ca="1" t="shared" si="1920"/>
        <v>55706.0453034474</v>
      </c>
      <c r="AM266" s="18">
        <f ca="1" t="shared" si="1921"/>
        <v>73435.9132832061</v>
      </c>
      <c r="AN266" s="18">
        <f ca="1" t="shared" si="1922"/>
        <v>99936.2170702528</v>
      </c>
      <c r="AO266" s="18">
        <f ca="1">C266/'Ejercicio 3 - TIR'!$D$7</f>
        <v>14192.9964641722</v>
      </c>
      <c r="AP266" s="18">
        <f ca="1" t="shared" si="1923"/>
        <v>33478.3695750134</v>
      </c>
      <c r="AQ266" s="18">
        <f ca="1" t="shared" si="1924"/>
        <v>41053.9028532217</v>
      </c>
      <c r="AR266" s="18">
        <f ca="1" t="shared" si="1925"/>
        <v>41513.0488392752</v>
      </c>
      <c r="AS266" s="18">
        <f ca="1" t="shared" si="1926"/>
        <v>59242.9168190339</v>
      </c>
      <c r="AT266" s="18">
        <f ca="1" t="shared" si="1927"/>
        <v>85743.2206060806</v>
      </c>
      <c r="AU266" s="18">
        <f ca="1">AP266*'Ejercicio 3 - TIR'!$D$5</f>
        <v>16739.1847875067</v>
      </c>
      <c r="AV266" s="18">
        <f ca="1">AQ266*'Ejercicio 3 - TIR'!$D$5</f>
        <v>20526.9514266108</v>
      </c>
      <c r="AW266" s="18">
        <f ca="1">AR266*'Ejercicio 3 - TIR'!$D$5</f>
        <v>20756.5244196376</v>
      </c>
      <c r="AX266" s="18">
        <f ca="1">AS266*'Ejercicio 3 - TIR'!$D$5</f>
        <v>29621.4584095169</v>
      </c>
      <c r="AY266" s="18">
        <f ca="1">AT266*'Ejercicio 3 - TIR'!$D$5</f>
        <v>42871.6103030403</v>
      </c>
      <c r="AZ266" s="18">
        <f ca="1" t="shared" ref="AZ266:BD266" si="1992">AJ266-AU266-AE266</f>
        <v>26167.9318032386</v>
      </c>
      <c r="BA266" s="18">
        <f ca="1" t="shared" si="1992"/>
        <v>29191.5521059313</v>
      </c>
      <c r="BB266" s="18">
        <f ca="1" t="shared" si="1992"/>
        <v>28328.4843649689</v>
      </c>
      <c r="BC266" s="18">
        <f ca="1" t="shared" si="1992"/>
        <v>35873.3638166524</v>
      </c>
      <c r="BD266" s="18">
        <f ca="1" t="shared" si="1992"/>
        <v>47340.0310567635</v>
      </c>
      <c r="BE266" s="18">
        <f ca="1" t="shared" ref="BE266:BI266" si="1993">AZ266/Z266</f>
        <v>23188.0252777502</v>
      </c>
      <c r="BF266" s="18">
        <f ca="1" t="shared" si="1993"/>
        <v>22291.8913648545</v>
      </c>
      <c r="BG266" s="18">
        <f ca="1" t="shared" si="1993"/>
        <v>18062.8474615918</v>
      </c>
      <c r="BH266" s="18">
        <f ca="1" t="shared" si="1993"/>
        <v>19071.3213626034</v>
      </c>
      <c r="BI266" s="18">
        <f ca="1" t="shared" si="1993"/>
        <v>20551.6518775992</v>
      </c>
      <c r="BJ266" s="18">
        <f ca="1" t="shared" si="1930"/>
        <v>85395.9786422334</v>
      </c>
      <c r="BK266" s="18">
        <f ca="1" t="shared" si="1931"/>
        <v>32693.0845950538</v>
      </c>
      <c r="BL266" s="18">
        <f ca="1" t="shared" si="1932"/>
        <v>118089.063237287</v>
      </c>
      <c r="BM266" s="18">
        <f ca="1">BK266*'Ejercicio 3 - TIR'!$D$5</f>
        <v>16346.5422975269</v>
      </c>
      <c r="BN266" s="18">
        <f ca="1" t="shared" si="1933"/>
        <v>101742.52093976</v>
      </c>
      <c r="BO266" s="18">
        <f ca="1" t="shared" si="1934"/>
        <v>44169.317696393</v>
      </c>
      <c r="BP266" s="18">
        <f ca="1" t="shared" si="1935"/>
        <v>-108037.801785168</v>
      </c>
      <c r="BQ266" s="18">
        <f ca="1" t="shared" ref="BQ266:BT266" si="1994">BE266</f>
        <v>23188.0252777502</v>
      </c>
      <c r="BR266" s="18">
        <f ca="1" t="shared" si="1994"/>
        <v>22291.8913648545</v>
      </c>
      <c r="BS266" s="18">
        <f ca="1" t="shared" si="1994"/>
        <v>18062.8474615918</v>
      </c>
      <c r="BT266" s="18">
        <f ca="1" t="shared" si="1994"/>
        <v>19071.3213626034</v>
      </c>
      <c r="BU266" s="18">
        <f ca="1" t="shared" si="1937"/>
        <v>64720.9695739922</v>
      </c>
      <c r="BV266" s="20">
        <f ca="1" t="shared" si="1938"/>
        <v>9.45904181145638</v>
      </c>
    </row>
    <row r="267" ht="15" customHeight="1" spans="1:74">
      <c r="A267" s="16">
        <v>266</v>
      </c>
      <c r="B267" s="17">
        <f ca="1" t="shared" ref="B267:F267" si="1995">RAND()</f>
        <v>0.727143488800108</v>
      </c>
      <c r="C267" s="18">
        <f ca="1">IF(B267&lt;=('Ejercicio 3 - TIR'!$D$13-'Ejercicio 3 - TIR'!$C$13)/('Ejercicio 3 - TIR'!$E$13-'Ejercicio 3 - TIR'!$C$13),'Ejercicio 3 - TIR'!$C$13+SQRT(('Ejercicio 3 - TIR'!$E$13-'Ejercicio 3 - TIR'!$C$13)*('Ejercicio 3 - TIR'!$D$13-'Ejercicio 3 - TIR'!$C$13)*B267),'Ejercicio 3 - TIR'!$E$13-SQRT(('Ejercicio 3 - TIR'!$E$13-'Ejercicio 3 - TIR'!$C$13)*('Ejercicio 3 - TIR'!$E$13-'Ejercicio 3 - TIR'!$D$13)*(1-B267)))</f>
        <v>81905.0334777908</v>
      </c>
      <c r="D267" s="17">
        <f ca="1" t="shared" si="1995"/>
        <v>0.123101850937056</v>
      </c>
      <c r="E267" s="18">
        <f ca="1">IF(D267&lt;=('Ejercicio 3 - TIR'!$D$14-'Ejercicio 3 - TIR'!$C$14)/('Ejercicio 3 - TIR'!$E$14-'Ejercicio 3 - TIR'!$C$14),'Ejercicio 3 - TIR'!$C$14+SQRT(('Ejercicio 3 - TIR'!$E$14-'Ejercicio 3 - TIR'!$C$14)*('Ejercicio 3 - TIR'!$D$14-'Ejercicio 3 - TIR'!$C$14)*D267),'Ejercicio 3 - TIR'!$E$14-SQRT(('Ejercicio 3 - TIR'!$E$14-'Ejercicio 3 - TIR'!$C$14)*('Ejercicio 3 - TIR'!$E$14-'Ejercicio 3 - TIR'!$D$14)*(1-D267)))</f>
        <v>28038.5257642941</v>
      </c>
      <c r="F267" s="17">
        <f ca="1" t="shared" si="1995"/>
        <v>0.638588855897506</v>
      </c>
      <c r="G267" s="18">
        <f ca="1">IF(F267&lt;=('Ejercicio 3 - TIR'!$D$18-'Ejercicio 3 - TIR'!$C$18)/('Ejercicio 3 - TIR'!$E$18-'Ejercicio 3 - TIR'!$C$18),'Ejercicio 3 - TIR'!$C$18+SQRT(('Ejercicio 3 - TIR'!$E$18-'Ejercicio 3 - TIR'!$C$18)*('Ejercicio 3 - TIR'!$D$18-'Ejercicio 3 - TIR'!$C$18)*F267),'Ejercicio 3 - TIR'!$E$18-SQRT(('Ejercicio 3 - TIR'!$E$18-'Ejercicio 3 - TIR'!$C$18)*('Ejercicio 3 - TIR'!$E$18-'Ejercicio 3 - TIR'!$D$18)*(1-F267)))</f>
        <v>39787.1511884013</v>
      </c>
      <c r="H267" s="17">
        <f ca="1" t="shared" ref="H267:L267" si="1996">RAND()</f>
        <v>0.0642910017952958</v>
      </c>
      <c r="I267" s="18">
        <f ca="1">IF(H267&lt;=('Ejercicio 3 - TIR'!$D$18-'Ejercicio 3 - TIR'!$C$18)/('Ejercicio 3 - TIR'!$E$18-'Ejercicio 3 - TIR'!$C$18),'Ejercicio 3 - TIR'!$C$18+SQRT(('Ejercicio 3 - TIR'!$E$18-'Ejercicio 3 - TIR'!$C$18)*('Ejercicio 3 - TIR'!$D$18-'Ejercicio 3 - TIR'!$C$18)*H267),'Ejercicio 3 - TIR'!$E$18-SQRT(('Ejercicio 3 - TIR'!$E$18-'Ejercicio 3 - TIR'!$C$18)*('Ejercicio 3 - TIR'!$E$18-'Ejercicio 3 - TIR'!$D$18)*(1-H267)))</f>
        <v>33105.4227199037</v>
      </c>
      <c r="J267" s="17">
        <f ca="1" t="shared" si="1996"/>
        <v>0.729215736270912</v>
      </c>
      <c r="K267" s="18">
        <f ca="1">IF(J267&lt;=('Ejercicio 3 - TIR'!$D$18-'Ejercicio 3 - TIR'!$C$18)/('Ejercicio 3 - TIR'!$E$18-'Ejercicio 3 - TIR'!$C$18),'Ejercicio 3 - TIR'!$C$18+SQRT(('Ejercicio 3 - TIR'!$E$18-'Ejercicio 3 - TIR'!$C$18)*('Ejercicio 3 - TIR'!$D$18-'Ejercicio 3 - TIR'!$C$18)*J267),'Ejercicio 3 - TIR'!$E$18-SQRT(('Ejercicio 3 - TIR'!$E$18-'Ejercicio 3 - TIR'!$C$18)*('Ejercicio 3 - TIR'!$E$18-'Ejercicio 3 - TIR'!$D$18)*(1-J267)))</f>
        <v>40493.4692079515</v>
      </c>
      <c r="L267" s="17">
        <f ca="1" t="shared" si="1996"/>
        <v>0.454118222249431</v>
      </c>
      <c r="M267" s="18">
        <f ca="1">IF(L267&lt;=('Ejercicio 3 - TIR'!$D$18-'Ejercicio 3 - TIR'!$C$18)/('Ejercicio 3 - TIR'!$E$18-'Ejercicio 3 - TIR'!$C$18),'Ejercicio 3 - TIR'!$C$18+SQRT(('Ejercicio 3 - TIR'!$E$18-'Ejercicio 3 - TIR'!$C$18)*('Ejercicio 3 - TIR'!$D$18-'Ejercicio 3 - TIR'!$C$18)*L267),'Ejercicio 3 - TIR'!$E$18-SQRT(('Ejercicio 3 - TIR'!$E$18-'Ejercicio 3 - TIR'!$C$18)*('Ejercicio 3 - TIR'!$E$18-'Ejercicio 3 - TIR'!$D$18)*(1-L267)))</f>
        <v>38253.3467961436</v>
      </c>
      <c r="N267" s="17">
        <f ca="1" t="shared" ref="N267:R267" si="1997">RAND()</f>
        <v>0.0963986869839779</v>
      </c>
      <c r="O267" s="18">
        <f ca="1">IF(N267&lt;=('Ejercicio 3 - TIR'!$D$18-'Ejercicio 3 - TIR'!$C$18)/('Ejercicio 3 - TIR'!$E$18-'Ejercicio 3 - TIR'!$C$18),'Ejercicio 3 - TIR'!$C$18+SQRT(('Ejercicio 3 - TIR'!$E$18-'Ejercicio 3 - TIR'!$C$18)*('Ejercicio 3 - TIR'!$D$18-'Ejercicio 3 - TIR'!$C$18)*N267),'Ejercicio 3 - TIR'!$E$18-SQRT(('Ejercicio 3 - TIR'!$E$18-'Ejercicio 3 - TIR'!$C$18)*('Ejercicio 3 - TIR'!$E$18-'Ejercicio 3 - TIR'!$D$18)*(1-N267)))</f>
        <v>33802.6047714161</v>
      </c>
      <c r="P267" s="17">
        <f ca="1" t="shared" si="1997"/>
        <v>0.635665184118235</v>
      </c>
      <c r="Q267" s="19">
        <f ca="1">IF(P267&lt;=('Ejercicio 3 - TIR'!$D$22-'Ejercicio 3 - TIR'!$C$22)/('Ejercicio 3 - TIR'!$E$22-'Ejercicio 3 - TIR'!$C$22),'Ejercicio 3 - TIR'!$C$22+SQRT(('Ejercicio 3 - TIR'!$E$22-'Ejercicio 3 - TIR'!$C$22)*('Ejercicio 3 - TIR'!$D$22-'Ejercicio 3 - TIR'!$C$22)*P267),'Ejercicio 3 - TIR'!$E$22-SQRT(('Ejercicio 3 - TIR'!$E$22-'Ejercicio 3 - TIR'!$C$22)*('Ejercicio 3 - TIR'!$E$22-'Ejercicio 3 - TIR'!$D$22)*(1-P267)))</f>
        <v>0.154391355588646</v>
      </c>
      <c r="R267" s="17">
        <f ca="1" t="shared" si="1997"/>
        <v>0.379885404521906</v>
      </c>
      <c r="S267" s="19">
        <f ca="1">IF(R267&lt;=('Ejercicio 3 - TIR'!$D$23-'Ejercicio 3 - TIR'!$C$23)/('Ejercicio 3 - TIR'!$E$23-'Ejercicio 3 - TIR'!$C$23),'Ejercicio 3 - TIR'!$C$23+SQRT(('Ejercicio 3 - TIR'!$E$23-'Ejercicio 3 - TIR'!$C$23)*('Ejercicio 3 - TIR'!$D$23-'Ejercicio 3 - TIR'!$C$23)*R267),'Ejercicio 3 - TIR'!$E$23-SQRT(('Ejercicio 3 - TIR'!$E$23-'Ejercicio 3 - TIR'!$C$23)*('Ejercicio 3 - TIR'!$E$23-'Ejercicio 3 - TIR'!$D$23)*(1-R267)))</f>
        <v>0.146149449863036</v>
      </c>
      <c r="T267" s="17">
        <f ca="1" t="shared" ref="T267:X267" si="1998">RAND()</f>
        <v>0.680491395863726</v>
      </c>
      <c r="U267" s="19">
        <f ca="1">IF(T267&lt;=('Ejercicio 3 - TIR'!$D$24-'Ejercicio 3 - TIR'!$C$24)/('Ejercicio 3 - TIR'!$E$24-'Ejercicio 3 - TIR'!$C$24),'Ejercicio 3 - TIR'!$C$24+SQRT(('Ejercicio 3 - TIR'!$E$24-'Ejercicio 3 - TIR'!$C$24)*('Ejercicio 3 - TIR'!$D$24-'Ejercicio 3 - TIR'!$C$24)*T267),'Ejercicio 3 - TIR'!$E$24-SQRT(('Ejercicio 3 - TIR'!$E$24-'Ejercicio 3 - TIR'!$C$24)*('Ejercicio 3 - TIR'!$E$24-'Ejercicio 3 - TIR'!$D$24)*(1-T267)))</f>
        <v>0.19008973267285</v>
      </c>
      <c r="V267" s="17">
        <f ca="1" t="shared" si="1998"/>
        <v>0.745340929488899</v>
      </c>
      <c r="W267" s="19">
        <f ca="1">IF(V267&lt;=('Ejercicio 3 - TIR'!$D$25-'Ejercicio 3 - TIR'!$C$25)/('Ejercicio 3 - TIR'!$E$25-'Ejercicio 3 - TIR'!$C$25),'Ejercicio 3 - TIR'!$C$25+SQRT(('Ejercicio 3 - TIR'!$E$25-'Ejercicio 3 - TIR'!$C$25)*('Ejercicio 3 - TIR'!$D$25-'Ejercicio 3 - TIR'!$C$25)*V267),'Ejercicio 3 - TIR'!$E$25-SQRT(('Ejercicio 3 - TIR'!$E$25-'Ejercicio 3 - TIR'!$C$25)*('Ejercicio 3 - TIR'!$E$25-'Ejercicio 3 - TIR'!$D$25)*(1-V267)))</f>
        <v>0.220145239126919</v>
      </c>
      <c r="X267" s="17">
        <f ca="1" t="shared" si="1998"/>
        <v>0.485761155591379</v>
      </c>
      <c r="Y267" s="19">
        <f ca="1">IF(X267&lt;=('Ejercicio 3 - TIR'!$D$26-'Ejercicio 3 - TIR'!$C$26)/('Ejercicio 3 - TIR'!$E$26-'Ejercicio 3 - TIR'!$C$26),'Ejercicio 3 - TIR'!$C$26+SQRT(('Ejercicio 3 - TIR'!$E$26-'Ejercicio 3 - TIR'!$C$26)*('Ejercicio 3 - TIR'!$D$26-'Ejercicio 3 - TIR'!$C$26)*X267),'Ejercicio 3 - TIR'!$E$26-SQRT(('Ejercicio 3 - TIR'!$E$26-'Ejercicio 3 - TIR'!$C$26)*('Ejercicio 3 - TIR'!$E$26-'Ejercicio 3 - TIR'!$D$26)*(1-X267)))</f>
        <v>0.227303797482109</v>
      </c>
      <c r="Z267" s="17">
        <f ca="1" t="shared" si="1908"/>
        <v>1.15439135558865</v>
      </c>
      <c r="AA267" s="17">
        <f ca="1" t="shared" si="1909"/>
        <v>1.32310501713457</v>
      </c>
      <c r="AB267" s="17">
        <f ca="1" t="shared" si="1910"/>
        <v>1.57461369613979</v>
      </c>
      <c r="AC267" s="17">
        <f ca="1" t="shared" si="1911"/>
        <v>1.921257404809</v>
      </c>
      <c r="AD267" s="17">
        <f ca="1" t="shared" si="1912"/>
        <v>2.35796650886271</v>
      </c>
      <c r="AE267" s="16">
        <f ca="1" t="shared" si="1913"/>
        <v>4328.90600145654</v>
      </c>
      <c r="AF267" s="16">
        <f ca="1" t="shared" si="1914"/>
        <v>4961.57323207821</v>
      </c>
      <c r="AG267" s="16">
        <f ca="1" t="shared" si="1915"/>
        <v>5904.71736140073</v>
      </c>
      <c r="AH267" s="16">
        <f ca="1" t="shared" si="1916"/>
        <v>7204.61277690316</v>
      </c>
      <c r="AI267" s="16">
        <f ca="1" t="shared" si="1917"/>
        <v>8842.24862048138</v>
      </c>
      <c r="AJ267" s="18">
        <f ca="1" t="shared" si="1918"/>
        <v>45929.943395389</v>
      </c>
      <c r="AK267" s="18">
        <f ca="1" t="shared" si="1919"/>
        <v>43801.9508950654</v>
      </c>
      <c r="AL267" s="18">
        <f ca="1" t="shared" si="1920"/>
        <v>63761.5712190552</v>
      </c>
      <c r="AM267" s="18">
        <f ca="1" t="shared" si="1921"/>
        <v>73494.5257908178</v>
      </c>
      <c r="AN267" s="18">
        <f ca="1" t="shared" si="1922"/>
        <v>79705.4099633221</v>
      </c>
      <c r="AO267" s="18">
        <f ca="1">C267/'Ejercicio 3 - TIR'!$D$7</f>
        <v>16381.0066955582</v>
      </c>
      <c r="AP267" s="18">
        <f ca="1" t="shared" si="1923"/>
        <v>29548.9366998309</v>
      </c>
      <c r="AQ267" s="18">
        <f ca="1" t="shared" si="1924"/>
        <v>27420.9441995073</v>
      </c>
      <c r="AR267" s="18">
        <f ca="1" t="shared" si="1925"/>
        <v>47380.564523497</v>
      </c>
      <c r="AS267" s="18">
        <f ca="1" t="shared" si="1926"/>
        <v>57113.5190952596</v>
      </c>
      <c r="AT267" s="18">
        <f ca="1" t="shared" si="1927"/>
        <v>63324.403267764</v>
      </c>
      <c r="AU267" s="18">
        <f ca="1">AP267*'Ejercicio 3 - TIR'!$D$5</f>
        <v>14774.4683499154</v>
      </c>
      <c r="AV267" s="18">
        <f ca="1">AQ267*'Ejercicio 3 - TIR'!$D$5</f>
        <v>13710.4720997536</v>
      </c>
      <c r="AW267" s="18">
        <f ca="1">AR267*'Ejercicio 3 - TIR'!$D$5</f>
        <v>23690.2822617485</v>
      </c>
      <c r="AX267" s="18">
        <f ca="1">AS267*'Ejercicio 3 - TIR'!$D$5</f>
        <v>28556.7595476298</v>
      </c>
      <c r="AY267" s="18">
        <f ca="1">AT267*'Ejercicio 3 - TIR'!$D$5</f>
        <v>31662.201633882</v>
      </c>
      <c r="AZ267" s="18">
        <f ca="1" t="shared" ref="AZ267:BD267" si="1999">AJ267-AU267-AE267</f>
        <v>26826.5690440171</v>
      </c>
      <c r="BA267" s="18">
        <f ca="1" t="shared" si="1999"/>
        <v>25129.9055632336</v>
      </c>
      <c r="BB267" s="18">
        <f ca="1" t="shared" si="1999"/>
        <v>34166.5715959059</v>
      </c>
      <c r="BC267" s="18">
        <f ca="1" t="shared" si="1999"/>
        <v>37733.1534662848</v>
      </c>
      <c r="BD267" s="18">
        <f ca="1" t="shared" si="1999"/>
        <v>39200.9597089588</v>
      </c>
      <c r="BE267" s="18">
        <f ca="1" t="shared" ref="BE267:BI267" si="2000">AZ267/Z267</f>
        <v>23238.7126897166</v>
      </c>
      <c r="BF267" s="18">
        <f ca="1" t="shared" si="2000"/>
        <v>18993.1299766795</v>
      </c>
      <c r="BG267" s="18">
        <f ca="1" t="shared" si="2000"/>
        <v>21698.3833429534</v>
      </c>
      <c r="BH267" s="18">
        <f ca="1" t="shared" si="2000"/>
        <v>19639.8220102298</v>
      </c>
      <c r="BI267" s="18">
        <f ca="1" t="shared" si="2000"/>
        <v>16624.9009736216</v>
      </c>
      <c r="BJ267" s="18">
        <f ca="1" t="shared" si="1930"/>
        <v>66113.9047100898</v>
      </c>
      <c r="BK267" s="18">
        <f ca="1" t="shared" si="1931"/>
        <v>38625.865169582</v>
      </c>
      <c r="BL267" s="18">
        <f ca="1" t="shared" si="1932"/>
        <v>104739.769879672</v>
      </c>
      <c r="BM267" s="18">
        <f ca="1">BK267*'Ejercicio 3 - TIR'!$D$5</f>
        <v>19312.932584791</v>
      </c>
      <c r="BN267" s="18">
        <f ca="1" t="shared" si="1933"/>
        <v>85426.8372948808</v>
      </c>
      <c r="BO267" s="18">
        <f ca="1" t="shared" si="1934"/>
        <v>36229.0291120732</v>
      </c>
      <c r="BP267" s="18">
        <f ca="1" t="shared" si="1935"/>
        <v>-109943.559242085</v>
      </c>
      <c r="BQ267" s="18">
        <f ca="1" t="shared" ref="BQ267:BT267" si="2001">BE267</f>
        <v>23238.7126897166</v>
      </c>
      <c r="BR267" s="18">
        <f ca="1" t="shared" si="2001"/>
        <v>18993.1299766795</v>
      </c>
      <c r="BS267" s="18">
        <f ca="1" t="shared" si="2001"/>
        <v>21698.3833429534</v>
      </c>
      <c r="BT267" s="18">
        <f ca="1" t="shared" si="2001"/>
        <v>19639.8220102298</v>
      </c>
      <c r="BU267" s="18">
        <f ca="1" t="shared" si="1937"/>
        <v>52853.9300856948</v>
      </c>
      <c r="BV267" s="20">
        <f ca="1" t="shared" si="1938"/>
        <v>6.6261387921446</v>
      </c>
    </row>
    <row r="268" ht="15" customHeight="1" spans="1:74">
      <c r="A268" s="16">
        <v>267</v>
      </c>
      <c r="B268" s="17">
        <f ca="1" t="shared" ref="B268:F268" si="2002">RAND()</f>
        <v>0.0782660789493668</v>
      </c>
      <c r="C268" s="18">
        <f ca="1">IF(B268&lt;=('Ejercicio 3 - TIR'!$D$13-'Ejercicio 3 - TIR'!$C$13)/('Ejercicio 3 - TIR'!$E$13-'Ejercicio 3 - TIR'!$C$13),'Ejercicio 3 - TIR'!$C$13+SQRT(('Ejercicio 3 - TIR'!$E$13-'Ejercicio 3 - TIR'!$C$13)*('Ejercicio 3 - TIR'!$D$13-'Ejercicio 3 - TIR'!$C$13)*B268),'Ejercicio 3 - TIR'!$E$13-SQRT(('Ejercicio 3 - TIR'!$E$13-'Ejercicio 3 - TIR'!$C$13)*('Ejercicio 3 - TIR'!$E$13-'Ejercicio 3 - TIR'!$D$13)*(1-B268)))</f>
        <v>65595.2150610809</v>
      </c>
      <c r="D268" s="17">
        <f ca="1" t="shared" si="2002"/>
        <v>0.696795264120257</v>
      </c>
      <c r="E268" s="18">
        <f ca="1">IF(D268&lt;=('Ejercicio 3 - TIR'!$D$14-'Ejercicio 3 - TIR'!$C$14)/('Ejercicio 3 - TIR'!$E$14-'Ejercicio 3 - TIR'!$C$14),'Ejercicio 3 - TIR'!$C$14+SQRT(('Ejercicio 3 - TIR'!$E$14-'Ejercicio 3 - TIR'!$C$14)*('Ejercicio 3 - TIR'!$D$14-'Ejercicio 3 - TIR'!$C$14)*D268),'Ejercicio 3 - TIR'!$E$14-SQRT(('Ejercicio 3 - TIR'!$E$14-'Ejercicio 3 - TIR'!$C$14)*('Ejercicio 3 - TIR'!$E$14-'Ejercicio 3 - TIR'!$D$14)*(1-D268)))</f>
        <v>33256.0612115796</v>
      </c>
      <c r="F268" s="17">
        <f ca="1" t="shared" si="2002"/>
        <v>0.0726245375487717</v>
      </c>
      <c r="G268" s="18">
        <f ca="1">IF(F268&lt;=('Ejercicio 3 - TIR'!$D$18-'Ejercicio 3 - TIR'!$C$18)/('Ejercicio 3 - TIR'!$E$18-'Ejercicio 3 - TIR'!$C$18),'Ejercicio 3 - TIR'!$C$18+SQRT(('Ejercicio 3 - TIR'!$E$18-'Ejercicio 3 - TIR'!$C$18)*('Ejercicio 3 - TIR'!$D$18-'Ejercicio 3 - TIR'!$C$18)*F268),'Ejercicio 3 - TIR'!$E$18-SQRT(('Ejercicio 3 - TIR'!$E$18-'Ejercicio 3 - TIR'!$C$18)*('Ejercicio 3 - TIR'!$E$18-'Ejercicio 3 - TIR'!$D$18)*(1-F268)))</f>
        <v>33300.5576244501</v>
      </c>
      <c r="H268" s="17">
        <f ca="1" t="shared" ref="H268:L268" si="2003">RAND()</f>
        <v>0.362569165358174</v>
      </c>
      <c r="I268" s="18">
        <f ca="1">IF(H268&lt;=('Ejercicio 3 - TIR'!$D$18-'Ejercicio 3 - TIR'!$C$18)/('Ejercicio 3 - TIR'!$E$18-'Ejercicio 3 - TIR'!$C$18),'Ejercicio 3 - TIR'!$C$18+SQRT(('Ejercicio 3 - TIR'!$E$18-'Ejercicio 3 - TIR'!$C$18)*('Ejercicio 3 - TIR'!$D$18-'Ejercicio 3 - TIR'!$C$18)*H268),'Ejercicio 3 - TIR'!$E$18-SQRT(('Ejercicio 3 - TIR'!$E$18-'Ejercicio 3 - TIR'!$C$18)*('Ejercicio 3 - TIR'!$E$18-'Ejercicio 3 - TIR'!$D$18)*(1-H268)))</f>
        <v>37374.6440458998</v>
      </c>
      <c r="J268" s="17">
        <f ca="1" t="shared" si="2003"/>
        <v>0.00637078375692446</v>
      </c>
      <c r="K268" s="18">
        <f ca="1">IF(J268&lt;=('Ejercicio 3 - TIR'!$D$18-'Ejercicio 3 - TIR'!$C$18)/('Ejercicio 3 - TIR'!$E$18-'Ejercicio 3 - TIR'!$C$18),'Ejercicio 3 - TIR'!$C$18+SQRT(('Ejercicio 3 - TIR'!$E$18-'Ejercicio 3 - TIR'!$C$18)*('Ejercicio 3 - TIR'!$D$18-'Ejercicio 3 - TIR'!$C$18)*J268),'Ejercicio 3 - TIR'!$E$18-SQRT(('Ejercicio 3 - TIR'!$E$18-'Ejercicio 3 - TIR'!$C$18)*('Ejercicio 3 - TIR'!$E$18-'Ejercicio 3 - TIR'!$D$18)*(1-J268)))</f>
        <v>30977.5569362133</v>
      </c>
      <c r="L268" s="17">
        <f ca="1" t="shared" si="2003"/>
        <v>0.153735212455158</v>
      </c>
      <c r="M268" s="18">
        <f ca="1">IF(L268&lt;=('Ejercicio 3 - TIR'!$D$18-'Ejercicio 3 - TIR'!$C$18)/('Ejercicio 3 - TIR'!$E$18-'Ejercicio 3 - TIR'!$C$18),'Ejercicio 3 - TIR'!$C$18+SQRT(('Ejercicio 3 - TIR'!$E$18-'Ejercicio 3 - TIR'!$C$18)*('Ejercicio 3 - TIR'!$D$18-'Ejercicio 3 - TIR'!$C$18)*L268),'Ejercicio 3 - TIR'!$E$18-SQRT(('Ejercicio 3 - TIR'!$E$18-'Ejercicio 3 - TIR'!$C$18)*('Ejercicio 3 - TIR'!$E$18-'Ejercicio 3 - TIR'!$D$18)*(1-L268)))</f>
        <v>34802.1122298707</v>
      </c>
      <c r="N268" s="17">
        <f ca="1" t="shared" ref="N268:R268" si="2004">RAND()</f>
        <v>0.750880351023161</v>
      </c>
      <c r="O268" s="18">
        <f ca="1">IF(N268&lt;=('Ejercicio 3 - TIR'!$D$18-'Ejercicio 3 - TIR'!$C$18)/('Ejercicio 3 - TIR'!$E$18-'Ejercicio 3 - TIR'!$C$18),'Ejercicio 3 - TIR'!$C$18+SQRT(('Ejercicio 3 - TIR'!$E$18-'Ejercicio 3 - TIR'!$C$18)*('Ejercicio 3 - TIR'!$D$18-'Ejercicio 3 - TIR'!$C$18)*N268),'Ejercicio 3 - TIR'!$E$18-SQRT(('Ejercicio 3 - TIR'!$E$18-'Ejercicio 3 - TIR'!$C$18)*('Ejercicio 3 - TIR'!$E$18-'Ejercicio 3 - TIR'!$D$18)*(1-N268)))</f>
        <v>40677.5037682766</v>
      </c>
      <c r="P268" s="17">
        <f ca="1" t="shared" si="2004"/>
        <v>0.696454007423844</v>
      </c>
      <c r="Q268" s="19">
        <f ca="1">IF(P268&lt;=('Ejercicio 3 - TIR'!$D$22-'Ejercicio 3 - TIR'!$C$22)/('Ejercicio 3 - TIR'!$E$22-'Ejercicio 3 - TIR'!$C$22),'Ejercicio 3 - TIR'!$C$22+SQRT(('Ejercicio 3 - TIR'!$E$22-'Ejercicio 3 - TIR'!$C$22)*('Ejercicio 3 - TIR'!$D$22-'Ejercicio 3 - TIR'!$C$22)*P268),'Ejercicio 3 - TIR'!$E$22-SQRT(('Ejercicio 3 - TIR'!$E$22-'Ejercicio 3 - TIR'!$C$22)*('Ejercicio 3 - TIR'!$E$22-'Ejercicio 3 - TIR'!$D$22)*(1-P268)))</f>
        <v>0.156625167666118</v>
      </c>
      <c r="R268" s="17">
        <f ca="1" t="shared" si="2004"/>
        <v>0.747849285139352</v>
      </c>
      <c r="S268" s="19">
        <f ca="1">IF(R268&lt;=('Ejercicio 3 - TIR'!$D$23-'Ejercicio 3 - TIR'!$C$23)/('Ejercicio 3 - TIR'!$E$23-'Ejercicio 3 - TIR'!$C$23),'Ejercicio 3 - TIR'!$C$23+SQRT(('Ejercicio 3 - TIR'!$E$23-'Ejercicio 3 - TIR'!$C$23)*('Ejercicio 3 - TIR'!$D$23-'Ejercicio 3 - TIR'!$C$23)*R268),'Ejercicio 3 - TIR'!$E$23-SQRT(('Ejercicio 3 - TIR'!$E$23-'Ejercicio 3 - TIR'!$C$23)*('Ejercicio 3 - TIR'!$E$23-'Ejercicio 3 - TIR'!$D$23)*(1-R268)))</f>
        <v>0.158695744867535</v>
      </c>
      <c r="T268" s="17">
        <f ca="1" t="shared" ref="T268:X268" si="2005">RAND()</f>
        <v>0.524472113682547</v>
      </c>
      <c r="U268" s="19">
        <f ca="1">IF(T268&lt;=('Ejercicio 3 - TIR'!$D$24-'Ejercicio 3 - TIR'!$C$24)/('Ejercicio 3 - TIR'!$E$24-'Ejercicio 3 - TIR'!$C$24),'Ejercicio 3 - TIR'!$C$24+SQRT(('Ejercicio 3 - TIR'!$E$24-'Ejercicio 3 - TIR'!$C$24)*('Ejercicio 3 - TIR'!$D$24-'Ejercicio 3 - TIR'!$C$24)*T268),'Ejercicio 3 - TIR'!$E$24-SQRT(('Ejercicio 3 - TIR'!$E$24-'Ejercicio 3 - TIR'!$C$24)*('Ejercicio 3 - TIR'!$E$24-'Ejercicio 3 - TIR'!$D$24)*(1-T268)))</f>
        <v>0.183510575755585</v>
      </c>
      <c r="V268" s="17">
        <f ca="1" t="shared" si="2005"/>
        <v>0.877681752116383</v>
      </c>
      <c r="W268" s="19">
        <f ca="1">IF(V268&lt;=('Ejercicio 3 - TIR'!$D$25-'Ejercicio 3 - TIR'!$C$25)/('Ejercicio 3 - TIR'!$E$25-'Ejercicio 3 - TIR'!$C$25),'Ejercicio 3 - TIR'!$C$25+SQRT(('Ejercicio 3 - TIR'!$E$25-'Ejercicio 3 - TIR'!$C$25)*('Ejercicio 3 - TIR'!$D$25-'Ejercicio 3 - TIR'!$C$25)*V268),'Ejercicio 3 - TIR'!$E$25-SQRT(('Ejercicio 3 - TIR'!$E$25-'Ejercicio 3 - TIR'!$C$25)*('Ejercicio 3 - TIR'!$E$25-'Ejercicio 3 - TIR'!$D$25)*(1-V268)))</f>
        <v>0.229309087318519</v>
      </c>
      <c r="X268" s="17">
        <f ca="1" t="shared" si="2005"/>
        <v>0.0278244676285546</v>
      </c>
      <c r="Y268" s="19">
        <f ca="1">IF(X268&lt;=('Ejercicio 3 - TIR'!$D$26-'Ejercicio 3 - TIR'!$C$26)/('Ejercicio 3 - TIR'!$E$26-'Ejercicio 3 - TIR'!$C$26),'Ejercicio 3 - TIR'!$C$26+SQRT(('Ejercicio 3 - TIR'!$E$26-'Ejercicio 3 - TIR'!$C$26)*('Ejercicio 3 - TIR'!$D$26-'Ejercicio 3 - TIR'!$C$26)*X268),'Ejercicio 3 - TIR'!$E$26-SQRT(('Ejercicio 3 - TIR'!$E$26-'Ejercicio 3 - TIR'!$C$26)*('Ejercicio 3 - TIR'!$E$26-'Ejercicio 3 - TIR'!$D$26)*(1-X268)))</f>
        <v>0.198667529209475</v>
      </c>
      <c r="Z268" s="17">
        <f ca="1" t="shared" si="1908"/>
        <v>1.15662516766612</v>
      </c>
      <c r="AA268" s="17">
        <f ca="1" t="shared" si="1909"/>
        <v>1.34017666018143</v>
      </c>
      <c r="AB268" s="17">
        <f ca="1" t="shared" si="1910"/>
        <v>1.58611325070552</v>
      </c>
      <c r="AC268" s="17">
        <f ca="1" t="shared" si="1911"/>
        <v>1.94982343260862</v>
      </c>
      <c r="AD268" s="17">
        <f ca="1" t="shared" si="1912"/>
        <v>2.33719003635971</v>
      </c>
      <c r="AE268" s="16">
        <f ca="1" t="shared" si="1913"/>
        <v>5208.73616317835</v>
      </c>
      <c r="AF268" s="16">
        <f ca="1" t="shared" si="1914"/>
        <v>6035.3404284124</v>
      </c>
      <c r="AG268" s="16">
        <f ca="1" t="shared" si="1915"/>
        <v>7142.88922531132</v>
      </c>
      <c r="AH268" s="16">
        <f ca="1" t="shared" si="1916"/>
        <v>8780.81863438475</v>
      </c>
      <c r="AI268" s="16">
        <f ca="1" t="shared" si="1917"/>
        <v>10525.2821769145</v>
      </c>
      <c r="AJ268" s="18">
        <f ca="1" t="shared" si="1918"/>
        <v>38516.2630457549</v>
      </c>
      <c r="AK268" s="18">
        <f ca="1" t="shared" si="1919"/>
        <v>50088.6256329038</v>
      </c>
      <c r="AL268" s="18">
        <f ca="1" t="shared" si="1920"/>
        <v>49133.9135310126</v>
      </c>
      <c r="AM268" s="18">
        <f ca="1" t="shared" si="1921"/>
        <v>67857.9739300767</v>
      </c>
      <c r="AN268" s="18">
        <f ca="1" t="shared" si="1922"/>
        <v>95071.0565112005</v>
      </c>
      <c r="AO268" s="18">
        <f ca="1">C268/'Ejercicio 3 - TIR'!$D$7</f>
        <v>13119.0430122162</v>
      </c>
      <c r="AP268" s="18">
        <f ca="1" t="shared" si="1923"/>
        <v>25397.2200335387</v>
      </c>
      <c r="AQ268" s="18">
        <f ca="1" t="shared" si="1924"/>
        <v>36969.5826206877</v>
      </c>
      <c r="AR268" s="18">
        <f ca="1" t="shared" si="1925"/>
        <v>36014.8705187964</v>
      </c>
      <c r="AS268" s="18">
        <f ca="1" t="shared" si="1926"/>
        <v>54738.9309178606</v>
      </c>
      <c r="AT268" s="18">
        <f ca="1" t="shared" si="1927"/>
        <v>81952.0134989843</v>
      </c>
      <c r="AU268" s="18">
        <f ca="1">AP268*'Ejercicio 3 - TIR'!$D$5</f>
        <v>12698.6100167693</v>
      </c>
      <c r="AV268" s="18">
        <f ca="1">AQ268*'Ejercicio 3 - TIR'!$D$5</f>
        <v>18484.7913103438</v>
      </c>
      <c r="AW268" s="18">
        <f ca="1">AR268*'Ejercicio 3 - TIR'!$D$5</f>
        <v>18007.4352593982</v>
      </c>
      <c r="AX268" s="18">
        <f ca="1">AS268*'Ejercicio 3 - TIR'!$D$5</f>
        <v>27369.4654589303</v>
      </c>
      <c r="AY268" s="18">
        <f ca="1">AT268*'Ejercicio 3 - TIR'!$D$5</f>
        <v>40976.0067494922</v>
      </c>
      <c r="AZ268" s="18">
        <f ca="1" t="shared" ref="AZ268:BD268" si="2006">AJ268-AU268-AE268</f>
        <v>20608.9168658072</v>
      </c>
      <c r="BA268" s="18">
        <f ca="1" t="shared" si="2006"/>
        <v>25568.4938941476</v>
      </c>
      <c r="BB268" s="18">
        <f ca="1" t="shared" si="2006"/>
        <v>23983.5890463031</v>
      </c>
      <c r="BC268" s="18">
        <f ca="1" t="shared" si="2006"/>
        <v>31707.6898367617</v>
      </c>
      <c r="BD268" s="18">
        <f ca="1" t="shared" si="2006"/>
        <v>43569.7675847939</v>
      </c>
      <c r="BE268" s="18">
        <f ca="1" t="shared" ref="BE268:BI268" si="2007">AZ268/Z268</f>
        <v>17818.1466579986</v>
      </c>
      <c r="BF268" s="18">
        <f ca="1" t="shared" si="2007"/>
        <v>19078.4503668988</v>
      </c>
      <c r="BG268" s="18">
        <f ca="1" t="shared" si="2007"/>
        <v>15120.9814530172</v>
      </c>
      <c r="BH268" s="18">
        <f ca="1" t="shared" si="2007"/>
        <v>16261.8262282041</v>
      </c>
      <c r="BI268" s="18">
        <f ca="1" t="shared" si="2007"/>
        <v>18641.9447742709</v>
      </c>
      <c r="BJ268" s="18">
        <f ca="1" t="shared" si="1930"/>
        <v>77725.7349122723</v>
      </c>
      <c r="BK268" s="18">
        <f ca="1" t="shared" si="1931"/>
        <v>30661.6966147261</v>
      </c>
      <c r="BL268" s="18">
        <f ca="1" t="shared" si="1932"/>
        <v>108387.431526998</v>
      </c>
      <c r="BM268" s="18">
        <f ca="1">BK268*'Ejercicio 3 - TIR'!$D$5</f>
        <v>15330.848307363</v>
      </c>
      <c r="BN268" s="18">
        <f ca="1" t="shared" si="1933"/>
        <v>93056.5832196354</v>
      </c>
      <c r="BO268" s="18">
        <f ca="1" t="shared" si="1934"/>
        <v>39815.5827176877</v>
      </c>
      <c r="BP268" s="18">
        <f ca="1" t="shared" si="1935"/>
        <v>-98851.2762726605</v>
      </c>
      <c r="BQ268" s="18">
        <f ca="1" t="shared" ref="BQ268:BT268" si="2008">BE268</f>
        <v>17818.1466579986</v>
      </c>
      <c r="BR268" s="18">
        <f ca="1" t="shared" si="2008"/>
        <v>19078.4503668988</v>
      </c>
      <c r="BS268" s="18">
        <f ca="1" t="shared" si="2008"/>
        <v>15120.9814530172</v>
      </c>
      <c r="BT268" s="18">
        <f ca="1" t="shared" si="2008"/>
        <v>16261.8262282041</v>
      </c>
      <c r="BU268" s="18">
        <f ca="1" t="shared" si="1937"/>
        <v>58457.5274919586</v>
      </c>
      <c r="BV268" s="20">
        <f ca="1" t="shared" si="1938"/>
        <v>7.27903599163491</v>
      </c>
    </row>
    <row r="269" ht="15" customHeight="1" spans="1:74">
      <c r="A269" s="16">
        <v>268</v>
      </c>
      <c r="B269" s="17">
        <f ca="1" t="shared" ref="B269:F269" si="2009">RAND()</f>
        <v>0.621432309439012</v>
      </c>
      <c r="C269" s="18">
        <f ca="1">IF(B269&lt;=('Ejercicio 3 - TIR'!$D$13-'Ejercicio 3 - TIR'!$C$13)/('Ejercicio 3 - TIR'!$E$13-'Ejercicio 3 - TIR'!$C$13),'Ejercicio 3 - TIR'!$C$13+SQRT(('Ejercicio 3 - TIR'!$E$13-'Ejercicio 3 - TIR'!$C$13)*('Ejercicio 3 - TIR'!$D$13-'Ejercicio 3 - TIR'!$C$13)*B269),'Ejercicio 3 - TIR'!$E$13-SQRT(('Ejercicio 3 - TIR'!$E$13-'Ejercicio 3 - TIR'!$C$13)*('Ejercicio 3 - TIR'!$E$13-'Ejercicio 3 - TIR'!$D$13)*(1-B269)))</f>
        <v>78686.1259112008</v>
      </c>
      <c r="D269" s="17">
        <f ca="1" t="shared" si="2009"/>
        <v>0.573137858445467</v>
      </c>
      <c r="E269" s="18">
        <f ca="1">IF(D269&lt;=('Ejercicio 3 - TIR'!$D$14-'Ejercicio 3 - TIR'!$C$14)/('Ejercicio 3 - TIR'!$E$14-'Ejercicio 3 - TIR'!$C$14),'Ejercicio 3 - TIR'!$C$14+SQRT(('Ejercicio 3 - TIR'!$E$14-'Ejercicio 3 - TIR'!$C$14)*('Ejercicio 3 - TIR'!$D$14-'Ejercicio 3 - TIR'!$C$14)*D269),'Ejercicio 3 - TIR'!$E$14-SQRT(('Ejercicio 3 - TIR'!$E$14-'Ejercicio 3 - TIR'!$C$14)*('Ejercicio 3 - TIR'!$E$14-'Ejercicio 3 - TIR'!$D$14)*(1-D269)))</f>
        <v>31998.1676327744</v>
      </c>
      <c r="F269" s="17">
        <f ca="1" t="shared" si="2009"/>
        <v>0.807500926000874</v>
      </c>
      <c r="G269" s="18">
        <f ca="1">IF(F269&lt;=('Ejercicio 3 - TIR'!$D$18-'Ejercicio 3 - TIR'!$C$18)/('Ejercicio 3 - TIR'!$E$18-'Ejercicio 3 - TIR'!$C$18),'Ejercicio 3 - TIR'!$C$18+SQRT(('Ejercicio 3 - TIR'!$E$18-'Ejercicio 3 - TIR'!$C$18)*('Ejercicio 3 - TIR'!$D$18-'Ejercicio 3 - TIR'!$C$18)*F269),'Ejercicio 3 - TIR'!$E$18-SQRT(('Ejercicio 3 - TIR'!$E$18-'Ejercicio 3 - TIR'!$C$18)*('Ejercicio 3 - TIR'!$E$18-'Ejercicio 3 - TIR'!$D$18)*(1-F269)))</f>
        <v>41200.338100576</v>
      </c>
      <c r="H269" s="17">
        <f ca="1" t="shared" ref="H269:L269" si="2010">RAND()</f>
        <v>0.109427017243679</v>
      </c>
      <c r="I269" s="18">
        <f ca="1">IF(H269&lt;=('Ejercicio 3 - TIR'!$D$18-'Ejercicio 3 - TIR'!$C$18)/('Ejercicio 3 - TIR'!$E$18-'Ejercicio 3 - TIR'!$C$18),'Ejercicio 3 - TIR'!$C$18+SQRT(('Ejercicio 3 - TIR'!$E$18-'Ejercicio 3 - TIR'!$C$18)*('Ejercicio 3 - TIR'!$D$18-'Ejercicio 3 - TIR'!$C$18)*H269),'Ejercicio 3 - TIR'!$E$18-SQRT(('Ejercicio 3 - TIR'!$E$18-'Ejercicio 3 - TIR'!$C$18)*('Ejercicio 3 - TIR'!$E$18-'Ejercicio 3 - TIR'!$D$18)*(1-H269)))</f>
        <v>34051.4259942089</v>
      </c>
      <c r="J269" s="17">
        <f ca="1" t="shared" si="2010"/>
        <v>0.538810437863109</v>
      </c>
      <c r="K269" s="18">
        <f ca="1">IF(J269&lt;=('Ejercicio 3 - TIR'!$D$18-'Ejercicio 3 - TIR'!$C$18)/('Ejercicio 3 - TIR'!$E$18-'Ejercicio 3 - TIR'!$C$18),'Ejercicio 3 - TIR'!$C$18+SQRT(('Ejercicio 3 - TIR'!$E$18-'Ejercicio 3 - TIR'!$C$18)*('Ejercicio 3 - TIR'!$D$18-'Ejercicio 3 - TIR'!$C$18)*J269),'Ejercicio 3 - TIR'!$E$18-SQRT(('Ejercicio 3 - TIR'!$E$18-'Ejercicio 3 - TIR'!$C$18)*('Ejercicio 3 - TIR'!$E$18-'Ejercicio 3 - TIR'!$D$18)*(1-J269)))</f>
        <v>38990.0815168421</v>
      </c>
      <c r="L269" s="17">
        <f ca="1" t="shared" si="2010"/>
        <v>0.366539162030128</v>
      </c>
      <c r="M269" s="18">
        <f ca="1">IF(L269&lt;=('Ejercicio 3 - TIR'!$D$18-'Ejercicio 3 - TIR'!$C$18)/('Ejercicio 3 - TIR'!$E$18-'Ejercicio 3 - TIR'!$C$18),'Ejercicio 3 - TIR'!$C$18+SQRT(('Ejercicio 3 - TIR'!$E$18-'Ejercicio 3 - TIR'!$C$18)*('Ejercicio 3 - TIR'!$D$18-'Ejercicio 3 - TIR'!$C$18)*L269),'Ejercicio 3 - TIR'!$E$18-SQRT(('Ejercicio 3 - TIR'!$E$18-'Ejercicio 3 - TIR'!$C$18)*('Ejercicio 3 - TIR'!$E$18-'Ejercicio 3 - TIR'!$D$18)*(1-L269)))</f>
        <v>37414.9089208512</v>
      </c>
      <c r="N269" s="17">
        <f ca="1" t="shared" ref="N269:R269" si="2011">RAND()</f>
        <v>0.846742884008117</v>
      </c>
      <c r="O269" s="18">
        <f ca="1">IF(N269&lt;=('Ejercicio 3 - TIR'!$D$18-'Ejercicio 3 - TIR'!$C$18)/('Ejercicio 3 - TIR'!$E$18-'Ejercicio 3 - TIR'!$C$18),'Ejercicio 3 - TIR'!$C$18+SQRT(('Ejercicio 3 - TIR'!$E$18-'Ejercicio 3 - TIR'!$C$18)*('Ejercicio 3 - TIR'!$D$18-'Ejercicio 3 - TIR'!$C$18)*N269),'Ejercicio 3 - TIR'!$E$18-SQRT(('Ejercicio 3 - TIR'!$E$18-'Ejercicio 3 - TIR'!$C$18)*('Ejercicio 3 - TIR'!$E$18-'Ejercicio 3 - TIR'!$D$18)*(1-N269)))</f>
        <v>41609.6779357425</v>
      </c>
      <c r="P269" s="17">
        <f ca="1" t="shared" si="2011"/>
        <v>0.85727320329543</v>
      </c>
      <c r="Q269" s="19">
        <f ca="1">IF(P269&lt;=('Ejercicio 3 - TIR'!$D$22-'Ejercicio 3 - TIR'!$C$22)/('Ejercicio 3 - TIR'!$E$22-'Ejercicio 3 - TIR'!$C$22),'Ejercicio 3 - TIR'!$C$22+SQRT(('Ejercicio 3 - TIR'!$E$22-'Ejercicio 3 - TIR'!$C$22)*('Ejercicio 3 - TIR'!$D$22-'Ejercicio 3 - TIR'!$C$22)*P269),'Ejercicio 3 - TIR'!$E$22-SQRT(('Ejercicio 3 - TIR'!$E$22-'Ejercicio 3 - TIR'!$C$22)*('Ejercicio 3 - TIR'!$E$22-'Ejercicio 3 - TIR'!$D$22)*(1-P269)))</f>
        <v>0.16397164281443</v>
      </c>
      <c r="R269" s="17">
        <f ca="1" t="shared" si="2011"/>
        <v>0.868211229208752</v>
      </c>
      <c r="S269" s="19">
        <f ca="1">IF(R269&lt;=('Ejercicio 3 - TIR'!$D$23-'Ejercicio 3 - TIR'!$C$23)/('Ejercicio 3 - TIR'!$E$23-'Ejercicio 3 - TIR'!$C$23),'Ejercicio 3 - TIR'!$C$23+SQRT(('Ejercicio 3 - TIR'!$E$23-'Ejercicio 3 - TIR'!$C$23)*('Ejercicio 3 - TIR'!$D$23-'Ejercicio 3 - TIR'!$C$23)*R269),'Ejercicio 3 - TIR'!$E$23-SQRT(('Ejercicio 3 - TIR'!$E$23-'Ejercicio 3 - TIR'!$C$23)*('Ejercicio 3 - TIR'!$E$23-'Ejercicio 3 - TIR'!$D$23)*(1-R269)))</f>
        <v>0.164598058972186</v>
      </c>
      <c r="T269" s="17">
        <f ca="1" t="shared" ref="T269:X269" si="2012">RAND()</f>
        <v>0.964909582955056</v>
      </c>
      <c r="U269" s="19">
        <f ca="1">IF(T269&lt;=('Ejercicio 3 - TIR'!$D$24-'Ejercicio 3 - TIR'!$C$24)/('Ejercicio 3 - TIR'!$E$24-'Ejercicio 3 - TIR'!$C$24),'Ejercicio 3 - TIR'!$C$24+SQRT(('Ejercicio 3 - TIR'!$E$24-'Ejercicio 3 - TIR'!$C$24)*('Ejercicio 3 - TIR'!$D$24-'Ejercicio 3 - TIR'!$C$24)*T269),'Ejercicio 3 - TIR'!$E$24-SQRT(('Ejercicio 3 - TIR'!$E$24-'Ejercicio 3 - TIR'!$C$24)*('Ejercicio 3 - TIR'!$E$24-'Ejercicio 3 - TIR'!$D$24)*(1-T269)))</f>
        <v>0.210087726409857</v>
      </c>
      <c r="V269" s="17">
        <f ca="1" t="shared" si="2012"/>
        <v>0.787881047613286</v>
      </c>
      <c r="W269" s="19">
        <f ca="1">IF(V269&lt;=('Ejercicio 3 - TIR'!$D$25-'Ejercicio 3 - TIR'!$C$25)/('Ejercicio 3 - TIR'!$E$25-'Ejercicio 3 - TIR'!$C$25),'Ejercicio 3 - TIR'!$C$25+SQRT(('Ejercicio 3 - TIR'!$E$25-'Ejercicio 3 - TIR'!$C$25)*('Ejercicio 3 - TIR'!$D$25-'Ejercicio 3 - TIR'!$C$25)*V269),'Ejercicio 3 - TIR'!$E$25-SQRT(('Ejercicio 3 - TIR'!$E$25-'Ejercicio 3 - TIR'!$C$25)*('Ejercicio 3 - TIR'!$E$25-'Ejercicio 3 - TIR'!$D$25)*(1-V269)))</f>
        <v>0.222752682088809</v>
      </c>
      <c r="X269" s="17">
        <f ca="1" t="shared" si="2012"/>
        <v>0.768800385561845</v>
      </c>
      <c r="Y269" s="19">
        <f ca="1">IF(X269&lt;=('Ejercicio 3 - TIR'!$D$26-'Ejercicio 3 - TIR'!$C$26)/('Ejercicio 3 - TIR'!$E$26-'Ejercicio 3 - TIR'!$C$26),'Ejercicio 3 - TIR'!$C$26+SQRT(('Ejercicio 3 - TIR'!$E$26-'Ejercicio 3 - TIR'!$C$26)*('Ejercicio 3 - TIR'!$D$26-'Ejercicio 3 - TIR'!$C$26)*X269),'Ejercicio 3 - TIR'!$E$26-SQRT(('Ejercicio 3 - TIR'!$E$26-'Ejercicio 3 - TIR'!$C$26)*('Ejercicio 3 - TIR'!$E$26-'Ejercicio 3 - TIR'!$D$26)*(1-X269)))</f>
        <v>0.244666192987932</v>
      </c>
      <c r="Z269" s="17">
        <f ca="1" t="shared" si="1908"/>
        <v>1.16397164281443</v>
      </c>
      <c r="AA269" s="17">
        <f ca="1" t="shared" si="1909"/>
        <v>1.35555911592035</v>
      </c>
      <c r="AB269" s="17">
        <f ca="1" t="shared" si="1910"/>
        <v>1.64034544859821</v>
      </c>
      <c r="AC269" s="17">
        <f ca="1" t="shared" si="1911"/>
        <v>2.00573679682564</v>
      </c>
      <c r="AD269" s="17">
        <f ca="1" t="shared" si="1912"/>
        <v>2.49647278304078</v>
      </c>
      <c r="AE269" s="16">
        <f ca="1" t="shared" si="1913"/>
        <v>5246.79211379752</v>
      </c>
      <c r="AF269" s="16">
        <f ca="1" t="shared" si="1914"/>
        <v>6110.40391155917</v>
      </c>
      <c r="AG269" s="16">
        <f ca="1" t="shared" si="1915"/>
        <v>7394.12477678453</v>
      </c>
      <c r="AH269" s="16">
        <f ca="1" t="shared" si="1916"/>
        <v>9041.1859025126</v>
      </c>
      <c r="AI269" s="16">
        <f ca="1" t="shared" si="1917"/>
        <v>11253.2584373765</v>
      </c>
      <c r="AJ269" s="18">
        <f ca="1" t="shared" si="1918"/>
        <v>47956.0252234374</v>
      </c>
      <c r="AK269" s="18">
        <f ca="1" t="shared" si="1919"/>
        <v>46158.7209165371</v>
      </c>
      <c r="AL269" s="18">
        <f ca="1" t="shared" si="1920"/>
        <v>63957.2027566253</v>
      </c>
      <c r="AM269" s="18">
        <f ca="1" t="shared" si="1921"/>
        <v>75044.4595724311</v>
      </c>
      <c r="AN269" s="18">
        <f ca="1" t="shared" si="1922"/>
        <v>103877.428477673</v>
      </c>
      <c r="AO269" s="18">
        <f ca="1">C269/'Ejercicio 3 - TIR'!$D$7</f>
        <v>15737.2251822402</v>
      </c>
      <c r="AP269" s="18">
        <f ca="1" t="shared" si="1923"/>
        <v>32218.8000411972</v>
      </c>
      <c r="AQ269" s="18">
        <f ca="1" t="shared" si="1924"/>
        <v>30421.495734297</v>
      </c>
      <c r="AR269" s="18">
        <f ca="1" t="shared" si="1925"/>
        <v>48219.9775743852</v>
      </c>
      <c r="AS269" s="18">
        <f ca="1" t="shared" si="1926"/>
        <v>59307.234390191</v>
      </c>
      <c r="AT269" s="18">
        <f ca="1" t="shared" si="1927"/>
        <v>88140.2032954333</v>
      </c>
      <c r="AU269" s="18">
        <f ca="1">AP269*'Ejercicio 3 - TIR'!$D$5</f>
        <v>16109.4000205986</v>
      </c>
      <c r="AV269" s="18">
        <f ca="1">AQ269*'Ejercicio 3 - TIR'!$D$5</f>
        <v>15210.7478671485</v>
      </c>
      <c r="AW269" s="18">
        <f ca="1">AR269*'Ejercicio 3 - TIR'!$D$5</f>
        <v>24109.9887871926</v>
      </c>
      <c r="AX269" s="18">
        <f ca="1">AS269*'Ejercicio 3 - TIR'!$D$5</f>
        <v>29653.6171950955</v>
      </c>
      <c r="AY269" s="18">
        <f ca="1">AT269*'Ejercicio 3 - TIR'!$D$5</f>
        <v>44070.1016477167</v>
      </c>
      <c r="AZ269" s="18">
        <f ca="1" t="shared" ref="AZ269:BD269" si="2013">AJ269-AU269-AE269</f>
        <v>26599.8330890412</v>
      </c>
      <c r="BA269" s="18">
        <f ca="1" t="shared" si="2013"/>
        <v>24837.5691378295</v>
      </c>
      <c r="BB269" s="18">
        <f ca="1" t="shared" si="2013"/>
        <v>32453.0891926482</v>
      </c>
      <c r="BC269" s="18">
        <f ca="1" t="shared" si="2013"/>
        <v>36349.656474823</v>
      </c>
      <c r="BD269" s="18">
        <f ca="1" t="shared" si="2013"/>
        <v>48554.0683925803</v>
      </c>
      <c r="BE269" s="18">
        <f ca="1" t="shared" ref="BE269:BI269" si="2014">AZ269/Z269</f>
        <v>22852.6470152865</v>
      </c>
      <c r="BF269" s="18">
        <f ca="1" t="shared" si="2014"/>
        <v>18322.7487802818</v>
      </c>
      <c r="BG269" s="18">
        <f ca="1" t="shared" si="2014"/>
        <v>19784.3016666895</v>
      </c>
      <c r="BH269" s="18">
        <f ca="1" t="shared" si="2014"/>
        <v>18122.8446984427</v>
      </c>
      <c r="BI269" s="18">
        <f ca="1" t="shared" si="2014"/>
        <v>19449.0677897317</v>
      </c>
      <c r="BJ269" s="18">
        <f ca="1" t="shared" si="1930"/>
        <v>79882.5546023975</v>
      </c>
      <c r="BK269" s="18">
        <f ca="1" t="shared" si="1931"/>
        <v>39287.5543480465</v>
      </c>
      <c r="BL269" s="18">
        <f ca="1" t="shared" si="1932"/>
        <v>119170.108950444</v>
      </c>
      <c r="BM269" s="18">
        <f ca="1">BK269*'Ejercicio 3 - TIR'!$D$5</f>
        <v>19643.7771740232</v>
      </c>
      <c r="BN269" s="18">
        <f ca="1" t="shared" si="1933"/>
        <v>99526.3317764208</v>
      </c>
      <c r="BO269" s="18">
        <f ca="1" t="shared" si="1934"/>
        <v>39866.7802238944</v>
      </c>
      <c r="BP269" s="18">
        <f ca="1" t="shared" si="1935"/>
        <v>-110684.293543975</v>
      </c>
      <c r="BQ269" s="18">
        <f ca="1" t="shared" ref="BQ269:BT269" si="2015">BE269</f>
        <v>22852.6470152865</v>
      </c>
      <c r="BR269" s="18">
        <f ca="1" t="shared" si="2015"/>
        <v>18322.7487802818</v>
      </c>
      <c r="BS269" s="18">
        <f ca="1" t="shared" si="2015"/>
        <v>19784.3016666895</v>
      </c>
      <c r="BT269" s="18">
        <f ca="1" t="shared" si="2015"/>
        <v>18122.8446984427</v>
      </c>
      <c r="BU269" s="18">
        <f ca="1" t="shared" si="1937"/>
        <v>59315.8480136262</v>
      </c>
      <c r="BV269" s="20">
        <f ca="1" t="shared" si="1938"/>
        <v>6.69571535795186</v>
      </c>
    </row>
    <row r="270" ht="15" customHeight="1" spans="1:74">
      <c r="A270" s="16">
        <v>269</v>
      </c>
      <c r="B270" s="17">
        <f ca="1" t="shared" ref="B270:F270" si="2016">RAND()</f>
        <v>0.802608283854203</v>
      </c>
      <c r="C270" s="18">
        <f ca="1">IF(B270&lt;=('Ejercicio 3 - TIR'!$D$13-'Ejercicio 3 - TIR'!$C$13)/('Ejercicio 3 - TIR'!$E$13-'Ejercicio 3 - TIR'!$C$13),'Ejercicio 3 - TIR'!$C$13+SQRT(('Ejercicio 3 - TIR'!$E$13-'Ejercicio 3 - TIR'!$C$13)*('Ejercicio 3 - TIR'!$D$13-'Ejercicio 3 - TIR'!$C$13)*B270),'Ejercicio 3 - TIR'!$E$13-SQRT(('Ejercicio 3 - TIR'!$E$13-'Ejercicio 3 - TIR'!$C$13)*('Ejercicio 3 - TIR'!$E$13-'Ejercicio 3 - TIR'!$D$13)*(1-B270)))</f>
        <v>84609.4165355905</v>
      </c>
      <c r="D270" s="17">
        <f ca="1" t="shared" si="2016"/>
        <v>0.954962234162828</v>
      </c>
      <c r="E270" s="18">
        <f ca="1">IF(D270&lt;=('Ejercicio 3 - TIR'!$D$14-'Ejercicio 3 - TIR'!$C$14)/('Ejercicio 3 - TIR'!$E$14-'Ejercicio 3 - TIR'!$C$14),'Ejercicio 3 - TIR'!$C$14+SQRT(('Ejercicio 3 - TIR'!$E$14-'Ejercicio 3 - TIR'!$C$14)*('Ejercicio 3 - TIR'!$D$14-'Ejercicio 3 - TIR'!$C$14)*D270),'Ejercicio 3 - TIR'!$E$14-SQRT(('Ejercicio 3 - TIR'!$E$14-'Ejercicio 3 - TIR'!$C$14)*('Ejercicio 3 - TIR'!$E$14-'Ejercicio 3 - TIR'!$D$14)*(1-D270)))</f>
        <v>37400.8338114742</v>
      </c>
      <c r="F270" s="17">
        <f ca="1" t="shared" si="2016"/>
        <v>0.775584231956392</v>
      </c>
      <c r="G270" s="18">
        <f ca="1">IF(F270&lt;=('Ejercicio 3 - TIR'!$D$18-'Ejercicio 3 - TIR'!$C$18)/('Ejercicio 3 - TIR'!$E$18-'Ejercicio 3 - TIR'!$C$18),'Ejercicio 3 - TIR'!$C$18+SQRT(('Ejercicio 3 - TIR'!$E$18-'Ejercicio 3 - TIR'!$C$18)*('Ejercicio 3 - TIR'!$D$18-'Ejercicio 3 - TIR'!$C$18)*F270),'Ejercicio 3 - TIR'!$E$18-SQRT(('Ejercicio 3 - TIR'!$E$18-'Ejercicio 3 - TIR'!$C$18)*('Ejercicio 3 - TIR'!$E$18-'Ejercicio 3 - TIR'!$D$18)*(1-F270)))</f>
        <v>40897.4175689853</v>
      </c>
      <c r="H270" s="17">
        <f ca="1" t="shared" ref="H270:L270" si="2017">RAND()</f>
        <v>0.785361459293855</v>
      </c>
      <c r="I270" s="18">
        <f ca="1">IF(H270&lt;=('Ejercicio 3 - TIR'!$D$18-'Ejercicio 3 - TIR'!$C$18)/('Ejercicio 3 - TIR'!$E$18-'Ejercicio 3 - TIR'!$C$18),'Ejercicio 3 - TIR'!$C$18+SQRT(('Ejercicio 3 - TIR'!$E$18-'Ejercicio 3 - TIR'!$C$18)*('Ejercicio 3 - TIR'!$D$18-'Ejercicio 3 - TIR'!$C$18)*H270),'Ejercicio 3 - TIR'!$E$18-SQRT(('Ejercicio 3 - TIR'!$E$18-'Ejercicio 3 - TIR'!$C$18)*('Ejercicio 3 - TIR'!$E$18-'Ejercicio 3 - TIR'!$D$18)*(1-H270)))</f>
        <v>40987.7823397825</v>
      </c>
      <c r="J270" s="17">
        <f ca="1" t="shared" si="2017"/>
        <v>0.298942143056223</v>
      </c>
      <c r="K270" s="18">
        <f ca="1">IF(J270&lt;=('Ejercicio 3 - TIR'!$D$18-'Ejercicio 3 - TIR'!$C$18)/('Ejercicio 3 - TIR'!$E$18-'Ejercicio 3 - TIR'!$C$18),'Ejercicio 3 - TIR'!$C$18+SQRT(('Ejercicio 3 - TIR'!$E$18-'Ejercicio 3 - TIR'!$C$18)*('Ejercicio 3 - TIR'!$D$18-'Ejercicio 3 - TIR'!$C$18)*J270),'Ejercicio 3 - TIR'!$E$18-SQRT(('Ejercicio 3 - TIR'!$E$18-'Ejercicio 3 - TIR'!$C$18)*('Ejercicio 3 - TIR'!$E$18-'Ejercicio 3 - TIR'!$D$18)*(1-J270)))</f>
        <v>36696.3662876543</v>
      </c>
      <c r="L270" s="17">
        <f ca="1" t="shared" si="2017"/>
        <v>0.151490062268278</v>
      </c>
      <c r="M270" s="18">
        <f ca="1">IF(L270&lt;=('Ejercicio 3 - TIR'!$D$18-'Ejercicio 3 - TIR'!$C$18)/('Ejercicio 3 - TIR'!$E$18-'Ejercicio 3 - TIR'!$C$18),'Ejercicio 3 - TIR'!$C$18+SQRT(('Ejercicio 3 - TIR'!$E$18-'Ejercicio 3 - TIR'!$C$18)*('Ejercicio 3 - TIR'!$D$18-'Ejercicio 3 - TIR'!$C$18)*L270),'Ejercicio 3 - TIR'!$E$18-SQRT(('Ejercicio 3 - TIR'!$E$18-'Ejercicio 3 - TIR'!$C$18)*('Ejercicio 3 - TIR'!$E$18-'Ejercicio 3 - TIR'!$D$18)*(1-L270)))</f>
        <v>34766.9182225251</v>
      </c>
      <c r="N270" s="17">
        <f ca="1" t="shared" ref="N270:R270" si="2018">RAND()</f>
        <v>0.274642286723251</v>
      </c>
      <c r="O270" s="18">
        <f ca="1">IF(N270&lt;=('Ejercicio 3 - TIR'!$D$18-'Ejercicio 3 - TIR'!$C$18)/('Ejercicio 3 - TIR'!$E$18-'Ejercicio 3 - TIR'!$C$18),'Ejercicio 3 - TIR'!$C$18+SQRT(('Ejercicio 3 - TIR'!$E$18-'Ejercicio 3 - TIR'!$C$18)*('Ejercicio 3 - TIR'!$D$18-'Ejercicio 3 - TIR'!$C$18)*N270),'Ejercicio 3 - TIR'!$E$18-SQRT(('Ejercicio 3 - TIR'!$E$18-'Ejercicio 3 - TIR'!$C$18)*('Ejercicio 3 - TIR'!$E$18-'Ejercicio 3 - TIR'!$D$18)*(1-N270)))</f>
        <v>36418.4377389274</v>
      </c>
      <c r="P270" s="17">
        <f ca="1" t="shared" si="2018"/>
        <v>0.0315500580249404</v>
      </c>
      <c r="Q270" s="19">
        <f ca="1">IF(P270&lt;=('Ejercicio 3 - TIR'!$D$22-'Ejercicio 3 - TIR'!$C$22)/('Ejercicio 3 - TIR'!$E$22-'Ejercicio 3 - TIR'!$C$22),'Ejercicio 3 - TIR'!$C$22+SQRT(('Ejercicio 3 - TIR'!$E$22-'Ejercicio 3 - TIR'!$C$22)*('Ejercicio 3 - TIR'!$D$22-'Ejercicio 3 - TIR'!$C$22)*P270),'Ejercicio 3 - TIR'!$E$22-SQRT(('Ejercicio 3 - TIR'!$E$22-'Ejercicio 3 - TIR'!$C$22)*('Ejercicio 3 - TIR'!$E$22-'Ejercicio 3 - TIR'!$D$22)*(1-P270)))</f>
        <v>0.127535920942054</v>
      </c>
      <c r="R270" s="17">
        <f ca="1" t="shared" si="2018"/>
        <v>0.396935707558876</v>
      </c>
      <c r="S270" s="19">
        <f ca="1">IF(R270&lt;=('Ejercicio 3 - TIR'!$D$23-'Ejercicio 3 - TIR'!$C$23)/('Ejercicio 3 - TIR'!$E$23-'Ejercicio 3 - TIR'!$C$23),'Ejercicio 3 - TIR'!$C$23+SQRT(('Ejercicio 3 - TIR'!$E$23-'Ejercicio 3 - TIR'!$C$23)*('Ejercicio 3 - TIR'!$D$23-'Ejercicio 3 - TIR'!$C$23)*R270),'Ejercicio 3 - TIR'!$E$23-SQRT(('Ejercicio 3 - TIR'!$E$23-'Ejercicio 3 - TIR'!$C$23)*('Ejercicio 3 - TIR'!$E$23-'Ejercicio 3 - TIR'!$D$23)*(1-R270)))</f>
        <v>0.146729838637859</v>
      </c>
      <c r="T270" s="17">
        <f ca="1" t="shared" ref="T270:X270" si="2019">RAND()</f>
        <v>0.0764224691967808</v>
      </c>
      <c r="U270" s="19">
        <f ca="1">IF(T270&lt;=('Ejercicio 3 - TIR'!$D$24-'Ejercicio 3 - TIR'!$C$24)/('Ejercicio 3 - TIR'!$E$24-'Ejercicio 3 - TIR'!$C$24),'Ejercicio 3 - TIR'!$C$24+SQRT(('Ejercicio 3 - TIR'!$E$24-'Ejercicio 3 - TIR'!$C$24)*('Ejercicio 3 - TIR'!$D$24-'Ejercicio 3 - TIR'!$C$24)*T270),'Ejercicio 3 - TIR'!$E$24-SQRT(('Ejercicio 3 - TIR'!$E$24-'Ejercicio 3 - TIR'!$C$24)*('Ejercicio 3 - TIR'!$E$24-'Ejercicio 3 - TIR'!$D$24)*(1-T270)))</f>
        <v>0.16266835369388</v>
      </c>
      <c r="V270" s="17">
        <f ca="1" t="shared" si="2019"/>
        <v>0.0425663114357913</v>
      </c>
      <c r="W270" s="19">
        <f ca="1">IF(V270&lt;=('Ejercicio 3 - TIR'!$D$25-'Ejercicio 3 - TIR'!$C$25)/('Ejercicio 3 - TIR'!$E$25-'Ejercicio 3 - TIR'!$C$25),'Ejercicio 3 - TIR'!$C$25+SQRT(('Ejercicio 3 - TIR'!$E$25-'Ejercicio 3 - TIR'!$C$25)*('Ejercicio 3 - TIR'!$D$25-'Ejercicio 3 - TIR'!$C$25)*V270),'Ejercicio 3 - TIR'!$E$25-SQRT(('Ejercicio 3 - TIR'!$E$25-'Ejercicio 3 - TIR'!$C$25)*('Ejercicio 3 - TIR'!$E$25-'Ejercicio 3 - TIR'!$D$25)*(1-V270)))</f>
        <v>0.187719639629549</v>
      </c>
      <c r="X270" s="17">
        <f ca="1" t="shared" si="2019"/>
        <v>0.288385358449909</v>
      </c>
      <c r="Y270" s="19">
        <f ca="1">IF(X270&lt;=('Ejercicio 3 - TIR'!$D$26-'Ejercicio 3 - TIR'!$C$26)/('Ejercicio 3 - TIR'!$E$26-'Ejercicio 3 - TIR'!$C$26),'Ejercicio 3 - TIR'!$C$26+SQRT(('Ejercicio 3 - TIR'!$E$26-'Ejercicio 3 - TIR'!$C$26)*('Ejercicio 3 - TIR'!$D$26-'Ejercicio 3 - TIR'!$C$26)*X270),'Ejercicio 3 - TIR'!$E$26-SQRT(('Ejercicio 3 - TIR'!$E$26-'Ejercicio 3 - TIR'!$C$26)*('Ejercicio 3 - TIR'!$E$26-'Ejercicio 3 - TIR'!$D$26)*(1-X270)))</f>
        <v>0.217904129941906</v>
      </c>
      <c r="Z270" s="17">
        <f ca="1" t="shared" si="1908"/>
        <v>1.12753592094205</v>
      </c>
      <c r="AA270" s="17">
        <f ca="1" t="shared" si="1909"/>
        <v>1.29297908468027</v>
      </c>
      <c r="AB270" s="17">
        <f ca="1" t="shared" si="1910"/>
        <v>1.50330586374583</v>
      </c>
      <c r="AC270" s="17">
        <f ca="1" t="shared" si="1911"/>
        <v>1.78550589874119</v>
      </c>
      <c r="AD270" s="17">
        <f ca="1" t="shared" si="1912"/>
        <v>2.17457500811253</v>
      </c>
      <c r="AE270" s="16">
        <f ca="1" t="shared" si="1913"/>
        <v>4769.94978414708</v>
      </c>
      <c r="AF270" s="16">
        <f ca="1" t="shared" si="1914"/>
        <v>5469.84374628567</v>
      </c>
      <c r="AG270" s="16">
        <f ca="1" t="shared" si="1915"/>
        <v>6359.61422345673</v>
      </c>
      <c r="AH270" s="16">
        <f ca="1" t="shared" si="1916"/>
        <v>7553.43871366698</v>
      </c>
      <c r="AI270" s="16">
        <f ca="1" t="shared" si="1917"/>
        <v>9199.36420463809</v>
      </c>
      <c r="AJ270" s="18">
        <f ca="1" t="shared" si="1918"/>
        <v>46113.3073827976</v>
      </c>
      <c r="AK270" s="18">
        <f ca="1" t="shared" si="1919"/>
        <v>52996.3452927662</v>
      </c>
      <c r="AL270" s="18">
        <f ca="1" t="shared" si="1920"/>
        <v>55165.8626183956</v>
      </c>
      <c r="AM270" s="18">
        <f ca="1" t="shared" si="1921"/>
        <v>62076.537567371</v>
      </c>
      <c r="AN270" s="18">
        <f ca="1" t="shared" si="1922"/>
        <v>79194.6245415736</v>
      </c>
      <c r="AO270" s="18">
        <f ca="1">C270/'Ejercicio 3 - TIR'!$D$7</f>
        <v>16921.8833071181</v>
      </c>
      <c r="AP270" s="18">
        <f ca="1" t="shared" si="1923"/>
        <v>29191.4240756795</v>
      </c>
      <c r="AQ270" s="18">
        <f ca="1" t="shared" si="1924"/>
        <v>36074.4619856481</v>
      </c>
      <c r="AR270" s="18">
        <f ca="1" t="shared" si="1925"/>
        <v>38243.9793112775</v>
      </c>
      <c r="AS270" s="18">
        <f ca="1" t="shared" si="1926"/>
        <v>45154.6542602529</v>
      </c>
      <c r="AT270" s="18">
        <f ca="1" t="shared" si="1927"/>
        <v>62272.7412344555</v>
      </c>
      <c r="AU270" s="18">
        <f ca="1">AP270*'Ejercicio 3 - TIR'!$D$5</f>
        <v>14595.7120378397</v>
      </c>
      <c r="AV270" s="18">
        <f ca="1">AQ270*'Ejercicio 3 - TIR'!$D$5</f>
        <v>18037.2309928241</v>
      </c>
      <c r="AW270" s="18">
        <f ca="1">AR270*'Ejercicio 3 - TIR'!$D$5</f>
        <v>19121.9896556387</v>
      </c>
      <c r="AX270" s="18">
        <f ca="1">AS270*'Ejercicio 3 - TIR'!$D$5</f>
        <v>22577.3271301265</v>
      </c>
      <c r="AY270" s="18">
        <f ca="1">AT270*'Ejercicio 3 - TIR'!$D$5</f>
        <v>31136.3706172277</v>
      </c>
      <c r="AZ270" s="18">
        <f ca="1" t="shared" ref="AZ270:BD270" si="2020">AJ270-AU270-AE270</f>
        <v>26747.6455608108</v>
      </c>
      <c r="BA270" s="18">
        <f ca="1" t="shared" si="2020"/>
        <v>29489.2705536565</v>
      </c>
      <c r="BB270" s="18">
        <f ca="1" t="shared" si="2020"/>
        <v>29684.2587393001</v>
      </c>
      <c r="BC270" s="18">
        <f ca="1" t="shared" si="2020"/>
        <v>31945.7717235776</v>
      </c>
      <c r="BD270" s="18">
        <f ca="1" t="shared" si="2020"/>
        <v>38858.8897197077</v>
      </c>
      <c r="BE270" s="18">
        <f ca="1" t="shared" ref="BE270:BI270" si="2021">AZ270/Z270</f>
        <v>23722.2114737268</v>
      </c>
      <c r="BF270" s="18">
        <f ca="1" t="shared" si="2021"/>
        <v>22807.2293690262</v>
      </c>
      <c r="BG270" s="18">
        <f ca="1" t="shared" si="2021"/>
        <v>19745.9874634793</v>
      </c>
      <c r="BH270" s="18">
        <f ca="1" t="shared" si="2021"/>
        <v>17891.7200699812</v>
      </c>
      <c r="BI270" s="18">
        <f ca="1" t="shared" si="2021"/>
        <v>17869.6478965958</v>
      </c>
      <c r="BJ270" s="18">
        <f ca="1" t="shared" si="1930"/>
        <v>81330.9184890017</v>
      </c>
      <c r="BK270" s="18">
        <f ca="1" t="shared" si="1931"/>
        <v>36797.9045298555</v>
      </c>
      <c r="BL270" s="18">
        <f ca="1" t="shared" si="1932"/>
        <v>118128.823018857</v>
      </c>
      <c r="BM270" s="18">
        <f ca="1">BK270*'Ejercicio 3 - TIR'!$D$5</f>
        <v>18398.9522649278</v>
      </c>
      <c r="BN270" s="18">
        <f ca="1" t="shared" si="1933"/>
        <v>99729.8707539294</v>
      </c>
      <c r="BO270" s="18">
        <f ca="1" t="shared" si="1934"/>
        <v>45861.7754650332</v>
      </c>
      <c r="BP270" s="18">
        <f ca="1" t="shared" si="1935"/>
        <v>-122010.250347065</v>
      </c>
      <c r="BQ270" s="18">
        <f ca="1" t="shared" ref="BQ270:BT270" si="2022">BE270</f>
        <v>23722.2114737268</v>
      </c>
      <c r="BR270" s="18">
        <f ca="1" t="shared" si="2022"/>
        <v>22807.2293690262</v>
      </c>
      <c r="BS270" s="18">
        <f ca="1" t="shared" si="2022"/>
        <v>19745.9874634793</v>
      </c>
      <c r="BT270" s="18">
        <f ca="1" t="shared" si="2022"/>
        <v>17891.7200699812</v>
      </c>
      <c r="BU270" s="18">
        <f ca="1" t="shared" si="1937"/>
        <v>63731.423361629</v>
      </c>
      <c r="BV270" s="20">
        <f ca="1" t="shared" si="1938"/>
        <v>5.75240170346758</v>
      </c>
    </row>
    <row r="271" ht="15" customHeight="1" spans="1:74">
      <c r="A271" s="16">
        <v>270</v>
      </c>
      <c r="B271" s="17">
        <f ca="1" t="shared" ref="B271:F271" si="2023">RAND()</f>
        <v>0.987952698970338</v>
      </c>
      <c r="C271" s="18">
        <f ca="1">IF(B271&lt;=('Ejercicio 3 - TIR'!$D$13-'Ejercicio 3 - TIR'!$C$13)/('Ejercicio 3 - TIR'!$E$13-'Ejercicio 3 - TIR'!$C$13),'Ejercicio 3 - TIR'!$C$13+SQRT(('Ejercicio 3 - TIR'!$E$13-'Ejercicio 3 - TIR'!$C$13)*('Ejercicio 3 - TIR'!$D$13-'Ejercicio 3 - TIR'!$C$13)*B271),'Ejercicio 3 - TIR'!$E$13-SQRT(('Ejercicio 3 - TIR'!$E$13-'Ejercicio 3 - TIR'!$C$13)*('Ejercicio 3 - TIR'!$E$13-'Ejercicio 3 - TIR'!$D$13)*(1-B271)))</f>
        <v>96197.7952138799</v>
      </c>
      <c r="D271" s="17">
        <f ca="1" t="shared" si="2023"/>
        <v>0.233680019637599</v>
      </c>
      <c r="E271" s="18">
        <f ca="1">IF(D271&lt;=('Ejercicio 3 - TIR'!$D$14-'Ejercicio 3 - TIR'!$C$14)/('Ejercicio 3 - TIR'!$E$14-'Ejercicio 3 - TIR'!$C$14),'Ejercicio 3 - TIR'!$C$14+SQRT(('Ejercicio 3 - TIR'!$E$14-'Ejercicio 3 - TIR'!$C$14)*('Ejercicio 3 - TIR'!$D$14-'Ejercicio 3 - TIR'!$C$14)*D271),'Ejercicio 3 - TIR'!$E$14-SQRT(('Ejercicio 3 - TIR'!$E$14-'Ejercicio 3 - TIR'!$C$14)*('Ejercicio 3 - TIR'!$E$14-'Ejercicio 3 - TIR'!$D$14)*(1-D271)))</f>
        <v>29186.406749567</v>
      </c>
      <c r="F271" s="17">
        <f ca="1" t="shared" si="2023"/>
        <v>0.36524765891785</v>
      </c>
      <c r="G271" s="18">
        <f ca="1">IF(F271&lt;=('Ejercicio 3 - TIR'!$D$18-'Ejercicio 3 - TIR'!$C$18)/('Ejercicio 3 - TIR'!$E$18-'Ejercicio 3 - TIR'!$C$18),'Ejercicio 3 - TIR'!$C$18+SQRT(('Ejercicio 3 - TIR'!$E$18-'Ejercicio 3 - TIR'!$C$18)*('Ejercicio 3 - TIR'!$D$18-'Ejercicio 3 - TIR'!$C$18)*F271),'Ejercicio 3 - TIR'!$E$18-SQRT(('Ejercicio 3 - TIR'!$E$18-'Ejercicio 3 - TIR'!$C$18)*('Ejercicio 3 - TIR'!$E$18-'Ejercicio 3 - TIR'!$D$18)*(1-F271)))</f>
        <v>37401.8341536188</v>
      </c>
      <c r="H271" s="17">
        <f ca="1" t="shared" ref="H271:L271" si="2024">RAND()</f>
        <v>0.627114303686587</v>
      </c>
      <c r="I271" s="18">
        <f ca="1">IF(H271&lt;=('Ejercicio 3 - TIR'!$D$18-'Ejercicio 3 - TIR'!$C$18)/('Ejercicio 3 - TIR'!$E$18-'Ejercicio 3 - TIR'!$C$18),'Ejercicio 3 - TIR'!$C$18+SQRT(('Ejercicio 3 - TIR'!$E$18-'Ejercicio 3 - TIR'!$C$18)*('Ejercicio 3 - TIR'!$D$18-'Ejercicio 3 - TIR'!$C$18)*H271),'Ejercicio 3 - TIR'!$E$18-SQRT(('Ejercicio 3 - TIR'!$E$18-'Ejercicio 3 - TIR'!$C$18)*('Ejercicio 3 - TIR'!$E$18-'Ejercicio 3 - TIR'!$D$18)*(1-H271)))</f>
        <v>39698.8218641744</v>
      </c>
      <c r="J271" s="17">
        <f ca="1" t="shared" si="2024"/>
        <v>0.566231875712281</v>
      </c>
      <c r="K271" s="18">
        <f ca="1">IF(J271&lt;=('Ejercicio 3 - TIR'!$D$18-'Ejercicio 3 - TIR'!$C$18)/('Ejercicio 3 - TIR'!$E$18-'Ejercicio 3 - TIR'!$C$18),'Ejercicio 3 - TIR'!$C$18+SQRT(('Ejercicio 3 - TIR'!$E$18-'Ejercicio 3 - TIR'!$C$18)*('Ejercicio 3 - TIR'!$D$18-'Ejercicio 3 - TIR'!$C$18)*J271),'Ejercicio 3 - TIR'!$E$18-SQRT(('Ejercicio 3 - TIR'!$E$18-'Ejercicio 3 - TIR'!$C$18)*('Ejercicio 3 - TIR'!$E$18-'Ejercicio 3 - TIR'!$D$18)*(1-J271)))</f>
        <v>39216.0068010414</v>
      </c>
      <c r="L271" s="17">
        <f ca="1" t="shared" si="2024"/>
        <v>0.575542304174188</v>
      </c>
      <c r="M271" s="18">
        <f ca="1">IF(L271&lt;=('Ejercicio 3 - TIR'!$D$18-'Ejercicio 3 - TIR'!$C$18)/('Ejercicio 3 - TIR'!$E$18-'Ejercicio 3 - TIR'!$C$18),'Ejercicio 3 - TIR'!$C$18+SQRT(('Ejercicio 3 - TIR'!$E$18-'Ejercicio 3 - TIR'!$C$18)*('Ejercicio 3 - TIR'!$D$18-'Ejercicio 3 - TIR'!$C$18)*L271),'Ejercicio 3 - TIR'!$E$18-SQRT(('Ejercicio 3 - TIR'!$E$18-'Ejercicio 3 - TIR'!$C$18)*('Ejercicio 3 - TIR'!$E$18-'Ejercicio 3 - TIR'!$D$18)*(1-L271)))</f>
        <v>39291.4662796637</v>
      </c>
      <c r="N271" s="17">
        <f ca="1" t="shared" ref="N271:R271" si="2025">RAND()</f>
        <v>0.46129155035588</v>
      </c>
      <c r="O271" s="18">
        <f ca="1">IF(N271&lt;=('Ejercicio 3 - TIR'!$D$18-'Ejercicio 3 - TIR'!$C$18)/('Ejercicio 3 - TIR'!$E$18-'Ejercicio 3 - TIR'!$C$18),'Ejercicio 3 - TIR'!$C$18+SQRT(('Ejercicio 3 - TIR'!$E$18-'Ejercicio 3 - TIR'!$C$18)*('Ejercicio 3 - TIR'!$D$18-'Ejercicio 3 - TIR'!$C$18)*N271),'Ejercicio 3 - TIR'!$E$18-SQRT(('Ejercicio 3 - TIR'!$E$18-'Ejercicio 3 - TIR'!$C$18)*('Ejercicio 3 - TIR'!$E$18-'Ejercicio 3 - TIR'!$D$18)*(1-N271)))</f>
        <v>38318.2770183123</v>
      </c>
      <c r="P271" s="17">
        <f ca="1" t="shared" si="2025"/>
        <v>0.0414243758177728</v>
      </c>
      <c r="Q271" s="19">
        <f ca="1">IF(P271&lt;=('Ejercicio 3 - TIR'!$D$22-'Ejercicio 3 - TIR'!$C$22)/('Ejercicio 3 - TIR'!$E$22-'Ejercicio 3 - TIR'!$C$22),'Ejercicio 3 - TIR'!$C$22+SQRT(('Ejercicio 3 - TIR'!$E$22-'Ejercicio 3 - TIR'!$C$22)*('Ejercicio 3 - TIR'!$D$22-'Ejercicio 3 - TIR'!$C$22)*P271),'Ejercicio 3 - TIR'!$E$22-SQRT(('Ejercicio 3 - TIR'!$E$22-'Ejercicio 3 - TIR'!$C$22)*('Ejercicio 3 - TIR'!$E$22-'Ejercicio 3 - TIR'!$D$22)*(1-P271)))</f>
        <v>0.128635037722673</v>
      </c>
      <c r="R271" s="17">
        <f ca="1" t="shared" si="2025"/>
        <v>0.234154830047314</v>
      </c>
      <c r="S271" s="19">
        <f ca="1">IF(R271&lt;=('Ejercicio 3 - TIR'!$D$23-'Ejercicio 3 - TIR'!$C$23)/('Ejercicio 3 - TIR'!$E$23-'Ejercicio 3 - TIR'!$C$23),'Ejercicio 3 - TIR'!$C$23+SQRT(('Ejercicio 3 - TIR'!$E$23-'Ejercicio 3 - TIR'!$C$23)*('Ejercicio 3 - TIR'!$D$23-'Ejercicio 3 - TIR'!$C$23)*R271),'Ejercicio 3 - TIR'!$E$23-SQRT(('Ejercicio 3 - TIR'!$E$23-'Ejercicio 3 - TIR'!$C$23)*('Ejercicio 3 - TIR'!$E$23-'Ejercicio 3 - TIR'!$D$23)*(1-R271)))</f>
        <v>0.14052994627575</v>
      </c>
      <c r="T271" s="17">
        <f ca="1" t="shared" ref="T271:X271" si="2026">RAND()</f>
        <v>0.952040559542178</v>
      </c>
      <c r="U271" s="19">
        <f ca="1">IF(T271&lt;=('Ejercicio 3 - TIR'!$D$24-'Ejercicio 3 - TIR'!$C$24)/('Ejercicio 3 - TIR'!$E$24-'Ejercicio 3 - TIR'!$C$24),'Ejercicio 3 - TIR'!$C$24+SQRT(('Ejercicio 3 - TIR'!$E$24-'Ejercicio 3 - TIR'!$C$24)*('Ejercicio 3 - TIR'!$D$24-'Ejercicio 3 - TIR'!$C$24)*T271),'Ejercicio 3 - TIR'!$E$24-SQRT(('Ejercicio 3 - TIR'!$E$24-'Ejercicio 3 - TIR'!$C$24)*('Ejercicio 3 - TIR'!$E$24-'Ejercicio 3 - TIR'!$D$24)*(1-T271)))</f>
        <v>0.208411797668236</v>
      </c>
      <c r="V271" s="17">
        <f ca="1" t="shared" si="2026"/>
        <v>0.00266141884694937</v>
      </c>
      <c r="W271" s="19">
        <f ca="1">IF(V271&lt;=('Ejercicio 3 - TIR'!$D$25-'Ejercicio 3 - TIR'!$C$25)/('Ejercicio 3 - TIR'!$E$25-'Ejercicio 3 - TIR'!$C$25),'Ejercicio 3 - TIR'!$C$25+SQRT(('Ejercicio 3 - TIR'!$E$25-'Ejercicio 3 - TIR'!$C$25)*('Ejercicio 3 - TIR'!$D$25-'Ejercicio 3 - TIR'!$C$25)*V271),'Ejercicio 3 - TIR'!$E$25-SQRT(('Ejercicio 3 - TIR'!$E$25-'Ejercicio 3 - TIR'!$C$25)*('Ejercicio 3 - TIR'!$E$25-'Ejercicio 3 - TIR'!$D$25)*(1-V271)))</f>
        <v>0.181930281426562</v>
      </c>
      <c r="X271" s="17">
        <f ca="1" t="shared" si="2026"/>
        <v>0.326966444048999</v>
      </c>
      <c r="Y271" s="19">
        <f ca="1">IF(X271&lt;=('Ejercicio 3 - TIR'!$D$26-'Ejercicio 3 - TIR'!$C$26)/('Ejercicio 3 - TIR'!$E$26-'Ejercicio 3 - TIR'!$C$26),'Ejercicio 3 - TIR'!$C$26+SQRT(('Ejercicio 3 - TIR'!$E$26-'Ejercicio 3 - TIR'!$C$26)*('Ejercicio 3 - TIR'!$D$26-'Ejercicio 3 - TIR'!$C$26)*X271),'Ejercicio 3 - TIR'!$E$26-SQRT(('Ejercicio 3 - TIR'!$E$26-'Ejercicio 3 - TIR'!$C$26)*('Ejercicio 3 - TIR'!$E$26-'Ejercicio 3 - TIR'!$D$26)*(1-X271)))</f>
        <v>0.219712108624806</v>
      </c>
      <c r="Z271" s="17">
        <f ca="1" t="shared" si="1908"/>
        <v>1.12863503772267</v>
      </c>
      <c r="AA271" s="17">
        <f ca="1" t="shared" si="1909"/>
        <v>1.28724205893877</v>
      </c>
      <c r="AB271" s="17">
        <f ca="1" t="shared" si="1910"/>
        <v>1.55551849047636</v>
      </c>
      <c r="AC271" s="17">
        <f ca="1" t="shared" si="1911"/>
        <v>1.83851440721294</v>
      </c>
      <c r="AD271" s="17">
        <f ca="1" t="shared" si="1912"/>
        <v>2.24245828435879</v>
      </c>
      <c r="AE271" s="16">
        <f ca="1" t="shared" si="1913"/>
        <v>3754.39453321984</v>
      </c>
      <c r="AF271" s="16">
        <f ca="1" t="shared" si="1914"/>
        <v>4281.99939527119</v>
      </c>
      <c r="AG271" s="16">
        <f ca="1" t="shared" si="1915"/>
        <v>5174.41858685396</v>
      </c>
      <c r="AH271" s="16">
        <f ca="1" t="shared" si="1916"/>
        <v>6115.80201657913</v>
      </c>
      <c r="AI271" s="16">
        <f ca="1" t="shared" si="1917"/>
        <v>7459.51777357357</v>
      </c>
      <c r="AJ271" s="18">
        <f ca="1" t="shared" si="1918"/>
        <v>42213.0205008667</v>
      </c>
      <c r="AK271" s="18">
        <f ca="1" t="shared" si="1919"/>
        <v>51101.9931938833</v>
      </c>
      <c r="AL271" s="18">
        <f ca="1" t="shared" si="1920"/>
        <v>61001.2237016666</v>
      </c>
      <c r="AM271" s="18">
        <f ca="1" t="shared" si="1921"/>
        <v>72237.9268356833</v>
      </c>
      <c r="AN271" s="18">
        <f ca="1" t="shared" si="1922"/>
        <v>85927.1377420692</v>
      </c>
      <c r="AO271" s="18">
        <f ca="1">C271/'Ejercicio 3 - TIR'!$D$7</f>
        <v>19239.559042776</v>
      </c>
      <c r="AP271" s="18">
        <f ca="1" t="shared" si="1923"/>
        <v>22973.4614580907</v>
      </c>
      <c r="AQ271" s="18">
        <f ca="1" t="shared" si="1924"/>
        <v>31862.4341511074</v>
      </c>
      <c r="AR271" s="18">
        <f ca="1" t="shared" si="1925"/>
        <v>41761.6646588907</v>
      </c>
      <c r="AS271" s="18">
        <f ca="1" t="shared" si="1926"/>
        <v>52998.3677929074</v>
      </c>
      <c r="AT271" s="18">
        <f ca="1" t="shared" si="1927"/>
        <v>66687.5786992932</v>
      </c>
      <c r="AU271" s="18">
        <f ca="1">AP271*'Ejercicio 3 - TIR'!$D$5</f>
        <v>11486.7307290454</v>
      </c>
      <c r="AV271" s="18">
        <f ca="1">AQ271*'Ejercicio 3 - TIR'!$D$5</f>
        <v>15931.2170755537</v>
      </c>
      <c r="AW271" s="18">
        <f ca="1">AR271*'Ejercicio 3 - TIR'!$D$5</f>
        <v>20880.8323294453</v>
      </c>
      <c r="AX271" s="18">
        <f ca="1">AS271*'Ejercicio 3 - TIR'!$D$5</f>
        <v>26499.1838964537</v>
      </c>
      <c r="AY271" s="18">
        <f ca="1">AT271*'Ejercicio 3 - TIR'!$D$5</f>
        <v>33343.7893496466</v>
      </c>
      <c r="AZ271" s="18">
        <f ca="1" t="shared" ref="AZ271:BD271" si="2027">AJ271-AU271-AE271</f>
        <v>26971.8952386015</v>
      </c>
      <c r="BA271" s="18">
        <f ca="1" t="shared" si="2027"/>
        <v>30888.7767230585</v>
      </c>
      <c r="BB271" s="18">
        <f ca="1" t="shared" si="2027"/>
        <v>34945.9727853673</v>
      </c>
      <c r="BC271" s="18">
        <f ca="1" t="shared" si="2027"/>
        <v>39622.9409226505</v>
      </c>
      <c r="BD271" s="18">
        <f ca="1" t="shared" si="2027"/>
        <v>45123.830618849</v>
      </c>
      <c r="BE271" s="18">
        <f ca="1" t="shared" ref="BE271:BI271" si="2028">AZ271/Z271</f>
        <v>23897.8007390455</v>
      </c>
      <c r="BF271" s="18">
        <f ca="1" t="shared" si="2028"/>
        <v>23996.0903301465</v>
      </c>
      <c r="BG271" s="18">
        <f ca="1" t="shared" si="2028"/>
        <v>22465.803524242</v>
      </c>
      <c r="BH271" s="18">
        <f ca="1" t="shared" si="2028"/>
        <v>21551.6075192014</v>
      </c>
      <c r="BI271" s="18">
        <f ca="1" t="shared" si="2028"/>
        <v>20122.4838533627</v>
      </c>
      <c r="BJ271" s="18">
        <f ca="1" t="shared" si="1930"/>
        <v>65449.2996062317</v>
      </c>
      <c r="BK271" s="18">
        <f ca="1" t="shared" si="1931"/>
        <v>43143.908562883</v>
      </c>
      <c r="BL271" s="18">
        <f ca="1" t="shared" si="1932"/>
        <v>108593.208169115</v>
      </c>
      <c r="BM271" s="18">
        <f ca="1">BK271*'Ejercicio 3 - TIR'!$D$5</f>
        <v>21571.9542814415</v>
      </c>
      <c r="BN271" s="18">
        <f ca="1" t="shared" si="1933"/>
        <v>87021.2538876731</v>
      </c>
      <c r="BO271" s="18">
        <f ca="1" t="shared" si="1934"/>
        <v>38806.186270955</v>
      </c>
      <c r="BP271" s="18">
        <f ca="1" t="shared" si="1935"/>
        <v>-125384.201963447</v>
      </c>
      <c r="BQ271" s="18">
        <f ca="1" t="shared" ref="BQ271:BT271" si="2029">BE271</f>
        <v>23897.8007390455</v>
      </c>
      <c r="BR271" s="18">
        <f ca="1" t="shared" si="2029"/>
        <v>23996.0903301465</v>
      </c>
      <c r="BS271" s="18">
        <f ca="1" t="shared" si="2029"/>
        <v>22465.803524242</v>
      </c>
      <c r="BT271" s="18">
        <f ca="1" t="shared" si="2029"/>
        <v>21551.6075192014</v>
      </c>
      <c r="BU271" s="18">
        <f ca="1" t="shared" si="1937"/>
        <v>58928.6701243176</v>
      </c>
      <c r="BV271" s="20">
        <f ca="1" t="shared" si="1938"/>
        <v>5.61242162928237</v>
      </c>
    </row>
    <row r="272" ht="15" customHeight="1" spans="1:74">
      <c r="A272" s="16">
        <v>271</v>
      </c>
      <c r="B272" s="17">
        <f ca="1" t="shared" ref="B272:F272" si="2030">RAND()</f>
        <v>0.839891191676888</v>
      </c>
      <c r="C272" s="18">
        <f ca="1">IF(B272&lt;=('Ejercicio 3 - TIR'!$D$13-'Ejercicio 3 - TIR'!$C$13)/('Ejercicio 3 - TIR'!$E$13-'Ejercicio 3 - TIR'!$C$13),'Ejercicio 3 - TIR'!$C$13+SQRT(('Ejercicio 3 - TIR'!$E$13-'Ejercicio 3 - TIR'!$C$13)*('Ejercicio 3 - TIR'!$D$13-'Ejercicio 3 - TIR'!$C$13)*B272),'Ejercicio 3 - TIR'!$E$13-SQRT(('Ejercicio 3 - TIR'!$E$13-'Ejercicio 3 - TIR'!$C$13)*('Ejercicio 3 - TIR'!$E$13-'Ejercicio 3 - TIR'!$D$13)*(1-B272)))</f>
        <v>86138.8828016017</v>
      </c>
      <c r="D272" s="17">
        <f ca="1" t="shared" si="2030"/>
        <v>0.739034703566386</v>
      </c>
      <c r="E272" s="18">
        <f ca="1">IF(D272&lt;=('Ejercicio 3 - TIR'!$D$14-'Ejercicio 3 - TIR'!$C$14)/('Ejercicio 3 - TIR'!$E$14-'Ejercicio 3 - TIR'!$C$14),'Ejercicio 3 - TIR'!$C$14+SQRT(('Ejercicio 3 - TIR'!$E$14-'Ejercicio 3 - TIR'!$C$14)*('Ejercicio 3 - TIR'!$D$14-'Ejercicio 3 - TIR'!$C$14)*D272),'Ejercicio 3 - TIR'!$E$14-SQRT(('Ejercicio 3 - TIR'!$E$14-'Ejercicio 3 - TIR'!$C$14)*('Ejercicio 3 - TIR'!$E$14-'Ejercicio 3 - TIR'!$D$14)*(1-D272)))</f>
        <v>33743.419906607</v>
      </c>
      <c r="F272" s="17">
        <f ca="1" t="shared" si="2030"/>
        <v>0.479161514652412</v>
      </c>
      <c r="G272" s="18">
        <f ca="1">IF(F272&lt;=('Ejercicio 3 - TIR'!$D$18-'Ejercicio 3 - TIR'!$C$18)/('Ejercicio 3 - TIR'!$E$18-'Ejercicio 3 - TIR'!$C$18),'Ejercicio 3 - TIR'!$C$18+SQRT(('Ejercicio 3 - TIR'!$E$18-'Ejercicio 3 - TIR'!$C$18)*('Ejercicio 3 - TIR'!$D$18-'Ejercicio 3 - TIR'!$C$18)*F272),'Ejercicio 3 - TIR'!$E$18-SQRT(('Ejercicio 3 - TIR'!$E$18-'Ejercicio 3 - TIR'!$C$18)*('Ejercicio 3 - TIR'!$E$18-'Ejercicio 3 - TIR'!$D$18)*(1-F272)))</f>
        <v>38477.8669014005</v>
      </c>
      <c r="H272" s="17">
        <f ca="1" t="shared" ref="H272:L272" si="2031">RAND()</f>
        <v>0.1033152417366</v>
      </c>
      <c r="I272" s="18">
        <f ca="1">IF(H272&lt;=('Ejercicio 3 - TIR'!$D$18-'Ejercicio 3 - TIR'!$C$18)/('Ejercicio 3 - TIR'!$E$18-'Ejercicio 3 - TIR'!$C$18),'Ejercicio 3 - TIR'!$C$18+SQRT(('Ejercicio 3 - TIR'!$E$18-'Ejercicio 3 - TIR'!$C$18)*('Ejercicio 3 - TIR'!$D$18-'Ejercicio 3 - TIR'!$C$18)*H272),'Ejercicio 3 - TIR'!$E$18-SQRT(('Ejercicio 3 - TIR'!$E$18-'Ejercicio 3 - TIR'!$C$18)*('Ejercicio 3 - TIR'!$E$18-'Ejercicio 3 - TIR'!$D$18)*(1-H272)))</f>
        <v>33936.6592766571</v>
      </c>
      <c r="J272" s="17">
        <f ca="1" t="shared" si="2031"/>
        <v>0.397978605220513</v>
      </c>
      <c r="K272" s="18">
        <f ca="1">IF(J272&lt;=('Ejercicio 3 - TIR'!$D$18-'Ejercicio 3 - TIR'!$C$18)/('Ejercicio 3 - TIR'!$E$18-'Ejercicio 3 - TIR'!$C$18),'Ejercicio 3 - TIR'!$C$18+SQRT(('Ejercicio 3 - TIR'!$E$18-'Ejercicio 3 - TIR'!$C$18)*('Ejercicio 3 - TIR'!$D$18-'Ejercicio 3 - TIR'!$C$18)*J272),'Ejercicio 3 - TIR'!$E$18-SQRT(('Ejercicio 3 - TIR'!$E$18-'Ejercicio 3 - TIR'!$C$18)*('Ejercicio 3 - TIR'!$E$18-'Ejercicio 3 - TIR'!$D$18)*(1-J272)))</f>
        <v>37726.3698321448</v>
      </c>
      <c r="L272" s="17">
        <f ca="1" t="shared" si="2031"/>
        <v>0.355189817072862</v>
      </c>
      <c r="M272" s="18">
        <f ca="1">IF(L272&lt;=('Ejercicio 3 - TIR'!$D$18-'Ejercicio 3 - TIR'!$C$18)/('Ejercicio 3 - TIR'!$E$18-'Ejercicio 3 - TIR'!$C$18),'Ejercicio 3 - TIR'!$C$18+SQRT(('Ejercicio 3 - TIR'!$E$18-'Ejercicio 3 - TIR'!$C$18)*('Ejercicio 3 - TIR'!$D$18-'Ejercicio 3 - TIR'!$C$18)*L272),'Ejercicio 3 - TIR'!$E$18-SQRT(('Ejercicio 3 - TIR'!$E$18-'Ejercicio 3 - TIR'!$C$18)*('Ejercicio 3 - TIR'!$E$18-'Ejercicio 3 - TIR'!$D$18)*(1-L272)))</f>
        <v>37299.2104066761</v>
      </c>
      <c r="N272" s="17">
        <f ca="1" t="shared" ref="N272:R272" si="2032">RAND()</f>
        <v>0.0516591467158003</v>
      </c>
      <c r="O272" s="18">
        <f ca="1">IF(N272&lt;=('Ejercicio 3 - TIR'!$D$18-'Ejercicio 3 - TIR'!$C$18)/('Ejercicio 3 - TIR'!$E$18-'Ejercicio 3 - TIR'!$C$18),'Ejercicio 3 - TIR'!$C$18+SQRT(('Ejercicio 3 - TIR'!$E$18-'Ejercicio 3 - TIR'!$C$18)*('Ejercicio 3 - TIR'!$D$18-'Ejercicio 3 - TIR'!$C$18)*N272),'Ejercicio 3 - TIR'!$E$18-SQRT(('Ejercicio 3 - TIR'!$E$18-'Ejercicio 3 - TIR'!$C$18)*('Ejercicio 3 - TIR'!$E$18-'Ejercicio 3 - TIR'!$D$18)*(1-N272)))</f>
        <v>32783.6795805857</v>
      </c>
      <c r="P272" s="17">
        <f ca="1" t="shared" si="2032"/>
        <v>0.622294130072735</v>
      </c>
      <c r="Q272" s="19">
        <f ca="1">IF(P272&lt;=('Ejercicio 3 - TIR'!$D$22-'Ejercicio 3 - TIR'!$C$22)/('Ejercicio 3 - TIR'!$E$22-'Ejercicio 3 - TIR'!$C$22),'Ejercicio 3 - TIR'!$C$22+SQRT(('Ejercicio 3 - TIR'!$E$22-'Ejercicio 3 - TIR'!$C$22)*('Ejercicio 3 - TIR'!$D$22-'Ejercicio 3 - TIR'!$C$22)*P272),'Ejercicio 3 - TIR'!$E$22-SQRT(('Ejercicio 3 - TIR'!$E$22-'Ejercicio 3 - TIR'!$C$22)*('Ejercicio 3 - TIR'!$E$22-'Ejercicio 3 - TIR'!$D$22)*(1-P272)))</f>
        <v>0.153925672283469</v>
      </c>
      <c r="R272" s="17">
        <f ca="1" t="shared" si="2032"/>
        <v>0.459714827397548</v>
      </c>
      <c r="S272" s="19">
        <f ca="1">IF(R272&lt;=('Ejercicio 3 - TIR'!$D$23-'Ejercicio 3 - TIR'!$C$23)/('Ejercicio 3 - TIR'!$E$23-'Ejercicio 3 - TIR'!$C$23),'Ejercicio 3 - TIR'!$C$23+SQRT(('Ejercicio 3 - TIR'!$E$23-'Ejercicio 3 - TIR'!$C$23)*('Ejercicio 3 - TIR'!$D$23-'Ejercicio 3 - TIR'!$C$23)*R272),'Ejercicio 3 - TIR'!$E$23-SQRT(('Ejercicio 3 - TIR'!$E$23-'Ejercicio 3 - TIR'!$C$23)*('Ejercicio 3 - TIR'!$E$23-'Ejercicio 3 - TIR'!$D$23)*(1-R272)))</f>
        <v>0.148766068367359</v>
      </c>
      <c r="T272" s="17">
        <f ca="1" t="shared" ref="T272:X272" si="2033">RAND()</f>
        <v>0.827232115070812</v>
      </c>
      <c r="U272" s="19">
        <f ca="1">IF(T272&lt;=('Ejercicio 3 - TIR'!$D$24-'Ejercicio 3 - TIR'!$C$24)/('Ejercicio 3 - TIR'!$E$24-'Ejercicio 3 - TIR'!$C$24),'Ejercicio 3 - TIR'!$C$24+SQRT(('Ejercicio 3 - TIR'!$E$24-'Ejercicio 3 - TIR'!$C$24)*('Ejercicio 3 - TIR'!$D$24-'Ejercicio 3 - TIR'!$C$24)*T272),'Ejercicio 3 - TIR'!$E$24-SQRT(('Ejercicio 3 - TIR'!$E$24-'Ejercicio 3 - TIR'!$C$24)*('Ejercicio 3 - TIR'!$E$24-'Ejercicio 3 - TIR'!$D$24)*(1-T272)))</f>
        <v>0.198005680783399</v>
      </c>
      <c r="V272" s="17">
        <f ca="1" t="shared" si="2033"/>
        <v>0.865253849893938</v>
      </c>
      <c r="W272" s="19">
        <f ca="1">IF(V272&lt;=('Ejercicio 3 - TIR'!$D$25-'Ejercicio 3 - TIR'!$C$25)/('Ejercicio 3 - TIR'!$E$25-'Ejercicio 3 - TIR'!$C$25),'Ejercicio 3 - TIR'!$C$25+SQRT(('Ejercicio 3 - TIR'!$E$25-'Ejercicio 3 - TIR'!$C$25)*('Ejercicio 3 - TIR'!$D$25-'Ejercicio 3 - TIR'!$C$25)*V272),'Ejercicio 3 - TIR'!$E$25-SQRT(('Ejercicio 3 - TIR'!$E$25-'Ejercicio 3 - TIR'!$C$25)*('Ejercicio 3 - TIR'!$E$25-'Ejercicio 3 - TIR'!$D$25)*(1-V272)))</f>
        <v>0.228283381355026</v>
      </c>
      <c r="X272" s="17">
        <f ca="1" t="shared" si="2033"/>
        <v>0.521233147193982</v>
      </c>
      <c r="Y272" s="19">
        <f ca="1">IF(X272&lt;=('Ejercicio 3 - TIR'!$D$26-'Ejercicio 3 - TIR'!$C$26)/('Ejercicio 3 - TIR'!$E$26-'Ejercicio 3 - TIR'!$C$26),'Ejercicio 3 - TIR'!$C$26+SQRT(('Ejercicio 3 - TIR'!$E$26-'Ejercicio 3 - TIR'!$C$26)*('Ejercicio 3 - TIR'!$D$26-'Ejercicio 3 - TIR'!$C$26)*X272),'Ejercicio 3 - TIR'!$E$26-SQRT(('Ejercicio 3 - TIR'!$E$26-'Ejercicio 3 - TIR'!$C$26)*('Ejercicio 3 - TIR'!$E$26-'Ejercicio 3 - TIR'!$D$26)*(1-X272)))</f>
        <v>0.229153751316813</v>
      </c>
      <c r="Z272" s="17">
        <f ca="1" t="shared" si="1908"/>
        <v>1.15392567228347</v>
      </c>
      <c r="AA272" s="17">
        <f ca="1" t="shared" si="1909"/>
        <v>1.32559065773724</v>
      </c>
      <c r="AB272" s="17">
        <f ca="1" t="shared" si="1910"/>
        <v>1.58806513836262</v>
      </c>
      <c r="AC272" s="17">
        <f ca="1" t="shared" si="1911"/>
        <v>1.95059401796008</v>
      </c>
      <c r="AD272" s="17">
        <f ca="1" t="shared" si="1912"/>
        <v>2.39757995447176</v>
      </c>
      <c r="AE272" s="16">
        <f ca="1" t="shared" si="1913"/>
        <v>5193.97859426785</v>
      </c>
      <c r="AF272" s="16">
        <f ca="1" t="shared" si="1914"/>
        <v>5966.6663689213</v>
      </c>
      <c r="AG272" s="16">
        <f ca="1" t="shared" si="1915"/>
        <v>7148.10020530698</v>
      </c>
      <c r="AH272" s="16">
        <f ca="1" t="shared" si="1916"/>
        <v>8779.89269043902</v>
      </c>
      <c r="AI272" s="16">
        <f ca="1" t="shared" si="1917"/>
        <v>10791.8380366122</v>
      </c>
      <c r="AJ272" s="18">
        <f ca="1" t="shared" si="1918"/>
        <v>44400.5984322324</v>
      </c>
      <c r="AK272" s="18">
        <f ca="1" t="shared" si="1919"/>
        <v>44986.1184919485</v>
      </c>
      <c r="AL272" s="18">
        <f ca="1" t="shared" si="1920"/>
        <v>59911.9327274043</v>
      </c>
      <c r="AM272" s="18">
        <f ca="1" t="shared" si="1921"/>
        <v>72755.6166938967</v>
      </c>
      <c r="AN272" s="18">
        <f ca="1" t="shared" si="1922"/>
        <v>78601.4929962376</v>
      </c>
      <c r="AO272" s="18">
        <f ca="1">C272/'Ejercicio 3 - TIR'!$D$7</f>
        <v>17227.7765603203</v>
      </c>
      <c r="AP272" s="18">
        <f ca="1" t="shared" si="1923"/>
        <v>27172.821871912</v>
      </c>
      <c r="AQ272" s="18">
        <f ca="1" t="shared" si="1924"/>
        <v>27758.3419316282</v>
      </c>
      <c r="AR272" s="18">
        <f ca="1" t="shared" si="1925"/>
        <v>42684.156167084</v>
      </c>
      <c r="AS272" s="18">
        <f ca="1" t="shared" si="1926"/>
        <v>55527.8401335764</v>
      </c>
      <c r="AT272" s="18">
        <f ca="1" t="shared" si="1927"/>
        <v>61373.7164359173</v>
      </c>
      <c r="AU272" s="18">
        <f ca="1">AP272*'Ejercicio 3 - TIR'!$D$5</f>
        <v>13586.410935956</v>
      </c>
      <c r="AV272" s="18">
        <f ca="1">AQ272*'Ejercicio 3 - TIR'!$D$5</f>
        <v>13879.1709658141</v>
      </c>
      <c r="AW272" s="18">
        <f ca="1">AR272*'Ejercicio 3 - TIR'!$D$5</f>
        <v>21342.078083542</v>
      </c>
      <c r="AX272" s="18">
        <f ca="1">AS272*'Ejercicio 3 - TIR'!$D$5</f>
        <v>27763.9200667882</v>
      </c>
      <c r="AY272" s="18">
        <f ca="1">AT272*'Ejercicio 3 - TIR'!$D$5</f>
        <v>30686.8582179586</v>
      </c>
      <c r="AZ272" s="18">
        <f ca="1" t="shared" ref="AZ272:BD272" si="2034">AJ272-AU272-AE272</f>
        <v>25620.2089020085</v>
      </c>
      <c r="BA272" s="18">
        <f ca="1" t="shared" si="2034"/>
        <v>25140.2811572131</v>
      </c>
      <c r="BB272" s="18">
        <f ca="1" t="shared" si="2034"/>
        <v>31421.7544385554</v>
      </c>
      <c r="BC272" s="18">
        <f ca="1" t="shared" si="2034"/>
        <v>36211.8039366695</v>
      </c>
      <c r="BD272" s="18">
        <f ca="1" t="shared" si="2034"/>
        <v>37122.7967416668</v>
      </c>
      <c r="BE272" s="18">
        <f ca="1" t="shared" ref="BE272:BI272" si="2035">AZ272/Z272</f>
        <v>22202.6509309819</v>
      </c>
      <c r="BF272" s="18">
        <f ca="1" t="shared" si="2035"/>
        <v>18965.3427402145</v>
      </c>
      <c r="BG272" s="18">
        <f ca="1" t="shared" si="2035"/>
        <v>19786.1874047263</v>
      </c>
      <c r="BH272" s="18">
        <f ca="1" t="shared" si="2035"/>
        <v>18564.500661465</v>
      </c>
      <c r="BI272" s="18">
        <f ca="1" t="shared" si="2035"/>
        <v>15483.444742866</v>
      </c>
      <c r="BJ272" s="18">
        <f ca="1" t="shared" si="1930"/>
        <v>80902.5471634042</v>
      </c>
      <c r="BK272" s="18">
        <f ca="1" t="shared" si="1931"/>
        <v>41304.9717411425</v>
      </c>
      <c r="BL272" s="18">
        <f ca="1" t="shared" si="1932"/>
        <v>122207.518904547</v>
      </c>
      <c r="BM272" s="18">
        <f ca="1">BK272*'Ejercicio 3 - TIR'!$D$5</f>
        <v>20652.4858705713</v>
      </c>
      <c r="BN272" s="18">
        <f ca="1" t="shared" si="1933"/>
        <v>101555.033033975</v>
      </c>
      <c r="BO272" s="18">
        <f ca="1" t="shared" si="1934"/>
        <v>42357.3081867671</v>
      </c>
      <c r="BP272" s="18">
        <f ca="1" t="shared" si="1935"/>
        <v>-119882.302708209</v>
      </c>
      <c r="BQ272" s="18">
        <f ca="1" t="shared" ref="BQ272:BT272" si="2036">BE272</f>
        <v>22202.6509309819</v>
      </c>
      <c r="BR272" s="18">
        <f ca="1" t="shared" si="2036"/>
        <v>18965.3427402145</v>
      </c>
      <c r="BS272" s="18">
        <f ca="1" t="shared" si="2036"/>
        <v>19786.1874047263</v>
      </c>
      <c r="BT272" s="18">
        <f ca="1" t="shared" si="2036"/>
        <v>18564.500661465</v>
      </c>
      <c r="BU272" s="18">
        <f ca="1" t="shared" si="1937"/>
        <v>57840.7529296331</v>
      </c>
      <c r="BV272" s="20">
        <f ca="1" t="shared" si="1938"/>
        <v>4.00016975028685</v>
      </c>
    </row>
    <row r="273" ht="15" customHeight="1" spans="1:74">
      <c r="A273" s="16">
        <v>272</v>
      </c>
      <c r="B273" s="17">
        <f ca="1" t="shared" ref="B273:F273" si="2037">RAND()</f>
        <v>0.583465399920041</v>
      </c>
      <c r="C273" s="18">
        <f ca="1">IF(B273&lt;=('Ejercicio 3 - TIR'!$D$13-'Ejercicio 3 - TIR'!$C$13)/('Ejercicio 3 - TIR'!$E$13-'Ejercicio 3 - TIR'!$C$13),'Ejercicio 3 - TIR'!$C$13+SQRT(('Ejercicio 3 - TIR'!$E$13-'Ejercicio 3 - TIR'!$C$13)*('Ejercicio 3 - TIR'!$D$13-'Ejercicio 3 - TIR'!$C$13)*B273),'Ejercicio 3 - TIR'!$E$13-SQRT(('Ejercicio 3 - TIR'!$E$13-'Ejercicio 3 - TIR'!$C$13)*('Ejercicio 3 - TIR'!$E$13-'Ejercicio 3 - TIR'!$D$13)*(1-B273)))</f>
        <v>77642.8642242359</v>
      </c>
      <c r="D273" s="17">
        <f ca="1" t="shared" si="2037"/>
        <v>0.263509795079535</v>
      </c>
      <c r="E273" s="18">
        <f ca="1">IF(D273&lt;=('Ejercicio 3 - TIR'!$D$14-'Ejercicio 3 - TIR'!$C$14)/('Ejercicio 3 - TIR'!$E$14-'Ejercicio 3 - TIR'!$C$14),'Ejercicio 3 - TIR'!$C$14+SQRT(('Ejercicio 3 - TIR'!$E$14-'Ejercicio 3 - TIR'!$C$14)*('Ejercicio 3 - TIR'!$D$14-'Ejercicio 3 - TIR'!$C$14)*D273),'Ejercicio 3 - TIR'!$E$14-SQRT(('Ejercicio 3 - TIR'!$E$14-'Ejercicio 3 - TIR'!$C$14)*('Ejercicio 3 - TIR'!$E$14-'Ejercicio 3 - TIR'!$D$14)*(1-D273)))</f>
        <v>29445.5859716088</v>
      </c>
      <c r="F273" s="17">
        <f ca="1" t="shared" si="2037"/>
        <v>0.594864418667441</v>
      </c>
      <c r="G273" s="18">
        <f ca="1">IF(F273&lt;=('Ejercicio 3 - TIR'!$D$18-'Ejercicio 3 - TIR'!$C$18)/('Ejercicio 3 - TIR'!$E$18-'Ejercicio 3 - TIR'!$C$18),'Ejercicio 3 - TIR'!$C$18+SQRT(('Ejercicio 3 - TIR'!$E$18-'Ejercicio 3 - TIR'!$C$18)*('Ejercicio 3 - TIR'!$D$18-'Ejercicio 3 - TIR'!$C$18)*F273),'Ejercicio 3 - TIR'!$E$18-SQRT(('Ejercicio 3 - TIR'!$E$18-'Ejercicio 3 - TIR'!$C$18)*('Ejercicio 3 - TIR'!$E$18-'Ejercicio 3 - TIR'!$D$18)*(1-F273)))</f>
        <v>39446.1453937633</v>
      </c>
      <c r="H273" s="17">
        <f ca="1" t="shared" ref="H273:L273" si="2038">RAND()</f>
        <v>0.981195826858288</v>
      </c>
      <c r="I273" s="18">
        <f ca="1">IF(H273&lt;=('Ejercicio 3 - TIR'!$D$18-'Ejercicio 3 - TIR'!$C$18)/('Ejercicio 3 - TIR'!$E$18-'Ejercicio 3 - TIR'!$C$18),'Ejercicio 3 - TIR'!$C$18+SQRT(('Ejercicio 3 - TIR'!$E$18-'Ejercicio 3 - TIR'!$C$18)*('Ejercicio 3 - TIR'!$D$18-'Ejercicio 3 - TIR'!$C$18)*H273),'Ejercicio 3 - TIR'!$E$18-SQRT(('Ejercicio 3 - TIR'!$E$18-'Ejercicio 3 - TIR'!$C$18)*('Ejercicio 3 - TIR'!$E$18-'Ejercicio 3 - TIR'!$D$18)*(1-H273)))</f>
        <v>43812.4340078849</v>
      </c>
      <c r="J273" s="17">
        <f ca="1" t="shared" si="2038"/>
        <v>0.298207160130257</v>
      </c>
      <c r="K273" s="18">
        <f ca="1">IF(J273&lt;=('Ejercicio 3 - TIR'!$D$18-'Ejercicio 3 - TIR'!$C$18)/('Ejercicio 3 - TIR'!$E$18-'Ejercicio 3 - TIR'!$C$18),'Ejercicio 3 - TIR'!$C$18+SQRT(('Ejercicio 3 - TIR'!$E$18-'Ejercicio 3 - TIR'!$C$18)*('Ejercicio 3 - TIR'!$D$18-'Ejercicio 3 - TIR'!$C$18)*J273),'Ejercicio 3 - TIR'!$E$18-SQRT(('Ejercicio 3 - TIR'!$E$18-'Ejercicio 3 - TIR'!$C$18)*('Ejercicio 3 - TIR'!$E$18-'Ejercicio 3 - TIR'!$D$18)*(1-J273)))</f>
        <v>36688.1293363345</v>
      </c>
      <c r="L273" s="17">
        <f ca="1" t="shared" si="2038"/>
        <v>0.0317326471408821</v>
      </c>
      <c r="M273" s="18">
        <f ca="1">IF(L273&lt;=('Ejercicio 3 - TIR'!$D$18-'Ejercicio 3 - TIR'!$C$18)/('Ejercicio 3 - TIR'!$E$18-'Ejercicio 3 - TIR'!$C$18),'Ejercicio 3 - TIR'!$C$18+SQRT(('Ejercicio 3 - TIR'!$E$18-'Ejercicio 3 - TIR'!$C$18)*('Ejercicio 3 - TIR'!$D$18-'Ejercicio 3 - TIR'!$C$18)*L273),'Ejercicio 3 - TIR'!$E$18-SQRT(('Ejercicio 3 - TIR'!$E$18-'Ejercicio 3 - TIR'!$C$18)*('Ejercicio 3 - TIR'!$E$18-'Ejercicio 3 - TIR'!$D$18)*(1-L273)))</f>
        <v>32181.718834115</v>
      </c>
      <c r="N273" s="17">
        <f ca="1" t="shared" ref="N273:R273" si="2039">RAND()</f>
        <v>0.0569595441637705</v>
      </c>
      <c r="O273" s="18">
        <f ca="1">IF(N273&lt;=('Ejercicio 3 - TIR'!$D$18-'Ejercicio 3 - TIR'!$C$18)/('Ejercicio 3 - TIR'!$E$18-'Ejercicio 3 - TIR'!$C$18),'Ejercicio 3 - TIR'!$C$18+SQRT(('Ejercicio 3 - TIR'!$E$18-'Ejercicio 3 - TIR'!$C$18)*('Ejercicio 3 - TIR'!$D$18-'Ejercicio 3 - TIR'!$C$18)*N273),'Ejercicio 3 - TIR'!$E$18-SQRT(('Ejercicio 3 - TIR'!$E$18-'Ejercicio 3 - TIR'!$C$18)*('Ejercicio 3 - TIR'!$E$18-'Ejercicio 3 - TIR'!$D$18)*(1-N273)))</f>
        <v>32923.0004489506</v>
      </c>
      <c r="P273" s="17">
        <f ca="1" t="shared" si="2039"/>
        <v>0.556150912496259</v>
      </c>
      <c r="Q273" s="19">
        <f ca="1">IF(P273&lt;=('Ejercicio 3 - TIR'!$D$22-'Ejercicio 3 - TIR'!$C$22)/('Ejercicio 3 - TIR'!$E$22-'Ejercicio 3 - TIR'!$C$22),'Ejercicio 3 - TIR'!$C$22+SQRT(('Ejercicio 3 - TIR'!$E$22-'Ejercicio 3 - TIR'!$C$22)*('Ejercicio 3 - TIR'!$D$22-'Ejercicio 3 - TIR'!$C$22)*P273),'Ejercicio 3 - TIR'!$E$22-SQRT(('Ejercicio 3 - TIR'!$E$22-'Ejercicio 3 - TIR'!$C$22)*('Ejercicio 3 - TIR'!$E$22-'Ejercicio 3 - TIR'!$D$22)*(1-P273)))</f>
        <v>0.151734679242812</v>
      </c>
      <c r="R273" s="17">
        <f ca="1" t="shared" si="2039"/>
        <v>0.322651294095531</v>
      </c>
      <c r="S273" s="19">
        <f ca="1">IF(R273&lt;=('Ejercicio 3 - TIR'!$D$23-'Ejercicio 3 - TIR'!$C$23)/('Ejercicio 3 - TIR'!$E$23-'Ejercicio 3 - TIR'!$C$23),'Ejercicio 3 - TIR'!$C$23+SQRT(('Ejercicio 3 - TIR'!$E$23-'Ejercicio 3 - TIR'!$C$23)*('Ejercicio 3 - TIR'!$D$23-'Ejercicio 3 - TIR'!$C$23)*R273),'Ejercicio 3 - TIR'!$E$23-SQRT(('Ejercicio 3 - TIR'!$E$23-'Ejercicio 3 - TIR'!$C$23)*('Ejercicio 3 - TIR'!$E$23-'Ejercicio 3 - TIR'!$D$23)*(1-R273)))</f>
        <v>0.144099218439027</v>
      </c>
      <c r="T273" s="17">
        <f ca="1" t="shared" ref="T273:X273" si="2040">RAND()</f>
        <v>0.0881268553551311</v>
      </c>
      <c r="U273" s="19">
        <f ca="1">IF(T273&lt;=('Ejercicio 3 - TIR'!$D$24-'Ejercicio 3 - TIR'!$C$24)/('Ejercicio 3 - TIR'!$E$24-'Ejercicio 3 - TIR'!$C$24),'Ejercicio 3 - TIR'!$C$24+SQRT(('Ejercicio 3 - TIR'!$E$24-'Ejercicio 3 - TIR'!$C$24)*('Ejercicio 3 - TIR'!$D$24-'Ejercicio 3 - TIR'!$C$24)*T273),'Ejercicio 3 - TIR'!$E$24-SQRT(('Ejercicio 3 - TIR'!$E$24-'Ejercicio 3 - TIR'!$C$24)*('Ejercicio 3 - TIR'!$E$24-'Ejercicio 3 - TIR'!$D$24)*(1-T273)))</f>
        <v>0.163603911064314</v>
      </c>
      <c r="V273" s="17">
        <f ca="1" t="shared" si="2040"/>
        <v>0.974608271167328</v>
      </c>
      <c r="W273" s="19">
        <f ca="1">IF(V273&lt;=('Ejercicio 3 - TIR'!$D$25-'Ejercicio 3 - TIR'!$C$25)/('Ejercicio 3 - TIR'!$E$25-'Ejercicio 3 - TIR'!$C$25),'Ejercicio 3 - TIR'!$C$25+SQRT(('Ejercicio 3 - TIR'!$E$25-'Ejercicio 3 - TIR'!$C$25)*('Ejercicio 3 - TIR'!$D$25-'Ejercicio 3 - TIR'!$C$25)*V273),'Ejercicio 3 - TIR'!$E$25-SQRT(('Ejercicio 3 - TIR'!$E$25-'Ejercicio 3 - TIR'!$C$25)*('Ejercicio 3 - TIR'!$E$25-'Ejercicio 3 - TIR'!$D$25)*(1-V273)))</f>
        <v>0.240572855633101</v>
      </c>
      <c r="X273" s="17">
        <f ca="1" t="shared" si="2040"/>
        <v>0.0599530264896413</v>
      </c>
      <c r="Y273" s="19">
        <f ca="1">IF(X273&lt;=('Ejercicio 3 - TIR'!$D$26-'Ejercicio 3 - TIR'!$C$26)/('Ejercicio 3 - TIR'!$E$26-'Ejercicio 3 - TIR'!$C$26),'Ejercicio 3 - TIR'!$C$26+SQRT(('Ejercicio 3 - TIR'!$E$26-'Ejercicio 3 - TIR'!$C$26)*('Ejercicio 3 - TIR'!$D$26-'Ejercicio 3 - TIR'!$C$26)*X273),'Ejercicio 3 - TIR'!$E$26-SQRT(('Ejercicio 3 - TIR'!$E$26-'Ejercicio 3 - TIR'!$C$26)*('Ejercicio 3 - TIR'!$E$26-'Ejercicio 3 - TIR'!$D$26)*(1-X273)))</f>
        <v>0.20272293879267</v>
      </c>
      <c r="Z273" s="17">
        <f ca="1" t="shared" si="1908"/>
        <v>1.15173467924281</v>
      </c>
      <c r="AA273" s="17">
        <f ca="1" t="shared" si="1909"/>
        <v>1.31769874637082</v>
      </c>
      <c r="AB273" s="17">
        <f ca="1" t="shared" si="1910"/>
        <v>1.53327941488164</v>
      </c>
      <c r="AC273" s="17">
        <f ca="1" t="shared" si="1911"/>
        <v>1.90214482220316</v>
      </c>
      <c r="AD273" s="17">
        <f ca="1" t="shared" si="1912"/>
        <v>2.28775321056945</v>
      </c>
      <c r="AE273" s="16">
        <f ca="1" t="shared" si="1913"/>
        <v>4467.9165425187</v>
      </c>
      <c r="AF273" s="16">
        <f ca="1" t="shared" si="1914"/>
        <v>5111.73982434645</v>
      </c>
      <c r="AG273" s="16">
        <f ca="1" t="shared" si="1915"/>
        <v>5948.04045195274</v>
      </c>
      <c r="AH273" s="16">
        <f ca="1" t="shared" si="1916"/>
        <v>7378.97752890021</v>
      </c>
      <c r="AI273" s="16">
        <f ca="1" t="shared" si="1917"/>
        <v>8874.86553884394</v>
      </c>
      <c r="AJ273" s="18">
        <f ca="1" t="shared" si="1918"/>
        <v>45431.4936124513</v>
      </c>
      <c r="AK273" s="18">
        <f ca="1" t="shared" si="1919"/>
        <v>57731.5893676444</v>
      </c>
      <c r="AL273" s="18">
        <f ca="1" t="shared" si="1920"/>
        <v>56253.1534819168</v>
      </c>
      <c r="AM273" s="18">
        <f ca="1" t="shared" si="1921"/>
        <v>61214.2898499099</v>
      </c>
      <c r="AN273" s="18">
        <f ca="1" t="shared" si="1922"/>
        <v>75319.6999786662</v>
      </c>
      <c r="AO273" s="18">
        <f ca="1">C273/'Ejercicio 3 - TIR'!$D$7</f>
        <v>15528.5728448472</v>
      </c>
      <c r="AP273" s="18">
        <f ca="1" t="shared" si="1923"/>
        <v>29902.9207676041</v>
      </c>
      <c r="AQ273" s="18">
        <f ca="1" t="shared" si="1924"/>
        <v>42203.0165227972</v>
      </c>
      <c r="AR273" s="18">
        <f ca="1" t="shared" si="1925"/>
        <v>40724.5806370696</v>
      </c>
      <c r="AS273" s="18">
        <f ca="1" t="shared" si="1926"/>
        <v>45685.7170050627</v>
      </c>
      <c r="AT273" s="18">
        <f ca="1" t="shared" si="1927"/>
        <v>59791.127133819</v>
      </c>
      <c r="AU273" s="18">
        <f ca="1">AP273*'Ejercicio 3 - TIR'!$D$5</f>
        <v>14951.4603838021</v>
      </c>
      <c r="AV273" s="18">
        <f ca="1">AQ273*'Ejercicio 3 - TIR'!$D$5</f>
        <v>21101.5082613986</v>
      </c>
      <c r="AW273" s="18">
        <f ca="1">AR273*'Ejercicio 3 - TIR'!$D$5</f>
        <v>20362.2903185348</v>
      </c>
      <c r="AX273" s="18">
        <f ca="1">AS273*'Ejercicio 3 - TIR'!$D$5</f>
        <v>22842.8585025314</v>
      </c>
      <c r="AY273" s="18">
        <f ca="1">AT273*'Ejercicio 3 - TIR'!$D$5</f>
        <v>29895.5635669095</v>
      </c>
      <c r="AZ273" s="18">
        <f ca="1" t="shared" ref="AZ273:BD273" si="2041">AJ273-AU273-AE273</f>
        <v>26012.1166861306</v>
      </c>
      <c r="BA273" s="18">
        <f ca="1" t="shared" si="2041"/>
        <v>31518.3412818993</v>
      </c>
      <c r="BB273" s="18">
        <f ca="1" t="shared" si="2041"/>
        <v>29942.8227114292</v>
      </c>
      <c r="BC273" s="18">
        <f ca="1" t="shared" si="2041"/>
        <v>30992.4538184783</v>
      </c>
      <c r="BD273" s="18">
        <f ca="1" t="shared" si="2041"/>
        <v>36549.2708729127</v>
      </c>
      <c r="BE273" s="18">
        <f ca="1" t="shared" ref="BE273:BI273" si="2042">AZ273/Z273</f>
        <v>22585.1640615977</v>
      </c>
      <c r="BF273" s="18">
        <f ca="1" t="shared" si="2042"/>
        <v>23919.2314394367</v>
      </c>
      <c r="BG273" s="18">
        <f ca="1" t="shared" si="2042"/>
        <v>19528.6145635372</v>
      </c>
      <c r="BH273" s="18">
        <f ca="1" t="shared" si="2042"/>
        <v>16293.4249047248</v>
      </c>
      <c r="BI273" s="18">
        <f ca="1" t="shared" si="2042"/>
        <v>15976.0548926583</v>
      </c>
      <c r="BJ273" s="18">
        <f ca="1" t="shared" si="1930"/>
        <v>67364.2338436468</v>
      </c>
      <c r="BK273" s="18">
        <f ca="1" t="shared" si="1931"/>
        <v>35525.5423813607</v>
      </c>
      <c r="BL273" s="18">
        <f ca="1" t="shared" si="1932"/>
        <v>102889.776225007</v>
      </c>
      <c r="BM273" s="18">
        <f ca="1">BK273*'Ejercicio 3 - TIR'!$D$5</f>
        <v>17762.7711906803</v>
      </c>
      <c r="BN273" s="18">
        <f ca="1" t="shared" si="1933"/>
        <v>85127.0050343271</v>
      </c>
      <c r="BO273" s="18">
        <f ca="1" t="shared" si="1934"/>
        <v>37209.8723940324</v>
      </c>
      <c r="BP273" s="18">
        <f ca="1" t="shared" si="1935"/>
        <v>-107088.450195845</v>
      </c>
      <c r="BQ273" s="18">
        <f ca="1" t="shared" ref="BQ273:BT273" si="2043">BE273</f>
        <v>22585.1640615977</v>
      </c>
      <c r="BR273" s="18">
        <f ca="1" t="shared" si="2043"/>
        <v>23919.2314394367</v>
      </c>
      <c r="BS273" s="18">
        <f ca="1" t="shared" si="2043"/>
        <v>19528.6145635372</v>
      </c>
      <c r="BT273" s="18">
        <f ca="1" t="shared" si="2043"/>
        <v>16293.4249047248</v>
      </c>
      <c r="BU273" s="18">
        <f ca="1" t="shared" si="1937"/>
        <v>53185.9272866907</v>
      </c>
      <c r="BV273" s="20">
        <f ca="1" t="shared" si="1938"/>
        <v>7.37101868906551</v>
      </c>
    </row>
    <row r="274" ht="15" customHeight="1" spans="1:74">
      <c r="A274" s="16">
        <v>273</v>
      </c>
      <c r="B274" s="17">
        <f ca="1" t="shared" ref="B274:F274" si="2044">RAND()</f>
        <v>0.799432562142236</v>
      </c>
      <c r="C274" s="18">
        <f ca="1">IF(B274&lt;=('Ejercicio 3 - TIR'!$D$13-'Ejercicio 3 - TIR'!$C$13)/('Ejercicio 3 - TIR'!$E$13-'Ejercicio 3 - TIR'!$C$13),'Ejercicio 3 - TIR'!$C$13+SQRT(('Ejercicio 3 - TIR'!$E$13-'Ejercicio 3 - TIR'!$C$13)*('Ejercicio 3 - TIR'!$D$13-'Ejercicio 3 - TIR'!$C$13)*B274),'Ejercicio 3 - TIR'!$E$13-SQRT(('Ejercicio 3 - TIR'!$E$13-'Ejercicio 3 - TIR'!$C$13)*('Ejercicio 3 - TIR'!$E$13-'Ejercicio 3 - TIR'!$D$13)*(1-B274)))</f>
        <v>84486.1054074318</v>
      </c>
      <c r="D274" s="17">
        <f ca="1" t="shared" si="2044"/>
        <v>0.771438928985871</v>
      </c>
      <c r="E274" s="18">
        <f ca="1">IF(D274&lt;=('Ejercicio 3 - TIR'!$D$14-'Ejercicio 3 - TIR'!$C$14)/('Ejercicio 3 - TIR'!$E$14-'Ejercicio 3 - TIR'!$C$14),'Ejercicio 3 - TIR'!$C$14+SQRT(('Ejercicio 3 - TIR'!$E$14-'Ejercicio 3 - TIR'!$C$14)*('Ejercicio 3 - TIR'!$D$14-'Ejercicio 3 - TIR'!$C$14)*D274),'Ejercicio 3 - TIR'!$E$14-SQRT(('Ejercicio 3 - TIR'!$E$14-'Ejercicio 3 - TIR'!$C$14)*('Ejercicio 3 - TIR'!$E$14-'Ejercicio 3 - TIR'!$D$14)*(1-D274)))</f>
        <v>34144.7322305364</v>
      </c>
      <c r="F274" s="17">
        <f ca="1" t="shared" si="2044"/>
        <v>0.503160105295401</v>
      </c>
      <c r="G274" s="18">
        <f ca="1">IF(F274&lt;=('Ejercicio 3 - TIR'!$D$18-'Ejercicio 3 - TIR'!$C$18)/('Ejercicio 3 - TIR'!$E$18-'Ejercicio 3 - TIR'!$C$18),'Ejercicio 3 - TIR'!$C$18+SQRT(('Ejercicio 3 - TIR'!$E$18-'Ejercicio 3 - TIR'!$C$18)*('Ejercicio 3 - TIR'!$D$18-'Ejercicio 3 - TIR'!$C$18)*F274),'Ejercicio 3 - TIR'!$E$18-SQRT(('Ejercicio 3 - TIR'!$E$18-'Ejercicio 3 - TIR'!$C$18)*('Ejercicio 3 - TIR'!$E$18-'Ejercicio 3 - TIR'!$D$18)*(1-F274)))</f>
        <v>38687.5782468022</v>
      </c>
      <c r="H274" s="17">
        <f ca="1" t="shared" ref="H274:L274" si="2045">RAND()</f>
        <v>0.432188076488172</v>
      </c>
      <c r="I274" s="18">
        <f ca="1">IF(H274&lt;=('Ejercicio 3 - TIR'!$D$18-'Ejercicio 3 - TIR'!$C$18)/('Ejercicio 3 - TIR'!$E$18-'Ejercicio 3 - TIR'!$C$18),'Ejercicio 3 - TIR'!$C$18+SQRT(('Ejercicio 3 - TIR'!$E$18-'Ejercicio 3 - TIR'!$C$18)*('Ejercicio 3 - TIR'!$D$18-'Ejercicio 3 - TIR'!$C$18)*H274),'Ejercicio 3 - TIR'!$E$18-SQRT(('Ejercicio 3 - TIR'!$E$18-'Ejercicio 3 - TIR'!$C$18)*('Ejercicio 3 - TIR'!$E$18-'Ejercicio 3 - TIR'!$D$18)*(1-H274)))</f>
        <v>38051.5968275384</v>
      </c>
      <c r="J274" s="17">
        <f ca="1" t="shared" si="2045"/>
        <v>0.47246161891176</v>
      </c>
      <c r="K274" s="18">
        <f ca="1">IF(J274&lt;=('Ejercicio 3 - TIR'!$D$18-'Ejercicio 3 - TIR'!$C$18)/('Ejercicio 3 - TIR'!$E$18-'Ejercicio 3 - TIR'!$C$18),'Ejercicio 3 - TIR'!$C$18+SQRT(('Ejercicio 3 - TIR'!$E$18-'Ejercicio 3 - TIR'!$C$18)*('Ejercicio 3 - TIR'!$D$18-'Ejercicio 3 - TIR'!$C$18)*J274),'Ejercicio 3 - TIR'!$E$18-SQRT(('Ejercicio 3 - TIR'!$E$18-'Ejercicio 3 - TIR'!$C$18)*('Ejercicio 3 - TIR'!$E$18-'Ejercicio 3 - TIR'!$D$18)*(1-J274)))</f>
        <v>38418.3871873871</v>
      </c>
      <c r="L274" s="17">
        <f ca="1" t="shared" si="2045"/>
        <v>0.814888864503903</v>
      </c>
      <c r="M274" s="18">
        <f ca="1">IF(L274&lt;=('Ejercicio 3 - TIR'!$D$18-'Ejercicio 3 - TIR'!$C$18)/('Ejercicio 3 - TIR'!$E$18-'Ejercicio 3 - TIR'!$C$18),'Ejercicio 3 - TIR'!$C$18+SQRT(('Ejercicio 3 - TIR'!$E$18-'Ejercicio 3 - TIR'!$C$18)*('Ejercicio 3 - TIR'!$D$18-'Ejercicio 3 - TIR'!$C$18)*L274),'Ejercicio 3 - TIR'!$E$18-SQRT(('Ejercicio 3 - TIR'!$E$18-'Ejercicio 3 - TIR'!$C$18)*('Ejercicio 3 - TIR'!$E$18-'Ejercicio 3 - TIR'!$D$18)*(1-L274)))</f>
        <v>41273.9652226251</v>
      </c>
      <c r="N274" s="17">
        <f ca="1" t="shared" ref="N274:R274" si="2046">RAND()</f>
        <v>0.128450848984116</v>
      </c>
      <c r="O274" s="18">
        <f ca="1">IF(N274&lt;=('Ejercicio 3 - TIR'!$D$18-'Ejercicio 3 - TIR'!$C$18)/('Ejercicio 3 - TIR'!$E$18-'Ejercicio 3 - TIR'!$C$18),'Ejercicio 3 - TIR'!$C$18+SQRT(('Ejercicio 3 - TIR'!$E$18-'Ejercicio 3 - TIR'!$C$18)*('Ejercicio 3 - TIR'!$D$18-'Ejercicio 3 - TIR'!$C$18)*N274),'Ejercicio 3 - TIR'!$E$18-SQRT(('Ejercicio 3 - TIR'!$E$18-'Ejercicio 3 - TIR'!$C$18)*('Ejercicio 3 - TIR'!$E$18-'Ejercicio 3 - TIR'!$D$18)*(1-N274)))</f>
        <v>34389.4905567295</v>
      </c>
      <c r="P274" s="17">
        <f ca="1" t="shared" si="2046"/>
        <v>0.722964114773073</v>
      </c>
      <c r="Q274" s="19">
        <f ca="1">IF(P274&lt;=('Ejercicio 3 - TIR'!$D$22-'Ejercicio 3 - TIR'!$C$22)/('Ejercicio 3 - TIR'!$E$22-'Ejercicio 3 - TIR'!$C$22),'Ejercicio 3 - TIR'!$C$22+SQRT(('Ejercicio 3 - TIR'!$E$22-'Ejercicio 3 - TIR'!$C$22)*('Ejercicio 3 - TIR'!$D$22-'Ejercicio 3 - TIR'!$C$22)*P274),'Ejercicio 3 - TIR'!$E$22-SQRT(('Ejercicio 3 - TIR'!$E$22-'Ejercicio 3 - TIR'!$C$22)*('Ejercicio 3 - TIR'!$E$22-'Ejercicio 3 - TIR'!$D$22)*(1-P274)))</f>
        <v>0.157669200788855</v>
      </c>
      <c r="R274" s="17">
        <f ca="1" t="shared" si="2046"/>
        <v>0.774250847062076</v>
      </c>
      <c r="S274" s="19">
        <f ca="1">IF(R274&lt;=('Ejercicio 3 - TIR'!$D$23-'Ejercicio 3 - TIR'!$C$23)/('Ejercicio 3 - TIR'!$E$23-'Ejercicio 3 - TIR'!$C$23),'Ejercicio 3 - TIR'!$C$23+SQRT(('Ejercicio 3 - TIR'!$E$23-'Ejercicio 3 - TIR'!$C$23)*('Ejercicio 3 - TIR'!$D$23-'Ejercicio 3 - TIR'!$C$23)*R274),'Ejercicio 3 - TIR'!$E$23-SQRT(('Ejercicio 3 - TIR'!$E$23-'Ejercicio 3 - TIR'!$C$23)*('Ejercicio 3 - TIR'!$E$23-'Ejercicio 3 - TIR'!$D$23)*(1-R274)))</f>
        <v>0.159841912906025</v>
      </c>
      <c r="T274" s="17">
        <f ca="1" t="shared" ref="T274:X274" si="2047">RAND()</f>
        <v>0.481779119889638</v>
      </c>
      <c r="U274" s="19">
        <f ca="1">IF(T274&lt;=('Ejercicio 3 - TIR'!$D$24-'Ejercicio 3 - TIR'!$C$24)/('Ejercicio 3 - TIR'!$E$24-'Ejercicio 3 - TIR'!$C$24),'Ejercicio 3 - TIR'!$C$24+SQRT(('Ejercicio 3 - TIR'!$E$24-'Ejercicio 3 - TIR'!$C$24)*('Ejercicio 3 - TIR'!$D$24-'Ejercicio 3 - TIR'!$C$24)*T274),'Ejercicio 3 - TIR'!$E$24-SQRT(('Ejercicio 3 - TIR'!$E$24-'Ejercicio 3 - TIR'!$C$24)*('Ejercicio 3 - TIR'!$E$24-'Ejercicio 3 - TIR'!$D$24)*(1-T274)))</f>
        <v>0.181907763726594</v>
      </c>
      <c r="V274" s="17">
        <f ca="1" t="shared" si="2047"/>
        <v>0.905685455658945</v>
      </c>
      <c r="W274" s="19">
        <f ca="1">IF(V274&lt;=('Ejercicio 3 - TIR'!$D$25-'Ejercicio 3 - TIR'!$C$25)/('Ejercicio 3 - TIR'!$E$25-'Ejercicio 3 - TIR'!$C$25),'Ejercicio 3 - TIR'!$C$25+SQRT(('Ejercicio 3 - TIR'!$E$25-'Ejercicio 3 - TIR'!$C$25)*('Ejercicio 3 - TIR'!$D$25-'Ejercicio 3 - TIR'!$C$25)*V274),'Ejercicio 3 - TIR'!$E$25-SQRT(('Ejercicio 3 - TIR'!$E$25-'Ejercicio 3 - TIR'!$C$25)*('Ejercicio 3 - TIR'!$E$25-'Ejercicio 3 - TIR'!$D$25)*(1-V274)))</f>
        <v>0.231831320763641</v>
      </c>
      <c r="X274" s="17">
        <f ca="1" t="shared" si="2047"/>
        <v>0.179102754973684</v>
      </c>
      <c r="Y274" s="19">
        <f ca="1">IF(X274&lt;=('Ejercicio 3 - TIR'!$D$26-'Ejercicio 3 - TIR'!$C$26)/('Ejercicio 3 - TIR'!$E$26-'Ejercicio 3 - TIR'!$C$26),'Ejercicio 3 - TIR'!$C$26+SQRT(('Ejercicio 3 - TIR'!$E$26-'Ejercicio 3 - TIR'!$C$26)*('Ejercicio 3 - TIR'!$D$26-'Ejercicio 3 - TIR'!$C$26)*X274),'Ejercicio 3 - TIR'!$E$26-SQRT(('Ejercicio 3 - TIR'!$E$26-'Ejercicio 3 - TIR'!$C$26)*('Ejercicio 3 - TIR'!$E$26-'Ejercicio 3 - TIR'!$D$26)*(1-X274)))</f>
        <v>0.211990394230867</v>
      </c>
      <c r="Z274" s="17">
        <f ca="1" t="shared" si="1908"/>
        <v>1.15766920078886</v>
      </c>
      <c r="AA274" s="17">
        <f ca="1" t="shared" si="1909"/>
        <v>1.34271326035534</v>
      </c>
      <c r="AB274" s="17">
        <f ca="1" t="shared" si="1910"/>
        <v>1.58696322687262</v>
      </c>
      <c r="AC274" s="17">
        <f ca="1" t="shared" si="1911"/>
        <v>1.95487100776183</v>
      </c>
      <c r="AD274" s="17">
        <f ca="1" t="shared" si="1912"/>
        <v>2.36928488336775</v>
      </c>
      <c r="AE274" s="16">
        <f ca="1" t="shared" si="1913"/>
        <v>5383.57264193813</v>
      </c>
      <c r="AF274" s="16">
        <f ca="1" t="shared" si="1914"/>
        <v>6244.09319129407</v>
      </c>
      <c r="AG274" s="16">
        <f ca="1" t="shared" si="1915"/>
        <v>7379.94222022283</v>
      </c>
      <c r="AH274" s="16">
        <f ca="1" t="shared" si="1916"/>
        <v>9090.84397229644</v>
      </c>
      <c r="AI274" s="16">
        <f ca="1" t="shared" si="1917"/>
        <v>11018.0155698749</v>
      </c>
      <c r="AJ274" s="18">
        <f ca="1" t="shared" si="1918"/>
        <v>44787.4177894318</v>
      </c>
      <c r="AK274" s="18">
        <f ca="1" t="shared" si="1919"/>
        <v>51092.3836380308</v>
      </c>
      <c r="AL274" s="18">
        <f ca="1" t="shared" si="1920"/>
        <v>60968.5677021376</v>
      </c>
      <c r="AM274" s="18">
        <f ca="1" t="shared" si="1921"/>
        <v>80685.2779890797</v>
      </c>
      <c r="AN274" s="18">
        <f ca="1" t="shared" si="1922"/>
        <v>81478.5001227771</v>
      </c>
      <c r="AO274" s="18">
        <f ca="1">C274/'Ejercicio 3 - TIR'!$D$7</f>
        <v>16897.2210814864</v>
      </c>
      <c r="AP274" s="18">
        <f ca="1" t="shared" si="1923"/>
        <v>27890.1967079454</v>
      </c>
      <c r="AQ274" s="18">
        <f ca="1" t="shared" si="1924"/>
        <v>34195.1625565444</v>
      </c>
      <c r="AR274" s="18">
        <f ca="1" t="shared" si="1925"/>
        <v>44071.3466206512</v>
      </c>
      <c r="AS274" s="18">
        <f ca="1" t="shared" si="1926"/>
        <v>63788.0569075934</v>
      </c>
      <c r="AT274" s="18">
        <f ca="1" t="shared" si="1927"/>
        <v>64581.2790412908</v>
      </c>
      <c r="AU274" s="18">
        <f ca="1">AP274*'Ejercicio 3 - TIR'!$D$5</f>
        <v>13945.0983539727</v>
      </c>
      <c r="AV274" s="18">
        <f ca="1">AQ274*'Ejercicio 3 - TIR'!$D$5</f>
        <v>17097.5812782722</v>
      </c>
      <c r="AW274" s="18">
        <f ca="1">AR274*'Ejercicio 3 - TIR'!$D$5</f>
        <v>22035.6733103256</v>
      </c>
      <c r="AX274" s="18">
        <f ca="1">AS274*'Ejercicio 3 - TIR'!$D$5</f>
        <v>31894.0284537967</v>
      </c>
      <c r="AY274" s="18">
        <f ca="1">AT274*'Ejercicio 3 - TIR'!$D$5</f>
        <v>32290.6395206454</v>
      </c>
      <c r="AZ274" s="18">
        <f ca="1" t="shared" ref="AZ274:BD274" si="2048">AJ274-AU274-AE274</f>
        <v>25458.7467935209</v>
      </c>
      <c r="BA274" s="18">
        <f ca="1" t="shared" si="2048"/>
        <v>27750.7091684645</v>
      </c>
      <c r="BB274" s="18">
        <f ca="1" t="shared" si="2048"/>
        <v>31552.9521715891</v>
      </c>
      <c r="BC274" s="18">
        <f ca="1" t="shared" si="2048"/>
        <v>39700.4055629866</v>
      </c>
      <c r="BD274" s="18">
        <f ca="1" t="shared" si="2048"/>
        <v>38169.8450322569</v>
      </c>
      <c r="BE274" s="18">
        <f ca="1" t="shared" ref="BE274:BI274" si="2049">AZ274/Z274</f>
        <v>21991.38301008</v>
      </c>
      <c r="BF274" s="18">
        <f ca="1" t="shared" si="2049"/>
        <v>20667.636186985</v>
      </c>
      <c r="BG274" s="18">
        <f ca="1" t="shared" si="2049"/>
        <v>19882.5981833049</v>
      </c>
      <c r="BH274" s="18">
        <f ca="1" t="shared" si="2049"/>
        <v>20308.4527855577</v>
      </c>
      <c r="BI274" s="18">
        <f ca="1" t="shared" si="2049"/>
        <v>16110.2809122732</v>
      </c>
      <c r="BJ274" s="18">
        <f ca="1" t="shared" si="1930"/>
        <v>80898.5979204495</v>
      </c>
      <c r="BK274" s="18">
        <f ca="1" t="shared" si="1931"/>
        <v>40034.3304792885</v>
      </c>
      <c r="BL274" s="18">
        <f ca="1" t="shared" si="1932"/>
        <v>120932.928399738</v>
      </c>
      <c r="BM274" s="18">
        <f ca="1">BK274*'Ejercicio 3 - TIR'!$D$5</f>
        <v>20017.1652396442</v>
      </c>
      <c r="BN274" s="18">
        <f ca="1" t="shared" si="1933"/>
        <v>100915.763160094</v>
      </c>
      <c r="BO274" s="18">
        <f ca="1" t="shared" si="1934"/>
        <v>42593.3427712796</v>
      </c>
      <c r="BP274" s="18">
        <f ca="1" t="shared" si="1935"/>
        <v>-118630.837637968</v>
      </c>
      <c r="BQ274" s="18">
        <f ca="1" t="shared" ref="BQ274:BT274" si="2050">BE274</f>
        <v>21991.38301008</v>
      </c>
      <c r="BR274" s="18">
        <f ca="1" t="shared" si="2050"/>
        <v>20667.636186985</v>
      </c>
      <c r="BS274" s="18">
        <f ca="1" t="shared" si="2050"/>
        <v>19882.5981833049</v>
      </c>
      <c r="BT274" s="18">
        <f ca="1" t="shared" si="2050"/>
        <v>20308.4527855577</v>
      </c>
      <c r="BU274" s="18">
        <f ca="1" t="shared" si="1937"/>
        <v>58703.6236835528</v>
      </c>
      <c r="BV274" s="20">
        <f ca="1" t="shared" si="1938"/>
        <v>5.2436808955671</v>
      </c>
    </row>
    <row r="275" ht="15" customHeight="1" spans="1:74">
      <c r="A275" s="16">
        <v>274</v>
      </c>
      <c r="B275" s="17">
        <f ca="1" t="shared" ref="B275:F275" si="2051">RAND()</f>
        <v>0.730831422280331</v>
      </c>
      <c r="C275" s="18">
        <f ca="1">IF(B275&lt;=('Ejercicio 3 - TIR'!$D$13-'Ejercicio 3 - TIR'!$C$13)/('Ejercicio 3 - TIR'!$E$13-'Ejercicio 3 - TIR'!$C$13),'Ejercicio 3 - TIR'!$C$13+SQRT(('Ejercicio 3 - TIR'!$E$13-'Ejercicio 3 - TIR'!$C$13)*('Ejercicio 3 - TIR'!$D$13-'Ejercicio 3 - TIR'!$C$13)*B275),'Ejercicio 3 - TIR'!$E$13-SQRT(('Ejercicio 3 - TIR'!$E$13-'Ejercicio 3 - TIR'!$C$13)*('Ejercicio 3 - TIR'!$E$13-'Ejercicio 3 - TIR'!$D$13)*(1-B275)))</f>
        <v>82027.7354442017</v>
      </c>
      <c r="D275" s="17">
        <f ca="1" t="shared" si="2051"/>
        <v>0.0997978053661002</v>
      </c>
      <c r="E275" s="18">
        <f ca="1">IF(D275&lt;=('Ejercicio 3 - TIR'!$D$14-'Ejercicio 3 - TIR'!$C$14)/('Ejercicio 3 - TIR'!$E$14-'Ejercicio 3 - TIR'!$C$14),'Ejercicio 3 - TIR'!$C$14+SQRT(('Ejercicio 3 - TIR'!$E$14-'Ejercicio 3 - TIR'!$C$14)*('Ejercicio 3 - TIR'!$D$14-'Ejercicio 3 - TIR'!$C$14)*D275),'Ejercicio 3 - TIR'!$E$14-SQRT(('Ejercicio 3 - TIR'!$E$14-'Ejercicio 3 - TIR'!$C$14)*('Ejercicio 3 - TIR'!$E$14-'Ejercicio 3 - TIR'!$D$14)*(1-D275)))</f>
        <v>27735.8427225368</v>
      </c>
      <c r="F275" s="17">
        <f ca="1" t="shared" si="2051"/>
        <v>0.967620122595745</v>
      </c>
      <c r="G275" s="18">
        <f ca="1">IF(F275&lt;=('Ejercicio 3 - TIR'!$D$18-'Ejercicio 3 - TIR'!$C$18)/('Ejercicio 3 - TIR'!$E$18-'Ejercicio 3 - TIR'!$C$18),'Ejercicio 3 - TIR'!$C$18+SQRT(('Ejercicio 3 - TIR'!$E$18-'Ejercicio 3 - TIR'!$C$18)*('Ejercicio 3 - TIR'!$D$18-'Ejercicio 3 - TIR'!$C$18)*F275),'Ejercicio 3 - TIR'!$E$18-SQRT(('Ejercicio 3 - TIR'!$E$18-'Ejercicio 3 - TIR'!$C$18)*('Ejercicio 3 - TIR'!$E$18-'Ejercicio 3 - TIR'!$D$18)*(1-F275)))</f>
        <v>43441.6384227917</v>
      </c>
      <c r="H275" s="17">
        <f ca="1" t="shared" ref="H275:L275" si="2052">RAND()</f>
        <v>0.278978857543263</v>
      </c>
      <c r="I275" s="18">
        <f ca="1">IF(H275&lt;=('Ejercicio 3 - TIR'!$D$18-'Ejercicio 3 - TIR'!$C$18)/('Ejercicio 3 - TIR'!$E$18-'Ejercicio 3 - TIR'!$C$18),'Ejercicio 3 - TIR'!$C$18+SQRT(('Ejercicio 3 - TIR'!$E$18-'Ejercicio 3 - TIR'!$C$18)*('Ejercicio 3 - TIR'!$D$18-'Ejercicio 3 - TIR'!$C$18)*H275),'Ejercicio 3 - TIR'!$E$18-SQRT(('Ejercicio 3 - TIR'!$E$18-'Ejercicio 3 - TIR'!$C$18)*('Ejercicio 3 - TIR'!$E$18-'Ejercicio 3 - TIR'!$D$18)*(1-H275)))</f>
        <v>36468.912476722</v>
      </c>
      <c r="J275" s="17">
        <f ca="1" t="shared" si="2052"/>
        <v>0.614613178098602</v>
      </c>
      <c r="K275" s="18">
        <f ca="1">IF(J275&lt;=('Ejercicio 3 - TIR'!$D$18-'Ejercicio 3 - TIR'!$C$18)/('Ejercicio 3 - TIR'!$E$18-'Ejercicio 3 - TIR'!$C$18),'Ejercicio 3 - TIR'!$C$18+SQRT(('Ejercicio 3 - TIR'!$E$18-'Ejercicio 3 - TIR'!$C$18)*('Ejercicio 3 - TIR'!$D$18-'Ejercicio 3 - TIR'!$C$18)*J275),'Ejercicio 3 - TIR'!$E$18-SQRT(('Ejercicio 3 - TIR'!$E$18-'Ejercicio 3 - TIR'!$C$18)*('Ejercicio 3 - TIR'!$E$18-'Ejercicio 3 - TIR'!$D$18)*(1-J275)))</f>
        <v>39601.6653094549</v>
      </c>
      <c r="L275" s="17">
        <f ca="1" t="shared" si="2052"/>
        <v>0.236187313041152</v>
      </c>
      <c r="M275" s="18">
        <f ca="1">IF(L275&lt;=('Ejercicio 3 - TIR'!$D$18-'Ejercicio 3 - TIR'!$C$18)/('Ejercicio 3 - TIR'!$E$18-'Ejercicio 3 - TIR'!$C$18),'Ejercicio 3 - TIR'!$C$18+SQRT(('Ejercicio 3 - TIR'!$E$18-'Ejercicio 3 - TIR'!$C$18)*('Ejercicio 3 - TIR'!$D$18-'Ejercicio 3 - TIR'!$C$18)*L275),'Ejercicio 3 - TIR'!$E$18-SQRT(('Ejercicio 3 - TIR'!$E$18-'Ejercicio 3 - TIR'!$C$18)*('Ejercicio 3 - TIR'!$E$18-'Ejercicio 3 - TIR'!$D$18)*(1-L275)))</f>
        <v>35952.1506160524</v>
      </c>
      <c r="N275" s="17">
        <f ca="1" t="shared" ref="N275:R275" si="2053">RAND()</f>
        <v>0.0628500742632956</v>
      </c>
      <c r="O275" s="18">
        <f ca="1">IF(N275&lt;=('Ejercicio 3 - TIR'!$D$18-'Ejercicio 3 - TIR'!$C$18)/('Ejercicio 3 - TIR'!$E$18-'Ejercicio 3 - TIR'!$C$18),'Ejercicio 3 - TIR'!$C$18+SQRT(('Ejercicio 3 - TIR'!$E$18-'Ejercicio 3 - TIR'!$C$18)*('Ejercicio 3 - TIR'!$D$18-'Ejercicio 3 - TIR'!$C$18)*N275),'Ejercicio 3 - TIR'!$E$18-SQRT(('Ejercicio 3 - TIR'!$E$18-'Ejercicio 3 - TIR'!$C$18)*('Ejercicio 3 - TIR'!$E$18-'Ejercicio 3 - TIR'!$D$18)*(1-N275)))</f>
        <v>33070.425237568</v>
      </c>
      <c r="P275" s="17">
        <f ca="1" t="shared" si="2053"/>
        <v>0.724927627449629</v>
      </c>
      <c r="Q275" s="19">
        <f ca="1">IF(P275&lt;=('Ejercicio 3 - TIR'!$D$22-'Ejercicio 3 - TIR'!$C$22)/('Ejercicio 3 - TIR'!$E$22-'Ejercicio 3 - TIR'!$C$22),'Ejercicio 3 - TIR'!$C$22+SQRT(('Ejercicio 3 - TIR'!$E$22-'Ejercicio 3 - TIR'!$C$22)*('Ejercicio 3 - TIR'!$D$22-'Ejercicio 3 - TIR'!$C$22)*P275),'Ejercicio 3 - TIR'!$E$22-SQRT(('Ejercicio 3 - TIR'!$E$22-'Ejercicio 3 - TIR'!$C$22)*('Ejercicio 3 - TIR'!$E$22-'Ejercicio 3 - TIR'!$D$22)*(1-P275)))</f>
        <v>0.157748477117494</v>
      </c>
      <c r="R275" s="17">
        <f ca="1" t="shared" si="2053"/>
        <v>0.623978248465906</v>
      </c>
      <c r="S275" s="19">
        <f ca="1">IF(R275&lt;=('Ejercicio 3 - TIR'!$D$23-'Ejercicio 3 - TIR'!$C$23)/('Ejercicio 3 - TIR'!$E$23-'Ejercicio 3 - TIR'!$C$23),'Ejercicio 3 - TIR'!$C$23+SQRT(('Ejercicio 3 - TIR'!$E$23-'Ejercicio 3 - TIR'!$C$23)*('Ejercicio 3 - TIR'!$D$23-'Ejercicio 3 - TIR'!$C$23)*R275),'Ejercicio 3 - TIR'!$E$23-SQRT(('Ejercicio 3 - TIR'!$E$23-'Ejercicio 3 - TIR'!$C$23)*('Ejercicio 3 - TIR'!$E$23-'Ejercicio 3 - TIR'!$D$23)*(1-R275)))</f>
        <v>0.15398386745188</v>
      </c>
      <c r="T275" s="17">
        <f ca="1" t="shared" ref="T275:X275" si="2054">RAND()</f>
        <v>0.88866657386657</v>
      </c>
      <c r="U275" s="19">
        <f ca="1">IF(T275&lt;=('Ejercicio 3 - TIR'!$D$24-'Ejercicio 3 - TIR'!$C$24)/('Ejercicio 3 - TIR'!$E$24-'Ejercicio 3 - TIR'!$C$24),'Ejercicio 3 - TIR'!$C$24+SQRT(('Ejercicio 3 - TIR'!$E$24-'Ejercicio 3 - TIR'!$C$24)*('Ejercicio 3 - TIR'!$D$24-'Ejercicio 3 - TIR'!$C$24)*T275),'Ejercicio 3 - TIR'!$E$24-SQRT(('Ejercicio 3 - TIR'!$E$24-'Ejercicio 3 - TIR'!$C$24)*('Ejercicio 3 - TIR'!$E$24-'Ejercicio 3 - TIR'!$D$24)*(1-T275)))</f>
        <v>0.202344021036102</v>
      </c>
      <c r="V275" s="17">
        <f ca="1" t="shared" si="2054"/>
        <v>0.464716284552795</v>
      </c>
      <c r="W275" s="19">
        <f ca="1">IF(V275&lt;=('Ejercicio 3 - TIR'!$D$25-'Ejercicio 3 - TIR'!$C$25)/('Ejercicio 3 - TIR'!$E$25-'Ejercicio 3 - TIR'!$C$25),'Ejercicio 3 - TIR'!$C$25+SQRT(('Ejercicio 3 - TIR'!$E$25-'Ejercicio 3 - TIR'!$C$25)*('Ejercicio 3 - TIR'!$D$25-'Ejercicio 3 - TIR'!$C$25)*V275),'Ejercicio 3 - TIR'!$E$25-SQRT(('Ejercicio 3 - TIR'!$E$25-'Ejercicio 3 - TIR'!$C$25)*('Ejercicio 3 - TIR'!$E$25-'Ejercicio 3 - TIR'!$D$25)*(1-V275)))</f>
        <v>0.206716134598846</v>
      </c>
      <c r="X275" s="17">
        <f ca="1" t="shared" si="2054"/>
        <v>0.890818479628302</v>
      </c>
      <c r="Y275" s="19">
        <f ca="1">IF(X275&lt;=('Ejercicio 3 - TIR'!$D$26-'Ejercicio 3 - TIR'!$C$26)/('Ejercicio 3 - TIR'!$E$26-'Ejercicio 3 - TIR'!$C$26),'Ejercicio 3 - TIR'!$C$26+SQRT(('Ejercicio 3 - TIR'!$E$26-'Ejercicio 3 - TIR'!$C$26)*('Ejercicio 3 - TIR'!$D$26-'Ejercicio 3 - TIR'!$C$26)*X275),'Ejercicio 3 - TIR'!$E$26-SQRT(('Ejercicio 3 - TIR'!$E$26-'Ejercicio 3 - TIR'!$C$26)*('Ejercicio 3 - TIR'!$E$26-'Ejercicio 3 - TIR'!$D$26)*(1-X275)))</f>
        <v>0.255718727174895</v>
      </c>
      <c r="Z275" s="17">
        <f ca="1" t="shared" si="1908"/>
        <v>1.15774847711749</v>
      </c>
      <c r="AA275" s="17">
        <f ca="1" t="shared" si="1909"/>
        <v>1.33602306516057</v>
      </c>
      <c r="AB275" s="17">
        <f ca="1" t="shared" si="1910"/>
        <v>1.60635934436214</v>
      </c>
      <c r="AC275" s="17">
        <f ca="1" t="shared" si="1911"/>
        <v>1.93841973880542</v>
      </c>
      <c r="AD275" s="17">
        <f ca="1" t="shared" si="1912"/>
        <v>2.43410996714343</v>
      </c>
      <c r="AE275" s="16">
        <f ca="1" t="shared" si="1913"/>
        <v>4375.28695105052</v>
      </c>
      <c r="AF275" s="16">
        <f ca="1" t="shared" si="1914"/>
        <v>5049.01055698502</v>
      </c>
      <c r="AG275" s="16">
        <f ca="1" t="shared" si="1915"/>
        <v>6070.6476553391</v>
      </c>
      <c r="AH275" s="16">
        <f ca="1" t="shared" si="1916"/>
        <v>7325.54847316235</v>
      </c>
      <c r="AI275" s="16">
        <f ca="1" t="shared" si="1917"/>
        <v>9198.82840457742</v>
      </c>
      <c r="AJ275" s="18">
        <f ca="1" t="shared" si="1918"/>
        <v>50294.4907274759</v>
      </c>
      <c r="AK275" s="18">
        <f ca="1" t="shared" si="1919"/>
        <v>48723.3082302227</v>
      </c>
      <c r="AL275" s="18">
        <f ca="1" t="shared" si="1920"/>
        <v>63614.5051221449</v>
      </c>
      <c r="AM275" s="18">
        <f ca="1" t="shared" si="1921"/>
        <v>69690.3584066613</v>
      </c>
      <c r="AN275" s="18">
        <f ca="1" t="shared" si="1922"/>
        <v>80497.0516884359</v>
      </c>
      <c r="AO275" s="18">
        <f ca="1">C275/'Ejercicio 3 - TIR'!$D$7</f>
        <v>16405.5470888403</v>
      </c>
      <c r="AP275" s="18">
        <f ca="1" t="shared" si="1923"/>
        <v>33888.9436386356</v>
      </c>
      <c r="AQ275" s="18">
        <f ca="1" t="shared" si="1924"/>
        <v>32317.7611413823</v>
      </c>
      <c r="AR275" s="18">
        <f ca="1" t="shared" si="1925"/>
        <v>47208.9580333045</v>
      </c>
      <c r="AS275" s="18">
        <f ca="1" t="shared" si="1926"/>
        <v>53284.8113178209</v>
      </c>
      <c r="AT275" s="18">
        <f ca="1" t="shared" si="1927"/>
        <v>64091.5045995955</v>
      </c>
      <c r="AU275" s="18">
        <f ca="1">AP275*'Ejercicio 3 - TIR'!$D$5</f>
        <v>16944.4718193178</v>
      </c>
      <c r="AV275" s="18">
        <f ca="1">AQ275*'Ejercicio 3 - TIR'!$D$5</f>
        <v>16158.8805706912</v>
      </c>
      <c r="AW275" s="18">
        <f ca="1">AR275*'Ejercicio 3 - TIR'!$D$5</f>
        <v>23604.4790166523</v>
      </c>
      <c r="AX275" s="18">
        <f ca="1">AS275*'Ejercicio 3 - TIR'!$D$5</f>
        <v>26642.4056589105</v>
      </c>
      <c r="AY275" s="18">
        <f ca="1">AT275*'Ejercicio 3 - TIR'!$D$5</f>
        <v>32045.7522997978</v>
      </c>
      <c r="AZ275" s="18">
        <f ca="1" t="shared" ref="AZ275:BD275" si="2055">AJ275-AU275-AE275</f>
        <v>28974.7319571076</v>
      </c>
      <c r="BA275" s="18">
        <f ca="1" t="shared" si="2055"/>
        <v>27515.4171025465</v>
      </c>
      <c r="BB275" s="18">
        <f ca="1" t="shared" si="2055"/>
        <v>33939.3784501535</v>
      </c>
      <c r="BC275" s="18">
        <f ca="1" t="shared" si="2055"/>
        <v>35722.4042745885</v>
      </c>
      <c r="BD275" s="18">
        <f ca="1" t="shared" si="2055"/>
        <v>39252.4709840607</v>
      </c>
      <c r="BE275" s="18">
        <f ca="1" t="shared" ref="BE275:BI275" si="2056">AZ275/Z275</f>
        <v>25026.7934096078</v>
      </c>
      <c r="BF275" s="18">
        <f ca="1" t="shared" si="2056"/>
        <v>20595.0165233409</v>
      </c>
      <c r="BG275" s="18">
        <f ca="1" t="shared" si="2056"/>
        <v>21128.1358490994</v>
      </c>
      <c r="BH275" s="18">
        <f ca="1" t="shared" si="2056"/>
        <v>18428.621809538</v>
      </c>
      <c r="BI275" s="18">
        <f ca="1" t="shared" si="2056"/>
        <v>16126.0056094038</v>
      </c>
      <c r="BJ275" s="18">
        <f ca="1" t="shared" si="1930"/>
        <v>67512.0912180494</v>
      </c>
      <c r="BK275" s="18">
        <f ca="1" t="shared" si="1931"/>
        <v>39932.9056853872</v>
      </c>
      <c r="BL275" s="18">
        <f ca="1" t="shared" si="1932"/>
        <v>107444.996903437</v>
      </c>
      <c r="BM275" s="18">
        <f ca="1">BK275*'Ejercicio 3 - TIR'!$D$5</f>
        <v>19966.4528426936</v>
      </c>
      <c r="BN275" s="18">
        <f ca="1" t="shared" si="1933"/>
        <v>87478.544060743</v>
      </c>
      <c r="BO275" s="18">
        <f ca="1" t="shared" si="1934"/>
        <v>35938.616266957</v>
      </c>
      <c r="BP275" s="18">
        <f ca="1" t="shared" si="1935"/>
        <v>-109763.578166739</v>
      </c>
      <c r="BQ275" s="18">
        <f ca="1" t="shared" ref="BQ275:BT275" si="2057">BE275</f>
        <v>25026.7934096078</v>
      </c>
      <c r="BR275" s="18">
        <f ca="1" t="shared" si="2057"/>
        <v>20595.0165233409</v>
      </c>
      <c r="BS275" s="18">
        <f ca="1" t="shared" si="2057"/>
        <v>21128.1358490994</v>
      </c>
      <c r="BT275" s="18">
        <f ca="1" t="shared" si="2057"/>
        <v>18428.621809538</v>
      </c>
      <c r="BU275" s="18">
        <f ca="1" t="shared" si="1937"/>
        <v>52064.6218763608</v>
      </c>
      <c r="BV275" s="20">
        <f ca="1" t="shared" si="1938"/>
        <v>7.01266031872319</v>
      </c>
    </row>
    <row r="276" ht="15" customHeight="1" spans="1:74">
      <c r="A276" s="16">
        <v>275</v>
      </c>
      <c r="B276" s="17">
        <f ca="1" t="shared" ref="B276:F276" si="2058">RAND()</f>
        <v>0.986826257330285</v>
      </c>
      <c r="C276" s="18">
        <f ca="1">IF(B276&lt;=('Ejercicio 3 - TIR'!$D$13-'Ejercicio 3 - TIR'!$C$13)/('Ejercicio 3 - TIR'!$E$13-'Ejercicio 3 - TIR'!$C$13),'Ejercicio 3 - TIR'!$C$13+SQRT(('Ejercicio 3 - TIR'!$E$13-'Ejercicio 3 - TIR'!$C$13)*('Ejercicio 3 - TIR'!$D$13-'Ejercicio 3 - TIR'!$C$13)*B276),'Ejercicio 3 - TIR'!$E$13-SQRT(('Ejercicio 3 - TIR'!$E$13-'Ejercicio 3 - TIR'!$C$13)*('Ejercicio 3 - TIR'!$E$13-'Ejercicio 3 - TIR'!$D$13)*(1-B276)))</f>
        <v>96024.0106635382</v>
      </c>
      <c r="D276" s="17">
        <f ca="1" t="shared" si="2058"/>
        <v>0.312236735017237</v>
      </c>
      <c r="E276" s="18">
        <f ca="1">IF(D276&lt;=('Ejercicio 3 - TIR'!$D$14-'Ejercicio 3 - TIR'!$C$14)/('Ejercicio 3 - TIR'!$E$14-'Ejercicio 3 - TIR'!$C$14),'Ejercicio 3 - TIR'!$C$14+SQRT(('Ejercicio 3 - TIR'!$E$14-'Ejercicio 3 - TIR'!$C$14)*('Ejercicio 3 - TIR'!$D$14-'Ejercicio 3 - TIR'!$C$14)*D276),'Ejercicio 3 - TIR'!$E$14-SQRT(('Ejercicio 3 - TIR'!$E$14-'Ejercicio 3 - TIR'!$C$14)*('Ejercicio 3 - TIR'!$E$14-'Ejercicio 3 - TIR'!$D$14)*(1-D276)))</f>
        <v>29839.1895113017</v>
      </c>
      <c r="F276" s="17">
        <f ca="1" t="shared" si="2058"/>
        <v>0.871914759777469</v>
      </c>
      <c r="G276" s="18">
        <f ca="1">IF(F276&lt;=('Ejercicio 3 - TIR'!$D$18-'Ejercicio 3 - TIR'!$C$18)/('Ejercicio 3 - TIR'!$E$18-'Ejercicio 3 - TIR'!$C$18),'Ejercicio 3 - TIR'!$C$18+SQRT(('Ejercicio 3 - TIR'!$E$18-'Ejercicio 3 - TIR'!$C$18)*('Ejercicio 3 - TIR'!$D$18-'Ejercicio 3 - TIR'!$C$18)*F276),'Ejercicio 3 - TIR'!$E$18-SQRT(('Ejercicio 3 - TIR'!$E$18-'Ejercicio 3 - TIR'!$C$18)*('Ejercicio 3 - TIR'!$E$18-'Ejercicio 3 - TIR'!$D$18)*(1-F276)))</f>
        <v>41900.5818261019</v>
      </c>
      <c r="H276" s="17">
        <f ca="1" t="shared" ref="H276:L276" si="2059">RAND()</f>
        <v>0.326707846947307</v>
      </c>
      <c r="I276" s="18">
        <f ca="1">IF(H276&lt;=('Ejercicio 3 - TIR'!$D$18-'Ejercicio 3 - TIR'!$C$18)/('Ejercicio 3 - TIR'!$E$18-'Ejercicio 3 - TIR'!$C$18),'Ejercicio 3 - TIR'!$C$18+SQRT(('Ejercicio 3 - TIR'!$E$18-'Ejercicio 3 - TIR'!$C$18)*('Ejercicio 3 - TIR'!$D$18-'Ejercicio 3 - TIR'!$C$18)*H276),'Ejercicio 3 - TIR'!$E$18-SQRT(('Ejercicio 3 - TIR'!$E$18-'Ejercicio 3 - TIR'!$C$18)*('Ejercicio 3 - TIR'!$E$18-'Ejercicio 3 - TIR'!$D$18)*(1-H276)))</f>
        <v>37000.4412033883</v>
      </c>
      <c r="J276" s="17">
        <f ca="1" t="shared" si="2059"/>
        <v>0.795772672767456</v>
      </c>
      <c r="K276" s="18">
        <f ca="1">IF(J276&lt;=('Ejercicio 3 - TIR'!$D$18-'Ejercicio 3 - TIR'!$C$18)/('Ejercicio 3 - TIR'!$E$18-'Ejercicio 3 - TIR'!$C$18),'Ejercicio 3 - TIR'!$C$18+SQRT(('Ejercicio 3 - TIR'!$E$18-'Ejercicio 3 - TIR'!$C$18)*('Ejercicio 3 - TIR'!$D$18-'Ejercicio 3 - TIR'!$C$18)*J276),'Ejercicio 3 - TIR'!$E$18-SQRT(('Ejercicio 3 - TIR'!$E$18-'Ejercicio 3 - TIR'!$C$18)*('Ejercicio 3 - TIR'!$E$18-'Ejercicio 3 - TIR'!$D$18)*(1-J276)))</f>
        <v>41086.2997633389</v>
      </c>
      <c r="L276" s="17">
        <f ca="1" t="shared" si="2059"/>
        <v>0.325371183848407</v>
      </c>
      <c r="M276" s="18">
        <f ca="1">IF(L276&lt;=('Ejercicio 3 - TIR'!$D$18-'Ejercicio 3 - TIR'!$C$18)/('Ejercicio 3 - TIR'!$E$18-'Ejercicio 3 - TIR'!$C$18),'Ejercicio 3 - TIR'!$C$18+SQRT(('Ejercicio 3 - TIR'!$E$18-'Ejercicio 3 - TIR'!$C$18)*('Ejercicio 3 - TIR'!$D$18-'Ejercicio 3 - TIR'!$C$18)*L276),'Ejercicio 3 - TIR'!$E$18-SQRT(('Ejercicio 3 - TIR'!$E$18-'Ejercicio 3 - TIR'!$C$18)*('Ejercicio 3 - TIR'!$E$18-'Ejercicio 3 - TIR'!$D$18)*(1-L276)))</f>
        <v>36986.1060382205</v>
      </c>
      <c r="N276" s="17">
        <f ca="1" t="shared" ref="N276:R276" si="2060">RAND()</f>
        <v>0.558041114550994</v>
      </c>
      <c r="O276" s="18">
        <f ca="1">IF(N276&lt;=('Ejercicio 3 - TIR'!$D$18-'Ejercicio 3 - TIR'!$C$18)/('Ejercicio 3 - TIR'!$E$18-'Ejercicio 3 - TIR'!$C$18),'Ejercicio 3 - TIR'!$C$18+SQRT(('Ejercicio 3 - TIR'!$E$18-'Ejercicio 3 - TIR'!$C$18)*('Ejercicio 3 - TIR'!$D$18-'Ejercicio 3 - TIR'!$C$18)*N276),'Ejercicio 3 - TIR'!$E$18-SQRT(('Ejercicio 3 - TIR'!$E$18-'Ejercicio 3 - TIR'!$C$18)*('Ejercicio 3 - TIR'!$E$18-'Ejercicio 3 - TIR'!$D$18)*(1-N276)))</f>
        <v>39149.1074527873</v>
      </c>
      <c r="P276" s="17">
        <f ca="1" t="shared" si="2060"/>
        <v>0.122784337656019</v>
      </c>
      <c r="Q276" s="19">
        <f ca="1">IF(P276&lt;=('Ejercicio 3 - TIR'!$D$22-'Ejercicio 3 - TIR'!$C$22)/('Ejercicio 3 - TIR'!$E$22-'Ejercicio 3 - TIR'!$C$22),'Ejercicio 3 - TIR'!$C$22+SQRT(('Ejercicio 3 - TIR'!$E$22-'Ejercicio 3 - TIR'!$C$22)*('Ejercicio 3 - TIR'!$D$22-'Ejercicio 3 - TIR'!$C$22)*P276),'Ejercicio 3 - TIR'!$E$22-SQRT(('Ejercicio 3 - TIR'!$E$22-'Ejercicio 3 - TIR'!$C$22)*('Ejercicio 3 - TIR'!$E$22-'Ejercicio 3 - TIR'!$D$22)*(1-P276)))</f>
        <v>0.13486646588066</v>
      </c>
      <c r="R276" s="17">
        <f ca="1" t="shared" si="2060"/>
        <v>0.454215470904191</v>
      </c>
      <c r="S276" s="19">
        <f ca="1">IF(R276&lt;=('Ejercicio 3 - TIR'!$D$23-'Ejercicio 3 - TIR'!$C$23)/('Ejercicio 3 - TIR'!$E$23-'Ejercicio 3 - TIR'!$C$23),'Ejercicio 3 - TIR'!$C$23+SQRT(('Ejercicio 3 - TIR'!$E$23-'Ejercicio 3 - TIR'!$C$23)*('Ejercicio 3 - TIR'!$D$23-'Ejercicio 3 - TIR'!$C$23)*R276),'Ejercicio 3 - TIR'!$E$23-SQRT(('Ejercicio 3 - TIR'!$E$23-'Ejercicio 3 - TIR'!$C$23)*('Ejercicio 3 - TIR'!$E$23-'Ejercicio 3 - TIR'!$D$23)*(1-R276)))</f>
        <v>0.148593493099437</v>
      </c>
      <c r="T276" s="17">
        <f ca="1" t="shared" ref="T276:X276" si="2061">RAND()</f>
        <v>0.968359949295953</v>
      </c>
      <c r="U276" s="19">
        <f ca="1">IF(T276&lt;=('Ejercicio 3 - TIR'!$D$24-'Ejercicio 3 - TIR'!$C$24)/('Ejercicio 3 - TIR'!$E$24-'Ejercicio 3 - TIR'!$C$24),'Ejercicio 3 - TIR'!$C$24+SQRT(('Ejercicio 3 - TIR'!$E$24-'Ejercicio 3 - TIR'!$C$24)*('Ejercicio 3 - TIR'!$D$24-'Ejercicio 3 - TIR'!$C$24)*T276),'Ejercicio 3 - TIR'!$E$24-SQRT(('Ejercicio 3 - TIR'!$E$24-'Ejercicio 3 - TIR'!$C$24)*('Ejercicio 3 - TIR'!$E$24-'Ejercicio 3 - TIR'!$D$24)*(1-T276)))</f>
        <v>0.210587660122407</v>
      </c>
      <c r="V276" s="17">
        <f ca="1" t="shared" si="2061"/>
        <v>0.545453461356754</v>
      </c>
      <c r="W276" s="19">
        <f ca="1">IF(V276&lt;=('Ejercicio 3 - TIR'!$D$25-'Ejercicio 3 - TIR'!$C$25)/('Ejercicio 3 - TIR'!$E$25-'Ejercicio 3 - TIR'!$C$25),'Ejercicio 3 - TIR'!$C$25+SQRT(('Ejercicio 3 - TIR'!$E$25-'Ejercicio 3 - TIR'!$C$25)*('Ejercicio 3 - TIR'!$D$25-'Ejercicio 3 - TIR'!$C$25)*V276),'Ejercicio 3 - TIR'!$E$25-SQRT(('Ejercicio 3 - TIR'!$E$25-'Ejercicio 3 - TIR'!$C$25)*('Ejercicio 3 - TIR'!$E$25-'Ejercicio 3 - TIR'!$D$25)*(1-V276)))</f>
        <v>0.210113750674558</v>
      </c>
      <c r="X276" s="17">
        <f ca="1" t="shared" si="2061"/>
        <v>0.387371882198184</v>
      </c>
      <c r="Y276" s="19">
        <f ca="1">IF(X276&lt;=('Ejercicio 3 - TIR'!$D$26-'Ejercicio 3 - TIR'!$C$26)/('Ejercicio 3 - TIR'!$E$26-'Ejercicio 3 - TIR'!$C$26),'Ejercicio 3 - TIR'!$C$26+SQRT(('Ejercicio 3 - TIR'!$E$26-'Ejercicio 3 - TIR'!$C$26)*('Ejercicio 3 - TIR'!$D$26-'Ejercicio 3 - TIR'!$C$26)*X276),'Ejercicio 3 - TIR'!$E$26-SQRT(('Ejercicio 3 - TIR'!$E$26-'Ejercicio 3 - TIR'!$C$26)*('Ejercicio 3 - TIR'!$E$26-'Ejercicio 3 - TIR'!$D$26)*(1-X276)))</f>
        <v>0.222483116947023</v>
      </c>
      <c r="Z276" s="17">
        <f ca="1" t="shared" si="1908"/>
        <v>1.13486646588066</v>
      </c>
      <c r="AA276" s="17">
        <f ca="1" t="shared" si="1909"/>
        <v>1.30350023824728</v>
      </c>
      <c r="AB276" s="17">
        <f ca="1" t="shared" si="1910"/>
        <v>1.57800130338877</v>
      </c>
      <c r="AC276" s="17">
        <f ca="1" t="shared" si="1911"/>
        <v>1.90956107581313</v>
      </c>
      <c r="AD276" s="17">
        <f ca="1" t="shared" si="1912"/>
        <v>2.33440617596075</v>
      </c>
      <c r="AE276" s="16">
        <f ca="1" t="shared" si="1913"/>
        <v>4024.30603413253</v>
      </c>
      <c r="AF276" s="16">
        <f ca="1" t="shared" si="1914"/>
        <v>4622.29172504542</v>
      </c>
      <c r="AG276" s="16">
        <f ca="1" t="shared" si="1915"/>
        <v>5595.6893238259</v>
      </c>
      <c r="AH276" s="16">
        <f ca="1" t="shared" si="1916"/>
        <v>6771.42059526454</v>
      </c>
      <c r="AI276" s="16">
        <f ca="1" t="shared" si="1917"/>
        <v>8277.94735545827</v>
      </c>
      <c r="AJ276" s="18">
        <f ca="1" t="shared" si="1918"/>
        <v>47551.5652153317</v>
      </c>
      <c r="AK276" s="18">
        <f ca="1" t="shared" si="1919"/>
        <v>48230.0839238711</v>
      </c>
      <c r="AL276" s="18">
        <f ca="1" t="shared" si="1920"/>
        <v>64834.2345779708</v>
      </c>
      <c r="AM276" s="18">
        <f ca="1" t="shared" si="1921"/>
        <v>70627.2284364829</v>
      </c>
      <c r="AN276" s="18">
        <f ca="1" t="shared" si="1922"/>
        <v>91389.9182211377</v>
      </c>
      <c r="AO276" s="18">
        <f ca="1">C276/'Ejercicio 3 - TIR'!$D$7</f>
        <v>19204.8021327076</v>
      </c>
      <c r="AP276" s="18">
        <f ca="1" t="shared" si="1923"/>
        <v>28346.763082624</v>
      </c>
      <c r="AQ276" s="18">
        <f ca="1" t="shared" si="1924"/>
        <v>29025.2817911634</v>
      </c>
      <c r="AR276" s="18">
        <f ca="1" t="shared" si="1925"/>
        <v>45629.4324452631</v>
      </c>
      <c r="AS276" s="18">
        <f ca="1" t="shared" si="1926"/>
        <v>51422.4263037753</v>
      </c>
      <c r="AT276" s="18">
        <f ca="1" t="shared" si="1927"/>
        <v>72185.11608843</v>
      </c>
      <c r="AU276" s="18">
        <f ca="1">AP276*'Ejercicio 3 - TIR'!$D$5</f>
        <v>14173.381541312</v>
      </c>
      <c r="AV276" s="18">
        <f ca="1">AQ276*'Ejercicio 3 - TIR'!$D$5</f>
        <v>14512.6408955817</v>
      </c>
      <c r="AW276" s="18">
        <f ca="1">AR276*'Ejercicio 3 - TIR'!$D$5</f>
        <v>22814.7162226316</v>
      </c>
      <c r="AX276" s="18">
        <f ca="1">AS276*'Ejercicio 3 - TIR'!$D$5</f>
        <v>25711.2131518876</v>
      </c>
      <c r="AY276" s="18">
        <f ca="1">AT276*'Ejercicio 3 - TIR'!$D$5</f>
        <v>36092.558044215</v>
      </c>
      <c r="AZ276" s="18">
        <f ca="1" t="shared" ref="AZ276:BD276" si="2062">AJ276-AU276-AE276</f>
        <v>29353.8776398871</v>
      </c>
      <c r="BA276" s="18">
        <f ca="1" t="shared" si="2062"/>
        <v>29095.1513032439</v>
      </c>
      <c r="BB276" s="18">
        <f ca="1" t="shared" si="2062"/>
        <v>36423.8290315133</v>
      </c>
      <c r="BC276" s="18">
        <f ca="1" t="shared" si="2062"/>
        <v>38144.5946893307</v>
      </c>
      <c r="BD276" s="18">
        <f ca="1" t="shared" si="2062"/>
        <v>47019.4128214644</v>
      </c>
      <c r="BE276" s="18">
        <f ca="1" t="shared" ref="BE276:BI276" si="2063">AZ276/Z276</f>
        <v>25865.4903659599</v>
      </c>
      <c r="BF276" s="18">
        <f ca="1" t="shared" si="2063"/>
        <v>22320.7871004044</v>
      </c>
      <c r="BG276" s="18">
        <f ca="1" t="shared" si="2063"/>
        <v>23082.2553525734</v>
      </c>
      <c r="BH276" s="18">
        <f ca="1" t="shared" si="2063"/>
        <v>19975.5824374918</v>
      </c>
      <c r="BI276" s="18">
        <f ca="1" t="shared" si="2063"/>
        <v>20141.9158780768</v>
      </c>
      <c r="BJ276" s="18">
        <f ca="1" t="shared" si="1930"/>
        <v>69656.7882808459</v>
      </c>
      <c r="BK276" s="18">
        <f ca="1" t="shared" si="1931"/>
        <v>44831.8087066968</v>
      </c>
      <c r="BL276" s="18">
        <f ca="1" t="shared" si="1932"/>
        <v>114488.596987543</v>
      </c>
      <c r="BM276" s="18">
        <f ca="1">BK276*'Ejercicio 3 - TIR'!$D$5</f>
        <v>22415.9043533484</v>
      </c>
      <c r="BN276" s="18">
        <f ca="1" t="shared" si="1933"/>
        <v>92072.6926341943</v>
      </c>
      <c r="BO276" s="18">
        <f ca="1" t="shared" si="1934"/>
        <v>39441.5905776556</v>
      </c>
      <c r="BP276" s="18">
        <f ca="1" t="shared" si="1935"/>
        <v>-125863.20017484</v>
      </c>
      <c r="BQ276" s="18">
        <f ca="1" t="shared" ref="BQ276:BT276" si="2064">BE276</f>
        <v>25865.4903659599</v>
      </c>
      <c r="BR276" s="18">
        <f ca="1" t="shared" si="2064"/>
        <v>22320.7871004044</v>
      </c>
      <c r="BS276" s="18">
        <f ca="1" t="shared" si="2064"/>
        <v>23082.2553525734</v>
      </c>
      <c r="BT276" s="18">
        <f ca="1" t="shared" si="2064"/>
        <v>19975.5824374918</v>
      </c>
      <c r="BU276" s="18">
        <f ca="1" t="shared" si="1937"/>
        <v>59583.5064557324</v>
      </c>
      <c r="BV276" s="20">
        <f ca="1" t="shared" si="1938"/>
        <v>5.52009158524522</v>
      </c>
    </row>
    <row r="277" ht="15" customHeight="1" spans="1:74">
      <c r="A277" s="16">
        <v>276</v>
      </c>
      <c r="B277" s="17">
        <f ca="1" t="shared" ref="B277:F277" si="2065">RAND()</f>
        <v>0.404246076748509</v>
      </c>
      <c r="C277" s="18">
        <f ca="1">IF(B277&lt;=('Ejercicio 3 - TIR'!$D$13-'Ejercicio 3 - TIR'!$C$13)/('Ejercicio 3 - TIR'!$E$13-'Ejercicio 3 - TIR'!$C$13),'Ejercicio 3 - TIR'!$C$13+SQRT(('Ejercicio 3 - TIR'!$E$13-'Ejercicio 3 - TIR'!$C$13)*('Ejercicio 3 - TIR'!$D$13-'Ejercicio 3 - TIR'!$C$13)*B277),'Ejercicio 3 - TIR'!$E$13-SQRT(('Ejercicio 3 - TIR'!$E$13-'Ejercicio 3 - TIR'!$C$13)*('Ejercicio 3 - TIR'!$E$13-'Ejercicio 3 - TIR'!$D$13)*(1-B277)))</f>
        <v>73262.2980063396</v>
      </c>
      <c r="D277" s="17">
        <f ca="1" t="shared" si="2065"/>
        <v>0.636366593479937</v>
      </c>
      <c r="E277" s="18">
        <f ca="1">IF(D277&lt;=('Ejercicio 3 - TIR'!$D$14-'Ejercicio 3 - TIR'!$C$14)/('Ejercicio 3 - TIR'!$E$14-'Ejercicio 3 - TIR'!$C$14),'Ejercicio 3 - TIR'!$C$14+SQRT(('Ejercicio 3 - TIR'!$E$14-'Ejercicio 3 - TIR'!$C$14)*('Ejercicio 3 - TIR'!$D$14-'Ejercicio 3 - TIR'!$C$14)*D277),'Ejercicio 3 - TIR'!$E$14-SQRT(('Ejercicio 3 - TIR'!$E$14-'Ejercicio 3 - TIR'!$C$14)*('Ejercicio 3 - TIR'!$E$14-'Ejercicio 3 - TIR'!$D$14)*(1-D277)))</f>
        <v>32614.5405709591</v>
      </c>
      <c r="F277" s="17">
        <f ca="1" t="shared" si="2065"/>
        <v>0.26983933559564</v>
      </c>
      <c r="G277" s="18">
        <f ca="1">IF(F277&lt;=('Ejercicio 3 - TIR'!$D$18-'Ejercicio 3 - TIR'!$C$18)/('Ejercicio 3 - TIR'!$E$18-'Ejercicio 3 - TIR'!$C$18),'Ejercicio 3 - TIR'!$C$18+SQRT(('Ejercicio 3 - TIR'!$E$18-'Ejercicio 3 - TIR'!$C$18)*('Ejercicio 3 - TIR'!$D$18-'Ejercicio 3 - TIR'!$C$18)*F277),'Ejercicio 3 - TIR'!$E$18-SQRT(('Ejercicio 3 - TIR'!$E$18-'Ejercicio 3 - TIR'!$C$18)*('Ejercicio 3 - TIR'!$E$18-'Ejercicio 3 - TIR'!$D$18)*(1-F277)))</f>
        <v>36362.0673007558</v>
      </c>
      <c r="H277" s="17">
        <f ca="1" t="shared" ref="H277:L277" si="2066">RAND()</f>
        <v>0.575783746535015</v>
      </c>
      <c r="I277" s="18">
        <f ca="1">IF(H277&lt;=('Ejercicio 3 - TIR'!$D$18-'Ejercicio 3 - TIR'!$C$18)/('Ejercicio 3 - TIR'!$E$18-'Ejercicio 3 - TIR'!$C$18),'Ejercicio 3 - TIR'!$C$18+SQRT(('Ejercicio 3 - TIR'!$E$18-'Ejercicio 3 - TIR'!$C$18)*('Ejercicio 3 - TIR'!$D$18-'Ejercicio 3 - TIR'!$C$18)*H277),'Ejercicio 3 - TIR'!$E$18-SQRT(('Ejercicio 3 - TIR'!$E$18-'Ejercicio 3 - TIR'!$C$18)*('Ejercicio 3 - TIR'!$E$18-'Ejercicio 3 - TIR'!$D$18)*(1-H277)))</f>
        <v>39293.4149794493</v>
      </c>
      <c r="J277" s="17">
        <f ca="1" t="shared" si="2066"/>
        <v>0.739786476723563</v>
      </c>
      <c r="K277" s="18">
        <f ca="1">IF(J277&lt;=('Ejercicio 3 - TIR'!$D$18-'Ejercicio 3 - TIR'!$C$18)/('Ejercicio 3 - TIR'!$E$18-'Ejercicio 3 - TIR'!$C$18),'Ejercicio 3 - TIR'!$C$18+SQRT(('Ejercicio 3 - TIR'!$E$18-'Ejercicio 3 - TIR'!$C$18)*('Ejercicio 3 - TIR'!$D$18-'Ejercicio 3 - TIR'!$C$18)*J277),'Ejercicio 3 - TIR'!$E$18-SQRT(('Ejercicio 3 - TIR'!$E$18-'Ejercicio 3 - TIR'!$C$18)*('Ejercicio 3 - TIR'!$E$18-'Ejercicio 3 - TIR'!$D$18)*(1-J277)))</f>
        <v>40582.3066826982</v>
      </c>
      <c r="L277" s="17">
        <f ca="1" t="shared" si="2066"/>
        <v>0.242963050488019</v>
      </c>
      <c r="M277" s="18">
        <f ca="1">IF(L277&lt;=('Ejercicio 3 - TIR'!$D$18-'Ejercicio 3 - TIR'!$C$18)/('Ejercicio 3 - TIR'!$E$18-'Ejercicio 3 - TIR'!$C$18),'Ejercicio 3 - TIR'!$C$18+SQRT(('Ejercicio 3 - TIR'!$E$18-'Ejercicio 3 - TIR'!$C$18)*('Ejercicio 3 - TIR'!$D$18-'Ejercicio 3 - TIR'!$C$18)*L277),'Ejercicio 3 - TIR'!$E$18-SQRT(('Ejercicio 3 - TIR'!$E$18-'Ejercicio 3 - TIR'!$C$18)*('Ejercicio 3 - TIR'!$E$18-'Ejercicio 3 - TIR'!$D$18)*(1-L277)))</f>
        <v>36036.9245127965</v>
      </c>
      <c r="N277" s="17">
        <f ca="1" t="shared" ref="N277:R277" si="2067">RAND()</f>
        <v>0.703790657927893</v>
      </c>
      <c r="O277" s="18">
        <f ca="1">IF(N277&lt;=('Ejercicio 3 - TIR'!$D$18-'Ejercicio 3 - TIR'!$C$18)/('Ejercicio 3 - TIR'!$E$18-'Ejercicio 3 - TIR'!$C$18),'Ejercicio 3 - TIR'!$C$18+SQRT(('Ejercicio 3 - TIR'!$E$18-'Ejercicio 3 - TIR'!$C$18)*('Ejercicio 3 - TIR'!$D$18-'Ejercicio 3 - TIR'!$C$18)*N277),'Ejercicio 3 - TIR'!$E$18-SQRT(('Ejercicio 3 - TIR'!$E$18-'Ejercicio 3 - TIR'!$C$18)*('Ejercicio 3 - TIR'!$E$18-'Ejercicio 3 - TIR'!$D$18)*(1-N277)))</f>
        <v>40286.6465594645</v>
      </c>
      <c r="P277" s="17">
        <f ca="1" t="shared" si="2067"/>
        <v>0.577853037477841</v>
      </c>
      <c r="Q277" s="19">
        <f ca="1">IF(P277&lt;=('Ejercicio 3 - TIR'!$D$22-'Ejercicio 3 - TIR'!$C$22)/('Ejercicio 3 - TIR'!$E$22-'Ejercicio 3 - TIR'!$C$22),'Ejercicio 3 - TIR'!$C$22+SQRT(('Ejercicio 3 - TIR'!$E$22-'Ejercicio 3 - TIR'!$C$22)*('Ejercicio 3 - TIR'!$D$22-'Ejercicio 3 - TIR'!$C$22)*P277),'Ejercicio 3 - TIR'!$E$22-SQRT(('Ejercicio 3 - TIR'!$E$22-'Ejercicio 3 - TIR'!$C$22)*('Ejercicio 3 - TIR'!$E$22-'Ejercicio 3 - TIR'!$D$22)*(1-P277)))</f>
        <v>0.15243435956594</v>
      </c>
      <c r="R277" s="17">
        <f ca="1" t="shared" si="2067"/>
        <v>0.296378813885465</v>
      </c>
      <c r="S277" s="19">
        <f ca="1">IF(R277&lt;=('Ejercicio 3 - TIR'!$D$23-'Ejercicio 3 - TIR'!$C$23)/('Ejercicio 3 - TIR'!$E$23-'Ejercicio 3 - TIR'!$C$23),'Ejercicio 3 - TIR'!$C$23+SQRT(('Ejercicio 3 - TIR'!$E$23-'Ejercicio 3 - TIR'!$C$23)*('Ejercicio 3 - TIR'!$D$23-'Ejercicio 3 - TIR'!$C$23)*R277),'Ejercicio 3 - TIR'!$E$23-SQRT(('Ejercicio 3 - TIR'!$E$23-'Ejercicio 3 - TIR'!$C$23)*('Ejercicio 3 - TIR'!$E$23-'Ejercicio 3 - TIR'!$D$23)*(1-R277)))</f>
        <v>0.1430972263485</v>
      </c>
      <c r="T277" s="17">
        <f ca="1" t="shared" ref="T277:X277" si="2068">RAND()</f>
        <v>0.862032459891689</v>
      </c>
      <c r="U277" s="19">
        <f ca="1">IF(T277&lt;=('Ejercicio 3 - TIR'!$D$24-'Ejercicio 3 - TIR'!$C$24)/('Ejercicio 3 - TIR'!$E$24-'Ejercicio 3 - TIR'!$C$24),'Ejercicio 3 - TIR'!$C$24+SQRT(('Ejercicio 3 - TIR'!$E$24-'Ejercicio 3 - TIR'!$C$24)*('Ejercicio 3 - TIR'!$D$24-'Ejercicio 3 - TIR'!$C$24)*T277),'Ejercicio 3 - TIR'!$E$24-SQRT(('Ejercicio 3 - TIR'!$E$24-'Ejercicio 3 - TIR'!$C$24)*('Ejercicio 3 - TIR'!$E$24-'Ejercicio 3 - TIR'!$D$24)*(1-T277)))</f>
        <v>0.200345252168922</v>
      </c>
      <c r="V277" s="17">
        <f ca="1" t="shared" si="2068"/>
        <v>0.121277262063362</v>
      </c>
      <c r="W277" s="19">
        <f ca="1">IF(V277&lt;=('Ejercicio 3 - TIR'!$D$25-'Ejercicio 3 - TIR'!$C$25)/('Ejercicio 3 - TIR'!$E$25-'Ejercicio 3 - TIR'!$C$25),'Ejercicio 3 - TIR'!$C$25+SQRT(('Ejercicio 3 - TIR'!$E$25-'Ejercicio 3 - TIR'!$C$25)*('Ejercicio 3 - TIR'!$D$25-'Ejercicio 3 - TIR'!$C$25)*V277),'Ejercicio 3 - TIR'!$E$25-SQRT(('Ejercicio 3 - TIR'!$E$25-'Ejercicio 3 - TIR'!$C$25)*('Ejercicio 3 - TIR'!$E$25-'Ejercicio 3 - TIR'!$D$25)*(1-V277)))</f>
        <v>0.193030278849231</v>
      </c>
      <c r="X277" s="17">
        <f ca="1" t="shared" si="2068"/>
        <v>0.960851221153727</v>
      </c>
      <c r="Y277" s="19">
        <f ca="1">IF(X277&lt;=('Ejercicio 3 - TIR'!$D$26-'Ejercicio 3 - TIR'!$C$26)/('Ejercicio 3 - TIR'!$E$26-'Ejercicio 3 - TIR'!$C$26),'Ejercicio 3 - TIR'!$C$26+SQRT(('Ejercicio 3 - TIR'!$E$26-'Ejercicio 3 - TIR'!$C$26)*('Ejercicio 3 - TIR'!$D$26-'Ejercicio 3 - TIR'!$C$26)*X277),'Ejercicio 3 - TIR'!$E$26-SQRT(('Ejercicio 3 - TIR'!$E$26-'Ejercicio 3 - TIR'!$C$26)*('Ejercicio 3 - TIR'!$E$26-'Ejercicio 3 - TIR'!$D$26)*(1-X277)))</f>
        <v>0.265460281785059</v>
      </c>
      <c r="Z277" s="17">
        <f ca="1" t="shared" si="1908"/>
        <v>1.15243435956594</v>
      </c>
      <c r="AA277" s="17">
        <f ca="1" t="shared" si="1909"/>
        <v>1.31734451996854</v>
      </c>
      <c r="AB277" s="17">
        <f ca="1" t="shared" si="1910"/>
        <v>1.58126824001498</v>
      </c>
      <c r="AC277" s="17">
        <f ca="1" t="shared" si="1911"/>
        <v>1.8865008893205</v>
      </c>
      <c r="AD277" s="17">
        <f ca="1" t="shared" si="1912"/>
        <v>2.38729194698729</v>
      </c>
      <c r="AE277" s="16">
        <f ca="1" t="shared" si="1913"/>
        <v>4971.57660447151</v>
      </c>
      <c r="AF277" s="16">
        <f ca="1" t="shared" si="1914"/>
        <v>5682.99542715048</v>
      </c>
      <c r="AG277" s="16">
        <f ca="1" t="shared" si="1915"/>
        <v>6821.55657907777</v>
      </c>
      <c r="AH277" s="16">
        <f ca="1" t="shared" si="1916"/>
        <v>8138.32354772295</v>
      </c>
      <c r="AI277" s="16">
        <f ca="1" t="shared" si="1917"/>
        <v>10298.7252099595</v>
      </c>
      <c r="AJ277" s="18">
        <f ca="1" t="shared" si="1918"/>
        <v>41904.8957422401</v>
      </c>
      <c r="AK277" s="18">
        <f ca="1" t="shared" si="1919"/>
        <v>51762.9648940271</v>
      </c>
      <c r="AL277" s="18">
        <f ca="1" t="shared" si="1920"/>
        <v>64171.5126638983</v>
      </c>
      <c r="AM277" s="18">
        <f ca="1" t="shared" si="1921"/>
        <v>67983.6901417664</v>
      </c>
      <c r="AN277" s="18">
        <f ca="1" t="shared" si="1922"/>
        <v>96175.9869025327</v>
      </c>
      <c r="AO277" s="18">
        <f ca="1">C277/'Ejercicio 3 - TIR'!$D$7</f>
        <v>14652.4596012679</v>
      </c>
      <c r="AP277" s="18">
        <f ca="1" t="shared" si="1923"/>
        <v>27252.4361409722</v>
      </c>
      <c r="AQ277" s="18">
        <f ca="1" t="shared" si="1924"/>
        <v>37110.5052927592</v>
      </c>
      <c r="AR277" s="18">
        <f ca="1" t="shared" si="1925"/>
        <v>49519.0530626304</v>
      </c>
      <c r="AS277" s="18">
        <f ca="1" t="shared" si="1926"/>
        <v>53331.2305404984</v>
      </c>
      <c r="AT277" s="18">
        <f ca="1" t="shared" si="1927"/>
        <v>81523.5273012648</v>
      </c>
      <c r="AU277" s="18">
        <f ca="1">AP277*'Ejercicio 3 - TIR'!$D$5</f>
        <v>13626.2180704861</v>
      </c>
      <c r="AV277" s="18">
        <f ca="1">AQ277*'Ejercicio 3 - TIR'!$D$5</f>
        <v>18555.2526463796</v>
      </c>
      <c r="AW277" s="18">
        <f ca="1">AR277*'Ejercicio 3 - TIR'!$D$5</f>
        <v>24759.5265313152</v>
      </c>
      <c r="AX277" s="18">
        <f ca="1">AS277*'Ejercicio 3 - TIR'!$D$5</f>
        <v>26665.6152702492</v>
      </c>
      <c r="AY277" s="18">
        <f ca="1">AT277*'Ejercicio 3 - TIR'!$D$5</f>
        <v>40761.7636506324</v>
      </c>
      <c r="AZ277" s="18">
        <f ca="1" t="shared" ref="AZ277:BD277" si="2069">AJ277-AU277-AE277</f>
        <v>23307.1010672825</v>
      </c>
      <c r="BA277" s="18">
        <f ca="1" t="shared" si="2069"/>
        <v>27524.716820497</v>
      </c>
      <c r="BB277" s="18">
        <f ca="1" t="shared" si="2069"/>
        <v>32590.4295535054</v>
      </c>
      <c r="BC277" s="18">
        <f ca="1" t="shared" si="2069"/>
        <v>33179.7513237942</v>
      </c>
      <c r="BD277" s="18">
        <f ca="1" t="shared" si="2069"/>
        <v>45115.4980419409</v>
      </c>
      <c r="BE277" s="18">
        <f ca="1" t="shared" ref="BE277:BI277" si="2070">AZ277/Z277</f>
        <v>20224.2330539859</v>
      </c>
      <c r="BF277" s="18">
        <f ca="1" t="shared" si="2070"/>
        <v>20894.0914113754</v>
      </c>
      <c r="BG277" s="18">
        <f ca="1" t="shared" si="2070"/>
        <v>20610.3105904389</v>
      </c>
      <c r="BH277" s="18">
        <f ca="1" t="shared" si="2070"/>
        <v>17587.9860495296</v>
      </c>
      <c r="BI277" s="18">
        <f ca="1" t="shared" si="2070"/>
        <v>18898.1905203826</v>
      </c>
      <c r="BJ277" s="18">
        <f ca="1" t="shared" si="1930"/>
        <v>77860.4300597408</v>
      </c>
      <c r="BK277" s="18">
        <f ca="1" t="shared" si="1931"/>
        <v>34979.6988096635</v>
      </c>
      <c r="BL277" s="18">
        <f ca="1" t="shared" si="1932"/>
        <v>112840.128869404</v>
      </c>
      <c r="BM277" s="18">
        <f ca="1">BK277*'Ejercicio 3 - TIR'!$D$5</f>
        <v>17489.8494048317</v>
      </c>
      <c r="BN277" s="18">
        <f ca="1" t="shared" si="1933"/>
        <v>95350.2794645726</v>
      </c>
      <c r="BO277" s="18">
        <f ca="1" t="shared" si="1934"/>
        <v>39940.770371593</v>
      </c>
      <c r="BP277" s="18">
        <f ca="1" t="shared" si="1935"/>
        <v>-105876.838577299</v>
      </c>
      <c r="BQ277" s="18">
        <f ca="1" t="shared" ref="BQ277:BT277" si="2071">BE277</f>
        <v>20224.2330539859</v>
      </c>
      <c r="BR277" s="18">
        <f ca="1" t="shared" si="2071"/>
        <v>20894.0914113754</v>
      </c>
      <c r="BS277" s="18">
        <f ca="1" t="shared" si="2071"/>
        <v>20610.3105904389</v>
      </c>
      <c r="BT277" s="18">
        <f ca="1" t="shared" si="2071"/>
        <v>17587.9860495296</v>
      </c>
      <c r="BU277" s="18">
        <f ca="1" t="shared" si="1937"/>
        <v>58838.9608919756</v>
      </c>
      <c r="BV277" s="20">
        <f ca="1" t="shared" si="1938"/>
        <v>8.02925496468063</v>
      </c>
    </row>
    <row r="278" ht="15" customHeight="1" spans="1:74">
      <c r="A278" s="16">
        <v>277</v>
      </c>
      <c r="B278" s="17">
        <f ca="1" t="shared" ref="B278:F278" si="2072">RAND()</f>
        <v>0.334861480338349</v>
      </c>
      <c r="C278" s="18">
        <f ca="1">IF(B278&lt;=('Ejercicio 3 - TIR'!$D$13-'Ejercicio 3 - TIR'!$C$13)/('Ejercicio 3 - TIR'!$E$13-'Ejercicio 3 - TIR'!$C$13),'Ejercicio 3 - TIR'!$C$13+SQRT(('Ejercicio 3 - TIR'!$E$13-'Ejercicio 3 - TIR'!$C$13)*('Ejercicio 3 - TIR'!$D$13-'Ejercicio 3 - TIR'!$C$13)*B278),'Ejercicio 3 - TIR'!$E$13-SQRT(('Ejercicio 3 - TIR'!$E$13-'Ejercicio 3 - TIR'!$C$13)*('Ejercicio 3 - TIR'!$E$13-'Ejercicio 3 - TIR'!$D$13)*(1-B278)))</f>
        <v>71748.1642438234</v>
      </c>
      <c r="D278" s="17">
        <f ca="1" t="shared" si="2072"/>
        <v>0.52568273389315</v>
      </c>
      <c r="E278" s="18">
        <f ca="1">IF(D278&lt;=('Ejercicio 3 - TIR'!$D$14-'Ejercicio 3 - TIR'!$C$14)/('Ejercicio 3 - TIR'!$E$14-'Ejercicio 3 - TIR'!$C$14),'Ejercicio 3 - TIR'!$C$14+SQRT(('Ejercicio 3 - TIR'!$E$14-'Ejercicio 3 - TIR'!$C$14)*('Ejercicio 3 - TIR'!$D$14-'Ejercicio 3 - TIR'!$C$14)*D278),'Ejercicio 3 - TIR'!$E$14-SQRT(('Ejercicio 3 - TIR'!$E$14-'Ejercicio 3 - TIR'!$C$14)*('Ejercicio 3 - TIR'!$E$14-'Ejercicio 3 - TIR'!$D$14)*(1-D278)))</f>
        <v>31565.0969231397</v>
      </c>
      <c r="F278" s="17">
        <f ca="1" t="shared" si="2072"/>
        <v>0.0645808118226041</v>
      </c>
      <c r="G278" s="18">
        <f ca="1">IF(F278&lt;=('Ejercicio 3 - TIR'!$D$18-'Ejercicio 3 - TIR'!$C$18)/('Ejercicio 3 - TIR'!$E$18-'Ejercicio 3 - TIR'!$C$18),'Ejercicio 3 - TIR'!$C$18+SQRT(('Ejercicio 3 - TIR'!$E$18-'Ejercicio 3 - TIR'!$C$18)*('Ejercicio 3 - TIR'!$D$18-'Ejercicio 3 - TIR'!$C$18)*F278),'Ejercicio 3 - TIR'!$E$18-SQRT(('Ejercicio 3 - TIR'!$E$18-'Ejercicio 3 - TIR'!$C$18)*('Ejercicio 3 - TIR'!$E$18-'Ejercicio 3 - TIR'!$D$18)*(1-F278)))</f>
        <v>33112.4141391194</v>
      </c>
      <c r="H278" s="17">
        <f ca="1" t="shared" ref="H278:L278" si="2073">RAND()</f>
        <v>0.39661330540281</v>
      </c>
      <c r="I278" s="18">
        <f ca="1">IF(H278&lt;=('Ejercicio 3 - TIR'!$D$18-'Ejercicio 3 - TIR'!$C$18)/('Ejercicio 3 - TIR'!$E$18-'Ejercicio 3 - TIR'!$C$18),'Ejercicio 3 - TIR'!$C$18+SQRT(('Ejercicio 3 - TIR'!$E$18-'Ejercicio 3 - TIR'!$C$18)*('Ejercicio 3 - TIR'!$D$18-'Ejercicio 3 - TIR'!$C$18)*H278),'Ejercicio 3 - TIR'!$E$18-SQRT(('Ejercicio 3 - TIR'!$E$18-'Ejercicio 3 - TIR'!$C$18)*('Ejercicio 3 - TIR'!$E$18-'Ejercicio 3 - TIR'!$D$18)*(1-H278)))</f>
        <v>37713.1054582717</v>
      </c>
      <c r="J278" s="17">
        <f ca="1" t="shared" si="2073"/>
        <v>0.144107616984272</v>
      </c>
      <c r="K278" s="18">
        <f ca="1">IF(J278&lt;=('Ejercicio 3 - TIR'!$D$18-'Ejercicio 3 - TIR'!$C$18)/('Ejercicio 3 - TIR'!$E$18-'Ejercicio 3 - TIR'!$C$18),'Ejercicio 3 - TIR'!$C$18+SQRT(('Ejercicio 3 - TIR'!$E$18-'Ejercicio 3 - TIR'!$C$18)*('Ejercicio 3 - TIR'!$D$18-'Ejercicio 3 - TIR'!$C$18)*J278),'Ejercicio 3 - TIR'!$E$18-SQRT(('Ejercicio 3 - TIR'!$E$18-'Ejercicio 3 - TIR'!$C$18)*('Ejercicio 3 - TIR'!$E$18-'Ejercicio 3 - TIR'!$D$18)*(1-J278)))</f>
        <v>34649.3163527169</v>
      </c>
      <c r="L278" s="17">
        <f ca="1" t="shared" si="2073"/>
        <v>0.345768060799381</v>
      </c>
      <c r="M278" s="18">
        <f ca="1">IF(L278&lt;=('Ejercicio 3 - TIR'!$D$18-'Ejercicio 3 - TIR'!$C$18)/('Ejercicio 3 - TIR'!$E$18-'Ejercicio 3 - TIR'!$C$18),'Ejercicio 3 - TIR'!$C$18+SQRT(('Ejercicio 3 - TIR'!$E$18-'Ejercicio 3 - TIR'!$C$18)*('Ejercicio 3 - TIR'!$D$18-'Ejercicio 3 - TIR'!$C$18)*L278),'Ejercicio 3 - TIR'!$E$18-SQRT(('Ejercicio 3 - TIR'!$E$18-'Ejercicio 3 - TIR'!$C$18)*('Ejercicio 3 - TIR'!$E$18-'Ejercicio 3 - TIR'!$D$18)*(1-L278)))</f>
        <v>37201.750420551</v>
      </c>
      <c r="N278" s="17">
        <f ca="1" t="shared" ref="N278:R278" si="2074">RAND()</f>
        <v>0.975719538253655</v>
      </c>
      <c r="O278" s="18">
        <f ca="1">IF(N278&lt;=('Ejercicio 3 - TIR'!$D$18-'Ejercicio 3 - TIR'!$C$18)/('Ejercicio 3 - TIR'!$E$18-'Ejercicio 3 - TIR'!$C$18),'Ejercicio 3 - TIR'!$C$18+SQRT(('Ejercicio 3 - TIR'!$E$18-'Ejercicio 3 - TIR'!$C$18)*('Ejercicio 3 - TIR'!$D$18-'Ejercicio 3 - TIR'!$C$18)*N278),'Ejercicio 3 - TIR'!$E$18-SQRT(('Ejercicio 3 - TIR'!$E$18-'Ejercicio 3 - TIR'!$C$18)*('Ejercicio 3 - TIR'!$E$18-'Ejercicio 3 - TIR'!$D$18)*(1-N278)))</f>
        <v>43650.5428384066</v>
      </c>
      <c r="P278" s="17">
        <f ca="1" t="shared" si="2074"/>
        <v>0.920395095126376</v>
      </c>
      <c r="Q278" s="19">
        <f ca="1">IF(P278&lt;=('Ejercicio 3 - TIR'!$D$22-'Ejercicio 3 - TIR'!$C$22)/('Ejercicio 3 - TIR'!$E$22-'Ejercicio 3 - TIR'!$C$22),'Ejercicio 3 - TIR'!$C$22+SQRT(('Ejercicio 3 - TIR'!$E$22-'Ejercicio 3 - TIR'!$C$22)*('Ejercicio 3 - TIR'!$D$22-'Ejercicio 3 - TIR'!$C$22)*P278),'Ejercicio 3 - TIR'!$E$22-SQRT(('Ejercicio 3 - TIR'!$E$22-'Ejercicio 3 - TIR'!$C$22)*('Ejercicio 3 - TIR'!$E$22-'Ejercicio 3 - TIR'!$D$22)*(1-P278)))</f>
        <v>0.168029668811076</v>
      </c>
      <c r="R278" s="17">
        <f ca="1" t="shared" si="2074"/>
        <v>0.103002009437963</v>
      </c>
      <c r="S278" s="19">
        <f ca="1">IF(R278&lt;=('Ejercicio 3 - TIR'!$D$23-'Ejercicio 3 - TIR'!$C$23)/('Ejercicio 3 - TIR'!$E$23-'Ejercicio 3 - TIR'!$C$23),'Ejercicio 3 - TIR'!$C$23+SQRT(('Ejercicio 3 - TIR'!$E$23-'Ejercicio 3 - TIR'!$C$23)*('Ejercicio 3 - TIR'!$D$23-'Ejercicio 3 - TIR'!$C$23)*R278),'Ejercicio 3 - TIR'!$E$23-SQRT(('Ejercicio 3 - TIR'!$E$23-'Ejercicio 3 - TIR'!$C$23)*('Ejercicio 3 - TIR'!$E$23-'Ejercicio 3 - TIR'!$D$23)*(1-R278)))</f>
        <v>0.133616299680469</v>
      </c>
      <c r="T278" s="17">
        <f ca="1" t="shared" ref="T278:X278" si="2075">RAND()</f>
        <v>0.426840959207958</v>
      </c>
      <c r="U278" s="19">
        <f ca="1">IF(T278&lt;=('Ejercicio 3 - TIR'!$D$24-'Ejercicio 3 - TIR'!$C$24)/('Ejercicio 3 - TIR'!$E$24-'Ejercicio 3 - TIR'!$C$24),'Ejercicio 3 - TIR'!$C$24+SQRT(('Ejercicio 3 - TIR'!$E$24-'Ejercicio 3 - TIR'!$C$24)*('Ejercicio 3 - TIR'!$D$24-'Ejercicio 3 - TIR'!$C$24)*T278),'Ejercicio 3 - TIR'!$E$24-SQRT(('Ejercicio 3 - TIR'!$E$24-'Ejercicio 3 - TIR'!$C$24)*('Ejercicio 3 - TIR'!$E$24-'Ejercicio 3 - TIR'!$D$24)*(1-T278)))</f>
        <v>0.179939372310333</v>
      </c>
      <c r="V278" s="17">
        <f ca="1" t="shared" si="2075"/>
        <v>0.528676390773392</v>
      </c>
      <c r="W278" s="19">
        <f ca="1">IF(V278&lt;=('Ejercicio 3 - TIR'!$D$25-'Ejercicio 3 - TIR'!$C$25)/('Ejercicio 3 - TIR'!$E$25-'Ejercicio 3 - TIR'!$C$25),'Ejercicio 3 - TIR'!$C$25+SQRT(('Ejercicio 3 - TIR'!$E$25-'Ejercicio 3 - TIR'!$C$25)*('Ejercicio 3 - TIR'!$D$25-'Ejercicio 3 - TIR'!$C$25)*V278),'Ejercicio 3 - TIR'!$E$25-SQRT(('Ejercicio 3 - TIR'!$E$25-'Ejercicio 3 - TIR'!$C$25)*('Ejercicio 3 - TIR'!$E$25-'Ejercicio 3 - TIR'!$D$25)*(1-V278)))</f>
        <v>0.209384330212428</v>
      </c>
      <c r="X278" s="17">
        <f ca="1" t="shared" si="2075"/>
        <v>0.669580699094485</v>
      </c>
      <c r="Y278" s="19">
        <f ca="1">IF(X278&lt;=('Ejercicio 3 - TIR'!$D$26-'Ejercicio 3 - TIR'!$C$26)/('Ejercicio 3 - TIR'!$E$26-'Ejercicio 3 - TIR'!$C$26),'Ejercicio 3 - TIR'!$C$26+SQRT(('Ejercicio 3 - TIR'!$E$26-'Ejercicio 3 - TIR'!$C$26)*('Ejercicio 3 - TIR'!$D$26-'Ejercicio 3 - TIR'!$C$26)*X278),'Ejercicio 3 - TIR'!$E$26-SQRT(('Ejercicio 3 - TIR'!$E$26-'Ejercicio 3 - TIR'!$C$26)*('Ejercicio 3 - TIR'!$E$26-'Ejercicio 3 - TIR'!$D$26)*(1-X278)))</f>
        <v>0.237759448099134</v>
      </c>
      <c r="Z278" s="17">
        <f ca="1" t="shared" si="1908"/>
        <v>1.16802966881108</v>
      </c>
      <c r="AA278" s="17">
        <f ca="1" t="shared" si="1909"/>
        <v>1.32409747107462</v>
      </c>
      <c r="AB278" s="17">
        <f ca="1" t="shared" si="1910"/>
        <v>1.56235473889748</v>
      </c>
      <c r="AC278" s="17">
        <f ca="1" t="shared" si="1911"/>
        <v>1.88948733945574</v>
      </c>
      <c r="AD278" s="17">
        <f ca="1" t="shared" si="1912"/>
        <v>2.33873080647504</v>
      </c>
      <c r="AE278" s="16">
        <f ca="1" t="shared" si="1913"/>
        <v>5303.87278198468</v>
      </c>
      <c r="AF278" s="16">
        <f ca="1" t="shared" si="1914"/>
        <v>6012.55663708943</v>
      </c>
      <c r="AG278" s="16">
        <f ca="1" t="shared" si="1915"/>
        <v>7094.45230434762</v>
      </c>
      <c r="AH278" s="16">
        <f ca="1" t="shared" si="1916"/>
        <v>8579.91944831746</v>
      </c>
      <c r="AI278" s="16">
        <f ca="1" t="shared" si="1917"/>
        <v>10619.8763610844</v>
      </c>
      <c r="AJ278" s="18">
        <f ca="1" t="shared" si="1918"/>
        <v>38676.2821204509</v>
      </c>
      <c r="AK278" s="18">
        <f ca="1" t="shared" si="1919"/>
        <v>49935.8275636679</v>
      </c>
      <c r="AL278" s="18">
        <f ca="1" t="shared" si="1920"/>
        <v>54134.5236032252</v>
      </c>
      <c r="AM278" s="18">
        <f ca="1" t="shared" si="1921"/>
        <v>70292.2364252235</v>
      </c>
      <c r="AN278" s="18">
        <f ca="1" t="shared" si="1922"/>
        <v>102086.86925554</v>
      </c>
      <c r="AO278" s="18">
        <f ca="1">C278/'Ejercicio 3 - TIR'!$D$7</f>
        <v>14349.6328487647</v>
      </c>
      <c r="AP278" s="18">
        <f ca="1" t="shared" si="1923"/>
        <v>24326.6492716862</v>
      </c>
      <c r="AQ278" s="18">
        <f ca="1" t="shared" si="1924"/>
        <v>35586.1947149032</v>
      </c>
      <c r="AR278" s="18">
        <f ca="1" t="shared" si="1925"/>
        <v>39784.8907544605</v>
      </c>
      <c r="AS278" s="18">
        <f ca="1" t="shared" si="1926"/>
        <v>55942.6035764589</v>
      </c>
      <c r="AT278" s="18">
        <f ca="1" t="shared" si="1927"/>
        <v>87737.2364067751</v>
      </c>
      <c r="AU278" s="18">
        <f ca="1">AP278*'Ejercicio 3 - TIR'!$D$5</f>
        <v>12163.3246358431</v>
      </c>
      <c r="AV278" s="18">
        <f ca="1">AQ278*'Ejercicio 3 - TIR'!$D$5</f>
        <v>17793.0973574516</v>
      </c>
      <c r="AW278" s="18">
        <f ca="1">AR278*'Ejercicio 3 - TIR'!$D$5</f>
        <v>19892.4453772303</v>
      </c>
      <c r="AX278" s="18">
        <f ca="1">AS278*'Ejercicio 3 - TIR'!$D$5</f>
        <v>27971.3017882294</v>
      </c>
      <c r="AY278" s="18">
        <f ca="1">AT278*'Ejercicio 3 - TIR'!$D$5</f>
        <v>43868.6182033876</v>
      </c>
      <c r="AZ278" s="18">
        <f ca="1" t="shared" ref="AZ278:BD278" si="2076">AJ278-AU278-AE278</f>
        <v>21209.0847026231</v>
      </c>
      <c r="BA278" s="18">
        <f ca="1" t="shared" si="2076"/>
        <v>26130.1735691269</v>
      </c>
      <c r="BB278" s="18">
        <f ca="1" t="shared" si="2076"/>
        <v>27147.6259216473</v>
      </c>
      <c r="BC278" s="18">
        <f ca="1" t="shared" si="2076"/>
        <v>33741.0151886766</v>
      </c>
      <c r="BD278" s="18">
        <f ca="1" t="shared" si="2076"/>
        <v>47598.3746910678</v>
      </c>
      <c r="BE278" s="18">
        <f ca="1" t="shared" ref="BE278:BI278" si="2077">AZ278/Z278</f>
        <v>18158.0016920388</v>
      </c>
      <c r="BF278" s="18">
        <f ca="1" t="shared" si="2077"/>
        <v>19734.3278270293</v>
      </c>
      <c r="BG278" s="18">
        <f ca="1" t="shared" si="2077"/>
        <v>17376.0959952058</v>
      </c>
      <c r="BH278" s="18">
        <f ca="1" t="shared" si="2077"/>
        <v>17857.2327446214</v>
      </c>
      <c r="BI278" s="18">
        <f ca="1" t="shared" si="2077"/>
        <v>20352.2246165682</v>
      </c>
      <c r="BJ278" s="18">
        <f ca="1" t="shared" si="1930"/>
        <v>73822.2645835173</v>
      </c>
      <c r="BK278" s="18">
        <f ca="1" t="shared" si="1931"/>
        <v>33559.9284050121</v>
      </c>
      <c r="BL278" s="18">
        <f ca="1" t="shared" si="1932"/>
        <v>107382.192988529</v>
      </c>
      <c r="BM278" s="18">
        <f ca="1">BK278*'Ejercicio 3 - TIR'!$D$5</f>
        <v>16779.9642025061</v>
      </c>
      <c r="BN278" s="18">
        <f ca="1" t="shared" si="1933"/>
        <v>90602.2287860234</v>
      </c>
      <c r="BO278" s="18">
        <f ca="1" t="shared" si="1934"/>
        <v>38739.913347522</v>
      </c>
      <c r="BP278" s="18">
        <f ca="1" t="shared" si="1935"/>
        <v>-103313.261166963</v>
      </c>
      <c r="BQ278" s="18">
        <f ca="1" t="shared" ref="BQ278:BT278" si="2078">BE278</f>
        <v>18158.0016920388</v>
      </c>
      <c r="BR278" s="18">
        <f ca="1" t="shared" si="2078"/>
        <v>19734.3278270293</v>
      </c>
      <c r="BS278" s="18">
        <f ca="1" t="shared" si="2078"/>
        <v>17376.0959952058</v>
      </c>
      <c r="BT278" s="18">
        <f ca="1" t="shared" si="2078"/>
        <v>17857.2327446214</v>
      </c>
      <c r="BU278" s="18">
        <f ca="1" t="shared" si="1937"/>
        <v>59092.1379640903</v>
      </c>
      <c r="BV278" s="20">
        <f ca="1" t="shared" si="1938"/>
        <v>7.24957268831989</v>
      </c>
    </row>
    <row r="279" ht="15" customHeight="1" spans="1:74">
      <c r="A279" s="16">
        <v>278</v>
      </c>
      <c r="B279" s="17">
        <f ca="1" t="shared" ref="B279:F279" si="2079">RAND()</f>
        <v>0.88986239361653</v>
      </c>
      <c r="C279" s="18">
        <f ca="1">IF(B279&lt;=('Ejercicio 3 - TIR'!$D$13-'Ejercicio 3 - TIR'!$C$13)/('Ejercicio 3 - TIR'!$E$13-'Ejercicio 3 - TIR'!$C$13),'Ejercicio 3 - TIR'!$C$13+SQRT(('Ejercicio 3 - TIR'!$E$13-'Ejercicio 3 - TIR'!$C$13)*('Ejercicio 3 - TIR'!$D$13-'Ejercicio 3 - TIR'!$C$13)*B279),'Ejercicio 3 - TIR'!$E$13-SQRT(('Ejercicio 3 - TIR'!$E$13-'Ejercicio 3 - TIR'!$C$13)*('Ejercicio 3 - TIR'!$E$13-'Ejercicio 3 - TIR'!$D$13)*(1-B279)))</f>
        <v>88503.690693959</v>
      </c>
      <c r="D279" s="17">
        <f ca="1" t="shared" si="2079"/>
        <v>0.586830743466892</v>
      </c>
      <c r="E279" s="18">
        <f ca="1">IF(D279&lt;=('Ejercicio 3 - TIR'!$D$14-'Ejercicio 3 - TIR'!$C$14)/('Ejercicio 3 - TIR'!$E$14-'Ejercicio 3 - TIR'!$C$14),'Ejercicio 3 - TIR'!$C$14+SQRT(('Ejercicio 3 - TIR'!$E$14-'Ejercicio 3 - TIR'!$C$14)*('Ejercicio 3 - TIR'!$D$14-'Ejercicio 3 - TIR'!$C$14)*D279),'Ejercicio 3 - TIR'!$E$14-SQRT(('Ejercicio 3 - TIR'!$E$14-'Ejercicio 3 - TIR'!$C$14)*('Ejercicio 3 - TIR'!$E$14-'Ejercicio 3 - TIR'!$D$14)*(1-D279)))</f>
        <v>32127.5551141995</v>
      </c>
      <c r="F279" s="17">
        <f ca="1" t="shared" si="2079"/>
        <v>0.44801781290929</v>
      </c>
      <c r="G279" s="18">
        <f ca="1">IF(F279&lt;=('Ejercicio 3 - TIR'!$D$18-'Ejercicio 3 - TIR'!$C$18)/('Ejercicio 3 - TIR'!$E$18-'Ejercicio 3 - TIR'!$C$18),'Ejercicio 3 - TIR'!$C$18+SQRT(('Ejercicio 3 - TIR'!$E$18-'Ejercicio 3 - TIR'!$C$18)*('Ejercicio 3 - TIR'!$D$18-'Ejercicio 3 - TIR'!$C$18)*F279),'Ejercicio 3 - TIR'!$E$18-SQRT(('Ejercicio 3 - TIR'!$E$18-'Ejercicio 3 - TIR'!$C$18)*('Ejercicio 3 - TIR'!$E$18-'Ejercicio 3 - TIR'!$D$18)*(1-F279)))</f>
        <v>38197.7235825803</v>
      </c>
      <c r="H279" s="17">
        <f ca="1" t="shared" ref="H279:L279" si="2080">RAND()</f>
        <v>0.562425011094702</v>
      </c>
      <c r="I279" s="18">
        <f ca="1">IF(H279&lt;=('Ejercicio 3 - TIR'!$D$18-'Ejercicio 3 - TIR'!$C$18)/('Ejercicio 3 - TIR'!$E$18-'Ejercicio 3 - TIR'!$C$18),'Ejercicio 3 - TIR'!$C$18+SQRT(('Ejercicio 3 - TIR'!$E$18-'Ejercicio 3 - TIR'!$C$18)*('Ejercicio 3 - TIR'!$D$18-'Ejercicio 3 - TIR'!$C$18)*H279),'Ejercicio 3 - TIR'!$E$18-SQRT(('Ejercicio 3 - TIR'!$E$18-'Ejercicio 3 - TIR'!$C$18)*('Ejercicio 3 - TIR'!$E$18-'Ejercicio 3 - TIR'!$D$18)*(1-H279)))</f>
        <v>39184.9742331813</v>
      </c>
      <c r="J279" s="17">
        <f ca="1" t="shared" si="2080"/>
        <v>0.629073100135908</v>
      </c>
      <c r="K279" s="18">
        <f ca="1">IF(J279&lt;=('Ejercicio 3 - TIR'!$D$18-'Ejercicio 3 - TIR'!$C$18)/('Ejercicio 3 - TIR'!$E$18-'Ejercicio 3 - TIR'!$C$18),'Ejercicio 3 - TIR'!$C$18+SQRT(('Ejercicio 3 - TIR'!$E$18-'Ejercicio 3 - TIR'!$C$18)*('Ejercicio 3 - TIR'!$D$18-'Ejercicio 3 - TIR'!$C$18)*J279),'Ejercicio 3 - TIR'!$E$18-SQRT(('Ejercicio 3 - TIR'!$E$18-'Ejercicio 3 - TIR'!$C$18)*('Ejercicio 3 - TIR'!$E$18-'Ejercicio 3 - TIR'!$D$18)*(1-J279)))</f>
        <v>39713.9572276383</v>
      </c>
      <c r="L279" s="17">
        <f ca="1" t="shared" si="2080"/>
        <v>0.836819025946709</v>
      </c>
      <c r="M279" s="18">
        <f ca="1">IF(L279&lt;=('Ejercicio 3 - TIR'!$D$18-'Ejercicio 3 - TIR'!$C$18)/('Ejercicio 3 - TIR'!$E$18-'Ejercicio 3 - TIR'!$C$18),'Ejercicio 3 - TIR'!$C$18+SQRT(('Ejercicio 3 - TIR'!$E$18-'Ejercicio 3 - TIR'!$C$18)*('Ejercicio 3 - TIR'!$D$18-'Ejercicio 3 - TIR'!$C$18)*L279),'Ejercicio 3 - TIR'!$E$18-SQRT(('Ejercicio 3 - TIR'!$E$18-'Ejercicio 3 - TIR'!$C$18)*('Ejercicio 3 - TIR'!$E$18-'Ejercicio 3 - TIR'!$D$18)*(1-L279)))</f>
        <v>41501.6328017207</v>
      </c>
      <c r="N279" s="17">
        <f ca="1" t="shared" ref="N279:R279" si="2081">RAND()</f>
        <v>0.857688261583212</v>
      </c>
      <c r="O279" s="18">
        <f ca="1">IF(N279&lt;=('Ejercicio 3 - TIR'!$D$18-'Ejercicio 3 - TIR'!$C$18)/('Ejercicio 3 - TIR'!$E$18-'Ejercicio 3 - TIR'!$C$18),'Ejercicio 3 - TIR'!$C$18+SQRT(('Ejercicio 3 - TIR'!$E$18-'Ejercicio 3 - TIR'!$C$18)*('Ejercicio 3 - TIR'!$D$18-'Ejercicio 3 - TIR'!$C$18)*N279),'Ejercicio 3 - TIR'!$E$18-SQRT(('Ejercicio 3 - TIR'!$E$18-'Ejercicio 3 - TIR'!$C$18)*('Ejercicio 3 - TIR'!$E$18-'Ejercicio 3 - TIR'!$D$18)*(1-N279)))</f>
        <v>41732.9860145296</v>
      </c>
      <c r="P279" s="17">
        <f ca="1" t="shared" si="2081"/>
        <v>0.613134276197497</v>
      </c>
      <c r="Q279" s="19">
        <f ca="1">IF(P279&lt;=('Ejercicio 3 - TIR'!$D$22-'Ejercicio 3 - TIR'!$C$22)/('Ejercicio 3 - TIR'!$E$22-'Ejercicio 3 - TIR'!$C$22),'Ejercicio 3 - TIR'!$C$22+SQRT(('Ejercicio 3 - TIR'!$E$22-'Ejercicio 3 - TIR'!$C$22)*('Ejercicio 3 - TIR'!$D$22-'Ejercicio 3 - TIR'!$C$22)*P279),'Ejercicio 3 - TIR'!$E$22-SQRT(('Ejercicio 3 - TIR'!$E$22-'Ejercicio 3 - TIR'!$C$22)*('Ejercicio 3 - TIR'!$E$22-'Ejercicio 3 - TIR'!$D$22)*(1-P279)))</f>
        <v>0.153611398240064</v>
      </c>
      <c r="R279" s="17">
        <f ca="1" t="shared" si="2081"/>
        <v>0.0287673720213864</v>
      </c>
      <c r="S279" s="19">
        <f ca="1">IF(R279&lt;=('Ejercicio 3 - TIR'!$D$23-'Ejercicio 3 - TIR'!$C$23)/('Ejercicio 3 - TIR'!$E$23-'Ejercicio 3 - TIR'!$C$23),'Ejercicio 3 - TIR'!$C$23+SQRT(('Ejercicio 3 - TIR'!$E$23-'Ejercicio 3 - TIR'!$C$23)*('Ejercicio 3 - TIR'!$D$23-'Ejercicio 3 - TIR'!$C$23)*R279),'Ejercicio 3 - TIR'!$E$23-SQRT(('Ejercicio 3 - TIR'!$E$23-'Ejercicio 3 - TIR'!$C$23)*('Ejercicio 3 - TIR'!$E$23-'Ejercicio 3 - TIR'!$D$23)*(1-R279)))</f>
        <v>0.12719592034687</v>
      </c>
      <c r="T279" s="17">
        <f ca="1" t="shared" ref="T279:X279" si="2082">RAND()</f>
        <v>0.0771318532102718</v>
      </c>
      <c r="U279" s="19">
        <f ca="1">IF(T279&lt;=('Ejercicio 3 - TIR'!$D$24-'Ejercicio 3 - TIR'!$C$24)/('Ejercicio 3 - TIR'!$E$24-'Ejercicio 3 - TIR'!$C$24),'Ejercicio 3 - TIR'!$C$24+SQRT(('Ejercicio 3 - TIR'!$E$24-'Ejercicio 3 - TIR'!$C$24)*('Ejercicio 3 - TIR'!$D$24-'Ejercicio 3 - TIR'!$C$24)*T279),'Ejercicio 3 - TIR'!$E$24-SQRT(('Ejercicio 3 - TIR'!$E$24-'Ejercicio 3 - TIR'!$C$24)*('Ejercicio 3 - TIR'!$E$24-'Ejercicio 3 - TIR'!$D$24)*(1-T279)))</f>
        <v>0.162727014250859</v>
      </c>
      <c r="V279" s="17">
        <f ca="1" t="shared" si="2082"/>
        <v>0.956508654740751</v>
      </c>
      <c r="W279" s="19">
        <f ca="1">IF(V279&lt;=('Ejercicio 3 - TIR'!$D$25-'Ejercicio 3 - TIR'!$C$25)/('Ejercicio 3 - TIR'!$E$25-'Ejercicio 3 - TIR'!$C$25),'Ejercicio 3 - TIR'!$C$25+SQRT(('Ejercicio 3 - TIR'!$E$25-'Ejercicio 3 - TIR'!$C$25)*('Ejercicio 3 - TIR'!$D$25-'Ejercicio 3 - TIR'!$C$25)*V279),'Ejercicio 3 - TIR'!$E$25-SQRT(('Ejercicio 3 - TIR'!$E$25-'Ejercicio 3 - TIR'!$C$25)*('Ejercicio 3 - TIR'!$E$25-'Ejercicio 3 - TIR'!$D$25)*(1-V279)))</f>
        <v>0.237662264859085</v>
      </c>
      <c r="X279" s="17">
        <f ca="1" t="shared" si="2082"/>
        <v>0.516227125487549</v>
      </c>
      <c r="Y279" s="19">
        <f ca="1">IF(X279&lt;=('Ejercicio 3 - TIR'!$D$26-'Ejercicio 3 - TIR'!$C$26)/('Ejercicio 3 - TIR'!$E$26-'Ejercicio 3 - TIR'!$C$26),'Ejercicio 3 - TIR'!$C$26+SQRT(('Ejercicio 3 - TIR'!$E$26-'Ejercicio 3 - TIR'!$C$26)*('Ejercicio 3 - TIR'!$D$26-'Ejercicio 3 - TIR'!$C$26)*X279),'Ejercicio 3 - TIR'!$E$26-SQRT(('Ejercicio 3 - TIR'!$E$26-'Ejercicio 3 - TIR'!$C$26)*('Ejercicio 3 - TIR'!$E$26-'Ejercicio 3 - TIR'!$D$26)*(1-X279)))</f>
        <v>0.228888616508969</v>
      </c>
      <c r="Z279" s="17">
        <f ca="1" t="shared" si="1908"/>
        <v>1.15361139824006</v>
      </c>
      <c r="AA279" s="17">
        <f ca="1" t="shared" si="1909"/>
        <v>1.30034606176185</v>
      </c>
      <c r="AB279" s="17">
        <f ca="1" t="shared" si="1910"/>
        <v>1.51194749388522</v>
      </c>
      <c r="AC279" s="17">
        <f ca="1" t="shared" si="1911"/>
        <v>1.87128035962999</v>
      </c>
      <c r="AD279" s="17">
        <f ca="1" t="shared" si="1912"/>
        <v>2.29959513224611</v>
      </c>
      <c r="AE279" s="16">
        <f ca="1" t="shared" si="1913"/>
        <v>4935.1586631269</v>
      </c>
      <c r="AF279" s="16">
        <f ca="1" t="shared" si="1914"/>
        <v>5562.89071134115</v>
      </c>
      <c r="AG279" s="16">
        <f ca="1" t="shared" si="1915"/>
        <v>6468.12330740154</v>
      </c>
      <c r="AH279" s="16">
        <f ca="1" t="shared" si="1916"/>
        <v>8005.35214202642</v>
      </c>
      <c r="AI279" s="16">
        <f ca="1" t="shared" si="1917"/>
        <v>9837.68611848196</v>
      </c>
      <c r="AJ279" s="18">
        <f ca="1" t="shared" si="1918"/>
        <v>44065.3293116879</v>
      </c>
      <c r="AK279" s="18">
        <f ca="1" t="shared" si="1919"/>
        <v>50954.0269243568</v>
      </c>
      <c r="AL279" s="18">
        <f ca="1" t="shared" si="1920"/>
        <v>60045.4181025924</v>
      </c>
      <c r="AM279" s="18">
        <f ca="1" t="shared" si="1921"/>
        <v>77661.1903544358</v>
      </c>
      <c r="AN279" s="18">
        <f ca="1" t="shared" si="1922"/>
        <v>95968.9714931073</v>
      </c>
      <c r="AO279" s="18">
        <f ca="1">C279/'Ejercicio 3 - TIR'!$D$7</f>
        <v>17700.7381387918</v>
      </c>
      <c r="AP279" s="18">
        <f ca="1" t="shared" si="1923"/>
        <v>26364.5911728961</v>
      </c>
      <c r="AQ279" s="18">
        <f ca="1" t="shared" si="1924"/>
        <v>33253.288785565</v>
      </c>
      <c r="AR279" s="18">
        <f ca="1" t="shared" si="1925"/>
        <v>42344.6799638006</v>
      </c>
      <c r="AS279" s="18">
        <f ca="1" t="shared" si="1926"/>
        <v>59960.452215644</v>
      </c>
      <c r="AT279" s="18">
        <f ca="1" t="shared" si="1927"/>
        <v>78268.2333543155</v>
      </c>
      <c r="AU279" s="18">
        <f ca="1">AP279*'Ejercicio 3 - TIR'!$D$5</f>
        <v>13182.2955864481</v>
      </c>
      <c r="AV279" s="18">
        <f ca="1">AQ279*'Ejercicio 3 - TIR'!$D$5</f>
        <v>16626.6443927825</v>
      </c>
      <c r="AW279" s="18">
        <f ca="1">AR279*'Ejercicio 3 - TIR'!$D$5</f>
        <v>21172.3399819003</v>
      </c>
      <c r="AX279" s="18">
        <f ca="1">AS279*'Ejercicio 3 - TIR'!$D$5</f>
        <v>29980.226107822</v>
      </c>
      <c r="AY279" s="18">
        <f ca="1">AT279*'Ejercicio 3 - TIR'!$D$5</f>
        <v>39134.1166771577</v>
      </c>
      <c r="AZ279" s="18">
        <f ca="1" t="shared" ref="AZ279:BD279" si="2083">AJ279-AU279-AE279</f>
        <v>25947.875062113</v>
      </c>
      <c r="BA279" s="18">
        <f ca="1" t="shared" si="2083"/>
        <v>28764.4918202332</v>
      </c>
      <c r="BB279" s="18">
        <f ca="1" t="shared" si="2083"/>
        <v>32404.9548132906</v>
      </c>
      <c r="BC279" s="18">
        <f ca="1" t="shared" si="2083"/>
        <v>39675.6121045874</v>
      </c>
      <c r="BD279" s="18">
        <f ca="1" t="shared" si="2083"/>
        <v>46997.1686974676</v>
      </c>
      <c r="BE279" s="18">
        <f ca="1" t="shared" ref="BE279:BI279" si="2084">AZ279/Z279</f>
        <v>22492.7346433112</v>
      </c>
      <c r="BF279" s="18">
        <f ca="1" t="shared" si="2084"/>
        <v>22120.643624098</v>
      </c>
      <c r="BG279" s="18">
        <f ca="1" t="shared" si="2084"/>
        <v>21432.5926954119</v>
      </c>
      <c r="BH279" s="18">
        <f ca="1" t="shared" si="2084"/>
        <v>21202.3879267521</v>
      </c>
      <c r="BI279" s="18">
        <f ca="1" t="shared" si="2084"/>
        <v>20437.1491478865</v>
      </c>
      <c r="BJ279" s="18">
        <f ca="1" t="shared" si="1930"/>
        <v>73880.3693515818</v>
      </c>
      <c r="BK279" s="18">
        <f ca="1" t="shared" si="1931"/>
        <v>40704.5312611287</v>
      </c>
      <c r="BL279" s="18">
        <f ca="1" t="shared" si="1932"/>
        <v>114584.90061271</v>
      </c>
      <c r="BM279" s="18">
        <f ca="1">BK279*'Ejercicio 3 - TIR'!$D$5</f>
        <v>20352.2656305643</v>
      </c>
      <c r="BN279" s="18">
        <f ca="1" t="shared" si="1933"/>
        <v>94232.6349821461</v>
      </c>
      <c r="BO279" s="18">
        <f ca="1" t="shared" si="1934"/>
        <v>40977.9241835954</v>
      </c>
      <c r="BP279" s="18">
        <f ca="1" t="shared" si="1935"/>
        <v>-120631.245808159</v>
      </c>
      <c r="BQ279" s="18">
        <f ca="1" t="shared" ref="BQ279:BT279" si="2085">BE279</f>
        <v>22492.7346433112</v>
      </c>
      <c r="BR279" s="18">
        <f ca="1" t="shared" si="2085"/>
        <v>22120.643624098</v>
      </c>
      <c r="BS279" s="18">
        <f ca="1" t="shared" si="2085"/>
        <v>21432.5926954119</v>
      </c>
      <c r="BT279" s="18">
        <f ca="1" t="shared" si="2085"/>
        <v>21202.3879267521</v>
      </c>
      <c r="BU279" s="18">
        <f ca="1" t="shared" si="1937"/>
        <v>61415.0733314819</v>
      </c>
      <c r="BV279" s="20">
        <f ca="1" t="shared" si="1938"/>
        <v>6.24841903783149</v>
      </c>
    </row>
    <row r="280" ht="15" customHeight="1" spans="1:74">
      <c r="A280" s="16">
        <v>279</v>
      </c>
      <c r="B280" s="17">
        <f ca="1" t="shared" ref="B280:F280" si="2086">RAND()</f>
        <v>0.00119595253745564</v>
      </c>
      <c r="C280" s="18">
        <f ca="1">IF(B280&lt;=('Ejercicio 3 - TIR'!$D$13-'Ejercicio 3 - TIR'!$C$13)/('Ejercicio 3 - TIR'!$E$13-'Ejercicio 3 - TIR'!$C$13),'Ejercicio 3 - TIR'!$C$13+SQRT(('Ejercicio 3 - TIR'!$E$13-'Ejercicio 3 - TIR'!$C$13)*('Ejercicio 3 - TIR'!$D$13-'Ejercicio 3 - TIR'!$C$13)*B280),'Ejercicio 3 - TIR'!$E$13-SQRT(('Ejercicio 3 - TIR'!$E$13-'Ejercicio 3 - TIR'!$C$13)*('Ejercicio 3 - TIR'!$E$13-'Ejercicio 3 - TIR'!$D$13)*(1-B280)))</f>
        <v>60691.6509343464</v>
      </c>
      <c r="D280" s="17">
        <f ca="1" t="shared" si="2086"/>
        <v>0.531317644721638</v>
      </c>
      <c r="E280" s="18">
        <f ca="1">IF(D280&lt;=('Ejercicio 3 - TIR'!$D$14-'Ejercicio 3 - TIR'!$C$14)/('Ejercicio 3 - TIR'!$E$14-'Ejercicio 3 - TIR'!$C$14),'Ejercicio 3 - TIR'!$C$14+SQRT(('Ejercicio 3 - TIR'!$E$14-'Ejercicio 3 - TIR'!$C$14)*('Ejercicio 3 - TIR'!$D$14-'Ejercicio 3 - TIR'!$C$14)*D280),'Ejercicio 3 - TIR'!$E$14-SQRT(('Ejercicio 3 - TIR'!$E$14-'Ejercicio 3 - TIR'!$C$14)*('Ejercicio 3 - TIR'!$E$14-'Ejercicio 3 - TIR'!$D$14)*(1-D280)))</f>
        <v>31615.3501389889</v>
      </c>
      <c r="F280" s="17">
        <f ca="1" t="shared" si="2086"/>
        <v>0.50229627306916</v>
      </c>
      <c r="G280" s="18">
        <f ca="1">IF(F280&lt;=('Ejercicio 3 - TIR'!$D$18-'Ejercicio 3 - TIR'!$C$18)/('Ejercicio 3 - TIR'!$E$18-'Ejercicio 3 - TIR'!$C$18),'Ejercicio 3 - TIR'!$C$18+SQRT(('Ejercicio 3 - TIR'!$E$18-'Ejercicio 3 - TIR'!$C$18)*('Ejercicio 3 - TIR'!$D$18-'Ejercicio 3 - TIR'!$C$18)*F280),'Ejercicio 3 - TIR'!$E$18-SQRT(('Ejercicio 3 - TIR'!$E$18-'Ejercicio 3 - TIR'!$C$18)*('Ejercicio 3 - TIR'!$E$18-'Ejercicio 3 - TIR'!$D$18)*(1-F280)))</f>
        <v>38680.1175660456</v>
      </c>
      <c r="H280" s="17">
        <f ca="1" t="shared" ref="H280:L280" si="2087">RAND()</f>
        <v>0.378219365265028</v>
      </c>
      <c r="I280" s="18">
        <f ca="1">IF(H280&lt;=('Ejercicio 3 - TIR'!$D$18-'Ejercicio 3 - TIR'!$C$18)/('Ejercicio 3 - TIR'!$E$18-'Ejercicio 3 - TIR'!$C$18),'Ejercicio 3 - TIR'!$C$18+SQRT(('Ejercicio 3 - TIR'!$E$18-'Ejercicio 3 - TIR'!$C$18)*('Ejercicio 3 - TIR'!$D$18-'Ejercicio 3 - TIR'!$C$18)*H280),'Ejercicio 3 - TIR'!$E$18-SQRT(('Ejercicio 3 - TIR'!$E$18-'Ejercicio 3 - TIR'!$C$18)*('Ejercicio 3 - TIR'!$E$18-'Ejercicio 3 - TIR'!$D$18)*(1-H280)))</f>
        <v>37532.1248522415</v>
      </c>
      <c r="J280" s="17">
        <f ca="1" t="shared" si="2087"/>
        <v>0.0177931860919915</v>
      </c>
      <c r="K280" s="18">
        <f ca="1">IF(J280&lt;=('Ejercicio 3 - TIR'!$D$18-'Ejercicio 3 - TIR'!$C$18)/('Ejercicio 3 - TIR'!$E$18-'Ejercicio 3 - TIR'!$C$18),'Ejercicio 3 - TIR'!$C$18+SQRT(('Ejercicio 3 - TIR'!$E$18-'Ejercicio 3 - TIR'!$C$18)*('Ejercicio 3 - TIR'!$D$18-'Ejercicio 3 - TIR'!$C$18)*J280),'Ejercicio 3 - TIR'!$E$18-SQRT(('Ejercicio 3 - TIR'!$E$18-'Ejercicio 3 - TIR'!$C$18)*('Ejercicio 3 - TIR'!$E$18-'Ejercicio 3 - TIR'!$D$18)*(1-J280)))</f>
        <v>31633.7006806018</v>
      </c>
      <c r="L280" s="17">
        <f ca="1" t="shared" si="2087"/>
        <v>0.528171313097058</v>
      </c>
      <c r="M280" s="18">
        <f ca="1">IF(L280&lt;=('Ejercicio 3 - TIR'!$D$18-'Ejercicio 3 - TIR'!$C$18)/('Ejercicio 3 - TIR'!$E$18-'Ejercicio 3 - TIR'!$C$18),'Ejercicio 3 - TIR'!$C$18+SQRT(('Ejercicio 3 - TIR'!$E$18-'Ejercicio 3 - TIR'!$C$18)*('Ejercicio 3 - TIR'!$D$18-'Ejercicio 3 - TIR'!$C$18)*L280),'Ejercicio 3 - TIR'!$E$18-SQRT(('Ejercicio 3 - TIR'!$E$18-'Ejercicio 3 - TIR'!$C$18)*('Ejercicio 3 - TIR'!$E$18-'Ejercicio 3 - TIR'!$D$18)*(1-L280)))</f>
        <v>38900.8818082569</v>
      </c>
      <c r="N280" s="17">
        <f ca="1" t="shared" ref="N280:R280" si="2088">RAND()</f>
        <v>0.783927611055985</v>
      </c>
      <c r="O280" s="18">
        <f ca="1">IF(N280&lt;=('Ejercicio 3 - TIR'!$D$18-'Ejercicio 3 - TIR'!$C$18)/('Ejercicio 3 - TIR'!$E$18-'Ejercicio 3 - TIR'!$C$18),'Ejercicio 3 - TIR'!$C$18+SQRT(('Ejercicio 3 - TIR'!$E$18-'Ejercicio 3 - TIR'!$C$18)*('Ejercicio 3 - TIR'!$D$18-'Ejercicio 3 - TIR'!$C$18)*N280),'Ejercicio 3 - TIR'!$E$18-SQRT(('Ejercicio 3 - TIR'!$E$18-'Ejercicio 3 - TIR'!$C$18)*('Ejercicio 3 - TIR'!$E$18-'Ejercicio 3 - TIR'!$D$18)*(1-N280)))</f>
        <v>40974.403252833</v>
      </c>
      <c r="P280" s="17">
        <f ca="1" t="shared" si="2088"/>
        <v>0.150559516266809</v>
      </c>
      <c r="Q280" s="19">
        <f ca="1">IF(P280&lt;=('Ejercicio 3 - TIR'!$D$22-'Ejercicio 3 - TIR'!$C$22)/('Ejercicio 3 - TIR'!$E$22-'Ejercicio 3 - TIR'!$C$22),'Ejercicio 3 - TIR'!$C$22+SQRT(('Ejercicio 3 - TIR'!$E$22-'Ejercicio 3 - TIR'!$C$22)*('Ejercicio 3 - TIR'!$D$22-'Ejercicio 3 - TIR'!$C$22)*P280),'Ejercicio 3 - TIR'!$E$22-SQRT(('Ejercicio 3 - TIR'!$E$22-'Ejercicio 3 - TIR'!$C$22)*('Ejercicio 3 - TIR'!$E$22-'Ejercicio 3 - TIR'!$D$22)*(1-P280)))</f>
        <v>0.136462294168197</v>
      </c>
      <c r="R280" s="17">
        <f ca="1" t="shared" si="2088"/>
        <v>0.841721011737097</v>
      </c>
      <c r="S280" s="19">
        <f ca="1">IF(R280&lt;=('Ejercicio 3 - TIR'!$D$23-'Ejercicio 3 - TIR'!$C$23)/('Ejercicio 3 - TIR'!$E$23-'Ejercicio 3 - TIR'!$C$23),'Ejercicio 3 - TIR'!$C$23+SQRT(('Ejercicio 3 - TIR'!$E$23-'Ejercicio 3 - TIR'!$C$23)*('Ejercicio 3 - TIR'!$D$23-'Ejercicio 3 - TIR'!$C$23)*R280),'Ejercicio 3 - TIR'!$E$23-SQRT(('Ejercicio 3 - TIR'!$E$23-'Ejercicio 3 - TIR'!$C$23)*('Ejercicio 3 - TIR'!$E$23-'Ejercicio 3 - TIR'!$D$23)*(1-R280)))</f>
        <v>0.163120954444246</v>
      </c>
      <c r="T280" s="17">
        <f ca="1" t="shared" ref="T280:X280" si="2089">RAND()</f>
        <v>0.96291645793811</v>
      </c>
      <c r="U280" s="19">
        <f ca="1">IF(T280&lt;=('Ejercicio 3 - TIR'!$D$24-'Ejercicio 3 - TIR'!$C$24)/('Ejercicio 3 - TIR'!$E$24-'Ejercicio 3 - TIR'!$C$24),'Ejercicio 3 - TIR'!$C$24+SQRT(('Ejercicio 3 - TIR'!$E$24-'Ejercicio 3 - TIR'!$C$24)*('Ejercicio 3 - TIR'!$D$24-'Ejercicio 3 - TIR'!$C$24)*T280),'Ejercicio 3 - TIR'!$E$24-SQRT(('Ejercicio 3 - TIR'!$E$24-'Ejercicio 3 - TIR'!$C$24)*('Ejercicio 3 - TIR'!$E$24-'Ejercicio 3 - TIR'!$D$24)*(1-T280)))</f>
        <v>0.209810107077437</v>
      </c>
      <c r="V280" s="17">
        <f ca="1" t="shared" si="2089"/>
        <v>0.205273508450508</v>
      </c>
      <c r="W280" s="19">
        <f ca="1">IF(V280&lt;=('Ejercicio 3 - TIR'!$D$25-'Ejercicio 3 - TIR'!$C$25)/('Ejercicio 3 - TIR'!$E$25-'Ejercicio 3 - TIR'!$C$25),'Ejercicio 3 - TIR'!$C$25+SQRT(('Ejercicio 3 - TIR'!$E$25-'Ejercicio 3 - TIR'!$C$25)*('Ejercicio 3 - TIR'!$D$25-'Ejercicio 3 - TIR'!$C$25)*V280),'Ejercicio 3 - TIR'!$E$25-SQRT(('Ejercicio 3 - TIR'!$E$25-'Ejercicio 3 - TIR'!$C$25)*('Ejercicio 3 - TIR'!$E$25-'Ejercicio 3 - TIR'!$D$25)*(1-V280)))</f>
        <v>0.196952371864453</v>
      </c>
      <c r="X280" s="17">
        <f ca="1" t="shared" si="2089"/>
        <v>0.267734136361473</v>
      </c>
      <c r="Y280" s="19">
        <f ca="1">IF(X280&lt;=('Ejercicio 3 - TIR'!$D$26-'Ejercicio 3 - TIR'!$C$26)/('Ejercicio 3 - TIR'!$E$26-'Ejercicio 3 - TIR'!$C$26),'Ejercicio 3 - TIR'!$C$26+SQRT(('Ejercicio 3 - TIR'!$E$26-'Ejercicio 3 - TIR'!$C$26)*('Ejercicio 3 - TIR'!$D$26-'Ejercicio 3 - TIR'!$C$26)*X280),'Ejercicio 3 - TIR'!$E$26-SQRT(('Ejercicio 3 - TIR'!$E$26-'Ejercicio 3 - TIR'!$C$26)*('Ejercicio 3 - TIR'!$E$26-'Ejercicio 3 - TIR'!$D$26)*(1-X280)))</f>
        <v>0.216886468123872</v>
      </c>
      <c r="Z280" s="17">
        <f ca="1" t="shared" si="1908"/>
        <v>1.1364622941682</v>
      </c>
      <c r="AA280" s="17">
        <f ca="1" t="shared" si="1909"/>
        <v>1.32184310828281</v>
      </c>
      <c r="AB280" s="17">
        <f ca="1" t="shared" si="1910"/>
        <v>1.5991791523712</v>
      </c>
      <c r="AC280" s="17">
        <f ca="1" t="shared" si="1911"/>
        <v>1.91414127946689</v>
      </c>
      <c r="AD280" s="17">
        <f ca="1" t="shared" si="1912"/>
        <v>2.32929262106058</v>
      </c>
      <c r="AE280" s="16">
        <f ca="1" t="shared" si="1913"/>
        <v>4314.30321089725</v>
      </c>
      <c r="AF280" s="16">
        <f ca="1" t="shared" si="1914"/>
        <v>5018.05646842068</v>
      </c>
      <c r="AG280" s="16">
        <f ca="1" t="shared" si="1915"/>
        <v>6070.89543338065</v>
      </c>
      <c r="AH280" s="16">
        <f ca="1" t="shared" si="1916"/>
        <v>7266.57268832605</v>
      </c>
      <c r="AI280" s="16">
        <f ca="1" t="shared" si="1917"/>
        <v>8842.59397406248</v>
      </c>
      <c r="AJ280" s="18">
        <f ca="1" t="shared" si="1918"/>
        <v>43958.4951478038</v>
      </c>
      <c r="AK280" s="18">
        <f ca="1" t="shared" si="1919"/>
        <v>49611.5805751455</v>
      </c>
      <c r="AL280" s="18">
        <f ca="1" t="shared" si="1920"/>
        <v>50587.954640769</v>
      </c>
      <c r="AM280" s="18">
        <f ca="1" t="shared" si="1921"/>
        <v>74461.7836768473</v>
      </c>
      <c r="AN280" s="18">
        <f ca="1" t="shared" si="1922"/>
        <v>95441.3751491845</v>
      </c>
      <c r="AO280" s="18">
        <f ca="1">C280/'Ejercicio 3 - TIR'!$D$7</f>
        <v>12138.3301868693</v>
      </c>
      <c r="AP280" s="18">
        <f ca="1" t="shared" si="1923"/>
        <v>31820.1649609345</v>
      </c>
      <c r="AQ280" s="18">
        <f ca="1" t="shared" si="1924"/>
        <v>37473.2503882762</v>
      </c>
      <c r="AR280" s="18">
        <f ca="1" t="shared" si="1925"/>
        <v>38449.6244538997</v>
      </c>
      <c r="AS280" s="18">
        <f ca="1" t="shared" si="1926"/>
        <v>62323.453489978</v>
      </c>
      <c r="AT280" s="18">
        <f ca="1" t="shared" si="1927"/>
        <v>83303.0449623153</v>
      </c>
      <c r="AU280" s="18">
        <f ca="1">AP280*'Ejercicio 3 - TIR'!$D$5</f>
        <v>15910.0824804673</v>
      </c>
      <c r="AV280" s="18">
        <f ca="1">AQ280*'Ejercicio 3 - TIR'!$D$5</f>
        <v>18736.6251941381</v>
      </c>
      <c r="AW280" s="18">
        <f ca="1">AR280*'Ejercicio 3 - TIR'!$D$5</f>
        <v>19224.8122269499</v>
      </c>
      <c r="AX280" s="18">
        <f ca="1">AS280*'Ejercicio 3 - TIR'!$D$5</f>
        <v>31161.726744989</v>
      </c>
      <c r="AY280" s="18">
        <f ca="1">AT280*'Ejercicio 3 - TIR'!$D$5</f>
        <v>41651.5224811576</v>
      </c>
      <c r="AZ280" s="18">
        <f ca="1" t="shared" ref="AZ280:BD280" si="2090">AJ280-AU280-AE280</f>
        <v>23734.1094564393</v>
      </c>
      <c r="BA280" s="18">
        <f ca="1" t="shared" si="2090"/>
        <v>25856.8989125867</v>
      </c>
      <c r="BB280" s="18">
        <f ca="1" t="shared" si="2090"/>
        <v>25292.2469804385</v>
      </c>
      <c r="BC280" s="18">
        <f ca="1" t="shared" si="2090"/>
        <v>36033.4842435322</v>
      </c>
      <c r="BD280" s="18">
        <f ca="1" t="shared" si="2090"/>
        <v>44947.2586939644</v>
      </c>
      <c r="BE280" s="18">
        <f ca="1" t="shared" ref="BE280:BI280" si="2091">AZ280/Z280</f>
        <v>20884.2031787872</v>
      </c>
      <c r="BF280" s="18">
        <f ca="1" t="shared" si="2091"/>
        <v>19561.2465280975</v>
      </c>
      <c r="BG280" s="18">
        <f ca="1" t="shared" si="2091"/>
        <v>15815.7683227274</v>
      </c>
      <c r="BH280" s="18">
        <f ca="1" t="shared" si="2091"/>
        <v>18824.8822749217</v>
      </c>
      <c r="BI280" s="18">
        <f ca="1" t="shared" si="2091"/>
        <v>19296.5273180228</v>
      </c>
      <c r="BJ280" s="18">
        <f ca="1" t="shared" si="1930"/>
        <v>73641.4017909932</v>
      </c>
      <c r="BK280" s="18">
        <f ca="1" t="shared" si="1931"/>
        <v>28273.7229362715</v>
      </c>
      <c r="BL280" s="18">
        <f ca="1" t="shared" si="1932"/>
        <v>101915.124727265</v>
      </c>
      <c r="BM280" s="18">
        <f ca="1">BK280*'Ejercicio 3 - TIR'!$D$5</f>
        <v>14136.8614681357</v>
      </c>
      <c r="BN280" s="18">
        <f ca="1" t="shared" si="1933"/>
        <v>87778.263259129</v>
      </c>
      <c r="BO280" s="18">
        <f ca="1" t="shared" si="1934"/>
        <v>37684.5152324235</v>
      </c>
      <c r="BP280" s="18">
        <f ca="1" t="shared" si="1935"/>
        <v>-92307.0010733353</v>
      </c>
      <c r="BQ280" s="18">
        <f ca="1" t="shared" ref="BQ280:BT280" si="2092">BE280</f>
        <v>20884.2031787872</v>
      </c>
      <c r="BR280" s="18">
        <f ca="1" t="shared" si="2092"/>
        <v>19561.2465280975</v>
      </c>
      <c r="BS280" s="18">
        <f ca="1" t="shared" si="2092"/>
        <v>15815.7683227274</v>
      </c>
      <c r="BT280" s="18">
        <f ca="1" t="shared" si="2092"/>
        <v>18824.8822749217</v>
      </c>
      <c r="BU280" s="18">
        <f ca="1" t="shared" si="1937"/>
        <v>56981.0425504463</v>
      </c>
      <c r="BV280" s="20">
        <f ca="1" t="shared" si="1938"/>
        <v>11.0600867320289</v>
      </c>
    </row>
    <row r="281" ht="15" customHeight="1" spans="1:74">
      <c r="A281" s="16">
        <v>280</v>
      </c>
      <c r="B281" s="17">
        <f ca="1" t="shared" ref="B281:F281" si="2093">RAND()</f>
        <v>0.572603095028967</v>
      </c>
      <c r="C281" s="18">
        <f ca="1">IF(B281&lt;=('Ejercicio 3 - TIR'!$D$13-'Ejercicio 3 - TIR'!$C$13)/('Ejercicio 3 - TIR'!$E$13-'Ejercicio 3 - TIR'!$C$13),'Ejercicio 3 - TIR'!$C$13+SQRT(('Ejercicio 3 - TIR'!$E$13-'Ejercicio 3 - TIR'!$C$13)*('Ejercicio 3 - TIR'!$D$13-'Ejercicio 3 - TIR'!$C$13)*B281),'Ejercicio 3 - TIR'!$E$13-SQRT(('Ejercicio 3 - TIR'!$E$13-'Ejercicio 3 - TIR'!$C$13)*('Ejercicio 3 - TIR'!$E$13-'Ejercicio 3 - TIR'!$D$13)*(1-B281)))</f>
        <v>77353.2279128958</v>
      </c>
      <c r="D281" s="17">
        <f ca="1" t="shared" si="2093"/>
        <v>0.913367757266068</v>
      </c>
      <c r="E281" s="18">
        <f ca="1">IF(D281&lt;=('Ejercicio 3 - TIR'!$D$14-'Ejercicio 3 - TIR'!$C$14)/('Ejercicio 3 - TIR'!$E$14-'Ejercicio 3 - TIR'!$C$14),'Ejercicio 3 - TIR'!$C$14+SQRT(('Ejercicio 3 - TIR'!$E$14-'Ejercicio 3 - TIR'!$C$14)*('Ejercicio 3 - TIR'!$D$14-'Ejercicio 3 - TIR'!$C$14)*D281),'Ejercicio 3 - TIR'!$E$14-SQRT(('Ejercicio 3 - TIR'!$E$14-'Ejercicio 3 - TIR'!$C$14)*('Ejercicio 3 - TIR'!$E$14-'Ejercicio 3 - TIR'!$D$14)*(1-D281)))</f>
        <v>36395.164856739</v>
      </c>
      <c r="F281" s="17">
        <f ca="1" t="shared" si="2093"/>
        <v>0.901197818386581</v>
      </c>
      <c r="G281" s="18">
        <f ca="1">IF(F281&lt;=('Ejercicio 3 - TIR'!$D$18-'Ejercicio 3 - TIR'!$C$18)/('Ejercicio 3 - TIR'!$E$18-'Ejercicio 3 - TIR'!$C$18),'Ejercicio 3 - TIR'!$C$18+SQRT(('Ejercicio 3 - TIR'!$E$18-'Ejercicio 3 - TIR'!$C$18)*('Ejercicio 3 - TIR'!$D$18-'Ejercicio 3 - TIR'!$C$18)*F281),'Ejercicio 3 - TIR'!$E$18-SQRT(('Ejercicio 3 - TIR'!$E$18-'Ejercicio 3 - TIR'!$C$18)*('Ejercicio 3 - TIR'!$E$18-'Ejercicio 3 - TIR'!$D$18)*(1-F281)))</f>
        <v>42277.8384285634</v>
      </c>
      <c r="H281" s="17">
        <f ca="1" t="shared" ref="H281:L281" si="2094">RAND()</f>
        <v>0.399491583185302</v>
      </c>
      <c r="I281" s="18">
        <f ca="1">IF(H281&lt;=('Ejercicio 3 - TIR'!$D$18-'Ejercicio 3 - TIR'!$C$18)/('Ejercicio 3 - TIR'!$E$18-'Ejercicio 3 - TIR'!$C$18),'Ejercicio 3 - TIR'!$C$18+SQRT(('Ejercicio 3 - TIR'!$E$18-'Ejercicio 3 - TIR'!$C$18)*('Ejercicio 3 - TIR'!$D$18-'Ejercicio 3 - TIR'!$C$18)*H281),'Ejercicio 3 - TIR'!$E$18-SQRT(('Ejercicio 3 - TIR'!$E$18-'Ejercicio 3 - TIR'!$C$18)*('Ejercicio 3 - TIR'!$E$18-'Ejercicio 3 - TIR'!$D$18)*(1-H281)))</f>
        <v>37741.0424025318</v>
      </c>
      <c r="J281" s="17">
        <f ca="1" t="shared" si="2094"/>
        <v>0.973856227705993</v>
      </c>
      <c r="K281" s="18">
        <f ca="1">IF(J281&lt;=('Ejercicio 3 - TIR'!$D$18-'Ejercicio 3 - TIR'!$C$18)/('Ejercicio 3 - TIR'!$E$18-'Ejercicio 3 - TIR'!$C$18),'Ejercicio 3 - TIR'!$C$18+SQRT(('Ejercicio 3 - TIR'!$E$18-'Ejercicio 3 - TIR'!$C$18)*('Ejercicio 3 - TIR'!$D$18-'Ejercicio 3 - TIR'!$C$18)*J281),'Ejercicio 3 - TIR'!$E$18-SQRT(('Ejercicio 3 - TIR'!$E$18-'Ejercicio 3 - TIR'!$C$18)*('Ejercicio 3 - TIR'!$E$18-'Ejercicio 3 - TIR'!$D$18)*(1-J281)))</f>
        <v>43599.7204128994</v>
      </c>
      <c r="L281" s="17">
        <f ca="1" t="shared" si="2094"/>
        <v>0.413596418900009</v>
      </c>
      <c r="M281" s="18">
        <f ca="1">IF(L281&lt;=('Ejercicio 3 - TIR'!$D$18-'Ejercicio 3 - TIR'!$C$18)/('Ejercicio 3 - TIR'!$E$18-'Ejercicio 3 - TIR'!$C$18),'Ejercicio 3 - TIR'!$C$18+SQRT(('Ejercicio 3 - TIR'!$E$18-'Ejercicio 3 - TIR'!$C$18)*('Ejercicio 3 - TIR'!$D$18-'Ejercicio 3 - TIR'!$C$18)*L281),'Ejercicio 3 - TIR'!$E$18-SQRT(('Ejercicio 3 - TIR'!$E$18-'Ejercicio 3 - TIR'!$C$18)*('Ejercicio 3 - TIR'!$E$18-'Ejercicio 3 - TIR'!$D$18)*(1-L281)))</f>
        <v>37876.5133679187</v>
      </c>
      <c r="N281" s="17">
        <f ca="1" t="shared" ref="N281:R281" si="2095">RAND()</f>
        <v>0.613901410681116</v>
      </c>
      <c r="O281" s="18">
        <f ca="1">IF(N281&lt;=('Ejercicio 3 - TIR'!$D$18-'Ejercicio 3 - TIR'!$C$18)/('Ejercicio 3 - TIR'!$E$18-'Ejercicio 3 - TIR'!$C$18),'Ejercicio 3 - TIR'!$C$18+SQRT(('Ejercicio 3 - TIR'!$E$18-'Ejercicio 3 - TIR'!$C$18)*('Ejercicio 3 - TIR'!$D$18-'Ejercicio 3 - TIR'!$C$18)*N281),'Ejercicio 3 - TIR'!$E$18-SQRT(('Ejercicio 3 - TIR'!$E$18-'Ejercicio 3 - TIR'!$C$18)*('Ejercicio 3 - TIR'!$E$18-'Ejercicio 3 - TIR'!$D$18)*(1-N281)))</f>
        <v>39596.1039803749</v>
      </c>
      <c r="P281" s="17">
        <f ca="1" t="shared" si="2095"/>
        <v>0.48050013740783</v>
      </c>
      <c r="Q281" s="19">
        <f ca="1">IF(P281&lt;=('Ejercicio 3 - TIR'!$D$22-'Ejercicio 3 - TIR'!$C$22)/('Ejercicio 3 - TIR'!$E$22-'Ejercicio 3 - TIR'!$C$22),'Ejercicio 3 - TIR'!$C$22+SQRT(('Ejercicio 3 - TIR'!$E$22-'Ejercicio 3 - TIR'!$C$22)*('Ejercicio 3 - TIR'!$D$22-'Ejercicio 3 - TIR'!$C$22)*P281),'Ejercicio 3 - TIR'!$E$22-SQRT(('Ejercicio 3 - TIR'!$E$22-'Ejercicio 3 - TIR'!$C$22)*('Ejercicio 3 - TIR'!$E$22-'Ejercicio 3 - TIR'!$D$22)*(1-P281)))</f>
        <v>0.149409186444614</v>
      </c>
      <c r="R281" s="17">
        <f ca="1" t="shared" si="2095"/>
        <v>0.884408395830067</v>
      </c>
      <c r="S281" s="19">
        <f ca="1">IF(R281&lt;=('Ejercicio 3 - TIR'!$D$23-'Ejercicio 3 - TIR'!$C$23)/('Ejercicio 3 - TIR'!$E$23-'Ejercicio 3 - TIR'!$C$23),'Ejercicio 3 - TIR'!$C$23+SQRT(('Ejercicio 3 - TIR'!$E$23-'Ejercicio 3 - TIR'!$C$23)*('Ejercicio 3 - TIR'!$D$23-'Ejercicio 3 - TIR'!$C$23)*R281),'Ejercicio 3 - TIR'!$E$23-SQRT(('Ejercicio 3 - TIR'!$E$23-'Ejercicio 3 - TIR'!$C$23)*('Ejercicio 3 - TIR'!$E$23-'Ejercicio 3 - TIR'!$D$23)*(1-R281)))</f>
        <v>0.165575545504045</v>
      </c>
      <c r="T281" s="17">
        <f ca="1" t="shared" ref="T281:X281" si="2096">RAND()</f>
        <v>0.37721019836765</v>
      </c>
      <c r="U281" s="19">
        <f ca="1">IF(T281&lt;=('Ejercicio 3 - TIR'!$D$24-'Ejercicio 3 - TIR'!$C$24)/('Ejercicio 3 - TIR'!$E$24-'Ejercicio 3 - TIR'!$C$24),'Ejercicio 3 - TIR'!$C$24+SQRT(('Ejercicio 3 - TIR'!$E$24-'Ejercicio 3 - TIR'!$C$24)*('Ejercicio 3 - TIR'!$D$24-'Ejercicio 3 - TIR'!$C$24)*T281),'Ejercicio 3 - TIR'!$E$24-SQRT(('Ejercicio 3 - TIR'!$E$24-'Ejercicio 3 - TIR'!$C$24)*('Ejercicio 3 - TIR'!$E$24-'Ejercicio 3 - TIR'!$D$24)*(1-T281)))</f>
        <v>0.178145006956334</v>
      </c>
      <c r="V281" s="17">
        <f ca="1" t="shared" si="2096"/>
        <v>0.335254499488016</v>
      </c>
      <c r="W281" s="19">
        <f ca="1">IF(V281&lt;=('Ejercicio 3 - TIR'!$D$25-'Ejercicio 3 - TIR'!$C$25)/('Ejercicio 3 - TIR'!$E$25-'Ejercicio 3 - TIR'!$C$25),'Ejercicio 3 - TIR'!$C$25+SQRT(('Ejercicio 3 - TIR'!$E$25-'Ejercicio 3 - TIR'!$C$25)*('Ejercicio 3 - TIR'!$D$25-'Ejercicio 3 - TIR'!$C$25)*V281),'Ejercicio 3 - TIR'!$E$25-SQRT(('Ejercicio 3 - TIR'!$E$25-'Ejercicio 3 - TIR'!$C$25)*('Ejercicio 3 - TIR'!$E$25-'Ejercicio 3 - TIR'!$D$25)*(1-V281)))</f>
        <v>0.201765061917818</v>
      </c>
      <c r="X281" s="17">
        <f ca="1" t="shared" si="2096"/>
        <v>0.0746179831676432</v>
      </c>
      <c r="Y281" s="19">
        <f ca="1">IF(X281&lt;=('Ejercicio 3 - TIR'!$D$26-'Ejercicio 3 - TIR'!$C$26)/('Ejercicio 3 - TIR'!$E$26-'Ejercicio 3 - TIR'!$C$26),'Ejercicio 3 - TIR'!$C$26+SQRT(('Ejercicio 3 - TIR'!$E$26-'Ejercicio 3 - TIR'!$C$26)*('Ejercicio 3 - TIR'!$D$26-'Ejercicio 3 - TIR'!$C$26)*X281),'Ejercicio 3 - TIR'!$E$26-SQRT(('Ejercicio 3 - TIR'!$E$26-'Ejercicio 3 - TIR'!$C$26)*('Ejercicio 3 - TIR'!$E$26-'Ejercicio 3 - TIR'!$D$26)*(1-X281)))</f>
        <v>0.20419396190472</v>
      </c>
      <c r="Z281" s="17">
        <f ca="1" t="shared" si="1908"/>
        <v>1.14940918644461</v>
      </c>
      <c r="AA281" s="17">
        <f ca="1" t="shared" si="1909"/>
        <v>1.33972323949754</v>
      </c>
      <c r="AB281" s="17">
        <f ca="1" t="shared" si="1910"/>
        <v>1.57838824531739</v>
      </c>
      <c r="AC281" s="17">
        <f ca="1" t="shared" si="1911"/>
        <v>1.89685184736421</v>
      </c>
      <c r="AD281" s="17">
        <f ca="1" t="shared" si="1912"/>
        <v>2.2841775412238</v>
      </c>
      <c r="AE281" s="16">
        <f ca="1" t="shared" si="1913"/>
        <v>5437.77197176299</v>
      </c>
      <c r="AF281" s="16">
        <f ca="1" t="shared" si="1914"/>
        <v>6338.13403231425</v>
      </c>
      <c r="AG281" s="16">
        <f ca="1" t="shared" si="1915"/>
        <v>7467.24096359105</v>
      </c>
      <c r="AH281" s="16">
        <f ca="1" t="shared" si="1916"/>
        <v>8973.86929896527</v>
      </c>
      <c r="AI281" s="16">
        <f ca="1" t="shared" si="1917"/>
        <v>10806.2792247361</v>
      </c>
      <c r="AJ281" s="18">
        <f ca="1" t="shared" si="1918"/>
        <v>48594.5358728119</v>
      </c>
      <c r="AK281" s="18">
        <f ca="1" t="shared" si="1919"/>
        <v>50562.551589534</v>
      </c>
      <c r="AL281" s="18">
        <f ca="1" t="shared" si="1920"/>
        <v>68817.2861988452</v>
      </c>
      <c r="AM281" s="18">
        <f ca="1" t="shared" si="1921"/>
        <v>71846.1343536518</v>
      </c>
      <c r="AN281" s="18">
        <f ca="1" t="shared" si="1922"/>
        <v>90444.5314319347</v>
      </c>
      <c r="AO281" s="18">
        <f ca="1">C281/'Ejercicio 3 - TIR'!$D$7</f>
        <v>15470.6455825792</v>
      </c>
      <c r="AP281" s="18">
        <f ca="1" t="shared" si="1923"/>
        <v>33123.8902902327</v>
      </c>
      <c r="AQ281" s="18">
        <f ca="1" t="shared" si="1924"/>
        <v>35091.9060069548</v>
      </c>
      <c r="AR281" s="18">
        <f ca="1" t="shared" si="1925"/>
        <v>53346.6406162661</v>
      </c>
      <c r="AS281" s="18">
        <f ca="1" t="shared" si="1926"/>
        <v>56375.4887710726</v>
      </c>
      <c r="AT281" s="18">
        <f ca="1" t="shared" si="1927"/>
        <v>74973.8858493555</v>
      </c>
      <c r="AU281" s="18">
        <f ca="1">AP281*'Ejercicio 3 - TIR'!$D$5</f>
        <v>16561.9451451163</v>
      </c>
      <c r="AV281" s="18">
        <f ca="1">AQ281*'Ejercicio 3 - TIR'!$D$5</f>
        <v>17545.9530034774</v>
      </c>
      <c r="AW281" s="18">
        <f ca="1">AR281*'Ejercicio 3 - TIR'!$D$5</f>
        <v>26673.320308133</v>
      </c>
      <c r="AX281" s="18">
        <f ca="1">AS281*'Ejercicio 3 - TIR'!$D$5</f>
        <v>28187.7443855363</v>
      </c>
      <c r="AY281" s="18">
        <f ca="1">AT281*'Ejercicio 3 - TIR'!$D$5</f>
        <v>37486.9429246777</v>
      </c>
      <c r="AZ281" s="18">
        <f ca="1" t="shared" ref="AZ281:BD281" si="2097">AJ281-AU281-AE281</f>
        <v>26594.8187559325</v>
      </c>
      <c r="BA281" s="18">
        <f ca="1" t="shared" si="2097"/>
        <v>26678.4645537423</v>
      </c>
      <c r="BB281" s="18">
        <f ca="1" t="shared" si="2097"/>
        <v>34676.7249271212</v>
      </c>
      <c r="BC281" s="18">
        <f ca="1" t="shared" si="2097"/>
        <v>34684.5206691502</v>
      </c>
      <c r="BD281" s="18">
        <f ca="1" t="shared" si="2097"/>
        <v>42151.3092825208</v>
      </c>
      <c r="BE281" s="18">
        <f ca="1" t="shared" ref="BE281:BI281" si="2098">AZ281/Z281</f>
        <v>23137.8164274086</v>
      </c>
      <c r="BF281" s="18">
        <f ca="1" t="shared" si="2098"/>
        <v>19913.414776434</v>
      </c>
      <c r="BG281" s="18">
        <f ca="1" t="shared" si="2098"/>
        <v>21969.7055081325</v>
      </c>
      <c r="BH281" s="18">
        <f ca="1" t="shared" si="2098"/>
        <v>18285.3082160035</v>
      </c>
      <c r="BI281" s="18">
        <f ca="1" t="shared" si="2098"/>
        <v>18453.6046440319</v>
      </c>
      <c r="BJ281" s="18">
        <f ca="1" t="shared" si="1930"/>
        <v>83133.0181749008</v>
      </c>
      <c r="BK281" s="18">
        <f ca="1" t="shared" si="1931"/>
        <v>35337.7011879605</v>
      </c>
      <c r="BL281" s="18">
        <f ca="1" t="shared" si="1932"/>
        <v>118470.719362861</v>
      </c>
      <c r="BM281" s="18">
        <f ca="1">BK281*'Ejercicio 3 - TIR'!$D$5</f>
        <v>17668.8505939803</v>
      </c>
      <c r="BN281" s="18">
        <f ca="1" t="shared" si="1933"/>
        <v>100801.868768881</v>
      </c>
      <c r="BO281" s="18">
        <f ca="1" t="shared" si="1934"/>
        <v>44130.4876480286</v>
      </c>
      <c r="BP281" s="18">
        <f ca="1" t="shared" si="1935"/>
        <v>-113748.392769635</v>
      </c>
      <c r="BQ281" s="18">
        <f ca="1" t="shared" ref="BQ281:BT281" si="2099">BE281</f>
        <v>23137.8164274086</v>
      </c>
      <c r="BR281" s="18">
        <f ca="1" t="shared" si="2099"/>
        <v>19913.414776434</v>
      </c>
      <c r="BS281" s="18">
        <f ca="1" t="shared" si="2099"/>
        <v>21969.7055081325</v>
      </c>
      <c r="BT281" s="18">
        <f ca="1" t="shared" si="2099"/>
        <v>18285.3082160035</v>
      </c>
      <c r="BU281" s="18">
        <f ca="1" t="shared" si="1937"/>
        <v>62584.0922920604</v>
      </c>
      <c r="BV281" s="20">
        <f ca="1" t="shared" si="1938"/>
        <v>7.49357240658566</v>
      </c>
    </row>
    <row r="282" ht="15" customHeight="1" spans="1:74">
      <c r="A282" s="16">
        <v>281</v>
      </c>
      <c r="B282" s="17">
        <f ca="1" t="shared" ref="B282:F282" si="2100">RAND()</f>
        <v>0.178238674678977</v>
      </c>
      <c r="C282" s="18">
        <f ca="1">IF(B282&lt;=('Ejercicio 3 - TIR'!$D$13-'Ejercicio 3 - TIR'!$C$13)/('Ejercicio 3 - TIR'!$E$13-'Ejercicio 3 - TIR'!$C$13),'Ejercicio 3 - TIR'!$C$13+SQRT(('Ejercicio 3 - TIR'!$E$13-'Ejercicio 3 - TIR'!$C$13)*('Ejercicio 3 - TIR'!$D$13-'Ejercicio 3 - TIR'!$C$13)*B282),'Ejercicio 3 - TIR'!$E$13-SQRT(('Ejercicio 3 - TIR'!$E$13-'Ejercicio 3 - TIR'!$C$13)*('Ejercicio 3 - TIR'!$E$13-'Ejercicio 3 - TIR'!$D$13)*(1-B282)))</f>
        <v>68443.6644812303</v>
      </c>
      <c r="D282" s="17">
        <f ca="1" t="shared" si="2100"/>
        <v>0.945656660707085</v>
      </c>
      <c r="E282" s="18">
        <f ca="1">IF(D282&lt;=('Ejercicio 3 - TIR'!$D$14-'Ejercicio 3 - TIR'!$C$14)/('Ejercicio 3 - TIR'!$E$14-'Ejercicio 3 - TIR'!$C$14),'Ejercicio 3 - TIR'!$C$14+SQRT(('Ejercicio 3 - TIR'!$E$14-'Ejercicio 3 - TIR'!$C$14)*('Ejercicio 3 - TIR'!$D$14-'Ejercicio 3 - TIR'!$C$14)*D282),'Ejercicio 3 - TIR'!$E$14-SQRT(('Ejercicio 3 - TIR'!$E$14-'Ejercicio 3 - TIR'!$C$14)*('Ejercicio 3 - TIR'!$E$14-'Ejercicio 3 - TIR'!$D$14)*(1-D282)))</f>
        <v>37144.9166572695</v>
      </c>
      <c r="F282" s="17">
        <f ca="1" t="shared" si="2100"/>
        <v>0.186537885812016</v>
      </c>
      <c r="G282" s="18">
        <f ca="1">IF(F282&lt;=('Ejercicio 3 - TIR'!$D$18-'Ejercicio 3 - TIR'!$C$18)/('Ejercicio 3 - TIR'!$E$18-'Ejercicio 3 - TIR'!$C$18),'Ejercicio 3 - TIR'!$C$18+SQRT(('Ejercicio 3 - TIR'!$E$18-'Ejercicio 3 - TIR'!$C$18)*('Ejercicio 3 - TIR'!$D$18-'Ejercicio 3 - TIR'!$C$18)*F282),'Ejercicio 3 - TIR'!$E$18-SQRT(('Ejercicio 3 - TIR'!$E$18-'Ejercicio 3 - TIR'!$C$18)*('Ejercicio 3 - TIR'!$E$18-'Ejercicio 3 - TIR'!$D$18)*(1-F282)))</f>
        <v>35289.6770101588</v>
      </c>
      <c r="H282" s="17">
        <f ca="1" t="shared" ref="H282:L282" si="2101">RAND()</f>
        <v>0.701291176696019</v>
      </c>
      <c r="I282" s="18">
        <f ca="1">IF(H282&lt;=('Ejercicio 3 - TIR'!$D$18-'Ejercicio 3 - TIR'!$C$18)/('Ejercicio 3 - TIR'!$E$18-'Ejercicio 3 - TIR'!$C$18),'Ejercicio 3 - TIR'!$C$18+SQRT(('Ejercicio 3 - TIR'!$E$18-'Ejercicio 3 - TIR'!$C$18)*('Ejercicio 3 - TIR'!$D$18-'Ejercicio 3 - TIR'!$C$18)*H282),'Ejercicio 3 - TIR'!$E$18-SQRT(('Ejercicio 3 - TIR'!$E$18-'Ejercicio 3 - TIR'!$C$18)*('Ejercicio 3 - TIR'!$E$18-'Ejercicio 3 - TIR'!$D$18)*(1-H282)))</f>
        <v>40266.8021647306</v>
      </c>
      <c r="J282" s="17">
        <f ca="1" t="shared" si="2101"/>
        <v>0.217916614992771</v>
      </c>
      <c r="K282" s="18">
        <f ca="1">IF(J282&lt;=('Ejercicio 3 - TIR'!$D$18-'Ejercicio 3 - TIR'!$C$18)/('Ejercicio 3 - TIR'!$E$18-'Ejercicio 3 - TIR'!$C$18),'Ejercicio 3 - TIR'!$C$18+SQRT(('Ejercicio 3 - TIR'!$E$18-'Ejercicio 3 - TIR'!$C$18)*('Ejercicio 3 - TIR'!$D$18-'Ejercicio 3 - TIR'!$C$18)*J282),'Ejercicio 3 - TIR'!$E$18-SQRT(('Ejercicio 3 - TIR'!$E$18-'Ejercicio 3 - TIR'!$C$18)*('Ejercicio 3 - TIR'!$E$18-'Ejercicio 3 - TIR'!$D$18)*(1-J282)))</f>
        <v>35717.2976351521</v>
      </c>
      <c r="L282" s="17">
        <f ca="1" t="shared" si="2101"/>
        <v>0.359852640947405</v>
      </c>
      <c r="M282" s="18">
        <f ca="1">IF(L282&lt;=('Ejercicio 3 - TIR'!$D$18-'Ejercicio 3 - TIR'!$C$18)/('Ejercicio 3 - TIR'!$E$18-'Ejercicio 3 - TIR'!$C$18),'Ejercicio 3 - TIR'!$C$18+SQRT(('Ejercicio 3 - TIR'!$E$18-'Ejercicio 3 - TIR'!$C$18)*('Ejercicio 3 - TIR'!$D$18-'Ejercicio 3 - TIR'!$C$18)*L282),'Ejercicio 3 - TIR'!$E$18-SQRT(('Ejercicio 3 - TIR'!$E$18-'Ejercicio 3 - TIR'!$C$18)*('Ejercicio 3 - TIR'!$E$18-'Ejercicio 3 - TIR'!$D$18)*(1-L282)))</f>
        <v>37346.9650973794</v>
      </c>
      <c r="N282" s="17">
        <f ca="1" t="shared" ref="N282:R282" si="2102">RAND()</f>
        <v>0.375619726282378</v>
      </c>
      <c r="O282" s="18">
        <f ca="1">IF(N282&lt;=('Ejercicio 3 - TIR'!$D$18-'Ejercicio 3 - TIR'!$C$18)/('Ejercicio 3 - TIR'!$E$18-'Ejercicio 3 - TIR'!$C$18),'Ejercicio 3 - TIR'!$C$18+SQRT(('Ejercicio 3 - TIR'!$E$18-'Ejercicio 3 - TIR'!$C$18)*('Ejercicio 3 - TIR'!$D$18-'Ejercicio 3 - TIR'!$C$18)*N282),'Ejercicio 3 - TIR'!$E$18-SQRT(('Ejercicio 3 - TIR'!$E$18-'Ejercicio 3 - TIR'!$C$18)*('Ejercicio 3 - TIR'!$E$18-'Ejercicio 3 - TIR'!$D$18)*(1-N282)))</f>
        <v>37506.1947045328</v>
      </c>
      <c r="P282" s="17">
        <f ca="1" t="shared" si="2102"/>
        <v>0.0975481087220706</v>
      </c>
      <c r="Q282" s="19">
        <f ca="1">IF(P282&lt;=('Ejercicio 3 - TIR'!$D$22-'Ejercicio 3 - TIR'!$C$22)/('Ejercicio 3 - TIR'!$E$22-'Ejercicio 3 - TIR'!$C$22),'Ejercicio 3 - TIR'!$C$22+SQRT(('Ejercicio 3 - TIR'!$E$22-'Ejercicio 3 - TIR'!$C$22)*('Ejercicio 3 - TIR'!$D$22-'Ejercicio 3 - TIR'!$C$22)*P282),'Ejercicio 3 - TIR'!$E$22-SQRT(('Ejercicio 3 - TIR'!$E$22-'Ejercicio 3 - TIR'!$C$22)*('Ejercicio 3 - TIR'!$E$22-'Ejercicio 3 - TIR'!$D$22)*(1-P282)))</f>
        <v>0.133250909240491</v>
      </c>
      <c r="R282" s="17">
        <f ca="1" t="shared" si="2102"/>
        <v>0.571461464667717</v>
      </c>
      <c r="S282" s="19">
        <f ca="1">IF(R282&lt;=('Ejercicio 3 - TIR'!$D$23-'Ejercicio 3 - TIR'!$C$23)/('Ejercicio 3 - TIR'!$E$23-'Ejercicio 3 - TIR'!$C$23),'Ejercicio 3 - TIR'!$C$23+SQRT(('Ejercicio 3 - TIR'!$E$23-'Ejercicio 3 - TIR'!$C$23)*('Ejercicio 3 - TIR'!$D$23-'Ejercicio 3 - TIR'!$C$23)*R282),'Ejercicio 3 - TIR'!$E$23-SQRT(('Ejercicio 3 - TIR'!$E$23-'Ejercicio 3 - TIR'!$C$23)*('Ejercicio 3 - TIR'!$E$23-'Ejercicio 3 - TIR'!$D$23)*(1-R282)))</f>
        <v>0.152226462890044</v>
      </c>
      <c r="T282" s="17">
        <f ca="1" t="shared" ref="T282:X282" si="2103">RAND()</f>
        <v>0.109522660271765</v>
      </c>
      <c r="U282" s="19">
        <f ca="1">IF(T282&lt;=('Ejercicio 3 - TIR'!$D$24-'Ejercicio 3 - TIR'!$C$24)/('Ejercicio 3 - TIR'!$E$24-'Ejercicio 3 - TIR'!$C$24),'Ejercicio 3 - TIR'!$C$24+SQRT(('Ejercicio 3 - TIR'!$E$24-'Ejercicio 3 - TIR'!$C$24)*('Ejercicio 3 - TIR'!$D$24-'Ejercicio 3 - TIR'!$C$24)*T282),'Ejercicio 3 - TIR'!$E$24-SQRT(('Ejercicio 3 - TIR'!$E$24-'Ejercicio 3 - TIR'!$C$24)*('Ejercicio 3 - TIR'!$E$24-'Ejercicio 3 - TIR'!$D$24)*(1-T282)))</f>
        <v>0.165165671319487</v>
      </c>
      <c r="V282" s="17">
        <f ca="1" t="shared" si="2103"/>
        <v>0.358618755886257</v>
      </c>
      <c r="W282" s="19">
        <f ca="1">IF(V282&lt;=('Ejercicio 3 - TIR'!$D$25-'Ejercicio 3 - TIR'!$C$25)/('Ejercicio 3 - TIR'!$E$25-'Ejercicio 3 - TIR'!$C$25),'Ejercicio 3 - TIR'!$C$25+SQRT(('Ejercicio 3 - TIR'!$E$25-'Ejercicio 3 - TIR'!$C$25)*('Ejercicio 3 - TIR'!$D$25-'Ejercicio 3 - TIR'!$C$25)*V282),'Ejercicio 3 - TIR'!$E$25-SQRT(('Ejercicio 3 - TIR'!$E$25-'Ejercicio 3 - TIR'!$C$25)*('Ejercicio 3 - TIR'!$E$25-'Ejercicio 3 - TIR'!$D$25)*(1-V282)))</f>
        <v>0.202620317071575</v>
      </c>
      <c r="X282" s="17">
        <f ca="1" t="shared" si="2103"/>
        <v>0.830990988915475</v>
      </c>
      <c r="Y282" s="19">
        <f ca="1">IF(X282&lt;=('Ejercicio 3 - TIR'!$D$26-'Ejercicio 3 - TIR'!$C$26)/('Ejercicio 3 - TIR'!$E$26-'Ejercicio 3 - TIR'!$C$26),'Ejercicio 3 - TIR'!$C$26+SQRT(('Ejercicio 3 - TIR'!$E$26-'Ejercicio 3 - TIR'!$C$26)*('Ejercicio 3 - TIR'!$D$26-'Ejercicio 3 - TIR'!$C$26)*X282),'Ejercicio 3 - TIR'!$E$26-SQRT(('Ejercicio 3 - TIR'!$E$26-'Ejercicio 3 - TIR'!$C$26)*('Ejercicio 3 - TIR'!$E$26-'Ejercicio 3 - TIR'!$D$26)*(1-X282)))</f>
        <v>0.249789924530772</v>
      </c>
      <c r="Z282" s="17">
        <f ca="1" t="shared" si="1908"/>
        <v>1.13325090924049</v>
      </c>
      <c r="AA282" s="17">
        <f ca="1" t="shared" si="1909"/>
        <v>1.3057616867211</v>
      </c>
      <c r="AB282" s="17">
        <f ca="1" t="shared" si="1910"/>
        <v>1.52142869229165</v>
      </c>
      <c r="AC282" s="17">
        <f ca="1" t="shared" si="1911"/>
        <v>1.82970105632558</v>
      </c>
      <c r="AD282" s="17">
        <f ca="1" t="shared" si="1912"/>
        <v>2.28674194509902</v>
      </c>
      <c r="AE282" s="16">
        <f ca="1" t="shared" si="1913"/>
        <v>4949.59391824341</v>
      </c>
      <c r="AF282" s="16">
        <f ca="1" t="shared" si="1914"/>
        <v>5703.05309315968</v>
      </c>
      <c r="AG282" s="16">
        <f ca="1" t="shared" si="1915"/>
        <v>6645.00168586208</v>
      </c>
      <c r="AH282" s="16">
        <f ca="1" t="shared" si="1916"/>
        <v>7991.4140343926</v>
      </c>
      <c r="AI282" s="16">
        <f ca="1" t="shared" si="1917"/>
        <v>9987.58874293768</v>
      </c>
      <c r="AJ282" s="18">
        <f ca="1" t="shared" si="1918"/>
        <v>39992.0585585657</v>
      </c>
      <c r="AK282" s="18">
        <f ca="1" t="shared" si="1919"/>
        <v>52578.8475134834</v>
      </c>
      <c r="AL282" s="18">
        <f ca="1" t="shared" si="1920"/>
        <v>54341.3214332412</v>
      </c>
      <c r="AM282" s="18">
        <f ca="1" t="shared" si="1921"/>
        <v>68333.7814892296</v>
      </c>
      <c r="AN282" s="18">
        <f ca="1" t="shared" si="1922"/>
        <v>85766.9886319059</v>
      </c>
      <c r="AO282" s="18">
        <f ca="1">C282/'Ejercicio 3 - TIR'!$D$7</f>
        <v>13688.7328962461</v>
      </c>
      <c r="AP282" s="18">
        <f ca="1" t="shared" si="1923"/>
        <v>26303.3256623196</v>
      </c>
      <c r="AQ282" s="18">
        <f ca="1" t="shared" si="1924"/>
        <v>38890.1146172373</v>
      </c>
      <c r="AR282" s="18">
        <f ca="1" t="shared" si="1925"/>
        <v>40652.5885369951</v>
      </c>
      <c r="AS282" s="18">
        <f ca="1" t="shared" si="1926"/>
        <v>54645.0485929835</v>
      </c>
      <c r="AT282" s="18">
        <f ca="1" t="shared" si="1927"/>
        <v>72078.2557356599</v>
      </c>
      <c r="AU282" s="18">
        <f ca="1">AP282*'Ejercicio 3 - TIR'!$D$5</f>
        <v>13151.6628311598</v>
      </c>
      <c r="AV282" s="18">
        <f ca="1">AQ282*'Ejercicio 3 - TIR'!$D$5</f>
        <v>19445.0573086187</v>
      </c>
      <c r="AW282" s="18">
        <f ca="1">AR282*'Ejercicio 3 - TIR'!$D$5</f>
        <v>20326.2942684976</v>
      </c>
      <c r="AX282" s="18">
        <f ca="1">AS282*'Ejercicio 3 - TIR'!$D$5</f>
        <v>27322.5242964917</v>
      </c>
      <c r="AY282" s="18">
        <f ca="1">AT282*'Ejercicio 3 - TIR'!$D$5</f>
        <v>36039.1278678299</v>
      </c>
      <c r="AZ282" s="18">
        <f ca="1" t="shared" ref="AZ282:BD282" si="2104">AJ282-AU282-AE282</f>
        <v>21890.8018091625</v>
      </c>
      <c r="BA282" s="18">
        <f ca="1" t="shared" si="2104"/>
        <v>27430.7371117051</v>
      </c>
      <c r="BB282" s="18">
        <f ca="1" t="shared" si="2104"/>
        <v>27370.0254788816</v>
      </c>
      <c r="BC282" s="18">
        <f ca="1" t="shared" si="2104"/>
        <v>33019.8431583452</v>
      </c>
      <c r="BD282" s="18">
        <f ca="1" t="shared" si="2104"/>
        <v>39740.2720211383</v>
      </c>
      <c r="BE282" s="18">
        <f ca="1" t="shared" ref="BE282:BI282" si="2105">AZ282/Z282</f>
        <v>19316.818217983</v>
      </c>
      <c r="BF282" s="18">
        <f ca="1" t="shared" si="2105"/>
        <v>21007.4605425026</v>
      </c>
      <c r="BG282" s="18">
        <f ca="1" t="shared" si="2105"/>
        <v>17989.6866790749</v>
      </c>
      <c r="BH282" s="18">
        <f ca="1" t="shared" si="2105"/>
        <v>18046.5781796377</v>
      </c>
      <c r="BI282" s="18">
        <f ca="1" t="shared" si="2105"/>
        <v>17378.5555936079</v>
      </c>
      <c r="BJ282" s="18">
        <f ca="1" t="shared" si="1930"/>
        <v>84940.8389673854</v>
      </c>
      <c r="BK282" s="18">
        <f ca="1" t="shared" si="1931"/>
        <v>31302.5996891027</v>
      </c>
      <c r="BL282" s="18">
        <f ca="1" t="shared" si="1932"/>
        <v>116243.438656488</v>
      </c>
      <c r="BM282" s="18">
        <f ca="1">BK282*'Ejercicio 3 - TIR'!$D$5</f>
        <v>15651.2998445513</v>
      </c>
      <c r="BN282" s="18">
        <f ca="1" t="shared" si="1933"/>
        <v>100592.138811937</v>
      </c>
      <c r="BO282" s="18">
        <f ca="1" t="shared" si="1934"/>
        <v>43989.2831053925</v>
      </c>
      <c r="BP282" s="18">
        <f ca="1" t="shared" si="1935"/>
        <v>-105588.5811385</v>
      </c>
      <c r="BQ282" s="18">
        <f ca="1" t="shared" ref="BQ282:BT282" si="2106">BE282</f>
        <v>19316.818217983</v>
      </c>
      <c r="BR282" s="18">
        <f ca="1" t="shared" si="2106"/>
        <v>21007.4605425026</v>
      </c>
      <c r="BS282" s="18">
        <f ca="1" t="shared" si="2106"/>
        <v>17989.6866790749</v>
      </c>
      <c r="BT282" s="18">
        <f ca="1" t="shared" si="2106"/>
        <v>18046.5781796377</v>
      </c>
      <c r="BU282" s="18">
        <f ca="1" t="shared" si="1937"/>
        <v>61367.8386990004</v>
      </c>
      <c r="BV282" s="20">
        <f ca="1" t="shared" si="1938"/>
        <v>7.88568432865373</v>
      </c>
    </row>
    <row r="283" ht="15" customHeight="1" spans="1:74">
      <c r="A283" s="16">
        <v>282</v>
      </c>
      <c r="B283" s="17">
        <f ca="1" t="shared" ref="B283:F283" si="2107">RAND()</f>
        <v>0.0507491251315293</v>
      </c>
      <c r="C283" s="18">
        <f ca="1">IF(B283&lt;=('Ejercicio 3 - TIR'!$D$13-'Ejercicio 3 - TIR'!$C$13)/('Ejercicio 3 - TIR'!$E$13-'Ejercicio 3 - TIR'!$C$13),'Ejercicio 3 - TIR'!$C$13+SQRT(('Ejercicio 3 - TIR'!$E$13-'Ejercicio 3 - TIR'!$C$13)*('Ejercicio 3 - TIR'!$D$13-'Ejercicio 3 - TIR'!$C$13)*B283),'Ejercicio 3 - TIR'!$E$13-SQRT(('Ejercicio 3 - TIR'!$E$13-'Ejercicio 3 - TIR'!$C$13)*('Ejercicio 3 - TIR'!$E$13-'Ejercicio 3 - TIR'!$D$13)*(1-B283)))</f>
        <v>64505.5132951321</v>
      </c>
      <c r="D283" s="17">
        <f ca="1" t="shared" si="2107"/>
        <v>0.466582961544249</v>
      </c>
      <c r="E283" s="18">
        <f ca="1">IF(D283&lt;=('Ejercicio 3 - TIR'!$D$14-'Ejercicio 3 - TIR'!$C$14)/('Ejercicio 3 - TIR'!$E$14-'Ejercicio 3 - TIR'!$C$14),'Ejercicio 3 - TIR'!$C$14+SQRT(('Ejercicio 3 - TIR'!$E$14-'Ejercicio 3 - TIR'!$C$14)*('Ejercicio 3 - TIR'!$D$14-'Ejercicio 3 - TIR'!$C$14)*D283),'Ejercicio 3 - TIR'!$E$14-SQRT(('Ejercicio 3 - TIR'!$E$14-'Ejercicio 3 - TIR'!$C$14)*('Ejercicio 3 - TIR'!$E$14-'Ejercicio 3 - TIR'!$D$14)*(1-D283)))</f>
        <v>31055.0262287493</v>
      </c>
      <c r="F283" s="17">
        <f ca="1" t="shared" si="2107"/>
        <v>0.203765757641426</v>
      </c>
      <c r="G283" s="18">
        <f ca="1">IF(F283&lt;=('Ejercicio 3 - TIR'!$D$18-'Ejercicio 3 - TIR'!$C$18)/('Ejercicio 3 - TIR'!$E$18-'Ejercicio 3 - TIR'!$C$18),'Ejercicio 3 - TIR'!$C$18+SQRT(('Ejercicio 3 - TIR'!$E$18-'Ejercicio 3 - TIR'!$C$18)*('Ejercicio 3 - TIR'!$D$18-'Ejercicio 3 - TIR'!$C$18)*F283),'Ejercicio 3 - TIR'!$E$18-SQRT(('Ejercicio 3 - TIR'!$E$18-'Ejercicio 3 - TIR'!$C$18)*('Ejercicio 3 - TIR'!$E$18-'Ejercicio 3 - TIR'!$D$18)*(1-F283)))</f>
        <v>35528.549868294</v>
      </c>
      <c r="H283" s="17">
        <f ca="1" t="shared" ref="H283:L283" si="2108">RAND()</f>
        <v>0.393020730601211</v>
      </c>
      <c r="I283" s="18">
        <f ca="1">IF(H283&lt;=('Ejercicio 3 - TIR'!$D$18-'Ejercicio 3 - TIR'!$C$18)/('Ejercicio 3 - TIR'!$E$18-'Ejercicio 3 - TIR'!$C$18),'Ejercicio 3 - TIR'!$C$18+SQRT(('Ejercicio 3 - TIR'!$E$18-'Ejercicio 3 - TIR'!$C$18)*('Ejercicio 3 - TIR'!$D$18-'Ejercicio 3 - TIR'!$C$18)*H283),'Ejercicio 3 - TIR'!$E$18-SQRT(('Ejercicio 3 - TIR'!$E$18-'Ejercicio 3 - TIR'!$C$18)*('Ejercicio 3 - TIR'!$E$18-'Ejercicio 3 - TIR'!$D$18)*(1-H283)))</f>
        <v>37678.0928354756</v>
      </c>
      <c r="J283" s="17">
        <f ca="1" t="shared" si="2108"/>
        <v>0.404343347218926</v>
      </c>
      <c r="K283" s="18">
        <f ca="1">IF(J283&lt;=('Ejercicio 3 - TIR'!$D$18-'Ejercicio 3 - TIR'!$C$18)/('Ejercicio 3 - TIR'!$E$18-'Ejercicio 3 - TIR'!$C$18),'Ejercicio 3 - TIR'!$C$18+SQRT(('Ejercicio 3 - TIR'!$E$18-'Ejercicio 3 - TIR'!$C$18)*('Ejercicio 3 - TIR'!$D$18-'Ejercicio 3 - TIR'!$C$18)*J283),'Ejercicio 3 - TIR'!$E$18-SQRT(('Ejercicio 3 - TIR'!$E$18-'Ejercicio 3 - TIR'!$C$18)*('Ejercicio 3 - TIR'!$E$18-'Ejercicio 3 - TIR'!$D$18)*(1-J283)))</f>
        <v>37787.9074264425</v>
      </c>
      <c r="L283" s="17">
        <f ca="1" t="shared" si="2108"/>
        <v>0.138696858431911</v>
      </c>
      <c r="M283" s="18">
        <f ca="1">IF(L283&lt;=('Ejercicio 3 - TIR'!$D$18-'Ejercicio 3 - TIR'!$C$18)/('Ejercicio 3 - TIR'!$E$18-'Ejercicio 3 - TIR'!$C$18),'Ejercicio 3 - TIR'!$C$18+SQRT(('Ejercicio 3 - TIR'!$E$18-'Ejercicio 3 - TIR'!$C$18)*('Ejercicio 3 - TIR'!$D$18-'Ejercicio 3 - TIR'!$C$18)*L283),'Ejercicio 3 - TIR'!$E$18-SQRT(('Ejercicio 3 - TIR'!$E$18-'Ejercicio 3 - TIR'!$C$18)*('Ejercicio 3 - TIR'!$E$18-'Ejercicio 3 - TIR'!$D$18)*(1-L283)))</f>
        <v>34561.1981720581</v>
      </c>
      <c r="N283" s="17">
        <f ca="1" t="shared" ref="N283:R283" si="2109">RAND()</f>
        <v>0.566692095153224</v>
      </c>
      <c r="O283" s="18">
        <f ca="1">IF(N283&lt;=('Ejercicio 3 - TIR'!$D$18-'Ejercicio 3 - TIR'!$C$18)/('Ejercicio 3 - TIR'!$E$18-'Ejercicio 3 - TIR'!$C$18),'Ejercicio 3 - TIR'!$C$18+SQRT(('Ejercicio 3 - TIR'!$E$18-'Ejercicio 3 - TIR'!$C$18)*('Ejercicio 3 - TIR'!$D$18-'Ejercicio 3 - TIR'!$C$18)*N283),'Ejercicio 3 - TIR'!$E$18-SQRT(('Ejercicio 3 - TIR'!$E$18-'Ejercicio 3 - TIR'!$C$18)*('Ejercicio 3 - TIR'!$E$18-'Ejercicio 3 - TIR'!$D$18)*(1-N283)))</f>
        <v>39219.7513129685</v>
      </c>
      <c r="P283" s="17">
        <f ca="1" t="shared" si="2109"/>
        <v>0.868215172708657</v>
      </c>
      <c r="Q283" s="19">
        <f ca="1">IF(P283&lt;=('Ejercicio 3 - TIR'!$D$22-'Ejercicio 3 - TIR'!$C$22)/('Ejercicio 3 - TIR'!$E$22-'Ejercicio 3 - TIR'!$C$22),'Ejercicio 3 - TIR'!$C$22+SQRT(('Ejercicio 3 - TIR'!$E$22-'Ejercicio 3 - TIR'!$C$22)*('Ejercicio 3 - TIR'!$D$22-'Ejercicio 3 - TIR'!$C$22)*P283),'Ejercicio 3 - TIR'!$E$22-SQRT(('Ejercicio 3 - TIR'!$E$22-'Ejercicio 3 - TIR'!$C$22)*('Ejercicio 3 - TIR'!$E$22-'Ejercicio 3 - TIR'!$D$22)*(1-P283)))</f>
        <v>0.164598289409146</v>
      </c>
      <c r="R283" s="17">
        <f ca="1" t="shared" si="2109"/>
        <v>0.973830219631803</v>
      </c>
      <c r="S283" s="19">
        <f ca="1">IF(R283&lt;=('Ejercicio 3 - TIR'!$D$23-'Ejercicio 3 - TIR'!$C$23)/('Ejercicio 3 - TIR'!$E$23-'Ejercicio 3 - TIR'!$C$23),'Ejercicio 3 - TIR'!$C$23+SQRT(('Ejercicio 3 - TIR'!$E$23-'Ejercicio 3 - TIR'!$C$23)*('Ejercicio 3 - TIR'!$D$23-'Ejercicio 3 - TIR'!$C$23)*R283),'Ejercicio 3 - TIR'!$E$23-SQRT(('Ejercicio 3 - TIR'!$E$23-'Ejercicio 3 - TIR'!$C$23)*('Ejercicio 3 - TIR'!$E$23-'Ejercicio 3 - TIR'!$D$23)*(1-R283)))</f>
        <v>0.173136647709555</v>
      </c>
      <c r="T283" s="17">
        <f ca="1" t="shared" ref="T283:X283" si="2110">RAND()</f>
        <v>0.0916705937287012</v>
      </c>
      <c r="U283" s="19">
        <f ca="1">IF(T283&lt;=('Ejercicio 3 - TIR'!$D$24-'Ejercicio 3 - TIR'!$C$24)/('Ejercicio 3 - TIR'!$E$24-'Ejercicio 3 - TIR'!$C$24),'Ejercicio 3 - TIR'!$C$24+SQRT(('Ejercicio 3 - TIR'!$E$24-'Ejercicio 3 - TIR'!$C$24)*('Ejercicio 3 - TIR'!$D$24-'Ejercicio 3 - TIR'!$C$24)*T283),'Ejercicio 3 - TIR'!$E$24-SQRT(('Ejercicio 3 - TIR'!$E$24-'Ejercicio 3 - TIR'!$C$24)*('Ejercicio 3 - TIR'!$E$24-'Ejercicio 3 - TIR'!$D$24)*(1-T283)))</f>
        <v>0.163874734117462</v>
      </c>
      <c r="V283" s="17">
        <f ca="1" t="shared" si="2110"/>
        <v>0.457025992119172</v>
      </c>
      <c r="W283" s="19">
        <f ca="1">IF(V283&lt;=('Ejercicio 3 - TIR'!$D$25-'Ejercicio 3 - TIR'!$C$25)/('Ejercicio 3 - TIR'!$E$25-'Ejercicio 3 - TIR'!$C$25),'Ejercicio 3 - TIR'!$C$25+SQRT(('Ejercicio 3 - TIR'!$E$25-'Ejercicio 3 - TIR'!$C$25)*('Ejercicio 3 - TIR'!$D$25-'Ejercicio 3 - TIR'!$C$25)*V283),'Ejercicio 3 - TIR'!$E$25-SQRT(('Ejercicio 3 - TIR'!$E$25-'Ejercicio 3 - TIR'!$C$25)*('Ejercicio 3 - TIR'!$E$25-'Ejercicio 3 - TIR'!$D$25)*(1-V283)))</f>
        <v>0.206406318948925</v>
      </c>
      <c r="X283" s="17">
        <f ca="1" t="shared" si="2110"/>
        <v>0.104851225582375</v>
      </c>
      <c r="Y283" s="19">
        <f ca="1">IF(X283&lt;=('Ejercicio 3 - TIR'!$D$26-'Ejercicio 3 - TIR'!$C$26)/('Ejercicio 3 - TIR'!$E$26-'Ejercicio 3 - TIR'!$C$26),'Ejercicio 3 - TIR'!$C$26+SQRT(('Ejercicio 3 - TIR'!$E$26-'Ejercicio 3 - TIR'!$C$26)*('Ejercicio 3 - TIR'!$D$26-'Ejercicio 3 - TIR'!$C$26)*X283),'Ejercicio 3 - TIR'!$E$26-SQRT(('Ejercicio 3 - TIR'!$E$26-'Ejercicio 3 - TIR'!$C$26)*('Ejercicio 3 - TIR'!$E$26-'Ejercicio 3 - TIR'!$D$26)*(1-X283)))</f>
        <v>0.206825525521434</v>
      </c>
      <c r="Z283" s="17">
        <f ca="1" t="shared" si="1908"/>
        <v>1.16459828940915</v>
      </c>
      <c r="AA283" s="17">
        <f ca="1" t="shared" si="1909"/>
        <v>1.36623293316573</v>
      </c>
      <c r="AB283" s="17">
        <f ca="1" t="shared" si="1910"/>
        <v>1.59012399183078</v>
      </c>
      <c r="AC283" s="17">
        <f ca="1" t="shared" si="1911"/>
        <v>1.91833563165694</v>
      </c>
      <c r="AD283" s="17">
        <f ca="1" t="shared" si="1912"/>
        <v>2.31509640680088</v>
      </c>
      <c r="AE283" s="16">
        <f ca="1" t="shared" si="1913"/>
        <v>5111.60419480831</v>
      </c>
      <c r="AF283" s="16">
        <f ca="1" t="shared" si="1914"/>
        <v>5996.61020951552</v>
      </c>
      <c r="AG283" s="16">
        <f ca="1" t="shared" si="1915"/>
        <v>6979.30311320593</v>
      </c>
      <c r="AH283" s="16">
        <f ca="1" t="shared" si="1916"/>
        <v>8419.87537763154</v>
      </c>
      <c r="AI283" s="16">
        <f ca="1" t="shared" si="1917"/>
        <v>10161.3205274352</v>
      </c>
      <c r="AJ283" s="18">
        <f ca="1" t="shared" si="1918"/>
        <v>41376.4884018028</v>
      </c>
      <c r="AK283" s="18">
        <f ca="1" t="shared" si="1919"/>
        <v>51477.0512907024</v>
      </c>
      <c r="AL283" s="18">
        <f ca="1" t="shared" si="1920"/>
        <v>60087.4581998669</v>
      </c>
      <c r="AM283" s="18">
        <f ca="1" t="shared" si="1921"/>
        <v>66299.977926216</v>
      </c>
      <c r="AN283" s="18">
        <f ca="1" t="shared" si="1922"/>
        <v>90797.5053402775</v>
      </c>
      <c r="AO283" s="18">
        <f ca="1">C283/'Ejercicio 3 - TIR'!$D$7</f>
        <v>12901.1026590264</v>
      </c>
      <c r="AP283" s="18">
        <f ca="1" t="shared" si="1923"/>
        <v>28475.3857427764</v>
      </c>
      <c r="AQ283" s="18">
        <f ca="1" t="shared" si="1924"/>
        <v>38575.948631676</v>
      </c>
      <c r="AR283" s="18">
        <f ca="1" t="shared" si="1925"/>
        <v>47186.3555408405</v>
      </c>
      <c r="AS283" s="18">
        <f ca="1" t="shared" si="1926"/>
        <v>53398.8752671896</v>
      </c>
      <c r="AT283" s="18">
        <f ca="1" t="shared" si="1927"/>
        <v>77896.4026812511</v>
      </c>
      <c r="AU283" s="18">
        <f ca="1">AP283*'Ejercicio 3 - TIR'!$D$5</f>
        <v>14237.6928713882</v>
      </c>
      <c r="AV283" s="18">
        <f ca="1">AQ283*'Ejercicio 3 - TIR'!$D$5</f>
        <v>19287.974315838</v>
      </c>
      <c r="AW283" s="18">
        <f ca="1">AR283*'Ejercicio 3 - TIR'!$D$5</f>
        <v>23593.1777704202</v>
      </c>
      <c r="AX283" s="18">
        <f ca="1">AS283*'Ejercicio 3 - TIR'!$D$5</f>
        <v>26699.4376335948</v>
      </c>
      <c r="AY283" s="18">
        <f ca="1">AT283*'Ejercicio 3 - TIR'!$D$5</f>
        <v>38948.2013406255</v>
      </c>
      <c r="AZ283" s="18">
        <f ca="1" t="shared" ref="AZ283:BD283" si="2111">AJ283-AU283-AE283</f>
        <v>22027.1913356063</v>
      </c>
      <c r="BA283" s="18">
        <f ca="1" t="shared" si="2111"/>
        <v>26192.4667653489</v>
      </c>
      <c r="BB283" s="18">
        <f ca="1" t="shared" si="2111"/>
        <v>29514.9773162407</v>
      </c>
      <c r="BC283" s="18">
        <f ca="1" t="shared" si="2111"/>
        <v>31180.6649149897</v>
      </c>
      <c r="BD283" s="18">
        <f ca="1" t="shared" si="2111"/>
        <v>41687.9834722168</v>
      </c>
      <c r="BE283" s="18">
        <f ca="1" t="shared" ref="BE283:BI283" si="2112">AZ283/Z283</f>
        <v>18913.9822168051</v>
      </c>
      <c r="BF283" s="18">
        <f ca="1" t="shared" si="2112"/>
        <v>19171.303903982</v>
      </c>
      <c r="BG283" s="18">
        <f ca="1" t="shared" si="2112"/>
        <v>18561.4313524436</v>
      </c>
      <c r="BH283" s="18">
        <f ca="1" t="shared" si="2112"/>
        <v>16254.0195784497</v>
      </c>
      <c r="BI283" s="18">
        <f ca="1" t="shared" si="2112"/>
        <v>18007.018346948</v>
      </c>
      <c r="BJ283" s="18">
        <f ca="1" t="shared" si="1930"/>
        <v>71895.3796352847</v>
      </c>
      <c r="BK283" s="18">
        <f ca="1" t="shared" si="1931"/>
        <v>29867.2964096814</v>
      </c>
      <c r="BL283" s="18">
        <f ca="1" t="shared" si="1932"/>
        <v>101762.676044966</v>
      </c>
      <c r="BM283" s="18">
        <f ca="1">BK283*'Ejercicio 3 - TIR'!$D$5</f>
        <v>14933.6482048407</v>
      </c>
      <c r="BN283" s="18">
        <f ca="1" t="shared" si="1933"/>
        <v>86829.0278401254</v>
      </c>
      <c r="BO283" s="18">
        <f ca="1" t="shared" si="1934"/>
        <v>37505.5775582625</v>
      </c>
      <c r="BP283" s="18">
        <f ca="1" t="shared" si="1935"/>
        <v>-95560.5395238814</v>
      </c>
      <c r="BQ283" s="18">
        <f ca="1" t="shared" ref="BQ283:BT283" si="2113">BE283</f>
        <v>18913.9822168051</v>
      </c>
      <c r="BR283" s="18">
        <f ca="1" t="shared" si="2113"/>
        <v>19171.303903982</v>
      </c>
      <c r="BS283" s="18">
        <f ca="1" t="shared" si="2113"/>
        <v>18561.4313524436</v>
      </c>
      <c r="BT283" s="18">
        <f ca="1" t="shared" si="2113"/>
        <v>16254.0195784497</v>
      </c>
      <c r="BU283" s="18">
        <f ca="1" t="shared" si="1937"/>
        <v>55512.5959052105</v>
      </c>
      <c r="BV283" s="20">
        <f ca="1" t="shared" si="1938"/>
        <v>8.95045794900204</v>
      </c>
    </row>
    <row r="284" ht="15" customHeight="1" spans="1:74">
      <c r="A284" s="16">
        <v>283</v>
      </c>
      <c r="B284" s="17">
        <f ca="1" t="shared" ref="B284:F284" si="2114">RAND()</f>
        <v>0.958456778828283</v>
      </c>
      <c r="C284" s="18">
        <f ca="1">IF(B284&lt;=('Ejercicio 3 - TIR'!$D$13-'Ejercicio 3 - TIR'!$C$13)/('Ejercicio 3 - TIR'!$E$13-'Ejercicio 3 - TIR'!$C$13),'Ejercicio 3 - TIR'!$C$13+SQRT(('Ejercicio 3 - TIR'!$E$13-'Ejercicio 3 - TIR'!$C$13)*('Ejercicio 3 - TIR'!$D$13-'Ejercicio 3 - TIR'!$C$13)*B284),'Ejercicio 3 - TIR'!$E$13-SQRT(('Ejercicio 3 - TIR'!$E$13-'Ejercicio 3 - TIR'!$C$13)*('Ejercicio 3 - TIR'!$E$13-'Ejercicio 3 - TIR'!$D$13)*(1-B284)))</f>
        <v>92939.4146555643</v>
      </c>
      <c r="D284" s="17">
        <f ca="1" t="shared" si="2114"/>
        <v>0.69407905036724</v>
      </c>
      <c r="E284" s="18">
        <f ca="1">IF(D284&lt;=('Ejercicio 3 - TIR'!$D$14-'Ejercicio 3 - TIR'!$C$14)/('Ejercicio 3 - TIR'!$E$14-'Ejercicio 3 - TIR'!$C$14),'Ejercicio 3 - TIR'!$C$14+SQRT(('Ejercicio 3 - TIR'!$E$14-'Ejercicio 3 - TIR'!$C$14)*('Ejercicio 3 - TIR'!$D$14-'Ejercicio 3 - TIR'!$C$14)*D284),'Ejercicio 3 - TIR'!$E$14-SQRT(('Ejercicio 3 - TIR'!$E$14-'Ejercicio 3 - TIR'!$C$14)*('Ejercicio 3 - TIR'!$E$14-'Ejercicio 3 - TIR'!$D$14)*(1-D284)))</f>
        <v>33225.921284417</v>
      </c>
      <c r="F284" s="17">
        <f ca="1" t="shared" si="2114"/>
        <v>0.827008876720758</v>
      </c>
      <c r="G284" s="18">
        <f ca="1">IF(F284&lt;=('Ejercicio 3 - TIR'!$D$18-'Ejercicio 3 - TIR'!$C$18)/('Ejercicio 3 - TIR'!$E$18-'Ejercicio 3 - TIR'!$C$18),'Ejercicio 3 - TIR'!$C$18+SQRT(('Ejercicio 3 - TIR'!$E$18-'Ejercicio 3 - TIR'!$C$18)*('Ejercicio 3 - TIR'!$D$18-'Ejercicio 3 - TIR'!$C$18)*F284),'Ejercicio 3 - TIR'!$E$18-SQRT(('Ejercicio 3 - TIR'!$E$18-'Ejercicio 3 - TIR'!$C$18)*('Ejercicio 3 - TIR'!$E$18-'Ejercicio 3 - TIR'!$D$18)*(1-F284)))</f>
        <v>41398.0096826972</v>
      </c>
      <c r="H284" s="17">
        <f ca="1" t="shared" ref="H284:L284" si="2115">RAND()</f>
        <v>0.479732892310824</v>
      </c>
      <c r="I284" s="18">
        <f ca="1">IF(H284&lt;=('Ejercicio 3 - TIR'!$D$18-'Ejercicio 3 - TIR'!$C$18)/('Ejercicio 3 - TIR'!$E$18-'Ejercicio 3 - TIR'!$C$18),'Ejercicio 3 - TIR'!$C$18+SQRT(('Ejercicio 3 - TIR'!$E$18-'Ejercicio 3 - TIR'!$C$18)*('Ejercicio 3 - TIR'!$D$18-'Ejercicio 3 - TIR'!$C$18)*H284),'Ejercicio 3 - TIR'!$E$18-SQRT(('Ejercicio 3 - TIR'!$E$18-'Ejercicio 3 - TIR'!$C$18)*('Ejercicio 3 - TIR'!$E$18-'Ejercicio 3 - TIR'!$D$18)*(1-H284)))</f>
        <v>38482.9201249701</v>
      </c>
      <c r="J284" s="17">
        <f ca="1" t="shared" si="2115"/>
        <v>0.924403626355995</v>
      </c>
      <c r="K284" s="18">
        <f ca="1">IF(J284&lt;=('Ejercicio 3 - TIR'!$D$18-'Ejercicio 3 - TIR'!$C$18)/('Ejercicio 3 - TIR'!$E$18-'Ejercicio 3 - TIR'!$C$18),'Ejercicio 3 - TIR'!$C$18+SQRT(('Ejercicio 3 - TIR'!$E$18-'Ejercicio 3 - TIR'!$C$18)*('Ejercicio 3 - TIR'!$D$18-'Ejercicio 3 - TIR'!$C$18)*J284),'Ejercicio 3 - TIR'!$E$18-SQRT(('Ejercicio 3 - TIR'!$E$18-'Ejercicio 3 - TIR'!$C$18)*('Ejercicio 3 - TIR'!$E$18-'Ejercicio 3 - TIR'!$D$18)*(1-J284)))</f>
        <v>42618.8809304656</v>
      </c>
      <c r="L284" s="17">
        <f ca="1" t="shared" si="2115"/>
        <v>0.0442231894464271</v>
      </c>
      <c r="M284" s="18">
        <f ca="1">IF(L284&lt;=('Ejercicio 3 - TIR'!$D$18-'Ejercicio 3 - TIR'!$C$18)/('Ejercicio 3 - TIR'!$E$18-'Ejercicio 3 - TIR'!$C$18),'Ejercicio 3 - TIR'!$C$18+SQRT(('Ejercicio 3 - TIR'!$E$18-'Ejercicio 3 - TIR'!$C$18)*('Ejercicio 3 - TIR'!$D$18-'Ejercicio 3 - TIR'!$C$18)*L284),'Ejercicio 3 - TIR'!$E$18-SQRT(('Ejercicio 3 - TIR'!$E$18-'Ejercicio 3 - TIR'!$C$18)*('Ejercicio 3 - TIR'!$E$18-'Ejercicio 3 - TIR'!$D$18)*(1-L284)))</f>
        <v>32575.5540019507</v>
      </c>
      <c r="N284" s="17">
        <f ca="1" t="shared" ref="N284:R284" si="2116">RAND()</f>
        <v>0.84161007295421</v>
      </c>
      <c r="O284" s="18">
        <f ca="1">IF(N284&lt;=('Ejercicio 3 - TIR'!$D$18-'Ejercicio 3 - TIR'!$C$18)/('Ejercicio 3 - TIR'!$E$18-'Ejercicio 3 - TIR'!$C$18),'Ejercicio 3 - TIR'!$C$18+SQRT(('Ejercicio 3 - TIR'!$E$18-'Ejercicio 3 - TIR'!$C$18)*('Ejercicio 3 - TIR'!$D$18-'Ejercicio 3 - TIR'!$C$18)*N284),'Ejercicio 3 - TIR'!$E$18-SQRT(('Ejercicio 3 - TIR'!$E$18-'Ejercicio 3 - TIR'!$C$18)*('Ejercicio 3 - TIR'!$E$18-'Ejercicio 3 - TIR'!$D$18)*(1-N284)))</f>
        <v>41553.3720060856</v>
      </c>
      <c r="P284" s="17">
        <f ca="1" t="shared" si="2116"/>
        <v>0.317820298079535</v>
      </c>
      <c r="Q284" s="19">
        <f ca="1">IF(P284&lt;=('Ejercicio 3 - TIR'!$D$22-'Ejercicio 3 - TIR'!$C$22)/('Ejercicio 3 - TIR'!$E$22-'Ejercicio 3 - TIR'!$C$22),'Ejercicio 3 - TIR'!$C$22+SQRT(('Ejercicio 3 - TIR'!$E$22-'Ejercicio 3 - TIR'!$C$22)*('Ejercicio 3 - TIR'!$D$22-'Ejercicio 3 - TIR'!$C$22)*P284),'Ejercicio 3 - TIR'!$E$22-SQRT(('Ejercicio 3 - TIR'!$E$22-'Ejercicio 3 - TIR'!$C$22)*('Ejercicio 3 - TIR'!$E$22-'Ejercicio 3 - TIR'!$D$22)*(1-P284)))</f>
        <v>0.143918121509499</v>
      </c>
      <c r="R284" s="17">
        <f ca="1" t="shared" si="2116"/>
        <v>0.690506198726699</v>
      </c>
      <c r="S284" s="19">
        <f ca="1">IF(R284&lt;=('Ejercicio 3 - TIR'!$D$23-'Ejercicio 3 - TIR'!$C$23)/('Ejercicio 3 - TIR'!$E$23-'Ejercicio 3 - TIR'!$C$23),'Ejercicio 3 - TIR'!$C$23+SQRT(('Ejercicio 3 - TIR'!$E$23-'Ejercicio 3 - TIR'!$C$23)*('Ejercicio 3 - TIR'!$D$23-'Ejercicio 3 - TIR'!$C$23)*R284),'Ejercicio 3 - TIR'!$E$23-SQRT(('Ejercicio 3 - TIR'!$E$23-'Ejercicio 3 - TIR'!$C$23)*('Ejercicio 3 - TIR'!$E$23-'Ejercicio 3 - TIR'!$D$23)*(1-R284)))</f>
        <v>0.156397270448274</v>
      </c>
      <c r="T284" s="17">
        <f ca="1" t="shared" ref="T284:X284" si="2117">RAND()</f>
        <v>0.475941767363126</v>
      </c>
      <c r="U284" s="19">
        <f ca="1">IF(T284&lt;=('Ejercicio 3 - TIR'!$D$24-'Ejercicio 3 - TIR'!$C$24)/('Ejercicio 3 - TIR'!$E$24-'Ejercicio 3 - TIR'!$C$24),'Ejercicio 3 - TIR'!$C$24+SQRT(('Ejercicio 3 - TIR'!$E$24-'Ejercicio 3 - TIR'!$C$24)*('Ejercicio 3 - TIR'!$D$24-'Ejercicio 3 - TIR'!$C$24)*T284),'Ejercicio 3 - TIR'!$E$24-SQRT(('Ejercicio 3 - TIR'!$E$24-'Ejercicio 3 - TIR'!$C$24)*('Ejercicio 3 - TIR'!$E$24-'Ejercicio 3 - TIR'!$D$24)*(1-T284)))</f>
        <v>0.181693824892281</v>
      </c>
      <c r="V284" s="17">
        <f ca="1" t="shared" si="2117"/>
        <v>0.0414828412841413</v>
      </c>
      <c r="W284" s="19">
        <f ca="1">IF(V284&lt;=('Ejercicio 3 - TIR'!$D$25-'Ejercicio 3 - TIR'!$C$25)/('Ejercicio 3 - TIR'!$E$25-'Ejercicio 3 - TIR'!$C$25),'Ejercicio 3 - TIR'!$C$25+SQRT(('Ejercicio 3 - TIR'!$E$25-'Ejercicio 3 - TIR'!$C$25)*('Ejercicio 3 - TIR'!$D$25-'Ejercicio 3 - TIR'!$C$25)*V284),'Ejercicio 3 - TIR'!$E$25-SQRT(('Ejercicio 3 - TIR'!$E$25-'Ejercicio 3 - TIR'!$C$25)*('Ejercicio 3 - TIR'!$E$25-'Ejercicio 3 - TIR'!$D$25)*(1-V284)))</f>
        <v>0.187620759660152</v>
      </c>
      <c r="X284" s="17">
        <f ca="1" t="shared" si="2117"/>
        <v>0.915667216842726</v>
      </c>
      <c r="Y284" s="19">
        <f ca="1">IF(X284&lt;=('Ejercicio 3 - TIR'!$D$26-'Ejercicio 3 - TIR'!$C$26)/('Ejercicio 3 - TIR'!$E$26-'Ejercicio 3 - TIR'!$C$26),'Ejercicio 3 - TIR'!$C$26+SQRT(('Ejercicio 3 - TIR'!$E$26-'Ejercicio 3 - TIR'!$C$26)*('Ejercicio 3 - TIR'!$D$26-'Ejercicio 3 - TIR'!$C$26)*X284),'Ejercicio 3 - TIR'!$E$26-SQRT(('Ejercicio 3 - TIR'!$E$26-'Ejercicio 3 - TIR'!$C$26)*('Ejercicio 3 - TIR'!$E$26-'Ejercicio 3 - TIR'!$D$26)*(1-X284)))</f>
        <v>0.258659966517147</v>
      </c>
      <c r="Z284" s="17">
        <f ca="1" t="shared" si="1908"/>
        <v>1.1439181215095</v>
      </c>
      <c r="AA284" s="17">
        <f ca="1" t="shared" si="1909"/>
        <v>1.3228237933299</v>
      </c>
      <c r="AB284" s="17">
        <f ca="1" t="shared" si="1910"/>
        <v>1.56317270799853</v>
      </c>
      <c r="AC284" s="17">
        <f ca="1" t="shared" si="1911"/>
        <v>1.85645635895323</v>
      </c>
      <c r="AD284" s="17">
        <f ca="1" t="shared" si="1912"/>
        <v>2.33664729860061</v>
      </c>
      <c r="AE284" s="16">
        <f ca="1" t="shared" si="1913"/>
        <v>4781.81217667578</v>
      </c>
      <c r="AF284" s="16">
        <f ca="1" t="shared" si="1914"/>
        <v>5529.6745489042</v>
      </c>
      <c r="AG284" s="16">
        <f ca="1" t="shared" si="1915"/>
        <v>6534.3822681041</v>
      </c>
      <c r="AH284" s="16">
        <f ca="1" t="shared" si="1916"/>
        <v>7760.36803315561</v>
      </c>
      <c r="AI284" s="16">
        <f ca="1" t="shared" si="1917"/>
        <v>9767.66456877238</v>
      </c>
      <c r="AJ284" s="18">
        <f ca="1" t="shared" si="1918"/>
        <v>47355.933470463</v>
      </c>
      <c r="AK284" s="18">
        <f ca="1" t="shared" si="1919"/>
        <v>50906.1223781246</v>
      </c>
      <c r="AL284" s="18">
        <f ca="1" t="shared" si="1920"/>
        <v>66620.6715159427</v>
      </c>
      <c r="AM284" s="18">
        <f ca="1" t="shared" si="1921"/>
        <v>60475.0943733456</v>
      </c>
      <c r="AN284" s="18">
        <f ca="1" t="shared" si="1922"/>
        <v>97095.5744457664</v>
      </c>
      <c r="AO284" s="18">
        <f ca="1">C284/'Ejercicio 3 - TIR'!$D$7</f>
        <v>18587.8829311129</v>
      </c>
      <c r="AP284" s="18">
        <f ca="1" t="shared" si="1923"/>
        <v>28768.0505393502</v>
      </c>
      <c r="AQ284" s="18">
        <f ca="1" t="shared" si="1924"/>
        <v>32318.2394470117</v>
      </c>
      <c r="AR284" s="18">
        <f ca="1" t="shared" si="1925"/>
        <v>48032.7885848298</v>
      </c>
      <c r="AS284" s="18">
        <f ca="1" t="shared" si="1926"/>
        <v>41887.2114422327</v>
      </c>
      <c r="AT284" s="18">
        <f ca="1" t="shared" si="1927"/>
        <v>78507.6915146535</v>
      </c>
      <c r="AU284" s="18">
        <f ca="1">AP284*'Ejercicio 3 - TIR'!$D$5</f>
        <v>14384.0252696751</v>
      </c>
      <c r="AV284" s="18">
        <f ca="1">AQ284*'Ejercicio 3 - TIR'!$D$5</f>
        <v>16159.1197235059</v>
      </c>
      <c r="AW284" s="18">
        <f ca="1">AR284*'Ejercicio 3 - TIR'!$D$5</f>
        <v>24016.3942924149</v>
      </c>
      <c r="AX284" s="18">
        <f ca="1">AS284*'Ejercicio 3 - TIR'!$D$5</f>
        <v>20943.6057211163</v>
      </c>
      <c r="AY284" s="18">
        <f ca="1">AT284*'Ejercicio 3 - TIR'!$D$5</f>
        <v>39253.8457573267</v>
      </c>
      <c r="AZ284" s="18">
        <f ca="1" t="shared" ref="AZ284:BD284" si="2118">AJ284-AU284-AE284</f>
        <v>28190.0960241122</v>
      </c>
      <c r="BA284" s="18">
        <f ca="1" t="shared" si="2118"/>
        <v>29217.3281057145</v>
      </c>
      <c r="BB284" s="18">
        <f ca="1" t="shared" si="2118"/>
        <v>36069.8949554237</v>
      </c>
      <c r="BC284" s="18">
        <f ca="1" t="shared" si="2118"/>
        <v>31771.1206190736</v>
      </c>
      <c r="BD284" s="18">
        <f ca="1" t="shared" si="2118"/>
        <v>48074.0641196672</v>
      </c>
      <c r="BE284" s="18">
        <f ca="1" t="shared" ref="BE284:BI284" si="2119">AZ284/Z284</f>
        <v>24643.4561128491</v>
      </c>
      <c r="BF284" s="18">
        <f ca="1" t="shared" si="2119"/>
        <v>22087.0899457945</v>
      </c>
      <c r="BG284" s="18">
        <f ca="1" t="shared" si="2119"/>
        <v>23074.7983065846</v>
      </c>
      <c r="BH284" s="18">
        <f ca="1" t="shared" si="2119"/>
        <v>17113.8526719733</v>
      </c>
      <c r="BI284" s="18">
        <f ca="1" t="shared" si="2119"/>
        <v>20573.9497563274</v>
      </c>
      <c r="BJ284" s="18">
        <f ca="1" t="shared" si="1930"/>
        <v>77637.2592127497</v>
      </c>
      <c r="BK284" s="18">
        <f ca="1" t="shared" si="1931"/>
        <v>43433.3264376893</v>
      </c>
      <c r="BL284" s="18">
        <f ca="1" t="shared" si="1932"/>
        <v>121070.585650439</v>
      </c>
      <c r="BM284" s="18">
        <f ca="1">BK284*'Ejercicio 3 - TIR'!$D$5</f>
        <v>21716.6632188447</v>
      </c>
      <c r="BN284" s="18">
        <f ca="1" t="shared" si="1933"/>
        <v>99353.9224315944</v>
      </c>
      <c r="BO284" s="18">
        <f ca="1" t="shared" si="1934"/>
        <v>42519.8627499735</v>
      </c>
      <c r="BP284" s="18">
        <f ca="1" t="shared" si="1935"/>
        <v>-126165.335939981</v>
      </c>
      <c r="BQ284" s="18">
        <f ca="1" t="shared" ref="BQ284:BT284" si="2120">BE284</f>
        <v>24643.4561128491</v>
      </c>
      <c r="BR284" s="18">
        <f ca="1" t="shared" si="2120"/>
        <v>22087.0899457945</v>
      </c>
      <c r="BS284" s="18">
        <f ca="1" t="shared" si="2120"/>
        <v>23074.7983065846</v>
      </c>
      <c r="BT284" s="18">
        <f ca="1" t="shared" si="2120"/>
        <v>17113.8526719733</v>
      </c>
      <c r="BU284" s="18">
        <f ca="1" t="shared" si="1937"/>
        <v>63093.8125063009</v>
      </c>
      <c r="BV284" s="20">
        <f ca="1" t="shared" si="1938"/>
        <v>5.19436535204929</v>
      </c>
    </row>
    <row r="285" ht="15" customHeight="1" spans="1:74">
      <c r="A285" s="16">
        <v>284</v>
      </c>
      <c r="B285" s="17">
        <f ca="1" t="shared" ref="B285:F285" si="2121">RAND()</f>
        <v>0.788099351816388</v>
      </c>
      <c r="C285" s="18">
        <f ca="1">IF(B285&lt;=('Ejercicio 3 - TIR'!$D$13-'Ejercicio 3 - TIR'!$C$13)/('Ejercicio 3 - TIR'!$E$13-'Ejercicio 3 - TIR'!$C$13),'Ejercicio 3 - TIR'!$C$13+SQRT(('Ejercicio 3 - TIR'!$E$13-'Ejercicio 3 - TIR'!$C$13)*('Ejercicio 3 - TIR'!$D$13-'Ejercicio 3 - TIR'!$C$13)*B285),'Ejercicio 3 - TIR'!$E$13-SQRT(('Ejercicio 3 - TIR'!$E$13-'Ejercicio 3 - TIR'!$C$13)*('Ejercicio 3 - TIR'!$E$13-'Ejercicio 3 - TIR'!$D$13)*(1-B285)))</f>
        <v>84053.8161988413</v>
      </c>
      <c r="D285" s="17">
        <f ca="1" t="shared" si="2121"/>
        <v>0.626427001188291</v>
      </c>
      <c r="E285" s="18">
        <f ca="1">IF(D285&lt;=('Ejercicio 3 - TIR'!$D$14-'Ejercicio 3 - TIR'!$C$14)/('Ejercicio 3 - TIR'!$E$14-'Ejercicio 3 - TIR'!$C$14),'Ejercicio 3 - TIR'!$C$14+SQRT(('Ejercicio 3 - TIR'!$E$14-'Ejercicio 3 - TIR'!$C$14)*('Ejercicio 3 - TIR'!$D$14-'Ejercicio 3 - TIR'!$C$14)*D285),'Ejercicio 3 - TIR'!$E$14-SQRT(('Ejercicio 3 - TIR'!$E$14-'Ejercicio 3 - TIR'!$C$14)*('Ejercicio 3 - TIR'!$E$14-'Ejercicio 3 - TIR'!$D$14)*(1-D285)))</f>
        <v>32514.2836133235</v>
      </c>
      <c r="F285" s="17">
        <f ca="1" t="shared" si="2121"/>
        <v>0.163992772321163</v>
      </c>
      <c r="G285" s="18">
        <f ca="1">IF(F285&lt;=('Ejercicio 3 - TIR'!$D$18-'Ejercicio 3 - TIR'!$C$18)/('Ejercicio 3 - TIR'!$E$18-'Ejercicio 3 - TIR'!$C$18),'Ejercicio 3 - TIR'!$C$18+SQRT(('Ejercicio 3 - TIR'!$E$18-'Ejercicio 3 - TIR'!$C$18)*('Ejercicio 3 - TIR'!$D$18-'Ejercicio 3 - TIR'!$C$18)*F285),'Ejercicio 3 - TIR'!$E$18-SQRT(('Ejercicio 3 - TIR'!$E$18-'Ejercicio 3 - TIR'!$C$18)*('Ejercicio 3 - TIR'!$E$18-'Ejercicio 3 - TIR'!$D$18)*(1-F285)))</f>
        <v>34959.7294127981</v>
      </c>
      <c r="H285" s="17">
        <f ca="1" t="shared" ref="H285:L285" si="2122">RAND()</f>
        <v>0.560675434360617</v>
      </c>
      <c r="I285" s="18">
        <f ca="1">IF(H285&lt;=('Ejercicio 3 - TIR'!$D$18-'Ejercicio 3 - TIR'!$C$18)/('Ejercicio 3 - TIR'!$E$18-'Ejercicio 3 - TIR'!$C$18),'Ejercicio 3 - TIR'!$C$18+SQRT(('Ejercicio 3 - TIR'!$E$18-'Ejercicio 3 - TIR'!$C$18)*('Ejercicio 3 - TIR'!$D$18-'Ejercicio 3 - TIR'!$C$18)*H285),'Ejercicio 3 - TIR'!$E$18-SQRT(('Ejercicio 3 - TIR'!$E$18-'Ejercicio 3 - TIR'!$C$18)*('Ejercicio 3 - TIR'!$E$18-'Ejercicio 3 - TIR'!$D$18)*(1-H285)))</f>
        <v>39170.6769190771</v>
      </c>
      <c r="J285" s="17">
        <f ca="1" t="shared" si="2122"/>
        <v>0.890281024959157</v>
      </c>
      <c r="K285" s="18">
        <f ca="1">IF(J285&lt;=('Ejercicio 3 - TIR'!$D$18-'Ejercicio 3 - TIR'!$C$18)/('Ejercicio 3 - TIR'!$E$18-'Ejercicio 3 - TIR'!$C$18),'Ejercicio 3 - TIR'!$C$18+SQRT(('Ejercicio 3 - TIR'!$E$18-'Ejercicio 3 - TIR'!$C$18)*('Ejercicio 3 - TIR'!$D$18-'Ejercicio 3 - TIR'!$C$18)*J285),'Ejercicio 3 - TIR'!$E$18-SQRT(('Ejercicio 3 - TIR'!$E$18-'Ejercicio 3 - TIR'!$C$18)*('Ejercicio 3 - TIR'!$E$18-'Ejercicio 3 - TIR'!$D$18)*(1-J285)))</f>
        <v>42131.3900355637</v>
      </c>
      <c r="L285" s="17">
        <f ca="1" t="shared" si="2122"/>
        <v>0.623712132676606</v>
      </c>
      <c r="M285" s="18">
        <f ca="1">IF(L285&lt;=('Ejercicio 3 - TIR'!$D$18-'Ejercicio 3 - TIR'!$C$18)/('Ejercicio 3 - TIR'!$E$18-'Ejercicio 3 - TIR'!$C$18),'Ejercicio 3 - TIR'!$C$18+SQRT(('Ejercicio 3 - TIR'!$E$18-'Ejercicio 3 - TIR'!$C$18)*('Ejercicio 3 - TIR'!$D$18-'Ejercicio 3 - TIR'!$C$18)*L285),'Ejercicio 3 - TIR'!$E$18-SQRT(('Ejercicio 3 - TIR'!$E$18-'Ejercicio 3 - TIR'!$C$18)*('Ejercicio 3 - TIR'!$E$18-'Ejercicio 3 - TIR'!$D$18)*(1-L285)))</f>
        <v>39672.4774438347</v>
      </c>
      <c r="N285" s="17">
        <f ca="1" t="shared" ref="N285:R285" si="2123">RAND()</f>
        <v>0.467517841666128</v>
      </c>
      <c r="O285" s="18">
        <f ca="1">IF(N285&lt;=('Ejercicio 3 - TIR'!$D$18-'Ejercicio 3 - TIR'!$C$18)/('Ejercicio 3 - TIR'!$E$18-'Ejercicio 3 - TIR'!$C$18),'Ejercicio 3 - TIR'!$C$18+SQRT(('Ejercicio 3 - TIR'!$E$18-'Ejercicio 3 - TIR'!$C$18)*('Ejercicio 3 - TIR'!$D$18-'Ejercicio 3 - TIR'!$C$18)*N285),'Ejercicio 3 - TIR'!$E$18-SQRT(('Ejercicio 3 - TIR'!$E$18-'Ejercicio 3 - TIR'!$C$18)*('Ejercicio 3 - TIR'!$E$18-'Ejercicio 3 - TIR'!$D$18)*(1-N285)))</f>
        <v>38374.2269046115</v>
      </c>
      <c r="P285" s="17">
        <f ca="1" t="shared" si="2123"/>
        <v>0.438538079086313</v>
      </c>
      <c r="Q285" s="19">
        <f ca="1">IF(P285&lt;=('Ejercicio 3 - TIR'!$D$22-'Ejercicio 3 - TIR'!$C$22)/('Ejercicio 3 - TIR'!$E$22-'Ejercicio 3 - TIR'!$C$22),'Ejercicio 3 - TIR'!$C$22+SQRT(('Ejercicio 3 - TIR'!$E$22-'Ejercicio 3 - TIR'!$C$22)*('Ejercicio 3 - TIR'!$D$22-'Ejercicio 3 - TIR'!$C$22)*P285),'Ejercicio 3 - TIR'!$E$22-SQRT(('Ejercicio 3 - TIR'!$E$22-'Ejercicio 3 - TIR'!$C$22)*('Ejercicio 3 - TIR'!$E$22-'Ejercicio 3 - TIR'!$D$22)*(1-P285)))</f>
        <v>0.148095703272126</v>
      </c>
      <c r="R285" s="17">
        <f ca="1" t="shared" si="2123"/>
        <v>0.493365918702817</v>
      </c>
      <c r="S285" s="19">
        <f ca="1">IF(R285&lt;=('Ejercicio 3 - TIR'!$D$23-'Ejercicio 3 - TIR'!$C$23)/('Ejercicio 3 - TIR'!$E$23-'Ejercicio 3 - TIR'!$C$23),'Ejercicio 3 - TIR'!$C$23+SQRT(('Ejercicio 3 - TIR'!$E$23-'Ejercicio 3 - TIR'!$C$23)*('Ejercicio 3 - TIR'!$D$23-'Ejercicio 3 - TIR'!$C$23)*R285),'Ejercicio 3 - TIR'!$E$23-SQRT(('Ejercicio 3 - TIR'!$E$23-'Ejercicio 3 - TIR'!$C$23)*('Ejercicio 3 - TIR'!$E$23-'Ejercicio 3 - TIR'!$D$23)*(1-R285)))</f>
        <v>0.149800312979314</v>
      </c>
      <c r="T285" s="17">
        <f ca="1" t="shared" ref="T285:X285" si="2124">RAND()</f>
        <v>0.640593013732426</v>
      </c>
      <c r="U285" s="19">
        <f ca="1">IF(T285&lt;=('Ejercicio 3 - TIR'!$D$24-'Ejercicio 3 - TIR'!$C$24)/('Ejercicio 3 - TIR'!$E$24-'Ejercicio 3 - TIR'!$C$24),'Ejercicio 3 - TIR'!$C$24+SQRT(('Ejercicio 3 - TIR'!$E$24-'Ejercicio 3 - TIR'!$C$24)*('Ejercicio 3 - TIR'!$D$24-'Ejercicio 3 - TIR'!$C$24)*T285),'Ejercicio 3 - TIR'!$E$24-SQRT(('Ejercicio 3 - TIR'!$E$24-'Ejercicio 3 - TIR'!$C$24)*('Ejercicio 3 - TIR'!$E$24-'Ejercicio 3 - TIR'!$D$24)*(1-T285)))</f>
        <v>0.188277144492508</v>
      </c>
      <c r="V285" s="17">
        <f ca="1" t="shared" si="2124"/>
        <v>0.550378322628182</v>
      </c>
      <c r="W285" s="19">
        <f ca="1">IF(V285&lt;=('Ejercicio 3 - TIR'!$D$25-'Ejercicio 3 - TIR'!$C$25)/('Ejercicio 3 - TIR'!$E$25-'Ejercicio 3 - TIR'!$C$25),'Ejercicio 3 - TIR'!$C$25+SQRT(('Ejercicio 3 - TIR'!$E$25-'Ejercicio 3 - TIR'!$C$25)*('Ejercicio 3 - TIR'!$D$25-'Ejercicio 3 - TIR'!$C$25)*V285),'Ejercicio 3 - TIR'!$E$25-SQRT(('Ejercicio 3 - TIR'!$E$25-'Ejercicio 3 - TIR'!$C$25)*('Ejercicio 3 - TIR'!$E$25-'Ejercicio 3 - TIR'!$D$25)*(1-V285)))</f>
        <v>0.210330416301638</v>
      </c>
      <c r="X285" s="17">
        <f ca="1" t="shared" si="2124"/>
        <v>0.693864215519689</v>
      </c>
      <c r="Y285" s="19">
        <f ca="1">IF(X285&lt;=('Ejercicio 3 - TIR'!$D$26-'Ejercicio 3 - TIR'!$C$26)/('Ejercicio 3 - TIR'!$E$26-'Ejercicio 3 - TIR'!$C$26),'Ejercicio 3 - TIR'!$C$26+SQRT(('Ejercicio 3 - TIR'!$E$26-'Ejercicio 3 - TIR'!$C$26)*('Ejercicio 3 - TIR'!$D$26-'Ejercicio 3 - TIR'!$C$26)*X285),'Ejercicio 3 - TIR'!$E$26-SQRT(('Ejercicio 3 - TIR'!$E$26-'Ejercicio 3 - TIR'!$C$26)*('Ejercicio 3 - TIR'!$E$26-'Ejercicio 3 - TIR'!$D$26)*(1-X285)))</f>
        <v>0.239341258797232</v>
      </c>
      <c r="Z285" s="17">
        <f ca="1" t="shared" si="1908"/>
        <v>1.14809570327213</v>
      </c>
      <c r="AA285" s="17">
        <f ca="1" t="shared" si="1909"/>
        <v>1.3200807989525</v>
      </c>
      <c r="AB285" s="17">
        <f ca="1" t="shared" si="1910"/>
        <v>1.56862184227866</v>
      </c>
      <c r="AC285" s="17">
        <f ca="1" t="shared" si="1911"/>
        <v>1.89855072738497</v>
      </c>
      <c r="AD285" s="17">
        <f ca="1" t="shared" si="1912"/>
        <v>2.35295224836769</v>
      </c>
      <c r="AE285" s="16">
        <f ca="1" t="shared" si="1913"/>
        <v>4815.22569810452</v>
      </c>
      <c r="AF285" s="16">
        <f ca="1" t="shared" si="1914"/>
        <v>5536.54801474661</v>
      </c>
      <c r="AG285" s="16">
        <f ca="1" t="shared" si="1915"/>
        <v>6578.95346530877</v>
      </c>
      <c r="AH285" s="16">
        <f ca="1" t="shared" si="1916"/>
        <v>7962.70748649626</v>
      </c>
      <c r="AI285" s="16">
        <f ca="1" t="shared" si="1917"/>
        <v>9868.51191974842</v>
      </c>
      <c r="AJ285" s="18">
        <f ca="1" t="shared" si="1918"/>
        <v>40137.1151263897</v>
      </c>
      <c r="AK285" s="18">
        <f ca="1" t="shared" si="1919"/>
        <v>51708.4584828453</v>
      </c>
      <c r="AL285" s="18">
        <f ca="1" t="shared" si="1920"/>
        <v>66088.2186553468</v>
      </c>
      <c r="AM285" s="18">
        <f ca="1" t="shared" si="1921"/>
        <v>75320.2109081563</v>
      </c>
      <c r="AN285" s="18">
        <f ca="1" t="shared" si="1922"/>
        <v>90292.7234745777</v>
      </c>
      <c r="AO285" s="18">
        <f ca="1">C285/'Ejercicio 3 - TIR'!$D$7</f>
        <v>16810.7632397683</v>
      </c>
      <c r="AP285" s="18">
        <f ca="1" t="shared" si="1923"/>
        <v>23326.3518866214</v>
      </c>
      <c r="AQ285" s="18">
        <f ca="1" t="shared" si="1924"/>
        <v>34897.6952430771</v>
      </c>
      <c r="AR285" s="18">
        <f ca="1" t="shared" si="1925"/>
        <v>49277.4554155785</v>
      </c>
      <c r="AS285" s="18">
        <f ca="1" t="shared" si="1926"/>
        <v>58509.447668388</v>
      </c>
      <c r="AT285" s="18">
        <f ca="1" t="shared" si="1927"/>
        <v>73481.9602348094</v>
      </c>
      <c r="AU285" s="18">
        <f ca="1">AP285*'Ejercicio 3 - TIR'!$D$5</f>
        <v>11663.1759433107</v>
      </c>
      <c r="AV285" s="18">
        <f ca="1">AQ285*'Ejercicio 3 - TIR'!$D$5</f>
        <v>17448.8476215385</v>
      </c>
      <c r="AW285" s="18">
        <f ca="1">AR285*'Ejercicio 3 - TIR'!$D$5</f>
        <v>24638.7277077892</v>
      </c>
      <c r="AX285" s="18">
        <f ca="1">AS285*'Ejercicio 3 - TIR'!$D$5</f>
        <v>29254.723834194</v>
      </c>
      <c r="AY285" s="18">
        <f ca="1">AT285*'Ejercicio 3 - TIR'!$D$5</f>
        <v>36740.9801174047</v>
      </c>
      <c r="AZ285" s="18">
        <f ca="1" t="shared" ref="AZ285:BD285" si="2125">AJ285-AU285-AE285</f>
        <v>23658.7134849744</v>
      </c>
      <c r="BA285" s="18">
        <f ca="1" t="shared" si="2125"/>
        <v>28723.0628465602</v>
      </c>
      <c r="BB285" s="18">
        <f ca="1" t="shared" si="2125"/>
        <v>34870.5374822487</v>
      </c>
      <c r="BC285" s="18">
        <f ca="1" t="shared" si="2125"/>
        <v>38102.779587466</v>
      </c>
      <c r="BD285" s="18">
        <f ca="1" t="shared" si="2125"/>
        <v>43683.2314374246</v>
      </c>
      <c r="BE285" s="18">
        <f ca="1" t="shared" ref="BE285:BI285" si="2126">AZ285/Z285</f>
        <v>20606.9175396668</v>
      </c>
      <c r="BF285" s="18">
        <f ca="1" t="shared" si="2126"/>
        <v>21758.564225275</v>
      </c>
      <c r="BG285" s="18">
        <f ca="1" t="shared" si="2126"/>
        <v>22230.0471295198</v>
      </c>
      <c r="BH285" s="18">
        <f ca="1" t="shared" si="2126"/>
        <v>20069.4029597766</v>
      </c>
      <c r="BI285" s="18">
        <f ca="1" t="shared" si="2126"/>
        <v>18565.2860009075</v>
      </c>
      <c r="BJ285" s="18">
        <f ca="1" t="shared" si="1930"/>
        <v>76504.5567320345</v>
      </c>
      <c r="BK285" s="18">
        <f ca="1" t="shared" si="1931"/>
        <v>39554.9231617897</v>
      </c>
      <c r="BL285" s="18">
        <f ca="1" t="shared" si="1932"/>
        <v>116059.479893824</v>
      </c>
      <c r="BM285" s="18">
        <f ca="1">BK285*'Ejercicio 3 - TIR'!$D$5</f>
        <v>19777.4615808949</v>
      </c>
      <c r="BN285" s="18">
        <f ca="1" t="shared" si="1933"/>
        <v>96282.0183129294</v>
      </c>
      <c r="BO285" s="18">
        <f ca="1" t="shared" si="1934"/>
        <v>40919.6652332077</v>
      </c>
      <c r="BP285" s="18">
        <f ca="1" t="shared" si="1935"/>
        <v>-116568.099812165</v>
      </c>
      <c r="BQ285" s="18">
        <f ca="1" t="shared" ref="BQ285:BT285" si="2127">BE285</f>
        <v>20606.9175396668</v>
      </c>
      <c r="BR285" s="18">
        <f ca="1" t="shared" si="2127"/>
        <v>21758.564225275</v>
      </c>
      <c r="BS285" s="18">
        <f ca="1" t="shared" si="2127"/>
        <v>22230.0471295198</v>
      </c>
      <c r="BT285" s="18">
        <f ca="1" t="shared" si="2127"/>
        <v>20069.4029597766</v>
      </c>
      <c r="BU285" s="18">
        <f ca="1" t="shared" si="1937"/>
        <v>59484.9512341152</v>
      </c>
      <c r="BV285" s="20">
        <f ca="1" t="shared" si="1938"/>
        <v>6.33380902530629</v>
      </c>
    </row>
    <row r="286" ht="15" customHeight="1" spans="1:74">
      <c r="A286" s="16">
        <v>285</v>
      </c>
      <c r="B286" s="17">
        <f ca="1" t="shared" ref="B286:F286" si="2128">RAND()</f>
        <v>0.262165961545382</v>
      </c>
      <c r="C286" s="18">
        <f ca="1">IF(B286&lt;=('Ejercicio 3 - TIR'!$D$13-'Ejercicio 3 - TIR'!$C$13)/('Ejercicio 3 - TIR'!$E$13-'Ejercicio 3 - TIR'!$C$13),'Ejercicio 3 - TIR'!$C$13+SQRT(('Ejercicio 3 - TIR'!$E$13-'Ejercicio 3 - TIR'!$C$13)*('Ejercicio 3 - TIR'!$D$13-'Ejercicio 3 - TIR'!$C$13)*B286),'Ejercicio 3 - TIR'!$E$13-SQRT(('Ejercicio 3 - TIR'!$E$13-'Ejercicio 3 - TIR'!$C$13)*('Ejercicio 3 - TIR'!$E$13-'Ejercicio 3 - TIR'!$D$13)*(1-B286)))</f>
        <v>70244.3140535201</v>
      </c>
      <c r="D286" s="17">
        <f ca="1" t="shared" si="2128"/>
        <v>0.550186004752281</v>
      </c>
      <c r="E286" s="18">
        <f ca="1">IF(D286&lt;=('Ejercicio 3 - TIR'!$D$14-'Ejercicio 3 - TIR'!$C$14)/('Ejercicio 3 - TIR'!$E$14-'Ejercicio 3 - TIR'!$C$14),'Ejercicio 3 - TIR'!$C$14+SQRT(('Ejercicio 3 - TIR'!$E$14-'Ejercicio 3 - TIR'!$C$14)*('Ejercicio 3 - TIR'!$D$14-'Ejercicio 3 - TIR'!$C$14)*D286),'Ejercicio 3 - TIR'!$E$14-SQRT(('Ejercicio 3 - TIR'!$E$14-'Ejercicio 3 - TIR'!$C$14)*('Ejercicio 3 - TIR'!$E$14-'Ejercicio 3 - TIR'!$D$14)*(1-D286)))</f>
        <v>31785.859796232</v>
      </c>
      <c r="F286" s="17">
        <f ca="1" t="shared" si="2128"/>
        <v>0.40427669237094</v>
      </c>
      <c r="G286" s="18">
        <f ca="1">IF(F286&lt;=('Ejercicio 3 - TIR'!$D$18-'Ejercicio 3 - TIR'!$C$18)/('Ejercicio 3 - TIR'!$E$18-'Ejercicio 3 - TIR'!$C$18),'Ejercicio 3 - TIR'!$C$18+SQRT(('Ejercicio 3 - TIR'!$E$18-'Ejercicio 3 - TIR'!$C$18)*('Ejercicio 3 - TIR'!$D$18-'Ejercicio 3 - TIR'!$C$18)*F286),'Ejercicio 3 - TIR'!$E$18-SQRT(('Ejercicio 3 - TIR'!$E$18-'Ejercicio 3 - TIR'!$C$18)*('Ejercicio 3 - TIR'!$E$18-'Ejercicio 3 - TIR'!$D$18)*(1-F286)))</f>
        <v>37787.2654928184</v>
      </c>
      <c r="H286" s="17">
        <f ca="1" t="shared" ref="H286:L286" si="2129">RAND()</f>
        <v>0.526705212631331</v>
      </c>
      <c r="I286" s="18">
        <f ca="1">IF(H286&lt;=('Ejercicio 3 - TIR'!$D$18-'Ejercicio 3 - TIR'!$C$18)/('Ejercicio 3 - TIR'!$E$18-'Ejercicio 3 - TIR'!$C$18),'Ejercicio 3 - TIR'!$C$18+SQRT(('Ejercicio 3 - TIR'!$E$18-'Ejercicio 3 - TIR'!$C$18)*('Ejercicio 3 - TIR'!$D$18-'Ejercicio 3 - TIR'!$C$18)*H286),'Ejercicio 3 - TIR'!$E$18-SQRT(('Ejercicio 3 - TIR'!$E$18-'Ejercicio 3 - TIR'!$C$18)*('Ejercicio 3 - TIR'!$E$18-'Ejercicio 3 - TIR'!$D$18)*(1-H286)))</f>
        <v>38888.5196683531</v>
      </c>
      <c r="J286" s="17">
        <f ca="1" t="shared" si="2129"/>
        <v>0.221454060749908</v>
      </c>
      <c r="K286" s="18">
        <f ca="1">IF(J286&lt;=('Ejercicio 3 - TIR'!$D$18-'Ejercicio 3 - TIR'!$C$18)/('Ejercicio 3 - TIR'!$E$18-'Ejercicio 3 - TIR'!$C$18),'Ejercicio 3 - TIR'!$C$18+SQRT(('Ejercicio 3 - TIR'!$E$18-'Ejercicio 3 - TIR'!$C$18)*('Ejercicio 3 - TIR'!$D$18-'Ejercicio 3 - TIR'!$C$18)*J286),'Ejercicio 3 - TIR'!$E$18-SQRT(('Ejercicio 3 - TIR'!$E$18-'Ejercicio 3 - TIR'!$C$18)*('Ejercicio 3 - TIR'!$E$18-'Ejercicio 3 - TIR'!$D$18)*(1-J286)))</f>
        <v>35763.5153433028</v>
      </c>
      <c r="L286" s="17">
        <f ca="1" t="shared" si="2129"/>
        <v>0.724060274892909</v>
      </c>
      <c r="M286" s="18">
        <f ca="1">IF(L286&lt;=('Ejercicio 3 - TIR'!$D$18-'Ejercicio 3 - TIR'!$C$18)/('Ejercicio 3 - TIR'!$E$18-'Ejercicio 3 - TIR'!$C$18),'Ejercicio 3 - TIR'!$C$18+SQRT(('Ejercicio 3 - TIR'!$E$18-'Ejercicio 3 - TIR'!$C$18)*('Ejercicio 3 - TIR'!$D$18-'Ejercicio 3 - TIR'!$C$18)*L286),'Ejercicio 3 - TIR'!$E$18-SQRT(('Ejercicio 3 - TIR'!$E$18-'Ejercicio 3 - TIR'!$C$18)*('Ejercicio 3 - TIR'!$E$18-'Ejercicio 3 - TIR'!$D$18)*(1-L286)))</f>
        <v>40450.7715617885</v>
      </c>
      <c r="N286" s="17">
        <f ca="1" t="shared" ref="N286:R286" si="2130">RAND()</f>
        <v>0.759637792709591</v>
      </c>
      <c r="O286" s="18">
        <f ca="1">IF(N286&lt;=('Ejercicio 3 - TIR'!$D$18-'Ejercicio 3 - TIR'!$C$18)/('Ejercicio 3 - TIR'!$E$18-'Ejercicio 3 - TIR'!$C$18),'Ejercicio 3 - TIR'!$C$18+SQRT(('Ejercicio 3 - TIR'!$E$18-'Ejercicio 3 - TIR'!$C$18)*('Ejercicio 3 - TIR'!$D$18-'Ejercicio 3 - TIR'!$C$18)*N286),'Ejercicio 3 - TIR'!$E$18-SQRT(('Ejercicio 3 - TIR'!$E$18-'Ejercicio 3 - TIR'!$C$18)*('Ejercicio 3 - TIR'!$E$18-'Ejercicio 3 - TIR'!$D$18)*(1-N286)))</f>
        <v>40754.1590294995</v>
      </c>
      <c r="P286" s="17">
        <f ca="1" t="shared" si="2130"/>
        <v>0.62616469906112</v>
      </c>
      <c r="Q286" s="19">
        <f ca="1">IF(P286&lt;=('Ejercicio 3 - TIR'!$D$22-'Ejercicio 3 - TIR'!$C$22)/('Ejercicio 3 - TIR'!$E$22-'Ejercicio 3 - TIR'!$C$22),'Ejercicio 3 - TIR'!$C$22+SQRT(('Ejercicio 3 - TIR'!$E$22-'Ejercicio 3 - TIR'!$C$22)*('Ejercicio 3 - TIR'!$D$22-'Ejercicio 3 - TIR'!$C$22)*P286),'Ejercicio 3 - TIR'!$E$22-SQRT(('Ejercicio 3 - TIR'!$E$22-'Ejercicio 3 - TIR'!$C$22)*('Ejercicio 3 - TIR'!$E$22-'Ejercicio 3 - TIR'!$D$22)*(1-P286)))</f>
        <v>0.154059615621776</v>
      </c>
      <c r="R286" s="17">
        <f ca="1" t="shared" si="2130"/>
        <v>0.436162131182863</v>
      </c>
      <c r="S286" s="19">
        <f ca="1">IF(R286&lt;=('Ejercicio 3 - TIR'!$D$23-'Ejercicio 3 - TIR'!$C$23)/('Ejercicio 3 - TIR'!$E$23-'Ejercicio 3 - TIR'!$C$23),'Ejercicio 3 - TIR'!$C$23+SQRT(('Ejercicio 3 - TIR'!$E$23-'Ejercicio 3 - TIR'!$C$23)*('Ejercicio 3 - TIR'!$D$23-'Ejercicio 3 - TIR'!$C$23)*R286),'Ejercicio 3 - TIR'!$E$23-SQRT(('Ejercicio 3 - TIR'!$E$23-'Ejercicio 3 - TIR'!$C$23)*('Ejercicio 3 - TIR'!$E$23-'Ejercicio 3 - TIR'!$D$23)*(1-R286)))</f>
        <v>0.148019490290317</v>
      </c>
      <c r="T286" s="17">
        <f ca="1" t="shared" ref="T286:X286" si="2131">RAND()</f>
        <v>0.246898050222082</v>
      </c>
      <c r="U286" s="19">
        <f ca="1">IF(T286&lt;=('Ejercicio 3 - TIR'!$D$24-'Ejercicio 3 - TIR'!$C$24)/('Ejercicio 3 - TIR'!$E$24-'Ejercicio 3 - TIR'!$C$24),'Ejercicio 3 - TIR'!$C$24+SQRT(('Ejercicio 3 - TIR'!$E$24-'Ejercicio 3 - TIR'!$C$24)*('Ejercicio 3 - TIR'!$D$24-'Ejercicio 3 - TIR'!$C$24)*T286),'Ejercicio 3 - TIR'!$E$24-SQRT(('Ejercicio 3 - TIR'!$E$24-'Ejercicio 3 - TIR'!$C$24)*('Ejercicio 3 - TIR'!$E$24-'Ejercicio 3 - TIR'!$D$24)*(1-T286)))</f>
        <v>0.172770285581573</v>
      </c>
      <c r="V286" s="17">
        <f ca="1" t="shared" si="2131"/>
        <v>0.623320397463761</v>
      </c>
      <c r="W286" s="19">
        <f ca="1">IF(V286&lt;=('Ejercicio 3 - TIR'!$D$25-'Ejercicio 3 - TIR'!$C$25)/('Ejercicio 3 - TIR'!$E$25-'Ejercicio 3 - TIR'!$C$25),'Ejercicio 3 - TIR'!$C$25+SQRT(('Ejercicio 3 - TIR'!$E$25-'Ejercicio 3 - TIR'!$C$25)*('Ejercicio 3 - TIR'!$D$25-'Ejercicio 3 - TIR'!$C$25)*V286),'Ejercicio 3 - TIR'!$E$25-SQRT(('Ejercicio 3 - TIR'!$E$25-'Ejercicio 3 - TIR'!$C$25)*('Ejercicio 3 - TIR'!$E$25-'Ejercicio 3 - TIR'!$D$25)*(1-V286)))</f>
        <v>0.213690516268104</v>
      </c>
      <c r="X286" s="17">
        <f ca="1" t="shared" si="2131"/>
        <v>0.3945250240175</v>
      </c>
      <c r="Y286" s="19">
        <f ca="1">IF(X286&lt;=('Ejercicio 3 - TIR'!$D$26-'Ejercicio 3 - TIR'!$C$26)/('Ejercicio 3 - TIR'!$E$26-'Ejercicio 3 - TIR'!$C$26),'Ejercicio 3 - TIR'!$C$26+SQRT(('Ejercicio 3 - TIR'!$E$26-'Ejercicio 3 - TIR'!$C$26)*('Ejercicio 3 - TIR'!$D$26-'Ejercicio 3 - TIR'!$C$26)*X286),'Ejercicio 3 - TIR'!$E$26-SQRT(('Ejercicio 3 - TIR'!$E$26-'Ejercicio 3 - TIR'!$C$26)*('Ejercicio 3 - TIR'!$E$26-'Ejercicio 3 - TIR'!$D$26)*(1-X286)))</f>
        <v>0.22281989095581</v>
      </c>
      <c r="Z286" s="17">
        <f ca="1" t="shared" si="1908"/>
        <v>1.15405961562178</v>
      </c>
      <c r="AA286" s="17">
        <f ca="1" t="shared" si="1909"/>
        <v>1.32488293169075</v>
      </c>
      <c r="AB286" s="17">
        <f ca="1" t="shared" si="1910"/>
        <v>1.55378333416111</v>
      </c>
      <c r="AC286" s="17">
        <f ca="1" t="shared" si="1911"/>
        <v>1.88581209700678</v>
      </c>
      <c r="AD286" s="17">
        <f ca="1" t="shared" si="1912"/>
        <v>2.30600854282497</v>
      </c>
      <c r="AE286" s="16">
        <f ca="1" t="shared" si="1913"/>
        <v>4896.91734241518</v>
      </c>
      <c r="AF286" s="16">
        <f ca="1" t="shared" si="1914"/>
        <v>5621.75655143329</v>
      </c>
      <c r="AG286" s="16">
        <f ca="1" t="shared" si="1915"/>
        <v>6593.02903629449</v>
      </c>
      <c r="AH286" s="16">
        <f ca="1" t="shared" si="1916"/>
        <v>8001.89681483086</v>
      </c>
      <c r="AI286" s="16">
        <f ca="1" t="shared" si="1917"/>
        <v>9784.87859055111</v>
      </c>
      <c r="AJ286" s="18">
        <f ca="1" t="shared" si="1918"/>
        <v>43608.7570900401</v>
      </c>
      <c r="AK286" s="18">
        <f ca="1" t="shared" si="1919"/>
        <v>51522.735947321</v>
      </c>
      <c r="AL286" s="18">
        <f ca="1" t="shared" si="1920"/>
        <v>55568.7541114391</v>
      </c>
      <c r="AM286" s="18">
        <f ca="1" t="shared" si="1921"/>
        <v>76282.5543444785</v>
      </c>
      <c r="AN286" s="18">
        <f ca="1" t="shared" si="1922"/>
        <v>93979.4388776733</v>
      </c>
      <c r="AO286" s="18">
        <f ca="1">C286/'Ejercicio 3 - TIR'!$D$7</f>
        <v>14048.862810704</v>
      </c>
      <c r="AP286" s="18">
        <f ca="1" t="shared" si="1923"/>
        <v>29559.8942793361</v>
      </c>
      <c r="AQ286" s="18">
        <f ca="1" t="shared" si="1924"/>
        <v>37473.873136617</v>
      </c>
      <c r="AR286" s="18">
        <f ca="1" t="shared" si="1925"/>
        <v>41519.891300735</v>
      </c>
      <c r="AS286" s="18">
        <f ca="1" t="shared" si="1926"/>
        <v>62233.6915337745</v>
      </c>
      <c r="AT286" s="18">
        <f ca="1" t="shared" si="1927"/>
        <v>79930.5760669693</v>
      </c>
      <c r="AU286" s="18">
        <f ca="1">AP286*'Ejercicio 3 - TIR'!$D$5</f>
        <v>14779.947139668</v>
      </c>
      <c r="AV286" s="18">
        <f ca="1">AQ286*'Ejercicio 3 - TIR'!$D$5</f>
        <v>18736.9365683085</v>
      </c>
      <c r="AW286" s="18">
        <f ca="1">AR286*'Ejercicio 3 - TIR'!$D$5</f>
        <v>20759.9456503675</v>
      </c>
      <c r="AX286" s="18">
        <f ca="1">AS286*'Ejercicio 3 - TIR'!$D$5</f>
        <v>31116.8457668873</v>
      </c>
      <c r="AY286" s="18">
        <f ca="1">AT286*'Ejercicio 3 - TIR'!$D$5</f>
        <v>39965.2880334847</v>
      </c>
      <c r="AZ286" s="18">
        <f ca="1" t="shared" ref="AZ286:BD286" si="2132">AJ286-AU286-AE286</f>
        <v>23931.8926079569</v>
      </c>
      <c r="BA286" s="18">
        <f ca="1" t="shared" si="2132"/>
        <v>27164.0428275792</v>
      </c>
      <c r="BB286" s="18">
        <f ca="1" t="shared" si="2132"/>
        <v>28215.779424777</v>
      </c>
      <c r="BC286" s="18">
        <f ca="1" t="shared" si="2132"/>
        <v>37163.8117627604</v>
      </c>
      <c r="BD286" s="18">
        <f ca="1" t="shared" si="2132"/>
        <v>44229.2722536376</v>
      </c>
      <c r="BE286" s="18">
        <f ca="1" t="shared" ref="BE286:BI286" si="2133">AZ286/Z286</f>
        <v>20737.1372189148</v>
      </c>
      <c r="BF286" s="18">
        <f ca="1" t="shared" si="2133"/>
        <v>20502.9759066439</v>
      </c>
      <c r="BG286" s="18">
        <f ca="1" t="shared" si="2133"/>
        <v>18159.4040844895</v>
      </c>
      <c r="BH286" s="18">
        <f ca="1" t="shared" si="2133"/>
        <v>19707.0597976055</v>
      </c>
      <c r="BI286" s="18">
        <f ca="1" t="shared" si="2133"/>
        <v>19180.0123166303</v>
      </c>
      <c r="BJ286" s="18">
        <f ca="1" t="shared" si="1930"/>
        <v>73298.4642311478</v>
      </c>
      <c r="BK286" s="18">
        <f ca="1" t="shared" si="1931"/>
        <v>32396.7976584595</v>
      </c>
      <c r="BL286" s="18">
        <f ca="1" t="shared" si="1932"/>
        <v>105695.261889607</v>
      </c>
      <c r="BM286" s="18">
        <f ca="1">BK286*'Ejercicio 3 - TIR'!$D$5</f>
        <v>16198.3988292298</v>
      </c>
      <c r="BN286" s="18">
        <f ca="1" t="shared" si="1933"/>
        <v>89496.8630603776</v>
      </c>
      <c r="BO286" s="18">
        <f ca="1" t="shared" si="1934"/>
        <v>38810.291201584</v>
      </c>
      <c r="BP286" s="18">
        <f ca="1" t="shared" si="1935"/>
        <v>-102030.173849752</v>
      </c>
      <c r="BQ286" s="18">
        <f ca="1" t="shared" ref="BQ286:BT286" si="2134">BE286</f>
        <v>20737.1372189148</v>
      </c>
      <c r="BR286" s="18">
        <f ca="1" t="shared" si="2134"/>
        <v>20502.9759066439</v>
      </c>
      <c r="BS286" s="18">
        <f ca="1" t="shared" si="2134"/>
        <v>18159.4040844895</v>
      </c>
      <c r="BT286" s="18">
        <f ca="1" t="shared" si="2134"/>
        <v>19707.0597976055</v>
      </c>
      <c r="BU286" s="18">
        <f ca="1" t="shared" si="1937"/>
        <v>57990.3035182143</v>
      </c>
      <c r="BV286" s="20">
        <f ca="1" t="shared" si="1938"/>
        <v>8.97588379746912</v>
      </c>
    </row>
    <row r="287" ht="15" customHeight="1" spans="1:74">
      <c r="A287" s="16">
        <v>286</v>
      </c>
      <c r="B287" s="17">
        <f ca="1" t="shared" ref="B287:F287" si="2135">RAND()</f>
        <v>0.854108285835821</v>
      </c>
      <c r="C287" s="18">
        <f ca="1">IF(B287&lt;=('Ejercicio 3 - TIR'!$D$13-'Ejercicio 3 - TIR'!$C$13)/('Ejercicio 3 - TIR'!$E$13-'Ejercicio 3 - TIR'!$C$13),'Ejercicio 3 - TIR'!$C$13+SQRT(('Ejercicio 3 - TIR'!$E$13-'Ejercicio 3 - TIR'!$C$13)*('Ejercicio 3 - TIR'!$D$13-'Ejercicio 3 - TIR'!$C$13)*B287),'Ejercicio 3 - TIR'!$E$13-SQRT(('Ejercicio 3 - TIR'!$E$13-'Ejercicio 3 - TIR'!$C$13)*('Ejercicio 3 - TIR'!$E$13-'Ejercicio 3 - TIR'!$D$13)*(1-B287)))</f>
        <v>86768.5958040345</v>
      </c>
      <c r="D287" s="17">
        <f ca="1" t="shared" si="2135"/>
        <v>0.670119621897175</v>
      </c>
      <c r="E287" s="18">
        <f ca="1">IF(D287&lt;=('Ejercicio 3 - TIR'!$D$14-'Ejercicio 3 - TIR'!$C$14)/('Ejercicio 3 - TIR'!$E$14-'Ejercicio 3 - TIR'!$C$14),'Ejercicio 3 - TIR'!$C$14+SQRT(('Ejercicio 3 - TIR'!$E$14-'Ejercicio 3 - TIR'!$C$14)*('Ejercicio 3 - TIR'!$D$14-'Ejercicio 3 - TIR'!$C$14)*D287),'Ejercicio 3 - TIR'!$E$14-SQRT(('Ejercicio 3 - TIR'!$E$14-'Ejercicio 3 - TIR'!$C$14)*('Ejercicio 3 - TIR'!$E$14-'Ejercicio 3 - TIR'!$D$14)*(1-D287)))</f>
        <v>32965.6516495539</v>
      </c>
      <c r="F287" s="17">
        <f ca="1" t="shared" si="2135"/>
        <v>0.927149026066186</v>
      </c>
      <c r="G287" s="18">
        <f ca="1">IF(F287&lt;=('Ejercicio 3 - TIR'!$D$18-'Ejercicio 3 - TIR'!$C$18)/('Ejercicio 3 - TIR'!$E$18-'Ejercicio 3 - TIR'!$C$18),'Ejercicio 3 - TIR'!$C$18+SQRT(('Ejercicio 3 - TIR'!$E$18-'Ejercicio 3 - TIR'!$C$18)*('Ejercicio 3 - TIR'!$D$18-'Ejercicio 3 - TIR'!$C$18)*F287),'Ejercicio 3 - TIR'!$E$18-SQRT(('Ejercicio 3 - TIR'!$E$18-'Ejercicio 3 - TIR'!$C$18)*('Ejercicio 3 - TIR'!$E$18-'Ejercicio 3 - TIR'!$D$18)*(1-F287)))</f>
        <v>42662.517797921</v>
      </c>
      <c r="H287" s="17">
        <f ca="1" t="shared" ref="H287:L287" si="2136">RAND()</f>
        <v>0.408883094670746</v>
      </c>
      <c r="I287" s="18">
        <f ca="1">IF(H287&lt;=('Ejercicio 3 - TIR'!$D$18-'Ejercicio 3 - TIR'!$C$18)/('Ejercicio 3 - TIR'!$E$18-'Ejercicio 3 - TIR'!$C$18),'Ejercicio 3 - TIR'!$C$18+SQRT(('Ejercicio 3 - TIR'!$E$18-'Ejercicio 3 - TIR'!$C$18)*('Ejercicio 3 - TIR'!$D$18-'Ejercicio 3 - TIR'!$C$18)*H287),'Ejercicio 3 - TIR'!$E$18-SQRT(('Ejercicio 3 - TIR'!$E$18-'Ejercicio 3 - TIR'!$C$18)*('Ejercicio 3 - TIR'!$E$18-'Ejercicio 3 - TIR'!$D$18)*(1-H287)))</f>
        <v>37831.504593666</v>
      </c>
      <c r="J287" s="17">
        <f ca="1" t="shared" si="2136"/>
        <v>0.853501849267309</v>
      </c>
      <c r="K287" s="18">
        <f ca="1">IF(J287&lt;=('Ejercicio 3 - TIR'!$D$18-'Ejercicio 3 - TIR'!$C$18)/('Ejercicio 3 - TIR'!$E$18-'Ejercicio 3 - TIR'!$C$18),'Ejercicio 3 - TIR'!$C$18+SQRT(('Ejercicio 3 - TIR'!$E$18-'Ejercicio 3 - TIR'!$C$18)*('Ejercicio 3 - TIR'!$D$18-'Ejercicio 3 - TIR'!$C$18)*J287),'Ejercicio 3 - TIR'!$E$18-SQRT(('Ejercicio 3 - TIR'!$E$18-'Ejercicio 3 - TIR'!$C$18)*('Ejercicio 3 - TIR'!$E$18-'Ejercicio 3 - TIR'!$D$18)*(1-J287)))</f>
        <v>41685.2811122281</v>
      </c>
      <c r="L287" s="17">
        <f ca="1" t="shared" si="2136"/>
        <v>0.861414188360318</v>
      </c>
      <c r="M287" s="18">
        <f ca="1">IF(L287&lt;=('Ejercicio 3 - TIR'!$D$18-'Ejercicio 3 - TIR'!$C$18)/('Ejercicio 3 - TIR'!$E$18-'Ejercicio 3 - TIR'!$C$18),'Ejercicio 3 - TIR'!$C$18+SQRT(('Ejercicio 3 - TIR'!$E$18-'Ejercicio 3 - TIR'!$C$18)*('Ejercicio 3 - TIR'!$D$18-'Ejercicio 3 - TIR'!$C$18)*L287),'Ejercicio 3 - TIR'!$E$18-SQRT(('Ejercicio 3 - TIR'!$E$18-'Ejercicio 3 - TIR'!$C$18)*('Ejercicio 3 - TIR'!$E$18-'Ejercicio 3 - TIR'!$D$18)*(1-L287)))</f>
        <v>41776.0372407585</v>
      </c>
      <c r="N287" s="17">
        <f ca="1" t="shared" ref="N287:R287" si="2137">RAND()</f>
        <v>0.21473648878899</v>
      </c>
      <c r="O287" s="18">
        <f ca="1">IF(N287&lt;=('Ejercicio 3 - TIR'!$D$18-'Ejercicio 3 - TIR'!$C$18)/('Ejercicio 3 - TIR'!$E$18-'Ejercicio 3 - TIR'!$C$18),'Ejercicio 3 - TIR'!$C$18+SQRT(('Ejercicio 3 - TIR'!$E$18-'Ejercicio 3 - TIR'!$C$18)*('Ejercicio 3 - TIR'!$D$18-'Ejercicio 3 - TIR'!$C$18)*N287),'Ejercicio 3 - TIR'!$E$18-SQRT(('Ejercicio 3 - TIR'!$E$18-'Ejercicio 3 - TIR'!$C$18)*('Ejercicio 3 - TIR'!$E$18-'Ejercicio 3 - TIR'!$D$18)*(1-N287)))</f>
        <v>35675.4271485368</v>
      </c>
      <c r="P287" s="17">
        <f ca="1" t="shared" si="2137"/>
        <v>0.973829013296221</v>
      </c>
      <c r="Q287" s="19">
        <f ca="1">IF(P287&lt;=('Ejercicio 3 - TIR'!$D$22-'Ejercicio 3 - TIR'!$C$22)/('Ejercicio 3 - TIR'!$E$22-'Ejercicio 3 - TIR'!$C$22),'Ejercicio 3 - TIR'!$C$22+SQRT(('Ejercicio 3 - TIR'!$E$22-'Ejercicio 3 - TIR'!$C$22)*('Ejercicio 3 - TIR'!$D$22-'Ejercicio 3 - TIR'!$C$22)*P287),'Ejercicio 3 - TIR'!$E$22-SQRT(('Ejercicio 3 - TIR'!$E$22-'Ejercicio 3 - TIR'!$C$22)*('Ejercicio 3 - TIR'!$E$22-'Ejercicio 3 - TIR'!$D$22)*(1-P287)))</f>
        <v>0.173136489523079</v>
      </c>
      <c r="R287" s="17">
        <f ca="1" t="shared" si="2137"/>
        <v>0.57832927375405</v>
      </c>
      <c r="S287" s="19">
        <f ca="1">IF(R287&lt;=('Ejercicio 3 - TIR'!$D$23-'Ejercicio 3 - TIR'!$C$23)/('Ejercicio 3 - TIR'!$E$23-'Ejercicio 3 - TIR'!$C$23),'Ejercicio 3 - TIR'!$C$23+SQRT(('Ejercicio 3 - TIR'!$E$23-'Ejercicio 3 - TIR'!$C$23)*('Ejercicio 3 - TIR'!$D$23-'Ejercicio 3 - TIR'!$C$23)*R287),'Ejercicio 3 - TIR'!$E$23-SQRT(('Ejercicio 3 - TIR'!$E$23-'Ejercicio 3 - TIR'!$C$23)*('Ejercicio 3 - TIR'!$E$23-'Ejercicio 3 - TIR'!$D$23)*(1-R287)))</f>
        <v>0.152449912754354</v>
      </c>
      <c r="T287" s="17">
        <f ca="1" t="shared" ref="T287:X287" si="2138">RAND()</f>
        <v>0.97775389345</v>
      </c>
      <c r="U287" s="19">
        <f ca="1">IF(T287&lt;=('Ejercicio 3 - TIR'!$D$24-'Ejercicio 3 - TIR'!$C$24)/('Ejercicio 3 - TIR'!$E$24-'Ejercicio 3 - TIR'!$C$24),'Ejercicio 3 - TIR'!$C$24+SQRT(('Ejercicio 3 - TIR'!$E$24-'Ejercicio 3 - TIR'!$C$24)*('Ejercicio 3 - TIR'!$D$24-'Ejercicio 3 - TIR'!$C$24)*T287),'Ejercicio 3 - TIR'!$E$24-SQRT(('Ejercicio 3 - TIR'!$E$24-'Ejercicio 3 - TIR'!$C$24)*('Ejercicio 3 - TIR'!$E$24-'Ejercicio 3 - TIR'!$D$24)*(1-T287)))</f>
        <v>0.212107655713288</v>
      </c>
      <c r="V287" s="17">
        <f ca="1" t="shared" si="2138"/>
        <v>0.349029628658063</v>
      </c>
      <c r="W287" s="19">
        <f ca="1">IF(V287&lt;=('Ejercicio 3 - TIR'!$D$25-'Ejercicio 3 - TIR'!$C$25)/('Ejercicio 3 - TIR'!$E$25-'Ejercicio 3 - TIR'!$C$25),'Ejercicio 3 - TIR'!$C$25+SQRT(('Ejercicio 3 - TIR'!$E$25-'Ejercicio 3 - TIR'!$C$25)*('Ejercicio 3 - TIR'!$D$25-'Ejercicio 3 - TIR'!$C$25)*V287),'Ejercicio 3 - TIR'!$E$25-SQRT(('Ejercicio 3 - TIR'!$E$25-'Ejercicio 3 - TIR'!$C$25)*('Ejercicio 3 - TIR'!$E$25-'Ejercicio 3 - TIR'!$D$25)*(1-V287)))</f>
        <v>0.202267450312216</v>
      </c>
      <c r="X287" s="17">
        <f ca="1" t="shared" si="2138"/>
        <v>0.91935728392267</v>
      </c>
      <c r="Y287" s="19">
        <f ca="1">IF(X287&lt;=('Ejercicio 3 - TIR'!$D$26-'Ejercicio 3 - TIR'!$C$26)/('Ejercicio 3 - TIR'!$E$26-'Ejercicio 3 - TIR'!$C$26),'Ejercicio 3 - TIR'!$C$26+SQRT(('Ejercicio 3 - TIR'!$E$26-'Ejercicio 3 - TIR'!$C$26)*('Ejercicio 3 - TIR'!$D$26-'Ejercicio 3 - TIR'!$C$26)*X287),'Ejercicio 3 - TIR'!$E$26-SQRT(('Ejercicio 3 - TIR'!$E$26-'Ejercicio 3 - TIR'!$C$26)*('Ejercicio 3 - TIR'!$E$26-'Ejercicio 3 - TIR'!$D$26)*(1-X287)))</f>
        <v>0.259132066062555</v>
      </c>
      <c r="Z287" s="17">
        <f ca="1" t="shared" si="1908"/>
        <v>1.17313648952308</v>
      </c>
      <c r="AA287" s="17">
        <f ca="1" t="shared" si="1909"/>
        <v>1.35198104499982</v>
      </c>
      <c r="AB287" s="17">
        <f ca="1" t="shared" si="1910"/>
        <v>1.63874657502353</v>
      </c>
      <c r="AC287" s="17">
        <f ca="1" t="shared" si="1911"/>
        <v>1.97021166646142</v>
      </c>
      <c r="AD287" s="17">
        <f ca="1" t="shared" si="1912"/>
        <v>2.48075668617212</v>
      </c>
      <c r="AE287" s="16">
        <f ca="1" t="shared" si="1913"/>
        <v>5707.55720144446</v>
      </c>
      <c r="AF287" s="16">
        <f ca="1" t="shared" si="1914"/>
        <v>6577.67379884516</v>
      </c>
      <c r="AG287" s="16">
        <f ca="1" t="shared" si="1915"/>
        <v>7972.84876836492</v>
      </c>
      <c r="AH287" s="16">
        <f ca="1" t="shared" si="1916"/>
        <v>9585.49656046698</v>
      </c>
      <c r="AI287" s="16">
        <f ca="1" t="shared" si="1917"/>
        <v>12069.4060884163</v>
      </c>
      <c r="AJ287" s="18">
        <f ca="1" t="shared" si="1918"/>
        <v>50048.9563636689</v>
      </c>
      <c r="AK287" s="18">
        <f ca="1" t="shared" si="1919"/>
        <v>51147.4771144601</v>
      </c>
      <c r="AL287" s="18">
        <f ca="1" t="shared" si="1920"/>
        <v>68311.611651557</v>
      </c>
      <c r="AM287" s="18">
        <f ca="1" t="shared" si="1921"/>
        <v>82307.6359502692</v>
      </c>
      <c r="AN287" s="18">
        <f ca="1" t="shared" si="1922"/>
        <v>88502.054430779</v>
      </c>
      <c r="AO287" s="18">
        <f ca="1">C287/'Ejercicio 3 - TIR'!$D$7</f>
        <v>17353.7191608069</v>
      </c>
      <c r="AP287" s="18">
        <f ca="1" t="shared" si="1923"/>
        <v>32695.2372028621</v>
      </c>
      <c r="AQ287" s="18">
        <f ca="1" t="shared" si="1924"/>
        <v>33793.7579536532</v>
      </c>
      <c r="AR287" s="18">
        <f ca="1" t="shared" si="1925"/>
        <v>50957.8924907501</v>
      </c>
      <c r="AS287" s="18">
        <f ca="1" t="shared" si="1926"/>
        <v>64953.9167894623</v>
      </c>
      <c r="AT287" s="18">
        <f ca="1" t="shared" si="1927"/>
        <v>71148.3352699721</v>
      </c>
      <c r="AU287" s="18">
        <f ca="1">AP287*'Ejercicio 3 - TIR'!$D$5</f>
        <v>16347.618601431</v>
      </c>
      <c r="AV287" s="18">
        <f ca="1">AQ287*'Ejercicio 3 - TIR'!$D$5</f>
        <v>16896.8789768266</v>
      </c>
      <c r="AW287" s="18">
        <f ca="1">AR287*'Ejercicio 3 - TIR'!$D$5</f>
        <v>25478.9462453751</v>
      </c>
      <c r="AX287" s="18">
        <f ca="1">AS287*'Ejercicio 3 - TIR'!$D$5</f>
        <v>32476.9583947312</v>
      </c>
      <c r="AY287" s="18">
        <f ca="1">AT287*'Ejercicio 3 - TIR'!$D$5</f>
        <v>35574.167634986</v>
      </c>
      <c r="AZ287" s="18">
        <f ca="1" t="shared" ref="AZ287:BD287" si="2139">AJ287-AU287-AE287</f>
        <v>27993.7805607935</v>
      </c>
      <c r="BA287" s="18">
        <f ca="1" t="shared" si="2139"/>
        <v>27672.9243387883</v>
      </c>
      <c r="BB287" s="18">
        <f ca="1" t="shared" si="2139"/>
        <v>34859.816637817</v>
      </c>
      <c r="BC287" s="18">
        <f ca="1" t="shared" si="2139"/>
        <v>40245.1809950711</v>
      </c>
      <c r="BD287" s="18">
        <f ca="1" t="shared" si="2139"/>
        <v>40858.4807073766</v>
      </c>
      <c r="BE287" s="18">
        <f ca="1" t="shared" ref="BE287:BI287" si="2140">AZ287/Z287</f>
        <v>23862.3389612354</v>
      </c>
      <c r="BF287" s="18">
        <f ca="1" t="shared" si="2140"/>
        <v>20468.426270571</v>
      </c>
      <c r="BG287" s="18">
        <f ca="1" t="shared" si="2140"/>
        <v>21272.2437801686</v>
      </c>
      <c r="BH287" s="18">
        <f ca="1" t="shared" si="2140"/>
        <v>20426.8311269078</v>
      </c>
      <c r="BI287" s="18">
        <f ca="1" t="shared" si="2140"/>
        <v>16470.168531692</v>
      </c>
      <c r="BJ287" s="18">
        <f ca="1" t="shared" si="1930"/>
        <v>81779.7607436518</v>
      </c>
      <c r="BK287" s="18">
        <f ca="1" t="shared" si="1931"/>
        <v>43050.3548381249</v>
      </c>
      <c r="BL287" s="18">
        <f ca="1" t="shared" si="1932"/>
        <v>124830.115581777</v>
      </c>
      <c r="BM287" s="18">
        <f ca="1">BK287*'Ejercicio 3 - TIR'!$D$5</f>
        <v>21525.1774190625</v>
      </c>
      <c r="BN287" s="18">
        <f ca="1" t="shared" si="1933"/>
        <v>103304.938162714</v>
      </c>
      <c r="BO287" s="18">
        <f ca="1" t="shared" si="1934"/>
        <v>41642.5112299573</v>
      </c>
      <c r="BP287" s="18">
        <f ca="1" t="shared" si="1935"/>
        <v>-119734.247453588</v>
      </c>
      <c r="BQ287" s="18">
        <f ca="1" t="shared" ref="BQ287:BT287" si="2141">BE287</f>
        <v>23862.3389612354</v>
      </c>
      <c r="BR287" s="18">
        <f ca="1" t="shared" si="2141"/>
        <v>20468.426270571</v>
      </c>
      <c r="BS287" s="18">
        <f ca="1" t="shared" si="2141"/>
        <v>21272.2437801686</v>
      </c>
      <c r="BT287" s="18">
        <f ca="1" t="shared" si="2141"/>
        <v>20426.8311269078</v>
      </c>
      <c r="BU287" s="18">
        <f ca="1" t="shared" si="1937"/>
        <v>58112.6797616494</v>
      </c>
      <c r="BV287" s="20">
        <f ca="1" t="shared" si="1938"/>
        <v>5.59010413744421</v>
      </c>
    </row>
    <row r="288" ht="15" customHeight="1" spans="1:74">
      <c r="A288" s="16">
        <v>287</v>
      </c>
      <c r="B288" s="17">
        <f ca="1" t="shared" ref="B288:F288" si="2142">RAND()</f>
        <v>0.430843849583701</v>
      </c>
      <c r="C288" s="18">
        <f ca="1">IF(B288&lt;=('Ejercicio 3 - TIR'!$D$13-'Ejercicio 3 - TIR'!$C$13)/('Ejercicio 3 - TIR'!$E$13-'Ejercicio 3 - TIR'!$C$13),'Ejercicio 3 - TIR'!$C$13+SQRT(('Ejercicio 3 - TIR'!$E$13-'Ejercicio 3 - TIR'!$C$13)*('Ejercicio 3 - TIR'!$D$13-'Ejercicio 3 - TIR'!$C$13)*B288),'Ejercicio 3 - TIR'!$E$13-SQRT(('Ejercicio 3 - TIR'!$E$13-'Ejercicio 3 - TIR'!$C$13)*('Ejercicio 3 - TIR'!$E$13-'Ejercicio 3 - TIR'!$D$13)*(1-B288)))</f>
        <v>73865.9727462536</v>
      </c>
      <c r="D288" s="17">
        <f ca="1" t="shared" si="2142"/>
        <v>0.965272306531742</v>
      </c>
      <c r="E288" s="18">
        <f ca="1">IF(D288&lt;=('Ejercicio 3 - TIR'!$D$14-'Ejercicio 3 - TIR'!$C$14)/('Ejercicio 3 - TIR'!$E$14-'Ejercicio 3 - TIR'!$C$14),'Ejercicio 3 - TIR'!$C$14+SQRT(('Ejercicio 3 - TIR'!$E$14-'Ejercicio 3 - TIR'!$C$14)*('Ejercicio 3 - TIR'!$D$14-'Ejercicio 3 - TIR'!$C$14)*D288),'Ejercicio 3 - TIR'!$E$14-SQRT(('Ejercicio 3 - TIR'!$E$14-'Ejercicio 3 - TIR'!$C$14)*('Ejercicio 3 - TIR'!$E$14-'Ejercicio 3 - TIR'!$D$14)*(1-D288)))</f>
        <v>37717.642880652</v>
      </c>
      <c r="F288" s="17">
        <f ca="1" t="shared" si="2142"/>
        <v>0.998588009181235</v>
      </c>
      <c r="G288" s="18">
        <f ca="1">IF(F288&lt;=('Ejercicio 3 - TIR'!$D$18-'Ejercicio 3 - TIR'!$C$18)/('Ejercicio 3 - TIR'!$E$18-'Ejercicio 3 - TIR'!$C$18),'Ejercicio 3 - TIR'!$C$18+SQRT(('Ejercicio 3 - TIR'!$E$18-'Ejercicio 3 - TIR'!$C$18)*('Ejercicio 3 - TIR'!$D$18-'Ejercicio 3 - TIR'!$C$18)*F288),'Ejercicio 3 - TIR'!$E$18-SQRT(('Ejercicio 3 - TIR'!$E$18-'Ejercicio 3 - TIR'!$C$18)*('Ejercicio 3 - TIR'!$E$18-'Ejercicio 3 - TIR'!$D$18)*(1-F288)))</f>
        <v>44674.5782560932</v>
      </c>
      <c r="H288" s="17">
        <f ca="1" t="shared" ref="H288:L288" si="2143">RAND()</f>
        <v>0.338383892936827</v>
      </c>
      <c r="I288" s="18">
        <f ca="1">IF(H288&lt;=('Ejercicio 3 - TIR'!$D$18-'Ejercicio 3 - TIR'!$C$18)/('Ejercicio 3 - TIR'!$E$18-'Ejercicio 3 - TIR'!$C$18),'Ejercicio 3 - TIR'!$C$18+SQRT(('Ejercicio 3 - TIR'!$E$18-'Ejercicio 3 - TIR'!$C$18)*('Ejercicio 3 - TIR'!$D$18-'Ejercicio 3 - TIR'!$C$18)*H288),'Ejercicio 3 - TIR'!$E$18-SQRT(('Ejercicio 3 - TIR'!$E$18-'Ejercicio 3 - TIR'!$C$18)*('Ejercicio 3 - TIR'!$E$18-'Ejercicio 3 - TIR'!$D$18)*(1-H288)))</f>
        <v>37124.4356927776</v>
      </c>
      <c r="J288" s="17">
        <f ca="1" t="shared" si="2143"/>
        <v>0.34355368285627</v>
      </c>
      <c r="K288" s="18">
        <f ca="1">IF(J288&lt;=('Ejercicio 3 - TIR'!$D$18-'Ejercicio 3 - TIR'!$C$18)/('Ejercicio 3 - TIR'!$E$18-'Ejercicio 3 - TIR'!$C$18),'Ejercicio 3 - TIR'!$C$18+SQRT(('Ejercicio 3 - TIR'!$E$18-'Ejercicio 3 - TIR'!$C$18)*('Ejercicio 3 - TIR'!$D$18-'Ejercicio 3 - TIR'!$C$18)*J288),'Ejercicio 3 - TIR'!$E$18-SQRT(('Ejercicio 3 - TIR'!$E$18-'Ejercicio 3 - TIR'!$C$18)*('Ejercicio 3 - TIR'!$E$18-'Ejercicio 3 - TIR'!$D$18)*(1-J288)))</f>
        <v>37178.6525496391</v>
      </c>
      <c r="L288" s="17">
        <f ca="1" t="shared" si="2143"/>
        <v>0.97577722775219</v>
      </c>
      <c r="M288" s="18">
        <f ca="1">IF(L288&lt;=('Ejercicio 3 - TIR'!$D$18-'Ejercicio 3 - TIR'!$C$18)/('Ejercicio 3 - TIR'!$E$18-'Ejercicio 3 - TIR'!$C$18),'Ejercicio 3 - TIR'!$C$18+SQRT(('Ejercicio 3 - TIR'!$E$18-'Ejercicio 3 - TIR'!$C$18)*('Ejercicio 3 - TIR'!$D$18-'Ejercicio 3 - TIR'!$C$18)*L288),'Ejercicio 3 - TIR'!$E$18-SQRT(('Ejercicio 3 - TIR'!$E$18-'Ejercicio 3 - TIR'!$C$18)*('Ejercicio 3 - TIR'!$E$18-'Ejercicio 3 - TIR'!$D$18)*(1-L288)))</f>
        <v>43652.1469224779</v>
      </c>
      <c r="N288" s="17">
        <f ca="1" t="shared" ref="N288:R288" si="2144">RAND()</f>
        <v>0.535224637771794</v>
      </c>
      <c r="O288" s="18">
        <f ca="1">IF(N288&lt;=('Ejercicio 3 - TIR'!$D$18-'Ejercicio 3 - TIR'!$C$18)/('Ejercicio 3 - TIR'!$E$18-'Ejercicio 3 - TIR'!$C$18),'Ejercicio 3 - TIR'!$C$18+SQRT(('Ejercicio 3 - TIR'!$E$18-'Ejercicio 3 - TIR'!$C$18)*('Ejercicio 3 - TIR'!$D$18-'Ejercicio 3 - TIR'!$C$18)*N288),'Ejercicio 3 - TIR'!$E$18-SQRT(('Ejercicio 3 - TIR'!$E$18-'Ejercicio 3 - TIR'!$C$18)*('Ejercicio 3 - TIR'!$E$18-'Ejercicio 3 - TIR'!$D$18)*(1-N288)))</f>
        <v>38960.1169448713</v>
      </c>
      <c r="P288" s="17">
        <f ca="1" t="shared" si="2144"/>
        <v>0.0677171851856251</v>
      </c>
      <c r="Q288" s="19">
        <f ca="1">IF(P288&lt;=('Ejercicio 3 - TIR'!$D$22-'Ejercicio 3 - TIR'!$C$22)/('Ejercicio 3 - TIR'!$E$22-'Ejercicio 3 - TIR'!$C$22),'Ejercicio 3 - TIR'!$C$22+SQRT(('Ejercicio 3 - TIR'!$E$22-'Ejercicio 3 - TIR'!$C$22)*('Ejercicio 3 - TIR'!$D$22-'Ejercicio 3 - TIR'!$C$22)*P288),'Ejercicio 3 - TIR'!$E$22-SQRT(('Ejercicio 3 - TIR'!$E$22-'Ejercicio 3 - TIR'!$C$22)*('Ejercicio 3 - TIR'!$E$22-'Ejercicio 3 - TIR'!$D$22)*(1-P288)))</f>
        <v>0.131040422697258</v>
      </c>
      <c r="R288" s="17">
        <f ca="1" t="shared" si="2144"/>
        <v>0.55544912460979</v>
      </c>
      <c r="S288" s="19">
        <f ca="1">IF(R288&lt;=('Ejercicio 3 - TIR'!$D$23-'Ejercicio 3 - TIR'!$C$23)/('Ejercicio 3 - TIR'!$E$23-'Ejercicio 3 - TIR'!$C$23),'Ejercicio 3 - TIR'!$C$23+SQRT(('Ejercicio 3 - TIR'!$E$23-'Ejercicio 3 - TIR'!$C$23)*('Ejercicio 3 - TIR'!$D$23-'Ejercicio 3 - TIR'!$C$23)*R288),'Ejercicio 3 - TIR'!$E$23-SQRT(('Ejercicio 3 - TIR'!$E$23-'Ejercicio 3 - TIR'!$C$23)*('Ejercicio 3 - TIR'!$E$23-'Ejercicio 3 - TIR'!$D$23)*(1-R288)))</f>
        <v>0.151712342343305</v>
      </c>
      <c r="T288" s="17">
        <f ca="1" t="shared" ref="T288:X288" si="2145">RAND()</f>
        <v>0.605307740578161</v>
      </c>
      <c r="U288" s="19">
        <f ca="1">IF(T288&lt;=('Ejercicio 3 - TIR'!$D$24-'Ejercicio 3 - TIR'!$C$24)/('Ejercicio 3 - TIR'!$E$24-'Ejercicio 3 - TIR'!$C$24),'Ejercicio 3 - TIR'!$C$24+SQRT(('Ejercicio 3 - TIR'!$E$24-'Ejercicio 3 - TIR'!$C$24)*('Ejercicio 3 - TIR'!$D$24-'Ejercicio 3 - TIR'!$C$24)*T288),'Ejercicio 3 - TIR'!$E$24-SQRT(('Ejercicio 3 - TIR'!$E$24-'Ejercicio 3 - TIR'!$C$24)*('Ejercicio 3 - TIR'!$E$24-'Ejercicio 3 - TIR'!$D$24)*(1-T288)))</f>
        <v>0.186756379162595</v>
      </c>
      <c r="V288" s="17">
        <f ca="1" t="shared" si="2145"/>
        <v>0.578404246430078</v>
      </c>
      <c r="W288" s="19">
        <f ca="1">IF(V288&lt;=('Ejercicio 3 - TIR'!$D$25-'Ejercicio 3 - TIR'!$C$25)/('Ejercicio 3 - TIR'!$E$25-'Ejercicio 3 - TIR'!$C$25),'Ejercicio 3 - TIR'!$C$25+SQRT(('Ejercicio 3 - TIR'!$E$25-'Ejercicio 3 - TIR'!$C$25)*('Ejercicio 3 - TIR'!$D$25-'Ejercicio 3 - TIR'!$C$25)*V288),'Ejercicio 3 - TIR'!$E$25-SQRT(('Ejercicio 3 - TIR'!$E$25-'Ejercicio 3 - TIR'!$C$25)*('Ejercicio 3 - TIR'!$E$25-'Ejercicio 3 - TIR'!$D$25)*(1-V288)))</f>
        <v>0.211586654174692</v>
      </c>
      <c r="X288" s="17">
        <f ca="1" t="shared" si="2145"/>
        <v>0.486389117620328</v>
      </c>
      <c r="Y288" s="19">
        <f ca="1">IF(X288&lt;=('Ejercicio 3 - TIR'!$D$26-'Ejercicio 3 - TIR'!$C$26)/('Ejercicio 3 - TIR'!$E$26-'Ejercicio 3 - TIR'!$C$26),'Ejercicio 3 - TIR'!$C$26+SQRT(('Ejercicio 3 - TIR'!$E$26-'Ejercicio 3 - TIR'!$C$26)*('Ejercicio 3 - TIR'!$D$26-'Ejercicio 3 - TIR'!$C$26)*X288),'Ejercicio 3 - TIR'!$E$26-SQRT(('Ejercicio 3 - TIR'!$E$26-'Ejercicio 3 - TIR'!$C$26)*('Ejercicio 3 - TIR'!$E$26-'Ejercicio 3 - TIR'!$D$26)*(1-X288)))</f>
        <v>0.227335982256856</v>
      </c>
      <c r="Z288" s="17">
        <f ca="1" t="shared" si="1908"/>
        <v>1.13104042269726</v>
      </c>
      <c r="AA288" s="17">
        <f ca="1" t="shared" si="1909"/>
        <v>1.30263321450962</v>
      </c>
      <c r="AB288" s="17">
        <f ca="1" t="shared" si="1910"/>
        <v>1.54590827702837</v>
      </c>
      <c r="AC288" s="17">
        <f ca="1" t="shared" si="1911"/>
        <v>1.87300183702576</v>
      </c>
      <c r="AD288" s="17">
        <f ca="1" t="shared" si="1912"/>
        <v>2.29880254941491</v>
      </c>
      <c r="AE288" s="16">
        <f ca="1" t="shared" si="1913"/>
        <v>4942.53586622485</v>
      </c>
      <c r="AF288" s="16">
        <f ca="1" t="shared" si="1914"/>
        <v>5692.37955960562</v>
      </c>
      <c r="AG288" s="16">
        <f ca="1" t="shared" si="1915"/>
        <v>6755.46775497673</v>
      </c>
      <c r="AH288" s="16">
        <f ca="1" t="shared" si="1916"/>
        <v>8184.83457463727</v>
      </c>
      <c r="AI288" s="16">
        <f ca="1" t="shared" si="1917"/>
        <v>10045.5419822723</v>
      </c>
      <c r="AJ288" s="18">
        <f ca="1" t="shared" si="1918"/>
        <v>50528.7538745934</v>
      </c>
      <c r="AK288" s="18">
        <f ca="1" t="shared" si="1919"/>
        <v>48359.5230033386</v>
      </c>
      <c r="AL288" s="18">
        <f ca="1" t="shared" si="1920"/>
        <v>57474.786705249</v>
      </c>
      <c r="AM288" s="18">
        <f ca="1" t="shared" si="1921"/>
        <v>81760.5513759197</v>
      </c>
      <c r="AN288" s="18">
        <f ca="1" t="shared" si="1922"/>
        <v>89561.6161583731</v>
      </c>
      <c r="AO288" s="18">
        <f ca="1">C288/'Ejercicio 3 - TIR'!$D$7</f>
        <v>14773.1945492507</v>
      </c>
      <c r="AP288" s="18">
        <f ca="1" t="shared" si="1923"/>
        <v>35755.5593253426</v>
      </c>
      <c r="AQ288" s="18">
        <f ca="1" t="shared" si="1924"/>
        <v>33586.3284540879</v>
      </c>
      <c r="AR288" s="18">
        <f ca="1" t="shared" si="1925"/>
        <v>42701.5921559983</v>
      </c>
      <c r="AS288" s="18">
        <f ca="1" t="shared" si="1926"/>
        <v>66987.3568266689</v>
      </c>
      <c r="AT288" s="18">
        <f ca="1" t="shared" si="1927"/>
        <v>74788.4216091224</v>
      </c>
      <c r="AU288" s="18">
        <f ca="1">AP288*'Ejercicio 3 - TIR'!$D$5</f>
        <v>17877.7796626713</v>
      </c>
      <c r="AV288" s="18">
        <f ca="1">AQ288*'Ejercicio 3 - TIR'!$D$5</f>
        <v>16793.164227044</v>
      </c>
      <c r="AW288" s="18">
        <f ca="1">AR288*'Ejercicio 3 - TIR'!$D$5</f>
        <v>21350.7960779991</v>
      </c>
      <c r="AX288" s="18">
        <f ca="1">AS288*'Ejercicio 3 - TIR'!$D$5</f>
        <v>33493.6784133345</v>
      </c>
      <c r="AY288" s="18">
        <f ca="1">AT288*'Ejercicio 3 - TIR'!$D$5</f>
        <v>37394.2108045612</v>
      </c>
      <c r="AZ288" s="18">
        <f ca="1" t="shared" ref="AZ288:BD288" si="2146">AJ288-AU288-AE288</f>
        <v>27708.4383456972</v>
      </c>
      <c r="BA288" s="18">
        <f ca="1" t="shared" si="2146"/>
        <v>25873.9792166891</v>
      </c>
      <c r="BB288" s="18">
        <f ca="1" t="shared" si="2146"/>
        <v>29368.5228722731</v>
      </c>
      <c r="BC288" s="18">
        <f ca="1" t="shared" si="2146"/>
        <v>40082.0383879479</v>
      </c>
      <c r="BD288" s="18">
        <f ca="1" t="shared" si="2146"/>
        <v>42121.8633715396</v>
      </c>
      <c r="BE288" s="18">
        <f ca="1" t="shared" ref="BE288:BI288" si="2147">AZ288/Z288</f>
        <v>24498.185732053</v>
      </c>
      <c r="BF288" s="18">
        <f ca="1" t="shared" si="2147"/>
        <v>19862.827792572</v>
      </c>
      <c r="BG288" s="18">
        <f ca="1" t="shared" si="2147"/>
        <v>18997.5843383975</v>
      </c>
      <c r="BH288" s="18">
        <f ca="1" t="shared" si="2147"/>
        <v>21399.8927259977</v>
      </c>
      <c r="BI288" s="18">
        <f ca="1" t="shared" si="2147"/>
        <v>18323.3933607131</v>
      </c>
      <c r="BJ288" s="18">
        <f ca="1" t="shared" si="1930"/>
        <v>86705.4136119639</v>
      </c>
      <c r="BK288" s="18">
        <f ca="1" t="shared" si="1931"/>
        <v>33960.65729282</v>
      </c>
      <c r="BL288" s="18">
        <f ca="1" t="shared" si="1932"/>
        <v>120666.070904784</v>
      </c>
      <c r="BM288" s="18">
        <f ca="1">BK288*'Ejercicio 3 - TIR'!$D$5</f>
        <v>16980.32864641</v>
      </c>
      <c r="BN288" s="18">
        <f ca="1" t="shared" si="1933"/>
        <v>103685.742258374</v>
      </c>
      <c r="BO288" s="18">
        <f ca="1" t="shared" si="1934"/>
        <v>45104.2401552773</v>
      </c>
      <c r="BP288" s="18">
        <f ca="1" t="shared" si="1935"/>
        <v>-111583.615626906</v>
      </c>
      <c r="BQ288" s="18">
        <f ca="1" t="shared" ref="BQ288:BT288" si="2148">BE288</f>
        <v>24498.185732053</v>
      </c>
      <c r="BR288" s="18">
        <f ca="1" t="shared" si="2148"/>
        <v>19862.827792572</v>
      </c>
      <c r="BS288" s="18">
        <f ca="1" t="shared" si="2148"/>
        <v>18997.5843383975</v>
      </c>
      <c r="BT288" s="18">
        <f ca="1" t="shared" si="2148"/>
        <v>21399.8927259977</v>
      </c>
      <c r="BU288" s="18">
        <f ca="1" t="shared" si="1937"/>
        <v>63427.6335159905</v>
      </c>
      <c r="BV288" s="20">
        <f ca="1" t="shared" si="1938"/>
        <v>8.60631083111789</v>
      </c>
    </row>
    <row r="289" ht="15" customHeight="1" spans="1:74">
      <c r="A289" s="16">
        <v>288</v>
      </c>
      <c r="B289" s="17">
        <f ca="1" t="shared" ref="B289:F289" si="2149">RAND()</f>
        <v>0.0705552025083294</v>
      </c>
      <c r="C289" s="18">
        <f ca="1">IF(B289&lt;=('Ejercicio 3 - TIR'!$D$13-'Ejercicio 3 - TIR'!$C$13)/('Ejercicio 3 - TIR'!$E$13-'Ejercicio 3 - TIR'!$C$13),'Ejercicio 3 - TIR'!$C$13+SQRT(('Ejercicio 3 - TIR'!$E$13-'Ejercicio 3 - TIR'!$C$13)*('Ejercicio 3 - TIR'!$D$13-'Ejercicio 3 - TIR'!$C$13)*B289),'Ejercicio 3 - TIR'!$E$13-SQRT(('Ejercicio 3 - TIR'!$E$13-'Ejercicio 3 - TIR'!$C$13)*('Ejercicio 3 - TIR'!$E$13-'Ejercicio 3 - TIR'!$D$13)*(1-B289)))</f>
        <v>65312.4458588612</v>
      </c>
      <c r="D289" s="17">
        <f ca="1" t="shared" si="2149"/>
        <v>0.593810444467138</v>
      </c>
      <c r="E289" s="18">
        <f ca="1">IF(D289&lt;=('Ejercicio 3 - TIR'!$D$14-'Ejercicio 3 - TIR'!$C$14)/('Ejercicio 3 - TIR'!$E$14-'Ejercicio 3 - TIR'!$C$14),'Ejercicio 3 - TIR'!$C$14+SQRT(('Ejercicio 3 - TIR'!$E$14-'Ejercicio 3 - TIR'!$C$14)*('Ejercicio 3 - TIR'!$D$14-'Ejercicio 3 - TIR'!$C$14)*D289),'Ejercicio 3 - TIR'!$E$14-SQRT(('Ejercicio 3 - TIR'!$E$14-'Ejercicio 3 - TIR'!$C$14)*('Ejercicio 3 - TIR'!$E$14-'Ejercicio 3 - TIR'!$D$14)*(1-D289)))</f>
        <v>32194.3332552607</v>
      </c>
      <c r="F289" s="17">
        <f ca="1" t="shared" si="2149"/>
        <v>0.0418374008929383</v>
      </c>
      <c r="G289" s="18">
        <f ca="1">IF(F289&lt;=('Ejercicio 3 - TIR'!$D$18-'Ejercicio 3 - TIR'!$C$18)/('Ejercicio 3 - TIR'!$E$18-'Ejercicio 3 - TIR'!$C$18),'Ejercicio 3 - TIR'!$C$18+SQRT(('Ejercicio 3 - TIR'!$E$18-'Ejercicio 3 - TIR'!$C$18)*('Ejercicio 3 - TIR'!$D$18-'Ejercicio 3 - TIR'!$C$18)*F289),'Ejercicio 3 - TIR'!$E$18-SQRT(('Ejercicio 3 - TIR'!$E$18-'Ejercicio 3 - TIR'!$C$18)*('Ejercicio 3 - TIR'!$E$18-'Ejercicio 3 - TIR'!$D$18)*(1-F289)))</f>
        <v>32505.1167904792</v>
      </c>
      <c r="H289" s="17">
        <f ca="1" t="shared" ref="H289:L289" si="2150">RAND()</f>
        <v>0.269645624861539</v>
      </c>
      <c r="I289" s="18">
        <f ca="1">IF(H289&lt;=('Ejercicio 3 - TIR'!$D$18-'Ejercicio 3 - TIR'!$C$18)/('Ejercicio 3 - TIR'!$E$18-'Ejercicio 3 - TIR'!$C$18),'Ejercicio 3 - TIR'!$C$18+SQRT(('Ejercicio 3 - TIR'!$E$18-'Ejercicio 3 - TIR'!$C$18)*('Ejercicio 3 - TIR'!$D$18-'Ejercicio 3 - TIR'!$C$18)*H289),'Ejercicio 3 - TIR'!$E$18-SQRT(('Ejercicio 3 - TIR'!$E$18-'Ejercicio 3 - TIR'!$C$18)*('Ejercicio 3 - TIR'!$E$18-'Ejercicio 3 - TIR'!$D$18)*(1-H289)))</f>
        <v>36359.783308355</v>
      </c>
      <c r="J289" s="17">
        <f ca="1" t="shared" si="2150"/>
        <v>0.570529360486064</v>
      </c>
      <c r="K289" s="18">
        <f ca="1">IF(J289&lt;=('Ejercicio 3 - TIR'!$D$18-'Ejercicio 3 - TIR'!$C$18)/('Ejercicio 3 - TIR'!$E$18-'Ejercicio 3 - TIR'!$C$18),'Ejercicio 3 - TIR'!$C$18+SQRT(('Ejercicio 3 - TIR'!$E$18-'Ejercicio 3 - TIR'!$C$18)*('Ejercicio 3 - TIR'!$D$18-'Ejercicio 3 - TIR'!$C$18)*J289),'Ejercicio 3 - TIR'!$E$18-SQRT(('Ejercicio 3 - TIR'!$E$18-'Ejercicio 3 - TIR'!$C$18)*('Ejercicio 3 - TIR'!$E$18-'Ejercicio 3 - TIR'!$D$18)*(1-J289)))</f>
        <v>39250.913688545</v>
      </c>
      <c r="L289" s="17">
        <f ca="1" t="shared" si="2150"/>
        <v>0.645342970878524</v>
      </c>
      <c r="M289" s="18">
        <f ca="1">IF(L289&lt;=('Ejercicio 3 - TIR'!$D$18-'Ejercicio 3 - TIR'!$C$18)/('Ejercicio 3 - TIR'!$E$18-'Ejercicio 3 - TIR'!$C$18),'Ejercicio 3 - TIR'!$C$18+SQRT(('Ejercicio 3 - TIR'!$E$18-'Ejercicio 3 - TIR'!$C$18)*('Ejercicio 3 - TIR'!$D$18-'Ejercicio 3 - TIR'!$C$18)*L289),'Ejercicio 3 - TIR'!$E$18-SQRT(('Ejercicio 3 - TIR'!$E$18-'Ejercicio 3 - TIR'!$C$18)*('Ejercicio 3 - TIR'!$E$18-'Ejercicio 3 - TIR'!$D$18)*(1-L289)))</f>
        <v>39838.7725673368</v>
      </c>
      <c r="N289" s="17">
        <f ca="1" t="shared" ref="N289:R289" si="2151">RAND()</f>
        <v>0.163791840568807</v>
      </c>
      <c r="O289" s="18">
        <f ca="1">IF(N289&lt;=('Ejercicio 3 - TIR'!$D$18-'Ejercicio 3 - TIR'!$C$18)/('Ejercicio 3 - TIR'!$E$18-'Ejercicio 3 - TIR'!$C$18),'Ejercicio 3 - TIR'!$C$18+SQRT(('Ejercicio 3 - TIR'!$E$18-'Ejercicio 3 - TIR'!$C$18)*('Ejercicio 3 - TIR'!$D$18-'Ejercicio 3 - TIR'!$C$18)*N289),'Ejercicio 3 - TIR'!$E$18-SQRT(('Ejercicio 3 - TIR'!$E$18-'Ejercicio 3 - TIR'!$C$18)*('Ejercicio 3 - TIR'!$E$18-'Ejercicio 3 - TIR'!$D$18)*(1-N289)))</f>
        <v>34956.6900332098</v>
      </c>
      <c r="P289" s="17">
        <f ca="1" t="shared" si="2151"/>
        <v>0.95212778986296</v>
      </c>
      <c r="Q289" s="19">
        <f ca="1">IF(P289&lt;=('Ejercicio 3 - TIR'!$D$22-'Ejercicio 3 - TIR'!$C$22)/('Ejercicio 3 - TIR'!$E$22-'Ejercicio 3 - TIR'!$C$22),'Ejercicio 3 - TIR'!$C$22+SQRT(('Ejercicio 3 - TIR'!$E$22-'Ejercicio 3 - TIR'!$C$22)*('Ejercicio 3 - TIR'!$D$22-'Ejercicio 3 - TIR'!$C$22)*P289),'Ejercicio 3 - TIR'!$E$22-SQRT(('Ejercicio 3 - TIR'!$E$22-'Ejercicio 3 - TIR'!$C$22)*('Ejercicio 3 - TIR'!$E$22-'Ejercicio 3 - TIR'!$D$22)*(1-P289)))</f>
        <v>0.170717221415617</v>
      </c>
      <c r="R289" s="17">
        <f ca="1" t="shared" si="2151"/>
        <v>0.687873980891009</v>
      </c>
      <c r="S289" s="19">
        <f ca="1">IF(R289&lt;=('Ejercicio 3 - TIR'!$D$23-'Ejercicio 3 - TIR'!$C$23)/('Ejercicio 3 - TIR'!$E$23-'Ejercicio 3 - TIR'!$C$23),'Ejercicio 3 - TIR'!$C$23+SQRT(('Ejercicio 3 - TIR'!$E$23-'Ejercicio 3 - TIR'!$C$23)*('Ejercicio 3 - TIR'!$D$23-'Ejercicio 3 - TIR'!$C$23)*R289),'Ejercicio 3 - TIR'!$E$23-SQRT(('Ejercicio 3 - TIR'!$E$23-'Ejercicio 3 - TIR'!$C$23)*('Ejercicio 3 - TIR'!$E$23-'Ejercicio 3 - TIR'!$D$23)*(1-R289)))</f>
        <v>0.156297113374186</v>
      </c>
      <c r="T289" s="17">
        <f ca="1" t="shared" ref="T289:X289" si="2152">RAND()</f>
        <v>0.230537278144656</v>
      </c>
      <c r="U289" s="19">
        <f ca="1">IF(T289&lt;=('Ejercicio 3 - TIR'!$D$24-'Ejercicio 3 - TIR'!$C$24)/('Ejercicio 3 - TIR'!$E$24-'Ejercicio 3 - TIR'!$C$24),'Ejercicio 3 - TIR'!$C$24+SQRT(('Ejercicio 3 - TIR'!$E$24-'Ejercicio 3 - TIR'!$C$24)*('Ejercicio 3 - TIR'!$D$24-'Ejercicio 3 - TIR'!$C$24)*T289),'Ejercicio 3 - TIR'!$E$24-SQRT(('Ejercicio 3 - TIR'!$E$24-'Ejercicio 3 - TIR'!$C$24)*('Ejercicio 3 - TIR'!$E$24-'Ejercicio 3 - TIR'!$D$24)*(1-T289)))</f>
        <v>0.172002915354647</v>
      </c>
      <c r="V289" s="17">
        <f ca="1" t="shared" si="2152"/>
        <v>0.316416321426784</v>
      </c>
      <c r="W289" s="19">
        <f ca="1">IF(V289&lt;=('Ejercicio 3 - TIR'!$D$25-'Ejercicio 3 - TIR'!$C$25)/('Ejercicio 3 - TIR'!$E$25-'Ejercicio 3 - TIR'!$C$25),'Ejercicio 3 - TIR'!$C$25+SQRT(('Ejercicio 3 - TIR'!$E$25-'Ejercicio 3 - TIR'!$C$25)*('Ejercicio 3 - TIR'!$D$25-'Ejercicio 3 - TIR'!$C$25)*V289),'Ejercicio 3 - TIR'!$E$25-SQRT(('Ejercicio 3 - TIR'!$E$25-'Ejercicio 3 - TIR'!$C$25)*('Ejercicio 3 - TIR'!$E$25-'Ejercicio 3 - TIR'!$D$25)*(1-V289)))</f>
        <v>0.201086373319838</v>
      </c>
      <c r="X289" s="17">
        <f ca="1" t="shared" si="2152"/>
        <v>0.629471783021129</v>
      </c>
      <c r="Y289" s="19">
        <f ca="1">IF(X289&lt;=('Ejercicio 3 - TIR'!$D$26-'Ejercicio 3 - TIR'!$C$26)/('Ejercicio 3 - TIR'!$E$26-'Ejercicio 3 - TIR'!$C$26),'Ejercicio 3 - TIR'!$C$26+SQRT(('Ejercicio 3 - TIR'!$E$26-'Ejercicio 3 - TIR'!$C$26)*('Ejercicio 3 - TIR'!$D$26-'Ejercicio 3 - TIR'!$C$26)*X289),'Ejercicio 3 - TIR'!$E$26-SQRT(('Ejercicio 3 - TIR'!$E$26-'Ejercicio 3 - TIR'!$C$26)*('Ejercicio 3 - TIR'!$E$26-'Ejercicio 3 - TIR'!$D$26)*(1-X289)))</f>
        <v>0.235269111659996</v>
      </c>
      <c r="Z289" s="17">
        <f ca="1" t="shared" si="1908"/>
        <v>1.17071722141562</v>
      </c>
      <c r="AA289" s="17">
        <f ca="1" t="shared" si="1909"/>
        <v>1.35369694370033</v>
      </c>
      <c r="AB289" s="17">
        <f ca="1" t="shared" si="1910"/>
        <v>1.58653676452346</v>
      </c>
      <c r="AC289" s="17">
        <f ca="1" t="shared" si="1911"/>
        <v>1.90556768864007</v>
      </c>
      <c r="AD289" s="17">
        <f ca="1" t="shared" si="1912"/>
        <v>2.35388890595441</v>
      </c>
      <c r="AE289" s="16">
        <f ca="1" t="shared" si="1913"/>
        <v>5496.12711866651</v>
      </c>
      <c r="AF289" s="16">
        <f ca="1" t="shared" si="1914"/>
        <v>6355.15592205167</v>
      </c>
      <c r="AG289" s="16">
        <f ca="1" t="shared" si="1915"/>
        <v>7448.26126817791</v>
      </c>
      <c r="AH289" s="16">
        <f ca="1" t="shared" si="1916"/>
        <v>8946.00511413443</v>
      </c>
      <c r="AI289" s="16">
        <f ca="1" t="shared" si="1917"/>
        <v>11050.7237902426</v>
      </c>
      <c r="AJ289" s="18">
        <f ca="1" t="shared" si="1918"/>
        <v>38054.3000107399</v>
      </c>
      <c r="AK289" s="18">
        <f ca="1" t="shared" si="1919"/>
        <v>49220.1275381263</v>
      </c>
      <c r="AL289" s="18">
        <f ca="1" t="shared" si="1920"/>
        <v>62273.0176080137</v>
      </c>
      <c r="AM289" s="18">
        <f ca="1" t="shared" si="1921"/>
        <v>75915.4777593974</v>
      </c>
      <c r="AN289" s="18">
        <f ca="1" t="shared" si="1922"/>
        <v>82284.1648580596</v>
      </c>
      <c r="AO289" s="18">
        <f ca="1">C289/'Ejercicio 3 - TIR'!$D$7</f>
        <v>13062.4891717722</v>
      </c>
      <c r="AP289" s="18">
        <f ca="1" t="shared" si="1923"/>
        <v>24991.8108389677</v>
      </c>
      <c r="AQ289" s="18">
        <f ca="1" t="shared" si="1924"/>
        <v>36157.6383663541</v>
      </c>
      <c r="AR289" s="18">
        <f ca="1" t="shared" si="1925"/>
        <v>49210.5284362415</v>
      </c>
      <c r="AS289" s="18">
        <f ca="1" t="shared" si="1926"/>
        <v>62852.9885876251</v>
      </c>
      <c r="AT289" s="18">
        <f ca="1" t="shared" si="1927"/>
        <v>69221.6756862874</v>
      </c>
      <c r="AU289" s="18">
        <f ca="1">AP289*'Ejercicio 3 - TIR'!$D$5</f>
        <v>12495.9054194838</v>
      </c>
      <c r="AV289" s="18">
        <f ca="1">AQ289*'Ejercicio 3 - TIR'!$D$5</f>
        <v>18078.819183177</v>
      </c>
      <c r="AW289" s="18">
        <f ca="1">AR289*'Ejercicio 3 - TIR'!$D$5</f>
        <v>24605.2642181208</v>
      </c>
      <c r="AX289" s="18">
        <f ca="1">AS289*'Ejercicio 3 - TIR'!$D$5</f>
        <v>31426.4942938126</v>
      </c>
      <c r="AY289" s="18">
        <f ca="1">AT289*'Ejercicio 3 - TIR'!$D$5</f>
        <v>34610.8378431437</v>
      </c>
      <c r="AZ289" s="18">
        <f ca="1" t="shared" ref="AZ289:BD289" si="2153">AJ289-AU289-AE289</f>
        <v>20062.2674725896</v>
      </c>
      <c r="BA289" s="18">
        <f ca="1" t="shared" si="2153"/>
        <v>24786.1524328976</v>
      </c>
      <c r="BB289" s="18">
        <f ca="1" t="shared" si="2153"/>
        <v>30219.4921217151</v>
      </c>
      <c r="BC289" s="18">
        <f ca="1" t="shared" si="2153"/>
        <v>35542.9783514504</v>
      </c>
      <c r="BD289" s="18">
        <f ca="1" t="shared" si="2153"/>
        <v>36622.6032246733</v>
      </c>
      <c r="BE289" s="18">
        <f ca="1" t="shared" ref="BE289:BI289" si="2154">AZ289/Z289</f>
        <v>17136.732172036</v>
      </c>
      <c r="BF289" s="18">
        <f ca="1" t="shared" si="2154"/>
        <v>18309.9714808728</v>
      </c>
      <c r="BG289" s="18">
        <f ca="1" t="shared" si="2154"/>
        <v>19047.4578323383</v>
      </c>
      <c r="BH289" s="18">
        <f ca="1" t="shared" si="2154"/>
        <v>18652.1730838205</v>
      </c>
      <c r="BI289" s="18">
        <f ca="1" t="shared" si="2154"/>
        <v>15558.3397041519</v>
      </c>
      <c r="BJ289" s="18">
        <f ca="1" t="shared" si="1930"/>
        <v>75781.8838841573</v>
      </c>
      <c r="BK289" s="18">
        <f ca="1" t="shared" si="1931"/>
        <v>30747.6483455843</v>
      </c>
      <c r="BL289" s="18">
        <f ca="1" t="shared" si="1932"/>
        <v>106529.532229742</v>
      </c>
      <c r="BM289" s="18">
        <f ca="1">BK289*'Ejercicio 3 - TIR'!$D$5</f>
        <v>15373.8241727922</v>
      </c>
      <c r="BN289" s="18">
        <f ca="1" t="shared" si="1933"/>
        <v>91155.7080569495</v>
      </c>
      <c r="BO289" s="18">
        <f ca="1" t="shared" si="1934"/>
        <v>38725.5778411468</v>
      </c>
      <c r="BP289" s="18">
        <f ca="1" t="shared" si="1935"/>
        <v>-97506.7791141219</v>
      </c>
      <c r="BQ289" s="18">
        <f ca="1" t="shared" ref="BQ289:BT289" si="2155">BE289</f>
        <v>17136.732172036</v>
      </c>
      <c r="BR289" s="18">
        <f ca="1" t="shared" si="2155"/>
        <v>18309.9714808728</v>
      </c>
      <c r="BS289" s="18">
        <f ca="1" t="shared" si="2155"/>
        <v>19047.4578323383</v>
      </c>
      <c r="BT289" s="18">
        <f ca="1" t="shared" si="2155"/>
        <v>18652.1730838205</v>
      </c>
      <c r="BU289" s="18">
        <f ca="1" t="shared" si="1937"/>
        <v>54283.9175452988</v>
      </c>
      <c r="BV289" s="20">
        <f ca="1" t="shared" si="1938"/>
        <v>7.94594567798119</v>
      </c>
    </row>
    <row r="290" ht="15" customHeight="1" spans="1:74">
      <c r="A290" s="16">
        <v>289</v>
      </c>
      <c r="B290" s="17">
        <f ca="1" t="shared" ref="B290:F290" si="2156">RAND()</f>
        <v>0.954152900005972</v>
      </c>
      <c r="C290" s="18">
        <f ca="1">IF(B290&lt;=('Ejercicio 3 - TIR'!$D$13-'Ejercicio 3 - TIR'!$C$13)/('Ejercicio 3 - TIR'!$E$13-'Ejercicio 3 - TIR'!$C$13),'Ejercicio 3 - TIR'!$C$13+SQRT(('Ejercicio 3 - TIR'!$E$13-'Ejercicio 3 - TIR'!$C$13)*('Ejercicio 3 - TIR'!$D$13-'Ejercicio 3 - TIR'!$C$13)*B290),'Ejercicio 3 - TIR'!$E$13-SQRT(('Ejercicio 3 - TIR'!$E$13-'Ejercicio 3 - TIR'!$C$13)*('Ejercicio 3 - TIR'!$E$13-'Ejercicio 3 - TIR'!$D$13)*(1-B290)))</f>
        <v>92582.6878188367</v>
      </c>
      <c r="D290" s="17">
        <f ca="1" t="shared" si="2156"/>
        <v>0.620145380151598</v>
      </c>
      <c r="E290" s="18">
        <f ca="1">IF(D290&lt;=('Ejercicio 3 - TIR'!$D$14-'Ejercicio 3 - TIR'!$C$14)/('Ejercicio 3 - TIR'!$E$14-'Ejercicio 3 - TIR'!$C$14),'Ejercicio 3 - TIR'!$C$14+SQRT(('Ejercicio 3 - TIR'!$E$14-'Ejercicio 3 - TIR'!$C$14)*('Ejercicio 3 - TIR'!$D$14-'Ejercicio 3 - TIR'!$C$14)*D290),'Ejercicio 3 - TIR'!$E$14-SQRT(('Ejercicio 3 - TIR'!$E$14-'Ejercicio 3 - TIR'!$C$14)*('Ejercicio 3 - TIR'!$E$14-'Ejercicio 3 - TIR'!$D$14)*(1-D290)))</f>
        <v>32451.609908248</v>
      </c>
      <c r="F290" s="17">
        <f ca="1" t="shared" si="2156"/>
        <v>0.880190161189984</v>
      </c>
      <c r="G290" s="18">
        <f ca="1">IF(F290&lt;=('Ejercicio 3 - TIR'!$D$18-'Ejercicio 3 - TIR'!$C$18)/('Ejercicio 3 - TIR'!$E$18-'Ejercicio 3 - TIR'!$C$18),'Ejercicio 3 - TIR'!$C$18+SQRT(('Ejercicio 3 - TIR'!$E$18-'Ejercicio 3 - TIR'!$C$18)*('Ejercicio 3 - TIR'!$D$18-'Ejercicio 3 - TIR'!$C$18)*F290),'Ejercicio 3 - TIR'!$E$18-SQRT(('Ejercicio 3 - TIR'!$E$18-'Ejercicio 3 - TIR'!$C$18)*('Ejercicio 3 - TIR'!$E$18-'Ejercicio 3 - TIR'!$D$18)*(1-F290)))</f>
        <v>42002.3779573216</v>
      </c>
      <c r="H290" s="17">
        <f ca="1" t="shared" ref="H290:L290" si="2157">RAND()</f>
        <v>0.87081385863275</v>
      </c>
      <c r="I290" s="18">
        <f ca="1">IF(H290&lt;=('Ejercicio 3 - TIR'!$D$18-'Ejercicio 3 - TIR'!$C$18)/('Ejercicio 3 - TIR'!$E$18-'Ejercicio 3 - TIR'!$C$18),'Ejercicio 3 - TIR'!$C$18+SQRT(('Ejercicio 3 - TIR'!$E$18-'Ejercicio 3 - TIR'!$C$18)*('Ejercicio 3 - TIR'!$D$18-'Ejercicio 3 - TIR'!$C$18)*H290),'Ejercicio 3 - TIR'!$E$18-SQRT(('Ejercicio 3 - TIR'!$E$18-'Ejercicio 3 - TIR'!$C$18)*('Ejercicio 3 - TIR'!$E$18-'Ejercicio 3 - TIR'!$D$18)*(1-H290)))</f>
        <v>41887.2904725073</v>
      </c>
      <c r="J290" s="17">
        <f ca="1" t="shared" si="2157"/>
        <v>0.209550906552843</v>
      </c>
      <c r="K290" s="18">
        <f ca="1">IF(J290&lt;=('Ejercicio 3 - TIR'!$D$18-'Ejercicio 3 - TIR'!$C$18)/('Ejercicio 3 - TIR'!$E$18-'Ejercicio 3 - TIR'!$C$18),'Ejercicio 3 - TIR'!$C$18+SQRT(('Ejercicio 3 - TIR'!$E$18-'Ejercicio 3 - TIR'!$C$18)*('Ejercicio 3 - TIR'!$D$18-'Ejercicio 3 - TIR'!$C$18)*J290),'Ejercicio 3 - TIR'!$E$18-SQRT(('Ejercicio 3 - TIR'!$E$18-'Ejercicio 3 - TIR'!$C$18)*('Ejercicio 3 - TIR'!$E$18-'Ejercicio 3 - TIR'!$D$18)*(1-J290)))</f>
        <v>35606.4816046186</v>
      </c>
      <c r="L290" s="17">
        <f ca="1" t="shared" si="2157"/>
        <v>0.594471328266239</v>
      </c>
      <c r="M290" s="18">
        <f ca="1">IF(L290&lt;=('Ejercicio 3 - TIR'!$D$18-'Ejercicio 3 - TIR'!$C$18)/('Ejercicio 3 - TIR'!$E$18-'Ejercicio 3 - TIR'!$C$18),'Ejercicio 3 - TIR'!$C$18+SQRT(('Ejercicio 3 - TIR'!$E$18-'Ejercicio 3 - TIR'!$C$18)*('Ejercicio 3 - TIR'!$D$18-'Ejercicio 3 - TIR'!$C$18)*L290),'Ejercicio 3 - TIR'!$E$18-SQRT(('Ejercicio 3 - TIR'!$E$18-'Ejercicio 3 - TIR'!$C$18)*('Ejercicio 3 - TIR'!$E$18-'Ejercicio 3 - TIR'!$D$18)*(1-L290)))</f>
        <v>39443.0238398479</v>
      </c>
      <c r="N290" s="17">
        <f ca="1" t="shared" ref="N290:R290" si="2158">RAND()</f>
        <v>0.900698650726543</v>
      </c>
      <c r="O290" s="18">
        <f ca="1">IF(N290&lt;=('Ejercicio 3 - TIR'!$D$18-'Ejercicio 3 - TIR'!$C$18)/('Ejercicio 3 - TIR'!$E$18-'Ejercicio 3 - TIR'!$C$18),'Ejercicio 3 - TIR'!$C$18+SQRT(('Ejercicio 3 - TIR'!$E$18-'Ejercicio 3 - TIR'!$C$18)*('Ejercicio 3 - TIR'!$D$18-'Ejercicio 3 - TIR'!$C$18)*N290),'Ejercicio 3 - TIR'!$E$18-SQRT(('Ejercicio 3 - TIR'!$E$18-'Ejercicio 3 - TIR'!$C$18)*('Ejercicio 3 - TIR'!$E$18-'Ejercicio 3 - TIR'!$D$18)*(1-N290)))</f>
        <v>42270.9706495698</v>
      </c>
      <c r="P290" s="17">
        <f ca="1" t="shared" si="2158"/>
        <v>0.811854423744677</v>
      </c>
      <c r="Q290" s="19">
        <f ca="1">IF(P290&lt;=('Ejercicio 3 - TIR'!$D$22-'Ejercicio 3 - TIR'!$C$22)/('Ejercicio 3 - TIR'!$E$22-'Ejercicio 3 - TIR'!$C$22),'Ejercicio 3 - TIR'!$C$22+SQRT(('Ejercicio 3 - TIR'!$E$22-'Ejercicio 3 - TIR'!$C$22)*('Ejercicio 3 - TIR'!$D$22-'Ejercicio 3 - TIR'!$C$22)*P290),'Ejercicio 3 - TIR'!$E$22-SQRT(('Ejercicio 3 - TIR'!$E$22-'Ejercicio 3 - TIR'!$C$22)*('Ejercicio 3 - TIR'!$E$22-'Ejercicio 3 - TIR'!$D$22)*(1-P290)))</f>
        <v>0.161597227457267</v>
      </c>
      <c r="R290" s="17">
        <f ca="1" t="shared" si="2158"/>
        <v>0.704473625925792</v>
      </c>
      <c r="S290" s="19">
        <f ca="1">IF(R290&lt;=('Ejercicio 3 - TIR'!$D$23-'Ejercicio 3 - TIR'!$C$23)/('Ejercicio 3 - TIR'!$E$23-'Ejercicio 3 - TIR'!$C$23),'Ejercicio 3 - TIR'!$C$23+SQRT(('Ejercicio 3 - TIR'!$E$23-'Ejercicio 3 - TIR'!$C$23)*('Ejercicio 3 - TIR'!$D$23-'Ejercicio 3 - TIR'!$C$23)*R290),'Ejercicio 3 - TIR'!$E$23-SQRT(('Ejercicio 3 - TIR'!$E$23-'Ejercicio 3 - TIR'!$C$23)*('Ejercicio 3 - TIR'!$E$23-'Ejercicio 3 - TIR'!$D$23)*(1-R290)))</f>
        <v>0.156936013498669</v>
      </c>
      <c r="T290" s="17">
        <f ca="1" t="shared" ref="T290:X290" si="2159">RAND()</f>
        <v>0.149306188043588</v>
      </c>
      <c r="U290" s="19">
        <f ca="1">IF(T290&lt;=('Ejercicio 3 - TIR'!$D$24-'Ejercicio 3 - TIR'!$C$24)/('Ejercicio 3 - TIR'!$E$24-'Ejercicio 3 - TIR'!$C$24),'Ejercicio 3 - TIR'!$C$24+SQRT(('Ejercicio 3 - TIR'!$E$24-'Ejercicio 3 - TIR'!$C$24)*('Ejercicio 3 - TIR'!$D$24-'Ejercicio 3 - TIR'!$C$24)*T290),'Ejercicio 3 - TIR'!$E$24-SQRT(('Ejercicio 3 - TIR'!$E$24-'Ejercicio 3 - TIR'!$C$24)*('Ejercicio 3 - TIR'!$E$24-'Ejercicio 3 - TIR'!$D$24)*(1-T290)))</f>
        <v>0.167707145306106</v>
      </c>
      <c r="V290" s="17">
        <f ca="1" t="shared" si="2159"/>
        <v>0.739501387821573</v>
      </c>
      <c r="W290" s="19">
        <f ca="1">IF(V290&lt;=('Ejercicio 3 - TIR'!$D$25-'Ejercicio 3 - TIR'!$C$25)/('Ejercicio 3 - TIR'!$E$25-'Ejercicio 3 - TIR'!$C$25),'Ejercicio 3 - TIR'!$C$25+SQRT(('Ejercicio 3 - TIR'!$E$25-'Ejercicio 3 - TIR'!$C$25)*('Ejercicio 3 - TIR'!$D$25-'Ejercicio 3 - TIR'!$C$25)*V290),'Ejercicio 3 - TIR'!$E$25-SQRT(('Ejercicio 3 - TIR'!$E$25-'Ejercicio 3 - TIR'!$C$25)*('Ejercicio 3 - TIR'!$E$25-'Ejercicio 3 - TIR'!$D$25)*(1-V290)))</f>
        <v>0.219804882139251</v>
      </c>
      <c r="X290" s="17">
        <f ca="1" t="shared" si="2159"/>
        <v>0.182221512617007</v>
      </c>
      <c r="Y290" s="19">
        <f ca="1">IF(X290&lt;=('Ejercicio 3 - TIR'!$D$26-'Ejercicio 3 - TIR'!$C$26)/('Ejercicio 3 - TIR'!$E$26-'Ejercicio 3 - TIR'!$C$26),'Ejercicio 3 - TIR'!$C$26+SQRT(('Ejercicio 3 - TIR'!$E$26-'Ejercicio 3 - TIR'!$C$26)*('Ejercicio 3 - TIR'!$D$26-'Ejercicio 3 - TIR'!$C$26)*X290),'Ejercicio 3 - TIR'!$E$26-SQRT(('Ejercicio 3 - TIR'!$E$26-'Ejercicio 3 - TIR'!$C$26)*('Ejercicio 3 - TIR'!$E$26-'Ejercicio 3 - TIR'!$D$26)*(1-X290)))</f>
        <v>0.212181029824287</v>
      </c>
      <c r="Z290" s="17">
        <f ca="1" t="shared" si="1908"/>
        <v>1.16159722745727</v>
      </c>
      <c r="AA290" s="17">
        <f ca="1" t="shared" si="1909"/>
        <v>1.34389366562552</v>
      </c>
      <c r="AB290" s="17">
        <f ca="1" t="shared" si="1910"/>
        <v>1.56927423588253</v>
      </c>
      <c r="AC290" s="17">
        <f ca="1" t="shared" si="1911"/>
        <v>1.91420837434485</v>
      </c>
      <c r="AD290" s="17">
        <f ca="1" t="shared" si="1912"/>
        <v>2.32036707851162</v>
      </c>
      <c r="AE290" s="16">
        <f ca="1" t="shared" si="1913"/>
        <v>5244.09018769763</v>
      </c>
      <c r="AF290" s="16">
        <f ca="1" t="shared" si="1914"/>
        <v>6067.07679618239</v>
      </c>
      <c r="AG290" s="16">
        <f ca="1" t="shared" si="1915"/>
        <v>7084.56892602305</v>
      </c>
      <c r="AH290" s="16">
        <f ca="1" t="shared" si="1916"/>
        <v>8641.79176381495</v>
      </c>
      <c r="AI290" s="16">
        <f ca="1" t="shared" si="1917"/>
        <v>10475.4160397882</v>
      </c>
      <c r="AJ290" s="18">
        <f ca="1" t="shared" si="1918"/>
        <v>48789.845781837</v>
      </c>
      <c r="AK290" s="18">
        <f ca="1" t="shared" si="1919"/>
        <v>56292.0643362186</v>
      </c>
      <c r="AL290" s="18">
        <f ca="1" t="shared" si="1920"/>
        <v>55876.3342125532</v>
      </c>
      <c r="AM290" s="18">
        <f ca="1" t="shared" si="1921"/>
        <v>75502.1665437206</v>
      </c>
      <c r="AN290" s="18">
        <f ca="1" t="shared" si="1922"/>
        <v>98084.1686719928</v>
      </c>
      <c r="AO290" s="18">
        <f ca="1">C290/'Ejercicio 3 - TIR'!$D$7</f>
        <v>18516.5375637673</v>
      </c>
      <c r="AP290" s="18">
        <f ca="1" t="shared" si="1923"/>
        <v>30273.3082180697</v>
      </c>
      <c r="AQ290" s="18">
        <f ca="1" t="shared" si="1924"/>
        <v>37775.5267724513</v>
      </c>
      <c r="AR290" s="18">
        <f ca="1" t="shared" si="1925"/>
        <v>37359.7966487858</v>
      </c>
      <c r="AS290" s="18">
        <f ca="1" t="shared" si="1926"/>
        <v>56985.6289799532</v>
      </c>
      <c r="AT290" s="18">
        <f ca="1" t="shared" si="1927"/>
        <v>79567.6311082254</v>
      </c>
      <c r="AU290" s="18">
        <f ca="1">AP290*'Ejercicio 3 - TIR'!$D$5</f>
        <v>15136.6541090348</v>
      </c>
      <c r="AV290" s="18">
        <f ca="1">AQ290*'Ejercicio 3 - TIR'!$D$5</f>
        <v>18887.7633862256</v>
      </c>
      <c r="AW290" s="18">
        <f ca="1">AR290*'Ejercicio 3 - TIR'!$D$5</f>
        <v>18679.8983243929</v>
      </c>
      <c r="AX290" s="18">
        <f ca="1">AS290*'Ejercicio 3 - TIR'!$D$5</f>
        <v>28492.8144899766</v>
      </c>
      <c r="AY290" s="18">
        <f ca="1">AT290*'Ejercicio 3 - TIR'!$D$5</f>
        <v>39783.8155541127</v>
      </c>
      <c r="AZ290" s="18">
        <f ca="1" t="shared" ref="AZ290:BD290" si="2160">AJ290-AU290-AE290</f>
        <v>28409.1014851045</v>
      </c>
      <c r="BA290" s="18">
        <f ca="1" t="shared" si="2160"/>
        <v>31337.2241538106</v>
      </c>
      <c r="BB290" s="18">
        <f ca="1" t="shared" si="2160"/>
        <v>30111.8669621372</v>
      </c>
      <c r="BC290" s="18">
        <f ca="1" t="shared" si="2160"/>
        <v>38367.560289929</v>
      </c>
      <c r="BD290" s="18">
        <f ca="1" t="shared" si="2160"/>
        <v>47824.9370780918</v>
      </c>
      <c r="BE290" s="18">
        <f ca="1" t="shared" ref="BE290:BI290" si="2161">AZ290/Z290</f>
        <v>24456.929487764</v>
      </c>
      <c r="BF290" s="18">
        <f ca="1" t="shared" si="2161"/>
        <v>23318.2319073025</v>
      </c>
      <c r="BG290" s="18">
        <f ca="1" t="shared" si="2161"/>
        <v>19188.4033227646</v>
      </c>
      <c r="BH290" s="18">
        <f ca="1" t="shared" si="2161"/>
        <v>20043.5651646652</v>
      </c>
      <c r="BI290" s="18">
        <f ca="1" t="shared" si="2161"/>
        <v>20610.9358820798</v>
      </c>
      <c r="BJ290" s="18">
        <f ca="1" t="shared" si="1930"/>
        <v>75299.6472758001</v>
      </c>
      <c r="BK290" s="18">
        <f ca="1" t="shared" si="1931"/>
        <v>42965.1641709895</v>
      </c>
      <c r="BL290" s="18">
        <f ca="1" t="shared" si="1932"/>
        <v>118264.81144679</v>
      </c>
      <c r="BM290" s="18">
        <f ca="1">BK290*'Ejercicio 3 - TIR'!$D$5</f>
        <v>21482.5820854947</v>
      </c>
      <c r="BN290" s="18">
        <f ca="1" t="shared" si="1933"/>
        <v>96782.2293612948</v>
      </c>
      <c r="BO290" s="18">
        <f ca="1" t="shared" si="1934"/>
        <v>41709.8786901316</v>
      </c>
      <c r="BP290" s="18">
        <f ca="1" t="shared" si="1935"/>
        <v>-125034.297727085</v>
      </c>
      <c r="BQ290" s="18">
        <f ca="1" t="shared" ref="BQ290:BT290" si="2162">BE290</f>
        <v>24456.929487764</v>
      </c>
      <c r="BR290" s="18">
        <f ca="1" t="shared" si="2162"/>
        <v>23318.2319073025</v>
      </c>
      <c r="BS290" s="18">
        <f ca="1" t="shared" si="2162"/>
        <v>19188.4033227646</v>
      </c>
      <c r="BT290" s="18">
        <f ca="1" t="shared" si="2162"/>
        <v>20043.5651646652</v>
      </c>
      <c r="BU290" s="18">
        <f ca="1" t="shared" si="1937"/>
        <v>62320.8145722114</v>
      </c>
      <c r="BV290" s="20">
        <f ca="1" t="shared" si="1938"/>
        <v>5.32434584727457</v>
      </c>
    </row>
    <row r="291" ht="15" customHeight="1" spans="1:74">
      <c r="A291" s="16">
        <v>290</v>
      </c>
      <c r="B291" s="17">
        <f ca="1" t="shared" ref="B291:F291" si="2163">RAND()</f>
        <v>0.271817731442032</v>
      </c>
      <c r="C291" s="18">
        <f ca="1">IF(B291&lt;=('Ejercicio 3 - TIR'!$D$13-'Ejercicio 3 - TIR'!$C$13)/('Ejercicio 3 - TIR'!$E$13-'Ejercicio 3 - TIR'!$C$13),'Ejercicio 3 - TIR'!$C$13+SQRT(('Ejercicio 3 - TIR'!$E$13-'Ejercicio 3 - TIR'!$C$13)*('Ejercicio 3 - TIR'!$D$13-'Ejercicio 3 - TIR'!$C$13)*B291),'Ejercicio 3 - TIR'!$E$13-SQRT(('Ejercicio 3 - TIR'!$E$13-'Ejercicio 3 - TIR'!$C$13)*('Ejercicio 3 - TIR'!$E$13-'Ejercicio 3 - TIR'!$D$13)*(1-B291)))</f>
        <v>70439.5750661537</v>
      </c>
      <c r="D291" s="17">
        <f ca="1" t="shared" si="2163"/>
        <v>0.179389004931033</v>
      </c>
      <c r="E291" s="18">
        <f ca="1">IF(D291&lt;=('Ejercicio 3 - TIR'!$D$14-'Ejercicio 3 - TIR'!$C$14)/('Ejercicio 3 - TIR'!$E$14-'Ejercicio 3 - TIR'!$C$14),'Ejercicio 3 - TIR'!$C$14+SQRT(('Ejercicio 3 - TIR'!$E$14-'Ejercicio 3 - TIR'!$C$14)*('Ejercicio 3 - TIR'!$D$14-'Ejercicio 3 - TIR'!$C$14)*D291),'Ejercicio 3 - TIR'!$E$14-SQRT(('Ejercicio 3 - TIR'!$E$14-'Ejercicio 3 - TIR'!$C$14)*('Ejercicio 3 - TIR'!$E$14-'Ejercicio 3 - TIR'!$D$14)*(1-D291)))</f>
        <v>28667.9933710174</v>
      </c>
      <c r="F291" s="17">
        <f ca="1" t="shared" si="2163"/>
        <v>0.940582925699658</v>
      </c>
      <c r="G291" s="18">
        <f ca="1">IF(F291&lt;=('Ejercicio 3 - TIR'!$D$18-'Ejercicio 3 - TIR'!$C$18)/('Ejercicio 3 - TIR'!$E$18-'Ejercicio 3 - TIR'!$C$18),'Ejercicio 3 - TIR'!$C$18+SQRT(('Ejercicio 3 - TIR'!$E$18-'Ejercicio 3 - TIR'!$C$18)*('Ejercicio 3 - TIR'!$D$18-'Ejercicio 3 - TIR'!$C$18)*F291),'Ejercicio 3 - TIR'!$E$18-SQRT(('Ejercicio 3 - TIR'!$E$18-'Ejercicio 3 - TIR'!$C$18)*('Ejercicio 3 - TIR'!$E$18-'Ejercicio 3 - TIR'!$D$18)*(1-F291)))</f>
        <v>42889.0095754538</v>
      </c>
      <c r="H291" s="17">
        <f ca="1" t="shared" ref="H291:L291" si="2164">RAND()</f>
        <v>0.177364975971052</v>
      </c>
      <c r="I291" s="18">
        <f ca="1">IF(H291&lt;=('Ejercicio 3 - TIR'!$D$18-'Ejercicio 3 - TIR'!$C$18)/('Ejercicio 3 - TIR'!$E$18-'Ejercicio 3 - TIR'!$C$18),'Ejercicio 3 - TIR'!$C$18+SQRT(('Ejercicio 3 - TIR'!$E$18-'Ejercicio 3 - TIR'!$C$18)*('Ejercicio 3 - TIR'!$D$18-'Ejercicio 3 - TIR'!$C$18)*H291),'Ejercicio 3 - TIR'!$E$18-SQRT(('Ejercicio 3 - TIR'!$E$18-'Ejercicio 3 - TIR'!$C$18)*('Ejercicio 3 - TIR'!$E$18-'Ejercicio 3 - TIR'!$D$18)*(1-H291)))</f>
        <v>35157.9789060889</v>
      </c>
      <c r="J291" s="17">
        <f ca="1" t="shared" si="2164"/>
        <v>0.157498435959956</v>
      </c>
      <c r="K291" s="18">
        <f ca="1">IF(J291&lt;=('Ejercicio 3 - TIR'!$D$18-'Ejercicio 3 - TIR'!$C$18)/('Ejercicio 3 - TIR'!$E$18-'Ejercicio 3 - TIR'!$C$18),'Ejercicio 3 - TIR'!$C$18+SQRT(('Ejercicio 3 - TIR'!$E$18-'Ejercicio 3 - TIR'!$C$18)*('Ejercicio 3 - TIR'!$D$18-'Ejercicio 3 - TIR'!$C$18)*J291),'Ejercicio 3 - TIR'!$E$18-SQRT(('Ejercicio 3 - TIR'!$E$18-'Ejercicio 3 - TIR'!$C$18)*('Ejercicio 3 - TIR'!$E$18-'Ejercicio 3 - TIR'!$D$18)*(1-J291)))</f>
        <v>34860.5313900842</v>
      </c>
      <c r="L291" s="17">
        <f ca="1" t="shared" si="2164"/>
        <v>0.341459027049872</v>
      </c>
      <c r="M291" s="18">
        <f ca="1">IF(L291&lt;=('Ejercicio 3 - TIR'!$D$18-'Ejercicio 3 - TIR'!$C$18)/('Ejercicio 3 - TIR'!$E$18-'Ejercicio 3 - TIR'!$C$18),'Ejercicio 3 - TIR'!$C$18+SQRT(('Ejercicio 3 - TIR'!$E$18-'Ejercicio 3 - TIR'!$C$18)*('Ejercicio 3 - TIR'!$D$18-'Ejercicio 3 - TIR'!$C$18)*L291),'Ejercicio 3 - TIR'!$E$18-SQRT(('Ejercicio 3 - TIR'!$E$18-'Ejercicio 3 - TIR'!$C$18)*('Ejercicio 3 - TIR'!$E$18-'Ejercicio 3 - TIR'!$D$18)*(1-L291)))</f>
        <v>37156.7348740526</v>
      </c>
      <c r="N291" s="17">
        <f ca="1" t="shared" ref="N291:R291" si="2165">RAND()</f>
        <v>0.0900595298522513</v>
      </c>
      <c r="O291" s="18">
        <f ca="1">IF(N291&lt;=('Ejercicio 3 - TIR'!$D$18-'Ejercicio 3 - TIR'!$C$18)/('Ejercicio 3 - TIR'!$E$18-'Ejercicio 3 - TIR'!$C$18),'Ejercicio 3 - TIR'!$C$18+SQRT(('Ejercicio 3 - TIR'!$E$18-'Ejercicio 3 - TIR'!$C$18)*('Ejercicio 3 - TIR'!$D$18-'Ejercicio 3 - TIR'!$C$18)*N291),'Ejercicio 3 - TIR'!$E$18-SQRT(('Ejercicio 3 - TIR'!$E$18-'Ejercicio 3 - TIR'!$C$18)*('Ejercicio 3 - TIR'!$E$18-'Ejercicio 3 - TIR'!$D$18)*(1-N291)))</f>
        <v>33675.4495613241</v>
      </c>
      <c r="P291" s="17">
        <f ca="1" t="shared" si="2165"/>
        <v>0.611226584667985</v>
      </c>
      <c r="Q291" s="19">
        <f ca="1">IF(P291&lt;=('Ejercicio 3 - TIR'!$D$22-'Ejercicio 3 - TIR'!$C$22)/('Ejercicio 3 - TIR'!$E$22-'Ejercicio 3 - TIR'!$C$22),'Ejercicio 3 - TIR'!$C$22+SQRT(('Ejercicio 3 - TIR'!$E$22-'Ejercicio 3 - TIR'!$C$22)*('Ejercicio 3 - TIR'!$D$22-'Ejercicio 3 - TIR'!$C$22)*P291),'Ejercicio 3 - TIR'!$E$22-SQRT(('Ejercicio 3 - TIR'!$E$22-'Ejercicio 3 - TIR'!$C$22)*('Ejercicio 3 - TIR'!$E$22-'Ejercicio 3 - TIR'!$D$22)*(1-P291)))</f>
        <v>0.153546415222174</v>
      </c>
      <c r="R291" s="17">
        <f ca="1" t="shared" si="2165"/>
        <v>0.468721699332465</v>
      </c>
      <c r="S291" s="19">
        <f ca="1">IF(R291&lt;=('Ejercicio 3 - TIR'!$D$23-'Ejercicio 3 - TIR'!$C$23)/('Ejercicio 3 - TIR'!$E$23-'Ejercicio 3 - TIR'!$C$23),'Ejercicio 3 - TIR'!$C$23+SQRT(('Ejercicio 3 - TIR'!$E$23-'Ejercicio 3 - TIR'!$C$23)*('Ejercicio 3 - TIR'!$D$23-'Ejercicio 3 - TIR'!$C$23)*R291),'Ejercicio 3 - TIR'!$E$23-SQRT(('Ejercicio 3 - TIR'!$E$23-'Ejercicio 3 - TIR'!$C$23)*('Ejercicio 3 - TIR'!$E$23-'Ejercicio 3 - TIR'!$D$23)*(1-R291)))</f>
        <v>0.149046498219208</v>
      </c>
      <c r="T291" s="17">
        <f ca="1" t="shared" ref="T291:X291" si="2166">RAND()</f>
        <v>0.211744022347833</v>
      </c>
      <c r="U291" s="19">
        <f ca="1">IF(T291&lt;=('Ejercicio 3 - TIR'!$D$24-'Ejercicio 3 - TIR'!$C$24)/('Ejercicio 3 - TIR'!$E$24-'Ejercicio 3 - TIR'!$C$24),'Ejercicio 3 - TIR'!$C$24+SQRT(('Ejercicio 3 - TIR'!$E$24-'Ejercicio 3 - TIR'!$C$24)*('Ejercicio 3 - TIR'!$D$24-'Ejercicio 3 - TIR'!$C$24)*T291),'Ejercicio 3 - TIR'!$E$24-SQRT(('Ejercicio 3 - TIR'!$E$24-'Ejercicio 3 - TIR'!$C$24)*('Ejercicio 3 - TIR'!$E$24-'Ejercicio 3 - TIR'!$D$24)*(1-T291)))</f>
        <v>0.171087020816854</v>
      </c>
      <c r="V291" s="17">
        <f ca="1" t="shared" si="2166"/>
        <v>0.704264882485389</v>
      </c>
      <c r="W291" s="19">
        <f ca="1">IF(V291&lt;=('Ejercicio 3 - TIR'!$D$25-'Ejercicio 3 - TIR'!$C$25)/('Ejercicio 3 - TIR'!$E$25-'Ejercicio 3 - TIR'!$C$25),'Ejercicio 3 - TIR'!$C$25+SQRT(('Ejercicio 3 - TIR'!$E$25-'Ejercicio 3 - TIR'!$C$25)*('Ejercicio 3 - TIR'!$D$25-'Ejercicio 3 - TIR'!$C$25)*V291),'Ejercicio 3 - TIR'!$E$25-SQRT(('Ejercicio 3 - TIR'!$E$25-'Ejercicio 3 - TIR'!$C$25)*('Ejercicio 3 - TIR'!$E$25-'Ejercicio 3 - TIR'!$D$25)*(1-V291)))</f>
        <v>0.217827450966684</v>
      </c>
      <c r="X291" s="17">
        <f ca="1" t="shared" si="2166"/>
        <v>0.160850412449711</v>
      </c>
      <c r="Y291" s="19">
        <f ca="1">IF(X291&lt;=('Ejercicio 3 - TIR'!$D$26-'Ejercicio 3 - TIR'!$C$26)/('Ejercicio 3 - TIR'!$E$26-'Ejercicio 3 - TIR'!$C$26),'Ejercicio 3 - TIR'!$C$26+SQRT(('Ejercicio 3 - TIR'!$E$26-'Ejercicio 3 - TIR'!$C$26)*('Ejercicio 3 - TIR'!$D$26-'Ejercicio 3 - TIR'!$C$26)*X291),'Ejercicio 3 - TIR'!$E$26-SQRT(('Ejercicio 3 - TIR'!$E$26-'Ejercicio 3 - TIR'!$C$26)*('Ejercicio 3 - TIR'!$E$26-'Ejercicio 3 - TIR'!$D$26)*(1-X291)))</f>
        <v>0.210839772398331</v>
      </c>
      <c r="Z291" s="17">
        <f ca="1" t="shared" si="1908"/>
        <v>1.15354641522217</v>
      </c>
      <c r="AA291" s="17">
        <f ca="1" t="shared" si="1909"/>
        <v>1.32547846894436</v>
      </c>
      <c r="AB291" s="17">
        <f ca="1" t="shared" si="1910"/>
        <v>1.55225063135293</v>
      </c>
      <c r="AC291" s="17">
        <f ca="1" t="shared" si="1911"/>
        <v>1.89037342964197</v>
      </c>
      <c r="AD291" s="17">
        <f ca="1" t="shared" si="1912"/>
        <v>2.28893933329553</v>
      </c>
      <c r="AE291" s="16">
        <f ca="1" t="shared" si="1913"/>
        <v>4401.86761373277</v>
      </c>
      <c r="AF291" s="16">
        <f ca="1" t="shared" si="1914"/>
        <v>5057.95056718418</v>
      </c>
      <c r="AG291" s="16">
        <f ca="1" t="shared" si="1915"/>
        <v>5923.30026116264</v>
      </c>
      <c r="AH291" s="16">
        <f ca="1" t="shared" si="1916"/>
        <v>7213.55765836198</v>
      </c>
      <c r="AI291" s="16">
        <f ca="1" t="shared" si="1917"/>
        <v>8734.46251323326</v>
      </c>
      <c r="AJ291" s="18">
        <f ca="1" t="shared" si="1918"/>
        <v>49474.4632481942</v>
      </c>
      <c r="AK291" s="18">
        <f ca="1" t="shared" si="1919"/>
        <v>46601.1440516208</v>
      </c>
      <c r="AL291" s="18">
        <f ca="1" t="shared" si="1920"/>
        <v>54112.2818595569</v>
      </c>
      <c r="AM291" s="18">
        <f ca="1" t="shared" si="1921"/>
        <v>70240.1043381603</v>
      </c>
      <c r="AN291" s="18">
        <f ca="1" t="shared" si="1922"/>
        <v>77081.0610673246</v>
      </c>
      <c r="AO291" s="18">
        <f ca="1">C291/'Ejercicio 3 - TIR'!$D$7</f>
        <v>14087.9150132307</v>
      </c>
      <c r="AP291" s="18">
        <f ca="1" t="shared" si="1923"/>
        <v>35386.5482349635</v>
      </c>
      <c r="AQ291" s="18">
        <f ca="1" t="shared" si="1924"/>
        <v>32513.22903839</v>
      </c>
      <c r="AR291" s="18">
        <f ca="1" t="shared" si="1925"/>
        <v>40024.3668463262</v>
      </c>
      <c r="AS291" s="18">
        <f ca="1" t="shared" si="1926"/>
        <v>56152.1893249295</v>
      </c>
      <c r="AT291" s="18">
        <f ca="1" t="shared" si="1927"/>
        <v>62993.1460540939</v>
      </c>
      <c r="AU291" s="18">
        <f ca="1">AP291*'Ejercicio 3 - TIR'!$D$5</f>
        <v>17693.2741174817</v>
      </c>
      <c r="AV291" s="18">
        <f ca="1">AQ291*'Ejercicio 3 - TIR'!$D$5</f>
        <v>16256.614519195</v>
      </c>
      <c r="AW291" s="18">
        <f ca="1">AR291*'Ejercicio 3 - TIR'!$D$5</f>
        <v>20012.1834231631</v>
      </c>
      <c r="AX291" s="18">
        <f ca="1">AS291*'Ejercicio 3 - TIR'!$D$5</f>
        <v>28076.0946624648</v>
      </c>
      <c r="AY291" s="18">
        <f ca="1">AT291*'Ejercicio 3 - TIR'!$D$5</f>
        <v>31496.573027047</v>
      </c>
      <c r="AZ291" s="18">
        <f ca="1" t="shared" ref="AZ291:BD291" si="2167">AJ291-AU291-AE291</f>
        <v>27379.3215169797</v>
      </c>
      <c r="BA291" s="18">
        <f ca="1" t="shared" si="2167"/>
        <v>25286.5789652416</v>
      </c>
      <c r="BB291" s="18">
        <f ca="1" t="shared" si="2167"/>
        <v>28176.7981752312</v>
      </c>
      <c r="BC291" s="18">
        <f ca="1" t="shared" si="2167"/>
        <v>34950.4520173335</v>
      </c>
      <c r="BD291" s="18">
        <f ca="1" t="shared" si="2167"/>
        <v>36850.0255270444</v>
      </c>
      <c r="BE291" s="18">
        <f ca="1" t="shared" ref="BE291:BI291" si="2168">AZ291/Z291</f>
        <v>23734.911015008</v>
      </c>
      <c r="BF291" s="18">
        <f ca="1" t="shared" si="2168"/>
        <v>19077.3215542161</v>
      </c>
      <c r="BG291" s="18">
        <f ca="1" t="shared" si="2168"/>
        <v>18152.2220742616</v>
      </c>
      <c r="BH291" s="18">
        <f ca="1" t="shared" si="2168"/>
        <v>18488.6496336086</v>
      </c>
      <c r="BI291" s="18">
        <f ca="1" t="shared" si="2168"/>
        <v>16099.1709089944</v>
      </c>
      <c r="BJ291" s="18">
        <f ca="1" t="shared" si="1930"/>
        <v>65619.2976335773</v>
      </c>
      <c r="BK291" s="18">
        <f ca="1" t="shared" si="1931"/>
        <v>32246.3827979085</v>
      </c>
      <c r="BL291" s="18">
        <f ca="1" t="shared" si="1932"/>
        <v>97865.6804314859</v>
      </c>
      <c r="BM291" s="18">
        <f ca="1">BK291*'Ejercicio 3 - TIR'!$D$5</f>
        <v>16123.1913989543</v>
      </c>
      <c r="BN291" s="18">
        <f ca="1" t="shared" si="1933"/>
        <v>81742.4890325316</v>
      </c>
      <c r="BO291" s="18">
        <f ca="1" t="shared" si="1934"/>
        <v>35711.9508776328</v>
      </c>
      <c r="BP291" s="18">
        <f ca="1" t="shared" si="1935"/>
        <v>-99107.5684371711</v>
      </c>
      <c r="BQ291" s="18">
        <f ca="1" t="shared" ref="BQ291:BT291" si="2169">BE291</f>
        <v>23734.911015008</v>
      </c>
      <c r="BR291" s="18">
        <f ca="1" t="shared" si="2169"/>
        <v>19077.3215542161</v>
      </c>
      <c r="BS291" s="18">
        <f ca="1" t="shared" si="2169"/>
        <v>18152.2220742616</v>
      </c>
      <c r="BT291" s="18">
        <f ca="1" t="shared" si="2169"/>
        <v>18488.6496336086</v>
      </c>
      <c r="BU291" s="18">
        <f ca="1" t="shared" si="1937"/>
        <v>51811.1217866271</v>
      </c>
      <c r="BV291" s="20">
        <f ca="1" t="shared" si="1938"/>
        <v>8.83300133777769</v>
      </c>
    </row>
    <row r="292" ht="15" customHeight="1" spans="1:74">
      <c r="A292" s="16">
        <v>291</v>
      </c>
      <c r="B292" s="17">
        <f ca="1" t="shared" ref="B292:F292" si="2170">RAND()</f>
        <v>0.865933355362486</v>
      </c>
      <c r="C292" s="18">
        <f ca="1">IF(B292&lt;=('Ejercicio 3 - TIR'!$D$13-'Ejercicio 3 - TIR'!$C$13)/('Ejercicio 3 - TIR'!$E$13-'Ejercicio 3 - TIR'!$C$13),'Ejercicio 3 - TIR'!$C$13+SQRT(('Ejercicio 3 - TIR'!$E$13-'Ejercicio 3 - TIR'!$C$13)*('Ejercicio 3 - TIR'!$D$13-'Ejercicio 3 - TIR'!$C$13)*B292),'Ejercicio 3 - TIR'!$E$13-SQRT(('Ejercicio 3 - TIR'!$E$13-'Ejercicio 3 - TIR'!$C$13)*('Ejercicio 3 - TIR'!$E$13-'Ejercicio 3 - TIR'!$D$13)*(1-B292)))</f>
        <v>87316.1530455064</v>
      </c>
      <c r="D292" s="17">
        <f ca="1" t="shared" si="2170"/>
        <v>0.406930904728088</v>
      </c>
      <c r="E292" s="18">
        <f ca="1">IF(D292&lt;=('Ejercicio 3 - TIR'!$D$14-'Ejercicio 3 - TIR'!$C$14)/('Ejercicio 3 - TIR'!$E$14-'Ejercicio 3 - TIR'!$C$14),'Ejercicio 3 - TIR'!$C$14+SQRT(('Ejercicio 3 - TIR'!$E$14-'Ejercicio 3 - TIR'!$C$14)*('Ejercicio 3 - TIR'!$D$14-'Ejercicio 3 - TIR'!$C$14)*D292),'Ejercicio 3 - TIR'!$E$14-SQRT(('Ejercicio 3 - TIR'!$E$14-'Ejercicio 3 - TIR'!$C$14)*('Ejercicio 3 - TIR'!$E$14-'Ejercicio 3 - TIR'!$D$14)*(1-D292)))</f>
        <v>30568.1197902652</v>
      </c>
      <c r="F292" s="17">
        <f ca="1" t="shared" si="2170"/>
        <v>0.890646489256649</v>
      </c>
      <c r="G292" s="18">
        <f ca="1">IF(F292&lt;=('Ejercicio 3 - TIR'!$D$18-'Ejercicio 3 - TIR'!$C$18)/('Ejercicio 3 - TIR'!$E$18-'Ejercicio 3 - TIR'!$C$18),'Ejercicio 3 - TIR'!$C$18+SQRT(('Ejercicio 3 - TIR'!$E$18-'Ejercicio 3 - TIR'!$C$18)*('Ejercicio 3 - TIR'!$D$18-'Ejercicio 3 - TIR'!$C$18)*F292),'Ejercicio 3 - TIR'!$E$18-SQRT(('Ejercicio 3 - TIR'!$E$18-'Ejercicio 3 - TIR'!$C$18)*('Ejercicio 3 - TIR'!$E$18-'Ejercicio 3 - TIR'!$D$18)*(1-F292)))</f>
        <v>42136.1715648888</v>
      </c>
      <c r="H292" s="17">
        <f ca="1" t="shared" ref="H292:L292" si="2171">RAND()</f>
        <v>0.675119356848036</v>
      </c>
      <c r="I292" s="18">
        <f ca="1">IF(H292&lt;=('Ejercicio 3 - TIR'!$D$18-'Ejercicio 3 - TIR'!$C$18)/('Ejercicio 3 - TIR'!$E$18-'Ejercicio 3 - TIR'!$C$18),'Ejercicio 3 - TIR'!$C$18+SQRT(('Ejercicio 3 - TIR'!$E$18-'Ejercicio 3 - TIR'!$C$18)*('Ejercicio 3 - TIR'!$D$18-'Ejercicio 3 - TIR'!$C$18)*H292),'Ejercicio 3 - TIR'!$E$18-SQRT(('Ejercicio 3 - TIR'!$E$18-'Ejercicio 3 - TIR'!$C$18)*('Ejercicio 3 - TIR'!$E$18-'Ejercicio 3 - TIR'!$D$18)*(1-H292)))</f>
        <v>40063.8022490588</v>
      </c>
      <c r="J292" s="17">
        <f ca="1" t="shared" si="2171"/>
        <v>0.752233064574092</v>
      </c>
      <c r="K292" s="18">
        <f ca="1">IF(J292&lt;=('Ejercicio 3 - TIR'!$D$18-'Ejercicio 3 - TIR'!$C$18)/('Ejercicio 3 - TIR'!$E$18-'Ejercicio 3 - TIR'!$C$18),'Ejercicio 3 - TIR'!$C$18+SQRT(('Ejercicio 3 - TIR'!$E$18-'Ejercicio 3 - TIR'!$C$18)*('Ejercicio 3 - TIR'!$D$18-'Ejercicio 3 - TIR'!$C$18)*J292),'Ejercicio 3 - TIR'!$E$18-SQRT(('Ejercicio 3 - TIR'!$E$18-'Ejercicio 3 - TIR'!$C$18)*('Ejercicio 3 - TIR'!$E$18-'Ejercicio 3 - TIR'!$D$18)*(1-J292)))</f>
        <v>40689.2552665528</v>
      </c>
      <c r="L292" s="17">
        <f ca="1" t="shared" si="2171"/>
        <v>0.201525230636085</v>
      </c>
      <c r="M292" s="18">
        <f ca="1">IF(L292&lt;=('Ejercicio 3 - TIR'!$D$18-'Ejercicio 3 - TIR'!$C$18)/('Ejercicio 3 - TIR'!$E$18-'Ejercicio 3 - TIR'!$C$18),'Ejercicio 3 - TIR'!$C$18+SQRT(('Ejercicio 3 - TIR'!$E$18-'Ejercicio 3 - TIR'!$C$18)*('Ejercicio 3 - TIR'!$D$18-'Ejercicio 3 - TIR'!$C$18)*L292),'Ejercicio 3 - TIR'!$E$18-SQRT(('Ejercicio 3 - TIR'!$E$18-'Ejercicio 3 - TIR'!$C$18)*('Ejercicio 3 - TIR'!$E$18-'Ejercicio 3 - TIR'!$D$18)*(1-L292)))</f>
        <v>35498.0709885752</v>
      </c>
      <c r="N292" s="17">
        <f ca="1" t="shared" ref="N292:R292" si="2172">RAND()</f>
        <v>0.600908102547964</v>
      </c>
      <c r="O292" s="18">
        <f ca="1">IF(N292&lt;=('Ejercicio 3 - TIR'!$D$18-'Ejercicio 3 - TIR'!$C$18)/('Ejercicio 3 - TIR'!$E$18-'Ejercicio 3 - TIR'!$C$18),'Ejercicio 3 - TIR'!$C$18+SQRT(('Ejercicio 3 - TIR'!$E$18-'Ejercicio 3 - TIR'!$C$18)*('Ejercicio 3 - TIR'!$D$18-'Ejercicio 3 - TIR'!$C$18)*N292),'Ejercicio 3 - TIR'!$E$18-SQRT(('Ejercicio 3 - TIR'!$E$18-'Ejercicio 3 - TIR'!$C$18)*('Ejercicio 3 - TIR'!$E$18-'Ejercicio 3 - TIR'!$D$18)*(1-N292)))</f>
        <v>39494.00944713</v>
      </c>
      <c r="P292" s="17">
        <f ca="1" t="shared" si="2172"/>
        <v>0.687869679077477</v>
      </c>
      <c r="Q292" s="19">
        <f ca="1">IF(P292&lt;=('Ejercicio 3 - TIR'!$D$22-'Ejercicio 3 - TIR'!$C$22)/('Ejercicio 3 - TIR'!$E$22-'Ejercicio 3 - TIR'!$C$22),'Ejercicio 3 - TIR'!$C$22+SQRT(('Ejercicio 3 - TIR'!$E$22-'Ejercicio 3 - TIR'!$C$22)*('Ejercicio 3 - TIR'!$D$22-'Ejercicio 3 - TIR'!$C$22)*P292),'Ejercicio 3 - TIR'!$E$22-SQRT(('Ejercicio 3 - TIR'!$E$22-'Ejercicio 3 - TIR'!$C$22)*('Ejercicio 3 - TIR'!$E$22-'Ejercicio 3 - TIR'!$D$22)*(1-P292)))</f>
        <v>0.156296950034636</v>
      </c>
      <c r="R292" s="17">
        <f ca="1" t="shared" si="2172"/>
        <v>0.791225489608339</v>
      </c>
      <c r="S292" s="19">
        <f ca="1">IF(R292&lt;=('Ejercicio 3 - TIR'!$D$23-'Ejercicio 3 - TIR'!$C$23)/('Ejercicio 3 - TIR'!$E$23-'Ejercicio 3 - TIR'!$C$23),'Ejercicio 3 - TIR'!$C$23+SQRT(('Ejercicio 3 - TIR'!$E$23-'Ejercicio 3 - TIR'!$C$23)*('Ejercicio 3 - TIR'!$D$23-'Ejercicio 3 - TIR'!$C$23)*R292),'Ejercicio 3 - TIR'!$E$23-SQRT(('Ejercicio 3 - TIR'!$E$23-'Ejercicio 3 - TIR'!$C$23)*('Ejercicio 3 - TIR'!$E$23-'Ejercicio 3 - TIR'!$D$23)*(1-R292)))</f>
        <v>0.160614590055792</v>
      </c>
      <c r="T292" s="17">
        <f ca="1" t="shared" ref="T292:X292" si="2173">RAND()</f>
        <v>0.920146945993098</v>
      </c>
      <c r="U292" s="19">
        <f ca="1">IF(T292&lt;=('Ejercicio 3 - TIR'!$D$24-'Ejercicio 3 - TIR'!$C$24)/('Ejercicio 3 - TIR'!$E$24-'Ejercicio 3 - TIR'!$C$24),'Ejercicio 3 - TIR'!$C$24+SQRT(('Ejercicio 3 - TIR'!$E$24-'Ejercicio 3 - TIR'!$C$24)*('Ejercicio 3 - TIR'!$D$24-'Ejercicio 3 - TIR'!$C$24)*T292),'Ejercicio 3 - TIR'!$E$24-SQRT(('Ejercicio 3 - TIR'!$E$24-'Ejercicio 3 - TIR'!$C$24)*('Ejercicio 3 - TIR'!$E$24-'Ejercicio 3 - TIR'!$D$24)*(1-T292)))</f>
        <v>0.205047122309758</v>
      </c>
      <c r="V292" s="17">
        <f ca="1" t="shared" si="2173"/>
        <v>0.153728254343873</v>
      </c>
      <c r="W292" s="19">
        <f ca="1">IF(V292&lt;=('Ejercicio 3 - TIR'!$D$25-'Ejercicio 3 - TIR'!$C$25)/('Ejercicio 3 - TIR'!$E$25-'Ejercicio 3 - TIR'!$C$25),'Ejercicio 3 - TIR'!$C$25+SQRT(('Ejercicio 3 - TIR'!$E$25-'Ejercicio 3 - TIR'!$C$25)*('Ejercicio 3 - TIR'!$D$25-'Ejercicio 3 - TIR'!$C$25)*V292),'Ejercicio 3 - TIR'!$E$25-SQRT(('Ejercicio 3 - TIR'!$E$25-'Ejercicio 3 - TIR'!$C$25)*('Ejercicio 3 - TIR'!$E$25-'Ejercicio 3 - TIR'!$D$25)*(1-V292)))</f>
        <v>0.194670363188463</v>
      </c>
      <c r="X292" s="17">
        <f ca="1" t="shared" si="2173"/>
        <v>0.811611566748907</v>
      </c>
      <c r="Y292" s="19">
        <f ca="1">IF(X292&lt;=('Ejercicio 3 - TIR'!$D$26-'Ejercicio 3 - TIR'!$C$26)/('Ejercicio 3 - TIR'!$E$26-'Ejercicio 3 - TIR'!$C$26),'Ejercicio 3 - TIR'!$C$26+SQRT(('Ejercicio 3 - TIR'!$E$26-'Ejercicio 3 - TIR'!$C$26)*('Ejercicio 3 - TIR'!$D$26-'Ejercicio 3 - TIR'!$C$26)*X292),'Ejercicio 3 - TIR'!$E$26-SQRT(('Ejercicio 3 - TIR'!$E$26-'Ejercicio 3 - TIR'!$C$26)*('Ejercicio 3 - TIR'!$E$26-'Ejercicio 3 - TIR'!$D$26)*(1-X292)))</f>
        <v>0.24810489787513</v>
      </c>
      <c r="Z292" s="17">
        <f ca="1" t="shared" si="1908"/>
        <v>1.15629695003464</v>
      </c>
      <c r="AA292" s="17">
        <f ca="1" t="shared" si="1909"/>
        <v>1.34201511064721</v>
      </c>
      <c r="AB292" s="17">
        <f ca="1" t="shared" si="1910"/>
        <v>1.61719144718163</v>
      </c>
      <c r="AC292" s="17">
        <f ca="1" t="shared" si="1911"/>
        <v>1.93201069354976</v>
      </c>
      <c r="AD292" s="17">
        <f ca="1" t="shared" si="1912"/>
        <v>2.41135200936658</v>
      </c>
      <c r="AE292" s="16">
        <f ca="1" t="shared" si="1913"/>
        <v>4777.70389151185</v>
      </c>
      <c r="AF292" s="16">
        <f ca="1" t="shared" si="1914"/>
        <v>5545.07284345499</v>
      </c>
      <c r="AG292" s="16">
        <f ca="1" t="shared" si="1915"/>
        <v>6682.07407300342</v>
      </c>
      <c r="AH292" s="16">
        <f ca="1" t="shared" si="1916"/>
        <v>7982.87585964721</v>
      </c>
      <c r="AI292" s="16">
        <f ca="1" t="shared" si="1917"/>
        <v>9963.46645955483</v>
      </c>
      <c r="AJ292" s="18">
        <f ca="1" t="shared" si="1918"/>
        <v>48721.9266666171</v>
      </c>
      <c r="AK292" s="18">
        <f ca="1" t="shared" si="1919"/>
        <v>53766.2280082186</v>
      </c>
      <c r="AL292" s="18">
        <f ca="1" t="shared" si="1920"/>
        <v>65802.3156092594</v>
      </c>
      <c r="AM292" s="18">
        <f ca="1" t="shared" si="1921"/>
        <v>68582.6527503159</v>
      </c>
      <c r="AN292" s="18">
        <f ca="1" t="shared" si="1922"/>
        <v>95233.9590382798</v>
      </c>
      <c r="AO292" s="18">
        <f ca="1">C292/'Ejercicio 3 - TIR'!$D$7</f>
        <v>17463.2306091013</v>
      </c>
      <c r="AP292" s="18">
        <f ca="1" t="shared" si="1923"/>
        <v>31258.6960575158</v>
      </c>
      <c r="AQ292" s="18">
        <f ca="1" t="shared" si="1924"/>
        <v>36302.9973991173</v>
      </c>
      <c r="AR292" s="18">
        <f ca="1" t="shared" si="1925"/>
        <v>48339.0850001581</v>
      </c>
      <c r="AS292" s="18">
        <f ca="1" t="shared" si="1926"/>
        <v>51119.4221412146</v>
      </c>
      <c r="AT292" s="18">
        <f ca="1" t="shared" si="1927"/>
        <v>77770.7284291786</v>
      </c>
      <c r="AU292" s="18">
        <f ca="1">AP292*'Ejercicio 3 - TIR'!$D$5</f>
        <v>15629.3480287579</v>
      </c>
      <c r="AV292" s="18">
        <f ca="1">AQ292*'Ejercicio 3 - TIR'!$D$5</f>
        <v>18151.4986995587</v>
      </c>
      <c r="AW292" s="18">
        <f ca="1">AR292*'Ejercicio 3 - TIR'!$D$5</f>
        <v>24169.5425000791</v>
      </c>
      <c r="AX292" s="18">
        <f ca="1">AS292*'Ejercicio 3 - TIR'!$D$5</f>
        <v>25559.7110706073</v>
      </c>
      <c r="AY292" s="18">
        <f ca="1">AT292*'Ejercicio 3 - TIR'!$D$5</f>
        <v>38885.3642145893</v>
      </c>
      <c r="AZ292" s="18">
        <f ca="1" t="shared" ref="AZ292:BD292" si="2174">AJ292-AU292-AE292</f>
        <v>28314.8747463473</v>
      </c>
      <c r="BA292" s="18">
        <f ca="1" t="shared" si="2174"/>
        <v>30069.656465205</v>
      </c>
      <c r="BB292" s="18">
        <f ca="1" t="shared" si="2174"/>
        <v>34950.6990361769</v>
      </c>
      <c r="BC292" s="18">
        <f ca="1" t="shared" si="2174"/>
        <v>35040.0658200614</v>
      </c>
      <c r="BD292" s="18">
        <f ca="1" t="shared" si="2174"/>
        <v>46385.1283641357</v>
      </c>
      <c r="BE292" s="18">
        <f ca="1" t="shared" ref="BE292:BI292" si="2175">AZ292/Z292</f>
        <v>24487.5459936993</v>
      </c>
      <c r="BF292" s="18">
        <f ca="1" t="shared" si="2175"/>
        <v>22406.3471615482</v>
      </c>
      <c r="BG292" s="18">
        <f ca="1" t="shared" si="2175"/>
        <v>21611.9737073105</v>
      </c>
      <c r="BH292" s="18">
        <f ca="1" t="shared" si="2175"/>
        <v>18136.5796457787</v>
      </c>
      <c r="BI292" s="18">
        <f ca="1" t="shared" si="2175"/>
        <v>19236.1497549751</v>
      </c>
      <c r="BJ292" s="18">
        <f ca="1" t="shared" si="1930"/>
        <v>73710.4970788144</v>
      </c>
      <c r="BK292" s="18">
        <f ca="1" t="shared" si="1931"/>
        <v>42109.9962192884</v>
      </c>
      <c r="BL292" s="18">
        <f ca="1" t="shared" si="1932"/>
        <v>115820.493298103</v>
      </c>
      <c r="BM292" s="18">
        <f ca="1">BK292*'Ejercicio 3 - TIR'!$D$5</f>
        <v>21054.9981096442</v>
      </c>
      <c r="BN292" s="18">
        <f ca="1" t="shared" si="1933"/>
        <v>94765.4951884586</v>
      </c>
      <c r="BO292" s="18">
        <f ca="1" t="shared" si="1934"/>
        <v>39299.7350948158</v>
      </c>
      <c r="BP292" s="18">
        <f ca="1" t="shared" si="1935"/>
        <v>-117884.272835772</v>
      </c>
      <c r="BQ292" s="18">
        <f ca="1" t="shared" ref="BQ292:BT292" si="2176">BE292</f>
        <v>24487.5459936993</v>
      </c>
      <c r="BR292" s="18">
        <f ca="1" t="shared" si="2176"/>
        <v>22406.3471615482</v>
      </c>
      <c r="BS292" s="18">
        <f ca="1" t="shared" si="2176"/>
        <v>21611.9737073105</v>
      </c>
      <c r="BT292" s="18">
        <f ca="1" t="shared" si="2176"/>
        <v>18136.5796457787</v>
      </c>
      <c r="BU292" s="18">
        <f ca="1" t="shared" si="1937"/>
        <v>58535.8848497909</v>
      </c>
      <c r="BV292" s="20">
        <f ca="1" t="shared" si="1938"/>
        <v>6.38370971088127</v>
      </c>
    </row>
    <row r="293" ht="15" customHeight="1" spans="1:74">
      <c r="A293" s="16">
        <v>292</v>
      </c>
      <c r="B293" s="17">
        <f ca="1" t="shared" ref="B293:F293" si="2177">RAND()</f>
        <v>0.827034816690838</v>
      </c>
      <c r="C293" s="18">
        <f ca="1">IF(B293&lt;=('Ejercicio 3 - TIR'!$D$13-'Ejercicio 3 - TIR'!$C$13)/('Ejercicio 3 - TIR'!$E$13-'Ejercicio 3 - TIR'!$C$13),'Ejercicio 3 - TIR'!$C$13+SQRT(('Ejercicio 3 - TIR'!$E$13-'Ejercicio 3 - TIR'!$C$13)*('Ejercicio 3 - TIR'!$D$13-'Ejercicio 3 - TIR'!$C$13)*B293),'Ejercicio 3 - TIR'!$E$13-SQRT(('Ejercicio 3 - TIR'!$E$13-'Ejercicio 3 - TIR'!$C$13)*('Ejercicio 3 - TIR'!$E$13-'Ejercicio 3 - TIR'!$D$13)*(1-B293)))</f>
        <v>85593.1190061487</v>
      </c>
      <c r="D293" s="17">
        <f ca="1" t="shared" si="2177"/>
        <v>0.382926088557897</v>
      </c>
      <c r="E293" s="18">
        <f ca="1">IF(D293&lt;=('Ejercicio 3 - TIR'!$D$14-'Ejercicio 3 - TIR'!$C$14)/('Ejercicio 3 - TIR'!$E$14-'Ejercicio 3 - TIR'!$C$14),'Ejercicio 3 - TIR'!$C$14+SQRT(('Ejercicio 3 - TIR'!$E$14-'Ejercicio 3 - TIR'!$C$14)*('Ejercicio 3 - TIR'!$D$14-'Ejercicio 3 - TIR'!$C$14)*D293),'Ejercicio 3 - TIR'!$E$14-SQRT(('Ejercicio 3 - TIR'!$E$14-'Ejercicio 3 - TIR'!$C$14)*('Ejercicio 3 - TIR'!$E$14-'Ejercicio 3 - TIR'!$D$14)*(1-D293)))</f>
        <v>30379.1327461442</v>
      </c>
      <c r="F293" s="17">
        <f ca="1" t="shared" si="2177"/>
        <v>0.516918138990169</v>
      </c>
      <c r="G293" s="18">
        <f ca="1">IF(F293&lt;=('Ejercicio 3 - TIR'!$D$18-'Ejercicio 3 - TIR'!$C$18)/('Ejercicio 3 - TIR'!$E$18-'Ejercicio 3 - TIR'!$C$18),'Ejercicio 3 - TIR'!$C$18+SQRT(('Ejercicio 3 - TIR'!$E$18-'Ejercicio 3 - TIR'!$C$18)*('Ejercicio 3 - TIR'!$D$18-'Ejercicio 3 - TIR'!$C$18)*F293),'Ejercicio 3 - TIR'!$E$18-SQRT(('Ejercicio 3 - TIR'!$E$18-'Ejercicio 3 - TIR'!$C$18)*('Ejercicio 3 - TIR'!$E$18-'Ejercicio 3 - TIR'!$D$18)*(1-F293)))</f>
        <v>38805.5505704371</v>
      </c>
      <c r="H293" s="17">
        <f ca="1" t="shared" ref="H293:L293" si="2178">RAND()</f>
        <v>0.786079925109632</v>
      </c>
      <c r="I293" s="18">
        <f ca="1">IF(H293&lt;=('Ejercicio 3 - TIR'!$D$18-'Ejercicio 3 - TIR'!$C$18)/('Ejercicio 3 - TIR'!$E$18-'Ejercicio 3 - TIR'!$C$18),'Ejercicio 3 - TIR'!$C$18+SQRT(('Ejercicio 3 - TIR'!$E$18-'Ejercicio 3 - TIR'!$C$18)*('Ejercicio 3 - TIR'!$D$18-'Ejercicio 3 - TIR'!$C$18)*H293),'Ejercicio 3 - TIR'!$E$18-SQRT(('Ejercicio 3 - TIR'!$E$18-'Ejercicio 3 - TIR'!$C$18)*('Ejercicio 3 - TIR'!$E$18-'Ejercicio 3 - TIR'!$D$18)*(1-H293)))</f>
        <v>40994.503074926</v>
      </c>
      <c r="J293" s="17">
        <f ca="1" t="shared" si="2178"/>
        <v>0.22797912764621</v>
      </c>
      <c r="K293" s="18">
        <f ca="1">IF(J293&lt;=('Ejercicio 3 - TIR'!$D$18-'Ejercicio 3 - TIR'!$C$18)/('Ejercicio 3 - TIR'!$E$18-'Ejercicio 3 - TIR'!$C$18),'Ejercicio 3 - TIR'!$C$18+SQRT(('Ejercicio 3 - TIR'!$E$18-'Ejercicio 3 - TIR'!$C$18)*('Ejercicio 3 - TIR'!$D$18-'Ejercicio 3 - TIR'!$C$18)*J293),'Ejercicio 3 - TIR'!$E$18-SQRT(('Ejercicio 3 - TIR'!$E$18-'Ejercicio 3 - TIR'!$C$18)*('Ejercicio 3 - TIR'!$E$18-'Ejercicio 3 - TIR'!$D$18)*(1-J293)))</f>
        <v>35847.8089184695</v>
      </c>
      <c r="L293" s="17">
        <f ca="1" t="shared" si="2178"/>
        <v>0.410768825910663</v>
      </c>
      <c r="M293" s="18">
        <f ca="1">IF(L293&lt;=('Ejercicio 3 - TIR'!$D$18-'Ejercicio 3 - TIR'!$C$18)/('Ejercicio 3 - TIR'!$E$18-'Ejercicio 3 - TIR'!$C$18),'Ejercicio 3 - TIR'!$C$18+SQRT(('Ejercicio 3 - TIR'!$E$18-'Ejercicio 3 - TIR'!$C$18)*('Ejercicio 3 - TIR'!$D$18-'Ejercicio 3 - TIR'!$C$18)*L293),'Ejercicio 3 - TIR'!$E$18-SQRT(('Ejercicio 3 - TIR'!$E$18-'Ejercicio 3 - TIR'!$C$18)*('Ejercicio 3 - TIR'!$E$18-'Ejercicio 3 - TIR'!$D$18)*(1-L293)))</f>
        <v>37849.5429094056</v>
      </c>
      <c r="N293" s="17">
        <f ca="1" t="shared" ref="N293:R293" si="2179">RAND()</f>
        <v>0.853080667961962</v>
      </c>
      <c r="O293" s="18">
        <f ca="1">IF(N293&lt;=('Ejercicio 3 - TIR'!$D$18-'Ejercicio 3 - TIR'!$C$18)/('Ejercicio 3 - TIR'!$E$18-'Ejercicio 3 - TIR'!$C$18),'Ejercicio 3 - TIR'!$C$18+SQRT(('Ejercicio 3 - TIR'!$E$18-'Ejercicio 3 - TIR'!$C$18)*('Ejercicio 3 - TIR'!$D$18-'Ejercicio 3 - TIR'!$C$18)*N293),'Ejercicio 3 - TIR'!$E$18-SQRT(('Ejercicio 3 - TIR'!$E$18-'Ejercicio 3 - TIR'!$C$18)*('Ejercicio 3 - TIR'!$E$18-'Ejercicio 3 - TIR'!$D$18)*(1-N293)))</f>
        <v>41680.5196336094</v>
      </c>
      <c r="P293" s="17">
        <f ca="1" t="shared" si="2179"/>
        <v>0.184553050132929</v>
      </c>
      <c r="Q293" s="19">
        <f ca="1">IF(P293&lt;=('Ejercicio 3 - TIR'!$D$22-'Ejercicio 3 - TIR'!$C$22)/('Ejercicio 3 - TIR'!$E$22-'Ejercicio 3 - TIR'!$C$22),'Ejercicio 3 - TIR'!$C$22+SQRT(('Ejercicio 3 - TIR'!$E$22-'Ejercicio 3 - TIR'!$C$22)*('Ejercicio 3 - TIR'!$D$22-'Ejercicio 3 - TIR'!$C$22)*P293),'Ejercicio 3 - TIR'!$E$22-SQRT(('Ejercicio 3 - TIR'!$E$22-'Ejercicio 3 - TIR'!$C$22)*('Ejercicio 3 - TIR'!$E$22-'Ejercicio 3 - TIR'!$D$22)*(1-P293)))</f>
        <v>0.1382262308292</v>
      </c>
      <c r="R293" s="17">
        <f ca="1" t="shared" si="2179"/>
        <v>0.427272935192301</v>
      </c>
      <c r="S293" s="19">
        <f ca="1">IF(R293&lt;=('Ejercicio 3 - TIR'!$D$23-'Ejercicio 3 - TIR'!$C$23)/('Ejercicio 3 - TIR'!$E$23-'Ejercicio 3 - TIR'!$C$23),'Ejercicio 3 - TIR'!$C$23+SQRT(('Ejercicio 3 - TIR'!$E$23-'Ejercicio 3 - TIR'!$C$23)*('Ejercicio 3 - TIR'!$D$23-'Ejercicio 3 - TIR'!$C$23)*R293),'Ejercicio 3 - TIR'!$E$23-SQRT(('Ejercicio 3 - TIR'!$E$23-'Ejercicio 3 - TIR'!$C$23)*('Ejercicio 3 - TIR'!$E$23-'Ejercicio 3 - TIR'!$D$23)*(1-R293)))</f>
        <v>0.14773249507971</v>
      </c>
      <c r="T293" s="17">
        <f ca="1" t="shared" ref="T293:X293" si="2180">RAND()</f>
        <v>0.483454356676351</v>
      </c>
      <c r="U293" s="19">
        <f ca="1">IF(T293&lt;=('Ejercicio 3 - TIR'!$D$24-'Ejercicio 3 - TIR'!$C$24)/('Ejercicio 3 - TIR'!$E$24-'Ejercicio 3 - TIR'!$C$24),'Ejercicio 3 - TIR'!$C$24+SQRT(('Ejercicio 3 - TIR'!$E$24-'Ejercicio 3 - TIR'!$C$24)*('Ejercicio 3 - TIR'!$D$24-'Ejercicio 3 - TIR'!$C$24)*T293),'Ejercicio 3 - TIR'!$E$24-SQRT(('Ejercicio 3 - TIR'!$E$24-'Ejercicio 3 - TIR'!$C$24)*('Ejercicio 3 - TIR'!$E$24-'Ejercicio 3 - TIR'!$D$24)*(1-T293)))</f>
        <v>0.181969383369367</v>
      </c>
      <c r="V293" s="17">
        <f ca="1" t="shared" si="2180"/>
        <v>0.58361458034716</v>
      </c>
      <c r="W293" s="19">
        <f ca="1">IF(V293&lt;=('Ejercicio 3 - TIR'!$D$25-'Ejercicio 3 - TIR'!$C$25)/('Ejercicio 3 - TIR'!$E$25-'Ejercicio 3 - TIR'!$C$25),'Ejercicio 3 - TIR'!$C$25+SQRT(('Ejercicio 3 - TIR'!$E$25-'Ejercicio 3 - TIR'!$C$25)*('Ejercicio 3 - TIR'!$D$25-'Ejercicio 3 - TIR'!$C$25)*V293),'Ejercicio 3 - TIR'!$E$25-SQRT(('Ejercicio 3 - TIR'!$E$25-'Ejercicio 3 - TIR'!$C$25)*('Ejercicio 3 - TIR'!$E$25-'Ejercicio 3 - TIR'!$D$25)*(1-V293)))</f>
        <v>0.211824759741621</v>
      </c>
      <c r="X293" s="17">
        <f ca="1" t="shared" si="2180"/>
        <v>0.742773802150313</v>
      </c>
      <c r="Y293" s="19">
        <f ca="1">IF(X293&lt;=('Ejercicio 3 - TIR'!$D$26-'Ejercicio 3 - TIR'!$C$26)/('Ejercicio 3 - TIR'!$E$26-'Ejercicio 3 - TIR'!$C$26),'Ejercicio 3 - TIR'!$C$26+SQRT(('Ejercicio 3 - TIR'!$E$26-'Ejercicio 3 - TIR'!$C$26)*('Ejercicio 3 - TIR'!$D$26-'Ejercicio 3 - TIR'!$C$26)*X293),'Ejercicio 3 - TIR'!$E$26-SQRT(('Ejercicio 3 - TIR'!$E$26-'Ejercicio 3 - TIR'!$C$26)*('Ejercicio 3 - TIR'!$E$26-'Ejercicio 3 - TIR'!$D$26)*(1-X293)))</f>
        <v>0.242730421676811</v>
      </c>
      <c r="Z293" s="17">
        <f ca="1" t="shared" si="1908"/>
        <v>1.1382262308292</v>
      </c>
      <c r="AA293" s="17">
        <f ca="1" t="shared" si="1909"/>
        <v>1.30637923187477</v>
      </c>
      <c r="AB293" s="17">
        <f ca="1" t="shared" si="1910"/>
        <v>1.54410025514557</v>
      </c>
      <c r="AC293" s="17">
        <f ca="1" t="shared" si="1911"/>
        <v>1.87117892070876</v>
      </c>
      <c r="AD293" s="17">
        <f ca="1" t="shared" si="1912"/>
        <v>2.32537096916515</v>
      </c>
      <c r="AE293" s="16">
        <f ca="1" t="shared" si="1913"/>
        <v>4199.19301535943</v>
      </c>
      <c r="AF293" s="16">
        <f ca="1" t="shared" si="1914"/>
        <v>4819.55027683977</v>
      </c>
      <c r="AG293" s="16">
        <f ca="1" t="shared" si="1915"/>
        <v>5696.56086883396</v>
      </c>
      <c r="AH293" s="16">
        <f ca="1" t="shared" si="1916"/>
        <v>6903.23350622823</v>
      </c>
      <c r="AI293" s="16">
        <f ca="1" t="shared" si="1917"/>
        <v>8578.8582861285</v>
      </c>
      <c r="AJ293" s="18">
        <f ca="1" t="shared" si="1918"/>
        <v>44169.4955610405</v>
      </c>
      <c r="AK293" s="18">
        <f ca="1" t="shared" si="1919"/>
        <v>53554.3674381097</v>
      </c>
      <c r="AL293" s="18">
        <f ca="1" t="shared" si="1920"/>
        <v>55352.6108974184</v>
      </c>
      <c r="AM293" s="18">
        <f ca="1" t="shared" si="1921"/>
        <v>70823.2668505413</v>
      </c>
      <c r="AN293" s="18">
        <f ca="1" t="shared" si="1922"/>
        <v>96922.6703357135</v>
      </c>
      <c r="AO293" s="18">
        <f ca="1">C293/'Ejercicio 3 - TIR'!$D$7</f>
        <v>17118.6238012297</v>
      </c>
      <c r="AP293" s="18">
        <f ca="1" t="shared" si="1923"/>
        <v>27050.8717598108</v>
      </c>
      <c r="AQ293" s="18">
        <f ca="1" t="shared" si="1924"/>
        <v>36435.74363688</v>
      </c>
      <c r="AR293" s="18">
        <f ca="1" t="shared" si="1925"/>
        <v>38233.9870961887</v>
      </c>
      <c r="AS293" s="18">
        <f ca="1" t="shared" si="1926"/>
        <v>53704.6430493116</v>
      </c>
      <c r="AT293" s="18">
        <f ca="1" t="shared" si="1927"/>
        <v>79804.0465344837</v>
      </c>
      <c r="AU293" s="18">
        <f ca="1">AP293*'Ejercicio 3 - TIR'!$D$5</f>
        <v>13525.4358799054</v>
      </c>
      <c r="AV293" s="18">
        <f ca="1">AQ293*'Ejercicio 3 - TIR'!$D$5</f>
        <v>18217.87181844</v>
      </c>
      <c r="AW293" s="18">
        <f ca="1">AR293*'Ejercicio 3 - TIR'!$D$5</f>
        <v>19116.9935480943</v>
      </c>
      <c r="AX293" s="18">
        <f ca="1">AS293*'Ejercicio 3 - TIR'!$D$5</f>
        <v>26852.3215246558</v>
      </c>
      <c r="AY293" s="18">
        <f ca="1">AT293*'Ejercicio 3 - TIR'!$D$5</f>
        <v>39902.0232672419</v>
      </c>
      <c r="AZ293" s="18">
        <f ca="1" t="shared" ref="AZ293:BD293" si="2181">AJ293-AU293-AE293</f>
        <v>26444.8666657757</v>
      </c>
      <c r="BA293" s="18">
        <f ca="1" t="shared" si="2181"/>
        <v>30516.94534283</v>
      </c>
      <c r="BB293" s="18">
        <f ca="1" t="shared" si="2181"/>
        <v>30539.0564804901</v>
      </c>
      <c r="BC293" s="18">
        <f ca="1" t="shared" si="2181"/>
        <v>37067.7118196573</v>
      </c>
      <c r="BD293" s="18">
        <f ca="1" t="shared" si="2181"/>
        <v>48441.7887823431</v>
      </c>
      <c r="BE293" s="18">
        <f ca="1" t="shared" ref="BE293:BI293" si="2182">AZ293/Z293</f>
        <v>23233.4011899467</v>
      </c>
      <c r="BF293" s="18">
        <f ca="1" t="shared" si="2182"/>
        <v>23359.9437270871</v>
      </c>
      <c r="BG293" s="18">
        <f ca="1" t="shared" si="2182"/>
        <v>19777.8974381499</v>
      </c>
      <c r="BH293" s="18">
        <f ca="1" t="shared" si="2182"/>
        <v>19809.8169070956</v>
      </c>
      <c r="BI293" s="18">
        <f ca="1" t="shared" si="2182"/>
        <v>20831.8541104581</v>
      </c>
      <c r="BJ293" s="18">
        <f ca="1" t="shared" si="1930"/>
        <v>70642.7533562981</v>
      </c>
      <c r="BK293" s="18">
        <f ca="1" t="shared" si="1931"/>
        <v>39807.1508194393</v>
      </c>
      <c r="BL293" s="18">
        <f ca="1" t="shared" si="1932"/>
        <v>110449.904175737</v>
      </c>
      <c r="BM293" s="18">
        <f ca="1">BK293*'Ejercicio 3 - TIR'!$D$5</f>
        <v>19903.5754097196</v>
      </c>
      <c r="BN293" s="18">
        <f ca="1" t="shared" si="1933"/>
        <v>90546.3287660177</v>
      </c>
      <c r="BO293" s="18">
        <f ca="1" t="shared" si="1934"/>
        <v>38938.444646759</v>
      </c>
      <c r="BP293" s="18">
        <f ca="1" t="shared" si="1935"/>
        <v>-115972.251752293</v>
      </c>
      <c r="BQ293" s="18">
        <f ca="1" t="shared" ref="BQ293:BT293" si="2183">BE293</f>
        <v>23233.4011899467</v>
      </c>
      <c r="BR293" s="18">
        <f ca="1" t="shared" si="2183"/>
        <v>23359.9437270871</v>
      </c>
      <c r="BS293" s="18">
        <f ca="1" t="shared" si="2183"/>
        <v>19777.8974381499</v>
      </c>
      <c r="BT293" s="18">
        <f ca="1" t="shared" si="2183"/>
        <v>19809.8169070956</v>
      </c>
      <c r="BU293" s="18">
        <f ca="1" t="shared" si="1937"/>
        <v>59770.2987572172</v>
      </c>
      <c r="BV293" s="20">
        <f ca="1" t="shared" si="1938"/>
        <v>7.00488576098037</v>
      </c>
    </row>
    <row r="294" ht="15" customHeight="1" spans="1:74">
      <c r="A294" s="16">
        <v>293</v>
      </c>
      <c r="B294" s="17">
        <f ca="1" t="shared" ref="B294:F294" si="2184">RAND()</f>
        <v>0.433986433661007</v>
      </c>
      <c r="C294" s="18">
        <f ca="1">IF(B294&lt;=('Ejercicio 3 - TIR'!$D$13-'Ejercicio 3 - TIR'!$C$13)/('Ejercicio 3 - TIR'!$E$13-'Ejercicio 3 - TIR'!$C$13),'Ejercicio 3 - TIR'!$C$13+SQRT(('Ejercicio 3 - TIR'!$E$13-'Ejercicio 3 - TIR'!$C$13)*('Ejercicio 3 - TIR'!$D$13-'Ejercicio 3 - TIR'!$C$13)*B294),'Ejercicio 3 - TIR'!$E$13-SQRT(('Ejercicio 3 - TIR'!$E$13-'Ejercicio 3 - TIR'!$C$13)*('Ejercicio 3 - TIR'!$E$13-'Ejercicio 3 - TIR'!$D$13)*(1-B294)))</f>
        <v>73938.2218640632</v>
      </c>
      <c r="D294" s="17">
        <f ca="1" t="shared" si="2184"/>
        <v>0.0353004275417943</v>
      </c>
      <c r="E294" s="18">
        <f ca="1">IF(D294&lt;=('Ejercicio 3 - TIR'!$D$14-'Ejercicio 3 - TIR'!$C$14)/('Ejercicio 3 - TIR'!$E$14-'Ejercicio 3 - TIR'!$C$14),'Ejercicio 3 - TIR'!$C$14+SQRT(('Ejercicio 3 - TIR'!$E$14-'Ejercicio 3 - TIR'!$C$14)*('Ejercicio 3 - TIR'!$D$14-'Ejercicio 3 - TIR'!$C$14)*D294),'Ejercicio 3 - TIR'!$E$14-SQRT(('Ejercicio 3 - TIR'!$E$14-'Ejercicio 3 - TIR'!$C$14)*('Ejercicio 3 - TIR'!$E$14-'Ejercicio 3 - TIR'!$D$14)*(1-D294)))</f>
        <v>26627.1238630278</v>
      </c>
      <c r="F294" s="17">
        <f ca="1" t="shared" si="2184"/>
        <v>0.570006736472317</v>
      </c>
      <c r="G294" s="18">
        <f ca="1">IF(F294&lt;=('Ejercicio 3 - TIR'!$D$18-'Ejercicio 3 - TIR'!$C$18)/('Ejercicio 3 - TIR'!$E$18-'Ejercicio 3 - TIR'!$C$18),'Ejercicio 3 - TIR'!$C$18+SQRT(('Ejercicio 3 - TIR'!$E$18-'Ejercicio 3 - TIR'!$C$18)*('Ejercicio 3 - TIR'!$D$18-'Ejercicio 3 - TIR'!$C$18)*F294),'Ejercicio 3 - TIR'!$E$18-SQRT(('Ejercicio 3 - TIR'!$E$18-'Ejercicio 3 - TIR'!$C$18)*('Ejercicio 3 - TIR'!$E$18-'Ejercicio 3 - TIR'!$D$18)*(1-F294)))</f>
        <v>39246.6756442977</v>
      </c>
      <c r="H294" s="17">
        <f ca="1" t="shared" ref="H294:L294" si="2185">RAND()</f>
        <v>0.214271572250332</v>
      </c>
      <c r="I294" s="18">
        <f ca="1">IF(H294&lt;=('Ejercicio 3 - TIR'!$D$18-'Ejercicio 3 - TIR'!$C$18)/('Ejercicio 3 - TIR'!$E$18-'Ejercicio 3 - TIR'!$C$18),'Ejercicio 3 - TIR'!$C$18+SQRT(('Ejercicio 3 - TIR'!$E$18-'Ejercicio 3 - TIR'!$C$18)*('Ejercicio 3 - TIR'!$D$18-'Ejercicio 3 - TIR'!$C$18)*H294),'Ejercicio 3 - TIR'!$E$18-SQRT(('Ejercicio 3 - TIR'!$E$18-'Ejercicio 3 - TIR'!$C$18)*('Ejercicio 3 - TIR'!$E$18-'Ejercicio 3 - TIR'!$D$18)*(1-H294)))</f>
        <v>35669.2800105084</v>
      </c>
      <c r="J294" s="17">
        <f ca="1" t="shared" si="2185"/>
        <v>0.549392556818797</v>
      </c>
      <c r="K294" s="18">
        <f ca="1">IF(J294&lt;=('Ejercicio 3 - TIR'!$D$18-'Ejercicio 3 - TIR'!$C$18)/('Ejercicio 3 - TIR'!$E$18-'Ejercicio 3 - TIR'!$C$18),'Ejercicio 3 - TIR'!$C$18+SQRT(('Ejercicio 3 - TIR'!$E$18-'Ejercicio 3 - TIR'!$C$18)*('Ejercicio 3 - TIR'!$D$18-'Ejercicio 3 - TIR'!$C$18)*J294),'Ejercicio 3 - TIR'!$E$18-SQRT(('Ejercicio 3 - TIR'!$E$18-'Ejercicio 3 - TIR'!$C$18)*('Ejercicio 3 - TIR'!$E$18-'Ejercicio 3 - TIR'!$D$18)*(1-J294)))</f>
        <v>39077.9338796237</v>
      </c>
      <c r="L294" s="17">
        <f ca="1" t="shared" si="2185"/>
        <v>0.828100806689708</v>
      </c>
      <c r="M294" s="18">
        <f ca="1">IF(L294&lt;=('Ejercicio 3 - TIR'!$D$18-'Ejercicio 3 - TIR'!$C$18)/('Ejercicio 3 - TIR'!$E$18-'Ejercicio 3 - TIR'!$C$18),'Ejercicio 3 - TIR'!$C$18+SQRT(('Ejercicio 3 - TIR'!$E$18-'Ejercicio 3 - TIR'!$C$18)*('Ejercicio 3 - TIR'!$D$18-'Ejercicio 3 - TIR'!$C$18)*L294),'Ejercicio 3 - TIR'!$E$18-SQRT(('Ejercicio 3 - TIR'!$E$18-'Ejercicio 3 - TIR'!$C$18)*('Ejercicio 3 - TIR'!$E$18-'Ejercicio 3 - TIR'!$D$18)*(1-L294)))</f>
        <v>41409.3956639206</v>
      </c>
      <c r="N294" s="17">
        <f ca="1" t="shared" ref="N294:R294" si="2186">RAND()</f>
        <v>0.908758408020966</v>
      </c>
      <c r="O294" s="18">
        <f ca="1">IF(N294&lt;=('Ejercicio 3 - TIR'!$D$18-'Ejercicio 3 - TIR'!$C$18)/('Ejercicio 3 - TIR'!$E$18-'Ejercicio 3 - TIR'!$C$18),'Ejercicio 3 - TIR'!$C$18+SQRT(('Ejercicio 3 - TIR'!$E$18-'Ejercicio 3 - TIR'!$C$18)*('Ejercicio 3 - TIR'!$D$18-'Ejercicio 3 - TIR'!$C$18)*N294),'Ejercicio 3 - TIR'!$E$18-SQRT(('Ejercicio 3 - TIR'!$E$18-'Ejercicio 3 - TIR'!$C$18)*('Ejercicio 3 - TIR'!$E$18-'Ejercicio 3 - TIR'!$D$18)*(1-N294)))</f>
        <v>42384.064335954</v>
      </c>
      <c r="P294" s="17">
        <f ca="1" t="shared" si="2186"/>
        <v>0.884915798011609</v>
      </c>
      <c r="Q294" s="19">
        <f ca="1">IF(P294&lt;=('Ejercicio 3 - TIR'!$D$22-'Ejercicio 3 - TIR'!$C$22)/('Ejercicio 3 - TIR'!$E$22-'Ejercicio 3 - TIR'!$C$22),'Ejercicio 3 - TIR'!$C$22+SQRT(('Ejercicio 3 - TIR'!$E$22-'Ejercicio 3 - TIR'!$C$22)*('Ejercicio 3 - TIR'!$D$22-'Ejercicio 3 - TIR'!$C$22)*P294),'Ejercicio 3 - TIR'!$E$22-SQRT(('Ejercicio 3 - TIR'!$E$22-'Ejercicio 3 - TIR'!$C$22)*('Ejercicio 3 - TIR'!$E$22-'Ejercicio 3 - TIR'!$D$22)*(1-P294)))</f>
        <v>0.165607239195377</v>
      </c>
      <c r="R294" s="17">
        <f ca="1" t="shared" si="2186"/>
        <v>0.928503224162553</v>
      </c>
      <c r="S294" s="19">
        <f ca="1">IF(R294&lt;=('Ejercicio 3 - TIR'!$D$23-'Ejercicio 3 - TIR'!$C$23)/('Ejercicio 3 - TIR'!$E$23-'Ejercicio 3 - TIR'!$C$23),'Ejercicio 3 - TIR'!$C$23+SQRT(('Ejercicio 3 - TIR'!$E$23-'Ejercicio 3 - TIR'!$C$23)*('Ejercicio 3 - TIR'!$D$23-'Ejercicio 3 - TIR'!$C$23)*R294),'Ejercicio 3 - TIR'!$E$23-SQRT(('Ejercicio 3 - TIR'!$E$23-'Ejercicio 3 - TIR'!$C$23)*('Ejercicio 3 - TIR'!$E$23-'Ejercicio 3 - TIR'!$D$23)*(1-R294)))</f>
        <v>0.16865565354428</v>
      </c>
      <c r="T294" s="17">
        <f ca="1" t="shared" ref="T294:X294" si="2187">RAND()</f>
        <v>0.156922480899325</v>
      </c>
      <c r="U294" s="19">
        <f ca="1">IF(T294&lt;=('Ejercicio 3 - TIR'!$D$24-'Ejercicio 3 - TIR'!$C$24)/('Ejercicio 3 - TIR'!$E$24-'Ejercicio 3 - TIR'!$C$24),'Ejercicio 3 - TIR'!$C$24+SQRT(('Ejercicio 3 - TIR'!$E$24-'Ejercicio 3 - TIR'!$C$24)*('Ejercicio 3 - TIR'!$D$24-'Ejercicio 3 - TIR'!$C$24)*T294),'Ejercicio 3 - TIR'!$E$24-SQRT(('Ejercicio 3 - TIR'!$E$24-'Ejercicio 3 - TIR'!$C$24)*('Ejercicio 3 - TIR'!$E$24-'Ejercicio 3 - TIR'!$D$24)*(1-T294)))</f>
        <v>0.168153159776981</v>
      </c>
      <c r="V294" s="17">
        <f ca="1" t="shared" si="2187"/>
        <v>0.00110106053739245</v>
      </c>
      <c r="W294" s="19">
        <f ca="1">IF(V294&lt;=('Ejercicio 3 - TIR'!$D$25-'Ejercicio 3 - TIR'!$C$25)/('Ejercicio 3 - TIR'!$E$25-'Ejercicio 3 - TIR'!$C$25),'Ejercicio 3 - TIR'!$C$25+SQRT(('Ejercicio 3 - TIR'!$E$25-'Ejercicio 3 - TIR'!$C$25)*('Ejercicio 3 - TIR'!$D$25-'Ejercicio 3 - TIR'!$C$25)*V294),'Ejercicio 3 - TIR'!$E$25-SQRT(('Ejercicio 3 - TIR'!$E$25-'Ejercicio 3 - TIR'!$C$25)*('Ejercicio 3 - TIR'!$E$25-'Ejercicio 3 - TIR'!$D$25)*(1-V294)))</f>
        <v>0.181241565444247</v>
      </c>
      <c r="X294" s="17">
        <f ca="1" t="shared" si="2187"/>
        <v>0.317682887958014</v>
      </c>
      <c r="Y294" s="19">
        <f ca="1">IF(X294&lt;=('Ejercicio 3 - TIR'!$D$26-'Ejercicio 3 - TIR'!$C$26)/('Ejercicio 3 - TIR'!$E$26-'Ejercicio 3 - TIR'!$C$26),'Ejercicio 3 - TIR'!$C$26+SQRT(('Ejercicio 3 - TIR'!$E$26-'Ejercicio 3 - TIR'!$C$26)*('Ejercicio 3 - TIR'!$D$26-'Ejercicio 3 - TIR'!$C$26)*X294),'Ejercicio 3 - TIR'!$E$26-SQRT(('Ejercicio 3 - TIR'!$E$26-'Ejercicio 3 - TIR'!$C$26)*('Ejercicio 3 - TIR'!$E$26-'Ejercicio 3 - TIR'!$D$26)*(1-X294)))</f>
        <v>0.219287263400438</v>
      </c>
      <c r="Z294" s="17">
        <f ca="1" t="shared" si="1908"/>
        <v>1.16560723919538</v>
      </c>
      <c r="AA294" s="17">
        <f ca="1" t="shared" si="1909"/>
        <v>1.36219348989782</v>
      </c>
      <c r="AB294" s="17">
        <f ca="1" t="shared" si="1910"/>
        <v>1.59125062945177</v>
      </c>
      <c r="AC294" s="17">
        <f ca="1" t="shared" si="1911"/>
        <v>1.87965138454775</v>
      </c>
      <c r="AD294" s="17">
        <f ca="1" t="shared" si="1912"/>
        <v>2.29183499281207</v>
      </c>
      <c r="AE294" s="16">
        <f ca="1" t="shared" si="1913"/>
        <v>4409.64447066937</v>
      </c>
      <c r="AF294" s="16">
        <f ca="1" t="shared" si="1914"/>
        <v>5153.35594076803</v>
      </c>
      <c r="AG294" s="16">
        <f ca="1" t="shared" si="1915"/>
        <v>6019.90902566365</v>
      </c>
      <c r="AH294" s="16">
        <f ca="1" t="shared" si="1916"/>
        <v>7110.96676130688</v>
      </c>
      <c r="AI294" s="16">
        <f ca="1" t="shared" si="1917"/>
        <v>8670.31120252534</v>
      </c>
      <c r="AJ294" s="18">
        <f ca="1" t="shared" si="1918"/>
        <v>45746.2092453462</v>
      </c>
      <c r="AK294" s="18">
        <f ca="1" t="shared" si="1919"/>
        <v>48588.4610196568</v>
      </c>
      <c r="AL294" s="18">
        <f ca="1" t="shared" si="1920"/>
        <v>62182.7868836257</v>
      </c>
      <c r="AM294" s="18">
        <f ca="1" t="shared" si="1921"/>
        <v>77835.227892974</v>
      </c>
      <c r="AN294" s="18">
        <f ca="1" t="shared" si="1922"/>
        <v>97137.2817827375</v>
      </c>
      <c r="AO294" s="18">
        <f ca="1">C294/'Ejercicio 3 - TIR'!$D$7</f>
        <v>14787.6443728126</v>
      </c>
      <c r="AP294" s="18">
        <f ca="1" t="shared" si="1923"/>
        <v>30958.5648725336</v>
      </c>
      <c r="AQ294" s="18">
        <f ca="1" t="shared" si="1924"/>
        <v>33800.8166468442</v>
      </c>
      <c r="AR294" s="18">
        <f ca="1" t="shared" si="1925"/>
        <v>47395.1425108131</v>
      </c>
      <c r="AS294" s="18">
        <f ca="1" t="shared" si="1926"/>
        <v>63047.5835201614</v>
      </c>
      <c r="AT294" s="18">
        <f ca="1" t="shared" si="1927"/>
        <v>82349.6374099249</v>
      </c>
      <c r="AU294" s="18">
        <f ca="1">AP294*'Ejercicio 3 - TIR'!$D$5</f>
        <v>15479.2824362668</v>
      </c>
      <c r="AV294" s="18">
        <f ca="1">AQ294*'Ejercicio 3 - TIR'!$D$5</f>
        <v>16900.4083234221</v>
      </c>
      <c r="AW294" s="18">
        <f ca="1">AR294*'Ejercicio 3 - TIR'!$D$5</f>
        <v>23697.5712554065</v>
      </c>
      <c r="AX294" s="18">
        <f ca="1">AS294*'Ejercicio 3 - TIR'!$D$5</f>
        <v>31523.7917600807</v>
      </c>
      <c r="AY294" s="18">
        <f ca="1">AT294*'Ejercicio 3 - TIR'!$D$5</f>
        <v>41174.8187049624</v>
      </c>
      <c r="AZ294" s="18">
        <f ca="1" t="shared" ref="AZ294:BD294" si="2188">AJ294-AU294-AE294</f>
        <v>25857.2823384101</v>
      </c>
      <c r="BA294" s="18">
        <f ca="1" t="shared" si="2188"/>
        <v>26534.6967554667</v>
      </c>
      <c r="BB294" s="18">
        <f ca="1" t="shared" si="2188"/>
        <v>32465.3066025555</v>
      </c>
      <c r="BC294" s="18">
        <f ca="1" t="shared" si="2188"/>
        <v>39200.4693715864</v>
      </c>
      <c r="BD294" s="18">
        <f ca="1" t="shared" si="2188"/>
        <v>47292.1518752497</v>
      </c>
      <c r="BE294" s="18">
        <f ca="1" t="shared" ref="BE294:BI294" si="2189">AZ294/Z294</f>
        <v>22183.529296077</v>
      </c>
      <c r="BF294" s="18">
        <f ca="1" t="shared" si="2189"/>
        <v>19479.388906386</v>
      </c>
      <c r="BG294" s="18">
        <f ca="1" t="shared" si="2189"/>
        <v>20402.3841384061</v>
      </c>
      <c r="BH294" s="18">
        <f ca="1" t="shared" si="2189"/>
        <v>20855.1807499231</v>
      </c>
      <c r="BI294" s="18">
        <f ca="1" t="shared" si="2189"/>
        <v>20635.0596895383</v>
      </c>
      <c r="BJ294" s="18">
        <f ca="1" t="shared" si="1930"/>
        <v>61024.9742272284</v>
      </c>
      <c r="BK294" s="18">
        <f ca="1" t="shared" si="1931"/>
        <v>33890.8408348725</v>
      </c>
      <c r="BL294" s="18">
        <f ca="1" t="shared" si="1932"/>
        <v>94915.815062101</v>
      </c>
      <c r="BM294" s="18">
        <f ca="1">BK294*'Ejercicio 3 - TIR'!$D$5</f>
        <v>16945.4204174363</v>
      </c>
      <c r="BN294" s="18">
        <f ca="1" t="shared" si="1933"/>
        <v>77970.3946446647</v>
      </c>
      <c r="BO294" s="18">
        <f ca="1" t="shared" si="1934"/>
        <v>34020.9460494341</v>
      </c>
      <c r="BP294" s="18">
        <f ca="1" t="shared" si="1935"/>
        <v>-100565.345727091</v>
      </c>
      <c r="BQ294" s="18">
        <f ca="1" t="shared" ref="BQ294:BT294" si="2190">BE294</f>
        <v>22183.529296077</v>
      </c>
      <c r="BR294" s="18">
        <f ca="1" t="shared" si="2190"/>
        <v>19479.388906386</v>
      </c>
      <c r="BS294" s="18">
        <f ca="1" t="shared" si="2190"/>
        <v>20402.3841384061</v>
      </c>
      <c r="BT294" s="18">
        <f ca="1" t="shared" si="2190"/>
        <v>20855.1807499231</v>
      </c>
      <c r="BU294" s="18">
        <f ca="1" t="shared" si="1937"/>
        <v>54656.0057389725</v>
      </c>
      <c r="BV294" s="20">
        <f ca="1" t="shared" si="1938"/>
        <v>9.7343148803815</v>
      </c>
    </row>
    <row r="295" ht="15" customHeight="1" spans="1:74">
      <c r="A295" s="16">
        <v>294</v>
      </c>
      <c r="B295" s="17">
        <f ca="1" t="shared" ref="B295:F295" si="2191">RAND()</f>
        <v>0.23736317608434</v>
      </c>
      <c r="C295" s="18">
        <f ca="1">IF(B295&lt;=('Ejercicio 3 - TIR'!$D$13-'Ejercicio 3 - TIR'!$C$13)/('Ejercicio 3 - TIR'!$E$13-'Ejercicio 3 - TIR'!$C$13),'Ejercicio 3 - TIR'!$C$13+SQRT(('Ejercicio 3 - TIR'!$E$13-'Ejercicio 3 - TIR'!$C$13)*('Ejercicio 3 - TIR'!$D$13-'Ejercicio 3 - TIR'!$C$13)*B295),'Ejercicio 3 - TIR'!$E$13-SQRT(('Ejercicio 3 - TIR'!$E$13-'Ejercicio 3 - TIR'!$C$13)*('Ejercicio 3 - TIR'!$E$13-'Ejercicio 3 - TIR'!$D$13)*(1-B295)))</f>
        <v>69743.9863728218</v>
      </c>
      <c r="D295" s="17">
        <f ca="1" t="shared" si="2191"/>
        <v>0.711636974719673</v>
      </c>
      <c r="E295" s="18">
        <f ca="1">IF(D295&lt;=('Ejercicio 3 - TIR'!$D$14-'Ejercicio 3 - TIR'!$C$14)/('Ejercicio 3 - TIR'!$E$14-'Ejercicio 3 - TIR'!$C$14),'Ejercicio 3 - TIR'!$C$14+SQRT(('Ejercicio 3 - TIR'!$E$14-'Ejercicio 3 - TIR'!$C$14)*('Ejercicio 3 - TIR'!$D$14-'Ejercicio 3 - TIR'!$C$14)*D295),'Ejercicio 3 - TIR'!$E$14-SQRT(('Ejercicio 3 - TIR'!$E$14-'Ejercicio 3 - TIR'!$C$14)*('Ejercicio 3 - TIR'!$E$14-'Ejercicio 3 - TIR'!$D$14)*(1-D295)))</f>
        <v>33423.188174195</v>
      </c>
      <c r="F295" s="17">
        <f ca="1" t="shared" si="2191"/>
        <v>0.673611028943526</v>
      </c>
      <c r="G295" s="18">
        <f ca="1">IF(F295&lt;=('Ejercicio 3 - TIR'!$D$18-'Ejercicio 3 - TIR'!$C$18)/('Ejercicio 3 - TIR'!$E$18-'Ejercicio 3 - TIR'!$C$18),'Ejercicio 3 - TIR'!$C$18+SQRT(('Ejercicio 3 - TIR'!$E$18-'Ejercicio 3 - TIR'!$C$18)*('Ejercicio 3 - TIR'!$D$18-'Ejercicio 3 - TIR'!$C$18)*F295),'Ejercicio 3 - TIR'!$E$18-SQRT(('Ejercicio 3 - TIR'!$E$18-'Ejercicio 3 - TIR'!$C$18)*('Ejercicio 3 - TIR'!$E$18-'Ejercicio 3 - TIR'!$D$18)*(1-F295)))</f>
        <v>40052.3568409559</v>
      </c>
      <c r="H295" s="17">
        <f ca="1" t="shared" ref="H295:L295" si="2192">RAND()</f>
        <v>0.821190113041958</v>
      </c>
      <c r="I295" s="18">
        <f ca="1">IF(H295&lt;=('Ejercicio 3 - TIR'!$D$18-'Ejercicio 3 - TIR'!$C$18)/('Ejercicio 3 - TIR'!$E$18-'Ejercicio 3 - TIR'!$C$18),'Ejercicio 3 - TIR'!$C$18+SQRT(('Ejercicio 3 - TIR'!$E$18-'Ejercicio 3 - TIR'!$C$18)*('Ejercicio 3 - TIR'!$D$18-'Ejercicio 3 - TIR'!$C$18)*H295),'Ejercicio 3 - TIR'!$E$18-SQRT(('Ejercicio 3 - TIR'!$E$18-'Ejercicio 3 - TIR'!$C$18)*('Ejercicio 3 - TIR'!$E$18-'Ejercicio 3 - TIR'!$D$18)*(1-H295)))</f>
        <v>41337.9320702842</v>
      </c>
      <c r="J295" s="17">
        <f ca="1" t="shared" si="2192"/>
        <v>0.570696497980383</v>
      </c>
      <c r="K295" s="18">
        <f ca="1">IF(J295&lt;=('Ejercicio 3 - TIR'!$D$18-'Ejercicio 3 - TIR'!$C$18)/('Ejercicio 3 - TIR'!$E$18-'Ejercicio 3 - TIR'!$C$18),'Ejercicio 3 - TIR'!$C$18+SQRT(('Ejercicio 3 - TIR'!$E$18-'Ejercicio 3 - TIR'!$C$18)*('Ejercicio 3 - TIR'!$D$18-'Ejercicio 3 - TIR'!$C$18)*J295),'Ejercicio 3 - TIR'!$E$18-SQRT(('Ejercicio 3 - TIR'!$E$18-'Ejercicio 3 - TIR'!$C$18)*('Ejercicio 3 - TIR'!$E$18-'Ejercicio 3 - TIR'!$D$18)*(1-J295)))</f>
        <v>39252.268624346</v>
      </c>
      <c r="L295" s="17">
        <f ca="1" t="shared" si="2192"/>
        <v>0.870798063778083</v>
      </c>
      <c r="M295" s="18">
        <f ca="1">IF(L295&lt;=('Ejercicio 3 - TIR'!$D$18-'Ejercicio 3 - TIR'!$C$18)/('Ejercicio 3 - TIR'!$E$18-'Ejercicio 3 - TIR'!$C$18),'Ejercicio 3 - TIR'!$C$18+SQRT(('Ejercicio 3 - TIR'!$E$18-'Ejercicio 3 - TIR'!$C$18)*('Ejercicio 3 - TIR'!$D$18-'Ejercicio 3 - TIR'!$C$18)*L295),'Ejercicio 3 - TIR'!$E$18-SQRT(('Ejercicio 3 - TIR'!$E$18-'Ejercicio 3 - TIR'!$C$18)*('Ejercicio 3 - TIR'!$E$18-'Ejercicio 3 - TIR'!$D$18)*(1-L295)))</f>
        <v>41887.1001916792</v>
      </c>
      <c r="N295" s="17">
        <f ca="1" t="shared" ref="N295:R295" si="2193">RAND()</f>
        <v>0.940491421131397</v>
      </c>
      <c r="O295" s="18">
        <f ca="1">IF(N295&lt;=('Ejercicio 3 - TIR'!$D$18-'Ejercicio 3 - TIR'!$C$18)/('Ejercicio 3 - TIR'!$E$18-'Ejercicio 3 - TIR'!$C$18),'Ejercicio 3 - TIR'!$C$18+SQRT(('Ejercicio 3 - TIR'!$E$18-'Ejercicio 3 - TIR'!$C$18)*('Ejercicio 3 - TIR'!$D$18-'Ejercicio 3 - TIR'!$C$18)*N295),'Ejercicio 3 - TIR'!$E$18-SQRT(('Ejercicio 3 - TIR'!$E$18-'Ejercicio 3 - TIR'!$C$18)*('Ejercicio 3 - TIR'!$E$18-'Ejercicio 3 - TIR'!$D$18)*(1-N295)))</f>
        <v>42887.3846977868</v>
      </c>
      <c r="P295" s="17">
        <f ca="1" t="shared" si="2193"/>
        <v>0.793856730599718</v>
      </c>
      <c r="Q295" s="19">
        <f ca="1">IF(P295&lt;=('Ejercicio 3 - TIR'!$D$22-'Ejercicio 3 - TIR'!$C$22)/('Ejercicio 3 - TIR'!$E$22-'Ejercicio 3 - TIR'!$C$22),'Ejercicio 3 - TIR'!$C$22+SQRT(('Ejercicio 3 - TIR'!$E$22-'Ejercicio 3 - TIR'!$C$22)*('Ejercicio 3 - TIR'!$D$22-'Ejercicio 3 - TIR'!$C$22)*P295),'Ejercicio 3 - TIR'!$E$22-SQRT(('Ejercicio 3 - TIR'!$E$22-'Ejercicio 3 - TIR'!$C$22)*('Ejercicio 3 - TIR'!$E$22-'Ejercicio 3 - TIR'!$D$22)*(1-P295)))</f>
        <v>0.160737137156681</v>
      </c>
      <c r="R295" s="17">
        <f ca="1" t="shared" si="2193"/>
        <v>0.270822541755372</v>
      </c>
      <c r="S295" s="19">
        <f ca="1">IF(R295&lt;=('Ejercicio 3 - TIR'!$D$23-'Ejercicio 3 - TIR'!$C$23)/('Ejercicio 3 - TIR'!$E$23-'Ejercicio 3 - TIR'!$C$23),'Ejercicio 3 - TIR'!$C$23+SQRT(('Ejercicio 3 - TIR'!$E$23-'Ejercicio 3 - TIR'!$C$23)*('Ejercicio 3 - TIR'!$D$23-'Ejercicio 3 - TIR'!$C$23)*R295),'Ejercicio 3 - TIR'!$E$23-SQRT(('Ejercicio 3 - TIR'!$E$23-'Ejercicio 3 - TIR'!$C$23)*('Ejercicio 3 - TIR'!$E$23-'Ejercicio 3 - TIR'!$D$23)*(1-R295)))</f>
        <v>0.142078962275426</v>
      </c>
      <c r="T295" s="17">
        <f ca="1" t="shared" ref="T295:X295" si="2194">RAND()</f>
        <v>0.360273131754119</v>
      </c>
      <c r="U295" s="19">
        <f ca="1">IF(T295&lt;=('Ejercicio 3 - TIR'!$D$24-'Ejercicio 3 - TIR'!$C$24)/('Ejercicio 3 - TIR'!$E$24-'Ejercicio 3 - TIR'!$C$24),'Ejercicio 3 - TIR'!$C$24+SQRT(('Ejercicio 3 - TIR'!$E$24-'Ejercicio 3 - TIR'!$C$24)*('Ejercicio 3 - TIR'!$D$24-'Ejercicio 3 - TIR'!$C$24)*T295),'Ejercicio 3 - TIR'!$E$24-SQRT(('Ejercicio 3 - TIR'!$E$24-'Ejercicio 3 - TIR'!$C$24)*('Ejercicio 3 - TIR'!$E$24-'Ejercicio 3 - TIR'!$D$24)*(1-T295)))</f>
        <v>0.177505882583252</v>
      </c>
      <c r="V295" s="17">
        <f ca="1" t="shared" si="2194"/>
        <v>0.704018025828311</v>
      </c>
      <c r="W295" s="19">
        <f ca="1">IF(V295&lt;=('Ejercicio 3 - TIR'!$D$25-'Ejercicio 3 - TIR'!$C$25)/('Ejercicio 3 - TIR'!$E$25-'Ejercicio 3 - TIR'!$C$25),'Ejercicio 3 - TIR'!$C$25+SQRT(('Ejercicio 3 - TIR'!$E$25-'Ejercicio 3 - TIR'!$C$25)*('Ejercicio 3 - TIR'!$D$25-'Ejercicio 3 - TIR'!$C$25)*V295),'Ejercicio 3 - TIR'!$E$25-SQRT(('Ejercicio 3 - TIR'!$E$25-'Ejercicio 3 - TIR'!$C$25)*('Ejercicio 3 - TIR'!$E$25-'Ejercicio 3 - TIR'!$D$25)*(1-V295)))</f>
        <v>0.217814026197722</v>
      </c>
      <c r="X295" s="17">
        <f ca="1" t="shared" si="2194"/>
        <v>0.61735184559447</v>
      </c>
      <c r="Y295" s="19">
        <f ca="1">IF(X295&lt;=('Ejercicio 3 - TIR'!$D$26-'Ejercicio 3 - TIR'!$C$26)/('Ejercicio 3 - TIR'!$E$26-'Ejercicio 3 - TIR'!$C$26),'Ejercicio 3 - TIR'!$C$26+SQRT(('Ejercicio 3 - TIR'!$E$26-'Ejercicio 3 - TIR'!$C$26)*('Ejercicio 3 - TIR'!$D$26-'Ejercicio 3 - TIR'!$C$26)*X295),'Ejercicio 3 - TIR'!$E$26-SQRT(('Ejercicio 3 - TIR'!$E$26-'Ejercicio 3 - TIR'!$C$26)*('Ejercicio 3 - TIR'!$E$26-'Ejercicio 3 - TIR'!$D$26)*(1-X295)))</f>
        <v>0.234543426946262</v>
      </c>
      <c r="Z295" s="17">
        <f ca="1" t="shared" si="1908"/>
        <v>1.16073713715668</v>
      </c>
      <c r="AA295" s="17">
        <f ca="1" t="shared" si="1909"/>
        <v>1.32565346507845</v>
      </c>
      <c r="AB295" s="17">
        <f ca="1" t="shared" si="1910"/>
        <v>1.56096475339675</v>
      </c>
      <c r="AC295" s="17">
        <f ca="1" t="shared" si="1911"/>
        <v>1.90096477108683</v>
      </c>
      <c r="AD295" s="17">
        <f ca="1" t="shared" si="1912"/>
        <v>2.34682356300165</v>
      </c>
      <c r="AE295" s="16">
        <f ca="1" t="shared" si="1913"/>
        <v>5372.34758176914</v>
      </c>
      <c r="AF295" s="16">
        <f ca="1" t="shared" si="1914"/>
        <v>6135.6451511698</v>
      </c>
      <c r="AG295" s="16">
        <f ca="1" t="shared" si="1915"/>
        <v>7224.75825894584</v>
      </c>
      <c r="AH295" s="16">
        <f ca="1" t="shared" si="1916"/>
        <v>8798.41194363208</v>
      </c>
      <c r="AI295" s="16">
        <f ca="1" t="shared" si="1917"/>
        <v>10862.0216325765</v>
      </c>
      <c r="AJ295" s="18">
        <f ca="1" t="shared" si="1918"/>
        <v>46490.258015949</v>
      </c>
      <c r="AK295" s="18">
        <f ca="1" t="shared" si="1919"/>
        <v>54799.7728881498</v>
      </c>
      <c r="AL295" s="18">
        <f ca="1" t="shared" si="1920"/>
        <v>61271.4078134652</v>
      </c>
      <c r="AM295" s="18">
        <f ca="1" t="shared" si="1921"/>
        <v>79625.9018273665</v>
      </c>
      <c r="AN295" s="18">
        <f ca="1" t="shared" si="1922"/>
        <v>100649.124964282</v>
      </c>
      <c r="AO295" s="18">
        <f ca="1">C295/'Ejercicio 3 - TIR'!$D$7</f>
        <v>13948.7972745644</v>
      </c>
      <c r="AP295" s="18">
        <f ca="1" t="shared" si="1923"/>
        <v>32541.4607413846</v>
      </c>
      <c r="AQ295" s="18">
        <f ca="1" t="shared" si="1924"/>
        <v>40850.9756135855</v>
      </c>
      <c r="AR295" s="18">
        <f ca="1" t="shared" si="1925"/>
        <v>47322.6105389008</v>
      </c>
      <c r="AS295" s="18">
        <f ca="1" t="shared" si="1926"/>
        <v>65677.1045528021</v>
      </c>
      <c r="AT295" s="18">
        <f ca="1" t="shared" si="1927"/>
        <v>86700.3276897181</v>
      </c>
      <c r="AU295" s="18">
        <f ca="1">AP295*'Ejercicio 3 - TIR'!$D$5</f>
        <v>16270.7303706923</v>
      </c>
      <c r="AV295" s="18">
        <f ca="1">AQ295*'Ejercicio 3 - TIR'!$D$5</f>
        <v>20425.4878067927</v>
      </c>
      <c r="AW295" s="18">
        <f ca="1">AR295*'Ejercicio 3 - TIR'!$D$5</f>
        <v>23661.3052694504</v>
      </c>
      <c r="AX295" s="18">
        <f ca="1">AS295*'Ejercicio 3 - TIR'!$D$5</f>
        <v>32838.5522764011</v>
      </c>
      <c r="AY295" s="18">
        <f ca="1">AT295*'Ejercicio 3 - TIR'!$D$5</f>
        <v>43350.1638448591</v>
      </c>
      <c r="AZ295" s="18">
        <f ca="1" t="shared" ref="AZ295:BD295" si="2195">AJ295-AU295-AE295</f>
        <v>24847.1800634875</v>
      </c>
      <c r="BA295" s="18">
        <f ca="1" t="shared" si="2195"/>
        <v>28238.6399301873</v>
      </c>
      <c r="BB295" s="18">
        <f ca="1" t="shared" si="2195"/>
        <v>30385.3442850689</v>
      </c>
      <c r="BC295" s="18">
        <f ca="1" t="shared" si="2195"/>
        <v>37988.9376073333</v>
      </c>
      <c r="BD295" s="18">
        <f ca="1" t="shared" si="2195"/>
        <v>46436.9394868469</v>
      </c>
      <c r="BE295" s="18">
        <f ca="1" t="shared" ref="BE295:BI295" si="2196">AZ295/Z295</f>
        <v>21406.3798495779</v>
      </c>
      <c r="BF295" s="18">
        <f ca="1" t="shared" si="2196"/>
        <v>21301.6754936903</v>
      </c>
      <c r="BG295" s="18">
        <f ca="1" t="shared" si="2196"/>
        <v>19465.7465640711</v>
      </c>
      <c r="BH295" s="18">
        <f ca="1" t="shared" si="2196"/>
        <v>19984.0303119421</v>
      </c>
      <c r="BI295" s="18">
        <f ca="1" t="shared" si="2196"/>
        <v>19787.1455779372</v>
      </c>
      <c r="BJ295" s="18">
        <f ca="1" t="shared" si="1930"/>
        <v>78438.3255578388</v>
      </c>
      <c r="BK295" s="18">
        <f ca="1" t="shared" si="1931"/>
        <v>32735.3661194808</v>
      </c>
      <c r="BL295" s="18">
        <f ca="1" t="shared" si="1932"/>
        <v>111173.69167732</v>
      </c>
      <c r="BM295" s="18">
        <f ca="1">BK295*'Ejercicio 3 - TIR'!$D$5</f>
        <v>16367.6830597404</v>
      </c>
      <c r="BN295" s="18">
        <f ca="1" t="shared" si="1933"/>
        <v>94806.0086175792</v>
      </c>
      <c r="BO295" s="18">
        <f ca="1" t="shared" si="1934"/>
        <v>40397.5868114771</v>
      </c>
      <c r="BP295" s="18">
        <f ca="1" t="shared" si="1935"/>
        <v>-103167.174547017</v>
      </c>
      <c r="BQ295" s="18">
        <f ca="1" t="shared" ref="BQ295:BT295" si="2197">BE295</f>
        <v>21406.3798495779</v>
      </c>
      <c r="BR295" s="18">
        <f ca="1" t="shared" si="2197"/>
        <v>21301.6754936903</v>
      </c>
      <c r="BS295" s="18">
        <f ca="1" t="shared" si="2197"/>
        <v>19465.7465640711</v>
      </c>
      <c r="BT295" s="18">
        <f ca="1" t="shared" si="2197"/>
        <v>19984.0303119421</v>
      </c>
      <c r="BU295" s="18">
        <f ca="1" t="shared" si="1937"/>
        <v>60184.7323894144</v>
      </c>
      <c r="BV295" s="20">
        <f ca="1" t="shared" si="1938"/>
        <v>9.85235653216156</v>
      </c>
    </row>
    <row r="296" ht="15" customHeight="1" spans="1:74">
      <c r="A296" s="16">
        <v>295</v>
      </c>
      <c r="B296" s="17">
        <f ca="1" t="shared" ref="B296:F296" si="2198">RAND()</f>
        <v>0.422962268978356</v>
      </c>
      <c r="C296" s="18">
        <f ca="1">IF(B296&lt;=('Ejercicio 3 - TIR'!$D$13-'Ejercicio 3 - TIR'!$C$13)/('Ejercicio 3 - TIR'!$E$13-'Ejercicio 3 - TIR'!$C$13),'Ejercicio 3 - TIR'!$C$13+SQRT(('Ejercicio 3 - TIR'!$E$13-'Ejercicio 3 - TIR'!$C$13)*('Ejercicio 3 - TIR'!$D$13-'Ejercicio 3 - TIR'!$C$13)*B296),'Ejercicio 3 - TIR'!$E$13-SQRT(('Ejercicio 3 - TIR'!$E$13-'Ejercicio 3 - TIR'!$C$13)*('Ejercicio 3 - TIR'!$E$13-'Ejercicio 3 - TIR'!$D$13)*(1-B296)))</f>
        <v>73685.6450349629</v>
      </c>
      <c r="D296" s="17">
        <f ca="1" t="shared" si="2198"/>
        <v>0.184728872284418</v>
      </c>
      <c r="E296" s="18">
        <f ca="1">IF(D296&lt;=('Ejercicio 3 - TIR'!$D$14-'Ejercicio 3 - TIR'!$C$14)/('Ejercicio 3 - TIR'!$E$14-'Ejercicio 3 - TIR'!$C$14),'Ejercicio 3 - TIR'!$C$14+SQRT(('Ejercicio 3 - TIR'!$E$14-'Ejercicio 3 - TIR'!$C$14)*('Ejercicio 3 - TIR'!$D$14-'Ejercicio 3 - TIR'!$C$14)*D296),'Ejercicio 3 - TIR'!$E$14-SQRT(('Ejercicio 3 - TIR'!$E$14-'Ejercicio 3 - TIR'!$C$14)*('Ejercicio 3 - TIR'!$E$14-'Ejercicio 3 - TIR'!$D$14)*(1-D296)))</f>
        <v>28722.1855705125</v>
      </c>
      <c r="F296" s="17">
        <f ca="1" t="shared" si="2198"/>
        <v>0.858396485851579</v>
      </c>
      <c r="G296" s="18">
        <f ca="1">IF(F296&lt;=('Ejercicio 3 - TIR'!$D$18-'Ejercicio 3 - TIR'!$C$18)/('Ejercicio 3 - TIR'!$E$18-'Ejercicio 3 - TIR'!$C$18),'Ejercicio 3 - TIR'!$C$18+SQRT(('Ejercicio 3 - TIR'!$E$18-'Ejercicio 3 - TIR'!$C$18)*('Ejercicio 3 - TIR'!$D$18-'Ejercicio 3 - TIR'!$C$18)*F296),'Ejercicio 3 - TIR'!$E$18-SQRT(('Ejercicio 3 - TIR'!$E$18-'Ejercicio 3 - TIR'!$C$18)*('Ejercicio 3 - TIR'!$E$18-'Ejercicio 3 - TIR'!$D$18)*(1-F296)))</f>
        <v>41741.1254149428</v>
      </c>
      <c r="H296" s="17">
        <f ca="1" t="shared" ref="H296:L296" si="2199">RAND()</f>
        <v>0.73816540690222</v>
      </c>
      <c r="I296" s="18">
        <f ca="1">IF(H296&lt;=('Ejercicio 3 - TIR'!$D$18-'Ejercicio 3 - TIR'!$C$18)/('Ejercicio 3 - TIR'!$E$18-'Ejercicio 3 - TIR'!$C$18),'Ejercicio 3 - TIR'!$C$18+SQRT(('Ejercicio 3 - TIR'!$E$18-'Ejercicio 3 - TIR'!$C$18)*('Ejercicio 3 - TIR'!$D$18-'Ejercicio 3 - TIR'!$C$18)*H296),'Ejercicio 3 - TIR'!$E$18-SQRT(('Ejercicio 3 - TIR'!$E$18-'Ejercicio 3 - TIR'!$C$18)*('Ejercicio 3 - TIR'!$E$18-'Ejercicio 3 - TIR'!$D$18)*(1-H296)))</f>
        <v>40568.5674458102</v>
      </c>
      <c r="J296" s="17">
        <f ca="1" t="shared" si="2199"/>
        <v>0.909134039353328</v>
      </c>
      <c r="K296" s="18">
        <f ca="1">IF(J296&lt;=('Ejercicio 3 - TIR'!$D$18-'Ejercicio 3 - TIR'!$C$18)/('Ejercicio 3 - TIR'!$E$18-'Ejercicio 3 - TIR'!$C$18),'Ejercicio 3 - TIR'!$C$18+SQRT(('Ejercicio 3 - TIR'!$E$18-'Ejercicio 3 - TIR'!$C$18)*('Ejercicio 3 - TIR'!$D$18-'Ejercicio 3 - TIR'!$C$18)*J296),'Ejercicio 3 - TIR'!$E$18-SQRT(('Ejercicio 3 - TIR'!$E$18-'Ejercicio 3 - TIR'!$C$18)*('Ejercicio 3 - TIR'!$E$18-'Ejercicio 3 - TIR'!$D$18)*(1-J296)))</f>
        <v>42389.4546453853</v>
      </c>
      <c r="L296" s="17">
        <f ca="1" t="shared" si="2199"/>
        <v>0.124021799843703</v>
      </c>
      <c r="M296" s="18">
        <f ca="1">IF(L296&lt;=('Ejercicio 3 - TIR'!$D$18-'Ejercicio 3 - TIR'!$C$18)/('Ejercicio 3 - TIR'!$E$18-'Ejercicio 3 - TIR'!$C$18),'Ejercicio 3 - TIR'!$C$18+SQRT(('Ejercicio 3 - TIR'!$E$18-'Ejercicio 3 - TIR'!$C$18)*('Ejercicio 3 - TIR'!$D$18-'Ejercicio 3 - TIR'!$C$18)*L296),'Ejercicio 3 - TIR'!$E$18-SQRT(('Ejercicio 3 - TIR'!$E$18-'Ejercicio 3 - TIR'!$C$18)*('Ejercicio 3 - TIR'!$E$18-'Ejercicio 3 - TIR'!$D$18)*(1-L296)))</f>
        <v>34313.1508177382</v>
      </c>
      <c r="N296" s="17">
        <f ca="1" t="shared" ref="N296:R296" si="2200">RAND()</f>
        <v>0.935169475366949</v>
      </c>
      <c r="O296" s="18">
        <f ca="1">IF(N296&lt;=('Ejercicio 3 - TIR'!$D$18-'Ejercicio 3 - TIR'!$C$18)/('Ejercicio 3 - TIR'!$E$18-'Ejercicio 3 - TIR'!$C$18),'Ejercicio 3 - TIR'!$C$18+SQRT(('Ejercicio 3 - TIR'!$E$18-'Ejercicio 3 - TIR'!$C$18)*('Ejercicio 3 - TIR'!$D$18-'Ejercicio 3 - TIR'!$C$18)*N296),'Ejercicio 3 - TIR'!$E$18-SQRT(('Ejercicio 3 - TIR'!$E$18-'Ejercicio 3 - TIR'!$C$18)*('Ejercicio 3 - TIR'!$E$18-'Ejercicio 3 - TIR'!$D$18)*(1-N296)))</f>
        <v>42794.9400580758</v>
      </c>
      <c r="P296" s="17">
        <f ca="1" t="shared" si="2200"/>
        <v>0.27992221586336</v>
      </c>
      <c r="Q296" s="19">
        <f ca="1">IF(P296&lt;=('Ejercicio 3 - TIR'!$D$22-'Ejercicio 3 - TIR'!$C$22)/('Ejercicio 3 - TIR'!$E$22-'Ejercicio 3 - TIR'!$C$22),'Ejercicio 3 - TIR'!$C$22+SQRT(('Ejercicio 3 - TIR'!$E$22-'Ejercicio 3 - TIR'!$C$22)*('Ejercicio 3 - TIR'!$D$22-'Ejercicio 3 - TIR'!$C$22)*P296),'Ejercicio 3 - TIR'!$E$22-SQRT(('Ejercicio 3 - TIR'!$E$22-'Ejercicio 3 - TIR'!$C$22)*('Ejercicio 3 - TIR'!$E$22-'Ejercicio 3 - TIR'!$D$22)*(1-P296)))</f>
        <v>0.142446825801303</v>
      </c>
      <c r="R296" s="17">
        <f ca="1" t="shared" si="2200"/>
        <v>0.58676339391639</v>
      </c>
      <c r="S296" s="19">
        <f ca="1">IF(R296&lt;=('Ejercicio 3 - TIR'!$D$23-'Ejercicio 3 - TIR'!$C$23)/('Ejercicio 3 - TIR'!$E$23-'Ejercicio 3 - TIR'!$C$23),'Ejercicio 3 - TIR'!$C$23+SQRT(('Ejercicio 3 - TIR'!$E$23-'Ejercicio 3 - TIR'!$C$23)*('Ejercicio 3 - TIR'!$D$23-'Ejercicio 3 - TIR'!$C$23)*R296),'Ejercicio 3 - TIR'!$E$23-SQRT(('Ejercicio 3 - TIR'!$E$23-'Ejercicio 3 - TIR'!$C$23)*('Ejercicio 3 - TIR'!$E$23-'Ejercicio 3 - TIR'!$D$23)*(1-R296)))</f>
        <v>0.152726828366497</v>
      </c>
      <c r="T296" s="17">
        <f ca="1" t="shared" ref="T296:X296" si="2201">RAND()</f>
        <v>0.339068393865876</v>
      </c>
      <c r="U296" s="19">
        <f ca="1">IF(T296&lt;=('Ejercicio 3 - TIR'!$D$24-'Ejercicio 3 - TIR'!$C$24)/('Ejercicio 3 - TIR'!$E$24-'Ejercicio 3 - TIR'!$C$24),'Ejercicio 3 - TIR'!$C$24+SQRT(('Ejercicio 3 - TIR'!$E$24-'Ejercicio 3 - TIR'!$C$24)*('Ejercicio 3 - TIR'!$D$24-'Ejercicio 3 - TIR'!$C$24)*T296),'Ejercicio 3 - TIR'!$E$24-SQRT(('Ejercicio 3 - TIR'!$E$24-'Ejercicio 3 - TIR'!$C$24)*('Ejercicio 3 - TIR'!$E$24-'Ejercicio 3 - TIR'!$D$24)*(1-T296)))</f>
        <v>0.176684145613423</v>
      </c>
      <c r="V296" s="17">
        <f ca="1" t="shared" si="2201"/>
        <v>0.291689690876411</v>
      </c>
      <c r="W296" s="19">
        <f ca="1">IF(V296&lt;=('Ejercicio 3 - TIR'!$D$25-'Ejercicio 3 - TIR'!$C$25)/('Ejercicio 3 - TIR'!$E$25-'Ejercicio 3 - TIR'!$C$25),'Ejercicio 3 - TIR'!$C$25+SQRT(('Ejercicio 3 - TIR'!$E$25-'Ejercicio 3 - TIR'!$C$25)*('Ejercicio 3 - TIR'!$D$25-'Ejercicio 3 - TIR'!$C$25)*V296),'Ejercicio 3 - TIR'!$E$25-SQRT(('Ejercicio 3 - TIR'!$E$25-'Ejercicio 3 - TIR'!$C$25)*('Ejercicio 3 - TIR'!$E$25-'Ejercicio 3 - TIR'!$D$25)*(1-V296)))</f>
        <v>0.200209578411781</v>
      </c>
      <c r="X296" s="17">
        <f ca="1" t="shared" si="2201"/>
        <v>0.681500053753596</v>
      </c>
      <c r="Y296" s="19">
        <f ca="1">IF(X296&lt;=('Ejercicio 3 - TIR'!$D$26-'Ejercicio 3 - TIR'!$C$26)/('Ejercicio 3 - TIR'!$E$26-'Ejercicio 3 - TIR'!$C$26),'Ejercicio 3 - TIR'!$C$26+SQRT(('Ejercicio 3 - TIR'!$E$26-'Ejercicio 3 - TIR'!$C$26)*('Ejercicio 3 - TIR'!$D$26-'Ejercicio 3 - TIR'!$C$26)*X296),'Ejercicio 3 - TIR'!$E$26-SQRT(('Ejercicio 3 - TIR'!$E$26-'Ejercicio 3 - TIR'!$C$26)*('Ejercicio 3 - TIR'!$E$26-'Ejercicio 3 - TIR'!$D$26)*(1-X296)))</f>
        <v>0.238528326417534</v>
      </c>
      <c r="Z296" s="17">
        <f ca="1" t="shared" si="1908"/>
        <v>1.1424468258013</v>
      </c>
      <c r="AA296" s="17">
        <f ca="1" t="shared" si="1909"/>
        <v>1.31692910608331</v>
      </c>
      <c r="AB296" s="17">
        <f ca="1" t="shared" si="1910"/>
        <v>1.54960960002509</v>
      </c>
      <c r="AC296" s="17">
        <f ca="1" t="shared" si="1911"/>
        <v>1.85985628474896</v>
      </c>
      <c r="AD296" s="17">
        <f ca="1" t="shared" si="1912"/>
        <v>2.30348469172726</v>
      </c>
      <c r="AE296" s="16">
        <f ca="1" t="shared" si="1913"/>
        <v>4091.38416459549</v>
      </c>
      <c r="AF296" s="16">
        <f ca="1" t="shared" si="1914"/>
        <v>4716.24829168308</v>
      </c>
      <c r="AG296" s="16">
        <f ca="1" t="shared" si="1915"/>
        <v>5549.53459159986</v>
      </c>
      <c r="AH296" s="16">
        <f ca="1" t="shared" si="1916"/>
        <v>6660.60457256567</v>
      </c>
      <c r="AI296" s="16">
        <f ca="1" t="shared" si="1917"/>
        <v>8249.34743418873</v>
      </c>
      <c r="AJ296" s="18">
        <f ca="1" t="shared" si="1918"/>
        <v>47687.0162356755</v>
      </c>
      <c r="AK296" s="18">
        <f ca="1" t="shared" si="1919"/>
        <v>53425.9272614912</v>
      </c>
      <c r="AL296" s="18">
        <f ca="1" t="shared" si="1920"/>
        <v>65687.105858317</v>
      </c>
      <c r="AM296" s="18">
        <f ca="1" t="shared" si="1921"/>
        <v>63817.5291979092</v>
      </c>
      <c r="AN296" s="18">
        <f ca="1" t="shared" si="1922"/>
        <v>98577.4893071632</v>
      </c>
      <c r="AO296" s="18">
        <f ca="1">C296/'Ejercicio 3 - TIR'!$D$7</f>
        <v>14737.1290069926</v>
      </c>
      <c r="AP296" s="18">
        <f ca="1" t="shared" si="1923"/>
        <v>32949.887228683</v>
      </c>
      <c r="AQ296" s="18">
        <f ca="1" t="shared" si="1924"/>
        <v>38688.7982544986</v>
      </c>
      <c r="AR296" s="18">
        <f ca="1" t="shared" si="1925"/>
        <v>50949.9768513244</v>
      </c>
      <c r="AS296" s="18">
        <f ca="1" t="shared" si="1926"/>
        <v>49080.4001909166</v>
      </c>
      <c r="AT296" s="18">
        <f ca="1" t="shared" si="1927"/>
        <v>83840.3603001707</v>
      </c>
      <c r="AU296" s="18">
        <f ca="1">AP296*'Ejercicio 3 - TIR'!$D$5</f>
        <v>16474.9436143415</v>
      </c>
      <c r="AV296" s="18">
        <f ca="1">AQ296*'Ejercicio 3 - TIR'!$D$5</f>
        <v>19344.3991272493</v>
      </c>
      <c r="AW296" s="18">
        <f ca="1">AR296*'Ejercicio 3 - TIR'!$D$5</f>
        <v>25474.9884256622</v>
      </c>
      <c r="AX296" s="18">
        <f ca="1">AS296*'Ejercicio 3 - TIR'!$D$5</f>
        <v>24540.2000954583</v>
      </c>
      <c r="AY296" s="18">
        <f ca="1">AT296*'Ejercicio 3 - TIR'!$D$5</f>
        <v>41920.1801500853</v>
      </c>
      <c r="AZ296" s="18">
        <f ca="1" t="shared" ref="AZ296:BD296" si="2202">AJ296-AU296-AE296</f>
        <v>27120.6884567386</v>
      </c>
      <c r="BA296" s="18">
        <f ca="1" t="shared" si="2202"/>
        <v>29365.2798425588</v>
      </c>
      <c r="BB296" s="18">
        <f ca="1" t="shared" si="2202"/>
        <v>34662.5828410549</v>
      </c>
      <c r="BC296" s="18">
        <f ca="1" t="shared" si="2202"/>
        <v>32616.7245298852</v>
      </c>
      <c r="BD296" s="18">
        <f ca="1" t="shared" si="2202"/>
        <v>48407.9617228892</v>
      </c>
      <c r="BE296" s="18">
        <f ca="1" t="shared" ref="BE296:BI296" si="2203">AZ296/Z296</f>
        <v>23739.1253966821</v>
      </c>
      <c r="BF296" s="18">
        <f ca="1" t="shared" si="2203"/>
        <v>22298.2996631416</v>
      </c>
      <c r="BG296" s="18">
        <f ca="1" t="shared" si="2203"/>
        <v>22368.5906698654</v>
      </c>
      <c r="BH296" s="18">
        <f ca="1" t="shared" si="2203"/>
        <v>17537.2284392865</v>
      </c>
      <c r="BI296" s="18">
        <f ca="1" t="shared" si="2203"/>
        <v>21015.100250825</v>
      </c>
      <c r="BJ296" s="18">
        <f ca="1" t="shared" si="1930"/>
        <v>66161.1147746251</v>
      </c>
      <c r="BK296" s="18">
        <f ca="1" t="shared" si="1931"/>
        <v>33946.7510676172</v>
      </c>
      <c r="BL296" s="18">
        <f ca="1" t="shared" si="1932"/>
        <v>100107.865842242</v>
      </c>
      <c r="BM296" s="18">
        <f ca="1">BK296*'Ejercicio 3 - TIR'!$D$5</f>
        <v>16973.3755338086</v>
      </c>
      <c r="BN296" s="18">
        <f ca="1" t="shared" si="1933"/>
        <v>83134.4903084337</v>
      </c>
      <c r="BO296" s="18">
        <f ca="1" t="shared" si="1934"/>
        <v>36090.7500740088</v>
      </c>
      <c r="BP296" s="18">
        <f ca="1" t="shared" si="1935"/>
        <v>-102407.830605475</v>
      </c>
      <c r="BQ296" s="18">
        <f ca="1" t="shared" ref="BQ296:BT296" si="2204">BE296</f>
        <v>23739.1253966821</v>
      </c>
      <c r="BR296" s="18">
        <f ca="1" t="shared" si="2204"/>
        <v>22298.2996631416</v>
      </c>
      <c r="BS296" s="18">
        <f ca="1" t="shared" si="2204"/>
        <v>22368.5906698654</v>
      </c>
      <c r="BT296" s="18">
        <f ca="1" t="shared" si="2204"/>
        <v>17537.2284392865</v>
      </c>
      <c r="BU296" s="18">
        <f ca="1" t="shared" si="1937"/>
        <v>57105.8503248338</v>
      </c>
      <c r="BV296" s="20">
        <f ca="1" t="shared" si="1938"/>
        <v>10.6155836427518</v>
      </c>
    </row>
    <row r="297" ht="15" customHeight="1" spans="1:74">
      <c r="A297" s="16">
        <v>296</v>
      </c>
      <c r="B297" s="17">
        <f ca="1" t="shared" ref="B297:F297" si="2205">RAND()</f>
        <v>0.558398669816863</v>
      </c>
      <c r="C297" s="18">
        <f ca="1">IF(B297&lt;=('Ejercicio 3 - TIR'!$D$13-'Ejercicio 3 - TIR'!$C$13)/('Ejercicio 3 - TIR'!$E$13-'Ejercicio 3 - TIR'!$C$13),'Ejercicio 3 - TIR'!$C$13+SQRT(('Ejercicio 3 - TIR'!$E$13-'Ejercicio 3 - TIR'!$C$13)*('Ejercicio 3 - TIR'!$D$13-'Ejercicio 3 - TIR'!$C$13)*B297),'Ejercicio 3 - TIR'!$E$13-SQRT(('Ejercicio 3 - TIR'!$E$13-'Ejercicio 3 - TIR'!$C$13)*('Ejercicio 3 - TIR'!$E$13-'Ejercicio 3 - TIR'!$D$13)*(1-B297)))</f>
        <v>76979.9740178304</v>
      </c>
      <c r="D297" s="17">
        <f ca="1" t="shared" si="2205"/>
        <v>0.333668236228019</v>
      </c>
      <c r="E297" s="18">
        <f ca="1">IF(D297&lt;=('Ejercicio 3 - TIR'!$D$14-'Ejercicio 3 - TIR'!$C$14)/('Ejercicio 3 - TIR'!$E$14-'Ejercicio 3 - TIR'!$C$14),'Ejercicio 3 - TIR'!$C$14+SQRT(('Ejercicio 3 - TIR'!$E$14-'Ejercicio 3 - TIR'!$C$14)*('Ejercicio 3 - TIR'!$D$14-'Ejercicio 3 - TIR'!$C$14)*D297),'Ejercicio 3 - TIR'!$E$14-SQRT(('Ejercicio 3 - TIR'!$E$14-'Ejercicio 3 - TIR'!$C$14)*('Ejercicio 3 - TIR'!$E$14-'Ejercicio 3 - TIR'!$D$14)*(1-D297)))</f>
        <v>30002.5120872393</v>
      </c>
      <c r="F297" s="17">
        <f ca="1" t="shared" si="2205"/>
        <v>0.128128616855725</v>
      </c>
      <c r="G297" s="18">
        <f ca="1">IF(F297&lt;=('Ejercicio 3 - TIR'!$D$18-'Ejercicio 3 - TIR'!$C$18)/('Ejercicio 3 - TIR'!$E$18-'Ejercicio 3 - TIR'!$C$18),'Ejercicio 3 - TIR'!$C$18+SQRT(('Ejercicio 3 - TIR'!$E$18-'Ejercicio 3 - TIR'!$C$18)*('Ejercicio 3 - TIR'!$D$18-'Ejercicio 3 - TIR'!$C$18)*F297),'Ejercicio 3 - TIR'!$E$18-SQRT(('Ejercicio 3 - TIR'!$E$18-'Ejercicio 3 - TIR'!$C$18)*('Ejercicio 3 - TIR'!$E$18-'Ejercicio 3 - TIR'!$D$18)*(1-F297)))</f>
        <v>34383.9813558407</v>
      </c>
      <c r="H297" s="17">
        <f ca="1" t="shared" ref="H297:L297" si="2206">RAND()</f>
        <v>0.33804423101135</v>
      </c>
      <c r="I297" s="18">
        <f ca="1">IF(H297&lt;=('Ejercicio 3 - TIR'!$D$18-'Ejercicio 3 - TIR'!$C$18)/('Ejercicio 3 - TIR'!$E$18-'Ejercicio 3 - TIR'!$C$18),'Ejercicio 3 - TIR'!$C$18+SQRT(('Ejercicio 3 - TIR'!$E$18-'Ejercicio 3 - TIR'!$C$18)*('Ejercicio 3 - TIR'!$D$18-'Ejercicio 3 - TIR'!$C$18)*H297),'Ejercicio 3 - TIR'!$E$18-SQRT(('Ejercicio 3 - TIR'!$E$18-'Ejercicio 3 - TIR'!$C$18)*('Ejercicio 3 - TIR'!$E$18-'Ejercicio 3 - TIR'!$D$18)*(1-H297)))</f>
        <v>37120.8591231468</v>
      </c>
      <c r="J297" s="17">
        <f ca="1" t="shared" si="2206"/>
        <v>0.867305610121677</v>
      </c>
      <c r="K297" s="18">
        <f ca="1">IF(J297&lt;=('Ejercicio 3 - TIR'!$D$18-'Ejercicio 3 - TIR'!$C$18)/('Ejercicio 3 - TIR'!$E$18-'Ejercicio 3 - TIR'!$C$18),'Ejercicio 3 - TIR'!$C$18+SQRT(('Ejercicio 3 - TIR'!$E$18-'Ejercicio 3 - TIR'!$C$18)*('Ejercicio 3 - TIR'!$D$18-'Ejercicio 3 - TIR'!$C$18)*J297),'Ejercicio 3 - TIR'!$E$18-SQRT(('Ejercicio 3 - TIR'!$E$18-'Ejercicio 3 - TIR'!$C$18)*('Ejercicio 3 - TIR'!$E$18-'Ejercicio 3 - TIR'!$D$18)*(1-J297)))</f>
        <v>41845.3083762633</v>
      </c>
      <c r="L297" s="17">
        <f ca="1" t="shared" si="2206"/>
        <v>0.724890332238306</v>
      </c>
      <c r="M297" s="18">
        <f ca="1">IF(L297&lt;=('Ejercicio 3 - TIR'!$D$18-'Ejercicio 3 - TIR'!$C$18)/('Ejercicio 3 - TIR'!$E$18-'Ejercicio 3 - TIR'!$C$18),'Ejercicio 3 - TIR'!$C$18+SQRT(('Ejercicio 3 - TIR'!$E$18-'Ejercicio 3 - TIR'!$C$18)*('Ejercicio 3 - TIR'!$D$18-'Ejercicio 3 - TIR'!$C$18)*L297),'Ejercicio 3 - TIR'!$E$18-SQRT(('Ejercicio 3 - TIR'!$E$18-'Ejercicio 3 - TIR'!$C$18)*('Ejercicio 3 - TIR'!$E$18-'Ejercicio 3 - TIR'!$D$18)*(1-L297)))</f>
        <v>40457.6190073787</v>
      </c>
      <c r="N297" s="17">
        <f ca="1" t="shared" ref="N297:R297" si="2207">RAND()</f>
        <v>0.637944630923979</v>
      </c>
      <c r="O297" s="18">
        <f ca="1">IF(N297&lt;=('Ejercicio 3 - TIR'!$D$18-'Ejercicio 3 - TIR'!$C$18)/('Ejercicio 3 - TIR'!$E$18-'Ejercicio 3 - TIR'!$C$18),'Ejercicio 3 - TIR'!$C$18+SQRT(('Ejercicio 3 - TIR'!$E$18-'Ejercicio 3 - TIR'!$C$18)*('Ejercicio 3 - TIR'!$D$18-'Ejercicio 3 - TIR'!$C$18)*N297),'Ejercicio 3 - TIR'!$E$18-SQRT(('Ejercicio 3 - TIR'!$E$18-'Ejercicio 3 - TIR'!$C$18)*('Ejercicio 3 - TIR'!$E$18-'Ejercicio 3 - TIR'!$D$18)*(1-N297)))</f>
        <v>39782.2131769144</v>
      </c>
      <c r="P297" s="17">
        <f ca="1" t="shared" si="2207"/>
        <v>0.888052158145722</v>
      </c>
      <c r="Q297" s="19">
        <f ca="1">IF(P297&lt;=('Ejercicio 3 - TIR'!$D$22-'Ejercicio 3 - TIR'!$C$22)/('Ejercicio 3 - TIR'!$E$22-'Ejercicio 3 - TIR'!$C$22),'Ejercicio 3 - TIR'!$C$22+SQRT(('Ejercicio 3 - TIR'!$E$22-'Ejercicio 3 - TIR'!$C$22)*('Ejercicio 3 - TIR'!$D$22-'Ejercicio 3 - TIR'!$C$22)*P297),'Ejercicio 3 - TIR'!$E$22-SQRT(('Ejercicio 3 - TIR'!$E$22-'Ejercicio 3 - TIR'!$C$22)*('Ejercicio 3 - TIR'!$E$22-'Ejercicio 3 - TIR'!$D$22)*(1-P297)))</f>
        <v>0.165804715031473</v>
      </c>
      <c r="R297" s="17">
        <f ca="1" t="shared" si="2207"/>
        <v>0.74841183554304</v>
      </c>
      <c r="S297" s="19">
        <f ca="1">IF(R297&lt;=('Ejercicio 3 - TIR'!$D$23-'Ejercicio 3 - TIR'!$C$23)/('Ejercicio 3 - TIR'!$E$23-'Ejercicio 3 - TIR'!$C$23),'Ejercicio 3 - TIR'!$C$23+SQRT(('Ejercicio 3 - TIR'!$E$23-'Ejercicio 3 - TIR'!$C$23)*('Ejercicio 3 - TIR'!$D$23-'Ejercicio 3 - TIR'!$C$23)*R297),'Ejercicio 3 - TIR'!$E$23-SQRT(('Ejercicio 3 - TIR'!$E$23-'Ejercicio 3 - TIR'!$C$23)*('Ejercicio 3 - TIR'!$E$23-'Ejercicio 3 - TIR'!$D$23)*(1-R297)))</f>
        <v>0.158719523125115</v>
      </c>
      <c r="T297" s="17">
        <f ca="1" t="shared" ref="T297:X297" si="2208">RAND()</f>
        <v>0.30432941673451</v>
      </c>
      <c r="U297" s="19">
        <f ca="1">IF(T297&lt;=('Ejercicio 3 - TIR'!$D$24-'Ejercicio 3 - TIR'!$C$24)/('Ejercicio 3 - TIR'!$E$24-'Ejercicio 3 - TIR'!$C$24),'Ejercicio 3 - TIR'!$C$24+SQRT(('Ejercicio 3 - TIR'!$E$24-'Ejercicio 3 - TIR'!$C$24)*('Ejercicio 3 - TIR'!$D$24-'Ejercicio 3 - TIR'!$C$24)*T297),'Ejercicio 3 - TIR'!$E$24-SQRT(('Ejercicio 3 - TIR'!$E$24-'Ejercicio 3 - TIR'!$C$24)*('Ejercicio 3 - TIR'!$E$24-'Ejercicio 3 - TIR'!$D$24)*(1-T297)))</f>
        <v>0.175280264538617</v>
      </c>
      <c r="V297" s="17">
        <f ca="1" t="shared" si="2208"/>
        <v>0.572350980583847</v>
      </c>
      <c r="W297" s="19">
        <f ca="1">IF(V297&lt;=('Ejercicio 3 - TIR'!$D$25-'Ejercicio 3 - TIR'!$C$25)/('Ejercicio 3 - TIR'!$E$25-'Ejercicio 3 - TIR'!$C$25),'Ejercicio 3 - TIR'!$C$25+SQRT(('Ejercicio 3 - TIR'!$E$25-'Ejercicio 3 - TIR'!$C$25)*('Ejercicio 3 - TIR'!$D$25-'Ejercicio 3 - TIR'!$C$25)*V297),'Ejercicio 3 - TIR'!$E$25-SQRT(('Ejercicio 3 - TIR'!$E$25-'Ejercicio 3 - TIR'!$C$25)*('Ejercicio 3 - TIR'!$E$25-'Ejercicio 3 - TIR'!$D$25)*(1-V297)))</f>
        <v>0.211311867866792</v>
      </c>
      <c r="X297" s="17">
        <f ca="1" t="shared" si="2208"/>
        <v>0.0784532014679911</v>
      </c>
      <c r="Y297" s="19">
        <f ca="1">IF(X297&lt;=('Ejercicio 3 - TIR'!$D$26-'Ejercicio 3 - TIR'!$C$26)/('Ejercicio 3 - TIR'!$E$26-'Ejercicio 3 - TIR'!$C$26),'Ejercicio 3 - TIR'!$C$26+SQRT(('Ejercicio 3 - TIR'!$E$26-'Ejercicio 3 - TIR'!$C$26)*('Ejercicio 3 - TIR'!$D$26-'Ejercicio 3 - TIR'!$C$26)*X297),'Ejercicio 3 - TIR'!$E$26-SQRT(('Ejercicio 3 - TIR'!$E$26-'Ejercicio 3 - TIR'!$C$26)*('Ejercicio 3 - TIR'!$E$26-'Ejercicio 3 - TIR'!$D$26)*(1-X297)))</f>
        <v>0.204554162427415</v>
      </c>
      <c r="Z297" s="17">
        <f ca="1" t="shared" si="1908"/>
        <v>1.16580471503147</v>
      </c>
      <c r="AA297" s="17">
        <f ca="1" t="shared" si="1909"/>
        <v>1.35084068345828</v>
      </c>
      <c r="AB297" s="17">
        <f ca="1" t="shared" si="1910"/>
        <v>1.58761639580437</v>
      </c>
      <c r="AC297" s="17">
        <f ca="1" t="shared" si="1911"/>
        <v>1.92309858185774</v>
      </c>
      <c r="AD297" s="17">
        <f ca="1" t="shared" si="1912"/>
        <v>2.316476401535</v>
      </c>
      <c r="AE297" s="16">
        <f ca="1" t="shared" si="1913"/>
        <v>4974.55796685302</v>
      </c>
      <c r="AF297" s="16">
        <f ca="1" t="shared" si="1914"/>
        <v>5764.11743511017</v>
      </c>
      <c r="AG297" s="16">
        <f ca="1" t="shared" si="1915"/>
        <v>6774.45346396793</v>
      </c>
      <c r="AH297" s="16">
        <f ca="1" t="shared" si="1916"/>
        <v>8205.97587921566</v>
      </c>
      <c r="AI297" s="16">
        <f ca="1" t="shared" si="1917"/>
        <v>9884.54240208819</v>
      </c>
      <c r="AJ297" s="18">
        <f ca="1" t="shared" si="1918"/>
        <v>40085.0075861933</v>
      </c>
      <c r="AK297" s="18">
        <f ca="1" t="shared" si="1919"/>
        <v>50144.36670847</v>
      </c>
      <c r="AL297" s="18">
        <f ca="1" t="shared" si="1920"/>
        <v>66434.2976656457</v>
      </c>
      <c r="AM297" s="18">
        <f ca="1" t="shared" si="1921"/>
        <v>77803.9897384307</v>
      </c>
      <c r="AN297" s="18">
        <f ca="1" t="shared" si="1922"/>
        <v>92154.5580251567</v>
      </c>
      <c r="AO297" s="18">
        <f ca="1">C297/'Ejercicio 3 - TIR'!$D$7</f>
        <v>15395.9948035661</v>
      </c>
      <c r="AP297" s="18">
        <f ca="1" t="shared" si="1923"/>
        <v>24689.0127826272</v>
      </c>
      <c r="AQ297" s="18">
        <f ca="1" t="shared" si="1924"/>
        <v>34748.371904904</v>
      </c>
      <c r="AR297" s="18">
        <f ca="1" t="shared" si="1925"/>
        <v>51038.3028620796</v>
      </c>
      <c r="AS297" s="18">
        <f ca="1" t="shared" si="1926"/>
        <v>62407.9949348646</v>
      </c>
      <c r="AT297" s="18">
        <f ca="1" t="shared" si="1927"/>
        <v>76758.5632215906</v>
      </c>
      <c r="AU297" s="18">
        <f ca="1">AP297*'Ejercicio 3 - TIR'!$D$5</f>
        <v>12344.5063913136</v>
      </c>
      <c r="AV297" s="18">
        <f ca="1">AQ297*'Ejercicio 3 - TIR'!$D$5</f>
        <v>17374.185952452</v>
      </c>
      <c r="AW297" s="18">
        <f ca="1">AR297*'Ejercicio 3 - TIR'!$D$5</f>
        <v>25519.1514310398</v>
      </c>
      <c r="AX297" s="18">
        <f ca="1">AS297*'Ejercicio 3 - TIR'!$D$5</f>
        <v>31203.9974674323</v>
      </c>
      <c r="AY297" s="18">
        <f ca="1">AT297*'Ejercicio 3 - TIR'!$D$5</f>
        <v>38379.2816107953</v>
      </c>
      <c r="AZ297" s="18">
        <f ca="1" t="shared" ref="AZ297:BD297" si="2209">AJ297-AU297-AE297</f>
        <v>22765.9432280267</v>
      </c>
      <c r="BA297" s="18">
        <f ca="1" t="shared" si="2209"/>
        <v>27006.0633209079</v>
      </c>
      <c r="BB297" s="18">
        <f ca="1" t="shared" si="2209"/>
        <v>34140.692770638</v>
      </c>
      <c r="BC297" s="18">
        <f ca="1" t="shared" si="2209"/>
        <v>38394.0163917827</v>
      </c>
      <c r="BD297" s="18">
        <f ca="1" t="shared" si="2209"/>
        <v>43890.7340122732</v>
      </c>
      <c r="BE297" s="18">
        <f ca="1" t="shared" ref="BE297:BI297" si="2210">AZ297/Z297</f>
        <v>19528.0932856856</v>
      </c>
      <c r="BF297" s="18">
        <f ca="1" t="shared" si="2210"/>
        <v>19992.0417349068</v>
      </c>
      <c r="BG297" s="18">
        <f ca="1" t="shared" si="2210"/>
        <v>21504.3714973354</v>
      </c>
      <c r="BH297" s="18">
        <f ca="1" t="shared" si="2210"/>
        <v>19964.6636703843</v>
      </c>
      <c r="BI297" s="18">
        <f ca="1" t="shared" si="2210"/>
        <v>18947.1966920057</v>
      </c>
      <c r="BJ297" s="18">
        <f ca="1" t="shared" si="1930"/>
        <v>69500.1112368583</v>
      </c>
      <c r="BK297" s="18">
        <f ca="1" t="shared" si="1931"/>
        <v>35664.4586406163</v>
      </c>
      <c r="BL297" s="18">
        <f ca="1" t="shared" si="1932"/>
        <v>105164.569877475</v>
      </c>
      <c r="BM297" s="18">
        <f ca="1">BK297*'Ejercicio 3 - TIR'!$D$5</f>
        <v>17832.2293203081</v>
      </c>
      <c r="BN297" s="18">
        <f ca="1" t="shared" si="1933"/>
        <v>87332.3405571664</v>
      </c>
      <c r="BO297" s="18">
        <f ca="1" t="shared" si="1934"/>
        <v>37700.5094890223</v>
      </c>
      <c r="BP297" s="18">
        <f ca="1" t="shared" si="1935"/>
        <v>-106982.48610507</v>
      </c>
      <c r="BQ297" s="18">
        <f ca="1" t="shared" ref="BQ297:BT297" si="2211">BE297</f>
        <v>19528.0932856856</v>
      </c>
      <c r="BR297" s="18">
        <f ca="1" t="shared" si="2211"/>
        <v>19992.0417349068</v>
      </c>
      <c r="BS297" s="18">
        <f ca="1" t="shared" si="2211"/>
        <v>21504.3714973354</v>
      </c>
      <c r="BT297" s="18">
        <f ca="1" t="shared" si="2211"/>
        <v>19964.6636703843</v>
      </c>
      <c r="BU297" s="18">
        <f ca="1" t="shared" si="1937"/>
        <v>56647.706181028</v>
      </c>
      <c r="BV297" s="20">
        <f ca="1" t="shared" si="1938"/>
        <v>7.55984386284219</v>
      </c>
    </row>
    <row r="298" ht="15" customHeight="1" spans="1:74">
      <c r="A298" s="16">
        <v>297</v>
      </c>
      <c r="B298" s="17">
        <f ca="1" t="shared" ref="B298:F298" si="2212">RAND()</f>
        <v>0.560582213579395</v>
      </c>
      <c r="C298" s="18">
        <f ca="1">IF(B298&lt;=('Ejercicio 3 - TIR'!$D$13-'Ejercicio 3 - TIR'!$C$13)/('Ejercicio 3 - TIR'!$E$13-'Ejercicio 3 - TIR'!$C$13),'Ejercicio 3 - TIR'!$C$13+SQRT(('Ejercicio 3 - TIR'!$E$13-'Ejercicio 3 - TIR'!$C$13)*('Ejercicio 3 - TIR'!$D$13-'Ejercicio 3 - TIR'!$C$13)*B298),'Ejercicio 3 - TIR'!$E$13-SQRT(('Ejercicio 3 - TIR'!$E$13-'Ejercicio 3 - TIR'!$C$13)*('Ejercicio 3 - TIR'!$E$13-'Ejercicio 3 - TIR'!$D$13)*(1-B298)))</f>
        <v>77036.9570025067</v>
      </c>
      <c r="D298" s="17">
        <f ca="1" t="shared" si="2212"/>
        <v>0.372901772766095</v>
      </c>
      <c r="E298" s="18">
        <f ca="1">IF(D298&lt;=('Ejercicio 3 - TIR'!$D$14-'Ejercicio 3 - TIR'!$C$14)/('Ejercicio 3 - TIR'!$E$14-'Ejercicio 3 - TIR'!$C$14),'Ejercicio 3 - TIR'!$C$14+SQRT(('Ejercicio 3 - TIR'!$E$14-'Ejercicio 3 - TIR'!$C$14)*('Ejercicio 3 - TIR'!$D$14-'Ejercicio 3 - TIR'!$C$14)*D298),'Ejercicio 3 - TIR'!$E$14-SQRT(('Ejercicio 3 - TIR'!$E$14-'Ejercicio 3 - TIR'!$C$14)*('Ejercicio 3 - TIR'!$E$14-'Ejercicio 3 - TIR'!$D$14)*(1-D298)))</f>
        <v>30301.3024541908</v>
      </c>
      <c r="F298" s="17">
        <f ca="1" t="shared" si="2212"/>
        <v>0.66527053766317</v>
      </c>
      <c r="G298" s="18">
        <f ca="1">IF(F298&lt;=('Ejercicio 3 - TIR'!$D$18-'Ejercicio 3 - TIR'!$C$18)/('Ejercicio 3 - TIR'!$E$18-'Ejercicio 3 - TIR'!$C$18),'Ejercicio 3 - TIR'!$C$18+SQRT(('Ejercicio 3 - TIR'!$E$18-'Ejercicio 3 - TIR'!$C$18)*('Ejercicio 3 - TIR'!$D$18-'Ejercicio 3 - TIR'!$C$18)*F298),'Ejercicio 3 - TIR'!$E$18-SQRT(('Ejercicio 3 - TIR'!$E$18-'Ejercicio 3 - TIR'!$C$18)*('Ejercicio 3 - TIR'!$E$18-'Ejercicio 3 - TIR'!$D$18)*(1-F298)))</f>
        <v>39989.523544668</v>
      </c>
      <c r="H298" s="17">
        <f ca="1" t="shared" ref="H298:L298" si="2213">RAND()</f>
        <v>0.926552629691983</v>
      </c>
      <c r="I298" s="18">
        <f ca="1">IF(H298&lt;=('Ejercicio 3 - TIR'!$D$18-'Ejercicio 3 - TIR'!$C$18)/('Ejercicio 3 - TIR'!$E$18-'Ejercicio 3 - TIR'!$C$18),'Ejercicio 3 - TIR'!$C$18+SQRT(('Ejercicio 3 - TIR'!$E$18-'Ejercicio 3 - TIR'!$C$18)*('Ejercicio 3 - TIR'!$D$18-'Ejercicio 3 - TIR'!$C$18)*H298),'Ejercicio 3 - TIR'!$E$18-SQRT(('Ejercicio 3 - TIR'!$E$18-'Ejercicio 3 - TIR'!$C$18)*('Ejercicio 3 - TIR'!$E$18-'Ejercicio 3 - TIR'!$D$18)*(1-H298)))</f>
        <v>42652.9693710773</v>
      </c>
      <c r="J298" s="17">
        <f ca="1" t="shared" si="2213"/>
        <v>0.0981914950977352</v>
      </c>
      <c r="K298" s="18">
        <f ca="1">IF(J298&lt;=('Ejercicio 3 - TIR'!$D$18-'Ejercicio 3 - TIR'!$C$18)/('Ejercicio 3 - TIR'!$E$18-'Ejercicio 3 - TIR'!$C$18),'Ejercicio 3 - TIR'!$C$18+SQRT(('Ejercicio 3 - TIR'!$E$18-'Ejercicio 3 - TIR'!$C$18)*('Ejercicio 3 - TIR'!$D$18-'Ejercicio 3 - TIR'!$C$18)*J298),'Ejercicio 3 - TIR'!$E$18-SQRT(('Ejercicio 3 - TIR'!$E$18-'Ejercicio 3 - TIR'!$C$18)*('Ejercicio 3 - TIR'!$E$18-'Ejercicio 3 - TIR'!$D$18)*(1-J298)))</f>
        <v>33837.8020095701</v>
      </c>
      <c r="L298" s="17">
        <f ca="1" t="shared" si="2213"/>
        <v>0.897140252732184</v>
      </c>
      <c r="M298" s="18">
        <f ca="1">IF(L298&lt;=('Ejercicio 3 - TIR'!$D$18-'Ejercicio 3 - TIR'!$C$18)/('Ejercicio 3 - TIR'!$E$18-'Ejercicio 3 - TIR'!$C$18),'Ejercicio 3 - TIR'!$C$18+SQRT(('Ejercicio 3 - TIR'!$E$18-'Ejercicio 3 - TIR'!$C$18)*('Ejercicio 3 - TIR'!$D$18-'Ejercicio 3 - TIR'!$C$18)*L298),'Ejercicio 3 - TIR'!$E$18-SQRT(('Ejercicio 3 - TIR'!$E$18-'Ejercicio 3 - TIR'!$C$18)*('Ejercicio 3 - TIR'!$E$18-'Ejercicio 3 - TIR'!$D$18)*(1-L298)))</f>
        <v>42222.5045373419</v>
      </c>
      <c r="N298" s="17">
        <f ca="1" t="shared" ref="N298:R298" si="2214">RAND()</f>
        <v>0.561226414678702</v>
      </c>
      <c r="O298" s="18">
        <f ca="1">IF(N298&lt;=('Ejercicio 3 - TIR'!$D$18-'Ejercicio 3 - TIR'!$C$18)/('Ejercicio 3 - TIR'!$E$18-'Ejercicio 3 - TIR'!$C$18),'Ejercicio 3 - TIR'!$C$18+SQRT(('Ejercicio 3 - TIR'!$E$18-'Ejercicio 3 - TIR'!$C$18)*('Ejercicio 3 - TIR'!$D$18-'Ejercicio 3 - TIR'!$C$18)*N298),'Ejercicio 3 - TIR'!$E$18-SQRT(('Ejercicio 3 - TIR'!$E$18-'Ejercicio 3 - TIR'!$C$18)*('Ejercicio 3 - TIR'!$E$18-'Ejercicio 3 - TIR'!$D$18)*(1-N298)))</f>
        <v>39175.1818620562</v>
      </c>
      <c r="P298" s="17">
        <f ca="1" t="shared" si="2214"/>
        <v>0.70449567967892</v>
      </c>
      <c r="Q298" s="19">
        <f ca="1">IF(P298&lt;=('Ejercicio 3 - TIR'!$D$22-'Ejercicio 3 - TIR'!$C$22)/('Ejercicio 3 - TIR'!$E$22-'Ejercicio 3 - TIR'!$C$22),'Ejercicio 3 - TIR'!$C$22+SQRT(('Ejercicio 3 - TIR'!$E$22-'Ejercicio 3 - TIR'!$C$22)*('Ejercicio 3 - TIR'!$D$22-'Ejercicio 3 - TIR'!$C$22)*P298),'Ejercicio 3 - TIR'!$E$22-SQRT(('Ejercicio 3 - TIR'!$E$22-'Ejercicio 3 - TIR'!$C$22)*('Ejercicio 3 - TIR'!$E$22-'Ejercicio 3 - TIR'!$D$22)*(1-P298)))</f>
        <v>0.156936874093524</v>
      </c>
      <c r="R298" s="17">
        <f ca="1" t="shared" si="2214"/>
        <v>0.00354914044053012</v>
      </c>
      <c r="S298" s="19">
        <f ca="1">IF(R298&lt;=('Ejercicio 3 - TIR'!$D$23-'Ejercicio 3 - TIR'!$C$23)/('Ejercicio 3 - TIR'!$E$23-'Ejercicio 3 - TIR'!$C$23),'Ejercicio 3 - TIR'!$C$23+SQRT(('Ejercicio 3 - TIR'!$E$23-'Ejercicio 3 - TIR'!$C$23)*('Ejercicio 3 - TIR'!$D$23-'Ejercicio 3 - TIR'!$C$23)*R298),'Ejercicio 3 - TIR'!$E$23-SQRT(('Ejercicio 3 - TIR'!$E$23-'Ejercicio 3 - TIR'!$C$23)*('Ejercicio 3 - TIR'!$E$23-'Ejercicio 3 - TIR'!$D$23)*(1-R298)))</f>
        <v>0.122527538880602</v>
      </c>
      <c r="T298" s="17">
        <f ca="1" t="shared" ref="T298:X298" si="2215">RAND()</f>
        <v>0.387334368468215</v>
      </c>
      <c r="U298" s="19">
        <f ca="1">IF(T298&lt;=('Ejercicio 3 - TIR'!$D$24-'Ejercicio 3 - TIR'!$C$24)/('Ejercicio 3 - TIR'!$E$24-'Ejercicio 3 - TIR'!$C$24),'Ejercicio 3 - TIR'!$C$24+SQRT(('Ejercicio 3 - TIR'!$E$24-'Ejercicio 3 - TIR'!$C$24)*('Ejercicio 3 - TIR'!$D$24-'Ejercicio 3 - TIR'!$C$24)*T298),'Ejercicio 3 - TIR'!$E$24-SQRT(('Ejercicio 3 - TIR'!$E$24-'Ejercicio 3 - TIR'!$C$24)*('Ejercicio 3 - TIR'!$E$24-'Ejercicio 3 - TIR'!$D$24)*(1-T298)))</f>
        <v>0.178520206412003</v>
      </c>
      <c r="V298" s="17">
        <f ca="1" t="shared" si="2215"/>
        <v>0.0688221758638079</v>
      </c>
      <c r="W298" s="19">
        <f ca="1">IF(V298&lt;=('Ejercicio 3 - TIR'!$D$25-'Ejercicio 3 - TIR'!$C$25)/('Ejercicio 3 - TIR'!$E$25-'Ejercicio 3 - TIR'!$C$25),'Ejercicio 3 - TIR'!$C$25+SQRT(('Ejercicio 3 - TIR'!$E$25-'Ejercicio 3 - TIR'!$C$25)*('Ejercicio 3 - TIR'!$D$25-'Ejercicio 3 - TIR'!$C$25)*V298),'Ejercicio 3 - TIR'!$E$25-SQRT(('Ejercicio 3 - TIR'!$E$25-'Ejercicio 3 - TIR'!$C$25)*('Ejercicio 3 - TIR'!$E$25-'Ejercicio 3 - TIR'!$D$25)*(1-V298)))</f>
        <v>0.18981585687596</v>
      </c>
      <c r="X298" s="17">
        <f ca="1" t="shared" si="2215"/>
        <v>0.447692750487724</v>
      </c>
      <c r="Y298" s="19">
        <f ca="1">IF(X298&lt;=('Ejercicio 3 - TIR'!$D$26-'Ejercicio 3 - TIR'!$C$26)/('Ejercicio 3 - TIR'!$E$26-'Ejercicio 3 - TIR'!$C$26),'Ejercicio 3 - TIR'!$C$26+SQRT(('Ejercicio 3 - TIR'!$E$26-'Ejercicio 3 - TIR'!$C$26)*('Ejercicio 3 - TIR'!$D$26-'Ejercicio 3 - TIR'!$C$26)*X298),'Ejercicio 3 - TIR'!$E$26-SQRT(('Ejercicio 3 - TIR'!$E$26-'Ejercicio 3 - TIR'!$C$26)*('Ejercicio 3 - TIR'!$E$26-'Ejercicio 3 - TIR'!$D$26)*(1-X298)))</f>
        <v>0.225388104341945</v>
      </c>
      <c r="Z298" s="17">
        <f ca="1" t="shared" si="1908"/>
        <v>1.15693687409352</v>
      </c>
      <c r="AA298" s="17">
        <f ca="1" t="shared" si="1909"/>
        <v>1.29869350191642</v>
      </c>
      <c r="AB298" s="17">
        <f ca="1" t="shared" si="1910"/>
        <v>1.53053653394447</v>
      </c>
      <c r="AC298" s="17">
        <f ca="1" t="shared" si="1911"/>
        <v>1.8210566376151</v>
      </c>
      <c r="AD298" s="17">
        <f ca="1" t="shared" si="1912"/>
        <v>2.23150114106648</v>
      </c>
      <c r="AE298" s="16">
        <f ca="1" t="shared" si="1913"/>
        <v>4755.39168812314</v>
      </c>
      <c r="AF298" s="16">
        <f ca="1" t="shared" si="1914"/>
        <v>5338.05812808214</v>
      </c>
      <c r="AG298" s="16">
        <f ca="1" t="shared" si="1915"/>
        <v>6291.00936694664</v>
      </c>
      <c r="AH298" s="16">
        <f ca="1" t="shared" si="1916"/>
        <v>7485.1427005483</v>
      </c>
      <c r="AI298" s="16">
        <f ca="1" t="shared" si="1917"/>
        <v>9172.20482455383</v>
      </c>
      <c r="AJ298" s="18">
        <f ca="1" t="shared" si="1918"/>
        <v>46265.3543662575</v>
      </c>
      <c r="AK298" s="18">
        <f ca="1" t="shared" si="1919"/>
        <v>55393.1341596582</v>
      </c>
      <c r="AL298" s="18">
        <f ca="1" t="shared" si="1920"/>
        <v>51789.9922040265</v>
      </c>
      <c r="AM298" s="18">
        <f ca="1" t="shared" si="1921"/>
        <v>76889.5721444601</v>
      </c>
      <c r="AN298" s="18">
        <f ca="1" t="shared" si="1922"/>
        <v>87419.4630266653</v>
      </c>
      <c r="AO298" s="18">
        <f ca="1">C298/'Ejercicio 3 - TIR'!$D$7</f>
        <v>15407.3914005013</v>
      </c>
      <c r="AP298" s="18">
        <f ca="1" t="shared" si="1923"/>
        <v>30857.9629657562</v>
      </c>
      <c r="AQ298" s="18">
        <f ca="1" t="shared" si="1924"/>
        <v>39985.7427591569</v>
      </c>
      <c r="AR298" s="18">
        <f ca="1" t="shared" si="1925"/>
        <v>36382.6008035252</v>
      </c>
      <c r="AS298" s="18">
        <f ca="1" t="shared" si="1926"/>
        <v>61482.1807439588</v>
      </c>
      <c r="AT298" s="18">
        <f ca="1" t="shared" si="1927"/>
        <v>72012.071626164</v>
      </c>
      <c r="AU298" s="18">
        <f ca="1">AP298*'Ejercicio 3 - TIR'!$D$5</f>
        <v>15428.9814828781</v>
      </c>
      <c r="AV298" s="18">
        <f ca="1">AQ298*'Ejercicio 3 - TIR'!$D$5</f>
        <v>19992.8713795784</v>
      </c>
      <c r="AW298" s="18">
        <f ca="1">AR298*'Ejercicio 3 - TIR'!$D$5</f>
        <v>18191.3004017626</v>
      </c>
      <c r="AX298" s="18">
        <f ca="1">AS298*'Ejercicio 3 - TIR'!$D$5</f>
        <v>30741.0903719794</v>
      </c>
      <c r="AY298" s="18">
        <f ca="1">AT298*'Ejercicio 3 - TIR'!$D$5</f>
        <v>36006.035813082</v>
      </c>
      <c r="AZ298" s="18">
        <f ca="1" t="shared" ref="AZ298:BD298" si="2216">AJ298-AU298-AE298</f>
        <v>26080.9811952563</v>
      </c>
      <c r="BA298" s="18">
        <f ca="1" t="shared" si="2216"/>
        <v>30062.2046519976</v>
      </c>
      <c r="BB298" s="18">
        <f ca="1" t="shared" si="2216"/>
        <v>27307.6824353173</v>
      </c>
      <c r="BC298" s="18">
        <f ca="1" t="shared" si="2216"/>
        <v>38663.3390719324</v>
      </c>
      <c r="BD298" s="18">
        <f ca="1" t="shared" si="2216"/>
        <v>42241.2223890295</v>
      </c>
      <c r="BE298" s="18">
        <f ca="1" t="shared" ref="BE298:BI298" si="2217">AZ298/Z298</f>
        <v>22543.1324554255</v>
      </c>
      <c r="BF298" s="18">
        <f ca="1" t="shared" si="2217"/>
        <v>23148.0365518394</v>
      </c>
      <c r="BG298" s="18">
        <f ca="1" t="shared" si="2217"/>
        <v>17841.9017316369</v>
      </c>
      <c r="BH298" s="18">
        <f ca="1" t="shared" si="2217"/>
        <v>21231.2666576735</v>
      </c>
      <c r="BI298" s="18">
        <f ca="1" t="shared" si="2217"/>
        <v>18929.5096523417</v>
      </c>
      <c r="BJ298" s="18">
        <f ca="1" t="shared" si="1930"/>
        <v>67617.3910023273</v>
      </c>
      <c r="BK298" s="18">
        <f ca="1" t="shared" si="1931"/>
        <v>34381.6114910766</v>
      </c>
      <c r="BL298" s="18">
        <f ca="1" t="shared" si="1932"/>
        <v>101999.002493404</v>
      </c>
      <c r="BM298" s="18">
        <f ca="1">BK298*'Ejercicio 3 - TIR'!$D$5</f>
        <v>17190.8057455383</v>
      </c>
      <c r="BN298" s="18">
        <f ca="1" t="shared" si="1933"/>
        <v>84808.1967478656</v>
      </c>
      <c r="BO298" s="18">
        <f ca="1" t="shared" si="1934"/>
        <v>38004.9981544415</v>
      </c>
      <c r="BP298" s="18">
        <f ca="1" t="shared" si="1935"/>
        <v>-107338.259456697</v>
      </c>
      <c r="BQ298" s="18">
        <f ca="1" t="shared" ref="BQ298:BT298" si="2218">BE298</f>
        <v>22543.1324554255</v>
      </c>
      <c r="BR298" s="18">
        <f ca="1" t="shared" si="2218"/>
        <v>23148.0365518394</v>
      </c>
      <c r="BS298" s="18">
        <f ca="1" t="shared" si="2218"/>
        <v>17841.9017316369</v>
      </c>
      <c r="BT298" s="18">
        <f ca="1" t="shared" si="2218"/>
        <v>21231.2666576735</v>
      </c>
      <c r="BU298" s="18">
        <f ca="1" t="shared" si="1937"/>
        <v>56934.5078067832</v>
      </c>
      <c r="BV298" s="20">
        <f ca="1" t="shared" si="1938"/>
        <v>8.57847878466018</v>
      </c>
    </row>
    <row r="299" ht="15" customHeight="1" spans="1:74">
      <c r="A299" s="16">
        <v>298</v>
      </c>
      <c r="B299" s="17">
        <f ca="1" t="shared" ref="B299:F299" si="2219">RAND()</f>
        <v>0.899688805165249</v>
      </c>
      <c r="C299" s="18">
        <f ca="1">IF(B299&lt;=('Ejercicio 3 - TIR'!$D$13-'Ejercicio 3 - TIR'!$C$13)/('Ejercicio 3 - TIR'!$E$13-'Ejercicio 3 - TIR'!$C$13),'Ejercicio 3 - TIR'!$C$13+SQRT(('Ejercicio 3 - TIR'!$E$13-'Ejercicio 3 - TIR'!$C$13)*('Ejercicio 3 - TIR'!$D$13-'Ejercicio 3 - TIR'!$C$13)*B299),'Ejercicio 3 - TIR'!$E$13-SQRT(('Ejercicio 3 - TIR'!$E$13-'Ejercicio 3 - TIR'!$C$13)*('Ejercicio 3 - TIR'!$E$13-'Ejercicio 3 - TIR'!$D$13)*(1-B299)))</f>
        <v>89028.5172468941</v>
      </c>
      <c r="D299" s="17">
        <f ca="1" t="shared" si="2219"/>
        <v>0.686162602544222</v>
      </c>
      <c r="E299" s="18">
        <f ca="1">IF(D299&lt;=('Ejercicio 3 - TIR'!$D$14-'Ejercicio 3 - TIR'!$C$14)/('Ejercicio 3 - TIR'!$E$14-'Ejercicio 3 - TIR'!$C$14),'Ejercicio 3 - TIR'!$C$14+SQRT(('Ejercicio 3 - TIR'!$E$14-'Ejercicio 3 - TIR'!$C$14)*('Ejercicio 3 - TIR'!$D$14-'Ejercicio 3 - TIR'!$C$14)*D299),'Ejercicio 3 - TIR'!$E$14-SQRT(('Ejercicio 3 - TIR'!$E$14-'Ejercicio 3 - TIR'!$C$14)*('Ejercicio 3 - TIR'!$E$14-'Ejercicio 3 - TIR'!$D$14)*(1-D299)))</f>
        <v>33138.8332174209</v>
      </c>
      <c r="F299" s="17">
        <f ca="1" t="shared" si="2219"/>
        <v>0.835545336551415</v>
      </c>
      <c r="G299" s="18">
        <f ca="1">IF(F299&lt;=('Ejercicio 3 - TIR'!$D$18-'Ejercicio 3 - TIR'!$C$18)/('Ejercicio 3 - TIR'!$E$18-'Ejercicio 3 - TIR'!$C$18),'Ejercicio 3 - TIR'!$C$18+SQRT(('Ejercicio 3 - TIR'!$E$18-'Ejercicio 3 - TIR'!$C$18)*('Ejercicio 3 - TIR'!$D$18-'Ejercicio 3 - TIR'!$C$18)*F299),'Ejercicio 3 - TIR'!$E$18-SQRT(('Ejercicio 3 - TIR'!$E$18-'Ejercicio 3 - TIR'!$C$18)*('Ejercicio 3 - TIR'!$E$18-'Ejercicio 3 - TIR'!$D$18)*(1-F299)))</f>
        <v>41488.0062986042</v>
      </c>
      <c r="H299" s="17">
        <f ca="1" t="shared" ref="H299:L299" si="2220">RAND()</f>
        <v>0.364261197473686</v>
      </c>
      <c r="I299" s="18">
        <f ca="1">IF(H299&lt;=('Ejercicio 3 - TIR'!$D$18-'Ejercicio 3 - TIR'!$C$18)/('Ejercicio 3 - TIR'!$E$18-'Ejercicio 3 - TIR'!$C$18),'Ejercicio 3 - TIR'!$C$18+SQRT(('Ejercicio 3 - TIR'!$E$18-'Ejercicio 3 - TIR'!$C$18)*('Ejercicio 3 - TIR'!$D$18-'Ejercicio 3 - TIR'!$C$18)*H299),'Ejercicio 3 - TIR'!$E$18-SQRT(('Ejercicio 3 - TIR'!$E$18-'Ejercicio 3 - TIR'!$C$18)*('Ejercicio 3 - TIR'!$E$18-'Ejercicio 3 - TIR'!$D$18)*(1-H299)))</f>
        <v>37391.8319529771</v>
      </c>
      <c r="J299" s="17">
        <f ca="1" t="shared" si="2220"/>
        <v>0.415358166486504</v>
      </c>
      <c r="K299" s="18">
        <f ca="1">IF(J299&lt;=('Ejercicio 3 - TIR'!$D$18-'Ejercicio 3 - TIR'!$C$18)/('Ejercicio 3 - TIR'!$E$18-'Ejercicio 3 - TIR'!$C$18),'Ejercicio 3 - TIR'!$C$18+SQRT(('Ejercicio 3 - TIR'!$E$18-'Ejercicio 3 - TIR'!$C$18)*('Ejercicio 3 - TIR'!$D$18-'Ejercicio 3 - TIR'!$C$18)*J299),'Ejercicio 3 - TIR'!$E$18-SQRT(('Ejercicio 3 - TIR'!$E$18-'Ejercicio 3 - TIR'!$C$18)*('Ejercicio 3 - TIR'!$E$18-'Ejercicio 3 - TIR'!$D$18)*(1-J299)))</f>
        <v>37893.2708665657</v>
      </c>
      <c r="L299" s="17">
        <f ca="1" t="shared" si="2220"/>
        <v>0.121119866336009</v>
      </c>
      <c r="M299" s="18">
        <f ca="1">IF(L299&lt;=('Ejercicio 3 - TIR'!$D$18-'Ejercicio 3 - TIR'!$C$18)/('Ejercicio 3 - TIR'!$E$18-'Ejercicio 3 - TIR'!$C$18),'Ejercicio 3 - TIR'!$C$18+SQRT(('Ejercicio 3 - TIR'!$E$18-'Ejercicio 3 - TIR'!$C$18)*('Ejercicio 3 - TIR'!$D$18-'Ejercicio 3 - TIR'!$C$18)*L299),'Ejercicio 3 - TIR'!$E$18-SQRT(('Ejercicio 3 - TIR'!$E$18-'Ejercicio 3 - TIR'!$C$18)*('Ejercicio 3 - TIR'!$E$18-'Ejercicio 3 - TIR'!$D$18)*(1-L299)))</f>
        <v>34262.3913417706</v>
      </c>
      <c r="N299" s="17">
        <f ca="1" t="shared" ref="N299:R299" si="2221">RAND()</f>
        <v>0.00223460740979653</v>
      </c>
      <c r="O299" s="18">
        <f ca="1">IF(N299&lt;=('Ejercicio 3 - TIR'!$D$18-'Ejercicio 3 - TIR'!$C$18)/('Ejercicio 3 - TIR'!$E$18-'Ejercicio 3 - TIR'!$C$18),'Ejercicio 3 - TIR'!$C$18+SQRT(('Ejercicio 3 - TIR'!$E$18-'Ejercicio 3 - TIR'!$C$18)*('Ejercicio 3 - TIR'!$D$18-'Ejercicio 3 - TIR'!$C$18)*N299),'Ejercicio 3 - TIR'!$E$18-SQRT(('Ejercicio 3 - TIR'!$E$18-'Ejercicio 3 - TIR'!$C$18)*('Ejercicio 3 - TIR'!$E$18-'Ejercicio 3 - TIR'!$D$18)*(1-N299)))</f>
        <v>30578.9569167645</v>
      </c>
      <c r="P299" s="17">
        <f ca="1" t="shared" si="2221"/>
        <v>0.460073831111346</v>
      </c>
      <c r="Q299" s="19">
        <f ca="1">IF(P299&lt;=('Ejercicio 3 - TIR'!$D$22-'Ejercicio 3 - TIR'!$C$22)/('Ejercicio 3 - TIR'!$E$22-'Ejercicio 3 - TIR'!$C$22),'Ejercicio 3 - TIR'!$C$22+SQRT(('Ejercicio 3 - TIR'!$E$22-'Ejercicio 3 - TIR'!$C$22)*('Ejercicio 3 - TIR'!$D$22-'Ejercicio 3 - TIR'!$C$22)*P299),'Ejercicio 3 - TIR'!$E$22-SQRT(('Ejercicio 3 - TIR'!$E$22-'Ejercicio 3 - TIR'!$C$22)*('Ejercicio 3 - TIR'!$E$22-'Ejercicio 3 - TIR'!$D$22)*(1-P299)))</f>
        <v>0.148777298274863</v>
      </c>
      <c r="R299" s="17">
        <f ca="1" t="shared" si="2221"/>
        <v>0.130799754891953</v>
      </c>
      <c r="S299" s="19">
        <f ca="1">IF(R299&lt;=('Ejercicio 3 - TIR'!$D$23-'Ejercicio 3 - TIR'!$C$23)/('Ejercicio 3 - TIR'!$E$23-'Ejercicio 3 - TIR'!$C$23),'Ejercicio 3 - TIR'!$C$23+SQRT(('Ejercicio 3 - TIR'!$E$23-'Ejercicio 3 - TIR'!$C$23)*('Ejercicio 3 - TIR'!$D$23-'Ejercicio 3 - TIR'!$C$23)*R299),'Ejercicio 3 - TIR'!$E$23-SQRT(('Ejercicio 3 - TIR'!$E$23-'Ejercicio 3 - TIR'!$C$23)*('Ejercicio 3 - TIR'!$E$23-'Ejercicio 3 - TIR'!$D$23)*(1-R299)))</f>
        <v>0.135344039846322</v>
      </c>
      <c r="T299" s="17">
        <f ca="1" t="shared" ref="T299:X299" si="2222">RAND()</f>
        <v>0.319534089151981</v>
      </c>
      <c r="U299" s="19">
        <f ca="1">IF(T299&lt;=('Ejercicio 3 - TIR'!$D$24-'Ejercicio 3 - TIR'!$C$24)/('Ejercicio 3 - TIR'!$E$24-'Ejercicio 3 - TIR'!$C$24),'Ejercicio 3 - TIR'!$C$24+SQRT(('Ejercicio 3 - TIR'!$E$24-'Ejercicio 3 - TIR'!$C$24)*('Ejercicio 3 - TIR'!$D$24-'Ejercicio 3 - TIR'!$C$24)*T299),'Ejercicio 3 - TIR'!$E$24-SQRT(('Ejercicio 3 - TIR'!$E$24-'Ejercicio 3 - TIR'!$C$24)*('Ejercicio 3 - TIR'!$E$24-'Ejercicio 3 - TIR'!$D$24)*(1-T299)))</f>
        <v>0.175904084373302</v>
      </c>
      <c r="V299" s="17">
        <f ca="1" t="shared" si="2222"/>
        <v>0.236305809779502</v>
      </c>
      <c r="W299" s="19">
        <f ca="1">IF(V299&lt;=('Ejercicio 3 - TIR'!$D$25-'Ejercicio 3 - TIR'!$C$25)/('Ejercicio 3 - TIR'!$E$25-'Ejercicio 3 - TIR'!$C$25),'Ejercicio 3 - TIR'!$C$25+SQRT(('Ejercicio 3 - TIR'!$E$25-'Ejercicio 3 - TIR'!$C$25)*('Ejercicio 3 - TIR'!$D$25-'Ejercicio 3 - TIR'!$C$25)*V299),'Ejercicio 3 - TIR'!$E$25-SQRT(('Ejercicio 3 - TIR'!$E$25-'Ejercicio 3 - TIR'!$C$25)*('Ejercicio 3 - TIR'!$E$25-'Ejercicio 3 - TIR'!$D$25)*(1-V299)))</f>
        <v>0.198188681472039</v>
      </c>
      <c r="X299" s="17">
        <f ca="1" t="shared" si="2222"/>
        <v>0.959290392928416</v>
      </c>
      <c r="Y299" s="19">
        <f ca="1">IF(X299&lt;=('Ejercicio 3 - TIR'!$D$26-'Ejercicio 3 - TIR'!$C$26)/('Ejercicio 3 - TIR'!$E$26-'Ejercicio 3 - TIR'!$C$26),'Ejercicio 3 - TIR'!$C$26+SQRT(('Ejercicio 3 - TIR'!$E$26-'Ejercicio 3 - TIR'!$C$26)*('Ejercicio 3 - TIR'!$D$26-'Ejercicio 3 - TIR'!$C$26)*X299),'Ejercicio 3 - TIR'!$E$26-SQRT(('Ejercicio 3 - TIR'!$E$26-'Ejercicio 3 - TIR'!$C$26)*('Ejercicio 3 - TIR'!$E$26-'Ejercicio 3 - TIR'!$D$26)*(1-X299)))</f>
        <v>0.265173271494137</v>
      </c>
      <c r="Z299" s="17">
        <f ca="1" t="shared" si="1908"/>
        <v>1.14877729827486</v>
      </c>
      <c r="AA299" s="17">
        <f ca="1" t="shared" si="1909"/>
        <v>1.30425745870713</v>
      </c>
      <c r="AB299" s="17">
        <f ca="1" t="shared" si="1910"/>
        <v>1.53368167276805</v>
      </c>
      <c r="AC299" s="17">
        <f ca="1" t="shared" si="1911"/>
        <v>1.83764002129178</v>
      </c>
      <c r="AD299" s="17">
        <f ca="1" t="shared" si="1912"/>
        <v>2.32493303756628</v>
      </c>
      <c r="AE299" s="16">
        <f ca="1" t="shared" si="1913"/>
        <v>4930.30607406916</v>
      </c>
      <c r="AF299" s="16">
        <f ca="1" t="shared" si="1914"/>
        <v>5597.59361581254</v>
      </c>
      <c r="AG299" s="16">
        <f ca="1" t="shared" si="1915"/>
        <v>6582.23319549589</v>
      </c>
      <c r="AH299" s="16">
        <f ca="1" t="shared" si="1916"/>
        <v>7886.75731365271</v>
      </c>
      <c r="AI299" s="16">
        <f ca="1" t="shared" si="1917"/>
        <v>9978.11455199431</v>
      </c>
      <c r="AJ299" s="18">
        <f ca="1" t="shared" si="1918"/>
        <v>47660.479786521</v>
      </c>
      <c r="AK299" s="18">
        <f ca="1" t="shared" si="1919"/>
        <v>48768.5757193938</v>
      </c>
      <c r="AL299" s="18">
        <f ca="1" t="shared" si="1920"/>
        <v>58116.2150492875</v>
      </c>
      <c r="AM299" s="18">
        <f ca="1" t="shared" si="1921"/>
        <v>62961.9415547989</v>
      </c>
      <c r="AN299" s="18">
        <f ca="1" t="shared" si="1922"/>
        <v>71094.0271901019</v>
      </c>
      <c r="AO299" s="18">
        <f ca="1">C299/'Ejercicio 3 - TIR'!$D$7</f>
        <v>17805.7034493788</v>
      </c>
      <c r="AP299" s="18">
        <f ca="1" t="shared" si="1923"/>
        <v>29854.7763371422</v>
      </c>
      <c r="AQ299" s="18">
        <f ca="1" t="shared" si="1924"/>
        <v>30962.872270015</v>
      </c>
      <c r="AR299" s="18">
        <f ca="1" t="shared" si="1925"/>
        <v>40310.5115999087</v>
      </c>
      <c r="AS299" s="18">
        <f ca="1" t="shared" si="1926"/>
        <v>45156.23810542</v>
      </c>
      <c r="AT299" s="18">
        <f ca="1" t="shared" si="1927"/>
        <v>53288.3237407231</v>
      </c>
      <c r="AU299" s="18">
        <f ca="1">AP299*'Ejercicio 3 - TIR'!$D$5</f>
        <v>14927.3881685711</v>
      </c>
      <c r="AV299" s="18">
        <f ca="1">AQ299*'Ejercicio 3 - TIR'!$D$5</f>
        <v>15481.4361350075</v>
      </c>
      <c r="AW299" s="18">
        <f ca="1">AR299*'Ejercicio 3 - TIR'!$D$5</f>
        <v>20155.2557999543</v>
      </c>
      <c r="AX299" s="18">
        <f ca="1">AS299*'Ejercicio 3 - TIR'!$D$5</f>
        <v>22578.11905271</v>
      </c>
      <c r="AY299" s="18">
        <f ca="1">AT299*'Ejercicio 3 - TIR'!$D$5</f>
        <v>26644.1618703615</v>
      </c>
      <c r="AZ299" s="18">
        <f ca="1" t="shared" ref="AZ299:BD299" si="2223">AJ299-AU299-AE299</f>
        <v>27802.7855438807</v>
      </c>
      <c r="BA299" s="18">
        <f ca="1" t="shared" si="2223"/>
        <v>27689.5459685738</v>
      </c>
      <c r="BB299" s="18">
        <f ca="1" t="shared" si="2223"/>
        <v>31378.7260538373</v>
      </c>
      <c r="BC299" s="18">
        <f ca="1" t="shared" si="2223"/>
        <v>32497.0651884361</v>
      </c>
      <c r="BD299" s="18">
        <f ca="1" t="shared" si="2223"/>
        <v>34471.750767746</v>
      </c>
      <c r="BE299" s="18">
        <f ca="1" t="shared" ref="BE299:BI299" si="2224">AZ299/Z299</f>
        <v>24202.0673507673</v>
      </c>
      <c r="BF299" s="18">
        <f ca="1" t="shared" si="2224"/>
        <v>21230.122767342</v>
      </c>
      <c r="BG299" s="18">
        <f ca="1" t="shared" si="2224"/>
        <v>20459.73855657</v>
      </c>
      <c r="BH299" s="18">
        <f ca="1" t="shared" si="2224"/>
        <v>17684.1300863659</v>
      </c>
      <c r="BI299" s="18">
        <f ca="1" t="shared" si="2224"/>
        <v>14826.9865027299</v>
      </c>
      <c r="BJ299" s="18">
        <f ca="1" t="shared" si="1930"/>
        <v>77045.5681735809</v>
      </c>
      <c r="BK299" s="18">
        <f ca="1" t="shared" si="1931"/>
        <v>41397.0682065688</v>
      </c>
      <c r="BL299" s="18">
        <f ca="1" t="shared" si="1932"/>
        <v>118442.63638015</v>
      </c>
      <c r="BM299" s="18">
        <f ca="1">BK299*'Ejercicio 3 - TIR'!$D$5</f>
        <v>20698.5341032844</v>
      </c>
      <c r="BN299" s="18">
        <f ca="1" t="shared" si="1933"/>
        <v>97744.1022768653</v>
      </c>
      <c r="BO299" s="18">
        <f ca="1" t="shared" si="1934"/>
        <v>42041.6849421103</v>
      </c>
      <c r="BP299" s="18">
        <f ca="1" t="shared" si="1935"/>
        <v>-122167.350464315</v>
      </c>
      <c r="BQ299" s="18">
        <f ca="1" t="shared" ref="BQ299:BT299" si="2225">BE299</f>
        <v>24202.0673507673</v>
      </c>
      <c r="BR299" s="18">
        <f ca="1" t="shared" si="2225"/>
        <v>21230.122767342</v>
      </c>
      <c r="BS299" s="18">
        <f ca="1" t="shared" si="2225"/>
        <v>20459.73855657</v>
      </c>
      <c r="BT299" s="18">
        <f ca="1" t="shared" si="2225"/>
        <v>17684.1300863659</v>
      </c>
      <c r="BU299" s="18">
        <f ca="1" t="shared" si="1937"/>
        <v>56868.6714448402</v>
      </c>
      <c r="BV299" s="20">
        <f ca="1" t="shared" si="1938"/>
        <v>4.1980224432312</v>
      </c>
    </row>
    <row r="300" ht="15" customHeight="1" spans="1:74">
      <c r="A300" s="16">
        <v>299</v>
      </c>
      <c r="B300" s="17">
        <f ca="1" t="shared" ref="B300:F300" si="2226">RAND()</f>
        <v>0.66712121280995</v>
      </c>
      <c r="C300" s="18">
        <f ca="1">IF(B300&lt;=('Ejercicio 3 - TIR'!$D$13-'Ejercicio 3 - TIR'!$C$13)/('Ejercicio 3 - TIR'!$E$13-'Ejercicio 3 - TIR'!$C$13),'Ejercicio 3 - TIR'!$C$13+SQRT(('Ejercicio 3 - TIR'!$E$13-'Ejercicio 3 - TIR'!$C$13)*('Ejercicio 3 - TIR'!$D$13-'Ejercicio 3 - TIR'!$C$13)*B300),'Ejercicio 3 - TIR'!$E$13-SQRT(('Ejercicio 3 - TIR'!$E$13-'Ejercicio 3 - TIR'!$C$13)*('Ejercicio 3 - TIR'!$E$13-'Ejercicio 3 - TIR'!$D$13)*(1-B300)))</f>
        <v>80013.6410362452</v>
      </c>
      <c r="D300" s="17">
        <f ca="1" t="shared" si="2226"/>
        <v>0.303868291210077</v>
      </c>
      <c r="E300" s="18">
        <f ca="1">IF(D300&lt;=('Ejercicio 3 - TIR'!$D$14-'Ejercicio 3 - TIR'!$C$14)/('Ejercicio 3 - TIR'!$E$14-'Ejercicio 3 - TIR'!$C$14),'Ejercicio 3 - TIR'!$C$14+SQRT(('Ejercicio 3 - TIR'!$E$14-'Ejercicio 3 - TIR'!$C$14)*('Ejercicio 3 - TIR'!$D$14-'Ejercicio 3 - TIR'!$C$14)*D300),'Ejercicio 3 - TIR'!$E$14-SQRT(('Ejercicio 3 - TIR'!$E$14-'Ejercicio 3 - TIR'!$C$14)*('Ejercicio 3 - TIR'!$E$14-'Ejercicio 3 - TIR'!$D$14)*(1-D300)))</f>
        <v>29773.9000660629</v>
      </c>
      <c r="F300" s="17">
        <f ca="1" t="shared" si="2226"/>
        <v>0.674795882851076</v>
      </c>
      <c r="G300" s="18">
        <f ca="1">IF(F300&lt;=('Ejercicio 3 - TIR'!$D$18-'Ejercicio 3 - TIR'!$C$18)/('Ejercicio 3 - TIR'!$E$18-'Ejercicio 3 - TIR'!$C$18),'Ejercicio 3 - TIR'!$C$18+SQRT(('Ejercicio 3 - TIR'!$E$18-'Ejercicio 3 - TIR'!$C$18)*('Ejercicio 3 - TIR'!$D$18-'Ejercicio 3 - TIR'!$C$18)*F300),'Ejercicio 3 - TIR'!$E$18-SQRT(('Ejercicio 3 - TIR'!$E$18-'Ejercicio 3 - TIR'!$C$18)*('Ejercicio 3 - TIR'!$E$18-'Ejercicio 3 - TIR'!$D$18)*(1-F300)))</f>
        <v>40061.3454477794</v>
      </c>
      <c r="H300" s="17">
        <f ca="1" t="shared" ref="H300:L300" si="2227">RAND()</f>
        <v>0.318325083880003</v>
      </c>
      <c r="I300" s="18">
        <f ca="1">IF(H300&lt;=('Ejercicio 3 - TIR'!$D$18-'Ejercicio 3 - TIR'!$C$18)/('Ejercicio 3 - TIR'!$E$18-'Ejercicio 3 - TIR'!$C$18),'Ejercicio 3 - TIR'!$C$18+SQRT(('Ejercicio 3 - TIR'!$E$18-'Ejercicio 3 - TIR'!$C$18)*('Ejercicio 3 - TIR'!$D$18-'Ejercicio 3 - TIR'!$C$18)*H300),'Ejercicio 3 - TIR'!$E$18-SQRT(('Ejercicio 3 - TIR'!$E$18-'Ejercicio 3 - TIR'!$C$18)*('Ejercicio 3 - TIR'!$E$18-'Ejercicio 3 - TIR'!$D$18)*(1-H300)))</f>
        <v>36910.0479435385</v>
      </c>
      <c r="J300" s="17">
        <f ca="1" t="shared" si="2227"/>
        <v>0.5100285508308</v>
      </c>
      <c r="K300" s="18">
        <f ca="1">IF(J300&lt;=('Ejercicio 3 - TIR'!$D$18-'Ejercicio 3 - TIR'!$C$18)/('Ejercicio 3 - TIR'!$E$18-'Ejercicio 3 - TIR'!$C$18),'Ejercicio 3 - TIR'!$C$18+SQRT(('Ejercicio 3 - TIR'!$E$18-'Ejercicio 3 - TIR'!$C$18)*('Ejercicio 3 - TIR'!$D$18-'Ejercicio 3 - TIR'!$C$18)*J300),'Ejercicio 3 - TIR'!$E$18-SQRT(('Ejercicio 3 - TIR'!$E$18-'Ejercicio 3 - TIR'!$C$18)*('Ejercicio 3 - TIR'!$E$18-'Ejercicio 3 - TIR'!$D$18)*(1-J300)))</f>
        <v>38746.672660196</v>
      </c>
      <c r="L300" s="17">
        <f ca="1" t="shared" si="2227"/>
        <v>0.724836803865346</v>
      </c>
      <c r="M300" s="18">
        <f ca="1">IF(L300&lt;=('Ejercicio 3 - TIR'!$D$18-'Ejercicio 3 - TIR'!$C$18)/('Ejercicio 3 - TIR'!$E$18-'Ejercicio 3 - TIR'!$C$18),'Ejercicio 3 - TIR'!$C$18+SQRT(('Ejercicio 3 - TIR'!$E$18-'Ejercicio 3 - TIR'!$C$18)*('Ejercicio 3 - TIR'!$D$18-'Ejercicio 3 - TIR'!$C$18)*L300),'Ejercicio 3 - TIR'!$E$18-SQRT(('Ejercicio 3 - TIR'!$E$18-'Ejercicio 3 - TIR'!$C$18)*('Ejercicio 3 - TIR'!$E$18-'Ejercicio 3 - TIR'!$D$18)*(1-L300)))</f>
        <v>40457.1771209853</v>
      </c>
      <c r="N300" s="17">
        <f ca="1" t="shared" ref="N300:R300" si="2228">RAND()</f>
        <v>0.087358431285119</v>
      </c>
      <c r="O300" s="18">
        <f ca="1">IF(N300&lt;=('Ejercicio 3 - TIR'!$D$18-'Ejercicio 3 - TIR'!$C$18)/('Ejercicio 3 - TIR'!$E$18-'Ejercicio 3 - TIR'!$C$18),'Ejercicio 3 - TIR'!$C$18+SQRT(('Ejercicio 3 - TIR'!$E$18-'Ejercicio 3 - TIR'!$C$18)*('Ejercicio 3 - TIR'!$D$18-'Ejercicio 3 - TIR'!$C$18)*N300),'Ejercicio 3 - TIR'!$E$18-SQRT(('Ejercicio 3 - TIR'!$E$18-'Ejercicio 3 - TIR'!$C$18)*('Ejercicio 3 - TIR'!$E$18-'Ejercicio 3 - TIR'!$D$18)*(1-N300)))</f>
        <v>33619.9122493187</v>
      </c>
      <c r="P300" s="17">
        <f ca="1" t="shared" si="2228"/>
        <v>0.252149084700622</v>
      </c>
      <c r="Q300" s="19">
        <f ca="1">IF(P300&lt;=('Ejercicio 3 - TIR'!$D$22-'Ejercicio 3 - TIR'!$C$22)/('Ejercicio 3 - TIR'!$E$22-'Ejercicio 3 - TIR'!$C$22),'Ejercicio 3 - TIR'!$C$22+SQRT(('Ejercicio 3 - TIR'!$E$22-'Ejercicio 3 - TIR'!$C$22)*('Ejercicio 3 - TIR'!$D$22-'Ejercicio 3 - TIR'!$C$22)*P300),'Ejercicio 3 - TIR'!$E$22-SQRT(('Ejercicio 3 - TIR'!$E$22-'Ejercicio 3 - TIR'!$C$22)*('Ejercicio 3 - TIR'!$E$22-'Ejercicio 3 - TIR'!$D$22)*(1-P300)))</f>
        <v>0.14130418626611</v>
      </c>
      <c r="R300" s="17">
        <f ca="1" t="shared" si="2228"/>
        <v>0.437679783943479</v>
      </c>
      <c r="S300" s="19">
        <f ca="1">IF(R300&lt;=('Ejercicio 3 - TIR'!$D$23-'Ejercicio 3 - TIR'!$C$23)/('Ejercicio 3 - TIR'!$E$23-'Ejercicio 3 - TIR'!$C$23),'Ejercicio 3 - TIR'!$C$23+SQRT(('Ejercicio 3 - TIR'!$E$23-'Ejercicio 3 - TIR'!$C$23)*('Ejercicio 3 - TIR'!$D$23-'Ejercicio 3 - TIR'!$C$23)*R300),'Ejercicio 3 - TIR'!$E$23-SQRT(('Ejercicio 3 - TIR'!$E$23-'Ejercicio 3 - TIR'!$C$23)*('Ejercicio 3 - TIR'!$E$23-'Ejercicio 3 - TIR'!$D$23)*(1-R300)))</f>
        <v>0.148068195722174</v>
      </c>
      <c r="T300" s="17">
        <f ca="1" t="shared" ref="T300:X300" si="2229">RAND()</f>
        <v>0.683935689211629</v>
      </c>
      <c r="U300" s="19">
        <f ca="1">IF(T300&lt;=('Ejercicio 3 - TIR'!$D$24-'Ejercicio 3 - TIR'!$C$24)/('Ejercicio 3 - TIR'!$E$24-'Ejercicio 3 - TIR'!$C$24),'Ejercicio 3 - TIR'!$C$24+SQRT(('Ejercicio 3 - TIR'!$E$24-'Ejercicio 3 - TIR'!$C$24)*('Ejercicio 3 - TIR'!$D$24-'Ejercicio 3 - TIR'!$C$24)*T300),'Ejercicio 3 - TIR'!$E$24-SQRT(('Ejercicio 3 - TIR'!$E$24-'Ejercicio 3 - TIR'!$C$24)*('Ejercicio 3 - TIR'!$E$24-'Ejercicio 3 - TIR'!$D$24)*(1-T300)))</f>
        <v>0.190251385406923</v>
      </c>
      <c r="V300" s="17">
        <f ca="1" t="shared" si="2229"/>
        <v>0.138599191598024</v>
      </c>
      <c r="W300" s="19">
        <f ca="1">IF(V300&lt;=('Ejercicio 3 - TIR'!$D$25-'Ejercicio 3 - TIR'!$C$25)/('Ejercicio 3 - TIR'!$E$25-'Ejercicio 3 - TIR'!$C$25),'Ejercicio 3 - TIR'!$C$25+SQRT(('Ejercicio 3 - TIR'!$E$25-'Ejercicio 3 - TIR'!$C$25)*('Ejercicio 3 - TIR'!$D$25-'Ejercicio 3 - TIR'!$C$25)*V300),'Ejercicio 3 - TIR'!$E$25-SQRT(('Ejercicio 3 - TIR'!$E$25-'Ejercicio 3 - TIR'!$C$25)*('Ejercicio 3 - TIR'!$E$25-'Ejercicio 3 - TIR'!$D$25)*(1-V300)))</f>
        <v>0.193929783495706</v>
      </c>
      <c r="X300" s="17">
        <f ca="1" t="shared" si="2229"/>
        <v>0.453030853964279</v>
      </c>
      <c r="Y300" s="19">
        <f ca="1">IF(X300&lt;=('Ejercicio 3 - TIR'!$D$26-'Ejercicio 3 - TIR'!$C$26)/('Ejercicio 3 - TIR'!$E$26-'Ejercicio 3 - TIR'!$C$26),'Ejercicio 3 - TIR'!$C$26+SQRT(('Ejercicio 3 - TIR'!$E$26-'Ejercicio 3 - TIR'!$C$26)*('Ejercicio 3 - TIR'!$D$26-'Ejercicio 3 - TIR'!$C$26)*X300),'Ejercicio 3 - TIR'!$E$26-SQRT(('Ejercicio 3 - TIR'!$E$26-'Ejercicio 3 - TIR'!$C$26)*('Ejercicio 3 - TIR'!$E$26-'Ejercicio 3 - TIR'!$D$26)*(1-X300)))</f>
        <v>0.225652659783639</v>
      </c>
      <c r="Z300" s="17">
        <f ca="1" t="shared" si="1908"/>
        <v>1.14130418626611</v>
      </c>
      <c r="AA300" s="17">
        <f ca="1" t="shared" si="1909"/>
        <v>1.3102950378967</v>
      </c>
      <c r="AB300" s="17">
        <f ca="1" t="shared" si="1910"/>
        <v>1.55958048414836</v>
      </c>
      <c r="AC300" s="17">
        <f ca="1" t="shared" si="1911"/>
        <v>1.86202958978338</v>
      </c>
      <c r="AD300" s="17">
        <f ca="1" t="shared" si="1912"/>
        <v>2.28220151931384</v>
      </c>
      <c r="AE300" s="16">
        <f ca="1" t="shared" si="1913"/>
        <v>4207.17672080351</v>
      </c>
      <c r="AF300" s="16">
        <f ca="1" t="shared" si="1914"/>
        <v>4830.12578693722</v>
      </c>
      <c r="AG300" s="16">
        <f ca="1" t="shared" si="1915"/>
        <v>5749.06390959173</v>
      </c>
      <c r="AH300" s="16">
        <f ca="1" t="shared" si="1916"/>
        <v>6863.97862888183</v>
      </c>
      <c r="AI300" s="16">
        <f ca="1" t="shared" si="1917"/>
        <v>8412.85366318707</v>
      </c>
      <c r="AJ300" s="18">
        <f ca="1" t="shared" si="1918"/>
        <v>45722.1812670034</v>
      </c>
      <c r="AK300" s="18">
        <f ca="1" t="shared" si="1919"/>
        <v>48363.0526689477</v>
      </c>
      <c r="AL300" s="18">
        <f ca="1" t="shared" si="1920"/>
        <v>60428.5545065265</v>
      </c>
      <c r="AM300" s="18">
        <f ca="1" t="shared" si="1921"/>
        <v>75332.4609183819</v>
      </c>
      <c r="AN300" s="18">
        <f ca="1" t="shared" si="1922"/>
        <v>76727.4148145931</v>
      </c>
      <c r="AO300" s="18">
        <f ca="1">C300/'Ejercicio 3 - TIR'!$D$7</f>
        <v>16002.728207249</v>
      </c>
      <c r="AP300" s="18">
        <f ca="1" t="shared" si="1923"/>
        <v>29719.4530597543</v>
      </c>
      <c r="AQ300" s="18">
        <f ca="1" t="shared" si="1924"/>
        <v>32360.3244616986</v>
      </c>
      <c r="AR300" s="18">
        <f ca="1" t="shared" si="1925"/>
        <v>44425.8262992775</v>
      </c>
      <c r="AS300" s="18">
        <f ca="1" t="shared" si="1926"/>
        <v>59329.7327111328</v>
      </c>
      <c r="AT300" s="18">
        <f ca="1" t="shared" si="1927"/>
        <v>60724.6866073441</v>
      </c>
      <c r="AU300" s="18">
        <f ca="1">AP300*'Ejercicio 3 - TIR'!$D$5</f>
        <v>14859.7265298772</v>
      </c>
      <c r="AV300" s="18">
        <f ca="1">AQ300*'Ejercicio 3 - TIR'!$D$5</f>
        <v>16180.1622308493</v>
      </c>
      <c r="AW300" s="18">
        <f ca="1">AR300*'Ejercicio 3 - TIR'!$D$5</f>
        <v>22212.9131496387</v>
      </c>
      <c r="AX300" s="18">
        <f ca="1">AS300*'Ejercicio 3 - TIR'!$D$5</f>
        <v>29664.8663555664</v>
      </c>
      <c r="AY300" s="18">
        <f ca="1">AT300*'Ejercicio 3 - TIR'!$D$5</f>
        <v>30362.343303672</v>
      </c>
      <c r="AZ300" s="18">
        <f ca="1" t="shared" ref="AZ300:BD300" si="2230">AJ300-AU300-AE300</f>
        <v>26655.2780163227</v>
      </c>
      <c r="BA300" s="18">
        <f ca="1" t="shared" si="2230"/>
        <v>27352.7646511611</v>
      </c>
      <c r="BB300" s="18">
        <f ca="1" t="shared" si="2230"/>
        <v>32466.5774472961</v>
      </c>
      <c r="BC300" s="18">
        <f ca="1" t="shared" si="2230"/>
        <v>38803.6159339336</v>
      </c>
      <c r="BD300" s="18">
        <f ca="1" t="shared" si="2230"/>
        <v>37952.217847734</v>
      </c>
      <c r="BE300" s="18">
        <f ca="1" t="shared" ref="BE300:BI300" si="2231">AZ300/Z300</f>
        <v>23355.1040441971</v>
      </c>
      <c r="BF300" s="18">
        <f ca="1" t="shared" si="2231"/>
        <v>20875.2714923413</v>
      </c>
      <c r="BG300" s="18">
        <f ca="1" t="shared" si="2231"/>
        <v>20817.5068727056</v>
      </c>
      <c r="BH300" s="18">
        <f ca="1" t="shared" si="2231"/>
        <v>20839.4196025896</v>
      </c>
      <c r="BI300" s="18">
        <f ca="1" t="shared" si="2231"/>
        <v>16629.6523451376</v>
      </c>
      <c r="BJ300" s="18">
        <f ca="1" t="shared" si="1930"/>
        <v>67950.0399666672</v>
      </c>
      <c r="BK300" s="18">
        <f ca="1" t="shared" si="1931"/>
        <v>36521.4506277502</v>
      </c>
      <c r="BL300" s="18">
        <f ca="1" t="shared" si="1932"/>
        <v>104471.490594417</v>
      </c>
      <c r="BM300" s="18">
        <f ca="1">BK300*'Ejercicio 3 - TIR'!$D$5</f>
        <v>18260.7253138751</v>
      </c>
      <c r="BN300" s="18">
        <f ca="1" t="shared" si="1933"/>
        <v>86210.7652805423</v>
      </c>
      <c r="BO300" s="18">
        <f ca="1" t="shared" si="1934"/>
        <v>37775.2641696875</v>
      </c>
      <c r="BP300" s="18">
        <f ca="1" t="shared" si="1935"/>
        <v>-109787.541102308</v>
      </c>
      <c r="BQ300" s="18">
        <f ca="1" t="shared" ref="BQ300:BT300" si="2232">BE300</f>
        <v>23355.1040441971</v>
      </c>
      <c r="BR300" s="18">
        <f ca="1" t="shared" si="2232"/>
        <v>20875.2714923413</v>
      </c>
      <c r="BS300" s="18">
        <f ca="1" t="shared" si="2232"/>
        <v>20817.5068727056</v>
      </c>
      <c r="BT300" s="18">
        <f ca="1" t="shared" si="2232"/>
        <v>20839.4196025896</v>
      </c>
      <c r="BU300" s="18">
        <f ca="1" t="shared" si="1937"/>
        <v>54404.9165148251</v>
      </c>
      <c r="BV300" s="20">
        <f ca="1" t="shared" si="1938"/>
        <v>7.57784757063693</v>
      </c>
    </row>
    <row r="301" ht="15" customHeight="1" spans="1:74">
      <c r="A301" s="16">
        <v>300</v>
      </c>
      <c r="B301" s="17">
        <f ca="1" t="shared" ref="B301:F301" si="2233">RAND()</f>
        <v>0.944959586674462</v>
      </c>
      <c r="C301" s="18">
        <f ca="1">IF(B301&lt;=('Ejercicio 3 - TIR'!$D$13-'Ejercicio 3 - TIR'!$C$13)/('Ejercicio 3 - TIR'!$E$13-'Ejercicio 3 - TIR'!$C$13),'Ejercicio 3 - TIR'!$C$13+SQRT(('Ejercicio 3 - TIR'!$E$13-'Ejercicio 3 - TIR'!$C$13)*('Ejercicio 3 - TIR'!$D$13-'Ejercicio 3 - TIR'!$C$13)*B301),'Ejercicio 3 - TIR'!$E$13-SQRT(('Ejercicio 3 - TIR'!$E$13-'Ejercicio 3 - TIR'!$C$13)*('Ejercicio 3 - TIR'!$E$13-'Ejercicio 3 - TIR'!$D$13)*(1-B301)))</f>
        <v>91872.9774215494</v>
      </c>
      <c r="D301" s="17">
        <f ca="1" t="shared" si="2233"/>
        <v>0.466887454444842</v>
      </c>
      <c r="E301" s="18">
        <f ca="1">IF(D301&lt;=('Ejercicio 3 - TIR'!$D$14-'Ejercicio 3 - TIR'!$C$14)/('Ejercicio 3 - TIR'!$E$14-'Ejercicio 3 - TIR'!$C$14),'Ejercicio 3 - TIR'!$C$14+SQRT(('Ejercicio 3 - TIR'!$E$14-'Ejercicio 3 - TIR'!$C$14)*('Ejercicio 3 - TIR'!$D$14-'Ejercicio 3 - TIR'!$C$14)*D301),'Ejercicio 3 - TIR'!$E$14-SQRT(('Ejercicio 3 - TIR'!$E$14-'Ejercicio 3 - TIR'!$C$14)*('Ejercicio 3 - TIR'!$E$14-'Ejercicio 3 - TIR'!$D$14)*(1-D301)))</f>
        <v>31057.5796434481</v>
      </c>
      <c r="F301" s="17">
        <f ca="1" t="shared" si="2233"/>
        <v>0.0466934153520884</v>
      </c>
      <c r="G301" s="18">
        <f ca="1">IF(F301&lt;=('Ejercicio 3 - TIR'!$D$18-'Ejercicio 3 - TIR'!$C$18)/('Ejercicio 3 - TIR'!$E$18-'Ejercicio 3 - TIR'!$C$18),'Ejercicio 3 - TIR'!$C$18+SQRT(('Ejercicio 3 - TIR'!$E$18-'Ejercicio 3 - TIR'!$C$18)*('Ejercicio 3 - TIR'!$D$18-'Ejercicio 3 - TIR'!$C$18)*F301),'Ejercicio 3 - TIR'!$E$18-SQRT(('Ejercicio 3 - TIR'!$E$18-'Ejercicio 3 - TIR'!$C$18)*('Ejercicio 3 - TIR'!$E$18-'Ejercicio 3 - TIR'!$D$18)*(1-F301)))</f>
        <v>32646.5094563997</v>
      </c>
      <c r="H301" s="17">
        <f ca="1" t="shared" ref="H301:L301" si="2234">RAND()</f>
        <v>0.663958353694144</v>
      </c>
      <c r="I301" s="18">
        <f ca="1">IF(H301&lt;=('Ejercicio 3 - TIR'!$D$18-'Ejercicio 3 - TIR'!$C$18)/('Ejercicio 3 - TIR'!$E$18-'Ejercicio 3 - TIR'!$C$18),'Ejercicio 3 - TIR'!$C$18+SQRT(('Ejercicio 3 - TIR'!$E$18-'Ejercicio 3 - TIR'!$C$18)*('Ejercicio 3 - TIR'!$D$18-'Ejercicio 3 - TIR'!$C$18)*H301),'Ejercicio 3 - TIR'!$E$18-SQRT(('Ejercicio 3 - TIR'!$E$18-'Ejercicio 3 - TIR'!$C$18)*('Ejercicio 3 - TIR'!$E$18-'Ejercicio 3 - TIR'!$D$18)*(1-H301)))</f>
        <v>39979.6669811232</v>
      </c>
      <c r="J301" s="17">
        <f ca="1" t="shared" si="2234"/>
        <v>0.415827076108262</v>
      </c>
      <c r="K301" s="18">
        <f ca="1">IF(J301&lt;=('Ejercicio 3 - TIR'!$D$18-'Ejercicio 3 - TIR'!$C$18)/('Ejercicio 3 - TIR'!$E$18-'Ejercicio 3 - TIR'!$C$18),'Ejercicio 3 - TIR'!$C$18+SQRT(('Ejercicio 3 - TIR'!$E$18-'Ejercicio 3 - TIR'!$C$18)*('Ejercicio 3 - TIR'!$D$18-'Ejercicio 3 - TIR'!$C$18)*J301),'Ejercicio 3 - TIR'!$E$18-SQRT(('Ejercicio 3 - TIR'!$E$18-'Ejercicio 3 - TIR'!$C$18)*('Ejercicio 3 - TIR'!$E$18-'Ejercicio 3 - TIR'!$D$18)*(1-J301)))</f>
        <v>37897.7250785425</v>
      </c>
      <c r="L301" s="17">
        <f ca="1" t="shared" si="2234"/>
        <v>0.677141961485205</v>
      </c>
      <c r="M301" s="18">
        <f ca="1">IF(L301&lt;=('Ejercicio 3 - TIR'!$D$18-'Ejercicio 3 - TIR'!$C$18)/('Ejercicio 3 - TIR'!$E$18-'Ejercicio 3 - TIR'!$C$18),'Ejercicio 3 - TIR'!$C$18+SQRT(('Ejercicio 3 - TIR'!$E$18-'Ejercicio 3 - TIR'!$C$18)*('Ejercicio 3 - TIR'!$D$18-'Ejercicio 3 - TIR'!$C$18)*L301),'Ejercicio 3 - TIR'!$E$18-SQRT(('Ejercicio 3 - TIR'!$E$18-'Ejercicio 3 - TIR'!$C$18)*('Ejercicio 3 - TIR'!$E$18-'Ejercicio 3 - TIR'!$D$18)*(1-L301)))</f>
        <v>40079.1918459861</v>
      </c>
      <c r="N301" s="17">
        <f ca="1" t="shared" ref="N301:R301" si="2235">RAND()</f>
        <v>0.737042508639436</v>
      </c>
      <c r="O301" s="18">
        <f ca="1">IF(N301&lt;=('Ejercicio 3 - TIR'!$D$18-'Ejercicio 3 - TIR'!$C$18)/('Ejercicio 3 - TIR'!$E$18-'Ejercicio 3 - TIR'!$C$18),'Ejercicio 3 - TIR'!$C$18+SQRT(('Ejercicio 3 - TIR'!$E$18-'Ejercicio 3 - TIR'!$C$18)*('Ejercicio 3 - TIR'!$D$18-'Ejercicio 3 - TIR'!$C$18)*N301),'Ejercicio 3 - TIR'!$E$18-SQRT(('Ejercicio 3 - TIR'!$E$18-'Ejercicio 3 - TIR'!$C$18)*('Ejercicio 3 - TIR'!$E$18-'Ejercicio 3 - TIR'!$D$18)*(1-N301)))</f>
        <v>40559.0753381708</v>
      </c>
      <c r="P301" s="17">
        <f ca="1" t="shared" si="2235"/>
        <v>0.512069248615616</v>
      </c>
      <c r="Q301" s="19">
        <f ca="1">IF(P301&lt;=('Ejercicio 3 - TIR'!$D$22-'Ejercicio 3 - TIR'!$C$22)/('Ejercicio 3 - TIR'!$E$22-'Ejercicio 3 - TIR'!$C$22),'Ejercicio 3 - TIR'!$C$22+SQRT(('Ejercicio 3 - TIR'!$E$22-'Ejercicio 3 - TIR'!$C$22)*('Ejercicio 3 - TIR'!$D$22-'Ejercicio 3 - TIR'!$C$22)*P301),'Ejercicio 3 - TIR'!$E$22-SQRT(('Ejercicio 3 - TIR'!$E$22-'Ejercicio 3 - TIR'!$C$22)*('Ejercicio 3 - TIR'!$E$22-'Ejercicio 3 - TIR'!$D$22)*(1-P301)))</f>
        <v>0.150364289235925</v>
      </c>
      <c r="R301" s="17">
        <f ca="1" t="shared" si="2235"/>
        <v>0.998455057219559</v>
      </c>
      <c r="S301" s="19">
        <f ca="1">IF(R301&lt;=('Ejercicio 3 - TIR'!$D$23-'Ejercicio 3 - TIR'!$C$23)/('Ejercicio 3 - TIR'!$E$23-'Ejercicio 3 - TIR'!$C$23),'Ejercicio 3 - TIR'!$C$23+SQRT(('Ejercicio 3 - TIR'!$E$23-'Ejercicio 3 - TIR'!$C$23)*('Ejercicio 3 - TIR'!$D$23-'Ejercicio 3 - TIR'!$C$23)*R301),'Ejercicio 3 - TIR'!$E$23-SQRT(('Ejercicio 3 - TIR'!$E$23-'Ejercicio 3 - TIR'!$C$23)*('Ejercicio 3 - TIR'!$E$23-'Ejercicio 3 - TIR'!$D$23)*(1-R301)))</f>
        <v>0.17833239782778</v>
      </c>
      <c r="T301" s="17">
        <f ca="1" t="shared" ref="T301:X301" si="2236">RAND()</f>
        <v>0.460702566762356</v>
      </c>
      <c r="U301" s="19">
        <f ca="1">IF(T301&lt;=('Ejercicio 3 - TIR'!$D$24-'Ejercicio 3 - TIR'!$C$24)/('Ejercicio 3 - TIR'!$E$24-'Ejercicio 3 - TIR'!$C$24),'Ejercicio 3 - TIR'!$C$24+SQRT(('Ejercicio 3 - TIR'!$E$24-'Ejercicio 3 - TIR'!$C$24)*('Ejercicio 3 - TIR'!$D$24-'Ejercicio 3 - TIR'!$C$24)*T301),'Ejercicio 3 - TIR'!$E$24-SQRT(('Ejercicio 3 - TIR'!$E$24-'Ejercicio 3 - TIR'!$C$24)*('Ejercicio 3 - TIR'!$E$24-'Ejercicio 3 - TIR'!$D$24)*(1-T301)))</f>
        <v>0.181140859337018</v>
      </c>
      <c r="V301" s="17">
        <f ca="1" t="shared" si="2236"/>
        <v>0.0230575305349172</v>
      </c>
      <c r="W301" s="19">
        <f ca="1">IF(V301&lt;=('Ejercicio 3 - TIR'!$D$25-'Ejercicio 3 - TIR'!$C$25)/('Ejercicio 3 - TIR'!$E$25-'Ejercicio 3 - TIR'!$C$25),'Ejercicio 3 - TIR'!$C$25+SQRT(('Ejercicio 3 - TIR'!$E$25-'Ejercicio 3 - TIR'!$C$25)*('Ejercicio 3 - TIR'!$D$25-'Ejercicio 3 - TIR'!$C$25)*V301),'Ejercicio 3 - TIR'!$E$25-SQRT(('Ejercicio 3 - TIR'!$E$25-'Ejercicio 3 - TIR'!$C$25)*('Ejercicio 3 - TIR'!$E$25-'Ejercicio 3 - TIR'!$D$25)*(1-V301)))</f>
        <v>0.1856815968485</v>
      </c>
      <c r="X301" s="17">
        <f ca="1" t="shared" si="2236"/>
        <v>0.382565784644223</v>
      </c>
      <c r="Y301" s="19">
        <f ca="1">IF(X301&lt;=('Ejercicio 3 - TIR'!$D$26-'Ejercicio 3 - TIR'!$C$26)/('Ejercicio 3 - TIR'!$E$26-'Ejercicio 3 - TIR'!$C$26),'Ejercicio 3 - TIR'!$C$26+SQRT(('Ejercicio 3 - TIR'!$E$26-'Ejercicio 3 - TIR'!$C$26)*('Ejercicio 3 - TIR'!$D$26-'Ejercicio 3 - TIR'!$C$26)*X301),'Ejercicio 3 - TIR'!$E$26-SQRT(('Ejercicio 3 - TIR'!$E$26-'Ejercicio 3 - TIR'!$C$26)*('Ejercicio 3 - TIR'!$E$26-'Ejercicio 3 - TIR'!$D$26)*(1-X301)))</f>
        <v>0.222257946322276</v>
      </c>
      <c r="Z301" s="17">
        <f ca="1" t="shared" si="1908"/>
        <v>1.15036428923593</v>
      </c>
      <c r="AA301" s="17">
        <f ca="1" t="shared" si="1909"/>
        <v>1.35551151131082</v>
      </c>
      <c r="AB301" s="17">
        <f ca="1" t="shared" si="1910"/>
        <v>1.60105003131088</v>
      </c>
      <c r="AC301" s="17">
        <f ca="1" t="shared" si="1911"/>
        <v>1.89833555775902</v>
      </c>
      <c r="AD301" s="17">
        <f ca="1" t="shared" si="1912"/>
        <v>2.3202557202571</v>
      </c>
      <c r="AE301" s="16">
        <f ca="1" t="shared" si="1913"/>
        <v>4669.95088847522</v>
      </c>
      <c r="AF301" s="16">
        <f ca="1" t="shared" si="1914"/>
        <v>5502.75442815497</v>
      </c>
      <c r="AG301" s="16">
        <f ca="1" t="shared" si="1915"/>
        <v>6499.52809399155</v>
      </c>
      <c r="AH301" s="16">
        <f ca="1" t="shared" si="1916"/>
        <v>7706.37084924559</v>
      </c>
      <c r="AI301" s="16">
        <f ca="1" t="shared" si="1917"/>
        <v>9419.17300779676</v>
      </c>
      <c r="AJ301" s="18">
        <f ca="1" t="shared" si="1918"/>
        <v>37555.3786468452</v>
      </c>
      <c r="AK301" s="18">
        <f ca="1" t="shared" si="1919"/>
        <v>54192.8988112856</v>
      </c>
      <c r="AL301" s="18">
        <f ca="1" t="shared" si="1920"/>
        <v>60676.1539236116</v>
      </c>
      <c r="AM301" s="18">
        <f ca="1" t="shared" si="1921"/>
        <v>76083.755007481</v>
      </c>
      <c r="AN301" s="18">
        <f ca="1" t="shared" si="1922"/>
        <v>94107.4265617294</v>
      </c>
      <c r="AO301" s="18">
        <f ca="1">C301/'Ejercicio 3 - TIR'!$D$7</f>
        <v>18374.5954843099</v>
      </c>
      <c r="AP301" s="18">
        <f ca="1" t="shared" si="1923"/>
        <v>19180.7831625353</v>
      </c>
      <c r="AQ301" s="18">
        <f ca="1" t="shared" si="1924"/>
        <v>35818.3033269757</v>
      </c>
      <c r="AR301" s="18">
        <f ca="1" t="shared" si="1925"/>
        <v>42301.5584393017</v>
      </c>
      <c r="AS301" s="18">
        <f ca="1" t="shared" si="1926"/>
        <v>57709.1595231711</v>
      </c>
      <c r="AT301" s="18">
        <f ca="1" t="shared" si="1927"/>
        <v>75732.8310774196</v>
      </c>
      <c r="AU301" s="18">
        <f ca="1">AP301*'Ejercicio 3 - TIR'!$D$5</f>
        <v>9590.39158126766</v>
      </c>
      <c r="AV301" s="18">
        <f ca="1">AQ301*'Ejercicio 3 - TIR'!$D$5</f>
        <v>17909.1516634878</v>
      </c>
      <c r="AW301" s="18">
        <f ca="1">AR301*'Ejercicio 3 - TIR'!$D$5</f>
        <v>21150.7792196508</v>
      </c>
      <c r="AX301" s="18">
        <f ca="1">AS301*'Ejercicio 3 - TIR'!$D$5</f>
        <v>28854.5797615855</v>
      </c>
      <c r="AY301" s="18">
        <f ca="1">AT301*'Ejercicio 3 - TIR'!$D$5</f>
        <v>37866.4155387098</v>
      </c>
      <c r="AZ301" s="18">
        <f ca="1" t="shared" ref="AZ301:BD301" si="2237">AJ301-AU301-AE301</f>
        <v>23295.0361771023</v>
      </c>
      <c r="BA301" s="18">
        <f ca="1" t="shared" si="2237"/>
        <v>30780.9927196427</v>
      </c>
      <c r="BB301" s="18">
        <f ca="1" t="shared" si="2237"/>
        <v>33025.8466099692</v>
      </c>
      <c r="BC301" s="18">
        <f ca="1" t="shared" si="2237"/>
        <v>39522.8043966498</v>
      </c>
      <c r="BD301" s="18">
        <f ca="1" t="shared" si="2237"/>
        <v>46821.8380152229</v>
      </c>
      <c r="BE301" s="18">
        <f ca="1" t="shared" ref="BE301:BI301" si="2238">AZ301/Z301</f>
        <v>20250.1384953239</v>
      </c>
      <c r="BF301" s="18">
        <f ca="1" t="shared" si="2238"/>
        <v>22708.0275326299</v>
      </c>
      <c r="BG301" s="18">
        <f ca="1" t="shared" si="2238"/>
        <v>20627.6168540023</v>
      </c>
      <c r="BH301" s="18">
        <f ca="1" t="shared" si="2238"/>
        <v>20819.7145310318</v>
      </c>
      <c r="BI301" s="18">
        <f ca="1" t="shared" si="2238"/>
        <v>20179.6024491795</v>
      </c>
      <c r="BJ301" s="18">
        <f ca="1" t="shared" si="1930"/>
        <v>72061.5268250508</v>
      </c>
      <c r="BK301" s="18">
        <f ca="1" t="shared" si="1931"/>
        <v>42633.7602798802</v>
      </c>
      <c r="BL301" s="18">
        <f ca="1" t="shared" si="1932"/>
        <v>114695.287104931</v>
      </c>
      <c r="BM301" s="18">
        <f ca="1">BK301*'Ejercicio 3 - TIR'!$D$5</f>
        <v>21316.8801399401</v>
      </c>
      <c r="BN301" s="18">
        <f ca="1" t="shared" si="1933"/>
        <v>93378.4069649909</v>
      </c>
      <c r="BO301" s="18">
        <f ca="1" t="shared" si="1934"/>
        <v>40244.877385603</v>
      </c>
      <c r="BP301" s="18">
        <f ca="1" t="shared" si="1935"/>
        <v>-122930.557064998</v>
      </c>
      <c r="BQ301" s="18">
        <f ca="1" t="shared" ref="BQ301:BT301" si="2239">BE301</f>
        <v>20250.1384953239</v>
      </c>
      <c r="BR301" s="18">
        <f ca="1" t="shared" si="2239"/>
        <v>22708.0275326299</v>
      </c>
      <c r="BS301" s="18">
        <f ca="1" t="shared" si="2239"/>
        <v>20627.6168540023</v>
      </c>
      <c r="BT301" s="18">
        <f ca="1" t="shared" si="2239"/>
        <v>20819.7145310318</v>
      </c>
      <c r="BU301" s="18">
        <f ca="1" t="shared" si="1937"/>
        <v>60424.4798347826</v>
      </c>
      <c r="BV301" s="20">
        <f ca="1" t="shared" si="1938"/>
        <v>4.81140407141991</v>
      </c>
    </row>
    <row r="302" ht="15" customHeight="1" spans="1:74">
      <c r="A302" s="16">
        <v>301</v>
      </c>
      <c r="B302" s="17">
        <f ca="1" t="shared" ref="B302:F302" si="2240">RAND()</f>
        <v>0.567101999618379</v>
      </c>
      <c r="C302" s="18">
        <f ca="1">IF(B302&lt;=('Ejercicio 3 - TIR'!$D$13-'Ejercicio 3 - TIR'!$C$13)/('Ejercicio 3 - TIR'!$E$13-'Ejercicio 3 - TIR'!$C$13),'Ejercicio 3 - TIR'!$C$13+SQRT(('Ejercicio 3 - TIR'!$E$13-'Ejercicio 3 - TIR'!$C$13)*('Ejercicio 3 - TIR'!$D$13-'Ejercicio 3 - TIR'!$C$13)*B302),'Ejercicio 3 - TIR'!$E$13-SQRT(('Ejercicio 3 - TIR'!$E$13-'Ejercicio 3 - TIR'!$C$13)*('Ejercicio 3 - TIR'!$E$13-'Ejercicio 3 - TIR'!$D$13)*(1-B302)))</f>
        <v>77207.9487439602</v>
      </c>
      <c r="D302" s="17">
        <f ca="1" t="shared" si="2240"/>
        <v>0.230626532466358</v>
      </c>
      <c r="E302" s="18">
        <f ca="1">IF(D302&lt;=('Ejercicio 3 - TIR'!$D$14-'Ejercicio 3 - TIR'!$C$14)/('Ejercicio 3 - TIR'!$E$14-'Ejercicio 3 - TIR'!$C$14),'Ejercicio 3 - TIR'!$C$14+SQRT(('Ejercicio 3 - TIR'!$E$14-'Ejercicio 3 - TIR'!$C$14)*('Ejercicio 3 - TIR'!$D$14-'Ejercicio 3 - TIR'!$C$14)*D302),'Ejercicio 3 - TIR'!$E$14-SQRT(('Ejercicio 3 - TIR'!$E$14-'Ejercicio 3 - TIR'!$C$14)*('Ejercicio 3 - TIR'!$E$14-'Ejercicio 3 - TIR'!$D$14)*(1-D302)))</f>
        <v>29158.9650076644</v>
      </c>
      <c r="F302" s="17">
        <f ca="1" t="shared" si="2240"/>
        <v>0.165214424097505</v>
      </c>
      <c r="G302" s="18">
        <f ca="1">IF(F302&lt;=('Ejercicio 3 - TIR'!$D$18-'Ejercicio 3 - TIR'!$C$18)/('Ejercicio 3 - TIR'!$E$18-'Ejercicio 3 - TIR'!$C$18),'Ejercicio 3 - TIR'!$C$18+SQRT(('Ejercicio 3 - TIR'!$E$18-'Ejercicio 3 - TIR'!$C$18)*('Ejercicio 3 - TIR'!$D$18-'Ejercicio 3 - TIR'!$C$18)*F302),'Ejercicio 3 - TIR'!$E$18-SQRT(('Ejercicio 3 - TIR'!$E$18-'Ejercicio 3 - TIR'!$C$18)*('Ejercicio 3 - TIR'!$E$18-'Ejercicio 3 - TIR'!$D$18)*(1-F302)))</f>
        <v>34978.1687009005</v>
      </c>
      <c r="H302" s="17">
        <f ca="1" t="shared" ref="H302:L302" si="2241">RAND()</f>
        <v>0.76572159474802</v>
      </c>
      <c r="I302" s="18">
        <f ca="1">IF(H302&lt;=('Ejercicio 3 - TIR'!$D$18-'Ejercicio 3 - TIR'!$C$18)/('Ejercicio 3 - TIR'!$E$18-'Ejercicio 3 - TIR'!$C$18),'Ejercicio 3 - TIR'!$C$18+SQRT(('Ejercicio 3 - TIR'!$E$18-'Ejercicio 3 - TIR'!$C$18)*('Ejercicio 3 - TIR'!$D$18-'Ejercicio 3 - TIR'!$C$18)*H302),'Ejercicio 3 - TIR'!$E$18-SQRT(('Ejercicio 3 - TIR'!$E$18-'Ejercicio 3 - TIR'!$C$18)*('Ejercicio 3 - TIR'!$E$18-'Ejercicio 3 - TIR'!$D$18)*(1-H302)))</f>
        <v>40808.2366009162</v>
      </c>
      <c r="J302" s="17">
        <f ca="1" t="shared" si="2241"/>
        <v>0.491428797621188</v>
      </c>
      <c r="K302" s="18">
        <f ca="1">IF(J302&lt;=('Ejercicio 3 - TIR'!$D$18-'Ejercicio 3 - TIR'!$C$18)/('Ejercicio 3 - TIR'!$E$18-'Ejercicio 3 - TIR'!$C$18),'Ejercicio 3 - TIR'!$C$18+SQRT(('Ejercicio 3 - TIR'!$E$18-'Ejercicio 3 - TIR'!$C$18)*('Ejercicio 3 - TIR'!$D$18-'Ejercicio 3 - TIR'!$C$18)*J302),'Ejercicio 3 - TIR'!$E$18-SQRT(('Ejercicio 3 - TIR'!$E$18-'Ejercicio 3 - TIR'!$C$18)*('Ejercicio 3 - TIR'!$E$18-'Ejercicio 3 - TIR'!$D$18)*(1-J302)))</f>
        <v>38585.7043766472</v>
      </c>
      <c r="L302" s="17">
        <f ca="1" t="shared" si="2241"/>
        <v>0.760366471002127</v>
      </c>
      <c r="M302" s="18">
        <f ca="1">IF(L302&lt;=('Ejercicio 3 - TIR'!$D$18-'Ejercicio 3 - TIR'!$C$18)/('Ejercicio 3 - TIR'!$E$18-'Ejercicio 3 - TIR'!$C$18),'Ejercicio 3 - TIR'!$C$18+SQRT(('Ejercicio 3 - TIR'!$E$18-'Ejercicio 3 - TIR'!$C$18)*('Ejercicio 3 - TIR'!$D$18-'Ejercicio 3 - TIR'!$C$18)*L302),'Ejercicio 3 - TIR'!$E$18-SQRT(('Ejercicio 3 - TIR'!$E$18-'Ejercicio 3 - TIR'!$C$18)*('Ejercicio 3 - TIR'!$E$18-'Ejercicio 3 - TIR'!$D$18)*(1-L302)))</f>
        <v>40760.5997269849</v>
      </c>
      <c r="N302" s="17">
        <f ca="1" t="shared" ref="N302:R302" si="2242">RAND()</f>
        <v>0.963958459355728</v>
      </c>
      <c r="O302" s="18">
        <f ca="1">IF(N302&lt;=('Ejercicio 3 - TIR'!$D$18-'Ejercicio 3 - TIR'!$C$18)/('Ejercicio 3 - TIR'!$E$18-'Ejercicio 3 - TIR'!$C$18),'Ejercicio 3 - TIR'!$C$18+SQRT(('Ejercicio 3 - TIR'!$E$18-'Ejercicio 3 - TIR'!$C$18)*('Ejercicio 3 - TIR'!$D$18-'Ejercicio 3 - TIR'!$C$18)*N302),'Ejercicio 3 - TIR'!$E$18-SQRT(('Ejercicio 3 - TIR'!$E$18-'Ejercicio 3 - TIR'!$C$18)*('Ejercicio 3 - TIR'!$E$18-'Ejercicio 3 - TIR'!$D$18)*(1-N302)))</f>
        <v>43355.8845696483</v>
      </c>
      <c r="P302" s="17">
        <f ca="1" t="shared" si="2242"/>
        <v>0.80480650522941</v>
      </c>
      <c r="Q302" s="19">
        <f ca="1">IF(P302&lt;=('Ejercicio 3 - TIR'!$D$22-'Ejercicio 3 - TIR'!$C$22)/('Ejercicio 3 - TIR'!$E$22-'Ejercicio 3 - TIR'!$C$22),'Ejercicio 3 - TIR'!$C$22+SQRT(('Ejercicio 3 - TIR'!$E$22-'Ejercicio 3 - TIR'!$C$22)*('Ejercicio 3 - TIR'!$D$22-'Ejercicio 3 - TIR'!$C$22)*P302),'Ejercicio 3 - TIR'!$E$22-SQRT(('Ejercicio 3 - TIR'!$E$22-'Ejercicio 3 - TIR'!$C$22)*('Ejercicio 3 - TIR'!$E$22-'Ejercicio 3 - TIR'!$D$22)*(1-P302)))</f>
        <v>0.161255713121405</v>
      </c>
      <c r="R302" s="17">
        <f ca="1" t="shared" si="2242"/>
        <v>0.961758308969479</v>
      </c>
      <c r="S302" s="19">
        <f ca="1">IF(R302&lt;=('Ejercicio 3 - TIR'!$D$23-'Ejercicio 3 - TIR'!$C$23)/('Ejercicio 3 - TIR'!$E$23-'Ejercicio 3 - TIR'!$C$23),'Ejercicio 3 - TIR'!$C$23+SQRT(('Ejercicio 3 - TIR'!$E$23-'Ejercicio 3 - TIR'!$C$23)*('Ejercicio 3 - TIR'!$D$23-'Ejercicio 3 - TIR'!$C$23)*R302),'Ejercicio 3 - TIR'!$E$23-SQRT(('Ejercicio 3 - TIR'!$E$23-'Ejercicio 3 - TIR'!$C$23)*('Ejercicio 3 - TIR'!$E$23-'Ejercicio 3 - TIR'!$D$23)*(1-R302)))</f>
        <v>0.171703311271662</v>
      </c>
      <c r="T302" s="17">
        <f ca="1" t="shared" ref="T302:X302" si="2243">RAND()</f>
        <v>0.161213232931041</v>
      </c>
      <c r="U302" s="19">
        <f ca="1">IF(T302&lt;=('Ejercicio 3 - TIR'!$D$24-'Ejercicio 3 - TIR'!$C$24)/('Ejercicio 3 - TIR'!$E$24-'Ejercicio 3 - TIR'!$C$24),'Ejercicio 3 - TIR'!$C$24+SQRT(('Ejercicio 3 - TIR'!$E$24-'Ejercicio 3 - TIR'!$C$24)*('Ejercicio 3 - TIR'!$D$24-'Ejercicio 3 - TIR'!$C$24)*T302),'Ejercicio 3 - TIR'!$E$24-SQRT(('Ejercicio 3 - TIR'!$E$24-'Ejercicio 3 - TIR'!$C$24)*('Ejercicio 3 - TIR'!$E$24-'Ejercicio 3 - TIR'!$D$24)*(1-T302)))</f>
        <v>0.168399668180573</v>
      </c>
      <c r="V302" s="17">
        <f ca="1" t="shared" si="2243"/>
        <v>0.618751224927213</v>
      </c>
      <c r="W302" s="19">
        <f ca="1">IF(V302&lt;=('Ejercicio 3 - TIR'!$D$25-'Ejercicio 3 - TIR'!$C$25)/('Ejercicio 3 - TIR'!$E$25-'Ejercicio 3 - TIR'!$C$25),'Ejercicio 3 - TIR'!$C$25+SQRT(('Ejercicio 3 - TIR'!$E$25-'Ejercicio 3 - TIR'!$C$25)*('Ejercicio 3 - TIR'!$D$25-'Ejercicio 3 - TIR'!$C$25)*V302),'Ejercicio 3 - TIR'!$E$25-SQRT(('Ejercicio 3 - TIR'!$E$25-'Ejercicio 3 - TIR'!$C$25)*('Ejercicio 3 - TIR'!$E$25-'Ejercicio 3 - TIR'!$D$25)*(1-V302)))</f>
        <v>0.213470960692146</v>
      </c>
      <c r="X302" s="17">
        <f ca="1" t="shared" si="2243"/>
        <v>0.459996955381778</v>
      </c>
      <c r="Y302" s="19">
        <f ca="1">IF(X302&lt;=('Ejercicio 3 - TIR'!$D$26-'Ejercicio 3 - TIR'!$C$26)/('Ejercicio 3 - TIR'!$E$26-'Ejercicio 3 - TIR'!$C$26),'Ejercicio 3 - TIR'!$C$26+SQRT(('Ejercicio 3 - TIR'!$E$26-'Ejercicio 3 - TIR'!$C$26)*('Ejercicio 3 - TIR'!$D$26-'Ejercicio 3 - TIR'!$C$26)*X302),'Ejercicio 3 - TIR'!$E$26-SQRT(('Ejercicio 3 - TIR'!$E$26-'Ejercicio 3 - TIR'!$C$26)*('Ejercicio 3 - TIR'!$E$26-'Ejercicio 3 - TIR'!$D$26)*(1-X302)))</f>
        <v>0.225999847769303</v>
      </c>
      <c r="Z302" s="17">
        <f ca="1" t="shared" si="1908"/>
        <v>1.16125571312141</v>
      </c>
      <c r="AA302" s="17">
        <f ca="1" t="shared" si="1909"/>
        <v>1.36064716429749</v>
      </c>
      <c r="AB302" s="17">
        <f ca="1" t="shared" si="1910"/>
        <v>1.58977969527602</v>
      </c>
      <c r="AC302" s="17">
        <f ca="1" t="shared" si="1911"/>
        <v>1.92915149411546</v>
      </c>
      <c r="AD302" s="17">
        <f ca="1" t="shared" si="1912"/>
        <v>2.36513943810948</v>
      </c>
      <c r="AE302" s="16">
        <f ca="1" t="shared" si="1913"/>
        <v>4702.04969619302</v>
      </c>
      <c r="AF302" s="16">
        <f ca="1" t="shared" si="1914"/>
        <v>5509.40719879327</v>
      </c>
      <c r="AG302" s="16">
        <f ca="1" t="shared" si="1915"/>
        <v>6437.18954294172</v>
      </c>
      <c r="AH302" s="16">
        <f ca="1" t="shared" si="1916"/>
        <v>7811.34257883092</v>
      </c>
      <c r="AI302" s="16">
        <f ca="1" t="shared" si="1917"/>
        <v>9576.70481252059</v>
      </c>
      <c r="AJ302" s="18">
        <f ca="1" t="shared" si="1918"/>
        <v>40618.5982384451</v>
      </c>
      <c r="AK302" s="18">
        <f ca="1" t="shared" si="1919"/>
        <v>55525.6114110175</v>
      </c>
      <c r="AL302" s="18">
        <f ca="1" t="shared" si="1920"/>
        <v>61342.7693459167</v>
      </c>
      <c r="AM302" s="18">
        <f ca="1" t="shared" si="1921"/>
        <v>78633.371864355</v>
      </c>
      <c r="AN302" s="18">
        <f ca="1" t="shared" si="1922"/>
        <v>102542.712469797</v>
      </c>
      <c r="AO302" s="18">
        <f ca="1">C302/'Ejercicio 3 - TIR'!$D$7</f>
        <v>15441.589748792</v>
      </c>
      <c r="AP302" s="18">
        <f ca="1" t="shared" si="1923"/>
        <v>25177.008489653</v>
      </c>
      <c r="AQ302" s="18">
        <f ca="1" t="shared" si="1924"/>
        <v>40084.0216622254</v>
      </c>
      <c r="AR302" s="18">
        <f ca="1" t="shared" si="1925"/>
        <v>45901.1795971246</v>
      </c>
      <c r="AS302" s="18">
        <f ca="1" t="shared" si="1926"/>
        <v>63191.782115563</v>
      </c>
      <c r="AT302" s="18">
        <f ca="1" t="shared" si="1927"/>
        <v>87101.1227210053</v>
      </c>
      <c r="AU302" s="18">
        <f ca="1">AP302*'Ejercicio 3 - TIR'!$D$5</f>
        <v>12588.5042448265</v>
      </c>
      <c r="AV302" s="18">
        <f ca="1">AQ302*'Ejercicio 3 - TIR'!$D$5</f>
        <v>20042.0108311127</v>
      </c>
      <c r="AW302" s="18">
        <f ca="1">AR302*'Ejercicio 3 - TIR'!$D$5</f>
        <v>22950.5897985623</v>
      </c>
      <c r="AX302" s="18">
        <f ca="1">AS302*'Ejercicio 3 - TIR'!$D$5</f>
        <v>31595.8910577815</v>
      </c>
      <c r="AY302" s="18">
        <f ca="1">AT302*'Ejercicio 3 - TIR'!$D$5</f>
        <v>43550.5613605027</v>
      </c>
      <c r="AZ302" s="18">
        <f ca="1" t="shared" ref="AZ302:BD302" si="2244">AJ302-AU302-AE302</f>
        <v>23328.0442974255</v>
      </c>
      <c r="BA302" s="18">
        <f ca="1" t="shared" si="2244"/>
        <v>29974.1933811115</v>
      </c>
      <c r="BB302" s="18">
        <f ca="1" t="shared" si="2244"/>
        <v>31954.9900044126</v>
      </c>
      <c r="BC302" s="18">
        <f ca="1" t="shared" si="2244"/>
        <v>39226.1382277426</v>
      </c>
      <c r="BD302" s="18">
        <f ca="1" t="shared" si="2244"/>
        <v>49415.4462967741</v>
      </c>
      <c r="BE302" s="18">
        <f ca="1" t="shared" ref="BE302:BI302" si="2245">AZ302/Z302</f>
        <v>20088.6368384107</v>
      </c>
      <c r="BF302" s="18">
        <f ca="1" t="shared" si="2245"/>
        <v>22029.3652664814</v>
      </c>
      <c r="BG302" s="18">
        <f ca="1" t="shared" si="2245"/>
        <v>20100.263010885</v>
      </c>
      <c r="BH302" s="18">
        <f ca="1" t="shared" si="2245"/>
        <v>20333.3633192599</v>
      </c>
      <c r="BI302" s="18">
        <f ca="1" t="shared" si="2245"/>
        <v>20893.248618049</v>
      </c>
      <c r="BJ302" s="18">
        <f ca="1" t="shared" si="1930"/>
        <v>68965.0181140812</v>
      </c>
      <c r="BK302" s="18">
        <f ca="1" t="shared" si="1931"/>
        <v>36521.512901975</v>
      </c>
      <c r="BL302" s="18">
        <f ca="1" t="shared" si="1932"/>
        <v>105486.531016056</v>
      </c>
      <c r="BM302" s="18">
        <f ca="1">BK302*'Ejercicio 3 - TIR'!$D$5</f>
        <v>18260.7564509875</v>
      </c>
      <c r="BN302" s="18">
        <f ca="1" t="shared" si="1933"/>
        <v>87225.7745650687</v>
      </c>
      <c r="BO302" s="18">
        <f ca="1" t="shared" si="1934"/>
        <v>36879.7598820604</v>
      </c>
      <c r="BP302" s="18">
        <f ca="1" t="shared" si="1935"/>
        <v>-106366.913751625</v>
      </c>
      <c r="BQ302" s="18">
        <f ca="1" t="shared" ref="BQ302:BT302" si="2246">BE302</f>
        <v>20088.6368384107</v>
      </c>
      <c r="BR302" s="18">
        <f ca="1" t="shared" si="2246"/>
        <v>22029.3652664814</v>
      </c>
      <c r="BS302" s="18">
        <f ca="1" t="shared" si="2246"/>
        <v>20100.263010885</v>
      </c>
      <c r="BT302" s="18">
        <f ca="1" t="shared" si="2246"/>
        <v>20333.3633192599</v>
      </c>
      <c r="BU302" s="18">
        <f ca="1" t="shared" si="1937"/>
        <v>57773.0085001095</v>
      </c>
      <c r="BV302" s="20">
        <f ca="1" t="shared" si="1938"/>
        <v>8.40557325539728</v>
      </c>
    </row>
    <row r="303" ht="15" customHeight="1" spans="1:74">
      <c r="A303" s="16">
        <v>302</v>
      </c>
      <c r="B303" s="17">
        <f ca="1" t="shared" ref="B303:F303" si="2247">RAND()</f>
        <v>0.835227395969991</v>
      </c>
      <c r="C303" s="18">
        <f ca="1">IF(B303&lt;=('Ejercicio 3 - TIR'!$D$13-'Ejercicio 3 - TIR'!$C$13)/('Ejercicio 3 - TIR'!$E$13-'Ejercicio 3 - TIR'!$C$13),'Ejercicio 3 - TIR'!$C$13+SQRT(('Ejercicio 3 - TIR'!$E$13-'Ejercicio 3 - TIR'!$C$13)*('Ejercicio 3 - TIR'!$D$13-'Ejercicio 3 - TIR'!$C$13)*B303),'Ejercicio 3 - TIR'!$E$13-SQRT(('Ejercicio 3 - TIR'!$E$13-'Ejercicio 3 - TIR'!$C$13)*('Ejercicio 3 - TIR'!$E$13-'Ejercicio 3 - TIR'!$D$13)*(1-B303)))</f>
        <v>85938.4522602947</v>
      </c>
      <c r="D303" s="17">
        <f ca="1" t="shared" si="2247"/>
        <v>0.00562309321618404</v>
      </c>
      <c r="E303" s="18">
        <f ca="1">IF(D303&lt;=('Ejercicio 3 - TIR'!$D$14-'Ejercicio 3 - TIR'!$C$14)/('Ejercicio 3 - TIR'!$E$14-'Ejercicio 3 - TIR'!$C$14),'Ejercicio 3 - TIR'!$C$14+SQRT(('Ejercicio 3 - TIR'!$E$14-'Ejercicio 3 - TIR'!$C$14)*('Ejercicio 3 - TIR'!$D$14-'Ejercicio 3 - TIR'!$C$14)*D303),'Ejercicio 3 - TIR'!$E$14-SQRT(('Ejercicio 3 - TIR'!$E$14-'Ejercicio 3 - TIR'!$C$14)*('Ejercicio 3 - TIR'!$E$14-'Ejercicio 3 - TIR'!$D$14)*(1-D303)))</f>
        <v>25649.4089552923</v>
      </c>
      <c r="F303" s="17">
        <f ca="1" t="shared" si="2247"/>
        <v>0.515536535658166</v>
      </c>
      <c r="G303" s="18">
        <f ca="1">IF(F303&lt;=('Ejercicio 3 - TIR'!$D$18-'Ejercicio 3 - TIR'!$C$18)/('Ejercicio 3 - TIR'!$E$18-'Ejercicio 3 - TIR'!$C$18),'Ejercicio 3 - TIR'!$C$18+SQRT(('Ejercicio 3 - TIR'!$E$18-'Ejercicio 3 - TIR'!$C$18)*('Ejercicio 3 - TIR'!$D$18-'Ejercicio 3 - TIR'!$C$18)*F303),'Ejercicio 3 - TIR'!$E$18-SQRT(('Ejercicio 3 - TIR'!$E$18-'Ejercicio 3 - TIR'!$C$18)*('Ejercicio 3 - TIR'!$E$18-'Ejercicio 3 - TIR'!$D$18)*(1-F303)))</f>
        <v>38793.7750908654</v>
      </c>
      <c r="H303" s="17">
        <f ca="1" t="shared" ref="H303:L303" si="2248">RAND()</f>
        <v>0.122684761095849</v>
      </c>
      <c r="I303" s="18">
        <f ca="1">IF(H303&lt;=('Ejercicio 3 - TIR'!$D$18-'Ejercicio 3 - TIR'!$C$18)/('Ejercicio 3 - TIR'!$E$18-'Ejercicio 3 - TIR'!$C$18),'Ejercicio 3 - TIR'!$C$18+SQRT(('Ejercicio 3 - TIR'!$E$18-'Ejercicio 3 - TIR'!$C$18)*('Ejercicio 3 - TIR'!$D$18-'Ejercicio 3 - TIR'!$C$18)*H303),'Ejercicio 3 - TIR'!$E$18-SQRT(('Ejercicio 3 - TIR'!$E$18-'Ejercicio 3 - TIR'!$C$18)*('Ejercicio 3 - TIR'!$E$18-'Ejercicio 3 - TIR'!$D$18)*(1-H303)))</f>
        <v>34289.8384776559</v>
      </c>
      <c r="J303" s="17">
        <f ca="1" t="shared" si="2248"/>
        <v>0.545784900330873</v>
      </c>
      <c r="K303" s="18">
        <f ca="1">IF(J303&lt;=('Ejercicio 3 - TIR'!$D$18-'Ejercicio 3 - TIR'!$C$18)/('Ejercicio 3 - TIR'!$E$18-'Ejercicio 3 - TIR'!$C$18),'Ejercicio 3 - TIR'!$C$18+SQRT(('Ejercicio 3 - TIR'!$E$18-'Ejercicio 3 - TIR'!$C$18)*('Ejercicio 3 - TIR'!$D$18-'Ejercicio 3 - TIR'!$C$18)*J303),'Ejercicio 3 - TIR'!$E$18-SQRT(('Ejercicio 3 - TIR'!$E$18-'Ejercicio 3 - TIR'!$C$18)*('Ejercicio 3 - TIR'!$E$18-'Ejercicio 3 - TIR'!$D$18)*(1-J303)))</f>
        <v>39048.0790806464</v>
      </c>
      <c r="L303" s="17">
        <f ca="1" t="shared" si="2248"/>
        <v>0.826664952081523</v>
      </c>
      <c r="M303" s="18">
        <f ca="1">IF(L303&lt;=('Ejercicio 3 - TIR'!$D$18-'Ejercicio 3 - TIR'!$C$18)/('Ejercicio 3 - TIR'!$E$18-'Ejercicio 3 - TIR'!$C$18),'Ejercicio 3 - TIR'!$C$18+SQRT(('Ejercicio 3 - TIR'!$E$18-'Ejercicio 3 - TIR'!$C$18)*('Ejercicio 3 - TIR'!$D$18-'Ejercicio 3 - TIR'!$C$18)*L303),'Ejercicio 3 - TIR'!$E$18-SQRT(('Ejercicio 3 - TIR'!$E$18-'Ejercicio 3 - TIR'!$C$18)*('Ejercicio 3 - TIR'!$E$18-'Ejercicio 3 - TIR'!$D$18)*(1-L303)))</f>
        <v>41394.4308918167</v>
      </c>
      <c r="N303" s="17">
        <f ca="1" t="shared" ref="N303:R303" si="2249">RAND()</f>
        <v>0.0326993835276812</v>
      </c>
      <c r="O303" s="18">
        <f ca="1">IF(N303&lt;=('Ejercicio 3 - TIR'!$D$18-'Ejercicio 3 - TIR'!$C$18)/('Ejercicio 3 - TIR'!$E$18-'Ejercicio 3 - TIR'!$C$18),'Ejercicio 3 - TIR'!$C$18+SQRT(('Ejercicio 3 - TIR'!$E$18-'Ejercicio 3 - TIR'!$C$18)*('Ejercicio 3 - TIR'!$D$18-'Ejercicio 3 - TIR'!$C$18)*N303),'Ejercicio 3 - TIR'!$E$18-SQRT(('Ejercicio 3 - TIR'!$E$18-'Ejercicio 3 - TIR'!$C$18)*('Ejercicio 3 - TIR'!$E$18-'Ejercicio 3 - TIR'!$D$18)*(1-N303)))</f>
        <v>32214.7025825497</v>
      </c>
      <c r="P303" s="17">
        <f ca="1" t="shared" si="2249"/>
        <v>0.641444830054501</v>
      </c>
      <c r="Q303" s="19">
        <f ca="1">IF(P303&lt;=('Ejercicio 3 - TIR'!$D$22-'Ejercicio 3 - TIR'!$C$22)/('Ejercicio 3 - TIR'!$E$22-'Ejercicio 3 - TIR'!$C$22),'Ejercicio 3 - TIR'!$C$22+SQRT(('Ejercicio 3 - TIR'!$E$22-'Ejercicio 3 - TIR'!$C$22)*('Ejercicio 3 - TIR'!$D$22-'Ejercicio 3 - TIR'!$C$22)*P303),'Ejercicio 3 - TIR'!$E$22-SQRT(('Ejercicio 3 - TIR'!$E$22-'Ejercicio 3 - TIR'!$C$22)*('Ejercicio 3 - TIR'!$E$22-'Ejercicio 3 - TIR'!$D$22)*(1-P303)))</f>
        <v>0.154595289690652</v>
      </c>
      <c r="R303" s="17">
        <f ca="1" t="shared" si="2249"/>
        <v>0.245277460539746</v>
      </c>
      <c r="S303" s="19">
        <f ca="1">IF(R303&lt;=('Ejercicio 3 - TIR'!$D$23-'Ejercicio 3 - TIR'!$C$23)/('Ejercicio 3 - TIR'!$E$23-'Ejercicio 3 - TIR'!$C$23),'Ejercicio 3 - TIR'!$C$23+SQRT(('Ejercicio 3 - TIR'!$E$23-'Ejercicio 3 - TIR'!$C$23)*('Ejercicio 3 - TIR'!$D$23-'Ejercicio 3 - TIR'!$C$23)*R303),'Ejercicio 3 - TIR'!$E$23-SQRT(('Ejercicio 3 - TIR'!$E$23-'Ejercicio 3 - TIR'!$C$23)*('Ejercicio 3 - TIR'!$E$23-'Ejercicio 3 - TIR'!$D$23)*(1-R303)))</f>
        <v>0.141011887801232</v>
      </c>
      <c r="T303" s="17">
        <f ca="1" t="shared" ref="T303:X303" si="2250">RAND()</f>
        <v>0.423904609882871</v>
      </c>
      <c r="U303" s="19">
        <f ca="1">IF(T303&lt;=('Ejercicio 3 - TIR'!$D$24-'Ejercicio 3 - TIR'!$C$24)/('Ejercicio 3 - TIR'!$E$24-'Ejercicio 3 - TIR'!$C$24),'Ejercicio 3 - TIR'!$C$24+SQRT(('Ejercicio 3 - TIR'!$E$24-'Ejercicio 3 - TIR'!$C$24)*('Ejercicio 3 - TIR'!$D$24-'Ejercicio 3 - TIR'!$C$24)*T303),'Ejercicio 3 - TIR'!$E$24-SQRT(('Ejercicio 3 - TIR'!$E$24-'Ejercicio 3 - TIR'!$C$24)*('Ejercicio 3 - TIR'!$E$24-'Ejercicio 3 - TIR'!$D$24)*(1-T303)))</f>
        <v>0.1798362142497</v>
      </c>
      <c r="V303" s="17">
        <f ca="1" t="shared" si="2250"/>
        <v>0.000503576539297113</v>
      </c>
      <c r="W303" s="19">
        <f ca="1">IF(V303&lt;=('Ejercicio 3 - TIR'!$D$25-'Ejercicio 3 - TIR'!$C$25)/('Ejercicio 3 - TIR'!$E$25-'Ejercicio 3 - TIR'!$C$25),'Ejercicio 3 - TIR'!$C$25+SQRT(('Ejercicio 3 - TIR'!$E$25-'Ejercicio 3 - TIR'!$C$25)*('Ejercicio 3 - TIR'!$D$25-'Ejercicio 3 - TIR'!$C$25)*V303),'Ejercicio 3 - TIR'!$E$25-SQRT(('Ejercicio 3 - TIR'!$E$25-'Ejercicio 3 - TIR'!$C$25)*('Ejercicio 3 - TIR'!$E$25-'Ejercicio 3 - TIR'!$D$25)*(1-V303)))</f>
        <v>0.180839647041927</v>
      </c>
      <c r="X303" s="17">
        <f ca="1" t="shared" si="2250"/>
        <v>0.5751430185618</v>
      </c>
      <c r="Y303" s="19">
        <f ca="1">IF(X303&lt;=('Ejercicio 3 - TIR'!$D$26-'Ejercicio 3 - TIR'!$C$26)/('Ejercicio 3 - TIR'!$E$26-'Ejercicio 3 - TIR'!$C$26),'Ejercicio 3 - TIR'!$C$26+SQRT(('Ejercicio 3 - TIR'!$E$26-'Ejercicio 3 - TIR'!$C$26)*('Ejercicio 3 - TIR'!$D$26-'Ejercicio 3 - TIR'!$C$26)*X303),'Ejercicio 3 - TIR'!$E$26-SQRT(('Ejercicio 3 - TIR'!$E$26-'Ejercicio 3 - TIR'!$C$26)*('Ejercicio 3 - TIR'!$E$26-'Ejercicio 3 - TIR'!$D$26)*(1-X303)))</f>
        <v>0.232101902962996</v>
      </c>
      <c r="Z303" s="17">
        <f ca="1" t="shared" si="1908"/>
        <v>1.15459528969065</v>
      </c>
      <c r="AA303" s="17">
        <f ca="1" t="shared" si="1909"/>
        <v>1.31740695113634</v>
      </c>
      <c r="AB303" s="17">
        <f ca="1" t="shared" si="1910"/>
        <v>1.55432442985494</v>
      </c>
      <c r="AC303" s="17">
        <f ca="1" t="shared" si="1911"/>
        <v>1.83540791113855</v>
      </c>
      <c r="AD303" s="17">
        <f ca="1" t="shared" si="1912"/>
        <v>2.26140958002715</v>
      </c>
      <c r="AE303" s="16">
        <f ca="1" t="shared" si="1913"/>
        <v>3965.27780783741</v>
      </c>
      <c r="AF303" s="16">
        <f ca="1" t="shared" si="1914"/>
        <v>4524.42911717689</v>
      </c>
      <c r="AG303" s="16">
        <f ca="1" t="shared" si="1915"/>
        <v>5338.0853212511</v>
      </c>
      <c r="AH303" s="16">
        <f ca="1" t="shared" si="1916"/>
        <v>6303.42278662584</v>
      </c>
      <c r="AI303" s="16">
        <f ca="1" t="shared" si="1917"/>
        <v>7766.459210582</v>
      </c>
      <c r="AJ303" s="18">
        <f ca="1" t="shared" si="1918"/>
        <v>44791.1099892317</v>
      </c>
      <c r="AK303" s="18">
        <f ca="1" t="shared" si="1919"/>
        <v>45173.6715638063</v>
      </c>
      <c r="AL303" s="18">
        <f ca="1" t="shared" si="1920"/>
        <v>60693.3832539563</v>
      </c>
      <c r="AM303" s="18">
        <f ca="1" t="shared" si="1921"/>
        <v>75975.6659359184</v>
      </c>
      <c r="AN303" s="18">
        <f ca="1" t="shared" si="1922"/>
        <v>72850.6370379031</v>
      </c>
      <c r="AO303" s="18">
        <f ca="1">C303/'Ejercicio 3 - TIR'!$D$7</f>
        <v>17187.6904520589</v>
      </c>
      <c r="AP303" s="18">
        <f ca="1" t="shared" si="1923"/>
        <v>27603.4195371728</v>
      </c>
      <c r="AQ303" s="18">
        <f ca="1" t="shared" si="1924"/>
        <v>27985.9811117473</v>
      </c>
      <c r="AR303" s="18">
        <f ca="1" t="shared" si="1925"/>
        <v>43505.6928018974</v>
      </c>
      <c r="AS303" s="18">
        <f ca="1" t="shared" si="1926"/>
        <v>58787.9754838594</v>
      </c>
      <c r="AT303" s="18">
        <f ca="1" t="shared" si="1927"/>
        <v>55662.9465858441</v>
      </c>
      <c r="AU303" s="18">
        <f ca="1">AP303*'Ejercicio 3 - TIR'!$D$5</f>
        <v>13801.7097685864</v>
      </c>
      <c r="AV303" s="18">
        <f ca="1">AQ303*'Ejercicio 3 - TIR'!$D$5</f>
        <v>13992.9905558737</v>
      </c>
      <c r="AW303" s="18">
        <f ca="1">AR303*'Ejercicio 3 - TIR'!$D$5</f>
        <v>21752.8464009487</v>
      </c>
      <c r="AX303" s="18">
        <f ca="1">AS303*'Ejercicio 3 - TIR'!$D$5</f>
        <v>29393.9877419297</v>
      </c>
      <c r="AY303" s="18">
        <f ca="1">AT303*'Ejercicio 3 - TIR'!$D$5</f>
        <v>27831.4732929221</v>
      </c>
      <c r="AZ303" s="18">
        <f ca="1" t="shared" ref="AZ303:BD303" si="2251">AJ303-AU303-AE303</f>
        <v>27024.1224128079</v>
      </c>
      <c r="BA303" s="18">
        <f ca="1" t="shared" si="2251"/>
        <v>26656.2518907557</v>
      </c>
      <c r="BB303" s="18">
        <f ca="1" t="shared" si="2251"/>
        <v>33602.4515317565</v>
      </c>
      <c r="BC303" s="18">
        <f ca="1" t="shared" si="2251"/>
        <v>40278.2554073628</v>
      </c>
      <c r="BD303" s="18">
        <f ca="1" t="shared" si="2251"/>
        <v>37252.704534399</v>
      </c>
      <c r="BE303" s="18">
        <f ca="1" t="shared" ref="BE303:BI303" si="2252">AZ303/Z303</f>
        <v>23405.7099090093</v>
      </c>
      <c r="BF303" s="18">
        <f ca="1" t="shared" si="2252"/>
        <v>20233.8782771437</v>
      </c>
      <c r="BG303" s="18">
        <f ca="1" t="shared" si="2252"/>
        <v>21618.6858331066</v>
      </c>
      <c r="BH303" s="18">
        <f ca="1" t="shared" si="2252"/>
        <v>21945.1246575358</v>
      </c>
      <c r="BI303" s="18">
        <f ca="1" t="shared" si="2252"/>
        <v>16473.2231009439</v>
      </c>
      <c r="BJ303" s="18">
        <f ca="1" t="shared" si="1930"/>
        <v>58003.819133532</v>
      </c>
      <c r="BK303" s="18">
        <f ca="1" t="shared" si="1931"/>
        <v>38868.4078468272</v>
      </c>
      <c r="BL303" s="18">
        <f ca="1" t="shared" si="1932"/>
        <v>96872.2269803592</v>
      </c>
      <c r="BM303" s="18">
        <f ca="1">BK303*'Ejercicio 3 - TIR'!$D$5</f>
        <v>19434.2039234136</v>
      </c>
      <c r="BN303" s="18">
        <f ca="1" t="shared" si="1933"/>
        <v>77438.0230569456</v>
      </c>
      <c r="BO303" s="18">
        <f ca="1" t="shared" si="1934"/>
        <v>34243.2541813218</v>
      </c>
      <c r="BP303" s="18">
        <f ca="1" t="shared" si="1935"/>
        <v>-111587.861215587</v>
      </c>
      <c r="BQ303" s="18">
        <f ca="1" t="shared" ref="BQ303:BT303" si="2253">BE303</f>
        <v>23405.7099090093</v>
      </c>
      <c r="BR303" s="18">
        <f ca="1" t="shared" si="2253"/>
        <v>20233.8782771437</v>
      </c>
      <c r="BS303" s="18">
        <f ca="1" t="shared" si="2253"/>
        <v>21618.6858331066</v>
      </c>
      <c r="BT303" s="18">
        <f ca="1" t="shared" si="2253"/>
        <v>21945.1246575358</v>
      </c>
      <c r="BU303" s="18">
        <f ca="1" t="shared" si="1937"/>
        <v>50716.4772822656</v>
      </c>
      <c r="BV303" s="20">
        <f ca="1" t="shared" si="1938"/>
        <v>6.55883055454984</v>
      </c>
    </row>
    <row r="304" ht="15" customHeight="1" spans="1:74">
      <c r="A304" s="16">
        <v>303</v>
      </c>
      <c r="B304" s="17">
        <f ca="1" t="shared" ref="B304:F304" si="2254">RAND()</f>
        <v>0.642263924539074</v>
      </c>
      <c r="C304" s="18">
        <f ca="1">IF(B304&lt;=('Ejercicio 3 - TIR'!$D$13-'Ejercicio 3 - TIR'!$C$13)/('Ejercicio 3 - TIR'!$E$13-'Ejercicio 3 - TIR'!$C$13),'Ejercicio 3 - TIR'!$C$13+SQRT(('Ejercicio 3 - TIR'!$E$13-'Ejercicio 3 - TIR'!$C$13)*('Ejercicio 3 - TIR'!$D$13-'Ejercicio 3 - TIR'!$C$13)*B304),'Ejercicio 3 - TIR'!$E$13-SQRT(('Ejercicio 3 - TIR'!$E$13-'Ejercicio 3 - TIR'!$C$13)*('Ejercicio 3 - TIR'!$E$13-'Ejercicio 3 - TIR'!$D$13)*(1-B304)))</f>
        <v>79280.8472530098</v>
      </c>
      <c r="D304" s="17">
        <f ca="1" t="shared" si="2254"/>
        <v>0.61186394344253</v>
      </c>
      <c r="E304" s="18">
        <f ca="1">IF(D304&lt;=('Ejercicio 3 - TIR'!$D$14-'Ejercicio 3 - TIR'!$C$14)/('Ejercicio 3 - TIR'!$E$14-'Ejercicio 3 - TIR'!$C$14),'Ejercicio 3 - TIR'!$C$14+SQRT(('Ejercicio 3 - TIR'!$E$14-'Ejercicio 3 - TIR'!$C$14)*('Ejercicio 3 - TIR'!$D$14-'Ejercicio 3 - TIR'!$C$14)*D304),'Ejercicio 3 - TIR'!$E$14-SQRT(('Ejercicio 3 - TIR'!$E$14-'Ejercicio 3 - TIR'!$C$14)*('Ejercicio 3 - TIR'!$E$14-'Ejercicio 3 - TIR'!$D$14)*(1-D304)))</f>
        <v>32369.7700897273</v>
      </c>
      <c r="F304" s="17">
        <f ca="1" t="shared" si="2254"/>
        <v>0.754666370959459</v>
      </c>
      <c r="G304" s="18">
        <f ca="1">IF(F304&lt;=('Ejercicio 3 - TIR'!$D$18-'Ejercicio 3 - TIR'!$C$18)/('Ejercicio 3 - TIR'!$E$18-'Ejercicio 3 - TIR'!$C$18),'Ejercicio 3 - TIR'!$C$18+SQRT(('Ejercicio 3 - TIR'!$E$18-'Ejercicio 3 - TIR'!$C$18)*('Ejercicio 3 - TIR'!$D$18-'Ejercicio 3 - TIR'!$C$18)*F304),'Ejercicio 3 - TIR'!$E$18-SQRT(('Ejercicio 3 - TIR'!$E$18-'Ejercicio 3 - TIR'!$C$18)*('Ejercicio 3 - TIR'!$E$18-'Ejercicio 3 - TIR'!$D$18)*(1-F304)))</f>
        <v>40710.4752969542</v>
      </c>
      <c r="H304" s="17">
        <f ca="1" t="shared" ref="H304:L304" si="2255">RAND()</f>
        <v>0.952512373843431</v>
      </c>
      <c r="I304" s="18">
        <f ca="1">IF(H304&lt;=('Ejercicio 3 - TIR'!$D$18-'Ejercicio 3 - TIR'!$C$18)/('Ejercicio 3 - TIR'!$E$18-'Ejercicio 3 - TIR'!$C$18),'Ejercicio 3 - TIR'!$C$18+SQRT(('Ejercicio 3 - TIR'!$E$18-'Ejercicio 3 - TIR'!$C$18)*('Ejercicio 3 - TIR'!$D$18-'Ejercicio 3 - TIR'!$C$18)*H304),'Ejercicio 3 - TIR'!$E$18-SQRT(('Ejercicio 3 - TIR'!$E$18-'Ejercicio 3 - TIR'!$C$18)*('Ejercicio 3 - TIR'!$E$18-'Ejercicio 3 - TIR'!$D$18)*(1-H304)))</f>
        <v>43112.7872505351</v>
      </c>
      <c r="J304" s="17">
        <f ca="1" t="shared" si="2255"/>
        <v>0.878064180112564</v>
      </c>
      <c r="K304" s="18">
        <f ca="1">IF(J304&lt;=('Ejercicio 3 - TIR'!$D$18-'Ejercicio 3 - TIR'!$C$18)/('Ejercicio 3 - TIR'!$E$18-'Ejercicio 3 - TIR'!$C$18),'Ejercicio 3 - TIR'!$C$18+SQRT(('Ejercicio 3 - TIR'!$E$18-'Ejercicio 3 - TIR'!$C$18)*('Ejercicio 3 - TIR'!$D$18-'Ejercicio 3 - TIR'!$C$18)*J304),'Ejercicio 3 - TIR'!$E$18-SQRT(('Ejercicio 3 - TIR'!$E$18-'Ejercicio 3 - TIR'!$C$18)*('Ejercicio 3 - TIR'!$E$18-'Ejercicio 3 - TIR'!$D$18)*(1-J304)))</f>
        <v>41975.8990606202</v>
      </c>
      <c r="L304" s="17">
        <f ca="1" t="shared" si="2255"/>
        <v>0.87883658622623</v>
      </c>
      <c r="M304" s="18">
        <f ca="1">IF(L304&lt;=('Ejercicio 3 - TIR'!$D$18-'Ejercicio 3 - TIR'!$C$18)/('Ejercicio 3 - TIR'!$E$18-'Ejercicio 3 - TIR'!$C$18),'Ejercicio 3 - TIR'!$C$18+SQRT(('Ejercicio 3 - TIR'!$E$18-'Ejercicio 3 - TIR'!$C$18)*('Ejercicio 3 - TIR'!$D$18-'Ejercicio 3 - TIR'!$C$18)*L304),'Ejercicio 3 - TIR'!$E$18-SQRT(('Ejercicio 3 - TIR'!$E$18-'Ejercicio 3 - TIR'!$C$18)*('Ejercicio 3 - TIR'!$E$18-'Ejercicio 3 - TIR'!$D$18)*(1-L304)))</f>
        <v>41985.4924062075</v>
      </c>
      <c r="N304" s="17">
        <f ca="1" t="shared" ref="N304:R304" si="2256">RAND()</f>
        <v>0.975405120869776</v>
      </c>
      <c r="O304" s="18">
        <f ca="1">IF(N304&lt;=('Ejercicio 3 - TIR'!$D$18-'Ejercicio 3 - TIR'!$C$18)/('Ejercicio 3 - TIR'!$E$18-'Ejercicio 3 - TIR'!$C$18),'Ejercicio 3 - TIR'!$C$18+SQRT(('Ejercicio 3 - TIR'!$E$18-'Ejercicio 3 - TIR'!$C$18)*('Ejercicio 3 - TIR'!$D$18-'Ejercicio 3 - TIR'!$C$18)*N304),'Ejercicio 3 - TIR'!$E$18-SQRT(('Ejercicio 3 - TIR'!$E$18-'Ejercicio 3 - TIR'!$C$18)*('Ejercicio 3 - TIR'!$E$18-'Ejercicio 3 - TIR'!$D$18)*(1-N304)))</f>
        <v>43641.8336130036</v>
      </c>
      <c r="P304" s="17">
        <f ca="1" t="shared" si="2256"/>
        <v>0.247512709933464</v>
      </c>
      <c r="Q304" s="19">
        <f ca="1">IF(P304&lt;=('Ejercicio 3 - TIR'!$D$22-'Ejercicio 3 - TIR'!$C$22)/('Ejercicio 3 - TIR'!$E$22-'Ejercicio 3 - TIR'!$C$22),'Ejercicio 3 - TIR'!$C$22+SQRT(('Ejercicio 3 - TIR'!$E$22-'Ejercicio 3 - TIR'!$C$22)*('Ejercicio 3 - TIR'!$D$22-'Ejercicio 3 - TIR'!$C$22)*P304),'Ejercicio 3 - TIR'!$E$22-SQRT(('Ejercicio 3 - TIR'!$E$22-'Ejercicio 3 - TIR'!$C$22)*('Ejercicio 3 - TIR'!$E$22-'Ejercicio 3 - TIR'!$D$22)*(1-P304)))</f>
        <v>0.141107412865632</v>
      </c>
      <c r="R304" s="17">
        <f ca="1" t="shared" si="2256"/>
        <v>0.135257733242499</v>
      </c>
      <c r="S304" s="19">
        <f ca="1">IF(R304&lt;=('Ejercicio 3 - TIR'!$D$23-'Ejercicio 3 - TIR'!$C$23)/('Ejercicio 3 - TIR'!$E$23-'Ejercicio 3 - TIR'!$C$23),'Ejercicio 3 - TIR'!$C$23+SQRT(('Ejercicio 3 - TIR'!$E$23-'Ejercicio 3 - TIR'!$C$23)*('Ejercicio 3 - TIR'!$D$23-'Ejercicio 3 - TIR'!$C$23)*R304),'Ejercicio 3 - TIR'!$E$23-SQRT(('Ejercicio 3 - TIR'!$E$23-'Ejercicio 3 - TIR'!$C$23)*('Ejercicio 3 - TIR'!$E$23-'Ejercicio 3 - TIR'!$D$23)*(1-R304)))</f>
        <v>0.13560333040849</v>
      </c>
      <c r="T304" s="17">
        <f ca="1" t="shared" ref="T304:X304" si="2257">RAND()</f>
        <v>0.352662125084421</v>
      </c>
      <c r="U304" s="19">
        <f ca="1">IF(T304&lt;=('Ejercicio 3 - TIR'!$D$24-'Ejercicio 3 - TIR'!$C$24)/('Ejercicio 3 - TIR'!$E$24-'Ejercicio 3 - TIR'!$C$24),'Ejercicio 3 - TIR'!$C$24+SQRT(('Ejercicio 3 - TIR'!$E$24-'Ejercicio 3 - TIR'!$C$24)*('Ejercicio 3 - TIR'!$D$24-'Ejercicio 3 - TIR'!$C$24)*T304),'Ejercicio 3 - TIR'!$E$24-SQRT(('Ejercicio 3 - TIR'!$E$24-'Ejercicio 3 - TIR'!$C$24)*('Ejercicio 3 - TIR'!$E$24-'Ejercicio 3 - TIR'!$D$24)*(1-T304)))</f>
        <v>0.17721379177324</v>
      </c>
      <c r="V304" s="17">
        <f ca="1" t="shared" si="2257"/>
        <v>0.522228956037823</v>
      </c>
      <c r="W304" s="19">
        <f ca="1">IF(V304&lt;=('Ejercicio 3 - TIR'!$D$25-'Ejercicio 3 - TIR'!$C$25)/('Ejercicio 3 - TIR'!$E$25-'Ejercicio 3 - TIR'!$C$25),'Ejercicio 3 - TIR'!$C$25+SQRT(('Ejercicio 3 - TIR'!$E$25-'Ejercicio 3 - TIR'!$C$25)*('Ejercicio 3 - TIR'!$D$25-'Ejercicio 3 - TIR'!$C$25)*V304),'Ejercicio 3 - TIR'!$E$25-SQRT(('Ejercicio 3 - TIR'!$E$25-'Ejercicio 3 - TIR'!$C$25)*('Ejercicio 3 - TIR'!$E$25-'Ejercicio 3 - TIR'!$D$25)*(1-V304)))</f>
        <v>0.209107474352058</v>
      </c>
      <c r="X304" s="17">
        <f ca="1" t="shared" si="2257"/>
        <v>0.965124724892197</v>
      </c>
      <c r="Y304" s="19">
        <f ca="1">IF(X304&lt;=('Ejercicio 3 - TIR'!$D$26-'Ejercicio 3 - TIR'!$C$26)/('Ejercicio 3 - TIR'!$E$26-'Ejercicio 3 - TIR'!$C$26),'Ejercicio 3 - TIR'!$C$26+SQRT(('Ejercicio 3 - TIR'!$E$26-'Ejercicio 3 - TIR'!$C$26)*('Ejercicio 3 - TIR'!$D$26-'Ejercicio 3 - TIR'!$C$26)*X304),'Ejercicio 3 - TIR'!$E$26-SQRT(('Ejercicio 3 - TIR'!$E$26-'Ejercicio 3 - TIR'!$C$26)*('Ejercicio 3 - TIR'!$E$26-'Ejercicio 3 - TIR'!$D$26)*(1-X304)))</f>
        <v>0.266276790259486</v>
      </c>
      <c r="Z304" s="17">
        <f ca="1" t="shared" si="1908"/>
        <v>1.14110741286563</v>
      </c>
      <c r="AA304" s="17">
        <f ca="1" t="shared" si="1909"/>
        <v>1.29584537840403</v>
      </c>
      <c r="AB304" s="17">
        <f ca="1" t="shared" si="1910"/>
        <v>1.52548705146283</v>
      </c>
      <c r="AC304" s="17">
        <f ca="1" t="shared" si="1911"/>
        <v>1.84447779595099</v>
      </c>
      <c r="AD304" s="17">
        <f ca="1" t="shared" si="1912"/>
        <v>2.33561942316172</v>
      </c>
      <c r="AE304" s="16">
        <f ca="1" t="shared" si="1913"/>
        <v>4567.61451241672</v>
      </c>
      <c r="AF304" s="16">
        <f ca="1" t="shared" si="1914"/>
        <v>5186.99825232258</v>
      </c>
      <c r="AG304" s="16">
        <f ca="1" t="shared" si="1915"/>
        <v>6106.20588053784</v>
      </c>
      <c r="AH304" s="16">
        <f ca="1" t="shared" si="1916"/>
        <v>7383.05917009078</v>
      </c>
      <c r="AI304" s="16">
        <f ca="1" t="shared" si="1917"/>
        <v>9348.99646819842</v>
      </c>
      <c r="AJ304" s="18">
        <f ca="1" t="shared" si="1918"/>
        <v>46455.0251426376</v>
      </c>
      <c r="AK304" s="18">
        <f ca="1" t="shared" si="1919"/>
        <v>55867.506108722</v>
      </c>
      <c r="AL304" s="18">
        <f ca="1" t="shared" si="1920"/>
        <v>64033.6904904871</v>
      </c>
      <c r="AM304" s="18">
        <f ca="1" t="shared" si="1921"/>
        <v>77441.3084953188</v>
      </c>
      <c r="AN304" s="18">
        <f ca="1" t="shared" si="1922"/>
        <v>101930.714248923</v>
      </c>
      <c r="AO304" s="18">
        <f ca="1">C304/'Ejercicio 3 - TIR'!$D$7</f>
        <v>15856.169450602</v>
      </c>
      <c r="AP304" s="18">
        <f ca="1" t="shared" si="1923"/>
        <v>30598.8556920356</v>
      </c>
      <c r="AQ304" s="18">
        <f ca="1" t="shared" si="1924"/>
        <v>40011.3366581201</v>
      </c>
      <c r="AR304" s="18">
        <f ca="1" t="shared" si="1925"/>
        <v>48177.5210398851</v>
      </c>
      <c r="AS304" s="18">
        <f ca="1" t="shared" si="1926"/>
        <v>61585.1390447168</v>
      </c>
      <c r="AT304" s="18">
        <f ca="1" t="shared" si="1927"/>
        <v>86074.5447983211</v>
      </c>
      <c r="AU304" s="18">
        <f ca="1">AP304*'Ejercicio 3 - TIR'!$D$5</f>
        <v>15299.4278460178</v>
      </c>
      <c r="AV304" s="18">
        <f ca="1">AQ304*'Ejercicio 3 - TIR'!$D$5</f>
        <v>20005.66832906</v>
      </c>
      <c r="AW304" s="18">
        <f ca="1">AR304*'Ejercicio 3 - TIR'!$D$5</f>
        <v>24088.7605199426</v>
      </c>
      <c r="AX304" s="18">
        <f ca="1">AS304*'Ejercicio 3 - TIR'!$D$5</f>
        <v>30792.5695223584</v>
      </c>
      <c r="AY304" s="18">
        <f ca="1">AT304*'Ejercicio 3 - TIR'!$D$5</f>
        <v>43037.2723991606</v>
      </c>
      <c r="AZ304" s="18">
        <f ca="1" t="shared" ref="AZ304:BD304" si="2258">AJ304-AU304-AE304</f>
        <v>26587.982784203</v>
      </c>
      <c r="BA304" s="18">
        <f ca="1" t="shared" si="2258"/>
        <v>30674.8395273394</v>
      </c>
      <c r="BB304" s="18">
        <f ca="1" t="shared" si="2258"/>
        <v>33838.7240900067</v>
      </c>
      <c r="BC304" s="18">
        <f ca="1" t="shared" si="2258"/>
        <v>39265.6798028696</v>
      </c>
      <c r="BD304" s="18">
        <f ca="1" t="shared" si="2258"/>
        <v>49544.4453815641</v>
      </c>
      <c r="BE304" s="18">
        <f ca="1" t="shared" ref="BE304:BI304" si="2259">AZ304/Z304</f>
        <v>23300.1577979705</v>
      </c>
      <c r="BF304" s="18">
        <f ca="1" t="shared" si="2259"/>
        <v>23671.6818522892</v>
      </c>
      <c r="BG304" s="18">
        <f ca="1" t="shared" si="2259"/>
        <v>22182.2427516233</v>
      </c>
      <c r="BH304" s="18">
        <f ca="1" t="shared" si="2259"/>
        <v>21288.2366429489</v>
      </c>
      <c r="BI304" s="18">
        <f ca="1" t="shared" si="2259"/>
        <v>21212.5506793808</v>
      </c>
      <c r="BJ304" s="18">
        <f ca="1" t="shared" si="1930"/>
        <v>75603.4637448462</v>
      </c>
      <c r="BK304" s="18">
        <f ca="1" t="shared" si="1931"/>
        <v>37033.9773457694</v>
      </c>
      <c r="BL304" s="18">
        <f ca="1" t="shared" si="1932"/>
        <v>112637.441090616</v>
      </c>
      <c r="BM304" s="18">
        <f ca="1">BK304*'Ejercicio 3 - TIR'!$D$5</f>
        <v>18516.9886728847</v>
      </c>
      <c r="BN304" s="18">
        <f ca="1" t="shared" si="1933"/>
        <v>94120.4524177309</v>
      </c>
      <c r="BO304" s="18">
        <f ca="1" t="shared" si="1934"/>
        <v>40297.8548150283</v>
      </c>
      <c r="BP304" s="18">
        <f ca="1" t="shared" si="1935"/>
        <v>-111650.617342737</v>
      </c>
      <c r="BQ304" s="18">
        <f ca="1" t="shared" ref="BQ304:BT304" si="2260">BE304</f>
        <v>23300.1577979705</v>
      </c>
      <c r="BR304" s="18">
        <f ca="1" t="shared" si="2260"/>
        <v>23671.6818522892</v>
      </c>
      <c r="BS304" s="18">
        <f ca="1" t="shared" si="2260"/>
        <v>22182.2427516233</v>
      </c>
      <c r="BT304" s="18">
        <f ca="1" t="shared" si="2260"/>
        <v>21288.2366429489</v>
      </c>
      <c r="BU304" s="18">
        <f ca="1" t="shared" si="1937"/>
        <v>61510.4054944091</v>
      </c>
      <c r="BV304" s="20">
        <f ca="1" t="shared" si="1938"/>
        <v>9.54382649738685</v>
      </c>
    </row>
    <row r="305" ht="15" customHeight="1" spans="1:74">
      <c r="A305" s="16">
        <v>304</v>
      </c>
      <c r="B305" s="17">
        <f ca="1" t="shared" ref="B305:F305" si="2261">RAND()</f>
        <v>0.436649187869814</v>
      </c>
      <c r="C305" s="18">
        <f ca="1">IF(B305&lt;=('Ejercicio 3 - TIR'!$D$13-'Ejercicio 3 - TIR'!$C$13)/('Ejercicio 3 - TIR'!$E$13-'Ejercicio 3 - TIR'!$C$13),'Ejercicio 3 - TIR'!$C$13+SQRT(('Ejercicio 3 - TIR'!$E$13-'Ejercicio 3 - TIR'!$C$13)*('Ejercicio 3 - TIR'!$D$13-'Ejercicio 3 - TIR'!$C$13)*B305),'Ejercicio 3 - TIR'!$E$13-SQRT(('Ejercicio 3 - TIR'!$E$13-'Ejercicio 3 - TIR'!$C$13)*('Ejercicio 3 - TIR'!$E$13-'Ejercicio 3 - TIR'!$D$13)*(1-B305)))</f>
        <v>73999.5966462783</v>
      </c>
      <c r="D305" s="17">
        <f ca="1" t="shared" si="2261"/>
        <v>0.971755111365058</v>
      </c>
      <c r="E305" s="18">
        <f ca="1">IF(D305&lt;=('Ejercicio 3 - TIR'!$D$14-'Ejercicio 3 - TIR'!$C$14)/('Ejercicio 3 - TIR'!$E$14-'Ejercicio 3 - TIR'!$C$14),'Ejercicio 3 - TIR'!$C$14+SQRT(('Ejercicio 3 - TIR'!$E$14-'Ejercicio 3 - TIR'!$C$14)*('Ejercicio 3 - TIR'!$D$14-'Ejercicio 3 - TIR'!$C$14)*D305),'Ejercicio 3 - TIR'!$E$14-SQRT(('Ejercicio 3 - TIR'!$E$14-'Ejercicio 3 - TIR'!$C$14)*('Ejercicio 3 - TIR'!$E$14-'Ejercicio 3 - TIR'!$D$14)*(1-D305)))</f>
        <v>37941.6673506838</v>
      </c>
      <c r="F305" s="17">
        <f ca="1" t="shared" si="2261"/>
        <v>0.471458131339231</v>
      </c>
      <c r="G305" s="18">
        <f ca="1">IF(F305&lt;=('Ejercicio 3 - TIR'!$D$18-'Ejercicio 3 - TIR'!$C$18)/('Ejercicio 3 - TIR'!$E$18-'Ejercicio 3 - TIR'!$C$18),'Ejercicio 3 - TIR'!$C$18+SQRT(('Ejercicio 3 - TIR'!$E$18-'Ejercicio 3 - TIR'!$C$18)*('Ejercicio 3 - TIR'!$D$18-'Ejercicio 3 - TIR'!$C$18)*F305),'Ejercicio 3 - TIR'!$E$18-SQRT(('Ejercicio 3 - TIR'!$E$18-'Ejercicio 3 - TIR'!$C$18)*('Ejercicio 3 - TIR'!$E$18-'Ejercicio 3 - TIR'!$D$18)*(1-F305)))</f>
        <v>38409.4422942835</v>
      </c>
      <c r="H305" s="17">
        <f ca="1" t="shared" ref="H305:L305" si="2262">RAND()</f>
        <v>0.694781499486409</v>
      </c>
      <c r="I305" s="18">
        <f ca="1">IF(H305&lt;=('Ejercicio 3 - TIR'!$D$18-'Ejercicio 3 - TIR'!$C$18)/('Ejercicio 3 - TIR'!$E$18-'Ejercicio 3 - TIR'!$C$18),'Ejercicio 3 - TIR'!$C$18+SQRT(('Ejercicio 3 - TIR'!$E$18-'Ejercicio 3 - TIR'!$C$18)*('Ejercicio 3 - TIR'!$D$18-'Ejercicio 3 - TIR'!$C$18)*H305),'Ejercicio 3 - TIR'!$E$18-SQRT(('Ejercicio 3 - TIR'!$E$18-'Ejercicio 3 - TIR'!$C$18)*('Ejercicio 3 - TIR'!$E$18-'Ejercicio 3 - TIR'!$D$18)*(1-H305)))</f>
        <v>40215.5055085705</v>
      </c>
      <c r="J305" s="17">
        <f ca="1" t="shared" si="2262"/>
        <v>0.621480383020701</v>
      </c>
      <c r="K305" s="18">
        <f ca="1">IF(J305&lt;=('Ejercicio 3 - TIR'!$D$18-'Ejercicio 3 - TIR'!$C$18)/('Ejercicio 3 - TIR'!$E$18-'Ejercicio 3 - TIR'!$C$18),'Ejercicio 3 - TIR'!$C$18+SQRT(('Ejercicio 3 - TIR'!$E$18-'Ejercicio 3 - TIR'!$C$18)*('Ejercicio 3 - TIR'!$D$18-'Ejercicio 3 - TIR'!$C$18)*J305),'Ejercicio 3 - TIR'!$E$18-SQRT(('Ejercicio 3 - TIR'!$E$18-'Ejercicio 3 - TIR'!$C$18)*('Ejercicio 3 - TIR'!$E$18-'Ejercicio 3 - TIR'!$D$18)*(1-J305)))</f>
        <v>39655.1570392773</v>
      </c>
      <c r="L305" s="17">
        <f ca="1" t="shared" si="2262"/>
        <v>0.535664049590293</v>
      </c>
      <c r="M305" s="18">
        <f ca="1">IF(L305&lt;=('Ejercicio 3 - TIR'!$D$18-'Ejercicio 3 - TIR'!$C$18)/('Ejercicio 3 - TIR'!$E$18-'Ejercicio 3 - TIR'!$C$18),'Ejercicio 3 - TIR'!$C$18+SQRT(('Ejercicio 3 - TIR'!$E$18-'Ejercicio 3 - TIR'!$C$18)*('Ejercicio 3 - TIR'!$D$18-'Ejercicio 3 - TIR'!$C$18)*L305),'Ejercicio 3 - TIR'!$E$18-SQRT(('Ejercicio 3 - TIR'!$E$18-'Ejercicio 3 - TIR'!$C$18)*('Ejercicio 3 - TIR'!$E$18-'Ejercicio 3 - TIR'!$D$18)*(1-L305)))</f>
        <v>38963.7942545857</v>
      </c>
      <c r="N305" s="17">
        <f ca="1" t="shared" ref="N305:R305" si="2263">RAND()</f>
        <v>0.0355143099146569</v>
      </c>
      <c r="O305" s="18">
        <f ca="1">IF(N305&lt;=('Ejercicio 3 - TIR'!$D$18-'Ejercicio 3 - TIR'!$C$18)/('Ejercicio 3 - TIR'!$E$18-'Ejercicio 3 - TIR'!$C$18),'Ejercicio 3 - TIR'!$C$18+SQRT(('Ejercicio 3 - TIR'!$E$18-'Ejercicio 3 - TIR'!$C$18)*('Ejercicio 3 - TIR'!$D$18-'Ejercicio 3 - TIR'!$C$18)*N305),'Ejercicio 3 - TIR'!$E$18-SQRT(('Ejercicio 3 - TIR'!$E$18-'Ejercicio 3 - TIR'!$C$18)*('Ejercicio 3 - TIR'!$E$18-'Ejercicio 3 - TIR'!$D$18)*(1-N305)))</f>
        <v>32308.0611965887</v>
      </c>
      <c r="P305" s="17">
        <f ca="1" t="shared" si="2263"/>
        <v>0.125802646685447</v>
      </c>
      <c r="Q305" s="19">
        <f ca="1">IF(P305&lt;=('Ejercicio 3 - TIR'!$D$22-'Ejercicio 3 - TIR'!$C$22)/('Ejercicio 3 - TIR'!$E$22-'Ejercicio 3 - TIR'!$C$22),'Ejercicio 3 - TIR'!$C$22+SQRT(('Ejercicio 3 - TIR'!$E$22-'Ejercicio 3 - TIR'!$C$22)*('Ejercicio 3 - TIR'!$D$22-'Ejercicio 3 - TIR'!$C$22)*P305),'Ejercicio 3 - TIR'!$E$22-SQRT(('Ejercicio 3 - TIR'!$E$22-'Ejercicio 3 - TIR'!$C$22)*('Ejercicio 3 - TIR'!$E$22-'Ejercicio 3 - TIR'!$D$22)*(1-P305)))</f>
        <v>0.135048081739338</v>
      </c>
      <c r="R305" s="17">
        <f ca="1" t="shared" si="2263"/>
        <v>0.395527148336883</v>
      </c>
      <c r="S305" s="19">
        <f ca="1">IF(R305&lt;=('Ejercicio 3 - TIR'!$D$23-'Ejercicio 3 - TIR'!$C$23)/('Ejercicio 3 - TIR'!$E$23-'Ejercicio 3 - TIR'!$C$23),'Ejercicio 3 - TIR'!$C$23+SQRT(('Ejercicio 3 - TIR'!$E$23-'Ejercicio 3 - TIR'!$C$23)*('Ejercicio 3 - TIR'!$D$23-'Ejercicio 3 - TIR'!$C$23)*R305),'Ejercicio 3 - TIR'!$E$23-SQRT(('Ejercicio 3 - TIR'!$E$23-'Ejercicio 3 - TIR'!$C$23)*('Ejercicio 3 - TIR'!$E$23-'Ejercicio 3 - TIR'!$D$23)*(1-R305)))</f>
        <v>0.146682369966073</v>
      </c>
      <c r="T305" s="17">
        <f ca="1" t="shared" ref="T305:X305" si="2264">RAND()</f>
        <v>0.532038961094247</v>
      </c>
      <c r="U305" s="19">
        <f ca="1">IF(T305&lt;=('Ejercicio 3 - TIR'!$D$24-'Ejercicio 3 - TIR'!$C$24)/('Ejercicio 3 - TIR'!$E$24-'Ejercicio 3 - TIR'!$C$24),'Ejercicio 3 - TIR'!$C$24+SQRT(('Ejercicio 3 - TIR'!$E$24-'Ejercicio 3 - TIR'!$C$24)*('Ejercicio 3 - TIR'!$D$24-'Ejercicio 3 - TIR'!$C$24)*T305),'Ejercicio 3 - TIR'!$E$24-SQRT(('Ejercicio 3 - TIR'!$E$24-'Ejercicio 3 - TIR'!$C$24)*('Ejercicio 3 - TIR'!$E$24-'Ejercicio 3 - TIR'!$D$24)*(1-T305)))</f>
        <v>0.183802059327413</v>
      </c>
      <c r="V305" s="17">
        <f ca="1" t="shared" si="2264"/>
        <v>0.787355941089616</v>
      </c>
      <c r="W305" s="19">
        <f ca="1">IF(V305&lt;=('Ejercicio 3 - TIR'!$D$25-'Ejercicio 3 - TIR'!$C$25)/('Ejercicio 3 - TIR'!$E$25-'Ejercicio 3 - TIR'!$C$25),'Ejercicio 3 - TIR'!$C$25+SQRT(('Ejercicio 3 - TIR'!$E$25-'Ejercicio 3 - TIR'!$C$25)*('Ejercicio 3 - TIR'!$D$25-'Ejercicio 3 - TIR'!$C$25)*V305),'Ejercicio 3 - TIR'!$E$25-SQRT(('Ejercicio 3 - TIR'!$E$25-'Ejercicio 3 - TIR'!$C$25)*('Ejercicio 3 - TIR'!$E$25-'Ejercicio 3 - TIR'!$D$25)*(1-V305)))</f>
        <v>0.222718977178516</v>
      </c>
      <c r="X305" s="17">
        <f ca="1" t="shared" si="2264"/>
        <v>0.575233072919191</v>
      </c>
      <c r="Y305" s="19">
        <f ca="1">IF(X305&lt;=('Ejercicio 3 - TIR'!$D$26-'Ejercicio 3 - TIR'!$C$26)/('Ejercicio 3 - TIR'!$E$26-'Ejercicio 3 - TIR'!$C$26),'Ejercicio 3 - TIR'!$C$26+SQRT(('Ejercicio 3 - TIR'!$E$26-'Ejercicio 3 - TIR'!$C$26)*('Ejercicio 3 - TIR'!$D$26-'Ejercicio 3 - TIR'!$C$26)*X305),'Ejercicio 3 - TIR'!$E$26-SQRT(('Ejercicio 3 - TIR'!$E$26-'Ejercicio 3 - TIR'!$C$26)*('Ejercicio 3 - TIR'!$E$26-'Ejercicio 3 - TIR'!$D$26)*(1-X305)))</f>
        <v>0.232106979566576</v>
      </c>
      <c r="Z305" s="17">
        <f ca="1" t="shared" si="1908"/>
        <v>1.13504808173934</v>
      </c>
      <c r="AA305" s="17">
        <f ca="1" t="shared" si="1909"/>
        <v>1.30153962439431</v>
      </c>
      <c r="AB305" s="17">
        <f ca="1" t="shared" si="1910"/>
        <v>1.54076528765421</v>
      </c>
      <c r="AC305" s="17">
        <f ca="1" t="shared" si="1911"/>
        <v>1.88392295659272</v>
      </c>
      <c r="AD305" s="17">
        <f ca="1" t="shared" si="1912"/>
        <v>2.32119462378359</v>
      </c>
      <c r="AE305" s="16">
        <f ca="1" t="shared" si="1913"/>
        <v>5123.94939370192</v>
      </c>
      <c r="AF305" s="16">
        <f ca="1" t="shared" si="1914"/>
        <v>5875.54243435634</v>
      </c>
      <c r="AG305" s="16">
        <f ca="1" t="shared" si="1915"/>
        <v>6955.47923345664</v>
      </c>
      <c r="AH305" s="16">
        <f ca="1" t="shared" si="1916"/>
        <v>8504.59645411851</v>
      </c>
      <c r="AI305" s="16">
        <f ca="1" t="shared" si="1917"/>
        <v>10478.5726495166</v>
      </c>
      <c r="AJ305" s="18">
        <f ca="1" t="shared" si="1918"/>
        <v>43596.5637968043</v>
      </c>
      <c r="AK305" s="18">
        <f ca="1" t="shared" si="1919"/>
        <v>52342.0739344521</v>
      </c>
      <c r="AL305" s="18">
        <f ca="1" t="shared" si="1920"/>
        <v>61099.2894425949</v>
      </c>
      <c r="AM305" s="18">
        <f ca="1" t="shared" si="1921"/>
        <v>73404.7864721695</v>
      </c>
      <c r="AN305" s="18">
        <f ca="1" t="shared" si="1922"/>
        <v>74993.2979543929</v>
      </c>
      <c r="AO305" s="18">
        <f ca="1">C305/'Ejercicio 3 - TIR'!$D$7</f>
        <v>14799.9193292557</v>
      </c>
      <c r="AP305" s="18">
        <f ca="1" t="shared" si="1923"/>
        <v>28796.6444675487</v>
      </c>
      <c r="AQ305" s="18">
        <f ca="1" t="shared" si="1924"/>
        <v>37542.1546051965</v>
      </c>
      <c r="AR305" s="18">
        <f ca="1" t="shared" si="1925"/>
        <v>46299.3701133393</v>
      </c>
      <c r="AS305" s="18">
        <f ca="1" t="shared" si="1926"/>
        <v>58604.8671429139</v>
      </c>
      <c r="AT305" s="18">
        <f ca="1" t="shared" si="1927"/>
        <v>60193.3786251372</v>
      </c>
      <c r="AU305" s="18">
        <f ca="1">AP305*'Ejercicio 3 - TIR'!$D$5</f>
        <v>14398.3222337743</v>
      </c>
      <c r="AV305" s="18">
        <f ca="1">AQ305*'Ejercicio 3 - TIR'!$D$5</f>
        <v>18771.0773025982</v>
      </c>
      <c r="AW305" s="18">
        <f ca="1">AR305*'Ejercicio 3 - TIR'!$D$5</f>
        <v>23149.6850566696</v>
      </c>
      <c r="AX305" s="18">
        <f ca="1">AS305*'Ejercicio 3 - TIR'!$D$5</f>
        <v>29302.4335714569</v>
      </c>
      <c r="AY305" s="18">
        <f ca="1">AT305*'Ejercicio 3 - TIR'!$D$5</f>
        <v>30096.6893125686</v>
      </c>
      <c r="AZ305" s="18">
        <f ca="1" t="shared" ref="AZ305:BD305" si="2265">AJ305-AU305-AE305</f>
        <v>24074.2921693281</v>
      </c>
      <c r="BA305" s="18">
        <f ca="1" t="shared" si="2265"/>
        <v>27695.4541974975</v>
      </c>
      <c r="BB305" s="18">
        <f ca="1" t="shared" si="2265"/>
        <v>30994.1251524687</v>
      </c>
      <c r="BC305" s="18">
        <f ca="1" t="shared" si="2265"/>
        <v>35597.7564465941</v>
      </c>
      <c r="BD305" s="18">
        <f ca="1" t="shared" si="2265"/>
        <v>34418.0359923077</v>
      </c>
      <c r="BE305" s="18">
        <f ca="1" t="shared" ref="BE305:BI305" si="2266">AZ305/Z305</f>
        <v>21209.9315937672</v>
      </c>
      <c r="BF305" s="18">
        <f ca="1" t="shared" si="2266"/>
        <v>21278.9942606519</v>
      </c>
      <c r="BG305" s="18">
        <f ca="1" t="shared" si="2266"/>
        <v>20116.0588188333</v>
      </c>
      <c r="BH305" s="18">
        <f ca="1" t="shared" si="2266"/>
        <v>18895.5478895891</v>
      </c>
      <c r="BI305" s="18">
        <f ca="1" t="shared" si="2266"/>
        <v>14827.7251892845</v>
      </c>
      <c r="BJ305" s="18">
        <f ca="1" t="shared" si="1930"/>
        <v>88069.9942717924</v>
      </c>
      <c r="BK305" s="18">
        <f ca="1" t="shared" si="1931"/>
        <v>34353.493179499</v>
      </c>
      <c r="BL305" s="18">
        <f ca="1" t="shared" si="1932"/>
        <v>122423.487451291</v>
      </c>
      <c r="BM305" s="18">
        <f ca="1">BK305*'Ejercicio 3 - TIR'!$D$5</f>
        <v>17176.7465897495</v>
      </c>
      <c r="BN305" s="18">
        <f ca="1" t="shared" si="1933"/>
        <v>105246.740861542</v>
      </c>
      <c r="BO305" s="18">
        <f ca="1" t="shared" si="1934"/>
        <v>45341.6270153116</v>
      </c>
      <c r="BP305" s="18">
        <f ca="1" t="shared" si="1935"/>
        <v>-111941.263996962</v>
      </c>
      <c r="BQ305" s="18">
        <f ca="1" t="shared" ref="BQ305:BT305" si="2267">BE305</f>
        <v>21209.9315937672</v>
      </c>
      <c r="BR305" s="18">
        <f ca="1" t="shared" si="2267"/>
        <v>21278.9942606519</v>
      </c>
      <c r="BS305" s="18">
        <f ca="1" t="shared" si="2267"/>
        <v>20116.0588188333</v>
      </c>
      <c r="BT305" s="18">
        <f ca="1" t="shared" si="2267"/>
        <v>18895.5478895891</v>
      </c>
      <c r="BU305" s="18">
        <f ca="1" t="shared" si="1937"/>
        <v>60169.3522045961</v>
      </c>
      <c r="BV305" s="20">
        <f ca="1" t="shared" si="1938"/>
        <v>7.05745966970688</v>
      </c>
    </row>
    <row r="306" ht="15" customHeight="1" spans="1:74">
      <c r="A306" s="16">
        <v>305</v>
      </c>
      <c r="B306" s="17">
        <f ca="1" t="shared" ref="B306:F306" si="2268">RAND()</f>
        <v>0.722068973160759</v>
      </c>
      <c r="C306" s="18">
        <f ca="1">IF(B306&lt;=('Ejercicio 3 - TIR'!$D$13-'Ejercicio 3 - TIR'!$C$13)/('Ejercicio 3 - TIR'!$E$13-'Ejercicio 3 - TIR'!$C$13),'Ejercicio 3 - TIR'!$C$13+SQRT(('Ejercicio 3 - TIR'!$E$13-'Ejercicio 3 - TIR'!$C$13)*('Ejercicio 3 - TIR'!$D$13-'Ejercicio 3 - TIR'!$C$13)*B306),'Ejercicio 3 - TIR'!$E$13-SQRT(('Ejercicio 3 - TIR'!$E$13-'Ejercicio 3 - TIR'!$C$13)*('Ejercicio 3 - TIR'!$E$13-'Ejercicio 3 - TIR'!$D$13)*(1-B306)))</f>
        <v>81737.5458328545</v>
      </c>
      <c r="D306" s="17">
        <f ca="1" t="shared" si="2268"/>
        <v>0.943199067987142</v>
      </c>
      <c r="E306" s="18">
        <f ca="1">IF(D306&lt;=('Ejercicio 3 - TIR'!$D$14-'Ejercicio 3 - TIR'!$C$14)/('Ejercicio 3 - TIR'!$E$14-'Ejercicio 3 - TIR'!$C$14),'Ejercicio 3 - TIR'!$C$14+SQRT(('Ejercicio 3 - TIR'!$E$14-'Ejercicio 3 - TIR'!$C$14)*('Ejercicio 3 - TIR'!$D$14-'Ejercicio 3 - TIR'!$C$14)*D306),'Ejercicio 3 - TIR'!$E$14-SQRT(('Ejercicio 3 - TIR'!$E$14-'Ejercicio 3 - TIR'!$C$14)*('Ejercicio 3 - TIR'!$E$14-'Ejercicio 3 - TIR'!$D$14)*(1-D306)))</f>
        <v>37081.0721485572</v>
      </c>
      <c r="F306" s="17">
        <f ca="1" t="shared" si="2268"/>
        <v>0.13254838672746</v>
      </c>
      <c r="G306" s="18">
        <f ca="1">IF(F306&lt;=('Ejercicio 3 - TIR'!$D$18-'Ejercicio 3 - TIR'!$C$18)/('Ejercicio 3 - TIR'!$E$18-'Ejercicio 3 - TIR'!$C$18),'Ejercicio 3 - TIR'!$C$18+SQRT(('Ejercicio 3 - TIR'!$E$18-'Ejercicio 3 - TIR'!$C$18)*('Ejercicio 3 - TIR'!$D$18-'Ejercicio 3 - TIR'!$C$18)*F306),'Ejercicio 3 - TIR'!$E$18-SQRT(('Ejercicio 3 - TIR'!$E$18-'Ejercicio 3 - TIR'!$C$18)*('Ejercicio 3 - TIR'!$E$18-'Ejercicio 3 - TIR'!$D$18)*(1-F306)))</f>
        <v>34458.9525686106</v>
      </c>
      <c r="H306" s="17">
        <f ca="1" t="shared" ref="H306:L306" si="2269">RAND()</f>
        <v>0.520264972352322</v>
      </c>
      <c r="I306" s="18">
        <f ca="1">IF(H306&lt;=('Ejercicio 3 - TIR'!$D$18-'Ejercicio 3 - TIR'!$C$18)/('Ejercicio 3 - TIR'!$E$18-'Ejercicio 3 - TIR'!$C$18),'Ejercicio 3 - TIR'!$C$18+SQRT(('Ejercicio 3 - TIR'!$E$18-'Ejercicio 3 - TIR'!$C$18)*('Ejercicio 3 - TIR'!$D$18-'Ejercicio 3 - TIR'!$C$18)*H306),'Ejercicio 3 - TIR'!$E$18-SQRT(('Ejercicio 3 - TIR'!$E$18-'Ejercicio 3 - TIR'!$C$18)*('Ejercicio 3 - TIR'!$E$18-'Ejercicio 3 - TIR'!$D$18)*(1-H306)))</f>
        <v>38834.0107455701</v>
      </c>
      <c r="J306" s="17">
        <f ca="1" t="shared" si="2269"/>
        <v>0.324697317160674</v>
      </c>
      <c r="K306" s="18">
        <f ca="1">IF(J306&lt;=('Ejercicio 3 - TIR'!$D$18-'Ejercicio 3 - TIR'!$C$18)/('Ejercicio 3 - TIR'!$E$18-'Ejercicio 3 - TIR'!$C$18),'Ejercicio 3 - TIR'!$C$18+SQRT(('Ejercicio 3 - TIR'!$E$18-'Ejercicio 3 - TIR'!$C$18)*('Ejercicio 3 - TIR'!$D$18-'Ejercicio 3 - TIR'!$C$18)*J306),'Ejercicio 3 - TIR'!$E$18-SQRT(('Ejercicio 3 - TIR'!$E$18-'Ejercicio 3 - TIR'!$C$18)*('Ejercicio 3 - TIR'!$E$18-'Ejercicio 3 - TIR'!$D$18)*(1-J306)))</f>
        <v>36978.8679292634</v>
      </c>
      <c r="L306" s="17">
        <f ca="1" t="shared" si="2269"/>
        <v>0.747655842702081</v>
      </c>
      <c r="M306" s="18">
        <f ca="1">IF(L306&lt;=('Ejercicio 3 - TIR'!$D$18-'Ejercicio 3 - TIR'!$C$18)/('Ejercicio 3 - TIR'!$E$18-'Ejercicio 3 - TIR'!$C$18),'Ejercicio 3 - TIR'!$C$18+SQRT(('Ejercicio 3 - TIR'!$E$18-'Ejercicio 3 - TIR'!$C$18)*('Ejercicio 3 - TIR'!$D$18-'Ejercicio 3 - TIR'!$C$18)*L306),'Ejercicio 3 - TIR'!$E$18-SQRT(('Ejercicio 3 - TIR'!$E$18-'Ejercicio 3 - TIR'!$C$18)*('Ejercicio 3 - TIR'!$E$18-'Ejercicio 3 - TIR'!$D$18)*(1-L306)))</f>
        <v>40649.6193502931</v>
      </c>
      <c r="N306" s="17">
        <f ca="1" t="shared" ref="N306:R306" si="2270">RAND()</f>
        <v>0.400350558886428</v>
      </c>
      <c r="O306" s="18">
        <f ca="1">IF(N306&lt;=('Ejercicio 3 - TIR'!$D$18-'Ejercicio 3 - TIR'!$C$18)/('Ejercicio 3 - TIR'!$E$18-'Ejercicio 3 - TIR'!$C$18),'Ejercicio 3 - TIR'!$C$18+SQRT(('Ejercicio 3 - TIR'!$E$18-'Ejercicio 3 - TIR'!$C$18)*('Ejercicio 3 - TIR'!$D$18-'Ejercicio 3 - TIR'!$C$18)*N306),'Ejercicio 3 - TIR'!$E$18-SQRT(('Ejercicio 3 - TIR'!$E$18-'Ejercicio 3 - TIR'!$C$18)*('Ejercicio 3 - TIR'!$E$18-'Ejercicio 3 - TIR'!$D$18)*(1-N306)))</f>
        <v>37749.3602208805</v>
      </c>
      <c r="P306" s="17">
        <f ca="1" t="shared" si="2270"/>
        <v>0.612816138993078</v>
      </c>
      <c r="Q306" s="19">
        <f ca="1">IF(P306&lt;=('Ejercicio 3 - TIR'!$D$22-'Ejercicio 3 - TIR'!$C$22)/('Ejercicio 3 - TIR'!$E$22-'Ejercicio 3 - TIR'!$C$22),'Ejercicio 3 - TIR'!$C$22+SQRT(('Ejercicio 3 - TIR'!$E$22-'Ejercicio 3 - TIR'!$C$22)*('Ejercicio 3 - TIR'!$D$22-'Ejercicio 3 - TIR'!$C$22)*P306),'Ejercicio 3 - TIR'!$E$22-SQRT(('Ejercicio 3 - TIR'!$E$22-'Ejercicio 3 - TIR'!$C$22)*('Ejercicio 3 - TIR'!$E$22-'Ejercicio 3 - TIR'!$D$22)*(1-P306)))</f>
        <v>0.153600550198679</v>
      </c>
      <c r="R306" s="17">
        <f ca="1" t="shared" si="2270"/>
        <v>0.30147592919561</v>
      </c>
      <c r="S306" s="19">
        <f ca="1">IF(R306&lt;=('Ejercicio 3 - TIR'!$D$23-'Ejercicio 3 - TIR'!$C$23)/('Ejercicio 3 - TIR'!$E$23-'Ejercicio 3 - TIR'!$C$23),'Ejercicio 3 - TIR'!$C$23+SQRT(('Ejercicio 3 - TIR'!$E$23-'Ejercicio 3 - TIR'!$C$23)*('Ejercicio 3 - TIR'!$D$23-'Ejercicio 3 - TIR'!$C$23)*R306),'Ejercicio 3 - TIR'!$E$23-SQRT(('Ejercicio 3 - TIR'!$E$23-'Ejercicio 3 - TIR'!$C$23)*('Ejercicio 3 - TIR'!$E$23-'Ejercicio 3 - TIR'!$D$23)*(1-R306)))</f>
        <v>0.143294992435116</v>
      </c>
      <c r="T306" s="17">
        <f ca="1" t="shared" ref="T306:X306" si="2271">RAND()</f>
        <v>0.783536563341688</v>
      </c>
      <c r="U306" s="19">
        <f ca="1">IF(T306&lt;=('Ejercicio 3 - TIR'!$D$24-'Ejercicio 3 - TIR'!$C$24)/('Ejercicio 3 - TIR'!$E$24-'Ejercicio 3 - TIR'!$C$24),'Ejercicio 3 - TIR'!$C$24+SQRT(('Ejercicio 3 - TIR'!$E$24-'Ejercicio 3 - TIR'!$C$24)*('Ejercicio 3 - TIR'!$D$24-'Ejercicio 3 - TIR'!$C$24)*T306),'Ejercicio 3 - TIR'!$E$24-SQRT(('Ejercicio 3 - TIR'!$E$24-'Ejercicio 3 - TIR'!$C$24)*('Ejercicio 3 - TIR'!$E$24-'Ejercicio 3 - TIR'!$D$24)*(1-T306)))</f>
        <v>0.195380950005265</v>
      </c>
      <c r="V306" s="17">
        <f ca="1" t="shared" si="2271"/>
        <v>0.0590166344698961</v>
      </c>
      <c r="W306" s="19">
        <f ca="1">IF(V306&lt;=('Ejercicio 3 - TIR'!$D$25-'Ejercicio 3 - TIR'!$C$25)/('Ejercicio 3 - TIR'!$E$25-'Ejercicio 3 - TIR'!$C$25),'Ejercicio 3 - TIR'!$C$25+SQRT(('Ejercicio 3 - TIR'!$E$25-'Ejercicio 3 - TIR'!$C$25)*('Ejercicio 3 - TIR'!$D$25-'Ejercicio 3 - TIR'!$C$25)*V306),'Ejercicio 3 - TIR'!$E$25-SQRT(('Ejercicio 3 - TIR'!$E$25-'Ejercicio 3 - TIR'!$C$25)*('Ejercicio 3 - TIR'!$E$25-'Ejercicio 3 - TIR'!$D$25)*(1-V306)))</f>
        <v>0.189089735323861</v>
      </c>
      <c r="X306" s="17">
        <f ca="1" t="shared" si="2271"/>
        <v>0.187370143316187</v>
      </c>
      <c r="Y306" s="19">
        <f ca="1">IF(X306&lt;=('Ejercicio 3 - TIR'!$D$26-'Ejercicio 3 - TIR'!$C$26)/('Ejercicio 3 - TIR'!$E$26-'Ejercicio 3 - TIR'!$C$26),'Ejercicio 3 - TIR'!$C$26+SQRT(('Ejercicio 3 - TIR'!$E$26-'Ejercicio 3 - TIR'!$C$26)*('Ejercicio 3 - TIR'!$D$26-'Ejercicio 3 - TIR'!$C$26)*X306),'Ejercicio 3 - TIR'!$E$26-SQRT(('Ejercicio 3 - TIR'!$E$26-'Ejercicio 3 - TIR'!$C$26)*('Ejercicio 3 - TIR'!$E$26-'Ejercicio 3 - TIR'!$D$26)*(1-X306)))</f>
        <v>0.212492207249483</v>
      </c>
      <c r="Z306" s="17">
        <f ca="1" t="shared" si="1908"/>
        <v>1.15360055019868</v>
      </c>
      <c r="AA306" s="17">
        <f ca="1" t="shared" si="1909"/>
        <v>1.31890573231254</v>
      </c>
      <c r="AB306" s="17">
        <f ca="1" t="shared" si="1910"/>
        <v>1.57659478725916</v>
      </c>
      <c r="AC306" s="17">
        <f ca="1" t="shared" si="1911"/>
        <v>1.87471267829497</v>
      </c>
      <c r="AD306" s="17">
        <f ca="1" t="shared" si="1912"/>
        <v>2.27307451326446</v>
      </c>
      <c r="AE306" s="16">
        <f ca="1" t="shared" si="1913"/>
        <v>5695.6730839753</v>
      </c>
      <c r="AF306" s="16">
        <f ca="1" t="shared" si="1914"/>
        <v>6511.83451545643</v>
      </c>
      <c r="AG306" s="16">
        <f ca="1" t="shared" si="1915"/>
        <v>7784.12292936338</v>
      </c>
      <c r="AH306" s="16">
        <f ca="1" t="shared" si="1916"/>
        <v>9256.0206738051</v>
      </c>
      <c r="AI306" s="16">
        <f ca="1" t="shared" si="1917"/>
        <v>11222.8529371288</v>
      </c>
      <c r="AJ306" s="18">
        <f ca="1" t="shared" si="1918"/>
        <v>39751.8666424194</v>
      </c>
      <c r="AK306" s="18">
        <f ca="1" t="shared" si="1919"/>
        <v>51218.3993810194</v>
      </c>
      <c r="AL306" s="18">
        <f ca="1" t="shared" si="1920"/>
        <v>58300.6904160215</v>
      </c>
      <c r="AM306" s="18">
        <f ca="1" t="shared" si="1921"/>
        <v>76206.3567638592</v>
      </c>
      <c r="AN306" s="18">
        <f ca="1" t="shared" si="1922"/>
        <v>85807.1086101226</v>
      </c>
      <c r="AO306" s="18">
        <f ca="1">C306/'Ejercicio 3 - TIR'!$D$7</f>
        <v>16347.5091665709</v>
      </c>
      <c r="AP306" s="18">
        <f ca="1" t="shared" si="1923"/>
        <v>23404.3574758485</v>
      </c>
      <c r="AQ306" s="18">
        <f ca="1" t="shared" si="1924"/>
        <v>34870.8902144485</v>
      </c>
      <c r="AR306" s="18">
        <f ca="1" t="shared" si="1925"/>
        <v>41953.1812494506</v>
      </c>
      <c r="AS306" s="18">
        <f ca="1" t="shared" si="1926"/>
        <v>59858.8475972883</v>
      </c>
      <c r="AT306" s="18">
        <f ca="1" t="shared" si="1927"/>
        <v>69459.5994435517</v>
      </c>
      <c r="AU306" s="18">
        <f ca="1">AP306*'Ejercicio 3 - TIR'!$D$5</f>
        <v>11702.1787379242</v>
      </c>
      <c r="AV306" s="18">
        <f ca="1">AQ306*'Ejercicio 3 - TIR'!$D$5</f>
        <v>17435.4451072242</v>
      </c>
      <c r="AW306" s="18">
        <f ca="1">AR306*'Ejercicio 3 - TIR'!$D$5</f>
        <v>20976.5906247253</v>
      </c>
      <c r="AX306" s="18">
        <f ca="1">AS306*'Ejercicio 3 - TIR'!$D$5</f>
        <v>29929.4237986441</v>
      </c>
      <c r="AY306" s="18">
        <f ca="1">AT306*'Ejercicio 3 - TIR'!$D$5</f>
        <v>34729.7997217759</v>
      </c>
      <c r="AZ306" s="18">
        <f ca="1" t="shared" ref="AZ306:BD306" si="2272">AJ306-AU306-AE306</f>
        <v>22354.0148205198</v>
      </c>
      <c r="BA306" s="18">
        <f ca="1" t="shared" si="2272"/>
        <v>27271.1197583387</v>
      </c>
      <c r="BB306" s="18">
        <f ca="1" t="shared" si="2272"/>
        <v>29539.9768619328</v>
      </c>
      <c r="BC306" s="18">
        <f ca="1" t="shared" si="2272"/>
        <v>37020.9122914099</v>
      </c>
      <c r="BD306" s="18">
        <f ca="1" t="shared" si="2272"/>
        <v>39854.455951218</v>
      </c>
      <c r="BE306" s="18">
        <f ca="1" t="shared" ref="BE306:BI306" si="2273">AZ306/Z306</f>
        <v>19377.6041600101</v>
      </c>
      <c r="BF306" s="18">
        <f ca="1" t="shared" si="2273"/>
        <v>20677.0803175766</v>
      </c>
      <c r="BG306" s="18">
        <f ca="1" t="shared" si="2273"/>
        <v>18736.5689019477</v>
      </c>
      <c r="BH306" s="18">
        <f ca="1" t="shared" si="2273"/>
        <v>19747.5126295513</v>
      </c>
      <c r="BI306" s="18">
        <f ca="1" t="shared" si="2273"/>
        <v>17533.2817814147</v>
      </c>
      <c r="BJ306" s="18">
        <f ca="1" t="shared" si="1930"/>
        <v>84288.0400254059</v>
      </c>
      <c r="BK306" s="18">
        <f ca="1" t="shared" si="1931"/>
        <v>37159.1064418895</v>
      </c>
      <c r="BL306" s="18">
        <f ca="1" t="shared" si="1932"/>
        <v>121447.146467295</v>
      </c>
      <c r="BM306" s="18">
        <f ca="1">BK306*'Ejercicio 3 - TIR'!$D$5</f>
        <v>18579.5532209447</v>
      </c>
      <c r="BN306" s="18">
        <f ca="1" t="shared" si="1933"/>
        <v>102867.593246351</v>
      </c>
      <c r="BO306" s="18">
        <f ca="1" t="shared" si="1934"/>
        <v>45254.8267318426</v>
      </c>
      <c r="BP306" s="18">
        <f ca="1" t="shared" si="1935"/>
        <v>-118818.617981412</v>
      </c>
      <c r="BQ306" s="18">
        <f ca="1" t="shared" ref="BQ306:BT306" si="2274">BE306</f>
        <v>19377.6041600101</v>
      </c>
      <c r="BR306" s="18">
        <f ca="1" t="shared" si="2274"/>
        <v>20677.0803175766</v>
      </c>
      <c r="BS306" s="18">
        <f ca="1" t="shared" si="2274"/>
        <v>18736.5689019477</v>
      </c>
      <c r="BT306" s="18">
        <f ca="1" t="shared" si="2274"/>
        <v>19747.5126295513</v>
      </c>
      <c r="BU306" s="18">
        <f ca="1" t="shared" si="1937"/>
        <v>62788.1085132574</v>
      </c>
      <c r="BV306" s="20">
        <f ca="1" t="shared" si="1938"/>
        <v>5.00474419743906</v>
      </c>
    </row>
    <row r="307" ht="15" customHeight="1" spans="1:74">
      <c r="A307" s="16">
        <v>306</v>
      </c>
      <c r="B307" s="17">
        <f ca="1" t="shared" ref="B307:F307" si="2275">RAND()</f>
        <v>0.592363815588638</v>
      </c>
      <c r="C307" s="18">
        <f ca="1">IF(B307&lt;=('Ejercicio 3 - TIR'!$D$13-'Ejercicio 3 - TIR'!$C$13)/('Ejercicio 3 - TIR'!$E$13-'Ejercicio 3 - TIR'!$C$13),'Ejercicio 3 - TIR'!$C$13+SQRT(('Ejercicio 3 - TIR'!$E$13-'Ejercicio 3 - TIR'!$C$13)*('Ejercicio 3 - TIR'!$D$13-'Ejercicio 3 - TIR'!$C$13)*B307),'Ejercicio 3 - TIR'!$E$13-SQRT(('Ejercicio 3 - TIR'!$E$13-'Ejercicio 3 - TIR'!$C$13)*('Ejercicio 3 - TIR'!$E$13-'Ejercicio 3 - TIR'!$D$13)*(1-B307)))</f>
        <v>77882.9608379956</v>
      </c>
      <c r="D307" s="17">
        <f ca="1" t="shared" si="2275"/>
        <v>0.559979355498498</v>
      </c>
      <c r="E307" s="18">
        <f ca="1">IF(D307&lt;=('Ejercicio 3 - TIR'!$D$14-'Ejercicio 3 - TIR'!$C$14)/('Ejercicio 3 - TIR'!$E$14-'Ejercicio 3 - TIR'!$C$14),'Ejercicio 3 - TIR'!$C$14+SQRT(('Ejercicio 3 - TIR'!$E$14-'Ejercicio 3 - TIR'!$C$14)*('Ejercicio 3 - TIR'!$D$14-'Ejercicio 3 - TIR'!$C$14)*D307),'Ejercicio 3 - TIR'!$E$14-SQRT(('Ejercicio 3 - TIR'!$E$14-'Ejercicio 3 - TIR'!$C$14)*('Ejercicio 3 - TIR'!$E$14-'Ejercicio 3 - TIR'!$D$14)*(1-D307)))</f>
        <v>31875.7710104143</v>
      </c>
      <c r="F307" s="17">
        <f ca="1" t="shared" si="2275"/>
        <v>0.41351201162133</v>
      </c>
      <c r="G307" s="18">
        <f ca="1">IF(F307&lt;=('Ejercicio 3 - TIR'!$D$18-'Ejercicio 3 - TIR'!$C$18)/('Ejercicio 3 - TIR'!$E$18-'Ejercicio 3 - TIR'!$C$18),'Ejercicio 3 - TIR'!$C$18+SQRT(('Ejercicio 3 - TIR'!$E$18-'Ejercicio 3 - TIR'!$C$18)*('Ejercicio 3 - TIR'!$D$18-'Ejercicio 3 - TIR'!$C$18)*F307),'Ejercicio 3 - TIR'!$E$18-SQRT(('Ejercicio 3 - TIR'!$E$18-'Ejercicio 3 - TIR'!$C$18)*('Ejercicio 3 - TIR'!$E$18-'Ejercicio 3 - TIR'!$D$18)*(1-F307)))</f>
        <v>37875.7096025183</v>
      </c>
      <c r="H307" s="17">
        <f ca="1" t="shared" ref="H307:L307" si="2276">RAND()</f>
        <v>0.235083034795684</v>
      </c>
      <c r="I307" s="18">
        <f ca="1">IF(H307&lt;=('Ejercicio 3 - TIR'!$D$18-'Ejercicio 3 - TIR'!$C$18)/('Ejercicio 3 - TIR'!$E$18-'Ejercicio 3 - TIR'!$C$18),'Ejercicio 3 - TIR'!$C$18+SQRT(('Ejercicio 3 - TIR'!$E$18-'Ejercicio 3 - TIR'!$C$18)*('Ejercicio 3 - TIR'!$D$18-'Ejercicio 3 - TIR'!$C$18)*H307),'Ejercicio 3 - TIR'!$E$18-SQRT(('Ejercicio 3 - TIR'!$E$18-'Ejercicio 3 - TIR'!$C$18)*('Ejercicio 3 - TIR'!$E$18-'Ejercicio 3 - TIR'!$D$18)*(1-H307)))</f>
        <v>35938.2198695697</v>
      </c>
      <c r="J307" s="17">
        <f ca="1" t="shared" si="2276"/>
        <v>0.827753893624822</v>
      </c>
      <c r="K307" s="18">
        <f ca="1">IF(J307&lt;=('Ejercicio 3 - TIR'!$D$18-'Ejercicio 3 - TIR'!$C$18)/('Ejercicio 3 - TIR'!$E$18-'Ejercicio 3 - TIR'!$C$18),'Ejercicio 3 - TIR'!$C$18+SQRT(('Ejercicio 3 - TIR'!$E$18-'Ejercicio 3 - TIR'!$C$18)*('Ejercicio 3 - TIR'!$D$18-'Ejercicio 3 - TIR'!$C$18)*J307),'Ejercicio 3 - TIR'!$E$18-SQRT(('Ejercicio 3 - TIR'!$E$18-'Ejercicio 3 - TIR'!$C$18)*('Ejercicio 3 - TIR'!$E$18-'Ejercicio 3 - TIR'!$D$18)*(1-J307)))</f>
        <v>41405.7743562572</v>
      </c>
      <c r="L307" s="17">
        <f ca="1" t="shared" si="2276"/>
        <v>0.302077436606634</v>
      </c>
      <c r="M307" s="18">
        <f ca="1">IF(L307&lt;=('Ejercicio 3 - TIR'!$D$18-'Ejercicio 3 - TIR'!$C$18)/('Ejercicio 3 - TIR'!$E$18-'Ejercicio 3 - TIR'!$C$18),'Ejercicio 3 - TIR'!$C$18+SQRT(('Ejercicio 3 - TIR'!$E$18-'Ejercicio 3 - TIR'!$C$18)*('Ejercicio 3 - TIR'!$D$18-'Ejercicio 3 - TIR'!$C$18)*L307),'Ejercicio 3 - TIR'!$E$18-SQRT(('Ejercicio 3 - TIR'!$E$18-'Ejercicio 3 - TIR'!$C$18)*('Ejercicio 3 - TIR'!$E$18-'Ejercicio 3 - TIR'!$D$18)*(1-L307)))</f>
        <v>36731.390308918</v>
      </c>
      <c r="N307" s="17">
        <f ca="1" t="shared" ref="N307:R307" si="2277">RAND()</f>
        <v>0.273456024369237</v>
      </c>
      <c r="O307" s="18">
        <f ca="1">IF(N307&lt;=('Ejercicio 3 - TIR'!$D$18-'Ejercicio 3 - TIR'!$C$18)/('Ejercicio 3 - TIR'!$E$18-'Ejercicio 3 - TIR'!$C$18),'Ejercicio 3 - TIR'!$C$18+SQRT(('Ejercicio 3 - TIR'!$E$18-'Ejercicio 3 - TIR'!$C$18)*('Ejercicio 3 - TIR'!$D$18-'Ejercicio 3 - TIR'!$C$18)*N307),'Ejercicio 3 - TIR'!$E$18-SQRT(('Ejercicio 3 - TIR'!$E$18-'Ejercicio 3 - TIR'!$C$18)*('Ejercicio 3 - TIR'!$E$18-'Ejercicio 3 - TIR'!$D$18)*(1-N307)))</f>
        <v>36404.5611602502</v>
      </c>
      <c r="P307" s="17">
        <f ca="1" t="shared" si="2277"/>
        <v>0.623905715862753</v>
      </c>
      <c r="Q307" s="19">
        <f ca="1">IF(P307&lt;=('Ejercicio 3 - TIR'!$D$22-'Ejercicio 3 - TIR'!$C$22)/('Ejercicio 3 - TIR'!$E$22-'Ejercicio 3 - TIR'!$C$22),'Ejercicio 3 - TIR'!$C$22+SQRT(('Ejercicio 3 - TIR'!$E$22-'Ejercicio 3 - TIR'!$C$22)*('Ejercicio 3 - TIR'!$D$22-'Ejercicio 3 - TIR'!$C$22)*P307),'Ejercicio 3 - TIR'!$E$22-SQRT(('Ejercicio 3 - TIR'!$E$22-'Ejercicio 3 - TIR'!$C$22)*('Ejercicio 3 - TIR'!$E$22-'Ejercicio 3 - TIR'!$D$22)*(1-P307)))</f>
        <v>0.153981358385822</v>
      </c>
      <c r="R307" s="17">
        <f ca="1" t="shared" si="2277"/>
        <v>0.34057341582646</v>
      </c>
      <c r="S307" s="19">
        <f ca="1">IF(R307&lt;=('Ejercicio 3 - TIR'!$D$23-'Ejercicio 3 - TIR'!$C$23)/('Ejercicio 3 - TIR'!$E$23-'Ejercicio 3 - TIR'!$C$23),'Ejercicio 3 - TIR'!$C$23+SQRT(('Ejercicio 3 - TIR'!$E$23-'Ejercicio 3 - TIR'!$C$23)*('Ejercicio 3 - TIR'!$D$23-'Ejercicio 3 - TIR'!$C$23)*R307),'Ejercicio 3 - TIR'!$E$23-SQRT(('Ejercicio 3 - TIR'!$E$23-'Ejercicio 3 - TIR'!$C$23)*('Ejercicio 3 - TIR'!$E$23-'Ejercicio 3 - TIR'!$D$23)*(1-R307)))</f>
        <v>0.144759486030361</v>
      </c>
      <c r="T307" s="17">
        <f ca="1" t="shared" ref="T307:X307" si="2278">RAND()</f>
        <v>0.371231772194256</v>
      </c>
      <c r="U307" s="19">
        <f ca="1">IF(T307&lt;=('Ejercicio 3 - TIR'!$D$24-'Ejercicio 3 - TIR'!$C$24)/('Ejercicio 3 - TIR'!$E$24-'Ejercicio 3 - TIR'!$C$24),'Ejercicio 3 - TIR'!$C$24+SQRT(('Ejercicio 3 - TIR'!$E$24-'Ejercicio 3 - TIR'!$C$24)*('Ejercicio 3 - TIR'!$D$24-'Ejercicio 3 - TIR'!$C$24)*T307),'Ejercicio 3 - TIR'!$E$24-SQRT(('Ejercicio 3 - TIR'!$E$24-'Ejercicio 3 - TIR'!$C$24)*('Ejercicio 3 - TIR'!$E$24-'Ejercicio 3 - TIR'!$D$24)*(1-T307)))</f>
        <v>0.177921080237124</v>
      </c>
      <c r="V307" s="17">
        <f ca="1" t="shared" si="2278"/>
        <v>0.733527178946366</v>
      </c>
      <c r="W307" s="19">
        <f ca="1">IF(V307&lt;=('Ejercicio 3 - TIR'!$D$25-'Ejercicio 3 - TIR'!$C$25)/('Ejercicio 3 - TIR'!$E$25-'Ejercicio 3 - TIR'!$C$25),'Ejercicio 3 - TIR'!$C$25+SQRT(('Ejercicio 3 - TIR'!$E$25-'Ejercicio 3 - TIR'!$C$25)*('Ejercicio 3 - TIR'!$D$25-'Ejercicio 3 - TIR'!$C$25)*V307),'Ejercicio 3 - TIR'!$E$25-SQRT(('Ejercicio 3 - TIR'!$E$25-'Ejercicio 3 - TIR'!$C$25)*('Ejercicio 3 - TIR'!$E$25-'Ejercicio 3 - TIR'!$D$25)*(1-V307)))</f>
        <v>0.219460601288046</v>
      </c>
      <c r="X307" s="17">
        <f ca="1" t="shared" si="2278"/>
        <v>0.996259489673942</v>
      </c>
      <c r="Y307" s="19">
        <f ca="1">IF(X307&lt;=('Ejercicio 3 - TIR'!$D$26-'Ejercicio 3 - TIR'!$C$26)/('Ejercicio 3 - TIR'!$E$26-'Ejercicio 3 - TIR'!$C$26),'Ejercicio 3 - TIR'!$C$26+SQRT(('Ejercicio 3 - TIR'!$E$26-'Ejercicio 3 - TIR'!$C$26)*('Ejercicio 3 - TIR'!$D$26-'Ejercicio 3 - TIR'!$C$26)*X307),'Ejercicio 3 - TIR'!$E$26-SQRT(('Ejercicio 3 - TIR'!$E$26-'Ejercicio 3 - TIR'!$C$26)*('Ejercicio 3 - TIR'!$E$26-'Ejercicio 3 - TIR'!$D$26)*(1-X307)))</f>
        <v>0.275505697411087</v>
      </c>
      <c r="Z307" s="17">
        <f ca="1" t="shared" si="1908"/>
        <v>1.15398135838582</v>
      </c>
      <c r="AA307" s="17">
        <f ca="1" t="shared" si="1909"/>
        <v>1.32103110671437</v>
      </c>
      <c r="AB307" s="17">
        <f ca="1" t="shared" si="1910"/>
        <v>1.55607038824784</v>
      </c>
      <c r="AC307" s="17">
        <f ca="1" t="shared" si="1911"/>
        <v>1.89756653129923</v>
      </c>
      <c r="AD307" s="17">
        <f ca="1" t="shared" si="1912"/>
        <v>2.42035692188876</v>
      </c>
      <c r="AE307" s="16">
        <f ca="1" t="shared" si="1913"/>
        <v>4908.27451977899</v>
      </c>
      <c r="AF307" s="16">
        <f ca="1" t="shared" si="1914"/>
        <v>5618.79381655811</v>
      </c>
      <c r="AG307" s="16">
        <f ca="1" t="shared" si="1915"/>
        <v>6618.4956820298</v>
      </c>
      <c r="AH307" s="16">
        <f ca="1" t="shared" si="1916"/>
        <v>8070.9947240304</v>
      </c>
      <c r="AI307" s="16">
        <f ca="1" t="shared" si="1917"/>
        <v>10294.5997542756</v>
      </c>
      <c r="AJ307" s="18">
        <f ca="1" t="shared" si="1918"/>
        <v>43707.862816941</v>
      </c>
      <c r="AK307" s="18">
        <f ca="1" t="shared" si="1919"/>
        <v>47475.5063676421</v>
      </c>
      <c r="AL307" s="18">
        <f ca="1" t="shared" si="1920"/>
        <v>64430.2993782434</v>
      </c>
      <c r="AM307" s="18">
        <f ca="1" t="shared" si="1921"/>
        <v>69700.2568982916</v>
      </c>
      <c r="AN307" s="18">
        <f ca="1" t="shared" si="1922"/>
        <v>88112.0315925343</v>
      </c>
      <c r="AO307" s="18">
        <f ca="1">C307/'Ejercicio 3 - TIR'!$D$7</f>
        <v>15576.5921675991</v>
      </c>
      <c r="AP307" s="18">
        <f ca="1" t="shared" si="1923"/>
        <v>28131.2706493419</v>
      </c>
      <c r="AQ307" s="18">
        <f ca="1" t="shared" si="1924"/>
        <v>31898.9142000429</v>
      </c>
      <c r="AR307" s="18">
        <f ca="1" t="shared" si="1925"/>
        <v>48853.7072106443</v>
      </c>
      <c r="AS307" s="18">
        <f ca="1" t="shared" si="1926"/>
        <v>54123.6647306925</v>
      </c>
      <c r="AT307" s="18">
        <f ca="1" t="shared" si="1927"/>
        <v>72535.4394249352</v>
      </c>
      <c r="AU307" s="18">
        <f ca="1">AP307*'Ejercicio 3 - TIR'!$D$5</f>
        <v>14065.6353246709</v>
      </c>
      <c r="AV307" s="18">
        <f ca="1">AQ307*'Ejercicio 3 - TIR'!$D$5</f>
        <v>15949.4571000215</v>
      </c>
      <c r="AW307" s="18">
        <f ca="1">AR307*'Ejercicio 3 - TIR'!$D$5</f>
        <v>24426.8536053221</v>
      </c>
      <c r="AX307" s="18">
        <f ca="1">AS307*'Ejercicio 3 - TIR'!$D$5</f>
        <v>27061.8323653462</v>
      </c>
      <c r="AY307" s="18">
        <f ca="1">AT307*'Ejercicio 3 - TIR'!$D$5</f>
        <v>36267.7197124676</v>
      </c>
      <c r="AZ307" s="18">
        <f ca="1" t="shared" ref="AZ307:BD307" si="2279">AJ307-AU307-AE307</f>
        <v>24733.9529724911</v>
      </c>
      <c r="BA307" s="18">
        <f ca="1" t="shared" si="2279"/>
        <v>25907.2554510625</v>
      </c>
      <c r="BB307" s="18">
        <f ca="1" t="shared" si="2279"/>
        <v>33384.9500908915</v>
      </c>
      <c r="BC307" s="18">
        <f ca="1" t="shared" si="2279"/>
        <v>34567.429808915</v>
      </c>
      <c r="BD307" s="18">
        <f ca="1" t="shared" si="2279"/>
        <v>41549.7121257911</v>
      </c>
      <c r="BE307" s="18">
        <f ca="1" t="shared" ref="BE307:BI307" si="2280">AZ307/Z307</f>
        <v>21433.5810476945</v>
      </c>
      <c r="BF307" s="18">
        <f ca="1" t="shared" si="2280"/>
        <v>19611.3894058848</v>
      </c>
      <c r="BG307" s="18">
        <f ca="1" t="shared" si="2280"/>
        <v>21454.6529148232</v>
      </c>
      <c r="BH307" s="18">
        <f ca="1" t="shared" si="2280"/>
        <v>18216.7155874357</v>
      </c>
      <c r="BI307" s="18">
        <f ca="1" t="shared" si="2280"/>
        <v>17166.7706320633</v>
      </c>
      <c r="BJ307" s="18">
        <f ca="1" t="shared" si="1930"/>
        <v>77150.7430055972</v>
      </c>
      <c r="BK307" s="18">
        <f ca="1" t="shared" si="1931"/>
        <v>37700.9126722868</v>
      </c>
      <c r="BL307" s="18">
        <f ca="1" t="shared" si="1932"/>
        <v>114851.655677884</v>
      </c>
      <c r="BM307" s="18">
        <f ca="1">BK307*'Ejercicio 3 - TIR'!$D$5</f>
        <v>18850.4563361434</v>
      </c>
      <c r="BN307" s="18">
        <f ca="1" t="shared" si="1933"/>
        <v>96001.1993417406</v>
      </c>
      <c r="BO307" s="18">
        <f ca="1" t="shared" si="1934"/>
        <v>39664.0670942138</v>
      </c>
      <c r="BP307" s="18">
        <f ca="1" t="shared" si="1935"/>
        <v>-109758.73184841</v>
      </c>
      <c r="BQ307" s="18">
        <f ca="1" t="shared" ref="BQ307:BT307" si="2281">BE307</f>
        <v>21433.5810476945</v>
      </c>
      <c r="BR307" s="18">
        <f ca="1" t="shared" si="2281"/>
        <v>19611.3894058848</v>
      </c>
      <c r="BS307" s="18">
        <f ca="1" t="shared" si="2281"/>
        <v>21454.6529148232</v>
      </c>
      <c r="BT307" s="18">
        <f ca="1" t="shared" si="2281"/>
        <v>18216.7155874357</v>
      </c>
      <c r="BU307" s="18">
        <f ca="1" t="shared" si="1937"/>
        <v>56830.8377262771</v>
      </c>
      <c r="BV307" s="20">
        <f ca="1" t="shared" si="1938"/>
        <v>6.80521260729912</v>
      </c>
    </row>
    <row r="308" ht="15" customHeight="1" spans="1:74">
      <c r="A308" s="16">
        <v>307</v>
      </c>
      <c r="B308" s="17">
        <f ca="1" t="shared" ref="B308:F308" si="2282">RAND()</f>
        <v>0.866842590298911</v>
      </c>
      <c r="C308" s="18">
        <f ca="1">IF(B308&lt;=('Ejercicio 3 - TIR'!$D$13-'Ejercicio 3 - TIR'!$C$13)/('Ejercicio 3 - TIR'!$E$13-'Ejercicio 3 - TIR'!$C$13),'Ejercicio 3 - TIR'!$C$13+SQRT(('Ejercicio 3 - TIR'!$E$13-'Ejercicio 3 - TIR'!$C$13)*('Ejercicio 3 - TIR'!$D$13-'Ejercicio 3 - TIR'!$C$13)*B308),'Ejercicio 3 - TIR'!$E$13-SQRT(('Ejercicio 3 - TIR'!$E$13-'Ejercicio 3 - TIR'!$C$13)*('Ejercicio 3 - TIR'!$E$13-'Ejercicio 3 - TIR'!$D$13)*(1-B308)))</f>
        <v>87359.2369043121</v>
      </c>
      <c r="D308" s="17">
        <f ca="1" t="shared" si="2282"/>
        <v>0.246380206256013</v>
      </c>
      <c r="E308" s="18">
        <f ca="1">IF(D308&lt;=('Ejercicio 3 - TIR'!$D$14-'Ejercicio 3 - TIR'!$C$14)/('Ejercicio 3 - TIR'!$E$14-'Ejercicio 3 - TIR'!$C$14),'Ejercicio 3 - TIR'!$C$14+SQRT(('Ejercicio 3 - TIR'!$E$14-'Ejercicio 3 - TIR'!$C$14)*('Ejercicio 3 - TIR'!$D$14-'Ejercicio 3 - TIR'!$C$14)*D308),'Ejercicio 3 - TIR'!$E$14-SQRT(('Ejercicio 3 - TIR'!$E$14-'Ejercicio 3 - TIR'!$C$14)*('Ejercicio 3 - TIR'!$E$14-'Ejercicio 3 - TIR'!$D$14)*(1-D308)))</f>
        <v>29298.6643820146</v>
      </c>
      <c r="F308" s="17">
        <f ca="1" t="shared" si="2282"/>
        <v>0.108941614195561</v>
      </c>
      <c r="G308" s="18">
        <f ca="1">IF(F308&lt;=('Ejercicio 3 - TIR'!$D$18-'Ejercicio 3 - TIR'!$C$18)/('Ejercicio 3 - TIR'!$E$18-'Ejercicio 3 - TIR'!$C$18),'Ejercicio 3 - TIR'!$C$18+SQRT(('Ejercicio 3 - TIR'!$E$18-'Ejercicio 3 - TIR'!$C$18)*('Ejercicio 3 - TIR'!$D$18-'Ejercicio 3 - TIR'!$C$18)*F308),'Ejercicio 3 - TIR'!$E$18-SQRT(('Ejercicio 3 - TIR'!$E$18-'Ejercicio 3 - TIR'!$C$18)*('Ejercicio 3 - TIR'!$E$18-'Ejercicio 3 - TIR'!$D$18)*(1-F308)))</f>
        <v>34042.4302256606</v>
      </c>
      <c r="H308" s="17">
        <f ca="1" t="shared" ref="H308:L308" si="2283">RAND()</f>
        <v>0.397018856686158</v>
      </c>
      <c r="I308" s="18">
        <f ca="1">IF(H308&lt;=('Ejercicio 3 - TIR'!$D$18-'Ejercicio 3 - TIR'!$C$18)/('Ejercicio 3 - TIR'!$E$18-'Ejercicio 3 - TIR'!$C$18),'Ejercicio 3 - TIR'!$C$18+SQRT(('Ejercicio 3 - TIR'!$E$18-'Ejercicio 3 - TIR'!$C$18)*('Ejercicio 3 - TIR'!$D$18-'Ejercicio 3 - TIR'!$C$18)*H308),'Ejercicio 3 - TIR'!$E$18-SQRT(('Ejercicio 3 - TIR'!$E$18-'Ejercicio 3 - TIR'!$C$18)*('Ejercicio 3 - TIR'!$E$18-'Ejercicio 3 - TIR'!$D$18)*(1-H308)))</f>
        <v>37717.0479137377</v>
      </c>
      <c r="J308" s="17">
        <f ca="1" t="shared" si="2283"/>
        <v>0.870015497913604</v>
      </c>
      <c r="K308" s="18">
        <f ca="1">IF(J308&lt;=('Ejercicio 3 - TIR'!$D$18-'Ejercicio 3 - TIR'!$C$18)/('Ejercicio 3 - TIR'!$E$18-'Ejercicio 3 - TIR'!$C$18),'Ejercicio 3 - TIR'!$C$18+SQRT(('Ejercicio 3 - TIR'!$E$18-'Ejercicio 3 - TIR'!$C$18)*('Ejercicio 3 - TIR'!$D$18-'Ejercicio 3 - TIR'!$C$18)*J308),'Ejercicio 3 - TIR'!$E$18-SQRT(('Ejercicio 3 - TIR'!$E$18-'Ejercicio 3 - TIR'!$C$18)*('Ejercicio 3 - TIR'!$E$18-'Ejercicio 3 - TIR'!$D$18)*(1-J308)))</f>
        <v>41877.6871302703</v>
      </c>
      <c r="L308" s="17">
        <f ca="1" t="shared" si="2283"/>
        <v>0.93412948635392</v>
      </c>
      <c r="M308" s="18">
        <f ca="1">IF(L308&lt;=('Ejercicio 3 - TIR'!$D$18-'Ejercicio 3 - TIR'!$C$18)/('Ejercicio 3 - TIR'!$E$18-'Ejercicio 3 - TIR'!$C$18),'Ejercicio 3 - TIR'!$C$18+SQRT(('Ejercicio 3 - TIR'!$E$18-'Ejercicio 3 - TIR'!$C$18)*('Ejercicio 3 - TIR'!$D$18-'Ejercicio 3 - TIR'!$C$18)*L308),'Ejercicio 3 - TIR'!$E$18-SQRT(('Ejercicio 3 - TIR'!$E$18-'Ejercicio 3 - TIR'!$C$18)*('Ejercicio 3 - TIR'!$E$18-'Ejercicio 3 - TIR'!$D$18)*(1-L308)))</f>
        <v>42777.3240174384</v>
      </c>
      <c r="N308" s="17">
        <f ca="1" t="shared" ref="N308:R308" si="2284">RAND()</f>
        <v>0.554596483129888</v>
      </c>
      <c r="O308" s="18">
        <f ca="1">IF(N308&lt;=('Ejercicio 3 - TIR'!$D$18-'Ejercicio 3 - TIR'!$C$18)/('Ejercicio 3 - TIR'!$E$18-'Ejercicio 3 - TIR'!$C$18),'Ejercicio 3 - TIR'!$C$18+SQRT(('Ejercicio 3 - TIR'!$E$18-'Ejercicio 3 - TIR'!$C$18)*('Ejercicio 3 - TIR'!$D$18-'Ejercicio 3 - TIR'!$C$18)*N308),'Ejercicio 3 - TIR'!$E$18-SQRT(('Ejercicio 3 - TIR'!$E$18-'Ejercicio 3 - TIR'!$C$18)*('Ejercicio 3 - TIR'!$E$18-'Ejercicio 3 - TIR'!$D$18)*(1-N308)))</f>
        <v>39120.8263040957</v>
      </c>
      <c r="P308" s="17">
        <f ca="1" t="shared" si="2284"/>
        <v>0.0215867637518656</v>
      </c>
      <c r="Q308" s="19">
        <f ca="1">IF(P308&lt;=('Ejercicio 3 - TIR'!$D$22-'Ejercicio 3 - TIR'!$C$22)/('Ejercicio 3 - TIR'!$E$22-'Ejercicio 3 - TIR'!$C$22),'Ejercicio 3 - TIR'!$C$22+SQRT(('Ejercicio 3 - TIR'!$E$22-'Ejercicio 3 - TIR'!$C$22)*('Ejercicio 3 - TIR'!$D$22-'Ejercicio 3 - TIR'!$C$22)*P308),'Ejercicio 3 - TIR'!$E$22-SQRT(('Ejercicio 3 - TIR'!$E$22-'Ejercicio 3 - TIR'!$C$22)*('Ejercicio 3 - TIR'!$E$22-'Ejercicio 3 - TIR'!$D$22)*(1-P308)))</f>
        <v>0.126233472126621</v>
      </c>
      <c r="R308" s="17">
        <f ca="1" t="shared" si="2284"/>
        <v>0.199782108437369</v>
      </c>
      <c r="S308" s="19">
        <f ca="1">IF(R308&lt;=('Ejercicio 3 - TIR'!$D$23-'Ejercicio 3 - TIR'!$C$23)/('Ejercicio 3 - TIR'!$E$23-'Ejercicio 3 - TIR'!$C$23),'Ejercicio 3 - TIR'!$C$23+SQRT(('Ejercicio 3 - TIR'!$E$23-'Ejercicio 3 - TIR'!$C$23)*('Ejercicio 3 - TIR'!$D$23-'Ejercicio 3 - TIR'!$C$23)*R308),'Ejercicio 3 - TIR'!$E$23-SQRT(('Ejercicio 3 - TIR'!$E$23-'Ejercicio 3 - TIR'!$C$23)*('Ejercicio 3 - TIR'!$E$23-'Ejercicio 3 - TIR'!$D$23)*(1-R308)))</f>
        <v>0.138963327640139</v>
      </c>
      <c r="T308" s="17">
        <f ca="1" t="shared" ref="T308:X308" si="2285">RAND()</f>
        <v>0.667145588721705</v>
      </c>
      <c r="U308" s="19">
        <f ca="1">IF(T308&lt;=('Ejercicio 3 - TIR'!$D$24-'Ejercicio 3 - TIR'!$C$24)/('Ejercicio 3 - TIR'!$E$24-'Ejercicio 3 - TIR'!$C$24),'Ejercicio 3 - TIR'!$C$24+SQRT(('Ejercicio 3 - TIR'!$E$24-'Ejercicio 3 - TIR'!$C$24)*('Ejercicio 3 - TIR'!$D$24-'Ejercicio 3 - TIR'!$C$24)*T308),'Ejercicio 3 - TIR'!$E$24-SQRT(('Ejercicio 3 - TIR'!$E$24-'Ejercicio 3 - TIR'!$C$24)*('Ejercicio 3 - TIR'!$E$24-'Ejercicio 3 - TIR'!$D$24)*(1-T308)))</f>
        <v>0.189471450221486</v>
      </c>
      <c r="V308" s="17">
        <f ca="1" t="shared" si="2285"/>
        <v>0.438896122807212</v>
      </c>
      <c r="W308" s="19">
        <f ca="1">IF(V308&lt;=('Ejercicio 3 - TIR'!$D$25-'Ejercicio 3 - TIR'!$C$25)/('Ejercicio 3 - TIR'!$E$25-'Ejercicio 3 - TIR'!$C$25),'Ejercicio 3 - TIR'!$C$25+SQRT(('Ejercicio 3 - TIR'!$E$25-'Ejercicio 3 - TIR'!$C$25)*('Ejercicio 3 - TIR'!$D$25-'Ejercicio 3 - TIR'!$C$25)*V308),'Ejercicio 3 - TIR'!$E$25-SQRT(('Ejercicio 3 - TIR'!$E$25-'Ejercicio 3 - TIR'!$C$25)*('Ejercicio 3 - TIR'!$E$25-'Ejercicio 3 - TIR'!$D$25)*(1-V308)))</f>
        <v>0.205684499662367</v>
      </c>
      <c r="X308" s="17">
        <f ca="1" t="shared" si="2285"/>
        <v>0.0692018685318705</v>
      </c>
      <c r="Y308" s="19">
        <f ca="1">IF(X308&lt;=('Ejercicio 3 - TIR'!$D$26-'Ejercicio 3 - TIR'!$C$26)/('Ejercicio 3 - TIR'!$E$26-'Ejercicio 3 - TIR'!$C$26),'Ejercicio 3 - TIR'!$C$26+SQRT(('Ejercicio 3 - TIR'!$E$26-'Ejercicio 3 - TIR'!$C$26)*('Ejercicio 3 - TIR'!$D$26-'Ejercicio 3 - TIR'!$C$26)*X308),'Ejercicio 3 - TIR'!$E$26-SQRT(('Ejercicio 3 - TIR'!$E$26-'Ejercicio 3 - TIR'!$C$26)*('Ejercicio 3 - TIR'!$E$26-'Ejercicio 3 - TIR'!$D$26)*(1-X308)))</f>
        <v>0.203669127442381</v>
      </c>
      <c r="Z308" s="17">
        <f ca="1" t="shared" si="1908"/>
        <v>1.12623347212662</v>
      </c>
      <c r="AA308" s="17">
        <f ca="1" t="shared" si="1909"/>
        <v>1.28273862311304</v>
      </c>
      <c r="AB308" s="17">
        <f ca="1" t="shared" si="1910"/>
        <v>1.52578097028938</v>
      </c>
      <c r="AC308" s="17">
        <f ca="1" t="shared" si="1911"/>
        <v>1.83961046575772</v>
      </c>
      <c r="AD308" s="17">
        <f ca="1" t="shared" si="1912"/>
        <v>2.21428232415246</v>
      </c>
      <c r="AE308" s="16">
        <f ca="1" t="shared" si="1913"/>
        <v>3698.47213361426</v>
      </c>
      <c r="AF308" s="16">
        <f ca="1" t="shared" si="1914"/>
        <v>4212.42412848562</v>
      </c>
      <c r="AG308" s="16">
        <f ca="1" t="shared" si="1915"/>
        <v>5010.55823705777</v>
      </c>
      <c r="AH308" s="16">
        <f ca="1" t="shared" si="1916"/>
        <v>6041.15240107615</v>
      </c>
      <c r="AI308" s="16">
        <f ca="1" t="shared" si="1917"/>
        <v>7271.54863934977</v>
      </c>
      <c r="AJ308" s="18">
        <f ca="1" t="shared" si="1918"/>
        <v>38339.7243926739</v>
      </c>
      <c r="AK308" s="18">
        <f ca="1" t="shared" si="1919"/>
        <v>48381.1141087566</v>
      </c>
      <c r="AL308" s="18">
        <f ca="1" t="shared" si="1920"/>
        <v>63896.1781030991</v>
      </c>
      <c r="AM308" s="18">
        <f ca="1" t="shared" si="1921"/>
        <v>78693.6129595887</v>
      </c>
      <c r="AN308" s="18">
        <f ca="1" t="shared" si="1922"/>
        <v>86624.5541913978</v>
      </c>
      <c r="AO308" s="18">
        <f ca="1">C308/'Ejercicio 3 - TIR'!$D$7</f>
        <v>17471.8473808624</v>
      </c>
      <c r="AP308" s="18">
        <f ca="1" t="shared" si="1923"/>
        <v>20867.8770118115</v>
      </c>
      <c r="AQ308" s="18">
        <f ca="1" t="shared" si="1924"/>
        <v>30909.2667278942</v>
      </c>
      <c r="AR308" s="18">
        <f ca="1" t="shared" si="1925"/>
        <v>46424.3307222367</v>
      </c>
      <c r="AS308" s="18">
        <f ca="1" t="shared" si="1926"/>
        <v>61221.7655787263</v>
      </c>
      <c r="AT308" s="18">
        <f ca="1" t="shared" si="1927"/>
        <v>69152.7068105353</v>
      </c>
      <c r="AU308" s="18">
        <f ca="1">AP308*'Ejercicio 3 - TIR'!$D$5</f>
        <v>10433.9385059058</v>
      </c>
      <c r="AV308" s="18">
        <f ca="1">AQ308*'Ejercicio 3 - TIR'!$D$5</f>
        <v>15454.6333639471</v>
      </c>
      <c r="AW308" s="18">
        <f ca="1">AR308*'Ejercicio 3 - TIR'!$D$5</f>
        <v>23212.1653611183</v>
      </c>
      <c r="AX308" s="18">
        <f ca="1">AS308*'Ejercicio 3 - TIR'!$D$5</f>
        <v>30610.8827893631</v>
      </c>
      <c r="AY308" s="18">
        <f ca="1">AT308*'Ejercicio 3 - TIR'!$D$5</f>
        <v>34576.3534052677</v>
      </c>
      <c r="AZ308" s="18">
        <f ca="1" t="shared" ref="AZ308:BD308" si="2286">AJ308-AU308-AE308</f>
        <v>24207.3137531539</v>
      </c>
      <c r="BA308" s="18">
        <f ca="1" t="shared" si="2286"/>
        <v>28714.0566163239</v>
      </c>
      <c r="BB308" s="18">
        <f ca="1" t="shared" si="2286"/>
        <v>35673.454504923</v>
      </c>
      <c r="BC308" s="18">
        <f ca="1" t="shared" si="2286"/>
        <v>42041.5777691494</v>
      </c>
      <c r="BD308" s="18">
        <f ca="1" t="shared" si="2286"/>
        <v>44776.6521467803</v>
      </c>
      <c r="BE308" s="18">
        <f ca="1" t="shared" ref="BE308:BI308" si="2287">AZ308/Z308</f>
        <v>21494.0457305395</v>
      </c>
      <c r="BF308" s="18">
        <f ca="1" t="shared" si="2287"/>
        <v>22384.9629994289</v>
      </c>
      <c r="BG308" s="18">
        <f ca="1" t="shared" si="2287"/>
        <v>23380.4557794144</v>
      </c>
      <c r="BH308" s="18">
        <f ca="1" t="shared" si="2287"/>
        <v>22853.5217382735</v>
      </c>
      <c r="BI308" s="18">
        <f ca="1" t="shared" si="2287"/>
        <v>20221.7448327954</v>
      </c>
      <c r="BJ308" s="18">
        <f ca="1" t="shared" si="1930"/>
        <v>64875.5146623703</v>
      </c>
      <c r="BK308" s="18">
        <f ca="1" t="shared" si="1931"/>
        <v>38687.6028257331</v>
      </c>
      <c r="BL308" s="18">
        <f ca="1" t="shared" si="1932"/>
        <v>103563.117488103</v>
      </c>
      <c r="BM308" s="18">
        <f ca="1">BK308*'Ejercicio 3 - TIR'!$D$5</f>
        <v>19343.8014128666</v>
      </c>
      <c r="BN308" s="18">
        <f ca="1" t="shared" si="1933"/>
        <v>84219.3160752369</v>
      </c>
      <c r="BO308" s="18">
        <f ca="1" t="shared" si="1934"/>
        <v>38034.5880724458</v>
      </c>
      <c r="BP308" s="18">
        <f ca="1" t="shared" si="1935"/>
        <v>-116657.901286327</v>
      </c>
      <c r="BQ308" s="18">
        <f ca="1" t="shared" ref="BQ308:BT308" si="2288">BE308</f>
        <v>21494.0457305395</v>
      </c>
      <c r="BR308" s="18">
        <f ca="1" t="shared" si="2288"/>
        <v>22384.9629994289</v>
      </c>
      <c r="BS308" s="18">
        <f ca="1" t="shared" si="2288"/>
        <v>23380.4557794144</v>
      </c>
      <c r="BT308" s="18">
        <f ca="1" t="shared" si="2288"/>
        <v>22853.5217382735</v>
      </c>
      <c r="BU308" s="18">
        <f ca="1" t="shared" si="1937"/>
        <v>58256.3329052412</v>
      </c>
      <c r="BV308" s="20">
        <f ca="1" t="shared" si="1938"/>
        <v>7.28390094447802</v>
      </c>
    </row>
    <row r="309" ht="15" customHeight="1" spans="1:74">
      <c r="A309" s="16">
        <v>308</v>
      </c>
      <c r="B309" s="17">
        <f ca="1" t="shared" ref="B309:F309" si="2289">RAND()</f>
        <v>0.81387883791713</v>
      </c>
      <c r="C309" s="18">
        <f ca="1">IF(B309&lt;=('Ejercicio 3 - TIR'!$D$13-'Ejercicio 3 - TIR'!$C$13)/('Ejercicio 3 - TIR'!$E$13-'Ejercicio 3 - TIR'!$C$13),'Ejercicio 3 - TIR'!$C$13+SQRT(('Ejercicio 3 - TIR'!$E$13-'Ejercicio 3 - TIR'!$C$13)*('Ejercicio 3 - TIR'!$D$13-'Ejercicio 3 - TIR'!$C$13)*B309),'Ejercicio 3 - TIR'!$E$13-SQRT(('Ejercicio 3 - TIR'!$E$13-'Ejercicio 3 - TIR'!$C$13)*('Ejercicio 3 - TIR'!$E$13-'Ejercicio 3 - TIR'!$D$13)*(1-B309)))</f>
        <v>85055.2552882479</v>
      </c>
      <c r="D309" s="17">
        <f ca="1" t="shared" si="2289"/>
        <v>0.564231130892575</v>
      </c>
      <c r="E309" s="18">
        <f ca="1">IF(D309&lt;=('Ejercicio 3 - TIR'!$D$14-'Ejercicio 3 - TIR'!$C$14)/('Ejercicio 3 - TIR'!$E$14-'Ejercicio 3 - TIR'!$C$14),'Ejercicio 3 - TIR'!$C$14+SQRT(('Ejercicio 3 - TIR'!$E$14-'Ejercicio 3 - TIR'!$C$14)*('Ejercicio 3 - TIR'!$D$14-'Ejercicio 3 - TIR'!$C$14)*D309),'Ejercicio 3 - TIR'!$E$14-SQRT(('Ejercicio 3 - TIR'!$E$14-'Ejercicio 3 - TIR'!$C$14)*('Ejercicio 3 - TIR'!$E$14-'Ejercicio 3 - TIR'!$D$14)*(1-D309)))</f>
        <v>31915.117170539</v>
      </c>
      <c r="F309" s="17">
        <f ca="1" t="shared" si="2289"/>
        <v>0.692083228367192</v>
      </c>
      <c r="G309" s="18">
        <f ca="1">IF(F309&lt;=('Ejercicio 3 - TIR'!$D$18-'Ejercicio 3 - TIR'!$C$18)/('Ejercicio 3 - TIR'!$E$18-'Ejercicio 3 - TIR'!$C$18),'Ejercicio 3 - TIR'!$C$18+SQRT(('Ejercicio 3 - TIR'!$E$18-'Ejercicio 3 - TIR'!$C$18)*('Ejercicio 3 - TIR'!$D$18-'Ejercicio 3 - TIR'!$C$18)*F309),'Ejercicio 3 - TIR'!$E$18-SQRT(('Ejercicio 3 - TIR'!$E$18-'Ejercicio 3 - TIR'!$C$18)*('Ejercicio 3 - TIR'!$E$18-'Ejercicio 3 - TIR'!$D$18)*(1-F309)))</f>
        <v>40194.4034842217</v>
      </c>
      <c r="H309" s="17">
        <f ca="1" t="shared" ref="H309:L309" si="2290">RAND()</f>
        <v>0.643896332772416</v>
      </c>
      <c r="I309" s="18">
        <f ca="1">IF(H309&lt;=('Ejercicio 3 - TIR'!$D$18-'Ejercicio 3 - TIR'!$C$18)/('Ejercicio 3 - TIR'!$E$18-'Ejercicio 3 - TIR'!$C$18),'Ejercicio 3 - TIR'!$C$18+SQRT(('Ejercicio 3 - TIR'!$E$18-'Ejercicio 3 - TIR'!$C$18)*('Ejercicio 3 - TIR'!$D$18-'Ejercicio 3 - TIR'!$C$18)*H309),'Ejercicio 3 - TIR'!$E$18-SQRT(('Ejercicio 3 - TIR'!$E$18-'Ejercicio 3 - TIR'!$C$18)*('Ejercicio 3 - TIR'!$E$18-'Ejercicio 3 - TIR'!$D$18)*(1-H309)))</f>
        <v>39827.7387997373</v>
      </c>
      <c r="J309" s="17">
        <f ca="1" t="shared" si="2290"/>
        <v>0.490698450949705</v>
      </c>
      <c r="K309" s="18">
        <f ca="1">IF(J309&lt;=('Ejercicio 3 - TIR'!$D$18-'Ejercicio 3 - TIR'!$C$18)/('Ejercicio 3 - TIR'!$E$18-'Ejercicio 3 - TIR'!$C$18),'Ejercicio 3 - TIR'!$C$18+SQRT(('Ejercicio 3 - TIR'!$E$18-'Ejercicio 3 - TIR'!$C$18)*('Ejercicio 3 - TIR'!$D$18-'Ejercicio 3 - TIR'!$C$18)*J309),'Ejercicio 3 - TIR'!$E$18-SQRT(('Ejercicio 3 - TIR'!$E$18-'Ejercicio 3 - TIR'!$C$18)*('Ejercicio 3 - TIR'!$E$18-'Ejercicio 3 - TIR'!$D$18)*(1-J309)))</f>
        <v>38579.3220969058</v>
      </c>
      <c r="L309" s="17">
        <f ca="1" t="shared" si="2290"/>
        <v>0.813125691354897</v>
      </c>
      <c r="M309" s="18">
        <f ca="1">IF(L309&lt;=('Ejercicio 3 - TIR'!$D$18-'Ejercicio 3 - TIR'!$C$18)/('Ejercicio 3 - TIR'!$E$18-'Ejercicio 3 - TIR'!$C$18),'Ejercicio 3 - TIR'!$C$18+SQRT(('Ejercicio 3 - TIR'!$E$18-'Ejercicio 3 - TIR'!$C$18)*('Ejercicio 3 - TIR'!$D$18-'Ejercicio 3 - TIR'!$C$18)*L309),'Ejercicio 3 - TIR'!$E$18-SQRT(('Ejercicio 3 - TIR'!$E$18-'Ejercicio 3 - TIR'!$C$18)*('Ejercicio 3 - TIR'!$E$18-'Ejercicio 3 - TIR'!$D$18)*(1-L309)))</f>
        <v>41256.2621421389</v>
      </c>
      <c r="N309" s="17">
        <f ca="1" t="shared" ref="N309:R309" si="2291">RAND()</f>
        <v>0.458668194418957</v>
      </c>
      <c r="O309" s="18">
        <f ca="1">IF(N309&lt;=('Ejercicio 3 - TIR'!$D$18-'Ejercicio 3 - TIR'!$C$18)/('Ejercicio 3 - TIR'!$E$18-'Ejercicio 3 - TIR'!$C$18),'Ejercicio 3 - TIR'!$C$18+SQRT(('Ejercicio 3 - TIR'!$E$18-'Ejercicio 3 - TIR'!$C$18)*('Ejercicio 3 - TIR'!$D$18-'Ejercicio 3 - TIR'!$C$18)*N309),'Ejercicio 3 - TIR'!$E$18-SQRT(('Ejercicio 3 - TIR'!$E$18-'Ejercicio 3 - TIR'!$C$18)*('Ejercicio 3 - TIR'!$E$18-'Ejercicio 3 - TIR'!$D$18)*(1-N309)))</f>
        <v>38294.5903553366</v>
      </c>
      <c r="P309" s="17">
        <f ca="1" t="shared" si="2291"/>
        <v>0.514544466688557</v>
      </c>
      <c r="Q309" s="19">
        <f ca="1">IF(P309&lt;=('Ejercicio 3 - TIR'!$D$22-'Ejercicio 3 - TIR'!$C$22)/('Ejercicio 3 - TIR'!$E$22-'Ejercicio 3 - TIR'!$C$22),'Ejercicio 3 - TIR'!$C$22+SQRT(('Ejercicio 3 - TIR'!$E$22-'Ejercicio 3 - TIR'!$C$22)*('Ejercicio 3 - TIR'!$D$22-'Ejercicio 3 - TIR'!$C$22)*P309),'Ejercicio 3 - TIR'!$E$22-SQRT(('Ejercicio 3 - TIR'!$E$22-'Ejercicio 3 - TIR'!$C$22)*('Ejercicio 3 - TIR'!$E$22-'Ejercicio 3 - TIR'!$D$22)*(1-P309)))</f>
        <v>0.150439554131228</v>
      </c>
      <c r="R309" s="17">
        <f ca="1" t="shared" si="2291"/>
        <v>0.361685642679732</v>
      </c>
      <c r="S309" s="19">
        <f ca="1">IF(R309&lt;=('Ejercicio 3 - TIR'!$D$23-'Ejercicio 3 - TIR'!$C$23)/('Ejercicio 3 - TIR'!$E$23-'Ejercicio 3 - TIR'!$C$23),'Ejercicio 3 - TIR'!$C$23+SQRT(('Ejercicio 3 - TIR'!$E$23-'Ejercicio 3 - TIR'!$C$23)*('Ejercicio 3 - TIR'!$D$23-'Ejercicio 3 - TIR'!$C$23)*R309),'Ejercicio 3 - TIR'!$E$23-SQRT(('Ejercicio 3 - TIR'!$E$23-'Ejercicio 3 - TIR'!$C$23)*('Ejercicio 3 - TIR'!$E$23-'Ejercicio 3 - TIR'!$D$23)*(1-R309)))</f>
        <v>0.145515370991297</v>
      </c>
      <c r="T309" s="17">
        <f ca="1" t="shared" ref="T309:X309" si="2292">RAND()</f>
        <v>0.28748454117113</v>
      </c>
      <c r="U309" s="19">
        <f ca="1">IF(T309&lt;=('Ejercicio 3 - TIR'!$D$24-'Ejercicio 3 - TIR'!$C$24)/('Ejercicio 3 - TIR'!$E$24-'Ejercicio 3 - TIR'!$C$24),'Ejercicio 3 - TIR'!$C$24+SQRT(('Ejercicio 3 - TIR'!$E$24-'Ejercicio 3 - TIR'!$C$24)*('Ejercicio 3 - TIR'!$D$24-'Ejercicio 3 - TIR'!$C$24)*T309),'Ejercicio 3 - TIR'!$E$24-SQRT(('Ejercicio 3 - TIR'!$E$24-'Ejercicio 3 - TIR'!$C$24)*('Ejercicio 3 - TIR'!$E$24-'Ejercicio 3 - TIR'!$D$24)*(1-T309)))</f>
        <v>0.174570664143636</v>
      </c>
      <c r="V309" s="17">
        <f ca="1" t="shared" si="2292"/>
        <v>0.126946975130665</v>
      </c>
      <c r="W309" s="19">
        <f ca="1">IF(V309&lt;=('Ejercicio 3 - TIR'!$D$25-'Ejercicio 3 - TIR'!$C$25)/('Ejercicio 3 - TIR'!$E$25-'Ejercicio 3 - TIR'!$C$25),'Ejercicio 3 - TIR'!$C$25+SQRT(('Ejercicio 3 - TIR'!$E$25-'Ejercicio 3 - TIR'!$C$25)*('Ejercicio 3 - TIR'!$D$25-'Ejercicio 3 - TIR'!$C$25)*V309),'Ejercicio 3 - TIR'!$E$25-SQRT(('Ejercicio 3 - TIR'!$E$25-'Ejercicio 3 - TIR'!$C$25)*('Ejercicio 3 - TIR'!$E$25-'Ejercicio 3 - TIR'!$D$25)*(1-V309)))</f>
        <v>0.193331382718343</v>
      </c>
      <c r="X309" s="17">
        <f ca="1" t="shared" si="2292"/>
        <v>0.232627905818846</v>
      </c>
      <c r="Y309" s="19">
        <f ca="1">IF(X309&lt;=('Ejercicio 3 - TIR'!$D$26-'Ejercicio 3 - TIR'!$C$26)/('Ejercicio 3 - TIR'!$E$26-'Ejercicio 3 - TIR'!$C$26),'Ejercicio 3 - TIR'!$C$26+SQRT(('Ejercicio 3 - TIR'!$E$26-'Ejercicio 3 - TIR'!$C$26)*('Ejercicio 3 - TIR'!$D$26-'Ejercicio 3 - TIR'!$C$26)*X309),'Ejercicio 3 - TIR'!$E$26-SQRT(('Ejercicio 3 - TIR'!$E$26-'Ejercicio 3 - TIR'!$C$26)*('Ejercicio 3 - TIR'!$E$26-'Ejercicio 3 - TIR'!$D$26)*(1-X309)))</f>
        <v>0.215061830454117</v>
      </c>
      <c r="Z309" s="17">
        <f ca="1" t="shared" si="1908"/>
        <v>1.15043955413123</v>
      </c>
      <c r="AA309" s="17">
        <f ca="1" t="shared" si="1909"/>
        <v>1.3178461926537</v>
      </c>
      <c r="AB309" s="17">
        <f ca="1" t="shared" si="1910"/>
        <v>1.54790347774441</v>
      </c>
      <c r="AC309" s="17">
        <f ca="1" t="shared" si="1911"/>
        <v>1.84716179741127</v>
      </c>
      <c r="AD309" s="17">
        <f ca="1" t="shared" si="1912"/>
        <v>2.24441579470746</v>
      </c>
      <c r="AE309" s="16">
        <f ca="1" t="shared" si="1913"/>
        <v>4801.29599718178</v>
      </c>
      <c r="AF309" s="16">
        <f ca="1" t="shared" si="1914"/>
        <v>5499.95836545072</v>
      </c>
      <c r="AG309" s="16">
        <f ca="1" t="shared" si="1915"/>
        <v>6460.0897500698</v>
      </c>
      <c r="AH309" s="16">
        <f ca="1" t="shared" si="1916"/>
        <v>7709.02783393539</v>
      </c>
      <c r="AI309" s="16">
        <f ca="1" t="shared" si="1917"/>
        <v>9366.94547092326</v>
      </c>
      <c r="AJ309" s="18">
        <f ca="1" t="shared" si="1918"/>
        <v>46241.2316229587</v>
      </c>
      <c r="AK309" s="18">
        <f ca="1" t="shared" si="1919"/>
        <v>52486.8339392397</v>
      </c>
      <c r="AL309" s="18">
        <f ca="1" t="shared" si="1920"/>
        <v>59717.0668428224</v>
      </c>
      <c r="AM309" s="18">
        <f ca="1" t="shared" si="1921"/>
        <v>76206.9913329439</v>
      </c>
      <c r="AN309" s="18">
        <f ca="1" t="shared" si="1922"/>
        <v>85948.9834453694</v>
      </c>
      <c r="AO309" s="18">
        <f ca="1">C309/'Ejercicio 3 - TIR'!$D$7</f>
        <v>17011.0510576496</v>
      </c>
      <c r="AP309" s="18">
        <f ca="1" t="shared" si="1923"/>
        <v>29230.1805653091</v>
      </c>
      <c r="AQ309" s="18">
        <f ca="1" t="shared" si="1924"/>
        <v>35475.7828815901</v>
      </c>
      <c r="AR309" s="18">
        <f ca="1" t="shared" si="1925"/>
        <v>42706.0157851728</v>
      </c>
      <c r="AS309" s="18">
        <f ca="1" t="shared" si="1926"/>
        <v>59195.9402752943</v>
      </c>
      <c r="AT309" s="18">
        <f ca="1" t="shared" si="1927"/>
        <v>68937.9323877198</v>
      </c>
      <c r="AU309" s="18">
        <f ca="1">AP309*'Ejercicio 3 - TIR'!$D$5</f>
        <v>14615.0902826546</v>
      </c>
      <c r="AV309" s="18">
        <f ca="1">AQ309*'Ejercicio 3 - TIR'!$D$5</f>
        <v>17737.8914407951</v>
      </c>
      <c r="AW309" s="18">
        <f ca="1">AR309*'Ejercicio 3 - TIR'!$D$5</f>
        <v>21353.0078925864</v>
      </c>
      <c r="AX309" s="18">
        <f ca="1">AS309*'Ejercicio 3 - TIR'!$D$5</f>
        <v>29597.9701376471</v>
      </c>
      <c r="AY309" s="18">
        <f ca="1">AT309*'Ejercicio 3 - TIR'!$D$5</f>
        <v>34468.9661938599</v>
      </c>
      <c r="AZ309" s="18">
        <f ca="1" t="shared" ref="AZ309:BD309" si="2293">AJ309-AU309-AE309</f>
        <v>26824.8453431223</v>
      </c>
      <c r="BA309" s="18">
        <f ca="1" t="shared" si="2293"/>
        <v>29248.9841329939</v>
      </c>
      <c r="BB309" s="18">
        <f ca="1" t="shared" si="2293"/>
        <v>31903.9692001662</v>
      </c>
      <c r="BC309" s="18">
        <f ca="1" t="shared" si="2293"/>
        <v>38899.9933613613</v>
      </c>
      <c r="BD309" s="18">
        <f ca="1" t="shared" si="2293"/>
        <v>42113.0717805862</v>
      </c>
      <c r="BE309" s="18">
        <f ca="1" t="shared" ref="BE309:BI309" si="2294">AZ309/Z309</f>
        <v>23317.0402102347</v>
      </c>
      <c r="BF309" s="18">
        <f ca="1" t="shared" si="2294"/>
        <v>22194.5355201857</v>
      </c>
      <c r="BG309" s="18">
        <f ca="1" t="shared" si="2294"/>
        <v>20611.0843853496</v>
      </c>
      <c r="BH309" s="18">
        <f ca="1" t="shared" si="2294"/>
        <v>21059.3318982009</v>
      </c>
      <c r="BI309" s="18">
        <f ca="1" t="shared" si="2294"/>
        <v>18763.4893141871</v>
      </c>
      <c r="BJ309" s="18">
        <f ca="1" t="shared" si="1930"/>
        <v>71630.7930674969</v>
      </c>
      <c r="BK309" s="18">
        <f ca="1" t="shared" si="1931"/>
        <v>38179.8716783637</v>
      </c>
      <c r="BL309" s="18">
        <f ca="1" t="shared" si="1932"/>
        <v>109810.664745861</v>
      </c>
      <c r="BM309" s="18">
        <f ca="1">BK309*'Ejercicio 3 - TIR'!$D$5</f>
        <v>19089.9358391818</v>
      </c>
      <c r="BN309" s="18">
        <f ca="1" t="shared" si="1933"/>
        <v>90720.7289066787</v>
      </c>
      <c r="BO309" s="18">
        <f ca="1" t="shared" si="1934"/>
        <v>40420.6426993638</v>
      </c>
      <c r="BP309" s="18">
        <f ca="1" t="shared" si="1935"/>
        <v>-116970.372458787</v>
      </c>
      <c r="BQ309" s="18">
        <f ca="1" t="shared" ref="BQ309:BT309" si="2295">BE309</f>
        <v>23317.0402102347</v>
      </c>
      <c r="BR309" s="18">
        <f ca="1" t="shared" si="2295"/>
        <v>22194.5355201857</v>
      </c>
      <c r="BS309" s="18">
        <f ca="1" t="shared" si="2295"/>
        <v>20611.0843853496</v>
      </c>
      <c r="BT309" s="18">
        <f ca="1" t="shared" si="2295"/>
        <v>21059.3318982009</v>
      </c>
      <c r="BU309" s="18">
        <f ca="1" t="shared" si="1937"/>
        <v>59184.1320135509</v>
      </c>
      <c r="BV309" s="20">
        <f ca="1" t="shared" si="1938"/>
        <v>6.80565050473021</v>
      </c>
    </row>
    <row r="310" ht="15" customHeight="1" spans="1:74">
      <c r="A310" s="16">
        <v>309</v>
      </c>
      <c r="B310" s="17">
        <f ca="1" t="shared" ref="B310:F310" si="2296">RAND()</f>
        <v>0.974117942387232</v>
      </c>
      <c r="C310" s="18">
        <f ca="1">IF(B310&lt;=('Ejercicio 3 - TIR'!$D$13-'Ejercicio 3 - TIR'!$C$13)/('Ejercicio 3 - TIR'!$E$13-'Ejercicio 3 - TIR'!$C$13),'Ejercicio 3 - TIR'!$C$13+SQRT(('Ejercicio 3 - TIR'!$E$13-'Ejercicio 3 - TIR'!$C$13)*('Ejercicio 3 - TIR'!$D$13-'Ejercicio 3 - TIR'!$C$13)*B310),'Ejercicio 3 - TIR'!$E$13-SQRT(('Ejercicio 3 - TIR'!$E$13-'Ejercicio 3 - TIR'!$C$13)*('Ejercicio 3 - TIR'!$E$13-'Ejercicio 3 - TIR'!$D$13)*(1-B310)))</f>
        <v>94426.9874273135</v>
      </c>
      <c r="D310" s="17">
        <f ca="1" t="shared" si="2296"/>
        <v>0.954659330476315</v>
      </c>
      <c r="E310" s="18">
        <f ca="1">IF(D310&lt;=('Ejercicio 3 - TIR'!$D$14-'Ejercicio 3 - TIR'!$C$14)/('Ejercicio 3 - TIR'!$E$14-'Ejercicio 3 - TIR'!$C$14),'Ejercicio 3 - TIR'!$C$14+SQRT(('Ejercicio 3 - TIR'!$E$14-'Ejercicio 3 - TIR'!$C$14)*('Ejercicio 3 - TIR'!$D$14-'Ejercicio 3 - TIR'!$C$14)*D310),'Ejercicio 3 - TIR'!$E$14-SQRT(('Ejercicio 3 - TIR'!$E$14-'Ejercicio 3 - TIR'!$C$14)*('Ejercicio 3 - TIR'!$E$14-'Ejercicio 3 - TIR'!$D$14)*(1-D310)))</f>
        <v>37392.1080489114</v>
      </c>
      <c r="F310" s="17">
        <f ca="1" t="shared" si="2296"/>
        <v>0.223830656357349</v>
      </c>
      <c r="G310" s="18">
        <f ca="1">IF(F310&lt;=('Ejercicio 3 - TIR'!$D$18-'Ejercicio 3 - TIR'!$C$18)/('Ejercicio 3 - TIR'!$E$18-'Ejercicio 3 - TIR'!$C$18),'Ejercicio 3 - TIR'!$C$18+SQRT(('Ejercicio 3 - TIR'!$E$18-'Ejercicio 3 - TIR'!$C$18)*('Ejercicio 3 - TIR'!$D$18-'Ejercicio 3 - TIR'!$C$18)*F310),'Ejercicio 3 - TIR'!$E$18-SQRT(('Ejercicio 3 - TIR'!$E$18-'Ejercicio 3 - TIR'!$C$18)*('Ejercicio 3 - TIR'!$E$18-'Ejercicio 3 - TIR'!$D$18)*(1-F310)))</f>
        <v>35794.3591926634</v>
      </c>
      <c r="H310" s="17">
        <f ca="1" t="shared" ref="H310:L310" si="2297">RAND()</f>
        <v>0.575257575468582</v>
      </c>
      <c r="I310" s="18">
        <f ca="1">IF(H310&lt;=('Ejercicio 3 - TIR'!$D$18-'Ejercicio 3 - TIR'!$C$18)/('Ejercicio 3 - TIR'!$E$18-'Ejercicio 3 - TIR'!$C$18),'Ejercicio 3 - TIR'!$C$18+SQRT(('Ejercicio 3 - TIR'!$E$18-'Ejercicio 3 - TIR'!$C$18)*('Ejercicio 3 - TIR'!$D$18-'Ejercicio 3 - TIR'!$C$18)*H310),'Ejercicio 3 - TIR'!$E$18-SQRT(('Ejercicio 3 - TIR'!$E$18-'Ejercicio 3 - TIR'!$C$18)*('Ejercicio 3 - TIR'!$E$18-'Ejercicio 3 - TIR'!$D$18)*(1-H310)))</f>
        <v>39289.1676871659</v>
      </c>
      <c r="J310" s="17">
        <f ca="1" t="shared" si="2297"/>
        <v>0.488203798700221</v>
      </c>
      <c r="K310" s="18">
        <f ca="1">IF(J310&lt;=('Ejercicio 3 - TIR'!$D$18-'Ejercicio 3 - TIR'!$C$18)/('Ejercicio 3 - TIR'!$E$18-'Ejercicio 3 - TIR'!$C$18),'Ejercicio 3 - TIR'!$C$18+SQRT(('Ejercicio 3 - TIR'!$E$18-'Ejercicio 3 - TIR'!$C$18)*('Ejercicio 3 - TIR'!$D$18-'Ejercicio 3 - TIR'!$C$18)*J310),'Ejercicio 3 - TIR'!$E$18-SQRT(('Ejercicio 3 - TIR'!$E$18-'Ejercicio 3 - TIR'!$C$18)*('Ejercicio 3 - TIR'!$E$18-'Ejercicio 3 - TIR'!$D$18)*(1-J310)))</f>
        <v>38557.4861849163</v>
      </c>
      <c r="L310" s="17">
        <f ca="1" t="shared" si="2297"/>
        <v>0.883227347100293</v>
      </c>
      <c r="M310" s="18">
        <f ca="1">IF(L310&lt;=('Ejercicio 3 - TIR'!$D$18-'Ejercicio 3 - TIR'!$C$18)/('Ejercicio 3 - TIR'!$E$18-'Ejercicio 3 - TIR'!$C$18),'Ejercicio 3 - TIR'!$C$18+SQRT(('Ejercicio 3 - TIR'!$E$18-'Ejercicio 3 - TIR'!$C$18)*('Ejercicio 3 - TIR'!$D$18-'Ejercicio 3 - TIR'!$C$18)*L310),'Ejercicio 3 - TIR'!$E$18-SQRT(('Ejercicio 3 - TIR'!$E$18-'Ejercicio 3 - TIR'!$C$18)*('Ejercicio 3 - TIR'!$E$18-'Ejercicio 3 - TIR'!$D$18)*(1-L310)))</f>
        <v>42040.6167927289</v>
      </c>
      <c r="N310" s="17">
        <f ca="1" t="shared" ref="N310:R310" si="2298">RAND()</f>
        <v>0.235848433588541</v>
      </c>
      <c r="O310" s="18">
        <f ca="1">IF(N310&lt;=('Ejercicio 3 - TIR'!$D$18-'Ejercicio 3 - TIR'!$C$18)/('Ejercicio 3 - TIR'!$E$18-'Ejercicio 3 - TIR'!$C$18),'Ejercicio 3 - TIR'!$C$18+SQRT(('Ejercicio 3 - TIR'!$E$18-'Ejercicio 3 - TIR'!$C$18)*('Ejercicio 3 - TIR'!$D$18-'Ejercicio 3 - TIR'!$C$18)*N310),'Ejercicio 3 - TIR'!$E$18-SQRT(('Ejercicio 3 - TIR'!$E$18-'Ejercicio 3 - TIR'!$C$18)*('Ejercicio 3 - TIR'!$E$18-'Ejercicio 3 - TIR'!$D$18)*(1-N310)))</f>
        <v>35947.8790369577</v>
      </c>
      <c r="P310" s="17">
        <f ca="1" t="shared" si="2298"/>
        <v>0.871498354419618</v>
      </c>
      <c r="Q310" s="19">
        <f ca="1">IF(P310&lt;=('Ejercicio 3 - TIR'!$D$22-'Ejercicio 3 - TIR'!$C$22)/('Ejercicio 3 - TIR'!$E$22-'Ejercicio 3 - TIR'!$C$22),'Ejercicio 3 - TIR'!$C$22+SQRT(('Ejercicio 3 - TIR'!$E$22-'Ejercicio 3 - TIR'!$C$22)*('Ejercicio 3 - TIR'!$D$22-'Ejercicio 3 - TIR'!$C$22)*P310),'Ejercicio 3 - TIR'!$E$22-SQRT(('Ejercicio 3 - TIR'!$E$22-'Ejercicio 3 - TIR'!$C$22)*('Ejercicio 3 - TIR'!$E$22-'Ejercicio 3 - TIR'!$D$22)*(1-P310)))</f>
        <v>0.164791352392646</v>
      </c>
      <c r="R310" s="17">
        <f ca="1" t="shared" si="2298"/>
        <v>0.231717555787784</v>
      </c>
      <c r="S310" s="19">
        <f ca="1">IF(R310&lt;=('Ejercicio 3 - TIR'!$D$23-'Ejercicio 3 - TIR'!$C$23)/('Ejercicio 3 - TIR'!$E$23-'Ejercicio 3 - TIR'!$C$23),'Ejercicio 3 - TIR'!$C$23+SQRT(('Ejercicio 3 - TIR'!$E$23-'Ejercicio 3 - TIR'!$C$23)*('Ejercicio 3 - TIR'!$D$23-'Ejercicio 3 - TIR'!$C$23)*R310),'Ejercicio 3 - TIR'!$E$23-SQRT(('Ejercicio 3 - TIR'!$E$23-'Ejercicio 3 - TIR'!$C$23)*('Ejercicio 3 - TIR'!$E$23-'Ejercicio 3 - TIR'!$D$23)*(1-R310)))</f>
        <v>0.140422820579391</v>
      </c>
      <c r="T310" s="17">
        <f ca="1" t="shared" ref="T310:X310" si="2299">RAND()</f>
        <v>0.519703750058333</v>
      </c>
      <c r="U310" s="19">
        <f ca="1">IF(T310&lt;=('Ejercicio 3 - TIR'!$D$24-'Ejercicio 3 - TIR'!$C$24)/('Ejercicio 3 - TIR'!$E$24-'Ejercicio 3 - TIR'!$C$24),'Ejercicio 3 - TIR'!$C$24+SQRT(('Ejercicio 3 - TIR'!$E$24-'Ejercicio 3 - TIR'!$C$24)*('Ejercicio 3 - TIR'!$D$24-'Ejercicio 3 - TIR'!$C$24)*T310),'Ejercicio 3 - TIR'!$E$24-SQRT(('Ejercicio 3 - TIR'!$E$24-'Ejercicio 3 - TIR'!$C$24)*('Ejercicio 3 - TIR'!$E$24-'Ejercicio 3 - TIR'!$D$24)*(1-T310)))</f>
        <v>0.183328082953891</v>
      </c>
      <c r="V310" s="17">
        <f ca="1" t="shared" si="2299"/>
        <v>0.576468698034707</v>
      </c>
      <c r="W310" s="19">
        <f ca="1">IF(V310&lt;=('Ejercicio 3 - TIR'!$D$25-'Ejercicio 3 - TIR'!$C$25)/('Ejercicio 3 - TIR'!$E$25-'Ejercicio 3 - TIR'!$C$25),'Ejercicio 3 - TIR'!$C$25+SQRT(('Ejercicio 3 - TIR'!$E$25-'Ejercicio 3 - TIR'!$C$25)*('Ejercicio 3 - TIR'!$D$25-'Ejercicio 3 - TIR'!$C$25)*V310),'Ejercicio 3 - TIR'!$E$25-SQRT(('Ejercicio 3 - TIR'!$E$25-'Ejercicio 3 - TIR'!$C$25)*('Ejercicio 3 - TIR'!$E$25-'Ejercicio 3 - TIR'!$D$25)*(1-V310)))</f>
        <v>0.211498577209686</v>
      </c>
      <c r="X310" s="17">
        <f ca="1" t="shared" si="2299"/>
        <v>0.939504706141273</v>
      </c>
      <c r="Y310" s="19">
        <f ca="1">IF(X310&lt;=('Ejercicio 3 - TIR'!$D$26-'Ejercicio 3 - TIR'!$C$26)/('Ejercicio 3 - TIR'!$E$26-'Ejercicio 3 - TIR'!$C$26),'Ejercicio 3 - TIR'!$C$26+SQRT(('Ejercicio 3 - TIR'!$E$26-'Ejercicio 3 - TIR'!$C$26)*('Ejercicio 3 - TIR'!$D$26-'Ejercicio 3 - TIR'!$C$26)*X310),'Ejercicio 3 - TIR'!$E$26-SQRT(('Ejercicio 3 - TIR'!$E$26-'Ejercicio 3 - TIR'!$C$26)*('Ejercicio 3 - TIR'!$E$26-'Ejercicio 3 - TIR'!$D$26)*(1-X310)))</f>
        <v>0.26192585861411</v>
      </c>
      <c r="Z310" s="17">
        <f ca="1" t="shared" si="1908"/>
        <v>1.16479135239265</v>
      </c>
      <c r="AA310" s="17">
        <f ca="1" t="shared" si="1909"/>
        <v>1.3283546394821</v>
      </c>
      <c r="AB310" s="17">
        <f ca="1" t="shared" si="1910"/>
        <v>1.57187934902127</v>
      </c>
      <c r="AC310" s="17">
        <f ca="1" t="shared" si="1911"/>
        <v>1.90432959488455</v>
      </c>
      <c r="AD310" s="17">
        <f ca="1" t="shared" si="1912"/>
        <v>2.40312275910895</v>
      </c>
      <c r="AE310" s="16">
        <f ca="1" t="shared" si="1913"/>
        <v>6161.89605419204</v>
      </c>
      <c r="AF310" s="16">
        <f ca="1" t="shared" si="1914"/>
        <v>7027.1668782387</v>
      </c>
      <c r="AG310" s="16">
        <f ca="1" t="shared" si="1915"/>
        <v>8315.44391062329</v>
      </c>
      <c r="AH310" s="16">
        <f ca="1" t="shared" si="1916"/>
        <v>10074.1484665871</v>
      </c>
      <c r="AI310" s="16">
        <f ca="1" t="shared" si="1917"/>
        <v>12712.8284535039</v>
      </c>
      <c r="AJ310" s="18">
        <f ca="1" t="shared" si="1918"/>
        <v>41692.9600520505</v>
      </c>
      <c r="AK310" s="18">
        <f ca="1" t="shared" si="1919"/>
        <v>52189.9481786372</v>
      </c>
      <c r="AL310" s="18">
        <f ca="1" t="shared" si="1920"/>
        <v>60607.7162842427</v>
      </c>
      <c r="AM310" s="18">
        <f ca="1" t="shared" si="1921"/>
        <v>80059.1907455941</v>
      </c>
      <c r="AN310" s="18">
        <f ca="1" t="shared" si="1922"/>
        <v>86387.1662554086</v>
      </c>
      <c r="AO310" s="18">
        <f ca="1">C310/'Ejercicio 3 - TIR'!$D$7</f>
        <v>18885.3974854627</v>
      </c>
      <c r="AP310" s="18">
        <f ca="1" t="shared" si="1923"/>
        <v>22807.5625665878</v>
      </c>
      <c r="AQ310" s="18">
        <f ca="1" t="shared" si="1924"/>
        <v>33304.5506931745</v>
      </c>
      <c r="AR310" s="18">
        <f ca="1" t="shared" si="1925"/>
        <v>41722.31879878</v>
      </c>
      <c r="AS310" s="18">
        <f ca="1" t="shared" si="1926"/>
        <v>61173.7932601314</v>
      </c>
      <c r="AT310" s="18">
        <f ca="1" t="shared" si="1927"/>
        <v>67501.7687699459</v>
      </c>
      <c r="AU310" s="18">
        <f ca="1">AP310*'Ejercicio 3 - TIR'!$D$5</f>
        <v>11403.7812832939</v>
      </c>
      <c r="AV310" s="18">
        <f ca="1">AQ310*'Ejercicio 3 - TIR'!$D$5</f>
        <v>16652.2753465873</v>
      </c>
      <c r="AW310" s="18">
        <f ca="1">AR310*'Ejercicio 3 - TIR'!$D$5</f>
        <v>20861.15939939</v>
      </c>
      <c r="AX310" s="18">
        <f ca="1">AS310*'Ejercicio 3 - TIR'!$D$5</f>
        <v>30586.8966300657</v>
      </c>
      <c r="AY310" s="18">
        <f ca="1">AT310*'Ejercicio 3 - TIR'!$D$5</f>
        <v>33750.8843849729</v>
      </c>
      <c r="AZ310" s="18">
        <f ca="1" t="shared" ref="AZ310:BD310" si="2300">AJ310-AU310-AE310</f>
        <v>24127.2827145646</v>
      </c>
      <c r="BA310" s="18">
        <f ca="1" t="shared" si="2300"/>
        <v>28510.5059538113</v>
      </c>
      <c r="BB310" s="18">
        <f ca="1" t="shared" si="2300"/>
        <v>31431.1129742294</v>
      </c>
      <c r="BC310" s="18">
        <f ca="1" t="shared" si="2300"/>
        <v>39398.1456489414</v>
      </c>
      <c r="BD310" s="18">
        <f ca="1" t="shared" si="2300"/>
        <v>39923.4534169317</v>
      </c>
      <c r="BE310" s="18">
        <f ca="1" t="shared" ref="BE310:BI310" si="2301">AZ310/Z310</f>
        <v>20713.8236946932</v>
      </c>
      <c r="BF310" s="18">
        <f ca="1" t="shared" si="2301"/>
        <v>21463.0228302036</v>
      </c>
      <c r="BG310" s="18">
        <f ca="1" t="shared" si="2301"/>
        <v>19995.8813593423</v>
      </c>
      <c r="BH310" s="18">
        <f ca="1" t="shared" si="2301"/>
        <v>20688.7220336088</v>
      </c>
      <c r="BI310" s="18">
        <f ca="1" t="shared" si="2301"/>
        <v>16613.1560552216</v>
      </c>
      <c r="BJ310" s="18">
        <f ca="1" t="shared" si="1930"/>
        <v>89857.8258633998</v>
      </c>
      <c r="BK310" s="18">
        <f ca="1" t="shared" si="1931"/>
        <v>45383.9285121343</v>
      </c>
      <c r="BL310" s="18">
        <f ca="1" t="shared" si="1932"/>
        <v>135241.754375534</v>
      </c>
      <c r="BM310" s="18">
        <f ca="1">BK310*'Ejercicio 3 - TIR'!$D$5</f>
        <v>22691.9642560672</v>
      </c>
      <c r="BN310" s="18">
        <f ca="1" t="shared" si="1933"/>
        <v>112549.790119467</v>
      </c>
      <c r="BO310" s="18">
        <f ca="1" t="shared" si="1934"/>
        <v>46834.8067916427</v>
      </c>
      <c r="BP310" s="18">
        <f ca="1" t="shared" si="1935"/>
        <v>-131819.095476225</v>
      </c>
      <c r="BQ310" s="18">
        <f ca="1" t="shared" ref="BQ310:BT310" si="2302">BE310</f>
        <v>20713.8236946932</v>
      </c>
      <c r="BR310" s="18">
        <f ca="1" t="shared" si="2302"/>
        <v>21463.0228302036</v>
      </c>
      <c r="BS310" s="18">
        <f ca="1" t="shared" si="2302"/>
        <v>19995.8813593423</v>
      </c>
      <c r="BT310" s="18">
        <f ca="1" t="shared" si="2302"/>
        <v>20688.7220336088</v>
      </c>
      <c r="BU310" s="18">
        <f ca="1" t="shared" si="1937"/>
        <v>63447.9628468644</v>
      </c>
      <c r="BV310" s="20">
        <f ca="1" t="shared" si="1938"/>
        <v>2.98528203779371</v>
      </c>
    </row>
    <row r="311" ht="15" customHeight="1" spans="1:74">
      <c r="A311" s="16">
        <v>310</v>
      </c>
      <c r="B311" s="17">
        <f ca="1" t="shared" ref="B311:F311" si="2303">RAND()</f>
        <v>0.428617046577806</v>
      </c>
      <c r="C311" s="18">
        <f ca="1">IF(B311&lt;=('Ejercicio 3 - TIR'!$D$13-'Ejercicio 3 - TIR'!$C$13)/('Ejercicio 3 - TIR'!$E$13-'Ejercicio 3 - TIR'!$C$13),'Ejercicio 3 - TIR'!$C$13+SQRT(('Ejercicio 3 - TIR'!$E$13-'Ejercicio 3 - TIR'!$C$13)*('Ejercicio 3 - TIR'!$D$13-'Ejercicio 3 - TIR'!$C$13)*B311),'Ejercicio 3 - TIR'!$E$13-SQRT(('Ejercicio 3 - TIR'!$E$13-'Ejercicio 3 - TIR'!$C$13)*('Ejercicio 3 - TIR'!$E$13-'Ejercicio 3 - TIR'!$D$13)*(1-B311)))</f>
        <v>73814.8984323789</v>
      </c>
      <c r="D311" s="17">
        <f ca="1" t="shared" si="2303"/>
        <v>0.101422000921593</v>
      </c>
      <c r="E311" s="18">
        <f ca="1">IF(D311&lt;=('Ejercicio 3 - TIR'!$D$14-'Ejercicio 3 - TIR'!$C$14)/('Ejercicio 3 - TIR'!$E$14-'Ejercicio 3 - TIR'!$C$14),'Ejercicio 3 - TIR'!$C$14+SQRT(('Ejercicio 3 - TIR'!$E$14-'Ejercicio 3 - TIR'!$C$14)*('Ejercicio 3 - TIR'!$D$14-'Ejercicio 3 - TIR'!$C$14)*D311),'Ejercicio 3 - TIR'!$E$14-SQRT(('Ejercicio 3 - TIR'!$E$14-'Ejercicio 3 - TIR'!$C$14)*('Ejercicio 3 - TIR'!$E$14-'Ejercicio 3 - TIR'!$D$14)*(1-D311)))</f>
        <v>27758.0156034946</v>
      </c>
      <c r="F311" s="17">
        <f ca="1" t="shared" si="2303"/>
        <v>0.829717393166022</v>
      </c>
      <c r="G311" s="18">
        <f ca="1">IF(F311&lt;=('Ejercicio 3 - TIR'!$D$18-'Ejercicio 3 - TIR'!$C$18)/('Ejercicio 3 - TIR'!$E$18-'Ejercicio 3 - TIR'!$C$18),'Ejercicio 3 - TIR'!$C$18+SQRT(('Ejercicio 3 - TIR'!$E$18-'Ejercicio 3 - TIR'!$C$18)*('Ejercicio 3 - TIR'!$D$18-'Ejercicio 3 - TIR'!$C$18)*F311),'Ejercicio 3 - TIR'!$E$18-SQRT(('Ejercicio 3 - TIR'!$E$18-'Ejercicio 3 - TIR'!$C$18)*('Ejercicio 3 - TIR'!$E$18-'Ejercicio 3 - TIR'!$D$18)*(1-F311)))</f>
        <v>41426.3190527765</v>
      </c>
      <c r="H311" s="17">
        <f ca="1" t="shared" ref="H311:L311" si="2304">RAND()</f>
        <v>0.0603094509755668</v>
      </c>
      <c r="I311" s="18">
        <f ca="1">IF(H311&lt;=('Ejercicio 3 - TIR'!$D$18-'Ejercicio 3 - TIR'!$C$18)/('Ejercicio 3 - TIR'!$E$18-'Ejercicio 3 - TIR'!$C$18),'Ejercicio 3 - TIR'!$C$18+SQRT(('Ejercicio 3 - TIR'!$E$18-'Ejercicio 3 - TIR'!$C$18)*('Ejercicio 3 - TIR'!$D$18-'Ejercicio 3 - TIR'!$C$18)*H311),'Ejercicio 3 - TIR'!$E$18-SQRT(('Ejercicio 3 - TIR'!$E$18-'Ejercicio 3 - TIR'!$C$18)*('Ejercicio 3 - TIR'!$E$18-'Ejercicio 3 - TIR'!$D$18)*(1-H311)))</f>
        <v>33007.7263250394</v>
      </c>
      <c r="J311" s="17">
        <f ca="1" t="shared" si="2304"/>
        <v>0.646190782835699</v>
      </c>
      <c r="K311" s="18">
        <f ca="1">IF(J311&lt;=('Ejercicio 3 - TIR'!$D$18-'Ejercicio 3 - TIR'!$C$18)/('Ejercicio 3 - TIR'!$E$18-'Ejercicio 3 - TIR'!$C$18),'Ejercicio 3 - TIR'!$C$18+SQRT(('Ejercicio 3 - TIR'!$E$18-'Ejercicio 3 - TIR'!$C$18)*('Ejercicio 3 - TIR'!$D$18-'Ejercicio 3 - TIR'!$C$18)*J311),'Ejercicio 3 - TIR'!$E$18-SQRT(('Ejercicio 3 - TIR'!$E$18-'Ejercicio 3 - TIR'!$C$18)*('Ejercicio 3 - TIR'!$E$18-'Ejercicio 3 - TIR'!$D$18)*(1-J311)))</f>
        <v>39845.2332336697</v>
      </c>
      <c r="L311" s="17">
        <f ca="1" t="shared" si="2304"/>
        <v>0.59460179814439</v>
      </c>
      <c r="M311" s="18">
        <f ca="1">IF(L311&lt;=('Ejercicio 3 - TIR'!$D$18-'Ejercicio 3 - TIR'!$C$18)/('Ejercicio 3 - TIR'!$E$18-'Ejercicio 3 - TIR'!$C$18),'Ejercicio 3 - TIR'!$C$18+SQRT(('Ejercicio 3 - TIR'!$E$18-'Ejercicio 3 - TIR'!$C$18)*('Ejercicio 3 - TIR'!$D$18-'Ejercicio 3 - TIR'!$C$18)*L311),'Ejercicio 3 - TIR'!$E$18-SQRT(('Ejercicio 3 - TIR'!$E$18-'Ejercicio 3 - TIR'!$C$18)*('Ejercicio 3 - TIR'!$E$18-'Ejercicio 3 - TIR'!$D$18)*(1-L311)))</f>
        <v>39444.0600231923</v>
      </c>
      <c r="N311" s="17">
        <f ca="1" t="shared" ref="N311:R311" si="2305">RAND()</f>
        <v>0.581618918307445</v>
      </c>
      <c r="O311" s="18">
        <f ca="1">IF(N311&lt;=('Ejercicio 3 - TIR'!$D$18-'Ejercicio 3 - TIR'!$C$18)/('Ejercicio 3 - TIR'!$E$18-'Ejercicio 3 - TIR'!$C$18),'Ejercicio 3 - TIR'!$C$18+SQRT(('Ejercicio 3 - TIR'!$E$18-'Ejercicio 3 - TIR'!$C$18)*('Ejercicio 3 - TIR'!$D$18-'Ejercicio 3 - TIR'!$C$18)*N311),'Ejercicio 3 - TIR'!$E$18-SQRT(('Ejercicio 3 - TIR'!$E$18-'Ejercicio 3 - TIR'!$C$18)*('Ejercicio 3 - TIR'!$E$18-'Ejercicio 3 - TIR'!$D$18)*(1-N311)))</f>
        <v>39340.3874516059</v>
      </c>
      <c r="P311" s="17">
        <f ca="1" t="shared" si="2305"/>
        <v>0.501870125434048</v>
      </c>
      <c r="Q311" s="19">
        <f ca="1">IF(P311&lt;=('Ejercicio 3 - TIR'!$D$22-'Ejercicio 3 - TIR'!$C$22)/('Ejercicio 3 - TIR'!$E$22-'Ejercicio 3 - TIR'!$C$22),'Ejercicio 3 - TIR'!$C$22+SQRT(('Ejercicio 3 - TIR'!$E$22-'Ejercicio 3 - TIR'!$C$22)*('Ejercicio 3 - TIR'!$D$22-'Ejercicio 3 - TIR'!$C$22)*P311),'Ejercicio 3 - TIR'!$E$22-SQRT(('Ejercicio 3 - TIR'!$E$22-'Ejercicio 3 - TIR'!$C$22)*('Ejercicio 3 - TIR'!$E$22-'Ejercicio 3 - TIR'!$D$22)*(1-P311)))</f>
        <v>0.150056156321896</v>
      </c>
      <c r="R311" s="17">
        <f ca="1" t="shared" si="2305"/>
        <v>0.71743992025675</v>
      </c>
      <c r="S311" s="19">
        <f ca="1">IF(R311&lt;=('Ejercicio 3 - TIR'!$D$23-'Ejercicio 3 - TIR'!$C$23)/('Ejercicio 3 - TIR'!$E$23-'Ejercicio 3 - TIR'!$C$23),'Ejercicio 3 - TIR'!$C$23+SQRT(('Ejercicio 3 - TIR'!$E$23-'Ejercicio 3 - TIR'!$C$23)*('Ejercicio 3 - TIR'!$D$23-'Ejercicio 3 - TIR'!$C$23)*R311),'Ejercicio 3 - TIR'!$E$23-SQRT(('Ejercicio 3 - TIR'!$E$23-'Ejercicio 3 - TIR'!$C$23)*('Ejercicio 3 - TIR'!$E$23-'Ejercicio 3 - TIR'!$D$23)*(1-R311)))</f>
        <v>0.157447657692873</v>
      </c>
      <c r="T311" s="17">
        <f ca="1" t="shared" ref="T311:X311" si="2306">RAND()</f>
        <v>0.499040418242291</v>
      </c>
      <c r="U311" s="19">
        <f ca="1">IF(T311&lt;=('Ejercicio 3 - TIR'!$D$24-'Ejercicio 3 - TIR'!$C$24)/('Ejercicio 3 - TIR'!$E$24-'Ejercicio 3 - TIR'!$C$24),'Ejercicio 3 - TIR'!$C$24+SQRT(('Ejercicio 3 - TIR'!$E$24-'Ejercicio 3 - TIR'!$C$24)*('Ejercicio 3 - TIR'!$D$24-'Ejercicio 3 - TIR'!$C$24)*T311),'Ejercicio 3 - TIR'!$E$24-SQRT(('Ejercicio 3 - TIR'!$E$24-'Ejercicio 3 - TIR'!$C$24)*('Ejercicio 3 - TIR'!$E$24-'Ejercicio 3 - TIR'!$D$24)*(1-T311)))</f>
        <v>0.182547539080568</v>
      </c>
      <c r="V311" s="17">
        <f ca="1" t="shared" si="2306"/>
        <v>0.376433036592796</v>
      </c>
      <c r="W311" s="19">
        <f ca="1">IF(V311&lt;=('Ejercicio 3 - TIR'!$D$25-'Ejercicio 3 - TIR'!$C$25)/('Ejercicio 3 - TIR'!$E$25-'Ejercicio 3 - TIR'!$C$25),'Ejercicio 3 - TIR'!$C$25+SQRT(('Ejercicio 3 - TIR'!$E$25-'Ejercicio 3 - TIR'!$C$25)*('Ejercicio 3 - TIR'!$D$25-'Ejercicio 3 - TIR'!$C$25)*V311),'Ejercicio 3 - TIR'!$E$25-SQRT(('Ejercicio 3 - TIR'!$E$25-'Ejercicio 3 - TIR'!$C$25)*('Ejercicio 3 - TIR'!$E$25-'Ejercicio 3 - TIR'!$D$25)*(1-V311)))</f>
        <v>0.203282932755521</v>
      </c>
      <c r="X311" s="17">
        <f ca="1" t="shared" si="2306"/>
        <v>0.573201763897911</v>
      </c>
      <c r="Y311" s="19">
        <f ca="1">IF(X311&lt;=('Ejercicio 3 - TIR'!$D$26-'Ejercicio 3 - TIR'!$C$26)/('Ejercicio 3 - TIR'!$E$26-'Ejercicio 3 - TIR'!$C$26),'Ejercicio 3 - TIR'!$C$26+SQRT(('Ejercicio 3 - TIR'!$E$26-'Ejercicio 3 - TIR'!$C$26)*('Ejercicio 3 - TIR'!$D$26-'Ejercicio 3 - TIR'!$C$26)*X311),'Ejercicio 3 - TIR'!$E$26-SQRT(('Ejercicio 3 - TIR'!$E$26-'Ejercicio 3 - TIR'!$C$26)*('Ejercicio 3 - TIR'!$E$26-'Ejercicio 3 - TIR'!$D$26)*(1-X311)))</f>
        <v>0.231992599789707</v>
      </c>
      <c r="Z311" s="17">
        <f ca="1" t="shared" si="1908"/>
        <v>1.1500561563219</v>
      </c>
      <c r="AA311" s="17">
        <f ca="1" t="shared" si="1909"/>
        <v>1.33112980435005</v>
      </c>
      <c r="AB311" s="17">
        <f ca="1" t="shared" si="1910"/>
        <v>1.57412427433095</v>
      </c>
      <c r="AC311" s="17">
        <f ca="1" t="shared" si="1911"/>
        <v>1.8941168733386</v>
      </c>
      <c r="AD311" s="17">
        <f ca="1" t="shared" si="1912"/>
        <v>2.33353797108997</v>
      </c>
      <c r="AE311" s="16">
        <f ca="1" t="shared" si="1913"/>
        <v>4165.26112858361</v>
      </c>
      <c r="AF311" s="16">
        <f ca="1" t="shared" si="1914"/>
        <v>4821.07173695828</v>
      </c>
      <c r="AG311" s="16">
        <f ca="1" t="shared" si="1915"/>
        <v>5701.14651827089</v>
      </c>
      <c r="AH311" s="16">
        <f ca="1" t="shared" si="1916"/>
        <v>6860.09230257392</v>
      </c>
      <c r="AI311" s="16">
        <f ca="1" t="shared" si="1917"/>
        <v>8451.5829506454</v>
      </c>
      <c r="AJ311" s="18">
        <f ca="1" t="shared" si="1918"/>
        <v>47642.5932604007</v>
      </c>
      <c r="AK311" s="18">
        <f ca="1" t="shared" si="1919"/>
        <v>43937.5682850896</v>
      </c>
      <c r="AL311" s="18">
        <f ca="1" t="shared" si="1920"/>
        <v>62721.3488494976</v>
      </c>
      <c r="AM311" s="18">
        <f ca="1" t="shared" si="1921"/>
        <v>74711.6596429089</v>
      </c>
      <c r="AN311" s="18">
        <f ca="1" t="shared" si="1922"/>
        <v>91802.2879157136</v>
      </c>
      <c r="AO311" s="18">
        <f ca="1">C311/'Ejercicio 3 - TIR'!$D$7</f>
        <v>14762.9796864758</v>
      </c>
      <c r="AP311" s="18">
        <f ca="1" t="shared" si="1923"/>
        <v>32879.6135739249</v>
      </c>
      <c r="AQ311" s="18">
        <f ca="1" t="shared" si="1924"/>
        <v>29174.5885986138</v>
      </c>
      <c r="AR311" s="18">
        <f ca="1" t="shared" si="1925"/>
        <v>47958.3691630219</v>
      </c>
      <c r="AS311" s="18">
        <f ca="1" t="shared" si="1926"/>
        <v>59948.6799564331</v>
      </c>
      <c r="AT311" s="18">
        <f ca="1" t="shared" si="1927"/>
        <v>77039.3082292378</v>
      </c>
      <c r="AU311" s="18">
        <f ca="1">AP311*'Ejercicio 3 - TIR'!$D$5</f>
        <v>16439.8067869624</v>
      </c>
      <c r="AV311" s="18">
        <f ca="1">AQ311*'Ejercicio 3 - TIR'!$D$5</f>
        <v>14587.2942993069</v>
      </c>
      <c r="AW311" s="18">
        <f ca="1">AR311*'Ejercicio 3 - TIR'!$D$5</f>
        <v>23979.1845815109</v>
      </c>
      <c r="AX311" s="18">
        <f ca="1">AS311*'Ejercicio 3 - TIR'!$D$5</f>
        <v>29974.3399782165</v>
      </c>
      <c r="AY311" s="18">
        <f ca="1">AT311*'Ejercicio 3 - TIR'!$D$5</f>
        <v>38519.6541146189</v>
      </c>
      <c r="AZ311" s="18">
        <f ca="1" t="shared" ref="AZ311:BD311" si="2307">AJ311-AU311-AE311</f>
        <v>27037.5253448546</v>
      </c>
      <c r="BA311" s="18">
        <f ca="1" t="shared" si="2307"/>
        <v>24529.2022488244</v>
      </c>
      <c r="BB311" s="18">
        <f ca="1" t="shared" si="2307"/>
        <v>33041.0177497158</v>
      </c>
      <c r="BC311" s="18">
        <f ca="1" t="shared" si="2307"/>
        <v>37877.2273621184</v>
      </c>
      <c r="BD311" s="18">
        <f ca="1" t="shared" si="2307"/>
        <v>44831.0508504493</v>
      </c>
      <c r="BE311" s="18">
        <f ca="1" t="shared" ref="BE311:BI311" si="2308">AZ311/Z311</f>
        <v>23509.7435861966</v>
      </c>
      <c r="BF311" s="18">
        <f ca="1" t="shared" si="2308"/>
        <v>18427.3555957237</v>
      </c>
      <c r="BG311" s="18">
        <f ca="1" t="shared" si="2308"/>
        <v>20990.0948028766</v>
      </c>
      <c r="BH311" s="18">
        <f ca="1" t="shared" si="2308"/>
        <v>19997.3021175591</v>
      </c>
      <c r="BI311" s="18">
        <f ca="1" t="shared" si="2308"/>
        <v>19211.6226116129</v>
      </c>
      <c r="BJ311" s="18">
        <f ca="1" t="shared" si="1930"/>
        <v>64774.3834128623</v>
      </c>
      <c r="BK311" s="18">
        <f ca="1" t="shared" si="1931"/>
        <v>34449.9736648211</v>
      </c>
      <c r="BL311" s="18">
        <f ca="1" t="shared" si="1932"/>
        <v>99224.3570776834</v>
      </c>
      <c r="BM311" s="18">
        <f ca="1">BK311*'Ejercicio 3 - TIR'!$D$5</f>
        <v>17224.9868324105</v>
      </c>
      <c r="BN311" s="18">
        <f ca="1" t="shared" si="1933"/>
        <v>81999.3702452729</v>
      </c>
      <c r="BO311" s="18">
        <f ca="1" t="shared" si="1934"/>
        <v>35139.5054467324</v>
      </c>
      <c r="BP311" s="18">
        <f ca="1" t="shared" si="1935"/>
        <v>-101572.914035873</v>
      </c>
      <c r="BQ311" s="18">
        <f ca="1" t="shared" ref="BQ311:BT311" si="2309">BE311</f>
        <v>23509.7435861966</v>
      </c>
      <c r="BR311" s="18">
        <f ca="1" t="shared" si="2309"/>
        <v>18427.3555957237</v>
      </c>
      <c r="BS311" s="18">
        <f ca="1" t="shared" si="2309"/>
        <v>20990.0948028766</v>
      </c>
      <c r="BT311" s="18">
        <f ca="1" t="shared" si="2309"/>
        <v>19997.3021175591</v>
      </c>
      <c r="BU311" s="18">
        <f ca="1" t="shared" si="1937"/>
        <v>54351.1280583453</v>
      </c>
      <c r="BV311" s="20">
        <f ca="1" t="shared" si="1938"/>
        <v>9.396200106966</v>
      </c>
    </row>
    <row r="312" ht="15" customHeight="1" spans="1:74">
      <c r="A312" s="16">
        <v>311</v>
      </c>
      <c r="B312" s="17">
        <f ca="1" t="shared" ref="B312:F312" si="2310">RAND()</f>
        <v>0.0844687203204941</v>
      </c>
      <c r="C312" s="18">
        <f ca="1">IF(B312&lt;=('Ejercicio 3 - TIR'!$D$13-'Ejercicio 3 - TIR'!$C$13)/('Ejercicio 3 - TIR'!$E$13-'Ejercicio 3 - TIR'!$C$13),'Ejercicio 3 - TIR'!$C$13+SQRT(('Ejercicio 3 - TIR'!$E$13-'Ejercicio 3 - TIR'!$C$13)*('Ejercicio 3 - TIR'!$D$13-'Ejercicio 3 - TIR'!$C$13)*B312),'Ejercicio 3 - TIR'!$E$13-SQRT(('Ejercicio 3 - TIR'!$E$13-'Ejercicio 3 - TIR'!$C$13)*('Ejercicio 3 - TIR'!$E$13-'Ejercicio 3 - TIR'!$D$13)*(1-B312)))</f>
        <v>65812.7005882118</v>
      </c>
      <c r="D312" s="17">
        <f ca="1" t="shared" si="2310"/>
        <v>0.913929037469824</v>
      </c>
      <c r="E312" s="18">
        <f ca="1">IF(D312&lt;=('Ejercicio 3 - TIR'!$D$14-'Ejercicio 3 - TIR'!$C$14)/('Ejercicio 3 - TIR'!$E$14-'Ejercicio 3 - TIR'!$C$14),'Ejercicio 3 - TIR'!$C$14+SQRT(('Ejercicio 3 - TIR'!$E$14-'Ejercicio 3 - TIR'!$C$14)*('Ejercicio 3 - TIR'!$D$14-'Ejercicio 3 - TIR'!$C$14)*D312),'Ejercicio 3 - TIR'!$E$14-SQRT(('Ejercicio 3 - TIR'!$E$14-'Ejercicio 3 - TIR'!$C$14)*('Ejercicio 3 - TIR'!$E$14-'Ejercicio 3 - TIR'!$D$14)*(1-D312)))</f>
        <v>36406.8614861759</v>
      </c>
      <c r="F312" s="17">
        <f ca="1" t="shared" si="2310"/>
        <v>0.246462396734151</v>
      </c>
      <c r="G312" s="18">
        <f ca="1">IF(F312&lt;=('Ejercicio 3 - TIR'!$D$18-'Ejercicio 3 - TIR'!$C$18)/('Ejercicio 3 - TIR'!$E$18-'Ejercicio 3 - TIR'!$C$18),'Ejercicio 3 - TIR'!$C$18+SQRT(('Ejercicio 3 - TIR'!$E$18-'Ejercicio 3 - TIR'!$C$18)*('Ejercicio 3 - TIR'!$D$18-'Ejercicio 3 - TIR'!$C$18)*F312),'Ejercicio 3 - TIR'!$E$18-SQRT(('Ejercicio 3 - TIR'!$E$18-'Ejercicio 3 - TIR'!$C$18)*('Ejercicio 3 - TIR'!$E$18-'Ejercicio 3 - TIR'!$D$18)*(1-F312)))</f>
        <v>36080.2433758956</v>
      </c>
      <c r="H312" s="17">
        <f ca="1" t="shared" ref="H312:L312" si="2311">RAND()</f>
        <v>0.756379666300432</v>
      </c>
      <c r="I312" s="18">
        <f ca="1">IF(H312&lt;=('Ejercicio 3 - TIR'!$D$18-'Ejercicio 3 - TIR'!$C$18)/('Ejercicio 3 - TIR'!$E$18-'Ejercicio 3 - TIR'!$C$18),'Ejercicio 3 - TIR'!$C$18+SQRT(('Ejercicio 3 - TIR'!$E$18-'Ejercicio 3 - TIR'!$C$18)*('Ejercicio 3 - TIR'!$D$18-'Ejercicio 3 - TIR'!$C$18)*H312),'Ejercicio 3 - TIR'!$E$18-SQRT(('Ejercicio 3 - TIR'!$E$18-'Ejercicio 3 - TIR'!$C$18)*('Ejercicio 3 - TIR'!$E$18-'Ejercicio 3 - TIR'!$D$18)*(1-H312)))</f>
        <v>40725.4795558487</v>
      </c>
      <c r="J312" s="17">
        <f ca="1" t="shared" si="2311"/>
        <v>0.80156924616815</v>
      </c>
      <c r="K312" s="18">
        <f ca="1">IF(J312&lt;=('Ejercicio 3 - TIR'!$D$18-'Ejercicio 3 - TIR'!$C$18)/('Ejercicio 3 - TIR'!$E$18-'Ejercicio 3 - TIR'!$C$18),'Ejercicio 3 - TIR'!$C$18+SQRT(('Ejercicio 3 - TIR'!$E$18-'Ejercicio 3 - TIR'!$C$18)*('Ejercicio 3 - TIR'!$D$18-'Ejercicio 3 - TIR'!$C$18)*J312),'Ejercicio 3 - TIR'!$E$18-SQRT(('Ejercicio 3 - TIR'!$E$18-'Ejercicio 3 - TIR'!$C$18)*('Ejercicio 3 - TIR'!$E$18-'Ejercicio 3 - TIR'!$D$18)*(1-J312)))</f>
        <v>41142.240736206</v>
      </c>
      <c r="L312" s="17">
        <f ca="1" t="shared" si="2311"/>
        <v>0.86576576125616</v>
      </c>
      <c r="M312" s="18">
        <f ca="1">IF(L312&lt;=('Ejercicio 3 - TIR'!$D$18-'Ejercicio 3 - TIR'!$C$18)/('Ejercicio 3 - TIR'!$E$18-'Ejercicio 3 - TIR'!$C$18),'Ejercicio 3 - TIR'!$C$18+SQRT(('Ejercicio 3 - TIR'!$E$18-'Ejercicio 3 - TIR'!$C$18)*('Ejercicio 3 - TIR'!$D$18-'Ejercicio 3 - TIR'!$C$18)*L312),'Ejercicio 3 - TIR'!$E$18-SQRT(('Ejercicio 3 - TIR'!$E$18-'Ejercicio 3 - TIR'!$C$18)*('Ejercicio 3 - TIR'!$E$18-'Ejercicio 3 - TIR'!$D$18)*(1-L312)))</f>
        <v>41827.0569015836</v>
      </c>
      <c r="N312" s="17">
        <f ca="1" t="shared" ref="N312:R312" si="2312">RAND()</f>
        <v>0.652203811225156</v>
      </c>
      <c r="O312" s="18">
        <f ca="1">IF(N312&lt;=('Ejercicio 3 - TIR'!$D$18-'Ejercicio 3 - TIR'!$C$18)/('Ejercicio 3 - TIR'!$E$18-'Ejercicio 3 - TIR'!$C$18),'Ejercicio 3 - TIR'!$C$18+SQRT(('Ejercicio 3 - TIR'!$E$18-'Ejercicio 3 - TIR'!$C$18)*('Ejercicio 3 - TIR'!$D$18-'Ejercicio 3 - TIR'!$C$18)*N312),'Ejercicio 3 - TIR'!$E$18-SQRT(('Ejercicio 3 - TIR'!$E$18-'Ejercicio 3 - TIR'!$C$18)*('Ejercicio 3 - TIR'!$E$18-'Ejercicio 3 - TIR'!$D$18)*(1-N312)))</f>
        <v>39890.9338125262</v>
      </c>
      <c r="P312" s="17">
        <f ca="1" t="shared" si="2312"/>
        <v>0.523718048376842</v>
      </c>
      <c r="Q312" s="19">
        <f ca="1">IF(P312&lt;=('Ejercicio 3 - TIR'!$D$22-'Ejercicio 3 - TIR'!$C$22)/('Ejercicio 3 - TIR'!$E$22-'Ejercicio 3 - TIR'!$C$22),'Ejercicio 3 - TIR'!$C$22+SQRT(('Ejercicio 3 - TIR'!$E$22-'Ejercicio 3 - TIR'!$C$22)*('Ejercicio 3 - TIR'!$D$22-'Ejercicio 3 - TIR'!$C$22)*P312),'Ejercicio 3 - TIR'!$E$22-SQRT(('Ejercicio 3 - TIR'!$E$22-'Ejercicio 3 - TIR'!$C$22)*('Ejercicio 3 - TIR'!$E$22-'Ejercicio 3 - TIR'!$D$22)*(1-P312)))</f>
        <v>0.150720185913813</v>
      </c>
      <c r="R312" s="17">
        <f ca="1" t="shared" si="2312"/>
        <v>0.77893384170932</v>
      </c>
      <c r="S312" s="19">
        <f ca="1">IF(R312&lt;=('Ejercicio 3 - TIR'!$D$23-'Ejercicio 3 - TIR'!$C$23)/('Ejercicio 3 - TIR'!$E$23-'Ejercicio 3 - TIR'!$C$23),'Ejercicio 3 - TIR'!$C$23+SQRT(('Ejercicio 3 - TIR'!$E$23-'Ejercicio 3 - TIR'!$C$23)*('Ejercicio 3 - TIR'!$D$23-'Ejercicio 3 - TIR'!$C$23)*R312),'Ejercicio 3 - TIR'!$E$23-SQRT(('Ejercicio 3 - TIR'!$E$23-'Ejercicio 3 - TIR'!$C$23)*('Ejercicio 3 - TIR'!$E$23-'Ejercicio 3 - TIR'!$D$23)*(1-R312)))</f>
        <v>0.160052090712979</v>
      </c>
      <c r="T312" s="17">
        <f ca="1" t="shared" ref="T312:X312" si="2313">RAND()</f>
        <v>0.520123351148624</v>
      </c>
      <c r="U312" s="19">
        <f ca="1">IF(T312&lt;=('Ejercicio 3 - TIR'!$D$24-'Ejercicio 3 - TIR'!$C$24)/('Ejercicio 3 - TIR'!$E$24-'Ejercicio 3 - TIR'!$C$24),'Ejercicio 3 - TIR'!$C$24+SQRT(('Ejercicio 3 - TIR'!$E$24-'Ejercicio 3 - TIR'!$C$24)*('Ejercicio 3 - TIR'!$D$24-'Ejercicio 3 - TIR'!$C$24)*T312),'Ejercicio 3 - TIR'!$E$24-SQRT(('Ejercicio 3 - TIR'!$E$24-'Ejercicio 3 - TIR'!$C$24)*('Ejercicio 3 - TIR'!$E$24-'Ejercicio 3 - TIR'!$D$24)*(1-T312)))</f>
        <v>0.18334410529282</v>
      </c>
      <c r="V312" s="17">
        <f ca="1" t="shared" si="2313"/>
        <v>0.278246263605562</v>
      </c>
      <c r="W312" s="19">
        <f ca="1">IF(V312&lt;=('Ejercicio 3 - TIR'!$D$25-'Ejercicio 3 - TIR'!$C$25)/('Ejercicio 3 - TIR'!$E$25-'Ejercicio 3 - TIR'!$C$25),'Ejercicio 3 - TIR'!$C$25+SQRT(('Ejercicio 3 - TIR'!$E$25-'Ejercicio 3 - TIR'!$C$25)*('Ejercicio 3 - TIR'!$D$25-'Ejercicio 3 - TIR'!$C$25)*V312),'Ejercicio 3 - TIR'!$E$25-SQRT(('Ejercicio 3 - TIR'!$E$25-'Ejercicio 3 - TIR'!$C$25)*('Ejercicio 3 - TIR'!$E$25-'Ejercicio 3 - TIR'!$D$25)*(1-V312)))</f>
        <v>0.199736888535121</v>
      </c>
      <c r="X312" s="17">
        <f ca="1" t="shared" si="2313"/>
        <v>0.707192864166594</v>
      </c>
      <c r="Y312" s="19">
        <f ca="1">IF(X312&lt;=('Ejercicio 3 - TIR'!$D$26-'Ejercicio 3 - TIR'!$C$26)/('Ejercicio 3 - TIR'!$E$26-'Ejercicio 3 - TIR'!$C$26),'Ejercicio 3 - TIR'!$C$26+SQRT(('Ejercicio 3 - TIR'!$E$26-'Ejercicio 3 - TIR'!$C$26)*('Ejercicio 3 - TIR'!$D$26-'Ejercicio 3 - TIR'!$C$26)*X312),'Ejercicio 3 - TIR'!$E$26-SQRT(('Ejercicio 3 - TIR'!$E$26-'Ejercicio 3 - TIR'!$C$26)*('Ejercicio 3 - TIR'!$E$26-'Ejercicio 3 - TIR'!$D$26)*(1-X312)))</f>
        <v>0.240236215805077</v>
      </c>
      <c r="Z312" s="17">
        <f ca="1" t="shared" si="1908"/>
        <v>1.15072018591381</v>
      </c>
      <c r="AA312" s="17">
        <f ca="1" t="shared" si="1909"/>
        <v>1.33489535749495</v>
      </c>
      <c r="AB312" s="17">
        <f ca="1" t="shared" si="1910"/>
        <v>1.5796405524744</v>
      </c>
      <c r="AC312" s="17">
        <f ca="1" t="shared" si="1911"/>
        <v>1.89515304142953</v>
      </c>
      <c r="AD312" s="17">
        <f ca="1" t="shared" si="1912"/>
        <v>2.35043743647404</v>
      </c>
      <c r="AE312" s="16">
        <f ca="1" t="shared" si="1913"/>
        <v>5487.24893173486</v>
      </c>
      <c r="AF312" s="16">
        <f ca="1" t="shared" si="1914"/>
        <v>6365.49459552158</v>
      </c>
      <c r="AG312" s="16">
        <f ca="1" t="shared" si="1915"/>
        <v>7532.57050688377</v>
      </c>
      <c r="AH312" s="16">
        <f ca="1" t="shared" si="1916"/>
        <v>9037.10270260015</v>
      </c>
      <c r="AI312" s="16">
        <f ca="1" t="shared" si="1917"/>
        <v>11208.1420577146</v>
      </c>
      <c r="AJ312" s="18">
        <f ca="1" t="shared" si="1918"/>
        <v>41518.2643653262</v>
      </c>
      <c r="AK312" s="18">
        <f ca="1" t="shared" si="1919"/>
        <v>54364.2535908577</v>
      </c>
      <c r="AL312" s="18">
        <f ca="1" t="shared" si="1920"/>
        <v>64989.951886575</v>
      </c>
      <c r="AM312" s="18">
        <f ca="1" t="shared" si="1921"/>
        <v>79268.6741010823</v>
      </c>
      <c r="AN312" s="18">
        <f ca="1" t="shared" si="1922"/>
        <v>93761.1442088698</v>
      </c>
      <c r="AO312" s="18">
        <f ca="1">C312/'Ejercicio 3 - TIR'!$D$7</f>
        <v>13162.5401176424</v>
      </c>
      <c r="AP312" s="18">
        <f ca="1" t="shared" si="1923"/>
        <v>28355.7242476839</v>
      </c>
      <c r="AQ312" s="18">
        <f ca="1" t="shared" si="1924"/>
        <v>41201.7134732154</v>
      </c>
      <c r="AR312" s="18">
        <f ca="1" t="shared" si="1925"/>
        <v>51827.4117689326</v>
      </c>
      <c r="AS312" s="18">
        <f ca="1" t="shared" si="1926"/>
        <v>66106.13398344</v>
      </c>
      <c r="AT312" s="18">
        <f ca="1" t="shared" si="1927"/>
        <v>80598.6040912274</v>
      </c>
      <c r="AU312" s="18">
        <f ca="1">AP312*'Ejercicio 3 - TIR'!$D$5</f>
        <v>14177.8621238419</v>
      </c>
      <c r="AV312" s="18">
        <f ca="1">AQ312*'Ejercicio 3 - TIR'!$D$5</f>
        <v>20600.8567366077</v>
      </c>
      <c r="AW312" s="18">
        <f ca="1">AR312*'Ejercicio 3 - TIR'!$D$5</f>
        <v>25913.7058844663</v>
      </c>
      <c r="AX312" s="18">
        <f ca="1">AS312*'Ejercicio 3 - TIR'!$D$5</f>
        <v>33053.06699172</v>
      </c>
      <c r="AY312" s="18">
        <f ca="1">AT312*'Ejercicio 3 - TIR'!$D$5</f>
        <v>40299.3020456137</v>
      </c>
      <c r="AZ312" s="18">
        <f ca="1" t="shared" ref="AZ312:BD312" si="2314">AJ312-AU312-AE312</f>
        <v>21853.1533097494</v>
      </c>
      <c r="BA312" s="18">
        <f ca="1" t="shared" si="2314"/>
        <v>27397.9022587285</v>
      </c>
      <c r="BB312" s="18">
        <f ca="1" t="shared" si="2314"/>
        <v>31543.6754952249</v>
      </c>
      <c r="BC312" s="18">
        <f ca="1" t="shared" si="2314"/>
        <v>37178.5044067622</v>
      </c>
      <c r="BD312" s="18">
        <f ca="1" t="shared" si="2314"/>
        <v>42253.7001055414</v>
      </c>
      <c r="BE312" s="18">
        <f ca="1" t="shared" ref="BE312:BI312" si="2315">AZ312/Z312</f>
        <v>18990.8490154758</v>
      </c>
      <c r="BF312" s="18">
        <f ca="1" t="shared" si="2315"/>
        <v>20524.3820085967</v>
      </c>
      <c r="BG312" s="18">
        <f ca="1" t="shared" si="2315"/>
        <v>19968.8944714758</v>
      </c>
      <c r="BH312" s="18">
        <f ca="1" t="shared" si="2315"/>
        <v>19617.6792026876</v>
      </c>
      <c r="BI312" s="18">
        <f ca="1" t="shared" si="2315"/>
        <v>17976.9516303005</v>
      </c>
      <c r="BJ312" s="18">
        <f ca="1" t="shared" si="1930"/>
        <v>85572.0501816328</v>
      </c>
      <c r="BK312" s="18">
        <f ca="1" t="shared" si="1931"/>
        <v>30937.7270515981</v>
      </c>
      <c r="BL312" s="18">
        <f ca="1" t="shared" si="1932"/>
        <v>116509.777233231</v>
      </c>
      <c r="BM312" s="18">
        <f ca="1">BK312*'Ejercicio 3 - TIR'!$D$5</f>
        <v>15468.863525799</v>
      </c>
      <c r="BN312" s="18">
        <f ca="1" t="shared" si="1933"/>
        <v>101040.913707432</v>
      </c>
      <c r="BO312" s="18">
        <f ca="1" t="shared" si="1934"/>
        <v>42988.131544997</v>
      </c>
      <c r="BP312" s="18">
        <f ca="1" t="shared" si="1935"/>
        <v>-102219.562074388</v>
      </c>
      <c r="BQ312" s="18">
        <f ca="1" t="shared" ref="BQ312:BT312" si="2316">BE312</f>
        <v>18990.8490154758</v>
      </c>
      <c r="BR312" s="18">
        <f ca="1" t="shared" si="2316"/>
        <v>20524.3820085967</v>
      </c>
      <c r="BS312" s="18">
        <f ca="1" t="shared" si="2316"/>
        <v>19968.8944714758</v>
      </c>
      <c r="BT312" s="18">
        <f ca="1" t="shared" si="2316"/>
        <v>19617.6792026876</v>
      </c>
      <c r="BU312" s="18">
        <f ca="1" t="shared" si="1937"/>
        <v>60965.0831752976</v>
      </c>
      <c r="BV312" s="20">
        <f ca="1" t="shared" si="1938"/>
        <v>9.44392693875791</v>
      </c>
    </row>
    <row r="313" ht="15" customHeight="1" spans="1:74">
      <c r="A313" s="16">
        <v>312</v>
      </c>
      <c r="B313" s="17">
        <f ca="1" t="shared" ref="B313:F313" si="2317">RAND()</f>
        <v>0.060111347103289</v>
      </c>
      <c r="C313" s="18">
        <f ca="1">IF(B313&lt;=('Ejercicio 3 - TIR'!$D$13-'Ejercicio 3 - TIR'!$C$13)/('Ejercicio 3 - TIR'!$E$13-'Ejercicio 3 - TIR'!$C$13),'Ejercicio 3 - TIR'!$C$13+SQRT(('Ejercicio 3 - TIR'!$E$13-'Ejercicio 3 - TIR'!$C$13)*('Ejercicio 3 - TIR'!$D$13-'Ejercicio 3 - TIR'!$C$13)*B313),'Ejercicio 3 - TIR'!$E$13-SQRT(('Ejercicio 3 - TIR'!$E$13-'Ejercicio 3 - TIR'!$C$13)*('Ejercicio 3 - TIR'!$E$13-'Ejercicio 3 - TIR'!$D$13)*(1-B313)))</f>
        <v>64903.5231050048</v>
      </c>
      <c r="D313" s="17">
        <f ca="1" t="shared" si="2317"/>
        <v>0.240972851392306</v>
      </c>
      <c r="E313" s="18">
        <f ca="1">IF(D313&lt;=('Ejercicio 3 - TIR'!$D$14-'Ejercicio 3 - TIR'!$C$14)/('Ejercicio 3 - TIR'!$E$14-'Ejercicio 3 - TIR'!$C$14),'Ejercicio 3 - TIR'!$C$14+SQRT(('Ejercicio 3 - TIR'!$E$14-'Ejercicio 3 - TIR'!$C$14)*('Ejercicio 3 - TIR'!$D$14-'Ejercicio 3 - TIR'!$C$14)*D313),'Ejercicio 3 - TIR'!$E$14-SQRT(('Ejercicio 3 - TIR'!$E$14-'Ejercicio 3 - TIR'!$C$14)*('Ejercicio 3 - TIR'!$E$14-'Ejercicio 3 - TIR'!$D$14)*(1-D313)))</f>
        <v>29251.2308634586</v>
      </c>
      <c r="F313" s="17">
        <f ca="1" t="shared" si="2317"/>
        <v>0.634314635587643</v>
      </c>
      <c r="G313" s="18">
        <f ca="1">IF(F313&lt;=('Ejercicio 3 - TIR'!$D$18-'Ejercicio 3 - TIR'!$C$18)/('Ejercicio 3 - TIR'!$E$18-'Ejercicio 3 - TIR'!$C$18),'Ejercicio 3 - TIR'!$C$18+SQRT(('Ejercicio 3 - TIR'!$E$18-'Ejercicio 3 - TIR'!$C$18)*('Ejercicio 3 - TIR'!$D$18-'Ejercicio 3 - TIR'!$C$18)*F313),'Ejercicio 3 - TIR'!$E$18-SQRT(('Ejercicio 3 - TIR'!$E$18-'Ejercicio 3 - TIR'!$C$18)*('Ejercicio 3 - TIR'!$E$18-'Ejercicio 3 - TIR'!$D$18)*(1-F313)))</f>
        <v>39754.3423836846</v>
      </c>
      <c r="H313" s="17">
        <f ca="1" t="shared" ref="H313:L313" si="2318">RAND()</f>
        <v>0.115538700792776</v>
      </c>
      <c r="I313" s="18">
        <f ca="1">IF(H313&lt;=('Ejercicio 3 - TIR'!$D$18-'Ejercicio 3 - TIR'!$C$18)/('Ejercicio 3 - TIR'!$E$18-'Ejercicio 3 - TIR'!$C$18),'Ejercicio 3 - TIR'!$C$18+SQRT(('Ejercicio 3 - TIR'!$E$18-'Ejercicio 3 - TIR'!$C$18)*('Ejercicio 3 - TIR'!$D$18-'Ejercicio 3 - TIR'!$C$18)*H313),'Ejercicio 3 - TIR'!$E$18-SQRT(('Ejercicio 3 - TIR'!$E$18-'Ejercicio 3 - TIR'!$C$18)*('Ejercicio 3 - TIR'!$E$18-'Ejercicio 3 - TIR'!$D$18)*(1-H313)))</f>
        <v>34163.0283591295</v>
      </c>
      <c r="J313" s="17">
        <f ca="1" t="shared" si="2318"/>
        <v>0.964273357248115</v>
      </c>
      <c r="K313" s="18">
        <f ca="1">IF(J313&lt;=('Ejercicio 3 - TIR'!$D$18-'Ejercicio 3 - TIR'!$C$18)/('Ejercicio 3 - TIR'!$E$18-'Ejercicio 3 - TIR'!$C$18),'Ejercicio 3 - TIR'!$C$18+SQRT(('Ejercicio 3 - TIR'!$E$18-'Ejercicio 3 - TIR'!$C$18)*('Ejercicio 3 - TIR'!$D$18-'Ejercicio 3 - TIR'!$C$18)*J313),'Ejercicio 3 - TIR'!$E$18-SQRT(('Ejercicio 3 - TIR'!$E$18-'Ejercicio 3 - TIR'!$C$18)*('Ejercicio 3 - TIR'!$E$18-'Ejercicio 3 - TIR'!$D$18)*(1-J313)))</f>
        <v>43363.082712416</v>
      </c>
      <c r="L313" s="17">
        <f ca="1" t="shared" si="2318"/>
        <v>0.774433754789257</v>
      </c>
      <c r="M313" s="18">
        <f ca="1">IF(L313&lt;=('Ejercicio 3 - TIR'!$D$18-'Ejercicio 3 - TIR'!$C$18)/('Ejercicio 3 - TIR'!$E$18-'Ejercicio 3 - TIR'!$C$18),'Ejercicio 3 - TIR'!$C$18+SQRT(('Ejercicio 3 - TIR'!$E$18-'Ejercicio 3 - TIR'!$C$18)*('Ejercicio 3 - TIR'!$D$18-'Ejercicio 3 - TIR'!$C$18)*L313),'Ejercicio 3 - TIR'!$E$18-SQRT(('Ejercicio 3 - TIR'!$E$18-'Ejercicio 3 - TIR'!$C$18)*('Ejercicio 3 - TIR'!$E$18-'Ejercicio 3 - TIR'!$D$18)*(1-L313)))</f>
        <v>40886.914978899</v>
      </c>
      <c r="N313" s="17">
        <f ca="1" t="shared" ref="N313:R313" si="2319">RAND()</f>
        <v>0.415480331671765</v>
      </c>
      <c r="O313" s="18">
        <f ca="1">IF(N313&lt;=('Ejercicio 3 - TIR'!$D$18-'Ejercicio 3 - TIR'!$C$18)/('Ejercicio 3 - TIR'!$E$18-'Ejercicio 3 - TIR'!$C$18),'Ejercicio 3 - TIR'!$C$18+SQRT(('Ejercicio 3 - TIR'!$E$18-'Ejercicio 3 - TIR'!$C$18)*('Ejercicio 3 - TIR'!$D$18-'Ejercicio 3 - TIR'!$C$18)*N313),'Ejercicio 3 - TIR'!$E$18-SQRT(('Ejercicio 3 - TIR'!$E$18-'Ejercicio 3 - TIR'!$C$18)*('Ejercicio 3 - TIR'!$E$18-'Ejercicio 3 - TIR'!$D$18)*(1-N313)))</f>
        <v>37894.4315660321</v>
      </c>
      <c r="P313" s="17">
        <f ca="1" t="shared" si="2319"/>
        <v>0.030251971859687</v>
      </c>
      <c r="Q313" s="19">
        <f ca="1">IF(P313&lt;=('Ejercicio 3 - TIR'!$D$22-'Ejercicio 3 - TIR'!$C$22)/('Ejercicio 3 - TIR'!$E$22-'Ejercicio 3 - TIR'!$C$22),'Ejercicio 3 - TIR'!$C$22+SQRT(('Ejercicio 3 - TIR'!$E$22-'Ejercicio 3 - TIR'!$C$22)*('Ejercicio 3 - TIR'!$D$22-'Ejercicio 3 - TIR'!$C$22)*P313),'Ejercicio 3 - TIR'!$E$22-SQRT(('Ejercicio 3 - TIR'!$E$22-'Ejercicio 3 - TIR'!$C$22)*('Ejercicio 3 - TIR'!$E$22-'Ejercicio 3 - TIR'!$D$22)*(1-P313)))</f>
        <v>0.127379264824319</v>
      </c>
      <c r="R313" s="17">
        <f ca="1" t="shared" si="2319"/>
        <v>0.601175723259003</v>
      </c>
      <c r="S313" s="19">
        <f ca="1">IF(R313&lt;=('Ejercicio 3 - TIR'!$D$23-'Ejercicio 3 - TIR'!$C$23)/('Ejercicio 3 - TIR'!$E$23-'Ejercicio 3 - TIR'!$C$23),'Ejercicio 3 - TIR'!$C$23+SQRT(('Ejercicio 3 - TIR'!$E$23-'Ejercicio 3 - TIR'!$C$23)*('Ejercicio 3 - TIR'!$D$23-'Ejercicio 3 - TIR'!$C$23)*R313),'Ejercicio 3 - TIR'!$E$23-SQRT(('Ejercicio 3 - TIR'!$E$23-'Ejercicio 3 - TIR'!$C$23)*('Ejercicio 3 - TIR'!$E$23-'Ejercicio 3 - TIR'!$D$23)*(1-R313)))</f>
        <v>0.153206648247489</v>
      </c>
      <c r="T313" s="17">
        <f ca="1" t="shared" ref="T313:X313" si="2320">RAND()</f>
        <v>0.640781049079893</v>
      </c>
      <c r="U313" s="19">
        <f ca="1">IF(T313&lt;=('Ejercicio 3 - TIR'!$D$24-'Ejercicio 3 - TIR'!$C$24)/('Ejercicio 3 - TIR'!$E$24-'Ejercicio 3 - TIR'!$C$24),'Ejercicio 3 - TIR'!$C$24+SQRT(('Ejercicio 3 - TIR'!$E$24-'Ejercicio 3 - TIR'!$C$24)*('Ejercicio 3 - TIR'!$D$24-'Ejercicio 3 - TIR'!$C$24)*T313),'Ejercicio 3 - TIR'!$E$24-SQRT(('Ejercicio 3 - TIR'!$E$24-'Ejercicio 3 - TIR'!$C$24)*('Ejercicio 3 - TIR'!$E$24-'Ejercicio 3 - TIR'!$D$24)*(1-T313)))</f>
        <v>0.188285443995283</v>
      </c>
      <c r="V313" s="17">
        <f ca="1" t="shared" si="2320"/>
        <v>0.897252501905461</v>
      </c>
      <c r="W313" s="19">
        <f ca="1">IF(V313&lt;=('Ejercicio 3 - TIR'!$D$25-'Ejercicio 3 - TIR'!$C$25)/('Ejercicio 3 - TIR'!$E$25-'Ejercicio 3 - TIR'!$C$25),'Ejercicio 3 - TIR'!$C$25+SQRT(('Ejercicio 3 - TIR'!$E$25-'Ejercicio 3 - TIR'!$C$25)*('Ejercicio 3 - TIR'!$D$25-'Ejercicio 3 - TIR'!$C$25)*V313),'Ejercicio 3 - TIR'!$E$25-SQRT(('Ejercicio 3 - TIR'!$E$25-'Ejercicio 3 - TIR'!$C$25)*('Ejercicio 3 - TIR'!$E$25-'Ejercicio 3 - TIR'!$D$25)*(1-V313)))</f>
        <v>0.231036449611666</v>
      </c>
      <c r="X313" s="17">
        <f ca="1" t="shared" si="2320"/>
        <v>0.769101982927426</v>
      </c>
      <c r="Y313" s="19">
        <f ca="1">IF(X313&lt;=('Ejercicio 3 - TIR'!$D$26-'Ejercicio 3 - TIR'!$C$26)/('Ejercicio 3 - TIR'!$E$26-'Ejercicio 3 - TIR'!$C$26),'Ejercicio 3 - TIR'!$C$26+SQRT(('Ejercicio 3 - TIR'!$E$26-'Ejercicio 3 - TIR'!$C$26)*('Ejercicio 3 - TIR'!$D$26-'Ejercicio 3 - TIR'!$C$26)*X313),'Ejercicio 3 - TIR'!$E$26-SQRT(('Ejercicio 3 - TIR'!$E$26-'Ejercicio 3 - TIR'!$C$26)*('Ejercicio 3 - TIR'!$E$26-'Ejercicio 3 - TIR'!$D$26)*(1-X313)))</f>
        <v>0.244689246790929</v>
      </c>
      <c r="Z313" s="17">
        <f ca="1" t="shared" si="1908"/>
        <v>1.12737926482432</v>
      </c>
      <c r="AA313" s="17">
        <f ca="1" t="shared" si="1909"/>
        <v>1.30010126329177</v>
      </c>
      <c r="AB313" s="17">
        <f ca="1" t="shared" si="1910"/>
        <v>1.54489140688949</v>
      </c>
      <c r="AC313" s="17">
        <f ca="1" t="shared" si="1911"/>
        <v>1.90181763257281</v>
      </c>
      <c r="AD313" s="17">
        <f ca="1" t="shared" si="1912"/>
        <v>2.36717195662076</v>
      </c>
      <c r="AE313" s="16">
        <f ca="1" t="shared" si="1913"/>
        <v>3726.00028259379</v>
      </c>
      <c r="AF313" s="16">
        <f ca="1" t="shared" si="1914"/>
        <v>4296.84829725919</v>
      </c>
      <c r="AG313" s="16">
        <f ca="1" t="shared" si="1915"/>
        <v>5105.88228668901</v>
      </c>
      <c r="AH313" s="16">
        <f ca="1" t="shared" si="1916"/>
        <v>6285.52720234073</v>
      </c>
      <c r="AI313" s="16">
        <f ca="1" t="shared" si="1917"/>
        <v>7823.52811916538</v>
      </c>
      <c r="AJ313" s="18">
        <f ca="1" t="shared" si="1918"/>
        <v>44818.2212900927</v>
      </c>
      <c r="AK313" s="18">
        <f ca="1" t="shared" si="1919"/>
        <v>44415.3963275769</v>
      </c>
      <c r="AL313" s="18">
        <f ca="1" t="shared" si="1920"/>
        <v>66991.2538586497</v>
      </c>
      <c r="AM313" s="18">
        <f ca="1" t="shared" si="1921"/>
        <v>77759.4558483754</v>
      </c>
      <c r="AN313" s="18">
        <f ca="1" t="shared" si="1922"/>
        <v>89702.6357151958</v>
      </c>
      <c r="AO313" s="18">
        <f ca="1">C313/'Ejercicio 3 - TIR'!$D$7</f>
        <v>12980.704621001</v>
      </c>
      <c r="AP313" s="18">
        <f ca="1" t="shared" si="1923"/>
        <v>31837.5166690917</v>
      </c>
      <c r="AQ313" s="18">
        <f ca="1" t="shared" si="1924"/>
        <v>31434.6917065759</v>
      </c>
      <c r="AR313" s="18">
        <f ca="1" t="shared" si="1925"/>
        <v>54010.5492376488</v>
      </c>
      <c r="AS313" s="18">
        <f ca="1" t="shared" si="1926"/>
        <v>64778.7512273745</v>
      </c>
      <c r="AT313" s="18">
        <f ca="1" t="shared" si="1927"/>
        <v>76721.9310941948</v>
      </c>
      <c r="AU313" s="18">
        <f ca="1">AP313*'Ejercicio 3 - TIR'!$D$5</f>
        <v>15918.7583345459</v>
      </c>
      <c r="AV313" s="18">
        <f ca="1">AQ313*'Ejercicio 3 - TIR'!$D$5</f>
        <v>15717.345853288</v>
      </c>
      <c r="AW313" s="18">
        <f ca="1">AR313*'Ejercicio 3 - TIR'!$D$5</f>
        <v>27005.2746188244</v>
      </c>
      <c r="AX313" s="18">
        <f ca="1">AS313*'Ejercicio 3 - TIR'!$D$5</f>
        <v>32389.3756136872</v>
      </c>
      <c r="AY313" s="18">
        <f ca="1">AT313*'Ejercicio 3 - TIR'!$D$5</f>
        <v>38360.9655470974</v>
      </c>
      <c r="AZ313" s="18">
        <f ca="1" t="shared" ref="AZ313:BD313" si="2321">AJ313-AU313-AE313</f>
        <v>25173.462672953</v>
      </c>
      <c r="BA313" s="18">
        <f ca="1" t="shared" si="2321"/>
        <v>24401.2021770297</v>
      </c>
      <c r="BB313" s="18">
        <f ca="1" t="shared" si="2321"/>
        <v>34880.0969531363</v>
      </c>
      <c r="BC313" s="18">
        <f ca="1" t="shared" si="2321"/>
        <v>39084.5530323475</v>
      </c>
      <c r="BD313" s="18">
        <f ca="1" t="shared" si="2321"/>
        <v>43518.142048933</v>
      </c>
      <c r="BE313" s="18">
        <f ca="1" t="shared" ref="BE313:BI313" si="2322">AZ313/Z313</f>
        <v>22329.1872206607</v>
      </c>
      <c r="BF313" s="18">
        <f ca="1" t="shared" si="2322"/>
        <v>18768.6935364154</v>
      </c>
      <c r="BG313" s="18">
        <f ca="1" t="shared" si="2322"/>
        <v>22577.7014472263</v>
      </c>
      <c r="BH313" s="18">
        <f ca="1" t="shared" si="2322"/>
        <v>20551.1571472146</v>
      </c>
      <c r="BI313" s="18">
        <f ca="1" t="shared" si="2322"/>
        <v>18384.0223044282</v>
      </c>
      <c r="BJ313" s="18">
        <f ca="1" t="shared" si="1930"/>
        <v>69242.6933966189</v>
      </c>
      <c r="BK313" s="18">
        <f ca="1" t="shared" si="1931"/>
        <v>30727.559956011</v>
      </c>
      <c r="BL313" s="18">
        <f ca="1" t="shared" si="1932"/>
        <v>99970.2533526298</v>
      </c>
      <c r="BM313" s="18">
        <f ca="1">BK313*'Ejercicio 3 - TIR'!$D$5</f>
        <v>15363.7799780055</v>
      </c>
      <c r="BN313" s="18">
        <f ca="1" t="shared" si="1933"/>
        <v>84606.4733746243</v>
      </c>
      <c r="BO313" s="18">
        <f ca="1" t="shared" si="1934"/>
        <v>35741.5831739591</v>
      </c>
      <c r="BP313" s="18">
        <f ca="1" t="shared" si="1935"/>
        <v>-94154.7539684634</v>
      </c>
      <c r="BQ313" s="18">
        <f ca="1" t="shared" ref="BQ313:BT313" si="2323">BE313</f>
        <v>22329.1872206607</v>
      </c>
      <c r="BR313" s="18">
        <f ca="1" t="shared" si="2323"/>
        <v>18768.6935364154</v>
      </c>
      <c r="BS313" s="18">
        <f ca="1" t="shared" si="2323"/>
        <v>22577.7014472263</v>
      </c>
      <c r="BT313" s="18">
        <f ca="1" t="shared" si="2323"/>
        <v>20551.1571472146</v>
      </c>
      <c r="BU313" s="18">
        <f ca="1" t="shared" si="1937"/>
        <v>54125.6054783873</v>
      </c>
      <c r="BV313" s="20">
        <f ca="1" t="shared" si="1938"/>
        <v>12.217623882531</v>
      </c>
    </row>
    <row r="314" ht="15" customHeight="1" spans="1:74">
      <c r="A314" s="16">
        <v>313</v>
      </c>
      <c r="B314" s="17">
        <f ca="1" t="shared" ref="B314:F314" si="2324">RAND()</f>
        <v>0.996721447007397</v>
      </c>
      <c r="C314" s="18">
        <f ca="1">IF(B314&lt;=('Ejercicio 3 - TIR'!$D$13-'Ejercicio 3 - TIR'!$C$13)/('Ejercicio 3 - TIR'!$E$13-'Ejercicio 3 - TIR'!$C$13),'Ejercicio 3 - TIR'!$C$13+SQRT(('Ejercicio 3 - TIR'!$E$13-'Ejercicio 3 - TIR'!$C$13)*('Ejercicio 3 - TIR'!$D$13-'Ejercicio 3 - TIR'!$C$13)*B314),'Ejercicio 3 - TIR'!$E$13-SQRT(('Ejercicio 3 - TIR'!$E$13-'Ejercicio 3 - TIR'!$C$13)*('Ejercicio 3 - TIR'!$E$13-'Ejercicio 3 - TIR'!$D$13)*(1-B314)))</f>
        <v>98016.5021827278</v>
      </c>
      <c r="D314" s="17">
        <f ca="1" t="shared" si="2324"/>
        <v>0.421633788300233</v>
      </c>
      <c r="E314" s="18">
        <f ca="1">IF(D314&lt;=('Ejercicio 3 - TIR'!$D$14-'Ejercicio 3 - TIR'!$C$14)/('Ejercicio 3 - TIR'!$E$14-'Ejercicio 3 - TIR'!$C$14),'Ejercicio 3 - TIR'!$C$14+SQRT(('Ejercicio 3 - TIR'!$E$14-'Ejercicio 3 - TIR'!$C$14)*('Ejercicio 3 - TIR'!$D$14-'Ejercicio 3 - TIR'!$C$14)*D314),'Ejercicio 3 - TIR'!$E$14-SQRT(('Ejercicio 3 - TIR'!$E$14-'Ejercicio 3 - TIR'!$C$14)*('Ejercicio 3 - TIR'!$E$14-'Ejercicio 3 - TIR'!$D$14)*(1-D314)))</f>
        <v>30685.767248186</v>
      </c>
      <c r="F314" s="17">
        <f ca="1" t="shared" si="2324"/>
        <v>0.248456337690486</v>
      </c>
      <c r="G314" s="18">
        <f ca="1">IF(F314&lt;=('Ejercicio 3 - TIR'!$D$18-'Ejercicio 3 - TIR'!$C$18)/('Ejercicio 3 - TIR'!$E$18-'Ejercicio 3 - TIR'!$C$18),'Ejercicio 3 - TIR'!$C$18+SQRT(('Ejercicio 3 - TIR'!$E$18-'Ejercicio 3 - TIR'!$C$18)*('Ejercicio 3 - TIR'!$D$18-'Ejercicio 3 - TIR'!$C$18)*F314),'Ejercicio 3 - TIR'!$E$18-SQRT(('Ejercicio 3 - TIR'!$E$18-'Ejercicio 3 - TIR'!$C$18)*('Ejercicio 3 - TIR'!$E$18-'Ejercicio 3 - TIR'!$D$18)*(1-F314)))</f>
        <v>36104.7891571759</v>
      </c>
      <c r="H314" s="17">
        <f ca="1" t="shared" ref="H314:L314" si="2325">RAND()</f>
        <v>0.569762116687946</v>
      </c>
      <c r="I314" s="18">
        <f ca="1">IF(H314&lt;=('Ejercicio 3 - TIR'!$D$18-'Ejercicio 3 - TIR'!$C$18)/('Ejercicio 3 - TIR'!$E$18-'Ejercicio 3 - TIR'!$C$18),'Ejercicio 3 - TIR'!$C$18+SQRT(('Ejercicio 3 - TIR'!$E$18-'Ejercicio 3 - TIR'!$C$18)*('Ejercicio 3 - TIR'!$D$18-'Ejercicio 3 - TIR'!$C$18)*H314),'Ejercicio 3 - TIR'!$E$18-SQRT(('Ejercicio 3 - TIR'!$E$18-'Ejercicio 3 - TIR'!$C$18)*('Ejercicio 3 - TIR'!$E$18-'Ejercicio 3 - TIR'!$D$18)*(1-H314)))</f>
        <v>39244.6913146514</v>
      </c>
      <c r="J314" s="17">
        <f ca="1" t="shared" si="2325"/>
        <v>0.977682723525349</v>
      </c>
      <c r="K314" s="18">
        <f ca="1">IF(J314&lt;=('Ejercicio 3 - TIR'!$D$18-'Ejercicio 3 - TIR'!$C$18)/('Ejercicio 3 - TIR'!$E$18-'Ejercicio 3 - TIR'!$C$18),'Ejercicio 3 - TIR'!$C$18+SQRT(('Ejercicio 3 - TIR'!$E$18-'Ejercicio 3 - TIR'!$C$18)*('Ejercicio 3 - TIR'!$D$18-'Ejercicio 3 - TIR'!$C$18)*J314),'Ejercicio 3 - TIR'!$E$18-SQRT(('Ejercicio 3 - TIR'!$E$18-'Ejercicio 3 - TIR'!$C$18)*('Ejercicio 3 - TIR'!$E$18-'Ejercicio 3 - TIR'!$D$18)*(1-J314)))</f>
        <v>43706.2474210272</v>
      </c>
      <c r="L314" s="17">
        <f ca="1" t="shared" si="2325"/>
        <v>0.39360479105906</v>
      </c>
      <c r="M314" s="18">
        <f ca="1">IF(L314&lt;=('Ejercicio 3 - TIR'!$D$18-'Ejercicio 3 - TIR'!$C$18)/('Ejercicio 3 - TIR'!$E$18-'Ejercicio 3 - TIR'!$C$18),'Ejercicio 3 - TIR'!$C$18+SQRT(('Ejercicio 3 - TIR'!$E$18-'Ejercicio 3 - TIR'!$C$18)*('Ejercicio 3 - TIR'!$D$18-'Ejercicio 3 - TIR'!$C$18)*L314),'Ejercicio 3 - TIR'!$E$18-SQRT(('Ejercicio 3 - TIR'!$E$18-'Ejercicio 3 - TIR'!$C$18)*('Ejercicio 3 - TIR'!$E$18-'Ejercicio 3 - TIR'!$D$18)*(1-L314)))</f>
        <v>37683.7958496344</v>
      </c>
      <c r="N314" s="17">
        <f ca="1" t="shared" ref="N314:R314" si="2326">RAND()</f>
        <v>0.262244611120309</v>
      </c>
      <c r="O314" s="18">
        <f ca="1">IF(N314&lt;=('Ejercicio 3 - TIR'!$D$18-'Ejercicio 3 - TIR'!$C$18)/('Ejercicio 3 - TIR'!$E$18-'Ejercicio 3 - TIR'!$C$18),'Ejercicio 3 - TIR'!$C$18+SQRT(('Ejercicio 3 - TIR'!$E$18-'Ejercicio 3 - TIR'!$C$18)*('Ejercicio 3 - TIR'!$D$18-'Ejercicio 3 - TIR'!$C$18)*N314),'Ejercicio 3 - TIR'!$E$18-SQRT(('Ejercicio 3 - TIR'!$E$18-'Ejercicio 3 - TIR'!$C$18)*('Ejercicio 3 - TIR'!$E$18-'Ejercicio 3 - TIR'!$D$18)*(1-N314)))</f>
        <v>36271.8969752417</v>
      </c>
      <c r="P314" s="17">
        <f ca="1" t="shared" si="2326"/>
        <v>0.0745016450725815</v>
      </c>
      <c r="Q314" s="19">
        <f ca="1">IF(P314&lt;=('Ejercicio 3 - TIR'!$D$22-'Ejercicio 3 - TIR'!$C$22)/('Ejercicio 3 - TIR'!$E$22-'Ejercicio 3 - TIR'!$C$22),'Ejercicio 3 - TIR'!$C$22+SQRT(('Ejercicio 3 - TIR'!$E$22-'Ejercicio 3 - TIR'!$C$22)*('Ejercicio 3 - TIR'!$D$22-'Ejercicio 3 - TIR'!$C$22)*P314),'Ejercicio 3 - TIR'!$E$22-SQRT(('Ejercicio 3 - TIR'!$E$22-'Ejercicio 3 - TIR'!$C$22)*('Ejercicio 3 - TIR'!$E$22-'Ejercicio 3 - TIR'!$D$22)*(1-P314)))</f>
        <v>0.131580283292331</v>
      </c>
      <c r="R314" s="17">
        <f ca="1" t="shared" si="2326"/>
        <v>0.597684497788051</v>
      </c>
      <c r="S314" s="19">
        <f ca="1">IF(R314&lt;=('Ejercicio 3 - TIR'!$D$23-'Ejercicio 3 - TIR'!$C$23)/('Ejercicio 3 - TIR'!$E$23-'Ejercicio 3 - TIR'!$C$23),'Ejercicio 3 - TIR'!$C$23+SQRT(('Ejercicio 3 - TIR'!$E$23-'Ejercicio 3 - TIR'!$C$23)*('Ejercicio 3 - TIR'!$D$23-'Ejercicio 3 - TIR'!$C$23)*R314),'Ejercicio 3 - TIR'!$E$23-SQRT(('Ejercicio 3 - TIR'!$E$23-'Ejercicio 3 - TIR'!$C$23)*('Ejercicio 3 - TIR'!$E$23-'Ejercicio 3 - TIR'!$D$23)*(1-R314)))</f>
        <v>0.153089632035561</v>
      </c>
      <c r="T314" s="17">
        <f ca="1" t="shared" ref="T314:X314" si="2327">RAND()</f>
        <v>0.182337944358256</v>
      </c>
      <c r="U314" s="19">
        <f ca="1">IF(T314&lt;=('Ejercicio 3 - TIR'!$D$24-'Ejercicio 3 - TIR'!$C$24)/('Ejercicio 3 - TIR'!$E$24-'Ejercicio 3 - TIR'!$C$24),'Ejercicio 3 - TIR'!$C$24+SQRT(('Ejercicio 3 - TIR'!$E$24-'Ejercicio 3 - TIR'!$C$24)*('Ejercicio 3 - TIR'!$D$24-'Ejercicio 3 - TIR'!$C$24)*T314),'Ejercicio 3 - TIR'!$E$24-SQRT(('Ejercicio 3 - TIR'!$E$24-'Ejercicio 3 - TIR'!$C$24)*('Ejercicio 3 - TIR'!$E$24-'Ejercicio 3 - TIR'!$D$24)*(1-T314)))</f>
        <v>0.169568078167064</v>
      </c>
      <c r="V314" s="17">
        <f ca="1" t="shared" si="2327"/>
        <v>0.478509884420455</v>
      </c>
      <c r="W314" s="19">
        <f ca="1">IF(V314&lt;=('Ejercicio 3 - TIR'!$D$25-'Ejercicio 3 - TIR'!$C$25)/('Ejercicio 3 - TIR'!$E$25-'Ejercicio 3 - TIR'!$C$25),'Ejercicio 3 - TIR'!$C$25+SQRT(('Ejercicio 3 - TIR'!$E$25-'Ejercicio 3 - TIR'!$C$25)*('Ejercicio 3 - TIR'!$D$25-'Ejercicio 3 - TIR'!$C$25)*V314),'Ejercicio 3 - TIR'!$E$25-SQRT(('Ejercicio 3 - TIR'!$E$25-'Ejercicio 3 - TIR'!$C$25)*('Ejercicio 3 - TIR'!$E$25-'Ejercicio 3 - TIR'!$D$25)*(1-V314)))</f>
        <v>0.207277460228488</v>
      </c>
      <c r="X314" s="17">
        <f ca="1" t="shared" si="2327"/>
        <v>0.887060156841161</v>
      </c>
      <c r="Y314" s="19">
        <f ca="1">IF(X314&lt;=('Ejercicio 3 - TIR'!$D$26-'Ejercicio 3 - TIR'!$C$26)/('Ejercicio 3 - TIR'!$E$26-'Ejercicio 3 - TIR'!$C$26),'Ejercicio 3 - TIR'!$C$26+SQRT(('Ejercicio 3 - TIR'!$E$26-'Ejercicio 3 - TIR'!$C$26)*('Ejercicio 3 - TIR'!$D$26-'Ejercicio 3 - TIR'!$C$26)*X314),'Ejercicio 3 - TIR'!$E$26-SQRT(('Ejercicio 3 - TIR'!$E$26-'Ejercicio 3 - TIR'!$C$26)*('Ejercicio 3 - TIR'!$E$26-'Ejercicio 3 - TIR'!$D$26)*(1-X314)))</f>
        <v>0.255304349511347</v>
      </c>
      <c r="Z314" s="17">
        <f ca="1" t="shared" si="1908"/>
        <v>1.13158028329233</v>
      </c>
      <c r="AA314" s="17">
        <f ca="1" t="shared" si="1909"/>
        <v>1.30481349248025</v>
      </c>
      <c r="AB314" s="17">
        <f ca="1" t="shared" si="1910"/>
        <v>1.52606820876658</v>
      </c>
      <c r="AC314" s="17">
        <f ca="1" t="shared" si="1911"/>
        <v>1.84238775121516</v>
      </c>
      <c r="AD314" s="17">
        <f ca="1" t="shared" si="1912"/>
        <v>2.31275735758681</v>
      </c>
      <c r="AE314" s="16">
        <f ca="1" t="shared" si="1913"/>
        <v>4037.64194755885</v>
      </c>
      <c r="AF314" s="16">
        <f ca="1" t="shared" si="1914"/>
        <v>4655.76306760198</v>
      </c>
      <c r="AG314" s="16">
        <f ca="1" t="shared" si="1915"/>
        <v>5445.23186337644</v>
      </c>
      <c r="AH314" s="16">
        <f ca="1" t="shared" si="1916"/>
        <v>6573.90569437235</v>
      </c>
      <c r="AI314" s="16">
        <f ca="1" t="shared" si="1917"/>
        <v>8252.25241142302</v>
      </c>
      <c r="AJ314" s="18">
        <f ca="1" t="shared" si="1918"/>
        <v>40855.467542687</v>
      </c>
      <c r="AK314" s="18">
        <f ca="1" t="shared" si="1919"/>
        <v>51207.0027355797</v>
      </c>
      <c r="AL314" s="18">
        <f ca="1" t="shared" si="1920"/>
        <v>66698.714713716</v>
      </c>
      <c r="AM314" s="18">
        <f ca="1" t="shared" si="1921"/>
        <v>69428.163892659</v>
      </c>
      <c r="AN314" s="18">
        <f ca="1" t="shared" si="1922"/>
        <v>83888.0966031212</v>
      </c>
      <c r="AO314" s="18">
        <f ca="1">C314/'Ejercicio 3 - TIR'!$D$7</f>
        <v>19603.3004365455</v>
      </c>
      <c r="AP314" s="18">
        <f ca="1" t="shared" si="1923"/>
        <v>21252.1671061415</v>
      </c>
      <c r="AQ314" s="18">
        <f ca="1" t="shared" si="1924"/>
        <v>31603.7022990341</v>
      </c>
      <c r="AR314" s="18">
        <f ca="1" t="shared" si="1925"/>
        <v>47095.4142771704</v>
      </c>
      <c r="AS314" s="18">
        <f ca="1" t="shared" si="1926"/>
        <v>49824.8634561134</v>
      </c>
      <c r="AT314" s="18">
        <f ca="1" t="shared" si="1927"/>
        <v>64284.7961665757</v>
      </c>
      <c r="AU314" s="18">
        <f ca="1">AP314*'Ejercicio 3 - TIR'!$D$5</f>
        <v>10626.0835530707</v>
      </c>
      <c r="AV314" s="18">
        <f ca="1">AQ314*'Ejercicio 3 - TIR'!$D$5</f>
        <v>15801.8511495171</v>
      </c>
      <c r="AW314" s="18">
        <f ca="1">AR314*'Ejercicio 3 - TIR'!$D$5</f>
        <v>23547.7071385852</v>
      </c>
      <c r="AX314" s="18">
        <f ca="1">AS314*'Ejercicio 3 - TIR'!$D$5</f>
        <v>24912.4317280567</v>
      </c>
      <c r="AY314" s="18">
        <f ca="1">AT314*'Ejercicio 3 - TIR'!$D$5</f>
        <v>32142.3980832878</v>
      </c>
      <c r="AZ314" s="18">
        <f ca="1" t="shared" ref="AZ314:BD314" si="2328">AJ314-AU314-AE314</f>
        <v>26191.7420420574</v>
      </c>
      <c r="BA314" s="18">
        <f ca="1" t="shared" si="2328"/>
        <v>30749.3885184606</v>
      </c>
      <c r="BB314" s="18">
        <f ca="1" t="shared" si="2328"/>
        <v>37705.7757117543</v>
      </c>
      <c r="BC314" s="18">
        <f ca="1" t="shared" si="2328"/>
        <v>37941.8264702299</v>
      </c>
      <c r="BD314" s="18">
        <f ca="1" t="shared" si="2328"/>
        <v>43493.4461084104</v>
      </c>
      <c r="BE314" s="18">
        <f ca="1" t="shared" ref="BE314:BI314" si="2329">AZ314/Z314</f>
        <v>23146.16331583</v>
      </c>
      <c r="BF314" s="18">
        <f ca="1" t="shared" si="2329"/>
        <v>23566.1178365122</v>
      </c>
      <c r="BG314" s="18">
        <f ca="1" t="shared" si="2329"/>
        <v>24707.7918897409</v>
      </c>
      <c r="BH314" s="18">
        <f ca="1" t="shared" si="2329"/>
        <v>20593.8334344685</v>
      </c>
      <c r="BI314" s="18">
        <f ca="1" t="shared" si="2329"/>
        <v>18805.8837930981</v>
      </c>
      <c r="BJ314" s="18">
        <f ca="1" t="shared" si="1930"/>
        <v>70968.7339764386</v>
      </c>
      <c r="BK314" s="18">
        <f ca="1" t="shared" si="1931"/>
        <v>45337.6773176055</v>
      </c>
      <c r="BL314" s="18">
        <f ca="1" t="shared" si="1932"/>
        <v>116306.411294044</v>
      </c>
      <c r="BM314" s="18">
        <f ca="1">BK314*'Ejercicio 3 - TIR'!$D$5</f>
        <v>22668.8386588028</v>
      </c>
      <c r="BN314" s="18">
        <f ca="1" t="shared" si="1933"/>
        <v>93637.5726352414</v>
      </c>
      <c r="BO314" s="18">
        <f ca="1" t="shared" si="1934"/>
        <v>40487.4174664588</v>
      </c>
      <c r="BP314" s="18">
        <f ca="1" t="shared" si="1935"/>
        <v>-128702.269430914</v>
      </c>
      <c r="BQ314" s="18">
        <f ca="1" t="shared" ref="BQ314:BT314" si="2330">BE314</f>
        <v>23146.16331583</v>
      </c>
      <c r="BR314" s="18">
        <f ca="1" t="shared" si="2330"/>
        <v>23566.1178365122</v>
      </c>
      <c r="BS314" s="18">
        <f ca="1" t="shared" si="2330"/>
        <v>24707.7918897409</v>
      </c>
      <c r="BT314" s="18">
        <f ca="1" t="shared" si="2330"/>
        <v>20593.8334344685</v>
      </c>
      <c r="BU314" s="18">
        <f ca="1" t="shared" si="1937"/>
        <v>59293.3012595569</v>
      </c>
      <c r="BV314" s="20">
        <f ca="1" t="shared" si="1938"/>
        <v>4.86841622039444</v>
      </c>
    </row>
    <row r="315" ht="15" customHeight="1" spans="1:74">
      <c r="A315" s="16">
        <v>314</v>
      </c>
      <c r="B315" s="17">
        <f ca="1" t="shared" ref="B315:F315" si="2331">RAND()</f>
        <v>0.694696618371292</v>
      </c>
      <c r="C315" s="18">
        <f ca="1">IF(B315&lt;=('Ejercicio 3 - TIR'!$D$13-'Ejercicio 3 - TIR'!$C$13)/('Ejercicio 3 - TIR'!$E$13-'Ejercicio 3 - TIR'!$C$13),'Ejercicio 3 - TIR'!$C$13+SQRT(('Ejercicio 3 - TIR'!$E$13-'Ejercicio 3 - TIR'!$C$13)*('Ejercicio 3 - TIR'!$D$13-'Ejercicio 3 - TIR'!$C$13)*B315),'Ejercicio 3 - TIR'!$E$13-SQRT(('Ejercicio 3 - TIR'!$E$13-'Ejercicio 3 - TIR'!$C$13)*('Ejercicio 3 - TIR'!$E$13-'Ejercicio 3 - TIR'!$D$13)*(1-B315)))</f>
        <v>80859.3610881337</v>
      </c>
      <c r="D315" s="17">
        <f ca="1" t="shared" si="2331"/>
        <v>0.42894190823109</v>
      </c>
      <c r="E315" s="18">
        <f ca="1">IF(D315&lt;=('Ejercicio 3 - TIR'!$D$14-'Ejercicio 3 - TIR'!$C$14)/('Ejercicio 3 - TIR'!$E$14-'Ejercicio 3 - TIR'!$C$14),'Ejercicio 3 - TIR'!$C$14+SQRT(('Ejercicio 3 - TIR'!$E$14-'Ejercicio 3 - TIR'!$C$14)*('Ejercicio 3 - TIR'!$D$14-'Ejercicio 3 - TIR'!$C$14)*D315),'Ejercicio 3 - TIR'!$E$14-SQRT(('Ejercicio 3 - TIR'!$E$14-'Ejercicio 3 - TIR'!$C$14)*('Ejercicio 3 - TIR'!$E$14-'Ejercicio 3 - TIR'!$D$14)*(1-D315)))</f>
        <v>30744.8007171463</v>
      </c>
      <c r="F315" s="17">
        <f ca="1" t="shared" si="2331"/>
        <v>0.696774299389325</v>
      </c>
      <c r="G315" s="18">
        <f ca="1">IF(F315&lt;=('Ejercicio 3 - TIR'!$D$18-'Ejercicio 3 - TIR'!$C$18)/('Ejercicio 3 - TIR'!$E$18-'Ejercicio 3 - TIR'!$C$18),'Ejercicio 3 - TIR'!$C$18+SQRT(('Ejercicio 3 - TIR'!$E$18-'Ejercicio 3 - TIR'!$C$18)*('Ejercicio 3 - TIR'!$D$18-'Ejercicio 3 - TIR'!$C$18)*F315),'Ejercicio 3 - TIR'!$E$18-SQRT(('Ejercicio 3 - TIR'!$E$18-'Ejercicio 3 - TIR'!$C$18)*('Ejercicio 3 - TIR'!$E$18-'Ejercicio 3 - TIR'!$D$18)*(1-F315)))</f>
        <v>40231.1502911288</v>
      </c>
      <c r="H315" s="17">
        <f ca="1" t="shared" ref="H315:L315" si="2332">RAND()</f>
        <v>0.82157185584717</v>
      </c>
      <c r="I315" s="18">
        <f ca="1">IF(H315&lt;=('Ejercicio 3 - TIR'!$D$18-'Ejercicio 3 - TIR'!$C$18)/('Ejercicio 3 - TIR'!$E$18-'Ejercicio 3 - TIR'!$C$18),'Ejercicio 3 - TIR'!$C$18+SQRT(('Ejercicio 3 - TIR'!$E$18-'Ejercicio 3 - TIR'!$C$18)*('Ejercicio 3 - TIR'!$D$18-'Ejercicio 3 - TIR'!$C$18)*H315),'Ejercicio 3 - TIR'!$E$18-SQRT(('Ejercicio 3 - TIR'!$E$18-'Ejercicio 3 - TIR'!$C$18)*('Ejercicio 3 - TIR'!$E$18-'Ejercicio 3 - TIR'!$D$18)*(1-H315)))</f>
        <v>41341.8432494681</v>
      </c>
      <c r="J315" s="17">
        <f ca="1" t="shared" si="2332"/>
        <v>0.761396250182884</v>
      </c>
      <c r="K315" s="18">
        <f ca="1">IF(J315&lt;=('Ejercicio 3 - TIR'!$D$18-'Ejercicio 3 - TIR'!$C$18)/('Ejercicio 3 - TIR'!$E$18-'Ejercicio 3 - TIR'!$C$18),'Ejercicio 3 - TIR'!$C$18+SQRT(('Ejercicio 3 - TIR'!$E$18-'Ejercicio 3 - TIR'!$C$18)*('Ejercicio 3 - TIR'!$D$18-'Ejercicio 3 - TIR'!$C$18)*J315),'Ejercicio 3 - TIR'!$E$18-SQRT(('Ejercicio 3 - TIR'!$E$18-'Ejercicio 3 - TIR'!$C$18)*('Ejercicio 3 - TIR'!$E$18-'Ejercicio 3 - TIR'!$D$18)*(1-J315)))</f>
        <v>40769.7185393542</v>
      </c>
      <c r="L315" s="17">
        <f ca="1" t="shared" si="2332"/>
        <v>0.140508259830029</v>
      </c>
      <c r="M315" s="18">
        <f ca="1">IF(L315&lt;=('Ejercicio 3 - TIR'!$D$18-'Ejercicio 3 - TIR'!$C$18)/('Ejercicio 3 - TIR'!$E$18-'Ejercicio 3 - TIR'!$C$18),'Ejercicio 3 - TIR'!$C$18+SQRT(('Ejercicio 3 - TIR'!$E$18-'Ejercicio 3 - TIR'!$C$18)*('Ejercicio 3 - TIR'!$D$18-'Ejercicio 3 - TIR'!$C$18)*L315),'Ejercicio 3 - TIR'!$E$18-SQRT(('Ejercicio 3 - TIR'!$E$18-'Ejercicio 3 - TIR'!$C$18)*('Ejercicio 3 - TIR'!$E$18-'Ejercicio 3 - TIR'!$D$18)*(1-L315)))</f>
        <v>34590.8865129193</v>
      </c>
      <c r="N315" s="17">
        <f ca="1" t="shared" ref="N315:R315" si="2333">RAND()</f>
        <v>0.975615255366096</v>
      </c>
      <c r="O315" s="18">
        <f ca="1">IF(N315&lt;=('Ejercicio 3 - TIR'!$D$18-'Ejercicio 3 - TIR'!$C$18)/('Ejercicio 3 - TIR'!$E$18-'Ejercicio 3 - TIR'!$C$18),'Ejercicio 3 - TIR'!$C$18+SQRT(('Ejercicio 3 - TIR'!$E$18-'Ejercicio 3 - TIR'!$C$18)*('Ejercicio 3 - TIR'!$D$18-'Ejercicio 3 - TIR'!$C$18)*N315),'Ejercicio 3 - TIR'!$E$18-SQRT(('Ejercicio 3 - TIR'!$E$18-'Ejercicio 3 - TIR'!$C$18)*('Ejercicio 3 - TIR'!$E$18-'Ejercicio 3 - TIR'!$D$18)*(1-N315)))</f>
        <v>43647.6480311906</v>
      </c>
      <c r="P315" s="17">
        <f ca="1" t="shared" si="2333"/>
        <v>0.825801673736923</v>
      </c>
      <c r="Q315" s="19">
        <f ca="1">IF(P315&lt;=('Ejercicio 3 - TIR'!$D$22-'Ejercicio 3 - TIR'!$C$22)/('Ejercicio 3 - TIR'!$E$22-'Ejercicio 3 - TIR'!$C$22),'Ejercicio 3 - TIR'!$C$22+SQRT(('Ejercicio 3 - TIR'!$E$22-'Ejercicio 3 - TIR'!$C$22)*('Ejercicio 3 - TIR'!$D$22-'Ejercicio 3 - TIR'!$C$22)*P315),'Ejercicio 3 - TIR'!$E$22-SQRT(('Ejercicio 3 - TIR'!$E$22-'Ejercicio 3 - TIR'!$C$22)*('Ejercicio 3 - TIR'!$E$22-'Ejercicio 3 - TIR'!$D$22)*(1-P315)))</f>
        <v>0.162292459592774</v>
      </c>
      <c r="R315" s="17">
        <f ca="1" t="shared" si="2333"/>
        <v>0.56004687505486</v>
      </c>
      <c r="S315" s="19">
        <f ca="1">IF(R315&lt;=('Ejercicio 3 - TIR'!$D$23-'Ejercicio 3 - TIR'!$C$23)/('Ejercicio 3 - TIR'!$E$23-'Ejercicio 3 - TIR'!$C$23),'Ejercicio 3 - TIR'!$C$23+SQRT(('Ejercicio 3 - TIR'!$E$23-'Ejercicio 3 - TIR'!$C$23)*('Ejercicio 3 - TIR'!$D$23-'Ejercicio 3 - TIR'!$C$23)*R315),'Ejercicio 3 - TIR'!$E$23-SQRT(('Ejercicio 3 - TIR'!$E$23-'Ejercicio 3 - TIR'!$C$23)*('Ejercicio 3 - TIR'!$E$23-'Ejercicio 3 - TIR'!$D$23)*(1-R315)))</f>
        <v>0.151859004550278</v>
      </c>
      <c r="T315" s="17">
        <f ca="1" t="shared" ref="T315:X315" si="2334">RAND()</f>
        <v>0.128038576270153</v>
      </c>
      <c r="U315" s="19">
        <f ca="1">IF(T315&lt;=('Ejercicio 3 - TIR'!$D$24-'Ejercicio 3 - TIR'!$C$24)/('Ejercicio 3 - TIR'!$E$24-'Ejercicio 3 - TIR'!$C$24),'Ejercicio 3 - TIR'!$C$24+SQRT(('Ejercicio 3 - TIR'!$E$24-'Ejercicio 3 - TIR'!$C$24)*('Ejercicio 3 - TIR'!$D$24-'Ejercicio 3 - TIR'!$C$24)*T315),'Ejercicio 3 - TIR'!$E$24-SQRT(('Ejercicio 3 - TIR'!$E$24-'Ejercicio 3 - TIR'!$C$24)*('Ejercicio 3 - TIR'!$E$24-'Ejercicio 3 - TIR'!$D$24)*(1-T315)))</f>
        <v>0.166397591596552</v>
      </c>
      <c r="V315" s="17">
        <f ca="1" t="shared" si="2334"/>
        <v>0.21142966668738</v>
      </c>
      <c r="W315" s="19">
        <f ca="1">IF(V315&lt;=('Ejercicio 3 - TIR'!$D$25-'Ejercicio 3 - TIR'!$C$25)/('Ejercicio 3 - TIR'!$E$25-'Ejercicio 3 - TIR'!$C$25),'Ejercicio 3 - TIR'!$C$25+SQRT(('Ejercicio 3 - TIR'!$E$25-'Ejercicio 3 - TIR'!$C$25)*('Ejercicio 3 - TIR'!$D$25-'Ejercicio 3 - TIR'!$C$25)*V315),'Ejercicio 3 - TIR'!$E$25-SQRT(('Ejercicio 3 - TIR'!$E$25-'Ejercicio 3 - TIR'!$C$25)*('Ejercicio 3 - TIR'!$E$25-'Ejercicio 3 - TIR'!$D$25)*(1-V315)))</f>
        <v>0.197204695096465</v>
      </c>
      <c r="X315" s="17">
        <f ca="1" t="shared" si="2334"/>
        <v>0.958081584563485</v>
      </c>
      <c r="Y315" s="19">
        <f ca="1">IF(X315&lt;=('Ejercicio 3 - TIR'!$D$26-'Ejercicio 3 - TIR'!$C$26)/('Ejercicio 3 - TIR'!$E$26-'Ejercicio 3 - TIR'!$C$26),'Ejercicio 3 - TIR'!$C$26+SQRT(('Ejercicio 3 - TIR'!$E$26-'Ejercicio 3 - TIR'!$C$26)*('Ejercicio 3 - TIR'!$D$26-'Ejercicio 3 - TIR'!$C$26)*X315),'Ejercicio 3 - TIR'!$E$26-SQRT(('Ejercicio 3 - TIR'!$E$26-'Ejercicio 3 - TIR'!$C$26)*('Ejercicio 3 - TIR'!$E$26-'Ejercicio 3 - TIR'!$D$26)*(1-X315)))</f>
        <v>0.264954753463064</v>
      </c>
      <c r="Z315" s="17">
        <f ca="1" t="shared" si="1908"/>
        <v>1.16229245959277</v>
      </c>
      <c r="AA315" s="17">
        <f ca="1" t="shared" si="1909"/>
        <v>1.33879703550283</v>
      </c>
      <c r="AB315" s="17">
        <f ca="1" t="shared" si="1910"/>
        <v>1.5615696378471</v>
      </c>
      <c r="AC315" s="17">
        <f ca="1" t="shared" si="1911"/>
        <v>1.86951850215064</v>
      </c>
      <c r="AD315" s="17">
        <f ca="1" t="shared" si="1912"/>
        <v>2.3648563159826</v>
      </c>
      <c r="AE315" s="16">
        <f ca="1" t="shared" si="1913"/>
        <v>4989.64932807535</v>
      </c>
      <c r="AF315" s="16">
        <f ca="1" t="shared" si="1914"/>
        <v>5747.37250809184</v>
      </c>
      <c r="AG315" s="16">
        <f ca="1" t="shared" si="1915"/>
        <v>6703.72145144656</v>
      </c>
      <c r="AH315" s="16">
        <f ca="1" t="shared" si="1916"/>
        <v>8025.72679629071</v>
      </c>
      <c r="AI315" s="16">
        <f ca="1" t="shared" si="1917"/>
        <v>10152.1812609638</v>
      </c>
      <c r="AJ315" s="18">
        <f ca="1" t="shared" si="1918"/>
        <v>46760.3626241227</v>
      </c>
      <c r="AK315" s="18">
        <f ca="1" t="shared" si="1919"/>
        <v>55348.3371846104</v>
      </c>
      <c r="AL315" s="18">
        <f ca="1" t="shared" si="1920"/>
        <v>63664.7546146276</v>
      </c>
      <c r="AM315" s="18">
        <f ca="1" t="shared" si="1921"/>
        <v>64668.3023416956</v>
      </c>
      <c r="AN315" s="18">
        <f ca="1" t="shared" si="1922"/>
        <v>103220.416124346</v>
      </c>
      <c r="AO315" s="18">
        <f ca="1">C315/'Ejercicio 3 - TIR'!$D$7</f>
        <v>16171.8722176267</v>
      </c>
      <c r="AP315" s="18">
        <f ca="1" t="shared" si="1923"/>
        <v>30588.4904064959</v>
      </c>
      <c r="AQ315" s="18">
        <f ca="1" t="shared" si="1924"/>
        <v>39176.4649669837</v>
      </c>
      <c r="AR315" s="18">
        <f ca="1" t="shared" si="1925"/>
        <v>47492.8823970008</v>
      </c>
      <c r="AS315" s="18">
        <f ca="1" t="shared" si="1926"/>
        <v>48496.4301240688</v>
      </c>
      <c r="AT315" s="18">
        <f ca="1" t="shared" si="1927"/>
        <v>87048.5439067196</v>
      </c>
      <c r="AU315" s="18">
        <f ca="1">AP315*'Ejercicio 3 - TIR'!$D$5</f>
        <v>15294.245203248</v>
      </c>
      <c r="AV315" s="18">
        <f ca="1">AQ315*'Ejercicio 3 - TIR'!$D$5</f>
        <v>19588.2324834918</v>
      </c>
      <c r="AW315" s="18">
        <f ca="1">AR315*'Ejercicio 3 - TIR'!$D$5</f>
        <v>23746.4411985004</v>
      </c>
      <c r="AX315" s="18">
        <f ca="1">AS315*'Ejercicio 3 - TIR'!$D$5</f>
        <v>24248.2150620344</v>
      </c>
      <c r="AY315" s="18">
        <f ca="1">AT315*'Ejercicio 3 - TIR'!$D$5</f>
        <v>43524.2719533598</v>
      </c>
      <c r="AZ315" s="18">
        <f ca="1" t="shared" ref="AZ315:BD315" si="2335">AJ315-AU315-AE315</f>
        <v>26476.4680927994</v>
      </c>
      <c r="BA315" s="18">
        <f ca="1" t="shared" si="2335"/>
        <v>30012.7321930268</v>
      </c>
      <c r="BB315" s="18">
        <f ca="1" t="shared" si="2335"/>
        <v>33214.5919646806</v>
      </c>
      <c r="BC315" s="18">
        <f ca="1" t="shared" si="2335"/>
        <v>32394.3604833704</v>
      </c>
      <c r="BD315" s="18">
        <f ca="1" t="shared" si="2335"/>
        <v>49543.9629100227</v>
      </c>
      <c r="BE315" s="18">
        <f ca="1" t="shared" ref="BE315:BI315" si="2336">AZ315/Z315</f>
        <v>22779.5232381321</v>
      </c>
      <c r="BF315" s="18">
        <f ca="1" t="shared" si="2336"/>
        <v>22417.6864731065</v>
      </c>
      <c r="BG315" s="18">
        <f ca="1" t="shared" si="2336"/>
        <v>21270.0036935098</v>
      </c>
      <c r="BH315" s="18">
        <f ca="1" t="shared" si="2336"/>
        <v>17327.6490423095</v>
      </c>
      <c r="BI315" s="18">
        <f ca="1" t="shared" si="2336"/>
        <v>20950.0943356202</v>
      </c>
      <c r="BJ315" s="18">
        <f ca="1" t="shared" si="1930"/>
        <v>72707.0361595696</v>
      </c>
      <c r="BK315" s="18">
        <f ca="1" t="shared" si="1931"/>
        <v>38244.1541551181</v>
      </c>
      <c r="BL315" s="18">
        <f ca="1" t="shared" si="1932"/>
        <v>110951.190314688</v>
      </c>
      <c r="BM315" s="18">
        <f ca="1">BK315*'Ejercicio 3 - TIR'!$D$5</f>
        <v>19122.077077559</v>
      </c>
      <c r="BN315" s="18">
        <f ca="1" t="shared" si="1933"/>
        <v>91829.1132371286</v>
      </c>
      <c r="BO315" s="18">
        <f ca="1" t="shared" si="1934"/>
        <v>38830.7368259596</v>
      </c>
      <c r="BP315" s="18">
        <f ca="1" t="shared" si="1935"/>
        <v>-111604.16180528</v>
      </c>
      <c r="BQ315" s="18">
        <f ca="1" t="shared" ref="BQ315:BT315" si="2337">BE315</f>
        <v>22779.5232381321</v>
      </c>
      <c r="BR315" s="18">
        <f ca="1" t="shared" si="2337"/>
        <v>22417.6864731065</v>
      </c>
      <c r="BS315" s="18">
        <f ca="1" t="shared" si="2337"/>
        <v>21270.0036935098</v>
      </c>
      <c r="BT315" s="18">
        <f ca="1" t="shared" si="2337"/>
        <v>17327.6490423095</v>
      </c>
      <c r="BU315" s="18">
        <f ca="1" t="shared" si="1937"/>
        <v>59780.8311615799</v>
      </c>
      <c r="BV315" s="20">
        <f ca="1" t="shared" si="1938"/>
        <v>7.71002684291271</v>
      </c>
    </row>
    <row r="316" ht="15" customHeight="1" spans="1:74">
      <c r="A316" s="16">
        <v>315</v>
      </c>
      <c r="B316" s="17">
        <f ca="1" t="shared" ref="B316:F316" si="2338">RAND()</f>
        <v>0.0952888996090355</v>
      </c>
      <c r="C316" s="18">
        <f ca="1">IF(B316&lt;=('Ejercicio 3 - TIR'!$D$13-'Ejercicio 3 - TIR'!$C$13)/('Ejercicio 3 - TIR'!$E$13-'Ejercicio 3 - TIR'!$C$13),'Ejercicio 3 - TIR'!$C$13+SQRT(('Ejercicio 3 - TIR'!$E$13-'Ejercicio 3 - TIR'!$C$13)*('Ejercicio 3 - TIR'!$D$13-'Ejercicio 3 - TIR'!$C$13)*B316),'Ejercicio 3 - TIR'!$E$13-SQRT(('Ejercicio 3 - TIR'!$E$13-'Ejercicio 3 - TIR'!$C$13)*('Ejercicio 3 - TIR'!$E$13-'Ejercicio 3 - TIR'!$D$13)*(1-B316)))</f>
        <v>66173.780028768</v>
      </c>
      <c r="D316" s="17">
        <f ca="1" t="shared" si="2338"/>
        <v>0.0923289357231596</v>
      </c>
      <c r="E316" s="18">
        <f ca="1">IF(D316&lt;=('Ejercicio 3 - TIR'!$D$14-'Ejercicio 3 - TIR'!$C$14)/('Ejercicio 3 - TIR'!$E$14-'Ejercicio 3 - TIR'!$C$14),'Ejercicio 3 - TIR'!$C$14+SQRT(('Ejercicio 3 - TIR'!$E$14-'Ejercicio 3 - TIR'!$C$14)*('Ejercicio 3 - TIR'!$D$14-'Ejercicio 3 - TIR'!$C$14)*D316),'Ejercicio 3 - TIR'!$E$14-SQRT(('Ejercicio 3 - TIR'!$E$14-'Ejercicio 3 - TIR'!$C$14)*('Ejercicio 3 - TIR'!$E$14-'Ejercicio 3 - TIR'!$D$14)*(1-D316)))</f>
        <v>27631.476805757</v>
      </c>
      <c r="F316" s="17">
        <f ca="1" t="shared" si="2338"/>
        <v>0.515255938167063</v>
      </c>
      <c r="G316" s="18">
        <f ca="1">IF(F316&lt;=('Ejercicio 3 - TIR'!$D$18-'Ejercicio 3 - TIR'!$C$18)/('Ejercicio 3 - TIR'!$E$18-'Ejercicio 3 - TIR'!$C$18),'Ejercicio 3 - TIR'!$C$18+SQRT(('Ejercicio 3 - TIR'!$E$18-'Ejercicio 3 - TIR'!$C$18)*('Ejercicio 3 - TIR'!$D$18-'Ejercicio 3 - TIR'!$C$18)*F316),'Ejercicio 3 - TIR'!$E$18-SQRT(('Ejercicio 3 - TIR'!$E$18-'Ejercicio 3 - TIR'!$C$18)*('Ejercicio 3 - TIR'!$E$18-'Ejercicio 3 - TIR'!$D$18)*(1-F316)))</f>
        <v>38791.3816163934</v>
      </c>
      <c r="H316" s="17">
        <f ca="1" t="shared" ref="H316:L316" si="2339">RAND()</f>
        <v>0.747320626532809</v>
      </c>
      <c r="I316" s="18">
        <f ca="1">IF(H316&lt;=('Ejercicio 3 - TIR'!$D$18-'Ejercicio 3 - TIR'!$C$18)/('Ejercicio 3 - TIR'!$E$18-'Ejercicio 3 - TIR'!$C$18),'Ejercicio 3 - TIR'!$C$18+SQRT(('Ejercicio 3 - TIR'!$E$18-'Ejercicio 3 - TIR'!$C$18)*('Ejercicio 3 - TIR'!$D$18-'Ejercicio 3 - TIR'!$C$18)*H316),'Ejercicio 3 - TIR'!$E$18-SQRT(('Ejercicio 3 - TIR'!$E$18-'Ejercicio 3 - TIR'!$C$18)*('Ejercicio 3 - TIR'!$E$18-'Ejercicio 3 - TIR'!$D$18)*(1-H316)))</f>
        <v>40646.730767568</v>
      </c>
      <c r="J316" s="17">
        <f ca="1" t="shared" si="2339"/>
        <v>0.0631302048816182</v>
      </c>
      <c r="K316" s="18">
        <f ca="1">IF(J316&lt;=('Ejercicio 3 - TIR'!$D$18-'Ejercicio 3 - TIR'!$C$18)/('Ejercicio 3 - TIR'!$E$18-'Ejercicio 3 - TIR'!$C$18),'Ejercicio 3 - TIR'!$C$18+SQRT(('Ejercicio 3 - TIR'!$E$18-'Ejercicio 3 - TIR'!$C$18)*('Ejercicio 3 - TIR'!$D$18-'Ejercicio 3 - TIR'!$C$18)*J316),'Ejercicio 3 - TIR'!$E$18-SQRT(('Ejercicio 3 - TIR'!$E$18-'Ejercicio 3 - TIR'!$C$18)*('Ejercicio 3 - TIR'!$E$18-'Ejercicio 3 - TIR'!$D$18)*(1-J316)))</f>
        <v>33077.2602639755</v>
      </c>
      <c r="L316" s="17">
        <f ca="1" t="shared" si="2339"/>
        <v>0.300455313596207</v>
      </c>
      <c r="M316" s="18">
        <f ca="1">IF(L316&lt;=('Ejercicio 3 - TIR'!$D$18-'Ejercicio 3 - TIR'!$C$18)/('Ejercicio 3 - TIR'!$E$18-'Ejercicio 3 - TIR'!$C$18),'Ejercicio 3 - TIR'!$C$18+SQRT(('Ejercicio 3 - TIR'!$E$18-'Ejercicio 3 - TIR'!$C$18)*('Ejercicio 3 - TIR'!$D$18-'Ejercicio 3 - TIR'!$C$18)*L316),'Ejercicio 3 - TIR'!$E$18-SQRT(('Ejercicio 3 - TIR'!$E$18-'Ejercicio 3 - TIR'!$C$18)*('Ejercicio 3 - TIR'!$E$18-'Ejercicio 3 - TIR'!$D$18)*(1-L316)))</f>
        <v>36713.2925632234</v>
      </c>
      <c r="N316" s="17">
        <f ca="1" t="shared" ref="N316:R316" si="2340">RAND()</f>
        <v>0.374420887933689</v>
      </c>
      <c r="O316" s="18">
        <f ca="1">IF(N316&lt;=('Ejercicio 3 - TIR'!$D$18-'Ejercicio 3 - TIR'!$C$18)/('Ejercicio 3 - TIR'!$E$18-'Ejercicio 3 - TIR'!$C$18),'Ejercicio 3 - TIR'!$C$18+SQRT(('Ejercicio 3 - TIR'!$E$18-'Ejercicio 3 - TIR'!$C$18)*('Ejercicio 3 - TIR'!$D$18-'Ejercicio 3 - TIR'!$C$18)*N316),'Ejercicio 3 - TIR'!$E$18-SQRT(('Ejercicio 3 - TIR'!$E$18-'Ejercicio 3 - TIR'!$C$18)*('Ejercicio 3 - TIR'!$E$18-'Ejercicio 3 - TIR'!$D$18)*(1-N316)))</f>
        <v>37494.2066418036</v>
      </c>
      <c r="P316" s="17">
        <f ca="1" t="shared" si="2340"/>
        <v>0.409126968794084</v>
      </c>
      <c r="Q316" s="19">
        <f ca="1">IF(P316&lt;=('Ejercicio 3 - TIR'!$D$22-'Ejercicio 3 - TIR'!$C$22)/('Ejercicio 3 - TIR'!$E$22-'Ejercicio 3 - TIR'!$C$22),'Ejercicio 3 - TIR'!$C$22+SQRT(('Ejercicio 3 - TIR'!$E$22-'Ejercicio 3 - TIR'!$C$22)*('Ejercicio 3 - TIR'!$D$22-'Ejercicio 3 - TIR'!$C$22)*P316),'Ejercicio 3 - TIR'!$E$22-SQRT(('Ejercicio 3 - TIR'!$E$22-'Ejercicio 3 - TIR'!$C$22)*('Ejercicio 3 - TIR'!$E$22-'Ejercicio 3 - TIR'!$D$22)*(1-P316)))</f>
        <v>0.1471372169507</v>
      </c>
      <c r="R316" s="17">
        <f ca="1" t="shared" si="2340"/>
        <v>0.78654377584172</v>
      </c>
      <c r="S316" s="19">
        <f ca="1">IF(R316&lt;=('Ejercicio 3 - TIR'!$D$23-'Ejercicio 3 - TIR'!$C$23)/('Ejercicio 3 - TIR'!$E$23-'Ejercicio 3 - TIR'!$C$23),'Ejercicio 3 - TIR'!$C$23+SQRT(('Ejercicio 3 - TIR'!$E$23-'Ejercicio 3 - TIR'!$C$23)*('Ejercicio 3 - TIR'!$D$23-'Ejercicio 3 - TIR'!$C$23)*R316),'Ejercicio 3 - TIR'!$E$23-SQRT(('Ejercicio 3 - TIR'!$E$23-'Ejercicio 3 - TIR'!$C$23)*('Ejercicio 3 - TIR'!$E$23-'Ejercicio 3 - TIR'!$D$23)*(1-R316)))</f>
        <v>0.160398438748791</v>
      </c>
      <c r="T316" s="17">
        <f ca="1" t="shared" ref="T316:X316" si="2341">RAND()</f>
        <v>0.339735361433318</v>
      </c>
      <c r="U316" s="19">
        <f ca="1">IF(T316&lt;=('Ejercicio 3 - TIR'!$D$24-'Ejercicio 3 - TIR'!$C$24)/('Ejercicio 3 - TIR'!$E$24-'Ejercicio 3 - TIR'!$C$24),'Ejercicio 3 - TIR'!$C$24+SQRT(('Ejercicio 3 - TIR'!$E$24-'Ejercicio 3 - TIR'!$C$24)*('Ejercicio 3 - TIR'!$D$24-'Ejercicio 3 - TIR'!$C$24)*T316),'Ejercicio 3 - TIR'!$E$24-SQRT(('Ejercicio 3 - TIR'!$E$24-'Ejercicio 3 - TIR'!$C$24)*('Ejercicio 3 - TIR'!$E$24-'Ejercicio 3 - TIR'!$D$24)*(1-T316)))</f>
        <v>0.176710377365548</v>
      </c>
      <c r="V316" s="17">
        <f ca="1" t="shared" si="2341"/>
        <v>0.575888096099449</v>
      </c>
      <c r="W316" s="19">
        <f ca="1">IF(V316&lt;=('Ejercicio 3 - TIR'!$D$25-'Ejercicio 3 - TIR'!$C$25)/('Ejercicio 3 - TIR'!$E$25-'Ejercicio 3 - TIR'!$C$25),'Ejercicio 3 - TIR'!$C$25+SQRT(('Ejercicio 3 - TIR'!$E$25-'Ejercicio 3 - TIR'!$C$25)*('Ejercicio 3 - TIR'!$D$25-'Ejercicio 3 - TIR'!$C$25)*V316),'Ejercicio 3 - TIR'!$E$25-SQRT(('Ejercicio 3 - TIR'!$E$25-'Ejercicio 3 - TIR'!$C$25)*('Ejercicio 3 - TIR'!$E$25-'Ejercicio 3 - TIR'!$D$25)*(1-V316)))</f>
        <v>0.211472196225947</v>
      </c>
      <c r="X316" s="17">
        <f ca="1" t="shared" si="2341"/>
        <v>0.125914220005704</v>
      </c>
      <c r="Y316" s="19">
        <f ca="1">IF(X316&lt;=('Ejercicio 3 - TIR'!$D$26-'Ejercicio 3 - TIR'!$C$26)/('Ejercicio 3 - TIR'!$E$26-'Ejercicio 3 - TIR'!$C$26),'Ejercicio 3 - TIR'!$C$26+SQRT(('Ejercicio 3 - TIR'!$E$26-'Ejercicio 3 - TIR'!$C$26)*('Ejercicio 3 - TIR'!$D$26-'Ejercicio 3 - TIR'!$C$26)*X316),'Ejercicio 3 - TIR'!$E$26-SQRT(('Ejercicio 3 - TIR'!$E$26-'Ejercicio 3 - TIR'!$C$26)*('Ejercicio 3 - TIR'!$E$26-'Ejercicio 3 - TIR'!$D$26)*(1-X316)))</f>
        <v>0.208438231857079</v>
      </c>
      <c r="Z316" s="17">
        <f ca="1" t="shared" si="1908"/>
        <v>1.1471372169507</v>
      </c>
      <c r="AA316" s="17">
        <f ca="1" t="shared" si="1909"/>
        <v>1.33113623558023</v>
      </c>
      <c r="AB316" s="17">
        <f ca="1" t="shared" si="1910"/>
        <v>1.56636182209456</v>
      </c>
      <c r="AC316" s="17">
        <f ca="1" t="shared" si="1911"/>
        <v>1.89760379669737</v>
      </c>
      <c r="AD316" s="17">
        <f ca="1" t="shared" si="1912"/>
        <v>2.29313697684626</v>
      </c>
      <c r="AE316" s="16">
        <f ca="1" t="shared" si="1913"/>
        <v>4065.6185974369</v>
      </c>
      <c r="AF316" s="16">
        <f ca="1" t="shared" si="1914"/>
        <v>4717.73747301382</v>
      </c>
      <c r="AG316" s="16">
        <f ca="1" t="shared" si="1915"/>
        <v>5551.41064218168</v>
      </c>
      <c r="AH316" s="16">
        <f ca="1" t="shared" si="1916"/>
        <v>6725.37964283594</v>
      </c>
      <c r="AI316" s="16">
        <f ca="1" t="shared" si="1917"/>
        <v>8127.20588415625</v>
      </c>
      <c r="AJ316" s="18">
        <f ca="1" t="shared" si="1918"/>
        <v>44499.037549102</v>
      </c>
      <c r="AK316" s="18">
        <f ca="1" t="shared" si="1919"/>
        <v>54106.3361825833</v>
      </c>
      <c r="AL316" s="18">
        <f ca="1" t="shared" si="1920"/>
        <v>51810.9576569768</v>
      </c>
      <c r="AM316" s="18">
        <f ca="1" t="shared" si="1921"/>
        <v>69667.2833572343</v>
      </c>
      <c r="AN316" s="18">
        <f ca="1" t="shared" si="1922"/>
        <v>85979.3516678343</v>
      </c>
      <c r="AO316" s="18">
        <f ca="1">C316/'Ejercicio 3 - TIR'!$D$7</f>
        <v>13234.7560057536</v>
      </c>
      <c r="AP316" s="18">
        <f ca="1" t="shared" si="1923"/>
        <v>31264.2815433484</v>
      </c>
      <c r="AQ316" s="18">
        <f ca="1" t="shared" si="1924"/>
        <v>40871.5801768297</v>
      </c>
      <c r="AR316" s="18">
        <f ca="1" t="shared" si="1925"/>
        <v>38576.2016512232</v>
      </c>
      <c r="AS316" s="18">
        <f ca="1" t="shared" si="1926"/>
        <v>56432.5273514807</v>
      </c>
      <c r="AT316" s="18">
        <f ca="1" t="shared" si="1927"/>
        <v>72744.5956620807</v>
      </c>
      <c r="AU316" s="18">
        <f ca="1">AP316*'Ejercicio 3 - TIR'!$D$5</f>
        <v>15632.1407716742</v>
      </c>
      <c r="AV316" s="18">
        <f ca="1">AQ316*'Ejercicio 3 - TIR'!$D$5</f>
        <v>20435.7900884149</v>
      </c>
      <c r="AW316" s="18">
        <f ca="1">AR316*'Ejercicio 3 - TIR'!$D$5</f>
        <v>19288.1008256116</v>
      </c>
      <c r="AX316" s="18">
        <f ca="1">AS316*'Ejercicio 3 - TIR'!$D$5</f>
        <v>28216.2636757403</v>
      </c>
      <c r="AY316" s="18">
        <f ca="1">AT316*'Ejercicio 3 - TIR'!$D$5</f>
        <v>36372.2978310404</v>
      </c>
      <c r="AZ316" s="18">
        <f ca="1" t="shared" ref="AZ316:BD316" si="2342">AJ316-AU316-AE316</f>
        <v>24801.2781799909</v>
      </c>
      <c r="BA316" s="18">
        <f ca="1" t="shared" si="2342"/>
        <v>28952.8086211546</v>
      </c>
      <c r="BB316" s="18">
        <f ca="1" t="shared" si="2342"/>
        <v>26971.4461891835</v>
      </c>
      <c r="BC316" s="18">
        <f ca="1" t="shared" si="2342"/>
        <v>34725.640038658</v>
      </c>
      <c r="BD316" s="18">
        <f ca="1" t="shared" si="2342"/>
        <v>41479.8479526377</v>
      </c>
      <c r="BE316" s="18">
        <f ca="1" t="shared" ref="BE316:BI316" si="2343">AZ316/Z316</f>
        <v>21620.1495457686</v>
      </c>
      <c r="BF316" s="18">
        <f ca="1" t="shared" si="2343"/>
        <v>21750.447360134</v>
      </c>
      <c r="BG316" s="18">
        <f ca="1" t="shared" si="2343"/>
        <v>17219.1672503336</v>
      </c>
      <c r="BH316" s="18">
        <f ca="1" t="shared" si="2343"/>
        <v>18299.7315346308</v>
      </c>
      <c r="BI316" s="18">
        <f ca="1" t="shared" si="2343"/>
        <v>18088.6917665445</v>
      </c>
      <c r="BJ316" s="18">
        <f ca="1" t="shared" si="1930"/>
        <v>63362.761188151</v>
      </c>
      <c r="BK316" s="18">
        <f ca="1" t="shared" si="1931"/>
        <v>30349.1083763316</v>
      </c>
      <c r="BL316" s="18">
        <f ca="1" t="shared" si="1932"/>
        <v>93711.8695644826</v>
      </c>
      <c r="BM316" s="18">
        <f ca="1">BK316*'Ejercicio 3 - TIR'!$D$5</f>
        <v>15174.5541881658</v>
      </c>
      <c r="BN316" s="18">
        <f ca="1" t="shared" si="1933"/>
        <v>78537.3153763168</v>
      </c>
      <c r="BO316" s="18">
        <f ca="1" t="shared" si="1934"/>
        <v>34248.8548086338</v>
      </c>
      <c r="BP316" s="18">
        <f ca="1" t="shared" si="1935"/>
        <v>-93805.2568345249</v>
      </c>
      <c r="BQ316" s="18">
        <f ca="1" t="shared" ref="BQ316:BT316" si="2344">BE316</f>
        <v>21620.1495457686</v>
      </c>
      <c r="BR316" s="18">
        <f ca="1" t="shared" si="2344"/>
        <v>21750.447360134</v>
      </c>
      <c r="BS316" s="18">
        <f ca="1" t="shared" si="2344"/>
        <v>17219.1672503336</v>
      </c>
      <c r="BT316" s="18">
        <f ca="1" t="shared" si="2344"/>
        <v>18299.7315346308</v>
      </c>
      <c r="BU316" s="18">
        <f ca="1" t="shared" si="1937"/>
        <v>52337.5465751783</v>
      </c>
      <c r="BV316" s="20">
        <f ca="1" t="shared" si="1938"/>
        <v>10.6394148009022</v>
      </c>
    </row>
    <row r="317" ht="15" customHeight="1" spans="1:74">
      <c r="A317" s="16">
        <v>316</v>
      </c>
      <c r="B317" s="17">
        <f ca="1" t="shared" ref="B317:F317" si="2345">RAND()</f>
        <v>0.787600972855917</v>
      </c>
      <c r="C317" s="18">
        <f ca="1">IF(B317&lt;=('Ejercicio 3 - TIR'!$D$13-'Ejercicio 3 - TIR'!$C$13)/('Ejercicio 3 - TIR'!$E$13-'Ejercicio 3 - TIR'!$C$13),'Ejercicio 3 - TIR'!$C$13+SQRT(('Ejercicio 3 - TIR'!$E$13-'Ejercicio 3 - TIR'!$C$13)*('Ejercicio 3 - TIR'!$D$13-'Ejercicio 3 - TIR'!$C$13)*B317),'Ejercicio 3 - TIR'!$E$13-SQRT(('Ejercicio 3 - TIR'!$E$13-'Ejercicio 3 - TIR'!$C$13)*('Ejercicio 3 - TIR'!$E$13-'Ejercicio 3 - TIR'!$D$13)*(1-B317)))</f>
        <v>84035.0749274261</v>
      </c>
      <c r="D317" s="17">
        <f ca="1" t="shared" si="2345"/>
        <v>0.034485347991883</v>
      </c>
      <c r="E317" s="18">
        <f ca="1">IF(D317&lt;=('Ejercicio 3 - TIR'!$D$14-'Ejercicio 3 - TIR'!$C$14)/('Ejercicio 3 - TIR'!$E$14-'Ejercicio 3 - TIR'!$C$14),'Ejercicio 3 - TIR'!$C$14+SQRT(('Ejercicio 3 - TIR'!$E$14-'Ejercicio 3 - TIR'!$C$14)*('Ejercicio 3 - TIR'!$D$14-'Ejercicio 3 - TIR'!$C$14)*D317),'Ejercicio 3 - TIR'!$E$14-SQRT(('Ejercicio 3 - TIR'!$E$14-'Ejercicio 3 - TIR'!$C$14)*('Ejercicio 3 - TIR'!$E$14-'Ejercicio 3 - TIR'!$D$14)*(1-D317)))</f>
        <v>26608.2291812398</v>
      </c>
      <c r="F317" s="17">
        <f ca="1" t="shared" si="2345"/>
        <v>0.093871956776848</v>
      </c>
      <c r="G317" s="18">
        <f ca="1">IF(F317&lt;=('Ejercicio 3 - TIR'!$D$18-'Ejercicio 3 - TIR'!$C$18)/('Ejercicio 3 - TIR'!$E$18-'Ejercicio 3 - TIR'!$C$18),'Ejercicio 3 - TIR'!$C$18+SQRT(('Ejercicio 3 - TIR'!$E$18-'Ejercicio 3 - TIR'!$C$18)*('Ejercicio 3 - TIR'!$D$18-'Ejercicio 3 - TIR'!$C$18)*F317),'Ejercicio 3 - TIR'!$E$18-SQRT(('Ejercicio 3 - TIR'!$E$18-'Ejercicio 3 - TIR'!$C$18)*('Ejercicio 3 - TIR'!$E$18-'Ejercicio 3 - TIR'!$D$18)*(1-F317)))</f>
        <v>33752.4383428015</v>
      </c>
      <c r="H317" s="17">
        <f ca="1" t="shared" ref="H317:L317" si="2346">RAND()</f>
        <v>0.29785022734206</v>
      </c>
      <c r="I317" s="18">
        <f ca="1">IF(H317&lt;=('Ejercicio 3 - TIR'!$D$18-'Ejercicio 3 - TIR'!$C$18)/('Ejercicio 3 - TIR'!$E$18-'Ejercicio 3 - TIR'!$C$18),'Ejercicio 3 - TIR'!$C$18+SQRT(('Ejercicio 3 - TIR'!$E$18-'Ejercicio 3 - TIR'!$C$18)*('Ejercicio 3 - TIR'!$D$18-'Ejercicio 3 - TIR'!$C$18)*H317),'Ejercicio 3 - TIR'!$E$18-SQRT(('Ejercicio 3 - TIR'!$E$18-'Ejercicio 3 - TIR'!$C$18)*('Ejercicio 3 - TIR'!$E$18-'Ejercicio 3 - TIR'!$D$18)*(1-H317)))</f>
        <v>36684.1255300382</v>
      </c>
      <c r="J317" s="17">
        <f ca="1" t="shared" si="2346"/>
        <v>0.136218547716995</v>
      </c>
      <c r="K317" s="18">
        <f ca="1">IF(J317&lt;=('Ejercicio 3 - TIR'!$D$18-'Ejercicio 3 - TIR'!$C$18)/('Ejercicio 3 - TIR'!$E$18-'Ejercicio 3 - TIR'!$C$18),'Ejercicio 3 - TIR'!$C$18+SQRT(('Ejercicio 3 - TIR'!$E$18-'Ejercicio 3 - TIR'!$C$18)*('Ejercicio 3 - TIR'!$D$18-'Ejercicio 3 - TIR'!$C$18)*J317),'Ejercicio 3 - TIR'!$E$18-SQRT(('Ejercicio 3 - TIR'!$E$18-'Ejercicio 3 - TIR'!$C$18)*('Ejercicio 3 - TIR'!$E$18-'Ejercicio 3 - TIR'!$D$18)*(1-J317)))</f>
        <v>34520.2635053224</v>
      </c>
      <c r="L317" s="17">
        <f ca="1" t="shared" si="2346"/>
        <v>0.864948569311439</v>
      </c>
      <c r="M317" s="18">
        <f ca="1">IF(L317&lt;=('Ejercicio 3 - TIR'!$D$18-'Ejercicio 3 - TIR'!$C$18)/('Ejercicio 3 - TIR'!$E$18-'Ejercicio 3 - TIR'!$C$18),'Ejercicio 3 - TIR'!$C$18+SQRT(('Ejercicio 3 - TIR'!$E$18-'Ejercicio 3 - TIR'!$C$18)*('Ejercicio 3 - TIR'!$D$18-'Ejercicio 3 - TIR'!$C$18)*L317),'Ejercicio 3 - TIR'!$E$18-SQRT(('Ejercicio 3 - TIR'!$E$18-'Ejercicio 3 - TIR'!$C$18)*('Ejercicio 3 - TIR'!$E$18-'Ejercicio 3 - TIR'!$D$18)*(1-L317)))</f>
        <v>41817.4134258999</v>
      </c>
      <c r="N317" s="17">
        <f ca="1" t="shared" ref="N317:R317" si="2347">RAND()</f>
        <v>0.299726159937916</v>
      </c>
      <c r="O317" s="18">
        <f ca="1">IF(N317&lt;=('Ejercicio 3 - TIR'!$D$18-'Ejercicio 3 - TIR'!$C$18)/('Ejercicio 3 - TIR'!$E$18-'Ejercicio 3 - TIR'!$C$18),'Ejercicio 3 - TIR'!$C$18+SQRT(('Ejercicio 3 - TIR'!$E$18-'Ejercicio 3 - TIR'!$C$18)*('Ejercicio 3 - TIR'!$D$18-'Ejercicio 3 - TIR'!$C$18)*N317),'Ejercicio 3 - TIR'!$E$18-SQRT(('Ejercicio 3 - TIR'!$E$18-'Ejercicio 3 - TIR'!$C$18)*('Ejercicio 3 - TIR'!$E$18-'Ejercicio 3 - TIR'!$D$18)*(1-N317)))</f>
        <v>36705.1416085484</v>
      </c>
      <c r="P317" s="17">
        <f ca="1" t="shared" si="2347"/>
        <v>0.933825438645703</v>
      </c>
      <c r="Q317" s="19">
        <f ca="1">IF(P317&lt;=('Ejercicio 3 - TIR'!$D$22-'Ejercicio 3 - TIR'!$C$22)/('Ejercicio 3 - TIR'!$E$22-'Ejercicio 3 - TIR'!$C$22),'Ejercicio 3 - TIR'!$C$22+SQRT(('Ejercicio 3 - TIR'!$E$22-'Ejercicio 3 - TIR'!$C$22)*('Ejercicio 3 - TIR'!$D$22-'Ejercicio 3 - TIR'!$C$22)*P317),'Ejercicio 3 - TIR'!$E$22-SQRT(('Ejercicio 3 - TIR'!$E$22-'Ejercicio 3 - TIR'!$C$22)*('Ejercicio 3 - TIR'!$E$22-'Ejercicio 3 - TIR'!$D$22)*(1-P317)))</f>
        <v>0.169086054313964</v>
      </c>
      <c r="R317" s="17">
        <f ca="1" t="shared" si="2347"/>
        <v>0.327518327451386</v>
      </c>
      <c r="S317" s="19">
        <f ca="1">IF(R317&lt;=('Ejercicio 3 - TIR'!$D$23-'Ejercicio 3 - TIR'!$C$23)/('Ejercicio 3 - TIR'!$E$23-'Ejercicio 3 - TIR'!$C$23),'Ejercicio 3 - TIR'!$C$23+SQRT(('Ejercicio 3 - TIR'!$E$23-'Ejercicio 3 - TIR'!$C$23)*('Ejercicio 3 - TIR'!$D$23-'Ejercicio 3 - TIR'!$C$23)*R317),'Ejercicio 3 - TIR'!$E$23-SQRT(('Ejercicio 3 - TIR'!$E$23-'Ejercicio 3 - TIR'!$C$23)*('Ejercicio 3 - TIR'!$E$23-'Ejercicio 3 - TIR'!$D$23)*(1-R317)))</f>
        <v>0.14428030043909</v>
      </c>
      <c r="T317" s="17">
        <f ca="1" t="shared" ref="T317:X317" si="2348">RAND()</f>
        <v>0.525670083831538</v>
      </c>
      <c r="U317" s="19">
        <f ca="1">IF(T317&lt;=('Ejercicio 3 - TIR'!$D$24-'Ejercicio 3 - TIR'!$C$24)/('Ejercicio 3 - TIR'!$E$24-'Ejercicio 3 - TIR'!$C$24),'Ejercicio 3 - TIR'!$C$24+SQRT(('Ejercicio 3 - TIR'!$E$24-'Ejercicio 3 - TIR'!$C$24)*('Ejercicio 3 - TIR'!$D$24-'Ejercicio 3 - TIR'!$C$24)*T317),'Ejercicio 3 - TIR'!$E$24-SQRT(('Ejercicio 3 - TIR'!$E$24-'Ejercicio 3 - TIR'!$C$24)*('Ejercicio 3 - TIR'!$E$24-'Ejercicio 3 - TIR'!$D$24)*(1-T317)))</f>
        <v>0.183556567597553</v>
      </c>
      <c r="V317" s="17">
        <f ca="1" t="shared" si="2348"/>
        <v>0.59307041366115</v>
      </c>
      <c r="W317" s="19">
        <f ca="1">IF(V317&lt;=('Ejercicio 3 - TIR'!$D$25-'Ejercicio 3 - TIR'!$C$25)/('Ejercicio 3 - TIR'!$E$25-'Ejercicio 3 - TIR'!$C$25),'Ejercicio 3 - TIR'!$C$25+SQRT(('Ejercicio 3 - TIR'!$E$25-'Ejercicio 3 - TIR'!$C$25)*('Ejercicio 3 - TIR'!$D$25-'Ejercicio 3 - TIR'!$C$25)*V317),'Ejercicio 3 - TIR'!$E$25-SQRT(('Ejercicio 3 - TIR'!$E$25-'Ejercicio 3 - TIR'!$C$25)*('Ejercicio 3 - TIR'!$E$25-'Ejercicio 3 - TIR'!$D$25)*(1-V317)))</f>
        <v>0.212260716061563</v>
      </c>
      <c r="X317" s="17">
        <f ca="1" t="shared" si="2348"/>
        <v>0.56320659957705</v>
      </c>
      <c r="Y317" s="19">
        <f ca="1">IF(X317&lt;=('Ejercicio 3 - TIR'!$D$26-'Ejercicio 3 - TIR'!$C$26)/('Ejercicio 3 - TIR'!$E$26-'Ejercicio 3 - TIR'!$C$26),'Ejercicio 3 - TIR'!$C$26+SQRT(('Ejercicio 3 - TIR'!$E$26-'Ejercicio 3 - TIR'!$C$26)*('Ejercicio 3 - TIR'!$D$26-'Ejercicio 3 - TIR'!$C$26)*X317),'Ejercicio 3 - TIR'!$E$26-SQRT(('Ejercicio 3 - TIR'!$E$26-'Ejercicio 3 - TIR'!$C$26)*('Ejercicio 3 - TIR'!$E$26-'Ejercicio 3 - TIR'!$D$26)*(1-X317)))</f>
        <v>0.231433711668649</v>
      </c>
      <c r="Z317" s="17">
        <f ca="1" t="shared" si="1908"/>
        <v>1.16908605431396</v>
      </c>
      <c r="AA317" s="17">
        <f ca="1" t="shared" si="1909"/>
        <v>1.33776214146953</v>
      </c>
      <c r="AB317" s="17">
        <f ca="1" t="shared" si="1910"/>
        <v>1.58331716841963</v>
      </c>
      <c r="AC317" s="17">
        <f ca="1" t="shared" si="1911"/>
        <v>1.91939320434095</v>
      </c>
      <c r="AD317" s="17">
        <f ca="1" t="shared" si="1912"/>
        <v>2.36360549777316</v>
      </c>
      <c r="AE317" s="16">
        <f ca="1" t="shared" si="1913"/>
        <v>4499.08048453752</v>
      </c>
      <c r="AF317" s="16">
        <f ca="1" t="shared" si="1914"/>
        <v>5148.20916854625</v>
      </c>
      <c r="AG317" s="16">
        <f ca="1" t="shared" si="1915"/>
        <v>6093.19677279885</v>
      </c>
      <c r="AH317" s="16">
        <f ca="1" t="shared" si="1916"/>
        <v>7386.54308289714</v>
      </c>
      <c r="AI317" s="16">
        <f ca="1" t="shared" si="1917"/>
        <v>9096.03816497241</v>
      </c>
      <c r="AJ317" s="18">
        <f ca="1" t="shared" si="1918"/>
        <v>39459.5049656612</v>
      </c>
      <c r="AK317" s="18">
        <f ca="1" t="shared" si="1919"/>
        <v>49074.6343270012</v>
      </c>
      <c r="AL317" s="18">
        <f ca="1" t="shared" si="1920"/>
        <v>54656.5258663467</v>
      </c>
      <c r="AM317" s="18">
        <f ca="1" t="shared" si="1921"/>
        <v>80264.0591527884</v>
      </c>
      <c r="AN317" s="18">
        <f ca="1" t="shared" si="1922"/>
        <v>86756.4745025075</v>
      </c>
      <c r="AO317" s="18">
        <f ca="1">C317/'Ejercicio 3 - TIR'!$D$7</f>
        <v>16807.0149854852</v>
      </c>
      <c r="AP317" s="18">
        <f ca="1" t="shared" si="1923"/>
        <v>22652.489980176</v>
      </c>
      <c r="AQ317" s="18">
        <f ca="1" t="shared" si="1924"/>
        <v>32267.619341516</v>
      </c>
      <c r="AR317" s="18">
        <f ca="1" t="shared" si="1925"/>
        <v>37849.5108808614</v>
      </c>
      <c r="AS317" s="18">
        <f ca="1" t="shared" si="1926"/>
        <v>63457.0441673032</v>
      </c>
      <c r="AT317" s="18">
        <f ca="1" t="shared" si="1927"/>
        <v>69949.4595170222</v>
      </c>
      <c r="AU317" s="18">
        <f ca="1">AP317*'Ejercicio 3 - TIR'!$D$5</f>
        <v>11326.244990088</v>
      </c>
      <c r="AV317" s="18">
        <f ca="1">AQ317*'Ejercicio 3 - TIR'!$D$5</f>
        <v>16133.809670758</v>
      </c>
      <c r="AW317" s="18">
        <f ca="1">AR317*'Ejercicio 3 - TIR'!$D$5</f>
        <v>18924.7554404307</v>
      </c>
      <c r="AX317" s="18">
        <f ca="1">AS317*'Ejercicio 3 - TIR'!$D$5</f>
        <v>31728.5220836516</v>
      </c>
      <c r="AY317" s="18">
        <f ca="1">AT317*'Ejercicio 3 - TIR'!$D$5</f>
        <v>34974.7297585111</v>
      </c>
      <c r="AZ317" s="18">
        <f ca="1" t="shared" ref="AZ317:BD317" si="2349">AJ317-AU317-AE317</f>
        <v>23634.1794910357</v>
      </c>
      <c r="BA317" s="18">
        <f ca="1" t="shared" si="2349"/>
        <v>27792.6154876969</v>
      </c>
      <c r="BB317" s="18">
        <f ca="1" t="shared" si="2349"/>
        <v>29638.5736531171</v>
      </c>
      <c r="BC317" s="18">
        <f ca="1" t="shared" si="2349"/>
        <v>41148.9939862397</v>
      </c>
      <c r="BD317" s="18">
        <f ca="1" t="shared" si="2349"/>
        <v>42685.7065790239</v>
      </c>
      <c r="BE317" s="18">
        <f ca="1" t="shared" ref="BE317:BI317" si="2350">AZ317/Z317</f>
        <v>20215.9450998708</v>
      </c>
      <c r="BF317" s="18">
        <f ca="1" t="shared" si="2350"/>
        <v>20775.4537418488</v>
      </c>
      <c r="BG317" s="18">
        <f ca="1" t="shared" si="2350"/>
        <v>18719.2902624181</v>
      </c>
      <c r="BH317" s="18">
        <f ca="1" t="shared" si="2350"/>
        <v>21438.5431255961</v>
      </c>
      <c r="BI317" s="18">
        <f ca="1" t="shared" si="2350"/>
        <v>18059.5732321827</v>
      </c>
      <c r="BJ317" s="18">
        <f ca="1" t="shared" si="1930"/>
        <v>62891.3567787866</v>
      </c>
      <c r="BK317" s="18">
        <f ca="1" t="shared" si="1931"/>
        <v>39725.1530208487</v>
      </c>
      <c r="BL317" s="18">
        <f ca="1" t="shared" si="1932"/>
        <v>102616.509799635</v>
      </c>
      <c r="BM317" s="18">
        <f ca="1">BK317*'Ejercicio 3 - TIR'!$D$5</f>
        <v>19862.5765104244</v>
      </c>
      <c r="BN317" s="18">
        <f ca="1" t="shared" si="1933"/>
        <v>82753.933289211</v>
      </c>
      <c r="BO317" s="18">
        <f ca="1" t="shared" si="1934"/>
        <v>35011.7366739824</v>
      </c>
      <c r="BP317" s="18">
        <f ca="1" t="shared" si="1935"/>
        <v>-110643.304108666</v>
      </c>
      <c r="BQ317" s="18">
        <f ca="1" t="shared" ref="BQ317:BT317" si="2351">BE317</f>
        <v>20215.9450998708</v>
      </c>
      <c r="BR317" s="18">
        <f ca="1" t="shared" si="2351"/>
        <v>20775.4537418488</v>
      </c>
      <c r="BS317" s="18">
        <f ca="1" t="shared" si="2351"/>
        <v>18719.2902624181</v>
      </c>
      <c r="BT317" s="18">
        <f ca="1" t="shared" si="2351"/>
        <v>21438.5431255961</v>
      </c>
      <c r="BU317" s="18">
        <f ca="1" t="shared" si="1937"/>
        <v>53071.3099061651</v>
      </c>
      <c r="BV317" s="20">
        <f ca="1" t="shared" si="1938"/>
        <v>5.79294012974163</v>
      </c>
    </row>
    <row r="318" ht="15" customHeight="1" spans="1:74">
      <c r="A318" s="16">
        <v>317</v>
      </c>
      <c r="B318" s="17">
        <f ca="1" t="shared" ref="B318:F318" si="2352">RAND()</f>
        <v>0.49954361061949</v>
      </c>
      <c r="C318" s="18">
        <f ca="1">IF(B318&lt;=('Ejercicio 3 - TIR'!$D$13-'Ejercicio 3 - TIR'!$C$13)/('Ejercicio 3 - TIR'!$E$13-'Ejercicio 3 - TIR'!$C$13),'Ejercicio 3 - TIR'!$C$13+SQRT(('Ejercicio 3 - TIR'!$E$13-'Ejercicio 3 - TIR'!$C$13)*('Ejercicio 3 - TIR'!$D$13-'Ejercicio 3 - TIR'!$C$13)*B318),'Ejercicio 3 - TIR'!$E$13-SQRT(('Ejercicio 3 - TIR'!$E$13-'Ejercicio 3 - TIR'!$C$13)*('Ejercicio 3 - TIR'!$E$13-'Ejercicio 3 - TIR'!$D$13)*(1-B318)))</f>
        <v>75493.9259109785</v>
      </c>
      <c r="D318" s="17">
        <f ca="1" t="shared" si="2352"/>
        <v>0.217044680584562</v>
      </c>
      <c r="E318" s="18">
        <f ca="1">IF(D318&lt;=('Ejercicio 3 - TIR'!$D$14-'Ejercicio 3 - TIR'!$C$14)/('Ejercicio 3 - TIR'!$E$14-'Ejercicio 3 - TIR'!$C$14),'Ejercicio 3 - TIR'!$C$14+SQRT(('Ejercicio 3 - TIR'!$E$14-'Ejercicio 3 - TIR'!$C$14)*('Ejercicio 3 - TIR'!$D$14-'Ejercicio 3 - TIR'!$C$14)*D318),'Ejercicio 3 - TIR'!$E$14-SQRT(('Ejercicio 3 - TIR'!$E$14-'Ejercicio 3 - TIR'!$C$14)*('Ejercicio 3 - TIR'!$E$14-'Ejercicio 3 - TIR'!$D$14)*(1-D318)))</f>
        <v>29034.6438558864</v>
      </c>
      <c r="F318" s="17">
        <f ca="1" t="shared" si="2352"/>
        <v>0.0857771843968833</v>
      </c>
      <c r="G318" s="18">
        <f ca="1">IF(F318&lt;=('Ejercicio 3 - TIR'!$D$18-'Ejercicio 3 - TIR'!$C$18)/('Ejercicio 3 - TIR'!$E$18-'Ejercicio 3 - TIR'!$C$18),'Ejercicio 3 - TIR'!$C$18+SQRT(('Ejercicio 3 - TIR'!$E$18-'Ejercicio 3 - TIR'!$C$18)*('Ejercicio 3 - TIR'!$D$18-'Ejercicio 3 - TIR'!$C$18)*F318),'Ejercicio 3 - TIR'!$E$18-SQRT(('Ejercicio 3 - TIR'!$E$18-'Ejercicio 3 - TIR'!$C$18)*('Ejercicio 3 - TIR'!$E$18-'Ejercicio 3 - TIR'!$D$18)*(1-F318)))</f>
        <v>33587.0012070715</v>
      </c>
      <c r="H318" s="17">
        <f ca="1" t="shared" ref="H318:L318" si="2353">RAND()</f>
        <v>0.809186123544399</v>
      </c>
      <c r="I318" s="18">
        <f ca="1">IF(H318&lt;=('Ejercicio 3 - TIR'!$D$18-'Ejercicio 3 - TIR'!$C$18)/('Ejercicio 3 - TIR'!$E$18-'Ejercicio 3 - TIR'!$C$18),'Ejercicio 3 - TIR'!$C$18+SQRT(('Ejercicio 3 - TIR'!$E$18-'Ejercicio 3 - TIR'!$C$18)*('Ejercicio 3 - TIR'!$D$18-'Ejercicio 3 - TIR'!$C$18)*H318),'Ejercicio 3 - TIR'!$E$18-SQRT(('Ejercicio 3 - TIR'!$E$18-'Ejercicio 3 - TIR'!$C$18)*('Ejercicio 3 - TIR'!$E$18-'Ejercicio 3 - TIR'!$D$18)*(1-H318)))</f>
        <v>41217.0063793115</v>
      </c>
      <c r="J318" s="17">
        <f ca="1" t="shared" si="2353"/>
        <v>0.5042762800518</v>
      </c>
      <c r="K318" s="18">
        <f ca="1">IF(J318&lt;=('Ejercicio 3 - TIR'!$D$18-'Ejercicio 3 - TIR'!$C$18)/('Ejercicio 3 - TIR'!$E$18-'Ejercicio 3 - TIR'!$C$18),'Ejercicio 3 - TIR'!$C$18+SQRT(('Ejercicio 3 - TIR'!$E$18-'Ejercicio 3 - TIR'!$C$18)*('Ejercicio 3 - TIR'!$D$18-'Ejercicio 3 - TIR'!$C$18)*J318),'Ejercicio 3 - TIR'!$E$18-SQRT(('Ejercicio 3 - TIR'!$E$18-'Ejercicio 3 - TIR'!$C$18)*('Ejercicio 3 - TIR'!$E$18-'Ejercicio 3 - TIR'!$D$18)*(1-J318)))</f>
        <v>38697.2088630646</v>
      </c>
      <c r="L318" s="17">
        <f ca="1" t="shared" si="2353"/>
        <v>0.0765256761736399</v>
      </c>
      <c r="M318" s="18">
        <f ca="1">IF(L318&lt;=('Ejercicio 3 - TIR'!$D$18-'Ejercicio 3 - TIR'!$C$18)/('Ejercicio 3 - TIR'!$E$18-'Ejercicio 3 - TIR'!$C$18),'Ejercicio 3 - TIR'!$C$18+SQRT(('Ejercicio 3 - TIR'!$E$18-'Ejercicio 3 - TIR'!$C$18)*('Ejercicio 3 - TIR'!$D$18-'Ejercicio 3 - TIR'!$C$18)*L318),'Ejercicio 3 - TIR'!$E$18-SQRT(('Ejercicio 3 - TIR'!$E$18-'Ejercicio 3 - TIR'!$C$18)*('Ejercicio 3 - TIR'!$E$18-'Ejercicio 3 - TIR'!$D$18)*(1-L318)))</f>
        <v>33388.0453695377</v>
      </c>
      <c r="N318" s="17">
        <f ca="1" t="shared" ref="N318:R318" si="2354">RAND()</f>
        <v>0.0359629152223415</v>
      </c>
      <c r="O318" s="18">
        <f ca="1">IF(N318&lt;=('Ejercicio 3 - TIR'!$D$18-'Ejercicio 3 - TIR'!$C$18)/('Ejercicio 3 - TIR'!$E$18-'Ejercicio 3 - TIR'!$C$18),'Ejercicio 3 - TIR'!$C$18+SQRT(('Ejercicio 3 - TIR'!$E$18-'Ejercicio 3 - TIR'!$C$18)*('Ejercicio 3 - TIR'!$D$18-'Ejercicio 3 - TIR'!$C$18)*N318),'Ejercicio 3 - TIR'!$E$18-SQRT(('Ejercicio 3 - TIR'!$E$18-'Ejercicio 3 - TIR'!$C$18)*('Ejercicio 3 - TIR'!$E$18-'Ejercicio 3 - TIR'!$D$18)*(1-N318)))</f>
        <v>32322.5927932703</v>
      </c>
      <c r="P318" s="17">
        <f ca="1" t="shared" si="2354"/>
        <v>0.107710766928902</v>
      </c>
      <c r="Q318" s="19">
        <f ca="1">IF(P318&lt;=('Ejercicio 3 - TIR'!$D$22-'Ejercicio 3 - TIR'!$C$22)/('Ejercicio 3 - TIR'!$E$22-'Ejercicio 3 - TIR'!$C$22),'Ejercicio 3 - TIR'!$C$22+SQRT(('Ejercicio 3 - TIR'!$E$22-'Ejercicio 3 - TIR'!$C$22)*('Ejercicio 3 - TIR'!$D$22-'Ejercicio 3 - TIR'!$C$22)*P318),'Ejercicio 3 - TIR'!$E$22-SQRT(('Ejercicio 3 - TIR'!$E$22-'Ejercicio 3 - TIR'!$C$22)*('Ejercicio 3 - TIR'!$E$22-'Ejercicio 3 - TIR'!$D$22)*(1-P318)))</f>
        <v>0.133924057615222</v>
      </c>
      <c r="R318" s="17">
        <f ca="1" t="shared" si="2354"/>
        <v>0.54869559327387</v>
      </c>
      <c r="S318" s="19">
        <f ca="1">IF(R318&lt;=('Ejercicio 3 - TIR'!$D$23-'Ejercicio 3 - TIR'!$C$23)/('Ejercicio 3 - TIR'!$E$23-'Ejercicio 3 - TIR'!$C$23),'Ejercicio 3 - TIR'!$C$23+SQRT(('Ejercicio 3 - TIR'!$E$23-'Ejercicio 3 - TIR'!$C$23)*('Ejercicio 3 - TIR'!$D$23-'Ejercicio 3 - TIR'!$C$23)*R318),'Ejercicio 3 - TIR'!$E$23-SQRT(('Ejercicio 3 - TIR'!$E$23-'Ejercicio 3 - TIR'!$C$23)*('Ejercicio 3 - TIR'!$E$23-'Ejercicio 3 - TIR'!$D$23)*(1-R318)))</f>
        <v>0.151498281944644</v>
      </c>
      <c r="T318" s="17">
        <f ca="1" t="shared" ref="T318:X318" si="2355">RAND()</f>
        <v>0.484603923639653</v>
      </c>
      <c r="U318" s="19">
        <f ca="1">IF(T318&lt;=('Ejercicio 3 - TIR'!$D$24-'Ejercicio 3 - TIR'!$C$24)/('Ejercicio 3 - TIR'!$E$24-'Ejercicio 3 - TIR'!$C$24),'Ejercicio 3 - TIR'!$C$24+SQRT(('Ejercicio 3 - TIR'!$E$24-'Ejercicio 3 - TIR'!$C$24)*('Ejercicio 3 - TIR'!$D$24-'Ejercicio 3 - TIR'!$C$24)*T318),'Ejercicio 3 - TIR'!$E$24-SQRT(('Ejercicio 3 - TIR'!$E$24-'Ejercicio 3 - TIR'!$C$24)*('Ejercicio 3 - TIR'!$E$24-'Ejercicio 3 - TIR'!$D$24)*(1-T318)))</f>
        <v>0.182011725311499</v>
      </c>
      <c r="V318" s="17">
        <f ca="1" t="shared" si="2355"/>
        <v>0.236728806801235</v>
      </c>
      <c r="W318" s="19">
        <f ca="1">IF(V318&lt;=('Ejercicio 3 - TIR'!$D$25-'Ejercicio 3 - TIR'!$C$25)/('Ejercicio 3 - TIR'!$E$25-'Ejercicio 3 - TIR'!$C$25),'Ejercicio 3 - TIR'!$C$25+SQRT(('Ejercicio 3 - TIR'!$E$25-'Ejercicio 3 - TIR'!$C$25)*('Ejercicio 3 - TIR'!$D$25-'Ejercicio 3 - TIR'!$C$25)*V318),'Ejercicio 3 - TIR'!$E$25-SQRT(('Ejercicio 3 - TIR'!$E$25-'Ejercicio 3 - TIR'!$C$25)*('Ejercicio 3 - TIR'!$E$25-'Ejercicio 3 - TIR'!$D$25)*(1-V318)))</f>
        <v>0.19820495343366</v>
      </c>
      <c r="X318" s="17">
        <f ca="1" t="shared" si="2355"/>
        <v>0.394416424626438</v>
      </c>
      <c r="Y318" s="19">
        <f ca="1">IF(X318&lt;=('Ejercicio 3 - TIR'!$D$26-'Ejercicio 3 - TIR'!$C$26)/('Ejercicio 3 - TIR'!$E$26-'Ejercicio 3 - TIR'!$C$26),'Ejercicio 3 - TIR'!$C$26+SQRT(('Ejercicio 3 - TIR'!$E$26-'Ejercicio 3 - TIR'!$C$26)*('Ejercicio 3 - TIR'!$D$26-'Ejercicio 3 - TIR'!$C$26)*X318),'Ejercicio 3 - TIR'!$E$26-SQRT(('Ejercicio 3 - TIR'!$E$26-'Ejercicio 3 - TIR'!$C$26)*('Ejercicio 3 - TIR'!$E$26-'Ejercicio 3 - TIR'!$D$26)*(1-X318)))</f>
        <v>0.222814763207474</v>
      </c>
      <c r="Z318" s="17">
        <f ca="1" t="shared" si="1908"/>
        <v>1.13392405761522</v>
      </c>
      <c r="AA318" s="17">
        <f ca="1" t="shared" si="1909"/>
        <v>1.30571160419963</v>
      </c>
      <c r="AB318" s="17">
        <f ca="1" t="shared" si="1910"/>
        <v>1.54336642603925</v>
      </c>
      <c r="AC318" s="17">
        <f ca="1" t="shared" si="1911"/>
        <v>1.84926929664343</v>
      </c>
      <c r="AD318" s="17">
        <f ca="1" t="shared" si="1912"/>
        <v>2.26131379708189</v>
      </c>
      <c r="AE318" s="16">
        <f ca="1" t="shared" si="1913"/>
        <v>3888.43731659319</v>
      </c>
      <c r="AF318" s="16">
        <f ca="1" t="shared" si="1914"/>
        <v>4477.5288895065</v>
      </c>
      <c r="AG318" s="16">
        <f ca="1" t="shared" si="1915"/>
        <v>5292.49164781766</v>
      </c>
      <c r="AH318" s="16">
        <f ca="1" t="shared" si="1916"/>
        <v>6341.48970842139</v>
      </c>
      <c r="AI318" s="16">
        <f ca="1" t="shared" si="1917"/>
        <v>7754.46723618593</v>
      </c>
      <c r="AJ318" s="18">
        <f ca="1" t="shared" si="1918"/>
        <v>38085.1086918499</v>
      </c>
      <c r="AK318" s="18">
        <f ca="1" t="shared" si="1919"/>
        <v>53817.5235198371</v>
      </c>
      <c r="AL318" s="18">
        <f ca="1" t="shared" si="1920"/>
        <v>59723.9729406823</v>
      </c>
      <c r="AM318" s="18">
        <f ca="1" t="shared" si="1921"/>
        <v>61743.487176824</v>
      </c>
      <c r="AN318" s="18">
        <f ca="1" t="shared" si="1922"/>
        <v>73091.5250408818</v>
      </c>
      <c r="AO318" s="18">
        <f ca="1">C318/'Ejercicio 3 - TIR'!$D$7</f>
        <v>15098.7851821957</v>
      </c>
      <c r="AP318" s="18">
        <f ca="1" t="shared" si="1923"/>
        <v>22986.3235096542</v>
      </c>
      <c r="AQ318" s="18">
        <f ca="1" t="shared" si="1924"/>
        <v>38718.7383376414</v>
      </c>
      <c r="AR318" s="18">
        <f ca="1" t="shared" si="1925"/>
        <v>44625.1877584867</v>
      </c>
      <c r="AS318" s="18">
        <f ca="1" t="shared" si="1926"/>
        <v>46644.7019946283</v>
      </c>
      <c r="AT318" s="18">
        <f ca="1" t="shared" si="1927"/>
        <v>57992.7398586861</v>
      </c>
      <c r="AU318" s="18">
        <f ca="1">AP318*'Ejercicio 3 - TIR'!$D$5</f>
        <v>11493.1617548271</v>
      </c>
      <c r="AV318" s="18">
        <f ca="1">AQ318*'Ejercicio 3 - TIR'!$D$5</f>
        <v>19359.3691688207</v>
      </c>
      <c r="AW318" s="18">
        <f ca="1">AR318*'Ejercicio 3 - TIR'!$D$5</f>
        <v>22312.5938792433</v>
      </c>
      <c r="AX318" s="18">
        <f ca="1">AS318*'Ejercicio 3 - TIR'!$D$5</f>
        <v>23322.3509973141</v>
      </c>
      <c r="AY318" s="18">
        <f ca="1">AT318*'Ejercicio 3 - TIR'!$D$5</f>
        <v>28996.3699293431</v>
      </c>
      <c r="AZ318" s="18">
        <f ca="1" t="shared" ref="AZ318:BD318" si="2356">AJ318-AU318-AE318</f>
        <v>22703.5096204296</v>
      </c>
      <c r="BA318" s="18">
        <f ca="1" t="shared" si="2356"/>
        <v>29980.6254615099</v>
      </c>
      <c r="BB318" s="18">
        <f ca="1" t="shared" si="2356"/>
        <v>32118.8874136214</v>
      </c>
      <c r="BC318" s="18">
        <f ca="1" t="shared" si="2356"/>
        <v>32079.6464710884</v>
      </c>
      <c r="BD318" s="18">
        <f ca="1" t="shared" si="2356"/>
        <v>36340.6878753528</v>
      </c>
      <c r="BE318" s="18">
        <f ca="1" t="shared" ref="BE318:BI318" si="2357">AZ318/Z318</f>
        <v>20022.0724377061</v>
      </c>
      <c r="BF318" s="18">
        <f ca="1" t="shared" si="2357"/>
        <v>22961.1388648777</v>
      </c>
      <c r="BG318" s="18">
        <f ca="1" t="shared" si="2357"/>
        <v>20810.9278987287</v>
      </c>
      <c r="BH318" s="18">
        <f ca="1" t="shared" si="2357"/>
        <v>17347.201150917</v>
      </c>
      <c r="BI318" s="18">
        <f ca="1" t="shared" si="2357"/>
        <v>16070.6081226978</v>
      </c>
      <c r="BJ318" s="18">
        <f ca="1" t="shared" si="1930"/>
        <v>65656.4407446749</v>
      </c>
      <c r="BK318" s="18">
        <f ca="1" t="shared" si="1931"/>
        <v>34143.0912516747</v>
      </c>
      <c r="BL318" s="18">
        <f ca="1" t="shared" si="1932"/>
        <v>99799.5319963496</v>
      </c>
      <c r="BM318" s="18">
        <f ca="1">BK318*'Ejercicio 3 - TIR'!$D$5</f>
        <v>17071.5456258374</v>
      </c>
      <c r="BN318" s="18">
        <f ca="1" t="shared" si="1933"/>
        <v>82727.9863705123</v>
      </c>
      <c r="BO318" s="18">
        <f ca="1" t="shared" si="1934"/>
        <v>36584.0364469843</v>
      </c>
      <c r="BP318" s="18">
        <f ca="1" t="shared" si="1935"/>
        <v>-104528.569766865</v>
      </c>
      <c r="BQ318" s="18">
        <f ca="1" t="shared" ref="BQ318:BT318" si="2358">BE318</f>
        <v>20022.0724377061</v>
      </c>
      <c r="BR318" s="18">
        <f ca="1" t="shared" si="2358"/>
        <v>22961.1388648777</v>
      </c>
      <c r="BS318" s="18">
        <f ca="1" t="shared" si="2358"/>
        <v>20810.9278987287</v>
      </c>
      <c r="BT318" s="18">
        <f ca="1" t="shared" si="2358"/>
        <v>17347.201150917</v>
      </c>
      <c r="BU318" s="18">
        <f ca="1" t="shared" si="1937"/>
        <v>52654.6445696821</v>
      </c>
      <c r="BV318" s="20">
        <f ca="1" t="shared" si="1938"/>
        <v>7.62042816040214</v>
      </c>
    </row>
    <row r="319" ht="15" customHeight="1" spans="1:74">
      <c r="A319" s="16">
        <v>318</v>
      </c>
      <c r="B319" s="17">
        <f ca="1" t="shared" ref="B319:F319" si="2359">RAND()</f>
        <v>0.373773994834765</v>
      </c>
      <c r="C319" s="18">
        <f ca="1">IF(B319&lt;=('Ejercicio 3 - TIR'!$D$13-'Ejercicio 3 - TIR'!$C$13)/('Ejercicio 3 - TIR'!$E$13-'Ejercicio 3 - TIR'!$C$13),'Ejercicio 3 - TIR'!$C$13+SQRT(('Ejercicio 3 - TIR'!$E$13-'Ejercicio 3 - TIR'!$C$13)*('Ejercicio 3 - TIR'!$D$13-'Ejercicio 3 - TIR'!$C$13)*B319),'Ejercicio 3 - TIR'!$E$13-SQRT(('Ejercicio 3 - TIR'!$E$13-'Ejercicio 3 - TIR'!$C$13)*('Ejercicio 3 - TIR'!$E$13-'Ejercicio 3 - TIR'!$D$13)*(1-B319)))</f>
        <v>72587.0248568624</v>
      </c>
      <c r="D319" s="17">
        <f ca="1" t="shared" si="2359"/>
        <v>0.112105614179638</v>
      </c>
      <c r="E319" s="18">
        <f ca="1">IF(D319&lt;=('Ejercicio 3 - TIR'!$D$14-'Ejercicio 3 - TIR'!$C$14)/('Ejercicio 3 - TIR'!$E$14-'Ejercicio 3 - TIR'!$C$14),'Ejercicio 3 - TIR'!$C$14+SQRT(('Ejercicio 3 - TIR'!$E$14-'Ejercicio 3 - TIR'!$C$14)*('Ejercicio 3 - TIR'!$D$14-'Ejercicio 3 - TIR'!$C$14)*D319),'Ejercicio 3 - TIR'!$E$14-SQRT(('Ejercicio 3 - TIR'!$E$14-'Ejercicio 3 - TIR'!$C$14)*('Ejercicio 3 - TIR'!$E$14-'Ejercicio 3 - TIR'!$D$14)*(1-D319)))</f>
        <v>27899.6415405137</v>
      </c>
      <c r="F319" s="17">
        <f ca="1" t="shared" si="2359"/>
        <v>0.085418599005656</v>
      </c>
      <c r="G319" s="18">
        <f ca="1">IF(F319&lt;=('Ejercicio 3 - TIR'!$D$18-'Ejercicio 3 - TIR'!$C$18)/('Ejercicio 3 - TIR'!$E$18-'Ejercicio 3 - TIR'!$C$18),'Ejercicio 3 - TIR'!$C$18+SQRT(('Ejercicio 3 - TIR'!$E$18-'Ejercicio 3 - TIR'!$C$18)*('Ejercicio 3 - TIR'!$D$18-'Ejercicio 3 - TIR'!$C$18)*F319),'Ejercicio 3 - TIR'!$E$18-SQRT(('Ejercicio 3 - TIR'!$E$18-'Ejercicio 3 - TIR'!$C$18)*('Ejercicio 3 - TIR'!$E$18-'Ejercicio 3 - TIR'!$D$18)*(1-F319)))</f>
        <v>33579.4957537129</v>
      </c>
      <c r="H319" s="17">
        <f ca="1" t="shared" ref="H319:L319" si="2360">RAND()</f>
        <v>0.67477852756442</v>
      </c>
      <c r="I319" s="18">
        <f ca="1">IF(H319&lt;=('Ejercicio 3 - TIR'!$D$18-'Ejercicio 3 - TIR'!$C$18)/('Ejercicio 3 - TIR'!$E$18-'Ejercicio 3 - TIR'!$C$18),'Ejercicio 3 - TIR'!$C$18+SQRT(('Ejercicio 3 - TIR'!$E$18-'Ejercicio 3 - TIR'!$C$18)*('Ejercicio 3 - TIR'!$D$18-'Ejercicio 3 - TIR'!$C$18)*H319),'Ejercicio 3 - TIR'!$E$18-SQRT(('Ejercicio 3 - TIR'!$E$18-'Ejercicio 3 - TIR'!$C$18)*('Ejercicio 3 - TIR'!$E$18-'Ejercicio 3 - TIR'!$D$18)*(1-H319)))</f>
        <v>40061.2136680487</v>
      </c>
      <c r="J319" s="17">
        <f ca="1" t="shared" si="2360"/>
        <v>0.717561876284871</v>
      </c>
      <c r="K319" s="18">
        <f ca="1">IF(J319&lt;=('Ejercicio 3 - TIR'!$D$18-'Ejercicio 3 - TIR'!$C$18)/('Ejercicio 3 - TIR'!$E$18-'Ejercicio 3 - TIR'!$C$18),'Ejercicio 3 - TIR'!$C$18+SQRT(('Ejercicio 3 - TIR'!$E$18-'Ejercicio 3 - TIR'!$C$18)*('Ejercicio 3 - TIR'!$D$18-'Ejercicio 3 - TIR'!$C$18)*J319),'Ejercicio 3 - TIR'!$E$18-SQRT(('Ejercicio 3 - TIR'!$E$18-'Ejercicio 3 - TIR'!$C$18)*('Ejercicio 3 - TIR'!$E$18-'Ejercicio 3 - TIR'!$D$18)*(1-J319)))</f>
        <v>40397.5159664987</v>
      </c>
      <c r="L319" s="17">
        <f ca="1" t="shared" si="2360"/>
        <v>0.3905858754443</v>
      </c>
      <c r="M319" s="18">
        <f ca="1">IF(L319&lt;=('Ejercicio 3 - TIR'!$D$18-'Ejercicio 3 - TIR'!$C$18)/('Ejercicio 3 - TIR'!$E$18-'Ejercicio 3 - TIR'!$C$18),'Ejercicio 3 - TIR'!$C$18+SQRT(('Ejercicio 3 - TIR'!$E$18-'Ejercicio 3 - TIR'!$C$18)*('Ejercicio 3 - TIR'!$D$18-'Ejercicio 3 - TIR'!$C$18)*L319),'Ejercicio 3 - TIR'!$E$18-SQRT(('Ejercicio 3 - TIR'!$E$18-'Ejercicio 3 - TIR'!$C$18)*('Ejercicio 3 - TIR'!$E$18-'Ejercicio 3 - TIR'!$D$18)*(1-L319)))</f>
        <v>37654.2720958067</v>
      </c>
      <c r="N319" s="17">
        <f ca="1" t="shared" ref="N319:R319" si="2361">RAND()</f>
        <v>0.54589104451427</v>
      </c>
      <c r="O319" s="18">
        <f ca="1">IF(N319&lt;=('Ejercicio 3 - TIR'!$D$18-'Ejercicio 3 - TIR'!$C$18)/('Ejercicio 3 - TIR'!$E$18-'Ejercicio 3 - TIR'!$C$18),'Ejercicio 3 - TIR'!$C$18+SQRT(('Ejercicio 3 - TIR'!$E$18-'Ejercicio 3 - TIR'!$C$18)*('Ejercicio 3 - TIR'!$D$18-'Ejercicio 3 - TIR'!$C$18)*N319),'Ejercicio 3 - TIR'!$E$18-SQRT(('Ejercicio 3 - TIR'!$E$18-'Ejercicio 3 - TIR'!$C$18)*('Ejercicio 3 - TIR'!$E$18-'Ejercicio 3 - TIR'!$D$18)*(1-N319)))</f>
        <v>39048.9588725522</v>
      </c>
      <c r="P319" s="17">
        <f ca="1" t="shared" si="2361"/>
        <v>0.773447070813708</v>
      </c>
      <c r="Q319" s="19">
        <f ca="1">IF(P319&lt;=('Ejercicio 3 - TIR'!$D$22-'Ejercicio 3 - TIR'!$C$22)/('Ejercicio 3 - TIR'!$E$22-'Ejercicio 3 - TIR'!$C$22),'Ejercicio 3 - TIR'!$C$22+SQRT(('Ejercicio 3 - TIR'!$E$22-'Ejercicio 3 - TIR'!$C$22)*('Ejercicio 3 - TIR'!$D$22-'Ejercicio 3 - TIR'!$C$22)*P319),'Ejercicio 3 - TIR'!$E$22-SQRT(('Ejercicio 3 - TIR'!$E$22-'Ejercicio 3 - TIR'!$C$22)*('Ejercicio 3 - TIR'!$E$22-'Ejercicio 3 - TIR'!$D$22)*(1-P319)))</f>
        <v>0.159806058519068</v>
      </c>
      <c r="R319" s="17">
        <f ca="1" t="shared" si="2361"/>
        <v>0.24752206290231</v>
      </c>
      <c r="S319" s="19">
        <f ca="1">IF(R319&lt;=('Ejercicio 3 - TIR'!$D$23-'Ejercicio 3 - TIR'!$C$23)/('Ejercicio 3 - TIR'!$E$23-'Ejercicio 3 - TIR'!$C$23),'Ejercicio 3 - TIR'!$C$23+SQRT(('Ejercicio 3 - TIR'!$E$23-'Ejercicio 3 - TIR'!$C$23)*('Ejercicio 3 - TIR'!$D$23-'Ejercicio 3 - TIR'!$C$23)*R319),'Ejercicio 3 - TIR'!$E$23-SQRT(('Ejercicio 3 - TIR'!$E$23-'Ejercicio 3 - TIR'!$C$23)*('Ejercicio 3 - TIR'!$E$23-'Ejercicio 3 - TIR'!$D$23)*(1-R319)))</f>
        <v>0.141107811663556</v>
      </c>
      <c r="T319" s="17">
        <f ca="1" t="shared" ref="T319:X319" si="2362">RAND()</f>
        <v>0.537207297874</v>
      </c>
      <c r="U319" s="19">
        <f ca="1">IF(T319&lt;=('Ejercicio 3 - TIR'!$D$24-'Ejercicio 3 - TIR'!$C$24)/('Ejercicio 3 - TIR'!$E$24-'Ejercicio 3 - TIR'!$C$24),'Ejercicio 3 - TIR'!$C$24+SQRT(('Ejercicio 3 - TIR'!$E$24-'Ejercicio 3 - TIR'!$C$24)*('Ejercicio 3 - TIR'!$D$24-'Ejercicio 3 - TIR'!$C$24)*T319),'Ejercicio 3 - TIR'!$E$24-SQRT(('Ejercicio 3 - TIR'!$E$24-'Ejercicio 3 - TIR'!$C$24)*('Ejercicio 3 - TIR'!$E$24-'Ejercicio 3 - TIR'!$D$24)*(1-T319)))</f>
        <v>0.184002506115664</v>
      </c>
      <c r="V319" s="17">
        <f ca="1" t="shared" si="2362"/>
        <v>0.0283847874978764</v>
      </c>
      <c r="W319" s="19">
        <f ca="1">IF(V319&lt;=('Ejercicio 3 - TIR'!$D$25-'Ejercicio 3 - TIR'!$C$25)/('Ejercicio 3 - TIR'!$E$25-'Ejercicio 3 - TIR'!$C$25),'Ejercicio 3 - TIR'!$C$25+SQRT(('Ejercicio 3 - TIR'!$E$25-'Ejercicio 3 - TIR'!$C$25)*('Ejercicio 3 - TIR'!$D$25-'Ejercicio 3 - TIR'!$C$25)*V319),'Ejercicio 3 - TIR'!$E$25-SQRT(('Ejercicio 3 - TIR'!$E$25-'Ejercicio 3 - TIR'!$C$25)*('Ejercicio 3 - TIR'!$E$25-'Ejercicio 3 - TIR'!$D$25)*(1-V319)))</f>
        <v>0.186303864092525</v>
      </c>
      <c r="X319" s="17">
        <f ca="1" t="shared" si="2362"/>
        <v>0.664013003275374</v>
      </c>
      <c r="Y319" s="19">
        <f ca="1">IF(X319&lt;=('Ejercicio 3 - TIR'!$D$26-'Ejercicio 3 - TIR'!$C$26)/('Ejercicio 3 - TIR'!$E$26-'Ejercicio 3 - TIR'!$C$26),'Ejercicio 3 - TIR'!$C$26+SQRT(('Ejercicio 3 - TIR'!$E$26-'Ejercicio 3 - TIR'!$C$26)*('Ejercicio 3 - TIR'!$D$26-'Ejercicio 3 - TIR'!$C$26)*X319),'Ejercicio 3 - TIR'!$E$26-SQRT(('Ejercicio 3 - TIR'!$E$26-'Ejercicio 3 - TIR'!$C$26)*('Ejercicio 3 - TIR'!$E$26-'Ejercicio 3 - TIR'!$D$26)*(1-X319)))</f>
        <v>0.237405049802671</v>
      </c>
      <c r="Z319" s="17">
        <f ca="1" t="shared" si="1908"/>
        <v>1.15980605851907</v>
      </c>
      <c r="AA319" s="17">
        <f ca="1" t="shared" si="1909"/>
        <v>1.32346375339083</v>
      </c>
      <c r="AB319" s="17">
        <f ca="1" t="shared" si="1910"/>
        <v>1.56698440076798</v>
      </c>
      <c r="AC319" s="17">
        <f ca="1" t="shared" si="1911"/>
        <v>1.85891964960377</v>
      </c>
      <c r="AD319" s="17">
        <f ca="1" t="shared" si="1912"/>
        <v>2.30023656159711</v>
      </c>
      <c r="AE319" s="16">
        <f ca="1" t="shared" si="1913"/>
        <v>4458.53174868434</v>
      </c>
      <c r="AF319" s="16">
        <f ca="1" t="shared" si="1914"/>
        <v>5087.66540697368</v>
      </c>
      <c r="AG319" s="16">
        <f ca="1" t="shared" si="1915"/>
        <v>6023.80859213481</v>
      </c>
      <c r="AH319" s="16">
        <f ca="1" t="shared" si="1916"/>
        <v>7146.06740940328</v>
      </c>
      <c r="AI319" s="16">
        <f ca="1" t="shared" si="1917"/>
        <v>8842.5798986259</v>
      </c>
      <c r="AJ319" s="18">
        <f ca="1" t="shared" si="1918"/>
        <v>38945.7026171715</v>
      </c>
      <c r="AK319" s="18">
        <f ca="1" t="shared" si="1919"/>
        <v>53019.5642065077</v>
      </c>
      <c r="AL319" s="18">
        <f ca="1" t="shared" si="1920"/>
        <v>63302.2773492789</v>
      </c>
      <c r="AM319" s="18">
        <f ca="1" t="shared" si="1921"/>
        <v>69996.2662904219</v>
      </c>
      <c r="AN319" s="18">
        <f ca="1" t="shared" si="1922"/>
        <v>89821.8428909465</v>
      </c>
      <c r="AO319" s="18">
        <f ca="1">C319/'Ejercicio 3 - TIR'!$D$7</f>
        <v>14517.4049713725</v>
      </c>
      <c r="AP319" s="18">
        <f ca="1" t="shared" si="1923"/>
        <v>24428.297645799</v>
      </c>
      <c r="AQ319" s="18">
        <f ca="1" t="shared" si="1924"/>
        <v>38502.1592351352</v>
      </c>
      <c r="AR319" s="18">
        <f ca="1" t="shared" si="1925"/>
        <v>48784.8723779065</v>
      </c>
      <c r="AS319" s="18">
        <f ca="1" t="shared" si="1926"/>
        <v>55478.8613190495</v>
      </c>
      <c r="AT319" s="18">
        <f ca="1" t="shared" si="1927"/>
        <v>75304.437919574</v>
      </c>
      <c r="AU319" s="18">
        <f ca="1">AP319*'Ejercicio 3 - TIR'!$D$5</f>
        <v>12214.1488228995</v>
      </c>
      <c r="AV319" s="18">
        <f ca="1">AQ319*'Ejercicio 3 - TIR'!$D$5</f>
        <v>19251.0796175676</v>
      </c>
      <c r="AW319" s="18">
        <f ca="1">AR319*'Ejercicio 3 - TIR'!$D$5</f>
        <v>24392.4361889532</v>
      </c>
      <c r="AX319" s="18">
        <f ca="1">AS319*'Ejercicio 3 - TIR'!$D$5</f>
        <v>27739.4306595247</v>
      </c>
      <c r="AY319" s="18">
        <f ca="1">AT319*'Ejercicio 3 - TIR'!$D$5</f>
        <v>37652.218959787</v>
      </c>
      <c r="AZ319" s="18">
        <f ca="1" t="shared" ref="AZ319:BD319" si="2363">AJ319-AU319-AE319</f>
        <v>22273.0220455876</v>
      </c>
      <c r="BA319" s="18">
        <f ca="1" t="shared" si="2363"/>
        <v>28680.8191819664</v>
      </c>
      <c r="BB319" s="18">
        <f ca="1" t="shared" si="2363"/>
        <v>32886.0325681909</v>
      </c>
      <c r="BC319" s="18">
        <f ca="1" t="shared" si="2363"/>
        <v>35110.7682214939</v>
      </c>
      <c r="BD319" s="18">
        <f ca="1" t="shared" si="2363"/>
        <v>43327.0440325336</v>
      </c>
      <c r="BE319" s="18">
        <f ca="1" t="shared" ref="BE319:BI319" si="2364">AZ319/Z319</f>
        <v>19204.0918237896</v>
      </c>
      <c r="BF319" s="18">
        <f ca="1" t="shared" si="2364"/>
        <v>21671.027339044</v>
      </c>
      <c r="BG319" s="18">
        <f ca="1" t="shared" si="2364"/>
        <v>20986.8283003158</v>
      </c>
      <c r="BH319" s="18">
        <f ca="1" t="shared" si="2364"/>
        <v>18887.7277342126</v>
      </c>
      <c r="BI319" s="18">
        <f ca="1" t="shared" si="2364"/>
        <v>18835.9079043811</v>
      </c>
      <c r="BJ319" s="18">
        <f ca="1" t="shared" si="1930"/>
        <v>64175.7755269433</v>
      </c>
      <c r="BK319" s="18">
        <f ca="1" t="shared" si="1931"/>
        <v>33393.4656946627</v>
      </c>
      <c r="BL319" s="18">
        <f ca="1" t="shared" si="1932"/>
        <v>97569.241221606</v>
      </c>
      <c r="BM319" s="18">
        <f ca="1">BK319*'Ejercicio 3 - TIR'!$D$5</f>
        <v>16696.7328473313</v>
      </c>
      <c r="BN319" s="18">
        <f ca="1" t="shared" si="1933"/>
        <v>80872.5083742746</v>
      </c>
      <c r="BO319" s="18">
        <f ca="1" t="shared" si="1934"/>
        <v>35158.3440262</v>
      </c>
      <c r="BP319" s="18">
        <f ca="1" t="shared" si="1935"/>
        <v>-100486.666397376</v>
      </c>
      <c r="BQ319" s="18">
        <f ca="1" t="shared" ref="BQ319:BT319" si="2365">BE319</f>
        <v>19204.0918237896</v>
      </c>
      <c r="BR319" s="18">
        <f ca="1" t="shared" si="2365"/>
        <v>21671.027339044</v>
      </c>
      <c r="BS319" s="18">
        <f ca="1" t="shared" si="2365"/>
        <v>20986.8283003158</v>
      </c>
      <c r="BT319" s="18">
        <f ca="1" t="shared" si="2365"/>
        <v>18887.7277342126</v>
      </c>
      <c r="BU319" s="18">
        <f ca="1" t="shared" si="1937"/>
        <v>53994.2519305811</v>
      </c>
      <c r="BV319" s="20">
        <f ca="1" t="shared" si="1938"/>
        <v>9.01664065100445</v>
      </c>
    </row>
    <row r="320" ht="15" customHeight="1" spans="1:74">
      <c r="A320" s="16">
        <v>319</v>
      </c>
      <c r="B320" s="17">
        <f ca="1" t="shared" ref="B320:F320" si="2366">RAND()</f>
        <v>0.842072172405605</v>
      </c>
      <c r="C320" s="18">
        <f ca="1">IF(B320&lt;=('Ejercicio 3 - TIR'!$D$13-'Ejercicio 3 - TIR'!$C$13)/('Ejercicio 3 - TIR'!$E$13-'Ejercicio 3 - TIR'!$C$13),'Ejercicio 3 - TIR'!$C$13+SQRT(('Ejercicio 3 - TIR'!$E$13-'Ejercicio 3 - TIR'!$C$13)*('Ejercicio 3 - TIR'!$D$13-'Ejercicio 3 - TIR'!$C$13)*B320),'Ejercicio 3 - TIR'!$E$13-SQRT(('Ejercicio 3 - TIR'!$E$13-'Ejercicio 3 - TIR'!$C$13)*('Ejercicio 3 - TIR'!$E$13-'Ejercicio 3 - TIR'!$D$13)*(1-B320)))</f>
        <v>86233.6136508787</v>
      </c>
      <c r="D320" s="17">
        <f ca="1" t="shared" si="2366"/>
        <v>0.474449111729494</v>
      </c>
      <c r="E320" s="18">
        <f ca="1">IF(D320&lt;=('Ejercicio 3 - TIR'!$D$14-'Ejercicio 3 - TIR'!$C$14)/('Ejercicio 3 - TIR'!$E$14-'Ejercicio 3 - TIR'!$C$14),'Ejercicio 3 - TIR'!$C$14+SQRT(('Ejercicio 3 - TIR'!$E$14-'Ejercicio 3 - TIR'!$C$14)*('Ejercicio 3 - TIR'!$D$14-'Ejercicio 3 - TIR'!$C$14)*D320),'Ejercicio 3 - TIR'!$E$14-SQRT(('Ejercicio 3 - TIR'!$E$14-'Ejercicio 3 - TIR'!$C$14)*('Ejercicio 3 - TIR'!$E$14-'Ejercicio 3 - TIR'!$D$14)*(1-D320)))</f>
        <v>31121.2256904133</v>
      </c>
      <c r="F320" s="17">
        <f ca="1" t="shared" si="2366"/>
        <v>0.388754780805881</v>
      </c>
      <c r="G320" s="18">
        <f ca="1">IF(F320&lt;=('Ejercicio 3 - TIR'!$D$18-'Ejercicio 3 - TIR'!$C$18)/('Ejercicio 3 - TIR'!$E$18-'Ejercicio 3 - TIR'!$C$18),'Ejercicio 3 - TIR'!$C$18+SQRT(('Ejercicio 3 - TIR'!$E$18-'Ejercicio 3 - TIR'!$C$18)*('Ejercicio 3 - TIR'!$D$18-'Ejercicio 3 - TIR'!$C$18)*F320),'Ejercicio 3 - TIR'!$E$18-SQRT(('Ejercicio 3 - TIR'!$E$18-'Ejercicio 3 - TIR'!$C$18)*('Ejercicio 3 - TIR'!$E$18-'Ejercicio 3 - TIR'!$D$18)*(1-F320)))</f>
        <v>37636.3091294736</v>
      </c>
      <c r="H320" s="17">
        <f ca="1" t="shared" ref="H320:L320" si="2367">RAND()</f>
        <v>0.489139344612064</v>
      </c>
      <c r="I320" s="18">
        <f ca="1">IF(H320&lt;=('Ejercicio 3 - TIR'!$D$18-'Ejercicio 3 - TIR'!$C$18)/('Ejercicio 3 - TIR'!$E$18-'Ejercicio 3 - TIR'!$C$18),'Ejercicio 3 - TIR'!$C$18+SQRT(('Ejercicio 3 - TIR'!$E$18-'Ejercicio 3 - TIR'!$C$18)*('Ejercicio 3 - TIR'!$D$18-'Ejercicio 3 - TIR'!$C$18)*H320),'Ejercicio 3 - TIR'!$E$18-SQRT(('Ejercicio 3 - TIR'!$E$18-'Ejercicio 3 - TIR'!$C$18)*('Ejercicio 3 - TIR'!$E$18-'Ejercicio 3 - TIR'!$D$18)*(1-H320)))</f>
        <v>38565.6816244716</v>
      </c>
      <c r="J320" s="17">
        <f ca="1" t="shared" si="2367"/>
        <v>0.52584940585429</v>
      </c>
      <c r="K320" s="18">
        <f ca="1">IF(J320&lt;=('Ejercicio 3 - TIR'!$D$18-'Ejercicio 3 - TIR'!$C$18)/('Ejercicio 3 - TIR'!$E$18-'Ejercicio 3 - TIR'!$C$18),'Ejercicio 3 - TIR'!$C$18+SQRT(('Ejercicio 3 - TIR'!$E$18-'Ejercicio 3 - TIR'!$C$18)*('Ejercicio 3 - TIR'!$D$18-'Ejercicio 3 - TIR'!$C$18)*J320),'Ejercicio 3 - TIR'!$E$18-SQRT(('Ejercicio 3 - TIR'!$E$18-'Ejercicio 3 - TIR'!$C$18)*('Ejercicio 3 - TIR'!$E$18-'Ejercicio 3 - TIR'!$D$18)*(1-J320)))</f>
        <v>38881.2955630439</v>
      </c>
      <c r="L320" s="17">
        <f ca="1" t="shared" si="2367"/>
        <v>0.677005144418259</v>
      </c>
      <c r="M320" s="18">
        <f ca="1">IF(L320&lt;=('Ejercicio 3 - TIR'!$D$18-'Ejercicio 3 - TIR'!$C$18)/('Ejercicio 3 - TIR'!$E$18-'Ejercicio 3 - TIR'!$C$18),'Ejercicio 3 - TIR'!$C$18+SQRT(('Ejercicio 3 - TIR'!$E$18-'Ejercicio 3 - TIR'!$C$18)*('Ejercicio 3 - TIR'!$D$18-'Ejercicio 3 - TIR'!$C$18)*L320),'Ejercicio 3 - TIR'!$E$18-SQRT(('Ejercicio 3 - TIR'!$E$18-'Ejercicio 3 - TIR'!$C$18)*('Ejercicio 3 - TIR'!$E$18-'Ejercicio 3 - TIR'!$D$18)*(1-L320)))</f>
        <v>40078.1493146754</v>
      </c>
      <c r="N320" s="17">
        <f ca="1" t="shared" ref="N320:R320" si="2368">RAND()</f>
        <v>0.143849795900767</v>
      </c>
      <c r="O320" s="18">
        <f ca="1">IF(N320&lt;=('Ejercicio 3 - TIR'!$D$18-'Ejercicio 3 - TIR'!$C$18)/('Ejercicio 3 - TIR'!$E$18-'Ejercicio 3 - TIR'!$C$18),'Ejercicio 3 - TIR'!$C$18+SQRT(('Ejercicio 3 - TIR'!$E$18-'Ejercicio 3 - TIR'!$C$18)*('Ejercicio 3 - TIR'!$D$18-'Ejercicio 3 - TIR'!$C$18)*N320),'Ejercicio 3 - TIR'!$E$18-SQRT(('Ejercicio 3 - TIR'!$E$18-'Ejercicio 3 - TIR'!$C$18)*('Ejercicio 3 - TIR'!$E$18-'Ejercicio 3 - TIR'!$D$18)*(1-N320)))</f>
        <v>34645.1554748055</v>
      </c>
      <c r="P320" s="17">
        <f ca="1" t="shared" si="2368"/>
        <v>0.0500236345017153</v>
      </c>
      <c r="Q320" s="19">
        <f ca="1">IF(P320&lt;=('Ejercicio 3 - TIR'!$D$22-'Ejercicio 3 - TIR'!$C$22)/('Ejercicio 3 - TIR'!$E$22-'Ejercicio 3 - TIR'!$C$22),'Ejercicio 3 - TIR'!$C$22+SQRT(('Ejercicio 3 - TIR'!$E$22-'Ejercicio 3 - TIR'!$C$22)*('Ejercicio 3 - TIR'!$D$22-'Ejercicio 3 - TIR'!$C$22)*P320),'Ejercicio 3 - TIR'!$E$22-SQRT(('Ejercicio 3 - TIR'!$E$22-'Ejercicio 3 - TIR'!$C$22)*('Ejercicio 3 - TIR'!$E$22-'Ejercicio 3 - TIR'!$D$22)*(1-P320)))</f>
        <v>0.129489074881309</v>
      </c>
      <c r="R320" s="17">
        <f ca="1" t="shared" si="2368"/>
        <v>0.655002928108326</v>
      </c>
      <c r="S320" s="19">
        <f ca="1">IF(R320&lt;=('Ejercicio 3 - TIR'!$D$23-'Ejercicio 3 - TIR'!$C$23)/('Ejercicio 3 - TIR'!$E$23-'Ejercicio 3 - TIR'!$C$23),'Ejercicio 3 - TIR'!$C$23+SQRT(('Ejercicio 3 - TIR'!$E$23-'Ejercicio 3 - TIR'!$C$23)*('Ejercicio 3 - TIR'!$D$23-'Ejercicio 3 - TIR'!$C$23)*R320),'Ejercicio 3 - TIR'!$E$23-SQRT(('Ejercicio 3 - TIR'!$E$23-'Ejercicio 3 - TIR'!$C$23)*('Ejercicio 3 - TIR'!$E$23-'Ejercicio 3 - TIR'!$D$23)*(1-R320)))</f>
        <v>0.155080234162316</v>
      </c>
      <c r="T320" s="17">
        <f ca="1" t="shared" ref="T320:X320" si="2369">RAND()</f>
        <v>0.817995442699214</v>
      </c>
      <c r="U320" s="19">
        <f ca="1">IF(T320&lt;=('Ejercicio 3 - TIR'!$D$24-'Ejercicio 3 - TIR'!$C$24)/('Ejercicio 3 - TIR'!$E$24-'Ejercicio 3 - TIR'!$C$24),'Ejercicio 3 - TIR'!$C$24+SQRT(('Ejercicio 3 - TIR'!$E$24-'Ejercicio 3 - TIR'!$C$24)*('Ejercicio 3 - TIR'!$D$24-'Ejercicio 3 - TIR'!$C$24)*T320),'Ejercicio 3 - TIR'!$E$24-SQRT(('Ejercicio 3 - TIR'!$E$24-'Ejercicio 3 - TIR'!$C$24)*('Ejercicio 3 - TIR'!$E$24-'Ejercicio 3 - TIR'!$D$24)*(1-T320)))</f>
        <v>0.197425395674737</v>
      </c>
      <c r="V320" s="17">
        <f ca="1" t="shared" si="2369"/>
        <v>0.312511025109948</v>
      </c>
      <c r="W320" s="19">
        <f ca="1">IF(V320&lt;=('Ejercicio 3 - TIR'!$D$25-'Ejercicio 3 - TIR'!$C$25)/('Ejercicio 3 - TIR'!$E$25-'Ejercicio 3 - TIR'!$C$25),'Ejercicio 3 - TIR'!$C$25+SQRT(('Ejercicio 3 - TIR'!$E$25-'Ejercicio 3 - TIR'!$C$25)*('Ejercicio 3 - TIR'!$D$25-'Ejercicio 3 - TIR'!$C$25)*V320),'Ejercicio 3 - TIR'!$E$25-SQRT(('Ejercicio 3 - TIR'!$E$25-'Ejercicio 3 - TIR'!$C$25)*('Ejercicio 3 - TIR'!$E$25-'Ejercicio 3 - TIR'!$D$25)*(1-V320)))</f>
        <v>0.200946851149848</v>
      </c>
      <c r="X320" s="17">
        <f ca="1" t="shared" si="2369"/>
        <v>0.388983094243093</v>
      </c>
      <c r="Y320" s="19">
        <f ca="1">IF(X320&lt;=('Ejercicio 3 - TIR'!$D$26-'Ejercicio 3 - TIR'!$C$26)/('Ejercicio 3 - TIR'!$E$26-'Ejercicio 3 - TIR'!$C$26),'Ejercicio 3 - TIR'!$C$26+SQRT(('Ejercicio 3 - TIR'!$E$26-'Ejercicio 3 - TIR'!$C$26)*('Ejercicio 3 - TIR'!$D$26-'Ejercicio 3 - TIR'!$C$26)*X320),'Ejercicio 3 - TIR'!$E$26-SQRT(('Ejercicio 3 - TIR'!$E$26-'Ejercicio 3 - TIR'!$C$26)*('Ejercicio 3 - TIR'!$E$26-'Ejercicio 3 - TIR'!$D$26)*(1-X320)))</f>
        <v>0.222558801448026</v>
      </c>
      <c r="Z320" s="17">
        <f ca="1" t="shared" si="1908"/>
        <v>1.12948907488131</v>
      </c>
      <c r="AA320" s="17">
        <f ca="1" t="shared" si="1909"/>
        <v>1.30465050509768</v>
      </c>
      <c r="AB320" s="17">
        <f ca="1" t="shared" si="1910"/>
        <v>1.56222164728383</v>
      </c>
      <c r="AC320" s="17">
        <f ca="1" t="shared" si="1911"/>
        <v>1.87614516810365</v>
      </c>
      <c r="AD320" s="17">
        <f ca="1" t="shared" si="1912"/>
        <v>2.2936977880593</v>
      </c>
      <c r="AE320" s="16">
        <f ca="1" t="shared" si="1913"/>
        <v>4029.85872382405</v>
      </c>
      <c r="AF320" s="16">
        <f ca="1" t="shared" si="1914"/>
        <v>4654.81015835573</v>
      </c>
      <c r="AG320" s="16">
        <f ca="1" t="shared" si="1915"/>
        <v>5573.7878956599</v>
      </c>
      <c r="AH320" s="16">
        <f ca="1" t="shared" si="1916"/>
        <v>6693.82302226989</v>
      </c>
      <c r="AI320" s="16">
        <f ca="1" t="shared" si="1917"/>
        <v>8183.59225121148</v>
      </c>
      <c r="AJ320" s="18">
        <f ca="1" t="shared" si="1918"/>
        <v>42509.7999805961</v>
      </c>
      <c r="AK320" s="18">
        <f ca="1" t="shared" si="1919"/>
        <v>50314.7360108031</v>
      </c>
      <c r="AL320" s="18">
        <f ca="1" t="shared" si="1920"/>
        <v>60741.2016030281</v>
      </c>
      <c r="AM320" s="18">
        <f ca="1" t="shared" si="1921"/>
        <v>75192.4261832647</v>
      </c>
      <c r="AN320" s="18">
        <f ca="1" t="shared" si="1922"/>
        <v>79465.5164795319</v>
      </c>
      <c r="AO320" s="18">
        <f ca="1">C320/'Ejercicio 3 - TIR'!$D$7</f>
        <v>17246.7227301757</v>
      </c>
      <c r="AP320" s="18">
        <f ca="1" t="shared" si="1923"/>
        <v>25263.0772504204</v>
      </c>
      <c r="AQ320" s="18">
        <f ca="1" t="shared" si="1924"/>
        <v>33068.0132806274</v>
      </c>
      <c r="AR320" s="18">
        <f ca="1" t="shared" si="1925"/>
        <v>43494.4788728523</v>
      </c>
      <c r="AS320" s="18">
        <f ca="1" t="shared" si="1926"/>
        <v>57945.703453089</v>
      </c>
      <c r="AT320" s="18">
        <f ca="1" t="shared" si="1927"/>
        <v>62218.7937493561</v>
      </c>
      <c r="AU320" s="18">
        <f ca="1">AP320*'Ejercicio 3 - TIR'!$D$5</f>
        <v>12631.5386252102</v>
      </c>
      <c r="AV320" s="18">
        <f ca="1">AQ320*'Ejercicio 3 - TIR'!$D$5</f>
        <v>16534.0066403137</v>
      </c>
      <c r="AW320" s="18">
        <f ca="1">AR320*'Ejercicio 3 - TIR'!$D$5</f>
        <v>21747.2394364262</v>
      </c>
      <c r="AX320" s="18">
        <f ca="1">AS320*'Ejercicio 3 - TIR'!$D$5</f>
        <v>28972.8517265445</v>
      </c>
      <c r="AY320" s="18">
        <f ca="1">AT320*'Ejercicio 3 - TIR'!$D$5</f>
        <v>31109.3968746781</v>
      </c>
      <c r="AZ320" s="18">
        <f ca="1" t="shared" ref="AZ320:BD320" si="2370">AJ320-AU320-AE320</f>
        <v>25848.4026315619</v>
      </c>
      <c r="BA320" s="18">
        <f ca="1" t="shared" si="2370"/>
        <v>29125.9192121337</v>
      </c>
      <c r="BB320" s="18">
        <f ca="1" t="shared" si="2370"/>
        <v>33420.174270942</v>
      </c>
      <c r="BC320" s="18">
        <f ca="1" t="shared" si="2370"/>
        <v>39525.7514344503</v>
      </c>
      <c r="BD320" s="18">
        <f ca="1" t="shared" si="2370"/>
        <v>40172.5273536423</v>
      </c>
      <c r="BE320" s="18">
        <f ca="1" t="shared" ref="BE320:BI320" si="2371">AZ320/Z320</f>
        <v>22885.0399763965</v>
      </c>
      <c r="BF320" s="18">
        <f ca="1" t="shared" si="2371"/>
        <v>22324.6908642043</v>
      </c>
      <c r="BG320" s="18">
        <f ca="1" t="shared" si="2371"/>
        <v>21392.7225557578</v>
      </c>
      <c r="BH320" s="18">
        <f ca="1" t="shared" si="2371"/>
        <v>21067.5336356844</v>
      </c>
      <c r="BI320" s="18">
        <f ca="1" t="shared" si="2371"/>
        <v>17514.307055958</v>
      </c>
      <c r="BJ320" s="18">
        <f ca="1" t="shared" si="1930"/>
        <v>71382.6865277954</v>
      </c>
      <c r="BK320" s="18">
        <f ca="1" t="shared" si="1931"/>
        <v>39558.7697774762</v>
      </c>
      <c r="BL320" s="18">
        <f ca="1" t="shared" si="1932"/>
        <v>110941.456305272</v>
      </c>
      <c r="BM320" s="18">
        <f ca="1">BK320*'Ejercicio 3 - TIR'!$D$5</f>
        <v>19779.3848887381</v>
      </c>
      <c r="BN320" s="18">
        <f ca="1" t="shared" si="1933"/>
        <v>91162.0714165335</v>
      </c>
      <c r="BO320" s="18">
        <f ca="1" t="shared" si="1934"/>
        <v>39744.5870555012</v>
      </c>
      <c r="BP320" s="18">
        <f ca="1" t="shared" si="1935"/>
        <v>-117354.839341292</v>
      </c>
      <c r="BQ320" s="18">
        <f ca="1" t="shared" ref="BQ320:BT320" si="2372">BE320</f>
        <v>22885.0399763965</v>
      </c>
      <c r="BR320" s="18">
        <f ca="1" t="shared" si="2372"/>
        <v>22324.6908642043</v>
      </c>
      <c r="BS320" s="18">
        <f ca="1" t="shared" si="2372"/>
        <v>21392.7225557578</v>
      </c>
      <c r="BT320" s="18">
        <f ca="1" t="shared" si="2372"/>
        <v>21067.5336356844</v>
      </c>
      <c r="BU320" s="18">
        <f ca="1" t="shared" si="1937"/>
        <v>57258.8941114592</v>
      </c>
      <c r="BV320" s="20">
        <f ca="1" t="shared" si="1938"/>
        <v>6.41644233416034</v>
      </c>
    </row>
    <row r="321" ht="15" customHeight="1" spans="1:74">
      <c r="A321" s="16">
        <v>320</v>
      </c>
      <c r="B321" s="17">
        <f ca="1" t="shared" ref="B321:F321" si="2373">RAND()</f>
        <v>0.616062853905265</v>
      </c>
      <c r="C321" s="18">
        <f ca="1">IF(B321&lt;=('Ejercicio 3 - TIR'!$D$13-'Ejercicio 3 - TIR'!$C$13)/('Ejercicio 3 - TIR'!$E$13-'Ejercicio 3 - TIR'!$C$13),'Ejercicio 3 - TIR'!$C$13+SQRT(('Ejercicio 3 - TIR'!$E$13-'Ejercicio 3 - TIR'!$C$13)*('Ejercicio 3 - TIR'!$D$13-'Ejercicio 3 - TIR'!$C$13)*B321),'Ejercicio 3 - TIR'!$E$13-SQRT(('Ejercicio 3 - TIR'!$E$13-'Ejercicio 3 - TIR'!$C$13)*('Ejercicio 3 - TIR'!$E$13-'Ejercicio 3 - TIR'!$D$13)*(1-B321)))</f>
        <v>78535.5043079582</v>
      </c>
      <c r="D321" s="17">
        <f ca="1" t="shared" si="2373"/>
        <v>0.729805142865319</v>
      </c>
      <c r="E321" s="18">
        <f ca="1">IF(D321&lt;=('Ejercicio 3 - TIR'!$D$14-'Ejercicio 3 - TIR'!$C$14)/('Ejercicio 3 - TIR'!$E$14-'Ejercicio 3 - TIR'!$C$14),'Ejercicio 3 - TIR'!$C$14+SQRT(('Ejercicio 3 - TIR'!$E$14-'Ejercicio 3 - TIR'!$C$14)*('Ejercicio 3 - TIR'!$D$14-'Ejercicio 3 - TIR'!$C$14)*D321),'Ejercicio 3 - TIR'!$E$14-SQRT(('Ejercicio 3 - TIR'!$E$14-'Ejercicio 3 - TIR'!$C$14)*('Ejercicio 3 - TIR'!$E$14-'Ejercicio 3 - TIR'!$D$14)*(1-D321)))</f>
        <v>33633.7429701431</v>
      </c>
      <c r="F321" s="17">
        <f ca="1" t="shared" si="2373"/>
        <v>0.97763760685698</v>
      </c>
      <c r="G321" s="18">
        <f ca="1">IF(F321&lt;=('Ejercicio 3 - TIR'!$D$18-'Ejercicio 3 - TIR'!$C$18)/('Ejercicio 3 - TIR'!$E$18-'Ejercicio 3 - TIR'!$C$18),'Ejercicio 3 - TIR'!$C$18+SQRT(('Ejercicio 3 - TIR'!$E$18-'Ejercicio 3 - TIR'!$C$18)*('Ejercicio 3 - TIR'!$D$18-'Ejercicio 3 - TIR'!$C$18)*F321),'Ejercicio 3 - TIR'!$E$18-SQRT(('Ejercicio 3 - TIR'!$E$18-'Ejercicio 3 - TIR'!$C$18)*('Ejercicio 3 - TIR'!$E$18-'Ejercicio 3 - TIR'!$D$18)*(1-F321)))</f>
        <v>43704.9403543749</v>
      </c>
      <c r="H321" s="17">
        <f ca="1" t="shared" ref="H321:L321" si="2374">RAND()</f>
        <v>0.329969995626264</v>
      </c>
      <c r="I321" s="18">
        <f ca="1">IF(H321&lt;=('Ejercicio 3 - TIR'!$D$18-'Ejercicio 3 - TIR'!$C$18)/('Ejercicio 3 - TIR'!$E$18-'Ejercicio 3 - TIR'!$C$18),'Ejercicio 3 - TIR'!$C$18+SQRT(('Ejercicio 3 - TIR'!$E$18-'Ejercicio 3 - TIR'!$C$18)*('Ejercicio 3 - TIR'!$D$18-'Ejercicio 3 - TIR'!$C$18)*H321),'Ejercicio 3 - TIR'!$E$18-SQRT(('Ejercicio 3 - TIR'!$E$18-'Ejercicio 3 - TIR'!$C$18)*('Ejercicio 3 - TIR'!$E$18-'Ejercicio 3 - TIR'!$D$18)*(1-H321)))</f>
        <v>37035.3037847658</v>
      </c>
      <c r="J321" s="17">
        <f ca="1" t="shared" si="2374"/>
        <v>0.860256755679371</v>
      </c>
      <c r="K321" s="18">
        <f ca="1">IF(J321&lt;=('Ejercicio 3 - TIR'!$D$18-'Ejercicio 3 - TIR'!$C$18)/('Ejercicio 3 - TIR'!$E$18-'Ejercicio 3 - TIR'!$C$18),'Ejercicio 3 - TIR'!$C$18+SQRT(('Ejercicio 3 - TIR'!$E$18-'Ejercicio 3 - TIR'!$C$18)*('Ejercicio 3 - TIR'!$D$18-'Ejercicio 3 - TIR'!$C$18)*J321),'Ejercicio 3 - TIR'!$E$18-SQRT(('Ejercicio 3 - TIR'!$E$18-'Ejercicio 3 - TIR'!$C$18)*('Ejercicio 3 - TIR'!$E$18-'Ejercicio 3 - TIR'!$D$18)*(1-J321)))</f>
        <v>41762.6023840055</v>
      </c>
      <c r="L321" s="17">
        <f ca="1" t="shared" si="2374"/>
        <v>0.876031428910215</v>
      </c>
      <c r="M321" s="18">
        <f ca="1">IF(L321&lt;=('Ejercicio 3 - TIR'!$D$18-'Ejercicio 3 - TIR'!$C$18)/('Ejercicio 3 - TIR'!$E$18-'Ejercicio 3 - TIR'!$C$18),'Ejercicio 3 - TIR'!$C$18+SQRT(('Ejercicio 3 - TIR'!$E$18-'Ejercicio 3 - TIR'!$C$18)*('Ejercicio 3 - TIR'!$D$18-'Ejercicio 3 - TIR'!$C$18)*L321),'Ejercicio 3 - TIR'!$E$18-SQRT(('Ejercicio 3 - TIR'!$E$18-'Ejercicio 3 - TIR'!$C$18)*('Ejercicio 3 - TIR'!$E$18-'Ejercicio 3 - TIR'!$D$18)*(1-L321)))</f>
        <v>41950.7963610585</v>
      </c>
      <c r="N321" s="17">
        <f ca="1" t="shared" ref="N321:R321" si="2375">RAND()</f>
        <v>0.57220601461509</v>
      </c>
      <c r="O321" s="18">
        <f ca="1">IF(N321&lt;=('Ejercicio 3 - TIR'!$D$18-'Ejercicio 3 - TIR'!$C$18)/('Ejercicio 3 - TIR'!$E$18-'Ejercicio 3 - TIR'!$C$18),'Ejercicio 3 - TIR'!$C$18+SQRT(('Ejercicio 3 - TIR'!$E$18-'Ejercicio 3 - TIR'!$C$18)*('Ejercicio 3 - TIR'!$D$18-'Ejercicio 3 - TIR'!$C$18)*N321),'Ejercicio 3 - TIR'!$E$18-SQRT(('Ejercicio 3 - TIR'!$E$18-'Ejercicio 3 - TIR'!$C$18)*('Ejercicio 3 - TIR'!$E$18-'Ejercicio 3 - TIR'!$D$18)*(1-N321)))</f>
        <v>39264.4968666552</v>
      </c>
      <c r="P321" s="17">
        <f ca="1" t="shared" si="2375"/>
        <v>0.956257293484755</v>
      </c>
      <c r="Q321" s="19">
        <f ca="1">IF(P321&lt;=('Ejercicio 3 - TIR'!$D$22-'Ejercicio 3 - TIR'!$C$22)/('Ejercicio 3 - TIR'!$E$22-'Ejercicio 3 - TIR'!$C$22),'Ejercicio 3 - TIR'!$C$22+SQRT(('Ejercicio 3 - TIR'!$E$22-'Ejercicio 3 - TIR'!$C$22)*('Ejercicio 3 - TIR'!$D$22-'Ejercicio 3 - TIR'!$C$22)*P321),'Ejercicio 3 - TIR'!$E$22-SQRT(('Ejercicio 3 - TIR'!$E$22-'Ejercicio 3 - TIR'!$C$22)*('Ejercicio 3 - TIR'!$E$22-'Ejercicio 3 - TIR'!$D$22)*(1-P321)))</f>
        <v>0.171126620050542</v>
      </c>
      <c r="R321" s="17">
        <f ca="1" t="shared" si="2375"/>
        <v>0.402011932622329</v>
      </c>
      <c r="S321" s="19">
        <f ca="1">IF(R321&lt;=('Ejercicio 3 - TIR'!$D$23-'Ejercicio 3 - TIR'!$C$23)/('Ejercicio 3 - TIR'!$E$23-'Ejercicio 3 - TIR'!$C$23),'Ejercicio 3 - TIR'!$C$23+SQRT(('Ejercicio 3 - TIR'!$E$23-'Ejercicio 3 - TIR'!$C$23)*('Ejercicio 3 - TIR'!$D$23-'Ejercicio 3 - TIR'!$C$23)*R321),'Ejercicio 3 - TIR'!$E$23-SQRT(('Ejercicio 3 - TIR'!$E$23-'Ejercicio 3 - TIR'!$C$23)*('Ejercicio 3 - TIR'!$E$23-'Ejercicio 3 - TIR'!$D$23)*(1-R321)))</f>
        <v>0.146900213358265</v>
      </c>
      <c r="T321" s="17">
        <f ca="1" t="shared" ref="T321:X321" si="2376">RAND()</f>
        <v>0.526817729310621</v>
      </c>
      <c r="U321" s="19">
        <f ca="1">IF(T321&lt;=('Ejercicio 3 - TIR'!$D$24-'Ejercicio 3 - TIR'!$C$24)/('Ejercicio 3 - TIR'!$E$24-'Ejercicio 3 - TIR'!$C$24),'Ejercicio 3 - TIR'!$C$24+SQRT(('Ejercicio 3 - TIR'!$E$24-'Ejercicio 3 - TIR'!$C$24)*('Ejercicio 3 - TIR'!$D$24-'Ejercicio 3 - TIR'!$C$24)*T321),'Ejercicio 3 - TIR'!$E$24-SQRT(('Ejercicio 3 - TIR'!$E$24-'Ejercicio 3 - TIR'!$C$24)*('Ejercicio 3 - TIR'!$E$24-'Ejercicio 3 - TIR'!$D$24)*(1-T321)))</f>
        <v>0.18360068190295</v>
      </c>
      <c r="V321" s="17">
        <f ca="1" t="shared" si="2376"/>
        <v>0.331030204069931</v>
      </c>
      <c r="W321" s="19">
        <f ca="1">IF(V321&lt;=('Ejercicio 3 - TIR'!$D$25-'Ejercicio 3 - TIR'!$C$25)/('Ejercicio 3 - TIR'!$E$25-'Ejercicio 3 - TIR'!$C$25),'Ejercicio 3 - TIR'!$C$25+SQRT(('Ejercicio 3 - TIR'!$E$25-'Ejercicio 3 - TIR'!$C$25)*('Ejercicio 3 - TIR'!$D$25-'Ejercicio 3 - TIR'!$C$25)*V321),'Ejercicio 3 - TIR'!$E$25-SQRT(('Ejercicio 3 - TIR'!$E$25-'Ejercicio 3 - TIR'!$C$25)*('Ejercicio 3 - TIR'!$E$25-'Ejercicio 3 - TIR'!$D$25)*(1-V321)))</f>
        <v>0.201612044001061</v>
      </c>
      <c r="X321" s="17">
        <f ca="1" t="shared" si="2376"/>
        <v>0.381054671628015</v>
      </c>
      <c r="Y321" s="19">
        <f ca="1">IF(X321&lt;=('Ejercicio 3 - TIR'!$D$26-'Ejercicio 3 - TIR'!$C$26)/('Ejercicio 3 - TIR'!$E$26-'Ejercicio 3 - TIR'!$C$26),'Ejercicio 3 - TIR'!$C$26+SQRT(('Ejercicio 3 - TIR'!$E$26-'Ejercicio 3 - TIR'!$C$26)*('Ejercicio 3 - TIR'!$D$26-'Ejercicio 3 - TIR'!$C$26)*X321),'Ejercicio 3 - TIR'!$E$26-SQRT(('Ejercicio 3 - TIR'!$E$26-'Ejercicio 3 - TIR'!$C$26)*('Ejercicio 3 - TIR'!$E$26-'Ejercicio 3 - TIR'!$D$26)*(1-X321)))</f>
        <v>0.222187330340065</v>
      </c>
      <c r="Z321" s="17">
        <f ca="1" t="shared" si="1908"/>
        <v>1.17112662005054</v>
      </c>
      <c r="AA321" s="17">
        <f ca="1" t="shared" si="1909"/>
        <v>1.34316537040551</v>
      </c>
      <c r="AB321" s="17">
        <f ca="1" t="shared" si="1910"/>
        <v>1.58977144832039</v>
      </c>
      <c r="AC321" s="17">
        <f ca="1" t="shared" si="1911"/>
        <v>1.91028851951079</v>
      </c>
      <c r="AD321" s="17">
        <f ca="1" t="shared" si="1912"/>
        <v>2.33473042584017</v>
      </c>
      <c r="AE321" s="16">
        <f ca="1" t="shared" si="1913"/>
        <v>5755.62875412927</v>
      </c>
      <c r="AF321" s="16">
        <f ca="1" t="shared" si="1914"/>
        <v>6601.13184612183</v>
      </c>
      <c r="AG321" s="16">
        <f ca="1" t="shared" si="1915"/>
        <v>7813.10415440108</v>
      </c>
      <c r="AH321" s="16">
        <f ca="1" t="shared" si="1916"/>
        <v>9388.32005296306</v>
      </c>
      <c r="AI321" s="16">
        <f ca="1" t="shared" si="1917"/>
        <v>11474.285821909</v>
      </c>
      <c r="AJ321" s="18">
        <f ca="1" t="shared" si="1918"/>
        <v>51184.0190767297</v>
      </c>
      <c r="AK321" s="18">
        <f ca="1" t="shared" si="1919"/>
        <v>49744.5375261455</v>
      </c>
      <c r="AL321" s="18">
        <f ca="1" t="shared" si="1920"/>
        <v>66392.992877649</v>
      </c>
      <c r="AM321" s="18">
        <f ca="1" t="shared" si="1921"/>
        <v>80138.1246728652</v>
      </c>
      <c r="AN321" s="18">
        <f ca="1" t="shared" si="1922"/>
        <v>91672.0154898859</v>
      </c>
      <c r="AO321" s="18">
        <f ca="1">C321/'Ejercicio 3 - TIR'!$D$7</f>
        <v>15707.1008615916</v>
      </c>
      <c r="AP321" s="18">
        <f ca="1" t="shared" si="1923"/>
        <v>35476.918215138</v>
      </c>
      <c r="AQ321" s="18">
        <f ca="1" t="shared" si="1924"/>
        <v>34037.4366645539</v>
      </c>
      <c r="AR321" s="18">
        <f ca="1" t="shared" si="1925"/>
        <v>50685.8920160573</v>
      </c>
      <c r="AS321" s="18">
        <f ca="1" t="shared" si="1926"/>
        <v>64431.0238112736</v>
      </c>
      <c r="AT321" s="18">
        <f ca="1" t="shared" si="1927"/>
        <v>75964.9146282942</v>
      </c>
      <c r="AU321" s="18">
        <f ca="1">AP321*'Ejercicio 3 - TIR'!$D$5</f>
        <v>17738.459107569</v>
      </c>
      <c r="AV321" s="18">
        <f ca="1">AQ321*'Ejercicio 3 - TIR'!$D$5</f>
        <v>17018.718332277</v>
      </c>
      <c r="AW321" s="18">
        <f ca="1">AR321*'Ejercicio 3 - TIR'!$D$5</f>
        <v>25342.9460080287</v>
      </c>
      <c r="AX321" s="18">
        <f ca="1">AS321*'Ejercicio 3 - TIR'!$D$5</f>
        <v>32215.5119056368</v>
      </c>
      <c r="AY321" s="18">
        <f ca="1">AT321*'Ejercicio 3 - TIR'!$D$5</f>
        <v>37982.4573141471</v>
      </c>
      <c r="AZ321" s="18">
        <f ca="1" t="shared" ref="AZ321:BD321" si="2377">AJ321-AU321-AE321</f>
        <v>27689.9312150314</v>
      </c>
      <c r="BA321" s="18">
        <f ca="1" t="shared" si="2377"/>
        <v>26124.6873477468</v>
      </c>
      <c r="BB321" s="18">
        <f ca="1" t="shared" si="2377"/>
        <v>33236.9427152192</v>
      </c>
      <c r="BC321" s="18">
        <f ca="1" t="shared" si="2377"/>
        <v>38534.2927142654</v>
      </c>
      <c r="BD321" s="18">
        <f ca="1" t="shared" si="2377"/>
        <v>42215.2723538297</v>
      </c>
      <c r="BE321" s="18">
        <f ca="1" t="shared" ref="BE321:BI321" si="2378">AZ321/Z321</f>
        <v>23643.8406752605</v>
      </c>
      <c r="BF321" s="18">
        <f ca="1" t="shared" si="2378"/>
        <v>19450.0900063106</v>
      </c>
      <c r="BG321" s="18">
        <f ca="1" t="shared" si="2378"/>
        <v>20906.742758737</v>
      </c>
      <c r="BH321" s="18">
        <f ca="1" t="shared" si="2378"/>
        <v>20171.9752386585</v>
      </c>
      <c r="BI321" s="18">
        <f ca="1" t="shared" si="2378"/>
        <v>18081.4332509665</v>
      </c>
      <c r="BJ321" s="18">
        <f ca="1" t="shared" si="1930"/>
        <v>78525.7230472811</v>
      </c>
      <c r="BK321" s="18">
        <f ca="1" t="shared" si="1931"/>
        <v>36671.8462832983</v>
      </c>
      <c r="BL321" s="18">
        <f ca="1" t="shared" si="1932"/>
        <v>115197.569330579</v>
      </c>
      <c r="BM321" s="18">
        <f ca="1">BK321*'Ejercicio 3 - TIR'!$D$5</f>
        <v>18335.9231416492</v>
      </c>
      <c r="BN321" s="18">
        <f ca="1" t="shared" si="1933"/>
        <v>96861.6461889303</v>
      </c>
      <c r="BO321" s="18">
        <f ca="1" t="shared" si="1934"/>
        <v>41487.2934009389</v>
      </c>
      <c r="BP321" s="18">
        <f ca="1" t="shared" si="1935"/>
        <v>-112169.247278101</v>
      </c>
      <c r="BQ321" s="18">
        <f ca="1" t="shared" ref="BQ321:BT321" si="2379">BE321</f>
        <v>23643.8406752605</v>
      </c>
      <c r="BR321" s="18">
        <f ca="1" t="shared" si="2379"/>
        <v>19450.0900063106</v>
      </c>
      <c r="BS321" s="18">
        <f ca="1" t="shared" si="2379"/>
        <v>20906.742758737</v>
      </c>
      <c r="BT321" s="18">
        <f ca="1" t="shared" si="2379"/>
        <v>20171.9752386585</v>
      </c>
      <c r="BU321" s="18">
        <f ca="1" t="shared" si="1937"/>
        <v>59568.7266519055</v>
      </c>
      <c r="BV321" s="20">
        <f ca="1" t="shared" si="1938"/>
        <v>7.5238169019296</v>
      </c>
    </row>
    <row r="322" ht="15" customHeight="1" spans="1:74">
      <c r="A322" s="16">
        <v>321</v>
      </c>
      <c r="B322" s="17">
        <f ca="1" t="shared" ref="B322:F322" si="2380">RAND()</f>
        <v>0.67179901027208</v>
      </c>
      <c r="C322" s="18">
        <f ca="1">IF(B322&lt;=('Ejercicio 3 - TIR'!$D$13-'Ejercicio 3 - TIR'!$C$13)/('Ejercicio 3 - TIR'!$E$13-'Ejercicio 3 - TIR'!$C$13),'Ejercicio 3 - TIR'!$C$13+SQRT(('Ejercicio 3 - TIR'!$E$13-'Ejercicio 3 - TIR'!$C$13)*('Ejercicio 3 - TIR'!$D$13-'Ejercicio 3 - TIR'!$C$13)*B322),'Ejercicio 3 - TIR'!$E$13-SQRT(('Ejercicio 3 - TIR'!$E$13-'Ejercicio 3 - TIR'!$C$13)*('Ejercicio 3 - TIR'!$E$13-'Ejercicio 3 - TIR'!$D$13)*(1-B322)))</f>
        <v>80154.5675866333</v>
      </c>
      <c r="D322" s="17">
        <f ca="1" t="shared" si="2380"/>
        <v>0.10781569234639</v>
      </c>
      <c r="E322" s="18">
        <f ca="1">IF(D322&lt;=('Ejercicio 3 - TIR'!$D$14-'Ejercicio 3 - TIR'!$C$14)/('Ejercicio 3 - TIR'!$E$14-'Ejercicio 3 - TIR'!$C$14),'Ejercicio 3 - TIR'!$C$14+SQRT(('Ejercicio 3 - TIR'!$E$14-'Ejercicio 3 - TIR'!$C$14)*('Ejercicio 3 - TIR'!$D$14-'Ejercicio 3 - TIR'!$C$14)*D322),'Ejercicio 3 - TIR'!$E$14-SQRT(('Ejercicio 3 - TIR'!$E$14-'Ejercicio 3 - TIR'!$C$14)*('Ejercicio 3 - TIR'!$E$14-'Ejercicio 3 - TIR'!$D$14)*(1-D322)))</f>
        <v>27843.6203906252</v>
      </c>
      <c r="F322" s="17">
        <f ca="1" t="shared" si="2380"/>
        <v>0.531964014124427</v>
      </c>
      <c r="G322" s="18">
        <f ca="1">IF(F322&lt;=('Ejercicio 3 - TIR'!$D$18-'Ejercicio 3 - TIR'!$C$18)/('Ejercicio 3 - TIR'!$E$18-'Ejercicio 3 - TIR'!$C$18),'Ejercicio 3 - TIR'!$C$18+SQRT(('Ejercicio 3 - TIR'!$E$18-'Ejercicio 3 - TIR'!$C$18)*('Ejercicio 3 - TIR'!$D$18-'Ejercicio 3 - TIR'!$C$18)*F322),'Ejercicio 3 - TIR'!$E$18-SQRT(('Ejercicio 3 - TIR'!$E$18-'Ejercicio 3 - TIR'!$C$18)*('Ejercicio 3 - TIR'!$E$18-'Ejercicio 3 - TIR'!$D$18)*(1-F322)))</f>
        <v>38932.7824399044</v>
      </c>
      <c r="H322" s="17">
        <f ca="1" t="shared" ref="H322:L322" si="2381">RAND()</f>
        <v>0.719359668163417</v>
      </c>
      <c r="I322" s="18">
        <f ca="1">IF(H322&lt;=('Ejercicio 3 - TIR'!$D$18-'Ejercicio 3 - TIR'!$C$18)/('Ejercicio 3 - TIR'!$E$18-'Ejercicio 3 - TIR'!$C$18),'Ejercicio 3 - TIR'!$C$18+SQRT(('Ejercicio 3 - TIR'!$E$18-'Ejercicio 3 - TIR'!$C$18)*('Ejercicio 3 - TIR'!$D$18-'Ejercicio 3 - TIR'!$C$18)*H322),'Ejercicio 3 - TIR'!$E$18-SQRT(('Ejercicio 3 - TIR'!$E$18-'Ejercicio 3 - TIR'!$C$18)*('Ejercicio 3 - TIR'!$E$18-'Ejercicio 3 - TIR'!$D$18)*(1-H322)))</f>
        <v>40412.1873525891</v>
      </c>
      <c r="J322" s="17">
        <f ca="1" t="shared" si="2381"/>
        <v>0.481252168518804</v>
      </c>
      <c r="K322" s="18">
        <f ca="1">IF(J322&lt;=('Ejercicio 3 - TIR'!$D$18-'Ejercicio 3 - TIR'!$C$18)/('Ejercicio 3 - TIR'!$E$18-'Ejercicio 3 - TIR'!$C$18),'Ejercicio 3 - TIR'!$C$18+SQRT(('Ejercicio 3 - TIR'!$E$18-'Ejercicio 3 - TIR'!$C$18)*('Ejercicio 3 - TIR'!$D$18-'Ejercicio 3 - TIR'!$C$18)*J322),'Ejercicio 3 - TIR'!$E$18-SQRT(('Ejercicio 3 - TIR'!$E$18-'Ejercicio 3 - TIR'!$C$18)*('Ejercicio 3 - TIR'!$E$18-'Ejercicio 3 - TIR'!$D$18)*(1-J322)))</f>
        <v>38496.3418762324</v>
      </c>
      <c r="L322" s="17">
        <f ca="1" t="shared" si="2381"/>
        <v>0.525667358684413</v>
      </c>
      <c r="M322" s="18">
        <f ca="1">IF(L322&lt;=('Ejercicio 3 - TIR'!$D$18-'Ejercicio 3 - TIR'!$C$18)/('Ejercicio 3 - TIR'!$E$18-'Ejercicio 3 - TIR'!$C$18),'Ejercicio 3 - TIR'!$C$18+SQRT(('Ejercicio 3 - TIR'!$E$18-'Ejercicio 3 - TIR'!$C$18)*('Ejercicio 3 - TIR'!$D$18-'Ejercicio 3 - TIR'!$C$18)*L322),'Ejercicio 3 - TIR'!$E$18-SQRT(('Ejercicio 3 - TIR'!$E$18-'Ejercicio 3 - TIR'!$C$18)*('Ejercicio 3 - TIR'!$E$18-'Ejercicio 3 - TIR'!$D$18)*(1-L322)))</f>
        <v>38879.7580937018</v>
      </c>
      <c r="N322" s="17">
        <f ca="1" t="shared" ref="N322:R322" si="2382">RAND()</f>
        <v>0.913286671583945</v>
      </c>
      <c r="O322" s="18">
        <f ca="1">IF(N322&lt;=('Ejercicio 3 - TIR'!$D$18-'Ejercicio 3 - TIR'!$C$18)/('Ejercicio 3 - TIR'!$E$18-'Ejercicio 3 - TIR'!$C$18),'Ejercicio 3 - TIR'!$C$18+SQRT(('Ejercicio 3 - TIR'!$E$18-'Ejercicio 3 - TIR'!$C$18)*('Ejercicio 3 - TIR'!$D$18-'Ejercicio 3 - TIR'!$C$18)*N322),'Ejercicio 3 - TIR'!$E$18-SQRT(('Ejercicio 3 - TIR'!$E$18-'Ejercicio 3 - TIR'!$C$18)*('Ejercicio 3 - TIR'!$E$18-'Ejercicio 3 - TIR'!$D$18)*(1-N322)))</f>
        <v>42449.804001414</v>
      </c>
      <c r="P322" s="17">
        <f ca="1" t="shared" si="2382"/>
        <v>0.977680598169367</v>
      </c>
      <c r="Q322" s="19">
        <f ca="1">IF(P322&lt;=('Ejercicio 3 - TIR'!$D$22-'Ejercicio 3 - TIR'!$C$22)/('Ejercicio 3 - TIR'!$E$22-'Ejercicio 3 - TIR'!$C$22),'Ejercicio 3 - TIR'!$C$22+SQRT(('Ejercicio 3 - TIR'!$E$22-'Ejercicio 3 - TIR'!$C$22)*('Ejercicio 3 - TIR'!$D$22-'Ejercicio 3 - TIR'!$C$22)*P322),'Ejercicio 3 - TIR'!$E$22-SQRT(('Ejercicio 3 - TIR'!$E$22-'Ejercicio 3 - TIR'!$C$22)*('Ejercicio 3 - TIR'!$E$22-'Ejercicio 3 - TIR'!$D$22)*(1-P322)))</f>
        <v>0.173661630864714</v>
      </c>
      <c r="R322" s="17">
        <f ca="1" t="shared" si="2382"/>
        <v>0.142966007274246</v>
      </c>
      <c r="S322" s="19">
        <f ca="1">IF(R322&lt;=('Ejercicio 3 - TIR'!$D$23-'Ejercicio 3 - TIR'!$C$23)/('Ejercicio 3 - TIR'!$E$23-'Ejercicio 3 - TIR'!$C$23),'Ejercicio 3 - TIR'!$C$23+SQRT(('Ejercicio 3 - TIR'!$E$23-'Ejercicio 3 - TIR'!$C$23)*('Ejercicio 3 - TIR'!$D$23-'Ejercicio 3 - TIR'!$C$23)*R322),'Ejercicio 3 - TIR'!$E$23-SQRT(('Ejercicio 3 - TIR'!$E$23-'Ejercicio 3 - TIR'!$C$23)*('Ejercicio 3 - TIR'!$E$23-'Ejercicio 3 - TIR'!$D$23)*(1-R322)))</f>
        <v>0.136041783351412</v>
      </c>
      <c r="T322" s="17">
        <f ca="1" t="shared" ref="T322:X322" si="2383">RAND()</f>
        <v>0.0878994950602441</v>
      </c>
      <c r="U322" s="19">
        <f ca="1">IF(T322&lt;=('Ejercicio 3 - TIR'!$D$24-'Ejercicio 3 - TIR'!$C$24)/('Ejercicio 3 - TIR'!$E$24-'Ejercicio 3 - TIR'!$C$24),'Ejercicio 3 - TIR'!$C$24+SQRT(('Ejercicio 3 - TIR'!$E$24-'Ejercicio 3 - TIR'!$C$24)*('Ejercicio 3 - TIR'!$D$24-'Ejercicio 3 - TIR'!$C$24)*T322),'Ejercicio 3 - TIR'!$E$24-SQRT(('Ejercicio 3 - TIR'!$E$24-'Ejercicio 3 - TIR'!$C$24)*('Ejercicio 3 - TIR'!$E$24-'Ejercicio 3 - TIR'!$D$24)*(1-T322)))</f>
        <v>0.163586351225642</v>
      </c>
      <c r="V322" s="17">
        <f ca="1" t="shared" si="2383"/>
        <v>0.260916665698131</v>
      </c>
      <c r="W322" s="19">
        <f ca="1">IF(V322&lt;=('Ejercicio 3 - TIR'!$D$25-'Ejercicio 3 - TIR'!$C$25)/('Ejercicio 3 - TIR'!$E$25-'Ejercicio 3 - TIR'!$C$25),'Ejercicio 3 - TIR'!$C$25+SQRT(('Ejercicio 3 - TIR'!$E$25-'Ejercicio 3 - TIR'!$C$25)*('Ejercicio 3 - TIR'!$D$25-'Ejercicio 3 - TIR'!$C$25)*V322),'Ejercicio 3 - TIR'!$E$25-SQRT(('Ejercicio 3 - TIR'!$E$25-'Ejercicio 3 - TIR'!$C$25)*('Ejercicio 3 - TIR'!$E$25-'Ejercicio 3 - TIR'!$D$25)*(1-V322)))</f>
        <v>0.199112386872847</v>
      </c>
      <c r="X322" s="17">
        <f ca="1" t="shared" si="2383"/>
        <v>0.33878199824026</v>
      </c>
      <c r="Y322" s="19">
        <f ca="1">IF(X322&lt;=('Ejercicio 3 - TIR'!$D$26-'Ejercicio 3 - TIR'!$C$26)/('Ejercicio 3 - TIR'!$E$26-'Ejercicio 3 - TIR'!$C$26),'Ejercicio 3 - TIR'!$C$26+SQRT(('Ejercicio 3 - TIR'!$E$26-'Ejercicio 3 - TIR'!$C$26)*('Ejercicio 3 - TIR'!$D$26-'Ejercicio 3 - TIR'!$C$26)*X322),'Ejercicio 3 - TIR'!$E$26-SQRT(('Ejercicio 3 - TIR'!$E$26-'Ejercicio 3 - TIR'!$C$26)*('Ejercicio 3 - TIR'!$E$26-'Ejercicio 3 - TIR'!$D$26)*(1-X322)))</f>
        <v>0.220245692962745</v>
      </c>
      <c r="Z322" s="17">
        <f ca="1" t="shared" ref="Z322:Z385" si="2384">(1+Q322)</f>
        <v>1.17366163086471</v>
      </c>
      <c r="AA322" s="17">
        <f ca="1" t="shared" ref="AA322:AA385" si="2385">Z322*(1+S322)</f>
        <v>1.33332865217868</v>
      </c>
      <c r="AB322" s="17">
        <f ca="1" t="shared" ref="AB322:AB385" si="2386">AA322*(1+U322)</f>
        <v>1.55144302137319</v>
      </c>
      <c r="AC322" s="17">
        <f ca="1" t="shared" ref="AC322:AC385" si="2387">AB322*(1+W322)</f>
        <v>1.86035454445603</v>
      </c>
      <c r="AD322" s="17">
        <f ca="1" t="shared" ref="AD322:AD385" si="2388">AC322*(1+Y322)</f>
        <v>2.27008962025614</v>
      </c>
      <c r="AE322" s="16">
        <f ca="1" t="shared" ref="AE322:AE385" si="2389">E322*Q322</f>
        <v>4835.36852621398</v>
      </c>
      <c r="AF322" s="16">
        <f ca="1" t="shared" ref="AF322:AF385" si="2390">AE322*(1+S322)</f>
        <v>5493.18068368142</v>
      </c>
      <c r="AG322" s="16">
        <f ca="1" t="shared" ref="AG322:AG385" si="2391">AF322*(1+U322)</f>
        <v>6391.79006834805</v>
      </c>
      <c r="AH322" s="16">
        <f ca="1" t="shared" ref="AH322:AH385" si="2392">AG322*(1+W322)</f>
        <v>7664.47464524699</v>
      </c>
      <c r="AI322" s="16">
        <f ca="1" t="shared" ref="AI322:AI385" si="2393">AH322*(1+Y322)</f>
        <v>9352.5421746848</v>
      </c>
      <c r="AJ322" s="18">
        <f ca="1" t="shared" ref="AJ322:AJ385" si="2394">G322*Z322</f>
        <v>45693.9129325193</v>
      </c>
      <c r="AK322" s="18">
        <f ca="1" t="shared" ref="AK322:AK385" si="2395">I322*AA322</f>
        <v>53882.7272944198</v>
      </c>
      <c r="AL322" s="18">
        <f ca="1" t="shared" ref="AL322:AL385" si="2396">K322*AB322</f>
        <v>59724.8809522773</v>
      </c>
      <c r="AM322" s="18">
        <f ca="1" t="shared" ref="AM322:AM385" si="2397">M322*AC322</f>
        <v>72330.1346569691</v>
      </c>
      <c r="AN322" s="18">
        <f ca="1" t="shared" ref="AN322:AN385" si="2398">O322*AD322</f>
        <v>96364.8594455173</v>
      </c>
      <c r="AO322" s="18">
        <f ca="1">C322/'Ejercicio 3 - TIR'!$D$7</f>
        <v>16030.9135173267</v>
      </c>
      <c r="AP322" s="18">
        <f ca="1" t="shared" ref="AP322:AP385" si="2399">AJ322-AO322</f>
        <v>29662.9994151926</v>
      </c>
      <c r="AQ322" s="18">
        <f ca="1" t="shared" ref="AQ322:AQ385" si="2400">AK322-AO322</f>
        <v>37851.8137770931</v>
      </c>
      <c r="AR322" s="18">
        <f ca="1" t="shared" ref="AR322:AR385" si="2401">AL322-AO322</f>
        <v>43693.9674349506</v>
      </c>
      <c r="AS322" s="18">
        <f ca="1" t="shared" ref="AS322:AS385" si="2402">AM322-AO322</f>
        <v>56299.2211396424</v>
      </c>
      <c r="AT322" s="18">
        <f ca="1" t="shared" ref="AT322:AT385" si="2403">AN322-AO322</f>
        <v>80333.9459281907</v>
      </c>
      <c r="AU322" s="18">
        <f ca="1">AP322*'Ejercicio 3 - TIR'!$D$5</f>
        <v>14831.4997075963</v>
      </c>
      <c r="AV322" s="18">
        <f ca="1">AQ322*'Ejercicio 3 - TIR'!$D$5</f>
        <v>18925.9068885465</v>
      </c>
      <c r="AW322" s="18">
        <f ca="1">AR322*'Ejercicio 3 - TIR'!$D$5</f>
        <v>21846.9837174753</v>
      </c>
      <c r="AX322" s="18">
        <f ca="1">AS322*'Ejercicio 3 - TIR'!$D$5</f>
        <v>28149.6105698212</v>
      </c>
      <c r="AY322" s="18">
        <f ca="1">AT322*'Ejercicio 3 - TIR'!$D$5</f>
        <v>40166.9729640953</v>
      </c>
      <c r="AZ322" s="18">
        <f ca="1" t="shared" ref="AZ322:BD322" si="2404">AJ322-AU322-AE322</f>
        <v>26027.044698709</v>
      </c>
      <c r="BA322" s="18">
        <f ca="1" t="shared" si="2404"/>
        <v>29463.6397221918</v>
      </c>
      <c r="BB322" s="18">
        <f ca="1" t="shared" si="2404"/>
        <v>31486.1071664539</v>
      </c>
      <c r="BC322" s="18">
        <f ca="1" t="shared" si="2404"/>
        <v>36516.0494419009</v>
      </c>
      <c r="BD322" s="18">
        <f ca="1" t="shared" si="2404"/>
        <v>46845.3443067372</v>
      </c>
      <c r="BE322" s="18">
        <f ca="1" t="shared" ref="BE322:BI322" si="2405">AZ322/Z322</f>
        <v>22175.9355629042</v>
      </c>
      <c r="BF322" s="18">
        <f ca="1" t="shared" si="2405"/>
        <v>22097.8073740842</v>
      </c>
      <c r="BG322" s="18">
        <f ca="1" t="shared" si="2405"/>
        <v>20294.7235139744</v>
      </c>
      <c r="BH322" s="18">
        <f ca="1" t="shared" si="2405"/>
        <v>19628.5431455638</v>
      </c>
      <c r="BI322" s="18">
        <f ca="1" t="shared" si="2405"/>
        <v>20635.9008422987</v>
      </c>
      <c r="BJ322" s="18">
        <f ca="1" t="shared" ref="BJ322:BJ385" si="2406">E322*AD322</f>
        <v>63207.5136391103</v>
      </c>
      <c r="BK322" s="18">
        <f ca="1" t="shared" ref="BK322:BK385" si="2407">0.2*C322*AD322</f>
        <v>36391.6103789071</v>
      </c>
      <c r="BL322" s="18">
        <f ca="1" t="shared" ref="BL322:BL385" si="2408">BJ322+BK322</f>
        <v>99599.1240180174</v>
      </c>
      <c r="BM322" s="18">
        <f ca="1">BK322*'Ejercicio 3 - TIR'!$D$5</f>
        <v>18195.8051894535</v>
      </c>
      <c r="BN322" s="18">
        <f ca="1" t="shared" ref="BN322:BN385" si="2409">BL322-BM322</f>
        <v>81403.3188285638</v>
      </c>
      <c r="BO322" s="18">
        <f ca="1" t="shared" ref="BO322:BO385" si="2410">BN322/AD322</f>
        <v>35859.0771492885</v>
      </c>
      <c r="BP322" s="18">
        <f ca="1" t="shared" ref="BP322:BP385" si="2411">-(C322+E322)</f>
        <v>-107998.187977259</v>
      </c>
      <c r="BQ322" s="18">
        <f ca="1" t="shared" ref="BQ322:BT322" si="2412">BE322</f>
        <v>22175.9355629042</v>
      </c>
      <c r="BR322" s="18">
        <f ca="1" t="shared" si="2412"/>
        <v>22097.8073740842</v>
      </c>
      <c r="BS322" s="18">
        <f ca="1" t="shared" si="2412"/>
        <v>20294.7235139744</v>
      </c>
      <c r="BT322" s="18">
        <f ca="1" t="shared" si="2412"/>
        <v>19628.5431455638</v>
      </c>
      <c r="BU322" s="18">
        <f ca="1" t="shared" ref="BU322:BU385" si="2413">BI322+BO322</f>
        <v>56494.9779915872</v>
      </c>
      <c r="BV322" s="20">
        <f ca="1" t="shared" ref="BV322:BV385" si="2414">IFERROR(IRR(BP322:BU322,0.1),NA())*100</f>
        <v>8.14219145959711</v>
      </c>
    </row>
    <row r="323" ht="15" customHeight="1" spans="1:74">
      <c r="A323" s="16">
        <v>322</v>
      </c>
      <c r="B323" s="17">
        <f ca="1" t="shared" ref="B323:F323" si="2415">RAND()</f>
        <v>0.0190576560022508</v>
      </c>
      <c r="C323" s="18">
        <f ca="1">IF(B323&lt;=('Ejercicio 3 - TIR'!$D$13-'Ejercicio 3 - TIR'!$C$13)/('Ejercicio 3 - TIR'!$E$13-'Ejercicio 3 - TIR'!$C$13),'Ejercicio 3 - TIR'!$C$13+SQRT(('Ejercicio 3 - TIR'!$E$13-'Ejercicio 3 - TIR'!$C$13)*('Ejercicio 3 - TIR'!$D$13-'Ejercicio 3 - TIR'!$C$13)*B323),'Ejercicio 3 - TIR'!$E$13-SQRT(('Ejercicio 3 - TIR'!$E$13-'Ejercicio 3 - TIR'!$C$13)*('Ejercicio 3 - TIR'!$E$13-'Ejercicio 3 - TIR'!$D$13)*(1-B323)))</f>
        <v>62760.9893880456</v>
      </c>
      <c r="D323" s="17">
        <f ca="1" t="shared" si="2415"/>
        <v>0.769130491940494</v>
      </c>
      <c r="E323" s="18">
        <f ca="1">IF(D323&lt;=('Ejercicio 3 - TIR'!$D$14-'Ejercicio 3 - TIR'!$C$14)/('Ejercicio 3 - TIR'!$E$14-'Ejercicio 3 - TIR'!$C$14),'Ejercicio 3 - TIR'!$C$14+SQRT(('Ejercicio 3 - TIR'!$E$14-'Ejercicio 3 - TIR'!$C$14)*('Ejercicio 3 - TIR'!$D$14-'Ejercicio 3 - TIR'!$C$14)*D323),'Ejercicio 3 - TIR'!$E$14-SQRT(('Ejercicio 3 - TIR'!$E$14-'Ejercicio 3 - TIR'!$C$14)*('Ejercicio 3 - TIR'!$E$14-'Ejercicio 3 - TIR'!$D$14)*(1-D323)))</f>
        <v>34115.23779504</v>
      </c>
      <c r="F323" s="17">
        <f ca="1" t="shared" si="2415"/>
        <v>0.255779040495129</v>
      </c>
      <c r="G323" s="18">
        <f ca="1">IF(F323&lt;=('Ejercicio 3 - TIR'!$D$18-'Ejercicio 3 - TIR'!$C$18)/('Ejercicio 3 - TIR'!$E$18-'Ejercicio 3 - TIR'!$C$18),'Ejercicio 3 - TIR'!$C$18+SQRT(('Ejercicio 3 - TIR'!$E$18-'Ejercicio 3 - TIR'!$C$18)*('Ejercicio 3 - TIR'!$D$18-'Ejercicio 3 - TIR'!$C$18)*F323),'Ejercicio 3 - TIR'!$E$18-SQRT(('Ejercicio 3 - TIR'!$E$18-'Ejercicio 3 - TIR'!$C$18)*('Ejercicio 3 - TIR'!$E$18-'Ejercicio 3 - TIR'!$D$18)*(1-F323)))</f>
        <v>36194.0984876146</v>
      </c>
      <c r="H323" s="17">
        <f ca="1" t="shared" ref="H323:L323" si="2416">RAND()</f>
        <v>0.961884510956352</v>
      </c>
      <c r="I323" s="18">
        <f ca="1">IF(H323&lt;=('Ejercicio 3 - TIR'!$D$18-'Ejercicio 3 - TIR'!$C$18)/('Ejercicio 3 - TIR'!$E$18-'Ejercicio 3 - TIR'!$C$18),'Ejercicio 3 - TIR'!$C$18+SQRT(('Ejercicio 3 - TIR'!$E$18-'Ejercicio 3 - TIR'!$C$18)*('Ejercicio 3 - TIR'!$D$18-'Ejercicio 3 - TIR'!$C$18)*H323),'Ejercicio 3 - TIR'!$E$18-SQRT(('Ejercicio 3 - TIR'!$E$18-'Ejercicio 3 - TIR'!$C$18)*('Ejercicio 3 - TIR'!$E$18-'Ejercicio 3 - TIR'!$D$18)*(1-H323)))</f>
        <v>43309.2422768848</v>
      </c>
      <c r="J323" s="17">
        <f ca="1" t="shared" si="2416"/>
        <v>0.00720951273298209</v>
      </c>
      <c r="K323" s="18">
        <f ca="1">IF(J323&lt;=('Ejercicio 3 - TIR'!$D$18-'Ejercicio 3 - TIR'!$C$18)/('Ejercicio 3 - TIR'!$E$18-'Ejercicio 3 - TIR'!$C$18),'Ejercicio 3 - TIR'!$C$18+SQRT(('Ejercicio 3 - TIR'!$E$18-'Ejercicio 3 - TIR'!$C$18)*('Ejercicio 3 - TIR'!$D$18-'Ejercicio 3 - TIR'!$C$18)*J323),'Ejercicio 3 - TIR'!$E$18-SQRT(('Ejercicio 3 - TIR'!$E$18-'Ejercicio 3 - TIR'!$C$18)*('Ejercicio 3 - TIR'!$E$18-'Ejercicio 3 - TIR'!$D$18)*(1-J323)))</f>
        <v>31039.9167802989</v>
      </c>
      <c r="L323" s="17">
        <f ca="1" t="shared" si="2416"/>
        <v>0.254358017680611</v>
      </c>
      <c r="M323" s="18">
        <f ca="1">IF(L323&lt;=('Ejercicio 3 - TIR'!$D$18-'Ejercicio 3 - TIR'!$C$18)/('Ejercicio 3 - TIR'!$E$18-'Ejercicio 3 - TIR'!$C$18),'Ejercicio 3 - TIR'!$C$18+SQRT(('Ejercicio 3 - TIR'!$E$18-'Ejercicio 3 - TIR'!$C$18)*('Ejercicio 3 - TIR'!$D$18-'Ejercicio 3 - TIR'!$C$18)*L323),'Ejercicio 3 - TIR'!$E$18-SQRT(('Ejercicio 3 - TIR'!$E$18-'Ejercicio 3 - TIR'!$C$18)*('Ejercicio 3 - TIR'!$E$18-'Ejercicio 3 - TIR'!$D$18)*(1-L323)))</f>
        <v>36176.8683531456</v>
      </c>
      <c r="N323" s="17">
        <f ca="1" t="shared" ref="N323:R323" si="2417">RAND()</f>
        <v>0.547942978172295</v>
      </c>
      <c r="O323" s="18">
        <f ca="1">IF(N323&lt;=('Ejercicio 3 - TIR'!$D$18-'Ejercicio 3 - TIR'!$C$18)/('Ejercicio 3 - TIR'!$E$18-'Ejercicio 3 - TIR'!$C$18),'Ejercicio 3 - TIR'!$C$18+SQRT(('Ejercicio 3 - TIR'!$E$18-'Ejercicio 3 - TIR'!$C$18)*('Ejercicio 3 - TIR'!$D$18-'Ejercicio 3 - TIR'!$C$18)*N323),'Ejercicio 3 - TIR'!$E$18-SQRT(('Ejercicio 3 - TIR'!$E$18-'Ejercicio 3 - TIR'!$C$18)*('Ejercicio 3 - TIR'!$E$18-'Ejercicio 3 - TIR'!$D$18)*(1-N323)))</f>
        <v>39065.9498523786</v>
      </c>
      <c r="P323" s="17">
        <f ca="1" t="shared" si="2417"/>
        <v>0.45245966881997</v>
      </c>
      <c r="Q323" s="19">
        <f ca="1">IF(P323&lt;=('Ejercicio 3 - TIR'!$D$22-'Ejercicio 3 - TIR'!$C$22)/('Ejercicio 3 - TIR'!$E$22-'Ejercicio 3 - TIR'!$C$22),'Ejercicio 3 - TIR'!$C$22+SQRT(('Ejercicio 3 - TIR'!$E$22-'Ejercicio 3 - TIR'!$C$22)*('Ejercicio 3 - TIR'!$D$22-'Ejercicio 3 - TIR'!$C$22)*P323),'Ejercicio 3 - TIR'!$E$22-SQRT(('Ejercicio 3 - TIR'!$E$22-'Ejercicio 3 - TIR'!$C$22)*('Ejercicio 3 - TIR'!$E$22-'Ejercicio 3 - TIR'!$D$22)*(1-P323)))</f>
        <v>0.148538174501463</v>
      </c>
      <c r="R323" s="17">
        <f ca="1" t="shared" si="2417"/>
        <v>0.762229532991428</v>
      </c>
      <c r="S323" s="19">
        <f ca="1">IF(R323&lt;=('Ejercicio 3 - TIR'!$D$23-'Ejercicio 3 - TIR'!$C$23)/('Ejercicio 3 - TIR'!$E$23-'Ejercicio 3 - TIR'!$C$23),'Ejercicio 3 - TIR'!$C$23+SQRT(('Ejercicio 3 - TIR'!$E$23-'Ejercicio 3 - TIR'!$C$23)*('Ejercicio 3 - TIR'!$D$23-'Ejercicio 3 - TIR'!$C$23)*R323),'Ejercicio 3 - TIR'!$E$23-SQRT(('Ejercicio 3 - TIR'!$E$23-'Ejercicio 3 - TIR'!$C$23)*('Ejercicio 3 - TIR'!$E$23-'Ejercicio 3 - TIR'!$D$23)*(1-R323)))</f>
        <v>0.159312157178298</v>
      </c>
      <c r="T323" s="17">
        <f ca="1" t="shared" ref="T323:X323" si="2418">RAND()</f>
        <v>0.811920535184425</v>
      </c>
      <c r="U323" s="19">
        <f ca="1">IF(T323&lt;=('Ejercicio 3 - TIR'!$D$24-'Ejercicio 3 - TIR'!$C$24)/('Ejercicio 3 - TIR'!$E$24-'Ejercicio 3 - TIR'!$C$24),'Ejercicio 3 - TIR'!$C$24+SQRT(('Ejercicio 3 - TIR'!$E$24-'Ejercicio 3 - TIR'!$C$24)*('Ejercicio 3 - TIR'!$D$24-'Ejercicio 3 - TIR'!$C$24)*T323),'Ejercicio 3 - TIR'!$E$24-SQRT(('Ejercicio 3 - TIR'!$E$24-'Ejercicio 3 - TIR'!$C$24)*('Ejercicio 3 - TIR'!$E$24-'Ejercicio 3 - TIR'!$D$24)*(1-T323)))</f>
        <v>0.197051742953252</v>
      </c>
      <c r="V323" s="17">
        <f ca="1" t="shared" si="2418"/>
        <v>0.152915075106212</v>
      </c>
      <c r="W323" s="19">
        <f ca="1">IF(V323&lt;=('Ejercicio 3 - TIR'!$D$25-'Ejercicio 3 - TIR'!$C$25)/('Ejercicio 3 - TIR'!$E$25-'Ejercicio 3 - TIR'!$C$25),'Ejercicio 3 - TIR'!$C$25+SQRT(('Ejercicio 3 - TIR'!$E$25-'Ejercicio 3 - TIR'!$C$25)*('Ejercicio 3 - TIR'!$D$25-'Ejercicio 3 - TIR'!$C$25)*V323),'Ejercicio 3 - TIR'!$E$25-SQRT(('Ejercicio 3 - TIR'!$E$25-'Ejercicio 3 - TIR'!$C$25)*('Ejercicio 3 - TIR'!$E$25-'Ejercicio 3 - TIR'!$D$25)*(1-V323)))</f>
        <v>0.194631510692635</v>
      </c>
      <c r="X323" s="17">
        <f ca="1" t="shared" si="2418"/>
        <v>0.694475466236996</v>
      </c>
      <c r="Y323" s="19">
        <f ca="1">IF(X323&lt;=('Ejercicio 3 - TIR'!$D$26-'Ejercicio 3 - TIR'!$C$26)/('Ejercicio 3 - TIR'!$E$26-'Ejercicio 3 - TIR'!$C$26),'Ejercicio 3 - TIR'!$C$26+SQRT(('Ejercicio 3 - TIR'!$E$26-'Ejercicio 3 - TIR'!$C$26)*('Ejercicio 3 - TIR'!$D$26-'Ejercicio 3 - TIR'!$C$26)*X323),'Ejercicio 3 - TIR'!$E$26-SQRT(('Ejercicio 3 - TIR'!$E$26-'Ejercicio 3 - TIR'!$C$26)*('Ejercicio 3 - TIR'!$E$26-'Ejercicio 3 - TIR'!$D$26)*(1-X323)))</f>
        <v>0.239381870029256</v>
      </c>
      <c r="Z323" s="17">
        <f ca="1" t="shared" si="2384"/>
        <v>1.14853817450146</v>
      </c>
      <c r="AA323" s="17">
        <f ca="1" t="shared" si="2385"/>
        <v>1.33151426868292</v>
      </c>
      <c r="AB323" s="17">
        <f ca="1" t="shared" si="2386"/>
        <v>1.59389147609401</v>
      </c>
      <c r="AC323" s="17">
        <f ca="1" t="shared" si="2387"/>
        <v>1.9041129819663</v>
      </c>
      <c r="AD323" s="17">
        <f ca="1" t="shared" si="2388"/>
        <v>2.35992310833638</v>
      </c>
      <c r="AE323" s="16">
        <f ca="1" t="shared" si="2389"/>
        <v>5067.41514475855</v>
      </c>
      <c r="AF323" s="16">
        <f ca="1" t="shared" si="2390"/>
        <v>5874.71598278801</v>
      </c>
      <c r="AG323" s="16">
        <f ca="1" t="shared" si="2391"/>
        <v>7032.33900655172</v>
      </c>
      <c r="AH323" s="16">
        <f ca="1" t="shared" si="2392"/>
        <v>8401.05377109962</v>
      </c>
      <c r="AI323" s="16">
        <f ca="1" t="shared" si="2393"/>
        <v>10412.1137330418</v>
      </c>
      <c r="AJ323" s="18">
        <f ca="1" t="shared" si="2394"/>
        <v>41570.303804691</v>
      </c>
      <c r="AK323" s="18">
        <f ca="1" t="shared" si="2395"/>
        <v>57666.8740575175</v>
      </c>
      <c r="AL323" s="18">
        <f ca="1" t="shared" si="2396"/>
        <v>49474.2587747859</v>
      </c>
      <c r="AM323" s="18">
        <f ca="1" t="shared" si="2397"/>
        <v>68884.8446781104</v>
      </c>
      <c r="AN323" s="18">
        <f ca="1" t="shared" si="2398"/>
        <v>92192.6378057385</v>
      </c>
      <c r="AO323" s="18">
        <f ca="1">C323/'Ejercicio 3 - TIR'!$D$7</f>
        <v>12552.1978776091</v>
      </c>
      <c r="AP323" s="18">
        <f ca="1" t="shared" si="2399"/>
        <v>29018.1059270819</v>
      </c>
      <c r="AQ323" s="18">
        <f ca="1" t="shared" si="2400"/>
        <v>45114.6761799084</v>
      </c>
      <c r="AR323" s="18">
        <f ca="1" t="shared" si="2401"/>
        <v>36922.0608971768</v>
      </c>
      <c r="AS323" s="18">
        <f ca="1" t="shared" si="2402"/>
        <v>56332.6468005013</v>
      </c>
      <c r="AT323" s="18">
        <f ca="1" t="shared" si="2403"/>
        <v>79640.4399281293</v>
      </c>
      <c r="AU323" s="18">
        <f ca="1">AP323*'Ejercicio 3 - TIR'!$D$5</f>
        <v>14509.0529635409</v>
      </c>
      <c r="AV323" s="18">
        <f ca="1">AQ323*'Ejercicio 3 - TIR'!$D$5</f>
        <v>22557.3380899542</v>
      </c>
      <c r="AW323" s="18">
        <f ca="1">AR323*'Ejercicio 3 - TIR'!$D$5</f>
        <v>18461.0304485884</v>
      </c>
      <c r="AX323" s="18">
        <f ca="1">AS323*'Ejercicio 3 - TIR'!$D$5</f>
        <v>28166.3234002506</v>
      </c>
      <c r="AY323" s="18">
        <f ca="1">AT323*'Ejercicio 3 - TIR'!$D$5</f>
        <v>39820.2199640647</v>
      </c>
      <c r="AZ323" s="18">
        <f ca="1" t="shared" ref="AZ323:BD323" si="2419">AJ323-AU323-AE323</f>
        <v>21993.8356963915</v>
      </c>
      <c r="BA323" s="18">
        <f ca="1" t="shared" si="2419"/>
        <v>29234.8199847753</v>
      </c>
      <c r="BB323" s="18">
        <f ca="1" t="shared" si="2419"/>
        <v>23980.8893196458</v>
      </c>
      <c r="BC323" s="18">
        <f ca="1" t="shared" si="2419"/>
        <v>32317.4675067601</v>
      </c>
      <c r="BD323" s="18">
        <f ca="1" t="shared" si="2419"/>
        <v>41960.304108632</v>
      </c>
      <c r="BE323" s="18">
        <f ca="1" t="shared" ref="BE323:BI323" si="2420">AZ323/Z323</f>
        <v>19149.4163491241</v>
      </c>
      <c r="BF323" s="18">
        <f ca="1" t="shared" si="2420"/>
        <v>21956.0696211639</v>
      </c>
      <c r="BG323" s="18">
        <f ca="1" t="shared" si="2420"/>
        <v>15045.4969358474</v>
      </c>
      <c r="BH323" s="18">
        <f ca="1" t="shared" si="2420"/>
        <v>16972.4526920599</v>
      </c>
      <c r="BI323" s="18">
        <f ca="1" t="shared" si="2420"/>
        <v>17780.3691825416</v>
      </c>
      <c r="BJ323" s="18">
        <f ca="1" t="shared" si="2406"/>
        <v>80509.3380189054</v>
      </c>
      <c r="BK323" s="18">
        <f ca="1" t="shared" si="2407"/>
        <v>29622.2218317806</v>
      </c>
      <c r="BL323" s="18">
        <f ca="1" t="shared" si="2408"/>
        <v>110131.559850686</v>
      </c>
      <c r="BM323" s="18">
        <f ca="1">BK323*'Ejercicio 3 - TIR'!$D$5</f>
        <v>14811.1109158903</v>
      </c>
      <c r="BN323" s="18">
        <f ca="1" t="shared" si="2409"/>
        <v>95320.4489347957</v>
      </c>
      <c r="BO323" s="18">
        <f ca="1" t="shared" si="2410"/>
        <v>40391.3367338445</v>
      </c>
      <c r="BP323" s="18">
        <f ca="1" t="shared" si="2411"/>
        <v>-96876.2271830856</v>
      </c>
      <c r="BQ323" s="18">
        <f ca="1" t="shared" ref="BQ323:BT323" si="2421">BE323</f>
        <v>19149.4163491241</v>
      </c>
      <c r="BR323" s="18">
        <f ca="1" t="shared" si="2421"/>
        <v>21956.0696211639</v>
      </c>
      <c r="BS323" s="18">
        <f ca="1" t="shared" si="2421"/>
        <v>15045.4969358474</v>
      </c>
      <c r="BT323" s="18">
        <f ca="1" t="shared" si="2421"/>
        <v>16972.4526920599</v>
      </c>
      <c r="BU323" s="18">
        <f ca="1" t="shared" si="2413"/>
        <v>58171.7059163862</v>
      </c>
      <c r="BV323" s="20">
        <f ca="1" t="shared" si="2414"/>
        <v>9.20839791201922</v>
      </c>
    </row>
    <row r="324" ht="15" customHeight="1" spans="1:74">
      <c r="A324" s="16">
        <v>323</v>
      </c>
      <c r="B324" s="17">
        <f ca="1" t="shared" ref="B324:F324" si="2422">RAND()</f>
        <v>0.944193979302366</v>
      </c>
      <c r="C324" s="18">
        <f ca="1">IF(B324&lt;=('Ejercicio 3 - TIR'!$D$13-'Ejercicio 3 - TIR'!$C$13)/('Ejercicio 3 - TIR'!$E$13-'Ejercicio 3 - TIR'!$C$13),'Ejercicio 3 - TIR'!$C$13+SQRT(('Ejercicio 3 - TIR'!$E$13-'Ejercicio 3 - TIR'!$C$13)*('Ejercicio 3 - TIR'!$D$13-'Ejercicio 3 - TIR'!$C$13)*B324),'Ejercicio 3 - TIR'!$E$13-SQRT(('Ejercicio 3 - TIR'!$E$13-'Ejercicio 3 - TIR'!$C$13)*('Ejercicio 3 - TIR'!$E$13-'Ejercicio 3 - TIR'!$D$13)*(1-B324)))</f>
        <v>91816.6495347467</v>
      </c>
      <c r="D324" s="17">
        <f ca="1" t="shared" si="2422"/>
        <v>0.841372773966246</v>
      </c>
      <c r="E324" s="18">
        <f ca="1">IF(D324&lt;=('Ejercicio 3 - TIR'!$D$14-'Ejercicio 3 - TIR'!$C$14)/('Ejercicio 3 - TIR'!$E$14-'Ejercicio 3 - TIR'!$C$14),'Ejercicio 3 - TIR'!$C$14+SQRT(('Ejercicio 3 - TIR'!$E$14-'Ejercicio 3 - TIR'!$C$14)*('Ejercicio 3 - TIR'!$D$14-'Ejercicio 3 - TIR'!$C$14)*D324),'Ejercicio 3 - TIR'!$E$14-SQRT(('Ejercicio 3 - TIR'!$E$14-'Ejercicio 3 - TIR'!$C$14)*('Ejercicio 3 - TIR'!$E$14-'Ejercicio 3 - TIR'!$D$14)*(1-D324)))</f>
        <v>35122.0820112405</v>
      </c>
      <c r="F324" s="17">
        <f ca="1" t="shared" si="2422"/>
        <v>0.189280234466354</v>
      </c>
      <c r="G324" s="18">
        <f ca="1">IF(F324&lt;=('Ejercicio 3 - TIR'!$D$18-'Ejercicio 3 - TIR'!$C$18)/('Ejercicio 3 - TIR'!$E$18-'Ejercicio 3 - TIR'!$C$18),'Ejercicio 3 - TIR'!$C$18+SQRT(('Ejercicio 3 - TIR'!$E$18-'Ejercicio 3 - TIR'!$C$18)*('Ejercicio 3 - TIR'!$D$18-'Ejercicio 3 - TIR'!$C$18)*F324),'Ejercicio 3 - TIR'!$E$18-SQRT(('Ejercicio 3 - TIR'!$E$18-'Ejercicio 3 - TIR'!$C$18)*('Ejercicio 3 - TIR'!$E$18-'Ejercicio 3 - TIR'!$D$18)*(1-F324)))</f>
        <v>35328.4176985249</v>
      </c>
      <c r="H324" s="17">
        <f ca="1" t="shared" ref="H324:L324" si="2423">RAND()</f>
        <v>0.368082159892411</v>
      </c>
      <c r="I324" s="18">
        <f ca="1">IF(H324&lt;=('Ejercicio 3 - TIR'!$D$18-'Ejercicio 3 - TIR'!$C$18)/('Ejercicio 3 - TIR'!$E$18-'Ejercicio 3 - TIR'!$C$18),'Ejercicio 3 - TIR'!$C$18+SQRT(('Ejercicio 3 - TIR'!$E$18-'Ejercicio 3 - TIR'!$C$18)*('Ejercicio 3 - TIR'!$D$18-'Ejercicio 3 - TIR'!$C$18)*H324),'Ejercicio 3 - TIR'!$E$18-SQRT(('Ejercicio 3 - TIR'!$E$18-'Ejercicio 3 - TIR'!$C$18)*('Ejercicio 3 - TIR'!$E$18-'Ejercicio 3 - TIR'!$D$18)*(1-H324)))</f>
        <v>37430.4995783501</v>
      </c>
      <c r="J324" s="17">
        <f ca="1" t="shared" si="2423"/>
        <v>0.326339792423301</v>
      </c>
      <c r="K324" s="18">
        <f ca="1">IF(J324&lt;=('Ejercicio 3 - TIR'!$D$18-'Ejercicio 3 - TIR'!$C$18)/('Ejercicio 3 - TIR'!$E$18-'Ejercicio 3 - TIR'!$C$18),'Ejercicio 3 - TIR'!$C$18+SQRT(('Ejercicio 3 - TIR'!$E$18-'Ejercicio 3 - TIR'!$C$18)*('Ejercicio 3 - TIR'!$D$18-'Ejercicio 3 - TIR'!$C$18)*J324),'Ejercicio 3 - TIR'!$E$18-SQRT(('Ejercicio 3 - TIR'!$E$18-'Ejercicio 3 - TIR'!$C$18)*('Ejercicio 3 - TIR'!$E$18-'Ejercicio 3 - TIR'!$D$18)*(1-J324)))</f>
        <v>36996.496899413</v>
      </c>
      <c r="L324" s="17">
        <f ca="1" t="shared" si="2423"/>
        <v>0.88869149510464</v>
      </c>
      <c r="M324" s="18">
        <f ca="1">IF(L324&lt;=('Ejercicio 3 - TIR'!$D$18-'Ejercicio 3 - TIR'!$C$18)/('Ejercicio 3 - TIR'!$E$18-'Ejercicio 3 - TIR'!$C$18),'Ejercicio 3 - TIR'!$C$18+SQRT(('Ejercicio 3 - TIR'!$E$18-'Ejercicio 3 - TIR'!$C$18)*('Ejercicio 3 - TIR'!$D$18-'Ejercicio 3 - TIR'!$C$18)*L324),'Ejercicio 3 - TIR'!$E$18-SQRT(('Ejercicio 3 - TIR'!$E$18-'Ejercicio 3 - TIR'!$C$18)*('Ejercicio 3 - TIR'!$E$18-'Ejercicio 3 - TIR'!$D$18)*(1-L324)))</f>
        <v>42110.6855714284</v>
      </c>
      <c r="N324" s="17">
        <f ca="1" t="shared" ref="N324:R324" si="2424">RAND()</f>
        <v>0.84087227560684</v>
      </c>
      <c r="O324" s="18">
        <f ca="1">IF(N324&lt;=('Ejercicio 3 - TIR'!$D$18-'Ejercicio 3 - TIR'!$C$18)/('Ejercicio 3 - TIR'!$E$18-'Ejercicio 3 - TIR'!$C$18),'Ejercicio 3 - TIR'!$C$18+SQRT(('Ejercicio 3 - TIR'!$E$18-'Ejercicio 3 - TIR'!$C$18)*('Ejercicio 3 - TIR'!$D$18-'Ejercicio 3 - TIR'!$C$18)*N324),'Ejercicio 3 - TIR'!$E$18-SQRT(('Ejercicio 3 - TIR'!$E$18-'Ejercicio 3 - TIR'!$C$18)*('Ejercicio 3 - TIR'!$E$18-'Ejercicio 3 - TIR'!$D$18)*(1-N324)))</f>
        <v>41545.3539501872</v>
      </c>
      <c r="P324" s="17">
        <f ca="1" t="shared" si="2424"/>
        <v>0.0901519529476573</v>
      </c>
      <c r="Q324" s="19">
        <f ca="1">IF(P324&lt;=('Ejercicio 3 - TIR'!$D$22-'Ejercicio 3 - TIR'!$C$22)/('Ejercicio 3 - TIR'!$E$22-'Ejercicio 3 - TIR'!$C$22),'Ejercicio 3 - TIR'!$C$22+SQRT(('Ejercicio 3 - TIR'!$E$22-'Ejercicio 3 - TIR'!$C$22)*('Ejercicio 3 - TIR'!$D$22-'Ejercicio 3 - TIR'!$C$22)*P324),'Ejercicio 3 - TIR'!$E$22-SQRT(('Ejercicio 3 - TIR'!$E$22-'Ejercicio 3 - TIR'!$C$22)*('Ejercicio 3 - TIR'!$E$22-'Ejercicio 3 - TIR'!$D$22)*(1-P324)))</f>
        <v>0.132738662225908</v>
      </c>
      <c r="R324" s="17">
        <f ca="1" t="shared" si="2424"/>
        <v>0.982632886327676</v>
      </c>
      <c r="S324" s="19">
        <f ca="1">IF(R324&lt;=('Ejercicio 3 - TIR'!$D$23-'Ejercicio 3 - TIR'!$C$23)/('Ejercicio 3 - TIR'!$E$23-'Ejercicio 3 - TIR'!$C$23),'Ejercicio 3 - TIR'!$C$23+SQRT(('Ejercicio 3 - TIR'!$E$23-'Ejercicio 3 - TIR'!$C$23)*('Ejercicio 3 - TIR'!$D$23-'Ejercicio 3 - TIR'!$C$23)*R324),'Ejercicio 3 - TIR'!$E$23-SQRT(('Ejercicio 3 - TIR'!$E$23-'Ejercicio 3 - TIR'!$C$23)*('Ejercicio 3 - TIR'!$E$23-'Ejercicio 3 - TIR'!$D$23)*(1-R324)))</f>
        <v>0.174408863746055</v>
      </c>
      <c r="T324" s="17">
        <f ca="1" t="shared" ref="T324:X324" si="2425">RAND()</f>
        <v>0.741584824684069</v>
      </c>
      <c r="U324" s="19">
        <f ca="1">IF(T324&lt;=('Ejercicio 3 - TIR'!$D$24-'Ejercicio 3 - TIR'!$C$24)/('Ejercicio 3 - TIR'!$E$24-'Ejercicio 3 - TIR'!$C$24),'Ejercicio 3 - TIR'!$C$24+SQRT(('Ejercicio 3 - TIR'!$E$24-'Ejercicio 3 - TIR'!$C$24)*('Ejercicio 3 - TIR'!$D$24-'Ejercicio 3 - TIR'!$C$24)*T324),'Ejercicio 3 - TIR'!$E$24-SQRT(('Ejercicio 3 - TIR'!$E$24-'Ejercicio 3 - TIR'!$C$24)*('Ejercicio 3 - TIR'!$E$24-'Ejercicio 3 - TIR'!$D$24)*(1-T324)))</f>
        <v>0.193100883083554</v>
      </c>
      <c r="V324" s="17">
        <f ca="1" t="shared" si="2425"/>
        <v>0.445948357969286</v>
      </c>
      <c r="W324" s="19">
        <f ca="1">IF(V324&lt;=('Ejercicio 3 - TIR'!$D$25-'Ejercicio 3 - TIR'!$C$25)/('Ejercicio 3 - TIR'!$E$25-'Ejercicio 3 - TIR'!$C$25),'Ejercicio 3 - TIR'!$C$25+SQRT(('Ejercicio 3 - TIR'!$E$25-'Ejercicio 3 - TIR'!$C$25)*('Ejercicio 3 - TIR'!$D$25-'Ejercicio 3 - TIR'!$C$25)*V324),'Ejercicio 3 - TIR'!$E$25-SQRT(('Ejercicio 3 - TIR'!$E$25-'Ejercicio 3 - TIR'!$C$25)*('Ejercicio 3 - TIR'!$E$25-'Ejercicio 3 - TIR'!$D$25)*(1-V324)))</f>
        <v>0.20596386998035</v>
      </c>
      <c r="X324" s="17">
        <f ca="1" t="shared" si="2425"/>
        <v>0.146003152124337</v>
      </c>
      <c r="Y324" s="19">
        <f ca="1">IF(X324&lt;=('Ejercicio 3 - TIR'!$D$26-'Ejercicio 3 - TIR'!$C$26)/('Ejercicio 3 - TIR'!$E$26-'Ejercicio 3 - TIR'!$C$26),'Ejercicio 3 - TIR'!$C$26+SQRT(('Ejercicio 3 - TIR'!$E$26-'Ejercicio 3 - TIR'!$C$26)*('Ejercicio 3 - TIR'!$D$26-'Ejercicio 3 - TIR'!$C$26)*X324),'Ejercicio 3 - TIR'!$E$26-SQRT(('Ejercicio 3 - TIR'!$E$26-'Ejercicio 3 - TIR'!$C$26)*('Ejercicio 3 - TIR'!$E$26-'Ejercicio 3 - TIR'!$D$26)*(1-X324)))</f>
        <v>0.209854684856117</v>
      </c>
      <c r="Z324" s="17">
        <f ca="1" t="shared" si="2384"/>
        <v>1.13273866222591</v>
      </c>
      <c r="AA324" s="17">
        <f ca="1" t="shared" si="2385"/>
        <v>1.33029832522596</v>
      </c>
      <c r="AB324" s="17">
        <f ca="1" t="shared" si="2386"/>
        <v>1.58718010659166</v>
      </c>
      <c r="AC324" s="17">
        <f ca="1" t="shared" si="2387"/>
        <v>1.9140818637011</v>
      </c>
      <c r="AD324" s="17">
        <f ca="1" t="shared" si="2388"/>
        <v>2.31576090999691</v>
      </c>
      <c r="AE324" s="16">
        <f ca="1" t="shared" si="2389"/>
        <v>4662.05818076071</v>
      </c>
      <c r="AF324" s="16">
        <f ca="1" t="shared" si="2390"/>
        <v>5475.16245078518</v>
      </c>
      <c r="AG324" s="16">
        <f ca="1" t="shared" si="2391"/>
        <v>6532.42115505772</v>
      </c>
      <c r="AH324" s="16">
        <f ca="1" t="shared" si="2392"/>
        <v>7877.86389649492</v>
      </c>
      <c r="AI324" s="16">
        <f ca="1" t="shared" si="2393"/>
        <v>9531.07054183324</v>
      </c>
      <c r="AJ324" s="18">
        <f ca="1" t="shared" si="2394"/>
        <v>40017.8646023852</v>
      </c>
      <c r="AK324" s="18">
        <f ca="1" t="shared" si="2395"/>
        <v>49793.73090145</v>
      </c>
      <c r="AL324" s="18">
        <f ca="1" t="shared" si="2396"/>
        <v>58720.1038923283</v>
      </c>
      <c r="AM324" s="18">
        <f ca="1" t="shared" si="2397"/>
        <v>80603.2995202909</v>
      </c>
      <c r="AN324" s="18">
        <f ca="1" t="shared" si="2398"/>
        <v>96209.1066698292</v>
      </c>
      <c r="AO324" s="18">
        <f ca="1">C324/'Ejercicio 3 - TIR'!$D$7</f>
        <v>18363.3299069493</v>
      </c>
      <c r="AP324" s="18">
        <f ca="1" t="shared" si="2399"/>
        <v>21654.5346954358</v>
      </c>
      <c r="AQ324" s="18">
        <f ca="1" t="shared" si="2400"/>
        <v>31430.4009945007</v>
      </c>
      <c r="AR324" s="18">
        <f ca="1" t="shared" si="2401"/>
        <v>40356.773985379</v>
      </c>
      <c r="AS324" s="18">
        <f ca="1" t="shared" si="2402"/>
        <v>62239.9696133415</v>
      </c>
      <c r="AT324" s="18">
        <f ca="1" t="shared" si="2403"/>
        <v>77845.7767628798</v>
      </c>
      <c r="AU324" s="18">
        <f ca="1">AP324*'Ejercicio 3 - TIR'!$D$5</f>
        <v>10827.2673477179</v>
      </c>
      <c r="AV324" s="18">
        <f ca="1">AQ324*'Ejercicio 3 - TIR'!$D$5</f>
        <v>15715.2004972503</v>
      </c>
      <c r="AW324" s="18">
        <f ca="1">AR324*'Ejercicio 3 - TIR'!$D$5</f>
        <v>20178.3869926895</v>
      </c>
      <c r="AX324" s="18">
        <f ca="1">AS324*'Ejercicio 3 - TIR'!$D$5</f>
        <v>31119.9848066708</v>
      </c>
      <c r="AY324" s="18">
        <f ca="1">AT324*'Ejercicio 3 - TIR'!$D$5</f>
        <v>38922.8883814399</v>
      </c>
      <c r="AZ324" s="18">
        <f ca="1" t="shared" ref="AZ324:BD324" si="2426">AJ324-AU324-AE324</f>
        <v>24528.5390739065</v>
      </c>
      <c r="BA324" s="18">
        <f ca="1" t="shared" si="2426"/>
        <v>28603.3679534145</v>
      </c>
      <c r="BB324" s="18">
        <f ca="1" t="shared" si="2426"/>
        <v>32009.2957445811</v>
      </c>
      <c r="BC324" s="18">
        <f ca="1" t="shared" si="2426"/>
        <v>41605.4508171252</v>
      </c>
      <c r="BD324" s="18">
        <f ca="1" t="shared" si="2426"/>
        <v>47755.147746556</v>
      </c>
      <c r="BE324" s="18">
        <f ca="1" t="shared" ref="BE324:BI324" si="2427">AZ324/Z324</f>
        <v>21654.1907607411</v>
      </c>
      <c r="BF324" s="18">
        <f ca="1" t="shared" si="2427"/>
        <v>21501.4688141896</v>
      </c>
      <c r="BG324" s="18">
        <f ca="1" t="shared" si="2427"/>
        <v>20167.3997876136</v>
      </c>
      <c r="BH324" s="18">
        <f ca="1" t="shared" si="2427"/>
        <v>21736.5054265109</v>
      </c>
      <c r="BI324" s="18">
        <f ca="1" t="shared" si="2427"/>
        <v>20621.7954281903</v>
      </c>
      <c r="BJ324" s="18">
        <f ca="1" t="shared" si="2406"/>
        <v>81334.3445993364</v>
      </c>
      <c r="BK324" s="18">
        <f ca="1" t="shared" si="2407"/>
        <v>42525.0815758905</v>
      </c>
      <c r="BL324" s="18">
        <f ca="1" t="shared" si="2408"/>
        <v>123859.426175227</v>
      </c>
      <c r="BM324" s="18">
        <f ca="1">BK324*'Ejercicio 3 - TIR'!$D$5</f>
        <v>21262.5407879452</v>
      </c>
      <c r="BN324" s="18">
        <f ca="1" t="shared" si="2409"/>
        <v>102596.885387282</v>
      </c>
      <c r="BO324" s="18">
        <f ca="1" t="shared" si="2410"/>
        <v>44303.7469647152</v>
      </c>
      <c r="BP324" s="18">
        <f ca="1" t="shared" si="2411"/>
        <v>-126938.731545987</v>
      </c>
      <c r="BQ324" s="18">
        <f ca="1" t="shared" ref="BQ324:BT324" si="2428">BE324</f>
        <v>21654.1907607411</v>
      </c>
      <c r="BR324" s="18">
        <f ca="1" t="shared" si="2428"/>
        <v>21501.4688141896</v>
      </c>
      <c r="BS324" s="18">
        <f ca="1" t="shared" si="2428"/>
        <v>20167.3997876136</v>
      </c>
      <c r="BT324" s="18">
        <f ca="1" t="shared" si="2428"/>
        <v>21736.5054265109</v>
      </c>
      <c r="BU324" s="18">
        <f ca="1" t="shared" si="2413"/>
        <v>64925.5423929055</v>
      </c>
      <c r="BV324" s="20">
        <f ca="1" t="shared" si="2414"/>
        <v>4.8474691416921</v>
      </c>
    </row>
    <row r="325" ht="15" customHeight="1" spans="1:74">
      <c r="A325" s="16">
        <v>324</v>
      </c>
      <c r="B325" s="17">
        <f ca="1" t="shared" ref="B325:F325" si="2429">RAND()</f>
        <v>0.798407793143457</v>
      </c>
      <c r="C325" s="18">
        <f ca="1">IF(B325&lt;=('Ejercicio 3 - TIR'!$D$13-'Ejercicio 3 - TIR'!$C$13)/('Ejercicio 3 - TIR'!$E$13-'Ejercicio 3 - TIR'!$C$13),'Ejercicio 3 - TIR'!$C$13+SQRT(('Ejercicio 3 - TIR'!$E$13-'Ejercicio 3 - TIR'!$C$13)*('Ejercicio 3 - TIR'!$D$13-'Ejercicio 3 - TIR'!$C$13)*B325),'Ejercicio 3 - TIR'!$E$13-SQRT(('Ejercicio 3 - TIR'!$E$13-'Ejercicio 3 - TIR'!$C$13)*('Ejercicio 3 - TIR'!$E$13-'Ejercicio 3 - TIR'!$D$13)*(1-B325)))</f>
        <v>84446.522953762</v>
      </c>
      <c r="D325" s="17">
        <f ca="1" t="shared" si="2429"/>
        <v>0.905824999455931</v>
      </c>
      <c r="E325" s="18">
        <f ca="1">IF(D325&lt;=('Ejercicio 3 - TIR'!$D$14-'Ejercicio 3 - TIR'!$C$14)/('Ejercicio 3 - TIR'!$E$14-'Ejercicio 3 - TIR'!$C$14),'Ejercicio 3 - TIR'!$C$14+SQRT(('Ejercicio 3 - TIR'!$E$14-'Ejercicio 3 - TIR'!$C$14)*('Ejercicio 3 - TIR'!$D$14-'Ejercicio 3 - TIR'!$C$14)*D325),'Ejercicio 3 - TIR'!$E$14-SQRT(('Ejercicio 3 - TIR'!$E$14-'Ejercicio 3 - TIR'!$C$14)*('Ejercicio 3 - TIR'!$E$14-'Ejercicio 3 - TIR'!$D$14)*(1-D325)))</f>
        <v>36241.5096007026</v>
      </c>
      <c r="F325" s="17">
        <f ca="1" t="shared" si="2429"/>
        <v>0.630903896099608</v>
      </c>
      <c r="G325" s="18">
        <f ca="1">IF(F325&lt;=('Ejercicio 3 - TIR'!$D$18-'Ejercicio 3 - TIR'!$C$18)/('Ejercicio 3 - TIR'!$E$18-'Ejercicio 3 - TIR'!$C$18),'Ejercicio 3 - TIR'!$C$18+SQRT(('Ejercicio 3 - TIR'!$E$18-'Ejercicio 3 - TIR'!$C$18)*('Ejercicio 3 - TIR'!$D$18-'Ejercicio 3 - TIR'!$C$18)*F325),'Ejercicio 3 - TIR'!$E$18-SQRT(('Ejercicio 3 - TIR'!$E$18-'Ejercicio 3 - TIR'!$C$18)*('Ejercicio 3 - TIR'!$E$18-'Ejercicio 3 - TIR'!$D$18)*(1-F325)))</f>
        <v>39728.0822578215</v>
      </c>
      <c r="H325" s="17">
        <f ca="1" t="shared" ref="H325:L325" si="2430">RAND()</f>
        <v>0.424690222754213</v>
      </c>
      <c r="I325" s="18">
        <f ca="1">IF(H325&lt;=('Ejercicio 3 - TIR'!$D$18-'Ejercicio 3 - TIR'!$C$18)/('Ejercicio 3 - TIR'!$E$18-'Ejercicio 3 - TIR'!$C$18),'Ejercicio 3 - TIR'!$C$18+SQRT(('Ejercicio 3 - TIR'!$E$18-'Ejercicio 3 - TIR'!$C$18)*('Ejercicio 3 - TIR'!$D$18-'Ejercicio 3 - TIR'!$C$18)*H325),'Ejercicio 3 - TIR'!$E$18-SQRT(('Ejercicio 3 - TIR'!$E$18-'Ejercicio 3 - TIR'!$C$18)*('Ejercicio 3 - TIR'!$E$18-'Ejercicio 3 - TIR'!$D$18)*(1-H325)))</f>
        <v>37981.4493303617</v>
      </c>
      <c r="J325" s="17">
        <f ca="1" t="shared" si="2430"/>
        <v>0.339110610996598</v>
      </c>
      <c r="K325" s="18">
        <f ca="1">IF(J325&lt;=('Ejercicio 3 - TIR'!$D$18-'Ejercicio 3 - TIR'!$C$18)/('Ejercicio 3 - TIR'!$E$18-'Ejercicio 3 - TIR'!$C$18),'Ejercicio 3 - TIR'!$C$18+SQRT(('Ejercicio 3 - TIR'!$E$18-'Ejercicio 3 - TIR'!$C$18)*('Ejercicio 3 - TIR'!$D$18-'Ejercicio 3 - TIR'!$C$18)*J325),'Ejercicio 3 - TIR'!$E$18-SQRT(('Ejercicio 3 - TIR'!$E$18-'Ejercicio 3 - TIR'!$C$18)*('Ejercicio 3 - TIR'!$E$18-'Ejercicio 3 - TIR'!$D$18)*(1-J325)))</f>
        <v>37132.0818594215</v>
      </c>
      <c r="L325" s="17">
        <f ca="1" t="shared" si="2430"/>
        <v>0.210081149659198</v>
      </c>
      <c r="M325" s="18">
        <f ca="1">IF(L325&lt;=('Ejercicio 3 - TIR'!$D$18-'Ejercicio 3 - TIR'!$C$18)/('Ejercicio 3 - TIR'!$E$18-'Ejercicio 3 - TIR'!$C$18),'Ejercicio 3 - TIR'!$C$18+SQRT(('Ejercicio 3 - TIR'!$E$18-'Ejercicio 3 - TIR'!$C$18)*('Ejercicio 3 - TIR'!$D$18-'Ejercicio 3 - TIR'!$C$18)*L325),'Ejercicio 3 - TIR'!$E$18-SQRT(('Ejercicio 3 - TIR'!$E$18-'Ejercicio 3 - TIR'!$C$18)*('Ejercicio 3 - TIR'!$E$18-'Ejercicio 3 - TIR'!$D$18)*(1-L325)))</f>
        <v>35613.5703833549</v>
      </c>
      <c r="N325" s="17">
        <f ca="1" t="shared" ref="N325:R325" si="2431">RAND()</f>
        <v>0.301824414151145</v>
      </c>
      <c r="O325" s="18">
        <f ca="1">IF(N325&lt;=('Ejercicio 3 - TIR'!$D$18-'Ejercicio 3 - TIR'!$C$18)/('Ejercicio 3 - TIR'!$E$18-'Ejercicio 3 - TIR'!$C$18),'Ejercicio 3 - TIR'!$C$18+SQRT(('Ejercicio 3 - TIR'!$E$18-'Ejercicio 3 - TIR'!$C$18)*('Ejercicio 3 - TIR'!$D$18-'Ejercicio 3 - TIR'!$C$18)*N325),'Ejercicio 3 - TIR'!$E$18-SQRT(('Ejercicio 3 - TIR'!$E$18-'Ejercicio 3 - TIR'!$C$18)*('Ejercicio 3 - TIR'!$E$18-'Ejercicio 3 - TIR'!$D$18)*(1-N325)))</f>
        <v>36728.5705853972</v>
      </c>
      <c r="P325" s="17">
        <f ca="1" t="shared" si="2431"/>
        <v>0.223370327782038</v>
      </c>
      <c r="Q325" s="19">
        <f ca="1">IF(P325&lt;=('Ejercicio 3 - TIR'!$D$22-'Ejercicio 3 - TIR'!$C$22)/('Ejercicio 3 - TIR'!$E$22-'Ejercicio 3 - TIR'!$C$22),'Ejercicio 3 - TIR'!$C$22+SQRT(('Ejercicio 3 - TIR'!$E$22-'Ejercicio 3 - TIR'!$C$22)*('Ejercicio 3 - TIR'!$D$22-'Ejercicio 3 - TIR'!$C$22)*P325),'Ejercicio 3 - TIR'!$E$22-SQRT(('Ejercicio 3 - TIR'!$E$22-'Ejercicio 3 - TIR'!$C$22)*('Ejercicio 3 - TIR'!$E$22-'Ejercicio 3 - TIR'!$D$22)*(1-P325)))</f>
        <v>0.140051598190859</v>
      </c>
      <c r="R325" s="17">
        <f ca="1" t="shared" si="2431"/>
        <v>0.602250931031374</v>
      </c>
      <c r="S325" s="19">
        <f ca="1">IF(R325&lt;=('Ejercicio 3 - TIR'!$D$23-'Ejercicio 3 - TIR'!$C$23)/('Ejercicio 3 - TIR'!$E$23-'Ejercicio 3 - TIR'!$C$23),'Ejercicio 3 - TIR'!$C$23+SQRT(('Ejercicio 3 - TIR'!$E$23-'Ejercicio 3 - TIR'!$C$23)*('Ejercicio 3 - TIR'!$D$23-'Ejercicio 3 - TIR'!$C$23)*R325),'Ejercicio 3 - TIR'!$E$23-SQRT(('Ejercicio 3 - TIR'!$E$23-'Ejercicio 3 - TIR'!$C$23)*('Ejercicio 3 - TIR'!$E$23-'Ejercicio 3 - TIR'!$D$23)*(1-R325)))</f>
        <v>0.153242789305618</v>
      </c>
      <c r="T325" s="17">
        <f ca="1" t="shared" ref="T325:X325" si="2432">RAND()</f>
        <v>0.222364024681037</v>
      </c>
      <c r="U325" s="19">
        <f ca="1">IF(T325&lt;=('Ejercicio 3 - TIR'!$D$24-'Ejercicio 3 - TIR'!$C$24)/('Ejercicio 3 - TIR'!$E$24-'Ejercicio 3 - TIR'!$C$24),'Ejercicio 3 - TIR'!$C$24+SQRT(('Ejercicio 3 - TIR'!$E$24-'Ejercicio 3 - TIR'!$C$24)*('Ejercicio 3 - TIR'!$D$24-'Ejercicio 3 - TIR'!$C$24)*T325),'Ejercicio 3 - TIR'!$E$24-SQRT(('Ejercicio 3 - TIR'!$E$24-'Ejercicio 3 - TIR'!$C$24)*('Ejercicio 3 - TIR'!$E$24-'Ejercicio 3 - TIR'!$D$24)*(1-T325)))</f>
        <v>0.171609360282761</v>
      </c>
      <c r="V325" s="17">
        <f ca="1" t="shared" si="2432"/>
        <v>0.951813803665099</v>
      </c>
      <c r="W325" s="19">
        <f ca="1">IF(V325&lt;=('Ejercicio 3 - TIR'!$D$25-'Ejercicio 3 - TIR'!$C$25)/('Ejercicio 3 - TIR'!$E$25-'Ejercicio 3 - TIR'!$C$25),'Ejercicio 3 - TIR'!$C$25+SQRT(('Ejercicio 3 - TIR'!$E$25-'Ejercicio 3 - TIR'!$C$25)*('Ejercicio 3 - TIR'!$D$25-'Ejercicio 3 - TIR'!$C$25)*V325),'Ejercicio 3 - TIR'!$E$25-SQRT(('Ejercicio 3 - TIR'!$E$25-'Ejercicio 3 - TIR'!$C$25)*('Ejercicio 3 - TIR'!$E$25-'Ejercicio 3 - TIR'!$D$25)*(1-V325)))</f>
        <v>0.237013403557046</v>
      </c>
      <c r="X325" s="17">
        <f ca="1" t="shared" si="2432"/>
        <v>0.4439015299169</v>
      </c>
      <c r="Y325" s="19">
        <f ca="1">IF(X325&lt;=('Ejercicio 3 - TIR'!$D$26-'Ejercicio 3 - TIR'!$C$26)/('Ejercicio 3 - TIR'!$E$26-'Ejercicio 3 - TIR'!$C$26),'Ejercicio 3 - TIR'!$C$26+SQRT(('Ejercicio 3 - TIR'!$E$26-'Ejercicio 3 - TIR'!$C$26)*('Ejercicio 3 - TIR'!$D$26-'Ejercicio 3 - TIR'!$C$26)*X325),'Ejercicio 3 - TIR'!$E$26-SQRT(('Ejercicio 3 - TIR'!$E$26-'Ejercicio 3 - TIR'!$C$26)*('Ejercicio 3 - TIR'!$E$26-'Ejercicio 3 - TIR'!$D$26)*(1-X325)))</f>
        <v>0.225200987796779</v>
      </c>
      <c r="Z325" s="17">
        <f ca="1" t="shared" si="2384"/>
        <v>1.14005159819086</v>
      </c>
      <c r="AA325" s="17">
        <f ca="1" t="shared" si="2385"/>
        <v>1.31475628504995</v>
      </c>
      <c r="AB325" s="17">
        <f ca="1" t="shared" si="2386"/>
        <v>1.54038077005512</v>
      </c>
      <c r="AC325" s="17">
        <f ca="1" t="shared" si="2387"/>
        <v>1.9054716591397</v>
      </c>
      <c r="AD325" s="17">
        <f ca="1" t="shared" si="2388"/>
        <v>2.33458575899673</v>
      </c>
      <c r="AE325" s="16">
        <f ca="1" t="shared" si="2389"/>
        <v>5075.68134042777</v>
      </c>
      <c r="AF325" s="16">
        <f ca="1" t="shared" si="2390"/>
        <v>5853.4929066614</v>
      </c>
      <c r="AG325" s="16">
        <f ca="1" t="shared" si="2391"/>
        <v>6858.00707979325</v>
      </c>
      <c r="AH325" s="16">
        <f ca="1" t="shared" si="2392"/>
        <v>8483.44667939336</v>
      </c>
      <c r="AI325" s="16">
        <f ca="1" t="shared" si="2393"/>
        <v>10393.9272515141</v>
      </c>
      <c r="AJ325" s="18">
        <f ca="1" t="shared" si="2394"/>
        <v>45292.0636710873</v>
      </c>
      <c r="AK325" s="18">
        <f ca="1" t="shared" si="2395"/>
        <v>49936.3492223995</v>
      </c>
      <c r="AL325" s="18">
        <f ca="1" t="shared" si="2396"/>
        <v>57197.5448483654</v>
      </c>
      <c r="AM325" s="18">
        <f ca="1" t="shared" si="2397"/>
        <v>67860.6490462599</v>
      </c>
      <c r="AN325" s="18">
        <f ca="1" t="shared" si="2398"/>
        <v>85745.9978369745</v>
      </c>
      <c r="AO325" s="18">
        <f ca="1">C325/'Ejercicio 3 - TIR'!$D$7</f>
        <v>16889.3045907524</v>
      </c>
      <c r="AP325" s="18">
        <f ca="1" t="shared" si="2399"/>
        <v>28402.7590803349</v>
      </c>
      <c r="AQ325" s="18">
        <f ca="1" t="shared" si="2400"/>
        <v>33047.0446316471</v>
      </c>
      <c r="AR325" s="18">
        <f ca="1" t="shared" si="2401"/>
        <v>40308.240257613</v>
      </c>
      <c r="AS325" s="18">
        <f ca="1" t="shared" si="2402"/>
        <v>50971.3444555075</v>
      </c>
      <c r="AT325" s="18">
        <f ca="1" t="shared" si="2403"/>
        <v>68856.6932462221</v>
      </c>
      <c r="AU325" s="18">
        <f ca="1">AP325*'Ejercicio 3 - TIR'!$D$5</f>
        <v>14201.3795401675</v>
      </c>
      <c r="AV325" s="18">
        <f ca="1">AQ325*'Ejercicio 3 - TIR'!$D$5</f>
        <v>16523.5223158235</v>
      </c>
      <c r="AW325" s="18">
        <f ca="1">AR325*'Ejercicio 3 - TIR'!$D$5</f>
        <v>20154.1201288065</v>
      </c>
      <c r="AX325" s="18">
        <f ca="1">AS325*'Ejercicio 3 - TIR'!$D$5</f>
        <v>25485.6722277538</v>
      </c>
      <c r="AY325" s="18">
        <f ca="1">AT325*'Ejercicio 3 - TIR'!$D$5</f>
        <v>34428.346623111</v>
      </c>
      <c r="AZ325" s="18">
        <f ca="1" t="shared" ref="AZ325:BD325" si="2433">AJ325-AU325-AE325</f>
        <v>26015.0027904921</v>
      </c>
      <c r="BA325" s="18">
        <f ca="1" t="shared" si="2433"/>
        <v>27559.3339999145</v>
      </c>
      <c r="BB325" s="18">
        <f ca="1" t="shared" si="2433"/>
        <v>30185.4176397656</v>
      </c>
      <c r="BC325" s="18">
        <f ca="1" t="shared" si="2433"/>
        <v>33891.5301391128</v>
      </c>
      <c r="BD325" s="18">
        <f ca="1" t="shared" si="2433"/>
        <v>40923.7239623494</v>
      </c>
      <c r="BE325" s="18">
        <f ca="1" t="shared" ref="BE325:BI325" si="2434">AZ325/Z325</f>
        <v>22819.1450560441</v>
      </c>
      <c r="BF325" s="18">
        <f ca="1" t="shared" si="2434"/>
        <v>20961.5533413232</v>
      </c>
      <c r="BG325" s="18">
        <f ca="1" t="shared" si="2434"/>
        <v>19596.0753513468</v>
      </c>
      <c r="BH325" s="18">
        <f ca="1" t="shared" si="2434"/>
        <v>17786.4257264337</v>
      </c>
      <c r="BI325" s="18">
        <f ca="1" t="shared" si="2434"/>
        <v>17529.3299055915</v>
      </c>
      <c r="BJ325" s="18">
        <f ca="1" t="shared" si="2406"/>
        <v>84608.9121983437</v>
      </c>
      <c r="BK325" s="18">
        <f ca="1" t="shared" si="2407"/>
        <v>39429.5299769287</v>
      </c>
      <c r="BL325" s="18">
        <f ca="1" t="shared" si="2408"/>
        <v>124038.442175272</v>
      </c>
      <c r="BM325" s="18">
        <f ca="1">BK325*'Ejercicio 3 - TIR'!$D$5</f>
        <v>19714.7649884644</v>
      </c>
      <c r="BN325" s="18">
        <f ca="1" t="shared" si="2409"/>
        <v>104323.677186808</v>
      </c>
      <c r="BO325" s="18">
        <f ca="1" t="shared" si="2410"/>
        <v>44686.1618960788</v>
      </c>
      <c r="BP325" s="18">
        <f ca="1" t="shared" si="2411"/>
        <v>-120688.032554465</v>
      </c>
      <c r="BQ325" s="18">
        <f ca="1" t="shared" ref="BQ325:BT325" si="2435">BE325</f>
        <v>22819.1450560441</v>
      </c>
      <c r="BR325" s="18">
        <f ca="1" t="shared" si="2435"/>
        <v>20961.5533413232</v>
      </c>
      <c r="BS325" s="18">
        <f ca="1" t="shared" si="2435"/>
        <v>19596.0753513468</v>
      </c>
      <c r="BT325" s="18">
        <f ca="1" t="shared" si="2435"/>
        <v>17786.4257264337</v>
      </c>
      <c r="BU325" s="18">
        <f ca="1" t="shared" si="2413"/>
        <v>62215.4918016703</v>
      </c>
      <c r="BV325" s="20">
        <f ca="1" t="shared" si="2414"/>
        <v>5.09316822100039</v>
      </c>
    </row>
    <row r="326" ht="15" customHeight="1" spans="1:74">
      <c r="A326" s="16">
        <v>325</v>
      </c>
      <c r="B326" s="17">
        <f ca="1" t="shared" ref="B326:F326" si="2436">RAND()</f>
        <v>0.402889502469489</v>
      </c>
      <c r="C326" s="18">
        <f ca="1">IF(B326&lt;=('Ejercicio 3 - TIR'!$D$13-'Ejercicio 3 - TIR'!$C$13)/('Ejercicio 3 - TIR'!$E$13-'Ejercicio 3 - TIR'!$C$13),'Ejercicio 3 - TIR'!$C$13+SQRT(('Ejercicio 3 - TIR'!$E$13-'Ejercicio 3 - TIR'!$C$13)*('Ejercicio 3 - TIR'!$D$13-'Ejercicio 3 - TIR'!$C$13)*B326),'Ejercicio 3 - TIR'!$E$13-SQRT(('Ejercicio 3 - TIR'!$E$13-'Ejercicio 3 - TIR'!$C$13)*('Ejercicio 3 - TIR'!$E$13-'Ejercicio 3 - TIR'!$D$13)*(1-B326)))</f>
        <v>73231.8734866145</v>
      </c>
      <c r="D326" s="17">
        <f ca="1" t="shared" si="2436"/>
        <v>0.258734322176202</v>
      </c>
      <c r="E326" s="18">
        <f ca="1">IF(D326&lt;=('Ejercicio 3 - TIR'!$D$14-'Ejercicio 3 - TIR'!$C$14)/('Ejercicio 3 - TIR'!$E$14-'Ejercicio 3 - TIR'!$C$14),'Ejercicio 3 - TIR'!$C$14+SQRT(('Ejercicio 3 - TIR'!$E$14-'Ejercicio 3 - TIR'!$C$14)*('Ejercicio 3 - TIR'!$D$14-'Ejercicio 3 - TIR'!$C$14)*D326),'Ejercicio 3 - TIR'!$E$14-SQRT(('Ejercicio 3 - TIR'!$E$14-'Ejercicio 3 - TIR'!$C$14)*('Ejercicio 3 - TIR'!$E$14-'Ejercicio 3 - TIR'!$D$14)*(1-D326)))</f>
        <v>29405.1190861559</v>
      </c>
      <c r="F326" s="17">
        <f ca="1" t="shared" si="2436"/>
        <v>0.32324318047461</v>
      </c>
      <c r="G326" s="18">
        <f ca="1">IF(F326&lt;=('Ejercicio 3 - TIR'!$D$18-'Ejercicio 3 - TIR'!$C$18)/('Ejercicio 3 - TIR'!$E$18-'Ejercicio 3 - TIR'!$C$18),'Ejercicio 3 - TIR'!$C$18+SQRT(('Ejercicio 3 - TIR'!$E$18-'Ejercicio 3 - TIR'!$C$18)*('Ejercicio 3 - TIR'!$D$18-'Ejercicio 3 - TIR'!$C$18)*F326),'Ejercicio 3 - TIR'!$E$18-SQRT(('Ejercicio 3 - TIR'!$E$18-'Ejercicio 3 - TIR'!$C$18)*('Ejercicio 3 - TIR'!$E$18-'Ejercicio 3 - TIR'!$D$18)*(1-F326)))</f>
        <v>36963.2231811993</v>
      </c>
      <c r="H326" s="17">
        <f ca="1" t="shared" ref="H326:L326" si="2437">RAND()</f>
        <v>0.318326240681633</v>
      </c>
      <c r="I326" s="18">
        <f ca="1">IF(H326&lt;=('Ejercicio 3 - TIR'!$D$18-'Ejercicio 3 - TIR'!$C$18)/('Ejercicio 3 - TIR'!$E$18-'Ejercicio 3 - TIR'!$C$18),'Ejercicio 3 - TIR'!$C$18+SQRT(('Ejercicio 3 - TIR'!$E$18-'Ejercicio 3 - TIR'!$C$18)*('Ejercicio 3 - TIR'!$D$18-'Ejercicio 3 - TIR'!$C$18)*H326),'Ejercicio 3 - TIR'!$E$18-SQRT(('Ejercicio 3 - TIR'!$E$18-'Ejercicio 3 - TIR'!$C$18)*('Ejercicio 3 - TIR'!$E$18-'Ejercicio 3 - TIR'!$D$18)*(1-H326)))</f>
        <v>36910.060499174</v>
      </c>
      <c r="J326" s="17">
        <f ca="1" t="shared" si="2437"/>
        <v>0.00218947107519618</v>
      </c>
      <c r="K326" s="18">
        <f ca="1">IF(J326&lt;=('Ejercicio 3 - TIR'!$D$18-'Ejercicio 3 - TIR'!$C$18)/('Ejercicio 3 - TIR'!$E$18-'Ejercicio 3 - TIR'!$C$18),'Ejercicio 3 - TIR'!$C$18+SQRT(('Ejercicio 3 - TIR'!$E$18-'Ejercicio 3 - TIR'!$C$18)*('Ejercicio 3 - TIR'!$D$18-'Ejercicio 3 - TIR'!$C$18)*J326),'Ejercicio 3 - TIR'!$E$18-SQRT(('Ejercicio 3 - TIR'!$E$18-'Ejercicio 3 - TIR'!$C$18)*('Ejercicio 3 - TIR'!$E$18-'Ejercicio 3 - TIR'!$D$18)*(1-J326)))</f>
        <v>30573.0799780828</v>
      </c>
      <c r="L326" s="17">
        <f ca="1" t="shared" si="2437"/>
        <v>0.77052039454874</v>
      </c>
      <c r="M326" s="18">
        <f ca="1">IF(L326&lt;=('Ejercicio 3 - TIR'!$D$18-'Ejercicio 3 - TIR'!$C$18)/('Ejercicio 3 - TIR'!$E$18-'Ejercicio 3 - TIR'!$C$18),'Ejercicio 3 - TIR'!$C$18+SQRT(('Ejercicio 3 - TIR'!$E$18-'Ejercicio 3 - TIR'!$C$18)*('Ejercicio 3 - TIR'!$D$18-'Ejercicio 3 - TIR'!$C$18)*L326),'Ejercicio 3 - TIR'!$E$18-SQRT(('Ejercicio 3 - TIR'!$E$18-'Ejercicio 3 - TIR'!$C$18)*('Ejercicio 3 - TIR'!$E$18-'Ejercicio 3 - TIR'!$D$18)*(1-L326)))</f>
        <v>40851.3893399302</v>
      </c>
      <c r="N326" s="17">
        <f ca="1" t="shared" ref="N326:R326" si="2438">RAND()</f>
        <v>0.520183262262415</v>
      </c>
      <c r="O326" s="18">
        <f ca="1">IF(N326&lt;=('Ejercicio 3 - TIR'!$D$18-'Ejercicio 3 - TIR'!$C$18)/('Ejercicio 3 - TIR'!$E$18-'Ejercicio 3 - TIR'!$C$18),'Ejercicio 3 - TIR'!$C$18+SQRT(('Ejercicio 3 - TIR'!$E$18-'Ejercicio 3 - TIR'!$C$18)*('Ejercicio 3 - TIR'!$D$18-'Ejercicio 3 - TIR'!$C$18)*N326),'Ejercicio 3 - TIR'!$E$18-SQRT(('Ejercicio 3 - TIR'!$E$18-'Ejercicio 3 - TIR'!$C$18)*('Ejercicio 3 - TIR'!$E$18-'Ejercicio 3 - TIR'!$D$18)*(1-N326)))</f>
        <v>38833.3170066155</v>
      </c>
      <c r="P326" s="17">
        <f ca="1" t="shared" si="2438"/>
        <v>0.340113779953376</v>
      </c>
      <c r="Q326" s="19">
        <f ca="1">IF(P326&lt;=('Ejercicio 3 - TIR'!$D$22-'Ejercicio 3 - TIR'!$C$22)/('Ejercicio 3 - TIR'!$E$22-'Ejercicio 3 - TIR'!$C$22),'Ejercicio 3 - TIR'!$C$22+SQRT(('Ejercicio 3 - TIR'!$E$22-'Ejercicio 3 - TIR'!$C$22)*('Ejercicio 3 - TIR'!$D$22-'Ejercicio 3 - TIR'!$C$22)*P326),'Ejercicio 3 - TIR'!$E$22-SQRT(('Ejercicio 3 - TIR'!$E$22-'Ejercicio 3 - TIR'!$C$22)*('Ejercicio 3 - TIR'!$E$22-'Ejercicio 3 - TIR'!$D$22)*(1-P326)))</f>
        <v>0.144742772761275</v>
      </c>
      <c r="R326" s="17">
        <f ca="1" t="shared" si="2438"/>
        <v>0.798727455452587</v>
      </c>
      <c r="S326" s="19">
        <f ca="1">IF(R326&lt;=('Ejercicio 3 - TIR'!$D$23-'Ejercicio 3 - TIR'!$C$23)/('Ejercicio 3 - TIR'!$E$23-'Ejercicio 3 - TIR'!$C$23),'Ejercicio 3 - TIR'!$C$23+SQRT(('Ejercicio 3 - TIR'!$E$23-'Ejercicio 3 - TIR'!$C$23)*('Ejercicio 3 - TIR'!$D$23-'Ejercicio 3 - TIR'!$C$23)*R326),'Ejercicio 3 - TIR'!$E$23-SQRT(('Ejercicio 3 - TIR'!$E$23-'Ejercicio 3 - TIR'!$C$23)*('Ejercicio 3 - TIR'!$E$23-'Ejercicio 3 - TIR'!$D$23)*(1-R326)))</f>
        <v>0.160966067663634</v>
      </c>
      <c r="T326" s="17">
        <f ca="1" t="shared" ref="T326:X326" si="2439">RAND()</f>
        <v>0.411094347575448</v>
      </c>
      <c r="U326" s="19">
        <f ca="1">IF(T326&lt;=('Ejercicio 3 - TIR'!$D$24-'Ejercicio 3 - TIR'!$C$24)/('Ejercicio 3 - TIR'!$E$24-'Ejercicio 3 - TIR'!$C$24),'Ejercicio 3 - TIR'!$C$24+SQRT(('Ejercicio 3 - TIR'!$E$24-'Ejercicio 3 - TIR'!$C$24)*('Ejercicio 3 - TIR'!$D$24-'Ejercicio 3 - TIR'!$C$24)*T326),'Ejercicio 3 - TIR'!$E$24-SQRT(('Ejercicio 3 - TIR'!$E$24-'Ejercicio 3 - TIR'!$C$24)*('Ejercicio 3 - TIR'!$E$24-'Ejercicio 3 - TIR'!$D$24)*(1-T326)))</f>
        <v>0.179381935435033</v>
      </c>
      <c r="V326" s="17">
        <f ca="1" t="shared" si="2439"/>
        <v>0.072230167499296</v>
      </c>
      <c r="W326" s="19">
        <f ca="1">IF(V326&lt;=('Ejercicio 3 - TIR'!$D$25-'Ejercicio 3 - TIR'!$C$25)/('Ejercicio 3 - TIR'!$E$25-'Ejercicio 3 - TIR'!$C$25),'Ejercicio 3 - TIR'!$C$25+SQRT(('Ejercicio 3 - TIR'!$E$25-'Ejercicio 3 - TIR'!$C$25)*('Ejercicio 3 - TIR'!$D$25-'Ejercicio 3 - TIR'!$C$25)*V326),'Ejercicio 3 - TIR'!$E$25-SQRT(('Ejercicio 3 - TIR'!$E$25-'Ejercicio 3 - TIR'!$C$25)*('Ejercicio 3 - TIR'!$E$25-'Ejercicio 3 - TIR'!$D$25)*(1-V326)))</f>
        <v>0.190055955175865</v>
      </c>
      <c r="X326" s="17">
        <f ca="1" t="shared" si="2439"/>
        <v>0.894765913480896</v>
      </c>
      <c r="Y326" s="19">
        <f ca="1">IF(X326&lt;=('Ejercicio 3 - TIR'!$D$26-'Ejercicio 3 - TIR'!$C$26)/('Ejercicio 3 - TIR'!$E$26-'Ejercicio 3 - TIR'!$C$26),'Ejercicio 3 - TIR'!$C$26+SQRT(('Ejercicio 3 - TIR'!$E$26-'Ejercicio 3 - TIR'!$C$26)*('Ejercicio 3 - TIR'!$D$26-'Ejercicio 3 - TIR'!$C$26)*X326),'Ejercicio 3 - TIR'!$E$26-SQRT(('Ejercicio 3 - TIR'!$E$26-'Ejercicio 3 - TIR'!$C$26)*('Ejercicio 3 - TIR'!$E$26-'Ejercicio 3 - TIR'!$D$26)*(1-X326)))</f>
        <v>0.256161710061266</v>
      </c>
      <c r="Z326" s="17">
        <f ca="1" t="shared" si="2384"/>
        <v>1.14474277276127</v>
      </c>
      <c r="AA326" s="17">
        <f ca="1" t="shared" si="2385"/>
        <v>1.32900751537902</v>
      </c>
      <c r="AB326" s="17">
        <f ca="1" t="shared" si="2386"/>
        <v>1.56740745569542</v>
      </c>
      <c r="AC326" s="17">
        <f ca="1" t="shared" si="2387"/>
        <v>1.86530257683738</v>
      </c>
      <c r="AD326" s="17">
        <f ca="1" t="shared" si="2388"/>
        <v>2.34312167470173</v>
      </c>
      <c r="AE326" s="16">
        <f ca="1" t="shared" si="2389"/>
        <v>4256.17846990569</v>
      </c>
      <c r="AF326" s="16">
        <f ca="1" t="shared" si="2390"/>
        <v>4941.27878148103</v>
      </c>
      <c r="AG326" s="16">
        <f ca="1" t="shared" si="2391"/>
        <v>5827.65493282716</v>
      </c>
      <c r="AH326" s="16">
        <f ca="1" t="shared" si="2392"/>
        <v>6935.23545752097</v>
      </c>
      <c r="AI326" s="16">
        <f ca="1" t="shared" si="2393"/>
        <v>8711.77723199706</v>
      </c>
      <c r="AJ326" s="18">
        <f ca="1" t="shared" si="2394"/>
        <v>42313.3825946399</v>
      </c>
      <c r="AK326" s="18">
        <f ca="1" t="shared" si="2395"/>
        <v>49053.7477964967</v>
      </c>
      <c r="AL326" s="18">
        <f ca="1" t="shared" si="2396"/>
        <v>47920.4735012193</v>
      </c>
      <c r="AM326" s="18">
        <f ca="1" t="shared" si="2397"/>
        <v>76200.201803159</v>
      </c>
      <c r="AN326" s="18">
        <f ca="1" t="shared" si="2398"/>
        <v>90991.186778764</v>
      </c>
      <c r="AO326" s="18">
        <f ca="1">C326/'Ejercicio 3 - TIR'!$D$7</f>
        <v>14646.3746973229</v>
      </c>
      <c r="AP326" s="18">
        <f ca="1" t="shared" si="2399"/>
        <v>27667.007897317</v>
      </c>
      <c r="AQ326" s="18">
        <f ca="1" t="shared" si="2400"/>
        <v>34407.3730991738</v>
      </c>
      <c r="AR326" s="18">
        <f ca="1" t="shared" si="2401"/>
        <v>33274.0988038964</v>
      </c>
      <c r="AS326" s="18">
        <f ca="1" t="shared" si="2402"/>
        <v>61553.8271058361</v>
      </c>
      <c r="AT326" s="18">
        <f ca="1" t="shared" si="2403"/>
        <v>76344.8120814411</v>
      </c>
      <c r="AU326" s="18">
        <f ca="1">AP326*'Ejercicio 3 - TIR'!$D$5</f>
        <v>13833.5039486585</v>
      </c>
      <c r="AV326" s="18">
        <f ca="1">AQ326*'Ejercicio 3 - TIR'!$D$5</f>
        <v>17203.6865495869</v>
      </c>
      <c r="AW326" s="18">
        <f ca="1">AR326*'Ejercicio 3 - TIR'!$D$5</f>
        <v>16637.0494019482</v>
      </c>
      <c r="AX326" s="18">
        <f ca="1">AS326*'Ejercicio 3 - TIR'!$D$5</f>
        <v>30776.913552918</v>
      </c>
      <c r="AY326" s="18">
        <f ca="1">AT326*'Ejercicio 3 - TIR'!$D$5</f>
        <v>38172.4060407206</v>
      </c>
      <c r="AZ326" s="18">
        <f ca="1" t="shared" ref="AZ326:BD326" si="2440">AJ326-AU326-AE326</f>
        <v>24223.7001760757</v>
      </c>
      <c r="BA326" s="18">
        <f ca="1" t="shared" si="2440"/>
        <v>26908.7824654287</v>
      </c>
      <c r="BB326" s="18">
        <f ca="1" t="shared" si="2440"/>
        <v>25455.7691664439</v>
      </c>
      <c r="BC326" s="18">
        <f ca="1" t="shared" si="2440"/>
        <v>38488.05279272</v>
      </c>
      <c r="BD326" s="18">
        <f ca="1" t="shared" si="2440"/>
        <v>44107.0035060464</v>
      </c>
      <c r="BE326" s="18">
        <f ca="1" t="shared" ref="BE326:BI326" si="2441">AZ326/Z326</f>
        <v>21160.8238570879</v>
      </c>
      <c r="BF326" s="18">
        <f ca="1" t="shared" si="2441"/>
        <v>20247.2763728161</v>
      </c>
      <c r="BG326" s="18">
        <f ca="1" t="shared" si="2441"/>
        <v>16240.683986762</v>
      </c>
      <c r="BH326" s="18">
        <f ca="1" t="shared" si="2441"/>
        <v>20633.6780266376</v>
      </c>
      <c r="BI326" s="18">
        <f ca="1" t="shared" si="2441"/>
        <v>18824.0346125692</v>
      </c>
      <c r="BJ326" s="18">
        <f ca="1" t="shared" si="2406"/>
        <v>68899.7718779574</v>
      </c>
      <c r="BK326" s="18">
        <f ca="1" t="shared" si="2407"/>
        <v>34318.2380091003</v>
      </c>
      <c r="BL326" s="18">
        <f ca="1" t="shared" si="2408"/>
        <v>103218.009887058</v>
      </c>
      <c r="BM326" s="18">
        <f ca="1">BK326*'Ejercicio 3 - TIR'!$D$5</f>
        <v>17159.1190045501</v>
      </c>
      <c r="BN326" s="18">
        <f ca="1" t="shared" si="2409"/>
        <v>86058.8908825076</v>
      </c>
      <c r="BO326" s="18">
        <f ca="1" t="shared" si="2410"/>
        <v>36728.3064348174</v>
      </c>
      <c r="BP326" s="18">
        <f ca="1" t="shared" si="2411"/>
        <v>-102636.99257277</v>
      </c>
      <c r="BQ326" s="18">
        <f ca="1" t="shared" ref="BQ326:BT326" si="2442">BE326</f>
        <v>21160.8238570879</v>
      </c>
      <c r="BR326" s="18">
        <f ca="1" t="shared" si="2442"/>
        <v>20247.2763728161</v>
      </c>
      <c r="BS326" s="18">
        <f ca="1" t="shared" si="2442"/>
        <v>16240.683986762</v>
      </c>
      <c r="BT326" s="18">
        <f ca="1" t="shared" si="2442"/>
        <v>20633.6780266376</v>
      </c>
      <c r="BU326" s="18">
        <f ca="1" t="shared" si="2413"/>
        <v>55552.3410473865</v>
      </c>
      <c r="BV326" s="20">
        <f ca="1" t="shared" si="2414"/>
        <v>8.05739566214374</v>
      </c>
    </row>
    <row r="327" ht="15" customHeight="1" spans="1:74">
      <c r="A327" s="16">
        <v>326</v>
      </c>
      <c r="B327" s="17">
        <f ca="1" t="shared" ref="B327:F327" si="2443">RAND()</f>
        <v>0.834114329429597</v>
      </c>
      <c r="C327" s="18">
        <f ca="1">IF(B327&lt;=('Ejercicio 3 - TIR'!$D$13-'Ejercicio 3 - TIR'!$C$13)/('Ejercicio 3 - TIR'!$E$13-'Ejercicio 3 - TIR'!$C$13),'Ejercicio 3 - TIR'!$C$13+SQRT(('Ejercicio 3 - TIR'!$E$13-'Ejercicio 3 - TIR'!$C$13)*('Ejercicio 3 - TIR'!$D$13-'Ejercicio 3 - TIR'!$C$13)*B327),'Ejercicio 3 - TIR'!$E$13-SQRT(('Ejercicio 3 - TIR'!$E$13-'Ejercicio 3 - TIR'!$C$13)*('Ejercicio 3 - TIR'!$E$13-'Ejercicio 3 - TIR'!$D$13)*(1-B327)))</f>
        <v>85891.0381429219</v>
      </c>
      <c r="D327" s="17">
        <f ca="1" t="shared" si="2443"/>
        <v>0.612185241318843</v>
      </c>
      <c r="E327" s="18">
        <f ca="1">IF(D327&lt;=('Ejercicio 3 - TIR'!$D$14-'Ejercicio 3 - TIR'!$C$14)/('Ejercicio 3 - TIR'!$E$14-'Ejercicio 3 - TIR'!$C$14),'Ejercicio 3 - TIR'!$C$14+SQRT(('Ejercicio 3 - TIR'!$E$14-'Ejercicio 3 - TIR'!$C$14)*('Ejercicio 3 - TIR'!$D$14-'Ejercicio 3 - TIR'!$C$14)*D327),'Ejercicio 3 - TIR'!$E$14-SQRT(('Ejercicio 3 - TIR'!$E$14-'Ejercicio 3 - TIR'!$C$14)*('Ejercicio 3 - TIR'!$E$14-'Ejercicio 3 - TIR'!$D$14)*(1-D327)))</f>
        <v>32372.9288844161</v>
      </c>
      <c r="F327" s="17">
        <f ca="1" t="shared" si="2443"/>
        <v>0.580395098256908</v>
      </c>
      <c r="G327" s="18">
        <f ca="1">IF(F327&lt;=('Ejercicio 3 - TIR'!$D$18-'Ejercicio 3 - TIR'!$C$18)/('Ejercicio 3 - TIR'!$E$18-'Ejercicio 3 - TIR'!$C$18),'Ejercicio 3 - TIR'!$C$18+SQRT(('Ejercicio 3 - TIR'!$E$18-'Ejercicio 3 - TIR'!$C$18)*('Ejercicio 3 - TIR'!$D$18-'Ejercicio 3 - TIR'!$C$18)*F327),'Ejercicio 3 - TIR'!$E$18-SQRT(('Ejercicio 3 - TIR'!$E$18-'Ejercicio 3 - TIR'!$C$18)*('Ejercicio 3 - TIR'!$E$18-'Ejercicio 3 - TIR'!$D$18)*(1-F327)))</f>
        <v>39330.5554356928</v>
      </c>
      <c r="H327" s="17">
        <f ca="1" t="shared" ref="H327:L327" si="2444">RAND()</f>
        <v>0.480968095986547</v>
      </c>
      <c r="I327" s="18">
        <f ca="1">IF(H327&lt;=('Ejercicio 3 - TIR'!$D$18-'Ejercicio 3 - TIR'!$C$18)/('Ejercicio 3 - TIR'!$E$18-'Ejercicio 3 - TIR'!$C$18),'Ejercicio 3 - TIR'!$C$18+SQRT(('Ejercicio 3 - TIR'!$E$18-'Ejercicio 3 - TIR'!$C$18)*('Ejercicio 3 - TIR'!$D$18-'Ejercicio 3 - TIR'!$C$18)*H327),'Ejercicio 3 - TIR'!$E$18-SQRT(('Ejercicio 3 - TIR'!$E$18-'Ejercicio 3 - TIR'!$C$18)*('Ejercicio 3 - TIR'!$E$18-'Ejercicio 3 - TIR'!$D$18)*(1-H327)))</f>
        <v>38493.8339045441</v>
      </c>
      <c r="J327" s="17">
        <f ca="1" t="shared" si="2444"/>
        <v>0.614350336215228</v>
      </c>
      <c r="K327" s="18">
        <f ca="1">IF(J327&lt;=('Ejercicio 3 - TIR'!$D$18-'Ejercicio 3 - TIR'!$C$18)/('Ejercicio 3 - TIR'!$E$18-'Ejercicio 3 - TIR'!$C$18),'Ejercicio 3 - TIR'!$C$18+SQRT(('Ejercicio 3 - TIR'!$E$18-'Ejercicio 3 - TIR'!$C$18)*('Ejercicio 3 - TIR'!$D$18-'Ejercicio 3 - TIR'!$C$18)*J327),'Ejercicio 3 - TIR'!$E$18-SQRT(('Ejercicio 3 - TIR'!$E$18-'Ejercicio 3 - TIR'!$C$18)*('Ejercicio 3 - TIR'!$E$18-'Ejercicio 3 - TIR'!$D$18)*(1-J327)))</f>
        <v>39599.6119938404</v>
      </c>
      <c r="L327" s="17">
        <f ca="1" t="shared" si="2444"/>
        <v>0.0869735396508555</v>
      </c>
      <c r="M327" s="18">
        <f ca="1">IF(L327&lt;=('Ejercicio 3 - TIR'!$D$18-'Ejercicio 3 - TIR'!$C$18)/('Ejercicio 3 - TIR'!$E$18-'Ejercicio 3 - TIR'!$C$18),'Ejercicio 3 - TIR'!$C$18+SQRT(('Ejercicio 3 - TIR'!$E$18-'Ejercicio 3 - TIR'!$C$18)*('Ejercicio 3 - TIR'!$D$18-'Ejercicio 3 - TIR'!$C$18)*L327),'Ejercicio 3 - TIR'!$E$18-SQRT(('Ejercicio 3 - TIR'!$E$18-'Ejercicio 3 - TIR'!$C$18)*('Ejercicio 3 - TIR'!$E$18-'Ejercicio 3 - TIR'!$D$18)*(1-L327)))</f>
        <v>33611.9289787631</v>
      </c>
      <c r="N327" s="17">
        <f ca="1" t="shared" ref="N327:R327" si="2445">RAND()</f>
        <v>0.486673111490432</v>
      </c>
      <c r="O327" s="18">
        <f ca="1">IF(N327&lt;=('Ejercicio 3 - TIR'!$D$18-'Ejercicio 3 - TIR'!$C$18)/('Ejercicio 3 - TIR'!$E$18-'Ejercicio 3 - TIR'!$C$18),'Ejercicio 3 - TIR'!$C$18+SQRT(('Ejercicio 3 - TIR'!$E$18-'Ejercicio 3 - TIR'!$C$18)*('Ejercicio 3 - TIR'!$D$18-'Ejercicio 3 - TIR'!$C$18)*N327),'Ejercicio 3 - TIR'!$E$18-SQRT(('Ejercicio 3 - TIR'!$E$18-'Ejercicio 3 - TIR'!$C$18)*('Ejercicio 3 - TIR'!$E$18-'Ejercicio 3 - TIR'!$D$18)*(1-N327)))</f>
        <v>38544.0603183478</v>
      </c>
      <c r="P327" s="17">
        <f ca="1" t="shared" si="2445"/>
        <v>0.46773249328739</v>
      </c>
      <c r="Q327" s="19">
        <f ca="1">IF(P327&lt;=('Ejercicio 3 - TIR'!$D$22-'Ejercicio 3 - TIR'!$C$22)/('Ejercicio 3 - TIR'!$E$22-'Ejercicio 3 - TIR'!$C$22),'Ejercicio 3 - TIR'!$C$22+SQRT(('Ejercicio 3 - TIR'!$E$22-'Ejercicio 3 - TIR'!$C$22)*('Ejercicio 3 - TIR'!$D$22-'Ejercicio 3 - TIR'!$C$22)*P327),'Ejercicio 3 - TIR'!$E$22-SQRT(('Ejercicio 3 - TIR'!$E$22-'Ejercicio 3 - TIR'!$C$22)*('Ejercicio 3 - TIR'!$E$22-'Ejercicio 3 - TIR'!$D$22)*(1-P327)))</f>
        <v>0.14901583167716</v>
      </c>
      <c r="R327" s="17">
        <f ca="1" t="shared" si="2445"/>
        <v>0.0816020986979207</v>
      </c>
      <c r="S327" s="19">
        <f ca="1">IF(R327&lt;=('Ejercicio 3 - TIR'!$D$23-'Ejercicio 3 - TIR'!$C$23)/('Ejercicio 3 - TIR'!$E$23-'Ejercicio 3 - TIR'!$C$23),'Ejercicio 3 - TIR'!$C$23+SQRT(('Ejercicio 3 - TIR'!$E$23-'Ejercicio 3 - TIR'!$C$23)*('Ejercicio 3 - TIR'!$D$23-'Ejercicio 3 - TIR'!$C$23)*R327),'Ejercicio 3 - TIR'!$E$23-SQRT(('Ejercicio 3 - TIR'!$E$23-'Ejercicio 3 - TIR'!$C$23)*('Ejercicio 3 - TIR'!$E$23-'Ejercicio 3 - TIR'!$D$23)*(1-R327)))</f>
        <v>0.132119561776577</v>
      </c>
      <c r="T327" s="17">
        <f ca="1" t="shared" ref="T327:X327" si="2446">RAND()</f>
        <v>0.657815495191644</v>
      </c>
      <c r="U327" s="19">
        <f ca="1">IF(T327&lt;=('Ejercicio 3 - TIR'!$D$24-'Ejercicio 3 - TIR'!$C$24)/('Ejercicio 3 - TIR'!$E$24-'Ejercicio 3 - TIR'!$C$24),'Ejercicio 3 - TIR'!$C$24+SQRT(('Ejercicio 3 - TIR'!$E$24-'Ejercicio 3 - TIR'!$C$24)*('Ejercicio 3 - TIR'!$D$24-'Ejercicio 3 - TIR'!$C$24)*T327),'Ejercicio 3 - TIR'!$E$24-SQRT(('Ejercicio 3 - TIR'!$E$24-'Ejercicio 3 - TIR'!$C$24)*('Ejercicio 3 - TIR'!$E$24-'Ejercicio 3 - TIR'!$D$24)*(1-T327)))</f>
        <v>0.189046541171246</v>
      </c>
      <c r="V327" s="17">
        <f ca="1" t="shared" si="2446"/>
        <v>0.486975818286326</v>
      </c>
      <c r="W327" s="19">
        <f ca="1">IF(V327&lt;=('Ejercicio 3 - TIR'!$D$25-'Ejercicio 3 - TIR'!$C$25)/('Ejercicio 3 - TIR'!$E$25-'Ejercicio 3 - TIR'!$C$25),'Ejercicio 3 - TIR'!$C$25+SQRT(('Ejercicio 3 - TIR'!$E$25-'Ejercicio 3 - TIR'!$C$25)*('Ejercicio 3 - TIR'!$D$25-'Ejercicio 3 - TIR'!$C$25)*V327),'Ejercicio 3 - TIR'!$E$25-SQRT(('Ejercicio 3 - TIR'!$E$25-'Ejercicio 3 - TIR'!$C$25)*('Ejercicio 3 - TIR'!$E$25-'Ejercicio 3 - TIR'!$D$25)*(1-V327)))</f>
        <v>0.207625660642343</v>
      </c>
      <c r="X327" s="17">
        <f ca="1" t="shared" si="2446"/>
        <v>0.157918845444806</v>
      </c>
      <c r="Y327" s="19">
        <f ca="1">IF(X327&lt;=('Ejercicio 3 - TIR'!$D$26-'Ejercicio 3 - TIR'!$C$26)/('Ejercicio 3 - TIR'!$E$26-'Ejercicio 3 - TIR'!$C$26),'Ejercicio 3 - TIR'!$C$26+SQRT(('Ejercicio 3 - TIR'!$E$26-'Ejercicio 3 - TIR'!$C$26)*('Ejercicio 3 - TIR'!$D$26-'Ejercicio 3 - TIR'!$C$26)*X327),'Ejercicio 3 - TIR'!$E$26-SQRT(('Ejercicio 3 - TIR'!$E$26-'Ejercicio 3 - TIR'!$C$26)*('Ejercicio 3 - TIR'!$E$26-'Ejercicio 3 - TIR'!$D$26)*(1-X327)))</f>
        <v>0.210648992292627</v>
      </c>
      <c r="Z327" s="17">
        <f ca="1" t="shared" si="2384"/>
        <v>1.14901583167716</v>
      </c>
      <c r="AA327" s="17">
        <f ca="1" t="shared" si="2385"/>
        <v>1.3008232998327</v>
      </c>
      <c r="AB327" s="17">
        <f ca="1" t="shared" si="2386"/>
        <v>1.54673944534103</v>
      </c>
      <c r="AC327" s="17">
        <f ca="1" t="shared" si="2387"/>
        <v>1.86788224452154</v>
      </c>
      <c r="AD327" s="17">
        <f ca="1" t="shared" si="2388"/>
        <v>2.26134975705129</v>
      </c>
      <c r="AE327" s="16">
        <f ca="1" t="shared" si="2389"/>
        <v>4824.07892153684</v>
      </c>
      <c r="AF327" s="16">
        <f ca="1" t="shared" si="2390"/>
        <v>5461.43411462591</v>
      </c>
      <c r="AG327" s="16">
        <f ca="1" t="shared" si="2391"/>
        <v>6493.89934383058</v>
      </c>
      <c r="AH327" s="16">
        <f ca="1" t="shared" si="2392"/>
        <v>7842.19948523828</v>
      </c>
      <c r="AI327" s="16">
        <f ca="1" t="shared" si="2393"/>
        <v>9494.15090416148</v>
      </c>
      <c r="AJ327" s="18">
        <f ca="1" t="shared" si="2394"/>
        <v>45191.4308642672</v>
      </c>
      <c r="AK327" s="18">
        <f ca="1" t="shared" si="2395"/>
        <v>50073.6760429207</v>
      </c>
      <c r="AL327" s="18">
        <f ca="1" t="shared" si="2396"/>
        <v>61250.2818910728</v>
      </c>
      <c r="AM327" s="18">
        <f ca="1" t="shared" si="2397"/>
        <v>62783.1253435504</v>
      </c>
      <c r="AN327" s="18">
        <f ca="1" t="shared" si="2398"/>
        <v>87161.6014366659</v>
      </c>
      <c r="AO327" s="18">
        <f ca="1">C327/'Ejercicio 3 - TIR'!$D$7</f>
        <v>17178.2076285844</v>
      </c>
      <c r="AP327" s="18">
        <f ca="1" t="shared" si="2399"/>
        <v>28013.2232356828</v>
      </c>
      <c r="AQ327" s="18">
        <f ca="1" t="shared" si="2400"/>
        <v>32895.4684143363</v>
      </c>
      <c r="AR327" s="18">
        <f ca="1" t="shared" si="2401"/>
        <v>44072.0742624884</v>
      </c>
      <c r="AS327" s="18">
        <f ca="1" t="shared" si="2402"/>
        <v>45604.917714966</v>
      </c>
      <c r="AT327" s="18">
        <f ca="1" t="shared" si="2403"/>
        <v>69983.3938080815</v>
      </c>
      <c r="AU327" s="18">
        <f ca="1">AP327*'Ejercicio 3 - TIR'!$D$5</f>
        <v>14006.6116178414</v>
      </c>
      <c r="AV327" s="18">
        <f ca="1">AQ327*'Ejercicio 3 - TIR'!$D$5</f>
        <v>16447.7342071682</v>
      </c>
      <c r="AW327" s="18">
        <f ca="1">AR327*'Ejercicio 3 - TIR'!$D$5</f>
        <v>22036.0371312442</v>
      </c>
      <c r="AX327" s="18">
        <f ca="1">AS327*'Ejercicio 3 - TIR'!$D$5</f>
        <v>22802.458857483</v>
      </c>
      <c r="AY327" s="18">
        <f ca="1">AT327*'Ejercicio 3 - TIR'!$D$5</f>
        <v>34991.6969040408</v>
      </c>
      <c r="AZ327" s="18">
        <f ca="1" t="shared" ref="AZ327:BD327" si="2447">AJ327-AU327-AE327</f>
        <v>26360.740324889</v>
      </c>
      <c r="BA327" s="18">
        <f ca="1" t="shared" si="2447"/>
        <v>28164.5077211266</v>
      </c>
      <c r="BB327" s="18">
        <f ca="1" t="shared" si="2447"/>
        <v>32720.345415998</v>
      </c>
      <c r="BC327" s="18">
        <f ca="1" t="shared" si="2447"/>
        <v>32138.4670008291</v>
      </c>
      <c r="BD327" s="18">
        <f ca="1" t="shared" si="2447"/>
        <v>42675.7536284637</v>
      </c>
      <c r="BE327" s="18">
        <f ca="1" t="shared" ref="BE327:BI327" si="2448">AZ327/Z327</f>
        <v>22942.0166355859</v>
      </c>
      <c r="BF327" s="18">
        <f ca="1" t="shared" si="2448"/>
        <v>21651.294011069</v>
      </c>
      <c r="BG327" s="18">
        <f ca="1" t="shared" si="2448"/>
        <v>21154.4003190425</v>
      </c>
      <c r="BH327" s="18">
        <f ca="1" t="shared" si="2448"/>
        <v>17205.8314142075</v>
      </c>
      <c r="BI327" s="18">
        <f ca="1" t="shared" si="2448"/>
        <v>18871.8058740773</v>
      </c>
      <c r="BJ327" s="18">
        <f ca="1" t="shared" si="2406"/>
        <v>73206.5148678131</v>
      </c>
      <c r="BK327" s="18">
        <f ca="1" t="shared" si="2407"/>
        <v>38845.9356474759</v>
      </c>
      <c r="BL327" s="18">
        <f ca="1" t="shared" si="2408"/>
        <v>112052.450515289</v>
      </c>
      <c r="BM327" s="18">
        <f ca="1">BK327*'Ejercicio 3 - TIR'!$D$5</f>
        <v>19422.9678237379</v>
      </c>
      <c r="BN327" s="18">
        <f ca="1" t="shared" si="2409"/>
        <v>92629.482691551</v>
      </c>
      <c r="BO327" s="18">
        <f ca="1" t="shared" si="2410"/>
        <v>40962.0326987083</v>
      </c>
      <c r="BP327" s="18">
        <f ca="1" t="shared" si="2411"/>
        <v>-118263.967027338</v>
      </c>
      <c r="BQ327" s="18">
        <f ca="1" t="shared" ref="BQ327:BT327" si="2449">BE327</f>
        <v>22942.0166355859</v>
      </c>
      <c r="BR327" s="18">
        <f ca="1" t="shared" si="2449"/>
        <v>21651.294011069</v>
      </c>
      <c r="BS327" s="18">
        <f ca="1" t="shared" si="2449"/>
        <v>21154.4003190425</v>
      </c>
      <c r="BT327" s="18">
        <f ca="1" t="shared" si="2449"/>
        <v>17205.8314142075</v>
      </c>
      <c r="BU327" s="18">
        <f ca="1" t="shared" si="2413"/>
        <v>59833.8385727856</v>
      </c>
      <c r="BV327" s="20">
        <f ca="1" t="shared" si="2414"/>
        <v>5.66447028250305</v>
      </c>
    </row>
    <row r="328" ht="15" customHeight="1" spans="1:74">
      <c r="A328" s="16">
        <v>327</v>
      </c>
      <c r="B328" s="17">
        <f ca="1" t="shared" ref="B328:F328" si="2450">RAND()</f>
        <v>0.0615253334802044</v>
      </c>
      <c r="C328" s="18">
        <f ca="1">IF(B328&lt;=('Ejercicio 3 - TIR'!$D$13-'Ejercicio 3 - TIR'!$C$13)/('Ejercicio 3 - TIR'!$E$13-'Ejercicio 3 - TIR'!$C$13),'Ejercicio 3 - TIR'!$C$13+SQRT(('Ejercicio 3 - TIR'!$E$13-'Ejercicio 3 - TIR'!$C$13)*('Ejercicio 3 - TIR'!$D$13-'Ejercicio 3 - TIR'!$C$13)*B328),'Ejercicio 3 - TIR'!$E$13-SQRT(('Ejercicio 3 - TIR'!$E$13-'Ejercicio 3 - TIR'!$C$13)*('Ejercicio 3 - TIR'!$E$13-'Ejercicio 3 - TIR'!$D$13)*(1-B328)))</f>
        <v>64960.8601463941</v>
      </c>
      <c r="D328" s="17">
        <f ca="1" t="shared" si="2450"/>
        <v>0.71286430459027</v>
      </c>
      <c r="E328" s="18">
        <f ca="1">IF(D328&lt;=('Ejercicio 3 - TIR'!$D$14-'Ejercicio 3 - TIR'!$C$14)/('Ejercicio 3 - TIR'!$E$14-'Ejercicio 3 - TIR'!$C$14),'Ejercicio 3 - TIR'!$C$14+SQRT(('Ejercicio 3 - TIR'!$E$14-'Ejercicio 3 - TIR'!$C$14)*('Ejercicio 3 - TIR'!$D$14-'Ejercicio 3 - TIR'!$C$14)*D328),'Ejercicio 3 - TIR'!$E$14-SQRT(('Ejercicio 3 - TIR'!$E$14-'Ejercicio 3 - TIR'!$C$14)*('Ejercicio 3 - TIR'!$E$14-'Ejercicio 3 - TIR'!$D$14)*(1-D328)))</f>
        <v>33437.199202211</v>
      </c>
      <c r="F328" s="17">
        <f ca="1" t="shared" si="2450"/>
        <v>0.0965469090190292</v>
      </c>
      <c r="G328" s="18">
        <f ca="1">IF(F328&lt;=('Ejercicio 3 - TIR'!$D$18-'Ejercicio 3 - TIR'!$C$18)/('Ejercicio 3 - TIR'!$E$18-'Ejercicio 3 - TIR'!$C$18),'Ejercicio 3 - TIR'!$C$18+SQRT(('Ejercicio 3 - TIR'!$E$18-'Ejercicio 3 - TIR'!$C$18)*('Ejercicio 3 - TIR'!$D$18-'Ejercicio 3 - TIR'!$C$18)*F328),'Ejercicio 3 - TIR'!$E$18-SQRT(('Ejercicio 3 - TIR'!$E$18-'Ejercicio 3 - TIR'!$C$18)*('Ejercicio 3 - TIR'!$E$18-'Ejercicio 3 - TIR'!$D$18)*(1-F328)))</f>
        <v>33805.5270795061</v>
      </c>
      <c r="H328" s="17">
        <f ca="1" t="shared" ref="H328:L328" si="2451">RAND()</f>
        <v>0.987717383809846</v>
      </c>
      <c r="I328" s="18">
        <f ca="1">IF(H328&lt;=('Ejercicio 3 - TIR'!$D$18-'Ejercicio 3 - TIR'!$C$18)/('Ejercicio 3 - TIR'!$E$18-'Ejercicio 3 - TIR'!$C$18),'Ejercicio 3 - TIR'!$C$18+SQRT(('Ejercicio 3 - TIR'!$E$18-'Ejercicio 3 - TIR'!$C$18)*('Ejercicio 3 - TIR'!$D$18-'Ejercicio 3 - TIR'!$C$18)*H328),'Ejercicio 3 - TIR'!$E$18-SQRT(('Ejercicio 3 - TIR'!$E$18-'Ejercicio 3 - TIR'!$C$18)*('Ejercicio 3 - TIR'!$E$18-'Ejercicio 3 - TIR'!$D$18)*(1-H328)))</f>
        <v>44040.2103281127</v>
      </c>
      <c r="J328" s="17">
        <f ca="1" t="shared" si="2451"/>
        <v>0.156230113691529</v>
      </c>
      <c r="K328" s="18">
        <f ca="1">IF(J328&lt;=('Ejercicio 3 - TIR'!$D$18-'Ejercicio 3 - TIR'!$C$18)/('Ejercicio 3 - TIR'!$E$18-'Ejercicio 3 - TIR'!$C$18),'Ejercicio 3 - TIR'!$C$18+SQRT(('Ejercicio 3 - TIR'!$E$18-'Ejercicio 3 - TIR'!$C$18)*('Ejercicio 3 - TIR'!$D$18-'Ejercicio 3 - TIR'!$C$18)*J328),'Ejercicio 3 - TIR'!$E$18-SQRT(('Ejercicio 3 - TIR'!$E$18-'Ejercicio 3 - TIR'!$C$18)*('Ejercicio 3 - TIR'!$E$18-'Ejercicio 3 - TIR'!$D$18)*(1-J328)))</f>
        <v>34840.9210955901</v>
      </c>
      <c r="L328" s="17">
        <f ca="1" t="shared" si="2451"/>
        <v>0.681912240728448</v>
      </c>
      <c r="M328" s="18">
        <f ca="1">IF(L328&lt;=('Ejercicio 3 - TIR'!$D$18-'Ejercicio 3 - TIR'!$C$18)/('Ejercicio 3 - TIR'!$E$18-'Ejercicio 3 - TIR'!$C$18),'Ejercicio 3 - TIR'!$C$18+SQRT(('Ejercicio 3 - TIR'!$E$18-'Ejercicio 3 - TIR'!$C$18)*('Ejercicio 3 - TIR'!$D$18-'Ejercicio 3 - TIR'!$C$18)*L328),'Ejercicio 3 - TIR'!$E$18-SQRT(('Ejercicio 3 - TIR'!$E$18-'Ejercicio 3 - TIR'!$C$18)*('Ejercicio 3 - TIR'!$E$18-'Ejercicio 3 - TIR'!$D$18)*(1-L328)))</f>
        <v>40115.6799915069</v>
      </c>
      <c r="N328" s="17">
        <f ca="1" t="shared" ref="N328:R328" si="2452">RAND()</f>
        <v>0.902909033653911</v>
      </c>
      <c r="O328" s="18">
        <f ca="1">IF(N328&lt;=('Ejercicio 3 - TIR'!$D$18-'Ejercicio 3 - TIR'!$C$18)/('Ejercicio 3 - TIR'!$E$18-'Ejercicio 3 - TIR'!$C$18),'Ejercicio 3 - TIR'!$C$18+SQRT(('Ejercicio 3 - TIR'!$E$18-'Ejercicio 3 - TIR'!$C$18)*('Ejercicio 3 - TIR'!$D$18-'Ejercicio 3 - TIR'!$C$18)*N328),'Ejercicio 3 - TIR'!$E$18-SQRT(('Ejercicio 3 - TIR'!$E$18-'Ejercicio 3 - TIR'!$C$18)*('Ejercicio 3 - TIR'!$E$18-'Ejercicio 3 - TIR'!$D$18)*(1-N328)))</f>
        <v>42301.5147812232</v>
      </c>
      <c r="P328" s="17">
        <f ca="1" t="shared" si="2452"/>
        <v>0.744519079577596</v>
      </c>
      <c r="Q328" s="19">
        <f ca="1">IF(P328&lt;=('Ejercicio 3 - TIR'!$D$22-'Ejercicio 3 - TIR'!$C$22)/('Ejercicio 3 - TIR'!$E$22-'Ejercicio 3 - TIR'!$C$22),'Ejercicio 3 - TIR'!$C$22+SQRT(('Ejercicio 3 - TIR'!$E$22-'Ejercicio 3 - TIR'!$C$22)*('Ejercicio 3 - TIR'!$D$22-'Ejercicio 3 - TIR'!$C$22)*P328),'Ejercicio 3 - TIR'!$E$22-SQRT(('Ejercicio 3 - TIR'!$E$22-'Ejercicio 3 - TIR'!$C$22)*('Ejercicio 3 - TIR'!$E$22-'Ejercicio 3 - TIR'!$D$22)*(1-P328)))</f>
        <v>0.158555521532098</v>
      </c>
      <c r="R328" s="17">
        <f ca="1" t="shared" si="2452"/>
        <v>0.769309767933338</v>
      </c>
      <c r="S328" s="19">
        <f ca="1">IF(R328&lt;=('Ejercicio 3 - TIR'!$D$23-'Ejercicio 3 - TIR'!$C$23)/('Ejercicio 3 - TIR'!$E$23-'Ejercicio 3 - TIR'!$C$23),'Ejercicio 3 - TIR'!$C$23+SQRT(('Ejercicio 3 - TIR'!$E$23-'Ejercicio 3 - TIR'!$C$23)*('Ejercicio 3 - TIR'!$D$23-'Ejercicio 3 - TIR'!$C$23)*R328),'Ejercicio 3 - TIR'!$E$23-SQRT(('Ejercicio 3 - TIR'!$E$23-'Ejercicio 3 - TIR'!$C$23)*('Ejercicio 3 - TIR'!$E$23-'Ejercicio 3 - TIR'!$D$23)*(1-R328)))</f>
        <v>0.159622502172249</v>
      </c>
      <c r="T328" s="17">
        <f ca="1" t="shared" ref="T328:X328" si="2453">RAND()</f>
        <v>0.866557418791953</v>
      </c>
      <c r="U328" s="19">
        <f ca="1">IF(T328&lt;=('Ejercicio 3 - TIR'!$D$24-'Ejercicio 3 - TIR'!$C$24)/('Ejercicio 3 - TIR'!$E$24-'Ejercicio 3 - TIR'!$C$24),'Ejercicio 3 - TIR'!$C$24+SQRT(('Ejercicio 3 - TIR'!$E$24-'Ejercicio 3 - TIR'!$C$24)*('Ejercicio 3 - TIR'!$D$24-'Ejercicio 3 - TIR'!$C$24)*T328),'Ejercicio 3 - TIR'!$E$24-SQRT(('Ejercicio 3 - TIR'!$E$24-'Ejercicio 3 - TIR'!$C$24)*('Ejercicio 3 - TIR'!$E$24-'Ejercicio 3 - TIR'!$D$24)*(1-T328)))</f>
        <v>0.200670250198657</v>
      </c>
      <c r="V328" s="17">
        <f ca="1" t="shared" si="2453"/>
        <v>0.0328457332263266</v>
      </c>
      <c r="W328" s="19">
        <f ca="1">IF(V328&lt;=('Ejercicio 3 - TIR'!$D$25-'Ejercicio 3 - TIR'!$C$25)/('Ejercicio 3 - TIR'!$E$25-'Ejercicio 3 - TIR'!$C$25),'Ejercicio 3 - TIR'!$C$25+SQRT(('Ejercicio 3 - TIR'!$E$25-'Ejercicio 3 - TIR'!$C$25)*('Ejercicio 3 - TIR'!$D$25-'Ejercicio 3 - TIR'!$C$25)*V328),'Ejercicio 3 - TIR'!$E$25-SQRT(('Ejercicio 3 - TIR'!$E$25-'Ejercicio 3 - TIR'!$C$25)*('Ejercicio 3 - TIR'!$E$25-'Ejercicio 3 - TIR'!$D$25)*(1-V328)))</f>
        <v>0.186781152300078</v>
      </c>
      <c r="X328" s="17">
        <f ca="1" t="shared" si="2453"/>
        <v>0.261847258177228</v>
      </c>
      <c r="Y328" s="19">
        <f ca="1">IF(X328&lt;=('Ejercicio 3 - TIR'!$D$26-'Ejercicio 3 - TIR'!$C$26)/('Ejercicio 3 - TIR'!$E$26-'Ejercicio 3 - TIR'!$C$26),'Ejercicio 3 - TIR'!$C$26+SQRT(('Ejercicio 3 - TIR'!$E$26-'Ejercicio 3 - TIR'!$C$26)*('Ejercicio 3 - TIR'!$D$26-'Ejercicio 3 - TIR'!$C$26)*X328),'Ejercicio 3 - TIR'!$E$26-SQRT(('Ejercicio 3 - TIR'!$E$26-'Ejercicio 3 - TIR'!$C$26)*('Ejercicio 3 - TIR'!$E$26-'Ejercicio 3 - TIR'!$D$26)*(1-X328)))</f>
        <v>0.216589238369658</v>
      </c>
      <c r="Z328" s="17">
        <f ca="1" t="shared" si="2384"/>
        <v>1.1585555215321</v>
      </c>
      <c r="AA328" s="17">
        <f ca="1" t="shared" si="2385"/>
        <v>1.34348705278453</v>
      </c>
      <c r="AB328" s="17">
        <f ca="1" t="shared" si="2386"/>
        <v>1.61308493580545</v>
      </c>
      <c r="AC328" s="17">
        <f ca="1" t="shared" si="2387"/>
        <v>1.91437879887309</v>
      </c>
      <c r="AD328" s="17">
        <f ca="1" t="shared" si="2388"/>
        <v>2.32901264487204</v>
      </c>
      <c r="AE328" s="16">
        <f ca="1" t="shared" si="2389"/>
        <v>5301.65255807921</v>
      </c>
      <c r="AF328" s="16">
        <f ca="1" t="shared" si="2390"/>
        <v>6147.91560504772</v>
      </c>
      <c r="AG328" s="16">
        <f ca="1" t="shared" si="2391"/>
        <v>7381.61936771287</v>
      </c>
      <c r="AH328" s="16">
        <f ca="1" t="shared" si="2392"/>
        <v>8760.36673905486</v>
      </c>
      <c r="AI328" s="16">
        <f ca="1" t="shared" si="2393"/>
        <v>10657.7678989056</v>
      </c>
      <c r="AJ328" s="18">
        <f ca="1" t="shared" si="2394"/>
        <v>39165.5800562647</v>
      </c>
      <c r="AK328" s="18">
        <f ca="1" t="shared" si="2395"/>
        <v>59167.4523777268</v>
      </c>
      <c r="AL328" s="18">
        <f ca="1" t="shared" si="2396"/>
        <v>56201.3649688828</v>
      </c>
      <c r="AM328" s="18">
        <f ca="1" t="shared" si="2397"/>
        <v>76796.6072781183</v>
      </c>
      <c r="AN328" s="18">
        <f ca="1" t="shared" si="2398"/>
        <v>98520.7628227103</v>
      </c>
      <c r="AO328" s="18">
        <f ca="1">C328/'Ejercicio 3 - TIR'!$D$7</f>
        <v>12992.1720292788</v>
      </c>
      <c r="AP328" s="18">
        <f ca="1" t="shared" si="2399"/>
        <v>26173.4080269858</v>
      </c>
      <c r="AQ328" s="18">
        <f ca="1" t="shared" si="2400"/>
        <v>46175.280348448</v>
      </c>
      <c r="AR328" s="18">
        <f ca="1" t="shared" si="2401"/>
        <v>43209.192939604</v>
      </c>
      <c r="AS328" s="18">
        <f ca="1" t="shared" si="2402"/>
        <v>63804.4352488395</v>
      </c>
      <c r="AT328" s="18">
        <f ca="1" t="shared" si="2403"/>
        <v>85528.5907934315</v>
      </c>
      <c r="AU328" s="18">
        <f ca="1">AP328*'Ejercicio 3 - TIR'!$D$5</f>
        <v>13086.7040134929</v>
      </c>
      <c r="AV328" s="18">
        <f ca="1">AQ328*'Ejercicio 3 - TIR'!$D$5</f>
        <v>23087.640174224</v>
      </c>
      <c r="AW328" s="18">
        <f ca="1">AR328*'Ejercicio 3 - TIR'!$D$5</f>
        <v>21604.596469802</v>
      </c>
      <c r="AX328" s="18">
        <f ca="1">AS328*'Ejercicio 3 - TIR'!$D$5</f>
        <v>31902.2176244197</v>
      </c>
      <c r="AY328" s="18">
        <f ca="1">AT328*'Ejercicio 3 - TIR'!$D$5</f>
        <v>42764.2953967158</v>
      </c>
      <c r="AZ328" s="18">
        <f ca="1" t="shared" ref="AZ328:BD328" si="2454">AJ328-AU328-AE328</f>
        <v>20777.2234846925</v>
      </c>
      <c r="BA328" s="18">
        <f ca="1" t="shared" si="2454"/>
        <v>29931.8965984551</v>
      </c>
      <c r="BB328" s="18">
        <f ca="1" t="shared" si="2454"/>
        <v>27215.149131368</v>
      </c>
      <c r="BC328" s="18">
        <f ca="1" t="shared" si="2454"/>
        <v>36134.0229146437</v>
      </c>
      <c r="BD328" s="18">
        <f ca="1" t="shared" si="2454"/>
        <v>45098.6995270889</v>
      </c>
      <c r="BE328" s="18">
        <f ca="1" t="shared" ref="BE328:BI328" si="2455">AZ328/Z328</f>
        <v>17933.7313564535</v>
      </c>
      <c r="BF328" s="18">
        <f ca="1" t="shared" si="2455"/>
        <v>22279.259436418</v>
      </c>
      <c r="BG328" s="18">
        <f ca="1" t="shared" si="2455"/>
        <v>16871.4917158276</v>
      </c>
      <c r="BH328" s="18">
        <f ca="1" t="shared" si="2455"/>
        <v>18875.0642954854</v>
      </c>
      <c r="BI328" s="18">
        <f ca="1" t="shared" si="2455"/>
        <v>19363.8706197607</v>
      </c>
      <c r="BJ328" s="18">
        <f ca="1" t="shared" si="2406"/>
        <v>77875.6597510547</v>
      </c>
      <c r="BK328" s="18">
        <f ca="1" t="shared" si="2407"/>
        <v>30258.9329405432</v>
      </c>
      <c r="BL328" s="18">
        <f ca="1" t="shared" si="2408"/>
        <v>108134.592691598</v>
      </c>
      <c r="BM328" s="18">
        <f ca="1">BK328*'Ejercicio 3 - TIR'!$D$5</f>
        <v>15129.4664702716</v>
      </c>
      <c r="BN328" s="18">
        <f ca="1" t="shared" si="2409"/>
        <v>93005.1262213263</v>
      </c>
      <c r="BO328" s="18">
        <f ca="1" t="shared" si="2410"/>
        <v>39933.2852168505</v>
      </c>
      <c r="BP328" s="18">
        <f ca="1" t="shared" si="2411"/>
        <v>-98398.0593486052</v>
      </c>
      <c r="BQ328" s="18">
        <f ca="1" t="shared" ref="BQ328:BT328" si="2456">BE328</f>
        <v>17933.7313564535</v>
      </c>
      <c r="BR328" s="18">
        <f ca="1" t="shared" si="2456"/>
        <v>22279.259436418</v>
      </c>
      <c r="BS328" s="18">
        <f ca="1" t="shared" si="2456"/>
        <v>16871.4917158276</v>
      </c>
      <c r="BT328" s="18">
        <f ca="1" t="shared" si="2456"/>
        <v>18875.0642954854</v>
      </c>
      <c r="BU328" s="18">
        <f ca="1" t="shared" si="2413"/>
        <v>59297.1558366112</v>
      </c>
      <c r="BV328" s="20">
        <f ca="1" t="shared" si="2414"/>
        <v>9.56830711081018</v>
      </c>
    </row>
    <row r="329" ht="15" customHeight="1" spans="1:74">
      <c r="A329" s="16">
        <v>328</v>
      </c>
      <c r="B329" s="17">
        <f ca="1" t="shared" ref="B329:F329" si="2457">RAND()</f>
        <v>0.36803956563752</v>
      </c>
      <c r="C329" s="18">
        <f ca="1">IF(B329&lt;=('Ejercicio 3 - TIR'!$D$13-'Ejercicio 3 - TIR'!$C$13)/('Ejercicio 3 - TIR'!$E$13-'Ejercicio 3 - TIR'!$C$13),'Ejercicio 3 - TIR'!$C$13+SQRT(('Ejercicio 3 - TIR'!$E$13-'Ejercicio 3 - TIR'!$C$13)*('Ejercicio 3 - TIR'!$D$13-'Ejercicio 3 - TIR'!$C$13)*B329),'Ejercicio 3 - TIR'!$E$13-SQRT(('Ejercicio 3 - TIR'!$E$13-'Ejercicio 3 - TIR'!$C$13)*('Ejercicio 3 - TIR'!$E$13-'Ejercicio 3 - TIR'!$D$13)*(1-B329)))</f>
        <v>72461.7988743822</v>
      </c>
      <c r="D329" s="17">
        <f ca="1" t="shared" si="2457"/>
        <v>0.682295233358568</v>
      </c>
      <c r="E329" s="18">
        <f ca="1">IF(D329&lt;=('Ejercicio 3 - TIR'!$D$14-'Ejercicio 3 - TIR'!$C$14)/('Ejercicio 3 - TIR'!$E$14-'Ejercicio 3 - TIR'!$C$14),'Ejercicio 3 - TIR'!$C$14+SQRT(('Ejercicio 3 - TIR'!$E$14-'Ejercicio 3 - TIR'!$C$14)*('Ejercicio 3 - TIR'!$D$14-'Ejercicio 3 - TIR'!$C$14)*D329),'Ejercicio 3 - TIR'!$E$14-SQRT(('Ejercicio 3 - TIR'!$E$14-'Ejercicio 3 - TIR'!$C$14)*('Ejercicio 3 - TIR'!$E$14-'Ejercicio 3 - TIR'!$D$14)*(1-D329)))</f>
        <v>33096.6881139402</v>
      </c>
      <c r="F329" s="17">
        <f ca="1" t="shared" si="2457"/>
        <v>0.916295393621027</v>
      </c>
      <c r="G329" s="18">
        <f ca="1">IF(F329&lt;=('Ejercicio 3 - TIR'!$D$18-'Ejercicio 3 - TIR'!$C$18)/('Ejercicio 3 - TIR'!$E$18-'Ejercicio 3 - TIR'!$C$18),'Ejercicio 3 - TIR'!$C$18+SQRT(('Ejercicio 3 - TIR'!$E$18-'Ejercicio 3 - TIR'!$C$18)*('Ejercicio 3 - TIR'!$D$18-'Ejercicio 3 - TIR'!$C$18)*F329),'Ejercicio 3 - TIR'!$E$18-SQRT(('Ejercicio 3 - TIR'!$E$18-'Ejercicio 3 - TIR'!$C$18)*('Ejercicio 3 - TIR'!$E$18-'Ejercicio 3 - TIR'!$D$18)*(1-F329)))</f>
        <v>42494.4370935012</v>
      </c>
      <c r="H329" s="17">
        <f ca="1" t="shared" ref="H329:L329" si="2458">RAND()</f>
        <v>0.963769616865709</v>
      </c>
      <c r="I329" s="18">
        <f ca="1">IF(H329&lt;=('Ejercicio 3 - TIR'!$D$18-'Ejercicio 3 - TIR'!$C$18)/('Ejercicio 3 - TIR'!$E$18-'Ejercicio 3 - TIR'!$C$18),'Ejercicio 3 - TIR'!$C$18+SQRT(('Ejercicio 3 - TIR'!$E$18-'Ejercicio 3 - TIR'!$C$18)*('Ejercicio 3 - TIR'!$D$18-'Ejercicio 3 - TIR'!$C$18)*H329),'Ejercicio 3 - TIR'!$E$18-SQRT(('Ejercicio 3 - TIR'!$E$18-'Ejercicio 3 - TIR'!$C$18)*('Ejercicio 3 - TIR'!$E$18-'Ejercicio 3 - TIR'!$D$18)*(1-H329)))</f>
        <v>43351.5829608161</v>
      </c>
      <c r="J329" s="17">
        <f ca="1" t="shared" si="2458"/>
        <v>0.475477055155664</v>
      </c>
      <c r="K329" s="18">
        <f ca="1">IF(J329&lt;=('Ejercicio 3 - TIR'!$D$18-'Ejercicio 3 - TIR'!$C$18)/('Ejercicio 3 - TIR'!$E$18-'Ejercicio 3 - TIR'!$C$18),'Ejercicio 3 - TIR'!$C$18+SQRT(('Ejercicio 3 - TIR'!$E$18-'Ejercicio 3 - TIR'!$C$18)*('Ejercicio 3 - TIR'!$D$18-'Ejercicio 3 - TIR'!$C$18)*J329),'Ejercicio 3 - TIR'!$E$18-SQRT(('Ejercicio 3 - TIR'!$E$18-'Ejercicio 3 - TIR'!$C$18)*('Ejercicio 3 - TIR'!$E$18-'Ejercicio 3 - TIR'!$D$18)*(1-J329)))</f>
        <v>38445.209190621</v>
      </c>
      <c r="L329" s="17">
        <f ca="1" t="shared" si="2458"/>
        <v>0.537554879144207</v>
      </c>
      <c r="M329" s="18">
        <f ca="1">IF(L329&lt;=('Ejercicio 3 - TIR'!$D$18-'Ejercicio 3 - TIR'!$C$18)/('Ejercicio 3 - TIR'!$E$18-'Ejercicio 3 - TIR'!$C$18),'Ejercicio 3 - TIR'!$C$18+SQRT(('Ejercicio 3 - TIR'!$E$18-'Ejercicio 3 - TIR'!$C$18)*('Ejercicio 3 - TIR'!$D$18-'Ejercicio 3 - TIR'!$C$18)*L329),'Ejercicio 3 - TIR'!$E$18-SQRT(('Ejercicio 3 - TIR'!$E$18-'Ejercicio 3 - TIR'!$C$18)*('Ejercicio 3 - TIR'!$E$18-'Ejercicio 3 - TIR'!$D$18)*(1-L329)))</f>
        <v>38979.6008748513</v>
      </c>
      <c r="N329" s="17">
        <f ca="1" t="shared" ref="N329:R329" si="2459">RAND()</f>
        <v>0.0253288133625247</v>
      </c>
      <c r="O329" s="18">
        <f ca="1">IF(N329&lt;=('Ejercicio 3 - TIR'!$D$18-'Ejercicio 3 - TIR'!$C$18)/('Ejercicio 3 - TIR'!$E$18-'Ejercicio 3 - TIR'!$C$18),'Ejercicio 3 - TIR'!$C$18+SQRT(('Ejercicio 3 - TIR'!$E$18-'Ejercicio 3 - TIR'!$C$18)*('Ejercicio 3 - TIR'!$D$18-'Ejercicio 3 - TIR'!$C$18)*N329),'Ejercicio 3 - TIR'!$E$18-SQRT(('Ejercicio 3 - TIR'!$E$18-'Ejercicio 3 - TIR'!$C$18)*('Ejercicio 3 - TIR'!$E$18-'Ejercicio 3 - TIR'!$D$18)*(1-N329)))</f>
        <v>31949.1849589966</v>
      </c>
      <c r="P329" s="17">
        <f ca="1" t="shared" si="2459"/>
        <v>0.267014607086197</v>
      </c>
      <c r="Q329" s="19">
        <f ca="1">IF(P329&lt;=('Ejercicio 3 - TIR'!$D$22-'Ejercicio 3 - TIR'!$C$22)/('Ejercicio 3 - TIR'!$E$22-'Ejercicio 3 - TIR'!$C$22),'Ejercicio 3 - TIR'!$C$22+SQRT(('Ejercicio 3 - TIR'!$E$22-'Ejercicio 3 - TIR'!$C$22)*('Ejercicio 3 - TIR'!$D$22-'Ejercicio 3 - TIR'!$C$22)*P329),'Ejercicio 3 - TIR'!$E$22-SQRT(('Ejercicio 3 - TIR'!$E$22-'Ejercicio 3 - TIR'!$C$22)*('Ejercicio 3 - TIR'!$E$22-'Ejercicio 3 - TIR'!$D$22)*(1-P329)))</f>
        <v>0.14192319075215</v>
      </c>
      <c r="R329" s="17">
        <f ca="1" t="shared" si="2459"/>
        <v>0.980317795798791</v>
      </c>
      <c r="S329" s="19">
        <f ca="1">IF(R329&lt;=('Ejercicio 3 - TIR'!$D$23-'Ejercicio 3 - TIR'!$C$23)/('Ejercicio 3 - TIR'!$E$23-'Ejercicio 3 - TIR'!$C$23),'Ejercicio 3 - TIR'!$C$23+SQRT(('Ejercicio 3 - TIR'!$E$23-'Ejercicio 3 - TIR'!$C$23)*('Ejercicio 3 - TIR'!$D$23-'Ejercicio 3 - TIR'!$C$23)*R329),'Ejercicio 3 - TIR'!$E$23-SQRT(('Ejercicio 3 - TIR'!$E$23-'Ejercicio 3 - TIR'!$C$23)*('Ejercicio 3 - TIR'!$E$23-'Ejercicio 3 - TIR'!$D$23)*(1-R329)))</f>
        <v>0.174047860253474</v>
      </c>
      <c r="T329" s="17">
        <f ca="1" t="shared" ref="T329:X329" si="2460">RAND()</f>
        <v>0.37178417627419</v>
      </c>
      <c r="U329" s="19">
        <f ca="1">IF(T329&lt;=('Ejercicio 3 - TIR'!$D$24-'Ejercicio 3 - TIR'!$C$24)/('Ejercicio 3 - TIR'!$E$24-'Ejercicio 3 - TIR'!$C$24),'Ejercicio 3 - TIR'!$C$24+SQRT(('Ejercicio 3 - TIR'!$E$24-'Ejercicio 3 - TIR'!$C$24)*('Ejercicio 3 - TIR'!$D$24-'Ejercicio 3 - TIR'!$C$24)*T329),'Ejercicio 3 - TIR'!$E$24-SQRT(('Ejercicio 3 - TIR'!$E$24-'Ejercicio 3 - TIR'!$C$24)*('Ejercicio 3 - TIR'!$E$24-'Ejercicio 3 - TIR'!$D$24)*(1-T329)))</f>
        <v>0.177941846219887</v>
      </c>
      <c r="V329" s="17">
        <f ca="1" t="shared" si="2460"/>
        <v>0.186840030786722</v>
      </c>
      <c r="W329" s="19">
        <f ca="1">IF(V329&lt;=('Ejercicio 3 - TIR'!$D$25-'Ejercicio 3 - TIR'!$C$25)/('Ejercicio 3 - TIR'!$E$25-'Ejercicio 3 - TIR'!$C$25),'Ejercicio 3 - TIR'!$C$25+SQRT(('Ejercicio 3 - TIR'!$E$25-'Ejercicio 3 - TIR'!$C$25)*('Ejercicio 3 - TIR'!$D$25-'Ejercicio 3 - TIR'!$C$25)*V329),'Ejercicio 3 - TIR'!$E$25-SQRT(('Ejercicio 3 - TIR'!$E$25-'Ejercicio 3 - TIR'!$C$25)*('Ejercicio 3 - TIR'!$E$25-'Ejercicio 3 - TIR'!$D$25)*(1-V329)))</f>
        <v>0.196173312681742</v>
      </c>
      <c r="X329" s="17">
        <f ca="1" t="shared" si="2460"/>
        <v>0.704943768570802</v>
      </c>
      <c r="Y329" s="19">
        <f ca="1">IF(X329&lt;=('Ejercicio 3 - TIR'!$D$26-'Ejercicio 3 - TIR'!$C$26)/('Ejercicio 3 - TIR'!$E$26-'Ejercicio 3 - TIR'!$C$26),'Ejercicio 3 - TIR'!$C$26+SQRT(('Ejercicio 3 - TIR'!$E$26-'Ejercicio 3 - TIR'!$C$26)*('Ejercicio 3 - TIR'!$D$26-'Ejercicio 3 - TIR'!$C$26)*X329),'Ejercicio 3 - TIR'!$E$26-SQRT(('Ejercicio 3 - TIR'!$E$26-'Ejercicio 3 - TIR'!$C$26)*('Ejercicio 3 - TIR'!$E$26-'Ejercicio 3 - TIR'!$D$26)*(1-X329)))</f>
        <v>0.240083792142569</v>
      </c>
      <c r="Z329" s="17">
        <f ca="1" t="shared" si="2384"/>
        <v>1.14192319075215</v>
      </c>
      <c r="AA329" s="17">
        <f ca="1" t="shared" si="2385"/>
        <v>1.34067247867638</v>
      </c>
      <c r="AB329" s="17">
        <f ca="1" t="shared" si="2386"/>
        <v>1.57923421470825</v>
      </c>
      <c r="AC329" s="17">
        <f ca="1" t="shared" si="2387"/>
        <v>1.88903782210792</v>
      </c>
      <c r="AD329" s="17">
        <f ca="1" t="shared" si="2388"/>
        <v>2.34256518594032</v>
      </c>
      <c r="AE329" s="16">
        <f ca="1" t="shared" si="2389"/>
        <v>4697.18758045915</v>
      </c>
      <c r="AF329" s="16">
        <f ca="1" t="shared" si="2390"/>
        <v>5514.72302804725</v>
      </c>
      <c r="AG329" s="16">
        <f ca="1" t="shared" si="2391"/>
        <v>6496.02302504931</v>
      </c>
      <c r="AH329" s="16">
        <f ca="1" t="shared" si="2392"/>
        <v>7770.3693811301</v>
      </c>
      <c r="AI329" s="16">
        <f ca="1" t="shared" si="2393"/>
        <v>9635.90912850032</v>
      </c>
      <c r="AJ329" s="18">
        <f ca="1" t="shared" si="2394"/>
        <v>48525.3831950274</v>
      </c>
      <c r="AK329" s="18">
        <f ca="1" t="shared" si="2395"/>
        <v>58120.2741826221</v>
      </c>
      <c r="AL329" s="18">
        <f ca="1" t="shared" si="2396"/>
        <v>60713.9897454447</v>
      </c>
      <c r="AM329" s="18">
        <f ca="1" t="shared" si="2397"/>
        <v>73633.940343265</v>
      </c>
      <c r="AN329" s="18">
        <f ca="1" t="shared" si="2398"/>
        <v>74843.0484041137</v>
      </c>
      <c r="AO329" s="18">
        <f ca="1">C329/'Ejercicio 3 - TIR'!$D$7</f>
        <v>14492.3597748764</v>
      </c>
      <c r="AP329" s="18">
        <f ca="1" t="shared" si="2399"/>
        <v>34033.0234201509</v>
      </c>
      <c r="AQ329" s="18">
        <f ca="1" t="shared" si="2400"/>
        <v>43627.9144077456</v>
      </c>
      <c r="AR329" s="18">
        <f ca="1" t="shared" si="2401"/>
        <v>46221.6299705682</v>
      </c>
      <c r="AS329" s="18">
        <f ca="1" t="shared" si="2402"/>
        <v>59141.5805683885</v>
      </c>
      <c r="AT329" s="18">
        <f ca="1" t="shared" si="2403"/>
        <v>60350.6886292373</v>
      </c>
      <c r="AU329" s="18">
        <f ca="1">AP329*'Ejercicio 3 - TIR'!$D$5</f>
        <v>17016.5117100755</v>
      </c>
      <c r="AV329" s="18">
        <f ca="1">AQ329*'Ejercicio 3 - TIR'!$D$5</f>
        <v>21813.9572038728</v>
      </c>
      <c r="AW329" s="18">
        <f ca="1">AR329*'Ejercicio 3 - TIR'!$D$5</f>
        <v>23110.8149852841</v>
      </c>
      <c r="AX329" s="18">
        <f ca="1">AS329*'Ejercicio 3 - TIR'!$D$5</f>
        <v>29570.7902841943</v>
      </c>
      <c r="AY329" s="18">
        <f ca="1">AT329*'Ejercicio 3 - TIR'!$D$5</f>
        <v>30175.3443146186</v>
      </c>
      <c r="AZ329" s="18">
        <f ca="1" t="shared" ref="AZ329:BD329" si="2461">AJ329-AU329-AE329</f>
        <v>26811.6839044928</v>
      </c>
      <c r="BA329" s="18">
        <f ca="1" t="shared" si="2461"/>
        <v>30791.593950702</v>
      </c>
      <c r="BB329" s="18">
        <f ca="1" t="shared" si="2461"/>
        <v>31107.1517351113</v>
      </c>
      <c r="BC329" s="18">
        <f ca="1" t="shared" si="2461"/>
        <v>36292.7806779406</v>
      </c>
      <c r="BD329" s="18">
        <f ca="1" t="shared" si="2461"/>
        <v>35031.7949609948</v>
      </c>
      <c r="BE329" s="18">
        <f ca="1" t="shared" ref="BE329:BI329" si="2462">AZ329/Z329</f>
        <v>23479.4109810772</v>
      </c>
      <c r="BF329" s="18">
        <f ca="1" t="shared" si="2462"/>
        <v>22967.2753341681</v>
      </c>
      <c r="BG329" s="18">
        <f ca="1" t="shared" si="2462"/>
        <v>19697.6176461945</v>
      </c>
      <c r="BH329" s="18">
        <f ca="1" t="shared" si="2462"/>
        <v>19212.3102317997</v>
      </c>
      <c r="BI329" s="18">
        <f ca="1" t="shared" si="2462"/>
        <v>14954.4589714086</v>
      </c>
      <c r="BJ329" s="18">
        <f ca="1" t="shared" si="2406"/>
        <v>77531.1493456412</v>
      </c>
      <c r="BK329" s="18">
        <f ca="1" t="shared" si="2407"/>
        <v>33949.2974707475</v>
      </c>
      <c r="BL329" s="18">
        <f ca="1" t="shared" si="2408"/>
        <v>111480.446816389</v>
      </c>
      <c r="BM329" s="18">
        <f ca="1">BK329*'Ejercicio 3 - TIR'!$D$5</f>
        <v>16974.6487353738</v>
      </c>
      <c r="BN329" s="18">
        <f ca="1" t="shared" si="2409"/>
        <v>94505.7980810149</v>
      </c>
      <c r="BO329" s="18">
        <f ca="1" t="shared" si="2410"/>
        <v>40342.8680013784</v>
      </c>
      <c r="BP329" s="18">
        <f ca="1" t="shared" si="2411"/>
        <v>-105558.486988322</v>
      </c>
      <c r="BQ329" s="18">
        <f ca="1" t="shared" ref="BQ329:BT329" si="2463">BE329</f>
        <v>23479.4109810772</v>
      </c>
      <c r="BR329" s="18">
        <f ca="1" t="shared" si="2463"/>
        <v>22967.2753341681</v>
      </c>
      <c r="BS329" s="18">
        <f ca="1" t="shared" si="2463"/>
        <v>19697.6176461945</v>
      </c>
      <c r="BT329" s="18">
        <f ca="1" t="shared" si="2463"/>
        <v>19212.3102317997</v>
      </c>
      <c r="BU329" s="18">
        <f ca="1" t="shared" si="2413"/>
        <v>55297.326972787</v>
      </c>
      <c r="BV329" s="20">
        <f ca="1" t="shared" si="2414"/>
        <v>9.02357185019456</v>
      </c>
    </row>
    <row r="330" ht="15" customHeight="1" spans="1:74">
      <c r="A330" s="16">
        <v>329</v>
      </c>
      <c r="B330" s="17">
        <f ca="1" t="shared" ref="B330:F330" si="2464">RAND()</f>
        <v>0.699314236022404</v>
      </c>
      <c r="C330" s="18">
        <f ca="1">IF(B330&lt;=('Ejercicio 3 - TIR'!$D$13-'Ejercicio 3 - TIR'!$C$13)/('Ejercicio 3 - TIR'!$E$13-'Ejercicio 3 - TIR'!$C$13),'Ejercicio 3 - TIR'!$C$13+SQRT(('Ejercicio 3 - TIR'!$E$13-'Ejercicio 3 - TIR'!$C$13)*('Ejercicio 3 - TIR'!$D$13-'Ejercicio 3 - TIR'!$C$13)*B330),'Ejercicio 3 - TIR'!$E$13-SQRT(('Ejercicio 3 - TIR'!$E$13-'Ejercicio 3 - TIR'!$C$13)*('Ejercicio 3 - TIR'!$E$13-'Ejercicio 3 - TIR'!$D$13)*(1-B330)))</f>
        <v>81004.6606565422</v>
      </c>
      <c r="D330" s="17">
        <f ca="1" t="shared" si="2464"/>
        <v>0.98282316297187</v>
      </c>
      <c r="E330" s="18">
        <f ca="1">IF(D330&lt;=('Ejercicio 3 - TIR'!$D$14-'Ejercicio 3 - TIR'!$C$14)/('Ejercicio 3 - TIR'!$E$14-'Ejercicio 3 - TIR'!$C$14),'Ejercicio 3 - TIR'!$C$14+SQRT(('Ejercicio 3 - TIR'!$E$14-'Ejercicio 3 - TIR'!$C$14)*('Ejercicio 3 - TIR'!$D$14-'Ejercicio 3 - TIR'!$C$14)*D330),'Ejercicio 3 - TIR'!$E$14-SQRT(('Ejercicio 3 - TIR'!$E$14-'Ejercicio 3 - TIR'!$C$14)*('Ejercicio 3 - TIR'!$E$14-'Ejercicio 3 - TIR'!$D$14)*(1-D330)))</f>
        <v>38394.8440716804</v>
      </c>
      <c r="F330" s="17">
        <f ca="1" t="shared" si="2464"/>
        <v>0.337110272218002</v>
      </c>
      <c r="G330" s="18">
        <f ca="1">IF(F330&lt;=('Ejercicio 3 - TIR'!$D$18-'Ejercicio 3 - TIR'!$C$18)/('Ejercicio 3 - TIR'!$E$18-'Ejercicio 3 - TIR'!$C$18),'Ejercicio 3 - TIR'!$C$18+SQRT(('Ejercicio 3 - TIR'!$E$18-'Ejercicio 3 - TIR'!$C$18)*('Ejercicio 3 - TIR'!$D$18-'Ejercicio 3 - TIR'!$C$18)*F330),'Ejercicio 3 - TIR'!$E$18-SQRT(('Ejercicio 3 - TIR'!$E$18-'Ejercicio 3 - TIR'!$C$18)*('Ejercicio 3 - TIR'!$E$18-'Ejercicio 3 - TIR'!$D$18)*(1-F330)))</f>
        <v>37111.0154572115</v>
      </c>
      <c r="H330" s="17">
        <f ca="1" t="shared" ref="H330:L330" si="2465">RAND()</f>
        <v>0.885068001428785</v>
      </c>
      <c r="I330" s="18">
        <f ca="1">IF(H330&lt;=('Ejercicio 3 - TIR'!$D$18-'Ejercicio 3 - TIR'!$C$18)/('Ejercicio 3 - TIR'!$E$18-'Ejercicio 3 - TIR'!$C$18),'Ejercicio 3 - TIR'!$C$18+SQRT(('Ejercicio 3 - TIR'!$E$18-'Ejercicio 3 - TIR'!$C$18)*('Ejercicio 3 - TIR'!$D$18-'Ejercicio 3 - TIR'!$C$18)*H330),'Ejercicio 3 - TIR'!$E$18-SQRT(('Ejercicio 3 - TIR'!$E$18-'Ejercicio 3 - TIR'!$C$18)*('Ejercicio 3 - TIR'!$E$18-'Ejercicio 3 - TIR'!$D$18)*(1-H330)))</f>
        <v>42064.0333971857</v>
      </c>
      <c r="J330" s="17">
        <f ca="1" t="shared" si="2465"/>
        <v>0.365147069408507</v>
      </c>
      <c r="K330" s="18">
        <f ca="1">IF(J330&lt;=('Ejercicio 3 - TIR'!$D$18-'Ejercicio 3 - TIR'!$C$18)/('Ejercicio 3 - TIR'!$E$18-'Ejercicio 3 - TIR'!$C$18),'Ejercicio 3 - TIR'!$C$18+SQRT(('Ejercicio 3 - TIR'!$E$18-'Ejercicio 3 - TIR'!$C$18)*('Ejercicio 3 - TIR'!$D$18-'Ejercicio 3 - TIR'!$C$18)*J330),'Ejercicio 3 - TIR'!$E$18-SQRT(('Ejercicio 3 - TIR'!$E$18-'Ejercicio 3 - TIR'!$C$18)*('Ejercicio 3 - TIR'!$E$18-'Ejercicio 3 - TIR'!$D$18)*(1-J330)))</f>
        <v>37400.8148477905</v>
      </c>
      <c r="L330" s="17">
        <f ca="1" t="shared" si="2465"/>
        <v>0.733561325779436</v>
      </c>
      <c r="M330" s="18">
        <f ca="1">IF(L330&lt;=('Ejercicio 3 - TIR'!$D$18-'Ejercicio 3 - TIR'!$C$18)/('Ejercicio 3 - TIR'!$E$18-'Ejercicio 3 - TIR'!$C$18),'Ejercicio 3 - TIR'!$C$18+SQRT(('Ejercicio 3 - TIR'!$E$18-'Ejercicio 3 - TIR'!$C$18)*('Ejercicio 3 - TIR'!$D$18-'Ejercicio 3 - TIR'!$C$18)*L330),'Ejercicio 3 - TIR'!$E$18-SQRT(('Ejercicio 3 - TIR'!$E$18-'Ejercicio 3 - TIR'!$C$18)*('Ejercicio 3 - TIR'!$E$18-'Ejercicio 3 - TIR'!$D$18)*(1-L330)))</f>
        <v>40529.7762285829</v>
      </c>
      <c r="N330" s="17">
        <f ca="1" t="shared" ref="N330:R330" si="2466">RAND()</f>
        <v>0.496895822068244</v>
      </c>
      <c r="O330" s="18">
        <f ca="1">IF(N330&lt;=('Ejercicio 3 - TIR'!$D$18-'Ejercicio 3 - TIR'!$C$18)/('Ejercicio 3 - TIR'!$E$18-'Ejercicio 3 - TIR'!$C$18),'Ejercicio 3 - TIR'!$C$18+SQRT(('Ejercicio 3 - TIR'!$E$18-'Ejercicio 3 - TIR'!$C$18)*('Ejercicio 3 - TIR'!$D$18-'Ejercicio 3 - TIR'!$C$18)*N330),'Ejercicio 3 - TIR'!$E$18-SQRT(('Ejercicio 3 - TIR'!$E$18-'Ejercicio 3 - TIR'!$C$18)*('Ejercicio 3 - TIR'!$E$18-'Ejercicio 3 - TIR'!$D$18)*(1-N330)))</f>
        <v>38633.3292135906</v>
      </c>
      <c r="P330" s="17">
        <f ca="1" t="shared" si="2466"/>
        <v>0.736546321505718</v>
      </c>
      <c r="Q330" s="19">
        <f ca="1">IF(P330&lt;=('Ejercicio 3 - TIR'!$D$22-'Ejercicio 3 - TIR'!$C$22)/('Ejercicio 3 - TIR'!$E$22-'Ejercicio 3 - TIR'!$C$22),'Ejercicio 3 - TIR'!$C$22+SQRT(('Ejercicio 3 - TIR'!$E$22-'Ejercicio 3 - TIR'!$C$22)*('Ejercicio 3 - TIR'!$D$22-'Ejercicio 3 - TIR'!$C$22)*P330),'Ejercicio 3 - TIR'!$E$22-SQRT(('Ejercicio 3 - TIR'!$E$22-'Ejercicio 3 - TIR'!$C$22)*('Ejercicio 3 - TIR'!$E$22-'Ejercicio 3 - TIR'!$D$22)*(1-P330)))</f>
        <v>0.158223484638499</v>
      </c>
      <c r="R330" s="17">
        <f ca="1" t="shared" si="2466"/>
        <v>0.514556659350882</v>
      </c>
      <c r="S330" s="19">
        <f ca="1">IF(R330&lt;=('Ejercicio 3 - TIR'!$D$23-'Ejercicio 3 - TIR'!$C$23)/('Ejercicio 3 - TIR'!$E$23-'Ejercicio 3 - TIR'!$C$23),'Ejercicio 3 - TIR'!$C$23+SQRT(('Ejercicio 3 - TIR'!$E$23-'Ejercicio 3 - TIR'!$C$23)*('Ejercicio 3 - TIR'!$D$23-'Ejercicio 3 - TIR'!$C$23)*R330),'Ejercicio 3 - TIR'!$E$23-SQRT(('Ejercicio 3 - TIR'!$E$23-'Ejercicio 3 - TIR'!$C$23)*('Ejercicio 3 - TIR'!$E$23-'Ejercicio 3 - TIR'!$D$23)*(1-R330)))</f>
        <v>0.150439925352455</v>
      </c>
      <c r="T330" s="17">
        <f ca="1" t="shared" ref="T330:X330" si="2467">RAND()</f>
        <v>0.68766509550377</v>
      </c>
      <c r="U330" s="19">
        <f ca="1">IF(T330&lt;=('Ejercicio 3 - TIR'!$D$24-'Ejercicio 3 - TIR'!$C$24)/('Ejercicio 3 - TIR'!$E$24-'Ejercicio 3 - TIR'!$C$24),'Ejercicio 3 - TIR'!$C$24+SQRT(('Ejercicio 3 - TIR'!$E$24-'Ejercicio 3 - TIR'!$C$24)*('Ejercicio 3 - TIR'!$D$24-'Ejercicio 3 - TIR'!$C$24)*T330),'Ejercicio 3 - TIR'!$E$24-SQRT(('Ejercicio 3 - TIR'!$E$24-'Ejercicio 3 - TIR'!$C$24)*('Ejercicio 3 - TIR'!$E$24-'Ejercicio 3 - TIR'!$D$24)*(1-T330)))</f>
        <v>0.190427415862163</v>
      </c>
      <c r="V330" s="17">
        <f ca="1" t="shared" si="2467"/>
        <v>0.713915985865799</v>
      </c>
      <c r="W330" s="19">
        <f ca="1">IF(V330&lt;=('Ejercicio 3 - TIR'!$D$25-'Ejercicio 3 - TIR'!$C$25)/('Ejercicio 3 - TIR'!$E$25-'Ejercicio 3 - TIR'!$C$25),'Ejercicio 3 - TIR'!$C$25+SQRT(('Ejercicio 3 - TIR'!$E$25-'Ejercicio 3 - TIR'!$C$25)*('Ejercicio 3 - TIR'!$D$25-'Ejercicio 3 - TIR'!$C$25)*V330),'Ejercicio 3 - TIR'!$E$25-SQRT(('Ejercicio 3 - TIR'!$E$25-'Ejercicio 3 - TIR'!$C$25)*('Ejercicio 3 - TIR'!$E$25-'Ejercicio 3 - TIR'!$D$25)*(1-V330)))</f>
        <v>0.218356769294686</v>
      </c>
      <c r="X330" s="17">
        <f ca="1" t="shared" si="2467"/>
        <v>0.708237413253907</v>
      </c>
      <c r="Y330" s="19">
        <f ca="1">IF(X330&lt;=('Ejercicio 3 - TIR'!$D$26-'Ejercicio 3 - TIR'!$C$26)/('Ejercicio 3 - TIR'!$E$26-'Ejercicio 3 - TIR'!$C$26),'Ejercicio 3 - TIR'!$C$26+SQRT(('Ejercicio 3 - TIR'!$E$26-'Ejercicio 3 - TIR'!$C$26)*('Ejercicio 3 - TIR'!$D$26-'Ejercicio 3 - TIR'!$C$26)*X330),'Ejercicio 3 - TIR'!$E$26-SQRT(('Ejercicio 3 - TIR'!$E$26-'Ejercicio 3 - TIR'!$C$26)*('Ejercicio 3 - TIR'!$E$26-'Ejercicio 3 - TIR'!$D$26)*(1-X330)))</f>
        <v>0.240307205081666</v>
      </c>
      <c r="Z330" s="17">
        <f ca="1" t="shared" si="2384"/>
        <v>1.1582234846385</v>
      </c>
      <c r="AA330" s="17">
        <f ca="1" t="shared" si="2385"/>
        <v>1.33246653920898</v>
      </c>
      <c r="AB330" s="17">
        <f ca="1" t="shared" si="2386"/>
        <v>1.58620469899334</v>
      </c>
      <c r="AC330" s="17">
        <f ca="1" t="shared" si="2387"/>
        <v>1.93256323250558</v>
      </c>
      <c r="AD330" s="17">
        <f ca="1" t="shared" si="2388"/>
        <v>2.39697210155258</v>
      </c>
      <c r="AE330" s="16">
        <f ca="1" t="shared" si="2389"/>
        <v>6074.96602117308</v>
      </c>
      <c r="AF330" s="16">
        <f ca="1" t="shared" si="2390"/>
        <v>6988.88345591706</v>
      </c>
      <c r="AG330" s="16">
        <f ca="1" t="shared" si="2391"/>
        <v>8319.75847218917</v>
      </c>
      <c r="AH330" s="16">
        <f ca="1" t="shared" si="2392"/>
        <v>10136.4340534885</v>
      </c>
      <c r="AI330" s="16">
        <f ca="1" t="shared" si="2393"/>
        <v>12572.2921903769</v>
      </c>
      <c r="AJ330" s="18">
        <f ca="1" t="shared" si="2394"/>
        <v>42982.8496413246</v>
      </c>
      <c r="AK330" s="18">
        <f ca="1" t="shared" si="2395"/>
        <v>56048.9170059187</v>
      </c>
      <c r="AL330" s="18">
        <f ca="1" t="shared" si="2396"/>
        <v>59325.3482577451</v>
      </c>
      <c r="AM330" s="18">
        <f ca="1" t="shared" si="2397"/>
        <v>78326.3553610379</v>
      </c>
      <c r="AN330" s="18">
        <f ca="1" t="shared" si="2398"/>
        <v>92603.0123150729</v>
      </c>
      <c r="AO330" s="18">
        <f ca="1">C330/'Ejercicio 3 - TIR'!$D$7</f>
        <v>16200.9321313084</v>
      </c>
      <c r="AP330" s="18">
        <f ca="1" t="shared" si="2399"/>
        <v>26781.9175100162</v>
      </c>
      <c r="AQ330" s="18">
        <f ca="1" t="shared" si="2400"/>
        <v>39847.9848746103</v>
      </c>
      <c r="AR330" s="18">
        <f ca="1" t="shared" si="2401"/>
        <v>43124.4161264367</v>
      </c>
      <c r="AS330" s="18">
        <f ca="1" t="shared" si="2402"/>
        <v>62125.4232297294</v>
      </c>
      <c r="AT330" s="18">
        <f ca="1" t="shared" si="2403"/>
        <v>76402.0801837645</v>
      </c>
      <c r="AU330" s="18">
        <f ca="1">AP330*'Ejercicio 3 - TIR'!$D$5</f>
        <v>13390.9587550081</v>
      </c>
      <c r="AV330" s="18">
        <f ca="1">AQ330*'Ejercicio 3 - TIR'!$D$5</f>
        <v>19923.9924373051</v>
      </c>
      <c r="AW330" s="18">
        <f ca="1">AR330*'Ejercicio 3 - TIR'!$D$5</f>
        <v>21562.2080632183</v>
      </c>
      <c r="AX330" s="18">
        <f ca="1">AS330*'Ejercicio 3 - TIR'!$D$5</f>
        <v>31062.7116148647</v>
      </c>
      <c r="AY330" s="18">
        <f ca="1">AT330*'Ejercicio 3 - TIR'!$D$5</f>
        <v>38201.0400918823</v>
      </c>
      <c r="AZ330" s="18">
        <f ca="1" t="shared" ref="AZ330:BD330" si="2468">AJ330-AU330-AE330</f>
        <v>23516.9248651435</v>
      </c>
      <c r="BA330" s="18">
        <f ca="1" t="shared" si="2468"/>
        <v>29136.0411126965</v>
      </c>
      <c r="BB330" s="18">
        <f ca="1" t="shared" si="2468"/>
        <v>29443.3817223376</v>
      </c>
      <c r="BC330" s="18">
        <f ca="1" t="shared" si="2468"/>
        <v>37127.2096926847</v>
      </c>
      <c r="BD330" s="18">
        <f ca="1" t="shared" si="2468"/>
        <v>41829.6800328138</v>
      </c>
      <c r="BE330" s="18">
        <f ca="1" t="shared" ref="BE330:BI330" si="2469">AZ330/Z330</f>
        <v>20304.3067050946</v>
      </c>
      <c r="BF330" s="18">
        <f ca="1" t="shared" si="2469"/>
        <v>21866.2459846784</v>
      </c>
      <c r="BG330" s="18">
        <f ca="1" t="shared" si="2469"/>
        <v>18562.1576717201</v>
      </c>
      <c r="BH330" s="18">
        <f ca="1" t="shared" si="2469"/>
        <v>19211.3815828676</v>
      </c>
      <c r="BI330" s="18">
        <f ca="1" t="shared" si="2469"/>
        <v>17451.0500166938</v>
      </c>
      <c r="BJ330" s="18">
        <f ca="1" t="shared" si="2406"/>
        <v>92031.3700832795</v>
      </c>
      <c r="BK330" s="18">
        <f ca="1" t="shared" si="2407"/>
        <v>38833.1823378931</v>
      </c>
      <c r="BL330" s="18">
        <f ca="1" t="shared" si="2408"/>
        <v>130864.552421173</v>
      </c>
      <c r="BM330" s="18">
        <f ca="1">BK330*'Ejercicio 3 - TIR'!$D$5</f>
        <v>19416.5911689466</v>
      </c>
      <c r="BN330" s="18">
        <f ca="1" t="shared" si="2409"/>
        <v>111447.961252226</v>
      </c>
      <c r="BO330" s="18">
        <f ca="1" t="shared" si="2410"/>
        <v>46495.3101373346</v>
      </c>
      <c r="BP330" s="18">
        <f ca="1" t="shared" si="2411"/>
        <v>-119399.504728223</v>
      </c>
      <c r="BQ330" s="18">
        <f ca="1" t="shared" ref="BQ330:BT330" si="2470">BE330</f>
        <v>20304.3067050946</v>
      </c>
      <c r="BR330" s="18">
        <f ca="1" t="shared" si="2470"/>
        <v>21866.2459846784</v>
      </c>
      <c r="BS330" s="18">
        <f ca="1" t="shared" si="2470"/>
        <v>18562.1576717201</v>
      </c>
      <c r="BT330" s="18">
        <f ca="1" t="shared" si="2470"/>
        <v>19211.3815828676</v>
      </c>
      <c r="BU330" s="18">
        <f ca="1" t="shared" si="2413"/>
        <v>63946.3601540285</v>
      </c>
      <c r="BV330" s="20">
        <f ca="1" t="shared" si="2414"/>
        <v>5.43239757731528</v>
      </c>
    </row>
    <row r="331" ht="15" customHeight="1" spans="1:74">
      <c r="A331" s="16">
        <v>330</v>
      </c>
      <c r="B331" s="17">
        <f ca="1" t="shared" ref="B331:F331" si="2471">RAND()</f>
        <v>0.997142441735688</v>
      </c>
      <c r="C331" s="18">
        <f ca="1">IF(B331&lt;=('Ejercicio 3 - TIR'!$D$13-'Ejercicio 3 - TIR'!$C$13)/('Ejercicio 3 - TIR'!$E$13-'Ejercicio 3 - TIR'!$C$13),'Ejercicio 3 - TIR'!$C$13+SQRT(('Ejercicio 3 - TIR'!$E$13-'Ejercicio 3 - TIR'!$C$13)*('Ejercicio 3 - TIR'!$D$13-'Ejercicio 3 - TIR'!$C$13)*B331),'Ejercicio 3 - TIR'!$E$13-SQRT(('Ejercicio 3 - TIR'!$E$13-'Ejercicio 3 - TIR'!$C$13)*('Ejercicio 3 - TIR'!$E$13-'Ejercicio 3 - TIR'!$D$13)*(1-B331)))</f>
        <v>98148.2251980398</v>
      </c>
      <c r="D331" s="17">
        <f ca="1" t="shared" si="2471"/>
        <v>0.786362945857441</v>
      </c>
      <c r="E331" s="18">
        <f ca="1">IF(D331&lt;=('Ejercicio 3 - TIR'!$D$14-'Ejercicio 3 - TIR'!$C$14)/('Ejercicio 3 - TIR'!$E$14-'Ejercicio 3 - TIR'!$C$14),'Ejercicio 3 - TIR'!$C$14+SQRT(('Ejercicio 3 - TIR'!$E$14-'Ejercicio 3 - TIR'!$C$14)*('Ejercicio 3 - TIR'!$D$14-'Ejercicio 3 - TIR'!$C$14)*D331),'Ejercicio 3 - TIR'!$E$14-SQRT(('Ejercicio 3 - TIR'!$E$14-'Ejercicio 3 - TIR'!$C$14)*('Ejercicio 3 - TIR'!$E$14-'Ejercicio 3 - TIR'!$D$14)*(1-D331)))</f>
        <v>34339.1203756497</v>
      </c>
      <c r="F331" s="17">
        <f ca="1" t="shared" si="2471"/>
        <v>0.191001719084926</v>
      </c>
      <c r="G331" s="18">
        <f ca="1">IF(F331&lt;=('Ejercicio 3 - TIR'!$D$18-'Ejercicio 3 - TIR'!$C$18)/('Ejercicio 3 - TIR'!$E$18-'Ejercicio 3 - TIR'!$C$18),'Ejercicio 3 - TIR'!$C$18+SQRT(('Ejercicio 3 - TIR'!$E$18-'Ejercicio 3 - TIR'!$C$18)*('Ejercicio 3 - TIR'!$D$18-'Ejercicio 3 - TIR'!$C$18)*F331),'Ejercicio 3 - TIR'!$E$18-SQRT(('Ejercicio 3 - TIR'!$E$18-'Ejercicio 3 - TIR'!$C$18)*('Ejercicio 3 - TIR'!$E$18-'Ejercicio 3 - TIR'!$D$18)*(1-F331)))</f>
        <v>35352.5935641275</v>
      </c>
      <c r="H331" s="17">
        <f ca="1" t="shared" ref="H331:L331" si="2472">RAND()</f>
        <v>0.786694135615925</v>
      </c>
      <c r="I331" s="18">
        <f ca="1">IF(H331&lt;=('Ejercicio 3 - TIR'!$D$18-'Ejercicio 3 - TIR'!$C$18)/('Ejercicio 3 - TIR'!$E$18-'Ejercicio 3 - TIR'!$C$18),'Ejercicio 3 - TIR'!$C$18+SQRT(('Ejercicio 3 - TIR'!$E$18-'Ejercicio 3 - TIR'!$C$18)*('Ejercicio 3 - TIR'!$D$18-'Ejercicio 3 - TIR'!$C$18)*H331),'Ejercicio 3 - TIR'!$E$18-SQRT(('Ejercicio 3 - TIR'!$E$18-'Ejercicio 3 - TIR'!$C$18)*('Ejercicio 3 - TIR'!$E$18-'Ejercicio 3 - TIR'!$D$18)*(1-H331)))</f>
        <v>41000.2575296895</v>
      </c>
      <c r="J331" s="17">
        <f ca="1" t="shared" si="2472"/>
        <v>0.314067223117601</v>
      </c>
      <c r="K331" s="18">
        <f ca="1">IF(J331&lt;=('Ejercicio 3 - TIR'!$D$18-'Ejercicio 3 - TIR'!$C$18)/('Ejercicio 3 - TIR'!$E$18-'Ejercicio 3 - TIR'!$C$18),'Ejercicio 3 - TIR'!$C$18+SQRT(('Ejercicio 3 - TIR'!$E$18-'Ejercicio 3 - TIR'!$C$18)*('Ejercicio 3 - TIR'!$D$18-'Ejercicio 3 - TIR'!$C$18)*J331),'Ejercicio 3 - TIR'!$E$18-SQRT(('Ejercicio 3 - TIR'!$E$18-'Ejercicio 3 - TIR'!$C$18)*('Ejercicio 3 - TIR'!$E$18-'Ejercicio 3 - TIR'!$D$18)*(1-J331)))</f>
        <v>36863.6785667483</v>
      </c>
      <c r="L331" s="17">
        <f ca="1" t="shared" si="2472"/>
        <v>0.285541540828315</v>
      </c>
      <c r="M331" s="18">
        <f ca="1">IF(L331&lt;=('Ejercicio 3 - TIR'!$D$18-'Ejercicio 3 - TIR'!$C$18)/('Ejercicio 3 - TIR'!$E$18-'Ejercicio 3 - TIR'!$C$18),'Ejercicio 3 - TIR'!$C$18+SQRT(('Ejercicio 3 - TIR'!$E$18-'Ejercicio 3 - TIR'!$C$18)*('Ejercicio 3 - TIR'!$D$18-'Ejercicio 3 - TIR'!$C$18)*L331),'Ejercicio 3 - TIR'!$E$18-SQRT(('Ejercicio 3 - TIR'!$E$18-'Ejercicio 3 - TIR'!$C$18)*('Ejercicio 3 - TIR'!$E$18-'Ejercicio 3 - TIR'!$D$18)*(1-L331)))</f>
        <v>36544.557366564</v>
      </c>
      <c r="N331" s="17">
        <f ca="1" t="shared" ref="N331:R331" si="2473">RAND()</f>
        <v>0.555360731397363</v>
      </c>
      <c r="O331" s="18">
        <f ca="1">IF(N331&lt;=('Ejercicio 3 - TIR'!$D$18-'Ejercicio 3 - TIR'!$C$18)/('Ejercicio 3 - TIR'!$E$18-'Ejercicio 3 - TIR'!$C$18),'Ejercicio 3 - TIR'!$C$18+SQRT(('Ejercicio 3 - TIR'!$E$18-'Ejercicio 3 - TIR'!$C$18)*('Ejercicio 3 - TIR'!$D$18-'Ejercicio 3 - TIR'!$C$18)*N331),'Ejercicio 3 - TIR'!$E$18-SQRT(('Ejercicio 3 - TIR'!$E$18-'Ejercicio 3 - TIR'!$C$18)*('Ejercicio 3 - TIR'!$E$18-'Ejercicio 3 - TIR'!$D$18)*(1-N331)))</f>
        <v>39127.1085076055</v>
      </c>
      <c r="P331" s="17">
        <f ca="1" t="shared" si="2473"/>
        <v>0.55182939016703</v>
      </c>
      <c r="Q331" s="19">
        <f ca="1">IF(P331&lt;=('Ejercicio 3 - TIR'!$D$22-'Ejercicio 3 - TIR'!$C$22)/('Ejercicio 3 - TIR'!$E$22-'Ejercicio 3 - TIR'!$C$22),'Ejercicio 3 - TIR'!$C$22+SQRT(('Ejercicio 3 - TIR'!$E$22-'Ejercicio 3 - TIR'!$C$22)*('Ejercicio 3 - TIR'!$D$22-'Ejercicio 3 - TIR'!$C$22)*P331),'Ejercicio 3 - TIR'!$E$22-SQRT(('Ejercicio 3 - TIR'!$E$22-'Ejercicio 3 - TIR'!$C$22)*('Ejercicio 3 - TIR'!$E$22-'Ejercicio 3 - TIR'!$D$22)*(1-P331)))</f>
        <v>0.151597410369839</v>
      </c>
      <c r="R331" s="17">
        <f ca="1" t="shared" si="2473"/>
        <v>0.802746118349789</v>
      </c>
      <c r="S331" s="19">
        <f ca="1">IF(R331&lt;=('Ejercicio 3 - TIR'!$D$23-'Ejercicio 3 - TIR'!$C$23)/('Ejercicio 3 - TIR'!$E$23-'Ejercicio 3 - TIR'!$C$23),'Ejercicio 3 - TIR'!$C$23+SQRT(('Ejercicio 3 - TIR'!$E$23-'Ejercicio 3 - TIR'!$C$23)*('Ejercicio 3 - TIR'!$D$23-'Ejercicio 3 - TIR'!$C$23)*R331),'Ejercicio 3 - TIR'!$E$23-SQRT(('Ejercicio 3 - TIR'!$E$23-'Ejercicio 3 - TIR'!$C$23)*('Ejercicio 3 - TIR'!$E$23-'Ejercicio 3 - TIR'!$D$23)*(1-R331)))</f>
        <v>0.161157044102095</v>
      </c>
      <c r="T331" s="17">
        <f ca="1" t="shared" ref="T331:X331" si="2474">RAND()</f>
        <v>0.97453776483326</v>
      </c>
      <c r="U331" s="19">
        <f ca="1">IF(T331&lt;=('Ejercicio 3 - TIR'!$D$24-'Ejercicio 3 - TIR'!$C$24)/('Ejercicio 3 - TIR'!$E$24-'Ejercicio 3 - TIR'!$C$24),'Ejercicio 3 - TIR'!$C$24+SQRT(('Ejercicio 3 - TIR'!$E$24-'Ejercicio 3 - TIR'!$C$24)*('Ejercicio 3 - TIR'!$D$24-'Ejercicio 3 - TIR'!$C$24)*T331),'Ejercicio 3 - TIR'!$E$24-SQRT(('Ejercicio 3 - TIR'!$E$24-'Ejercicio 3 - TIR'!$C$24)*('Ejercicio 3 - TIR'!$E$24-'Ejercicio 3 - TIR'!$D$24)*(1-T331)))</f>
        <v>0.211556407253611</v>
      </c>
      <c r="V331" s="17">
        <f ca="1" t="shared" si="2474"/>
        <v>0.931572915244812</v>
      </c>
      <c r="W331" s="19">
        <f ca="1">IF(V331&lt;=('Ejercicio 3 - TIR'!$D$25-'Ejercicio 3 - TIR'!$C$25)/('Ejercicio 3 - TIR'!$E$25-'Ejercicio 3 - TIR'!$C$25),'Ejercicio 3 - TIR'!$C$25+SQRT(('Ejercicio 3 - TIR'!$E$25-'Ejercicio 3 - TIR'!$C$25)*('Ejercicio 3 - TIR'!$D$25-'Ejercicio 3 - TIR'!$C$25)*V331),'Ejercicio 3 - TIR'!$E$25-SQRT(('Ejercicio 3 - TIR'!$E$25-'Ejercicio 3 - TIR'!$C$25)*('Ejercicio 3 - TIR'!$E$25-'Ejercicio 3 - TIR'!$D$25)*(1-V331)))</f>
        <v>0.2345243805732</v>
      </c>
      <c r="X331" s="17">
        <f ca="1" t="shared" si="2474"/>
        <v>0.548986247953036</v>
      </c>
      <c r="Y331" s="19">
        <f ca="1">IF(X331&lt;=('Ejercicio 3 - TIR'!$D$26-'Ejercicio 3 - TIR'!$C$26)/('Ejercicio 3 - TIR'!$E$26-'Ejercicio 3 - TIR'!$C$26),'Ejercicio 3 - TIR'!$C$26+SQRT(('Ejercicio 3 - TIR'!$E$26-'Ejercicio 3 - TIR'!$C$26)*('Ejercicio 3 - TIR'!$D$26-'Ejercicio 3 - TIR'!$C$26)*X331),'Ejercicio 3 - TIR'!$E$26-SQRT(('Ejercicio 3 - TIR'!$E$26-'Ejercicio 3 - TIR'!$C$26)*('Ejercicio 3 - TIR'!$E$26-'Ejercicio 3 - TIR'!$D$26)*(1-X331)))</f>
        <v>0.230649475574685</v>
      </c>
      <c r="Z331" s="17">
        <f ca="1" t="shared" si="2384"/>
        <v>1.15159741036984</v>
      </c>
      <c r="AA331" s="17">
        <f ca="1" t="shared" si="2385"/>
        <v>1.33718544502067</v>
      </c>
      <c r="AB331" s="17">
        <f ca="1" t="shared" si="2386"/>
        <v>1.62007559360106</v>
      </c>
      <c r="AC331" s="17">
        <f ca="1" t="shared" si="2387"/>
        <v>2.00002281867211</v>
      </c>
      <c r="AD331" s="17">
        <f ca="1" t="shared" si="2388"/>
        <v>2.46132703293624</v>
      </c>
      <c r="AE331" s="16">
        <f ca="1" t="shared" si="2389"/>
        <v>5205.72172332666</v>
      </c>
      <c r="AF331" s="16">
        <f ca="1" t="shared" si="2390"/>
        <v>6044.66044867606</v>
      </c>
      <c r="AG331" s="16">
        <f ca="1" t="shared" si="2391"/>
        <v>7323.44709626596</v>
      </c>
      <c r="AH331" s="16">
        <f ca="1" t="shared" si="2392"/>
        <v>9040.97399017833</v>
      </c>
      <c r="AI331" s="16">
        <f ca="1" t="shared" si="2393"/>
        <v>11126.2698996973</v>
      </c>
      <c r="AJ331" s="18">
        <f ca="1" t="shared" si="2394"/>
        <v>40711.9551983066</v>
      </c>
      <c r="AK331" s="18">
        <f ca="1" t="shared" si="2395"/>
        <v>54824.9476107999</v>
      </c>
      <c r="AL331" s="18">
        <f ca="1" t="shared" si="2396"/>
        <v>59721.9459363436</v>
      </c>
      <c r="AM331" s="18">
        <f ca="1" t="shared" si="2397"/>
        <v>73089.9486314</v>
      </c>
      <c r="AN331" s="18">
        <f ca="1" t="shared" si="2398"/>
        <v>96304.6098903988</v>
      </c>
      <c r="AO331" s="18">
        <f ca="1">C331/'Ejercicio 3 - TIR'!$D$7</f>
        <v>19629.645039608</v>
      </c>
      <c r="AP331" s="18">
        <f ca="1" t="shared" si="2399"/>
        <v>21082.3101586987</v>
      </c>
      <c r="AQ331" s="18">
        <f ca="1" t="shared" si="2400"/>
        <v>35195.3025711919</v>
      </c>
      <c r="AR331" s="18">
        <f ca="1" t="shared" si="2401"/>
        <v>40092.3008967356</v>
      </c>
      <c r="AS331" s="18">
        <f ca="1" t="shared" si="2402"/>
        <v>53460.3035917921</v>
      </c>
      <c r="AT331" s="18">
        <f ca="1" t="shared" si="2403"/>
        <v>76674.9648507909</v>
      </c>
      <c r="AU331" s="18">
        <f ca="1">AP331*'Ejercicio 3 - TIR'!$D$5</f>
        <v>10541.1550793493</v>
      </c>
      <c r="AV331" s="18">
        <f ca="1">AQ331*'Ejercicio 3 - TIR'!$D$5</f>
        <v>17597.651285596</v>
      </c>
      <c r="AW331" s="18">
        <f ca="1">AR331*'Ejercicio 3 - TIR'!$D$5</f>
        <v>20046.1504483678</v>
      </c>
      <c r="AX331" s="18">
        <f ca="1">AS331*'Ejercicio 3 - TIR'!$D$5</f>
        <v>26730.151795896</v>
      </c>
      <c r="AY331" s="18">
        <f ca="1">AT331*'Ejercicio 3 - TIR'!$D$5</f>
        <v>38337.4824253954</v>
      </c>
      <c r="AZ331" s="18">
        <f ca="1" t="shared" ref="AZ331:BD331" si="2475">AJ331-AU331-AE331</f>
        <v>24965.0783956306</v>
      </c>
      <c r="BA331" s="18">
        <f ca="1" t="shared" si="2475"/>
        <v>31182.6358765279</v>
      </c>
      <c r="BB331" s="18">
        <f ca="1" t="shared" si="2475"/>
        <v>32352.3483917098</v>
      </c>
      <c r="BC331" s="18">
        <f ca="1" t="shared" si="2475"/>
        <v>37318.8228453257</v>
      </c>
      <c r="BD331" s="18">
        <f ca="1" t="shared" si="2475"/>
        <v>46840.8575653061</v>
      </c>
      <c r="BE331" s="18">
        <f ca="1" t="shared" ref="BE331:BI331" si="2476">AZ331/Z331</f>
        <v>21678.6510379639</v>
      </c>
      <c r="BF331" s="18">
        <f ca="1" t="shared" si="2476"/>
        <v>23319.6046162811</v>
      </c>
      <c r="BG331" s="18">
        <f ca="1" t="shared" si="2476"/>
        <v>19969.6535886932</v>
      </c>
      <c r="BH331" s="18">
        <f ca="1" t="shared" si="2476"/>
        <v>18659.1985335962</v>
      </c>
      <c r="BI331" s="18">
        <f ca="1" t="shared" si="2476"/>
        <v>19030.7329901737</v>
      </c>
      <c r="BJ331" s="18">
        <f ca="1" t="shared" si="2406"/>
        <v>84519.8052678383</v>
      </c>
      <c r="BK331" s="18">
        <f ca="1" t="shared" si="2407"/>
        <v>48314.9759829298</v>
      </c>
      <c r="BL331" s="18">
        <f ca="1" t="shared" si="2408"/>
        <v>132834.781250768</v>
      </c>
      <c r="BM331" s="18">
        <f ca="1">BK331*'Ejercicio 3 - TIR'!$D$5</f>
        <v>24157.4879914649</v>
      </c>
      <c r="BN331" s="18">
        <f ca="1" t="shared" si="2409"/>
        <v>108677.293259303</v>
      </c>
      <c r="BO331" s="18">
        <f ca="1" t="shared" si="2410"/>
        <v>44153.9428954537</v>
      </c>
      <c r="BP331" s="18">
        <f ca="1" t="shared" si="2411"/>
        <v>-132487.34557369</v>
      </c>
      <c r="BQ331" s="18">
        <f ca="1" t="shared" ref="BQ331:BT331" si="2477">BE331</f>
        <v>21678.6510379639</v>
      </c>
      <c r="BR331" s="18">
        <f ca="1" t="shared" si="2477"/>
        <v>23319.6046162811</v>
      </c>
      <c r="BS331" s="18">
        <f ca="1" t="shared" si="2477"/>
        <v>19969.6535886932</v>
      </c>
      <c r="BT331" s="18">
        <f ca="1" t="shared" si="2477"/>
        <v>18659.1985335962</v>
      </c>
      <c r="BU331" s="18">
        <f ca="1" t="shared" si="2413"/>
        <v>63184.6758856275</v>
      </c>
      <c r="BV331" s="20">
        <f ca="1" t="shared" si="2414"/>
        <v>2.9771136089479</v>
      </c>
    </row>
    <row r="332" ht="15" customHeight="1" spans="1:74">
      <c r="A332" s="16">
        <v>331</v>
      </c>
      <c r="B332" s="17">
        <f ca="1" t="shared" ref="B332:F332" si="2478">RAND()</f>
        <v>0.84931714082383</v>
      </c>
      <c r="C332" s="18">
        <f ca="1">IF(B332&lt;=('Ejercicio 3 - TIR'!$D$13-'Ejercicio 3 - TIR'!$C$13)/('Ejercicio 3 - TIR'!$E$13-'Ejercicio 3 - TIR'!$C$13),'Ejercicio 3 - TIR'!$C$13+SQRT(('Ejercicio 3 - TIR'!$E$13-'Ejercicio 3 - TIR'!$C$13)*('Ejercicio 3 - TIR'!$D$13-'Ejercicio 3 - TIR'!$C$13)*B332),'Ejercicio 3 - TIR'!$E$13-SQRT(('Ejercicio 3 - TIR'!$E$13-'Ejercicio 3 - TIR'!$C$13)*('Ejercicio 3 - TIR'!$E$13-'Ejercicio 3 - TIR'!$D$13)*(1-B332)))</f>
        <v>86553.0884210759</v>
      </c>
      <c r="D332" s="17">
        <f ca="1" t="shared" si="2478"/>
        <v>0.85762474608021</v>
      </c>
      <c r="E332" s="18">
        <f ca="1">IF(D332&lt;=('Ejercicio 3 - TIR'!$D$14-'Ejercicio 3 - TIR'!$C$14)/('Ejercicio 3 - TIR'!$E$14-'Ejercicio 3 - TIR'!$C$14),'Ejercicio 3 - TIR'!$C$14+SQRT(('Ejercicio 3 - TIR'!$E$14-'Ejercicio 3 - TIR'!$C$14)*('Ejercicio 3 - TIR'!$D$14-'Ejercicio 3 - TIR'!$C$14)*D332),'Ejercicio 3 - TIR'!$E$14-SQRT(('Ejercicio 3 - TIR'!$E$14-'Ejercicio 3 - TIR'!$C$14)*('Ejercicio 3 - TIR'!$E$14-'Ejercicio 3 - TIR'!$D$14)*(1-D332)))</f>
        <v>35378.7135894896</v>
      </c>
      <c r="F332" s="17">
        <f ca="1" t="shared" si="2478"/>
        <v>0.211094702215104</v>
      </c>
      <c r="G332" s="18">
        <f ca="1">IF(F332&lt;=('Ejercicio 3 - TIR'!$D$18-'Ejercicio 3 - TIR'!$C$18)/('Ejercicio 3 - TIR'!$E$18-'Ejercicio 3 - TIR'!$C$18),'Ejercicio 3 - TIR'!$C$18+SQRT(('Ejercicio 3 - TIR'!$E$18-'Ejercicio 3 - TIR'!$C$18)*('Ejercicio 3 - TIR'!$D$18-'Ejercicio 3 - TIR'!$C$18)*F332),'Ejercicio 3 - TIR'!$E$18-SQRT(('Ejercicio 3 - TIR'!$E$18-'Ejercicio 3 - TIR'!$C$18)*('Ejercicio 3 - TIR'!$E$18-'Ejercicio 3 - TIR'!$D$18)*(1-F332)))</f>
        <v>35627.0956391611</v>
      </c>
      <c r="H332" s="17">
        <f ca="1" t="shared" ref="H332:L332" si="2479">RAND()</f>
        <v>0.260345652480961</v>
      </c>
      <c r="I332" s="18">
        <f ca="1">IF(H332&lt;=('Ejercicio 3 - TIR'!$D$18-'Ejercicio 3 - TIR'!$C$18)/('Ejercicio 3 - TIR'!$E$18-'Ejercicio 3 - TIR'!$C$18),'Ejercicio 3 - TIR'!$C$18+SQRT(('Ejercicio 3 - TIR'!$E$18-'Ejercicio 3 - TIR'!$C$18)*('Ejercicio 3 - TIR'!$D$18-'Ejercicio 3 - TIR'!$C$18)*H332),'Ejercicio 3 - TIR'!$E$18-SQRT(('Ejercicio 3 - TIR'!$E$18-'Ejercicio 3 - TIR'!$C$18)*('Ejercicio 3 - TIR'!$E$18-'Ejercicio 3 - TIR'!$D$18)*(1-H332)))</f>
        <v>36249.1477716681</v>
      </c>
      <c r="J332" s="17">
        <f ca="1" t="shared" si="2479"/>
        <v>0.443455744224039</v>
      </c>
      <c r="K332" s="18">
        <f ca="1">IF(J332&lt;=('Ejercicio 3 - TIR'!$D$18-'Ejercicio 3 - TIR'!$C$18)/('Ejercicio 3 - TIR'!$E$18-'Ejercicio 3 - TIR'!$C$18),'Ejercicio 3 - TIR'!$C$18+SQRT(('Ejercicio 3 - TIR'!$E$18-'Ejercicio 3 - TIR'!$C$18)*('Ejercicio 3 - TIR'!$D$18-'Ejercicio 3 - TIR'!$C$18)*J332),'Ejercicio 3 - TIR'!$E$18-SQRT(('Ejercicio 3 - TIR'!$E$18-'Ejercicio 3 - TIR'!$C$18)*('Ejercicio 3 - TIR'!$E$18-'Ejercicio 3 - TIR'!$D$18)*(1-J332)))</f>
        <v>38155.8789614367</v>
      </c>
      <c r="L332" s="17">
        <f ca="1" t="shared" si="2479"/>
        <v>0.6256977173517</v>
      </c>
      <c r="M332" s="18">
        <f ca="1">IF(L332&lt;=('Ejercicio 3 - TIR'!$D$18-'Ejercicio 3 - TIR'!$C$18)/('Ejercicio 3 - TIR'!$E$18-'Ejercicio 3 - TIR'!$C$18),'Ejercicio 3 - TIR'!$C$18+SQRT(('Ejercicio 3 - TIR'!$E$18-'Ejercicio 3 - TIR'!$C$18)*('Ejercicio 3 - TIR'!$D$18-'Ejercicio 3 - TIR'!$C$18)*L332),'Ejercicio 3 - TIR'!$E$18-SQRT(('Ejercicio 3 - TIR'!$E$18-'Ejercicio 3 - TIR'!$C$18)*('Ejercicio 3 - TIR'!$E$18-'Ejercicio 3 - TIR'!$D$18)*(1-L332)))</f>
        <v>39687.8613534028</v>
      </c>
      <c r="N332" s="17">
        <f ca="1" t="shared" ref="N332:R332" si="2480">RAND()</f>
        <v>0.70459300349753</v>
      </c>
      <c r="O332" s="18">
        <f ca="1">IF(N332&lt;=('Ejercicio 3 - TIR'!$D$18-'Ejercicio 3 - TIR'!$C$18)/('Ejercicio 3 - TIR'!$E$18-'Ejercicio 3 - TIR'!$C$18),'Ejercicio 3 - TIR'!$C$18+SQRT(('Ejercicio 3 - TIR'!$E$18-'Ejercicio 3 - TIR'!$C$18)*('Ejercicio 3 - TIR'!$D$18-'Ejercicio 3 - TIR'!$C$18)*N332),'Ejercicio 3 - TIR'!$E$18-SQRT(('Ejercicio 3 - TIR'!$E$18-'Ejercicio 3 - TIR'!$C$18)*('Ejercicio 3 - TIR'!$E$18-'Ejercicio 3 - TIR'!$D$18)*(1-N332)))</f>
        <v>40293.0344448164</v>
      </c>
      <c r="P332" s="17">
        <f ca="1" t="shared" si="2480"/>
        <v>0.774893635039207</v>
      </c>
      <c r="Q332" s="19">
        <f ca="1">IF(P332&lt;=('Ejercicio 3 - TIR'!$D$22-'Ejercicio 3 - TIR'!$C$22)/('Ejercicio 3 - TIR'!$E$22-'Ejercicio 3 - TIR'!$C$22),'Ejercicio 3 - TIR'!$C$22+SQRT(('Ejercicio 3 - TIR'!$E$22-'Ejercicio 3 - TIR'!$C$22)*('Ejercicio 3 - TIR'!$D$22-'Ejercicio 3 - TIR'!$C$22)*P332),'Ejercicio 3 - TIR'!$E$22-SQRT(('Ejercicio 3 - TIR'!$E$22-'Ejercicio 3 - TIR'!$C$22)*('Ejercicio 3 - TIR'!$E$22-'Ejercicio 3 - TIR'!$D$22)*(1-P332)))</f>
        <v>0.159870631978886</v>
      </c>
      <c r="R332" s="17">
        <f ca="1" t="shared" si="2480"/>
        <v>0.562201961763432</v>
      </c>
      <c r="S332" s="19">
        <f ca="1">IF(R332&lt;=('Ejercicio 3 - TIR'!$D$23-'Ejercicio 3 - TIR'!$C$23)/('Ejercicio 3 - TIR'!$E$23-'Ejercicio 3 - TIR'!$C$23),'Ejercicio 3 - TIR'!$C$23+SQRT(('Ejercicio 3 - TIR'!$E$23-'Ejercicio 3 - TIR'!$C$23)*('Ejercicio 3 - TIR'!$D$23-'Ejercicio 3 - TIR'!$C$23)*R332),'Ejercicio 3 - TIR'!$E$23-SQRT(('Ejercicio 3 - TIR'!$E$23-'Ejercicio 3 - TIR'!$C$23)*('Ejercicio 3 - TIR'!$E$23-'Ejercicio 3 - TIR'!$D$23)*(1-R332)))</f>
        <v>0.151928012738215</v>
      </c>
      <c r="T332" s="17">
        <f ca="1" t="shared" ref="T332:X332" si="2481">RAND()</f>
        <v>0.693998807993737</v>
      </c>
      <c r="U332" s="19">
        <f ca="1">IF(T332&lt;=('Ejercicio 3 - TIR'!$D$24-'Ejercicio 3 - TIR'!$C$24)/('Ejercicio 3 - TIR'!$E$24-'Ejercicio 3 - TIR'!$C$24),'Ejercicio 3 - TIR'!$C$24+SQRT(('Ejercicio 3 - TIR'!$E$24-'Ejercicio 3 - TIR'!$C$24)*('Ejercicio 3 - TIR'!$D$24-'Ejercicio 3 - TIR'!$C$24)*T332),'Ejercicio 3 - TIR'!$E$24-SQRT(('Ejercicio 3 - TIR'!$E$24-'Ejercicio 3 - TIR'!$C$24)*('Ejercicio 3 - TIR'!$E$24-'Ejercicio 3 - TIR'!$D$24)*(1-T332)))</f>
        <v>0.19072879678562</v>
      </c>
      <c r="V332" s="17">
        <f ca="1" t="shared" si="2481"/>
        <v>0.732595841290355</v>
      </c>
      <c r="W332" s="19">
        <f ca="1">IF(V332&lt;=('Ejercicio 3 - TIR'!$D$25-'Ejercicio 3 - TIR'!$C$25)/('Ejercicio 3 - TIR'!$E$25-'Ejercicio 3 - TIR'!$C$25),'Ejercicio 3 - TIR'!$C$25+SQRT(('Ejercicio 3 - TIR'!$E$25-'Ejercicio 3 - TIR'!$C$25)*('Ejercicio 3 - TIR'!$D$25-'Ejercicio 3 - TIR'!$C$25)*V332),'Ejercicio 3 - TIR'!$E$25-SQRT(('Ejercicio 3 - TIR'!$E$25-'Ejercicio 3 - TIR'!$C$25)*('Ejercicio 3 - TIR'!$E$25-'Ejercicio 3 - TIR'!$D$25)*(1-V332)))</f>
        <v>0.219407279371005</v>
      </c>
      <c r="X332" s="17">
        <f ca="1" t="shared" si="2481"/>
        <v>0.776132857180582</v>
      </c>
      <c r="Y332" s="19">
        <f ca="1">IF(X332&lt;=('Ejercicio 3 - TIR'!$D$26-'Ejercicio 3 - TIR'!$C$26)/('Ejercicio 3 - TIR'!$E$26-'Ejercicio 3 - TIR'!$C$26),'Ejercicio 3 - TIR'!$C$26+SQRT(('Ejercicio 3 - TIR'!$E$26-'Ejercicio 3 - TIR'!$C$26)*('Ejercicio 3 - TIR'!$D$26-'Ejercicio 3 - TIR'!$C$26)*X332),'Ejercicio 3 - TIR'!$E$26-SQRT(('Ejercicio 3 - TIR'!$E$26-'Ejercicio 3 - TIR'!$C$26)*('Ejercicio 3 - TIR'!$E$26-'Ejercicio 3 - TIR'!$D$26)*(1-X332)))</f>
        <v>0.245231011357463</v>
      </c>
      <c r="Z332" s="17">
        <f ca="1" t="shared" si="2384"/>
        <v>1.15987063197889</v>
      </c>
      <c r="AA332" s="17">
        <f ca="1" t="shared" si="2385"/>
        <v>1.33608747212886</v>
      </c>
      <c r="AB332" s="17">
        <f ca="1" t="shared" si="2386"/>
        <v>1.59091782808833</v>
      </c>
      <c r="AC332" s="17">
        <f ca="1" t="shared" si="2387"/>
        <v>1.93997678045202</v>
      </c>
      <c r="AD332" s="17">
        <f ca="1" t="shared" si="2388"/>
        <v>2.41571924833227</v>
      </c>
      <c r="AE332" s="16">
        <f ca="1" t="shared" si="2389"/>
        <v>5656.01730015172</v>
      </c>
      <c r="AF332" s="16">
        <f ca="1" t="shared" si="2390"/>
        <v>6515.32476857673</v>
      </c>
      <c r="AG332" s="16">
        <f ca="1" t="shared" si="2391"/>
        <v>7757.98482235492</v>
      </c>
      <c r="AH332" s="16">
        <f ca="1" t="shared" si="2392"/>
        <v>9460.14316562936</v>
      </c>
      <c r="AI332" s="16">
        <f ca="1" t="shared" si="2393"/>
        <v>11780.063641723</v>
      </c>
      <c r="AJ332" s="18">
        <f ca="1" t="shared" si="2394"/>
        <v>41322.821934566</v>
      </c>
      <c r="AK332" s="18">
        <f ca="1" t="shared" si="2395"/>
        <v>48432.0322130734</v>
      </c>
      <c r="AL332" s="18">
        <f ca="1" t="shared" si="2396"/>
        <v>60702.8680861302</v>
      </c>
      <c r="AM332" s="18">
        <f ca="1" t="shared" si="2397"/>
        <v>76993.5294914006</v>
      </c>
      <c r="AN332" s="18">
        <f ca="1" t="shared" si="2398"/>
        <v>97336.6588820579</v>
      </c>
      <c r="AO332" s="18">
        <f ca="1">C332/'Ejercicio 3 - TIR'!$D$7</f>
        <v>17310.6176842152</v>
      </c>
      <c r="AP332" s="18">
        <f ca="1" t="shared" si="2399"/>
        <v>24012.2042503508</v>
      </c>
      <c r="AQ332" s="18">
        <f ca="1" t="shared" si="2400"/>
        <v>31121.4145288582</v>
      </c>
      <c r="AR332" s="18">
        <f ca="1" t="shared" si="2401"/>
        <v>43392.250401915</v>
      </c>
      <c r="AS332" s="18">
        <f ca="1" t="shared" si="2402"/>
        <v>59682.9118071854</v>
      </c>
      <c r="AT332" s="18">
        <f ca="1" t="shared" si="2403"/>
        <v>80026.0411978428</v>
      </c>
      <c r="AU332" s="18">
        <f ca="1">AP332*'Ejercicio 3 - TIR'!$D$5</f>
        <v>12006.1021251754</v>
      </c>
      <c r="AV332" s="18">
        <f ca="1">AQ332*'Ejercicio 3 - TIR'!$D$5</f>
        <v>15560.7072644291</v>
      </c>
      <c r="AW332" s="18">
        <f ca="1">AR332*'Ejercicio 3 - TIR'!$D$5</f>
        <v>21696.1252009575</v>
      </c>
      <c r="AX332" s="18">
        <f ca="1">AS332*'Ejercicio 3 - TIR'!$D$5</f>
        <v>29841.4559035927</v>
      </c>
      <c r="AY332" s="18">
        <f ca="1">AT332*'Ejercicio 3 - TIR'!$D$5</f>
        <v>40013.0205989214</v>
      </c>
      <c r="AZ332" s="18">
        <f ca="1" t="shared" ref="AZ332:BD332" si="2482">AJ332-AU332-AE332</f>
        <v>23660.7025092389</v>
      </c>
      <c r="BA332" s="18">
        <f ca="1" t="shared" si="2482"/>
        <v>26356.0001800675</v>
      </c>
      <c r="BB332" s="18">
        <f ca="1" t="shared" si="2482"/>
        <v>31248.7580628178</v>
      </c>
      <c r="BC332" s="18">
        <f ca="1" t="shared" si="2482"/>
        <v>37691.9304221785</v>
      </c>
      <c r="BD332" s="18">
        <f ca="1" t="shared" si="2482"/>
        <v>45543.5746414135</v>
      </c>
      <c r="BE332" s="18">
        <f ca="1" t="shared" ref="BE332:BI332" si="2483">AZ332/Z332</f>
        <v>20399.4323650308</v>
      </c>
      <c r="BF332" s="18">
        <f ca="1" t="shared" si="2483"/>
        <v>19726.2535049993</v>
      </c>
      <c r="BG332" s="18">
        <f ca="1" t="shared" si="2483"/>
        <v>19641.9686240908</v>
      </c>
      <c r="BH332" s="18">
        <f ca="1" t="shared" si="2483"/>
        <v>19429.0626578511</v>
      </c>
      <c r="BI332" s="18">
        <f ca="1" t="shared" si="2483"/>
        <v>18853.0081353019</v>
      </c>
      <c r="BJ332" s="18">
        <f ca="1" t="shared" si="2406"/>
        <v>85465.0393993643</v>
      </c>
      <c r="BK332" s="18">
        <f ca="1" t="shared" si="2407"/>
        <v>41817.5923402795</v>
      </c>
      <c r="BL332" s="18">
        <f ca="1" t="shared" si="2408"/>
        <v>127282.631739644</v>
      </c>
      <c r="BM332" s="18">
        <f ca="1">BK332*'Ejercicio 3 - TIR'!$D$5</f>
        <v>20908.7961701398</v>
      </c>
      <c r="BN332" s="18">
        <f ca="1" t="shared" si="2409"/>
        <v>106373.835569504</v>
      </c>
      <c r="BO332" s="18">
        <f ca="1" t="shared" si="2410"/>
        <v>44034.0224315971</v>
      </c>
      <c r="BP332" s="18">
        <f ca="1" t="shared" si="2411"/>
        <v>-121931.802010565</v>
      </c>
      <c r="BQ332" s="18">
        <f ca="1" t="shared" ref="BQ332:BT332" si="2484">BE332</f>
        <v>20399.4323650308</v>
      </c>
      <c r="BR332" s="18">
        <f ca="1" t="shared" si="2484"/>
        <v>19726.2535049993</v>
      </c>
      <c r="BS332" s="18">
        <f ca="1" t="shared" si="2484"/>
        <v>19641.9686240908</v>
      </c>
      <c r="BT332" s="18">
        <f ca="1" t="shared" si="2484"/>
        <v>19429.0626578511</v>
      </c>
      <c r="BU332" s="18">
        <f ca="1" t="shared" si="2413"/>
        <v>62887.030566899</v>
      </c>
      <c r="BV332" s="20">
        <f ca="1" t="shared" si="2414"/>
        <v>4.40710305438488</v>
      </c>
    </row>
    <row r="333" ht="15" customHeight="1" spans="1:74">
      <c r="A333" s="16">
        <v>332</v>
      </c>
      <c r="B333" s="17">
        <f ca="1" t="shared" ref="B333:F333" si="2485">RAND()</f>
        <v>0.205750529035162</v>
      </c>
      <c r="C333" s="18">
        <f ca="1">IF(B333&lt;=('Ejercicio 3 - TIR'!$D$13-'Ejercicio 3 - TIR'!$C$13)/('Ejercicio 3 - TIR'!$E$13-'Ejercicio 3 - TIR'!$C$13),'Ejercicio 3 - TIR'!$C$13+SQRT(('Ejercicio 3 - TIR'!$E$13-'Ejercicio 3 - TIR'!$C$13)*('Ejercicio 3 - TIR'!$D$13-'Ejercicio 3 - TIR'!$C$13)*B333),'Ejercicio 3 - TIR'!$E$13-SQRT(('Ejercicio 3 - TIR'!$E$13-'Ejercicio 3 - TIR'!$C$13)*('Ejercicio 3 - TIR'!$E$13-'Ejercicio 3 - TIR'!$D$13)*(1-B333)))</f>
        <v>69071.9464071425</v>
      </c>
      <c r="D333" s="17">
        <f ca="1" t="shared" si="2485"/>
        <v>0.236161905046994</v>
      </c>
      <c r="E333" s="18">
        <f ca="1">IF(D333&lt;=('Ejercicio 3 - TIR'!$D$14-'Ejercicio 3 - TIR'!$C$14)/('Ejercicio 3 - TIR'!$E$14-'Ejercicio 3 - TIR'!$C$14),'Ejercicio 3 - TIR'!$C$14+SQRT(('Ejercicio 3 - TIR'!$E$14-'Ejercicio 3 - TIR'!$C$14)*('Ejercicio 3 - TIR'!$D$14-'Ejercicio 3 - TIR'!$C$14)*D333),'Ejercicio 3 - TIR'!$E$14-SQRT(('Ejercicio 3 - TIR'!$E$14-'Ejercicio 3 - TIR'!$C$14)*('Ejercicio 3 - TIR'!$E$14-'Ejercicio 3 - TIR'!$D$14)*(1-D333)))</f>
        <v>29208.5796747269</v>
      </c>
      <c r="F333" s="17">
        <f ca="1" t="shared" si="2485"/>
        <v>0.559090178358912</v>
      </c>
      <c r="G333" s="18">
        <f ca="1">IF(F333&lt;=('Ejercicio 3 - TIR'!$D$18-'Ejercicio 3 - TIR'!$C$18)/('Ejercicio 3 - TIR'!$E$18-'Ejercicio 3 - TIR'!$C$18),'Ejercicio 3 - TIR'!$C$18+SQRT(('Ejercicio 3 - TIR'!$E$18-'Ejercicio 3 - TIR'!$C$18)*('Ejercicio 3 - TIR'!$D$18-'Ejercicio 3 - TIR'!$C$18)*F333),'Ejercicio 3 - TIR'!$E$18-SQRT(('Ejercicio 3 - TIR'!$E$18-'Ejercicio 3 - TIR'!$C$18)*('Ejercicio 3 - TIR'!$E$18-'Ejercicio 3 - TIR'!$D$18)*(1-F333)))</f>
        <v>39157.7031374596</v>
      </c>
      <c r="H333" s="17">
        <f ca="1" t="shared" ref="H333:L333" si="2486">RAND()</f>
        <v>0.21248645603536</v>
      </c>
      <c r="I333" s="18">
        <f ca="1">IF(H333&lt;=('Ejercicio 3 - TIR'!$D$18-'Ejercicio 3 - TIR'!$C$18)/('Ejercicio 3 - TIR'!$E$18-'Ejercicio 3 - TIR'!$C$18),'Ejercicio 3 - TIR'!$C$18+SQRT(('Ejercicio 3 - TIR'!$E$18-'Ejercicio 3 - TIR'!$C$18)*('Ejercicio 3 - TIR'!$D$18-'Ejercicio 3 - TIR'!$C$18)*H333),'Ejercicio 3 - TIR'!$E$18-SQRT(('Ejercicio 3 - TIR'!$E$18-'Ejercicio 3 - TIR'!$C$18)*('Ejercicio 3 - TIR'!$E$18-'Ejercicio 3 - TIR'!$D$18)*(1-H333)))</f>
        <v>35645.6149714007</v>
      </c>
      <c r="J333" s="17">
        <f ca="1" t="shared" si="2486"/>
        <v>0.153888969613752</v>
      </c>
      <c r="K333" s="18">
        <f ca="1">IF(J333&lt;=('Ejercicio 3 - TIR'!$D$18-'Ejercicio 3 - TIR'!$C$18)/('Ejercicio 3 - TIR'!$E$18-'Ejercicio 3 - TIR'!$C$18),'Ejercicio 3 - TIR'!$C$18+SQRT(('Ejercicio 3 - TIR'!$E$18-'Ejercicio 3 - TIR'!$C$18)*('Ejercicio 3 - TIR'!$D$18-'Ejercicio 3 - TIR'!$C$18)*J333),'Ejercicio 3 - TIR'!$E$18-SQRT(('Ejercicio 3 - TIR'!$E$18-'Ejercicio 3 - TIR'!$C$18)*('Ejercicio 3 - TIR'!$E$18-'Ejercicio 3 - TIR'!$D$18)*(1-J333)))</f>
        <v>34804.5130286079</v>
      </c>
      <c r="L333" s="17">
        <f ca="1" t="shared" si="2486"/>
        <v>0.563987864163002</v>
      </c>
      <c r="M333" s="18">
        <f ca="1">IF(L333&lt;=('Ejercicio 3 - TIR'!$D$18-'Ejercicio 3 - TIR'!$C$18)/('Ejercicio 3 - TIR'!$E$18-'Ejercicio 3 - TIR'!$C$18),'Ejercicio 3 - TIR'!$C$18+SQRT(('Ejercicio 3 - TIR'!$E$18-'Ejercicio 3 - TIR'!$C$18)*('Ejercicio 3 - TIR'!$D$18-'Ejercicio 3 - TIR'!$C$18)*L333),'Ejercicio 3 - TIR'!$E$18-SQRT(('Ejercicio 3 - TIR'!$E$18-'Ejercicio 3 - TIR'!$C$18)*('Ejercicio 3 - TIR'!$E$18-'Ejercicio 3 - TIR'!$D$18)*(1-L333)))</f>
        <v>39197.7268726817</v>
      </c>
      <c r="N333" s="17">
        <f ca="1" t="shared" ref="N333:R333" si="2487">RAND()</f>
        <v>0.69014172541988</v>
      </c>
      <c r="O333" s="18">
        <f ca="1">IF(N333&lt;=('Ejercicio 3 - TIR'!$D$18-'Ejercicio 3 - TIR'!$C$18)/('Ejercicio 3 - TIR'!$E$18-'Ejercicio 3 - TIR'!$C$18),'Ejercicio 3 - TIR'!$C$18+SQRT(('Ejercicio 3 - TIR'!$E$18-'Ejercicio 3 - TIR'!$C$18)*('Ejercicio 3 - TIR'!$D$18-'Ejercicio 3 - TIR'!$C$18)*N333),'Ejercicio 3 - TIR'!$E$18-SQRT(('Ejercicio 3 - TIR'!$E$18-'Ejercicio 3 - TIR'!$C$18)*('Ejercicio 3 - TIR'!$E$18-'Ejercicio 3 - TIR'!$D$18)*(1-N333)))</f>
        <v>40179.2769636175</v>
      </c>
      <c r="P333" s="17">
        <f ca="1" t="shared" si="2487"/>
        <v>0.926127448916413</v>
      </c>
      <c r="Q333" s="19">
        <f ca="1">IF(P333&lt;=('Ejercicio 3 - TIR'!$D$22-'Ejercicio 3 - TIR'!$C$22)/('Ejercicio 3 - TIR'!$E$22-'Ejercicio 3 - TIR'!$C$22),'Ejercicio 3 - TIR'!$C$22+SQRT(('Ejercicio 3 - TIR'!$E$22-'Ejercicio 3 - TIR'!$C$22)*('Ejercicio 3 - TIR'!$D$22-'Ejercicio 3 - TIR'!$C$22)*P333),'Ejercicio 3 - TIR'!$E$22-SQRT(('Ejercicio 3 - TIR'!$E$22-'Ejercicio 3 - TIR'!$C$22)*('Ejercicio 3 - TIR'!$E$22-'Ejercicio 3 - TIR'!$D$22)*(1-P333)))</f>
        <v>0.168468712476464</v>
      </c>
      <c r="R333" s="17">
        <f ca="1" t="shared" si="2487"/>
        <v>0.872967779063774</v>
      </c>
      <c r="S333" s="19">
        <f ca="1">IF(R333&lt;=('Ejercicio 3 - TIR'!$D$23-'Ejercicio 3 - TIR'!$C$23)/('Ejercicio 3 - TIR'!$E$23-'Ejercicio 3 - TIR'!$C$23),'Ejercicio 3 - TIR'!$C$23+SQRT(('Ejercicio 3 - TIR'!$E$23-'Ejercicio 3 - TIR'!$C$23)*('Ejercicio 3 - TIR'!$D$23-'Ejercicio 3 - TIR'!$C$23)*R333),'Ejercicio 3 - TIR'!$E$23-SQRT(('Ejercicio 3 - TIR'!$E$23-'Ejercicio 3 - TIR'!$C$23)*('Ejercicio 3 - TIR'!$E$23-'Ejercicio 3 - TIR'!$D$23)*(1-R333)))</f>
        <v>0.164878558346335</v>
      </c>
      <c r="T333" s="17">
        <f ca="1" t="shared" ref="T333:X333" si="2488">RAND()</f>
        <v>0.760693649297877</v>
      </c>
      <c r="U333" s="19">
        <f ca="1">IF(T333&lt;=('Ejercicio 3 - TIR'!$D$24-'Ejercicio 3 - TIR'!$C$24)/('Ejercicio 3 - TIR'!$E$24-'Ejercicio 3 - TIR'!$C$24),'Ejercicio 3 - TIR'!$C$24+SQRT(('Ejercicio 3 - TIR'!$E$24-'Ejercicio 3 - TIR'!$C$24)*('Ejercicio 3 - TIR'!$D$24-'Ejercicio 3 - TIR'!$C$24)*T333),'Ejercicio 3 - TIR'!$E$24-SQRT(('Ejercicio 3 - TIR'!$E$24-'Ejercicio 3 - TIR'!$C$24)*('Ejercicio 3 - TIR'!$E$24-'Ejercicio 3 - TIR'!$D$24)*(1-T333)))</f>
        <v>0.194114525656926</v>
      </c>
      <c r="V333" s="17">
        <f ca="1" t="shared" si="2488"/>
        <v>0.836330516183786</v>
      </c>
      <c r="W333" s="19">
        <f ca="1">IF(V333&lt;=('Ejercicio 3 - TIR'!$D$25-'Ejercicio 3 - TIR'!$C$25)/('Ejercicio 3 - TIR'!$E$25-'Ejercicio 3 - TIR'!$C$25),'Ejercicio 3 - TIR'!$C$25+SQRT(('Ejercicio 3 - TIR'!$E$25-'Ejercicio 3 - TIR'!$C$25)*('Ejercicio 3 - TIR'!$D$25-'Ejercicio 3 - TIR'!$C$25)*V333),'Ejercicio 3 - TIR'!$E$25-SQRT(('Ejercicio 3 - TIR'!$E$25-'Ejercicio 3 - TIR'!$C$25)*('Ejercicio 3 - TIR'!$E$25-'Ejercicio 3 - TIR'!$D$25)*(1-V333)))</f>
        <v>0.22606585716269</v>
      </c>
      <c r="X333" s="17">
        <f ca="1" t="shared" si="2488"/>
        <v>0.00812330184111953</v>
      </c>
      <c r="Y333" s="19">
        <f ca="1">IF(X333&lt;=('Ejercicio 3 - TIR'!$D$26-'Ejercicio 3 - TIR'!$C$26)/('Ejercicio 3 - TIR'!$E$26-'Ejercicio 3 - TIR'!$C$26),'Ejercicio 3 - TIR'!$C$26+SQRT(('Ejercicio 3 - TIR'!$E$26-'Ejercicio 3 - TIR'!$C$26)*('Ejercicio 3 - TIR'!$D$26-'Ejercicio 3 - TIR'!$C$26)*X333),'Ejercicio 3 - TIR'!$E$26-SQRT(('Ejercicio 3 - TIR'!$E$26-'Ejercicio 3 - TIR'!$C$26)*('Ejercicio 3 - TIR'!$E$26-'Ejercicio 3 - TIR'!$D$26)*(1-X333)))</f>
        <v>0.194683259011738</v>
      </c>
      <c r="Z333" s="17">
        <f ca="1" t="shared" si="2384"/>
        <v>1.16846871247646</v>
      </c>
      <c r="AA333" s="17">
        <f ca="1" t="shared" si="2385"/>
        <v>1.36112414926238</v>
      </c>
      <c r="AB333" s="17">
        <f ca="1" t="shared" si="2386"/>
        <v>1.62533811785664</v>
      </c>
      <c r="AC333" s="17">
        <f ca="1" t="shared" si="2387"/>
        <v>1.99277157264909</v>
      </c>
      <c r="AD333" s="17">
        <f ca="1" t="shared" si="2388"/>
        <v>2.38073083687836</v>
      </c>
      <c r="AE333" s="16">
        <f ca="1" t="shared" si="2389"/>
        <v>4920.73181106746</v>
      </c>
      <c r="AF333" s="16">
        <f ca="1" t="shared" si="2390"/>
        <v>5732.05497808521</v>
      </c>
      <c r="AG333" s="16">
        <f ca="1" t="shared" si="2391"/>
        <v>6844.73011119564</v>
      </c>
      <c r="AH333" s="16">
        <f ca="1" t="shared" si="2392"/>
        <v>8392.08989083036</v>
      </c>
      <c r="AI333" s="16">
        <f ca="1" t="shared" si="2393"/>
        <v>10025.8893006967</v>
      </c>
      <c r="AJ333" s="18">
        <f ca="1" t="shared" si="2394"/>
        <v>45754.550968563</v>
      </c>
      <c r="AK333" s="18">
        <f ca="1" t="shared" si="2395"/>
        <v>48518.1073528822</v>
      </c>
      <c r="AL333" s="18">
        <f ca="1" t="shared" si="2396"/>
        <v>56569.1016988343</v>
      </c>
      <c r="AM333" s="18">
        <f ca="1" t="shared" si="2397"/>
        <v>78112.1158243433</v>
      </c>
      <c r="AN333" s="18">
        <f ca="1" t="shared" si="2398"/>
        <v>95656.0436707605</v>
      </c>
      <c r="AO333" s="18">
        <f ca="1">C333/'Ejercicio 3 - TIR'!$D$7</f>
        <v>13814.3892814285</v>
      </c>
      <c r="AP333" s="18">
        <f ca="1" t="shared" si="2399"/>
        <v>31940.1616871345</v>
      </c>
      <c r="AQ333" s="18">
        <f ca="1" t="shared" si="2400"/>
        <v>34703.7180714537</v>
      </c>
      <c r="AR333" s="18">
        <f ca="1" t="shared" si="2401"/>
        <v>42754.7124174058</v>
      </c>
      <c r="AS333" s="18">
        <f ca="1" t="shared" si="2402"/>
        <v>64297.7265429148</v>
      </c>
      <c r="AT333" s="18">
        <f ca="1" t="shared" si="2403"/>
        <v>81841.654389332</v>
      </c>
      <c r="AU333" s="18">
        <f ca="1">AP333*'Ejercicio 3 - TIR'!$D$5</f>
        <v>15970.0808435672</v>
      </c>
      <c r="AV333" s="18">
        <f ca="1">AQ333*'Ejercicio 3 - TIR'!$D$5</f>
        <v>17351.8590357269</v>
      </c>
      <c r="AW333" s="18">
        <f ca="1">AR333*'Ejercicio 3 - TIR'!$D$5</f>
        <v>21377.3562087029</v>
      </c>
      <c r="AX333" s="18">
        <f ca="1">AS333*'Ejercicio 3 - TIR'!$D$5</f>
        <v>32148.8632714574</v>
      </c>
      <c r="AY333" s="18">
        <f ca="1">AT333*'Ejercicio 3 - TIR'!$D$5</f>
        <v>40920.827194666</v>
      </c>
      <c r="AZ333" s="18">
        <f ca="1" t="shared" ref="AZ333:BD333" si="2489">AJ333-AU333-AE333</f>
        <v>24863.7383139283</v>
      </c>
      <c r="BA333" s="18">
        <f ca="1" t="shared" si="2489"/>
        <v>25434.1933390701</v>
      </c>
      <c r="BB333" s="18">
        <f ca="1" t="shared" si="2489"/>
        <v>28347.0153789357</v>
      </c>
      <c r="BC333" s="18">
        <f ca="1" t="shared" si="2489"/>
        <v>37571.1626620555</v>
      </c>
      <c r="BD333" s="18">
        <f ca="1" t="shared" si="2489"/>
        <v>44709.3271753978</v>
      </c>
      <c r="BE333" s="18">
        <f ca="1" t="shared" ref="BE333:BI333" si="2490">AZ333/Z333</f>
        <v>21278.9080686909</v>
      </c>
      <c r="BF333" s="18">
        <f ca="1" t="shared" si="2490"/>
        <v>18686.1671309361</v>
      </c>
      <c r="BG333" s="18">
        <f ca="1" t="shared" si="2490"/>
        <v>17440.6882281931</v>
      </c>
      <c r="BH333" s="18">
        <f ca="1" t="shared" si="2490"/>
        <v>18853.7227134921</v>
      </c>
      <c r="BI333" s="18">
        <f ca="1" t="shared" si="2490"/>
        <v>18779.6648335186</v>
      </c>
      <c r="BJ333" s="18">
        <f ca="1" t="shared" si="2406"/>
        <v>69537.7663330409</v>
      </c>
      <c r="BK333" s="18">
        <f ca="1" t="shared" si="2407"/>
        <v>32888.3425549387</v>
      </c>
      <c r="BL333" s="18">
        <f ca="1" t="shared" si="2408"/>
        <v>102426.10888798</v>
      </c>
      <c r="BM333" s="18">
        <f ca="1">BK333*'Ejercicio 3 - TIR'!$D$5</f>
        <v>16444.1712774693</v>
      </c>
      <c r="BN333" s="18">
        <f ca="1" t="shared" si="2409"/>
        <v>85981.9376105102</v>
      </c>
      <c r="BO333" s="18">
        <f ca="1" t="shared" si="2410"/>
        <v>36115.7743154412</v>
      </c>
      <c r="BP333" s="18">
        <f ca="1" t="shared" si="2411"/>
        <v>-98280.5260818694</v>
      </c>
      <c r="BQ333" s="18">
        <f ca="1" t="shared" ref="BQ333:BT333" si="2491">BE333</f>
        <v>21278.9080686909</v>
      </c>
      <c r="BR333" s="18">
        <f ca="1" t="shared" si="2491"/>
        <v>18686.1671309361</v>
      </c>
      <c r="BS333" s="18">
        <f ca="1" t="shared" si="2491"/>
        <v>17440.6882281931</v>
      </c>
      <c r="BT333" s="18">
        <f ca="1" t="shared" si="2491"/>
        <v>18853.7227134921</v>
      </c>
      <c r="BU333" s="18">
        <f ca="1" t="shared" si="2413"/>
        <v>54895.4391489597</v>
      </c>
      <c r="BV333" s="20">
        <f ca="1" t="shared" si="2414"/>
        <v>8.82243059922332</v>
      </c>
    </row>
    <row r="334" ht="15" customHeight="1" spans="1:74">
      <c r="A334" s="16">
        <v>333</v>
      </c>
      <c r="B334" s="17">
        <f ca="1" t="shared" ref="B334:F334" si="2492">RAND()</f>
        <v>0.0873151458165189</v>
      </c>
      <c r="C334" s="18">
        <f ca="1">IF(B334&lt;=('Ejercicio 3 - TIR'!$D$13-'Ejercicio 3 - TIR'!$C$13)/('Ejercicio 3 - TIR'!$E$13-'Ejercicio 3 - TIR'!$C$13),'Ejercicio 3 - TIR'!$C$13+SQRT(('Ejercicio 3 - TIR'!$E$13-'Ejercicio 3 - TIR'!$C$13)*('Ejercicio 3 - TIR'!$D$13-'Ejercicio 3 - TIR'!$C$13)*B334),'Ejercicio 3 - TIR'!$E$13-SQRT(('Ejercicio 3 - TIR'!$E$13-'Ejercicio 3 - TIR'!$C$13)*('Ejercicio 3 - TIR'!$E$13-'Ejercicio 3 - TIR'!$D$13)*(1-B334)))</f>
        <v>65909.8272670703</v>
      </c>
      <c r="D334" s="17">
        <f ca="1" t="shared" si="2492"/>
        <v>0.226636389457897</v>
      </c>
      <c r="E334" s="18">
        <f ca="1">IF(D334&lt;=('Ejercicio 3 - TIR'!$D$14-'Ejercicio 3 - TIR'!$C$14)/('Ejercicio 3 - TIR'!$E$14-'Ejercicio 3 - TIR'!$C$14),'Ejercicio 3 - TIR'!$C$14+SQRT(('Ejercicio 3 - TIR'!$E$14-'Ejercicio 3 - TIR'!$C$14)*('Ejercicio 3 - TIR'!$D$14-'Ejercicio 3 - TIR'!$C$14)*D334),'Ejercicio 3 - TIR'!$E$14-SQRT(('Ejercicio 3 - TIR'!$E$14-'Ejercicio 3 - TIR'!$C$14)*('Ejercicio 3 - TIR'!$E$14-'Ejercicio 3 - TIR'!$D$14)*(1-D334)))</f>
        <v>29122.8302426055</v>
      </c>
      <c r="F334" s="17">
        <f ca="1" t="shared" si="2492"/>
        <v>0.754984694897469</v>
      </c>
      <c r="G334" s="18">
        <f ca="1">IF(F334&lt;=('Ejercicio 3 - TIR'!$D$18-'Ejercicio 3 - TIR'!$C$18)/('Ejercicio 3 - TIR'!$E$18-'Ejercicio 3 - TIR'!$C$18),'Ejercicio 3 - TIR'!$C$18+SQRT(('Ejercicio 3 - TIR'!$E$18-'Ejercicio 3 - TIR'!$C$18)*('Ejercicio 3 - TIR'!$D$18-'Ejercicio 3 - TIR'!$C$18)*F334),'Ejercicio 3 - TIR'!$E$18-SQRT(('Ejercicio 3 - TIR'!$E$18-'Ejercicio 3 - TIR'!$C$18)*('Ejercicio 3 - TIR'!$E$18-'Ejercicio 3 - TIR'!$D$18)*(1-F334)))</f>
        <v>40713.2590604645</v>
      </c>
      <c r="H334" s="17">
        <f ca="1" t="shared" ref="H334:L334" si="2493">RAND()</f>
        <v>0.723969524046084</v>
      </c>
      <c r="I334" s="18">
        <f ca="1">IF(H334&lt;=('Ejercicio 3 - TIR'!$D$18-'Ejercicio 3 - TIR'!$C$18)/('Ejercicio 3 - TIR'!$E$18-'Ejercicio 3 - TIR'!$C$18),'Ejercicio 3 - TIR'!$C$18+SQRT(('Ejercicio 3 - TIR'!$E$18-'Ejercicio 3 - TIR'!$C$18)*('Ejercicio 3 - TIR'!$D$18-'Ejercicio 3 - TIR'!$C$18)*H334),'Ejercicio 3 - TIR'!$E$18-SQRT(('Ejercicio 3 - TIR'!$E$18-'Ejercicio 3 - TIR'!$C$18)*('Ejercicio 3 - TIR'!$E$18-'Ejercicio 3 - TIR'!$D$18)*(1-H334)))</f>
        <v>40450.0235498913</v>
      </c>
      <c r="J334" s="17">
        <f ca="1" t="shared" si="2493"/>
        <v>0.388545008861488</v>
      </c>
      <c r="K334" s="18">
        <f ca="1">IF(J334&lt;=('Ejercicio 3 - TIR'!$D$18-'Ejercicio 3 - TIR'!$C$18)/('Ejercicio 3 - TIR'!$E$18-'Ejercicio 3 - TIR'!$C$18),'Ejercicio 3 - TIR'!$C$18+SQRT(('Ejercicio 3 - TIR'!$E$18-'Ejercicio 3 - TIR'!$C$18)*('Ejercicio 3 - TIR'!$D$18-'Ejercicio 3 - TIR'!$C$18)*J334),'Ejercicio 3 - TIR'!$E$18-SQRT(('Ejercicio 3 - TIR'!$E$18-'Ejercicio 3 - TIR'!$C$18)*('Ejercicio 3 - TIR'!$E$18-'Ejercicio 3 - TIR'!$D$18)*(1-J334)))</f>
        <v>37634.2485765937</v>
      </c>
      <c r="L334" s="17">
        <f ca="1" t="shared" si="2493"/>
        <v>0.145016807360477</v>
      </c>
      <c r="M334" s="18">
        <f ca="1">IF(L334&lt;=('Ejercicio 3 - TIR'!$D$18-'Ejercicio 3 - TIR'!$C$18)/('Ejercicio 3 - TIR'!$E$18-'Ejercicio 3 - TIR'!$C$18),'Ejercicio 3 - TIR'!$C$18+SQRT(('Ejercicio 3 - TIR'!$E$18-'Ejercicio 3 - TIR'!$C$18)*('Ejercicio 3 - TIR'!$D$18-'Ejercicio 3 - TIR'!$C$18)*L334),'Ejercicio 3 - TIR'!$E$18-SQRT(('Ejercicio 3 - TIR'!$E$18-'Ejercicio 3 - TIR'!$C$18)*('Ejercicio 3 - TIR'!$E$18-'Ejercicio 3 - TIR'!$D$18)*(1-L334)))</f>
        <v>34663.95980944</v>
      </c>
      <c r="N334" s="17">
        <f ca="1" t="shared" ref="N334:R334" si="2494">RAND()</f>
        <v>0.87934310727253</v>
      </c>
      <c r="O334" s="18">
        <f ca="1">IF(N334&lt;=('Ejercicio 3 - TIR'!$D$18-'Ejercicio 3 - TIR'!$C$18)/('Ejercicio 3 - TIR'!$E$18-'Ejercicio 3 - TIR'!$C$18),'Ejercicio 3 - TIR'!$C$18+SQRT(('Ejercicio 3 - TIR'!$E$18-'Ejercicio 3 - TIR'!$C$18)*('Ejercicio 3 - TIR'!$D$18-'Ejercicio 3 - TIR'!$C$18)*N334),'Ejercicio 3 - TIR'!$E$18-SQRT(('Ejercicio 3 - TIR'!$E$18-'Ejercicio 3 - TIR'!$C$18)*('Ejercicio 3 - TIR'!$E$18-'Ejercicio 3 - TIR'!$D$18)*(1-N334)))</f>
        <v>41991.8000474436</v>
      </c>
      <c r="P334" s="17">
        <f ca="1" t="shared" si="2494"/>
        <v>0.0809032464043424</v>
      </c>
      <c r="Q334" s="19">
        <f ca="1">IF(P334&lt;=('Ejercicio 3 - TIR'!$D$22-'Ejercicio 3 - TIR'!$C$22)/('Ejercicio 3 - TIR'!$E$22-'Ejercicio 3 - TIR'!$C$22),'Ejercicio 3 - TIR'!$C$22+SQRT(('Ejercicio 3 - TIR'!$E$22-'Ejercicio 3 - TIR'!$C$22)*('Ejercicio 3 - TIR'!$D$22-'Ejercicio 3 - TIR'!$C$22)*P334),'Ejercicio 3 - TIR'!$E$22-SQRT(('Ejercicio 3 - TIR'!$E$22-'Ejercicio 3 - TIR'!$C$22)*('Ejercicio 3 - TIR'!$E$22-'Ejercicio 3 - TIR'!$D$22)*(1-P334)))</f>
        <v>0.13206755333644</v>
      </c>
      <c r="R334" s="17">
        <f ca="1" t="shared" si="2494"/>
        <v>0.272111591241519</v>
      </c>
      <c r="S334" s="19">
        <f ca="1">IF(R334&lt;=('Ejercicio 3 - TIR'!$D$23-'Ejercicio 3 - TIR'!$C$23)/('Ejercicio 3 - TIR'!$E$23-'Ejercicio 3 - TIR'!$C$23),'Ejercicio 3 - TIR'!$C$23+SQRT(('Ejercicio 3 - TIR'!$E$23-'Ejercicio 3 - TIR'!$C$23)*('Ejercicio 3 - TIR'!$D$23-'Ejercicio 3 - TIR'!$C$23)*R334),'Ejercicio 3 - TIR'!$E$23-SQRT(('Ejercicio 3 - TIR'!$E$23-'Ejercicio 3 - TIR'!$C$23)*('Ejercicio 3 - TIR'!$E$23-'Ejercicio 3 - TIR'!$D$23)*(1-R334)))</f>
        <v>0.142131445145646</v>
      </c>
      <c r="T334" s="17">
        <f ca="1" t="shared" ref="T334:X334" si="2495">RAND()</f>
        <v>0.818472423002499</v>
      </c>
      <c r="U334" s="19">
        <f ca="1">IF(T334&lt;=('Ejercicio 3 - TIR'!$D$24-'Ejercicio 3 - TIR'!$C$24)/('Ejercicio 3 - TIR'!$E$24-'Ejercicio 3 - TIR'!$C$24),'Ejercicio 3 - TIR'!$C$24+SQRT(('Ejercicio 3 - TIR'!$E$24-'Ejercicio 3 - TIR'!$C$24)*('Ejercicio 3 - TIR'!$D$24-'Ejercicio 3 - TIR'!$C$24)*T334),'Ejercicio 3 - TIR'!$E$24-SQRT(('Ejercicio 3 - TIR'!$E$24-'Ejercicio 3 - TIR'!$C$24)*('Ejercicio 3 - TIR'!$E$24-'Ejercicio 3 - TIR'!$D$24)*(1-T334)))</f>
        <v>0.197454995773054</v>
      </c>
      <c r="V334" s="17">
        <f ca="1" t="shared" si="2495"/>
        <v>0.0993865086417889</v>
      </c>
      <c r="W334" s="19">
        <f ca="1">IF(V334&lt;=('Ejercicio 3 - TIR'!$D$25-'Ejercicio 3 - TIR'!$C$25)/('Ejercicio 3 - TIR'!$E$25-'Ejercicio 3 - TIR'!$C$25),'Ejercicio 3 - TIR'!$C$25+SQRT(('Ejercicio 3 - TIR'!$E$25-'Ejercicio 3 - TIR'!$C$25)*('Ejercicio 3 - TIR'!$D$25-'Ejercicio 3 - TIR'!$C$25)*V334),'Ejercicio 3 - TIR'!$E$25-SQRT(('Ejercicio 3 - TIR'!$E$25-'Ejercicio 3 - TIR'!$C$25)*('Ejercicio 3 - TIR'!$E$25-'Ejercicio 3 - TIR'!$D$25)*(1-V334)))</f>
        <v>0.191795809090457</v>
      </c>
      <c r="X334" s="17">
        <f ca="1" t="shared" si="2495"/>
        <v>0.753367758523038</v>
      </c>
      <c r="Y334" s="19">
        <f ca="1">IF(X334&lt;=('Ejercicio 3 - TIR'!$D$26-'Ejercicio 3 - TIR'!$C$26)/('Ejercicio 3 - TIR'!$E$26-'Ejercicio 3 - TIR'!$C$26),'Ejercicio 3 - TIR'!$C$26+SQRT(('Ejercicio 3 - TIR'!$E$26-'Ejercicio 3 - TIR'!$C$26)*('Ejercicio 3 - TIR'!$D$26-'Ejercicio 3 - TIR'!$C$26)*X334),'Ejercicio 3 - TIR'!$E$26-SQRT(('Ejercicio 3 - TIR'!$E$26-'Ejercicio 3 - TIR'!$C$26)*('Ejercicio 3 - TIR'!$E$26-'Ejercicio 3 - TIR'!$D$26)*(1-X334)))</f>
        <v>0.243505971666921</v>
      </c>
      <c r="Z334" s="17">
        <f ca="1" t="shared" si="2384"/>
        <v>1.13206755333644</v>
      </c>
      <c r="AA334" s="17">
        <f ca="1" t="shared" si="2385"/>
        <v>1.29296995069464</v>
      </c>
      <c r="AB334" s="17">
        <f ca="1" t="shared" si="2386"/>
        <v>1.54827332684374</v>
      </c>
      <c r="AC334" s="17">
        <f ca="1" t="shared" si="2387"/>
        <v>1.84522566225891</v>
      </c>
      <c r="AD334" s="17">
        <f ca="1" t="shared" si="2388"/>
        <v>2.294549130092</v>
      </c>
      <c r="AE334" s="16">
        <f ca="1" t="shared" si="2389"/>
        <v>3846.18093637338</v>
      </c>
      <c r="AF334" s="16">
        <f ca="1" t="shared" si="2390"/>
        <v>4392.84419115176</v>
      </c>
      <c r="AG334" s="16">
        <f ca="1" t="shared" si="2391"/>
        <v>5260.23322234731</v>
      </c>
      <c r="AH334" s="16">
        <f ca="1" t="shared" si="2392"/>
        <v>6269.12390923192</v>
      </c>
      <c r="AI334" s="16">
        <f ca="1" t="shared" si="2393"/>
        <v>7795.69301824976</v>
      </c>
      <c r="AJ334" s="18">
        <f ca="1" t="shared" si="2394"/>
        <v>46090.1595729327</v>
      </c>
      <c r="AK334" s="18">
        <f ca="1" t="shared" si="2395"/>
        <v>52300.6649549001</v>
      </c>
      <c r="AL334" s="18">
        <f ca="1" t="shared" si="2396"/>
        <v>58268.1032469471</v>
      </c>
      <c r="AM334" s="18">
        <f ca="1" t="shared" si="2397"/>
        <v>63962.8281958901</v>
      </c>
      <c r="AN334" s="18">
        <f ca="1" t="shared" si="2398"/>
        <v>96352.248269859</v>
      </c>
      <c r="AO334" s="18">
        <f ca="1">C334/'Ejercicio 3 - TIR'!$D$7</f>
        <v>13181.9654534141</v>
      </c>
      <c r="AP334" s="18">
        <f ca="1" t="shared" si="2399"/>
        <v>32908.1941195186</v>
      </c>
      <c r="AQ334" s="18">
        <f ca="1" t="shared" si="2400"/>
        <v>39118.6995014861</v>
      </c>
      <c r="AR334" s="18">
        <f ca="1" t="shared" si="2401"/>
        <v>45086.137793533</v>
      </c>
      <c r="AS334" s="18">
        <f ca="1" t="shared" si="2402"/>
        <v>50780.8627424761</v>
      </c>
      <c r="AT334" s="18">
        <f ca="1" t="shared" si="2403"/>
        <v>83170.282816445</v>
      </c>
      <c r="AU334" s="18">
        <f ca="1">AP334*'Ejercicio 3 - TIR'!$D$5</f>
        <v>16454.0970597593</v>
      </c>
      <c r="AV334" s="18">
        <f ca="1">AQ334*'Ejercicio 3 - TIR'!$D$5</f>
        <v>19559.349750743</v>
      </c>
      <c r="AW334" s="18">
        <f ca="1">AR334*'Ejercicio 3 - TIR'!$D$5</f>
        <v>22543.0688967665</v>
      </c>
      <c r="AX334" s="18">
        <f ca="1">AS334*'Ejercicio 3 - TIR'!$D$5</f>
        <v>25390.431371238</v>
      </c>
      <c r="AY334" s="18">
        <f ca="1">AT334*'Ejercicio 3 - TIR'!$D$5</f>
        <v>41585.1414082225</v>
      </c>
      <c r="AZ334" s="18">
        <f ca="1" t="shared" ref="AZ334:BD334" si="2496">AJ334-AU334-AE334</f>
        <v>25789.8815768</v>
      </c>
      <c r="BA334" s="18">
        <f ca="1" t="shared" si="2496"/>
        <v>28348.4710130053</v>
      </c>
      <c r="BB334" s="18">
        <f ca="1" t="shared" si="2496"/>
        <v>30464.8011278332</v>
      </c>
      <c r="BC334" s="18">
        <f ca="1" t="shared" si="2496"/>
        <v>32303.2729154202</v>
      </c>
      <c r="BD334" s="18">
        <f ca="1" t="shared" si="2496"/>
        <v>46971.4138433868</v>
      </c>
      <c r="BE334" s="18">
        <f ca="1" t="shared" ref="BE334:BI334" si="2497">AZ334/Z334</f>
        <v>22781.2214039629</v>
      </c>
      <c r="BF334" s="18">
        <f ca="1" t="shared" si="2497"/>
        <v>21925.0810877509</v>
      </c>
      <c r="BG334" s="18">
        <f ca="1" t="shared" si="2497"/>
        <v>19676.6298299137</v>
      </c>
      <c r="BH334" s="18">
        <f ca="1" t="shared" si="2497"/>
        <v>17506.4077939794</v>
      </c>
      <c r="BI334" s="18">
        <f ca="1" t="shared" si="2497"/>
        <v>20470.8686457733</v>
      </c>
      <c r="BJ334" s="18">
        <f ca="1" t="shared" si="2406"/>
        <v>66823.7647989874</v>
      </c>
      <c r="BK334" s="18">
        <f ca="1" t="shared" si="2407"/>
        <v>30246.6673640341</v>
      </c>
      <c r="BL334" s="18">
        <f ca="1" t="shared" si="2408"/>
        <v>97070.4321630215</v>
      </c>
      <c r="BM334" s="18">
        <f ca="1">BK334*'Ejercicio 3 - TIR'!$D$5</f>
        <v>15123.333682017</v>
      </c>
      <c r="BN334" s="18">
        <f ca="1" t="shared" si="2409"/>
        <v>81947.0984810045</v>
      </c>
      <c r="BO334" s="18">
        <f ca="1" t="shared" si="2410"/>
        <v>35713.8129693125</v>
      </c>
      <c r="BP334" s="18">
        <f ca="1" t="shared" si="2411"/>
        <v>-95032.6575096758</v>
      </c>
      <c r="BQ334" s="18">
        <f ca="1" t="shared" ref="BQ334:BT334" si="2498">BE334</f>
        <v>22781.2214039629</v>
      </c>
      <c r="BR334" s="18">
        <f ca="1" t="shared" si="2498"/>
        <v>21925.0810877509</v>
      </c>
      <c r="BS334" s="18">
        <f ca="1" t="shared" si="2498"/>
        <v>19676.6298299137</v>
      </c>
      <c r="BT334" s="18">
        <f ca="1" t="shared" si="2498"/>
        <v>17506.4077939794</v>
      </c>
      <c r="BU334" s="18">
        <f ca="1" t="shared" si="2413"/>
        <v>56184.6816150858</v>
      </c>
      <c r="BV334" s="20">
        <f ca="1" t="shared" si="2414"/>
        <v>11.9250282713864</v>
      </c>
    </row>
    <row r="335" ht="15" customHeight="1" spans="1:74">
      <c r="A335" s="16">
        <v>334</v>
      </c>
      <c r="B335" s="17">
        <f ca="1" t="shared" ref="B335:F335" si="2499">RAND()</f>
        <v>0.154690964150777</v>
      </c>
      <c r="C335" s="18">
        <f ca="1">IF(B335&lt;=('Ejercicio 3 - TIR'!$D$13-'Ejercicio 3 - TIR'!$C$13)/('Ejercicio 3 - TIR'!$E$13-'Ejercicio 3 - TIR'!$C$13),'Ejercicio 3 - TIR'!$C$13+SQRT(('Ejercicio 3 - TIR'!$E$13-'Ejercicio 3 - TIR'!$C$13)*('Ejercicio 3 - TIR'!$D$13-'Ejercicio 3 - TIR'!$C$13)*B335),'Ejercicio 3 - TIR'!$E$13-SQRT(('Ejercicio 3 - TIR'!$E$13-'Ejercicio 3 - TIR'!$C$13)*('Ejercicio 3 - TIR'!$E$13-'Ejercicio 3 - TIR'!$D$13)*(1-B335)))</f>
        <v>67866.1544391342</v>
      </c>
      <c r="D335" s="17">
        <f ca="1" t="shared" si="2499"/>
        <v>0.971284453463071</v>
      </c>
      <c r="E335" s="18">
        <f ca="1">IF(D335&lt;=('Ejercicio 3 - TIR'!$D$14-'Ejercicio 3 - TIR'!$C$14)/('Ejercicio 3 - TIR'!$E$14-'Ejercicio 3 - TIR'!$C$14),'Ejercicio 3 - TIR'!$C$14+SQRT(('Ejercicio 3 - TIR'!$E$14-'Ejercicio 3 - TIR'!$C$14)*('Ejercicio 3 - TIR'!$D$14-'Ejercicio 3 - TIR'!$C$14)*D335),'Ejercicio 3 - TIR'!$E$14-SQRT(('Ejercicio 3 - TIR'!$E$14-'Ejercicio 3 - TIR'!$C$14)*('Ejercicio 3 - TIR'!$E$14-'Ejercicio 3 - TIR'!$D$14)*(1-D335)))</f>
        <v>37924.5887201474</v>
      </c>
      <c r="F335" s="17">
        <f ca="1" t="shared" si="2499"/>
        <v>0.0323874698676601</v>
      </c>
      <c r="G335" s="18">
        <f ca="1">IF(F335&lt;=('Ejercicio 3 - TIR'!$D$18-'Ejercicio 3 - TIR'!$C$18)/('Ejercicio 3 - TIR'!$E$18-'Ejercicio 3 - TIR'!$C$18),'Ejercicio 3 - TIR'!$C$18+SQRT(('Ejercicio 3 - TIR'!$E$18-'Ejercicio 3 - TIR'!$C$18)*('Ejercicio 3 - TIR'!$D$18-'Ejercicio 3 - TIR'!$C$18)*F335),'Ejercicio 3 - TIR'!$E$18-SQRT(('Ejercicio 3 - TIR'!$E$18-'Ejercicio 3 - TIR'!$C$18)*('Ejercicio 3 - TIR'!$E$18-'Ejercicio 3 - TIR'!$D$18)*(1-F335)))</f>
        <v>32204.1144435235</v>
      </c>
      <c r="H335" s="17">
        <f ca="1" t="shared" ref="H335:L335" si="2500">RAND()</f>
        <v>0.910234581707051</v>
      </c>
      <c r="I335" s="18">
        <f ca="1">IF(H335&lt;=('Ejercicio 3 - TIR'!$D$18-'Ejercicio 3 - TIR'!$C$18)/('Ejercicio 3 - TIR'!$E$18-'Ejercicio 3 - TIR'!$C$18),'Ejercicio 3 - TIR'!$C$18+SQRT(('Ejercicio 3 - TIR'!$E$18-'Ejercicio 3 - TIR'!$C$18)*('Ejercicio 3 - TIR'!$D$18-'Ejercicio 3 - TIR'!$C$18)*H335),'Ejercicio 3 - TIR'!$E$18-SQRT(('Ejercicio 3 - TIR'!$E$18-'Ejercicio 3 - TIR'!$C$18)*('Ejercicio 3 - TIR'!$E$18-'Ejercicio 3 - TIR'!$D$18)*(1-H335)))</f>
        <v>42405.3118931226</v>
      </c>
      <c r="J335" s="17">
        <f ca="1" t="shared" si="2500"/>
        <v>0.948054763569888</v>
      </c>
      <c r="K335" s="18">
        <f ca="1">IF(J335&lt;=('Ejercicio 3 - TIR'!$D$18-'Ejercicio 3 - TIR'!$C$18)/('Ejercicio 3 - TIR'!$E$18-'Ejercicio 3 - TIR'!$C$18),'Ejercicio 3 - TIR'!$C$18+SQRT(('Ejercicio 3 - TIR'!$E$18-'Ejercicio 3 - TIR'!$C$18)*('Ejercicio 3 - TIR'!$D$18-'Ejercicio 3 - TIR'!$C$18)*J335),'Ejercicio 3 - TIR'!$E$18-SQRT(('Ejercicio 3 - TIR'!$E$18-'Ejercicio 3 - TIR'!$C$18)*('Ejercicio 3 - TIR'!$E$18-'Ejercicio 3 - TIR'!$D$18)*(1-J335)))</f>
        <v>43026.1984060554</v>
      </c>
      <c r="L335" s="17">
        <f ca="1" t="shared" si="2500"/>
        <v>0.90947362150111</v>
      </c>
      <c r="M335" s="18">
        <f ca="1">IF(L335&lt;=('Ejercicio 3 - TIR'!$D$18-'Ejercicio 3 - TIR'!$C$18)/('Ejercicio 3 - TIR'!$E$18-'Ejercicio 3 - TIR'!$C$18),'Ejercicio 3 - TIR'!$C$18+SQRT(('Ejercicio 3 - TIR'!$E$18-'Ejercicio 3 - TIR'!$C$18)*('Ejercicio 3 - TIR'!$D$18-'Ejercicio 3 - TIR'!$C$18)*L335),'Ejercicio 3 - TIR'!$E$18-SQRT(('Ejercicio 3 - TIR'!$E$18-'Ejercicio 3 - TIR'!$C$18)*('Ejercicio 3 - TIR'!$E$18-'Ejercicio 3 - TIR'!$D$18)*(1-L335)))</f>
        <v>42394.3372460319</v>
      </c>
      <c r="N335" s="17">
        <f ca="1" t="shared" ref="N335:R335" si="2501">RAND()</f>
        <v>0.0275645955545329</v>
      </c>
      <c r="O335" s="18">
        <f ca="1">IF(N335&lt;=('Ejercicio 3 - TIR'!$D$18-'Ejercicio 3 - TIR'!$C$18)/('Ejercicio 3 - TIR'!$E$18-'Ejercicio 3 - TIR'!$C$18),'Ejercicio 3 - TIR'!$C$18+SQRT(('Ejercicio 3 - TIR'!$E$18-'Ejercicio 3 - TIR'!$C$18)*('Ejercicio 3 - TIR'!$D$18-'Ejercicio 3 - TIR'!$C$18)*N335),'Ejercicio 3 - TIR'!$E$18-SQRT(('Ejercicio 3 - TIR'!$E$18-'Ejercicio 3 - TIR'!$C$18)*('Ejercicio 3 - TIR'!$E$18-'Ejercicio 3 - TIR'!$D$18)*(1-N335)))</f>
        <v>32033.3935509832</v>
      </c>
      <c r="P335" s="17">
        <f ca="1" t="shared" si="2501"/>
        <v>0.0931449969149589</v>
      </c>
      <c r="Q335" s="19">
        <f ca="1">IF(P335&lt;=('Ejercicio 3 - TIR'!$D$22-'Ejercicio 3 - TIR'!$C$22)/('Ejercicio 3 - TIR'!$E$22-'Ejercicio 3 - TIR'!$C$22),'Ejercicio 3 - TIR'!$C$22+SQRT(('Ejercicio 3 - TIR'!$E$22-'Ejercicio 3 - TIR'!$C$22)*('Ejercicio 3 - TIR'!$D$22-'Ejercicio 3 - TIR'!$C$22)*P335),'Ejercicio 3 - TIR'!$E$22-SQRT(('Ejercicio 3 - TIR'!$E$22-'Ejercicio 3 - TIR'!$C$22)*('Ejercicio 3 - TIR'!$E$22-'Ejercicio 3 - TIR'!$D$22)*(1-P335)))</f>
        <v>0.132948397369826</v>
      </c>
      <c r="R335" s="17">
        <f ca="1" t="shared" si="2501"/>
        <v>0.265259804267631</v>
      </c>
      <c r="S335" s="19">
        <f ca="1">IF(R335&lt;=('Ejercicio 3 - TIR'!$D$23-'Ejercicio 3 - TIR'!$C$23)/('Ejercicio 3 - TIR'!$E$23-'Ejercicio 3 - TIR'!$C$23),'Ejercicio 3 - TIR'!$C$23+SQRT(('Ejercicio 3 - TIR'!$E$23-'Ejercicio 3 - TIR'!$C$23)*('Ejercicio 3 - TIR'!$D$23-'Ejercicio 3 - TIR'!$C$23)*R335),'Ejercicio 3 - TIR'!$E$23-SQRT(('Ejercicio 3 - TIR'!$E$23-'Ejercicio 3 - TIR'!$C$23)*('Ejercicio 3 - TIR'!$E$23-'Ejercicio 3 - TIR'!$D$23)*(1-R335)))</f>
        <v>0.141851033103305</v>
      </c>
      <c r="T335" s="17">
        <f ca="1" t="shared" ref="T335:X335" si="2502">RAND()</f>
        <v>0.00887204232587213</v>
      </c>
      <c r="U335" s="19">
        <f ca="1">IF(T335&lt;=('Ejercicio 3 - TIR'!$D$24-'Ejercicio 3 - TIR'!$C$24)/('Ejercicio 3 - TIR'!$E$24-'Ejercicio 3 - TIR'!$C$24),'Ejercicio 3 - TIR'!$C$24+SQRT(('Ejercicio 3 - TIR'!$E$24-'Ejercicio 3 - TIR'!$C$24)*('Ejercicio 3 - TIR'!$D$24-'Ejercicio 3 - TIR'!$C$24)*T335),'Ejercicio 3 - TIR'!$E$24-SQRT(('Ejercicio 3 - TIR'!$E$24-'Ejercicio 3 - TIR'!$C$24)*('Ejercicio 3 - TIR'!$E$24-'Ejercicio 3 - TIR'!$D$24)*(1-T335)))</f>
        <v>0.154316397674489</v>
      </c>
      <c r="V335" s="17">
        <f ca="1" t="shared" si="2502"/>
        <v>0.592605052123768</v>
      </c>
      <c r="W335" s="19">
        <f ca="1">IF(V335&lt;=('Ejercicio 3 - TIR'!$D$25-'Ejercicio 3 - TIR'!$C$25)/('Ejercicio 3 - TIR'!$E$25-'Ejercicio 3 - TIR'!$C$25),'Ejercicio 3 - TIR'!$C$25+SQRT(('Ejercicio 3 - TIR'!$E$25-'Ejercicio 3 - TIR'!$C$25)*('Ejercicio 3 - TIR'!$D$25-'Ejercicio 3 - TIR'!$C$25)*V335),'Ejercicio 3 - TIR'!$E$25-SQRT(('Ejercicio 3 - TIR'!$E$25-'Ejercicio 3 - TIR'!$C$25)*('Ejercicio 3 - TIR'!$E$25-'Ejercicio 3 - TIR'!$D$25)*(1-V335)))</f>
        <v>0.212239143050418</v>
      </c>
      <c r="X335" s="17">
        <f ca="1" t="shared" si="2502"/>
        <v>0.832823610074234</v>
      </c>
      <c r="Y335" s="19">
        <f ca="1">IF(X335&lt;=('Ejercicio 3 - TIR'!$D$26-'Ejercicio 3 - TIR'!$C$26)/('Ejercicio 3 - TIR'!$E$26-'Ejercicio 3 - TIR'!$C$26),'Ejercicio 3 - TIR'!$C$26+SQRT(('Ejercicio 3 - TIR'!$E$26-'Ejercicio 3 - TIR'!$C$26)*('Ejercicio 3 - TIR'!$D$26-'Ejercicio 3 - TIR'!$C$26)*X335),'Ejercicio 3 - TIR'!$E$26-SQRT(('Ejercicio 3 - TIR'!$E$26-'Ejercicio 3 - TIR'!$C$26)*('Ejercicio 3 - TIR'!$E$26-'Ejercicio 3 - TIR'!$D$26)*(1-X335)))</f>
        <v>0.24995415992855</v>
      </c>
      <c r="Z335" s="17">
        <f ca="1" t="shared" si="2384"/>
        <v>1.13294839736983</v>
      </c>
      <c r="AA335" s="17">
        <f ca="1" t="shared" si="2385"/>
        <v>1.29365829798947</v>
      </c>
      <c r="AB335" s="17">
        <f ca="1" t="shared" si="2386"/>
        <v>1.49329098635692</v>
      </c>
      <c r="AC335" s="17">
        <f ca="1" t="shared" si="2387"/>
        <v>1.81022578562622</v>
      </c>
      <c r="AD335" s="17">
        <f ca="1" t="shared" si="2388"/>
        <v>2.26269925115342</v>
      </c>
      <c r="AE335" s="16">
        <f ca="1" t="shared" si="2389"/>
        <v>5042.01329125339</v>
      </c>
      <c r="AF335" s="16">
        <f ca="1" t="shared" si="2390"/>
        <v>5757.22808553828</v>
      </c>
      <c r="AG335" s="16">
        <f ca="1" t="shared" si="2391"/>
        <v>6645.66278428895</v>
      </c>
      <c r="AH335" s="16">
        <f ca="1" t="shared" si="2392"/>
        <v>8056.13255862848</v>
      </c>
      <c r="AI335" s="16">
        <f ca="1" t="shared" si="2393"/>
        <v>10069.7964045935</v>
      </c>
      <c r="AJ335" s="18">
        <f ca="1" t="shared" si="2394"/>
        <v>36485.5998475045</v>
      </c>
      <c r="AK335" s="18">
        <f ca="1" t="shared" si="2395"/>
        <v>54857.9836093696</v>
      </c>
      <c r="AL335" s="18">
        <f ca="1" t="shared" si="2396"/>
        <v>64250.6342569668</v>
      </c>
      <c r="AM335" s="18">
        <f ca="1" t="shared" si="2397"/>
        <v>76743.322447301</v>
      </c>
      <c r="AN335" s="18">
        <f ca="1" t="shared" si="2398"/>
        <v>72481.9355997125</v>
      </c>
      <c r="AO335" s="18">
        <f ca="1">C335/'Ejercicio 3 - TIR'!$D$7</f>
        <v>13573.2308878268</v>
      </c>
      <c r="AP335" s="18">
        <f ca="1" t="shared" si="2399"/>
        <v>22912.3689596776</v>
      </c>
      <c r="AQ335" s="18">
        <f ca="1" t="shared" si="2400"/>
        <v>41284.7527215427</v>
      </c>
      <c r="AR335" s="18">
        <f ca="1" t="shared" si="2401"/>
        <v>50677.4033691399</v>
      </c>
      <c r="AS335" s="18">
        <f ca="1" t="shared" si="2402"/>
        <v>63170.0915594741</v>
      </c>
      <c r="AT335" s="18">
        <f ca="1" t="shared" si="2403"/>
        <v>58908.7047118856</v>
      </c>
      <c r="AU335" s="18">
        <f ca="1">AP335*'Ejercicio 3 - TIR'!$D$5</f>
        <v>11456.1844798388</v>
      </c>
      <c r="AV335" s="18">
        <f ca="1">AQ335*'Ejercicio 3 - TIR'!$D$5</f>
        <v>20642.3763607714</v>
      </c>
      <c r="AW335" s="18">
        <f ca="1">AR335*'Ejercicio 3 - TIR'!$D$5</f>
        <v>25338.70168457</v>
      </c>
      <c r="AX335" s="18">
        <f ca="1">AS335*'Ejercicio 3 - TIR'!$D$5</f>
        <v>31585.0457797371</v>
      </c>
      <c r="AY335" s="18">
        <f ca="1">AT335*'Ejercicio 3 - TIR'!$D$5</f>
        <v>29454.3523559428</v>
      </c>
      <c r="AZ335" s="18">
        <f ca="1" t="shared" ref="AZ335:BD335" si="2503">AJ335-AU335-AE335</f>
        <v>19987.4020764123</v>
      </c>
      <c r="BA335" s="18">
        <f ca="1" t="shared" si="2503"/>
        <v>28458.3791630599</v>
      </c>
      <c r="BB335" s="18">
        <f ca="1" t="shared" si="2503"/>
        <v>32266.2697881079</v>
      </c>
      <c r="BC335" s="18">
        <f ca="1" t="shared" si="2503"/>
        <v>37102.1441089354</v>
      </c>
      <c r="BD335" s="18">
        <f ca="1" t="shared" si="2503"/>
        <v>32957.7868391762</v>
      </c>
      <c r="BE335" s="18">
        <f ca="1" t="shared" ref="BE335:BI335" si="2504">AZ335/Z335</f>
        <v>17641.9350809036</v>
      </c>
      <c r="BF335" s="18">
        <f ca="1" t="shared" si="2504"/>
        <v>21998.374073964</v>
      </c>
      <c r="BG335" s="18">
        <f ca="1" t="shared" si="2504"/>
        <v>21607.4898214083</v>
      </c>
      <c r="BH335" s="18">
        <f ca="1" t="shared" si="2504"/>
        <v>20495.8654348747</v>
      </c>
      <c r="BI335" s="18">
        <f ca="1" t="shared" si="2504"/>
        <v>14565.6948542215</v>
      </c>
      <c r="BJ335" s="18">
        <f ca="1" t="shared" si="2406"/>
        <v>85811.9384973791</v>
      </c>
      <c r="BK335" s="18">
        <f ca="1" t="shared" si="2407"/>
        <v>30712.1393656183</v>
      </c>
      <c r="BL335" s="18">
        <f ca="1" t="shared" si="2408"/>
        <v>116524.077862997</v>
      </c>
      <c r="BM335" s="18">
        <f ca="1">BK335*'Ejercicio 3 - TIR'!$D$5</f>
        <v>15356.0696828091</v>
      </c>
      <c r="BN335" s="18">
        <f ca="1" t="shared" si="2409"/>
        <v>101168.008180188</v>
      </c>
      <c r="BO335" s="18">
        <f ca="1" t="shared" si="2410"/>
        <v>44711.2041640609</v>
      </c>
      <c r="BP335" s="18">
        <f ca="1" t="shared" si="2411"/>
        <v>-105790.743159282</v>
      </c>
      <c r="BQ335" s="18">
        <f ca="1" t="shared" ref="BQ335:BT335" si="2505">BE335</f>
        <v>17641.9350809036</v>
      </c>
      <c r="BR335" s="18">
        <f ca="1" t="shared" si="2505"/>
        <v>21998.374073964</v>
      </c>
      <c r="BS335" s="18">
        <f ca="1" t="shared" si="2505"/>
        <v>21607.4898214083</v>
      </c>
      <c r="BT335" s="18">
        <f ca="1" t="shared" si="2505"/>
        <v>20495.8654348747</v>
      </c>
      <c r="BU335" s="18">
        <f ca="1" t="shared" si="2413"/>
        <v>59276.8990182823</v>
      </c>
      <c r="BV335" s="20">
        <f ca="1" t="shared" si="2414"/>
        <v>8.58547166780776</v>
      </c>
    </row>
    <row r="336" ht="15" customHeight="1" spans="1:74">
      <c r="A336" s="16">
        <v>335</v>
      </c>
      <c r="B336" s="17">
        <f ca="1" t="shared" ref="B336:F336" si="2506">RAND()</f>
        <v>0.229456648696399</v>
      </c>
      <c r="C336" s="18">
        <f ca="1">IF(B336&lt;=('Ejercicio 3 - TIR'!$D$13-'Ejercicio 3 - TIR'!$C$13)/('Ejercicio 3 - TIR'!$E$13-'Ejercicio 3 - TIR'!$C$13),'Ejercicio 3 - TIR'!$C$13+SQRT(('Ejercicio 3 - TIR'!$E$13-'Ejercicio 3 - TIR'!$C$13)*('Ejercicio 3 - TIR'!$D$13-'Ejercicio 3 - TIR'!$C$13)*B336),'Ejercicio 3 - TIR'!$E$13-SQRT(('Ejercicio 3 - TIR'!$E$13-'Ejercicio 3 - TIR'!$C$13)*('Ejercicio 3 - TIR'!$E$13-'Ejercicio 3 - TIR'!$D$13)*(1-B336)))</f>
        <v>69580.3266895529</v>
      </c>
      <c r="D336" s="17">
        <f ca="1" t="shared" si="2506"/>
        <v>0.208342190016949</v>
      </c>
      <c r="E336" s="18">
        <f ca="1">IF(D336&lt;=('Ejercicio 3 - TIR'!$D$14-'Ejercicio 3 - TIR'!$C$14)/('Ejercicio 3 - TIR'!$E$14-'Ejercicio 3 - TIR'!$C$14),'Ejercicio 3 - TIR'!$C$14+SQRT(('Ejercicio 3 - TIR'!$E$14-'Ejercicio 3 - TIR'!$C$14)*('Ejercicio 3 - TIR'!$D$14-'Ejercicio 3 - TIR'!$C$14)*D336),'Ejercicio 3 - TIR'!$E$14-SQRT(('Ejercicio 3 - TIR'!$E$14-'Ejercicio 3 - TIR'!$C$14)*('Ejercicio 3 - TIR'!$E$14-'Ejercicio 3 - TIR'!$D$14)*(1-D336)))</f>
        <v>28952.9310961957</v>
      </c>
      <c r="F336" s="17">
        <f ca="1" t="shared" si="2506"/>
        <v>0.810676916384741</v>
      </c>
      <c r="G336" s="18">
        <f ca="1">IF(F336&lt;=('Ejercicio 3 - TIR'!$D$18-'Ejercicio 3 - TIR'!$C$18)/('Ejercicio 3 - TIR'!$E$18-'Ejercicio 3 - TIR'!$C$18),'Ejercicio 3 - TIR'!$C$18+SQRT(('Ejercicio 3 - TIR'!$E$18-'Ejercicio 3 - TIR'!$C$18)*('Ejercicio 3 - TIR'!$D$18-'Ejercicio 3 - TIR'!$C$18)*F336),'Ejercicio 3 - TIR'!$E$18-SQRT(('Ejercicio 3 - TIR'!$E$18-'Ejercicio 3 - TIR'!$C$18)*('Ejercicio 3 - TIR'!$E$18-'Ejercicio 3 - TIR'!$D$18)*(1-F336)))</f>
        <v>41231.8132648256</v>
      </c>
      <c r="H336" s="17">
        <f ca="1" t="shared" ref="H336:L336" si="2507">RAND()</f>
        <v>0.108979688786119</v>
      </c>
      <c r="I336" s="18">
        <f ca="1">IF(H336&lt;=('Ejercicio 3 - TIR'!$D$18-'Ejercicio 3 - TIR'!$C$18)/('Ejercicio 3 - TIR'!$E$18-'Ejercicio 3 - TIR'!$C$18),'Ejercicio 3 - TIR'!$C$18+SQRT(('Ejercicio 3 - TIR'!$E$18-'Ejercicio 3 - TIR'!$C$18)*('Ejercicio 3 - TIR'!$D$18-'Ejercicio 3 - TIR'!$C$18)*H336),'Ejercicio 3 - TIR'!$E$18-SQRT(('Ejercicio 3 - TIR'!$E$18-'Ejercicio 3 - TIR'!$C$18)*('Ejercicio 3 - TIR'!$E$18-'Ejercicio 3 - TIR'!$D$18)*(1-H336)))</f>
        <v>34043.1365692885</v>
      </c>
      <c r="J336" s="17">
        <f ca="1" t="shared" si="2507"/>
        <v>0.349950774445388</v>
      </c>
      <c r="K336" s="18">
        <f ca="1">IF(J336&lt;=('Ejercicio 3 - TIR'!$D$18-'Ejercicio 3 - TIR'!$C$18)/('Ejercicio 3 - TIR'!$E$18-'Ejercicio 3 - TIR'!$C$18),'Ejercicio 3 - TIR'!$C$18+SQRT(('Ejercicio 3 - TIR'!$E$18-'Ejercicio 3 - TIR'!$C$18)*('Ejercicio 3 - TIR'!$D$18-'Ejercicio 3 - TIR'!$C$18)*J336),'Ejercicio 3 - TIR'!$E$18-SQRT(('Ejercicio 3 - TIR'!$E$18-'Ejercicio 3 - TIR'!$C$18)*('Ejercicio 3 - TIR'!$E$18-'Ejercicio 3 - TIR'!$D$18)*(1-J336)))</f>
        <v>37245.1788222796</v>
      </c>
      <c r="L336" s="17">
        <f ca="1" t="shared" si="2507"/>
        <v>0.590495098972863</v>
      </c>
      <c r="M336" s="18">
        <f ca="1">IF(L336&lt;=('Ejercicio 3 - TIR'!$D$18-'Ejercicio 3 - TIR'!$C$18)/('Ejercicio 3 - TIR'!$E$18-'Ejercicio 3 - TIR'!$C$18),'Ejercicio 3 - TIR'!$C$18+SQRT(('Ejercicio 3 - TIR'!$E$18-'Ejercicio 3 - TIR'!$C$18)*('Ejercicio 3 - TIR'!$D$18-'Ejercicio 3 - TIR'!$C$18)*L336),'Ejercicio 3 - TIR'!$E$18-SQRT(('Ejercicio 3 - TIR'!$E$18-'Ejercicio 3 - TIR'!$C$18)*('Ejercicio 3 - TIR'!$E$18-'Ejercicio 3 - TIR'!$D$18)*(1-L336)))</f>
        <v>39411.3901654288</v>
      </c>
      <c r="N336" s="17">
        <f ca="1" t="shared" ref="N336:R336" si="2508">RAND()</f>
        <v>0.264317679946083</v>
      </c>
      <c r="O336" s="18">
        <f ca="1">IF(N336&lt;=('Ejercicio 3 - TIR'!$D$18-'Ejercicio 3 - TIR'!$C$18)/('Ejercicio 3 - TIR'!$E$18-'Ejercicio 3 - TIR'!$C$18),'Ejercicio 3 - TIR'!$C$18+SQRT(('Ejercicio 3 - TIR'!$E$18-'Ejercicio 3 - TIR'!$C$18)*('Ejercicio 3 - TIR'!$D$18-'Ejercicio 3 - TIR'!$C$18)*N336),'Ejercicio 3 - TIR'!$E$18-SQRT(('Ejercicio 3 - TIR'!$E$18-'Ejercicio 3 - TIR'!$C$18)*('Ejercicio 3 - TIR'!$E$18-'Ejercicio 3 - TIR'!$D$18)*(1-N336)))</f>
        <v>36296.6381499902</v>
      </c>
      <c r="P336" s="17">
        <f ca="1" t="shared" si="2508"/>
        <v>0.917218762421347</v>
      </c>
      <c r="Q336" s="19">
        <f ca="1">IF(P336&lt;=('Ejercicio 3 - TIR'!$D$22-'Ejercicio 3 - TIR'!$C$22)/('Ejercicio 3 - TIR'!$E$22-'Ejercicio 3 - TIR'!$C$22),'Ejercicio 3 - TIR'!$C$22+SQRT(('Ejercicio 3 - TIR'!$E$22-'Ejercicio 3 - TIR'!$C$22)*('Ejercicio 3 - TIR'!$D$22-'Ejercicio 3 - TIR'!$C$22)*P336),'Ejercicio 3 - TIR'!$E$22-SQRT(('Ejercicio 3 - TIR'!$E$22-'Ejercicio 3 - TIR'!$C$22)*('Ejercicio 3 - TIR'!$E$22-'Ejercicio 3 - TIR'!$D$22)*(1-P336)))</f>
        <v>0.167793189292793</v>
      </c>
      <c r="R336" s="17">
        <f ca="1" t="shared" si="2508"/>
        <v>0.0745159477571578</v>
      </c>
      <c r="S336" s="19">
        <f ca="1">IF(R336&lt;=('Ejercicio 3 - TIR'!$D$23-'Ejercicio 3 - TIR'!$C$23)/('Ejercicio 3 - TIR'!$E$23-'Ejercicio 3 - TIR'!$C$23),'Ejercicio 3 - TIR'!$C$23+SQRT(('Ejercicio 3 - TIR'!$E$23-'Ejercicio 3 - TIR'!$C$23)*('Ejercicio 3 - TIR'!$D$23-'Ejercicio 3 - TIR'!$C$23)*R336),'Ejercicio 3 - TIR'!$E$23-SQRT(('Ejercicio 3 - TIR'!$E$23-'Ejercicio 3 - TIR'!$C$23)*('Ejercicio 3 - TIR'!$E$23-'Ejercicio 3 - TIR'!$D$23)*(1-R336)))</f>
        <v>0.131581394819403</v>
      </c>
      <c r="T336" s="17">
        <f ca="1" t="shared" ref="T336:X336" si="2509">RAND()</f>
        <v>0.599777064980609</v>
      </c>
      <c r="U336" s="19">
        <f ca="1">IF(T336&lt;=('Ejercicio 3 - TIR'!$D$24-'Ejercicio 3 - TIR'!$C$24)/('Ejercicio 3 - TIR'!$E$24-'Ejercicio 3 - TIR'!$C$24),'Ejercicio 3 - TIR'!$C$24+SQRT(('Ejercicio 3 - TIR'!$E$24-'Ejercicio 3 - TIR'!$C$24)*('Ejercicio 3 - TIR'!$D$24-'Ejercicio 3 - TIR'!$C$24)*T336),'Ejercicio 3 - TIR'!$E$24-SQRT(('Ejercicio 3 - TIR'!$E$24-'Ejercicio 3 - TIR'!$C$24)*('Ejercicio 3 - TIR'!$E$24-'Ejercicio 3 - TIR'!$D$24)*(1-T336)))</f>
        <v>0.186524274196751</v>
      </c>
      <c r="V336" s="17">
        <f ca="1" t="shared" si="2509"/>
        <v>0.21994389441845</v>
      </c>
      <c r="W336" s="19">
        <f ca="1">IF(V336&lt;=('Ejercicio 3 - TIR'!$D$25-'Ejercicio 3 - TIR'!$C$25)/('Ejercicio 3 - TIR'!$E$25-'Ejercicio 3 - TIR'!$C$25),'Ejercicio 3 - TIR'!$C$25+SQRT(('Ejercicio 3 - TIR'!$E$25-'Ejercicio 3 - TIR'!$C$25)*('Ejercicio 3 - TIR'!$D$25-'Ejercicio 3 - TIR'!$C$25)*V336),'Ejercicio 3 - TIR'!$E$25-SQRT(('Ejercicio 3 - TIR'!$E$25-'Ejercicio 3 - TIR'!$C$25)*('Ejercicio 3 - TIR'!$E$25-'Ejercicio 3 - TIR'!$D$25)*(1-V336)))</f>
        <v>0.197547690793544</v>
      </c>
      <c r="X336" s="17">
        <f ca="1" t="shared" si="2509"/>
        <v>0.05335222551181</v>
      </c>
      <c r="Y336" s="19">
        <f ca="1">IF(X336&lt;=('Ejercicio 3 - TIR'!$D$26-'Ejercicio 3 - TIR'!$C$26)/('Ejercicio 3 - TIR'!$E$26-'Ejercicio 3 - TIR'!$C$26),'Ejercicio 3 - TIR'!$C$26+SQRT(('Ejercicio 3 - TIR'!$E$26-'Ejercicio 3 - TIR'!$C$26)*('Ejercicio 3 - TIR'!$D$26-'Ejercicio 3 - TIR'!$C$26)*X336),'Ejercicio 3 - TIR'!$E$26-SQRT(('Ejercicio 3 - TIR'!$E$26-'Ejercicio 3 - TIR'!$C$26)*('Ejercicio 3 - TIR'!$E$26-'Ejercicio 3 - TIR'!$D$26)*(1-X336)))</f>
        <v>0.202002125181895</v>
      </c>
      <c r="Z336" s="17">
        <f ca="1" t="shared" si="2384"/>
        <v>1.16779318929279</v>
      </c>
      <c r="AA336" s="17">
        <f ca="1" t="shared" si="2385"/>
        <v>1.32145304600054</v>
      </c>
      <c r="AB336" s="17">
        <f ca="1" t="shared" si="2386"/>
        <v>1.56793611629087</v>
      </c>
      <c r="AC336" s="17">
        <f ca="1" t="shared" si="2387"/>
        <v>1.87767827537593</v>
      </c>
      <c r="AD336" s="17">
        <f ca="1" t="shared" si="2388"/>
        <v>2.25697327740975</v>
      </c>
      <c r="AE336" s="16">
        <f ca="1" t="shared" si="2389"/>
        <v>4858.10464800517</v>
      </c>
      <c r="AF336" s="16">
        <f ca="1" t="shared" si="2390"/>
        <v>5497.34083376832</v>
      </c>
      <c r="AG336" s="16">
        <f ca="1" t="shared" si="2391"/>
        <v>6522.72834279911</v>
      </c>
      <c r="AH336" s="16">
        <f ca="1" t="shared" si="2392"/>
        <v>7811.27826459268</v>
      </c>
      <c r="AI336" s="16">
        <f ca="1" t="shared" si="2393"/>
        <v>9389.17307442755</v>
      </c>
      <c r="AJ336" s="18">
        <f ca="1" t="shared" si="2394"/>
        <v>48150.2307128556</v>
      </c>
      <c r="AK336" s="18">
        <f ca="1" t="shared" si="2395"/>
        <v>44986.4065148986</v>
      </c>
      <c r="AL336" s="18">
        <f ca="1" t="shared" si="2396"/>
        <v>58398.0610331641</v>
      </c>
      <c r="AM336" s="18">
        <f ca="1" t="shared" si="2397"/>
        <v>74001.9111159903</v>
      </c>
      <c r="AN336" s="18">
        <f ca="1" t="shared" si="2398"/>
        <v>81920.5423643392</v>
      </c>
      <c r="AO336" s="18">
        <f ca="1">C336/'Ejercicio 3 - TIR'!$D$7</f>
        <v>13916.0653379106</v>
      </c>
      <c r="AP336" s="18">
        <f ca="1" t="shared" si="2399"/>
        <v>34234.165374945</v>
      </c>
      <c r="AQ336" s="18">
        <f ca="1" t="shared" si="2400"/>
        <v>31070.341176988</v>
      </c>
      <c r="AR336" s="18">
        <f ca="1" t="shared" si="2401"/>
        <v>44481.9956952536</v>
      </c>
      <c r="AS336" s="18">
        <f ca="1" t="shared" si="2402"/>
        <v>60085.8457780798</v>
      </c>
      <c r="AT336" s="18">
        <f ca="1" t="shared" si="2403"/>
        <v>68004.4770264286</v>
      </c>
      <c r="AU336" s="18">
        <f ca="1">AP336*'Ejercicio 3 - TIR'!$D$5</f>
        <v>17117.0826874725</v>
      </c>
      <c r="AV336" s="18">
        <f ca="1">AQ336*'Ejercicio 3 - TIR'!$D$5</f>
        <v>15535.170588494</v>
      </c>
      <c r="AW336" s="18">
        <f ca="1">AR336*'Ejercicio 3 - TIR'!$D$5</f>
        <v>22240.9978476268</v>
      </c>
      <c r="AX336" s="18">
        <f ca="1">AS336*'Ejercicio 3 - TIR'!$D$5</f>
        <v>30042.9228890399</v>
      </c>
      <c r="AY336" s="18">
        <f ca="1">AT336*'Ejercicio 3 - TIR'!$D$5</f>
        <v>34002.2385132143</v>
      </c>
      <c r="AZ336" s="18">
        <f ca="1" t="shared" ref="AZ336:BD336" si="2510">AJ336-AU336-AE336</f>
        <v>26175.0433773779</v>
      </c>
      <c r="BA336" s="18">
        <f ca="1" t="shared" si="2510"/>
        <v>23953.8950926363</v>
      </c>
      <c r="BB336" s="18">
        <f ca="1" t="shared" si="2510"/>
        <v>29634.3348427382</v>
      </c>
      <c r="BC336" s="18">
        <f ca="1" t="shared" si="2510"/>
        <v>36147.7099623578</v>
      </c>
      <c r="BD336" s="18">
        <f ca="1" t="shared" si="2510"/>
        <v>38529.1307766973</v>
      </c>
      <c r="BE336" s="18">
        <f ca="1" t="shared" ref="BE336:BI336" si="2511">AZ336/Z336</f>
        <v>22414.1086087592</v>
      </c>
      <c r="BF336" s="18">
        <f ca="1" t="shared" si="2511"/>
        <v>18126.9362276127</v>
      </c>
      <c r="BG336" s="18">
        <f ca="1" t="shared" si="2511"/>
        <v>18900.2182772864</v>
      </c>
      <c r="BH336" s="18">
        <f ca="1" t="shared" si="2511"/>
        <v>19251.2798578982</v>
      </c>
      <c r="BI336" s="18">
        <f ca="1" t="shared" si="2511"/>
        <v>17071.1506256361</v>
      </c>
      <c r="BJ336" s="18">
        <f ca="1" t="shared" si="2406"/>
        <v>65345.9917867995</v>
      </c>
      <c r="BK336" s="18">
        <f ca="1" t="shared" si="2407"/>
        <v>31408.1875943522</v>
      </c>
      <c r="BL336" s="18">
        <f ca="1" t="shared" si="2408"/>
        <v>96754.1793811518</v>
      </c>
      <c r="BM336" s="18">
        <f ca="1">BK336*'Ejercicio 3 - TIR'!$D$5</f>
        <v>15704.0937971761</v>
      </c>
      <c r="BN336" s="18">
        <f ca="1" t="shared" si="2409"/>
        <v>81050.0855839756</v>
      </c>
      <c r="BO336" s="18">
        <f ca="1" t="shared" si="2410"/>
        <v>35910.963765151</v>
      </c>
      <c r="BP336" s="18">
        <f ca="1" t="shared" si="2411"/>
        <v>-98533.2577857486</v>
      </c>
      <c r="BQ336" s="18">
        <f ca="1" t="shared" ref="BQ336:BT336" si="2512">BE336</f>
        <v>22414.1086087592</v>
      </c>
      <c r="BR336" s="18">
        <f ca="1" t="shared" si="2512"/>
        <v>18126.9362276127</v>
      </c>
      <c r="BS336" s="18">
        <f ca="1" t="shared" si="2512"/>
        <v>18900.2182772864</v>
      </c>
      <c r="BT336" s="18">
        <f ca="1" t="shared" si="2512"/>
        <v>19251.2798578982</v>
      </c>
      <c r="BU336" s="18">
        <f ca="1" t="shared" si="2413"/>
        <v>52982.1143907871</v>
      </c>
      <c r="BV336" s="20">
        <f ca="1" t="shared" si="2414"/>
        <v>8.98458065063654</v>
      </c>
    </row>
    <row r="337" ht="15" customHeight="1" spans="1:74">
      <c r="A337" s="16">
        <v>336</v>
      </c>
      <c r="B337" s="17">
        <f ca="1" t="shared" ref="B337:F337" si="2513">RAND()</f>
        <v>0.706505592890757</v>
      </c>
      <c r="C337" s="18">
        <f ca="1">IF(B337&lt;=('Ejercicio 3 - TIR'!$D$13-'Ejercicio 3 - TIR'!$C$13)/('Ejercicio 3 - TIR'!$E$13-'Ejercicio 3 - TIR'!$C$13),'Ejercicio 3 - TIR'!$C$13+SQRT(('Ejercicio 3 - TIR'!$E$13-'Ejercicio 3 - TIR'!$C$13)*('Ejercicio 3 - TIR'!$D$13-'Ejercicio 3 - TIR'!$C$13)*B337),'Ejercicio 3 - TIR'!$E$13-SQRT(('Ejercicio 3 - TIR'!$E$13-'Ejercicio 3 - TIR'!$C$13)*('Ejercicio 3 - TIR'!$E$13-'Ejercicio 3 - TIR'!$D$13)*(1-B337)))</f>
        <v>81233.1865109952</v>
      </c>
      <c r="D337" s="17">
        <f ca="1" t="shared" si="2513"/>
        <v>0.134399166112836</v>
      </c>
      <c r="E337" s="18">
        <f ca="1">IF(D337&lt;=('Ejercicio 3 - TIR'!$D$14-'Ejercicio 3 - TIR'!$C$14)/('Ejercicio 3 - TIR'!$E$14-'Ejercicio 3 - TIR'!$C$14),'Ejercicio 3 - TIR'!$C$14+SQRT(('Ejercicio 3 - TIR'!$E$14-'Ejercicio 3 - TIR'!$C$14)*('Ejercicio 3 - TIR'!$D$14-'Ejercicio 3 - TIR'!$C$14)*D337),'Ejercicio 3 - TIR'!$E$14-SQRT(('Ejercicio 3 - TIR'!$E$14-'Ejercicio 3 - TIR'!$C$14)*('Ejercicio 3 - TIR'!$E$14-'Ejercicio 3 - TIR'!$D$14)*(1-D337)))</f>
        <v>28174.8917238959</v>
      </c>
      <c r="F337" s="17">
        <f ca="1" t="shared" si="2513"/>
        <v>0.765425786667688</v>
      </c>
      <c r="G337" s="18">
        <f ca="1">IF(F337&lt;=('Ejercicio 3 - TIR'!$D$18-'Ejercicio 3 - TIR'!$C$18)/('Ejercicio 3 - TIR'!$E$18-'Ejercicio 3 - TIR'!$C$18),'Ejercicio 3 - TIR'!$C$18+SQRT(('Ejercicio 3 - TIR'!$E$18-'Ejercicio 3 - TIR'!$C$18)*('Ejercicio 3 - TIR'!$D$18-'Ejercicio 3 - TIR'!$C$18)*F337),'Ejercicio 3 - TIR'!$E$18-SQRT(('Ejercicio 3 - TIR'!$E$18-'Ejercicio 3 - TIR'!$C$18)*('Ejercicio 3 - TIR'!$E$18-'Ejercicio 3 - TIR'!$D$18)*(1-F337)))</f>
        <v>40805.5911024408</v>
      </c>
      <c r="H337" s="17">
        <f ca="1" t="shared" ref="H337:L337" si="2514">RAND()</f>
        <v>0.536020966776892</v>
      </c>
      <c r="I337" s="18">
        <f ca="1">IF(H337&lt;=('Ejercicio 3 - TIR'!$D$18-'Ejercicio 3 - TIR'!$C$18)/('Ejercicio 3 - TIR'!$E$18-'Ejercicio 3 - TIR'!$C$18),'Ejercicio 3 - TIR'!$C$18+SQRT(('Ejercicio 3 - TIR'!$E$18-'Ejercicio 3 - TIR'!$C$18)*('Ejercicio 3 - TIR'!$D$18-'Ejercicio 3 - TIR'!$C$18)*H337),'Ejercicio 3 - TIR'!$E$18-SQRT(('Ejercicio 3 - TIR'!$E$18-'Ejercicio 3 - TIR'!$C$18)*('Ejercicio 3 - TIR'!$E$18-'Ejercicio 3 - TIR'!$D$18)*(1-H337)))</f>
        <v>38966.7800807499</v>
      </c>
      <c r="J337" s="17">
        <f ca="1" t="shared" si="2514"/>
        <v>0.887498136660484</v>
      </c>
      <c r="K337" s="18">
        <f ca="1">IF(J337&lt;=('Ejercicio 3 - TIR'!$D$18-'Ejercicio 3 - TIR'!$C$18)/('Ejercicio 3 - TIR'!$E$18-'Ejercicio 3 - TIR'!$C$18),'Ejercicio 3 - TIR'!$C$18+SQRT(('Ejercicio 3 - TIR'!$E$18-'Ejercicio 3 - TIR'!$C$18)*('Ejercicio 3 - TIR'!$D$18-'Ejercicio 3 - TIR'!$C$18)*J337),'Ejercicio 3 - TIR'!$E$18-SQRT(('Ejercicio 3 - TIR'!$E$18-'Ejercicio 3 - TIR'!$C$18)*('Ejercicio 3 - TIR'!$E$18-'Ejercicio 3 - TIR'!$D$18)*(1-J337)))</f>
        <v>42095.2384348343</v>
      </c>
      <c r="L337" s="17">
        <f ca="1" t="shared" si="2514"/>
        <v>0.501582635969698</v>
      </c>
      <c r="M337" s="18">
        <f ca="1">IF(L337&lt;=('Ejercicio 3 - TIR'!$D$18-'Ejercicio 3 - TIR'!$C$18)/('Ejercicio 3 - TIR'!$E$18-'Ejercicio 3 - TIR'!$C$18),'Ejercicio 3 - TIR'!$C$18+SQRT(('Ejercicio 3 - TIR'!$E$18-'Ejercicio 3 - TIR'!$C$18)*('Ejercicio 3 - TIR'!$D$18-'Ejercicio 3 - TIR'!$C$18)*L337),'Ejercicio 3 - TIR'!$E$18-SQRT(('Ejercicio 3 - TIR'!$E$18-'Ejercicio 3 - TIR'!$C$18)*('Ejercicio 3 - TIR'!$E$18-'Ejercicio 3 - TIR'!$D$18)*(1-L337)))</f>
        <v>38673.9492386948</v>
      </c>
      <c r="N337" s="17">
        <f ca="1" t="shared" ref="N337:R337" si="2515">RAND()</f>
        <v>0.244968589672507</v>
      </c>
      <c r="O337" s="18">
        <f ca="1">IF(N337&lt;=('Ejercicio 3 - TIR'!$D$18-'Ejercicio 3 - TIR'!$C$18)/('Ejercicio 3 - TIR'!$E$18-'Ejercicio 3 - TIR'!$C$18),'Ejercicio 3 - TIR'!$C$18+SQRT(('Ejercicio 3 - TIR'!$E$18-'Ejercicio 3 - TIR'!$C$18)*('Ejercicio 3 - TIR'!$D$18-'Ejercicio 3 - TIR'!$C$18)*N337),'Ejercicio 3 - TIR'!$E$18-SQRT(('Ejercicio 3 - TIR'!$E$18-'Ejercicio 3 - TIR'!$C$18)*('Ejercicio 3 - TIR'!$E$18-'Ejercicio 3 - TIR'!$D$18)*(1-N337)))</f>
        <v>36061.7892120129</v>
      </c>
      <c r="P337" s="17">
        <f ca="1" t="shared" si="2515"/>
        <v>0.299059826025723</v>
      </c>
      <c r="Q337" s="19">
        <f ca="1">IF(P337&lt;=('Ejercicio 3 - TIR'!$D$22-'Ejercicio 3 - TIR'!$C$22)/('Ejercicio 3 - TIR'!$E$22-'Ejercicio 3 - TIR'!$C$22),'Ejercicio 3 - TIR'!$C$22+SQRT(('Ejercicio 3 - TIR'!$E$22-'Ejercicio 3 - TIR'!$C$22)*('Ejercicio 3 - TIR'!$D$22-'Ejercicio 3 - TIR'!$C$22)*P337),'Ejercicio 3 - TIR'!$E$22-SQRT(('Ejercicio 3 - TIR'!$E$22-'Ejercicio 3 - TIR'!$C$22)*('Ejercicio 3 - TIR'!$E$22-'Ejercicio 3 - TIR'!$D$22)*(1-P337)))</f>
        <v>0.14320145872238</v>
      </c>
      <c r="R337" s="17">
        <f ca="1" t="shared" si="2515"/>
        <v>0.195134061621983</v>
      </c>
      <c r="S337" s="19">
        <f ca="1">IF(R337&lt;=('Ejercicio 3 - TIR'!$D$23-'Ejercicio 3 - TIR'!$C$23)/('Ejercicio 3 - TIR'!$E$23-'Ejercicio 3 - TIR'!$C$23),'Ejercicio 3 - TIR'!$C$23+SQRT(('Ejercicio 3 - TIR'!$E$23-'Ejercicio 3 - TIR'!$C$23)*('Ejercicio 3 - TIR'!$D$23-'Ejercicio 3 - TIR'!$C$23)*R337),'Ejercicio 3 - TIR'!$E$23-SQRT(('Ejercicio 3 - TIR'!$E$23-'Ejercicio 3 - TIR'!$C$23)*('Ejercicio 3 - TIR'!$E$23-'Ejercicio 3 - TIR'!$D$23)*(1-R337)))</f>
        <v>0.138741433000696</v>
      </c>
      <c r="T337" s="17">
        <f ca="1" t="shared" ref="T337:X337" si="2516">RAND()</f>
        <v>0.580649057924183</v>
      </c>
      <c r="U337" s="19">
        <f ca="1">IF(T337&lt;=('Ejercicio 3 - TIR'!$D$24-'Ejercicio 3 - TIR'!$C$24)/('Ejercicio 3 - TIR'!$E$24-'Ejercicio 3 - TIR'!$C$24),'Ejercicio 3 - TIR'!$C$24+SQRT(('Ejercicio 3 - TIR'!$E$24-'Ejercicio 3 - TIR'!$C$24)*('Ejercicio 3 - TIR'!$D$24-'Ejercicio 3 - TIR'!$C$24)*T337),'Ejercicio 3 - TIR'!$E$24-SQRT(('Ejercicio 3 - TIR'!$E$24-'Ejercicio 3 - TIR'!$C$24)*('Ejercicio 3 - TIR'!$E$24-'Ejercicio 3 - TIR'!$D$24)*(1-T337)))</f>
        <v>0.185733651524969</v>
      </c>
      <c r="V337" s="17">
        <f ca="1" t="shared" si="2516"/>
        <v>0.803869313414863</v>
      </c>
      <c r="W337" s="19">
        <f ca="1">IF(V337&lt;=('Ejercicio 3 - TIR'!$D$25-'Ejercicio 3 - TIR'!$C$25)/('Ejercicio 3 - TIR'!$E$25-'Ejercicio 3 - TIR'!$C$25),'Ejercicio 3 - TIR'!$C$25+SQRT(('Ejercicio 3 - TIR'!$E$25-'Ejercicio 3 - TIR'!$C$25)*('Ejercicio 3 - TIR'!$D$25-'Ejercicio 3 - TIR'!$C$25)*V337),'Ejercicio 3 - TIR'!$E$25-SQRT(('Ejercicio 3 - TIR'!$E$25-'Ejercicio 3 - TIR'!$C$25)*('Ejercicio 3 - TIR'!$E$25-'Ejercicio 3 - TIR'!$D$25)*(1-V337)))</f>
        <v>0.223799667882869</v>
      </c>
      <c r="X337" s="17">
        <f ca="1" t="shared" si="2516"/>
        <v>0.610929277824274</v>
      </c>
      <c r="Y337" s="19">
        <f ca="1">IF(X337&lt;=('Ejercicio 3 - TIR'!$D$26-'Ejercicio 3 - TIR'!$C$26)/('Ejercicio 3 - TIR'!$E$26-'Ejercicio 3 - TIR'!$C$26),'Ejercicio 3 - TIR'!$C$26+SQRT(('Ejercicio 3 - TIR'!$E$26-'Ejercicio 3 - TIR'!$C$26)*('Ejercicio 3 - TIR'!$D$26-'Ejercicio 3 - TIR'!$C$26)*X337),'Ejercicio 3 - TIR'!$E$26-SQRT(('Ejercicio 3 - TIR'!$E$26-'Ejercicio 3 - TIR'!$C$26)*('Ejercicio 3 - TIR'!$E$26-'Ejercicio 3 - TIR'!$D$26)*(1-X337)))</f>
        <v>0.234163530897887</v>
      </c>
      <c r="Z337" s="17">
        <f ca="1" t="shared" si="2384"/>
        <v>1.14320145872238</v>
      </c>
      <c r="AA337" s="17">
        <f ca="1" t="shared" si="2385"/>
        <v>1.30181086731401</v>
      </c>
      <c r="AB337" s="17">
        <f ca="1" t="shared" si="2386"/>
        <v>1.54360095329513</v>
      </c>
      <c r="AC337" s="17">
        <f ca="1" t="shared" si="2387"/>
        <v>1.88905833398625</v>
      </c>
      <c r="AD337" s="17">
        <f ca="1" t="shared" si="2388"/>
        <v>2.33140690354456</v>
      </c>
      <c r="AE337" s="16">
        <f ca="1" t="shared" si="2389"/>
        <v>4034.685594207</v>
      </c>
      <c r="AF337" s="16">
        <f ca="1" t="shared" si="2390"/>
        <v>4594.46365525455</v>
      </c>
      <c r="AG337" s="16">
        <f ca="1" t="shared" si="2391"/>
        <v>5447.81016674373</v>
      </c>
      <c r="AH337" s="16">
        <f ca="1" t="shared" si="2392"/>
        <v>6667.02827274989</v>
      </c>
      <c r="AI337" s="16">
        <f ca="1" t="shared" si="2393"/>
        <v>8228.20315369305</v>
      </c>
      <c r="AJ337" s="18">
        <f ca="1" t="shared" si="2394"/>
        <v>46649.0112723393</v>
      </c>
      <c r="AK337" s="18">
        <f ca="1" t="shared" si="2395"/>
        <v>50727.3777733553</v>
      </c>
      <c r="AL337" s="18">
        <f ca="1" t="shared" si="2396"/>
        <v>64978.2501771959</v>
      </c>
      <c r="AM337" s="18">
        <f ca="1" t="shared" si="2397"/>
        <v>73057.3461175179</v>
      </c>
      <c r="AN337" s="18">
        <f ca="1" t="shared" si="2398"/>
        <v>84074.7043230555</v>
      </c>
      <c r="AO337" s="18">
        <f ca="1">C337/'Ejercicio 3 - TIR'!$D$7</f>
        <v>16246.637302199</v>
      </c>
      <c r="AP337" s="18">
        <f ca="1" t="shared" si="2399"/>
        <v>30402.3739701403</v>
      </c>
      <c r="AQ337" s="18">
        <f ca="1" t="shared" si="2400"/>
        <v>34480.7404711563</v>
      </c>
      <c r="AR337" s="18">
        <f ca="1" t="shared" si="2401"/>
        <v>48731.6128749969</v>
      </c>
      <c r="AS337" s="18">
        <f ca="1" t="shared" si="2402"/>
        <v>56810.7088153188</v>
      </c>
      <c r="AT337" s="18">
        <f ca="1" t="shared" si="2403"/>
        <v>67828.0670208565</v>
      </c>
      <c r="AU337" s="18">
        <f ca="1">AP337*'Ejercicio 3 - TIR'!$D$5</f>
        <v>15201.1869850701</v>
      </c>
      <c r="AV337" s="18">
        <f ca="1">AQ337*'Ejercicio 3 - TIR'!$D$5</f>
        <v>17240.3702355781</v>
      </c>
      <c r="AW337" s="18">
        <f ca="1">AR337*'Ejercicio 3 - TIR'!$D$5</f>
        <v>24365.8064374984</v>
      </c>
      <c r="AX337" s="18">
        <f ca="1">AS337*'Ejercicio 3 - TIR'!$D$5</f>
        <v>28405.3544076594</v>
      </c>
      <c r="AY337" s="18">
        <f ca="1">AT337*'Ejercicio 3 - TIR'!$D$5</f>
        <v>33914.0335104282</v>
      </c>
      <c r="AZ337" s="18">
        <f ca="1" t="shared" ref="AZ337:BD337" si="2517">AJ337-AU337-AE337</f>
        <v>27413.1386930622</v>
      </c>
      <c r="BA337" s="18">
        <f ca="1" t="shared" si="2517"/>
        <v>28892.5438825226</v>
      </c>
      <c r="BB337" s="18">
        <f ca="1" t="shared" si="2517"/>
        <v>35164.6335729537</v>
      </c>
      <c r="BC337" s="18">
        <f ca="1" t="shared" si="2517"/>
        <v>37984.9634371086</v>
      </c>
      <c r="BD337" s="18">
        <f ca="1" t="shared" si="2517"/>
        <v>41932.4676589342</v>
      </c>
      <c r="BE337" s="18">
        <f ca="1" t="shared" ref="BE337:BI337" si="2518">AZ337/Z337</f>
        <v>23979.2719681259</v>
      </c>
      <c r="BF337" s="18">
        <f ca="1" t="shared" si="2518"/>
        <v>22194.1179075697</v>
      </c>
      <c r="BG337" s="18">
        <f ca="1" t="shared" si="2518"/>
        <v>22780.9094687897</v>
      </c>
      <c r="BH337" s="18">
        <f ca="1" t="shared" si="2518"/>
        <v>20107.8827232155</v>
      </c>
      <c r="BI337" s="18">
        <f ca="1" t="shared" si="2518"/>
        <v>17985.9069625221</v>
      </c>
      <c r="BJ337" s="18">
        <f ca="1" t="shared" si="2406"/>
        <v>65687.1370717113</v>
      </c>
      <c r="BK337" s="18">
        <f ca="1" t="shared" si="2407"/>
        <v>37877.5223657314</v>
      </c>
      <c r="BL337" s="18">
        <f ca="1" t="shared" si="2408"/>
        <v>103564.659437443</v>
      </c>
      <c r="BM337" s="18">
        <f ca="1">BK337*'Ejercicio 3 - TIR'!$D$5</f>
        <v>18938.7611828657</v>
      </c>
      <c r="BN337" s="18">
        <f ca="1" t="shared" si="2409"/>
        <v>84625.898254577</v>
      </c>
      <c r="BO337" s="18">
        <f ca="1" t="shared" si="2410"/>
        <v>36298.2103749954</v>
      </c>
      <c r="BP337" s="18">
        <f ca="1" t="shared" si="2411"/>
        <v>-109408.078234891</v>
      </c>
      <c r="BQ337" s="18">
        <f ca="1" t="shared" ref="BQ337:BT337" si="2519">BE337</f>
        <v>23979.2719681259</v>
      </c>
      <c r="BR337" s="18">
        <f ca="1" t="shared" si="2519"/>
        <v>22194.1179075697</v>
      </c>
      <c r="BS337" s="18">
        <f ca="1" t="shared" si="2519"/>
        <v>22780.9094687897</v>
      </c>
      <c r="BT337" s="18">
        <f ca="1" t="shared" si="2519"/>
        <v>20107.8827232155</v>
      </c>
      <c r="BU337" s="18">
        <f ca="1" t="shared" si="2413"/>
        <v>54284.1173375176</v>
      </c>
      <c r="BV337" s="20">
        <f ca="1" t="shared" si="2414"/>
        <v>8.49742143936158</v>
      </c>
    </row>
    <row r="338" ht="15" customHeight="1" spans="1:74">
      <c r="A338" s="16">
        <v>337</v>
      </c>
      <c r="B338" s="17">
        <f ca="1" t="shared" ref="B338:F338" si="2520">RAND()</f>
        <v>0.812856163287285</v>
      </c>
      <c r="C338" s="18">
        <f ca="1">IF(B338&lt;=('Ejercicio 3 - TIR'!$D$13-'Ejercicio 3 - TIR'!$C$13)/('Ejercicio 3 - TIR'!$E$13-'Ejercicio 3 - TIR'!$C$13),'Ejercicio 3 - TIR'!$C$13+SQRT(('Ejercicio 3 - TIR'!$E$13-'Ejercicio 3 - TIR'!$C$13)*('Ejercicio 3 - TIR'!$D$13-'Ejercicio 3 - TIR'!$C$13)*B338),'Ejercicio 3 - TIR'!$E$13-SQRT(('Ejercicio 3 - TIR'!$E$13-'Ejercicio 3 - TIR'!$C$13)*('Ejercicio 3 - TIR'!$E$13-'Ejercicio 3 - TIR'!$D$13)*(1-B338)))</f>
        <v>85014.25330338</v>
      </c>
      <c r="D338" s="17">
        <f ca="1" t="shared" si="2520"/>
        <v>0.811129339546112</v>
      </c>
      <c r="E338" s="18">
        <f ca="1">IF(D338&lt;=('Ejercicio 3 - TIR'!$D$14-'Ejercicio 3 - TIR'!$C$14)/('Ejercicio 3 - TIR'!$E$14-'Ejercicio 3 - TIR'!$C$14),'Ejercicio 3 - TIR'!$C$14+SQRT(('Ejercicio 3 - TIR'!$E$14-'Ejercicio 3 - TIR'!$C$14)*('Ejercicio 3 - TIR'!$D$14-'Ejercicio 3 - TIR'!$C$14)*D338),'Ejercicio 3 - TIR'!$E$14-SQRT(('Ejercicio 3 - TIR'!$E$14-'Ejercicio 3 - TIR'!$C$14)*('Ejercicio 3 - TIR'!$E$14-'Ejercicio 3 - TIR'!$D$14)*(1-D338)))</f>
        <v>34677.3503714707</v>
      </c>
      <c r="F338" s="17">
        <f ca="1" t="shared" si="2520"/>
        <v>0.0468181337173024</v>
      </c>
      <c r="G338" s="18">
        <f ca="1">IF(F338&lt;=('Ejercicio 3 - TIR'!$D$18-'Ejercicio 3 - TIR'!$C$18)/('Ejercicio 3 - TIR'!$E$18-'Ejercicio 3 - TIR'!$C$18),'Ejercicio 3 - TIR'!$C$18+SQRT(('Ejercicio 3 - TIR'!$E$18-'Ejercicio 3 - TIR'!$C$18)*('Ejercicio 3 - TIR'!$D$18-'Ejercicio 3 - TIR'!$C$18)*F338),'Ejercicio 3 - TIR'!$E$18-SQRT(('Ejercicio 3 - TIR'!$E$18-'Ejercicio 3 - TIR'!$C$18)*('Ejercicio 3 - TIR'!$E$18-'Ejercicio 3 - TIR'!$D$18)*(1-F338)))</f>
        <v>32650.0415199757</v>
      </c>
      <c r="H338" s="17">
        <f ca="1" t="shared" ref="H338:L338" si="2521">RAND()</f>
        <v>0.746026790260087</v>
      </c>
      <c r="I338" s="18">
        <f ca="1">IF(H338&lt;=('Ejercicio 3 - TIR'!$D$18-'Ejercicio 3 - TIR'!$C$18)/('Ejercicio 3 - TIR'!$E$18-'Ejercicio 3 - TIR'!$C$18),'Ejercicio 3 - TIR'!$C$18+SQRT(('Ejercicio 3 - TIR'!$E$18-'Ejercicio 3 - TIR'!$C$18)*('Ejercicio 3 - TIR'!$D$18-'Ejercicio 3 - TIR'!$C$18)*H338),'Ejercicio 3 - TIR'!$E$18-SQRT(('Ejercicio 3 - TIR'!$E$18-'Ejercicio 3 - TIR'!$C$18)*('Ejercicio 3 - TIR'!$E$18-'Ejercicio 3 - TIR'!$D$18)*(1-H338)))</f>
        <v>40635.5996138652</v>
      </c>
      <c r="J338" s="17">
        <f ca="1" t="shared" si="2521"/>
        <v>0.478815174324793</v>
      </c>
      <c r="K338" s="18">
        <f ca="1">IF(J338&lt;=('Ejercicio 3 - TIR'!$D$18-'Ejercicio 3 - TIR'!$C$18)/('Ejercicio 3 - TIR'!$E$18-'Ejercicio 3 - TIR'!$C$18),'Ejercicio 3 - TIR'!$C$18+SQRT(('Ejercicio 3 - TIR'!$E$18-'Ejercicio 3 - TIR'!$C$18)*('Ejercicio 3 - TIR'!$D$18-'Ejercicio 3 - TIR'!$C$18)*J338),'Ejercicio 3 - TIR'!$E$18-SQRT(('Ejercicio 3 - TIR'!$E$18-'Ejercicio 3 - TIR'!$C$18)*('Ejercicio 3 - TIR'!$E$18-'Ejercicio 3 - TIR'!$D$18)*(1-J338)))</f>
        <v>38474.80242535</v>
      </c>
      <c r="L338" s="17">
        <f ca="1" t="shared" si="2521"/>
        <v>0.234858623392576</v>
      </c>
      <c r="M338" s="18">
        <f ca="1">IF(L338&lt;=('Ejercicio 3 - TIR'!$D$18-'Ejercicio 3 - TIR'!$C$18)/('Ejercicio 3 - TIR'!$E$18-'Ejercicio 3 - TIR'!$C$18),'Ejercicio 3 - TIR'!$C$18+SQRT(('Ejercicio 3 - TIR'!$E$18-'Ejercicio 3 - TIR'!$C$18)*('Ejercicio 3 - TIR'!$D$18-'Ejercicio 3 - TIR'!$C$18)*L338),'Ejercicio 3 - TIR'!$E$18-SQRT(('Ejercicio 3 - TIR'!$E$18-'Ejercicio 3 - TIR'!$C$18)*('Ejercicio 3 - TIR'!$E$18-'Ejercicio 3 - TIR'!$D$18)*(1-L338)))</f>
        <v>35935.3848661133</v>
      </c>
      <c r="N338" s="17">
        <f ca="1" t="shared" ref="N338:R338" si="2522">RAND()</f>
        <v>0.253186548589403</v>
      </c>
      <c r="O338" s="18">
        <f ca="1">IF(N338&lt;=('Ejercicio 3 - TIR'!$D$18-'Ejercicio 3 - TIR'!$C$18)/('Ejercicio 3 - TIR'!$E$18-'Ejercicio 3 - TIR'!$C$18),'Ejercicio 3 - TIR'!$C$18+SQRT(('Ejercicio 3 - TIR'!$E$18-'Ejercicio 3 - TIR'!$C$18)*('Ejercicio 3 - TIR'!$D$18-'Ejercicio 3 - TIR'!$C$18)*N338),'Ejercicio 3 - TIR'!$E$18-SQRT(('Ejercicio 3 - TIR'!$E$18-'Ejercicio 3 - TIR'!$C$18)*('Ejercicio 3 - TIR'!$E$18-'Ejercicio 3 - TIR'!$D$18)*(1-N338)))</f>
        <v>36162.6278719723</v>
      </c>
      <c r="P338" s="17">
        <f ca="1" t="shared" si="2522"/>
        <v>0.324927149843065</v>
      </c>
      <c r="Q338" s="19">
        <f ca="1">IF(P338&lt;=('Ejercicio 3 - TIR'!$D$22-'Ejercicio 3 - TIR'!$C$22)/('Ejercicio 3 - TIR'!$E$22-'Ejercicio 3 - TIR'!$C$22),'Ejercicio 3 - TIR'!$C$22+SQRT(('Ejercicio 3 - TIR'!$E$22-'Ejercicio 3 - TIR'!$C$22)*('Ejercicio 3 - TIR'!$D$22-'Ejercicio 3 - TIR'!$C$22)*P338),'Ejercicio 3 - TIR'!$E$22-SQRT(('Ejercicio 3 - TIR'!$E$22-'Ejercicio 3 - TIR'!$C$22)*('Ejercicio 3 - TIR'!$E$22-'Ejercicio 3 - TIR'!$D$22)*(1-P338)))</f>
        <v>0.144184062308006</v>
      </c>
      <c r="R338" s="17">
        <f ca="1" t="shared" si="2522"/>
        <v>0.184375841539358</v>
      </c>
      <c r="S338" s="19">
        <f ca="1">IF(R338&lt;=('Ejercicio 3 - TIR'!$D$23-'Ejercicio 3 - TIR'!$C$23)/('Ejercicio 3 - TIR'!$E$23-'Ejercicio 3 - TIR'!$C$23),'Ejercicio 3 - TIR'!$C$23+SQRT(('Ejercicio 3 - TIR'!$E$23-'Ejercicio 3 - TIR'!$C$23)*('Ejercicio 3 - TIR'!$D$23-'Ejercicio 3 - TIR'!$C$23)*R338),'Ejercicio 3 - TIR'!$E$23-SQRT(('Ejercicio 3 - TIR'!$E$23-'Ejercicio 3 - TIR'!$C$23)*('Ejercicio 3 - TIR'!$E$23-'Ejercicio 3 - TIR'!$D$23)*(1-R338)))</f>
        <v>0.138217478276942</v>
      </c>
      <c r="T338" s="17">
        <f ca="1" t="shared" ref="T338:X338" si="2523">RAND()</f>
        <v>0.918799235267716</v>
      </c>
      <c r="U338" s="19">
        <f ca="1">IF(T338&lt;=('Ejercicio 3 - TIR'!$D$24-'Ejercicio 3 - TIR'!$C$24)/('Ejercicio 3 - TIR'!$E$24-'Ejercicio 3 - TIR'!$C$24),'Ejercicio 3 - TIR'!$C$24+SQRT(('Ejercicio 3 - TIR'!$E$24-'Ejercicio 3 - TIR'!$C$24)*('Ejercicio 3 - TIR'!$D$24-'Ejercicio 3 - TIR'!$C$24)*T338),'Ejercicio 3 - TIR'!$E$24-SQRT(('Ejercicio 3 - TIR'!$E$24-'Ejercicio 3 - TIR'!$C$24)*('Ejercicio 3 - TIR'!$E$24-'Ejercicio 3 - TIR'!$D$24)*(1-T338)))</f>
        <v>0.20492146753658</v>
      </c>
      <c r="V338" s="17">
        <f ca="1" t="shared" si="2523"/>
        <v>0.395349313859596</v>
      </c>
      <c r="W338" s="19">
        <f ca="1">IF(V338&lt;=('Ejercicio 3 - TIR'!$D$25-'Ejercicio 3 - TIR'!$C$25)/('Ejercicio 3 - TIR'!$E$25-'Ejercicio 3 - TIR'!$C$25),'Ejercicio 3 - TIR'!$C$25+SQRT(('Ejercicio 3 - TIR'!$E$25-'Ejercicio 3 - TIR'!$C$25)*('Ejercicio 3 - TIR'!$D$25-'Ejercicio 3 - TIR'!$C$25)*V338),'Ejercicio 3 - TIR'!$E$25-SQRT(('Ejercicio 3 - TIR'!$E$25-'Ejercicio 3 - TIR'!$C$25)*('Ejercicio 3 - TIR'!$E$25-'Ejercicio 3 - TIR'!$D$25)*(1-V338)))</f>
        <v>0.203996984865213</v>
      </c>
      <c r="X338" s="17">
        <f ca="1" t="shared" si="2523"/>
        <v>0.257301535330126</v>
      </c>
      <c r="Y338" s="19">
        <f ca="1">IF(X338&lt;=('Ejercicio 3 - TIR'!$D$26-'Ejercicio 3 - TIR'!$C$26)/('Ejercicio 3 - TIR'!$E$26-'Ejercicio 3 - TIR'!$C$26),'Ejercicio 3 - TIR'!$C$26+SQRT(('Ejercicio 3 - TIR'!$E$26-'Ejercicio 3 - TIR'!$C$26)*('Ejercicio 3 - TIR'!$D$26-'Ejercicio 3 - TIR'!$C$26)*X338),'Ejercicio 3 - TIR'!$E$26-SQRT(('Ejercicio 3 - TIR'!$E$26-'Ejercicio 3 - TIR'!$C$26)*('Ejercicio 3 - TIR'!$E$26-'Ejercicio 3 - TIR'!$D$26)*(1-X338)))</f>
        <v>0.216357430553666</v>
      </c>
      <c r="Z338" s="17">
        <f ca="1" t="shared" si="2384"/>
        <v>1.14418406230801</v>
      </c>
      <c r="AA338" s="17">
        <f ca="1" t="shared" si="2385"/>
        <v>1.30233029808489</v>
      </c>
      <c r="AB338" s="17">
        <f ca="1" t="shared" si="2386"/>
        <v>1.56920573398579</v>
      </c>
      <c r="AC338" s="17">
        <f ca="1" t="shared" si="2387"/>
        <v>1.8893189723521</v>
      </c>
      <c r="AD338" s="17">
        <f ca="1" t="shared" si="2388"/>
        <v>2.29808717070649</v>
      </c>
      <c r="AE338" s="16">
        <f ca="1" t="shared" si="2389"/>
        <v>4999.92124663669</v>
      </c>
      <c r="AF338" s="16">
        <f ca="1" t="shared" si="2390"/>
        <v>5690.99775293011</v>
      </c>
      <c r="AG338" s="16">
        <f ca="1" t="shared" si="2391"/>
        <v>6857.20536420793</v>
      </c>
      <c r="AH338" s="16">
        <f ca="1" t="shared" si="2392"/>
        <v>8256.05458310791</v>
      </c>
      <c r="AI338" s="16">
        <f ca="1" t="shared" si="2393"/>
        <v>10042.31333922</v>
      </c>
      <c r="AJ338" s="18">
        <f ca="1" t="shared" si="2394"/>
        <v>37357.6571408509</v>
      </c>
      <c r="AK338" s="18">
        <f ca="1" t="shared" si="2395"/>
        <v>52920.9725579832</v>
      </c>
      <c r="AL338" s="18">
        <f ca="1" t="shared" si="2396"/>
        <v>60374.8805798298</v>
      </c>
      <c r="AM338" s="18">
        <f ca="1" t="shared" si="2397"/>
        <v>67893.4044063223</v>
      </c>
      <c r="AN338" s="18">
        <f ca="1" t="shared" si="2398"/>
        <v>83104.8711716126</v>
      </c>
      <c r="AO338" s="18">
        <f ca="1">C338/'Ejercicio 3 - TIR'!$D$7</f>
        <v>17002.850660676</v>
      </c>
      <c r="AP338" s="18">
        <f ca="1" t="shared" si="2399"/>
        <v>20354.8064801749</v>
      </c>
      <c r="AQ338" s="18">
        <f ca="1" t="shared" si="2400"/>
        <v>35918.1218973072</v>
      </c>
      <c r="AR338" s="18">
        <f ca="1" t="shared" si="2401"/>
        <v>43372.0299191538</v>
      </c>
      <c r="AS338" s="18">
        <f ca="1" t="shared" si="2402"/>
        <v>50890.5537456463</v>
      </c>
      <c r="AT338" s="18">
        <f ca="1" t="shared" si="2403"/>
        <v>66102.0205109367</v>
      </c>
      <c r="AU338" s="18">
        <f ca="1">AP338*'Ejercicio 3 - TIR'!$D$5</f>
        <v>10177.4032400875</v>
      </c>
      <c r="AV338" s="18">
        <f ca="1">AQ338*'Ejercicio 3 - TIR'!$D$5</f>
        <v>17959.0609486536</v>
      </c>
      <c r="AW338" s="18">
        <f ca="1">AR338*'Ejercicio 3 - TIR'!$D$5</f>
        <v>21686.0149595769</v>
      </c>
      <c r="AX338" s="18">
        <f ca="1">AS338*'Ejercicio 3 - TIR'!$D$5</f>
        <v>25445.2768728231</v>
      </c>
      <c r="AY338" s="18">
        <f ca="1">AT338*'Ejercicio 3 - TIR'!$D$5</f>
        <v>33051.0102554683</v>
      </c>
      <c r="AZ338" s="18">
        <f ca="1" t="shared" ref="AZ338:BD338" si="2524">AJ338-AU338-AE338</f>
        <v>22180.3326541268</v>
      </c>
      <c r="BA338" s="18">
        <f ca="1" t="shared" si="2524"/>
        <v>29270.9138563995</v>
      </c>
      <c r="BB338" s="18">
        <f ca="1" t="shared" si="2524"/>
        <v>31831.660256045</v>
      </c>
      <c r="BC338" s="18">
        <f ca="1" t="shared" si="2524"/>
        <v>34192.0729503912</v>
      </c>
      <c r="BD338" s="18">
        <f ca="1" t="shared" si="2524"/>
        <v>40011.5475769244</v>
      </c>
      <c r="BE338" s="18">
        <f ca="1" t="shared" ref="BE338:BI338" si="2525">AZ338/Z338</f>
        <v>19385.2837011079</v>
      </c>
      <c r="BF338" s="18">
        <f ca="1" t="shared" si="2525"/>
        <v>22475.7988810083</v>
      </c>
      <c r="BG338" s="18">
        <f ca="1" t="shared" si="2525"/>
        <v>20285.205162482</v>
      </c>
      <c r="BH338" s="18">
        <f ca="1" t="shared" si="2525"/>
        <v>18097.5650225033</v>
      </c>
      <c r="BI338" s="18">
        <f ca="1" t="shared" si="2525"/>
        <v>17410.8049890134</v>
      </c>
      <c r="BJ338" s="18">
        <f ca="1" t="shared" si="2406"/>
        <v>79691.5740027708</v>
      </c>
      <c r="BK338" s="18">
        <f ca="1" t="shared" si="2407"/>
        <v>39074.0329687379</v>
      </c>
      <c r="BL338" s="18">
        <f ca="1" t="shared" si="2408"/>
        <v>118765.606971509</v>
      </c>
      <c r="BM338" s="18">
        <f ca="1">BK338*'Ejercicio 3 - TIR'!$D$5</f>
        <v>19537.0164843689</v>
      </c>
      <c r="BN338" s="18">
        <f ca="1" t="shared" si="2409"/>
        <v>99228.5904871397</v>
      </c>
      <c r="BO338" s="18">
        <f ca="1" t="shared" si="2410"/>
        <v>43178.7757018087</v>
      </c>
      <c r="BP338" s="18">
        <f ca="1" t="shared" si="2411"/>
        <v>-119691.603674851</v>
      </c>
      <c r="BQ338" s="18">
        <f ca="1" t="shared" ref="BQ338:BT338" si="2526">BE338</f>
        <v>19385.2837011079</v>
      </c>
      <c r="BR338" s="18">
        <f ca="1" t="shared" si="2526"/>
        <v>22475.7988810083</v>
      </c>
      <c r="BS338" s="18">
        <f ca="1" t="shared" si="2526"/>
        <v>20285.205162482</v>
      </c>
      <c r="BT338" s="18">
        <f ca="1" t="shared" si="2526"/>
        <v>18097.5650225033</v>
      </c>
      <c r="BU338" s="18">
        <f ca="1" t="shared" si="2413"/>
        <v>60589.5806908221</v>
      </c>
      <c r="BV338" s="20">
        <f ca="1" t="shared" si="2414"/>
        <v>4.75544642338999</v>
      </c>
    </row>
    <row r="339" ht="15" customHeight="1" spans="1:74">
      <c r="A339" s="16">
        <v>338</v>
      </c>
      <c r="B339" s="17">
        <f ca="1" t="shared" ref="B339:F339" si="2527">RAND()</f>
        <v>0.66498624625222</v>
      </c>
      <c r="C339" s="18">
        <f ca="1">IF(B339&lt;=('Ejercicio 3 - TIR'!$D$13-'Ejercicio 3 - TIR'!$C$13)/('Ejercicio 3 - TIR'!$E$13-'Ejercicio 3 - TIR'!$C$13),'Ejercicio 3 - TIR'!$C$13+SQRT(('Ejercicio 3 - TIR'!$E$13-'Ejercicio 3 - TIR'!$C$13)*('Ejercicio 3 - TIR'!$D$13-'Ejercicio 3 - TIR'!$C$13)*B339),'Ejercicio 3 - TIR'!$E$13-SQRT(('Ejercicio 3 - TIR'!$E$13-'Ejercicio 3 - TIR'!$C$13)*('Ejercicio 3 - TIR'!$E$13-'Ejercicio 3 - TIR'!$D$13)*(1-B339)))</f>
        <v>79949.6507637065</v>
      </c>
      <c r="D339" s="17">
        <f ca="1" t="shared" si="2527"/>
        <v>0.385097346919848</v>
      </c>
      <c r="E339" s="18">
        <f ca="1">IF(D339&lt;=('Ejercicio 3 - TIR'!$D$14-'Ejercicio 3 - TIR'!$C$14)/('Ejercicio 3 - TIR'!$E$14-'Ejercicio 3 - TIR'!$C$14),'Ejercicio 3 - TIR'!$C$14+SQRT(('Ejercicio 3 - TIR'!$E$14-'Ejercicio 3 - TIR'!$C$14)*('Ejercicio 3 - TIR'!$D$14-'Ejercicio 3 - TIR'!$C$14)*D339),'Ejercicio 3 - TIR'!$E$14-SQRT(('Ejercicio 3 - TIR'!$E$14-'Ejercicio 3 - TIR'!$C$14)*('Ejercicio 3 - TIR'!$E$14-'Ejercicio 3 - TIR'!$D$14)*(1-D339)))</f>
        <v>30396.0738256678</v>
      </c>
      <c r="F339" s="17">
        <f ca="1" t="shared" si="2527"/>
        <v>0.533722385498937</v>
      </c>
      <c r="G339" s="18">
        <f ca="1">IF(F339&lt;=('Ejercicio 3 - TIR'!$D$18-'Ejercicio 3 - TIR'!$C$18)/('Ejercicio 3 - TIR'!$E$18-'Ejercicio 3 - TIR'!$C$18),'Ejercicio 3 - TIR'!$C$18+SQRT(('Ejercicio 3 - TIR'!$E$18-'Ejercicio 3 - TIR'!$C$18)*('Ejercicio 3 - TIR'!$D$18-'Ejercicio 3 - TIR'!$C$18)*F339),'Ejercicio 3 - TIR'!$E$18-SQRT(('Ejercicio 3 - TIR'!$E$18-'Ejercicio 3 - TIR'!$C$18)*('Ejercicio 3 - TIR'!$E$18-'Ejercicio 3 - TIR'!$D$18)*(1-F339)))</f>
        <v>38947.53361686</v>
      </c>
      <c r="H339" s="17">
        <f ca="1" t="shared" ref="H339:L339" si="2528">RAND()</f>
        <v>0.36197941654704</v>
      </c>
      <c r="I339" s="18">
        <f ca="1">IF(H339&lt;=('Ejercicio 3 - TIR'!$D$18-'Ejercicio 3 - TIR'!$C$18)/('Ejercicio 3 - TIR'!$E$18-'Ejercicio 3 - TIR'!$C$18),'Ejercicio 3 - TIR'!$C$18+SQRT(('Ejercicio 3 - TIR'!$E$18-'Ejercicio 3 - TIR'!$C$18)*('Ejercicio 3 - TIR'!$D$18-'Ejercicio 3 - TIR'!$C$18)*H339),'Ejercicio 3 - TIR'!$E$18-SQRT(('Ejercicio 3 - TIR'!$E$18-'Ejercicio 3 - TIR'!$C$18)*('Ejercicio 3 - TIR'!$E$18-'Ejercicio 3 - TIR'!$D$18)*(1-H339)))</f>
        <v>37368.6438699435</v>
      </c>
      <c r="J339" s="17">
        <f ca="1" t="shared" si="2528"/>
        <v>0.919749149820881</v>
      </c>
      <c r="K339" s="18">
        <f ca="1">IF(J339&lt;=('Ejercicio 3 - TIR'!$D$18-'Ejercicio 3 - TIR'!$C$18)/('Ejercicio 3 - TIR'!$E$18-'Ejercicio 3 - TIR'!$C$18),'Ejercicio 3 - TIR'!$C$18+SQRT(('Ejercicio 3 - TIR'!$E$18-'Ejercicio 3 - TIR'!$C$18)*('Ejercicio 3 - TIR'!$D$18-'Ejercicio 3 - TIR'!$C$18)*J339),'Ejercicio 3 - TIR'!$E$18-SQRT(('Ejercicio 3 - TIR'!$E$18-'Ejercicio 3 - TIR'!$C$18)*('Ejercicio 3 - TIR'!$E$18-'Ejercicio 3 - TIR'!$D$18)*(1-J339)))</f>
        <v>42546.672919598</v>
      </c>
      <c r="L339" s="17">
        <f ca="1" t="shared" si="2528"/>
        <v>0.562221787129246</v>
      </c>
      <c r="M339" s="18">
        <f ca="1">IF(L339&lt;=('Ejercicio 3 - TIR'!$D$18-'Ejercicio 3 - TIR'!$C$18)/('Ejercicio 3 - TIR'!$E$18-'Ejercicio 3 - TIR'!$C$18),'Ejercicio 3 - TIR'!$C$18+SQRT(('Ejercicio 3 - TIR'!$E$18-'Ejercicio 3 - TIR'!$C$18)*('Ejercicio 3 - TIR'!$D$18-'Ejercicio 3 - TIR'!$C$18)*L339),'Ejercicio 3 - TIR'!$E$18-SQRT(('Ejercicio 3 - TIR'!$E$18-'Ejercicio 3 - TIR'!$C$18)*('Ejercicio 3 - TIR'!$E$18-'Ejercicio 3 - TIR'!$D$18)*(1-L339)))</f>
        <v>39183.3146559065</v>
      </c>
      <c r="N339" s="17">
        <f ca="1" t="shared" ref="N339:R339" si="2529">RAND()</f>
        <v>0.228276484411898</v>
      </c>
      <c r="O339" s="18">
        <f ca="1">IF(N339&lt;=('Ejercicio 3 - TIR'!$D$18-'Ejercicio 3 - TIR'!$C$18)/('Ejercicio 3 - TIR'!$E$18-'Ejercicio 3 - TIR'!$C$18),'Ejercicio 3 - TIR'!$C$18+SQRT(('Ejercicio 3 - TIR'!$E$18-'Ejercicio 3 - TIR'!$C$18)*('Ejercicio 3 - TIR'!$D$18-'Ejercicio 3 - TIR'!$C$18)*N339),'Ejercicio 3 - TIR'!$E$18-SQRT(('Ejercicio 3 - TIR'!$E$18-'Ejercicio 3 - TIR'!$C$18)*('Ejercicio 3 - TIR'!$E$18-'Ejercicio 3 - TIR'!$D$18)*(1-N339)))</f>
        <v>35851.621370337</v>
      </c>
      <c r="P339" s="17">
        <f ca="1" t="shared" si="2529"/>
        <v>0.756652860846243</v>
      </c>
      <c r="Q339" s="19">
        <f ca="1">IF(P339&lt;=('Ejercicio 3 - TIR'!$D$22-'Ejercicio 3 - TIR'!$C$22)/('Ejercicio 3 - TIR'!$E$22-'Ejercicio 3 - TIR'!$C$22),'Ejercicio 3 - TIR'!$C$22+SQRT(('Ejercicio 3 - TIR'!$E$22-'Ejercicio 3 - TIR'!$C$22)*('Ejercicio 3 - TIR'!$D$22-'Ejercicio 3 - TIR'!$C$22)*P339),'Ejercicio 3 - TIR'!$E$22-SQRT(('Ejercicio 3 - TIR'!$E$22-'Ejercicio 3 - TIR'!$C$22)*('Ejercicio 3 - TIR'!$E$22-'Ejercicio 3 - TIR'!$D$22)*(1-P339)))</f>
        <v>0.15907095677111</v>
      </c>
      <c r="R339" s="17">
        <f ca="1" t="shared" si="2529"/>
        <v>0.263407118788432</v>
      </c>
      <c r="S339" s="19">
        <f ca="1">IF(R339&lt;=('Ejercicio 3 - TIR'!$D$23-'Ejercicio 3 - TIR'!$C$23)/('Ejercicio 3 - TIR'!$E$23-'Ejercicio 3 - TIR'!$C$23),'Ejercicio 3 - TIR'!$C$23+SQRT(('Ejercicio 3 - TIR'!$E$23-'Ejercicio 3 - TIR'!$C$23)*('Ejercicio 3 - TIR'!$D$23-'Ejercicio 3 - TIR'!$C$23)*R339),'Ejercicio 3 - TIR'!$E$23-SQRT(('Ejercicio 3 - TIR'!$E$23-'Ejercicio 3 - TIR'!$C$23)*('Ejercicio 3 - TIR'!$E$23-'Ejercicio 3 - TIR'!$D$23)*(1-R339)))</f>
        <v>0.141774591013821</v>
      </c>
      <c r="T339" s="17">
        <f ca="1" t="shared" ref="T339:X339" si="2530">RAND()</f>
        <v>0.552671639485787</v>
      </c>
      <c r="U339" s="19">
        <f ca="1">IF(T339&lt;=('Ejercicio 3 - TIR'!$D$24-'Ejercicio 3 - TIR'!$C$24)/('Ejercicio 3 - TIR'!$E$24-'Ejercicio 3 - TIR'!$C$24),'Ejercicio 3 - TIR'!$C$24+SQRT(('Ejercicio 3 - TIR'!$E$24-'Ejercicio 3 - TIR'!$C$24)*('Ejercicio 3 - TIR'!$D$24-'Ejercicio 3 - TIR'!$C$24)*T339),'Ejercicio 3 - TIR'!$E$24-SQRT(('Ejercicio 3 - TIR'!$E$24-'Ejercicio 3 - TIR'!$C$24)*('Ejercicio 3 - TIR'!$E$24-'Ejercicio 3 - TIR'!$D$24)*(1-T339)))</f>
        <v>0.184609049045839</v>
      </c>
      <c r="V339" s="17">
        <f ca="1" t="shared" si="2530"/>
        <v>0.40293550972518</v>
      </c>
      <c r="W339" s="19">
        <f ca="1">IF(V339&lt;=('Ejercicio 3 - TIR'!$D$25-'Ejercicio 3 - TIR'!$C$25)/('Ejercicio 3 - TIR'!$E$25-'Ejercicio 3 - TIR'!$C$25),'Ejercicio 3 - TIR'!$C$25+SQRT(('Ejercicio 3 - TIR'!$E$25-'Ejercicio 3 - TIR'!$C$25)*('Ejercicio 3 - TIR'!$D$25-'Ejercicio 3 - TIR'!$C$25)*V339),'Ejercicio 3 - TIR'!$E$25-SQRT(('Ejercicio 3 - TIR'!$E$25-'Ejercicio 3 - TIR'!$C$25)*('Ejercicio 3 - TIR'!$E$25-'Ejercicio 3 - TIR'!$D$25)*(1-V339)))</f>
        <v>0.204286482130973</v>
      </c>
      <c r="X339" s="17">
        <f ca="1" t="shared" si="2530"/>
        <v>0.129390004995648</v>
      </c>
      <c r="Y339" s="19">
        <f ca="1">IF(X339&lt;=('Ejercicio 3 - TIR'!$D$26-'Ejercicio 3 - TIR'!$C$26)/('Ejercicio 3 - TIR'!$E$26-'Ejercicio 3 - TIR'!$C$26),'Ejercicio 3 - TIR'!$C$26+SQRT(('Ejercicio 3 - TIR'!$E$26-'Ejercicio 3 - TIR'!$C$26)*('Ejercicio 3 - TIR'!$D$26-'Ejercicio 3 - TIR'!$C$26)*X339),'Ejercicio 3 - TIR'!$E$26-SQRT(('Ejercicio 3 - TIR'!$E$26-'Ejercicio 3 - TIR'!$C$26)*('Ejercicio 3 - TIR'!$E$26-'Ejercicio 3 - TIR'!$D$26)*(1-X339)))</f>
        <v>0.208690987493663</v>
      </c>
      <c r="Z339" s="17">
        <f ca="1" t="shared" si="2384"/>
        <v>1.15907095677111</v>
      </c>
      <c r="AA339" s="17">
        <f ca="1" t="shared" si="2385"/>
        <v>1.32339776762333</v>
      </c>
      <c r="AB339" s="17">
        <f ca="1" t="shared" si="2386"/>
        <v>1.56770897101366</v>
      </c>
      <c r="AC339" s="17">
        <f ca="1" t="shared" si="2387"/>
        <v>1.88797072170721</v>
      </c>
      <c r="AD339" s="17">
        <f ca="1" t="shared" si="2388"/>
        <v>2.28197319597941</v>
      </c>
      <c r="AE339" s="16">
        <f ca="1" t="shared" si="2389"/>
        <v>4835.13254553426</v>
      </c>
      <c r="AF339" s="16">
        <f ca="1" t="shared" si="2390"/>
        <v>5520.631484675</v>
      </c>
      <c r="AG339" s="16">
        <f ca="1" t="shared" si="2391"/>
        <v>6539.79001319337</v>
      </c>
      <c r="AH339" s="16">
        <f ca="1" t="shared" si="2392"/>
        <v>7875.78070886391</v>
      </c>
      <c r="AI339" s="16">
        <f ca="1" t="shared" si="2393"/>
        <v>9519.38516228026</v>
      </c>
      <c r="AJ339" s="18">
        <f ca="1" t="shared" si="2394"/>
        <v>45142.9550531689</v>
      </c>
      <c r="AK339" s="18">
        <f ca="1" t="shared" si="2395"/>
        <v>49453.5798765945</v>
      </c>
      <c r="AL339" s="18">
        <f ca="1" t="shared" si="2396"/>
        <v>66700.8008228378</v>
      </c>
      <c r="AM339" s="18">
        <f ca="1" t="shared" si="2397"/>
        <v>73976.9508497925</v>
      </c>
      <c r="AN339" s="18">
        <f ca="1" t="shared" si="2398"/>
        <v>81812.4389995117</v>
      </c>
      <c r="AO339" s="18">
        <f ca="1">C339/'Ejercicio 3 - TIR'!$D$7</f>
        <v>15989.9301527413</v>
      </c>
      <c r="AP339" s="18">
        <f ca="1" t="shared" si="2399"/>
        <v>29153.0249004276</v>
      </c>
      <c r="AQ339" s="18">
        <f ca="1" t="shared" si="2400"/>
        <v>33463.6497238532</v>
      </c>
      <c r="AR339" s="18">
        <f ca="1" t="shared" si="2401"/>
        <v>50710.8706700965</v>
      </c>
      <c r="AS339" s="18">
        <f ca="1" t="shared" si="2402"/>
        <v>57987.0206970512</v>
      </c>
      <c r="AT339" s="18">
        <f ca="1" t="shared" si="2403"/>
        <v>65822.5088467704</v>
      </c>
      <c r="AU339" s="18">
        <f ca="1">AP339*'Ejercicio 3 - TIR'!$D$5</f>
        <v>14576.5124502138</v>
      </c>
      <c r="AV339" s="18">
        <f ca="1">AQ339*'Ejercicio 3 - TIR'!$D$5</f>
        <v>16731.8248619266</v>
      </c>
      <c r="AW339" s="18">
        <f ca="1">AR339*'Ejercicio 3 - TIR'!$D$5</f>
        <v>25355.4353350482</v>
      </c>
      <c r="AX339" s="18">
        <f ca="1">AS339*'Ejercicio 3 - TIR'!$D$5</f>
        <v>28993.5103485256</v>
      </c>
      <c r="AY339" s="18">
        <f ca="1">AT339*'Ejercicio 3 - TIR'!$D$5</f>
        <v>32911.2544233852</v>
      </c>
      <c r="AZ339" s="18">
        <f ca="1" t="shared" ref="AZ339:BD339" si="2531">AJ339-AU339-AE339</f>
        <v>25731.3100574208</v>
      </c>
      <c r="BA339" s="18">
        <f ca="1" t="shared" si="2531"/>
        <v>27201.1235299929</v>
      </c>
      <c r="BB339" s="18">
        <f ca="1" t="shared" si="2531"/>
        <v>34805.5754745962</v>
      </c>
      <c r="BC339" s="18">
        <f ca="1" t="shared" si="2531"/>
        <v>37107.659792403</v>
      </c>
      <c r="BD339" s="18">
        <f ca="1" t="shared" si="2531"/>
        <v>39381.7994138462</v>
      </c>
      <c r="BE339" s="18">
        <f ca="1" t="shared" ref="BE339:BI339" si="2532">AZ339/Z339</f>
        <v>22199.9437628064</v>
      </c>
      <c r="BF339" s="18">
        <f ca="1" t="shared" si="2532"/>
        <v>20554.0043934357</v>
      </c>
      <c r="BG339" s="18">
        <f ca="1" t="shared" si="2532"/>
        <v>22201.5540627361</v>
      </c>
      <c r="BH339" s="18">
        <f ca="1" t="shared" si="2532"/>
        <v>19654.7856202177</v>
      </c>
      <c r="BI339" s="18">
        <f ca="1" t="shared" si="2532"/>
        <v>17257.7835196455</v>
      </c>
      <c r="BJ339" s="18">
        <f ca="1" t="shared" si="2406"/>
        <v>69363.0257331853</v>
      </c>
      <c r="BK339" s="18">
        <f ca="1" t="shared" si="2407"/>
        <v>36488.5920141386</v>
      </c>
      <c r="BL339" s="18">
        <f ca="1" t="shared" si="2408"/>
        <v>105851.617747324</v>
      </c>
      <c r="BM339" s="18">
        <f ca="1">BK339*'Ejercicio 3 - TIR'!$D$5</f>
        <v>18244.2960070693</v>
      </c>
      <c r="BN339" s="18">
        <f ca="1" t="shared" si="2409"/>
        <v>87607.3217402546</v>
      </c>
      <c r="BO339" s="18">
        <f ca="1" t="shared" si="2410"/>
        <v>38391.0389020385</v>
      </c>
      <c r="BP339" s="18">
        <f ca="1" t="shared" si="2411"/>
        <v>-110345.724589374</v>
      </c>
      <c r="BQ339" s="18">
        <f ca="1" t="shared" ref="BQ339:BT339" si="2533">BE339</f>
        <v>22199.9437628064</v>
      </c>
      <c r="BR339" s="18">
        <f ca="1" t="shared" si="2533"/>
        <v>20554.0043934357</v>
      </c>
      <c r="BS339" s="18">
        <f ca="1" t="shared" si="2533"/>
        <v>22201.5540627361</v>
      </c>
      <c r="BT339" s="18">
        <f ca="1" t="shared" si="2533"/>
        <v>19654.7856202177</v>
      </c>
      <c r="BU339" s="18">
        <f ca="1" t="shared" si="2413"/>
        <v>55648.822421684</v>
      </c>
      <c r="BV339" s="20">
        <f ca="1" t="shared" si="2414"/>
        <v>7.33546226949682</v>
      </c>
    </row>
    <row r="340" ht="15" customHeight="1" spans="1:74">
      <c r="A340" s="16">
        <v>339</v>
      </c>
      <c r="B340" s="17">
        <f ca="1" t="shared" ref="B340:F340" si="2534">RAND()</f>
        <v>0.974157510414928</v>
      </c>
      <c r="C340" s="18">
        <f ca="1">IF(B340&lt;=('Ejercicio 3 - TIR'!$D$13-'Ejercicio 3 - TIR'!$C$13)/('Ejercicio 3 - TIR'!$E$13-'Ejercicio 3 - TIR'!$C$13),'Ejercicio 3 - TIR'!$C$13+SQRT(('Ejercicio 3 - TIR'!$E$13-'Ejercicio 3 - TIR'!$C$13)*('Ejercicio 3 - TIR'!$D$13-'Ejercicio 3 - TIR'!$C$13)*B340),'Ejercicio 3 - TIR'!$E$13-SQRT(('Ejercicio 3 - TIR'!$E$13-'Ejercicio 3 - TIR'!$C$13)*('Ejercicio 3 - TIR'!$E$13-'Ejercicio 3 - TIR'!$D$13)*(1-B340)))</f>
        <v>94431.2490177701</v>
      </c>
      <c r="D340" s="17">
        <f ca="1" t="shared" si="2534"/>
        <v>0.129675794395233</v>
      </c>
      <c r="E340" s="18">
        <f ca="1">IF(D340&lt;=('Ejercicio 3 - TIR'!$D$14-'Ejercicio 3 - TIR'!$C$14)/('Ejercicio 3 - TIR'!$E$14-'Ejercicio 3 - TIR'!$C$14),'Ejercicio 3 - TIR'!$C$14+SQRT(('Ejercicio 3 - TIR'!$E$14-'Ejercicio 3 - TIR'!$C$14)*('Ejercicio 3 - TIR'!$D$14-'Ejercicio 3 - TIR'!$C$14)*D340),'Ejercicio 3 - TIR'!$E$14-SQRT(('Ejercicio 3 - TIR'!$E$14-'Ejercicio 3 - TIR'!$C$14)*('Ejercicio 3 - TIR'!$E$14-'Ejercicio 3 - TIR'!$D$14)*(1-D340)))</f>
        <v>28118.6029852552</v>
      </c>
      <c r="F340" s="17">
        <f ca="1" t="shared" si="2534"/>
        <v>0.0159905534794258</v>
      </c>
      <c r="G340" s="18">
        <f ca="1">IF(F340&lt;=('Ejercicio 3 - TIR'!$D$18-'Ejercicio 3 - TIR'!$C$18)/('Ejercicio 3 - TIR'!$E$18-'Ejercicio 3 - TIR'!$C$18),'Ejercicio 3 - TIR'!$C$18+SQRT(('Ejercicio 3 - TIR'!$E$18-'Ejercicio 3 - TIR'!$C$18)*('Ejercicio 3 - TIR'!$D$18-'Ejercicio 3 - TIR'!$C$18)*F340),'Ejercicio 3 - TIR'!$E$18-SQRT(('Ejercicio 3 - TIR'!$E$18-'Ejercicio 3 - TIR'!$C$18)*('Ejercicio 3 - TIR'!$E$18-'Ejercicio 3 - TIR'!$D$18)*(1-F340)))</f>
        <v>31548.7359432498</v>
      </c>
      <c r="H340" s="17">
        <f ca="1" t="shared" ref="H340:L340" si="2535">RAND()</f>
        <v>0.040347717476537</v>
      </c>
      <c r="I340" s="18">
        <f ca="1">IF(H340&lt;=('Ejercicio 3 - TIR'!$D$18-'Ejercicio 3 - TIR'!$C$18)/('Ejercicio 3 - TIR'!$E$18-'Ejercicio 3 - TIR'!$C$18),'Ejercicio 3 - TIR'!$C$18+SQRT(('Ejercicio 3 - TIR'!$E$18-'Ejercicio 3 - TIR'!$C$18)*('Ejercicio 3 - TIR'!$D$18-'Ejercicio 3 - TIR'!$C$18)*H340),'Ejercicio 3 - TIR'!$E$18-SQRT(('Ejercicio 3 - TIR'!$E$18-'Ejercicio 3 - TIR'!$C$18)*('Ejercicio 3 - TIR'!$E$18-'Ejercicio 3 - TIR'!$D$18)*(1-H340)))</f>
        <v>32460.1133350886</v>
      </c>
      <c r="J340" s="17">
        <f ca="1" t="shared" si="2535"/>
        <v>0.677238821588487</v>
      </c>
      <c r="K340" s="18">
        <f ca="1">IF(J340&lt;=('Ejercicio 3 - TIR'!$D$18-'Ejercicio 3 - TIR'!$C$18)/('Ejercicio 3 - TIR'!$E$18-'Ejercicio 3 - TIR'!$C$18),'Ejercicio 3 - TIR'!$C$18+SQRT(('Ejercicio 3 - TIR'!$E$18-'Ejercicio 3 - TIR'!$C$18)*('Ejercicio 3 - TIR'!$D$18-'Ejercicio 3 - TIR'!$C$18)*J340),'Ejercicio 3 - TIR'!$E$18-SQRT(('Ejercicio 3 - TIR'!$E$18-'Ejercicio 3 - TIR'!$C$18)*('Ejercicio 3 - TIR'!$E$18-'Ejercicio 3 - TIR'!$D$18)*(1-J340)))</f>
        <v>40079.9300430925</v>
      </c>
      <c r="L340" s="17">
        <f ca="1" t="shared" si="2535"/>
        <v>0.586015671222001</v>
      </c>
      <c r="M340" s="18">
        <f ca="1">IF(L340&lt;=('Ejercicio 3 - TIR'!$D$18-'Ejercicio 3 - TIR'!$C$18)/('Ejercicio 3 - TIR'!$E$18-'Ejercicio 3 - TIR'!$C$18),'Ejercicio 3 - TIR'!$C$18+SQRT(('Ejercicio 3 - TIR'!$E$18-'Ejercicio 3 - TIR'!$C$18)*('Ejercicio 3 - TIR'!$D$18-'Ejercicio 3 - TIR'!$C$18)*L340),'Ejercicio 3 - TIR'!$E$18-SQRT(('Ejercicio 3 - TIR'!$E$18-'Ejercicio 3 - TIR'!$C$18)*('Ejercicio 3 - TIR'!$E$18-'Ejercicio 3 - TIR'!$D$18)*(1-L340)))</f>
        <v>39375.6253489194</v>
      </c>
      <c r="N340" s="17">
        <f ca="1" t="shared" ref="N340:R340" si="2536">RAND()</f>
        <v>0.00652904649215347</v>
      </c>
      <c r="O340" s="18">
        <f ca="1">IF(N340&lt;=('Ejercicio 3 - TIR'!$D$18-'Ejercicio 3 - TIR'!$C$18)/('Ejercicio 3 - TIR'!$E$18-'Ejercicio 3 - TIR'!$C$18),'Ejercicio 3 - TIR'!$C$18+SQRT(('Ejercicio 3 - TIR'!$E$18-'Ejercicio 3 - TIR'!$C$18)*('Ejercicio 3 - TIR'!$D$18-'Ejercicio 3 - TIR'!$C$18)*N340),'Ejercicio 3 - TIR'!$E$18-SQRT(('Ejercicio 3 - TIR'!$E$18-'Ejercicio 3 - TIR'!$C$18)*('Ejercicio 3 - TIR'!$E$18-'Ejercicio 3 - TIR'!$D$18)*(1-N340)))</f>
        <v>30989.6246631037</v>
      </c>
      <c r="P340" s="17">
        <f ca="1" t="shared" si="2536"/>
        <v>0.286412984436167</v>
      </c>
      <c r="Q340" s="19">
        <f ca="1">IF(P340&lt;=('Ejercicio 3 - TIR'!$D$22-'Ejercicio 3 - TIR'!$C$22)/('Ejercicio 3 - TIR'!$E$22-'Ejercicio 3 - TIR'!$C$22),'Ejercicio 3 - TIR'!$C$22+SQRT(('Ejercicio 3 - TIR'!$E$22-'Ejercicio 3 - TIR'!$C$22)*('Ejercicio 3 - TIR'!$D$22-'Ejercicio 3 - TIR'!$C$22)*P340),'Ejercicio 3 - TIR'!$E$22-SQRT(('Ejercicio 3 - TIR'!$E$22-'Ejercicio 3 - TIR'!$C$22)*('Ejercicio 3 - TIR'!$E$22-'Ejercicio 3 - TIR'!$D$22)*(1-P340)))</f>
        <v>0.142705580194857</v>
      </c>
      <c r="R340" s="17">
        <f ca="1" t="shared" si="2536"/>
        <v>0.893187993385564</v>
      </c>
      <c r="S340" s="19">
        <f ca="1">IF(R340&lt;=('Ejercicio 3 - TIR'!$D$23-'Ejercicio 3 - TIR'!$C$23)/('Ejercicio 3 - TIR'!$E$23-'Ejercicio 3 - TIR'!$C$23),'Ejercicio 3 - TIR'!$C$23+SQRT(('Ejercicio 3 - TIR'!$E$23-'Ejercicio 3 - TIR'!$C$23)*('Ejercicio 3 - TIR'!$D$23-'Ejercicio 3 - TIR'!$C$23)*R340),'Ejercicio 3 - TIR'!$E$23-SQRT(('Ejercicio 3 - TIR'!$E$23-'Ejercicio 3 - TIR'!$C$23)*('Ejercicio 3 - TIR'!$E$23-'Ejercicio 3 - TIR'!$D$23)*(1-R340)))</f>
        <v>0.166134156646421</v>
      </c>
      <c r="T340" s="17">
        <f ca="1" t="shared" ref="T340:X340" si="2537">RAND()</f>
        <v>0.130867518011647</v>
      </c>
      <c r="U340" s="19">
        <f ca="1">IF(T340&lt;=('Ejercicio 3 - TIR'!$D$24-'Ejercicio 3 - TIR'!$C$24)/('Ejercicio 3 - TIR'!$E$24-'Ejercicio 3 - TIR'!$C$24),'Ejercicio 3 - TIR'!$C$24+SQRT(('Ejercicio 3 - TIR'!$E$24-'Ejercicio 3 - TIR'!$C$24)*('Ejercicio 3 - TIR'!$D$24-'Ejercicio 3 - TIR'!$C$24)*T340),'Ejercicio 3 - TIR'!$E$24-SQRT(('Ejercicio 3 - TIR'!$E$24-'Ejercicio 3 - TIR'!$C$24)*('Ejercicio 3 - TIR'!$E$24-'Ejercicio 3 - TIR'!$D$24)*(1-T340)))</f>
        <v>0.166577749781694</v>
      </c>
      <c r="V340" s="17">
        <f ca="1" t="shared" si="2537"/>
        <v>0.412661493730698</v>
      </c>
      <c r="W340" s="19">
        <f ca="1">IF(V340&lt;=('Ejercicio 3 - TIR'!$D$25-'Ejercicio 3 - TIR'!$C$25)/('Ejercicio 3 - TIR'!$E$25-'Ejercicio 3 - TIR'!$C$25),'Ejercicio 3 - TIR'!$C$25+SQRT(('Ejercicio 3 - TIR'!$E$25-'Ejercicio 3 - TIR'!$C$25)*('Ejercicio 3 - TIR'!$D$25-'Ejercicio 3 - TIR'!$C$25)*V340),'Ejercicio 3 - TIR'!$E$25-SQRT(('Ejercicio 3 - TIR'!$E$25-'Ejercicio 3 - TIR'!$C$25)*('Ejercicio 3 - TIR'!$E$25-'Ejercicio 3 - TIR'!$D$25)*(1-V340)))</f>
        <v>0.204660339966619</v>
      </c>
      <c r="X340" s="17">
        <f ca="1" t="shared" si="2537"/>
        <v>0.869376751515914</v>
      </c>
      <c r="Y340" s="19">
        <f ca="1">IF(X340&lt;=('Ejercicio 3 - TIR'!$D$26-'Ejercicio 3 - TIR'!$C$26)/('Ejercicio 3 - TIR'!$E$26-'Ejercicio 3 - TIR'!$C$26),'Ejercicio 3 - TIR'!$C$26+SQRT(('Ejercicio 3 - TIR'!$E$26-'Ejercicio 3 - TIR'!$C$26)*('Ejercicio 3 - TIR'!$D$26-'Ejercicio 3 - TIR'!$C$26)*X340),'Ejercicio 3 - TIR'!$E$26-SQRT(('Ejercicio 3 - TIR'!$E$26-'Ejercicio 3 - TIR'!$C$26)*('Ejercicio 3 - TIR'!$E$26-'Ejercicio 3 - TIR'!$D$26)*(1-X340)))</f>
        <v>0.253441281246753</v>
      </c>
      <c r="Z340" s="17">
        <f ca="1" t="shared" si="2384"/>
        <v>1.14270558019486</v>
      </c>
      <c r="AA340" s="17">
        <f ca="1" t="shared" si="2385"/>
        <v>1.33254800805569</v>
      </c>
      <c r="AB340" s="17">
        <f ca="1" t="shared" si="2386"/>
        <v>1.55452085671368</v>
      </c>
      <c r="AC340" s="17">
        <f ca="1" t="shared" si="2387"/>
        <v>1.87266962373391</v>
      </c>
      <c r="AD340" s="17">
        <f ca="1" t="shared" si="2388"/>
        <v>2.3472814125249</v>
      </c>
      <c r="AE340" s="16">
        <f ca="1" t="shared" si="2389"/>
        <v>4012.68155327969</v>
      </c>
      <c r="AF340" s="16">
        <f ca="1" t="shared" si="2390"/>
        <v>4679.32501902446</v>
      </c>
      <c r="AG340" s="16">
        <f ca="1" t="shared" si="2391"/>
        <v>5458.79645119074</v>
      </c>
      <c r="AH340" s="16">
        <f ca="1" t="shared" si="2392"/>
        <v>6575.99558870001</v>
      </c>
      <c r="AI340" s="16">
        <f ca="1" t="shared" si="2393"/>
        <v>8242.62433617314</v>
      </c>
      <c r="AJ340" s="18">
        <f ca="1" t="shared" si="2394"/>
        <v>36050.9166104456</v>
      </c>
      <c r="AK340" s="18">
        <f ca="1" t="shared" si="2395"/>
        <v>43254.6593659342</v>
      </c>
      <c r="AL340" s="18">
        <f ca="1" t="shared" si="2396"/>
        <v>62305.0871876128</v>
      </c>
      <c r="AM340" s="18">
        <f ca="1" t="shared" si="2397"/>
        <v>73737.5375064482</v>
      </c>
      <c r="AN340" s="18">
        <f ca="1" t="shared" si="2398"/>
        <v>72741.3699528265</v>
      </c>
      <c r="AO340" s="18">
        <f ca="1">C340/'Ejercicio 3 - TIR'!$D$7</f>
        <v>18886.249803554</v>
      </c>
      <c r="AP340" s="18">
        <f ca="1" t="shared" si="2399"/>
        <v>17164.6668068916</v>
      </c>
      <c r="AQ340" s="18">
        <f ca="1" t="shared" si="2400"/>
        <v>24368.4095623802</v>
      </c>
      <c r="AR340" s="18">
        <f ca="1" t="shared" si="2401"/>
        <v>43418.8373840588</v>
      </c>
      <c r="AS340" s="18">
        <f ca="1" t="shared" si="2402"/>
        <v>54851.2877028942</v>
      </c>
      <c r="AT340" s="18">
        <f ca="1" t="shared" si="2403"/>
        <v>53855.1201492725</v>
      </c>
      <c r="AU340" s="18">
        <f ca="1">AP340*'Ejercicio 3 - TIR'!$D$5</f>
        <v>8582.3334034458</v>
      </c>
      <c r="AV340" s="18">
        <f ca="1">AQ340*'Ejercicio 3 - TIR'!$D$5</f>
        <v>12184.2047811901</v>
      </c>
      <c r="AW340" s="18">
        <f ca="1">AR340*'Ejercicio 3 - TIR'!$D$5</f>
        <v>21709.4186920294</v>
      </c>
      <c r="AX340" s="18">
        <f ca="1">AS340*'Ejercicio 3 - TIR'!$D$5</f>
        <v>27425.6438514471</v>
      </c>
      <c r="AY340" s="18">
        <f ca="1">AT340*'Ejercicio 3 - TIR'!$D$5</f>
        <v>26927.5600746363</v>
      </c>
      <c r="AZ340" s="18">
        <f ca="1" t="shared" ref="AZ340:BD340" si="2538">AJ340-AU340-AE340</f>
        <v>23455.9016537201</v>
      </c>
      <c r="BA340" s="18">
        <f ca="1" t="shared" si="2538"/>
        <v>26391.1295657196</v>
      </c>
      <c r="BB340" s="18">
        <f ca="1" t="shared" si="2538"/>
        <v>35136.8720443927</v>
      </c>
      <c r="BC340" s="18">
        <f ca="1" t="shared" si="2538"/>
        <v>39735.8980663011</v>
      </c>
      <c r="BD340" s="18">
        <f ca="1" t="shared" si="2538"/>
        <v>37571.1855420171</v>
      </c>
      <c r="BE340" s="18">
        <f ca="1" t="shared" ref="BE340:BI340" si="2539">AZ340/Z340</f>
        <v>20526.6361346729</v>
      </c>
      <c r="BF340" s="18">
        <f ca="1" t="shared" si="2539"/>
        <v>19805.0122068223</v>
      </c>
      <c r="BG340" s="18">
        <f ca="1" t="shared" si="2539"/>
        <v>22603.0238788004</v>
      </c>
      <c r="BH340" s="18">
        <f ca="1" t="shared" si="2539"/>
        <v>21218.8511858658</v>
      </c>
      <c r="BI340" s="18">
        <f ca="1" t="shared" si="2539"/>
        <v>16006.2552966765</v>
      </c>
      <c r="BJ340" s="18">
        <f ca="1" t="shared" si="2406"/>
        <v>66002.2741334568</v>
      </c>
      <c r="BK340" s="18">
        <f ca="1" t="shared" si="2407"/>
        <v>44331.3431161845</v>
      </c>
      <c r="BL340" s="18">
        <f ca="1" t="shared" si="2408"/>
        <v>110333.617249641</v>
      </c>
      <c r="BM340" s="18">
        <f ca="1">BK340*'Ejercicio 3 - TIR'!$D$5</f>
        <v>22165.6715580922</v>
      </c>
      <c r="BN340" s="18">
        <f ca="1" t="shared" si="2409"/>
        <v>88167.945691549</v>
      </c>
      <c r="BO340" s="18">
        <f ca="1" t="shared" si="2410"/>
        <v>37561.7278870322</v>
      </c>
      <c r="BP340" s="18">
        <f ca="1" t="shared" si="2411"/>
        <v>-122549.852003025</v>
      </c>
      <c r="BQ340" s="18">
        <f ca="1" t="shared" ref="BQ340:BT340" si="2540">BE340</f>
        <v>20526.6361346729</v>
      </c>
      <c r="BR340" s="18">
        <f ca="1" t="shared" si="2540"/>
        <v>19805.0122068223</v>
      </c>
      <c r="BS340" s="18">
        <f ca="1" t="shared" si="2540"/>
        <v>22603.0238788004</v>
      </c>
      <c r="BT340" s="18">
        <f ca="1" t="shared" si="2540"/>
        <v>21218.8511858658</v>
      </c>
      <c r="BU340" s="18">
        <f ca="1" t="shared" si="2413"/>
        <v>53567.9831837087</v>
      </c>
      <c r="BV340" s="20">
        <f ca="1" t="shared" si="2414"/>
        <v>3.43842582058071</v>
      </c>
    </row>
    <row r="341" ht="15" customHeight="1" spans="1:74">
      <c r="A341" s="16">
        <v>340</v>
      </c>
      <c r="B341" s="17">
        <f ca="1" t="shared" ref="B341:F341" si="2541">RAND()</f>
        <v>0.938580115713044</v>
      </c>
      <c r="C341" s="18">
        <f ca="1">IF(B341&lt;=('Ejercicio 3 - TIR'!$D$13-'Ejercicio 3 - TIR'!$C$13)/('Ejercicio 3 - TIR'!$E$13-'Ejercicio 3 - TIR'!$C$13),'Ejercicio 3 - TIR'!$C$13+SQRT(('Ejercicio 3 - TIR'!$E$13-'Ejercicio 3 - TIR'!$C$13)*('Ejercicio 3 - TIR'!$D$13-'Ejercicio 3 - TIR'!$C$13)*B341),'Ejercicio 3 - TIR'!$E$13-SQRT(('Ejercicio 3 - TIR'!$E$13-'Ejercicio 3 - TIR'!$C$13)*('Ejercicio 3 - TIR'!$E$13-'Ejercicio 3 - TIR'!$D$13)*(1-B341)))</f>
        <v>91414.9047096525</v>
      </c>
      <c r="D341" s="17">
        <f ca="1" t="shared" si="2541"/>
        <v>0.583858497070069</v>
      </c>
      <c r="E341" s="18">
        <f ca="1">IF(D341&lt;=('Ejercicio 3 - TIR'!$D$14-'Ejercicio 3 - TIR'!$C$14)/('Ejercicio 3 - TIR'!$E$14-'Ejercicio 3 - TIR'!$C$14),'Ejercicio 3 - TIR'!$C$14+SQRT(('Ejercicio 3 - TIR'!$E$14-'Ejercicio 3 - TIR'!$C$14)*('Ejercicio 3 - TIR'!$D$14-'Ejercicio 3 - TIR'!$C$14)*D341),'Ejercicio 3 - TIR'!$E$14-SQRT(('Ejercicio 3 - TIR'!$E$14-'Ejercicio 3 - TIR'!$C$14)*('Ejercicio 3 - TIR'!$E$14-'Ejercicio 3 - TIR'!$D$14)*(1-D341)))</f>
        <v>32099.2895610908</v>
      </c>
      <c r="F341" s="17">
        <f ca="1" t="shared" si="2541"/>
        <v>0.568859390509799</v>
      </c>
      <c r="G341" s="18">
        <f ca="1">IF(F341&lt;=('Ejercicio 3 - TIR'!$D$18-'Ejercicio 3 - TIR'!$C$18)/('Ejercicio 3 - TIR'!$E$18-'Ejercicio 3 - TIR'!$C$18),'Ejercicio 3 - TIR'!$C$18+SQRT(('Ejercicio 3 - TIR'!$E$18-'Ejercicio 3 - TIR'!$C$18)*('Ejercicio 3 - TIR'!$D$18-'Ejercicio 3 - TIR'!$C$18)*F341),'Ejercicio 3 - TIR'!$E$18-SQRT(('Ejercicio 3 - TIR'!$E$18-'Ejercicio 3 - TIR'!$C$18)*('Ejercicio 3 - TIR'!$E$18-'Ejercicio 3 - TIR'!$D$18)*(1-F341)))</f>
        <v>39237.3648069387</v>
      </c>
      <c r="H341" s="17">
        <f ca="1" t="shared" ref="H341:L341" si="2542">RAND()</f>
        <v>0.748384650425997</v>
      </c>
      <c r="I341" s="18">
        <f ca="1">IF(H341&lt;=('Ejercicio 3 - TIR'!$D$18-'Ejercicio 3 - TIR'!$C$18)/('Ejercicio 3 - TIR'!$E$18-'Ejercicio 3 - TIR'!$C$18),'Ejercicio 3 - TIR'!$C$18+SQRT(('Ejercicio 3 - TIR'!$E$18-'Ejercicio 3 - TIR'!$C$18)*('Ejercicio 3 - TIR'!$D$18-'Ejercicio 3 - TIR'!$C$18)*H341),'Ejercicio 3 - TIR'!$E$18-SQRT(('Ejercicio 3 - TIR'!$E$18-'Ejercicio 3 - TIR'!$C$18)*('Ejercicio 3 - TIR'!$E$18-'Ejercicio 3 - TIR'!$D$18)*(1-H341)))</f>
        <v>40655.9061683649</v>
      </c>
      <c r="J341" s="17">
        <f ca="1" t="shared" si="2542"/>
        <v>0.0818137263131808</v>
      </c>
      <c r="K341" s="18">
        <f ca="1">IF(J341&lt;=('Ejercicio 3 - TIR'!$D$18-'Ejercicio 3 - TIR'!$C$18)/('Ejercicio 3 - TIR'!$E$18-'Ejercicio 3 - TIR'!$C$18),'Ejercicio 3 - TIR'!$C$18+SQRT(('Ejercicio 3 - TIR'!$E$18-'Ejercicio 3 - TIR'!$C$18)*('Ejercicio 3 - TIR'!$D$18-'Ejercicio 3 - TIR'!$C$18)*J341),'Ejercicio 3 - TIR'!$E$18-SQRT(('Ejercicio 3 - TIR'!$E$18-'Ejercicio 3 - TIR'!$C$18)*('Ejercicio 3 - TIR'!$E$18-'Ejercicio 3 - TIR'!$D$18)*(1-J341)))</f>
        <v>33503.1498607649</v>
      </c>
      <c r="L341" s="17">
        <f ca="1" t="shared" si="2542"/>
        <v>0.46571700129804</v>
      </c>
      <c r="M341" s="18">
        <f ca="1">IF(L341&lt;=('Ejercicio 3 - TIR'!$D$18-'Ejercicio 3 - TIR'!$C$18)/('Ejercicio 3 - TIR'!$E$18-'Ejercicio 3 - TIR'!$C$18),'Ejercicio 3 - TIR'!$C$18+SQRT(('Ejercicio 3 - TIR'!$E$18-'Ejercicio 3 - TIR'!$C$18)*('Ejercicio 3 - TIR'!$D$18-'Ejercicio 3 - TIR'!$C$18)*L341),'Ejercicio 3 - TIR'!$E$18-SQRT(('Ejercicio 3 - TIR'!$E$18-'Ejercicio 3 - TIR'!$C$18)*('Ejercicio 3 - TIR'!$E$18-'Ejercicio 3 - TIR'!$D$18)*(1-L341)))</f>
        <v>38358.0829258094</v>
      </c>
      <c r="N341" s="17">
        <f ca="1" t="shared" ref="N341:R341" si="2543">RAND()</f>
        <v>0.444367595071734</v>
      </c>
      <c r="O341" s="18">
        <f ca="1">IF(N341&lt;=('Ejercicio 3 - TIR'!$D$18-'Ejercicio 3 - TIR'!$C$18)/('Ejercicio 3 - TIR'!$E$18-'Ejercicio 3 - TIR'!$C$18),'Ejercicio 3 - TIR'!$C$18+SQRT(('Ejercicio 3 - TIR'!$E$18-'Ejercicio 3 - TIR'!$C$18)*('Ejercicio 3 - TIR'!$D$18-'Ejercicio 3 - TIR'!$C$18)*N341),'Ejercicio 3 - TIR'!$E$18-SQRT(('Ejercicio 3 - TIR'!$E$18-'Ejercicio 3 - TIR'!$C$18)*('Ejercicio 3 - TIR'!$E$18-'Ejercicio 3 - TIR'!$D$18)*(1-N341)))</f>
        <v>38164.2598721966</v>
      </c>
      <c r="P341" s="17">
        <f ca="1" t="shared" si="2543"/>
        <v>0.680560716245139</v>
      </c>
      <c r="Q341" s="19">
        <f ca="1">IF(P341&lt;=('Ejercicio 3 - TIR'!$D$22-'Ejercicio 3 - TIR'!$C$22)/('Ejercicio 3 - TIR'!$E$22-'Ejercicio 3 - TIR'!$C$22),'Ejercicio 3 - TIR'!$C$22+SQRT(('Ejercicio 3 - TIR'!$E$22-'Ejercicio 3 - TIR'!$C$22)*('Ejercicio 3 - TIR'!$D$22-'Ejercicio 3 - TIR'!$C$22)*P341),'Ejercicio 3 - TIR'!$E$22-SQRT(('Ejercicio 3 - TIR'!$E$22-'Ejercicio 3 - TIR'!$C$22)*('Ejercicio 3 - TIR'!$E$22-'Ejercicio 3 - TIR'!$D$22)*(1-P341)))</f>
        <v>0.156021036078288</v>
      </c>
      <c r="R341" s="17">
        <f ca="1" t="shared" si="2543"/>
        <v>0.0500402063846674</v>
      </c>
      <c r="S341" s="19">
        <f ca="1">IF(R341&lt;=('Ejercicio 3 - TIR'!$D$23-'Ejercicio 3 - TIR'!$C$23)/('Ejercicio 3 - TIR'!$E$23-'Ejercicio 3 - TIR'!$C$23),'Ejercicio 3 - TIR'!$C$23+SQRT(('Ejercicio 3 - TIR'!$E$23-'Ejercicio 3 - TIR'!$C$23)*('Ejercicio 3 - TIR'!$D$23-'Ejercicio 3 - TIR'!$C$23)*R341),'Ejercicio 3 - TIR'!$E$23-SQRT(('Ejercicio 3 - TIR'!$E$23-'Ejercicio 3 - TIR'!$C$23)*('Ejercicio 3 - TIR'!$E$23-'Ejercicio 3 - TIR'!$D$23)*(1-R341)))</f>
        <v>0.129490646526576</v>
      </c>
      <c r="T341" s="17">
        <f ca="1" t="shared" ref="T341:X341" si="2544">RAND()</f>
        <v>0.0503349794626033</v>
      </c>
      <c r="U341" s="19">
        <f ca="1">IF(T341&lt;=('Ejercicio 3 - TIR'!$D$24-'Ejercicio 3 - TIR'!$C$24)/('Ejercicio 3 - TIR'!$E$24-'Ejercicio 3 - TIR'!$C$24),'Ejercicio 3 - TIR'!$C$24+SQRT(('Ejercicio 3 - TIR'!$E$24-'Ejercicio 3 - TIR'!$C$24)*('Ejercicio 3 - TIR'!$D$24-'Ejercicio 3 - TIR'!$C$24)*T341),'Ejercicio 3 - TIR'!$E$24-SQRT(('Ejercicio 3 - TIR'!$E$24-'Ejercicio 3 - TIR'!$C$24)*('Ejercicio 3 - TIR'!$E$24-'Ejercicio 3 - TIR'!$D$24)*(1-T341)))</f>
        <v>0.160281218647197</v>
      </c>
      <c r="V341" s="17">
        <f ca="1" t="shared" si="2544"/>
        <v>0.909093071606723</v>
      </c>
      <c r="W341" s="19">
        <f ca="1">IF(V341&lt;=('Ejercicio 3 - TIR'!$D$25-'Ejercicio 3 - TIR'!$C$25)/('Ejercicio 3 - TIR'!$E$25-'Ejercicio 3 - TIR'!$C$25),'Ejercicio 3 - TIR'!$C$25+SQRT(('Ejercicio 3 - TIR'!$E$25-'Ejercicio 3 - TIR'!$C$25)*('Ejercicio 3 - TIR'!$D$25-'Ejercicio 3 - TIR'!$C$25)*V341),'Ejercicio 3 - TIR'!$E$25-SQRT(('Ejercicio 3 - TIR'!$E$25-'Ejercicio 3 - TIR'!$C$25)*('Ejercicio 3 - TIR'!$E$25-'Ejercicio 3 - TIR'!$D$25)*(1-V341)))</f>
        <v>0.232162560459066</v>
      </c>
      <c r="X341" s="17">
        <f ca="1" t="shared" si="2544"/>
        <v>0.049333098498239</v>
      </c>
      <c r="Y341" s="19">
        <f ca="1">IF(X341&lt;=('Ejercicio 3 - TIR'!$D$26-'Ejercicio 3 - TIR'!$C$26)/('Ejercicio 3 - TIR'!$E$26-'Ejercicio 3 - TIR'!$C$26),'Ejercicio 3 - TIR'!$C$26+SQRT(('Ejercicio 3 - TIR'!$E$26-'Ejercicio 3 - TIR'!$C$26)*('Ejercicio 3 - TIR'!$D$26-'Ejercicio 3 - TIR'!$C$26)*X341),'Ejercicio 3 - TIR'!$E$26-SQRT(('Ejercicio 3 - TIR'!$E$26-'Ejercicio 3 - TIR'!$C$26)*('Ejercicio 3 - TIR'!$E$26-'Ejercicio 3 - TIR'!$D$26)*(1-X341)))</f>
        <v>0.201541202967856</v>
      </c>
      <c r="Z341" s="17">
        <f ca="1" t="shared" si="2384"/>
        <v>1.15602103607829</v>
      </c>
      <c r="AA341" s="17">
        <f ca="1" t="shared" si="2385"/>
        <v>1.30571494743839</v>
      </c>
      <c r="AB341" s="17">
        <f ca="1" t="shared" si="2386"/>
        <v>1.51499653041967</v>
      </c>
      <c r="AC341" s="17">
        <f ca="1" t="shared" si="2387"/>
        <v>1.86672200400851</v>
      </c>
      <c r="AD341" s="17">
        <f ca="1" t="shared" si="2388"/>
        <v>2.24294340230295</v>
      </c>
      <c r="AE341" s="16">
        <f ca="1" t="shared" si="2389"/>
        <v>5008.16441469836</v>
      </c>
      <c r="AF341" s="16">
        <f ca="1" t="shared" si="2390"/>
        <v>5656.67486266904</v>
      </c>
      <c r="AG341" s="16">
        <f ca="1" t="shared" si="2391"/>
        <v>6563.3336031486</v>
      </c>
      <c r="AH341" s="16">
        <f ca="1" t="shared" si="2392"/>
        <v>8087.09393760261</v>
      </c>
      <c r="AI341" s="16">
        <f ca="1" t="shared" si="2393"/>
        <v>9716.97657830109</v>
      </c>
      <c r="AJ341" s="18">
        <f ca="1" t="shared" si="2394"/>
        <v>45359.219117099</v>
      </c>
      <c r="AK341" s="18">
        <f ca="1" t="shared" si="2395"/>
        <v>53085.0243856866</v>
      </c>
      <c r="AL341" s="18">
        <f ca="1" t="shared" si="2396"/>
        <v>50757.1557971892</v>
      </c>
      <c r="AM341" s="18">
        <f ca="1" t="shared" si="2397"/>
        <v>71603.8774291913</v>
      </c>
      <c r="AN341" s="18">
        <f ca="1" t="shared" si="2398"/>
        <v>85600.2748841185</v>
      </c>
      <c r="AO341" s="18">
        <f ca="1">C341/'Ejercicio 3 - TIR'!$D$7</f>
        <v>18282.9809419305</v>
      </c>
      <c r="AP341" s="18">
        <f ca="1" t="shared" si="2399"/>
        <v>27076.2381751685</v>
      </c>
      <c r="AQ341" s="18">
        <f ca="1" t="shared" si="2400"/>
        <v>34802.0434437561</v>
      </c>
      <c r="AR341" s="18">
        <f ca="1" t="shared" si="2401"/>
        <v>32474.1748552587</v>
      </c>
      <c r="AS341" s="18">
        <f ca="1" t="shared" si="2402"/>
        <v>53320.8964872608</v>
      </c>
      <c r="AT341" s="18">
        <f ca="1" t="shared" si="2403"/>
        <v>67317.293942188</v>
      </c>
      <c r="AU341" s="18">
        <f ca="1">AP341*'Ejercicio 3 - TIR'!$D$5</f>
        <v>13538.1190875843</v>
      </c>
      <c r="AV341" s="18">
        <f ca="1">AQ341*'Ejercicio 3 - TIR'!$D$5</f>
        <v>17401.021721878</v>
      </c>
      <c r="AW341" s="18">
        <f ca="1">AR341*'Ejercicio 3 - TIR'!$D$5</f>
        <v>16237.0874276293</v>
      </c>
      <c r="AX341" s="18">
        <f ca="1">AS341*'Ejercicio 3 - TIR'!$D$5</f>
        <v>26660.4482436304</v>
      </c>
      <c r="AY341" s="18">
        <f ca="1">AT341*'Ejercicio 3 - TIR'!$D$5</f>
        <v>33658.646971094</v>
      </c>
      <c r="AZ341" s="18">
        <f ca="1" t="shared" ref="AZ341:BD341" si="2545">AJ341-AU341-AE341</f>
        <v>26812.9356148164</v>
      </c>
      <c r="BA341" s="18">
        <f ca="1" t="shared" si="2545"/>
        <v>30027.3278011395</v>
      </c>
      <c r="BB341" s="18">
        <f ca="1" t="shared" si="2545"/>
        <v>27956.7347664112</v>
      </c>
      <c r="BC341" s="18">
        <f ca="1" t="shared" si="2545"/>
        <v>36856.3352479583</v>
      </c>
      <c r="BD341" s="18">
        <f ca="1" t="shared" si="2545"/>
        <v>42224.6513347234</v>
      </c>
      <c r="BE341" s="18">
        <f ca="1" t="shared" ref="BE341:BI341" si="2546">AZ341/Z341</f>
        <v>23194.1589106174</v>
      </c>
      <c r="BF341" s="18">
        <f ca="1" t="shared" si="2546"/>
        <v>22996.8477117065</v>
      </c>
      <c r="BG341" s="18">
        <f ca="1" t="shared" si="2546"/>
        <v>18453.3325357959</v>
      </c>
      <c r="BH341" s="18">
        <f ca="1" t="shared" si="2546"/>
        <v>19743.8800039935</v>
      </c>
      <c r="BI341" s="18">
        <f ca="1" t="shared" si="2546"/>
        <v>18825.5536414201</v>
      </c>
      <c r="BJ341" s="18">
        <f ca="1" t="shared" si="2406"/>
        <v>71996.8897396603</v>
      </c>
      <c r="BK341" s="18">
        <f ca="1" t="shared" si="2407"/>
        <v>41007.6914781335</v>
      </c>
      <c r="BL341" s="18">
        <f ca="1" t="shared" si="2408"/>
        <v>113004.581217794</v>
      </c>
      <c r="BM341" s="18">
        <f ca="1">BK341*'Ejercicio 3 - TIR'!$D$5</f>
        <v>20503.8457390668</v>
      </c>
      <c r="BN341" s="18">
        <f ca="1" t="shared" si="2409"/>
        <v>92500.7354787271</v>
      </c>
      <c r="BO341" s="18">
        <f ca="1" t="shared" si="2410"/>
        <v>41240.780032056</v>
      </c>
      <c r="BP341" s="18">
        <f ca="1" t="shared" si="2411"/>
        <v>-123514.194270743</v>
      </c>
      <c r="BQ341" s="18">
        <f ca="1" t="shared" ref="BQ341:BT341" si="2547">BE341</f>
        <v>23194.1589106174</v>
      </c>
      <c r="BR341" s="18">
        <f ca="1" t="shared" si="2547"/>
        <v>22996.8477117065</v>
      </c>
      <c r="BS341" s="18">
        <f ca="1" t="shared" si="2547"/>
        <v>18453.3325357959</v>
      </c>
      <c r="BT341" s="18">
        <f ca="1" t="shared" si="2547"/>
        <v>19743.8800039935</v>
      </c>
      <c r="BU341" s="18">
        <f ca="1" t="shared" si="2413"/>
        <v>60066.3336734761</v>
      </c>
      <c r="BV341" s="20">
        <f ca="1" t="shared" si="2414"/>
        <v>4.66671432897627</v>
      </c>
    </row>
    <row r="342" ht="15" customHeight="1" spans="1:74">
      <c r="A342" s="16">
        <v>341</v>
      </c>
      <c r="B342" s="17">
        <f ca="1" t="shared" ref="B342:F342" si="2548">RAND()</f>
        <v>0.476484200783279</v>
      </c>
      <c r="C342" s="18">
        <f ca="1">IF(B342&lt;=('Ejercicio 3 - TIR'!$D$13-'Ejercicio 3 - TIR'!$C$13)/('Ejercicio 3 - TIR'!$E$13-'Ejercicio 3 - TIR'!$C$13),'Ejercicio 3 - TIR'!$C$13+SQRT(('Ejercicio 3 - TIR'!$E$13-'Ejercicio 3 - TIR'!$C$13)*('Ejercicio 3 - TIR'!$D$13-'Ejercicio 3 - TIR'!$C$13)*B342),'Ejercicio 3 - TIR'!$E$13-SQRT(('Ejercicio 3 - TIR'!$E$13-'Ejercicio 3 - TIR'!$C$13)*('Ejercicio 3 - TIR'!$E$13-'Ejercicio 3 - TIR'!$D$13)*(1-B342)))</f>
        <v>74935.703499598</v>
      </c>
      <c r="D342" s="17">
        <f ca="1" t="shared" si="2548"/>
        <v>0.797909666280571</v>
      </c>
      <c r="E342" s="18">
        <f ca="1">IF(D342&lt;=('Ejercicio 3 - TIR'!$D$14-'Ejercicio 3 - TIR'!$C$14)/('Ejercicio 3 - TIR'!$E$14-'Ejercicio 3 - TIR'!$C$14),'Ejercicio 3 - TIR'!$C$14+SQRT(('Ejercicio 3 - TIR'!$E$14-'Ejercicio 3 - TIR'!$C$14)*('Ejercicio 3 - TIR'!$D$14-'Ejercicio 3 - TIR'!$C$14)*D342),'Ejercicio 3 - TIR'!$E$14-SQRT(('Ejercicio 3 - TIR'!$E$14-'Ejercicio 3 - TIR'!$C$14)*('Ejercicio 3 - TIR'!$E$14-'Ejercicio 3 - TIR'!$D$14)*(1-D342)))</f>
        <v>34494.2257530921</v>
      </c>
      <c r="F342" s="17">
        <f ca="1" t="shared" si="2548"/>
        <v>0.67157261624029</v>
      </c>
      <c r="G342" s="18">
        <f ca="1">IF(F342&lt;=('Ejercicio 3 - TIR'!$D$18-'Ejercicio 3 - TIR'!$C$18)/('Ejercicio 3 - TIR'!$E$18-'Ejercicio 3 - TIR'!$C$18),'Ejercicio 3 - TIR'!$C$18+SQRT(('Ejercicio 3 - TIR'!$E$18-'Ejercicio 3 - TIR'!$C$18)*('Ejercicio 3 - TIR'!$D$18-'Ejercicio 3 - TIR'!$C$18)*F342),'Ejercicio 3 - TIR'!$E$18-SQRT(('Ejercicio 3 - TIR'!$E$18-'Ejercicio 3 - TIR'!$C$18)*('Ejercicio 3 - TIR'!$E$18-'Ejercicio 3 - TIR'!$D$18)*(1-F342)))</f>
        <v>40036.9310117652</v>
      </c>
      <c r="H342" s="17">
        <f ca="1" t="shared" ref="H342:L342" si="2549">RAND()</f>
        <v>0.906024749277755</v>
      </c>
      <c r="I342" s="18">
        <f ca="1">IF(H342&lt;=('Ejercicio 3 - TIR'!$D$18-'Ejercicio 3 - TIR'!$C$18)/('Ejercicio 3 - TIR'!$E$18-'Ejercicio 3 - TIR'!$C$18),'Ejercicio 3 - TIR'!$C$18+SQRT(('Ejercicio 3 - TIR'!$E$18-'Ejercicio 3 - TIR'!$C$18)*('Ejercicio 3 - TIR'!$D$18-'Ejercicio 3 - TIR'!$C$18)*H342),'Ejercicio 3 - TIR'!$E$18-SQRT(('Ejercicio 3 - TIR'!$E$18-'Ejercicio 3 - TIR'!$C$18)*('Ejercicio 3 - TIR'!$E$18-'Ejercicio 3 - TIR'!$D$18)*(1-H342)))</f>
        <v>42345.1659554374</v>
      </c>
      <c r="J342" s="17">
        <f ca="1" t="shared" si="2549"/>
        <v>0.331935350337279</v>
      </c>
      <c r="K342" s="18">
        <f ca="1">IF(J342&lt;=('Ejercicio 3 - TIR'!$D$18-'Ejercicio 3 - TIR'!$C$18)/('Ejercicio 3 - TIR'!$E$18-'Ejercicio 3 - TIR'!$C$18),'Ejercicio 3 - TIR'!$C$18+SQRT(('Ejercicio 3 - TIR'!$E$18-'Ejercicio 3 - TIR'!$C$18)*('Ejercicio 3 - TIR'!$D$18-'Ejercicio 3 - TIR'!$C$18)*J342),'Ejercicio 3 - TIR'!$E$18-SQRT(('Ejercicio 3 - TIR'!$E$18-'Ejercicio 3 - TIR'!$C$18)*('Ejercicio 3 - TIR'!$E$18-'Ejercicio 3 - TIR'!$D$18)*(1-J342)))</f>
        <v>37056.2243835207</v>
      </c>
      <c r="L342" s="17">
        <f ca="1" t="shared" si="2549"/>
        <v>0.417343372692132</v>
      </c>
      <c r="M342" s="18">
        <f ca="1">IF(L342&lt;=('Ejercicio 3 - TIR'!$D$18-'Ejercicio 3 - TIR'!$C$18)/('Ejercicio 3 - TIR'!$E$18-'Ejercicio 3 - TIR'!$C$18),'Ejercicio 3 - TIR'!$C$18+SQRT(('Ejercicio 3 - TIR'!$E$18-'Ejercicio 3 - TIR'!$C$18)*('Ejercicio 3 - TIR'!$D$18-'Ejercicio 3 - TIR'!$C$18)*L342),'Ejercicio 3 - TIR'!$E$18-SQRT(('Ejercicio 3 - TIR'!$E$18-'Ejercicio 3 - TIR'!$C$18)*('Ejercicio 3 - TIR'!$E$18-'Ejercicio 3 - TIR'!$D$18)*(1-L342)))</f>
        <v>37912.1113429868</v>
      </c>
      <c r="N342" s="17">
        <f ca="1" t="shared" ref="N342:R342" si="2550">RAND()</f>
        <v>0.262964514693612</v>
      </c>
      <c r="O342" s="18">
        <f ca="1">IF(N342&lt;=('Ejercicio 3 - TIR'!$D$18-'Ejercicio 3 - TIR'!$C$18)/('Ejercicio 3 - TIR'!$E$18-'Ejercicio 3 - TIR'!$C$18),'Ejercicio 3 - TIR'!$C$18+SQRT(('Ejercicio 3 - TIR'!$E$18-'Ejercicio 3 - TIR'!$C$18)*('Ejercicio 3 - TIR'!$D$18-'Ejercicio 3 - TIR'!$C$18)*N342),'Ejercicio 3 - TIR'!$E$18-SQRT(('Ejercicio 3 - TIR'!$E$18-'Ejercicio 3 - TIR'!$C$18)*('Ejercicio 3 - TIR'!$E$18-'Ejercicio 3 - TIR'!$D$18)*(1-N342)))</f>
        <v>36280.4997575067</v>
      </c>
      <c r="P342" s="17">
        <f ca="1" t="shared" si="2550"/>
        <v>0.307208140353202</v>
      </c>
      <c r="Q342" s="19">
        <f ca="1">IF(P342&lt;=('Ejercicio 3 - TIR'!$D$22-'Ejercicio 3 - TIR'!$C$22)/('Ejercicio 3 - TIR'!$E$22-'Ejercicio 3 - TIR'!$C$22),'Ejercicio 3 - TIR'!$C$22+SQRT(('Ejercicio 3 - TIR'!$E$22-'Ejercicio 3 - TIR'!$C$22)*('Ejercicio 3 - TIR'!$D$22-'Ejercicio 3 - TIR'!$C$22)*P342),'Ejercicio 3 - TIR'!$E$22-SQRT(('Ejercicio 3 - TIR'!$E$22-'Ejercicio 3 - TIR'!$C$22)*('Ejercicio 3 - TIR'!$E$22-'Ejercicio 3 - TIR'!$D$22)*(1-P342)))</f>
        <v>0.143515413086649</v>
      </c>
      <c r="R342" s="17">
        <f ca="1" t="shared" si="2550"/>
        <v>0.340096219615211</v>
      </c>
      <c r="S342" s="19">
        <f ca="1">IF(R342&lt;=('Ejercicio 3 - TIR'!$D$23-'Ejercicio 3 - TIR'!$C$23)/('Ejercicio 3 - TIR'!$E$23-'Ejercicio 3 - TIR'!$C$23),'Ejercicio 3 - TIR'!$C$23+SQRT(('Ejercicio 3 - TIR'!$E$23-'Ejercicio 3 - TIR'!$C$23)*('Ejercicio 3 - TIR'!$D$23-'Ejercicio 3 - TIR'!$C$23)*R342),'Ejercicio 3 - TIR'!$E$23-SQRT(('Ejercicio 3 - TIR'!$E$23-'Ejercicio 3 - TIR'!$C$23)*('Ejercicio 3 - TIR'!$E$23-'Ejercicio 3 - TIR'!$D$23)*(1-R342)))</f>
        <v>0.144742134008759</v>
      </c>
      <c r="T342" s="17">
        <f ca="1" t="shared" ref="T342:X342" si="2551">RAND()</f>
        <v>0.0145700353280007</v>
      </c>
      <c r="U342" s="19">
        <f ca="1">IF(T342&lt;=('Ejercicio 3 - TIR'!$D$24-'Ejercicio 3 - TIR'!$C$24)/('Ejercicio 3 - TIR'!$E$24-'Ejercicio 3 - TIR'!$C$24),'Ejercicio 3 - TIR'!$C$24+SQRT(('Ejercicio 3 - TIR'!$E$24-'Ejercicio 3 - TIR'!$C$24)*('Ejercicio 3 - TIR'!$D$24-'Ejercicio 3 - TIR'!$C$24)*T342),'Ejercicio 3 - TIR'!$E$24-SQRT(('Ejercicio 3 - TIR'!$E$24-'Ejercicio 3 - TIR'!$C$24)*('Ejercicio 3 - TIR'!$E$24-'Ejercicio 3 - TIR'!$D$24)*(1-T342)))</f>
        <v>0.155531462210736</v>
      </c>
      <c r="V342" s="17">
        <f ca="1" t="shared" si="2551"/>
        <v>0.734824974657251</v>
      </c>
      <c r="W342" s="19">
        <f ca="1">IF(V342&lt;=('Ejercicio 3 - TIR'!$D$25-'Ejercicio 3 - TIR'!$C$25)/('Ejercicio 3 - TIR'!$E$25-'Ejercicio 3 - TIR'!$C$25),'Ejercicio 3 - TIR'!$C$25+SQRT(('Ejercicio 3 - TIR'!$E$25-'Ejercicio 3 - TIR'!$C$25)*('Ejercicio 3 - TIR'!$D$25-'Ejercicio 3 - TIR'!$C$25)*V342),'Ejercicio 3 - TIR'!$E$25-SQRT(('Ejercicio 3 - TIR'!$E$25-'Ejercicio 3 - TIR'!$C$25)*('Ejercicio 3 - TIR'!$E$25-'Ejercicio 3 - TIR'!$D$25)*(1-V342)))</f>
        <v>0.219535059680025</v>
      </c>
      <c r="X342" s="17">
        <f ca="1" t="shared" si="2551"/>
        <v>0.0273192077008586</v>
      </c>
      <c r="Y342" s="19">
        <f ca="1">IF(X342&lt;=('Ejercicio 3 - TIR'!$D$26-'Ejercicio 3 - TIR'!$C$26)/('Ejercicio 3 - TIR'!$E$26-'Ejercicio 3 - TIR'!$C$26),'Ejercicio 3 - TIR'!$C$26+SQRT(('Ejercicio 3 - TIR'!$E$26-'Ejercicio 3 - TIR'!$C$26)*('Ejercicio 3 - TIR'!$D$26-'Ejercicio 3 - TIR'!$C$26)*X342),'Ejercicio 3 - TIR'!$E$26-SQRT(('Ejercicio 3 - TIR'!$E$26-'Ejercicio 3 - TIR'!$C$26)*('Ejercicio 3 - TIR'!$E$26-'Ejercicio 3 - TIR'!$D$26)*(1-X342)))</f>
        <v>0.198588472552923</v>
      </c>
      <c r="Z342" s="17">
        <f ca="1" t="shared" si="2384"/>
        <v>1.14351541308665</v>
      </c>
      <c r="AA342" s="17">
        <f ca="1" t="shared" si="2385"/>
        <v>1.30903027424872</v>
      </c>
      <c r="AB342" s="17">
        <f ca="1" t="shared" si="2386"/>
        <v>1.51262566688074</v>
      </c>
      <c r="AC342" s="17">
        <f ca="1" t="shared" si="2387"/>
        <v>1.84470003293294</v>
      </c>
      <c r="AD342" s="17">
        <f ca="1" t="shared" si="2388"/>
        <v>2.21103619479143</v>
      </c>
      <c r="AE342" s="16">
        <f ca="1" t="shared" si="2389"/>
        <v>4950.45305805915</v>
      </c>
      <c r="AF342" s="16">
        <f ca="1" t="shared" si="2390"/>
        <v>5666.99219799282</v>
      </c>
      <c r="AG342" s="16">
        <f ca="1" t="shared" si="2391"/>
        <v>6548.38778088348</v>
      </c>
      <c r="AH342" s="16">
        <f ca="1" t="shared" si="2392"/>
        <v>7985.98848316768</v>
      </c>
      <c r="AI342" s="16">
        <f ca="1" t="shared" si="2393"/>
        <v>9571.91373786519</v>
      </c>
      <c r="AJ342" s="18">
        <f ca="1" t="shared" si="2394"/>
        <v>45782.8477046403</v>
      </c>
      <c r="AK342" s="18">
        <f ca="1" t="shared" si="2395"/>
        <v>55431.1042037538</v>
      </c>
      <c r="AL342" s="18">
        <f ca="1" t="shared" si="2396"/>
        <v>56052.1961202054</v>
      </c>
      <c r="AM342" s="18">
        <f ca="1" t="shared" si="2397"/>
        <v>69936.4730429652</v>
      </c>
      <c r="AN342" s="18">
        <f ca="1" t="shared" si="2398"/>
        <v>80217.4981289689</v>
      </c>
      <c r="AO342" s="18">
        <f ca="1">C342/'Ejercicio 3 - TIR'!$D$7</f>
        <v>14987.1406999196</v>
      </c>
      <c r="AP342" s="18">
        <f ca="1" t="shared" si="2399"/>
        <v>30795.7070047207</v>
      </c>
      <c r="AQ342" s="18">
        <f ca="1" t="shared" si="2400"/>
        <v>40443.9635038342</v>
      </c>
      <c r="AR342" s="18">
        <f ca="1" t="shared" si="2401"/>
        <v>41065.0554202858</v>
      </c>
      <c r="AS342" s="18">
        <f ca="1" t="shared" si="2402"/>
        <v>54949.3323430456</v>
      </c>
      <c r="AT342" s="18">
        <f ca="1" t="shared" si="2403"/>
        <v>65230.3574290493</v>
      </c>
      <c r="AU342" s="18">
        <f ca="1">AP342*'Ejercicio 3 - TIR'!$D$5</f>
        <v>15397.8535023604</v>
      </c>
      <c r="AV342" s="18">
        <f ca="1">AQ342*'Ejercicio 3 - TIR'!$D$5</f>
        <v>20221.9817519171</v>
      </c>
      <c r="AW342" s="18">
        <f ca="1">AR342*'Ejercicio 3 - TIR'!$D$5</f>
        <v>20532.5277101429</v>
      </c>
      <c r="AX342" s="18">
        <f ca="1">AS342*'Ejercicio 3 - TIR'!$D$5</f>
        <v>27474.6661715228</v>
      </c>
      <c r="AY342" s="18">
        <f ca="1">AT342*'Ejercicio 3 - TIR'!$D$5</f>
        <v>32615.1787145246</v>
      </c>
      <c r="AZ342" s="18">
        <f ca="1" t="shared" ref="AZ342:BD342" si="2552">AJ342-AU342-AE342</f>
        <v>25434.5411442208</v>
      </c>
      <c r="BA342" s="18">
        <f ca="1" t="shared" si="2552"/>
        <v>29542.1302538439</v>
      </c>
      <c r="BB342" s="18">
        <f ca="1" t="shared" si="2552"/>
        <v>28971.280629179</v>
      </c>
      <c r="BC342" s="18">
        <f ca="1" t="shared" si="2552"/>
        <v>34475.8183882747</v>
      </c>
      <c r="BD342" s="18">
        <f ca="1" t="shared" si="2552"/>
        <v>38030.405676579</v>
      </c>
      <c r="BE342" s="18">
        <f ca="1" t="shared" ref="BE342:BI342" si="2553">AZ342/Z342</f>
        <v>22242.412173148</v>
      </c>
      <c r="BF342" s="18">
        <f ca="1" t="shared" si="2553"/>
        <v>22567.9503637139</v>
      </c>
      <c r="BG342" s="18">
        <f ca="1" t="shared" si="2553"/>
        <v>19152.9743700053</v>
      </c>
      <c r="BH342" s="18">
        <f ca="1" t="shared" si="2553"/>
        <v>18689.1189747856</v>
      </c>
      <c r="BI342" s="18">
        <f ca="1" t="shared" si="2553"/>
        <v>17200.2637343377</v>
      </c>
      <c r="BJ342" s="18">
        <f ca="1" t="shared" si="2406"/>
        <v>76267.9816513931</v>
      </c>
      <c r="BK342" s="18">
        <f ca="1" t="shared" si="2407"/>
        <v>33137.1105439539</v>
      </c>
      <c r="BL342" s="18">
        <f ca="1" t="shared" si="2408"/>
        <v>109405.092195347</v>
      </c>
      <c r="BM342" s="18">
        <f ca="1">BK342*'Ejercicio 3 - TIR'!$D$5</f>
        <v>16568.555271977</v>
      </c>
      <c r="BN342" s="18">
        <f ca="1" t="shared" si="2409"/>
        <v>92836.5369233701</v>
      </c>
      <c r="BO342" s="18">
        <f ca="1" t="shared" si="2410"/>
        <v>41987.7961030519</v>
      </c>
      <c r="BP342" s="18">
        <f ca="1" t="shared" si="2411"/>
        <v>-109429.92925269</v>
      </c>
      <c r="BQ342" s="18">
        <f ca="1" t="shared" ref="BQ342:BT342" si="2554">BE342</f>
        <v>22242.412173148</v>
      </c>
      <c r="BR342" s="18">
        <f ca="1" t="shared" si="2554"/>
        <v>22567.9503637139</v>
      </c>
      <c r="BS342" s="18">
        <f ca="1" t="shared" si="2554"/>
        <v>19152.9743700053</v>
      </c>
      <c r="BT342" s="18">
        <f ca="1" t="shared" si="2554"/>
        <v>18689.1189747856</v>
      </c>
      <c r="BU342" s="18">
        <f ca="1" t="shared" si="2413"/>
        <v>59188.0598373896</v>
      </c>
      <c r="BV342" s="20">
        <f ca="1" t="shared" si="2414"/>
        <v>7.92151572912843</v>
      </c>
    </row>
    <row r="343" ht="15" customHeight="1" spans="1:74">
      <c r="A343" s="16">
        <v>342</v>
      </c>
      <c r="B343" s="17">
        <f ca="1" t="shared" ref="B343:F343" si="2555">RAND()</f>
        <v>0.0592949277707471</v>
      </c>
      <c r="C343" s="18">
        <f ca="1">IF(B343&lt;=('Ejercicio 3 - TIR'!$D$13-'Ejercicio 3 - TIR'!$C$13)/('Ejercicio 3 - TIR'!$E$13-'Ejercicio 3 - TIR'!$C$13),'Ejercicio 3 - TIR'!$C$13+SQRT(('Ejercicio 3 - TIR'!$E$13-'Ejercicio 3 - TIR'!$C$13)*('Ejercicio 3 - TIR'!$D$13-'Ejercicio 3 - TIR'!$C$13)*B343),'Ejercicio 3 - TIR'!$E$13-SQRT(('Ejercicio 3 - TIR'!$E$13-'Ejercicio 3 - TIR'!$C$13)*('Ejercicio 3 - TIR'!$E$13-'Ejercicio 3 - TIR'!$D$13)*(1-B343)))</f>
        <v>64870.1099688096</v>
      </c>
      <c r="D343" s="17">
        <f ca="1" t="shared" si="2555"/>
        <v>0.775843413605318</v>
      </c>
      <c r="E343" s="18">
        <f ca="1">IF(D343&lt;=('Ejercicio 3 - TIR'!$D$14-'Ejercicio 3 - TIR'!$C$14)/('Ejercicio 3 - TIR'!$E$14-'Ejercicio 3 - TIR'!$C$14),'Ejercicio 3 - TIR'!$C$14+SQRT(('Ejercicio 3 - TIR'!$E$14-'Ejercicio 3 - TIR'!$C$14)*('Ejercicio 3 - TIR'!$D$14-'Ejercicio 3 - TIR'!$C$14)*D343),'Ejercicio 3 - TIR'!$E$14-SQRT(('Ejercicio 3 - TIR'!$E$14-'Ejercicio 3 - TIR'!$C$14)*('Ejercicio 3 - TIR'!$E$14-'Ejercicio 3 - TIR'!$D$14)*(1-D343)))</f>
        <v>34201.4236265095</v>
      </c>
      <c r="F343" s="17">
        <f ca="1" t="shared" si="2555"/>
        <v>0.0956447901811073</v>
      </c>
      <c r="G343" s="18">
        <f ca="1">IF(F343&lt;=('Ejercicio 3 - TIR'!$D$18-'Ejercicio 3 - TIR'!$C$18)/('Ejercicio 3 - TIR'!$E$18-'Ejercicio 3 - TIR'!$C$18),'Ejercicio 3 - TIR'!$C$18+SQRT(('Ejercicio 3 - TIR'!$E$18-'Ejercicio 3 - TIR'!$C$18)*('Ejercicio 3 - TIR'!$D$18-'Ejercicio 3 - TIR'!$C$18)*F343),'Ejercicio 3 - TIR'!$E$18-SQRT(('Ejercicio 3 - TIR'!$E$18-'Ejercicio 3 - TIR'!$C$18)*('Ejercicio 3 - TIR'!$E$18-'Ejercicio 3 - TIR'!$D$18)*(1-F343)))</f>
        <v>33787.7062355951</v>
      </c>
      <c r="H343" s="17">
        <f ca="1" t="shared" ref="H343:L343" si="2556">RAND()</f>
        <v>0.817888784153001</v>
      </c>
      <c r="I343" s="18">
        <f ca="1">IF(H343&lt;=('Ejercicio 3 - TIR'!$D$18-'Ejercicio 3 - TIR'!$C$18)/('Ejercicio 3 - TIR'!$E$18-'Ejercicio 3 - TIR'!$C$18),'Ejercicio 3 - TIR'!$C$18+SQRT(('Ejercicio 3 - TIR'!$E$18-'Ejercicio 3 - TIR'!$C$18)*('Ejercicio 3 - TIR'!$D$18-'Ejercicio 3 - TIR'!$C$18)*H343),'Ejercicio 3 - TIR'!$E$18-SQRT(('Ejercicio 3 - TIR'!$E$18-'Ejercicio 3 - TIR'!$C$18)*('Ejercicio 3 - TIR'!$E$18-'Ejercicio 3 - TIR'!$D$18)*(1-H343)))</f>
        <v>41304.2806940293</v>
      </c>
      <c r="J343" s="17">
        <f ca="1" t="shared" si="2556"/>
        <v>0.950837559269873</v>
      </c>
      <c r="K343" s="18">
        <f ca="1">IF(J343&lt;=('Ejercicio 3 - TIR'!$D$18-'Ejercicio 3 - TIR'!$C$18)/('Ejercicio 3 - TIR'!$E$18-'Ejercicio 3 - TIR'!$C$18),'Ejercicio 3 - TIR'!$C$18+SQRT(('Ejercicio 3 - TIR'!$E$18-'Ejercicio 3 - TIR'!$C$18)*('Ejercicio 3 - TIR'!$D$18-'Ejercicio 3 - TIR'!$C$18)*J343),'Ejercicio 3 - TIR'!$E$18-SQRT(('Ejercicio 3 - TIR'!$E$18-'Ejercicio 3 - TIR'!$C$18)*('Ejercicio 3 - TIR'!$E$18-'Ejercicio 3 - TIR'!$D$18)*(1-J343)))</f>
        <v>43079.7960903176</v>
      </c>
      <c r="L343" s="17">
        <f ca="1" t="shared" si="2556"/>
        <v>0.422098459177594</v>
      </c>
      <c r="M343" s="18">
        <f ca="1">IF(L343&lt;=('Ejercicio 3 - TIR'!$D$18-'Ejercicio 3 - TIR'!$C$18)/('Ejercicio 3 - TIR'!$E$18-'Ejercicio 3 - TIR'!$C$18),'Ejercicio 3 - TIR'!$C$18+SQRT(('Ejercicio 3 - TIR'!$E$18-'Ejercicio 3 - TIR'!$C$18)*('Ejercicio 3 - TIR'!$D$18-'Ejercicio 3 - TIR'!$C$18)*L343),'Ejercicio 3 - TIR'!$E$18-SQRT(('Ejercicio 3 - TIR'!$E$18-'Ejercicio 3 - TIR'!$C$18)*('Ejercicio 3 - TIR'!$E$18-'Ejercicio 3 - TIR'!$D$18)*(1-L343)))</f>
        <v>37957.057802771</v>
      </c>
      <c r="N343" s="17">
        <f ca="1" t="shared" ref="N343:R343" si="2557">RAND()</f>
        <v>0.56566555626375</v>
      </c>
      <c r="O343" s="18">
        <f ca="1">IF(N343&lt;=('Ejercicio 3 - TIR'!$D$18-'Ejercicio 3 - TIR'!$C$18)/('Ejercicio 3 - TIR'!$E$18-'Ejercicio 3 - TIR'!$C$18),'Ejercicio 3 - TIR'!$C$18+SQRT(('Ejercicio 3 - TIR'!$E$18-'Ejercicio 3 - TIR'!$C$18)*('Ejercicio 3 - TIR'!$D$18-'Ejercicio 3 - TIR'!$C$18)*N343),'Ejercicio 3 - TIR'!$E$18-SQRT(('Ejercicio 3 - TIR'!$E$18-'Ejercicio 3 - TIR'!$C$18)*('Ejercicio 3 - TIR'!$E$18-'Ejercicio 3 - TIR'!$D$18)*(1-N343)))</f>
        <v>39211.3969320382</v>
      </c>
      <c r="P343" s="17">
        <f ca="1" t="shared" si="2557"/>
        <v>0.697796007755579</v>
      </c>
      <c r="Q343" s="19">
        <f ca="1">IF(P343&lt;=('Ejercicio 3 - TIR'!$D$22-'Ejercicio 3 - TIR'!$C$22)/('Ejercicio 3 - TIR'!$E$22-'Ejercicio 3 - TIR'!$C$22),'Ejercicio 3 - TIR'!$C$22+SQRT(('Ejercicio 3 - TIR'!$E$22-'Ejercicio 3 - TIR'!$C$22)*('Ejercicio 3 - TIR'!$D$22-'Ejercicio 3 - TIR'!$C$22)*P343),'Ejercicio 3 - TIR'!$E$22-SQRT(('Ejercicio 3 - TIR'!$E$22-'Ejercicio 3 - TIR'!$C$22)*('Ejercicio 3 - TIR'!$E$22-'Ejercicio 3 - TIR'!$D$22)*(1-P343)))</f>
        <v>0.156676895874692</v>
      </c>
      <c r="R343" s="17">
        <f ca="1" t="shared" si="2557"/>
        <v>0.774901209238323</v>
      </c>
      <c r="S343" s="19">
        <f ca="1">IF(R343&lt;=('Ejercicio 3 - TIR'!$D$23-'Ejercicio 3 - TIR'!$C$23)/('Ejercicio 3 - TIR'!$E$23-'Ejercicio 3 - TIR'!$C$23),'Ejercicio 3 - TIR'!$C$23+SQRT(('Ejercicio 3 - TIR'!$E$23-'Ejercicio 3 - TIR'!$C$23)*('Ejercicio 3 - TIR'!$D$23-'Ejercicio 3 - TIR'!$C$23)*R343),'Ejercicio 3 - TIR'!$E$23-SQRT(('Ejercicio 3 - TIR'!$E$23-'Ejercicio 3 - TIR'!$C$23)*('Ejercicio 3 - TIR'!$E$23-'Ejercicio 3 - TIR'!$D$23)*(1-R343)))</f>
        <v>0.159870970630181</v>
      </c>
      <c r="T343" s="17">
        <f ca="1" t="shared" ref="T343:X343" si="2558">RAND()</f>
        <v>0.560228424622863</v>
      </c>
      <c r="U343" s="19">
        <f ca="1">IF(T343&lt;=('Ejercicio 3 - TIR'!$D$24-'Ejercicio 3 - TIR'!$C$24)/('Ejercicio 3 - TIR'!$E$24-'Ejercicio 3 - TIR'!$C$24),'Ejercicio 3 - TIR'!$C$24+SQRT(('Ejercicio 3 - TIR'!$E$24-'Ejercicio 3 - TIR'!$C$24)*('Ejercicio 3 - TIR'!$D$24-'Ejercicio 3 - TIR'!$C$24)*T343),'Ejercicio 3 - TIR'!$E$24-SQRT(('Ejercicio 3 - TIR'!$E$24-'Ejercicio 3 - TIR'!$C$24)*('Ejercicio 3 - TIR'!$E$24-'Ejercicio 3 - TIR'!$D$24)*(1-T343)))</f>
        <v>0.184909254623819</v>
      </c>
      <c r="V343" s="17">
        <f ca="1" t="shared" si="2558"/>
        <v>0.711868540361551</v>
      </c>
      <c r="W343" s="19">
        <f ca="1">IF(V343&lt;=('Ejercicio 3 - TIR'!$D$25-'Ejercicio 3 - TIR'!$C$25)/('Ejercicio 3 - TIR'!$E$25-'Ejercicio 3 - TIR'!$C$25),'Ejercicio 3 - TIR'!$C$25+SQRT(('Ejercicio 3 - TIR'!$E$25-'Ejercicio 3 - TIR'!$C$25)*('Ejercicio 3 - TIR'!$D$25-'Ejercicio 3 - TIR'!$C$25)*V343),'Ejercicio 3 - TIR'!$E$25-SQRT(('Ejercicio 3 - TIR'!$E$25-'Ejercicio 3 - TIR'!$C$25)*('Ejercicio 3 - TIR'!$E$25-'Ejercicio 3 - TIR'!$D$25)*(1-V343)))</f>
        <v>0.218243739062437</v>
      </c>
      <c r="X343" s="17">
        <f ca="1" t="shared" si="2558"/>
        <v>0.558153127089031</v>
      </c>
      <c r="Y343" s="19">
        <f ca="1">IF(X343&lt;=('Ejercicio 3 - TIR'!$D$26-'Ejercicio 3 - TIR'!$C$26)/('Ejercicio 3 - TIR'!$E$26-'Ejercicio 3 - TIR'!$C$26),'Ejercicio 3 - TIR'!$C$26+SQRT(('Ejercicio 3 - TIR'!$E$26-'Ejercicio 3 - TIR'!$C$26)*('Ejercicio 3 - TIR'!$D$26-'Ejercicio 3 - TIR'!$C$26)*X343),'Ejercicio 3 - TIR'!$E$26-SQRT(('Ejercicio 3 - TIR'!$E$26-'Ejercicio 3 - TIR'!$C$26)*('Ejercicio 3 - TIR'!$E$26-'Ejercicio 3 - TIR'!$D$26)*(1-X343)))</f>
        <v>0.231153576244322</v>
      </c>
      <c r="Z343" s="17">
        <f ca="1" t="shared" si="2384"/>
        <v>1.15667689587469</v>
      </c>
      <c r="AA343" s="17">
        <f ca="1" t="shared" si="2385"/>
        <v>1.34159595392368</v>
      </c>
      <c r="AB343" s="17">
        <f ca="1" t="shared" si="2386"/>
        <v>1.58966946177004</v>
      </c>
      <c r="AC343" s="17">
        <f ca="1" t="shared" si="2387"/>
        <v>1.93660486898011</v>
      </c>
      <c r="AD343" s="17">
        <f ca="1" t="shared" si="2388"/>
        <v>2.38425801021703</v>
      </c>
      <c r="AE343" s="16">
        <f ca="1" t="shared" si="2389"/>
        <v>5358.57288829686</v>
      </c>
      <c r="AF343" s="16">
        <f ca="1" t="shared" si="2390"/>
        <v>6215.25313714145</v>
      </c>
      <c r="AG343" s="16">
        <f ca="1" t="shared" si="2391"/>
        <v>7364.51096202863</v>
      </c>
      <c r="AH343" s="16">
        <f ca="1" t="shared" si="2392"/>
        <v>8971.76937074807</v>
      </c>
      <c r="AI343" s="16">
        <f ca="1" t="shared" si="2393"/>
        <v>11045.6259460358</v>
      </c>
      <c r="AJ343" s="18">
        <f ca="1" t="shared" si="2394"/>
        <v>39081.4591673141</v>
      </c>
      <c r="AK343" s="18">
        <f ca="1" t="shared" si="2395"/>
        <v>55413.6558588378</v>
      </c>
      <c r="AL343" s="18">
        <f ca="1" t="shared" si="2396"/>
        <v>68482.6362640584</v>
      </c>
      <c r="AM343" s="18">
        <f ca="1" t="shared" si="2397"/>
        <v>73507.8229530058</v>
      </c>
      <c r="AN343" s="18">
        <f ca="1" t="shared" si="2398"/>
        <v>93490.0872270115</v>
      </c>
      <c r="AO343" s="18">
        <f ca="1">C343/'Ejercicio 3 - TIR'!$D$7</f>
        <v>12974.0219937619</v>
      </c>
      <c r="AP343" s="18">
        <f ca="1" t="shared" si="2399"/>
        <v>26107.4371735522</v>
      </c>
      <c r="AQ343" s="18">
        <f ca="1" t="shared" si="2400"/>
        <v>42439.6338650759</v>
      </c>
      <c r="AR343" s="18">
        <f ca="1" t="shared" si="2401"/>
        <v>55508.6142702965</v>
      </c>
      <c r="AS343" s="18">
        <f ca="1" t="shared" si="2402"/>
        <v>60533.8009592439</v>
      </c>
      <c r="AT343" s="18">
        <f ca="1" t="shared" si="2403"/>
        <v>80516.0652332496</v>
      </c>
      <c r="AU343" s="18">
        <f ca="1">AP343*'Ejercicio 3 - TIR'!$D$5</f>
        <v>13053.7185867761</v>
      </c>
      <c r="AV343" s="18">
        <f ca="1">AQ343*'Ejercicio 3 - TIR'!$D$5</f>
        <v>21219.8169325379</v>
      </c>
      <c r="AW343" s="18">
        <f ca="1">AR343*'Ejercicio 3 - TIR'!$D$5</f>
        <v>27754.3071351483</v>
      </c>
      <c r="AX343" s="18">
        <f ca="1">AS343*'Ejercicio 3 - TIR'!$D$5</f>
        <v>30266.900479622</v>
      </c>
      <c r="AY343" s="18">
        <f ca="1">AT343*'Ejercicio 3 - TIR'!$D$5</f>
        <v>40258.0326166248</v>
      </c>
      <c r="AZ343" s="18">
        <f ca="1" t="shared" ref="AZ343:BD343" si="2559">AJ343-AU343-AE343</f>
        <v>20669.1676922412</v>
      </c>
      <c r="BA343" s="18">
        <f ca="1" t="shared" si="2559"/>
        <v>27978.5857891584</v>
      </c>
      <c r="BB343" s="18">
        <f ca="1" t="shared" si="2559"/>
        <v>33363.8181668816</v>
      </c>
      <c r="BC343" s="18">
        <f ca="1" t="shared" si="2559"/>
        <v>34269.1531026358</v>
      </c>
      <c r="BD343" s="18">
        <f ca="1" t="shared" si="2559"/>
        <v>42186.428664351</v>
      </c>
      <c r="BE343" s="18">
        <f ca="1" t="shared" ref="BE343:BI343" si="2560">AZ343/Z343</f>
        <v>17869.4393965662</v>
      </c>
      <c r="BF343" s="18">
        <f ca="1" t="shared" si="2560"/>
        <v>20854.703465176</v>
      </c>
      <c r="BG343" s="18">
        <f ca="1" t="shared" si="2560"/>
        <v>20987.896521414</v>
      </c>
      <c r="BH343" s="18">
        <f ca="1" t="shared" si="2560"/>
        <v>17695.4801939971</v>
      </c>
      <c r="BI343" s="18">
        <f ca="1" t="shared" si="2560"/>
        <v>17693.7346896072</v>
      </c>
      <c r="BJ343" s="18">
        <f ca="1" t="shared" si="2406"/>
        <v>81545.0182423313</v>
      </c>
      <c r="BK343" s="18">
        <f ca="1" t="shared" si="2407"/>
        <v>30933.4158633588</v>
      </c>
      <c r="BL343" s="18">
        <f ca="1" t="shared" si="2408"/>
        <v>112478.43410569</v>
      </c>
      <c r="BM343" s="18">
        <f ca="1">BK343*'Ejercicio 3 - TIR'!$D$5</f>
        <v>15466.7079316794</v>
      </c>
      <c r="BN343" s="18">
        <f ca="1" t="shared" si="2409"/>
        <v>97011.7261740106</v>
      </c>
      <c r="BO343" s="18">
        <f ca="1" t="shared" si="2410"/>
        <v>40688.4346233905</v>
      </c>
      <c r="BP343" s="18">
        <f ca="1" t="shared" si="2411"/>
        <v>-99071.5335953191</v>
      </c>
      <c r="BQ343" s="18">
        <f ca="1" t="shared" ref="BQ343:BT343" si="2561">BE343</f>
        <v>17869.4393965662</v>
      </c>
      <c r="BR343" s="18">
        <f ca="1" t="shared" si="2561"/>
        <v>20854.703465176</v>
      </c>
      <c r="BS343" s="18">
        <f ca="1" t="shared" si="2561"/>
        <v>20987.896521414</v>
      </c>
      <c r="BT343" s="18">
        <f ca="1" t="shared" si="2561"/>
        <v>17695.4801939971</v>
      </c>
      <c r="BU343" s="18">
        <f ca="1" t="shared" si="2413"/>
        <v>58382.1693129977</v>
      </c>
      <c r="BV343" s="20">
        <f ca="1" t="shared" si="2414"/>
        <v>9.50677431499243</v>
      </c>
    </row>
    <row r="344" ht="15" customHeight="1" spans="1:74">
      <c r="A344" s="16">
        <v>343</v>
      </c>
      <c r="B344" s="17">
        <f ca="1" t="shared" ref="B344:F344" si="2562">RAND()</f>
        <v>0.222251918990729</v>
      </c>
      <c r="C344" s="18">
        <f ca="1">IF(B344&lt;=('Ejercicio 3 - TIR'!$D$13-'Ejercicio 3 - TIR'!$C$13)/('Ejercicio 3 - TIR'!$E$13-'Ejercicio 3 - TIR'!$C$13),'Ejercicio 3 - TIR'!$C$13+SQRT(('Ejercicio 3 - TIR'!$E$13-'Ejercicio 3 - TIR'!$C$13)*('Ejercicio 3 - TIR'!$D$13-'Ejercicio 3 - TIR'!$C$13)*B344),'Ejercicio 3 - TIR'!$E$13-SQRT(('Ejercicio 3 - TIR'!$E$13-'Ejercicio 3 - TIR'!$C$13)*('Ejercicio 3 - TIR'!$E$13-'Ejercicio 3 - TIR'!$D$13)*(1-B344)))</f>
        <v>69428.7203583674</v>
      </c>
      <c r="D344" s="17">
        <f ca="1" t="shared" si="2562"/>
        <v>0.255121446844673</v>
      </c>
      <c r="E344" s="18">
        <f ca="1">IF(D344&lt;=('Ejercicio 3 - TIR'!$D$14-'Ejercicio 3 - TIR'!$C$14)/('Ejercicio 3 - TIR'!$E$14-'Ejercicio 3 - TIR'!$C$14),'Ejercicio 3 - TIR'!$C$14+SQRT(('Ejercicio 3 - TIR'!$E$14-'Ejercicio 3 - TIR'!$C$14)*('Ejercicio 3 - TIR'!$D$14-'Ejercicio 3 - TIR'!$C$14)*D344),'Ejercicio 3 - TIR'!$E$14-SQRT(('Ejercicio 3 - TIR'!$E$14-'Ejercicio 3 - TIR'!$C$14)*('Ejercicio 3 - TIR'!$E$14-'Ejercicio 3 - TIR'!$D$14)*(1-D344)))</f>
        <v>29374.2551952704</v>
      </c>
      <c r="F344" s="17">
        <f ca="1" t="shared" si="2562"/>
        <v>0.976628545350771</v>
      </c>
      <c r="G344" s="18">
        <f ca="1">IF(F344&lt;=('Ejercicio 3 - TIR'!$D$18-'Ejercicio 3 - TIR'!$C$18)/('Ejercicio 3 - TIR'!$E$18-'Ejercicio 3 - TIR'!$C$18),'Ejercicio 3 - TIR'!$C$18+SQRT(('Ejercicio 3 - TIR'!$E$18-'Ejercicio 3 - TIR'!$C$18)*('Ejercicio 3 - TIR'!$D$18-'Ejercicio 3 - TIR'!$C$18)*F344),'Ejercicio 3 - TIR'!$E$18-SQRT(('Ejercicio 3 - TIR'!$E$18-'Ejercicio 3 - TIR'!$C$18)*('Ejercicio 3 - TIR'!$E$18-'Ejercicio 3 - TIR'!$D$18)*(1-F344)))</f>
        <v>43676.0441477556</v>
      </c>
      <c r="H344" s="17">
        <f ca="1" t="shared" ref="H344:L344" si="2563">RAND()</f>
        <v>0.200099664743103</v>
      </c>
      <c r="I344" s="18">
        <f ca="1">IF(H344&lt;=('Ejercicio 3 - TIR'!$D$18-'Ejercicio 3 - TIR'!$C$18)/('Ejercicio 3 - TIR'!$E$18-'Ejercicio 3 - TIR'!$C$18),'Ejercicio 3 - TIR'!$C$18+SQRT(('Ejercicio 3 - TIR'!$E$18-'Ejercicio 3 - TIR'!$C$18)*('Ejercicio 3 - TIR'!$D$18-'Ejercicio 3 - TIR'!$C$18)*H344),'Ejercicio 3 - TIR'!$E$18-SQRT(('Ejercicio 3 - TIR'!$E$18-'Ejercicio 3 - TIR'!$C$18)*('Ejercicio 3 - TIR'!$E$18-'Ejercicio 3 - TIR'!$D$18)*(1-H344)))</f>
        <v>35478.5901207761</v>
      </c>
      <c r="J344" s="17">
        <f ca="1" t="shared" si="2563"/>
        <v>0.993615088614222</v>
      </c>
      <c r="K344" s="18">
        <f ca="1">IF(J344&lt;=('Ejercicio 3 - TIR'!$D$18-'Ejercicio 3 - TIR'!$C$18)/('Ejercicio 3 - TIR'!$E$18-'Ejercicio 3 - TIR'!$C$18),'Ejercicio 3 - TIR'!$C$18+SQRT(('Ejercicio 3 - TIR'!$E$18-'Ejercicio 3 - TIR'!$C$18)*('Ejercicio 3 - TIR'!$D$18-'Ejercicio 3 - TIR'!$C$18)*J344),'Ejercicio 3 - TIR'!$E$18-SQRT(('Ejercicio 3 - TIR'!$E$18-'Ejercicio 3 - TIR'!$C$18)*('Ejercicio 3 - TIR'!$E$18-'Ejercicio 3 - TIR'!$D$18)*(1-J344)))</f>
        <v>44307.9968541015</v>
      </c>
      <c r="L344" s="17">
        <f ca="1" t="shared" si="2563"/>
        <v>0.574094955832831</v>
      </c>
      <c r="M344" s="18">
        <f ca="1">IF(L344&lt;=('Ejercicio 3 - TIR'!$D$18-'Ejercicio 3 - TIR'!$C$18)/('Ejercicio 3 - TIR'!$E$18-'Ejercicio 3 - TIR'!$C$18),'Ejercicio 3 - TIR'!$C$18+SQRT(('Ejercicio 3 - TIR'!$E$18-'Ejercicio 3 - TIR'!$C$18)*('Ejercicio 3 - TIR'!$D$18-'Ejercicio 3 - TIR'!$C$18)*L344),'Ejercicio 3 - TIR'!$E$18-SQRT(('Ejercicio 3 - TIR'!$E$18-'Ejercicio 3 - TIR'!$C$18)*('Ejercicio 3 - TIR'!$E$18-'Ejercicio 3 - TIR'!$D$18)*(1-L344)))</f>
        <v>39279.7760412051</v>
      </c>
      <c r="N344" s="17">
        <f ca="1" t="shared" ref="N344:R344" si="2564">RAND()</f>
        <v>0.521187574709429</v>
      </c>
      <c r="O344" s="18">
        <f ca="1">IF(N344&lt;=('Ejercicio 3 - TIR'!$D$18-'Ejercicio 3 - TIR'!$C$18)/('Ejercicio 3 - TIR'!$E$18-'Ejercicio 3 - TIR'!$C$18),'Ejercicio 3 - TIR'!$C$18+SQRT(('Ejercicio 3 - TIR'!$E$18-'Ejercicio 3 - TIR'!$C$18)*('Ejercicio 3 - TIR'!$D$18-'Ejercicio 3 - TIR'!$C$18)*N344),'Ejercicio 3 - TIR'!$E$18-SQRT(('Ejercicio 3 - TIR'!$E$18-'Ejercicio 3 - TIR'!$C$18)*('Ejercicio 3 - TIR'!$E$18-'Ejercicio 3 - TIR'!$D$18)*(1-N344)))</f>
        <v>38841.8400916559</v>
      </c>
      <c r="P344" s="17">
        <f ca="1" t="shared" si="2564"/>
        <v>0.907992175108667</v>
      </c>
      <c r="Q344" s="19">
        <f ca="1">IF(P344&lt;=('Ejercicio 3 - TIR'!$D$22-'Ejercicio 3 - TIR'!$C$22)/('Ejercicio 3 - TIR'!$E$22-'Ejercicio 3 - TIR'!$C$22),'Ejercicio 3 - TIR'!$C$22+SQRT(('Ejercicio 3 - TIR'!$E$22-'Ejercicio 3 - TIR'!$C$22)*('Ejercicio 3 - TIR'!$D$22-'Ejercicio 3 - TIR'!$C$22)*P344),'Ejercicio 3 - TIR'!$E$22-SQRT(('Ejercicio 3 - TIR'!$E$22-'Ejercicio 3 - TIR'!$C$22)*('Ejercicio 3 - TIR'!$E$22-'Ejercicio 3 - TIR'!$D$22)*(1-P344)))</f>
        <v>0.16713088640176</v>
      </c>
      <c r="R344" s="17">
        <f ca="1" t="shared" si="2564"/>
        <v>0.327922446147127</v>
      </c>
      <c r="S344" s="19">
        <f ca="1">IF(R344&lt;=('Ejercicio 3 - TIR'!$D$23-'Ejercicio 3 - TIR'!$C$23)/('Ejercicio 3 - TIR'!$E$23-'Ejercicio 3 - TIR'!$C$23),'Ejercicio 3 - TIR'!$C$23+SQRT(('Ejercicio 3 - TIR'!$E$23-'Ejercicio 3 - TIR'!$C$23)*('Ejercicio 3 - TIR'!$D$23-'Ejercicio 3 - TIR'!$C$23)*R344),'Ejercicio 3 - TIR'!$E$23-SQRT(('Ejercicio 3 - TIR'!$E$23-'Ejercicio 3 - TIR'!$C$23)*('Ejercicio 3 - TIR'!$E$23-'Ejercicio 3 - TIR'!$D$23)*(1-R344)))</f>
        <v>0.144295275323915</v>
      </c>
      <c r="T344" s="17">
        <f ca="1" t="shared" ref="T344:X344" si="2565">RAND()</f>
        <v>0.675847678233205</v>
      </c>
      <c r="U344" s="19">
        <f ca="1">IF(T344&lt;=('Ejercicio 3 - TIR'!$D$24-'Ejercicio 3 - TIR'!$C$24)/('Ejercicio 3 - TIR'!$E$24-'Ejercicio 3 - TIR'!$C$24),'Ejercicio 3 - TIR'!$C$24+SQRT(('Ejercicio 3 - TIR'!$E$24-'Ejercicio 3 - TIR'!$C$24)*('Ejercicio 3 - TIR'!$D$24-'Ejercicio 3 - TIR'!$C$24)*T344),'Ejercicio 3 - TIR'!$E$24-SQRT(('Ejercicio 3 - TIR'!$E$24-'Ejercicio 3 - TIR'!$C$24)*('Ejercicio 3 - TIR'!$E$24-'Ejercicio 3 - TIR'!$D$24)*(1-T344)))</f>
        <v>0.189873159791524</v>
      </c>
      <c r="V344" s="17">
        <f ca="1" t="shared" si="2565"/>
        <v>0.663591303960666</v>
      </c>
      <c r="W344" s="19">
        <f ca="1">IF(V344&lt;=('Ejercicio 3 - TIR'!$D$25-'Ejercicio 3 - TIR'!$C$25)/('Ejercicio 3 - TIR'!$E$25-'Ejercicio 3 - TIR'!$C$25),'Ejercicio 3 - TIR'!$C$25+SQRT(('Ejercicio 3 - TIR'!$E$25-'Ejercicio 3 - TIR'!$C$25)*('Ejercicio 3 - TIR'!$D$25-'Ejercicio 3 - TIR'!$C$25)*V344),'Ejercicio 3 - TIR'!$E$25-SQRT(('Ejercicio 3 - TIR'!$E$25-'Ejercicio 3 - TIR'!$C$25)*('Ejercicio 3 - TIR'!$E$25-'Ejercicio 3 - TIR'!$D$25)*(1-V344)))</f>
        <v>0.215686293756901</v>
      </c>
      <c r="X344" s="17">
        <f ca="1" t="shared" si="2565"/>
        <v>0.0208953661050046</v>
      </c>
      <c r="Y344" s="19">
        <f ca="1">IF(X344&lt;=('Ejercicio 3 - TIR'!$D$26-'Ejercicio 3 - TIR'!$C$26)/('Ejercicio 3 - TIR'!$E$26-'Ejercicio 3 - TIR'!$C$26),'Ejercicio 3 - TIR'!$C$26+SQRT(('Ejercicio 3 - TIR'!$E$26-'Ejercicio 3 - TIR'!$C$26)*('Ejercicio 3 - TIR'!$D$26-'Ejercicio 3 - TIR'!$C$26)*X344),'Ejercicio 3 - TIR'!$E$26-SQRT(('Ejercicio 3 - TIR'!$E$26-'Ejercicio 3 - TIR'!$C$26)*('Ejercicio 3 - TIR'!$E$26-'Ejercicio 3 - TIR'!$D$26)*(1-X344)))</f>
        <v>0.197511157599432</v>
      </c>
      <c r="Z344" s="17">
        <f ca="1" t="shared" si="2384"/>
        <v>1.16713088640176</v>
      </c>
      <c r="AA344" s="17">
        <f ca="1" t="shared" si="2385"/>
        <v>1.33554235899415</v>
      </c>
      <c r="AB344" s="17">
        <f ca="1" t="shared" si="2386"/>
        <v>1.58912600673179</v>
      </c>
      <c r="AC344" s="17">
        <f ca="1" t="shared" si="2387"/>
        <v>1.93187870543648</v>
      </c>
      <c r="AD344" s="17">
        <f ca="1" t="shared" si="2388"/>
        <v>2.31344630488893</v>
      </c>
      <c r="AE344" s="16">
        <f ca="1" t="shared" si="2389"/>
        <v>4909.34530817706</v>
      </c>
      <c r="AF344" s="16">
        <f ca="1" t="shared" si="2390"/>
        <v>5617.74064108064</v>
      </c>
      <c r="AG344" s="16">
        <f ca="1" t="shared" si="2391"/>
        <v>6684.39880749188</v>
      </c>
      <c r="AH344" s="16">
        <f ca="1" t="shared" si="2392"/>
        <v>8126.13201227286</v>
      </c>
      <c r="AI344" s="16">
        <f ca="1" t="shared" si="2393"/>
        <v>9731.13375282268</v>
      </c>
      <c r="AJ344" s="18">
        <f ca="1" t="shared" si="2394"/>
        <v>50975.6601206924</v>
      </c>
      <c r="AK344" s="18">
        <f ca="1" t="shared" si="2395"/>
        <v>47383.1599436878</v>
      </c>
      <c r="AL344" s="18">
        <f ca="1" t="shared" si="2396"/>
        <v>70410.9901070432</v>
      </c>
      <c r="AM344" s="18">
        <f ca="1" t="shared" si="2397"/>
        <v>75883.7628883181</v>
      </c>
      <c r="AN344" s="18">
        <f ca="1" t="shared" si="2398"/>
        <v>89858.5114351281</v>
      </c>
      <c r="AO344" s="18">
        <f ca="1">C344/'Ejercicio 3 - TIR'!$D$7</f>
        <v>13885.7440716735</v>
      </c>
      <c r="AP344" s="18">
        <f ca="1" t="shared" si="2399"/>
        <v>37089.9160490189</v>
      </c>
      <c r="AQ344" s="18">
        <f ca="1" t="shared" si="2400"/>
        <v>33497.4158720143</v>
      </c>
      <c r="AR344" s="18">
        <f ca="1" t="shared" si="2401"/>
        <v>56525.2460353697</v>
      </c>
      <c r="AS344" s="18">
        <f ca="1" t="shared" si="2402"/>
        <v>61998.0188166446</v>
      </c>
      <c r="AT344" s="18">
        <f ca="1" t="shared" si="2403"/>
        <v>75972.7673634546</v>
      </c>
      <c r="AU344" s="18">
        <f ca="1">AP344*'Ejercicio 3 - TIR'!$D$5</f>
        <v>18544.9580245095</v>
      </c>
      <c r="AV344" s="18">
        <f ca="1">AQ344*'Ejercicio 3 - TIR'!$D$5</f>
        <v>16748.7079360071</v>
      </c>
      <c r="AW344" s="18">
        <f ca="1">AR344*'Ejercicio 3 - TIR'!$D$5</f>
        <v>28262.6230176849</v>
      </c>
      <c r="AX344" s="18">
        <f ca="1">AS344*'Ejercicio 3 - TIR'!$D$5</f>
        <v>30999.0094083223</v>
      </c>
      <c r="AY344" s="18">
        <f ca="1">AT344*'Ejercicio 3 - TIR'!$D$5</f>
        <v>37986.3836817273</v>
      </c>
      <c r="AZ344" s="18">
        <f ca="1" t="shared" ref="AZ344:BD344" si="2566">AJ344-AU344-AE344</f>
        <v>27521.3567880059</v>
      </c>
      <c r="BA344" s="18">
        <f ca="1" t="shared" si="2566"/>
        <v>25016.7113666</v>
      </c>
      <c r="BB344" s="18">
        <f ca="1" t="shared" si="2566"/>
        <v>35463.9682818665</v>
      </c>
      <c r="BC344" s="18">
        <f ca="1" t="shared" si="2566"/>
        <v>36758.6214677229</v>
      </c>
      <c r="BD344" s="18">
        <f ca="1" t="shared" si="2566"/>
        <v>42140.9940005781</v>
      </c>
      <c r="BE344" s="18">
        <f ca="1" t="shared" ref="BE344:BI344" si="2567">AZ344/Z344</f>
        <v>23580.3517057574</v>
      </c>
      <c r="BF344" s="18">
        <f ca="1" t="shared" si="2567"/>
        <v>18731.4997522363</v>
      </c>
      <c r="BG344" s="18">
        <f ca="1" t="shared" si="2567"/>
        <v>22316.649612199</v>
      </c>
      <c r="BH344" s="18">
        <f ca="1" t="shared" si="2567"/>
        <v>19027.3961632689</v>
      </c>
      <c r="BI344" s="18">
        <f ca="1" t="shared" si="2567"/>
        <v>18215.6784497323</v>
      </c>
      <c r="BJ344" s="18">
        <f ca="1" t="shared" si="2406"/>
        <v>67955.7621403628</v>
      </c>
      <c r="BK344" s="18">
        <f ca="1" t="shared" si="2407"/>
        <v>32123.9233132464</v>
      </c>
      <c r="BL344" s="18">
        <f ca="1" t="shared" si="2408"/>
        <v>100079.685453609</v>
      </c>
      <c r="BM344" s="18">
        <f ca="1">BK344*'Ejercicio 3 - TIR'!$D$5</f>
        <v>16061.9616566232</v>
      </c>
      <c r="BN344" s="18">
        <f ca="1" t="shared" si="2409"/>
        <v>84017.723796986</v>
      </c>
      <c r="BO344" s="18">
        <f ca="1" t="shared" si="2410"/>
        <v>36317.1272311072</v>
      </c>
      <c r="BP344" s="18">
        <f ca="1" t="shared" si="2411"/>
        <v>-98802.9755536378</v>
      </c>
      <c r="BQ344" s="18">
        <f ca="1" t="shared" ref="BQ344:BT344" si="2568">BE344</f>
        <v>23580.3517057574</v>
      </c>
      <c r="BR344" s="18">
        <f ca="1" t="shared" si="2568"/>
        <v>18731.4997522363</v>
      </c>
      <c r="BS344" s="18">
        <f ca="1" t="shared" si="2568"/>
        <v>22316.649612199</v>
      </c>
      <c r="BT344" s="18">
        <f ca="1" t="shared" si="2568"/>
        <v>19027.3961632689</v>
      </c>
      <c r="BU344" s="18">
        <f ca="1" t="shared" si="2413"/>
        <v>54532.8056808395</v>
      </c>
      <c r="BV344" s="20">
        <f ca="1" t="shared" si="2414"/>
        <v>10.5979738297869</v>
      </c>
    </row>
    <row r="345" ht="15" customHeight="1" spans="1:74">
      <c r="A345" s="16">
        <v>344</v>
      </c>
      <c r="B345" s="17">
        <f ca="1" t="shared" ref="B345:F345" si="2569">RAND()</f>
        <v>0.693860421899168</v>
      </c>
      <c r="C345" s="18">
        <f ca="1">IF(B345&lt;=('Ejercicio 3 - TIR'!$D$13-'Ejercicio 3 - TIR'!$C$13)/('Ejercicio 3 - TIR'!$E$13-'Ejercicio 3 - TIR'!$C$13),'Ejercicio 3 - TIR'!$C$13+SQRT(('Ejercicio 3 - TIR'!$E$13-'Ejercicio 3 - TIR'!$C$13)*('Ejercicio 3 - TIR'!$D$13-'Ejercicio 3 - TIR'!$C$13)*B345),'Ejercicio 3 - TIR'!$E$13-SQRT(('Ejercicio 3 - TIR'!$E$13-'Ejercicio 3 - TIR'!$C$13)*('Ejercicio 3 - TIR'!$E$13-'Ejercicio 3 - TIR'!$D$13)*(1-B345)))</f>
        <v>80833.1668311899</v>
      </c>
      <c r="D345" s="17">
        <f ca="1" t="shared" si="2569"/>
        <v>0.122388280873581</v>
      </c>
      <c r="E345" s="18">
        <f ca="1">IF(D345&lt;=('Ejercicio 3 - TIR'!$D$14-'Ejercicio 3 - TIR'!$C$14)/('Ejercicio 3 - TIR'!$E$14-'Ejercicio 3 - TIR'!$C$14),'Ejercicio 3 - TIR'!$C$14+SQRT(('Ejercicio 3 - TIR'!$E$14-'Ejercicio 3 - TIR'!$C$14)*('Ejercicio 3 - TIR'!$D$14-'Ejercicio 3 - TIR'!$C$14)*D345),'Ejercicio 3 - TIR'!$E$14-SQRT(('Ejercicio 3 - TIR'!$E$14-'Ejercicio 3 - TIR'!$C$14)*('Ejercicio 3 - TIR'!$E$14-'Ejercicio 3 - TIR'!$D$14)*(1-D345)))</f>
        <v>28029.7064322337</v>
      </c>
      <c r="F345" s="17">
        <f ca="1" t="shared" si="2569"/>
        <v>0.74879877001994</v>
      </c>
      <c r="G345" s="18">
        <f ca="1">IF(F345&lt;=('Ejercicio 3 - TIR'!$D$18-'Ejercicio 3 - TIR'!$C$18)/('Ejercicio 3 - TIR'!$E$18-'Ejercicio 3 - TIR'!$C$18),'Ejercicio 3 - TIR'!$C$18+SQRT(('Ejercicio 3 - TIR'!$E$18-'Ejercicio 3 - TIR'!$C$18)*('Ejercicio 3 - TIR'!$D$18-'Ejercicio 3 - TIR'!$C$18)*F345),'Ejercicio 3 - TIR'!$E$18-SQRT(('Ejercicio 3 - TIR'!$E$18-'Ejercicio 3 - TIR'!$C$18)*('Ejercicio 3 - TIR'!$E$18-'Ejercicio 3 - TIR'!$D$18)*(1-F345)))</f>
        <v>40659.4824907041</v>
      </c>
      <c r="H345" s="17">
        <f ca="1" t="shared" ref="H345:L345" si="2570">RAND()</f>
        <v>0.787361545899541</v>
      </c>
      <c r="I345" s="18">
        <f ca="1">IF(H345&lt;=('Ejercicio 3 - TIR'!$D$18-'Ejercicio 3 - TIR'!$C$18)/('Ejercicio 3 - TIR'!$E$18-'Ejercicio 3 - TIR'!$C$18),'Ejercicio 3 - TIR'!$C$18+SQRT(('Ejercicio 3 - TIR'!$E$18-'Ejercicio 3 - TIR'!$C$18)*('Ejercicio 3 - TIR'!$D$18-'Ejercicio 3 - TIR'!$C$18)*H345),'Ejercicio 3 - TIR'!$E$18-SQRT(('Ejercicio 3 - TIR'!$E$18-'Ejercicio 3 - TIR'!$C$18)*('Ejercicio 3 - TIR'!$E$18-'Ejercicio 3 - TIR'!$D$18)*(1-H345)))</f>
        <v>41006.5198062925</v>
      </c>
      <c r="J345" s="17">
        <f ca="1" t="shared" si="2570"/>
        <v>0.0724551009058796</v>
      </c>
      <c r="K345" s="18">
        <f ca="1">IF(J345&lt;=('Ejercicio 3 - TIR'!$D$18-'Ejercicio 3 - TIR'!$C$18)/('Ejercicio 3 - TIR'!$E$18-'Ejercicio 3 - TIR'!$C$18),'Ejercicio 3 - TIR'!$C$18+SQRT(('Ejercicio 3 - TIR'!$E$18-'Ejercicio 3 - TIR'!$C$18)*('Ejercicio 3 - TIR'!$D$18-'Ejercicio 3 - TIR'!$C$18)*J345),'Ejercicio 3 - TIR'!$E$18-SQRT(('Ejercicio 3 - TIR'!$E$18-'Ejercicio 3 - TIR'!$C$18)*('Ejercicio 3 - TIR'!$E$18-'Ejercicio 3 - TIR'!$D$18)*(1-J345)))</f>
        <v>33296.7051939599</v>
      </c>
      <c r="L345" s="17">
        <f ca="1" t="shared" si="2570"/>
        <v>0.346970409449612</v>
      </c>
      <c r="M345" s="18">
        <f ca="1">IF(L345&lt;=('Ejercicio 3 - TIR'!$D$18-'Ejercicio 3 - TIR'!$C$18)/('Ejercicio 3 - TIR'!$E$18-'Ejercicio 3 - TIR'!$C$18),'Ejercicio 3 - TIR'!$C$18+SQRT(('Ejercicio 3 - TIR'!$E$18-'Ejercicio 3 - TIR'!$C$18)*('Ejercicio 3 - TIR'!$D$18-'Ejercicio 3 - TIR'!$C$18)*L345),'Ejercicio 3 - TIR'!$E$18-SQRT(('Ejercicio 3 - TIR'!$E$18-'Ejercicio 3 - TIR'!$C$18)*('Ejercicio 3 - TIR'!$E$18-'Ejercicio 3 - TIR'!$D$18)*(1-L345)))</f>
        <v>37214.260975141</v>
      </c>
      <c r="N345" s="17">
        <f ca="1" t="shared" ref="N345:R345" si="2571">RAND()</f>
        <v>0.833315668381625</v>
      </c>
      <c r="O345" s="18">
        <f ca="1">IF(N345&lt;=('Ejercicio 3 - TIR'!$D$18-'Ejercicio 3 - TIR'!$C$18)/('Ejercicio 3 - TIR'!$E$18-'Ejercicio 3 - TIR'!$C$18),'Ejercicio 3 - TIR'!$C$18+SQRT(('Ejercicio 3 - TIR'!$E$18-'Ejercicio 3 - TIR'!$C$18)*('Ejercicio 3 - TIR'!$D$18-'Ejercicio 3 - TIR'!$C$18)*N345),'Ejercicio 3 - TIR'!$E$18-SQRT(('Ejercicio 3 - TIR'!$E$18-'Ejercicio 3 - TIR'!$C$18)*('Ejercicio 3 - TIR'!$E$18-'Ejercicio 3 - TIR'!$D$18)*(1-N345)))</f>
        <v>41464.2787339246</v>
      </c>
      <c r="P345" s="17">
        <f ca="1" t="shared" si="2571"/>
        <v>0.692094617577815</v>
      </c>
      <c r="Q345" s="19">
        <f ca="1">IF(P345&lt;=('Ejercicio 3 - TIR'!$D$22-'Ejercicio 3 - TIR'!$C$22)/('Ejercicio 3 - TIR'!$E$22-'Ejercicio 3 - TIR'!$C$22),'Ejercicio 3 - TIR'!$C$22+SQRT(('Ejercicio 3 - TIR'!$E$22-'Ejercicio 3 - TIR'!$C$22)*('Ejercicio 3 - TIR'!$D$22-'Ejercicio 3 - TIR'!$C$22)*P345),'Ejercicio 3 - TIR'!$E$22-SQRT(('Ejercicio 3 - TIR'!$E$22-'Ejercicio 3 - TIR'!$C$22)*('Ejercicio 3 - TIR'!$E$22-'Ejercicio 3 - TIR'!$D$22)*(1-P345)))</f>
        <v>0.15645791665209</v>
      </c>
      <c r="R345" s="17">
        <f ca="1" t="shared" si="2571"/>
        <v>0.285111726209745</v>
      </c>
      <c r="S345" s="19">
        <f ca="1">IF(R345&lt;=('Ejercicio 3 - TIR'!$D$23-'Ejercicio 3 - TIR'!$C$23)/('Ejercicio 3 - TIR'!$E$23-'Ejercicio 3 - TIR'!$C$23),'Ejercicio 3 - TIR'!$C$23+SQRT(('Ejercicio 3 - TIR'!$E$23-'Ejercicio 3 - TIR'!$C$23)*('Ejercicio 3 - TIR'!$D$23-'Ejercicio 3 - TIR'!$C$23)*R345),'Ejercicio 3 - TIR'!$E$23-SQRT(('Ejercicio 3 - TIR'!$E$23-'Ejercicio 3 - TIR'!$C$23)*('Ejercicio 3 - TIR'!$E$23-'Ejercicio 3 - TIR'!$D$23)*(1-R345)))</f>
        <v>0.142653942420196</v>
      </c>
      <c r="T345" s="17">
        <f ca="1" t="shared" ref="T345:X345" si="2572">RAND()</f>
        <v>0.816762659599455</v>
      </c>
      <c r="U345" s="19">
        <f ca="1">IF(T345&lt;=('Ejercicio 3 - TIR'!$D$24-'Ejercicio 3 - TIR'!$C$24)/('Ejercicio 3 - TIR'!$E$24-'Ejercicio 3 - TIR'!$C$24),'Ejercicio 3 - TIR'!$C$24+SQRT(('Ejercicio 3 - TIR'!$E$24-'Ejercicio 3 - TIR'!$C$24)*('Ejercicio 3 - TIR'!$D$24-'Ejercicio 3 - TIR'!$C$24)*T345),'Ejercicio 3 - TIR'!$E$24-SQRT(('Ejercicio 3 - TIR'!$E$24-'Ejercicio 3 - TIR'!$C$24)*('Ejercicio 3 - TIR'!$E$24-'Ejercicio 3 - TIR'!$D$24)*(1-T345)))</f>
        <v>0.197349071694045</v>
      </c>
      <c r="V345" s="17">
        <f ca="1" t="shared" si="2572"/>
        <v>0.541475201412848</v>
      </c>
      <c r="W345" s="19">
        <f ca="1">IF(V345&lt;=('Ejercicio 3 - TIR'!$D$25-'Ejercicio 3 - TIR'!$C$25)/('Ejercicio 3 - TIR'!$E$25-'Ejercicio 3 - TIR'!$C$25),'Ejercicio 3 - TIR'!$C$25+SQRT(('Ejercicio 3 - TIR'!$E$25-'Ejercicio 3 - TIR'!$C$25)*('Ejercicio 3 - TIR'!$D$25-'Ejercicio 3 - TIR'!$C$25)*V345),'Ejercicio 3 - TIR'!$E$25-SQRT(('Ejercicio 3 - TIR'!$E$25-'Ejercicio 3 - TIR'!$C$25)*('Ejercicio 3 - TIR'!$E$25-'Ejercicio 3 - TIR'!$D$25)*(1-V345)))</f>
        <v>0.20993958568543</v>
      </c>
      <c r="X345" s="17">
        <f ca="1" t="shared" si="2572"/>
        <v>0.235379573789598</v>
      </c>
      <c r="Y345" s="19">
        <f ca="1">IF(X345&lt;=('Ejercicio 3 - TIR'!$D$26-'Ejercicio 3 - TIR'!$C$26)/('Ejercicio 3 - TIR'!$E$26-'Ejercicio 3 - TIR'!$C$26),'Ejercicio 3 - TIR'!$C$26+SQRT(('Ejercicio 3 - TIR'!$E$26-'Ejercicio 3 - TIR'!$C$26)*('Ejercicio 3 - TIR'!$D$26-'Ejercicio 3 - TIR'!$C$26)*X345),'Ejercicio 3 - TIR'!$E$26-SQRT(('Ejercicio 3 - TIR'!$E$26-'Ejercicio 3 - TIR'!$C$26)*('Ejercicio 3 - TIR'!$E$26-'Ejercicio 3 - TIR'!$D$26)*(1-X345)))</f>
        <v>0.215209618188936</v>
      </c>
      <c r="Z345" s="17">
        <f ca="1" t="shared" si="2384"/>
        <v>1.15645791665209</v>
      </c>
      <c r="AA345" s="17">
        <f ca="1" t="shared" si="2385"/>
        <v>1.32143119770556</v>
      </c>
      <c r="AB345" s="17">
        <f ca="1" t="shared" si="2386"/>
        <v>1.5822144178803</v>
      </c>
      <c r="AC345" s="17">
        <f ca="1" t="shared" si="2387"/>
        <v>1.9143838572356</v>
      </c>
      <c r="AD345" s="17">
        <f ca="1" t="shared" si="2388"/>
        <v>2.32637767621834</v>
      </c>
      <c r="AE345" s="16">
        <f ca="1" t="shared" si="2389"/>
        <v>4385.46947275698</v>
      </c>
      <c r="AF345" s="16">
        <f ca="1" t="shared" si="2390"/>
        <v>5011.07398240918</v>
      </c>
      <c r="AG345" s="16">
        <f ca="1" t="shared" si="2391"/>
        <v>6000.00478102782</v>
      </c>
      <c r="AH345" s="16">
        <f ca="1" t="shared" si="2392"/>
        <v>7259.64329886739</v>
      </c>
      <c r="AI345" s="16">
        <f ca="1" t="shared" si="2393"/>
        <v>8821.98836140451</v>
      </c>
      <c r="AJ345" s="18">
        <f ca="1" t="shared" si="2394"/>
        <v>47020.9804133518</v>
      </c>
      <c r="AK345" s="18">
        <f ca="1" t="shared" si="2395"/>
        <v>54187.2945813657</v>
      </c>
      <c r="AL345" s="18">
        <f ca="1" t="shared" si="2396"/>
        <v>52682.5270257931</v>
      </c>
      <c r="AM345" s="18">
        <f ca="1" t="shared" si="2397"/>
        <v>71242.3804697627</v>
      </c>
      <c r="AN345" s="18">
        <f ca="1" t="shared" si="2398"/>
        <v>96461.5724070968</v>
      </c>
      <c r="AO345" s="18">
        <f ca="1">C345/'Ejercicio 3 - TIR'!$D$7</f>
        <v>16166.633366238</v>
      </c>
      <c r="AP345" s="18">
        <f ca="1" t="shared" si="2399"/>
        <v>30854.3470471138</v>
      </c>
      <c r="AQ345" s="18">
        <f ca="1" t="shared" si="2400"/>
        <v>38020.6612151277</v>
      </c>
      <c r="AR345" s="18">
        <f ca="1" t="shared" si="2401"/>
        <v>36515.8936595551</v>
      </c>
      <c r="AS345" s="18">
        <f ca="1" t="shared" si="2402"/>
        <v>55075.7471035247</v>
      </c>
      <c r="AT345" s="18">
        <f ca="1" t="shared" si="2403"/>
        <v>80294.9390408589</v>
      </c>
      <c r="AU345" s="18">
        <f ca="1">AP345*'Ejercicio 3 - TIR'!$D$5</f>
        <v>15427.1735235569</v>
      </c>
      <c r="AV345" s="18">
        <f ca="1">AQ345*'Ejercicio 3 - TIR'!$D$5</f>
        <v>19010.3306075638</v>
      </c>
      <c r="AW345" s="18">
        <f ca="1">AR345*'Ejercicio 3 - TIR'!$D$5</f>
        <v>18257.9468297776</v>
      </c>
      <c r="AX345" s="18">
        <f ca="1">AS345*'Ejercicio 3 - TIR'!$D$5</f>
        <v>27537.8735517623</v>
      </c>
      <c r="AY345" s="18">
        <f ca="1">AT345*'Ejercicio 3 - TIR'!$D$5</f>
        <v>40147.4695204294</v>
      </c>
      <c r="AZ345" s="18">
        <f ca="1" t="shared" ref="AZ345:BD345" si="2573">AJ345-AU345-AE345</f>
        <v>27208.3374170379</v>
      </c>
      <c r="BA345" s="18">
        <f ca="1" t="shared" si="2573"/>
        <v>30165.8899913926</v>
      </c>
      <c r="BB345" s="18">
        <f ca="1" t="shared" si="2573"/>
        <v>28424.5754149877</v>
      </c>
      <c r="BC345" s="18">
        <f ca="1" t="shared" si="2573"/>
        <v>36444.8636191329</v>
      </c>
      <c r="BD345" s="18">
        <f ca="1" t="shared" si="2573"/>
        <v>47492.1145252629</v>
      </c>
      <c r="BE345" s="18">
        <f ca="1" t="shared" ref="BE345:BI345" si="2574">AZ345/Z345</f>
        <v>23527.3043880448</v>
      </c>
      <c r="BF345" s="18">
        <f ca="1" t="shared" si="2574"/>
        <v>22828.1957046047</v>
      </c>
      <c r="BG345" s="18">
        <f ca="1" t="shared" si="2574"/>
        <v>17965.0590297795</v>
      </c>
      <c r="BH345" s="18">
        <f ca="1" t="shared" si="2574"/>
        <v>19037.3855699765</v>
      </c>
      <c r="BI345" s="18">
        <f ca="1" t="shared" si="2574"/>
        <v>20414.6192644283</v>
      </c>
      <c r="BJ345" s="18">
        <f ca="1" t="shared" si="2406"/>
        <v>65207.6833149021</v>
      </c>
      <c r="BK345" s="18">
        <f ca="1" t="shared" si="2407"/>
        <v>37609.6949628226</v>
      </c>
      <c r="BL345" s="18">
        <f ca="1" t="shared" si="2408"/>
        <v>102817.378277725</v>
      </c>
      <c r="BM345" s="18">
        <f ca="1">BK345*'Ejercicio 3 - TIR'!$D$5</f>
        <v>18804.8474814113</v>
      </c>
      <c r="BN345" s="18">
        <f ca="1" t="shared" si="2409"/>
        <v>84012.5307963134</v>
      </c>
      <c r="BO345" s="18">
        <f ca="1" t="shared" si="2410"/>
        <v>36113.0231153527</v>
      </c>
      <c r="BP345" s="18">
        <f ca="1" t="shared" si="2411"/>
        <v>-108862.873263424</v>
      </c>
      <c r="BQ345" s="18">
        <f ca="1" t="shared" ref="BQ345:BT345" si="2575">BE345</f>
        <v>23527.3043880448</v>
      </c>
      <c r="BR345" s="18">
        <f ca="1" t="shared" si="2575"/>
        <v>22828.1957046047</v>
      </c>
      <c r="BS345" s="18">
        <f ca="1" t="shared" si="2575"/>
        <v>17965.0590297795</v>
      </c>
      <c r="BT345" s="18">
        <f ca="1" t="shared" si="2575"/>
        <v>19037.3855699765</v>
      </c>
      <c r="BU345" s="18">
        <f ca="1" t="shared" si="2413"/>
        <v>56527.6423797811</v>
      </c>
      <c r="BV345" s="20">
        <f ca="1" t="shared" si="2414"/>
        <v>7.76179520006082</v>
      </c>
    </row>
    <row r="346" ht="15" customHeight="1" spans="1:74">
      <c r="A346" s="16">
        <v>345</v>
      </c>
      <c r="B346" s="17">
        <f ca="1" t="shared" ref="B346:F346" si="2576">RAND()</f>
        <v>0.117042688685117</v>
      </c>
      <c r="C346" s="18">
        <f ca="1">IF(B346&lt;=('Ejercicio 3 - TIR'!$D$13-'Ejercicio 3 - TIR'!$C$13)/('Ejercicio 3 - TIR'!$E$13-'Ejercicio 3 - TIR'!$C$13),'Ejercicio 3 - TIR'!$C$13+SQRT(('Ejercicio 3 - TIR'!$E$13-'Ejercicio 3 - TIR'!$C$13)*('Ejercicio 3 - TIR'!$D$13-'Ejercicio 3 - TIR'!$C$13)*B346),'Ejercicio 3 - TIR'!$E$13-SQRT(('Ejercicio 3 - TIR'!$E$13-'Ejercicio 3 - TIR'!$C$13)*('Ejercicio 3 - TIR'!$E$13-'Ejercicio 3 - TIR'!$D$13)*(1-B346)))</f>
        <v>66842.3004518982</v>
      </c>
      <c r="D346" s="17">
        <f ca="1" t="shared" si="2576"/>
        <v>0.618537965899912</v>
      </c>
      <c r="E346" s="18">
        <f ca="1">IF(D346&lt;=('Ejercicio 3 - TIR'!$D$14-'Ejercicio 3 - TIR'!$C$14)/('Ejercicio 3 - TIR'!$E$14-'Ejercicio 3 - TIR'!$C$14),'Ejercicio 3 - TIR'!$C$14+SQRT(('Ejercicio 3 - TIR'!$E$14-'Ejercicio 3 - TIR'!$C$14)*('Ejercicio 3 - TIR'!$D$14-'Ejercicio 3 - TIR'!$C$14)*D346),'Ejercicio 3 - TIR'!$E$14-SQRT(('Ejercicio 3 - TIR'!$E$14-'Ejercicio 3 - TIR'!$C$14)*('Ejercicio 3 - TIR'!$E$14-'Ejercicio 3 - TIR'!$D$14)*(1-D346)))</f>
        <v>32435.6556718369</v>
      </c>
      <c r="F346" s="17">
        <f ca="1" t="shared" si="2576"/>
        <v>0.749156132237146</v>
      </c>
      <c r="G346" s="18">
        <f ca="1">IF(F346&lt;=('Ejercicio 3 - TIR'!$D$18-'Ejercicio 3 - TIR'!$C$18)/('Ejercicio 3 - TIR'!$E$18-'Ejercicio 3 - TIR'!$C$18),'Ejercicio 3 - TIR'!$C$18+SQRT(('Ejercicio 3 - TIR'!$E$18-'Ejercicio 3 - TIR'!$C$18)*('Ejercicio 3 - TIR'!$D$18-'Ejercicio 3 - TIR'!$C$18)*F346),'Ejercicio 3 - TIR'!$E$18-SQRT(('Ejercicio 3 - TIR'!$E$18-'Ejercicio 3 - TIR'!$C$18)*('Ejercicio 3 - TIR'!$E$18-'Ejercicio 3 - TIR'!$D$18)*(1-F346)))</f>
        <v>40662.5710285684</v>
      </c>
      <c r="H346" s="17">
        <f ca="1" t="shared" ref="H346:L346" si="2577">RAND()</f>
        <v>0.390175085206575</v>
      </c>
      <c r="I346" s="18">
        <f ca="1">IF(H346&lt;=('Ejercicio 3 - TIR'!$D$18-'Ejercicio 3 - TIR'!$C$18)/('Ejercicio 3 - TIR'!$E$18-'Ejercicio 3 - TIR'!$C$18),'Ejercicio 3 - TIR'!$C$18+SQRT(('Ejercicio 3 - TIR'!$E$18-'Ejercicio 3 - TIR'!$C$18)*('Ejercicio 3 - TIR'!$D$18-'Ejercicio 3 - TIR'!$C$18)*H346),'Ejercicio 3 - TIR'!$E$18-SQRT(('Ejercicio 3 - TIR'!$E$18-'Ejercicio 3 - TIR'!$C$18)*('Ejercicio 3 - TIR'!$E$18-'Ejercicio 3 - TIR'!$D$18)*(1-H346)))</f>
        <v>37650.2459294448</v>
      </c>
      <c r="J346" s="17">
        <f ca="1" t="shared" si="2577"/>
        <v>0.246487718662973</v>
      </c>
      <c r="K346" s="18">
        <f ca="1">IF(J346&lt;=('Ejercicio 3 - TIR'!$D$18-'Ejercicio 3 - TIR'!$C$18)/('Ejercicio 3 - TIR'!$E$18-'Ejercicio 3 - TIR'!$C$18),'Ejercicio 3 - TIR'!$C$18+SQRT(('Ejercicio 3 - TIR'!$E$18-'Ejercicio 3 - TIR'!$C$18)*('Ejercicio 3 - TIR'!$D$18-'Ejercicio 3 - TIR'!$C$18)*J346),'Ejercicio 3 - TIR'!$E$18-SQRT(('Ejercicio 3 - TIR'!$E$18-'Ejercicio 3 - TIR'!$C$18)*('Ejercicio 3 - TIR'!$E$18-'Ejercicio 3 - TIR'!$D$18)*(1-J346)))</f>
        <v>36080.5557146897</v>
      </c>
      <c r="L346" s="17">
        <f ca="1" t="shared" si="2577"/>
        <v>0.729624168574672</v>
      </c>
      <c r="M346" s="18">
        <f ca="1">IF(L346&lt;=('Ejercicio 3 - TIR'!$D$18-'Ejercicio 3 - TIR'!$C$18)/('Ejercicio 3 - TIR'!$E$18-'Ejercicio 3 - TIR'!$C$18),'Ejercicio 3 - TIR'!$C$18+SQRT(('Ejercicio 3 - TIR'!$E$18-'Ejercicio 3 - TIR'!$C$18)*('Ejercicio 3 - TIR'!$D$18-'Ejercicio 3 - TIR'!$C$18)*L346),'Ejercicio 3 - TIR'!$E$18-SQRT(('Ejercicio 3 - TIR'!$E$18-'Ejercicio 3 - TIR'!$C$18)*('Ejercicio 3 - TIR'!$E$18-'Ejercicio 3 - TIR'!$D$18)*(1-L346)))</f>
        <v>40496.869160584</v>
      </c>
      <c r="N346" s="17">
        <f ca="1" t="shared" ref="N346:R346" si="2578">RAND()</f>
        <v>0.539938967970946</v>
      </c>
      <c r="O346" s="18">
        <f ca="1">IF(N346&lt;=('Ejercicio 3 - TIR'!$D$18-'Ejercicio 3 - TIR'!$C$18)/('Ejercicio 3 - TIR'!$E$18-'Ejercicio 3 - TIR'!$C$18),'Ejercicio 3 - TIR'!$C$18+SQRT(('Ejercicio 3 - TIR'!$E$18-'Ejercicio 3 - TIR'!$C$18)*('Ejercicio 3 - TIR'!$D$18-'Ejercicio 3 - TIR'!$C$18)*N346),'Ejercicio 3 - TIR'!$E$18-SQRT(('Ejercicio 3 - TIR'!$E$18-'Ejercicio 3 - TIR'!$C$18)*('Ejercicio 3 - TIR'!$E$18-'Ejercicio 3 - TIR'!$D$18)*(1-N346)))</f>
        <v>38999.4913853863</v>
      </c>
      <c r="P346" s="17">
        <f ca="1" t="shared" si="2578"/>
        <v>0.466327741244729</v>
      </c>
      <c r="Q346" s="19">
        <f ca="1">IF(P346&lt;=('Ejercicio 3 - TIR'!$D$22-'Ejercicio 3 - TIR'!$C$22)/('Ejercicio 3 - TIR'!$E$22-'Ejercicio 3 - TIR'!$C$22),'Ejercicio 3 - TIR'!$C$22+SQRT(('Ejercicio 3 - TIR'!$E$22-'Ejercicio 3 - TIR'!$C$22)*('Ejercicio 3 - TIR'!$D$22-'Ejercicio 3 - TIR'!$C$22)*P346),'Ejercicio 3 - TIR'!$E$22-SQRT(('Ejercicio 3 - TIR'!$E$22-'Ejercicio 3 - TIR'!$C$22)*('Ejercicio 3 - TIR'!$E$22-'Ejercicio 3 - TIR'!$D$22)*(1-P346)))</f>
        <v>0.148972226946517</v>
      </c>
      <c r="R346" s="17">
        <f ca="1" t="shared" si="2578"/>
        <v>0.356681721378293</v>
      </c>
      <c r="S346" s="19">
        <f ca="1">IF(R346&lt;=('Ejercicio 3 - TIR'!$D$23-'Ejercicio 3 - TIR'!$C$23)/('Ejercicio 3 - TIR'!$E$23-'Ejercicio 3 - TIR'!$C$23),'Ejercicio 3 - TIR'!$C$23+SQRT(('Ejercicio 3 - TIR'!$E$23-'Ejercicio 3 - TIR'!$C$23)*('Ejercicio 3 - TIR'!$D$23-'Ejercicio 3 - TIR'!$C$23)*R346),'Ejercicio 3 - TIR'!$E$23-SQRT(('Ejercicio 3 - TIR'!$E$23-'Ejercicio 3 - TIR'!$C$23)*('Ejercicio 3 - TIR'!$E$23-'Ejercicio 3 - TIR'!$D$23)*(1-R346)))</f>
        <v>0.145338253658864</v>
      </c>
      <c r="T346" s="17">
        <f ca="1" t="shared" ref="T346:X346" si="2579">RAND()</f>
        <v>0.589743057244922</v>
      </c>
      <c r="U346" s="19">
        <f ca="1">IF(T346&lt;=('Ejercicio 3 - TIR'!$D$24-'Ejercicio 3 - TIR'!$C$24)/('Ejercicio 3 - TIR'!$E$24-'Ejercicio 3 - TIR'!$C$24),'Ejercicio 3 - TIR'!$C$24+SQRT(('Ejercicio 3 - TIR'!$E$24-'Ejercicio 3 - TIR'!$C$24)*('Ejercicio 3 - TIR'!$D$24-'Ejercicio 3 - TIR'!$C$24)*T346),'Ejercicio 3 - TIR'!$E$24-SQRT(('Ejercicio 3 - TIR'!$E$24-'Ejercicio 3 - TIR'!$C$24)*('Ejercicio 3 - TIR'!$E$24-'Ejercicio 3 - TIR'!$D$24)*(1-T346)))</f>
        <v>0.186107236174749</v>
      </c>
      <c r="V346" s="17">
        <f ca="1" t="shared" si="2579"/>
        <v>0.335012816045671</v>
      </c>
      <c r="W346" s="19">
        <f ca="1">IF(V346&lt;=('Ejercicio 3 - TIR'!$D$25-'Ejercicio 3 - TIR'!$C$25)/('Ejercicio 3 - TIR'!$E$25-'Ejercicio 3 - TIR'!$C$25),'Ejercicio 3 - TIR'!$C$25+SQRT(('Ejercicio 3 - TIR'!$E$25-'Ejercicio 3 - TIR'!$C$25)*('Ejercicio 3 - TIR'!$D$25-'Ejercicio 3 - TIR'!$C$25)*V346),'Ejercicio 3 - TIR'!$E$25-SQRT(('Ejercicio 3 - TIR'!$E$25-'Ejercicio 3 - TIR'!$C$25)*('Ejercicio 3 - TIR'!$E$25-'Ejercicio 3 - TIR'!$D$25)*(1-V346)))</f>
        <v>0.201756294256762</v>
      </c>
      <c r="X346" s="17">
        <f ca="1" t="shared" si="2579"/>
        <v>0.592186829365435</v>
      </c>
      <c r="Y346" s="19">
        <f ca="1">IF(X346&lt;=('Ejercicio 3 - TIR'!$D$26-'Ejercicio 3 - TIR'!$C$26)/('Ejercicio 3 - TIR'!$E$26-'Ejercicio 3 - TIR'!$C$26),'Ejercicio 3 - TIR'!$C$26+SQRT(('Ejercicio 3 - TIR'!$E$26-'Ejercicio 3 - TIR'!$C$26)*('Ejercicio 3 - TIR'!$D$26-'Ejercicio 3 - TIR'!$C$26)*X346),'Ejercicio 3 - TIR'!$E$26-SQRT(('Ejercicio 3 - TIR'!$E$26-'Ejercicio 3 - TIR'!$C$26)*('Ejercicio 3 - TIR'!$E$26-'Ejercicio 3 - TIR'!$D$26)*(1-X346)))</f>
        <v>0.233072490781774</v>
      </c>
      <c r="Z346" s="17">
        <f ca="1" t="shared" si="2384"/>
        <v>1.14897222694652</v>
      </c>
      <c r="AA346" s="17">
        <f ca="1" t="shared" si="2385"/>
        <v>1.31596184391346</v>
      </c>
      <c r="AB346" s="17">
        <f ca="1" t="shared" si="2386"/>
        <v>1.56087186559562</v>
      </c>
      <c r="AC346" s="17">
        <f ca="1" t="shared" si="2387"/>
        <v>1.87578758900783</v>
      </c>
      <c r="AD346" s="17">
        <f ca="1" t="shared" si="2388"/>
        <v>2.31298207455543</v>
      </c>
      <c r="AE346" s="16">
        <f ca="1" t="shared" si="2389"/>
        <v>4832.01185790398</v>
      </c>
      <c r="AF346" s="16">
        <f ca="1" t="shared" si="2390"/>
        <v>5534.28802299067</v>
      </c>
      <c r="AG346" s="16">
        <f ca="1" t="shared" si="2391"/>
        <v>6564.25907114448</v>
      </c>
      <c r="AH346" s="16">
        <f ca="1" t="shared" si="2392"/>
        <v>7888.63965587993</v>
      </c>
      <c r="AI346" s="16">
        <f ca="1" t="shared" si="2393"/>
        <v>9727.26454935574</v>
      </c>
      <c r="AJ346" s="18">
        <f ca="1" t="shared" si="2394"/>
        <v>46720.1647880652</v>
      </c>
      <c r="AK346" s="18">
        <f ca="1" t="shared" si="2395"/>
        <v>49546.2870571074</v>
      </c>
      <c r="AL346" s="18">
        <f ca="1" t="shared" si="2396"/>
        <v>56317.1243101145</v>
      </c>
      <c r="AM346" s="18">
        <f ca="1" t="shared" si="2397"/>
        <v>75963.5245650975</v>
      </c>
      <c r="AN346" s="18">
        <f ca="1" t="shared" si="2398"/>
        <v>90205.1244911773</v>
      </c>
      <c r="AO346" s="18">
        <f ca="1">C346/'Ejercicio 3 - TIR'!$D$7</f>
        <v>13368.4600903796</v>
      </c>
      <c r="AP346" s="18">
        <f ca="1" t="shared" si="2399"/>
        <v>33351.7046976855</v>
      </c>
      <c r="AQ346" s="18">
        <f ca="1" t="shared" si="2400"/>
        <v>36177.8269667277</v>
      </c>
      <c r="AR346" s="18">
        <f ca="1" t="shared" si="2401"/>
        <v>42948.6642197349</v>
      </c>
      <c r="AS346" s="18">
        <f ca="1" t="shared" si="2402"/>
        <v>62595.0644747178</v>
      </c>
      <c r="AT346" s="18">
        <f ca="1" t="shared" si="2403"/>
        <v>76836.6644007976</v>
      </c>
      <c r="AU346" s="18">
        <f ca="1">AP346*'Ejercicio 3 - TIR'!$D$5</f>
        <v>16675.8523488428</v>
      </c>
      <c r="AV346" s="18">
        <f ca="1">AQ346*'Ejercicio 3 - TIR'!$D$5</f>
        <v>18088.9134833639</v>
      </c>
      <c r="AW346" s="18">
        <f ca="1">AR346*'Ejercicio 3 - TIR'!$D$5</f>
        <v>21474.3321098674</v>
      </c>
      <c r="AX346" s="18">
        <f ca="1">AS346*'Ejercicio 3 - TIR'!$D$5</f>
        <v>31297.5322373589</v>
      </c>
      <c r="AY346" s="18">
        <f ca="1">AT346*'Ejercicio 3 - TIR'!$D$5</f>
        <v>38418.3322003988</v>
      </c>
      <c r="AZ346" s="18">
        <f ca="1" t="shared" ref="AZ346:BD346" si="2580">AJ346-AU346-AE346</f>
        <v>25212.3005813184</v>
      </c>
      <c r="BA346" s="18">
        <f ca="1" t="shared" si="2580"/>
        <v>25923.0855507529</v>
      </c>
      <c r="BB346" s="18">
        <f ca="1" t="shared" si="2580"/>
        <v>28278.5331291026</v>
      </c>
      <c r="BC346" s="18">
        <f ca="1" t="shared" si="2580"/>
        <v>36777.3526718586</v>
      </c>
      <c r="BD346" s="18">
        <f ca="1" t="shared" si="2580"/>
        <v>42059.5277414227</v>
      </c>
      <c r="BE346" s="18">
        <f ca="1" t="shared" ref="BE346:BI346" si="2581">AZ346/Z346</f>
        <v>21943.3507529787</v>
      </c>
      <c r="BF346" s="18">
        <f ca="1" t="shared" si="2581"/>
        <v>19698.9644271613</v>
      </c>
      <c r="BG346" s="18">
        <f ca="1" t="shared" si="2581"/>
        <v>18117.1393708936</v>
      </c>
      <c r="BH346" s="18">
        <f ca="1" t="shared" si="2581"/>
        <v>19606.3524928808</v>
      </c>
      <c r="BI346" s="18">
        <f ca="1" t="shared" si="2581"/>
        <v>18184.1131429896</v>
      </c>
      <c r="BJ346" s="18">
        <f ca="1" t="shared" si="2406"/>
        <v>75023.0901454108</v>
      </c>
      <c r="BK346" s="18">
        <f ca="1" t="shared" si="2407"/>
        <v>30921.0085534578</v>
      </c>
      <c r="BL346" s="18">
        <f ca="1" t="shared" si="2408"/>
        <v>105944.098698869</v>
      </c>
      <c r="BM346" s="18">
        <f ca="1">BK346*'Ejercicio 3 - TIR'!$D$5</f>
        <v>15460.5042767289</v>
      </c>
      <c r="BN346" s="18">
        <f ca="1" t="shared" si="2409"/>
        <v>90483.5944221397</v>
      </c>
      <c r="BO346" s="18">
        <f ca="1" t="shared" si="2410"/>
        <v>39119.8857170267</v>
      </c>
      <c r="BP346" s="18">
        <f ca="1" t="shared" si="2411"/>
        <v>-99277.9561237351</v>
      </c>
      <c r="BQ346" s="18">
        <f ca="1" t="shared" ref="BQ346:BT346" si="2582">BE346</f>
        <v>21943.3507529787</v>
      </c>
      <c r="BR346" s="18">
        <f ca="1" t="shared" si="2582"/>
        <v>19698.9644271613</v>
      </c>
      <c r="BS346" s="18">
        <f ca="1" t="shared" si="2582"/>
        <v>18117.1393708936</v>
      </c>
      <c r="BT346" s="18">
        <f ca="1" t="shared" si="2582"/>
        <v>19606.3524928808</v>
      </c>
      <c r="BU346" s="18">
        <f ca="1" t="shared" si="2413"/>
        <v>57303.9988600163</v>
      </c>
      <c r="BV346" s="20">
        <f ca="1" t="shared" si="2414"/>
        <v>9.84310257127941</v>
      </c>
    </row>
    <row r="347" ht="15" customHeight="1" spans="1:74">
      <c r="A347" s="16">
        <v>346</v>
      </c>
      <c r="B347" s="17">
        <f ca="1" t="shared" ref="B347:F347" si="2583">RAND()</f>
        <v>0.370930787933849</v>
      </c>
      <c r="C347" s="18">
        <f ca="1">IF(B347&lt;=('Ejercicio 3 - TIR'!$D$13-'Ejercicio 3 - TIR'!$C$13)/('Ejercicio 3 - TIR'!$E$13-'Ejercicio 3 - TIR'!$C$13),'Ejercicio 3 - TIR'!$C$13+SQRT(('Ejercicio 3 - TIR'!$E$13-'Ejercicio 3 - TIR'!$C$13)*('Ejercicio 3 - TIR'!$D$13-'Ejercicio 3 - TIR'!$C$13)*B347),'Ejercicio 3 - TIR'!$E$13-SQRT(('Ejercicio 3 - TIR'!$E$13-'Ejercicio 3 - TIR'!$C$13)*('Ejercicio 3 - TIR'!$E$13-'Ejercicio 3 - TIR'!$D$13)*(1-B347)))</f>
        <v>72524.8647959763</v>
      </c>
      <c r="D347" s="17">
        <f ca="1" t="shared" si="2583"/>
        <v>0.95306194090879</v>
      </c>
      <c r="E347" s="18">
        <f ca="1">IF(D347&lt;=('Ejercicio 3 - TIR'!$D$14-'Ejercicio 3 - TIR'!$C$14)/('Ejercicio 3 - TIR'!$E$14-'Ejercicio 3 - TIR'!$C$14),'Ejercicio 3 - TIR'!$C$14+SQRT(('Ejercicio 3 - TIR'!$E$14-'Ejercicio 3 - TIR'!$C$14)*('Ejercicio 3 - TIR'!$D$14-'Ejercicio 3 - TIR'!$C$14)*D347),'Ejercicio 3 - TIR'!$E$14-SQRT(('Ejercicio 3 - TIR'!$E$14-'Ejercicio 3 - TIR'!$C$14)*('Ejercicio 3 - TIR'!$E$14-'Ejercicio 3 - TIR'!$D$14)*(1-D347)))</f>
        <v>37346.5665895521</v>
      </c>
      <c r="F347" s="17">
        <f ca="1" t="shared" si="2583"/>
        <v>0.933466138633122</v>
      </c>
      <c r="G347" s="18">
        <f ca="1">IF(F347&lt;=('Ejercicio 3 - TIR'!$D$18-'Ejercicio 3 - TIR'!$C$18)/('Ejercicio 3 - TIR'!$E$18-'Ejercicio 3 - TIR'!$C$18),'Ejercicio 3 - TIR'!$C$18+SQRT(('Ejercicio 3 - TIR'!$E$18-'Ejercicio 3 - TIR'!$C$18)*('Ejercicio 3 - TIR'!$D$18-'Ejercicio 3 - TIR'!$C$18)*F347),'Ejercicio 3 - TIR'!$E$18-SQRT(('Ejercicio 3 - TIR'!$E$18-'Ejercicio 3 - TIR'!$C$18)*('Ejercicio 3 - TIR'!$E$18-'Ejercicio 3 - TIR'!$D$18)*(1-F347)))</f>
        <v>42766.1603453883</v>
      </c>
      <c r="H347" s="17">
        <f ca="1" t="shared" ref="H347:L347" si="2584">RAND()</f>
        <v>0.943839399146868</v>
      </c>
      <c r="I347" s="18">
        <f ca="1">IF(H347&lt;=('Ejercicio 3 - TIR'!$D$18-'Ejercicio 3 - TIR'!$C$18)/('Ejercicio 3 - TIR'!$E$18-'Ejercicio 3 - TIR'!$C$18),'Ejercicio 3 - TIR'!$C$18+SQRT(('Ejercicio 3 - TIR'!$E$18-'Ejercicio 3 - TIR'!$C$18)*('Ejercicio 3 - TIR'!$D$18-'Ejercicio 3 - TIR'!$C$18)*H347),'Ejercicio 3 - TIR'!$E$18-SQRT(('Ejercicio 3 - TIR'!$E$18-'Ejercicio 3 - TIR'!$C$18)*('Ejercicio 3 - TIR'!$E$18-'Ejercicio 3 - TIR'!$D$18)*(1-H347)))</f>
        <v>42947.6732560372</v>
      </c>
      <c r="J347" s="17">
        <f ca="1" t="shared" si="2584"/>
        <v>0.0413501263612439</v>
      </c>
      <c r="K347" s="18">
        <f ca="1">IF(J347&lt;=('Ejercicio 3 - TIR'!$D$18-'Ejercicio 3 - TIR'!$C$18)/('Ejercicio 3 - TIR'!$E$18-'Ejercicio 3 - TIR'!$C$18),'Ejercicio 3 - TIR'!$C$18+SQRT(('Ejercicio 3 - TIR'!$E$18-'Ejercicio 3 - TIR'!$C$18)*('Ejercicio 3 - TIR'!$D$18-'Ejercicio 3 - TIR'!$C$18)*J347),'Ejercicio 3 - TIR'!$E$18-SQRT(('Ejercicio 3 - TIR'!$E$18-'Ejercicio 3 - TIR'!$C$18)*('Ejercicio 3 - TIR'!$E$18-'Ejercicio 3 - TIR'!$D$18)*(1-J347)))</f>
        <v>32490.4856864047</v>
      </c>
      <c r="L347" s="17">
        <f ca="1" t="shared" si="2584"/>
        <v>0.293501340447868</v>
      </c>
      <c r="M347" s="18">
        <f ca="1">IF(L347&lt;=('Ejercicio 3 - TIR'!$D$18-'Ejercicio 3 - TIR'!$C$18)/('Ejercicio 3 - TIR'!$E$18-'Ejercicio 3 - TIR'!$C$18),'Ejercicio 3 - TIR'!$C$18+SQRT(('Ejercicio 3 - TIR'!$E$18-'Ejercicio 3 - TIR'!$C$18)*('Ejercicio 3 - TIR'!$D$18-'Ejercicio 3 - TIR'!$C$18)*L347),'Ejercicio 3 - TIR'!$E$18-SQRT(('Ejercicio 3 - TIR'!$E$18-'Ejercicio 3 - TIR'!$C$18)*('Ejercicio 3 - TIR'!$E$18-'Ejercicio 3 - TIR'!$D$18)*(1-L347)))</f>
        <v>36635.1489107013</v>
      </c>
      <c r="N347" s="17">
        <f ca="1" t="shared" ref="N347:R347" si="2585">RAND()</f>
        <v>0.721696085800113</v>
      </c>
      <c r="O347" s="18">
        <f ca="1">IF(N347&lt;=('Ejercicio 3 - TIR'!$D$18-'Ejercicio 3 - TIR'!$C$18)/('Ejercicio 3 - TIR'!$E$18-'Ejercicio 3 - TIR'!$C$18),'Ejercicio 3 - TIR'!$C$18+SQRT(('Ejercicio 3 - TIR'!$E$18-'Ejercicio 3 - TIR'!$C$18)*('Ejercicio 3 - TIR'!$D$18-'Ejercicio 3 - TIR'!$C$18)*N347),'Ejercicio 3 - TIR'!$E$18-SQRT(('Ejercicio 3 - TIR'!$E$18-'Ejercicio 3 - TIR'!$C$18)*('Ejercicio 3 - TIR'!$E$18-'Ejercicio 3 - TIR'!$D$18)*(1-N347)))</f>
        <v>40431.3247472608</v>
      </c>
      <c r="P347" s="17">
        <f ca="1" t="shared" si="2585"/>
        <v>0.61454158789131</v>
      </c>
      <c r="Q347" s="19">
        <f ca="1">IF(P347&lt;=('Ejercicio 3 - TIR'!$D$22-'Ejercicio 3 - TIR'!$C$22)/('Ejercicio 3 - TIR'!$E$22-'Ejercicio 3 - TIR'!$C$22),'Ejercicio 3 - TIR'!$C$22+SQRT(('Ejercicio 3 - TIR'!$E$22-'Ejercicio 3 - TIR'!$C$22)*('Ejercicio 3 - TIR'!$D$22-'Ejercicio 3 - TIR'!$C$22)*P347),'Ejercicio 3 - TIR'!$E$22-SQRT(('Ejercicio 3 - TIR'!$E$22-'Ejercicio 3 - TIR'!$C$22)*('Ejercicio 3 - TIR'!$E$22-'Ejercicio 3 - TIR'!$D$22)*(1-P347)))</f>
        <v>0.153659439227768</v>
      </c>
      <c r="R347" s="17">
        <f ca="1" t="shared" si="2585"/>
        <v>0.542353050422134</v>
      </c>
      <c r="S347" s="19">
        <f ca="1">IF(R347&lt;=('Ejercicio 3 - TIR'!$D$23-'Ejercicio 3 - TIR'!$C$23)/('Ejercicio 3 - TIR'!$E$23-'Ejercicio 3 - TIR'!$C$23),'Ejercicio 3 - TIR'!$C$23+SQRT(('Ejercicio 3 - TIR'!$E$23-'Ejercicio 3 - TIR'!$C$23)*('Ejercicio 3 - TIR'!$D$23-'Ejercicio 3 - TIR'!$C$23)*R347),'Ejercicio 3 - TIR'!$E$23-SQRT(('Ejercicio 3 - TIR'!$E$23-'Ejercicio 3 - TIR'!$C$23)*('Ejercicio 3 - TIR'!$E$23-'Ejercicio 3 - TIR'!$D$23)*(1-R347)))</f>
        <v>0.151298701958968</v>
      </c>
      <c r="T347" s="17">
        <f ca="1" t="shared" ref="T347:X347" si="2586">RAND()</f>
        <v>0.882432338852492</v>
      </c>
      <c r="U347" s="19">
        <f ca="1">IF(T347&lt;=('Ejercicio 3 - TIR'!$D$24-'Ejercicio 3 - TIR'!$C$24)/('Ejercicio 3 - TIR'!$E$24-'Ejercicio 3 - TIR'!$C$24),'Ejercicio 3 - TIR'!$C$24+SQRT(('Ejercicio 3 - TIR'!$E$24-'Ejercicio 3 - TIR'!$C$24)*('Ejercicio 3 - TIR'!$D$24-'Ejercicio 3 - TIR'!$C$24)*T347),'Ejercicio 3 - TIR'!$E$24-SQRT(('Ejercicio 3 - TIR'!$E$24-'Ejercicio 3 - TIR'!$C$24)*('Ejercicio 3 - TIR'!$E$24-'Ejercicio 3 - TIR'!$D$24)*(1-T347)))</f>
        <v>0.201856421212643</v>
      </c>
      <c r="V347" s="17">
        <f ca="1" t="shared" si="2586"/>
        <v>0.705426673844906</v>
      </c>
      <c r="W347" s="19">
        <f ca="1">IF(V347&lt;=('Ejercicio 3 - TIR'!$D$25-'Ejercicio 3 - TIR'!$C$25)/('Ejercicio 3 - TIR'!$E$25-'Ejercicio 3 - TIR'!$C$25),'Ejercicio 3 - TIR'!$C$25+SQRT(('Ejercicio 3 - TIR'!$E$25-'Ejercicio 3 - TIR'!$C$25)*('Ejercicio 3 - TIR'!$D$25-'Ejercicio 3 - TIR'!$C$25)*V347),'Ejercicio 3 - TIR'!$E$25-SQRT(('Ejercicio 3 - TIR'!$E$25-'Ejercicio 3 - TIR'!$C$25)*('Ejercicio 3 - TIR'!$E$25-'Ejercicio 3 - TIR'!$D$25)*(1-V347)))</f>
        <v>0.217890707862944</v>
      </c>
      <c r="X347" s="17">
        <f ca="1" t="shared" si="2586"/>
        <v>0.185220797764499</v>
      </c>
      <c r="Y347" s="19">
        <f ca="1">IF(X347&lt;=('Ejercicio 3 - TIR'!$D$26-'Ejercicio 3 - TIR'!$C$26)/('Ejercicio 3 - TIR'!$E$26-'Ejercicio 3 - TIR'!$C$26),'Ejercicio 3 - TIR'!$C$26+SQRT(('Ejercicio 3 - TIR'!$E$26-'Ejercicio 3 - TIR'!$C$26)*('Ejercicio 3 - TIR'!$D$26-'Ejercicio 3 - TIR'!$C$26)*X347),'Ejercicio 3 - TIR'!$E$26-SQRT(('Ejercicio 3 - TIR'!$E$26-'Ejercicio 3 - TIR'!$C$26)*('Ejercicio 3 - TIR'!$E$26-'Ejercicio 3 - TIR'!$D$26)*(1-X347)))</f>
        <v>0.21236282973964</v>
      </c>
      <c r="Z347" s="17">
        <f ca="1" t="shared" si="2384"/>
        <v>1.15365943922777</v>
      </c>
      <c r="AA347" s="17">
        <f ca="1" t="shared" si="2385"/>
        <v>1.32820661488564</v>
      </c>
      <c r="AB347" s="17">
        <f ca="1" t="shared" si="2386"/>
        <v>1.59631364879741</v>
      </c>
      <c r="AC347" s="17">
        <f ca="1" t="shared" si="2387"/>
        <v>1.94413555970516</v>
      </c>
      <c r="AD347" s="17">
        <f ca="1" t="shared" si="2388"/>
        <v>2.35699768856161</v>
      </c>
      <c r="AE347" s="16">
        <f ca="1" t="shared" si="2389"/>
        <v>5738.65247923307</v>
      </c>
      <c r="AF347" s="16">
        <f ca="1" t="shared" si="2390"/>
        <v>6606.90315033464</v>
      </c>
      <c r="AG347" s="16">
        <f ca="1" t="shared" si="2391"/>
        <v>7940.54897555973</v>
      </c>
      <c r="AH347" s="16">
        <f ca="1" t="shared" si="2392"/>
        <v>9670.72081266481</v>
      </c>
      <c r="AI347" s="16">
        <f ca="1" t="shared" si="2393"/>
        <v>11724.4224500644</v>
      </c>
      <c r="AJ347" s="18">
        <f ca="1" t="shared" si="2394"/>
        <v>49337.5845619854</v>
      </c>
      <c r="AK347" s="18">
        <f ca="1" t="shared" si="2395"/>
        <v>57043.3837126157</v>
      </c>
      <c r="AL347" s="18">
        <f ca="1" t="shared" si="2396"/>
        <v>51865.0057572648</v>
      </c>
      <c r="AM347" s="18">
        <f ca="1" t="shared" si="2397"/>
        <v>71223.6957323882</v>
      </c>
      <c r="AN347" s="18">
        <f ca="1" t="shared" si="2398"/>
        <v>95296.5389747775</v>
      </c>
      <c r="AO347" s="18">
        <f ca="1">C347/'Ejercicio 3 - TIR'!$D$7</f>
        <v>14504.9729591953</v>
      </c>
      <c r="AP347" s="18">
        <f ca="1" t="shared" si="2399"/>
        <v>34832.6116027902</v>
      </c>
      <c r="AQ347" s="18">
        <f ca="1" t="shared" si="2400"/>
        <v>42538.4107534205</v>
      </c>
      <c r="AR347" s="18">
        <f ca="1" t="shared" si="2401"/>
        <v>37360.0327980696</v>
      </c>
      <c r="AS347" s="18">
        <f ca="1" t="shared" si="2402"/>
        <v>56718.7227731929</v>
      </c>
      <c r="AT347" s="18">
        <f ca="1" t="shared" si="2403"/>
        <v>80791.5660155823</v>
      </c>
      <c r="AU347" s="18">
        <f ca="1">AP347*'Ejercicio 3 - TIR'!$D$5</f>
        <v>17416.3058013951</v>
      </c>
      <c r="AV347" s="18">
        <f ca="1">AQ347*'Ejercicio 3 - TIR'!$D$5</f>
        <v>21269.2053767102</v>
      </c>
      <c r="AW347" s="18">
        <f ca="1">AR347*'Ejercicio 3 - TIR'!$D$5</f>
        <v>18680.0163990348</v>
      </c>
      <c r="AX347" s="18">
        <f ca="1">AS347*'Ejercicio 3 - TIR'!$D$5</f>
        <v>28359.3613865965</v>
      </c>
      <c r="AY347" s="18">
        <f ca="1">AT347*'Ejercicio 3 - TIR'!$D$5</f>
        <v>40395.7830077911</v>
      </c>
      <c r="AZ347" s="18">
        <f ca="1" t="shared" ref="AZ347:BD347" si="2587">AJ347-AU347-AE347</f>
        <v>26182.6262813573</v>
      </c>
      <c r="BA347" s="18">
        <f ca="1" t="shared" si="2587"/>
        <v>29167.2751855708</v>
      </c>
      <c r="BB347" s="18">
        <f ca="1" t="shared" si="2587"/>
        <v>25244.4403826703</v>
      </c>
      <c r="BC347" s="18">
        <f ca="1" t="shared" si="2587"/>
        <v>33193.6135331269</v>
      </c>
      <c r="BD347" s="18">
        <f ca="1" t="shared" si="2587"/>
        <v>43176.3335169221</v>
      </c>
      <c r="BE347" s="18">
        <f ca="1" t="shared" ref="BE347:BI347" si="2588">AZ347/Z347</f>
        <v>22695.2819793017</v>
      </c>
      <c r="BF347" s="18">
        <f ca="1" t="shared" si="2588"/>
        <v>21959.8930307106</v>
      </c>
      <c r="BG347" s="18">
        <f ca="1" t="shared" si="2588"/>
        <v>15814.21069831</v>
      </c>
      <c r="BH347" s="18">
        <f ca="1" t="shared" si="2588"/>
        <v>17073.7134905145</v>
      </c>
      <c r="BI347" s="18">
        <f ca="1" t="shared" si="2588"/>
        <v>18318.3605679609</v>
      </c>
      <c r="BJ347" s="18">
        <f ca="1" t="shared" si="2406"/>
        <v>88025.7711272864</v>
      </c>
      <c r="BK347" s="18">
        <f ca="1" t="shared" si="2407"/>
        <v>34188.1877374719</v>
      </c>
      <c r="BL347" s="18">
        <f ca="1" t="shared" si="2408"/>
        <v>122213.958864758</v>
      </c>
      <c r="BM347" s="18">
        <f ca="1">BK347*'Ejercicio 3 - TIR'!$D$5</f>
        <v>17094.0938687359</v>
      </c>
      <c r="BN347" s="18">
        <f ca="1" t="shared" si="2409"/>
        <v>105119.864996022</v>
      </c>
      <c r="BO347" s="18">
        <f ca="1" t="shared" si="2410"/>
        <v>44599.0530691497</v>
      </c>
      <c r="BP347" s="18">
        <f ca="1" t="shared" si="2411"/>
        <v>-109871.431385528</v>
      </c>
      <c r="BQ347" s="18">
        <f ca="1" t="shared" ref="BQ347:BT347" si="2589">BE347</f>
        <v>22695.2819793017</v>
      </c>
      <c r="BR347" s="18">
        <f ca="1" t="shared" si="2589"/>
        <v>21959.8930307106</v>
      </c>
      <c r="BS347" s="18">
        <f ca="1" t="shared" si="2589"/>
        <v>15814.21069831</v>
      </c>
      <c r="BT347" s="18">
        <f ca="1" t="shared" si="2589"/>
        <v>17073.7134905145</v>
      </c>
      <c r="BU347" s="18">
        <f ca="1" t="shared" si="2413"/>
        <v>62917.4136371106</v>
      </c>
      <c r="BV347" s="20">
        <f ca="1" t="shared" si="2414"/>
        <v>7.37850214336075</v>
      </c>
    </row>
    <row r="348" ht="15" customHeight="1" spans="1:74">
      <c r="A348" s="16">
        <v>347</v>
      </c>
      <c r="B348" s="17">
        <f ca="1" t="shared" ref="B348:F348" si="2590">RAND()</f>
        <v>0.995404699478441</v>
      </c>
      <c r="C348" s="18">
        <f ca="1">IF(B348&lt;=('Ejercicio 3 - TIR'!$D$13-'Ejercicio 3 - TIR'!$C$13)/('Ejercicio 3 - TIR'!$E$13-'Ejercicio 3 - TIR'!$C$13),'Ejercicio 3 - TIR'!$C$13+SQRT(('Ejercicio 3 - TIR'!$E$13-'Ejercicio 3 - TIR'!$C$13)*('Ejercicio 3 - TIR'!$D$13-'Ejercicio 3 - TIR'!$C$13)*B348),'Ejercicio 3 - TIR'!$E$13-SQRT(('Ejercicio 3 - TIR'!$E$13-'Ejercicio 3 - TIR'!$C$13)*('Ejercicio 3 - TIR'!$E$13-'Ejercicio 3 - TIR'!$D$13)*(1-B348)))</f>
        <v>97651.7324202999</v>
      </c>
      <c r="D348" s="17">
        <f ca="1" t="shared" si="2590"/>
        <v>0.952497136997142</v>
      </c>
      <c r="E348" s="18">
        <f ca="1">IF(D348&lt;=('Ejercicio 3 - TIR'!$D$14-'Ejercicio 3 - TIR'!$C$14)/('Ejercicio 3 - TIR'!$E$14-'Ejercicio 3 - TIR'!$C$14),'Ejercicio 3 - TIR'!$C$14+SQRT(('Ejercicio 3 - TIR'!$E$14-'Ejercicio 3 - TIR'!$C$14)*('Ejercicio 3 - TIR'!$D$14-'Ejercicio 3 - TIR'!$C$14)*D348),'Ejercicio 3 - TIR'!$E$14-SQRT(('Ejercicio 3 - TIR'!$E$14-'Ejercicio 3 - TIR'!$C$14)*('Ejercicio 3 - TIR'!$E$14-'Ejercicio 3 - TIR'!$D$14)*(1-D348)))</f>
        <v>37330.6499947686</v>
      </c>
      <c r="F348" s="17">
        <f ca="1" t="shared" si="2590"/>
        <v>0.791069503583614</v>
      </c>
      <c r="G348" s="18">
        <f ca="1">IF(F348&lt;=('Ejercicio 3 - TIR'!$D$18-'Ejercicio 3 - TIR'!$C$18)/('Ejercicio 3 - TIR'!$E$18-'Ejercicio 3 - TIR'!$C$18),'Ejercicio 3 - TIR'!$C$18+SQRT(('Ejercicio 3 - TIR'!$E$18-'Ejercicio 3 - TIR'!$C$18)*('Ejercicio 3 - TIR'!$D$18-'Ejercicio 3 - TIR'!$C$18)*F348),'Ejercicio 3 - TIR'!$E$18-SQRT(('Ejercicio 3 - TIR'!$E$18-'Ejercicio 3 - TIR'!$C$18)*('Ejercicio 3 - TIR'!$E$18-'Ejercicio 3 - TIR'!$D$18)*(1-F348)))</f>
        <v>41041.4917921989</v>
      </c>
      <c r="H348" s="17">
        <f ca="1" t="shared" ref="H348:L348" si="2591">RAND()</f>
        <v>0.913738799119858</v>
      </c>
      <c r="I348" s="18">
        <f ca="1">IF(H348&lt;=('Ejercicio 3 - TIR'!$D$18-'Ejercicio 3 - TIR'!$C$18)/('Ejercicio 3 - TIR'!$E$18-'Ejercicio 3 - TIR'!$C$18),'Ejercicio 3 - TIR'!$C$18+SQRT(('Ejercicio 3 - TIR'!$E$18-'Ejercicio 3 - TIR'!$C$18)*('Ejercicio 3 - TIR'!$D$18-'Ejercicio 3 - TIR'!$C$18)*H348),'Ejercicio 3 - TIR'!$E$18-SQRT(('Ejercicio 3 - TIR'!$E$18-'Ejercicio 3 - TIR'!$C$18)*('Ejercicio 3 - TIR'!$E$18-'Ejercicio 3 - TIR'!$D$18)*(1-H348)))</f>
        <v>42456.4611137215</v>
      </c>
      <c r="J348" s="17">
        <f ca="1" t="shared" si="2591"/>
        <v>0.867277935262972</v>
      </c>
      <c r="K348" s="18">
        <f ca="1">IF(J348&lt;=('Ejercicio 3 - TIR'!$D$18-'Ejercicio 3 - TIR'!$C$18)/('Ejercicio 3 - TIR'!$E$18-'Ejercicio 3 - TIR'!$C$18),'Ejercicio 3 - TIR'!$C$18+SQRT(('Ejercicio 3 - TIR'!$E$18-'Ejercicio 3 - TIR'!$C$18)*('Ejercicio 3 - TIR'!$D$18-'Ejercicio 3 - TIR'!$C$18)*J348),'Ejercicio 3 - TIR'!$E$18-SQRT(('Ejercicio 3 - TIR'!$E$18-'Ejercicio 3 - TIR'!$C$18)*('Ejercicio 3 - TIR'!$E$18-'Ejercicio 3 - TIR'!$D$18)*(1-J348)))</f>
        <v>41844.9794207839</v>
      </c>
      <c r="L348" s="17">
        <f ca="1" t="shared" si="2591"/>
        <v>0.230288710419326</v>
      </c>
      <c r="M348" s="18">
        <f ca="1">IF(L348&lt;=('Ejercicio 3 - TIR'!$D$18-'Ejercicio 3 - TIR'!$C$18)/('Ejercicio 3 - TIR'!$E$18-'Ejercicio 3 - TIR'!$C$18),'Ejercicio 3 - TIR'!$C$18+SQRT(('Ejercicio 3 - TIR'!$E$18-'Ejercicio 3 - TIR'!$C$18)*('Ejercicio 3 - TIR'!$D$18-'Ejercicio 3 - TIR'!$C$18)*L348),'Ejercicio 3 - TIR'!$E$18-SQRT(('Ejercicio 3 - TIR'!$E$18-'Ejercicio 3 - TIR'!$C$18)*('Ejercicio 3 - TIR'!$E$18-'Ejercicio 3 - TIR'!$D$18)*(1-L348)))</f>
        <v>35877.3554055288</v>
      </c>
      <c r="N348" s="17">
        <f ca="1" t="shared" ref="N348:R348" si="2592">RAND()</f>
        <v>0.648257653076158</v>
      </c>
      <c r="O348" s="18">
        <f ca="1">IF(N348&lt;=('Ejercicio 3 - TIR'!$D$18-'Ejercicio 3 - TIR'!$C$18)/('Ejercicio 3 - TIR'!$E$18-'Ejercicio 3 - TIR'!$C$18),'Ejercicio 3 - TIR'!$C$18+SQRT(('Ejercicio 3 - TIR'!$E$18-'Ejercicio 3 - TIR'!$C$18)*('Ejercicio 3 - TIR'!$D$18-'Ejercicio 3 - TIR'!$C$18)*N348),'Ejercicio 3 - TIR'!$E$18-SQRT(('Ejercicio 3 - TIR'!$E$18-'Ejercicio 3 - TIR'!$C$18)*('Ejercicio 3 - TIR'!$E$18-'Ejercicio 3 - TIR'!$D$18)*(1-N348)))</f>
        <v>39860.9658736568</v>
      </c>
      <c r="P348" s="17">
        <f ca="1" t="shared" si="2592"/>
        <v>0.557608432592638</v>
      </c>
      <c r="Q348" s="19">
        <f ca="1">IF(P348&lt;=('Ejercicio 3 - TIR'!$D$22-'Ejercicio 3 - TIR'!$C$22)/('Ejercicio 3 - TIR'!$E$22-'Ejercicio 3 - TIR'!$C$22),'Ejercicio 3 - TIR'!$C$22+SQRT(('Ejercicio 3 - TIR'!$E$22-'Ejercicio 3 - TIR'!$C$22)*('Ejercicio 3 - TIR'!$D$22-'Ejercicio 3 - TIR'!$C$22)*P348),'Ejercicio 3 - TIR'!$E$22-SQRT(('Ejercicio 3 - TIR'!$E$22-'Ejercicio 3 - TIR'!$C$22)*('Ejercicio 3 - TIR'!$E$22-'Ejercicio 3 - TIR'!$D$22)*(1-P348)))</f>
        <v>0.151781126504886</v>
      </c>
      <c r="R348" s="17">
        <f ca="1" t="shared" si="2592"/>
        <v>0.00700107602473166</v>
      </c>
      <c r="S348" s="19">
        <f ca="1">IF(R348&lt;=('Ejercicio 3 - TIR'!$D$23-'Ejercicio 3 - TIR'!$C$23)/('Ejercicio 3 - TIR'!$E$23-'Ejercicio 3 - TIR'!$C$23),'Ejercicio 3 - TIR'!$C$23+SQRT(('Ejercicio 3 - TIR'!$E$23-'Ejercicio 3 - TIR'!$C$23)*('Ejercicio 3 - TIR'!$D$23-'Ejercicio 3 - TIR'!$C$23)*R348),'Ejercicio 3 - TIR'!$E$23-SQRT(('Ejercicio 3 - TIR'!$E$23-'Ejercicio 3 - TIR'!$C$23)*('Ejercicio 3 - TIR'!$E$23-'Ejercicio 3 - TIR'!$D$23)*(1-R348)))</f>
        <v>0.12354992068144</v>
      </c>
      <c r="T348" s="17">
        <f ca="1" t="shared" ref="T348:X348" si="2593">RAND()</f>
        <v>0.0167031173531871</v>
      </c>
      <c r="U348" s="19">
        <f ca="1">IF(T348&lt;=('Ejercicio 3 - TIR'!$D$24-'Ejercicio 3 - TIR'!$C$24)/('Ejercicio 3 - TIR'!$E$24-'Ejercicio 3 - TIR'!$C$24),'Ejercicio 3 - TIR'!$C$24+SQRT(('Ejercicio 3 - TIR'!$E$24-'Ejercicio 3 - TIR'!$C$24)*('Ejercicio 3 - TIR'!$D$24-'Ejercicio 3 - TIR'!$C$24)*T348),'Ejercicio 3 - TIR'!$E$24-SQRT(('Ejercicio 3 - TIR'!$E$24-'Ejercicio 3 - TIR'!$C$24)*('Ejercicio 3 - TIR'!$E$24-'Ejercicio 3 - TIR'!$D$24)*(1-T348)))</f>
        <v>0.155922545604864</v>
      </c>
      <c r="V348" s="17">
        <f ca="1" t="shared" si="2593"/>
        <v>0.256311787621791</v>
      </c>
      <c r="W348" s="19">
        <f ca="1">IF(V348&lt;=('Ejercicio 3 - TIR'!$D$25-'Ejercicio 3 - TIR'!$C$25)/('Ejercicio 3 - TIR'!$E$25-'Ejercicio 3 - TIR'!$C$25),'Ejercicio 3 - TIR'!$C$25+SQRT(('Ejercicio 3 - TIR'!$E$25-'Ejercicio 3 - TIR'!$C$25)*('Ejercicio 3 - TIR'!$D$25-'Ejercicio 3 - TIR'!$C$25)*V348),'Ejercicio 3 - TIR'!$E$25-SQRT(('Ejercicio 3 - TIR'!$E$25-'Ejercicio 3 - TIR'!$C$25)*('Ejercicio 3 - TIR'!$E$25-'Ejercicio 3 - TIR'!$D$25)*(1-V348)))</f>
        <v>0.198942980300642</v>
      </c>
      <c r="X348" s="17">
        <f ca="1" t="shared" si="2593"/>
        <v>0.722574394844468</v>
      </c>
      <c r="Y348" s="19">
        <f ca="1">IF(X348&lt;=('Ejercicio 3 - TIR'!$D$26-'Ejercicio 3 - TIR'!$C$26)/('Ejercicio 3 - TIR'!$E$26-'Ejercicio 3 - TIR'!$C$26),'Ejercicio 3 - TIR'!$C$26+SQRT(('Ejercicio 3 - TIR'!$E$26-'Ejercicio 3 - TIR'!$C$26)*('Ejercicio 3 - TIR'!$D$26-'Ejercicio 3 - TIR'!$C$26)*X348),'Ejercicio 3 - TIR'!$E$26-SQRT(('Ejercicio 3 - TIR'!$E$26-'Ejercicio 3 - TIR'!$C$26)*('Ejercicio 3 - TIR'!$E$26-'Ejercicio 3 - TIR'!$D$26)*(1-X348)))</f>
        <v>0.241294725581132</v>
      </c>
      <c r="Z348" s="17">
        <f ca="1" t="shared" si="2384"/>
        <v>1.15178112650489</v>
      </c>
      <c r="AA348" s="17">
        <f ca="1" t="shared" si="2385"/>
        <v>1.29408359332694</v>
      </c>
      <c r="AB348" s="17">
        <f ca="1" t="shared" si="2386"/>
        <v>1.49586040142397</v>
      </c>
      <c r="AC348" s="17">
        <f ca="1" t="shared" si="2387"/>
        <v>1.79345132779697</v>
      </c>
      <c r="AD348" s="17">
        <f ca="1" t="shared" si="2388"/>
        <v>2.22620167378086</v>
      </c>
      <c r="AE348" s="16">
        <f ca="1" t="shared" si="2389"/>
        <v>5666.08810936559</v>
      </c>
      <c r="AF348" s="16">
        <f ca="1" t="shared" si="2390"/>
        <v>6366.13284585176</v>
      </c>
      <c r="AG348" s="16">
        <f ca="1" t="shared" si="2391"/>
        <v>7358.75648483571</v>
      </c>
      <c r="AH348" s="16">
        <f ca="1" t="shared" si="2392"/>
        <v>8822.7294312356</v>
      </c>
      <c r="AI348" s="16">
        <f ca="1" t="shared" si="2393"/>
        <v>10951.6075082222</v>
      </c>
      <c r="AJ348" s="18">
        <f ca="1" t="shared" si="2394"/>
        <v>47270.8156498598</v>
      </c>
      <c r="AK348" s="18">
        <f ca="1" t="shared" si="2395"/>
        <v>54942.2097579905</v>
      </c>
      <c r="AL348" s="18">
        <f ca="1" t="shared" si="2396"/>
        <v>62594.2477139516</v>
      </c>
      <c r="AM348" s="18">
        <f ca="1" t="shared" si="2397"/>
        <v>64344.2906898895</v>
      </c>
      <c r="AN348" s="18">
        <f ca="1" t="shared" si="2398"/>
        <v>88738.5489464564</v>
      </c>
      <c r="AO348" s="18">
        <f ca="1">C348/'Ejercicio 3 - TIR'!$D$7</f>
        <v>19530.34648406</v>
      </c>
      <c r="AP348" s="18">
        <f ca="1" t="shared" si="2399"/>
        <v>27740.4691657998</v>
      </c>
      <c r="AQ348" s="18">
        <f ca="1" t="shared" si="2400"/>
        <v>35411.8632739305</v>
      </c>
      <c r="AR348" s="18">
        <f ca="1" t="shared" si="2401"/>
        <v>43063.9012298916</v>
      </c>
      <c r="AS348" s="18">
        <f ca="1" t="shared" si="2402"/>
        <v>44813.9442058295</v>
      </c>
      <c r="AT348" s="18">
        <f ca="1" t="shared" si="2403"/>
        <v>69208.2024623964</v>
      </c>
      <c r="AU348" s="18">
        <f ca="1">AP348*'Ejercicio 3 - TIR'!$D$5</f>
        <v>13870.2345828999</v>
      </c>
      <c r="AV348" s="18">
        <f ca="1">AQ348*'Ejercicio 3 - TIR'!$D$5</f>
        <v>17705.9316369652</v>
      </c>
      <c r="AW348" s="18">
        <f ca="1">AR348*'Ejercicio 3 - TIR'!$D$5</f>
        <v>21531.9506149458</v>
      </c>
      <c r="AX348" s="18">
        <f ca="1">AS348*'Ejercicio 3 - TIR'!$D$5</f>
        <v>22406.9721029148</v>
      </c>
      <c r="AY348" s="18">
        <f ca="1">AT348*'Ejercicio 3 - TIR'!$D$5</f>
        <v>34604.1012311982</v>
      </c>
      <c r="AZ348" s="18">
        <f ca="1" t="shared" ref="AZ348:BD348" si="2594">AJ348-AU348-AE348</f>
        <v>27734.4929575943</v>
      </c>
      <c r="BA348" s="18">
        <f ca="1" t="shared" si="2594"/>
        <v>30870.1452751735</v>
      </c>
      <c r="BB348" s="18">
        <f ca="1" t="shared" si="2594"/>
        <v>33703.5406141701</v>
      </c>
      <c r="BC348" s="18">
        <f ca="1" t="shared" si="2594"/>
        <v>33114.5891557391</v>
      </c>
      <c r="BD348" s="18">
        <f ca="1" t="shared" si="2594"/>
        <v>43182.840207036</v>
      </c>
      <c r="BE348" s="18">
        <f ca="1" t="shared" ref="BE348:BI348" si="2595">AZ348/Z348</f>
        <v>24079.6556909692</v>
      </c>
      <c r="BF348" s="18">
        <f ca="1" t="shared" si="2595"/>
        <v>23854.8308891003</v>
      </c>
      <c r="BG348" s="18">
        <f ca="1" t="shared" si="2595"/>
        <v>22531.2071782142</v>
      </c>
      <c r="BH348" s="18">
        <f ca="1" t="shared" si="2595"/>
        <v>18464.1694159697</v>
      </c>
      <c r="BI348" s="18">
        <f ca="1" t="shared" si="2595"/>
        <v>19397.5418829403</v>
      </c>
      <c r="BJ348" s="18">
        <f ca="1" t="shared" si="2406"/>
        <v>83105.5555016812</v>
      </c>
      <c r="BK348" s="18">
        <f ca="1" t="shared" si="2407"/>
        <v>43478.4900323344</v>
      </c>
      <c r="BL348" s="18">
        <f ca="1" t="shared" si="2408"/>
        <v>126584.045534016</v>
      </c>
      <c r="BM348" s="18">
        <f ca="1">BK348*'Ejercicio 3 - TIR'!$D$5</f>
        <v>21739.2450161672</v>
      </c>
      <c r="BN348" s="18">
        <f ca="1" t="shared" si="2409"/>
        <v>104844.800517848</v>
      </c>
      <c r="BO348" s="18">
        <f ca="1" t="shared" si="2410"/>
        <v>47095.8232367986</v>
      </c>
      <c r="BP348" s="18">
        <f ca="1" t="shared" si="2411"/>
        <v>-134982.382415069</v>
      </c>
      <c r="BQ348" s="18">
        <f ca="1" t="shared" ref="BQ348:BT348" si="2596">BE348</f>
        <v>24079.6556909692</v>
      </c>
      <c r="BR348" s="18">
        <f ca="1" t="shared" si="2596"/>
        <v>23854.8308891003</v>
      </c>
      <c r="BS348" s="18">
        <f ca="1" t="shared" si="2596"/>
        <v>22531.2071782142</v>
      </c>
      <c r="BT348" s="18">
        <f ca="1" t="shared" si="2596"/>
        <v>18464.1694159697</v>
      </c>
      <c r="BU348" s="18">
        <f ca="1" t="shared" si="2413"/>
        <v>66493.3651197389</v>
      </c>
      <c r="BV348" s="20">
        <f ca="1" t="shared" si="2414"/>
        <v>4.15586686661271</v>
      </c>
    </row>
    <row r="349" ht="15" customHeight="1" spans="1:74">
      <c r="A349" s="16">
        <v>348</v>
      </c>
      <c r="B349" s="17">
        <f ca="1" t="shared" ref="B349:F349" si="2597">RAND()</f>
        <v>0.00499414762785566</v>
      </c>
      <c r="C349" s="18">
        <f ca="1">IF(B349&lt;=('Ejercicio 3 - TIR'!$D$13-'Ejercicio 3 - TIR'!$C$13)/('Ejercicio 3 - TIR'!$E$13-'Ejercicio 3 - TIR'!$C$13),'Ejercicio 3 - TIR'!$C$13+SQRT(('Ejercicio 3 - TIR'!$E$13-'Ejercicio 3 - TIR'!$C$13)*('Ejercicio 3 - TIR'!$D$13-'Ejercicio 3 - TIR'!$C$13)*B349),'Ejercicio 3 - TIR'!$E$13-SQRT(('Ejercicio 3 - TIR'!$E$13-'Ejercicio 3 - TIR'!$C$13)*('Ejercicio 3 - TIR'!$E$13-'Ejercicio 3 - TIR'!$D$13)*(1-B349)))</f>
        <v>61413.3856696395</v>
      </c>
      <c r="D349" s="17">
        <f ca="1" t="shared" si="2597"/>
        <v>0.820897332317118</v>
      </c>
      <c r="E349" s="18">
        <f ca="1">IF(D349&lt;=('Ejercicio 3 - TIR'!$D$14-'Ejercicio 3 - TIR'!$C$14)/('Ejercicio 3 - TIR'!$E$14-'Ejercicio 3 - TIR'!$C$14),'Ejercicio 3 - TIR'!$C$14+SQRT(('Ejercicio 3 - TIR'!$E$14-'Ejercicio 3 - TIR'!$C$14)*('Ejercicio 3 - TIR'!$D$14-'Ejercicio 3 - TIR'!$C$14)*D349),'Ejercicio 3 - TIR'!$E$14-SQRT(('Ejercicio 3 - TIR'!$E$14-'Ejercicio 3 - TIR'!$C$14)*('Ejercicio 3 - TIR'!$E$14-'Ejercicio 3 - TIR'!$D$14)*(1-D349)))</f>
        <v>34816.8156358825</v>
      </c>
      <c r="F349" s="17">
        <f ca="1" t="shared" si="2597"/>
        <v>0.010112413627182</v>
      </c>
      <c r="G349" s="18">
        <f ca="1">IF(F349&lt;=('Ejercicio 3 - TIR'!$D$18-'Ejercicio 3 - TIR'!$C$18)/('Ejercicio 3 - TIR'!$E$18-'Ejercicio 3 - TIR'!$C$18),'Ejercicio 3 - TIR'!$C$18+SQRT(('Ejercicio 3 - TIR'!$E$18-'Ejercicio 3 - TIR'!$C$18)*('Ejercicio 3 - TIR'!$D$18-'Ejercicio 3 - TIR'!$C$18)*F349),'Ejercicio 3 - TIR'!$E$18-SQRT(('Ejercicio 3 - TIR'!$E$18-'Ejercicio 3 - TIR'!$C$18)*('Ejercicio 3 - TIR'!$E$18-'Ejercicio 3 - TIR'!$D$18)*(1-F349)))</f>
        <v>31231.6095339341</v>
      </c>
      <c r="H349" s="17">
        <f ca="1" t="shared" ref="H349:L349" si="2598">RAND()</f>
        <v>0.872108694062684</v>
      </c>
      <c r="I349" s="18">
        <f ca="1">IF(H349&lt;=('Ejercicio 3 - TIR'!$D$18-'Ejercicio 3 - TIR'!$C$18)/('Ejercicio 3 - TIR'!$E$18-'Ejercicio 3 - TIR'!$C$18),'Ejercicio 3 - TIR'!$C$18+SQRT(('Ejercicio 3 - TIR'!$E$18-'Ejercicio 3 - TIR'!$C$18)*('Ejercicio 3 - TIR'!$D$18-'Ejercicio 3 - TIR'!$C$18)*H349),'Ejercicio 3 - TIR'!$E$18-SQRT(('Ejercicio 3 - TIR'!$E$18-'Ejercicio 3 - TIR'!$C$18)*('Ejercicio 3 - TIR'!$E$18-'Ejercicio 3 - TIR'!$D$18)*(1-H349)))</f>
        <v>41902.9291346017</v>
      </c>
      <c r="J349" s="17">
        <f ca="1" t="shared" si="2598"/>
        <v>0.97348144419243</v>
      </c>
      <c r="K349" s="18">
        <f ca="1">IF(J349&lt;=('Ejercicio 3 - TIR'!$D$18-'Ejercicio 3 - TIR'!$C$18)/('Ejercicio 3 - TIR'!$E$18-'Ejercicio 3 - TIR'!$C$18),'Ejercicio 3 - TIR'!$C$18+SQRT(('Ejercicio 3 - TIR'!$E$18-'Ejercicio 3 - TIR'!$C$18)*('Ejercicio 3 - TIR'!$D$18-'Ejercicio 3 - TIR'!$C$18)*J349),'Ejercicio 3 - TIR'!$E$18-SQRT(('Ejercicio 3 - TIR'!$E$18-'Ejercicio 3 - TIR'!$C$18)*('Ejercicio 3 - TIR'!$E$18-'Ejercicio 3 - TIR'!$D$18)*(1-J349)))</f>
        <v>43589.7192883799</v>
      </c>
      <c r="L349" s="17">
        <f ca="1" t="shared" si="2598"/>
        <v>0.443995683547351</v>
      </c>
      <c r="M349" s="18">
        <f ca="1">IF(L349&lt;=('Ejercicio 3 - TIR'!$D$18-'Ejercicio 3 - TIR'!$C$18)/('Ejercicio 3 - TIR'!$E$18-'Ejercicio 3 - TIR'!$C$18),'Ejercicio 3 - TIR'!$C$18+SQRT(('Ejercicio 3 - TIR'!$E$18-'Ejercicio 3 - TIR'!$C$18)*('Ejercicio 3 - TIR'!$D$18-'Ejercicio 3 - TIR'!$C$18)*L349),'Ejercicio 3 - TIR'!$E$18-SQRT(('Ejercicio 3 - TIR'!$E$18-'Ejercicio 3 - TIR'!$C$18)*('Ejercicio 3 - TIR'!$E$18-'Ejercicio 3 - TIR'!$D$18)*(1-L349)))</f>
        <v>38160.8426361561</v>
      </c>
      <c r="N349" s="17">
        <f ca="1" t="shared" ref="N349:R349" si="2599">RAND()</f>
        <v>0.197869171496249</v>
      </c>
      <c r="O349" s="18">
        <f ca="1">IF(N349&lt;=('Ejercicio 3 - TIR'!$D$18-'Ejercicio 3 - TIR'!$C$18)/('Ejercicio 3 - TIR'!$E$18-'Ejercicio 3 - TIR'!$C$18),'Ejercicio 3 - TIR'!$C$18+SQRT(('Ejercicio 3 - TIR'!$E$18-'Ejercicio 3 - TIR'!$C$18)*('Ejercicio 3 - TIR'!$D$18-'Ejercicio 3 - TIR'!$C$18)*N349),'Ejercicio 3 - TIR'!$E$18-SQRT(('Ejercicio 3 - TIR'!$E$18-'Ejercicio 3 - TIR'!$C$18)*('Ejercicio 3 - TIR'!$E$18-'Ejercicio 3 - TIR'!$D$18)*(1-N349)))</f>
        <v>35447.9698718364</v>
      </c>
      <c r="P349" s="17">
        <f ca="1" t="shared" si="2599"/>
        <v>0.453447301023631</v>
      </c>
      <c r="Q349" s="19">
        <f ca="1">IF(P349&lt;=('Ejercicio 3 - TIR'!$D$22-'Ejercicio 3 - TIR'!$C$22)/('Ejercicio 3 - TIR'!$E$22-'Ejercicio 3 - TIR'!$C$22),'Ejercicio 3 - TIR'!$C$22+SQRT(('Ejercicio 3 - TIR'!$E$22-'Ejercicio 3 - TIR'!$C$22)*('Ejercicio 3 - TIR'!$D$22-'Ejercicio 3 - TIR'!$C$22)*P349),'Ejercicio 3 - TIR'!$E$22-SQRT(('Ejercicio 3 - TIR'!$E$22-'Ejercicio 3 - TIR'!$C$22)*('Ejercicio 3 - TIR'!$E$22-'Ejercicio 3 - TIR'!$D$22)*(1-P349)))</f>
        <v>0.148569304188981</v>
      </c>
      <c r="R349" s="17">
        <f ca="1" t="shared" si="2599"/>
        <v>0.651036978353363</v>
      </c>
      <c r="S349" s="19">
        <f ca="1">IF(R349&lt;=('Ejercicio 3 - TIR'!$D$23-'Ejercicio 3 - TIR'!$C$23)/('Ejercicio 3 - TIR'!$E$23-'Ejercicio 3 - TIR'!$C$23),'Ejercicio 3 - TIR'!$C$23+SQRT(('Ejercicio 3 - TIR'!$E$23-'Ejercicio 3 - TIR'!$C$23)*('Ejercicio 3 - TIR'!$D$23-'Ejercicio 3 - TIR'!$C$23)*R349),'Ejercicio 3 - TIR'!$E$23-SQRT(('Ejercicio 3 - TIR'!$E$23-'Ejercicio 3 - TIR'!$C$23)*('Ejercicio 3 - TIR'!$E$23-'Ejercicio 3 - TIR'!$D$23)*(1-R349)))</f>
        <v>0.154937409571955</v>
      </c>
      <c r="T349" s="17">
        <f ca="1" t="shared" ref="T349:X349" si="2600">RAND()</f>
        <v>0.364705706627682</v>
      </c>
      <c r="U349" s="19">
        <f ca="1">IF(T349&lt;=('Ejercicio 3 - TIR'!$D$24-'Ejercicio 3 - TIR'!$C$24)/('Ejercicio 3 - TIR'!$E$24-'Ejercicio 3 - TIR'!$C$24),'Ejercicio 3 - TIR'!$C$24+SQRT(('Ejercicio 3 - TIR'!$E$24-'Ejercicio 3 - TIR'!$C$24)*('Ejercicio 3 - TIR'!$D$24-'Ejercicio 3 - TIR'!$C$24)*T349),'Ejercicio 3 - TIR'!$E$24-SQRT(('Ejercicio 3 - TIR'!$E$24-'Ejercicio 3 - TIR'!$C$24)*('Ejercicio 3 - TIR'!$E$24-'Ejercicio 3 - TIR'!$D$24)*(1-T349)))</f>
        <v>0.177674572876887</v>
      </c>
      <c r="V349" s="17">
        <f ca="1" t="shared" si="2600"/>
        <v>0.192639243374419</v>
      </c>
      <c r="W349" s="19">
        <f ca="1">IF(V349&lt;=('Ejercicio 3 - TIR'!$D$25-'Ejercicio 3 - TIR'!$C$25)/('Ejercicio 3 - TIR'!$E$25-'Ejercicio 3 - TIR'!$C$25),'Ejercicio 3 - TIR'!$C$25+SQRT(('Ejercicio 3 - TIR'!$E$25-'Ejercicio 3 - TIR'!$C$25)*('Ejercicio 3 - TIR'!$D$25-'Ejercicio 3 - TIR'!$C$25)*V349),'Ejercicio 3 - TIR'!$E$25-SQRT(('Ejercicio 3 - TIR'!$E$25-'Ejercicio 3 - TIR'!$C$25)*('Ejercicio 3 - TIR'!$E$25-'Ejercicio 3 - TIR'!$D$25)*(1-V349)))</f>
        <v>0.19642239144352</v>
      </c>
      <c r="X349" s="17">
        <f ca="1" t="shared" si="2600"/>
        <v>0.736060760170577</v>
      </c>
      <c r="Y349" s="19">
        <f ca="1">IF(X349&lt;=('Ejercicio 3 - TIR'!$D$26-'Ejercicio 3 - TIR'!$C$26)/('Ejercicio 3 - TIR'!$E$26-'Ejercicio 3 - TIR'!$C$26),'Ejercicio 3 - TIR'!$C$26+SQRT(('Ejercicio 3 - TIR'!$E$26-'Ejercicio 3 - TIR'!$C$26)*('Ejercicio 3 - TIR'!$D$26-'Ejercicio 3 - TIR'!$C$26)*X349),'Ejercicio 3 - TIR'!$E$26-SQRT(('Ejercicio 3 - TIR'!$E$26-'Ejercicio 3 - TIR'!$C$26)*('Ejercicio 3 - TIR'!$E$26-'Ejercicio 3 - TIR'!$D$26)*(1-X349)))</f>
        <v>0.24224722665712</v>
      </c>
      <c r="Z349" s="17">
        <f ca="1" t="shared" si="2384"/>
        <v>1.14856930418898</v>
      </c>
      <c r="AA349" s="17">
        <f ca="1" t="shared" si="2385"/>
        <v>1.32652565689388</v>
      </c>
      <c r="AB349" s="17">
        <f ca="1" t="shared" si="2386"/>
        <v>1.56221553639274</v>
      </c>
      <c r="AC349" s="17">
        <f ca="1" t="shared" si="2387"/>
        <v>1.86906964800122</v>
      </c>
      <c r="AD349" s="17">
        <f ca="1" t="shared" si="2388"/>
        <v>2.32184658665851</v>
      </c>
      <c r="AE349" s="16">
        <f ca="1" t="shared" si="2389"/>
        <v>5172.7100730991</v>
      </c>
      <c r="AF349" s="16">
        <f ca="1" t="shared" si="2390"/>
        <v>5974.15637229183</v>
      </c>
      <c r="AG349" s="16">
        <f ca="1" t="shared" si="2391"/>
        <v>7035.61205403851</v>
      </c>
      <c r="AH349" s="16">
        <f ca="1" t="shared" si="2392"/>
        <v>8417.56379896161</v>
      </c>
      <c r="AI349" s="16">
        <f ca="1" t="shared" si="2393"/>
        <v>10456.6952844694</v>
      </c>
      <c r="AJ349" s="18">
        <f ca="1" t="shared" si="2394"/>
        <v>35871.6680310926</v>
      </c>
      <c r="AK349" s="18">
        <f ca="1" t="shared" si="2395"/>
        <v>55585.3105960555</v>
      </c>
      <c r="AL349" s="18">
        <f ca="1" t="shared" si="2396"/>
        <v>68096.5366993052</v>
      </c>
      <c r="AM349" s="18">
        <f ca="1" t="shared" si="2397"/>
        <v>71325.2727133901</v>
      </c>
      <c r="AN349" s="18">
        <f ca="1" t="shared" si="2398"/>
        <v>82304.7478508972</v>
      </c>
      <c r="AO349" s="18">
        <f ca="1">C349/'Ejercicio 3 - TIR'!$D$7</f>
        <v>12282.6771339279</v>
      </c>
      <c r="AP349" s="18">
        <f ca="1" t="shared" si="2399"/>
        <v>23588.9908971647</v>
      </c>
      <c r="AQ349" s="18">
        <f ca="1" t="shared" si="2400"/>
        <v>43302.6334621276</v>
      </c>
      <c r="AR349" s="18">
        <f ca="1" t="shared" si="2401"/>
        <v>55813.8595653773</v>
      </c>
      <c r="AS349" s="18">
        <f ca="1" t="shared" si="2402"/>
        <v>59042.5955794622</v>
      </c>
      <c r="AT349" s="18">
        <f ca="1" t="shared" si="2403"/>
        <v>70022.0707169693</v>
      </c>
      <c r="AU349" s="18">
        <f ca="1">AP349*'Ejercicio 3 - TIR'!$D$5</f>
        <v>11794.4954485824</v>
      </c>
      <c r="AV349" s="18">
        <f ca="1">AQ349*'Ejercicio 3 - TIR'!$D$5</f>
        <v>21651.3167310638</v>
      </c>
      <c r="AW349" s="18">
        <f ca="1">AR349*'Ejercicio 3 - TIR'!$D$5</f>
        <v>27906.9297826887</v>
      </c>
      <c r="AX349" s="18">
        <f ca="1">AS349*'Ejercicio 3 - TIR'!$D$5</f>
        <v>29521.2977897311</v>
      </c>
      <c r="AY349" s="18">
        <f ca="1">AT349*'Ejercicio 3 - TIR'!$D$5</f>
        <v>35011.0353584847</v>
      </c>
      <c r="AZ349" s="18">
        <f ca="1" t="shared" ref="AZ349:BD349" si="2601">AJ349-AU349-AE349</f>
        <v>18904.4625094111</v>
      </c>
      <c r="BA349" s="18">
        <f ca="1" t="shared" si="2601"/>
        <v>27959.8374926998</v>
      </c>
      <c r="BB349" s="18">
        <f ca="1" t="shared" si="2601"/>
        <v>33153.994862578</v>
      </c>
      <c r="BC349" s="18">
        <f ca="1" t="shared" si="2601"/>
        <v>33386.4111246974</v>
      </c>
      <c r="BD349" s="18">
        <f ca="1" t="shared" si="2601"/>
        <v>36837.0172079431</v>
      </c>
      <c r="BE349" s="18">
        <f ca="1" t="shared" ref="BE349:BI349" si="2602">AZ349/Z349</f>
        <v>16459.1395925906</v>
      </c>
      <c r="BF349" s="18">
        <f ca="1" t="shared" si="2602"/>
        <v>21077.4946925407</v>
      </c>
      <c r="BG349" s="18">
        <f ca="1" t="shared" si="2602"/>
        <v>21222.4203960568</v>
      </c>
      <c r="BH349" s="18">
        <f ca="1" t="shared" si="2602"/>
        <v>17862.5826813895</v>
      </c>
      <c r="BI349" s="18">
        <f ca="1" t="shared" si="2602"/>
        <v>15865.3967146715</v>
      </c>
      <c r="BJ349" s="18">
        <f ca="1" t="shared" si="2406"/>
        <v>80839.3045424925</v>
      </c>
      <c r="BK349" s="18">
        <f ca="1" t="shared" si="2407"/>
        <v>28518.4919784391</v>
      </c>
      <c r="BL349" s="18">
        <f ca="1" t="shared" si="2408"/>
        <v>109357.796520932</v>
      </c>
      <c r="BM349" s="18">
        <f ca="1">BK349*'Ejercicio 3 - TIR'!$D$5</f>
        <v>14259.2459892195</v>
      </c>
      <c r="BN349" s="18">
        <f ca="1" t="shared" si="2409"/>
        <v>95098.550531712</v>
      </c>
      <c r="BO349" s="18">
        <f ca="1" t="shared" si="2410"/>
        <v>40958.1542028464</v>
      </c>
      <c r="BP349" s="18">
        <f ca="1" t="shared" si="2411"/>
        <v>-96230.201305522</v>
      </c>
      <c r="BQ349" s="18">
        <f ca="1" t="shared" ref="BQ349:BT349" si="2603">BE349</f>
        <v>16459.1395925906</v>
      </c>
      <c r="BR349" s="18">
        <f ca="1" t="shared" si="2603"/>
        <v>21077.4946925407</v>
      </c>
      <c r="BS349" s="18">
        <f ca="1" t="shared" si="2603"/>
        <v>21222.4203960568</v>
      </c>
      <c r="BT349" s="18">
        <f ca="1" t="shared" si="2603"/>
        <v>17862.5826813895</v>
      </c>
      <c r="BU349" s="18">
        <f ca="1" t="shared" si="2413"/>
        <v>56823.5509175179</v>
      </c>
      <c r="BV349" s="20">
        <f ca="1" t="shared" si="2414"/>
        <v>9.85741117745203</v>
      </c>
    </row>
    <row r="350" ht="15" customHeight="1" spans="1:74">
      <c r="A350" s="16">
        <v>349</v>
      </c>
      <c r="B350" s="17">
        <f ca="1" t="shared" ref="B350:F350" si="2604">RAND()</f>
        <v>0.589570498076863</v>
      </c>
      <c r="C350" s="18">
        <f ca="1">IF(B350&lt;=('Ejercicio 3 - TIR'!$D$13-'Ejercicio 3 - TIR'!$C$13)/('Ejercicio 3 - TIR'!$E$13-'Ejercicio 3 - TIR'!$C$13),'Ejercicio 3 - TIR'!$C$13+SQRT(('Ejercicio 3 - TIR'!$E$13-'Ejercicio 3 - TIR'!$C$13)*('Ejercicio 3 - TIR'!$D$13-'Ejercicio 3 - TIR'!$C$13)*B350),'Ejercicio 3 - TIR'!$E$13-SQRT(('Ejercicio 3 - TIR'!$E$13-'Ejercicio 3 - TIR'!$C$13)*('Ejercicio 3 - TIR'!$E$13-'Ejercicio 3 - TIR'!$D$13)*(1-B350)))</f>
        <v>77807.3119629963</v>
      </c>
      <c r="D350" s="17">
        <f ca="1" t="shared" si="2604"/>
        <v>0.790074343406838</v>
      </c>
      <c r="E350" s="18">
        <f ca="1">IF(D350&lt;=('Ejercicio 3 - TIR'!$D$14-'Ejercicio 3 - TIR'!$C$14)/('Ejercicio 3 - TIR'!$E$14-'Ejercicio 3 - TIR'!$C$14),'Ejercicio 3 - TIR'!$C$14+SQRT(('Ejercicio 3 - TIR'!$E$14-'Ejercicio 3 - TIR'!$C$14)*('Ejercicio 3 - TIR'!$D$14-'Ejercicio 3 - TIR'!$C$14)*D350),'Ejercicio 3 - TIR'!$E$14-SQRT(('Ejercicio 3 - TIR'!$E$14-'Ejercicio 3 - TIR'!$C$14)*('Ejercicio 3 - TIR'!$E$14-'Ejercicio 3 - TIR'!$D$14)*(1-D350)))</f>
        <v>34388.5074633415</v>
      </c>
      <c r="F350" s="17">
        <f ca="1" t="shared" si="2604"/>
        <v>0.301133987204019</v>
      </c>
      <c r="G350" s="18">
        <f ca="1">IF(F350&lt;=('Ejercicio 3 - TIR'!$D$18-'Ejercicio 3 - TIR'!$C$18)/('Ejercicio 3 - TIR'!$E$18-'Ejercicio 3 - TIR'!$C$18),'Ejercicio 3 - TIR'!$C$18+SQRT(('Ejercicio 3 - TIR'!$E$18-'Ejercicio 3 - TIR'!$C$18)*('Ejercicio 3 - TIR'!$D$18-'Ejercicio 3 - TIR'!$C$18)*F350),'Ejercicio 3 - TIR'!$E$18-SQRT(('Ejercicio 3 - TIR'!$E$18-'Ejercicio 3 - TIR'!$C$18)*('Ejercicio 3 - TIR'!$E$18-'Ejercicio 3 - TIR'!$D$18)*(1-F350)))</f>
        <v>36720.8703365415</v>
      </c>
      <c r="H350" s="17">
        <f ca="1" t="shared" ref="H350:L350" si="2605">RAND()</f>
        <v>0.918780437579123</v>
      </c>
      <c r="I350" s="18">
        <f ca="1">IF(H350&lt;=('Ejercicio 3 - TIR'!$D$18-'Ejercicio 3 - TIR'!$C$18)/('Ejercicio 3 - TIR'!$E$18-'Ejercicio 3 - TIR'!$C$18),'Ejercicio 3 - TIR'!$C$18+SQRT(('Ejercicio 3 - TIR'!$E$18-'Ejercicio 3 - TIR'!$C$18)*('Ejercicio 3 - TIR'!$D$18-'Ejercicio 3 - TIR'!$C$18)*H350),'Ejercicio 3 - TIR'!$E$18-SQRT(('Ejercicio 3 - TIR'!$E$18-'Ejercicio 3 - TIR'!$C$18)*('Ejercicio 3 - TIR'!$E$18-'Ejercicio 3 - TIR'!$D$18)*(1-H350)))</f>
        <v>42531.9102160647</v>
      </c>
      <c r="J350" s="17">
        <f ca="1" t="shared" si="2605"/>
        <v>0.303081167802224</v>
      </c>
      <c r="K350" s="18">
        <f ca="1">IF(J350&lt;=('Ejercicio 3 - TIR'!$D$18-'Ejercicio 3 - TIR'!$C$18)/('Ejercicio 3 - TIR'!$E$18-'Ejercicio 3 - TIR'!$C$18),'Ejercicio 3 - TIR'!$C$18+SQRT(('Ejercicio 3 - TIR'!$E$18-'Ejercicio 3 - TIR'!$C$18)*('Ejercicio 3 - TIR'!$D$18-'Ejercicio 3 - TIR'!$C$18)*J350),'Ejercicio 3 - TIR'!$E$18-SQRT(('Ejercicio 3 - TIR'!$E$18-'Ejercicio 3 - TIR'!$C$18)*('Ejercicio 3 - TIR'!$E$18-'Ejercicio 3 - TIR'!$D$18)*(1-J350)))</f>
        <v>36742.5644357569</v>
      </c>
      <c r="L350" s="17">
        <f ca="1" t="shared" si="2605"/>
        <v>0.177268651409561</v>
      </c>
      <c r="M350" s="18">
        <f ca="1">IF(L350&lt;=('Ejercicio 3 - TIR'!$D$18-'Ejercicio 3 - TIR'!$C$18)/('Ejercicio 3 - TIR'!$E$18-'Ejercicio 3 - TIR'!$C$18),'Ejercicio 3 - TIR'!$C$18+SQRT(('Ejercicio 3 - TIR'!$E$18-'Ejercicio 3 - TIR'!$C$18)*('Ejercicio 3 - TIR'!$D$18-'Ejercicio 3 - TIR'!$C$18)*L350),'Ejercicio 3 - TIR'!$E$18-SQRT(('Ejercicio 3 - TIR'!$E$18-'Ejercicio 3 - TIR'!$C$18)*('Ejercicio 3 - TIR'!$E$18-'Ejercicio 3 - TIR'!$D$18)*(1-L350)))</f>
        <v>35156.578100973</v>
      </c>
      <c r="N350" s="17">
        <f ca="1" t="shared" ref="N350:R350" si="2606">RAND()</f>
        <v>0.125759446660775</v>
      </c>
      <c r="O350" s="18">
        <f ca="1">IF(N350&lt;=('Ejercicio 3 - TIR'!$D$18-'Ejercicio 3 - TIR'!$C$18)/('Ejercicio 3 - TIR'!$E$18-'Ejercicio 3 - TIR'!$C$18),'Ejercicio 3 - TIR'!$C$18+SQRT(('Ejercicio 3 - TIR'!$E$18-'Ejercicio 3 - TIR'!$C$18)*('Ejercicio 3 - TIR'!$D$18-'Ejercicio 3 - TIR'!$C$18)*N350),'Ejercicio 3 - TIR'!$E$18-SQRT(('Ejercicio 3 - TIR'!$E$18-'Ejercicio 3 - TIR'!$C$18)*('Ejercicio 3 - TIR'!$E$18-'Ejercicio 3 - TIR'!$D$18)*(1-N350)))</f>
        <v>34343.2611018814</v>
      </c>
      <c r="P350" s="17">
        <f ca="1" t="shared" si="2606"/>
        <v>0.943092510739429</v>
      </c>
      <c r="Q350" s="19">
        <f ca="1">IF(P350&lt;=('Ejercicio 3 - TIR'!$D$22-'Ejercicio 3 - TIR'!$C$22)/('Ejercicio 3 - TIR'!$E$22-'Ejercicio 3 - TIR'!$C$22),'Ejercicio 3 - TIR'!$C$22+SQRT(('Ejercicio 3 - TIR'!$E$22-'Ejercicio 3 - TIR'!$C$22)*('Ejercicio 3 - TIR'!$D$22-'Ejercicio 3 - TIR'!$C$22)*P350),'Ejercicio 3 - TIR'!$E$22-SQRT(('Ejercicio 3 - TIR'!$E$22-'Ejercicio 3 - TIR'!$C$22)*('Ejercicio 3 - TIR'!$E$22-'Ejercicio 3 - TIR'!$D$22)*(1-P350)))</f>
        <v>0.169879057323103</v>
      </c>
      <c r="R350" s="17">
        <f ca="1" t="shared" si="2606"/>
        <v>0.691868793374141</v>
      </c>
      <c r="S350" s="19">
        <f ca="1">IF(R350&lt;=('Ejercicio 3 - TIR'!$D$23-'Ejercicio 3 - TIR'!$C$23)/('Ejercicio 3 - TIR'!$E$23-'Ejercicio 3 - TIR'!$C$23),'Ejercicio 3 - TIR'!$C$23+SQRT(('Ejercicio 3 - TIR'!$E$23-'Ejercicio 3 - TIR'!$C$23)*('Ejercicio 3 - TIR'!$D$23-'Ejercicio 3 - TIR'!$C$23)*R350),'Ejercicio 3 - TIR'!$E$23-SQRT(('Ejercicio 3 - TIR'!$E$23-'Ejercicio 3 - TIR'!$C$23)*('Ejercicio 3 - TIR'!$E$23-'Ejercicio 3 - TIR'!$D$23)*(1-R350)))</f>
        <v>0.156449285107952</v>
      </c>
      <c r="T350" s="17">
        <f ca="1" t="shared" ref="T350:X350" si="2607">RAND()</f>
        <v>0.561998248375633</v>
      </c>
      <c r="U350" s="19">
        <f ca="1">IF(T350&lt;=('Ejercicio 3 - TIR'!$D$24-'Ejercicio 3 - TIR'!$C$24)/('Ejercicio 3 - TIR'!$E$24-'Ejercicio 3 - TIR'!$C$24),'Ejercicio 3 - TIR'!$C$24+SQRT(('Ejercicio 3 - TIR'!$E$24-'Ejercicio 3 - TIR'!$C$24)*('Ejercicio 3 - TIR'!$D$24-'Ejercicio 3 - TIR'!$C$24)*T350),'Ejercicio 3 - TIR'!$E$24-SQRT(('Ejercicio 3 - TIR'!$E$24-'Ejercicio 3 - TIR'!$C$24)*('Ejercicio 3 - TIR'!$E$24-'Ejercicio 3 - TIR'!$D$24)*(1-T350)))</f>
        <v>0.184979935686121</v>
      </c>
      <c r="V350" s="17">
        <f ca="1" t="shared" si="2607"/>
        <v>0.706910101991094</v>
      </c>
      <c r="W350" s="19">
        <f ca="1">IF(V350&lt;=('Ejercicio 3 - TIR'!$D$25-'Ejercicio 3 - TIR'!$C$25)/('Ejercicio 3 - TIR'!$E$25-'Ejercicio 3 - TIR'!$C$25),'Ejercicio 3 - TIR'!$C$25+SQRT(('Ejercicio 3 - TIR'!$E$25-'Ejercicio 3 - TIR'!$C$25)*('Ejercicio 3 - TIR'!$D$25-'Ejercicio 3 - TIR'!$C$25)*V350),'Ejercicio 3 - TIR'!$E$25-SQRT(('Ejercicio 3 - TIR'!$E$25-'Ejercicio 3 - TIR'!$C$25)*('Ejercicio 3 - TIR'!$E$25-'Ejercicio 3 - TIR'!$D$25)*(1-V350)))</f>
        <v>0.217971658753049</v>
      </c>
      <c r="X350" s="17">
        <f ca="1" t="shared" si="2607"/>
        <v>0.714197545071811</v>
      </c>
      <c r="Y350" s="19">
        <f ca="1">IF(X350&lt;=('Ejercicio 3 - TIR'!$D$26-'Ejercicio 3 - TIR'!$C$26)/('Ejercicio 3 - TIR'!$E$26-'Ejercicio 3 - TIR'!$C$26),'Ejercicio 3 - TIR'!$C$26+SQRT(('Ejercicio 3 - TIR'!$E$26-'Ejercicio 3 - TIR'!$C$26)*('Ejercicio 3 - TIR'!$D$26-'Ejercicio 3 - TIR'!$C$26)*X350),'Ejercicio 3 - TIR'!$E$26-SQRT(('Ejercicio 3 - TIR'!$E$26-'Ejercicio 3 - TIR'!$C$26)*('Ejercicio 3 - TIR'!$E$26-'Ejercicio 3 - TIR'!$D$26)*(1-X350)))</f>
        <v>0.240714719593565</v>
      </c>
      <c r="Z350" s="17">
        <f ca="1" t="shared" si="2384"/>
        <v>1.1698790573231</v>
      </c>
      <c r="AA350" s="17">
        <f ca="1" t="shared" si="2385"/>
        <v>1.35290579950407</v>
      </c>
      <c r="AB350" s="17">
        <f ca="1" t="shared" si="2386"/>
        <v>1.60316622728571</v>
      </c>
      <c r="AC350" s="17">
        <f ca="1" t="shared" si="2387"/>
        <v>1.95261102910404</v>
      </c>
      <c r="AD350" s="17">
        <f ca="1" t="shared" si="2388"/>
        <v>2.42263324545012</v>
      </c>
      <c r="AE350" s="16">
        <f ca="1" t="shared" si="2389"/>
        <v>5841.88723062095</v>
      </c>
      <c r="AF350" s="16">
        <f ca="1" t="shared" si="2390"/>
        <v>6755.84631153287</v>
      </c>
      <c r="AG350" s="16">
        <f ca="1" t="shared" si="2391"/>
        <v>8005.54232774554</v>
      </c>
      <c r="AH350" s="16">
        <f ca="1" t="shared" si="2392"/>
        <v>9750.52366814198</v>
      </c>
      <c r="AI350" s="16">
        <f ca="1" t="shared" si="2393"/>
        <v>12097.6182388092</v>
      </c>
      <c r="AJ350" s="18">
        <f ca="1" t="shared" si="2394"/>
        <v>42958.977173397</v>
      </c>
      <c r="AK350" s="18">
        <f ca="1" t="shared" si="2395"/>
        <v>57541.6679953002</v>
      </c>
      <c r="AL350" s="18">
        <f ca="1" t="shared" si="2396"/>
        <v>58904.4384072744</v>
      </c>
      <c r="AM350" s="18">
        <f ca="1" t="shared" si="2397"/>
        <v>68647.1221455175</v>
      </c>
      <c r="AN350" s="18">
        <f ca="1" t="shared" si="2398"/>
        <v>83201.126102592</v>
      </c>
      <c r="AO350" s="18">
        <f ca="1">C350/'Ejercicio 3 - TIR'!$D$7</f>
        <v>15561.4623925993</v>
      </c>
      <c r="AP350" s="18">
        <f ca="1" t="shared" si="2399"/>
        <v>27397.5147807978</v>
      </c>
      <c r="AQ350" s="18">
        <f ca="1" t="shared" si="2400"/>
        <v>41980.2056027009</v>
      </c>
      <c r="AR350" s="18">
        <f ca="1" t="shared" si="2401"/>
        <v>43342.9760146752</v>
      </c>
      <c r="AS350" s="18">
        <f ca="1" t="shared" si="2402"/>
        <v>53085.6597529182</v>
      </c>
      <c r="AT350" s="18">
        <f ca="1" t="shared" si="2403"/>
        <v>67639.6637099927</v>
      </c>
      <c r="AU350" s="18">
        <f ca="1">AP350*'Ejercicio 3 - TIR'!$D$5</f>
        <v>13698.7573903989</v>
      </c>
      <c r="AV350" s="18">
        <f ca="1">AQ350*'Ejercicio 3 - TIR'!$D$5</f>
        <v>20990.1028013505</v>
      </c>
      <c r="AW350" s="18">
        <f ca="1">AR350*'Ejercicio 3 - TIR'!$D$5</f>
        <v>21671.4880073376</v>
      </c>
      <c r="AX350" s="18">
        <f ca="1">AS350*'Ejercicio 3 - TIR'!$D$5</f>
        <v>26542.8298764591</v>
      </c>
      <c r="AY350" s="18">
        <f ca="1">AT350*'Ejercicio 3 - TIR'!$D$5</f>
        <v>33819.8318549964</v>
      </c>
      <c r="AZ350" s="18">
        <f ca="1" t="shared" ref="AZ350:BD350" si="2608">AJ350-AU350-AE350</f>
        <v>23418.3325523772</v>
      </c>
      <c r="BA350" s="18">
        <f ca="1" t="shared" si="2608"/>
        <v>29795.7188824169</v>
      </c>
      <c r="BB350" s="18">
        <f ca="1" t="shared" si="2608"/>
        <v>29227.4080721913</v>
      </c>
      <c r="BC350" s="18">
        <f ca="1" t="shared" si="2608"/>
        <v>32353.7686009164</v>
      </c>
      <c r="BD350" s="18">
        <f ca="1" t="shared" si="2608"/>
        <v>37283.6760087864</v>
      </c>
      <c r="BE350" s="18">
        <f ca="1" t="shared" ref="BE350:BI350" si="2609">AZ350/Z350</f>
        <v>20017.7380779536</v>
      </c>
      <c r="BF350" s="18">
        <f ca="1" t="shared" si="2609"/>
        <v>22023.4985269034</v>
      </c>
      <c r="BG350" s="18">
        <f ca="1" t="shared" si="2609"/>
        <v>18231.0527596852</v>
      </c>
      <c r="BH350" s="18">
        <f ca="1" t="shared" si="2609"/>
        <v>16569.489836264</v>
      </c>
      <c r="BI350" s="18">
        <f ca="1" t="shared" si="2609"/>
        <v>15389.7318460431</v>
      </c>
      <c r="BJ350" s="18">
        <f ca="1" t="shared" si="2406"/>
        <v>83310.7414421008</v>
      </c>
      <c r="BK350" s="18">
        <f ca="1" t="shared" si="2407"/>
        <v>37699.7161401328</v>
      </c>
      <c r="BL350" s="18">
        <f ca="1" t="shared" si="2408"/>
        <v>121010.457582234</v>
      </c>
      <c r="BM350" s="18">
        <f ca="1">BK350*'Ejercicio 3 - TIR'!$D$5</f>
        <v>18849.8580700664</v>
      </c>
      <c r="BN350" s="18">
        <f ca="1" t="shared" si="2409"/>
        <v>102160.599512167</v>
      </c>
      <c r="BO350" s="18">
        <f ca="1" t="shared" si="2410"/>
        <v>42169.2386596411</v>
      </c>
      <c r="BP350" s="18">
        <f ca="1" t="shared" si="2411"/>
        <v>-112195.819426338</v>
      </c>
      <c r="BQ350" s="18">
        <f ca="1" t="shared" ref="BQ350:BT350" si="2610">BE350</f>
        <v>20017.7380779536</v>
      </c>
      <c r="BR350" s="18">
        <f ca="1" t="shared" si="2610"/>
        <v>22023.4985269034</v>
      </c>
      <c r="BS350" s="18">
        <f ca="1" t="shared" si="2610"/>
        <v>18231.0527596852</v>
      </c>
      <c r="BT350" s="18">
        <f ca="1" t="shared" si="2610"/>
        <v>16569.489836264</v>
      </c>
      <c r="BU350" s="18">
        <f ca="1" t="shared" si="2413"/>
        <v>57558.9705056842</v>
      </c>
      <c r="BV350" s="20">
        <f ca="1" t="shared" si="2414"/>
        <v>5.36308452171019</v>
      </c>
    </row>
    <row r="351" ht="15" customHeight="1" spans="1:74">
      <c r="A351" s="16">
        <v>350</v>
      </c>
      <c r="B351" s="17">
        <f ca="1" t="shared" ref="B351:F351" si="2611">RAND()</f>
        <v>0.197902770312443</v>
      </c>
      <c r="C351" s="18">
        <f ca="1">IF(B351&lt;=('Ejercicio 3 - TIR'!$D$13-'Ejercicio 3 - TIR'!$C$13)/('Ejercicio 3 - TIR'!$E$13-'Ejercicio 3 - TIR'!$C$13),'Ejercicio 3 - TIR'!$C$13+SQRT(('Ejercicio 3 - TIR'!$E$13-'Ejercicio 3 - TIR'!$C$13)*('Ejercicio 3 - TIR'!$D$13-'Ejercicio 3 - TIR'!$C$13)*B351),'Ejercicio 3 - TIR'!$E$13-SQRT(('Ejercicio 3 - TIR'!$E$13-'Ejercicio 3 - TIR'!$C$13)*('Ejercicio 3 - TIR'!$E$13-'Ejercicio 3 - TIR'!$D$13)*(1-B351)))</f>
        <v>68897.2528414661</v>
      </c>
      <c r="D351" s="17">
        <f ca="1" t="shared" si="2611"/>
        <v>0.715350501402045</v>
      </c>
      <c r="E351" s="18">
        <f ca="1">IF(D351&lt;=('Ejercicio 3 - TIR'!$D$14-'Ejercicio 3 - TIR'!$C$14)/('Ejercicio 3 - TIR'!$E$14-'Ejercicio 3 - TIR'!$C$14),'Ejercicio 3 - TIR'!$C$14+SQRT(('Ejercicio 3 - TIR'!$E$14-'Ejercicio 3 - TIR'!$C$14)*('Ejercicio 3 - TIR'!$D$14-'Ejercicio 3 - TIR'!$C$14)*D351),'Ejercicio 3 - TIR'!$E$14-SQRT(('Ejercicio 3 - TIR'!$E$14-'Ejercicio 3 - TIR'!$C$14)*('Ejercicio 3 - TIR'!$E$14-'Ejercicio 3 - TIR'!$D$14)*(1-D351)))</f>
        <v>33465.6733484089</v>
      </c>
      <c r="F351" s="17">
        <f ca="1" t="shared" si="2611"/>
        <v>0.97425440171215</v>
      </c>
      <c r="G351" s="18">
        <f ca="1">IF(F351&lt;=('Ejercicio 3 - TIR'!$D$18-'Ejercicio 3 - TIR'!$C$18)/('Ejercicio 3 - TIR'!$E$18-'Ejercicio 3 - TIR'!$C$18),'Ejercicio 3 - TIR'!$C$18+SQRT(('Ejercicio 3 - TIR'!$E$18-'Ejercicio 3 - TIR'!$C$18)*('Ejercicio 3 - TIR'!$D$18-'Ejercicio 3 - TIR'!$C$18)*F351),'Ejercicio 3 - TIR'!$E$18-SQRT(('Ejercicio 3 - TIR'!$E$18-'Ejercicio 3 - TIR'!$C$18)*('Ejercicio 3 - TIR'!$E$18-'Ejercicio 3 - TIR'!$D$18)*(1-F351)))</f>
        <v>43610.4245714648</v>
      </c>
      <c r="H351" s="17">
        <f ca="1" t="shared" ref="H351:L351" si="2612">RAND()</f>
        <v>0.89933208490915</v>
      </c>
      <c r="I351" s="18">
        <f ca="1">IF(H351&lt;=('Ejercicio 3 - TIR'!$D$18-'Ejercicio 3 - TIR'!$C$18)/('Ejercicio 3 - TIR'!$E$18-'Ejercicio 3 - TIR'!$C$18),'Ejercicio 3 - TIR'!$C$18+SQRT(('Ejercicio 3 - TIR'!$E$18-'Ejercicio 3 - TIR'!$C$18)*('Ejercicio 3 - TIR'!$D$18-'Ejercicio 3 - TIR'!$C$18)*H351),'Ejercicio 3 - TIR'!$E$18-SQRT(('Ejercicio 3 - TIR'!$E$18-'Ejercicio 3 - TIR'!$C$18)*('Ejercicio 3 - TIR'!$E$18-'Ejercicio 3 - TIR'!$D$18)*(1-H351)))</f>
        <v>42252.256629193</v>
      </c>
      <c r="J351" s="17">
        <f ca="1" t="shared" si="2612"/>
        <v>0.951494354788274</v>
      </c>
      <c r="K351" s="18">
        <f ca="1">IF(J351&lt;=('Ejercicio 3 - TIR'!$D$18-'Ejercicio 3 - TIR'!$C$18)/('Ejercicio 3 - TIR'!$E$18-'Ejercicio 3 - TIR'!$C$18),'Ejercicio 3 - TIR'!$C$18+SQRT(('Ejercicio 3 - TIR'!$E$18-'Ejercicio 3 - TIR'!$C$18)*('Ejercicio 3 - TIR'!$D$18-'Ejercicio 3 - TIR'!$C$18)*J351),'Ejercicio 3 - TIR'!$E$18-SQRT(('Ejercicio 3 - TIR'!$E$18-'Ejercicio 3 - TIR'!$C$18)*('Ejercicio 3 - TIR'!$E$18-'Ejercicio 3 - TIR'!$D$18)*(1-J351)))</f>
        <v>43092.6658942704</v>
      </c>
      <c r="L351" s="17">
        <f ca="1" t="shared" si="2612"/>
        <v>0.13705233392762</v>
      </c>
      <c r="M351" s="18">
        <f ca="1">IF(L351&lt;=('Ejercicio 3 - TIR'!$D$18-'Ejercicio 3 - TIR'!$C$18)/('Ejercicio 3 - TIR'!$E$18-'Ejercicio 3 - TIR'!$C$18),'Ejercicio 3 - TIR'!$C$18+SQRT(('Ejercicio 3 - TIR'!$E$18-'Ejercicio 3 - TIR'!$C$18)*('Ejercicio 3 - TIR'!$D$18-'Ejercicio 3 - TIR'!$C$18)*L351),'Ejercicio 3 - TIR'!$E$18-SQRT(('Ejercicio 3 - TIR'!$E$18-'Ejercicio 3 - TIR'!$C$18)*('Ejercicio 3 - TIR'!$E$18-'Ejercicio 3 - TIR'!$D$18)*(1-L351)))</f>
        <v>34534.0765420472</v>
      </c>
      <c r="N351" s="17">
        <f ca="1" t="shared" ref="N351:R351" si="2613">RAND()</f>
        <v>0.373873500877768</v>
      </c>
      <c r="O351" s="18">
        <f ca="1">IF(N351&lt;=('Ejercicio 3 - TIR'!$D$18-'Ejercicio 3 - TIR'!$C$18)/('Ejercicio 3 - TIR'!$E$18-'Ejercicio 3 - TIR'!$C$18),'Ejercicio 3 - TIR'!$C$18+SQRT(('Ejercicio 3 - TIR'!$E$18-'Ejercicio 3 - TIR'!$C$18)*('Ejercicio 3 - TIR'!$D$18-'Ejercicio 3 - TIR'!$C$18)*N351),'Ejercicio 3 - TIR'!$E$18-SQRT(('Ejercicio 3 - TIR'!$E$18-'Ejercicio 3 - TIR'!$C$18)*('Ejercicio 3 - TIR'!$E$18-'Ejercicio 3 - TIR'!$D$18)*(1-N351)))</f>
        <v>37488.726536045</v>
      </c>
      <c r="P351" s="17">
        <f ca="1" t="shared" si="2613"/>
        <v>0.10697819321494</v>
      </c>
      <c r="Q351" s="19">
        <f ca="1">IF(P351&lt;=('Ejercicio 3 - TIR'!$D$22-'Ejercicio 3 - TIR'!$C$22)/('Ejercicio 3 - TIR'!$E$22-'Ejercicio 3 - TIR'!$C$22),'Ejercicio 3 - TIR'!$C$22+SQRT(('Ejercicio 3 - TIR'!$E$22-'Ejercicio 3 - TIR'!$C$22)*('Ejercicio 3 - TIR'!$D$22-'Ejercicio 3 - TIR'!$C$22)*P351),'Ejercicio 3 - TIR'!$E$22-SQRT(('Ejercicio 3 - TIR'!$E$22-'Ejercicio 3 - TIR'!$C$22)*('Ejercicio 3 - TIR'!$E$22-'Ejercicio 3 - TIR'!$D$22)*(1-P351)))</f>
        <v>0.133876625951105</v>
      </c>
      <c r="R351" s="17">
        <f ca="1" t="shared" si="2613"/>
        <v>0.641997925734433</v>
      </c>
      <c r="S351" s="19">
        <f ca="1">IF(R351&lt;=('Ejercicio 3 - TIR'!$D$23-'Ejercicio 3 - TIR'!$C$23)/('Ejercicio 3 - TIR'!$E$23-'Ejercicio 3 - TIR'!$C$23),'Ejercicio 3 - TIR'!$C$23+SQRT(('Ejercicio 3 - TIR'!$E$23-'Ejercicio 3 - TIR'!$C$23)*('Ejercicio 3 - TIR'!$D$23-'Ejercicio 3 - TIR'!$C$23)*R351),'Ejercicio 3 - TIR'!$E$23-SQRT(('Ejercicio 3 - TIR'!$E$23-'Ejercicio 3 - TIR'!$C$23)*('Ejercicio 3 - TIR'!$E$23-'Ejercicio 3 - TIR'!$D$23)*(1-R351)))</f>
        <v>0.154614891497612</v>
      </c>
      <c r="T351" s="17">
        <f ca="1" t="shared" ref="T351:X351" si="2614">RAND()</f>
        <v>0.811211492419607</v>
      </c>
      <c r="U351" s="19">
        <f ca="1">IF(T351&lt;=('Ejercicio 3 - TIR'!$D$24-'Ejercicio 3 - TIR'!$C$24)/('Ejercicio 3 - TIR'!$E$24-'Ejercicio 3 - TIR'!$C$24),'Ejercicio 3 - TIR'!$C$24+SQRT(('Ejercicio 3 - TIR'!$E$24-'Ejercicio 3 - TIR'!$C$24)*('Ejercicio 3 - TIR'!$D$24-'Ejercicio 3 - TIR'!$C$24)*T351),'Ejercicio 3 - TIR'!$E$24-SQRT(('Ejercicio 3 - TIR'!$E$24-'Ejercicio 3 - TIR'!$C$24)*('Ejercicio 3 - TIR'!$E$24-'Ejercicio 3 - TIR'!$D$24)*(1-T351)))</f>
        <v>0.197008527206264</v>
      </c>
      <c r="V351" s="17">
        <f ca="1" t="shared" si="2614"/>
        <v>0.378974326990653</v>
      </c>
      <c r="W351" s="19">
        <f ca="1">IF(V351&lt;=('Ejercicio 3 - TIR'!$D$25-'Ejercicio 3 - TIR'!$C$25)/('Ejercicio 3 - TIR'!$E$25-'Ejercicio 3 - TIR'!$C$25),'Ejercicio 3 - TIR'!$C$25+SQRT(('Ejercicio 3 - TIR'!$E$25-'Ejercicio 3 - TIR'!$C$25)*('Ejercicio 3 - TIR'!$D$25-'Ejercicio 3 - TIR'!$C$25)*V351),'Ejercicio 3 - TIR'!$E$25-SQRT(('Ejercicio 3 - TIR'!$E$25-'Ejercicio 3 - TIR'!$C$25)*('Ejercicio 3 - TIR'!$E$25-'Ejercicio 3 - TIR'!$D$25)*(1-V351)))</f>
        <v>0.203378225521408</v>
      </c>
      <c r="X351" s="17">
        <f ca="1" t="shared" si="2614"/>
        <v>0.214821360619781</v>
      </c>
      <c r="Y351" s="19">
        <f ca="1">IF(X351&lt;=('Ejercicio 3 - TIR'!$D$26-'Ejercicio 3 - TIR'!$C$26)/('Ejercicio 3 - TIR'!$E$26-'Ejercicio 3 - TIR'!$C$26),'Ejercicio 3 - TIR'!$C$26+SQRT(('Ejercicio 3 - TIR'!$E$26-'Ejercicio 3 - TIR'!$C$26)*('Ejercicio 3 - TIR'!$D$26-'Ejercicio 3 - TIR'!$C$26)*X351),'Ejercicio 3 - TIR'!$E$26-SQRT(('Ejercicio 3 - TIR'!$E$26-'Ejercicio 3 - TIR'!$C$26)*('Ejercicio 3 - TIR'!$E$26-'Ejercicio 3 - TIR'!$D$26)*(1-X351)))</f>
        <v>0.214083556084462</v>
      </c>
      <c r="Z351" s="17">
        <f ca="1" t="shared" si="2384"/>
        <v>1.13387662595111</v>
      </c>
      <c r="AA351" s="17">
        <f ca="1" t="shared" si="2385"/>
        <v>1.30919083744421</v>
      </c>
      <c r="AB351" s="17">
        <f ca="1" t="shared" si="2386"/>
        <v>1.56711259616103</v>
      </c>
      <c r="AC351" s="17">
        <f ca="1" t="shared" si="2387"/>
        <v>1.88582917516051</v>
      </c>
      <c r="AD351" s="17">
        <f ca="1" t="shared" si="2388"/>
        <v>2.2895541911467</v>
      </c>
      <c r="AE351" s="16">
        <f ca="1" t="shared" si="2389"/>
        <v>4480.27143306682</v>
      </c>
      <c r="AF351" s="16">
        <f ca="1" t="shared" si="2390"/>
        <v>5172.9881145703</v>
      </c>
      <c r="AG351" s="16">
        <f ca="1" t="shared" si="2391"/>
        <v>6192.1108842773</v>
      </c>
      <c r="AH351" s="16">
        <f ca="1" t="shared" si="2392"/>
        <v>7451.45140815341</v>
      </c>
      <c r="AI351" s="16">
        <f ca="1" t="shared" si="2393"/>
        <v>9046.68462360146</v>
      </c>
      <c r="AJ351" s="18">
        <f ca="1" t="shared" si="2394"/>
        <v>49448.8410693877</v>
      </c>
      <c r="AK351" s="18">
        <f ca="1" t="shared" si="2395"/>
        <v>55316.267240281</v>
      </c>
      <c r="AL351" s="18">
        <f ca="1" t="shared" si="2396"/>
        <v>67531.0595250701</v>
      </c>
      <c r="AM351" s="18">
        <f ca="1" t="shared" si="2397"/>
        <v>65125.3690802189</v>
      </c>
      <c r="AN351" s="18">
        <f ca="1" t="shared" si="2398"/>
        <v>85832.4709613545</v>
      </c>
      <c r="AO351" s="18">
        <f ca="1">C351/'Ejercicio 3 - TIR'!$D$7</f>
        <v>13779.4505682932</v>
      </c>
      <c r="AP351" s="18">
        <f ca="1" t="shared" si="2399"/>
        <v>35669.3905010945</v>
      </c>
      <c r="AQ351" s="18">
        <f ca="1" t="shared" si="2400"/>
        <v>41536.8166719878</v>
      </c>
      <c r="AR351" s="18">
        <f ca="1" t="shared" si="2401"/>
        <v>53751.6089567769</v>
      </c>
      <c r="AS351" s="18">
        <f ca="1" t="shared" si="2402"/>
        <v>51345.9185119257</v>
      </c>
      <c r="AT351" s="18">
        <f ca="1" t="shared" si="2403"/>
        <v>72053.0203930612</v>
      </c>
      <c r="AU351" s="18">
        <f ca="1">AP351*'Ejercicio 3 - TIR'!$D$5</f>
        <v>17834.6952505472</v>
      </c>
      <c r="AV351" s="18">
        <f ca="1">AQ351*'Ejercicio 3 - TIR'!$D$5</f>
        <v>20768.4083359939</v>
      </c>
      <c r="AW351" s="18">
        <f ca="1">AR351*'Ejercicio 3 - TIR'!$D$5</f>
        <v>26875.8044783884</v>
      </c>
      <c r="AX351" s="18">
        <f ca="1">AS351*'Ejercicio 3 - TIR'!$D$5</f>
        <v>25672.9592559628</v>
      </c>
      <c r="AY351" s="18">
        <f ca="1">AT351*'Ejercicio 3 - TIR'!$D$5</f>
        <v>36026.5101965306</v>
      </c>
      <c r="AZ351" s="18">
        <f ca="1" t="shared" ref="AZ351:BD351" si="2615">AJ351-AU351-AE351</f>
        <v>27133.8743857736</v>
      </c>
      <c r="BA351" s="18">
        <f ca="1" t="shared" si="2615"/>
        <v>29374.8707897168</v>
      </c>
      <c r="BB351" s="18">
        <f ca="1" t="shared" si="2615"/>
        <v>34463.1441624044</v>
      </c>
      <c r="BC351" s="18">
        <f ca="1" t="shared" si="2615"/>
        <v>32000.9584161027</v>
      </c>
      <c r="BD351" s="18">
        <f ca="1" t="shared" si="2615"/>
        <v>40759.2761412224</v>
      </c>
      <c r="BE351" s="18">
        <f ca="1" t="shared" ref="BE351:BI351" si="2616">AZ351/Z351</f>
        <v>23930.1823185688</v>
      </c>
      <c r="BF351" s="18">
        <f ca="1" t="shared" si="2616"/>
        <v>22437.4246668745</v>
      </c>
      <c r="BG351" s="18">
        <f ca="1" t="shared" si="2616"/>
        <v>21991.4920260541</v>
      </c>
      <c r="BH351" s="18">
        <f ca="1" t="shared" si="2616"/>
        <v>16969.1713531682</v>
      </c>
      <c r="BI351" s="18">
        <f ca="1" t="shared" si="2616"/>
        <v>17802.2762242673</v>
      </c>
      <c r="BJ351" s="18">
        <f ca="1" t="shared" si="2406"/>
        <v>76621.4726743961</v>
      </c>
      <c r="BK351" s="18">
        <f ca="1" t="shared" si="2407"/>
        <v>31548.7988003345</v>
      </c>
      <c r="BL351" s="18">
        <f ca="1" t="shared" si="2408"/>
        <v>108170.271474731</v>
      </c>
      <c r="BM351" s="18">
        <f ca="1">BK351*'Ejercicio 3 - TIR'!$D$5</f>
        <v>15774.3994001673</v>
      </c>
      <c r="BN351" s="18">
        <f ca="1" t="shared" si="2409"/>
        <v>92395.8720745634</v>
      </c>
      <c r="BO351" s="18">
        <f ca="1" t="shared" si="2410"/>
        <v>40355.3986325555</v>
      </c>
      <c r="BP351" s="18">
        <f ca="1" t="shared" si="2411"/>
        <v>-102362.926189875</v>
      </c>
      <c r="BQ351" s="18">
        <f ca="1" t="shared" ref="BQ351:BT351" si="2617">BE351</f>
        <v>23930.1823185688</v>
      </c>
      <c r="BR351" s="18">
        <f ca="1" t="shared" si="2617"/>
        <v>22437.4246668745</v>
      </c>
      <c r="BS351" s="18">
        <f ca="1" t="shared" si="2617"/>
        <v>21991.4920260541</v>
      </c>
      <c r="BT351" s="18">
        <f ca="1" t="shared" si="2617"/>
        <v>16969.1713531682</v>
      </c>
      <c r="BU351" s="18">
        <f ca="1" t="shared" si="2413"/>
        <v>58157.6748568228</v>
      </c>
      <c r="BV351" s="20">
        <f ca="1" t="shared" si="2414"/>
        <v>10.7198449025321</v>
      </c>
    </row>
    <row r="352" ht="15" customHeight="1" spans="1:74">
      <c r="A352" s="16">
        <v>351</v>
      </c>
      <c r="B352" s="17">
        <f ca="1" t="shared" ref="B352:F352" si="2618">RAND()</f>
        <v>0.423422954249779</v>
      </c>
      <c r="C352" s="18">
        <f ca="1">IF(B352&lt;=('Ejercicio 3 - TIR'!$D$13-'Ejercicio 3 - TIR'!$C$13)/('Ejercicio 3 - TIR'!$E$13-'Ejercicio 3 - TIR'!$C$13),'Ejercicio 3 - TIR'!$C$13+SQRT(('Ejercicio 3 - TIR'!$E$13-'Ejercicio 3 - TIR'!$C$13)*('Ejercicio 3 - TIR'!$D$13-'Ejercicio 3 - TIR'!$C$13)*B352),'Ejercicio 3 - TIR'!$E$13-SQRT(('Ejercicio 3 - TIR'!$E$13-'Ejercicio 3 - TIR'!$C$13)*('Ejercicio 3 - TIR'!$E$13-'Ejercicio 3 - TIR'!$D$13)*(1-B352)))</f>
        <v>73696.1513291255</v>
      </c>
      <c r="D352" s="17">
        <f ca="1" t="shared" si="2618"/>
        <v>0.102516121913065</v>
      </c>
      <c r="E352" s="18">
        <f ca="1">IF(D352&lt;=('Ejercicio 3 - TIR'!$D$14-'Ejercicio 3 - TIR'!$C$14)/('Ejercicio 3 - TIR'!$E$14-'Ejercicio 3 - TIR'!$C$14),'Ejercicio 3 - TIR'!$C$14+SQRT(('Ejercicio 3 - TIR'!$E$14-'Ejercicio 3 - TIR'!$C$14)*('Ejercicio 3 - TIR'!$D$14-'Ejercicio 3 - TIR'!$C$14)*D352),'Ejercicio 3 - TIR'!$E$14-SQRT(('Ejercicio 3 - TIR'!$E$14-'Ejercicio 3 - TIR'!$C$14)*('Ejercicio 3 - TIR'!$E$14-'Ejercicio 3 - TIR'!$D$14)*(1-D352)))</f>
        <v>27772.8521676209</v>
      </c>
      <c r="F352" s="17">
        <f ca="1" t="shared" si="2618"/>
        <v>0.139006804754547</v>
      </c>
      <c r="G352" s="18">
        <f ca="1">IF(F352&lt;=('Ejercicio 3 - TIR'!$D$18-'Ejercicio 3 - TIR'!$C$18)/('Ejercicio 3 - TIR'!$E$18-'Ejercicio 3 - TIR'!$C$18),'Ejercicio 3 - TIR'!$C$18+SQRT(('Ejercicio 3 - TIR'!$E$18-'Ejercicio 3 - TIR'!$C$18)*('Ejercicio 3 - TIR'!$D$18-'Ejercicio 3 - TIR'!$C$18)*F352),'Ejercicio 3 - TIR'!$E$18-SQRT(('Ejercicio 3 - TIR'!$E$18-'Ejercicio 3 - TIR'!$C$18)*('Ejercicio 3 - TIR'!$E$18-'Ejercicio 3 - TIR'!$D$18)*(1-F352)))</f>
        <v>34566.2917901928</v>
      </c>
      <c r="H352" s="17">
        <f ca="1" t="shared" ref="H352:L352" si="2619">RAND()</f>
        <v>0.948843947979691</v>
      </c>
      <c r="I352" s="18">
        <f ca="1">IF(H352&lt;=('Ejercicio 3 - TIR'!$D$18-'Ejercicio 3 - TIR'!$C$18)/('Ejercicio 3 - TIR'!$E$18-'Ejercicio 3 - TIR'!$C$18),'Ejercicio 3 - TIR'!$C$18+SQRT(('Ejercicio 3 - TIR'!$E$18-'Ejercicio 3 - TIR'!$C$18)*('Ejercicio 3 - TIR'!$D$18-'Ejercicio 3 - TIR'!$C$18)*H352),'Ejercicio 3 - TIR'!$E$18-SQRT(('Ejercicio 3 - TIR'!$E$18-'Ejercicio 3 - TIR'!$C$18)*('Ejercicio 3 - TIR'!$E$18-'Ejercicio 3 - TIR'!$D$18)*(1-H352)))</f>
        <v>43041.2494029297</v>
      </c>
      <c r="J352" s="17">
        <f ca="1" t="shared" si="2619"/>
        <v>0.096589386849641</v>
      </c>
      <c r="K352" s="18">
        <f ca="1">IF(J352&lt;=('Ejercicio 3 - TIR'!$D$18-'Ejercicio 3 - TIR'!$C$18)/('Ejercicio 3 - TIR'!$E$18-'Ejercicio 3 - TIR'!$C$18),'Ejercicio 3 - TIR'!$C$18+SQRT(('Ejercicio 3 - TIR'!$E$18-'Ejercicio 3 - TIR'!$C$18)*('Ejercicio 3 - TIR'!$D$18-'Ejercicio 3 - TIR'!$C$18)*J352),'Ejercicio 3 - TIR'!$E$18-SQRT(('Ejercicio 3 - TIR'!$E$18-'Ejercicio 3 - TIR'!$C$18)*('Ejercicio 3 - TIR'!$E$18-'Ejercicio 3 - TIR'!$D$18)*(1-J352)))</f>
        <v>33806.364148035</v>
      </c>
      <c r="L352" s="17">
        <f ca="1" t="shared" si="2619"/>
        <v>0.915000835031253</v>
      </c>
      <c r="M352" s="18">
        <f ca="1">IF(L352&lt;=('Ejercicio 3 - TIR'!$D$18-'Ejercicio 3 - TIR'!$C$18)/('Ejercicio 3 - TIR'!$E$18-'Ejercicio 3 - TIR'!$C$18),'Ejercicio 3 - TIR'!$C$18+SQRT(('Ejercicio 3 - TIR'!$E$18-'Ejercicio 3 - TIR'!$C$18)*('Ejercicio 3 - TIR'!$D$18-'Ejercicio 3 - TIR'!$C$18)*L352),'Ejercicio 3 - TIR'!$E$18-SQRT(('Ejercicio 3 - TIR'!$E$18-'Ejercicio 3 - TIR'!$C$18)*('Ejercicio 3 - TIR'!$E$18-'Ejercicio 3 - TIR'!$D$18)*(1-L352)))</f>
        <v>42475.1361675021</v>
      </c>
      <c r="N352" s="17">
        <f ca="1" t="shared" ref="N352:R352" si="2620">RAND()</f>
        <v>0.192538569749747</v>
      </c>
      <c r="O352" s="18">
        <f ca="1">IF(N352&lt;=('Ejercicio 3 - TIR'!$D$18-'Ejercicio 3 - TIR'!$C$18)/('Ejercicio 3 - TIR'!$E$18-'Ejercicio 3 - TIR'!$C$18),'Ejercicio 3 - TIR'!$C$18+SQRT(('Ejercicio 3 - TIR'!$E$18-'Ejercicio 3 - TIR'!$C$18)*('Ejercicio 3 - TIR'!$D$18-'Ejercicio 3 - TIR'!$C$18)*N352),'Ejercicio 3 - TIR'!$E$18-SQRT(('Ejercicio 3 - TIR'!$E$18-'Ejercicio 3 - TIR'!$C$18)*('Ejercicio 3 - TIR'!$E$18-'Ejercicio 3 - TIR'!$D$18)*(1-N352)))</f>
        <v>35374.0846162358</v>
      </c>
      <c r="P352" s="17">
        <f ca="1" t="shared" si="2620"/>
        <v>0.904775322056817</v>
      </c>
      <c r="Q352" s="19">
        <f ca="1">IF(P352&lt;=('Ejercicio 3 - TIR'!$D$22-'Ejercicio 3 - TIR'!$C$22)/('Ejercicio 3 - TIR'!$E$22-'Ejercicio 3 - TIR'!$C$22),'Ejercicio 3 - TIR'!$C$22+SQRT(('Ejercicio 3 - TIR'!$E$22-'Ejercicio 3 - TIR'!$C$22)*('Ejercicio 3 - TIR'!$D$22-'Ejercicio 3 - TIR'!$C$22)*P352),'Ejercicio 3 - TIR'!$E$22-SQRT(('Ejercicio 3 - TIR'!$E$22-'Ejercicio 3 - TIR'!$C$22)*('Ejercicio 3 - TIR'!$E$22-'Ejercicio 3 - TIR'!$D$22)*(1-P352)))</f>
        <v>0.166907848904869</v>
      </c>
      <c r="R352" s="17">
        <f ca="1" t="shared" si="2620"/>
        <v>0.299050376655896</v>
      </c>
      <c r="S352" s="19">
        <f ca="1">IF(R352&lt;=('Ejercicio 3 - TIR'!$D$23-'Ejercicio 3 - TIR'!$C$23)/('Ejercicio 3 - TIR'!$E$23-'Ejercicio 3 - TIR'!$C$23),'Ejercicio 3 - TIR'!$C$23+SQRT(('Ejercicio 3 - TIR'!$E$23-'Ejercicio 3 - TIR'!$C$23)*('Ejercicio 3 - TIR'!$D$23-'Ejercicio 3 - TIR'!$C$23)*R352),'Ejercicio 3 - TIR'!$E$23-SQRT(('Ejercicio 3 - TIR'!$E$23-'Ejercicio 3 - TIR'!$C$23)*('Ejercicio 3 - TIR'!$E$23-'Ejercicio 3 - TIR'!$D$23)*(1-R352)))</f>
        <v>0.14320109217215</v>
      </c>
      <c r="T352" s="17">
        <f ca="1" t="shared" ref="T352:X352" si="2621">RAND()</f>
        <v>0.684425042467125</v>
      </c>
      <c r="U352" s="19">
        <f ca="1">IF(T352&lt;=('Ejercicio 3 - TIR'!$D$24-'Ejercicio 3 - TIR'!$C$24)/('Ejercicio 3 - TIR'!$E$24-'Ejercicio 3 - TIR'!$C$24),'Ejercicio 3 - TIR'!$C$24+SQRT(('Ejercicio 3 - TIR'!$E$24-'Ejercicio 3 - TIR'!$C$24)*('Ejercicio 3 - TIR'!$D$24-'Ejercicio 3 - TIR'!$C$24)*T352),'Ejercicio 3 - TIR'!$E$24-SQRT(('Ejercicio 3 - TIR'!$E$24-'Ejercicio 3 - TIR'!$C$24)*('Ejercicio 3 - TIR'!$E$24-'Ejercicio 3 - TIR'!$D$24)*(1-T352)))</f>
        <v>0.190274423788729</v>
      </c>
      <c r="V352" s="17">
        <f ca="1" t="shared" si="2621"/>
        <v>0.937608258719629</v>
      </c>
      <c r="W352" s="19">
        <f ca="1">IF(V352&lt;=('Ejercicio 3 - TIR'!$D$25-'Ejercicio 3 - TIR'!$C$25)/('Ejercicio 3 - TIR'!$E$25-'Ejercicio 3 - TIR'!$C$25),'Ejercicio 3 - TIR'!$C$25+SQRT(('Ejercicio 3 - TIR'!$E$25-'Ejercicio 3 - TIR'!$C$25)*('Ejercicio 3 - TIR'!$D$25-'Ejercicio 3 - TIR'!$C$25)*V352),'Ejercicio 3 - TIR'!$E$25-SQRT(('Ejercicio 3 - TIR'!$E$25-'Ejercicio 3 - TIR'!$C$25)*('Ejercicio 3 - TIR'!$E$25-'Ejercicio 3 - TIR'!$D$25)*(1-V352)))</f>
        <v>0.235222615438404</v>
      </c>
      <c r="X352" s="17">
        <f ca="1" t="shared" si="2621"/>
        <v>0.209578771426317</v>
      </c>
      <c r="Y352" s="19">
        <f ca="1">IF(X352&lt;=('Ejercicio 3 - TIR'!$D$26-'Ejercicio 3 - TIR'!$C$26)/('Ejercicio 3 - TIR'!$E$26-'Ejercicio 3 - TIR'!$C$26),'Ejercicio 3 - TIR'!$C$26+SQRT(('Ejercicio 3 - TIR'!$E$26-'Ejercicio 3 - TIR'!$C$26)*('Ejercicio 3 - TIR'!$D$26-'Ejercicio 3 - TIR'!$C$26)*X352),'Ejercicio 3 - TIR'!$E$26-SQRT(('Ejercicio 3 - TIR'!$E$26-'Ejercicio 3 - TIR'!$C$26)*('Ejercicio 3 - TIR'!$E$26-'Ejercicio 3 - TIR'!$D$26)*(1-X352)))</f>
        <v>0.213787868396539</v>
      </c>
      <c r="Z352" s="17">
        <f ca="1" t="shared" si="2384"/>
        <v>1.16690784890487</v>
      </c>
      <c r="AA352" s="17">
        <f ca="1" t="shared" si="2385"/>
        <v>1.3340103273323</v>
      </c>
      <c r="AB352" s="17">
        <f ca="1" t="shared" si="2386"/>
        <v>1.58783837369367</v>
      </c>
      <c r="AC352" s="17">
        <f ca="1" t="shared" si="2387"/>
        <v>1.96133386884736</v>
      </c>
      <c r="AD352" s="17">
        <f ca="1" t="shared" si="2388"/>
        <v>2.38064325588217</v>
      </c>
      <c r="AE352" s="16">
        <f ca="1" t="shared" si="2389"/>
        <v>4635.50701325054</v>
      </c>
      <c r="AF352" s="16">
        <f ca="1" t="shared" si="2390"/>
        <v>5299.31668031968</v>
      </c>
      <c r="AG352" s="16">
        <f ca="1" t="shared" si="2391"/>
        <v>6307.64110814151</v>
      </c>
      <c r="AH352" s="16">
        <f ca="1" t="shared" si="2392"/>
        <v>7791.34094684535</v>
      </c>
      <c r="AI352" s="16">
        <f ca="1" t="shared" si="2393"/>
        <v>9457.03511982209</v>
      </c>
      <c r="AJ352" s="18">
        <f ca="1" t="shared" si="2394"/>
        <v>40335.6771975119</v>
      </c>
      <c r="AK352" s="18">
        <f ca="1" t="shared" si="2395"/>
        <v>57417.4712047935</v>
      </c>
      <c r="AL352" s="18">
        <f ca="1" t="shared" si="2396"/>
        <v>53679.0422693118</v>
      </c>
      <c r="AM352" s="18">
        <f ca="1" t="shared" si="2397"/>
        <v>83307.9231492251</v>
      </c>
      <c r="AN352" s="18">
        <f ca="1" t="shared" si="2398"/>
        <v>84213.0759746469</v>
      </c>
      <c r="AO352" s="18">
        <f ca="1">C352/'Ejercicio 3 - TIR'!$D$7</f>
        <v>14739.2302658251</v>
      </c>
      <c r="AP352" s="18">
        <f ca="1" t="shared" si="2399"/>
        <v>25596.4469316868</v>
      </c>
      <c r="AQ352" s="18">
        <f ca="1" t="shared" si="2400"/>
        <v>42678.2409389684</v>
      </c>
      <c r="AR352" s="18">
        <f ca="1" t="shared" si="2401"/>
        <v>38939.8120034867</v>
      </c>
      <c r="AS352" s="18">
        <f ca="1" t="shared" si="2402"/>
        <v>68568.6928834</v>
      </c>
      <c r="AT352" s="18">
        <f ca="1" t="shared" si="2403"/>
        <v>69473.8457088218</v>
      </c>
      <c r="AU352" s="18">
        <f ca="1">AP352*'Ejercicio 3 - TIR'!$D$5</f>
        <v>12798.2234658434</v>
      </c>
      <c r="AV352" s="18">
        <f ca="1">AQ352*'Ejercicio 3 - TIR'!$D$5</f>
        <v>21339.1204694842</v>
      </c>
      <c r="AW352" s="18">
        <f ca="1">AR352*'Ejercicio 3 - TIR'!$D$5</f>
        <v>19469.9060017434</v>
      </c>
      <c r="AX352" s="18">
        <f ca="1">AS352*'Ejercicio 3 - TIR'!$D$5</f>
        <v>34284.3464417</v>
      </c>
      <c r="AY352" s="18">
        <f ca="1">AT352*'Ejercicio 3 - TIR'!$D$5</f>
        <v>34736.9228544109</v>
      </c>
      <c r="AZ352" s="18">
        <f ca="1" t="shared" ref="AZ352:BD352" si="2622">AJ352-AU352-AE352</f>
        <v>22901.946718418</v>
      </c>
      <c r="BA352" s="18">
        <f ca="1" t="shared" si="2622"/>
        <v>30779.0340549896</v>
      </c>
      <c r="BB352" s="18">
        <f ca="1" t="shared" si="2622"/>
        <v>27901.495159427</v>
      </c>
      <c r="BC352" s="18">
        <f ca="1" t="shared" si="2622"/>
        <v>41232.2357606798</v>
      </c>
      <c r="BD352" s="18">
        <f ca="1" t="shared" si="2622"/>
        <v>40019.1180004139</v>
      </c>
      <c r="BE352" s="18">
        <f ca="1" t="shared" ref="BE352:BI352" si="2623">AZ352/Z352</f>
        <v>19626.1827700544</v>
      </c>
      <c r="BF352" s="18">
        <f ca="1" t="shared" si="2623"/>
        <v>23072.5605524661</v>
      </c>
      <c r="BG352" s="18">
        <f ca="1" t="shared" si="2623"/>
        <v>17571.9995319938</v>
      </c>
      <c r="BH352" s="18">
        <f ca="1" t="shared" si="2623"/>
        <v>21022.5481829421</v>
      </c>
      <c r="BI352" s="18">
        <f ca="1" t="shared" si="2623"/>
        <v>16810.2120725285</v>
      </c>
      <c r="BJ352" s="18">
        <f ca="1" t="shared" si="2406"/>
        <v>66117.2532094591</v>
      </c>
      <c r="BK352" s="18">
        <f ca="1" t="shared" si="2407"/>
        <v>35088.8491292309</v>
      </c>
      <c r="BL352" s="18">
        <f ca="1" t="shared" si="2408"/>
        <v>101206.10233869</v>
      </c>
      <c r="BM352" s="18">
        <f ca="1">BK352*'Ejercicio 3 - TIR'!$D$5</f>
        <v>17544.4245646154</v>
      </c>
      <c r="BN352" s="18">
        <f ca="1" t="shared" si="2409"/>
        <v>83661.6777740746</v>
      </c>
      <c r="BO352" s="18">
        <f ca="1" t="shared" si="2410"/>
        <v>35142.4673005334</v>
      </c>
      <c r="BP352" s="18">
        <f ca="1" t="shared" si="2411"/>
        <v>-101469.003496746</v>
      </c>
      <c r="BQ352" s="18">
        <f ca="1" t="shared" ref="BQ352:BT352" si="2624">BE352</f>
        <v>19626.1827700544</v>
      </c>
      <c r="BR352" s="18">
        <f ca="1" t="shared" si="2624"/>
        <v>23072.5605524661</v>
      </c>
      <c r="BS352" s="18">
        <f ca="1" t="shared" si="2624"/>
        <v>17571.9995319938</v>
      </c>
      <c r="BT352" s="18">
        <f ca="1" t="shared" si="2624"/>
        <v>21022.5481829421</v>
      </c>
      <c r="BU352" s="18">
        <f ca="1" t="shared" si="2413"/>
        <v>51952.6793730619</v>
      </c>
      <c r="BV352" s="20">
        <f ca="1" t="shared" si="2414"/>
        <v>8.40095096533728</v>
      </c>
    </row>
    <row r="353" ht="15" customHeight="1" spans="1:74">
      <c r="A353" s="16">
        <v>352</v>
      </c>
      <c r="B353" s="17">
        <f ca="1" t="shared" ref="B353:F353" si="2625">RAND()</f>
        <v>0.669995337953698</v>
      </c>
      <c r="C353" s="18">
        <f ca="1">IF(B353&lt;=('Ejercicio 3 - TIR'!$D$13-'Ejercicio 3 - TIR'!$C$13)/('Ejercicio 3 - TIR'!$E$13-'Ejercicio 3 - TIR'!$C$13),'Ejercicio 3 - TIR'!$C$13+SQRT(('Ejercicio 3 - TIR'!$E$13-'Ejercicio 3 - TIR'!$C$13)*('Ejercicio 3 - TIR'!$D$13-'Ejercicio 3 - TIR'!$C$13)*B353),'Ejercicio 3 - TIR'!$E$13-SQRT(('Ejercicio 3 - TIR'!$E$13-'Ejercicio 3 - TIR'!$C$13)*('Ejercicio 3 - TIR'!$E$13-'Ejercicio 3 - TIR'!$D$13)*(1-B353)))</f>
        <v>80100.1106923792</v>
      </c>
      <c r="D353" s="17">
        <f ca="1" t="shared" si="2625"/>
        <v>0.491741848993852</v>
      </c>
      <c r="E353" s="18">
        <f ca="1">IF(D353&lt;=('Ejercicio 3 - TIR'!$D$14-'Ejercicio 3 - TIR'!$C$14)/('Ejercicio 3 - TIR'!$E$14-'Ejercicio 3 - TIR'!$C$14),'Ejercicio 3 - TIR'!$C$14+SQRT(('Ejercicio 3 - TIR'!$E$14-'Ejercicio 3 - TIR'!$C$14)*('Ejercicio 3 - TIR'!$D$14-'Ejercicio 3 - TIR'!$C$14)*D353),'Ejercicio 3 - TIR'!$E$14-SQRT(('Ejercicio 3 - TIR'!$E$14-'Ejercicio 3 - TIR'!$C$14)*('Ejercicio 3 - TIR'!$E$14-'Ejercicio 3 - TIR'!$D$14)*(1-D353)))</f>
        <v>31268.5211647212</v>
      </c>
      <c r="F353" s="17">
        <f ca="1" t="shared" si="2625"/>
        <v>0.390155960716163</v>
      </c>
      <c r="G353" s="18">
        <f ca="1">IF(F353&lt;=('Ejercicio 3 - TIR'!$D$18-'Ejercicio 3 - TIR'!$C$18)/('Ejercicio 3 - TIR'!$E$18-'Ejercicio 3 - TIR'!$C$18),'Ejercicio 3 - TIR'!$C$18+SQRT(('Ejercicio 3 - TIR'!$E$18-'Ejercicio 3 - TIR'!$C$18)*('Ejercicio 3 - TIR'!$D$18-'Ejercicio 3 - TIR'!$C$18)*F353),'Ejercicio 3 - TIR'!$E$18-SQRT(('Ejercicio 3 - TIR'!$E$18-'Ejercicio 3 - TIR'!$C$18)*('Ejercicio 3 - TIR'!$E$18-'Ejercicio 3 - TIR'!$D$18)*(1-F353)))</f>
        <v>37650.0584381705</v>
      </c>
      <c r="H353" s="17">
        <f ca="1" t="shared" ref="H353:L353" si="2626">RAND()</f>
        <v>0.334845169698363</v>
      </c>
      <c r="I353" s="18">
        <f ca="1">IF(H353&lt;=('Ejercicio 3 - TIR'!$D$18-'Ejercicio 3 - TIR'!$C$18)/('Ejercicio 3 - TIR'!$E$18-'Ejercicio 3 - TIR'!$C$18),'Ejercicio 3 - TIR'!$C$18+SQRT(('Ejercicio 3 - TIR'!$E$18-'Ejercicio 3 - TIR'!$C$18)*('Ejercicio 3 - TIR'!$D$18-'Ejercicio 3 - TIR'!$C$18)*H353),'Ejercicio 3 - TIR'!$E$18-SQRT(('Ejercicio 3 - TIR'!$E$18-'Ejercicio 3 - TIR'!$C$18)*('Ejercicio 3 - TIR'!$E$18-'Ejercicio 3 - TIR'!$D$18)*(1-H353)))</f>
        <v>37087.0851169401</v>
      </c>
      <c r="J353" s="17">
        <f ca="1" t="shared" si="2626"/>
        <v>0.630294119671166</v>
      </c>
      <c r="K353" s="18">
        <f ca="1">IF(J353&lt;=('Ejercicio 3 - TIR'!$D$18-'Ejercicio 3 - TIR'!$C$18)/('Ejercicio 3 - TIR'!$E$18-'Ejercicio 3 - TIR'!$C$18),'Ejercicio 3 - TIR'!$C$18+SQRT(('Ejercicio 3 - TIR'!$E$18-'Ejercicio 3 - TIR'!$C$18)*('Ejercicio 3 - TIR'!$D$18-'Ejercicio 3 - TIR'!$C$18)*J353),'Ejercicio 3 - TIR'!$E$18-SQRT(('Ejercicio 3 - TIR'!$E$18-'Ejercicio 3 - TIR'!$C$18)*('Ejercicio 3 - TIR'!$E$18-'Ejercicio 3 - TIR'!$D$18)*(1-J353)))</f>
        <v>39723.3799653554</v>
      </c>
      <c r="L353" s="17">
        <f ca="1" t="shared" si="2626"/>
        <v>0.542445736663232</v>
      </c>
      <c r="M353" s="18">
        <f ca="1">IF(L353&lt;=('Ejercicio 3 - TIR'!$D$18-'Ejercicio 3 - TIR'!$C$18)/('Ejercicio 3 - TIR'!$E$18-'Ejercicio 3 - TIR'!$C$18),'Ejercicio 3 - TIR'!$C$18+SQRT(('Ejercicio 3 - TIR'!$E$18-'Ejercicio 3 - TIR'!$C$18)*('Ejercicio 3 - TIR'!$D$18-'Ejercicio 3 - TIR'!$C$18)*L353),'Ejercicio 3 - TIR'!$E$18-SQRT(('Ejercicio 3 - TIR'!$E$18-'Ejercicio 3 - TIR'!$C$18)*('Ejercicio 3 - TIR'!$E$18-'Ejercicio 3 - TIR'!$D$18)*(1-L353)))</f>
        <v>39020.3581137051</v>
      </c>
      <c r="N353" s="17">
        <f ca="1" t="shared" ref="N353:R353" si="2627">RAND()</f>
        <v>0.551267159482238</v>
      </c>
      <c r="O353" s="18">
        <f ca="1">IF(N353&lt;=('Ejercicio 3 - TIR'!$D$18-'Ejercicio 3 - TIR'!$C$18)/('Ejercicio 3 - TIR'!$E$18-'Ejercicio 3 - TIR'!$C$18),'Ejercicio 3 - TIR'!$C$18+SQRT(('Ejercicio 3 - TIR'!$E$18-'Ejercicio 3 - TIR'!$C$18)*('Ejercicio 3 - TIR'!$D$18-'Ejercicio 3 - TIR'!$C$18)*N353),'Ejercicio 3 - TIR'!$E$18-SQRT(('Ejercicio 3 - TIR'!$E$18-'Ejercicio 3 - TIR'!$C$18)*('Ejercicio 3 - TIR'!$E$18-'Ejercicio 3 - TIR'!$D$18)*(1-N353)))</f>
        <v>39093.4082676594</v>
      </c>
      <c r="P353" s="17">
        <f ca="1" t="shared" si="2627"/>
        <v>0.820000033225302</v>
      </c>
      <c r="Q353" s="19">
        <f ca="1">IF(P353&lt;=('Ejercicio 3 - TIR'!$D$22-'Ejercicio 3 - TIR'!$C$22)/('Ejercicio 3 - TIR'!$E$22-'Ejercicio 3 - TIR'!$C$22),'Ejercicio 3 - TIR'!$C$22+SQRT(('Ejercicio 3 - TIR'!$E$22-'Ejercicio 3 - TIR'!$C$22)*('Ejercicio 3 - TIR'!$D$22-'Ejercicio 3 - TIR'!$C$22)*P353),'Ejercicio 3 - TIR'!$E$22-SQRT(('Ejercicio 3 - TIR'!$E$22-'Ejercicio 3 - TIR'!$C$22)*('Ejercicio 3 - TIR'!$E$22-'Ejercicio 3 - TIR'!$D$22)*(1-P353)))</f>
        <v>0.162000001661265</v>
      </c>
      <c r="R353" s="17">
        <f ca="1" t="shared" si="2627"/>
        <v>0.286410267891908</v>
      </c>
      <c r="S353" s="19">
        <f ca="1">IF(R353&lt;=('Ejercicio 3 - TIR'!$D$23-'Ejercicio 3 - TIR'!$C$23)/('Ejercicio 3 - TIR'!$E$23-'Ejercicio 3 - TIR'!$C$23),'Ejercicio 3 - TIR'!$C$23+SQRT(('Ejercicio 3 - TIR'!$E$23-'Ejercicio 3 - TIR'!$C$23)*('Ejercicio 3 - TIR'!$D$23-'Ejercicio 3 - TIR'!$C$23)*R353),'Ejercicio 3 - TIR'!$E$23-SQRT(('Ejercicio 3 - TIR'!$E$23-'Ejercicio 3 - TIR'!$C$23)*('Ejercicio 3 - TIR'!$E$23-'Ejercicio 3 - TIR'!$D$23)*(1-R353)))</f>
        <v>0.142705472516674</v>
      </c>
      <c r="T353" s="17">
        <f ca="1" t="shared" ref="T353:X353" si="2628">RAND()</f>
        <v>0.682415245862352</v>
      </c>
      <c r="U353" s="19">
        <f ca="1">IF(T353&lt;=('Ejercicio 3 - TIR'!$D$24-'Ejercicio 3 - TIR'!$C$24)/('Ejercicio 3 - TIR'!$E$24-'Ejercicio 3 - TIR'!$C$24),'Ejercicio 3 - TIR'!$C$24+SQRT(('Ejercicio 3 - TIR'!$E$24-'Ejercicio 3 - TIR'!$C$24)*('Ejercicio 3 - TIR'!$D$24-'Ejercicio 3 - TIR'!$C$24)*T353),'Ejercicio 3 - TIR'!$E$24-SQRT(('Ejercicio 3 - TIR'!$E$24-'Ejercicio 3 - TIR'!$C$24)*('Ejercicio 3 - TIR'!$E$24-'Ejercicio 3 - TIR'!$D$24)*(1-T353)))</f>
        <v>0.190179917646234</v>
      </c>
      <c r="V353" s="17">
        <f ca="1" t="shared" si="2628"/>
        <v>0.516407686380823</v>
      </c>
      <c r="W353" s="19">
        <f ca="1">IF(V353&lt;=('Ejercicio 3 - TIR'!$D$25-'Ejercicio 3 - TIR'!$C$25)/('Ejercicio 3 - TIR'!$E$25-'Ejercicio 3 - TIR'!$C$25),'Ejercicio 3 - TIR'!$C$25+SQRT(('Ejercicio 3 - TIR'!$E$25-'Ejercicio 3 - TIR'!$C$25)*('Ejercicio 3 - TIR'!$D$25-'Ejercicio 3 - TIR'!$C$25)*V353),'Ejercicio 3 - TIR'!$E$25-SQRT(('Ejercicio 3 - TIR'!$E$25-'Ejercicio 3 - TIR'!$C$25)*('Ejercicio 3 - TIR'!$E$25-'Ejercicio 3 - TIR'!$D$25)*(1-V353)))</f>
        <v>0.20885910674685</v>
      </c>
      <c r="X353" s="17">
        <f ca="1" t="shared" si="2628"/>
        <v>0.36924267512337</v>
      </c>
      <c r="Y353" s="19">
        <f ca="1">IF(X353&lt;=('Ejercicio 3 - TIR'!$D$26-'Ejercicio 3 - TIR'!$C$26)/('Ejercicio 3 - TIR'!$E$26-'Ejercicio 3 - TIR'!$C$26),'Ejercicio 3 - TIR'!$C$26+SQRT(('Ejercicio 3 - TIR'!$E$26-'Ejercicio 3 - TIR'!$C$26)*('Ejercicio 3 - TIR'!$D$26-'Ejercicio 3 - TIR'!$C$26)*X353),'Ejercicio 3 - TIR'!$E$26-SQRT(('Ejercicio 3 - TIR'!$E$26-'Ejercicio 3 - TIR'!$C$26)*('Ejercicio 3 - TIR'!$E$26-'Ejercicio 3 - TIR'!$D$26)*(1-X353)))</f>
        <v>0.22163828691399</v>
      </c>
      <c r="Z353" s="17">
        <f ca="1" t="shared" si="2384"/>
        <v>1.16200000166127</v>
      </c>
      <c r="AA353" s="17">
        <f ca="1" t="shared" si="2385"/>
        <v>1.32782376096271</v>
      </c>
      <c r="AB353" s="17">
        <f ca="1" t="shared" si="2386"/>
        <v>1.58034917447131</v>
      </c>
      <c r="AC353" s="17">
        <f ca="1" t="shared" si="2387"/>
        <v>1.91041949139951</v>
      </c>
      <c r="AD353" s="17">
        <f ca="1" t="shared" si="2388"/>
        <v>2.3338415947604</v>
      </c>
      <c r="AE353" s="16">
        <f ca="1" t="shared" si="2389"/>
        <v>5065.50048063013</v>
      </c>
      <c r="AF353" s="16">
        <f ca="1" t="shared" si="2390"/>
        <v>5788.3751202519</v>
      </c>
      <c r="AG353" s="16">
        <f ca="1" t="shared" si="2391"/>
        <v>6889.20782392691</v>
      </c>
      <c r="AH353" s="16">
        <f ca="1" t="shared" si="2392"/>
        <v>8328.08161622569</v>
      </c>
      <c r="AI353" s="16">
        <f ca="1" t="shared" si="2393"/>
        <v>10173.9033589258</v>
      </c>
      <c r="AJ353" s="18">
        <f ca="1" t="shared" si="2394"/>
        <v>43749.3679677009</v>
      </c>
      <c r="AK353" s="18">
        <f ca="1" t="shared" si="2395"/>
        <v>49245.1128431197</v>
      </c>
      <c r="AL353" s="18">
        <f ca="1" t="shared" si="2396"/>
        <v>62776.8107354597</v>
      </c>
      <c r="AM353" s="18">
        <f ca="1" t="shared" si="2397"/>
        <v>74545.2527018112</v>
      </c>
      <c r="AN353" s="18">
        <f ca="1" t="shared" si="2398"/>
        <v>91237.8222960133</v>
      </c>
      <c r="AO353" s="18">
        <f ca="1">C353/'Ejercicio 3 - TIR'!$D$7</f>
        <v>16020.0221384758</v>
      </c>
      <c r="AP353" s="18">
        <f ca="1" t="shared" si="2399"/>
        <v>27729.3458292251</v>
      </c>
      <c r="AQ353" s="18">
        <f ca="1" t="shared" si="2400"/>
        <v>33225.0907046438</v>
      </c>
      <c r="AR353" s="18">
        <f ca="1" t="shared" si="2401"/>
        <v>46756.7885969839</v>
      </c>
      <c r="AS353" s="18">
        <f ca="1" t="shared" si="2402"/>
        <v>58525.2305633354</v>
      </c>
      <c r="AT353" s="18">
        <f ca="1" t="shared" si="2403"/>
        <v>75217.8001575375</v>
      </c>
      <c r="AU353" s="18">
        <f ca="1">AP353*'Ejercicio 3 - TIR'!$D$5</f>
        <v>13864.6729146125</v>
      </c>
      <c r="AV353" s="18">
        <f ca="1">AQ353*'Ejercicio 3 - TIR'!$D$5</f>
        <v>16612.5453523219</v>
      </c>
      <c r="AW353" s="18">
        <f ca="1">AR353*'Ejercicio 3 - TIR'!$D$5</f>
        <v>23378.3942984919</v>
      </c>
      <c r="AX353" s="18">
        <f ca="1">AS353*'Ejercicio 3 - TIR'!$D$5</f>
        <v>29262.6152816677</v>
      </c>
      <c r="AY353" s="18">
        <f ca="1">AT353*'Ejercicio 3 - TIR'!$D$5</f>
        <v>37608.9000787688</v>
      </c>
      <c r="AZ353" s="18">
        <f ca="1" t="shared" ref="AZ353:BD353" si="2629">AJ353-AU353-AE353</f>
        <v>24819.1945724582</v>
      </c>
      <c r="BA353" s="18">
        <f ca="1" t="shared" si="2629"/>
        <v>26844.1923705459</v>
      </c>
      <c r="BB353" s="18">
        <f ca="1" t="shared" si="2629"/>
        <v>32509.2086130408</v>
      </c>
      <c r="BC353" s="18">
        <f ca="1" t="shared" si="2629"/>
        <v>36954.5558039179</v>
      </c>
      <c r="BD353" s="18">
        <f ca="1" t="shared" si="2629"/>
        <v>43455.0188583187</v>
      </c>
      <c r="BE353" s="18">
        <f ca="1" t="shared" ref="BE353:BI353" si="2630">AZ353/Z353</f>
        <v>21359.0314431801</v>
      </c>
      <c r="BF353" s="18">
        <f ca="1" t="shared" si="2630"/>
        <v>20216.6832374524</v>
      </c>
      <c r="BG353" s="18">
        <f ca="1" t="shared" si="2630"/>
        <v>20570.9023918188</v>
      </c>
      <c r="BH353" s="18">
        <f ca="1" t="shared" si="2630"/>
        <v>19343.6865412455</v>
      </c>
      <c r="BI353" s="18">
        <f ca="1" t="shared" si="2630"/>
        <v>18619.5236882733</v>
      </c>
      <c r="BJ353" s="18">
        <f ca="1" t="shared" si="2406"/>
        <v>72975.775300872</v>
      </c>
      <c r="BK353" s="18">
        <f ca="1" t="shared" si="2407"/>
        <v>37388.1940157573</v>
      </c>
      <c r="BL353" s="18">
        <f ca="1" t="shared" si="2408"/>
        <v>110363.969316629</v>
      </c>
      <c r="BM353" s="18">
        <f ca="1">BK353*'Ejercicio 3 - TIR'!$D$5</f>
        <v>18694.0970078786</v>
      </c>
      <c r="BN353" s="18">
        <f ca="1" t="shared" si="2409"/>
        <v>91669.8723087507</v>
      </c>
      <c r="BO353" s="18">
        <f ca="1" t="shared" si="2410"/>
        <v>39278.5322339591</v>
      </c>
      <c r="BP353" s="18">
        <f ca="1" t="shared" si="2411"/>
        <v>-111368.6318571</v>
      </c>
      <c r="BQ353" s="18">
        <f ca="1" t="shared" ref="BQ353:BT353" si="2631">BE353</f>
        <v>21359.0314431801</v>
      </c>
      <c r="BR353" s="18">
        <f ca="1" t="shared" si="2631"/>
        <v>20216.6832374524</v>
      </c>
      <c r="BS353" s="18">
        <f ca="1" t="shared" si="2631"/>
        <v>20570.9023918188</v>
      </c>
      <c r="BT353" s="18">
        <f ca="1" t="shared" si="2631"/>
        <v>19343.6865412455</v>
      </c>
      <c r="BU353" s="18">
        <f ca="1" t="shared" si="2413"/>
        <v>57898.0559222324</v>
      </c>
      <c r="BV353" s="20">
        <f ca="1" t="shared" si="2414"/>
        <v>6.73661141445374</v>
      </c>
    </row>
    <row r="354" ht="15" customHeight="1" spans="1:74">
      <c r="A354" s="16">
        <v>353</v>
      </c>
      <c r="B354" s="17">
        <f ca="1" t="shared" ref="B354:F354" si="2632">RAND()</f>
        <v>0.329374218084147</v>
      </c>
      <c r="C354" s="18">
        <f ca="1">IF(B354&lt;=('Ejercicio 3 - TIR'!$D$13-'Ejercicio 3 - TIR'!$C$13)/('Ejercicio 3 - TIR'!$E$13-'Ejercicio 3 - TIR'!$C$13),'Ejercicio 3 - TIR'!$C$13+SQRT(('Ejercicio 3 - TIR'!$E$13-'Ejercicio 3 - TIR'!$C$13)*('Ejercicio 3 - TIR'!$D$13-'Ejercicio 3 - TIR'!$C$13)*B354),'Ejercicio 3 - TIR'!$E$13-SQRT(('Ejercicio 3 - TIR'!$E$13-'Ejercicio 3 - TIR'!$C$13)*('Ejercicio 3 - TIR'!$E$13-'Ejercicio 3 - TIR'!$D$13)*(1-B354)))</f>
        <v>71631.8675570805</v>
      </c>
      <c r="D354" s="17">
        <f ca="1" t="shared" si="2632"/>
        <v>0.780663877972817</v>
      </c>
      <c r="E354" s="18">
        <f ca="1">IF(D354&lt;=('Ejercicio 3 - TIR'!$D$14-'Ejercicio 3 - TIR'!$C$14)/('Ejercicio 3 - TIR'!$E$14-'Ejercicio 3 - TIR'!$C$14),'Ejercicio 3 - TIR'!$C$14+SQRT(('Ejercicio 3 - TIR'!$E$14-'Ejercicio 3 - TIR'!$C$14)*('Ejercicio 3 - TIR'!$D$14-'Ejercicio 3 - TIR'!$C$14)*D354),'Ejercicio 3 - TIR'!$E$14-SQRT(('Ejercicio 3 - TIR'!$E$14-'Ejercicio 3 - TIR'!$C$14)*('Ejercicio 3 - TIR'!$E$14-'Ejercicio 3 - TIR'!$D$14)*(1-D354)))</f>
        <v>34264.1113762489</v>
      </c>
      <c r="F354" s="17">
        <f ca="1" t="shared" si="2632"/>
        <v>0.360401321787594</v>
      </c>
      <c r="G354" s="18">
        <f ca="1">IF(F354&lt;=('Ejercicio 3 - TIR'!$D$18-'Ejercicio 3 - TIR'!$C$18)/('Ejercicio 3 - TIR'!$E$18-'Ejercicio 3 - TIR'!$C$18),'Ejercicio 3 - TIR'!$C$18+SQRT(('Ejercicio 3 - TIR'!$E$18-'Ejercicio 3 - TIR'!$C$18)*('Ejercicio 3 - TIR'!$D$18-'Ejercicio 3 - TIR'!$C$18)*F354),'Ejercicio 3 - TIR'!$E$18-SQRT(('Ejercicio 3 - TIR'!$E$18-'Ejercicio 3 - TIR'!$C$18)*('Ejercicio 3 - TIR'!$E$18-'Ejercicio 3 - TIR'!$D$18)*(1-F354)))</f>
        <v>37352.564060798</v>
      </c>
      <c r="H354" s="17">
        <f ca="1" t="shared" ref="H354:L354" si="2633">RAND()</f>
        <v>0.514389493741843</v>
      </c>
      <c r="I354" s="18">
        <f ca="1">IF(H354&lt;=('Ejercicio 3 - TIR'!$D$18-'Ejercicio 3 - TIR'!$C$18)/('Ejercicio 3 - TIR'!$E$18-'Ejercicio 3 - TIR'!$C$18),'Ejercicio 3 - TIR'!$C$18+SQRT(('Ejercicio 3 - TIR'!$E$18-'Ejercicio 3 - TIR'!$C$18)*('Ejercicio 3 - TIR'!$D$18-'Ejercicio 3 - TIR'!$C$18)*H354),'Ejercicio 3 - TIR'!$E$18-SQRT(('Ejercicio 3 - TIR'!$E$18-'Ejercicio 3 - TIR'!$C$18)*('Ejercicio 3 - TIR'!$E$18-'Ejercicio 3 - TIR'!$D$18)*(1-H354)))</f>
        <v>38783.9867976493</v>
      </c>
      <c r="J354" s="17">
        <f ca="1" t="shared" si="2633"/>
        <v>0.27324381734896</v>
      </c>
      <c r="K354" s="18">
        <f ca="1">IF(J354&lt;=('Ejercicio 3 - TIR'!$D$18-'Ejercicio 3 - TIR'!$C$18)/('Ejercicio 3 - TIR'!$E$18-'Ejercicio 3 - TIR'!$C$18),'Ejercicio 3 - TIR'!$C$18+SQRT(('Ejercicio 3 - TIR'!$E$18-'Ejercicio 3 - TIR'!$C$18)*('Ejercicio 3 - TIR'!$D$18-'Ejercicio 3 - TIR'!$C$18)*J354),'Ejercicio 3 - TIR'!$E$18-SQRT(('Ejercicio 3 - TIR'!$E$18-'Ejercicio 3 - TIR'!$C$18)*('Ejercicio 3 - TIR'!$E$18-'Ejercicio 3 - TIR'!$D$18)*(1-J354)))</f>
        <v>36402.0756479711</v>
      </c>
      <c r="L354" s="17">
        <f ca="1" t="shared" si="2633"/>
        <v>0.865217807973115</v>
      </c>
      <c r="M354" s="18">
        <f ca="1">IF(L354&lt;=('Ejercicio 3 - TIR'!$D$18-'Ejercicio 3 - TIR'!$C$18)/('Ejercicio 3 - TIR'!$E$18-'Ejercicio 3 - TIR'!$C$18),'Ejercicio 3 - TIR'!$C$18+SQRT(('Ejercicio 3 - TIR'!$E$18-'Ejercicio 3 - TIR'!$C$18)*('Ejercicio 3 - TIR'!$D$18-'Ejercicio 3 - TIR'!$C$18)*L354),'Ejercicio 3 - TIR'!$E$18-SQRT(('Ejercicio 3 - TIR'!$E$18-'Ejercicio 3 - TIR'!$C$18)*('Ejercicio 3 - TIR'!$E$18-'Ejercicio 3 - TIR'!$D$18)*(1-L354)))</f>
        <v>41820.5874124272</v>
      </c>
      <c r="N354" s="17">
        <f ca="1" t="shared" ref="N354:R354" si="2634">RAND()</f>
        <v>0.692392087562898</v>
      </c>
      <c r="O354" s="18">
        <f ca="1">IF(N354&lt;=('Ejercicio 3 - TIR'!$D$18-'Ejercicio 3 - TIR'!$C$18)/('Ejercicio 3 - TIR'!$E$18-'Ejercicio 3 - TIR'!$C$18),'Ejercicio 3 - TIR'!$C$18+SQRT(('Ejercicio 3 - TIR'!$E$18-'Ejercicio 3 - TIR'!$C$18)*('Ejercicio 3 - TIR'!$D$18-'Ejercicio 3 - TIR'!$C$18)*N354),'Ejercicio 3 - TIR'!$E$18-SQRT(('Ejercicio 3 - TIR'!$E$18-'Ejercicio 3 - TIR'!$C$18)*('Ejercicio 3 - TIR'!$E$18-'Ejercicio 3 - TIR'!$D$18)*(1-N354)))</f>
        <v>40196.8142412787</v>
      </c>
      <c r="P354" s="17">
        <f ca="1" t="shared" si="2634"/>
        <v>0.01931160590808</v>
      </c>
      <c r="Q354" s="19">
        <f ca="1">IF(P354&lt;=('Ejercicio 3 - TIR'!$D$22-'Ejercicio 3 - TIR'!$C$22)/('Ejercicio 3 - TIR'!$E$22-'Ejercicio 3 - TIR'!$C$22),'Ejercicio 3 - TIR'!$C$22+SQRT(('Ejercicio 3 - TIR'!$E$22-'Ejercicio 3 - TIR'!$C$22)*('Ejercicio 3 - TIR'!$D$22-'Ejercicio 3 - TIR'!$C$22)*P354),'Ejercicio 3 - TIR'!$E$22-SQRT(('Ejercicio 3 - TIR'!$E$22-'Ejercicio 3 - TIR'!$C$22)*('Ejercicio 3 - TIR'!$E$22-'Ejercicio 3 - TIR'!$D$22)*(1-P354)))</f>
        <v>0.125895836720479</v>
      </c>
      <c r="R354" s="17">
        <f ca="1" t="shared" si="2634"/>
        <v>0.965814068771222</v>
      </c>
      <c r="S354" s="19">
        <f ca="1">IF(R354&lt;=('Ejercicio 3 - TIR'!$D$23-'Ejercicio 3 - TIR'!$C$23)/('Ejercicio 3 - TIR'!$E$23-'Ejercicio 3 - TIR'!$C$23),'Ejercicio 3 - TIR'!$C$23+SQRT(('Ejercicio 3 - TIR'!$E$23-'Ejercicio 3 - TIR'!$C$23)*('Ejercicio 3 - TIR'!$D$23-'Ejercicio 3 - TIR'!$C$23)*R354),'Ejercicio 3 - TIR'!$E$23-SQRT(('Ejercicio 3 - TIR'!$E$23-'Ejercicio 3 - TIR'!$C$23)*('Ejercicio 3 - TIR'!$E$23-'Ejercicio 3 - TIR'!$D$23)*(1-R354)))</f>
        <v>0.172155595866364</v>
      </c>
      <c r="T354" s="17">
        <f ca="1" t="shared" ref="T354:X354" si="2635">RAND()</f>
        <v>0.875149309876867</v>
      </c>
      <c r="U354" s="19">
        <f ca="1">IF(T354&lt;=('Ejercicio 3 - TIR'!$D$24-'Ejercicio 3 - TIR'!$C$24)/('Ejercicio 3 - TIR'!$E$24-'Ejercicio 3 - TIR'!$C$24),'Ejercicio 3 - TIR'!$C$24+SQRT(('Ejercicio 3 - TIR'!$E$24-'Ejercicio 3 - TIR'!$C$24)*('Ejercicio 3 - TIR'!$D$24-'Ejercicio 3 - TIR'!$C$24)*T354),'Ejercicio 3 - TIR'!$E$24-SQRT(('Ejercicio 3 - TIR'!$E$24-'Ejercicio 3 - TIR'!$C$24)*('Ejercicio 3 - TIR'!$E$24-'Ejercicio 3 - TIR'!$D$24)*(1-T354)))</f>
        <v>0.201302889732775</v>
      </c>
      <c r="V354" s="17">
        <f ca="1" t="shared" si="2635"/>
        <v>0.976366576782798</v>
      </c>
      <c r="W354" s="19">
        <f ca="1">IF(V354&lt;=('Ejercicio 3 - TIR'!$D$25-'Ejercicio 3 - TIR'!$C$25)/('Ejercicio 3 - TIR'!$E$25-'Ejercicio 3 - TIR'!$C$25),'Ejercicio 3 - TIR'!$C$25+SQRT(('Ejercicio 3 - TIR'!$E$25-'Ejercicio 3 - TIR'!$C$25)*('Ejercicio 3 - TIR'!$D$25-'Ejercicio 3 - TIR'!$C$25)*V354),'Ejercicio 3 - TIR'!$E$25-SQRT(('Ejercicio 3 - TIR'!$E$25-'Ejercicio 3 - TIR'!$C$25)*('Ejercicio 3 - TIR'!$E$25-'Ejercicio 3 - TIR'!$D$25)*(1-V354)))</f>
        <v>0.240905112355823</v>
      </c>
      <c r="X354" s="17">
        <f ca="1" t="shared" si="2635"/>
        <v>0.953274460285759</v>
      </c>
      <c r="Y354" s="19">
        <f ca="1">IF(X354&lt;=('Ejercicio 3 - TIR'!$D$26-'Ejercicio 3 - TIR'!$C$26)/('Ejercicio 3 - TIR'!$E$26-'Ejercicio 3 - TIR'!$C$26),'Ejercicio 3 - TIR'!$C$26+SQRT(('Ejercicio 3 - TIR'!$E$26-'Ejercicio 3 - TIR'!$C$26)*('Ejercicio 3 - TIR'!$D$26-'Ejercicio 3 - TIR'!$C$26)*X354),'Ejercicio 3 - TIR'!$E$26-SQRT(('Ejercicio 3 - TIR'!$E$26-'Ejercicio 3 - TIR'!$C$26)*('Ejercicio 3 - TIR'!$E$26-'Ejercicio 3 - TIR'!$D$26)*(1-X354)))</f>
        <v>0.26411548192557</v>
      </c>
      <c r="Z354" s="17">
        <f ca="1" t="shared" si="2384"/>
        <v>1.12589583672048</v>
      </c>
      <c r="AA354" s="17">
        <f ca="1" t="shared" si="2385"/>
        <v>1.31972510537455</v>
      </c>
      <c r="AB354" s="17">
        <f ca="1" t="shared" si="2386"/>
        <v>1.58538958273934</v>
      </c>
      <c r="AC354" s="17">
        <f ca="1" t="shared" si="2387"/>
        <v>1.96731803829691</v>
      </c>
      <c r="AD354" s="17">
        <f ca="1" t="shared" si="2388"/>
        <v>2.48691719008257</v>
      </c>
      <c r="AE354" s="16">
        <f ca="1" t="shared" si="2389"/>
        <v>4313.70897119652</v>
      </c>
      <c r="AF354" s="16">
        <f ca="1" t="shared" si="2390"/>
        <v>5056.33810952694</v>
      </c>
      <c r="AG354" s="16">
        <f ca="1" t="shared" si="2391"/>
        <v>6074.19358244067</v>
      </c>
      <c r="AH354" s="16">
        <f ca="1" t="shared" si="2392"/>
        <v>7537.49786988956</v>
      </c>
      <c r="AI354" s="16">
        <f ca="1" t="shared" si="2393"/>
        <v>9528.2677523084</v>
      </c>
      <c r="AJ354" s="18">
        <f ca="1" t="shared" si="2394"/>
        <v>42055.0963668875</v>
      </c>
      <c r="AK354" s="18">
        <f ca="1" t="shared" si="2395"/>
        <v>51184.2010633729</v>
      </c>
      <c r="AL354" s="18">
        <f ca="1" t="shared" si="2396"/>
        <v>57711.4715223827</v>
      </c>
      <c r="AM354" s="18">
        <f ca="1" t="shared" si="2397"/>
        <v>82274.3959886408</v>
      </c>
      <c r="AN354" s="18">
        <f ca="1" t="shared" si="2398"/>
        <v>99966.1483231919</v>
      </c>
      <c r="AO354" s="18">
        <f ca="1">C354/'Ejercicio 3 - TIR'!$D$7</f>
        <v>14326.3735114161</v>
      </c>
      <c r="AP354" s="18">
        <f ca="1" t="shared" si="2399"/>
        <v>27728.7228554714</v>
      </c>
      <c r="AQ354" s="18">
        <f ca="1" t="shared" si="2400"/>
        <v>36857.8275519568</v>
      </c>
      <c r="AR354" s="18">
        <f ca="1" t="shared" si="2401"/>
        <v>43385.0980109666</v>
      </c>
      <c r="AS354" s="18">
        <f ca="1" t="shared" si="2402"/>
        <v>67948.0224772247</v>
      </c>
      <c r="AT354" s="18">
        <f ca="1" t="shared" si="2403"/>
        <v>85639.7748117758</v>
      </c>
      <c r="AU354" s="18">
        <f ca="1">AP354*'Ejercicio 3 - TIR'!$D$5</f>
        <v>13864.3614277357</v>
      </c>
      <c r="AV354" s="18">
        <f ca="1">AQ354*'Ejercicio 3 - TIR'!$D$5</f>
        <v>18428.9137759784</v>
      </c>
      <c r="AW354" s="18">
        <f ca="1">AR354*'Ejercicio 3 - TIR'!$D$5</f>
        <v>21692.5490054833</v>
      </c>
      <c r="AX354" s="18">
        <f ca="1">AS354*'Ejercicio 3 - TIR'!$D$5</f>
        <v>33974.0112386123</v>
      </c>
      <c r="AY354" s="18">
        <f ca="1">AT354*'Ejercicio 3 - TIR'!$D$5</f>
        <v>42819.8874058879</v>
      </c>
      <c r="AZ354" s="18">
        <f ca="1" t="shared" ref="AZ354:BD354" si="2636">AJ354-AU354-AE354</f>
        <v>23877.0259679553</v>
      </c>
      <c r="BA354" s="18">
        <f ca="1" t="shared" si="2636"/>
        <v>27698.9491778675</v>
      </c>
      <c r="BB354" s="18">
        <f ca="1" t="shared" si="2636"/>
        <v>29944.7289344587</v>
      </c>
      <c r="BC354" s="18">
        <f ca="1" t="shared" si="2636"/>
        <v>40762.8868801389</v>
      </c>
      <c r="BD354" s="18">
        <f ca="1" t="shared" si="2636"/>
        <v>47617.9931649956</v>
      </c>
      <c r="BE354" s="18">
        <f ca="1" t="shared" ref="BE354:BI354" si="2637">AZ354/Z354</f>
        <v>21207.1358550401</v>
      </c>
      <c r="BF354" s="18">
        <f ca="1" t="shared" si="2637"/>
        <v>20988.4233201779</v>
      </c>
      <c r="BG354" s="18">
        <f ca="1" t="shared" si="2637"/>
        <v>18887.9309290769</v>
      </c>
      <c r="BH354" s="18">
        <f ca="1" t="shared" si="2637"/>
        <v>20720.0290378199</v>
      </c>
      <c r="BI354" s="18">
        <f ca="1" t="shared" si="2637"/>
        <v>19147.3979732372</v>
      </c>
      <c r="BJ354" s="18">
        <f ca="1" t="shared" si="2406"/>
        <v>85212.007584497</v>
      </c>
      <c r="BK354" s="18">
        <f ca="1" t="shared" si="2407"/>
        <v>35628.5045570842</v>
      </c>
      <c r="BL354" s="18">
        <f ca="1" t="shared" si="2408"/>
        <v>120840.512141581</v>
      </c>
      <c r="BM354" s="18">
        <f ca="1">BK354*'Ejercicio 3 - TIR'!$D$5</f>
        <v>17814.2522785421</v>
      </c>
      <c r="BN354" s="18">
        <f ca="1" t="shared" si="2409"/>
        <v>103026.259863039</v>
      </c>
      <c r="BO354" s="18">
        <f ca="1" t="shared" si="2410"/>
        <v>41427.2981319569</v>
      </c>
      <c r="BP354" s="18">
        <f ca="1" t="shared" si="2411"/>
        <v>-105895.978933329</v>
      </c>
      <c r="BQ354" s="18">
        <f ca="1" t="shared" ref="BQ354:BT354" si="2638">BE354</f>
        <v>21207.1358550401</v>
      </c>
      <c r="BR354" s="18">
        <f ca="1" t="shared" si="2638"/>
        <v>20988.4233201779</v>
      </c>
      <c r="BS354" s="18">
        <f ca="1" t="shared" si="2638"/>
        <v>18887.9309290769</v>
      </c>
      <c r="BT354" s="18">
        <f ca="1" t="shared" si="2638"/>
        <v>20720.0290378199</v>
      </c>
      <c r="BU354" s="18">
        <f ca="1" t="shared" si="2413"/>
        <v>60574.6961051941</v>
      </c>
      <c r="BV354" s="20">
        <f ca="1" t="shared" si="2414"/>
        <v>8.95651225861207</v>
      </c>
    </row>
    <row r="355" ht="15" customHeight="1" spans="1:74">
      <c r="A355" s="16">
        <v>354</v>
      </c>
      <c r="B355" s="17">
        <f ca="1" t="shared" ref="B355:F355" si="2639">RAND()</f>
        <v>0.930723530731545</v>
      </c>
      <c r="C355" s="18">
        <f ca="1">IF(B355&lt;=('Ejercicio 3 - TIR'!$D$13-'Ejercicio 3 - TIR'!$C$13)/('Ejercicio 3 - TIR'!$E$13-'Ejercicio 3 - TIR'!$C$13),'Ejercicio 3 - TIR'!$C$13+SQRT(('Ejercicio 3 - TIR'!$E$13-'Ejercicio 3 - TIR'!$C$13)*('Ejercicio 3 - TIR'!$D$13-'Ejercicio 3 - TIR'!$C$13)*B355),'Ejercicio 3 - TIR'!$E$13-SQRT(('Ejercicio 3 - TIR'!$E$13-'Ejercicio 3 - TIR'!$C$13)*('Ejercicio 3 - TIR'!$E$13-'Ejercicio 3 - TIR'!$D$13)*(1-B355)))</f>
        <v>90882.3378477734</v>
      </c>
      <c r="D355" s="17">
        <f ca="1" t="shared" si="2639"/>
        <v>0.538903980461096</v>
      </c>
      <c r="E355" s="18">
        <f ca="1">IF(D355&lt;=('Ejercicio 3 - TIR'!$D$14-'Ejercicio 3 - TIR'!$C$14)/('Ejercicio 3 - TIR'!$E$14-'Ejercicio 3 - TIR'!$C$14),'Ejercicio 3 - TIR'!$C$14+SQRT(('Ejercicio 3 - TIR'!$E$14-'Ejercicio 3 - TIR'!$C$14)*('Ejercicio 3 - TIR'!$D$14-'Ejercicio 3 - TIR'!$C$14)*D355),'Ejercicio 3 - TIR'!$E$14-SQRT(('Ejercicio 3 - TIR'!$E$14-'Ejercicio 3 - TIR'!$C$14)*('Ejercicio 3 - TIR'!$E$14-'Ejercicio 3 - TIR'!$D$14)*(1-D355)))</f>
        <v>31683.4861311463</v>
      </c>
      <c r="F355" s="17">
        <f ca="1" t="shared" si="2639"/>
        <v>0.586035985373502</v>
      </c>
      <c r="G355" s="18">
        <f ca="1">IF(F355&lt;=('Ejercicio 3 - TIR'!$D$18-'Ejercicio 3 - TIR'!$C$18)/('Ejercicio 3 - TIR'!$E$18-'Ejercicio 3 - TIR'!$C$18),'Ejercicio 3 - TIR'!$C$18+SQRT(('Ejercicio 3 - TIR'!$E$18-'Ejercicio 3 - TIR'!$C$18)*('Ejercicio 3 - TIR'!$D$18-'Ejercicio 3 - TIR'!$C$18)*F355),'Ejercicio 3 - TIR'!$E$18-SQRT(('Ejercicio 3 - TIR'!$E$18-'Ejercicio 3 - TIR'!$C$18)*('Ejercicio 3 - TIR'!$E$18-'Ejercicio 3 - TIR'!$D$18)*(1-F355)))</f>
        <v>39375.7878498836</v>
      </c>
      <c r="H355" s="17">
        <f ca="1" t="shared" ref="H355:L355" si="2640">RAND()</f>
        <v>0.208756711670441</v>
      </c>
      <c r="I355" s="18">
        <f ca="1">IF(H355&lt;=('Ejercicio 3 - TIR'!$D$18-'Ejercicio 3 - TIR'!$C$18)/('Ejercicio 3 - TIR'!$E$18-'Ejercicio 3 - TIR'!$C$18),'Ejercicio 3 - TIR'!$C$18+SQRT(('Ejercicio 3 - TIR'!$E$18-'Ejercicio 3 - TIR'!$C$18)*('Ejercicio 3 - TIR'!$D$18-'Ejercicio 3 - TIR'!$C$18)*H355),'Ejercicio 3 - TIR'!$E$18-SQRT(('Ejercicio 3 - TIR'!$E$18-'Ejercicio 3 - TIR'!$C$18)*('Ejercicio 3 - TIR'!$E$18-'Ejercicio 3 - TIR'!$D$18)*(1-H355)))</f>
        <v>35595.8472772732</v>
      </c>
      <c r="J355" s="17">
        <f ca="1" t="shared" si="2640"/>
        <v>0.77500318549696</v>
      </c>
      <c r="K355" s="18">
        <f ca="1">IF(J355&lt;=('Ejercicio 3 - TIR'!$D$18-'Ejercicio 3 - TIR'!$C$18)/('Ejercicio 3 - TIR'!$E$18-'Ejercicio 3 - TIR'!$C$18),'Ejercicio 3 - TIR'!$C$18+SQRT(('Ejercicio 3 - TIR'!$E$18-'Ejercicio 3 - TIR'!$C$18)*('Ejercicio 3 - TIR'!$D$18-'Ejercicio 3 - TIR'!$C$18)*J355),'Ejercicio 3 - TIR'!$E$18-SQRT(('Ejercicio 3 - TIR'!$E$18-'Ejercicio 3 - TIR'!$C$18)*('Ejercicio 3 - TIR'!$E$18-'Ejercicio 3 - TIR'!$D$18)*(1-J355)))</f>
        <v>40892.1098982899</v>
      </c>
      <c r="L355" s="17">
        <f ca="1" t="shared" si="2640"/>
        <v>0.560019558495043</v>
      </c>
      <c r="M355" s="18">
        <f ca="1">IF(L355&lt;=('Ejercicio 3 - TIR'!$D$18-'Ejercicio 3 - TIR'!$C$18)/('Ejercicio 3 - TIR'!$E$18-'Ejercicio 3 - TIR'!$C$18),'Ejercicio 3 - TIR'!$C$18+SQRT(('Ejercicio 3 - TIR'!$E$18-'Ejercicio 3 - TIR'!$C$18)*('Ejercicio 3 - TIR'!$D$18-'Ejercicio 3 - TIR'!$C$18)*L355),'Ejercicio 3 - TIR'!$E$18-SQRT(('Ejercicio 3 - TIR'!$E$18-'Ejercicio 3 - TIR'!$C$18)*('Ejercicio 3 - TIR'!$E$18-'Ejercicio 3 - TIR'!$D$18)*(1-L355)))</f>
        <v>39165.3114390214</v>
      </c>
      <c r="N355" s="17">
        <f ca="1" t="shared" ref="N355:R355" si="2641">RAND()</f>
        <v>0.613604712321804</v>
      </c>
      <c r="O355" s="18">
        <f ca="1">IF(N355&lt;=('Ejercicio 3 - TIR'!$D$18-'Ejercicio 3 - TIR'!$C$18)/('Ejercicio 3 - TIR'!$E$18-'Ejercicio 3 - TIR'!$C$18),'Ejercicio 3 - TIR'!$C$18+SQRT(('Ejercicio 3 - TIR'!$E$18-'Ejercicio 3 - TIR'!$C$18)*('Ejercicio 3 - TIR'!$D$18-'Ejercicio 3 - TIR'!$C$18)*N355),'Ejercicio 3 - TIR'!$E$18-SQRT(('Ejercicio 3 - TIR'!$E$18-'Ejercicio 3 - TIR'!$C$18)*('Ejercicio 3 - TIR'!$E$18-'Ejercicio 3 - TIR'!$D$18)*(1-N355)))</f>
        <v>39593.7848031041</v>
      </c>
      <c r="P355" s="17">
        <f ca="1" t="shared" si="2641"/>
        <v>0.75957827888462</v>
      </c>
      <c r="Q355" s="19">
        <f ca="1">IF(P355&lt;=('Ejercicio 3 - TIR'!$D$22-'Ejercicio 3 - TIR'!$C$22)/('Ejercicio 3 - TIR'!$E$22-'Ejercicio 3 - TIR'!$C$22),'Ejercicio 3 - TIR'!$C$22+SQRT(('Ejercicio 3 - TIR'!$E$22-'Ejercicio 3 - TIR'!$C$22)*('Ejercicio 3 - TIR'!$D$22-'Ejercicio 3 - TIR'!$C$22)*P355),'Ejercicio 3 - TIR'!$E$22-SQRT(('Ejercicio 3 - TIR'!$E$22-'Ejercicio 3 - TIR'!$C$22)*('Ejercicio 3 - TIR'!$E$22-'Ejercicio 3 - TIR'!$D$22)*(1-P355)))</f>
        <v>0.159197137264124</v>
      </c>
      <c r="R355" s="17">
        <f ca="1" t="shared" si="2641"/>
        <v>0.010116640928203</v>
      </c>
      <c r="S355" s="19">
        <f ca="1">IF(R355&lt;=('Ejercicio 3 - TIR'!$D$23-'Ejercicio 3 - TIR'!$C$23)/('Ejercicio 3 - TIR'!$E$23-'Ejercicio 3 - TIR'!$C$23),'Ejercicio 3 - TIR'!$C$23+SQRT(('Ejercicio 3 - TIR'!$E$23-'Ejercicio 3 - TIR'!$C$23)*('Ejercicio 3 - TIR'!$D$23-'Ejercicio 3 - TIR'!$C$23)*R355),'Ejercicio 3 - TIR'!$E$23-SQRT(('Ejercicio 3 - TIR'!$E$23-'Ejercicio 3 - TIR'!$C$23)*('Ejercicio 3 - TIR'!$E$23-'Ejercicio 3 - TIR'!$D$23)*(1-R355)))</f>
        <v>0.124267312230288</v>
      </c>
      <c r="T355" s="17">
        <f ca="1" t="shared" ref="T355:X355" si="2642">RAND()</f>
        <v>0.11406008593617</v>
      </c>
      <c r="U355" s="19">
        <f ca="1">IF(T355&lt;=('Ejercicio 3 - TIR'!$D$24-'Ejercicio 3 - TIR'!$C$24)/('Ejercicio 3 - TIR'!$E$24-'Ejercicio 3 - TIR'!$C$24),'Ejercicio 3 - TIR'!$C$24+SQRT(('Ejercicio 3 - TIR'!$E$24-'Ejercicio 3 - TIR'!$C$24)*('Ejercicio 3 - TIR'!$D$24-'Ejercicio 3 - TIR'!$C$24)*T355),'Ejercicio 3 - TIR'!$E$24-SQRT(('Ejercicio 3 - TIR'!$E$24-'Ejercicio 3 - TIR'!$C$24)*('Ejercicio 3 - TIR'!$E$24-'Ejercicio 3 - TIR'!$D$24)*(1-T355)))</f>
        <v>0.165476633369889</v>
      </c>
      <c r="V355" s="17">
        <f ca="1" t="shared" si="2642"/>
        <v>0.615416865016562</v>
      </c>
      <c r="W355" s="19">
        <f ca="1">IF(V355&lt;=('Ejercicio 3 - TIR'!$D$25-'Ejercicio 3 - TIR'!$C$25)/('Ejercicio 3 - TIR'!$E$25-'Ejercicio 3 - TIR'!$C$25),'Ejercicio 3 - TIR'!$C$25+SQRT(('Ejercicio 3 - TIR'!$E$25-'Ejercicio 3 - TIR'!$C$25)*('Ejercicio 3 - TIR'!$D$25-'Ejercicio 3 - TIR'!$C$25)*V355),'Ejercicio 3 - TIR'!$E$25-SQRT(('Ejercicio 3 - TIR'!$E$25-'Ejercicio 3 - TIR'!$C$25)*('Ejercicio 3 - TIR'!$E$25-'Ejercicio 3 - TIR'!$D$25)*(1-V355)))</f>
        <v>0.213311568956386</v>
      </c>
      <c r="X355" s="17">
        <f ca="1" t="shared" si="2642"/>
        <v>0.108355361635352</v>
      </c>
      <c r="Y355" s="19">
        <f ca="1">IF(X355&lt;=('Ejercicio 3 - TIR'!$D$26-'Ejercicio 3 - TIR'!$C$26)/('Ejercicio 3 - TIR'!$E$26-'Ejercicio 3 - TIR'!$C$26),'Ejercicio 3 - TIR'!$C$26+SQRT(('Ejercicio 3 - TIR'!$E$26-'Ejercicio 3 - TIR'!$C$26)*('Ejercicio 3 - TIR'!$D$26-'Ejercicio 3 - TIR'!$C$26)*X355),'Ejercicio 3 - TIR'!$E$26-SQRT(('Ejercicio 3 - TIR'!$E$26-'Ejercicio 3 - TIR'!$C$26)*('Ejercicio 3 - TIR'!$E$26-'Ejercicio 3 - TIR'!$D$26)*(1-X355)))</f>
        <v>0.207104370097009</v>
      </c>
      <c r="Z355" s="17">
        <f ca="1" t="shared" si="2384"/>
        <v>1.15919713726412</v>
      </c>
      <c r="AA355" s="17">
        <f ca="1" t="shared" si="2385"/>
        <v>1.30324744985698</v>
      </c>
      <c r="AB355" s="17">
        <f ca="1" t="shared" si="2386"/>
        <v>1.51890445030721</v>
      </c>
      <c r="AC355" s="17">
        <f ca="1" t="shared" si="2387"/>
        <v>1.84290434169707</v>
      </c>
      <c r="AD355" s="17">
        <f ca="1" t="shared" si="2388"/>
        <v>2.22457788453329</v>
      </c>
      <c r="AE355" s="16">
        <f ca="1" t="shared" si="2389"/>
        <v>5043.92029062608</v>
      </c>
      <c r="AF355" s="16">
        <f ca="1" t="shared" si="2390"/>
        <v>5670.714708246</v>
      </c>
      <c r="AG355" s="16">
        <f ca="1" t="shared" si="2391"/>
        <v>6609.08548696766</v>
      </c>
      <c r="AH355" s="16">
        <f ca="1" t="shared" si="2392"/>
        <v>8018.87988155961</v>
      </c>
      <c r="AI355" s="16">
        <f ca="1" t="shared" si="2393"/>
        <v>9679.62494831359</v>
      </c>
      <c r="AJ355" s="18">
        <f ca="1" t="shared" si="2394"/>
        <v>45644.3005531046</v>
      </c>
      <c r="AK355" s="18">
        <f ca="1" t="shared" si="2395"/>
        <v>46390.1971896049</v>
      </c>
      <c r="AL355" s="18">
        <f ca="1" t="shared" si="2396"/>
        <v>62111.2077069639</v>
      </c>
      <c r="AM355" s="18">
        <f ca="1" t="shared" si="2397"/>
        <v>72177.9224948906</v>
      </c>
      <c r="AN355" s="18">
        <f ca="1" t="shared" si="2398"/>
        <v>88079.4580379556</v>
      </c>
      <c r="AO355" s="18">
        <f ca="1">C355/'Ejercicio 3 - TIR'!$D$7</f>
        <v>18176.4675695547</v>
      </c>
      <c r="AP355" s="18">
        <f ca="1" t="shared" si="2399"/>
        <v>27467.8329835499</v>
      </c>
      <c r="AQ355" s="18">
        <f ca="1" t="shared" si="2400"/>
        <v>28213.7296200502</v>
      </c>
      <c r="AR355" s="18">
        <f ca="1" t="shared" si="2401"/>
        <v>43934.7401374092</v>
      </c>
      <c r="AS355" s="18">
        <f ca="1" t="shared" si="2402"/>
        <v>54001.454925336</v>
      </c>
      <c r="AT355" s="18">
        <f ca="1" t="shared" si="2403"/>
        <v>69902.9904684009</v>
      </c>
      <c r="AU355" s="18">
        <f ca="1">AP355*'Ejercicio 3 - TIR'!$D$5</f>
        <v>13733.916491775</v>
      </c>
      <c r="AV355" s="18">
        <f ca="1">AQ355*'Ejercicio 3 - TIR'!$D$5</f>
        <v>14106.8648100251</v>
      </c>
      <c r="AW355" s="18">
        <f ca="1">AR355*'Ejercicio 3 - TIR'!$D$5</f>
        <v>21967.3700687046</v>
      </c>
      <c r="AX355" s="18">
        <f ca="1">AS355*'Ejercicio 3 - TIR'!$D$5</f>
        <v>27000.727462668</v>
      </c>
      <c r="AY355" s="18">
        <f ca="1">AT355*'Ejercicio 3 - TIR'!$D$5</f>
        <v>34951.4952342005</v>
      </c>
      <c r="AZ355" s="18">
        <f ca="1" t="shared" ref="AZ355:BD355" si="2643">AJ355-AU355-AE355</f>
        <v>26866.4637707036</v>
      </c>
      <c r="BA355" s="18">
        <f ca="1" t="shared" si="2643"/>
        <v>26612.6176713338</v>
      </c>
      <c r="BB355" s="18">
        <f ca="1" t="shared" si="2643"/>
        <v>33534.7521512916</v>
      </c>
      <c r="BC355" s="18">
        <f ca="1" t="shared" si="2643"/>
        <v>37158.3151506631</v>
      </c>
      <c r="BD355" s="18">
        <f ca="1" t="shared" si="2643"/>
        <v>43448.3378554415</v>
      </c>
      <c r="BE355" s="18">
        <f ca="1" t="shared" ref="BE355:BI355" si="2644">AZ355/Z355</f>
        <v>23176.7858175637</v>
      </c>
      <c r="BF355" s="18">
        <f ca="1" t="shared" si="2644"/>
        <v>20420.2338352968</v>
      </c>
      <c r="BG355" s="18">
        <f ca="1" t="shared" si="2644"/>
        <v>22078.2499811025</v>
      </c>
      <c r="BH355" s="18">
        <f ca="1" t="shared" si="2644"/>
        <v>20162.9104180443</v>
      </c>
      <c r="BI355" s="18">
        <f ca="1" t="shared" si="2644"/>
        <v>19531.0481856008</v>
      </c>
      <c r="BJ355" s="18">
        <f ca="1" t="shared" si="2406"/>
        <v>70482.3825522653</v>
      </c>
      <c r="BK355" s="18">
        <f ca="1" t="shared" si="2407"/>
        <v>40434.9677741679</v>
      </c>
      <c r="BL355" s="18">
        <f ca="1" t="shared" si="2408"/>
        <v>110917.350326433</v>
      </c>
      <c r="BM355" s="18">
        <f ca="1">BK355*'Ejercicio 3 - TIR'!$D$5</f>
        <v>20217.4838870839</v>
      </c>
      <c r="BN355" s="18">
        <f ca="1" t="shared" si="2409"/>
        <v>90699.8664393493</v>
      </c>
      <c r="BO355" s="18">
        <f ca="1" t="shared" si="2410"/>
        <v>40771.7199159237</v>
      </c>
      <c r="BP355" s="18">
        <f ca="1" t="shared" si="2411"/>
        <v>-122565.82397892</v>
      </c>
      <c r="BQ355" s="18">
        <f ca="1" t="shared" ref="BQ355:BT355" si="2645">BE355</f>
        <v>23176.7858175637</v>
      </c>
      <c r="BR355" s="18">
        <f ca="1" t="shared" si="2645"/>
        <v>20420.2338352968</v>
      </c>
      <c r="BS355" s="18">
        <f ca="1" t="shared" si="2645"/>
        <v>22078.2499811025</v>
      </c>
      <c r="BT355" s="18">
        <f ca="1" t="shared" si="2645"/>
        <v>20162.9104180443</v>
      </c>
      <c r="BU355" s="18">
        <f ca="1" t="shared" si="2413"/>
        <v>60302.7681015244</v>
      </c>
      <c r="BV355" s="20">
        <f ca="1" t="shared" si="2414"/>
        <v>5.23643734248751</v>
      </c>
    </row>
    <row r="356" ht="15" customHeight="1" spans="1:74">
      <c r="A356" s="16">
        <v>355</v>
      </c>
      <c r="B356" s="17">
        <f ca="1" t="shared" ref="B356:F356" si="2646">RAND()</f>
        <v>0.537468635890461</v>
      </c>
      <c r="C356" s="18">
        <f ca="1">IF(B356&lt;=('Ejercicio 3 - TIR'!$D$13-'Ejercicio 3 - TIR'!$C$13)/('Ejercicio 3 - TIR'!$E$13-'Ejercicio 3 - TIR'!$C$13),'Ejercicio 3 - TIR'!$C$13+SQRT(('Ejercicio 3 - TIR'!$E$13-'Ejercicio 3 - TIR'!$C$13)*('Ejercicio 3 - TIR'!$D$13-'Ejercicio 3 - TIR'!$C$13)*B356),'Ejercicio 3 - TIR'!$E$13-SQRT(('Ejercicio 3 - TIR'!$E$13-'Ejercicio 3 - TIR'!$C$13)*('Ejercicio 3 - TIR'!$E$13-'Ejercicio 3 - TIR'!$D$13)*(1-B356)))</f>
        <v>76440.7632353795</v>
      </c>
      <c r="D356" s="17">
        <f ca="1" t="shared" si="2646"/>
        <v>0.28251801289637</v>
      </c>
      <c r="E356" s="18">
        <f ca="1">IF(D356&lt;=('Ejercicio 3 - TIR'!$D$14-'Ejercicio 3 - TIR'!$C$14)/('Ejercicio 3 - TIR'!$E$14-'Ejercicio 3 - TIR'!$C$14),'Ejercicio 3 - TIR'!$C$14+SQRT(('Ejercicio 3 - TIR'!$E$14-'Ejercicio 3 - TIR'!$C$14)*('Ejercicio 3 - TIR'!$D$14-'Ejercicio 3 - TIR'!$C$14)*D356),'Ejercicio 3 - TIR'!$E$14-SQRT(('Ejercicio 3 - TIR'!$E$14-'Ejercicio 3 - TIR'!$C$14)*('Ejercicio 3 - TIR'!$E$14-'Ejercicio 3 - TIR'!$D$14)*(1-D356)))</f>
        <v>29603.1349064771</v>
      </c>
      <c r="F356" s="17">
        <f ca="1" t="shared" si="2646"/>
        <v>0.819820900105</v>
      </c>
      <c r="G356" s="18">
        <f ca="1">IF(F356&lt;=('Ejercicio 3 - TIR'!$D$18-'Ejercicio 3 - TIR'!$C$18)/('Ejercicio 3 - TIR'!$E$18-'Ejercicio 3 - TIR'!$C$18),'Ejercicio 3 - TIR'!$C$18+SQRT(('Ejercicio 3 - TIR'!$E$18-'Ejercicio 3 - TIR'!$C$18)*('Ejercicio 3 - TIR'!$D$18-'Ejercicio 3 - TIR'!$C$18)*F356),'Ejercicio 3 - TIR'!$E$18-SQRT(('Ejercicio 3 - TIR'!$E$18-'Ejercicio 3 - TIR'!$C$18)*('Ejercicio 3 - TIR'!$E$18-'Ejercicio 3 - TIR'!$D$18)*(1-F356)))</f>
        <v>41323.9379096477</v>
      </c>
      <c r="H356" s="17">
        <f ca="1" t="shared" ref="H356:L356" si="2647">RAND()</f>
        <v>0.250447717448339</v>
      </c>
      <c r="I356" s="18">
        <f ca="1">IF(H356&lt;=('Ejercicio 3 - TIR'!$D$18-'Ejercicio 3 - TIR'!$C$18)/('Ejercicio 3 - TIR'!$E$18-'Ejercicio 3 - TIR'!$C$18),'Ejercicio 3 - TIR'!$C$18+SQRT(('Ejercicio 3 - TIR'!$E$18-'Ejercicio 3 - TIR'!$C$18)*('Ejercicio 3 - TIR'!$D$18-'Ejercicio 3 - TIR'!$C$18)*H356),'Ejercicio 3 - TIR'!$E$18-SQRT(('Ejercicio 3 - TIR'!$E$18-'Ejercicio 3 - TIR'!$C$18)*('Ejercicio 3 - TIR'!$E$18-'Ejercicio 3 - TIR'!$D$18)*(1-H356)))</f>
        <v>36129.2053006284</v>
      </c>
      <c r="J356" s="17">
        <f ca="1" t="shared" si="2647"/>
        <v>0.723950581185632</v>
      </c>
      <c r="K356" s="18">
        <f ca="1">IF(J356&lt;=('Ejercicio 3 - TIR'!$D$18-'Ejercicio 3 - TIR'!$C$18)/('Ejercicio 3 - TIR'!$E$18-'Ejercicio 3 - TIR'!$C$18),'Ejercicio 3 - TIR'!$C$18+SQRT(('Ejercicio 3 - TIR'!$E$18-'Ejercicio 3 - TIR'!$C$18)*('Ejercicio 3 - TIR'!$D$18-'Ejercicio 3 - TIR'!$C$18)*J356),'Ejercicio 3 - TIR'!$E$18-SQRT(('Ejercicio 3 - TIR'!$E$18-'Ejercicio 3 - TIR'!$C$18)*('Ejercicio 3 - TIR'!$E$18-'Ejercicio 3 - TIR'!$D$18)*(1-J356)))</f>
        <v>40449.8674292854</v>
      </c>
      <c r="L356" s="17">
        <f ca="1" t="shared" si="2647"/>
        <v>0.852717462736081</v>
      </c>
      <c r="M356" s="18">
        <f ca="1">IF(L356&lt;=('Ejercicio 3 - TIR'!$D$18-'Ejercicio 3 - TIR'!$C$18)/('Ejercicio 3 - TIR'!$E$18-'Ejercicio 3 - TIR'!$C$18),'Ejercicio 3 - TIR'!$C$18+SQRT(('Ejercicio 3 - TIR'!$E$18-'Ejercicio 3 - TIR'!$C$18)*('Ejercicio 3 - TIR'!$D$18-'Ejercicio 3 - TIR'!$C$18)*L356),'Ejercicio 3 - TIR'!$E$18-SQRT(('Ejercicio 3 - TIR'!$E$18-'Ejercicio 3 - TIR'!$C$18)*('Ejercicio 3 - TIR'!$E$18-'Ejercicio 3 - TIR'!$D$18)*(1-L356)))</f>
        <v>41676.4190554774</v>
      </c>
      <c r="N356" s="17">
        <f ca="1" t="shared" ref="N356:R356" si="2648">RAND()</f>
        <v>0.920321111235962</v>
      </c>
      <c r="O356" s="18">
        <f ca="1">IF(N356&lt;=('Ejercicio 3 - TIR'!$D$18-'Ejercicio 3 - TIR'!$C$18)/('Ejercicio 3 - TIR'!$E$18-'Ejercicio 3 - TIR'!$C$18),'Ejercicio 3 - TIR'!$C$18+SQRT(('Ejercicio 3 - TIR'!$E$18-'Ejercicio 3 - TIR'!$C$18)*('Ejercicio 3 - TIR'!$D$18-'Ejercicio 3 - TIR'!$C$18)*N356),'Ejercicio 3 - TIR'!$E$18-SQRT(('Ejercicio 3 - TIR'!$E$18-'Ejercicio 3 - TIR'!$C$18)*('Ejercicio 3 - TIR'!$E$18-'Ejercicio 3 - TIR'!$D$18)*(1-N356)))</f>
        <v>42555.4311919476</v>
      </c>
      <c r="P356" s="17">
        <f ca="1" t="shared" si="2648"/>
        <v>0.965959568941432</v>
      </c>
      <c r="Q356" s="19">
        <f ca="1">IF(P356&lt;=('Ejercicio 3 - TIR'!$D$22-'Ejercicio 3 - TIR'!$C$22)/('Ejercicio 3 - TIR'!$E$22-'Ejercicio 3 - TIR'!$C$22),'Ejercicio 3 - TIR'!$C$22+SQRT(('Ejercicio 3 - TIR'!$E$22-'Ejercicio 3 - TIR'!$C$22)*('Ejercicio 3 - TIR'!$D$22-'Ejercicio 3 - TIR'!$C$22)*P356),'Ejercicio 3 - TIR'!$E$22-SQRT(('Ejercicio 3 - TIR'!$E$22-'Ejercicio 3 - TIR'!$C$22)*('Ejercicio 3 - TIR'!$E$22-'Ejercicio 3 - TIR'!$D$22)*(1-P356)))</f>
        <v>0.172172307114774</v>
      </c>
      <c r="R356" s="17">
        <f ca="1" t="shared" si="2648"/>
        <v>0.235986737362594</v>
      </c>
      <c r="S356" s="19">
        <f ca="1">IF(R356&lt;=('Ejercicio 3 - TIR'!$D$23-'Ejercicio 3 - TIR'!$C$23)/('Ejercicio 3 - TIR'!$E$23-'Ejercicio 3 - TIR'!$C$23),'Ejercicio 3 - TIR'!$C$23+SQRT(('Ejercicio 3 - TIR'!$E$23-'Ejercicio 3 - TIR'!$C$23)*('Ejercicio 3 - TIR'!$D$23-'Ejercicio 3 - TIR'!$C$23)*R356),'Ejercicio 3 - TIR'!$E$23-SQRT(('Ejercicio 3 - TIR'!$E$23-'Ejercicio 3 - TIR'!$C$23)*('Ejercicio 3 - TIR'!$E$23-'Ejercicio 3 - TIR'!$D$23)*(1-R356)))</f>
        <v>0.140610097701192</v>
      </c>
      <c r="T356" s="17">
        <f ca="1" t="shared" ref="T356:X356" si="2649">RAND()</f>
        <v>0.249363885265258</v>
      </c>
      <c r="U356" s="19">
        <f ca="1">IF(T356&lt;=('Ejercicio 3 - TIR'!$D$24-'Ejercicio 3 - TIR'!$C$24)/('Ejercicio 3 - TIR'!$E$24-'Ejercicio 3 - TIR'!$C$24),'Ejercicio 3 - TIR'!$C$24+SQRT(('Ejercicio 3 - TIR'!$E$24-'Ejercicio 3 - TIR'!$C$24)*('Ejercicio 3 - TIR'!$D$24-'Ejercicio 3 - TIR'!$C$24)*T356),'Ejercicio 3 - TIR'!$E$24-SQRT(('Ejercicio 3 - TIR'!$E$24-'Ejercicio 3 - TIR'!$C$24)*('Ejercicio 3 - TIR'!$E$24-'Ejercicio 3 - TIR'!$D$24)*(1-T356)))</f>
        <v>0.1728837094689</v>
      </c>
      <c r="V356" s="17">
        <f ca="1" t="shared" si="2649"/>
        <v>0.755484596561461</v>
      </c>
      <c r="W356" s="19">
        <f ca="1">IF(V356&lt;=('Ejercicio 3 - TIR'!$D$25-'Ejercicio 3 - TIR'!$C$25)/('Ejercicio 3 - TIR'!$E$25-'Ejercicio 3 - TIR'!$C$25),'Ejercicio 3 - TIR'!$C$25+SQRT(('Ejercicio 3 - TIR'!$E$25-'Ejercicio 3 - TIR'!$C$25)*('Ejercicio 3 - TIR'!$D$25-'Ejercicio 3 - TIR'!$C$25)*V356),'Ejercicio 3 - TIR'!$E$25-SQRT(('Ejercicio 3 - TIR'!$E$25-'Ejercicio 3 - TIR'!$C$25)*('Ejercicio 3 - TIR'!$E$25-'Ejercicio 3 - TIR'!$D$25)*(1-V356)))</f>
        <v>0.220745873589613</v>
      </c>
      <c r="X356" s="17">
        <f ca="1" t="shared" si="2649"/>
        <v>0.639166159245132</v>
      </c>
      <c r="Y356" s="19">
        <f ca="1">IF(X356&lt;=('Ejercicio 3 - TIR'!$D$26-'Ejercicio 3 - TIR'!$C$26)/('Ejercicio 3 - TIR'!$E$26-'Ejercicio 3 - TIR'!$C$26),'Ejercicio 3 - TIR'!$C$26+SQRT(('Ejercicio 3 - TIR'!$E$26-'Ejercicio 3 - TIR'!$C$26)*('Ejercicio 3 - TIR'!$D$26-'Ejercicio 3 - TIR'!$C$26)*X356),'Ejercicio 3 - TIR'!$E$26-SQRT(('Ejercicio 3 - TIR'!$E$26-'Ejercicio 3 - TIR'!$C$26)*('Ejercicio 3 - TIR'!$E$26-'Ejercicio 3 - TIR'!$D$26)*(1-X356)))</f>
        <v>0.23585815205413</v>
      </c>
      <c r="Z356" s="17">
        <f ca="1" t="shared" si="2384"/>
        <v>1.17217230711477</v>
      </c>
      <c r="AA356" s="17">
        <f ca="1" t="shared" si="2385"/>
        <v>1.33699156974081</v>
      </c>
      <c r="AB356" s="17">
        <f ca="1" t="shared" si="2386"/>
        <v>1.56813563184625</v>
      </c>
      <c r="AC356" s="17">
        <f ca="1" t="shared" si="2387"/>
        <v>1.91429510180515</v>
      </c>
      <c r="AD356" s="17">
        <f ca="1" t="shared" si="2388"/>
        <v>2.36579720700319</v>
      </c>
      <c r="AE356" s="16">
        <f ca="1" t="shared" si="2389"/>
        <v>5096.84003467805</v>
      </c>
      <c r="AF356" s="16">
        <f ca="1" t="shared" si="2390"/>
        <v>5813.50720992147</v>
      </c>
      <c r="AG356" s="16">
        <f ca="1" t="shared" si="2391"/>
        <v>6818.5679013969</v>
      </c>
      <c r="AH356" s="16">
        <f ca="1" t="shared" si="2392"/>
        <v>8323.73862942085</v>
      </c>
      <c r="AI356" s="16">
        <f ca="1" t="shared" si="2393"/>
        <v>10286.9602407376</v>
      </c>
      <c r="AJ356" s="18">
        <f ca="1" t="shared" si="2394"/>
        <v>48438.7756386195</v>
      </c>
      <c r="AK356" s="18">
        <f ca="1" t="shared" si="2395"/>
        <v>48304.4429083752</v>
      </c>
      <c r="AL356" s="18">
        <f ca="1" t="shared" si="2396"/>
        <v>63430.8784193197</v>
      </c>
      <c r="AM356" s="18">
        <f ca="1" t="shared" si="2397"/>
        <v>79780.9648586793</v>
      </c>
      <c r="AN356" s="18">
        <f ca="1" t="shared" si="2398"/>
        <v>100677.520256726</v>
      </c>
      <c r="AO356" s="18">
        <f ca="1">C356/'Ejercicio 3 - TIR'!$D$7</f>
        <v>15288.1526470759</v>
      </c>
      <c r="AP356" s="18">
        <f ca="1" t="shared" si="2399"/>
        <v>33150.6229915436</v>
      </c>
      <c r="AQ356" s="18">
        <f ca="1" t="shared" si="2400"/>
        <v>33016.2902612993</v>
      </c>
      <c r="AR356" s="18">
        <f ca="1" t="shared" si="2401"/>
        <v>48142.7257722438</v>
      </c>
      <c r="AS356" s="18">
        <f ca="1" t="shared" si="2402"/>
        <v>64492.8122116035</v>
      </c>
      <c r="AT356" s="18">
        <f ca="1" t="shared" si="2403"/>
        <v>85389.3676096502</v>
      </c>
      <c r="AU356" s="18">
        <f ca="1">AP356*'Ejercicio 3 - TIR'!$D$5</f>
        <v>16575.3114957718</v>
      </c>
      <c r="AV356" s="18">
        <f ca="1">AQ356*'Ejercicio 3 - TIR'!$D$5</f>
        <v>16508.1451306497</v>
      </c>
      <c r="AW356" s="18">
        <f ca="1">AR356*'Ejercicio 3 - TIR'!$D$5</f>
        <v>24071.3628861219</v>
      </c>
      <c r="AX356" s="18">
        <f ca="1">AS356*'Ejercicio 3 - TIR'!$D$5</f>
        <v>32246.4061058017</v>
      </c>
      <c r="AY356" s="18">
        <f ca="1">AT356*'Ejercicio 3 - TIR'!$D$5</f>
        <v>42694.6838048251</v>
      </c>
      <c r="AZ356" s="18">
        <f ca="1" t="shared" ref="AZ356:BD356" si="2650">AJ356-AU356-AE356</f>
        <v>26766.6241081696</v>
      </c>
      <c r="BA356" s="18">
        <f ca="1" t="shared" si="2650"/>
        <v>25982.7905678041</v>
      </c>
      <c r="BB356" s="18">
        <f ca="1" t="shared" si="2650"/>
        <v>32540.9476318009</v>
      </c>
      <c r="BC356" s="18">
        <f ca="1" t="shared" si="2650"/>
        <v>39210.8201234568</v>
      </c>
      <c r="BD356" s="18">
        <f ca="1" t="shared" si="2650"/>
        <v>47695.8762111634</v>
      </c>
      <c r="BE356" s="18">
        <f ca="1" t="shared" ref="BE356:BI356" si="2651">AZ356/Z356</f>
        <v>22835.0592704702</v>
      </c>
      <c r="BF356" s="18">
        <f ca="1" t="shared" si="2651"/>
        <v>19433.7729241188</v>
      </c>
      <c r="BG356" s="18">
        <f ca="1" t="shared" si="2651"/>
        <v>20751.3603867853</v>
      </c>
      <c r="BH356" s="18">
        <f ca="1" t="shared" si="2651"/>
        <v>20483.163795635</v>
      </c>
      <c r="BI356" s="18">
        <f ca="1" t="shared" si="2651"/>
        <v>20160.5936764042</v>
      </c>
      <c r="BJ356" s="18">
        <f ca="1" t="shared" si="2406"/>
        <v>70035.0138802822</v>
      </c>
      <c r="BK356" s="18">
        <f ca="1" t="shared" si="2407"/>
        <v>36168.6688326906</v>
      </c>
      <c r="BL356" s="18">
        <f ca="1" t="shared" si="2408"/>
        <v>106203.682712973</v>
      </c>
      <c r="BM356" s="18">
        <f ca="1">BK356*'Ejercicio 3 - TIR'!$D$5</f>
        <v>18084.3344163453</v>
      </c>
      <c r="BN356" s="18">
        <f ca="1" t="shared" si="2409"/>
        <v>88119.3482966275</v>
      </c>
      <c r="BO356" s="18">
        <f ca="1" t="shared" si="2410"/>
        <v>37247.211230015</v>
      </c>
      <c r="BP356" s="18">
        <f ca="1" t="shared" si="2411"/>
        <v>-106043.898141857</v>
      </c>
      <c r="BQ356" s="18">
        <f ca="1" t="shared" ref="BQ356:BT356" si="2652">BE356</f>
        <v>22835.0592704702</v>
      </c>
      <c r="BR356" s="18">
        <f ca="1" t="shared" si="2652"/>
        <v>19433.7729241188</v>
      </c>
      <c r="BS356" s="18">
        <f ca="1" t="shared" si="2652"/>
        <v>20751.3603867853</v>
      </c>
      <c r="BT356" s="18">
        <f ca="1" t="shared" si="2652"/>
        <v>20483.163795635</v>
      </c>
      <c r="BU356" s="18">
        <f ca="1" t="shared" si="2413"/>
        <v>57407.8049064193</v>
      </c>
      <c r="BV356" s="20">
        <f ca="1" t="shared" si="2414"/>
        <v>8.72122436986222</v>
      </c>
    </row>
    <row r="357" ht="15" customHeight="1" spans="1:74">
      <c r="A357" s="16">
        <v>356</v>
      </c>
      <c r="B357" s="17">
        <f ca="1" t="shared" ref="B357:F357" si="2653">RAND()</f>
        <v>0.551358657110623</v>
      </c>
      <c r="C357" s="18">
        <f ca="1">IF(B357&lt;=('Ejercicio 3 - TIR'!$D$13-'Ejercicio 3 - TIR'!$C$13)/('Ejercicio 3 - TIR'!$E$13-'Ejercicio 3 - TIR'!$C$13),'Ejercicio 3 - TIR'!$C$13+SQRT(('Ejercicio 3 - TIR'!$E$13-'Ejercicio 3 - TIR'!$C$13)*('Ejercicio 3 - TIR'!$D$13-'Ejercicio 3 - TIR'!$C$13)*B357),'Ejercicio 3 - TIR'!$E$13-SQRT(('Ejercicio 3 - TIR'!$E$13-'Ejercicio 3 - TIR'!$C$13)*('Ejercicio 3 - TIR'!$E$13-'Ejercicio 3 - TIR'!$D$13)*(1-B357)))</f>
        <v>76797.2068175564</v>
      </c>
      <c r="D357" s="17">
        <f ca="1" t="shared" si="2653"/>
        <v>0.0737365626152542</v>
      </c>
      <c r="E357" s="18">
        <f ca="1">IF(D357&lt;=('Ejercicio 3 - TIR'!$D$14-'Ejercicio 3 - TIR'!$C$14)/('Ejercicio 3 - TIR'!$E$14-'Ejercicio 3 - TIR'!$C$14),'Ejercicio 3 - TIR'!$C$14+SQRT(('Ejercicio 3 - TIR'!$E$14-'Ejercicio 3 - TIR'!$C$14)*('Ejercicio 3 - TIR'!$D$14-'Ejercicio 3 - TIR'!$C$14)*D357),'Ejercicio 3 - TIR'!$E$14-SQRT(('Ejercicio 3 - TIR'!$E$14-'Ejercicio 3 - TIR'!$C$14)*('Ejercicio 3 - TIR'!$E$14-'Ejercicio 3 - TIR'!$D$14)*(1-D357)))</f>
        <v>27351.6466988355</v>
      </c>
      <c r="F357" s="17">
        <f ca="1" t="shared" si="2653"/>
        <v>0.563522063302161</v>
      </c>
      <c r="G357" s="18">
        <f ca="1">IF(F357&lt;=('Ejercicio 3 - TIR'!$D$18-'Ejercicio 3 - TIR'!$C$18)/('Ejercicio 3 - TIR'!$E$18-'Ejercicio 3 - TIR'!$C$18),'Ejercicio 3 - TIR'!$C$18+SQRT(('Ejercicio 3 - TIR'!$E$18-'Ejercicio 3 - TIR'!$C$18)*('Ejercicio 3 - TIR'!$D$18-'Ejercicio 3 - TIR'!$C$18)*F357),'Ejercicio 3 - TIR'!$E$18-SQRT(('Ejercicio 3 - TIR'!$E$18-'Ejercicio 3 - TIR'!$C$18)*('Ejercicio 3 - TIR'!$E$18-'Ejercicio 3 - TIR'!$D$18)*(1-F357)))</f>
        <v>39193.9278600239</v>
      </c>
      <c r="H357" s="17">
        <f ca="1" t="shared" ref="H357:L357" si="2654">RAND()</f>
        <v>0.707443456702748</v>
      </c>
      <c r="I357" s="18">
        <f ca="1">IF(H357&lt;=('Ejercicio 3 - TIR'!$D$18-'Ejercicio 3 - TIR'!$C$18)/('Ejercicio 3 - TIR'!$E$18-'Ejercicio 3 - TIR'!$C$18),'Ejercicio 3 - TIR'!$C$18+SQRT(('Ejercicio 3 - TIR'!$E$18-'Ejercicio 3 - TIR'!$C$18)*('Ejercicio 3 - TIR'!$D$18-'Ejercicio 3 - TIR'!$C$18)*H357),'Ejercicio 3 - TIR'!$E$18-SQRT(('Ejercicio 3 - TIR'!$E$18-'Ejercicio 3 - TIR'!$C$18)*('Ejercicio 3 - TIR'!$E$18-'Ejercicio 3 - TIR'!$D$18)*(1-H357)))</f>
        <v>40315.7988143875</v>
      </c>
      <c r="J357" s="17">
        <f ca="1" t="shared" si="2654"/>
        <v>0.829579803001005</v>
      </c>
      <c r="K357" s="18">
        <f ca="1">IF(J357&lt;=('Ejercicio 3 - TIR'!$D$18-'Ejercicio 3 - TIR'!$C$18)/('Ejercicio 3 - TIR'!$E$18-'Ejercicio 3 - TIR'!$C$18),'Ejercicio 3 - TIR'!$C$18+SQRT(('Ejercicio 3 - TIR'!$E$18-'Ejercicio 3 - TIR'!$C$18)*('Ejercicio 3 - TIR'!$D$18-'Ejercicio 3 - TIR'!$C$18)*J357),'Ejercicio 3 - TIR'!$E$18-SQRT(('Ejercicio 3 - TIR'!$E$18-'Ejercicio 3 - TIR'!$C$18)*('Ejercicio 3 - TIR'!$E$18-'Ejercicio 3 - TIR'!$D$18)*(1-J357)))</f>
        <v>41424.8755581204</v>
      </c>
      <c r="L357" s="17">
        <f ca="1" t="shared" si="2654"/>
        <v>0.0759471006941872</v>
      </c>
      <c r="M357" s="18">
        <f ca="1">IF(L357&lt;=('Ejercicio 3 - TIR'!$D$18-'Ejercicio 3 - TIR'!$C$18)/('Ejercicio 3 - TIR'!$E$18-'Ejercicio 3 - TIR'!$C$18),'Ejercicio 3 - TIR'!$C$18+SQRT(('Ejercicio 3 - TIR'!$E$18-'Ejercicio 3 - TIR'!$C$18)*('Ejercicio 3 - TIR'!$D$18-'Ejercicio 3 - TIR'!$C$18)*L357),'Ejercicio 3 - TIR'!$E$18-SQRT(('Ejercicio 3 - TIR'!$E$18-'Ejercicio 3 - TIR'!$C$18)*('Ejercicio 3 - TIR'!$E$18-'Ejercicio 3 - TIR'!$D$18)*(1-L357)))</f>
        <v>33375.2133420168</v>
      </c>
      <c r="N357" s="17">
        <f ca="1" t="shared" ref="N357:R357" si="2655">RAND()</f>
        <v>0.0904789531224084</v>
      </c>
      <c r="O357" s="18">
        <f ca="1">IF(N357&lt;=('Ejercicio 3 - TIR'!$D$18-'Ejercicio 3 - TIR'!$C$18)/('Ejercicio 3 - TIR'!$E$18-'Ejercicio 3 - TIR'!$C$18),'Ejercicio 3 - TIR'!$C$18+SQRT(('Ejercicio 3 - TIR'!$E$18-'Ejercicio 3 - TIR'!$C$18)*('Ejercicio 3 - TIR'!$D$18-'Ejercicio 3 - TIR'!$C$18)*N357),'Ejercicio 3 - TIR'!$E$18-SQRT(('Ejercicio 3 - TIR'!$E$18-'Ejercicio 3 - TIR'!$C$18)*('Ejercicio 3 - TIR'!$E$18-'Ejercicio 3 - TIR'!$D$18)*(1-N357)))</f>
        <v>33683.998231319</v>
      </c>
      <c r="P357" s="17">
        <f ca="1" t="shared" si="2655"/>
        <v>0.0509399583109109</v>
      </c>
      <c r="Q357" s="19">
        <f ca="1">IF(P357&lt;=('Ejercicio 3 - TIR'!$D$22-'Ejercicio 3 - TIR'!$C$22)/('Ejercicio 3 - TIR'!$E$22-'Ejercicio 3 - TIR'!$C$22),'Ejercicio 3 - TIR'!$C$22+SQRT(('Ejercicio 3 - TIR'!$E$22-'Ejercicio 3 - TIR'!$C$22)*('Ejercicio 3 - TIR'!$D$22-'Ejercicio 3 - TIR'!$C$22)*P357),'Ejercicio 3 - TIR'!$E$22-SQRT(('Ejercicio 3 - TIR'!$E$22-'Ejercicio 3 - TIR'!$C$22)*('Ejercicio 3 - TIR'!$E$22-'Ejercicio 3 - TIR'!$D$22)*(1-P357)))</f>
        <v>0.12957559005804</v>
      </c>
      <c r="R357" s="17">
        <f ca="1" t="shared" si="2655"/>
        <v>0.169719806875757</v>
      </c>
      <c r="S357" s="19">
        <f ca="1">IF(R357&lt;=('Ejercicio 3 - TIR'!$D$23-'Ejercicio 3 - TIR'!$C$23)/('Ejercicio 3 - TIR'!$E$23-'Ejercicio 3 - TIR'!$C$23),'Ejercicio 3 - TIR'!$C$23+SQRT(('Ejercicio 3 - TIR'!$E$23-'Ejercicio 3 - TIR'!$C$23)*('Ejercicio 3 - TIR'!$D$23-'Ejercicio 3 - TIR'!$C$23)*R357),'Ejercicio 3 - TIR'!$E$23-SQRT(('Ejercicio 3 - TIR'!$E$23-'Ejercicio 3 - TIR'!$C$23)*('Ejercicio 3 - TIR'!$E$23-'Ejercicio 3 - TIR'!$D$23)*(1-R357)))</f>
        <v>0.137478433922304</v>
      </c>
      <c r="T357" s="17">
        <f ca="1" t="shared" ref="T357:X357" si="2656">RAND()</f>
        <v>0.07368854186072</v>
      </c>
      <c r="U357" s="19">
        <f ca="1">IF(T357&lt;=('Ejercicio 3 - TIR'!$D$24-'Ejercicio 3 - TIR'!$C$24)/('Ejercicio 3 - TIR'!$E$24-'Ejercicio 3 - TIR'!$C$24),'Ejercicio 3 - TIR'!$C$24+SQRT(('Ejercicio 3 - TIR'!$E$24-'Ejercicio 3 - TIR'!$C$24)*('Ejercicio 3 - TIR'!$D$24-'Ejercicio 3 - TIR'!$C$24)*T357),'Ejercicio 3 - TIR'!$E$24-SQRT(('Ejercicio 3 - TIR'!$E$24-'Ejercicio 3 - TIR'!$C$24)*('Ejercicio 3 - TIR'!$E$24-'Ejercicio 3 - TIR'!$D$24)*(1-T357)))</f>
        <v>0.162439692034271</v>
      </c>
      <c r="V357" s="17">
        <f ca="1" t="shared" si="2656"/>
        <v>0.846723985481076</v>
      </c>
      <c r="W357" s="19">
        <f ca="1">IF(V357&lt;=('Ejercicio 3 - TIR'!$D$25-'Ejercicio 3 - TIR'!$C$25)/('Ejercicio 3 - TIR'!$E$25-'Ejercicio 3 - TIR'!$C$25),'Ejercicio 3 - TIR'!$C$25+SQRT(('Ejercicio 3 - TIR'!$E$25-'Ejercicio 3 - TIR'!$C$25)*('Ejercicio 3 - TIR'!$D$25-'Ejercicio 3 - TIR'!$C$25)*V357),'Ejercicio 3 - TIR'!$E$25-SQRT(('Ejercicio 3 - TIR'!$E$25-'Ejercicio 3 - TIR'!$C$25)*('Ejercicio 3 - TIR'!$E$25-'Ejercicio 3 - TIR'!$D$25)*(1-V357)))</f>
        <v>0.226838263216757</v>
      </c>
      <c r="X357" s="17">
        <f ca="1" t="shared" si="2656"/>
        <v>0.920614473014258</v>
      </c>
      <c r="Y357" s="19">
        <f ca="1">IF(X357&lt;=('Ejercicio 3 - TIR'!$D$26-'Ejercicio 3 - TIR'!$C$26)/('Ejercicio 3 - TIR'!$E$26-'Ejercicio 3 - TIR'!$C$26),'Ejercicio 3 - TIR'!$C$26+SQRT(('Ejercicio 3 - TIR'!$E$26-'Ejercicio 3 - TIR'!$C$26)*('Ejercicio 3 - TIR'!$D$26-'Ejercicio 3 - TIR'!$C$26)*X357),'Ejercicio 3 - TIR'!$E$26-SQRT(('Ejercicio 3 - TIR'!$E$26-'Ejercicio 3 - TIR'!$C$26)*('Ejercicio 3 - TIR'!$E$26-'Ejercicio 3 - TIR'!$D$26)*(1-X357)))</f>
        <v>0.259295366563906</v>
      </c>
      <c r="Z357" s="17">
        <f ca="1" t="shared" si="2384"/>
        <v>1.12957559005804</v>
      </c>
      <c r="AA357" s="17">
        <f ca="1" t="shared" si="2385"/>
        <v>1.28486787317608</v>
      </c>
      <c r="AB357" s="17">
        <f ca="1" t="shared" si="2386"/>
        <v>1.49358141479953</v>
      </c>
      <c r="AC357" s="17">
        <f ca="1" t="shared" si="2387"/>
        <v>1.83238282890549</v>
      </c>
      <c r="AD357" s="17">
        <f ca="1" t="shared" si="2388"/>
        <v>2.30751120621194</v>
      </c>
      <c r="AE357" s="16">
        <f ca="1" t="shared" si="2389"/>
        <v>3544.10576006066</v>
      </c>
      <c r="AF357" s="16">
        <f ca="1" t="shared" si="2390"/>
        <v>4031.34386960882</v>
      </c>
      <c r="AG357" s="16">
        <f ca="1" t="shared" si="2391"/>
        <v>4686.19412627233</v>
      </c>
      <c r="AH357" s="16">
        <f ca="1" t="shared" si="2392"/>
        <v>5749.20226297251</v>
      </c>
      <c r="AI357" s="16">
        <f ca="1" t="shared" si="2393"/>
        <v>7239.9437712</v>
      </c>
      <c r="AJ357" s="18">
        <f ca="1" t="shared" si="2394"/>
        <v>44272.5041891788</v>
      </c>
      <c r="AK357" s="18">
        <f ca="1" t="shared" si="2395"/>
        <v>51800.4746780369</v>
      </c>
      <c r="AL357" s="18">
        <f ca="1" t="shared" si="2396"/>
        <v>61871.4242439922</v>
      </c>
      <c r="AM357" s="18">
        <f ca="1" t="shared" si="2397"/>
        <v>61156.1678389689</v>
      </c>
      <c r="AN357" s="18">
        <f ca="1" t="shared" si="2398"/>
        <v>77726.2033887918</v>
      </c>
      <c r="AO357" s="18">
        <f ca="1">C357/'Ejercicio 3 - TIR'!$D$7</f>
        <v>15359.4413635113</v>
      </c>
      <c r="AP357" s="18">
        <f ca="1" t="shared" si="2399"/>
        <v>28913.0628256675</v>
      </c>
      <c r="AQ357" s="18">
        <f ca="1" t="shared" si="2400"/>
        <v>36441.0333145256</v>
      </c>
      <c r="AR357" s="18">
        <f ca="1" t="shared" si="2401"/>
        <v>46511.9828804809</v>
      </c>
      <c r="AS357" s="18">
        <f ca="1" t="shared" si="2402"/>
        <v>45796.7264754576</v>
      </c>
      <c r="AT357" s="18">
        <f ca="1" t="shared" si="2403"/>
        <v>62366.7620252805</v>
      </c>
      <c r="AU357" s="18">
        <f ca="1">AP357*'Ejercicio 3 - TIR'!$D$5</f>
        <v>14456.5314128338</v>
      </c>
      <c r="AV357" s="18">
        <f ca="1">AQ357*'Ejercicio 3 - TIR'!$D$5</f>
        <v>18220.5166572628</v>
      </c>
      <c r="AW357" s="18">
        <f ca="1">AR357*'Ejercicio 3 - TIR'!$D$5</f>
        <v>23255.9914402404</v>
      </c>
      <c r="AX357" s="18">
        <f ca="1">AS357*'Ejercicio 3 - TIR'!$D$5</f>
        <v>22898.3632377288</v>
      </c>
      <c r="AY357" s="18">
        <f ca="1">AT357*'Ejercicio 3 - TIR'!$D$5</f>
        <v>31183.3810126402</v>
      </c>
      <c r="AZ357" s="18">
        <f ca="1" t="shared" ref="AZ357:BD357" si="2657">AJ357-AU357-AE357</f>
        <v>26271.8670162844</v>
      </c>
      <c r="BA357" s="18">
        <f ca="1" t="shared" si="2657"/>
        <v>29548.6141511652</v>
      </c>
      <c r="BB357" s="18">
        <f ca="1" t="shared" si="2657"/>
        <v>33929.2386774794</v>
      </c>
      <c r="BC357" s="18">
        <f ca="1" t="shared" si="2657"/>
        <v>32508.6023382676</v>
      </c>
      <c r="BD357" s="18">
        <f ca="1" t="shared" si="2657"/>
        <v>39302.8786049515</v>
      </c>
      <c r="BE357" s="18">
        <f ca="1" t="shared" ref="BE357:BI357" si="2658">AZ357/Z357</f>
        <v>23258.1752363598</v>
      </c>
      <c r="BF357" s="18">
        <f ca="1" t="shared" si="2658"/>
        <v>22997.3951159068</v>
      </c>
      <c r="BG357" s="18">
        <f ca="1" t="shared" si="2658"/>
        <v>22716.6984948278</v>
      </c>
      <c r="BH357" s="18">
        <f ca="1" t="shared" si="2658"/>
        <v>17741.1629411991</v>
      </c>
      <c r="BI357" s="18">
        <f ca="1" t="shared" si="2658"/>
        <v>17032.5840668275</v>
      </c>
      <c r="BJ357" s="18">
        <f ca="1" t="shared" si="2406"/>
        <v>63114.2312659129</v>
      </c>
      <c r="BK357" s="18">
        <f ca="1" t="shared" si="2407"/>
        <v>35442.0830674575</v>
      </c>
      <c r="BL357" s="18">
        <f ca="1" t="shared" si="2408"/>
        <v>98556.3143333704</v>
      </c>
      <c r="BM357" s="18">
        <f ca="1">BK357*'Ejercicio 3 - TIR'!$D$5</f>
        <v>17721.0415337288</v>
      </c>
      <c r="BN357" s="18">
        <f ca="1" t="shared" si="2409"/>
        <v>80835.2727996417</v>
      </c>
      <c r="BO357" s="18">
        <f ca="1" t="shared" si="2410"/>
        <v>35031.3673805912</v>
      </c>
      <c r="BP357" s="18">
        <f ca="1" t="shared" si="2411"/>
        <v>-104148.853516392</v>
      </c>
      <c r="BQ357" s="18">
        <f ca="1" t="shared" ref="BQ357:BT357" si="2659">BE357</f>
        <v>23258.1752363598</v>
      </c>
      <c r="BR357" s="18">
        <f ca="1" t="shared" si="2659"/>
        <v>22997.3951159068</v>
      </c>
      <c r="BS357" s="18">
        <f ca="1" t="shared" si="2659"/>
        <v>22716.6984948278</v>
      </c>
      <c r="BT357" s="18">
        <f ca="1" t="shared" si="2659"/>
        <v>17741.1629411991</v>
      </c>
      <c r="BU357" s="18">
        <f ca="1" t="shared" si="2413"/>
        <v>52063.9514474187</v>
      </c>
      <c r="BV357" s="20">
        <f ca="1" t="shared" si="2414"/>
        <v>9.16242195137089</v>
      </c>
    </row>
    <row r="358" ht="15" customHeight="1" spans="1:74">
      <c r="A358" s="16">
        <v>357</v>
      </c>
      <c r="B358" s="17">
        <f ca="1" t="shared" ref="B358:F358" si="2660">RAND()</f>
        <v>0.48517549228446</v>
      </c>
      <c r="C358" s="18">
        <f ca="1">IF(B358&lt;=('Ejercicio 3 - TIR'!$D$13-'Ejercicio 3 - TIR'!$C$13)/('Ejercicio 3 - TIR'!$E$13-'Ejercicio 3 - TIR'!$C$13),'Ejercicio 3 - TIR'!$C$13+SQRT(('Ejercicio 3 - TIR'!$E$13-'Ejercicio 3 - TIR'!$C$13)*('Ejercicio 3 - TIR'!$D$13-'Ejercicio 3 - TIR'!$C$13)*B358),'Ejercicio 3 - TIR'!$E$13-SQRT(('Ejercicio 3 - TIR'!$E$13-'Ejercicio 3 - TIR'!$C$13)*('Ejercicio 3 - TIR'!$E$13-'Ejercicio 3 - TIR'!$D$13)*(1-B358)))</f>
        <v>75144.6301725634</v>
      </c>
      <c r="D358" s="17">
        <f ca="1" t="shared" si="2660"/>
        <v>0.563179471145844</v>
      </c>
      <c r="E358" s="18">
        <f ca="1">IF(D358&lt;=('Ejercicio 3 - TIR'!$D$14-'Ejercicio 3 - TIR'!$C$14)/('Ejercicio 3 - TIR'!$E$14-'Ejercicio 3 - TIR'!$C$14),'Ejercicio 3 - TIR'!$C$14+SQRT(('Ejercicio 3 - TIR'!$E$14-'Ejercicio 3 - TIR'!$C$14)*('Ejercicio 3 - TIR'!$D$14-'Ejercicio 3 - TIR'!$C$14)*D358),'Ejercicio 3 - TIR'!$E$14-SQRT(('Ejercicio 3 - TIR'!$E$14-'Ejercicio 3 - TIR'!$C$14)*('Ejercicio 3 - TIR'!$E$14-'Ejercicio 3 - TIR'!$D$14)*(1-D358)))</f>
        <v>31905.3672518067</v>
      </c>
      <c r="F358" s="17">
        <f ca="1" t="shared" si="2660"/>
        <v>0.899738640863541</v>
      </c>
      <c r="G358" s="18">
        <f ca="1">IF(F358&lt;=('Ejercicio 3 - TIR'!$D$18-'Ejercicio 3 - TIR'!$C$18)/('Ejercicio 3 - TIR'!$E$18-'Ejercicio 3 - TIR'!$C$18),'Ejercicio 3 - TIR'!$C$18+SQRT(('Ejercicio 3 - TIR'!$E$18-'Ejercicio 3 - TIR'!$C$18)*('Ejercicio 3 - TIR'!$D$18-'Ejercicio 3 - TIR'!$C$18)*F358),'Ejercicio 3 - TIR'!$E$18-SQRT(('Ejercicio 3 - TIR'!$E$18-'Ejercicio 3 - TIR'!$C$18)*('Ejercicio 3 - TIR'!$E$18-'Ejercicio 3 - TIR'!$D$18)*(1-F358)))</f>
        <v>42257.8107404421</v>
      </c>
      <c r="H358" s="17">
        <f ca="1" t="shared" ref="H358:L358" si="2661">RAND()</f>
        <v>0.130908854194237</v>
      </c>
      <c r="I358" s="18">
        <f ca="1">IF(H358&lt;=('Ejercicio 3 - TIR'!$D$18-'Ejercicio 3 - TIR'!$C$18)/('Ejercicio 3 - TIR'!$E$18-'Ejercicio 3 - TIR'!$C$18),'Ejercicio 3 - TIR'!$C$18+SQRT(('Ejercicio 3 - TIR'!$E$18-'Ejercicio 3 - TIR'!$C$18)*('Ejercicio 3 - TIR'!$D$18-'Ejercicio 3 - TIR'!$C$18)*H358),'Ejercicio 3 - TIR'!$E$18-SQRT(('Ejercicio 3 - TIR'!$E$18-'Ejercicio 3 - TIR'!$C$18)*('Ejercicio 3 - TIR'!$E$18-'Ejercicio 3 - TIR'!$D$18)*(1-H358)))</f>
        <v>34431.2896688363</v>
      </c>
      <c r="J358" s="17">
        <f ca="1" t="shared" si="2661"/>
        <v>0.962904824106998</v>
      </c>
      <c r="K358" s="18">
        <f ca="1">IF(J358&lt;=('Ejercicio 3 - TIR'!$D$18-'Ejercicio 3 - TIR'!$C$18)/('Ejercicio 3 - TIR'!$E$18-'Ejercicio 3 - TIR'!$C$18),'Ejercicio 3 - TIR'!$C$18+SQRT(('Ejercicio 3 - TIR'!$E$18-'Ejercicio 3 - TIR'!$C$18)*('Ejercicio 3 - TIR'!$D$18-'Ejercicio 3 - TIR'!$C$18)*J358),'Ejercicio 3 - TIR'!$E$18-SQRT(('Ejercicio 3 - TIR'!$E$18-'Ejercicio 3 - TIR'!$C$18)*('Ejercicio 3 - TIR'!$E$18-'Ejercicio 3 - TIR'!$D$18)*(1-J358)))</f>
        <v>43332.0257220283</v>
      </c>
      <c r="L358" s="17">
        <f ca="1" t="shared" si="2661"/>
        <v>0.354653023424767</v>
      </c>
      <c r="M358" s="18">
        <f ca="1">IF(L358&lt;=('Ejercicio 3 - TIR'!$D$18-'Ejercicio 3 - TIR'!$C$18)/('Ejercicio 3 - TIR'!$E$18-'Ejercicio 3 - TIR'!$C$18),'Ejercicio 3 - TIR'!$C$18+SQRT(('Ejercicio 3 - TIR'!$E$18-'Ejercicio 3 - TIR'!$C$18)*('Ejercicio 3 - TIR'!$D$18-'Ejercicio 3 - TIR'!$C$18)*L358),'Ejercicio 3 - TIR'!$E$18-SQRT(('Ejercicio 3 - TIR'!$E$18-'Ejercicio 3 - TIR'!$C$18)*('Ejercicio 3 - TIR'!$E$18-'Ejercicio 3 - TIR'!$D$18)*(1-L358)))</f>
        <v>37293.6927213665</v>
      </c>
      <c r="N358" s="17">
        <f ca="1" t="shared" ref="N358:R358" si="2662">RAND()</f>
        <v>0.69820553423664</v>
      </c>
      <c r="O358" s="18">
        <f ca="1">IF(N358&lt;=('Ejercicio 3 - TIR'!$D$18-'Ejercicio 3 - TIR'!$C$18)/('Ejercicio 3 - TIR'!$E$18-'Ejercicio 3 - TIR'!$C$18),'Ejercicio 3 - TIR'!$C$18+SQRT(('Ejercicio 3 - TIR'!$E$18-'Ejercicio 3 - TIR'!$C$18)*('Ejercicio 3 - TIR'!$D$18-'Ejercicio 3 - TIR'!$C$18)*N358),'Ejercicio 3 - TIR'!$E$18-SQRT(('Ejercicio 3 - TIR'!$E$18-'Ejercicio 3 - TIR'!$C$18)*('Ejercicio 3 - TIR'!$E$18-'Ejercicio 3 - TIR'!$D$18)*(1-N358)))</f>
        <v>40242.4181633679</v>
      </c>
      <c r="P358" s="17">
        <f ca="1" t="shared" si="2662"/>
        <v>0.0738166907293725</v>
      </c>
      <c r="Q358" s="19">
        <f ca="1">IF(P358&lt;=('Ejercicio 3 - TIR'!$D$22-'Ejercicio 3 - TIR'!$C$22)/('Ejercicio 3 - TIR'!$E$22-'Ejercicio 3 - TIR'!$C$22),'Ejercicio 3 - TIR'!$C$22+SQRT(('Ejercicio 3 - TIR'!$E$22-'Ejercicio 3 - TIR'!$C$22)*('Ejercicio 3 - TIR'!$D$22-'Ejercicio 3 - TIR'!$C$22)*P358),'Ejercicio 3 - TIR'!$E$22-SQRT(('Ejercicio 3 - TIR'!$E$22-'Ejercicio 3 - TIR'!$C$22)*('Ejercicio 3 - TIR'!$E$22-'Ejercicio 3 - TIR'!$D$22)*(1-P358)))</f>
        <v>0.131526926880694</v>
      </c>
      <c r="R358" s="17">
        <f ca="1" t="shared" si="2662"/>
        <v>0.525663829297573</v>
      </c>
      <c r="S358" s="19">
        <f ca="1">IF(R358&lt;=('Ejercicio 3 - TIR'!$D$23-'Ejercicio 3 - TIR'!$C$23)/('Ejercicio 3 - TIR'!$E$23-'Ejercicio 3 - TIR'!$C$23),'Ejercicio 3 - TIR'!$C$23+SQRT(('Ejercicio 3 - TIR'!$E$23-'Ejercicio 3 - TIR'!$C$23)*('Ejercicio 3 - TIR'!$D$23-'Ejercicio 3 - TIR'!$C$23)*R358),'Ejercicio 3 - TIR'!$E$23-SQRT(('Ejercicio 3 - TIR'!$E$23-'Ejercicio 3 - TIR'!$C$23)*('Ejercicio 3 - TIR'!$E$23-'Ejercicio 3 - TIR'!$D$23)*(1-R358)))</f>
        <v>0.150780056343922</v>
      </c>
      <c r="T358" s="17">
        <f ca="1" t="shared" ref="T358:X358" si="2663">RAND()</f>
        <v>0.345039102181383</v>
      </c>
      <c r="U358" s="19">
        <f ca="1">IF(T358&lt;=('Ejercicio 3 - TIR'!$D$24-'Ejercicio 3 - TIR'!$C$24)/('Ejercicio 3 - TIR'!$E$24-'Ejercicio 3 - TIR'!$C$24),'Ejercicio 3 - TIR'!$C$24+SQRT(('Ejercicio 3 - TIR'!$E$24-'Ejercicio 3 - TIR'!$C$24)*('Ejercicio 3 - TIR'!$D$24-'Ejercicio 3 - TIR'!$C$24)*T358),'Ejercicio 3 - TIR'!$E$24-SQRT(('Ejercicio 3 - TIR'!$E$24-'Ejercicio 3 - TIR'!$C$24)*('Ejercicio 3 - TIR'!$E$24-'Ejercicio 3 - TIR'!$D$24)*(1-T358)))</f>
        <v>0.176918062979734</v>
      </c>
      <c r="V358" s="17">
        <f ca="1" t="shared" si="2663"/>
        <v>0.710798665587821</v>
      </c>
      <c r="W358" s="19">
        <f ca="1">IF(V358&lt;=('Ejercicio 3 - TIR'!$D$25-'Ejercicio 3 - TIR'!$C$25)/('Ejercicio 3 - TIR'!$E$25-'Ejercicio 3 - TIR'!$C$25),'Ejercicio 3 - TIR'!$C$25+SQRT(('Ejercicio 3 - TIR'!$E$25-'Ejercicio 3 - TIR'!$C$25)*('Ejercicio 3 - TIR'!$D$25-'Ejercicio 3 - TIR'!$C$25)*V358),'Ejercicio 3 - TIR'!$E$25-SQRT(('Ejercicio 3 - TIR'!$E$25-'Ejercicio 3 - TIR'!$C$25)*('Ejercicio 3 - TIR'!$E$25-'Ejercicio 3 - TIR'!$D$25)*(1-V358)))</f>
        <v>0.218184835841338</v>
      </c>
      <c r="X358" s="17">
        <f ca="1" t="shared" si="2663"/>
        <v>0.496313206655186</v>
      </c>
      <c r="Y358" s="19">
        <f ca="1">IF(X358&lt;=('Ejercicio 3 - TIR'!$D$26-'Ejercicio 3 - TIR'!$C$26)/('Ejercicio 3 - TIR'!$E$26-'Ejercicio 3 - TIR'!$C$26),'Ejercicio 3 - TIR'!$C$26+SQRT(('Ejercicio 3 - TIR'!$E$26-'Ejercicio 3 - TIR'!$C$26)*('Ejercicio 3 - TIR'!$D$26-'Ejercicio 3 - TIR'!$C$26)*X358),'Ejercicio 3 - TIR'!$E$26-SQRT(('Ejercicio 3 - TIR'!$E$26-'Ejercicio 3 - TIR'!$C$26)*('Ejercicio 3 - TIR'!$E$26-'Ejercicio 3 - TIR'!$D$26)*(1-X358)))</f>
        <v>0.227847256217319</v>
      </c>
      <c r="Z358" s="17">
        <f ca="1" t="shared" si="2384"/>
        <v>1.13152692688069</v>
      </c>
      <c r="AA358" s="17">
        <f ca="1" t="shared" si="2385"/>
        <v>1.30213862067043</v>
      </c>
      <c r="AB358" s="17">
        <f ca="1" t="shared" si="2386"/>
        <v>1.53251046317055</v>
      </c>
      <c r="AC358" s="17">
        <f ca="1" t="shared" si="2387"/>
        <v>1.86688100700254</v>
      </c>
      <c r="AD358" s="17">
        <f ca="1" t="shared" si="2388"/>
        <v>2.2922447221323</v>
      </c>
      <c r="AE358" s="16">
        <f ca="1" t="shared" si="2389"/>
        <v>4196.41490563008</v>
      </c>
      <c r="AF358" s="16">
        <f ca="1" t="shared" si="2390"/>
        <v>4829.15058154345</v>
      </c>
      <c r="AG358" s="16">
        <f ca="1" t="shared" si="2391"/>
        <v>5683.51454826757</v>
      </c>
      <c r="AH358" s="16">
        <f ca="1" t="shared" si="2392"/>
        <v>6923.57123698319</v>
      </c>
      <c r="AI358" s="16">
        <f ca="1" t="shared" si="2393"/>
        <v>8501.08794655496</v>
      </c>
      <c r="AJ358" s="18">
        <f ca="1" t="shared" si="2394"/>
        <v>47815.8507238385</v>
      </c>
      <c r="AK358" s="18">
        <f ca="1" t="shared" si="2395"/>
        <v>44834.3120372826</v>
      </c>
      <c r="AL358" s="18">
        <f ca="1" t="shared" si="2396"/>
        <v>66406.7828093836</v>
      </c>
      <c r="AM358" s="18">
        <f ca="1" t="shared" si="2397"/>
        <v>69622.8866225081</v>
      </c>
      <c r="AN358" s="18">
        <f ca="1" t="shared" si="2398"/>
        <v>92245.4706408209</v>
      </c>
      <c r="AO358" s="18">
        <f ca="1">C358/'Ejercicio 3 - TIR'!$D$7</f>
        <v>15028.9260345127</v>
      </c>
      <c r="AP358" s="18">
        <f ca="1" t="shared" si="2399"/>
        <v>32786.9246893258</v>
      </c>
      <c r="AQ358" s="18">
        <f ca="1" t="shared" si="2400"/>
        <v>29805.3860027699</v>
      </c>
      <c r="AR358" s="18">
        <f ca="1" t="shared" si="2401"/>
        <v>51377.8567748709</v>
      </c>
      <c r="AS358" s="18">
        <f ca="1" t="shared" si="2402"/>
        <v>54593.9605879955</v>
      </c>
      <c r="AT358" s="18">
        <f ca="1" t="shared" si="2403"/>
        <v>77216.5446063082</v>
      </c>
      <c r="AU358" s="18">
        <f ca="1">AP358*'Ejercicio 3 - TIR'!$D$5</f>
        <v>16393.4623446629</v>
      </c>
      <c r="AV358" s="18">
        <f ca="1">AQ358*'Ejercicio 3 - TIR'!$D$5</f>
        <v>14902.693001385</v>
      </c>
      <c r="AW358" s="18">
        <f ca="1">AR358*'Ejercicio 3 - TIR'!$D$5</f>
        <v>25688.9283874355</v>
      </c>
      <c r="AX358" s="18">
        <f ca="1">AS358*'Ejercicio 3 - TIR'!$D$5</f>
        <v>27296.9802939977</v>
      </c>
      <c r="AY358" s="18">
        <f ca="1">AT358*'Ejercicio 3 - TIR'!$D$5</f>
        <v>38608.2723031541</v>
      </c>
      <c r="AZ358" s="18">
        <f ca="1" t="shared" ref="AZ358:BD358" si="2664">AJ358-AU358-AE358</f>
        <v>27225.9734735455</v>
      </c>
      <c r="BA358" s="18">
        <f ca="1" t="shared" si="2664"/>
        <v>25102.4684543542</v>
      </c>
      <c r="BB358" s="18">
        <f ca="1" t="shared" si="2664"/>
        <v>35034.3398736806</v>
      </c>
      <c r="BC358" s="18">
        <f ca="1" t="shared" si="2664"/>
        <v>35402.3350915272</v>
      </c>
      <c r="BD358" s="18">
        <f ca="1" t="shared" si="2664"/>
        <v>45136.1103911118</v>
      </c>
      <c r="BE358" s="18">
        <f ca="1" t="shared" ref="BE358:BI358" si="2665">AZ358/Z358</f>
        <v>24061.2687394015</v>
      </c>
      <c r="BF358" s="18">
        <f ca="1" t="shared" si="2665"/>
        <v>19277.8772212667</v>
      </c>
      <c r="BG358" s="18">
        <f ca="1" t="shared" si="2665"/>
        <v>22860.7508500787</v>
      </c>
      <c r="BH358" s="18">
        <f ca="1" t="shared" si="2665"/>
        <v>18963.3591850447</v>
      </c>
      <c r="BI358" s="18">
        <f ca="1" t="shared" si="2665"/>
        <v>19690.7904096406</v>
      </c>
      <c r="BJ358" s="18">
        <f ca="1" t="shared" si="2406"/>
        <v>73134.9096906466</v>
      </c>
      <c r="BK358" s="18">
        <f ca="1" t="shared" si="2407"/>
        <v>34449.9763819284</v>
      </c>
      <c r="BL358" s="18">
        <f ca="1" t="shared" si="2408"/>
        <v>107584.886072575</v>
      </c>
      <c r="BM358" s="18">
        <f ca="1">BK358*'Ejercicio 3 - TIR'!$D$5</f>
        <v>17224.9881909642</v>
      </c>
      <c r="BN358" s="18">
        <f ca="1" t="shared" si="2409"/>
        <v>90359.8978816108</v>
      </c>
      <c r="BO358" s="18">
        <f ca="1" t="shared" si="2410"/>
        <v>39419.830269063</v>
      </c>
      <c r="BP358" s="18">
        <f ca="1" t="shared" si="2411"/>
        <v>-107049.99742437</v>
      </c>
      <c r="BQ358" s="18">
        <f ca="1" t="shared" ref="BQ358:BT358" si="2666">BE358</f>
        <v>24061.2687394015</v>
      </c>
      <c r="BR358" s="18">
        <f ca="1" t="shared" si="2666"/>
        <v>19277.8772212667</v>
      </c>
      <c r="BS358" s="18">
        <f ca="1" t="shared" si="2666"/>
        <v>22860.7508500787</v>
      </c>
      <c r="BT358" s="18">
        <f ca="1" t="shared" si="2666"/>
        <v>18963.3591850447</v>
      </c>
      <c r="BU358" s="18">
        <f ca="1" t="shared" si="2413"/>
        <v>59110.6206787036</v>
      </c>
      <c r="BV358" s="20">
        <f ca="1" t="shared" si="2414"/>
        <v>9.23419237759353</v>
      </c>
    </row>
    <row r="359" ht="15" customHeight="1" spans="1:74">
      <c r="A359" s="16">
        <v>358</v>
      </c>
      <c r="B359" s="17">
        <f ca="1" t="shared" ref="B359:F359" si="2667">RAND()</f>
        <v>0.657025659359555</v>
      </c>
      <c r="C359" s="18">
        <f ca="1">IF(B359&lt;=('Ejercicio 3 - TIR'!$D$13-'Ejercicio 3 - TIR'!$C$13)/('Ejercicio 3 - TIR'!$E$13-'Ejercicio 3 - TIR'!$C$13),'Ejercicio 3 - TIR'!$C$13+SQRT(('Ejercicio 3 - TIR'!$E$13-'Ejercicio 3 - TIR'!$C$13)*('Ejercicio 3 - TIR'!$D$13-'Ejercicio 3 - TIR'!$C$13)*B359),'Ejercicio 3 - TIR'!$E$13-SQRT(('Ejercicio 3 - TIR'!$E$13-'Ejercicio 3 - TIR'!$C$13)*('Ejercicio 3 - TIR'!$E$13-'Ejercicio 3 - TIR'!$D$13)*(1-B359)))</f>
        <v>79712.8314255406</v>
      </c>
      <c r="D359" s="17">
        <f ca="1" t="shared" si="2667"/>
        <v>0.761168063409544</v>
      </c>
      <c r="E359" s="18">
        <f ca="1">IF(D359&lt;=('Ejercicio 3 - TIR'!$D$14-'Ejercicio 3 - TIR'!$C$14)/('Ejercicio 3 - TIR'!$E$14-'Ejercicio 3 - TIR'!$C$14),'Ejercicio 3 - TIR'!$C$14+SQRT(('Ejercicio 3 - TIR'!$E$14-'Ejercicio 3 - TIR'!$C$14)*('Ejercicio 3 - TIR'!$D$14-'Ejercicio 3 - TIR'!$C$14)*D359),'Ejercicio 3 - TIR'!$E$14-SQRT(('Ejercicio 3 - TIR'!$E$14-'Ejercicio 3 - TIR'!$C$14)*('Ejercicio 3 - TIR'!$E$14-'Ejercicio 3 - TIR'!$D$14)*(1-D359)))</f>
        <v>34014.6186012445</v>
      </c>
      <c r="F359" s="17">
        <f ca="1" t="shared" si="2667"/>
        <v>0.769732324451601</v>
      </c>
      <c r="G359" s="18">
        <f ca="1">IF(F359&lt;=('Ejercicio 3 - TIR'!$D$18-'Ejercicio 3 - TIR'!$C$18)/('Ejercicio 3 - TIR'!$E$18-'Ejercicio 3 - TIR'!$C$18),'Ejercicio 3 - TIR'!$C$18+SQRT(('Ejercicio 3 - TIR'!$E$18-'Ejercicio 3 - TIR'!$C$18)*('Ejercicio 3 - TIR'!$D$18-'Ejercicio 3 - TIR'!$C$18)*F359),'Ejercicio 3 - TIR'!$E$18-SQRT(('Ejercicio 3 - TIR'!$E$18-'Ejercicio 3 - TIR'!$C$18)*('Ejercicio 3 - TIR'!$E$18-'Ejercicio 3 - TIR'!$D$18)*(1-F359)))</f>
        <v>40844.2719451184</v>
      </c>
      <c r="H359" s="17">
        <f ca="1" t="shared" ref="H359:L359" si="2668">RAND()</f>
        <v>0.77889902941473</v>
      </c>
      <c r="I359" s="18">
        <f ca="1">IF(H359&lt;=('Ejercicio 3 - TIR'!$D$18-'Ejercicio 3 - TIR'!$C$18)/('Ejercicio 3 - TIR'!$E$18-'Ejercicio 3 - TIR'!$C$18),'Ejercicio 3 - TIR'!$C$18+SQRT(('Ejercicio 3 - TIR'!$E$18-'Ejercicio 3 - TIR'!$C$18)*('Ejercicio 3 - TIR'!$D$18-'Ejercicio 3 - TIR'!$C$18)*H359),'Ejercicio 3 - TIR'!$E$18-SQRT(('Ejercicio 3 - TIR'!$E$18-'Ejercicio 3 - TIR'!$C$18)*('Ejercicio 3 - TIR'!$E$18-'Ejercicio 3 - TIR'!$D$18)*(1-H359)))</f>
        <v>40927.8294738684</v>
      </c>
      <c r="J359" s="17">
        <f ca="1" t="shared" si="2668"/>
        <v>0.336826369168694</v>
      </c>
      <c r="K359" s="18">
        <f ca="1">IF(J359&lt;=('Ejercicio 3 - TIR'!$D$18-'Ejercicio 3 - TIR'!$C$18)/('Ejercicio 3 - TIR'!$E$18-'Ejercicio 3 - TIR'!$C$18),'Ejercicio 3 - TIR'!$C$18+SQRT(('Ejercicio 3 - TIR'!$E$18-'Ejercicio 3 - TIR'!$C$18)*('Ejercicio 3 - TIR'!$D$18-'Ejercicio 3 - TIR'!$C$18)*J359),'Ejercicio 3 - TIR'!$E$18-SQRT(('Ejercicio 3 - TIR'!$E$18-'Ejercicio 3 - TIR'!$C$18)*('Ejercicio 3 - TIR'!$E$18-'Ejercicio 3 - TIR'!$D$18)*(1-J359)))</f>
        <v>37108.0204962636</v>
      </c>
      <c r="L359" s="17">
        <f ca="1" t="shared" si="2668"/>
        <v>0.0602171347653497</v>
      </c>
      <c r="M359" s="18">
        <f ca="1">IF(L359&lt;=('Ejercicio 3 - TIR'!$D$18-'Ejercicio 3 - TIR'!$C$18)/('Ejercicio 3 - TIR'!$E$18-'Ejercicio 3 - TIR'!$C$18),'Ejercicio 3 - TIR'!$C$18+SQRT(('Ejercicio 3 - TIR'!$E$18-'Ejercicio 3 - TIR'!$C$18)*('Ejercicio 3 - TIR'!$D$18-'Ejercicio 3 - TIR'!$C$18)*L359),'Ejercicio 3 - TIR'!$E$18-SQRT(('Ejercicio 3 - TIR'!$E$18-'Ejercicio 3 - TIR'!$C$18)*('Ejercicio 3 - TIR'!$E$18-'Ejercicio 3 - TIR'!$D$18)*(1-L359)))</f>
        <v>33005.4234668017</v>
      </c>
      <c r="N359" s="17">
        <f ca="1" t="shared" ref="N359:R359" si="2669">RAND()</f>
        <v>0.83679801739799</v>
      </c>
      <c r="O359" s="18">
        <f ca="1">IF(N359&lt;=('Ejercicio 3 - TIR'!$D$18-'Ejercicio 3 - TIR'!$C$18)/('Ejercicio 3 - TIR'!$E$18-'Ejercicio 3 - TIR'!$C$18),'Ejercicio 3 - TIR'!$C$18+SQRT(('Ejercicio 3 - TIR'!$E$18-'Ejercicio 3 - TIR'!$C$18)*('Ejercicio 3 - TIR'!$D$18-'Ejercicio 3 - TIR'!$C$18)*N359),'Ejercicio 3 - TIR'!$E$18-SQRT(('Ejercicio 3 - TIR'!$E$18-'Ejercicio 3 - TIR'!$C$18)*('Ejercicio 3 - TIR'!$E$18-'Ejercicio 3 - TIR'!$D$18)*(1-N359)))</f>
        <v>41501.4076123174</v>
      </c>
      <c r="P359" s="17">
        <f ca="1" t="shared" si="2669"/>
        <v>0.978034689386184</v>
      </c>
      <c r="Q359" s="19">
        <f ca="1">IF(P359&lt;=('Ejercicio 3 - TIR'!$D$22-'Ejercicio 3 - TIR'!$C$22)/('Ejercicio 3 - TIR'!$E$22-'Ejercicio 3 - TIR'!$C$22),'Ejercicio 3 - TIR'!$C$22+SQRT(('Ejercicio 3 - TIR'!$E$22-'Ejercicio 3 - TIR'!$C$22)*('Ejercicio 3 - TIR'!$D$22-'Ejercicio 3 - TIR'!$C$22)*P359),'Ejercicio 3 - TIR'!$E$22-SQRT(('Ejercicio 3 - TIR'!$E$22-'Ejercicio 3 - TIR'!$C$22)*('Ejercicio 3 - TIR'!$E$22-'Ejercicio 3 - TIR'!$D$22)*(1-P359)))</f>
        <v>0.173712110123033</v>
      </c>
      <c r="R359" s="17">
        <f ca="1" t="shared" si="2669"/>
        <v>0.240211457025034</v>
      </c>
      <c r="S359" s="19">
        <f ca="1">IF(R359&lt;=('Ejercicio 3 - TIR'!$D$23-'Ejercicio 3 - TIR'!$C$23)/('Ejercicio 3 - TIR'!$E$23-'Ejercicio 3 - TIR'!$C$23),'Ejercicio 3 - TIR'!$C$23+SQRT(('Ejercicio 3 - TIR'!$E$23-'Ejercicio 3 - TIR'!$C$23)*('Ejercicio 3 - TIR'!$D$23-'Ejercicio 3 - TIR'!$C$23)*R359),'Ejercicio 3 - TIR'!$E$23-SQRT(('Ejercicio 3 - TIR'!$E$23-'Ejercicio 3 - TIR'!$C$23)*('Ejercicio 3 - TIR'!$E$23-'Ejercicio 3 - TIR'!$D$23)*(1-R359)))</f>
        <v>0.140793764032639</v>
      </c>
      <c r="T359" s="17">
        <f ca="1" t="shared" ref="T359:X359" si="2670">RAND()</f>
        <v>0.0707411578010686</v>
      </c>
      <c r="U359" s="19">
        <f ca="1">IF(T359&lt;=('Ejercicio 3 - TIR'!$D$24-'Ejercicio 3 - TIR'!$C$24)/('Ejercicio 3 - TIR'!$E$24-'Ejercicio 3 - TIR'!$C$24),'Ejercicio 3 - TIR'!$C$24+SQRT(('Ejercicio 3 - TIR'!$E$24-'Ejercicio 3 - TIR'!$C$24)*('Ejercicio 3 - TIR'!$D$24-'Ejercicio 3 - TIR'!$C$24)*T359),'Ejercicio 3 - TIR'!$E$24-SQRT(('Ejercicio 3 - TIR'!$E$24-'Ejercicio 3 - TIR'!$C$24)*('Ejercicio 3 - TIR'!$E$24-'Ejercicio 3 - TIR'!$D$24)*(1-T359)))</f>
        <v>0.162188372794686</v>
      </c>
      <c r="V359" s="17">
        <f ca="1" t="shared" si="2670"/>
        <v>0.676333990126194</v>
      </c>
      <c r="W359" s="19">
        <f ca="1">IF(V359&lt;=('Ejercicio 3 - TIR'!$D$25-'Ejercicio 3 - TIR'!$C$25)/('Ejercicio 3 - TIR'!$E$25-'Ejercicio 3 - TIR'!$C$25),'Ejercicio 3 - TIR'!$C$25+SQRT(('Ejercicio 3 - TIR'!$E$25-'Ejercicio 3 - TIR'!$C$25)*('Ejercicio 3 - TIR'!$D$25-'Ejercicio 3 - TIR'!$C$25)*V359),'Ejercicio 3 - TIR'!$E$25-SQRT(('Ejercicio 3 - TIR'!$E$25-'Ejercicio 3 - TIR'!$C$25)*('Ejercicio 3 - TIR'!$E$25-'Ejercicio 3 - TIR'!$D$25)*(1-V359)))</f>
        <v>0.21634244461405</v>
      </c>
      <c r="X359" s="17">
        <f ca="1" t="shared" si="2670"/>
        <v>0.656004268525668</v>
      </c>
      <c r="Y359" s="19">
        <f ca="1">IF(X359&lt;=('Ejercicio 3 - TIR'!$D$26-'Ejercicio 3 - TIR'!$C$26)/('Ejercicio 3 - TIR'!$E$26-'Ejercicio 3 - TIR'!$C$26),'Ejercicio 3 - TIR'!$C$26+SQRT(('Ejercicio 3 - TIR'!$E$26-'Ejercicio 3 - TIR'!$C$26)*('Ejercicio 3 - TIR'!$D$26-'Ejercicio 3 - TIR'!$C$26)*X359),'Ejercicio 3 - TIR'!$E$26-SQRT(('Ejercicio 3 - TIR'!$E$26-'Ejercicio 3 - TIR'!$C$26)*('Ejercicio 3 - TIR'!$E$26-'Ejercicio 3 - TIR'!$D$26)*(1-X359)))</f>
        <v>0.236900383412826</v>
      </c>
      <c r="Z359" s="17">
        <f ca="1" t="shared" si="2384"/>
        <v>1.17371211012303</v>
      </c>
      <c r="AA359" s="17">
        <f ca="1" t="shared" si="2385"/>
        <v>1.33896345599795</v>
      </c>
      <c r="AB359" s="17">
        <f ca="1" t="shared" si="2386"/>
        <v>1.5561277601578</v>
      </c>
      <c r="AC359" s="17">
        <f ca="1" t="shared" si="2387"/>
        <v>1.89278424392213</v>
      </c>
      <c r="AD359" s="17">
        <f ca="1" t="shared" si="2388"/>
        <v>2.34118555702503</v>
      </c>
      <c r="AE359" s="16">
        <f ca="1" t="shared" si="2389"/>
        <v>5908.75117225234</v>
      </c>
      <c r="AF359" s="16">
        <f ca="1" t="shared" si="2390"/>
        <v>6740.66649052601</v>
      </c>
      <c r="AG359" s="16">
        <f ca="1" t="shared" si="2391"/>
        <v>7833.92422017609</v>
      </c>
      <c r="AH359" s="16">
        <f ca="1" t="shared" si="2392"/>
        <v>9528.7345368902</v>
      </c>
      <c r="AI359" s="16">
        <f ca="1" t="shared" si="2393"/>
        <v>11786.0954021185</v>
      </c>
      <c r="AJ359" s="18">
        <f ca="1" t="shared" si="2394"/>
        <v>47939.4166111439</v>
      </c>
      <c r="AK359" s="18">
        <f ca="1" t="shared" si="2395"/>
        <v>54800.8679988253</v>
      </c>
      <c r="AL359" s="18">
        <f ca="1" t="shared" si="2396"/>
        <v>57744.8208187405</v>
      </c>
      <c r="AM359" s="18">
        <f ca="1" t="shared" si="2397"/>
        <v>62472.1455019399</v>
      </c>
      <c r="AN359" s="18">
        <f ca="1" t="shared" si="2398"/>
        <v>97162.4960981662</v>
      </c>
      <c r="AO359" s="18">
        <f ca="1">C359/'Ejercicio 3 - TIR'!$D$7</f>
        <v>15942.5662851081</v>
      </c>
      <c r="AP359" s="18">
        <f ca="1" t="shared" si="2399"/>
        <v>31996.8503260358</v>
      </c>
      <c r="AQ359" s="18">
        <f ca="1" t="shared" si="2400"/>
        <v>38858.3017137172</v>
      </c>
      <c r="AR359" s="18">
        <f ca="1" t="shared" si="2401"/>
        <v>41802.2545336324</v>
      </c>
      <c r="AS359" s="18">
        <f ca="1" t="shared" si="2402"/>
        <v>46529.5792168317</v>
      </c>
      <c r="AT359" s="18">
        <f ca="1" t="shared" si="2403"/>
        <v>81219.9298130581</v>
      </c>
      <c r="AU359" s="18">
        <f ca="1">AP359*'Ejercicio 3 - TIR'!$D$5</f>
        <v>15998.4251630179</v>
      </c>
      <c r="AV359" s="18">
        <f ca="1">AQ359*'Ejercicio 3 - TIR'!$D$5</f>
        <v>19429.1508568586</v>
      </c>
      <c r="AW359" s="18">
        <f ca="1">AR359*'Ejercicio 3 - TIR'!$D$5</f>
        <v>20901.1272668162</v>
      </c>
      <c r="AX359" s="18">
        <f ca="1">AS359*'Ejercicio 3 - TIR'!$D$5</f>
        <v>23264.7896084159</v>
      </c>
      <c r="AY359" s="18">
        <f ca="1">AT359*'Ejercicio 3 - TIR'!$D$5</f>
        <v>40609.9649065291</v>
      </c>
      <c r="AZ359" s="18">
        <f ca="1" t="shared" ref="AZ359:BD359" si="2671">AJ359-AU359-AE359</f>
        <v>26032.2402758737</v>
      </c>
      <c r="BA359" s="18">
        <f ca="1" t="shared" si="2671"/>
        <v>28631.0506514407</v>
      </c>
      <c r="BB359" s="18">
        <f ca="1" t="shared" si="2671"/>
        <v>29009.7693317482</v>
      </c>
      <c r="BC359" s="18">
        <f ca="1" t="shared" si="2671"/>
        <v>29678.6213566338</v>
      </c>
      <c r="BD359" s="18">
        <f ca="1" t="shared" si="2671"/>
        <v>44766.4357895187</v>
      </c>
      <c r="BE359" s="18">
        <f ca="1" t="shared" ref="BE359:BI359" si="2672">AZ359/Z359</f>
        <v>22179.4084352975</v>
      </c>
      <c r="BF359" s="18">
        <f ca="1" t="shared" si="2672"/>
        <v>21382.9963194191</v>
      </c>
      <c r="BG359" s="18">
        <f ca="1" t="shared" si="2672"/>
        <v>18642.2799428798</v>
      </c>
      <c r="BH359" s="18">
        <f ca="1" t="shared" si="2672"/>
        <v>15679.8755335872</v>
      </c>
      <c r="BI359" s="18">
        <f ca="1" t="shared" si="2672"/>
        <v>19121.2677078035</v>
      </c>
      <c r="BJ359" s="18">
        <f ca="1" t="shared" si="2406"/>
        <v>79634.5337969487</v>
      </c>
      <c r="BK359" s="18">
        <f ca="1" t="shared" si="2407"/>
        <v>37324.5059286094</v>
      </c>
      <c r="BL359" s="18">
        <f ca="1" t="shared" si="2408"/>
        <v>116959.039725558</v>
      </c>
      <c r="BM359" s="18">
        <f ca="1">BK359*'Ejercicio 3 - TIR'!$D$5</f>
        <v>18662.2529643047</v>
      </c>
      <c r="BN359" s="18">
        <f ca="1" t="shared" si="2409"/>
        <v>98296.7867612533</v>
      </c>
      <c r="BO359" s="18">
        <f ca="1" t="shared" si="2410"/>
        <v>41985.9017437985</v>
      </c>
      <c r="BP359" s="18">
        <f ca="1" t="shared" si="2411"/>
        <v>-113727.450026785</v>
      </c>
      <c r="BQ359" s="18">
        <f ca="1" t="shared" ref="BQ359:BT359" si="2673">BE359</f>
        <v>22179.4084352975</v>
      </c>
      <c r="BR359" s="18">
        <f ca="1" t="shared" si="2673"/>
        <v>21382.9963194191</v>
      </c>
      <c r="BS359" s="18">
        <f ca="1" t="shared" si="2673"/>
        <v>18642.2799428798</v>
      </c>
      <c r="BT359" s="18">
        <f ca="1" t="shared" si="2673"/>
        <v>15679.8755335872</v>
      </c>
      <c r="BU359" s="18">
        <f ca="1" t="shared" si="2413"/>
        <v>61107.169451602</v>
      </c>
      <c r="BV359" s="20">
        <f ca="1" t="shared" si="2414"/>
        <v>5.98964665347188</v>
      </c>
    </row>
    <row r="360" ht="15" customHeight="1" spans="1:74">
      <c r="A360" s="16">
        <v>359</v>
      </c>
      <c r="B360" s="17">
        <f ca="1" t="shared" ref="B360:F360" si="2674">RAND()</f>
        <v>0.654543515761431</v>
      </c>
      <c r="C360" s="18">
        <f ca="1">IF(B360&lt;=('Ejercicio 3 - TIR'!$D$13-'Ejercicio 3 - TIR'!$C$13)/('Ejercicio 3 - TIR'!$E$13-'Ejercicio 3 - TIR'!$C$13),'Ejercicio 3 - TIR'!$C$13+SQRT(('Ejercicio 3 - TIR'!$E$13-'Ejercicio 3 - TIR'!$C$13)*('Ejercicio 3 - TIR'!$D$13-'Ejercicio 3 - TIR'!$C$13)*B360),'Ejercicio 3 - TIR'!$E$13-SQRT(('Ejercicio 3 - TIR'!$E$13-'Ejercicio 3 - TIR'!$C$13)*('Ejercicio 3 - TIR'!$E$13-'Ejercicio 3 - TIR'!$D$13)*(1-B360)))</f>
        <v>79639.5535145645</v>
      </c>
      <c r="D360" s="17">
        <f ca="1" t="shared" si="2674"/>
        <v>0.408621700885105</v>
      </c>
      <c r="E360" s="18">
        <f ca="1">IF(D360&lt;=('Ejercicio 3 - TIR'!$D$14-'Ejercicio 3 - TIR'!$C$14)/('Ejercicio 3 - TIR'!$E$14-'Ejercicio 3 - TIR'!$C$14),'Ejercicio 3 - TIR'!$C$14+SQRT(('Ejercicio 3 - TIR'!$E$14-'Ejercicio 3 - TIR'!$C$14)*('Ejercicio 3 - TIR'!$D$14-'Ejercicio 3 - TIR'!$C$14)*D360),'Ejercicio 3 - TIR'!$E$14-SQRT(('Ejercicio 3 - TIR'!$E$14-'Ejercicio 3 - TIR'!$C$14)*('Ejercicio 3 - TIR'!$E$14-'Ejercicio 3 - TIR'!$D$14)*(1-D360)))</f>
        <v>30581.5741831645</v>
      </c>
      <c r="F360" s="17">
        <f ca="1" t="shared" si="2674"/>
        <v>0.056384738388304</v>
      </c>
      <c r="G360" s="18">
        <f ca="1">IF(F360&lt;=('Ejercicio 3 - TIR'!$D$18-'Ejercicio 3 - TIR'!$C$18)/('Ejercicio 3 - TIR'!$E$18-'Ejercicio 3 - TIR'!$C$18),'Ejercicio 3 - TIR'!$C$18+SQRT(('Ejercicio 3 - TIR'!$E$18-'Ejercicio 3 - TIR'!$C$18)*('Ejercicio 3 - TIR'!$D$18-'Ejercicio 3 - TIR'!$C$18)*F360),'Ejercicio 3 - TIR'!$E$18-SQRT(('Ejercicio 3 - TIR'!$E$18-'Ejercicio 3 - TIR'!$C$18)*('Ejercicio 3 - TIR'!$E$18-'Ejercicio 3 - TIR'!$D$18)*(1-F360)))</f>
        <v>32908.2143590605</v>
      </c>
      <c r="H360" s="17">
        <f ca="1" t="shared" ref="H360:L360" si="2675">RAND()</f>
        <v>0.178722374659068</v>
      </c>
      <c r="I360" s="18">
        <f ca="1">IF(H360&lt;=('Ejercicio 3 - TIR'!$D$18-'Ejercicio 3 - TIR'!$C$18)/('Ejercicio 3 - TIR'!$E$18-'Ejercicio 3 - TIR'!$C$18),'Ejercicio 3 - TIR'!$C$18+SQRT(('Ejercicio 3 - TIR'!$E$18-'Ejercicio 3 - TIR'!$C$18)*('Ejercicio 3 - TIR'!$D$18-'Ejercicio 3 - TIR'!$C$18)*H360),'Ejercicio 3 - TIR'!$E$18-SQRT(('Ejercicio 3 - TIR'!$E$18-'Ejercicio 3 - TIR'!$C$18)*('Ejercicio 3 - TIR'!$E$18-'Ejercicio 3 - TIR'!$D$18)*(1-H360)))</f>
        <v>35177.6786496325</v>
      </c>
      <c r="J360" s="17">
        <f ca="1" t="shared" si="2675"/>
        <v>0.257722010794521</v>
      </c>
      <c r="K360" s="18">
        <f ca="1">IF(J360&lt;=('Ejercicio 3 - TIR'!$D$18-'Ejercicio 3 - TIR'!$C$18)/('Ejercicio 3 - TIR'!$E$18-'Ejercicio 3 - TIR'!$C$18),'Ejercicio 3 - TIR'!$C$18+SQRT(('Ejercicio 3 - TIR'!$E$18-'Ejercicio 3 - TIR'!$C$18)*('Ejercicio 3 - TIR'!$D$18-'Ejercicio 3 - TIR'!$C$18)*J360),'Ejercicio 3 - TIR'!$E$18-SQRT(('Ejercicio 3 - TIR'!$E$18-'Ejercicio 3 - TIR'!$C$18)*('Ejercicio 3 - TIR'!$E$18-'Ejercicio 3 - TIR'!$D$18)*(1-J360)))</f>
        <v>36217.580045257</v>
      </c>
      <c r="L360" s="17">
        <f ca="1" t="shared" si="2675"/>
        <v>0.413074210739296</v>
      </c>
      <c r="M360" s="18">
        <f ca="1">IF(L360&lt;=('Ejercicio 3 - TIR'!$D$18-'Ejercicio 3 - TIR'!$C$18)/('Ejercicio 3 - TIR'!$E$18-'Ejercicio 3 - TIR'!$C$18),'Ejercicio 3 - TIR'!$C$18+SQRT(('Ejercicio 3 - TIR'!$E$18-'Ejercicio 3 - TIR'!$C$18)*('Ejercicio 3 - TIR'!$D$18-'Ejercicio 3 - TIR'!$C$18)*L360),'Ejercicio 3 - TIR'!$E$18-SQRT(('Ejercicio 3 - TIR'!$E$18-'Ejercicio 3 - TIR'!$C$18)*('Ejercicio 3 - TIR'!$E$18-'Ejercicio 3 - TIR'!$D$18)*(1-L360)))</f>
        <v>37871.5393418882</v>
      </c>
      <c r="N360" s="17">
        <f ca="1" t="shared" ref="N360:R360" si="2676">RAND()</f>
        <v>0.804489864619228</v>
      </c>
      <c r="O360" s="18">
        <f ca="1">IF(N360&lt;=('Ejercicio 3 - TIR'!$D$18-'Ejercicio 3 - TIR'!$C$18)/('Ejercicio 3 - TIR'!$E$18-'Ejercicio 3 - TIR'!$C$18),'Ejercicio 3 - TIR'!$C$18+SQRT(('Ejercicio 3 - TIR'!$E$18-'Ejercicio 3 - TIR'!$C$18)*('Ejercicio 3 - TIR'!$D$18-'Ejercicio 3 - TIR'!$C$18)*N360),'Ejercicio 3 - TIR'!$E$18-SQRT(('Ejercicio 3 - TIR'!$E$18-'Ejercicio 3 - TIR'!$C$18)*('Ejercicio 3 - TIR'!$E$18-'Ejercicio 3 - TIR'!$D$18)*(1-N360)))</f>
        <v>41170.7363431649</v>
      </c>
      <c r="P360" s="17">
        <f ca="1" t="shared" si="2676"/>
        <v>0.988466988485358</v>
      </c>
      <c r="Q360" s="19">
        <f ca="1">IF(P360&lt;=('Ejercicio 3 - TIR'!$D$22-'Ejercicio 3 - TIR'!$C$22)/('Ejercicio 3 - TIR'!$E$22-'Ejercicio 3 - TIR'!$C$22),'Ejercicio 3 - TIR'!$C$22+SQRT(('Ejercicio 3 - TIR'!$E$22-'Ejercicio 3 - TIR'!$C$22)*('Ejercicio 3 - TIR'!$D$22-'Ejercicio 3 - TIR'!$C$22)*P360),'Ejercicio 3 - TIR'!$E$22-SQRT(('Ejercicio 3 - TIR'!$E$22-'Ejercicio 3 - TIR'!$C$22)*('Ejercicio 3 - TIR'!$E$22-'Ejercicio 3 - TIR'!$D$22)*(1-P360)))</f>
        <v>0.175443749268713</v>
      </c>
      <c r="R360" s="17">
        <f ca="1" t="shared" si="2676"/>
        <v>0.115403377525223</v>
      </c>
      <c r="S360" s="19">
        <f ca="1">IF(R360&lt;=('Ejercicio 3 - TIR'!$D$23-'Ejercicio 3 - TIR'!$C$23)/('Ejercicio 3 - TIR'!$E$23-'Ejercicio 3 - TIR'!$C$23),'Ejercicio 3 - TIR'!$C$23+SQRT(('Ejercicio 3 - TIR'!$E$23-'Ejercicio 3 - TIR'!$C$23)*('Ejercicio 3 - TIR'!$D$23-'Ejercicio 3 - TIR'!$C$23)*R360),'Ejercicio 3 - TIR'!$E$23-SQRT(('Ejercicio 3 - TIR'!$E$23-'Ejercicio 3 - TIR'!$C$23)*('Ejercicio 3 - TIR'!$E$23-'Ejercicio 3 - TIR'!$D$23)*(1-R360)))</f>
        <v>0.134412705490136</v>
      </c>
      <c r="T360" s="17">
        <f ca="1" t="shared" ref="T360:X360" si="2677">RAND()</f>
        <v>0.185690901405174</v>
      </c>
      <c r="U360" s="19">
        <f ca="1">IF(T360&lt;=('Ejercicio 3 - TIR'!$D$24-'Ejercicio 3 - TIR'!$C$24)/('Ejercicio 3 - TIR'!$E$24-'Ejercicio 3 - TIR'!$C$24),'Ejercicio 3 - TIR'!$C$24+SQRT(('Ejercicio 3 - TIR'!$E$24-'Ejercicio 3 - TIR'!$C$24)*('Ejercicio 3 - TIR'!$D$24-'Ejercicio 3 - TIR'!$C$24)*T360),'Ejercicio 3 - TIR'!$E$24-SQRT(('Ejercicio 3 - TIR'!$E$24-'Ejercicio 3 - TIR'!$C$24)*('Ejercicio 3 - TIR'!$E$24-'Ejercicio 3 - TIR'!$D$24)*(1-T360)))</f>
        <v>0.169747174302944</v>
      </c>
      <c r="V360" s="17">
        <f ca="1" t="shared" si="2677"/>
        <v>0.239422103762984</v>
      </c>
      <c r="W360" s="19">
        <f ca="1">IF(V360&lt;=('Ejercicio 3 - TIR'!$D$25-'Ejercicio 3 - TIR'!$C$25)/('Ejercicio 3 - TIR'!$E$25-'Ejercicio 3 - TIR'!$C$25),'Ejercicio 3 - TIR'!$C$25+SQRT(('Ejercicio 3 - TIR'!$E$25-'Ejercicio 3 - TIR'!$C$25)*('Ejercicio 3 - TIR'!$D$25-'Ejercicio 3 - TIR'!$C$25)*V360),'Ejercicio 3 - TIR'!$E$25-SQRT(('Ejercicio 3 - TIR'!$E$25-'Ejercicio 3 - TIR'!$C$25)*('Ejercicio 3 - TIR'!$E$25-'Ejercicio 3 - TIR'!$D$25)*(1-V360)))</f>
        <v>0.198308220701864</v>
      </c>
      <c r="X360" s="17">
        <f ca="1" t="shared" si="2677"/>
        <v>0.385985265225474</v>
      </c>
      <c r="Y360" s="19">
        <f ca="1">IF(X360&lt;=('Ejercicio 3 - TIR'!$D$26-'Ejercicio 3 - TIR'!$C$26)/('Ejercicio 3 - TIR'!$E$26-'Ejercicio 3 - TIR'!$C$26),'Ejercicio 3 - TIR'!$C$26+SQRT(('Ejercicio 3 - TIR'!$E$26-'Ejercicio 3 - TIR'!$C$26)*('Ejercicio 3 - TIR'!$D$26-'Ejercicio 3 - TIR'!$C$26)*X360),'Ejercicio 3 - TIR'!$E$26-SQRT(('Ejercicio 3 - TIR'!$E$26-'Ejercicio 3 - TIR'!$C$26)*('Ejercicio 3 - TIR'!$E$26-'Ejercicio 3 - TIR'!$D$26)*(1-X360)))</f>
        <v>0.222418062139396</v>
      </c>
      <c r="Z360" s="17">
        <f ca="1" t="shared" si="2384"/>
        <v>1.17544374926871</v>
      </c>
      <c r="AA360" s="17">
        <f ca="1" t="shared" si="2385"/>
        <v>1.33343832375939</v>
      </c>
      <c r="AB360" s="17">
        <f ca="1" t="shared" si="2386"/>
        <v>1.5597857113248</v>
      </c>
      <c r="AC360" s="17">
        <f ca="1" t="shared" si="2387"/>
        <v>1.86910404041381</v>
      </c>
      <c r="AD360" s="17">
        <f ca="1" t="shared" si="2388"/>
        <v>2.28482653901957</v>
      </c>
      <c r="AE360" s="16">
        <f ca="1" t="shared" si="2389"/>
        <v>5365.34603323364</v>
      </c>
      <c r="AF360" s="16">
        <f ca="1" t="shared" si="2390"/>
        <v>6086.51670945135</v>
      </c>
      <c r="AG360" s="16">
        <f ca="1" t="shared" si="2391"/>
        <v>7119.68572222837</v>
      </c>
      <c r="AH360" s="16">
        <f ca="1" t="shared" si="2392"/>
        <v>8531.57792975994</v>
      </c>
      <c r="AI360" s="16">
        <f ca="1" t="shared" si="2393"/>
        <v>10429.1549598884</v>
      </c>
      <c r="AJ360" s="18">
        <f ca="1" t="shared" si="2394"/>
        <v>38681.7548679525</v>
      </c>
      <c r="AK360" s="18">
        <f ca="1" t="shared" si="2395"/>
        <v>46907.2648523124</v>
      </c>
      <c r="AL360" s="18">
        <f ca="1" t="shared" si="2396"/>
        <v>56491.6638533541</v>
      </c>
      <c r="AM360" s="18">
        <f ca="1" t="shared" si="2397"/>
        <v>70785.847200614</v>
      </c>
      <c r="AN360" s="18">
        <f ca="1" t="shared" si="2398"/>
        <v>94067.9910278408</v>
      </c>
      <c r="AO360" s="18">
        <f ca="1">C360/'Ejercicio 3 - TIR'!$D$7</f>
        <v>15927.9107029129</v>
      </c>
      <c r="AP360" s="18">
        <f ca="1" t="shared" si="2399"/>
        <v>22753.8441650396</v>
      </c>
      <c r="AQ360" s="18">
        <f ca="1" t="shared" si="2400"/>
        <v>30979.3541493995</v>
      </c>
      <c r="AR360" s="18">
        <f ca="1" t="shared" si="2401"/>
        <v>40563.7531504412</v>
      </c>
      <c r="AS360" s="18">
        <f ca="1" t="shared" si="2402"/>
        <v>54857.9364977011</v>
      </c>
      <c r="AT360" s="18">
        <f ca="1" t="shared" si="2403"/>
        <v>78140.0803249279</v>
      </c>
      <c r="AU360" s="18">
        <f ca="1">AP360*'Ejercicio 3 - TIR'!$D$5</f>
        <v>11376.9220825198</v>
      </c>
      <c r="AV360" s="18">
        <f ca="1">AQ360*'Ejercicio 3 - TIR'!$D$5</f>
        <v>15489.6770746998</v>
      </c>
      <c r="AW360" s="18">
        <f ca="1">AR360*'Ejercicio 3 - TIR'!$D$5</f>
        <v>20281.8765752206</v>
      </c>
      <c r="AX360" s="18">
        <f ca="1">AS360*'Ejercicio 3 - TIR'!$D$5</f>
        <v>27428.9682488506</v>
      </c>
      <c r="AY360" s="18">
        <f ca="1">AT360*'Ejercicio 3 - TIR'!$D$5</f>
        <v>39070.0401624639</v>
      </c>
      <c r="AZ360" s="18">
        <f ca="1" t="shared" ref="AZ360:BD360" si="2678">AJ360-AU360-AE360</f>
        <v>21939.4867521991</v>
      </c>
      <c r="BA360" s="18">
        <f ca="1" t="shared" si="2678"/>
        <v>25331.0710681613</v>
      </c>
      <c r="BB360" s="18">
        <f ca="1" t="shared" si="2678"/>
        <v>29090.1015559051</v>
      </c>
      <c r="BC360" s="18">
        <f ca="1" t="shared" si="2678"/>
        <v>34825.3010220035</v>
      </c>
      <c r="BD360" s="18">
        <f ca="1" t="shared" si="2678"/>
        <v>44568.7959054884</v>
      </c>
      <c r="BE360" s="18">
        <f ca="1" t="shared" ref="BE360:BI360" si="2679">AZ360/Z360</f>
        <v>18664.8546694374</v>
      </c>
      <c r="BF360" s="18">
        <f ca="1" t="shared" si="2679"/>
        <v>18996.8074389409</v>
      </c>
      <c r="BG360" s="18">
        <f ca="1" t="shared" si="2679"/>
        <v>18650.062854594</v>
      </c>
      <c r="BH360" s="18">
        <f ca="1" t="shared" si="2679"/>
        <v>18632.0826818679</v>
      </c>
      <c r="BI360" s="18">
        <f ca="1" t="shared" si="2679"/>
        <v>19506.4242927663</v>
      </c>
      <c r="BJ360" s="18">
        <f ca="1" t="shared" si="2406"/>
        <v>69873.5922986899</v>
      </c>
      <c r="BK360" s="18">
        <f ca="1" t="shared" si="2407"/>
        <v>36392.5130851493</v>
      </c>
      <c r="BL360" s="18">
        <f ca="1" t="shared" si="2408"/>
        <v>106266.105383839</v>
      </c>
      <c r="BM360" s="18">
        <f ca="1">BK360*'Ejercicio 3 - TIR'!$D$5</f>
        <v>18196.2565425746</v>
      </c>
      <c r="BN360" s="18">
        <f ca="1" t="shared" si="2409"/>
        <v>88069.8488412645</v>
      </c>
      <c r="BO360" s="18">
        <f ca="1" t="shared" si="2410"/>
        <v>38545.5295346209</v>
      </c>
      <c r="BP360" s="18">
        <f ca="1" t="shared" si="2411"/>
        <v>-110221.127697729</v>
      </c>
      <c r="BQ360" s="18">
        <f ca="1" t="shared" ref="BQ360:BT360" si="2680">BE360</f>
        <v>18664.8546694374</v>
      </c>
      <c r="BR360" s="18">
        <f ca="1" t="shared" si="2680"/>
        <v>18996.8074389409</v>
      </c>
      <c r="BS360" s="18">
        <f ca="1" t="shared" si="2680"/>
        <v>18650.062854594</v>
      </c>
      <c r="BT360" s="18">
        <f ca="1" t="shared" si="2680"/>
        <v>18632.0826818679</v>
      </c>
      <c r="BU360" s="18">
        <f ca="1" t="shared" si="2413"/>
        <v>58051.9538273872</v>
      </c>
      <c r="BV360" s="20">
        <f ca="1" t="shared" si="2414"/>
        <v>5.46651009533967</v>
      </c>
    </row>
    <row r="361" ht="15" customHeight="1" spans="1:74">
      <c r="A361" s="16">
        <v>360</v>
      </c>
      <c r="B361" s="17">
        <f ca="1" t="shared" ref="B361:F361" si="2681">RAND()</f>
        <v>0.119113580108654</v>
      </c>
      <c r="C361" s="18">
        <f ca="1">IF(B361&lt;=('Ejercicio 3 - TIR'!$D$13-'Ejercicio 3 - TIR'!$C$13)/('Ejercicio 3 - TIR'!$E$13-'Ejercicio 3 - TIR'!$C$13),'Ejercicio 3 - TIR'!$C$13+SQRT(('Ejercicio 3 - TIR'!$E$13-'Ejercicio 3 - TIR'!$C$13)*('Ejercicio 3 - TIR'!$D$13-'Ejercicio 3 - TIR'!$C$13)*B361),'Ejercicio 3 - TIR'!$E$13-SQRT(('Ejercicio 3 - TIR'!$E$13-'Ejercicio 3 - TIR'!$C$13)*('Ejercicio 3 - TIR'!$E$13-'Ejercicio 3 - TIR'!$D$13)*(1-B361)))</f>
        <v>66902.5670618591</v>
      </c>
      <c r="D361" s="17">
        <f ca="1" t="shared" si="2681"/>
        <v>0.399762276954935</v>
      </c>
      <c r="E361" s="18">
        <f ca="1">IF(D361&lt;=('Ejercicio 3 - TIR'!$D$14-'Ejercicio 3 - TIR'!$C$14)/('Ejercicio 3 - TIR'!$E$14-'Ejercicio 3 - TIR'!$C$14),'Ejercicio 3 - TIR'!$C$14+SQRT(('Ejercicio 3 - TIR'!$E$14-'Ejercicio 3 - TIR'!$C$14)*('Ejercicio 3 - TIR'!$D$14-'Ejercicio 3 - TIR'!$C$14)*D361),'Ejercicio 3 - TIR'!$E$14-SQRT(('Ejercicio 3 - TIR'!$E$14-'Ejercicio 3 - TIR'!$C$14)*('Ejercicio 3 - TIR'!$E$14-'Ejercicio 3 - TIR'!$D$14)*(1-D361)))</f>
        <v>30511.2878399248</v>
      </c>
      <c r="F361" s="17">
        <f ca="1" t="shared" si="2681"/>
        <v>0.789444018467058</v>
      </c>
      <c r="G361" s="18">
        <f ca="1">IF(F361&lt;=('Ejercicio 3 - TIR'!$D$18-'Ejercicio 3 - TIR'!$C$18)/('Ejercicio 3 - TIR'!$E$18-'Ejercicio 3 - TIR'!$C$18),'Ejercicio 3 - TIR'!$C$18+SQRT(('Ejercicio 3 - TIR'!$E$18-'Ejercicio 3 - TIR'!$C$18)*('Ejercicio 3 - TIR'!$D$18-'Ejercicio 3 - TIR'!$C$18)*F361),'Ejercicio 3 - TIR'!$E$18-SQRT(('Ejercicio 3 - TIR'!$E$18-'Ejercicio 3 - TIR'!$C$18)*('Ejercicio 3 - TIR'!$E$18-'Ejercicio 3 - TIR'!$D$18)*(1-F361)))</f>
        <v>41026.1229743523</v>
      </c>
      <c r="H361" s="17">
        <f ca="1" t="shared" ref="H361:L361" si="2682">RAND()</f>
        <v>0.923901265877634</v>
      </c>
      <c r="I361" s="18">
        <f ca="1">IF(H361&lt;=('Ejercicio 3 - TIR'!$D$18-'Ejercicio 3 - TIR'!$C$18)/('Ejercicio 3 - TIR'!$E$18-'Ejercicio 3 - TIR'!$C$18),'Ejercicio 3 - TIR'!$C$18+SQRT(('Ejercicio 3 - TIR'!$E$18-'Ejercicio 3 - TIR'!$C$18)*('Ejercicio 3 - TIR'!$D$18-'Ejercicio 3 - TIR'!$C$18)*H361),'Ejercicio 3 - TIR'!$E$18-SQRT(('Ejercicio 3 - TIR'!$E$18-'Ejercicio 3 - TIR'!$C$18)*('Ejercicio 3 - TIR'!$E$18-'Ejercicio 3 - TIR'!$D$18)*(1-H361)))</f>
        <v>42610.9824071017</v>
      </c>
      <c r="J361" s="17">
        <f ca="1" t="shared" si="2682"/>
        <v>0.563360473572337</v>
      </c>
      <c r="K361" s="18">
        <f ca="1">IF(J361&lt;=('Ejercicio 3 - TIR'!$D$18-'Ejercicio 3 - TIR'!$C$18)/('Ejercicio 3 - TIR'!$E$18-'Ejercicio 3 - TIR'!$C$18),'Ejercicio 3 - TIR'!$C$18+SQRT(('Ejercicio 3 - TIR'!$E$18-'Ejercicio 3 - TIR'!$C$18)*('Ejercicio 3 - TIR'!$D$18-'Ejercicio 3 - TIR'!$C$18)*J361),'Ejercicio 3 - TIR'!$E$18-SQRT(('Ejercicio 3 - TIR'!$E$18-'Ejercicio 3 - TIR'!$C$18)*('Ejercicio 3 - TIR'!$E$18-'Ejercicio 3 - TIR'!$D$18)*(1-J361)))</f>
        <v>39192.6095879163</v>
      </c>
      <c r="L361" s="17">
        <f ca="1" t="shared" si="2682"/>
        <v>0.0791849080878284</v>
      </c>
      <c r="M361" s="18">
        <f ca="1">IF(L361&lt;=('Ejercicio 3 - TIR'!$D$18-'Ejercicio 3 - TIR'!$C$18)/('Ejercicio 3 - TIR'!$E$18-'Ejercicio 3 - TIR'!$C$18),'Ejercicio 3 - TIR'!$C$18+SQRT(('Ejercicio 3 - TIR'!$E$18-'Ejercicio 3 - TIR'!$C$18)*('Ejercicio 3 - TIR'!$D$18-'Ejercicio 3 - TIR'!$C$18)*L361),'Ejercicio 3 - TIR'!$E$18-SQRT(('Ejercicio 3 - TIR'!$E$18-'Ejercicio 3 - TIR'!$C$18)*('Ejercicio 3 - TIR'!$E$18-'Ejercicio 3 - TIR'!$D$18)*(1-L361)))</f>
        <v>33446.4091766902</v>
      </c>
      <c r="N361" s="17">
        <f ca="1" t="shared" ref="N361:R361" si="2683">RAND()</f>
        <v>0.287160580814624</v>
      </c>
      <c r="O361" s="18">
        <f ca="1">IF(N361&lt;=('Ejercicio 3 - TIR'!$D$18-'Ejercicio 3 - TIR'!$C$18)/('Ejercicio 3 - TIR'!$E$18-'Ejercicio 3 - TIR'!$C$18),'Ejercicio 3 - TIR'!$C$18+SQRT(('Ejercicio 3 - TIR'!$E$18-'Ejercicio 3 - TIR'!$C$18)*('Ejercicio 3 - TIR'!$D$18-'Ejercicio 3 - TIR'!$C$18)*N361),'Ejercicio 3 - TIR'!$E$18-SQRT(('Ejercicio 3 - TIR'!$E$18-'Ejercicio 3 - TIR'!$C$18)*('Ejercicio 3 - TIR'!$E$18-'Ejercicio 3 - TIR'!$D$18)*(1-N361)))</f>
        <v>36563.0851832194</v>
      </c>
      <c r="P361" s="17">
        <f ca="1" t="shared" si="2683"/>
        <v>0.421622863791707</v>
      </c>
      <c r="Q361" s="19">
        <f ca="1">IF(P361&lt;=('Ejercicio 3 - TIR'!$D$22-'Ejercicio 3 - TIR'!$C$22)/('Ejercicio 3 - TIR'!$E$22-'Ejercicio 3 - TIR'!$C$22),'Ejercicio 3 - TIR'!$C$22+SQRT(('Ejercicio 3 - TIR'!$E$22-'Ejercicio 3 - TIR'!$C$22)*('Ejercicio 3 - TIR'!$D$22-'Ejercicio 3 - TIR'!$C$22)*P361),'Ejercicio 3 - TIR'!$E$22-SQRT(('Ejercicio 3 - TIR'!$E$22-'Ejercicio 3 - TIR'!$C$22)*('Ejercicio 3 - TIR'!$E$22-'Ejercicio 3 - TIR'!$D$22)*(1-P361)))</f>
        <v>0.147548523641478</v>
      </c>
      <c r="R361" s="17">
        <f ca="1" t="shared" si="2683"/>
        <v>0.181213924447077</v>
      </c>
      <c r="S361" s="19">
        <f ca="1">IF(R361&lt;=('Ejercicio 3 - TIR'!$D$23-'Ejercicio 3 - TIR'!$C$23)/('Ejercicio 3 - TIR'!$E$23-'Ejercicio 3 - TIR'!$C$23),'Ejercicio 3 - TIR'!$C$23+SQRT(('Ejercicio 3 - TIR'!$E$23-'Ejercicio 3 - TIR'!$C$23)*('Ejercicio 3 - TIR'!$D$23-'Ejercicio 3 - TIR'!$C$23)*R361),'Ejercicio 3 - TIR'!$E$23-SQRT(('Ejercicio 3 - TIR'!$E$23-'Ejercicio 3 - TIR'!$C$23)*('Ejercicio 3 - TIR'!$E$23-'Ejercicio 3 - TIR'!$D$23)*(1-R361)))</f>
        <v>0.138060594231773</v>
      </c>
      <c r="T361" s="17">
        <f ca="1" t="shared" ref="T361:X361" si="2684">RAND()</f>
        <v>0.469607643482129</v>
      </c>
      <c r="U361" s="19">
        <f ca="1">IF(T361&lt;=('Ejercicio 3 - TIR'!$D$24-'Ejercicio 3 - TIR'!$C$24)/('Ejercicio 3 - TIR'!$E$24-'Ejercicio 3 - TIR'!$C$24),'Ejercicio 3 - TIR'!$C$24+SQRT(('Ejercicio 3 - TIR'!$E$24-'Ejercicio 3 - TIR'!$C$24)*('Ejercicio 3 - TIR'!$D$24-'Ejercicio 3 - TIR'!$C$24)*T361),'Ejercicio 3 - TIR'!$E$24-SQRT(('Ejercicio 3 - TIR'!$E$24-'Ejercicio 3 - TIR'!$C$24)*('Ejercicio 3 - TIR'!$E$24-'Ejercicio 3 - TIR'!$D$24)*(1-T361)))</f>
        <v>0.18146302297468</v>
      </c>
      <c r="V361" s="17">
        <f ca="1" t="shared" si="2684"/>
        <v>0.80461292292675</v>
      </c>
      <c r="W361" s="19">
        <f ca="1">IF(V361&lt;=('Ejercicio 3 - TIR'!$D$25-'Ejercicio 3 - TIR'!$C$25)/('Ejercicio 3 - TIR'!$E$25-'Ejercicio 3 - TIR'!$C$25),'Ejercicio 3 - TIR'!$C$25+SQRT(('Ejercicio 3 - TIR'!$E$25-'Ejercicio 3 - TIR'!$C$25)*('Ejercicio 3 - TIR'!$D$25-'Ejercicio 3 - TIR'!$C$25)*V361),'Ejercicio 3 - TIR'!$E$25-SQRT(('Ejercicio 3 - TIR'!$E$25-'Ejercicio 3 - TIR'!$C$25)*('Ejercicio 3 - TIR'!$E$25-'Ejercicio 3 - TIR'!$D$25)*(1-V361)))</f>
        <v>0.223849382994729</v>
      </c>
      <c r="X361" s="17">
        <f ca="1" t="shared" si="2684"/>
        <v>0.206085309356295</v>
      </c>
      <c r="Y361" s="19">
        <f ca="1">IF(X361&lt;=('Ejercicio 3 - TIR'!$D$26-'Ejercicio 3 - TIR'!$C$26)/('Ejercicio 3 - TIR'!$E$26-'Ejercicio 3 - TIR'!$C$26),'Ejercicio 3 - TIR'!$C$26+SQRT(('Ejercicio 3 - TIR'!$E$26-'Ejercicio 3 - TIR'!$C$26)*('Ejercicio 3 - TIR'!$D$26-'Ejercicio 3 - TIR'!$C$26)*X361),'Ejercicio 3 - TIR'!$E$26-SQRT(('Ejercicio 3 - TIR'!$E$26-'Ejercicio 3 - TIR'!$C$26)*('Ejercicio 3 - TIR'!$E$26-'Ejercicio 3 - TIR'!$D$26)*(1-X361)))</f>
        <v>0.213588775620239</v>
      </c>
      <c r="Z361" s="17">
        <f ca="1" t="shared" si="2384"/>
        <v>1.14754852364148</v>
      </c>
      <c r="AA361" s="17">
        <f ca="1" t="shared" si="2385"/>
        <v>1.30597975472521</v>
      </c>
      <c r="AB361" s="17">
        <f ca="1" t="shared" si="2386"/>
        <v>1.54296678896138</v>
      </c>
      <c r="AC361" s="17">
        <f ca="1" t="shared" si="2387"/>
        <v>1.88835895265175</v>
      </c>
      <c r="AD361" s="17">
        <f ca="1" t="shared" si="2388"/>
        <v>2.29169122928015</v>
      </c>
      <c r="AE361" s="16">
        <f ca="1" t="shared" si="2389"/>
        <v>4501.89547518108</v>
      </c>
      <c r="AF361" s="16">
        <f ca="1" t="shared" si="2390"/>
        <v>5123.42983965391</v>
      </c>
      <c r="AG361" s="16">
        <f ca="1" t="shared" si="2391"/>
        <v>6053.14290635618</v>
      </c>
      <c r="AH361" s="16">
        <f ca="1" t="shared" si="2392"/>
        <v>7408.13521112293</v>
      </c>
      <c r="AI361" s="16">
        <f ca="1" t="shared" si="2393"/>
        <v>8990.42974049587</v>
      </c>
      <c r="AJ361" s="18">
        <f ca="1" t="shared" si="2394"/>
        <v>47079.4668499517</v>
      </c>
      <c r="AK361" s="18">
        <f ca="1" t="shared" si="2395"/>
        <v>55649.0803526271</v>
      </c>
      <c r="AL361" s="18">
        <f ca="1" t="shared" si="2396"/>
        <v>60472.8949668843</v>
      </c>
      <c r="AM361" s="18">
        <f ca="1" t="shared" si="2397"/>
        <v>63158.8262028564</v>
      </c>
      <c r="AN361" s="18">
        <f ca="1" t="shared" si="2398"/>
        <v>83791.3016298068</v>
      </c>
      <c r="AO361" s="18">
        <f ca="1">C361/'Ejercicio 3 - TIR'!$D$7</f>
        <v>13380.5134123718</v>
      </c>
      <c r="AP361" s="18">
        <f ca="1" t="shared" si="2399"/>
        <v>33698.9534375799</v>
      </c>
      <c r="AQ361" s="18">
        <f ca="1" t="shared" si="2400"/>
        <v>42268.5669402553</v>
      </c>
      <c r="AR361" s="18">
        <f ca="1" t="shared" si="2401"/>
        <v>47092.3815545125</v>
      </c>
      <c r="AS361" s="18">
        <f ca="1" t="shared" si="2402"/>
        <v>49778.3127904846</v>
      </c>
      <c r="AT361" s="18">
        <f ca="1" t="shared" si="2403"/>
        <v>70410.788217435</v>
      </c>
      <c r="AU361" s="18">
        <f ca="1">AP361*'Ejercicio 3 - TIR'!$D$5</f>
        <v>16849.4767187899</v>
      </c>
      <c r="AV361" s="18">
        <f ca="1">AQ361*'Ejercicio 3 - TIR'!$D$5</f>
        <v>21134.2834701277</v>
      </c>
      <c r="AW361" s="18">
        <f ca="1">AR361*'Ejercicio 3 - TIR'!$D$5</f>
        <v>23546.1907772562</v>
      </c>
      <c r="AX361" s="18">
        <f ca="1">AS361*'Ejercicio 3 - TIR'!$D$5</f>
        <v>24889.1563952423</v>
      </c>
      <c r="AY361" s="18">
        <f ca="1">AT361*'Ejercicio 3 - TIR'!$D$5</f>
        <v>35205.3941087175</v>
      </c>
      <c r="AZ361" s="18">
        <f ca="1" t="shared" ref="AZ361:BD361" si="2685">AJ361-AU361-AE361</f>
        <v>25728.0946559807</v>
      </c>
      <c r="BA361" s="18">
        <f ca="1" t="shared" si="2685"/>
        <v>29391.3670428456</v>
      </c>
      <c r="BB361" s="18">
        <f ca="1" t="shared" si="2685"/>
        <v>30873.5612832719</v>
      </c>
      <c r="BC361" s="18">
        <f ca="1" t="shared" si="2685"/>
        <v>30861.5345964912</v>
      </c>
      <c r="BD361" s="18">
        <f ca="1" t="shared" si="2685"/>
        <v>39595.4777805934</v>
      </c>
      <c r="BE361" s="18">
        <f ca="1" t="shared" ref="BE361:BI361" si="2686">AZ361/Z361</f>
        <v>22420.0494584216</v>
      </c>
      <c r="BF361" s="18">
        <f ca="1" t="shared" si="2686"/>
        <v>22505.2240944039</v>
      </c>
      <c r="BG361" s="18">
        <f ca="1" t="shared" si="2686"/>
        <v>20009.2195788957</v>
      </c>
      <c r="BH361" s="18">
        <f ca="1" t="shared" si="2686"/>
        <v>16343.0446066165</v>
      </c>
      <c r="BI361" s="18">
        <f ca="1" t="shared" si="2686"/>
        <v>17277.8414799933</v>
      </c>
      <c r="BJ361" s="18">
        <f ca="1" t="shared" si="2406"/>
        <v>69922.4507367976</v>
      </c>
      <c r="BK361" s="18">
        <f ca="1" t="shared" si="2407"/>
        <v>30664.0052303979</v>
      </c>
      <c r="BL361" s="18">
        <f ca="1" t="shared" si="2408"/>
        <v>100586.455967195</v>
      </c>
      <c r="BM361" s="18">
        <f ca="1">BK361*'Ejercicio 3 - TIR'!$D$5</f>
        <v>15332.0026151989</v>
      </c>
      <c r="BN361" s="18">
        <f ca="1" t="shared" si="2409"/>
        <v>85254.4533519965</v>
      </c>
      <c r="BO361" s="18">
        <f ca="1" t="shared" si="2410"/>
        <v>37201.5445461107</v>
      </c>
      <c r="BP361" s="18">
        <f ca="1" t="shared" si="2411"/>
        <v>-97413.8549017838</v>
      </c>
      <c r="BQ361" s="18">
        <f ca="1" t="shared" ref="BQ361:BT361" si="2687">BE361</f>
        <v>22420.0494584216</v>
      </c>
      <c r="BR361" s="18">
        <f ca="1" t="shared" si="2687"/>
        <v>22505.2240944039</v>
      </c>
      <c r="BS361" s="18">
        <f ca="1" t="shared" si="2687"/>
        <v>20009.2195788957</v>
      </c>
      <c r="BT361" s="18">
        <f ca="1" t="shared" si="2687"/>
        <v>16343.0446066165</v>
      </c>
      <c r="BU361" s="18">
        <f ca="1" t="shared" si="2413"/>
        <v>54479.386026104</v>
      </c>
      <c r="BV361" s="20">
        <f ca="1" t="shared" si="2414"/>
        <v>10.5598413371886</v>
      </c>
    </row>
    <row r="362" ht="15" customHeight="1" spans="1:74">
      <c r="A362" s="16">
        <v>361</v>
      </c>
      <c r="B362" s="17">
        <f ca="1" t="shared" ref="B362:F362" si="2688">RAND()</f>
        <v>0.473405678046614</v>
      </c>
      <c r="C362" s="18">
        <f ca="1">IF(B362&lt;=('Ejercicio 3 - TIR'!$D$13-'Ejercicio 3 - TIR'!$C$13)/('Ejercicio 3 - TIR'!$E$13-'Ejercicio 3 - TIR'!$C$13),'Ejercicio 3 - TIR'!$C$13+SQRT(('Ejercicio 3 - TIR'!$E$13-'Ejercicio 3 - TIR'!$C$13)*('Ejercicio 3 - TIR'!$D$13-'Ejercicio 3 - TIR'!$C$13)*B362),'Ejercicio 3 - TIR'!$E$13-SQRT(('Ejercicio 3 - TIR'!$E$13-'Ejercicio 3 - TIR'!$C$13)*('Ejercicio 3 - TIR'!$E$13-'Ejercicio 3 - TIR'!$D$13)*(1-B362)))</f>
        <v>74862.1165102536</v>
      </c>
      <c r="D362" s="17">
        <f ca="1" t="shared" si="2688"/>
        <v>0.319126191392775</v>
      </c>
      <c r="E362" s="18">
        <f ca="1">IF(D362&lt;=('Ejercicio 3 - TIR'!$D$14-'Ejercicio 3 - TIR'!$C$14)/('Ejercicio 3 - TIR'!$E$14-'Ejercicio 3 - TIR'!$C$14),'Ejercicio 3 - TIR'!$C$14+SQRT(('Ejercicio 3 - TIR'!$E$14-'Ejercicio 3 - TIR'!$C$14)*('Ejercicio 3 - TIR'!$D$14-'Ejercicio 3 - TIR'!$C$14)*D362),'Ejercicio 3 - TIR'!$E$14-SQRT(('Ejercicio 3 - TIR'!$E$14-'Ejercicio 3 - TIR'!$C$14)*('Ejercicio 3 - TIR'!$E$14-'Ejercicio 3 - TIR'!$D$14)*(1-D362)))</f>
        <v>29892.2862093768</v>
      </c>
      <c r="F362" s="17">
        <f ca="1" t="shared" si="2688"/>
        <v>0.00576475865598303</v>
      </c>
      <c r="G362" s="18">
        <f ca="1">IF(F362&lt;=('Ejercicio 3 - TIR'!$D$18-'Ejercicio 3 - TIR'!$C$18)/('Ejercicio 3 - TIR'!$E$18-'Ejercicio 3 - TIR'!$C$18),'Ejercicio 3 - TIR'!$C$18+SQRT(('Ejercicio 3 - TIR'!$E$18-'Ejercicio 3 - TIR'!$C$18)*('Ejercicio 3 - TIR'!$D$18-'Ejercicio 3 - TIR'!$C$18)*F362),'Ejercicio 3 - TIR'!$E$18-SQRT(('Ejercicio 3 - TIR'!$E$18-'Ejercicio 3 - TIR'!$C$18)*('Ejercicio 3 - TIR'!$E$18-'Ejercicio 3 - TIR'!$D$18)*(1-F362)))</f>
        <v>30929.8998862229</v>
      </c>
      <c r="H362" s="17">
        <f ca="1" t="shared" ref="H362:L362" si="2689">RAND()</f>
        <v>0.721784119142006</v>
      </c>
      <c r="I362" s="18">
        <f ca="1">IF(H362&lt;=('Ejercicio 3 - TIR'!$D$18-'Ejercicio 3 - TIR'!$C$18)/('Ejercicio 3 - TIR'!$E$18-'Ejercicio 3 - TIR'!$C$18),'Ejercicio 3 - TIR'!$C$18+SQRT(('Ejercicio 3 - TIR'!$E$18-'Ejercicio 3 - TIR'!$C$18)*('Ejercicio 3 - TIR'!$D$18-'Ejercicio 3 - TIR'!$C$18)*H362),'Ejercicio 3 - TIR'!$E$18-SQRT(('Ejercicio 3 - TIR'!$E$18-'Ejercicio 3 - TIR'!$C$18)*('Ejercicio 3 - TIR'!$E$18-'Ejercicio 3 - TIR'!$D$18)*(1-H362)))</f>
        <v>40432.0473881235</v>
      </c>
      <c r="J362" s="17">
        <f ca="1" t="shared" si="2689"/>
        <v>0.626683829358932</v>
      </c>
      <c r="K362" s="18">
        <f ca="1">IF(J362&lt;=('Ejercicio 3 - TIR'!$D$18-'Ejercicio 3 - TIR'!$C$18)/('Ejercicio 3 - TIR'!$E$18-'Ejercicio 3 - TIR'!$C$18),'Ejercicio 3 - TIR'!$C$18+SQRT(('Ejercicio 3 - TIR'!$E$18-'Ejercicio 3 - TIR'!$C$18)*('Ejercicio 3 - TIR'!$D$18-'Ejercicio 3 - TIR'!$C$18)*J362),'Ejercicio 3 - TIR'!$E$18-SQRT(('Ejercicio 3 - TIR'!$E$18-'Ejercicio 3 - TIR'!$C$18)*('Ejercicio 3 - TIR'!$E$18-'Ejercicio 3 - TIR'!$D$18)*(1-J362)))</f>
        <v>39695.4924786645</v>
      </c>
      <c r="L362" s="17">
        <f ca="1" t="shared" si="2689"/>
        <v>0.777699246250863</v>
      </c>
      <c r="M362" s="18">
        <f ca="1">IF(L362&lt;=('Ejercicio 3 - TIR'!$D$18-'Ejercicio 3 - TIR'!$C$18)/('Ejercicio 3 - TIR'!$E$18-'Ejercicio 3 - TIR'!$C$18),'Ejercicio 3 - TIR'!$C$18+SQRT(('Ejercicio 3 - TIR'!$E$18-'Ejercicio 3 - TIR'!$C$18)*('Ejercicio 3 - TIR'!$D$18-'Ejercicio 3 - TIR'!$C$18)*L362),'Ejercicio 3 - TIR'!$E$18-SQRT(('Ejercicio 3 - TIR'!$E$18-'Ejercicio 3 - TIR'!$C$18)*('Ejercicio 3 - TIR'!$E$18-'Ejercicio 3 - TIR'!$D$18)*(1-L362)))</f>
        <v>40916.7958009444</v>
      </c>
      <c r="N362" s="17">
        <f ca="1" t="shared" ref="N362:R362" si="2690">RAND()</f>
        <v>0.176413053556686</v>
      </c>
      <c r="O362" s="18">
        <f ca="1">IF(N362&lt;=('Ejercicio 3 - TIR'!$D$18-'Ejercicio 3 - TIR'!$C$18)/('Ejercicio 3 - TIR'!$E$18-'Ejercicio 3 - TIR'!$C$18),'Ejercicio 3 - TIR'!$C$18+SQRT(('Ejercicio 3 - TIR'!$E$18-'Ejercicio 3 - TIR'!$C$18)*('Ejercicio 3 - TIR'!$D$18-'Ejercicio 3 - TIR'!$C$18)*N362),'Ejercicio 3 - TIR'!$E$18-SQRT(('Ejercicio 3 - TIR'!$E$18-'Ejercicio 3 - TIR'!$C$18)*('Ejercicio 3 - TIR'!$E$18-'Ejercicio 3 - TIR'!$D$18)*(1-N362)))</f>
        <v>35144.1187810453</v>
      </c>
      <c r="P362" s="17">
        <f ca="1" t="shared" si="2690"/>
        <v>0.2571830520342</v>
      </c>
      <c r="Q362" s="19">
        <f ca="1">IF(P362&lt;=('Ejercicio 3 - TIR'!$D$22-'Ejercicio 3 - TIR'!$C$22)/('Ejercicio 3 - TIR'!$E$22-'Ejercicio 3 - TIR'!$C$22),'Ejercicio 3 - TIR'!$C$22+SQRT(('Ejercicio 3 - TIR'!$E$22-'Ejercicio 3 - TIR'!$C$22)*('Ejercicio 3 - TIR'!$D$22-'Ejercicio 3 - TIR'!$C$22)*P362),'Ejercicio 3 - TIR'!$E$22-SQRT(('Ejercicio 3 - TIR'!$E$22-'Ejercicio 3 - TIR'!$C$22)*('Ejercicio 3 - TIR'!$E$22-'Ejercicio 3 - TIR'!$D$22)*(1-P362)))</f>
        <v>0.141515796375258</v>
      </c>
      <c r="R362" s="17">
        <f ca="1" t="shared" si="2690"/>
        <v>0.33264302385504</v>
      </c>
      <c r="S362" s="19">
        <f ca="1">IF(R362&lt;=('Ejercicio 3 - TIR'!$D$23-'Ejercicio 3 - TIR'!$C$23)/('Ejercicio 3 - TIR'!$E$23-'Ejercicio 3 - TIR'!$C$23),'Ejercicio 3 - TIR'!$C$23+SQRT(('Ejercicio 3 - TIR'!$E$23-'Ejercicio 3 - TIR'!$C$23)*('Ejercicio 3 - TIR'!$D$23-'Ejercicio 3 - TIR'!$C$23)*R362),'Ejercicio 3 - TIR'!$E$23-SQRT(('Ejercicio 3 - TIR'!$E$23-'Ejercicio 3 - TIR'!$C$23)*('Ejercicio 3 - TIR'!$E$23-'Ejercicio 3 - TIR'!$D$23)*(1-R362)))</f>
        <v>0.144469520692876</v>
      </c>
      <c r="T362" s="17">
        <f ca="1" t="shared" ref="T362:X362" si="2691">RAND()</f>
        <v>0.299377027182246</v>
      </c>
      <c r="U362" s="19">
        <f ca="1">IF(T362&lt;=('Ejercicio 3 - TIR'!$D$24-'Ejercicio 3 - TIR'!$C$24)/('Ejercicio 3 - TIR'!$E$24-'Ejercicio 3 - TIR'!$C$24),'Ejercicio 3 - TIR'!$C$24+SQRT(('Ejercicio 3 - TIR'!$E$24-'Ejercicio 3 - TIR'!$C$24)*('Ejercicio 3 - TIR'!$D$24-'Ejercicio 3 - TIR'!$C$24)*T362),'Ejercicio 3 - TIR'!$E$24-SQRT(('Ejercicio 3 - TIR'!$E$24-'Ejercicio 3 - TIR'!$C$24)*('Ejercicio 3 - TIR'!$E$24-'Ejercicio 3 - TIR'!$D$24)*(1-T362)))</f>
        <v>0.175073726429925</v>
      </c>
      <c r="V362" s="17">
        <f ca="1" t="shared" si="2691"/>
        <v>0.23291331593955</v>
      </c>
      <c r="W362" s="19">
        <f ca="1">IF(V362&lt;=('Ejercicio 3 - TIR'!$D$25-'Ejercicio 3 - TIR'!$C$25)/('Ejercicio 3 - TIR'!$E$25-'Ejercicio 3 - TIR'!$C$25),'Ejercicio 3 - TIR'!$C$25+SQRT(('Ejercicio 3 - TIR'!$E$25-'Ejercicio 3 - TIR'!$C$25)*('Ejercicio 3 - TIR'!$D$25-'Ejercicio 3 - TIR'!$C$25)*V362),'Ejercicio 3 - TIR'!$E$25-SQRT(('Ejercicio 3 - TIR'!$E$25-'Ejercicio 3 - TIR'!$C$25)*('Ejercicio 3 - TIR'!$E$25-'Ejercicio 3 - TIR'!$D$25)*(1-V362)))</f>
        <v>0.198057647751448</v>
      </c>
      <c r="X362" s="17">
        <f ca="1" t="shared" si="2691"/>
        <v>0.245590968245963</v>
      </c>
      <c r="Y362" s="19">
        <f ca="1">IF(X362&lt;=('Ejercicio 3 - TIR'!$D$26-'Ejercicio 3 - TIR'!$C$26)/('Ejercicio 3 - TIR'!$E$26-'Ejercicio 3 - TIR'!$C$26),'Ejercicio 3 - TIR'!$C$26+SQRT(('Ejercicio 3 - TIR'!$E$26-'Ejercicio 3 - TIR'!$C$26)*('Ejercicio 3 - TIR'!$D$26-'Ejercicio 3 - TIR'!$C$26)*X362),'Ejercicio 3 - TIR'!$E$26-SQRT(('Ejercicio 3 - TIR'!$E$26-'Ejercicio 3 - TIR'!$C$26)*('Ejercicio 3 - TIR'!$E$26-'Ejercicio 3 - TIR'!$D$26)*(1-X362)))</f>
        <v>0.215750642987392</v>
      </c>
      <c r="Z362" s="17">
        <f ca="1" t="shared" si="2384"/>
        <v>1.14151579637526</v>
      </c>
      <c r="AA362" s="17">
        <f ca="1" t="shared" si="2385"/>
        <v>1.30643003634094</v>
      </c>
      <c r="AB362" s="17">
        <f ca="1" t="shared" si="2386"/>
        <v>1.53515161112313</v>
      </c>
      <c r="AC362" s="17">
        <f ca="1" t="shared" si="2387"/>
        <v>1.83920012816402</v>
      </c>
      <c r="AD362" s="17">
        <f ca="1" t="shared" si="2388"/>
        <v>2.2360087383979</v>
      </c>
      <c r="AE362" s="16">
        <f ca="1" t="shared" si="2389"/>
        <v>4230.23068839709</v>
      </c>
      <c r="AF362" s="16">
        <f ca="1" t="shared" si="2390"/>
        <v>4841.37008837011</v>
      </c>
      <c r="AG362" s="16">
        <f ca="1" t="shared" si="2391"/>
        <v>5688.96679076744</v>
      </c>
      <c r="AH362" s="16">
        <f ca="1" t="shared" si="2392"/>
        <v>6815.71017148295</v>
      </c>
      <c r="AI362" s="16">
        <f ca="1" t="shared" si="2393"/>
        <v>8286.2040233961</v>
      </c>
      <c r="AJ362" s="18">
        <f ca="1" t="shared" si="2394"/>
        <v>35306.9693004288</v>
      </c>
      <c r="AK362" s="18">
        <f ca="1" t="shared" si="2395"/>
        <v>52821.6411386047</v>
      </c>
      <c r="AL362" s="18">
        <f ca="1" t="shared" si="2396"/>
        <v>60938.5992329478</v>
      </c>
      <c r="AM362" s="18">
        <f ca="1" t="shared" si="2397"/>
        <v>75254.176081158</v>
      </c>
      <c r="AN362" s="18">
        <f ca="1" t="shared" si="2398"/>
        <v>78582.556697711</v>
      </c>
      <c r="AO362" s="18">
        <f ca="1">C362/'Ejercicio 3 - TIR'!$D$7</f>
        <v>14972.4233020507</v>
      </c>
      <c r="AP362" s="18">
        <f ca="1" t="shared" si="2399"/>
        <v>20334.5459983781</v>
      </c>
      <c r="AQ362" s="18">
        <f ca="1" t="shared" si="2400"/>
        <v>37849.2178365539</v>
      </c>
      <c r="AR362" s="18">
        <f ca="1" t="shared" si="2401"/>
        <v>45966.1759308971</v>
      </c>
      <c r="AS362" s="18">
        <f ca="1" t="shared" si="2402"/>
        <v>60281.7527791072</v>
      </c>
      <c r="AT362" s="18">
        <f ca="1" t="shared" si="2403"/>
        <v>63610.1333956603</v>
      </c>
      <c r="AU362" s="18">
        <f ca="1">AP362*'Ejercicio 3 - TIR'!$D$5</f>
        <v>10167.272999189</v>
      </c>
      <c r="AV362" s="18">
        <f ca="1">AQ362*'Ejercicio 3 - TIR'!$D$5</f>
        <v>18924.608918277</v>
      </c>
      <c r="AW362" s="18">
        <f ca="1">AR362*'Ejercicio 3 - TIR'!$D$5</f>
        <v>22983.0879654485</v>
      </c>
      <c r="AX362" s="18">
        <f ca="1">AS362*'Ejercicio 3 - TIR'!$D$5</f>
        <v>30140.8763895536</v>
      </c>
      <c r="AY362" s="18">
        <f ca="1">AT362*'Ejercicio 3 - TIR'!$D$5</f>
        <v>31805.0666978302</v>
      </c>
      <c r="AZ362" s="18">
        <f ca="1" t="shared" ref="AZ362:BD362" si="2692">AJ362-AU362-AE362</f>
        <v>20909.4656128427</v>
      </c>
      <c r="BA362" s="18">
        <f ca="1" t="shared" si="2692"/>
        <v>29055.6621319576</v>
      </c>
      <c r="BB362" s="18">
        <f ca="1" t="shared" si="2692"/>
        <v>32266.5444767318</v>
      </c>
      <c r="BC362" s="18">
        <f ca="1" t="shared" si="2692"/>
        <v>38297.5895201214</v>
      </c>
      <c r="BD362" s="18">
        <f ca="1" t="shared" si="2692"/>
        <v>38491.2859764848</v>
      </c>
      <c r="BE362" s="18">
        <f ca="1" t="shared" ref="BE362:BI362" si="2693">AZ362/Z362</f>
        <v>18317.2810041158</v>
      </c>
      <c r="BF362" s="18">
        <f ca="1" t="shared" si="2693"/>
        <v>22240.5037573516</v>
      </c>
      <c r="BG362" s="18">
        <f ca="1" t="shared" si="2693"/>
        <v>21018.474164337</v>
      </c>
      <c r="BH362" s="18">
        <f ca="1" t="shared" si="2693"/>
        <v>20822.9593580727</v>
      </c>
      <c r="BI362" s="18">
        <f ca="1" t="shared" si="2693"/>
        <v>17214.2824468851</v>
      </c>
      <c r="BJ362" s="18">
        <f ca="1" t="shared" si="2406"/>
        <v>66839.4131748575</v>
      </c>
      <c r="BK362" s="18">
        <f ca="1" t="shared" si="2407"/>
        <v>33478.4693383778</v>
      </c>
      <c r="BL362" s="18">
        <f ca="1" t="shared" si="2408"/>
        <v>100317.882513235</v>
      </c>
      <c r="BM362" s="18">
        <f ca="1">BK362*'Ejercicio 3 - TIR'!$D$5</f>
        <v>16739.2346691889</v>
      </c>
      <c r="BN362" s="18">
        <f ca="1" t="shared" si="2409"/>
        <v>83578.6478440464</v>
      </c>
      <c r="BO362" s="18">
        <f ca="1" t="shared" si="2410"/>
        <v>37378.4978604021</v>
      </c>
      <c r="BP362" s="18">
        <f ca="1" t="shared" si="2411"/>
        <v>-104754.40271963</v>
      </c>
      <c r="BQ362" s="18">
        <f ca="1" t="shared" ref="BQ362:BT362" si="2694">BE362</f>
        <v>18317.2810041158</v>
      </c>
      <c r="BR362" s="18">
        <f ca="1" t="shared" si="2694"/>
        <v>22240.5037573516</v>
      </c>
      <c r="BS362" s="18">
        <f ca="1" t="shared" si="2694"/>
        <v>21018.474164337</v>
      </c>
      <c r="BT362" s="18">
        <f ca="1" t="shared" si="2694"/>
        <v>20822.9593580727</v>
      </c>
      <c r="BU362" s="18">
        <f ca="1" t="shared" si="2413"/>
        <v>54592.7803072873</v>
      </c>
      <c r="BV362" s="20">
        <f ca="1" t="shared" si="2414"/>
        <v>8.12896792551301</v>
      </c>
    </row>
    <row r="363" ht="15" customHeight="1" spans="1:74">
      <c r="A363" s="16">
        <v>362</v>
      </c>
      <c r="B363" s="17">
        <f ca="1" t="shared" ref="B363:F363" si="2695">RAND()</f>
        <v>0.503391122532578</v>
      </c>
      <c r="C363" s="18">
        <f ca="1">IF(B363&lt;=('Ejercicio 3 - TIR'!$D$13-'Ejercicio 3 - TIR'!$C$13)/('Ejercicio 3 - TIR'!$E$13-'Ejercicio 3 - TIR'!$C$13),'Ejercicio 3 - TIR'!$C$13+SQRT(('Ejercicio 3 - TIR'!$E$13-'Ejercicio 3 - TIR'!$C$13)*('Ejercicio 3 - TIR'!$D$13-'Ejercicio 3 - TIR'!$C$13)*B363),'Ejercicio 3 - TIR'!$E$13-SQRT(('Ejercicio 3 - TIR'!$E$13-'Ejercicio 3 - TIR'!$C$13)*('Ejercicio 3 - TIR'!$E$13-'Ejercicio 3 - TIR'!$D$13)*(1-B363)))</f>
        <v>75588.3090925494</v>
      </c>
      <c r="D363" s="17">
        <f ca="1" t="shared" si="2695"/>
        <v>0.0766894631569595</v>
      </c>
      <c r="E363" s="18">
        <f ca="1">IF(D363&lt;=('Ejercicio 3 - TIR'!$D$14-'Ejercicio 3 - TIR'!$C$14)/('Ejercicio 3 - TIR'!$E$14-'Ejercicio 3 - TIR'!$C$14),'Ejercicio 3 - TIR'!$C$14+SQRT(('Ejercicio 3 - TIR'!$E$14-'Ejercicio 3 - TIR'!$C$14)*('Ejercicio 3 - TIR'!$D$14-'Ejercicio 3 - TIR'!$C$14)*D363),'Ejercicio 3 - TIR'!$E$14-SQRT(('Ejercicio 3 - TIR'!$E$14-'Ejercicio 3 - TIR'!$C$14)*('Ejercicio 3 - TIR'!$E$14-'Ejercicio 3 - TIR'!$D$14)*(1-D363)))</f>
        <v>27398.2722399202</v>
      </c>
      <c r="F363" s="17">
        <f ca="1" t="shared" si="2695"/>
        <v>0.696245266608025</v>
      </c>
      <c r="G363" s="18">
        <f ca="1">IF(F363&lt;=('Ejercicio 3 - TIR'!$D$18-'Ejercicio 3 - TIR'!$C$18)/('Ejercicio 3 - TIR'!$E$18-'Ejercicio 3 - TIR'!$C$18),'Ejercicio 3 - TIR'!$C$18+SQRT(('Ejercicio 3 - TIR'!$E$18-'Ejercicio 3 - TIR'!$C$18)*('Ejercicio 3 - TIR'!$D$18-'Ejercicio 3 - TIR'!$C$18)*F363),'Ejercicio 3 - TIR'!$E$18-SQRT(('Ejercicio 3 - TIR'!$E$18-'Ejercicio 3 - TIR'!$C$18)*('Ejercicio 3 - TIR'!$E$18-'Ejercicio 3 - TIR'!$D$18)*(1-F363)))</f>
        <v>40226.9920380961</v>
      </c>
      <c r="H363" s="17">
        <f ca="1" t="shared" ref="H363:L363" si="2696">RAND()</f>
        <v>0.16818479421329</v>
      </c>
      <c r="I363" s="18">
        <f ca="1">IF(H363&lt;=('Ejercicio 3 - TIR'!$D$18-'Ejercicio 3 - TIR'!$C$18)/('Ejercicio 3 - TIR'!$E$18-'Ejercicio 3 - TIR'!$C$18),'Ejercicio 3 - TIR'!$C$18+SQRT(('Ejercicio 3 - TIR'!$E$18-'Ejercicio 3 - TIR'!$C$18)*('Ejercicio 3 - TIR'!$D$18-'Ejercicio 3 - TIR'!$C$18)*H363),'Ejercicio 3 - TIR'!$E$18-SQRT(('Ejercicio 3 - TIR'!$E$18-'Ejercicio 3 - TIR'!$C$18)*('Ejercicio 3 - TIR'!$E$18-'Ejercicio 3 - TIR'!$D$18)*(1-H363)))</f>
        <v>35022.7202920323</v>
      </c>
      <c r="J363" s="17">
        <f ca="1" t="shared" si="2696"/>
        <v>0.418569295396558</v>
      </c>
      <c r="K363" s="18">
        <f ca="1">IF(J363&lt;=('Ejercicio 3 - TIR'!$D$18-'Ejercicio 3 - TIR'!$C$18)/('Ejercicio 3 - TIR'!$E$18-'Ejercicio 3 - TIR'!$C$18),'Ejercicio 3 - TIR'!$C$18+SQRT(('Ejercicio 3 - TIR'!$E$18-'Ejercicio 3 - TIR'!$C$18)*('Ejercicio 3 - TIR'!$D$18-'Ejercicio 3 - TIR'!$C$18)*J363),'Ejercicio 3 - TIR'!$E$18-SQRT(('Ejercicio 3 - TIR'!$E$18-'Ejercicio 3 - TIR'!$C$18)*('Ejercicio 3 - TIR'!$E$18-'Ejercicio 3 - TIR'!$D$18)*(1-J363)))</f>
        <v>37923.7235129378</v>
      </c>
      <c r="L363" s="17">
        <f ca="1" t="shared" si="2696"/>
        <v>0.014250302949208</v>
      </c>
      <c r="M363" s="18">
        <f ca="1">IF(L363&lt;=('Ejercicio 3 - TIR'!$D$18-'Ejercicio 3 - TIR'!$C$18)/('Ejercicio 3 - TIR'!$E$18-'Ejercicio 3 - TIR'!$C$18),'Ejercicio 3 - TIR'!$C$18+SQRT(('Ejercicio 3 - TIR'!$E$18-'Ejercicio 3 - TIR'!$C$18)*('Ejercicio 3 - TIR'!$D$18-'Ejercicio 3 - TIR'!$C$18)*L363),'Ejercicio 3 - TIR'!$E$18-SQRT(('Ejercicio 3 - TIR'!$E$18-'Ejercicio 3 - TIR'!$C$18)*('Ejercicio 3 - TIR'!$E$18-'Ejercicio 3 - TIR'!$D$18)*(1-L363)))</f>
        <v>31462.0346926052</v>
      </c>
      <c r="N363" s="17">
        <f ca="1" t="shared" ref="N363:R363" si="2697">RAND()</f>
        <v>0.371490474256948</v>
      </c>
      <c r="O363" s="18">
        <f ca="1">IF(N363&lt;=('Ejercicio 3 - TIR'!$D$18-'Ejercicio 3 - TIR'!$C$18)/('Ejercicio 3 - TIR'!$E$18-'Ejercicio 3 - TIR'!$C$18),'Ejercicio 3 - TIR'!$C$18+SQRT(('Ejercicio 3 - TIR'!$E$18-'Ejercicio 3 - TIR'!$C$18)*('Ejercicio 3 - TIR'!$D$18-'Ejercicio 3 - TIR'!$C$18)*N363),'Ejercicio 3 - TIR'!$E$18-SQRT(('Ejercicio 3 - TIR'!$E$18-'Ejercicio 3 - TIR'!$C$18)*('Ejercicio 3 - TIR'!$E$18-'Ejercicio 3 - TIR'!$D$18)*(1-N363)))</f>
        <v>37464.8222442696</v>
      </c>
      <c r="P363" s="17">
        <f ca="1" t="shared" si="2697"/>
        <v>0.941266814299113</v>
      </c>
      <c r="Q363" s="19">
        <f ca="1">IF(P363&lt;=('Ejercicio 3 - TIR'!$D$22-'Ejercicio 3 - TIR'!$C$22)/('Ejercicio 3 - TIR'!$E$22-'Ejercicio 3 - TIR'!$C$22),'Ejercicio 3 - TIR'!$C$22+SQRT(('Ejercicio 3 - TIR'!$E$22-'Ejercicio 3 - TIR'!$C$22)*('Ejercicio 3 - TIR'!$D$22-'Ejercicio 3 - TIR'!$C$22)*P363),'Ejercicio 3 - TIR'!$E$22-SQRT(('Ejercicio 3 - TIR'!$E$22-'Ejercicio 3 - TIR'!$C$22)*('Ejercicio 3 - TIR'!$E$22-'Ejercicio 3 - TIR'!$D$22)*(1-P363)))</f>
        <v>0.169717989775263</v>
      </c>
      <c r="R363" s="17">
        <f ca="1" t="shared" si="2697"/>
        <v>0.0991863774366282</v>
      </c>
      <c r="S363" s="19">
        <f ca="1">IF(R363&lt;=('Ejercicio 3 - TIR'!$D$23-'Ejercicio 3 - TIR'!$C$23)/('Ejercicio 3 - TIR'!$E$23-'Ejercicio 3 - TIR'!$C$23),'Ejercicio 3 - TIR'!$C$23+SQRT(('Ejercicio 3 - TIR'!$E$23-'Ejercicio 3 - TIR'!$C$23)*('Ejercicio 3 - TIR'!$D$23-'Ejercicio 3 - TIR'!$C$23)*R363),'Ejercicio 3 - TIR'!$E$23-SQRT(('Ejercicio 3 - TIR'!$E$23-'Ejercicio 3 - TIR'!$C$23)*('Ejercicio 3 - TIR'!$E$23-'Ejercicio 3 - TIR'!$D$23)*(1-R363)))</f>
        <v>0.133361716932563</v>
      </c>
      <c r="T363" s="17">
        <f ca="1" t="shared" ref="T363:X363" si="2698">RAND()</f>
        <v>0.846821701536303</v>
      </c>
      <c r="U363" s="19">
        <f ca="1">IF(T363&lt;=('Ejercicio 3 - TIR'!$D$24-'Ejercicio 3 - TIR'!$C$24)/('Ejercicio 3 - TIR'!$E$24-'Ejercicio 3 - TIR'!$C$24),'Ejercicio 3 - TIR'!$C$24+SQRT(('Ejercicio 3 - TIR'!$E$24-'Ejercicio 3 - TIR'!$C$24)*('Ejercicio 3 - TIR'!$D$24-'Ejercicio 3 - TIR'!$C$24)*T363),'Ejercicio 3 - TIR'!$E$24-SQRT(('Ejercicio 3 - TIR'!$E$24-'Ejercicio 3 - TIR'!$C$24)*('Ejercicio 3 - TIR'!$E$24-'Ejercicio 3 - TIR'!$D$24)*(1-T363)))</f>
        <v>0.199290117438808</v>
      </c>
      <c r="V363" s="17">
        <f ca="1" t="shared" si="2698"/>
        <v>0.120203069468035</v>
      </c>
      <c r="W363" s="19">
        <f ca="1">IF(V363&lt;=('Ejercicio 3 - TIR'!$D$25-'Ejercicio 3 - TIR'!$C$25)/('Ejercicio 3 - TIR'!$E$25-'Ejercicio 3 - TIR'!$C$25),'Ejercicio 3 - TIR'!$C$25+SQRT(('Ejercicio 3 - TIR'!$E$25-'Ejercicio 3 - TIR'!$C$25)*('Ejercicio 3 - TIR'!$D$25-'Ejercicio 3 - TIR'!$C$25)*V363),'Ejercicio 3 - TIR'!$E$25-SQRT(('Ejercicio 3 - TIR'!$E$25-'Ejercicio 3 - TIR'!$C$25)*('Ejercicio 3 - TIR'!$E$25-'Ejercicio 3 - TIR'!$D$25)*(1-V363)))</f>
        <v>0.192972443765739</v>
      </c>
      <c r="X363" s="17">
        <f ca="1" t="shared" si="2698"/>
        <v>0.93747887649165</v>
      </c>
      <c r="Y363" s="19">
        <f ca="1">IF(X363&lt;=('Ejercicio 3 - TIR'!$D$26-'Ejercicio 3 - TIR'!$C$26)/('Ejercicio 3 - TIR'!$E$26-'Ejercicio 3 - TIR'!$C$26),'Ejercicio 3 - TIR'!$C$26+SQRT(('Ejercicio 3 - TIR'!$E$26-'Ejercicio 3 - TIR'!$C$26)*('Ejercicio 3 - TIR'!$D$26-'Ejercicio 3 - TIR'!$C$26)*X363),'Ejercicio 3 - TIR'!$E$26-SQRT(('Ejercicio 3 - TIR'!$E$26-'Ejercicio 3 - TIR'!$C$26)*('Ejercicio 3 - TIR'!$E$26-'Ejercicio 3 - TIR'!$D$26)*(1-X363)))</f>
        <v>0.261625722682372</v>
      </c>
      <c r="Z363" s="17">
        <f ca="1" t="shared" si="2384"/>
        <v>1.16971798977526</v>
      </c>
      <c r="AA363" s="17">
        <f ca="1" t="shared" si="2385"/>
        <v>1.3257135892186</v>
      </c>
      <c r="AB363" s="17">
        <f ca="1" t="shared" si="2386"/>
        <v>1.5899152061042</v>
      </c>
      <c r="AC363" s="17">
        <f ca="1" t="shared" si="2387"/>
        <v>1.89672502880643</v>
      </c>
      <c r="AD363" s="17">
        <f ca="1" t="shared" si="2388"/>
        <v>2.39295708519766</v>
      </c>
      <c r="AE363" s="16">
        <f ca="1" t="shared" si="2389"/>
        <v>4649.97968787465</v>
      </c>
      <c r="AF363" s="16">
        <f ca="1" t="shared" si="2390"/>
        <v>5270.10896275116</v>
      </c>
      <c r="AG363" s="16">
        <f ca="1" t="shared" si="2391"/>
        <v>6320.38959685315</v>
      </c>
      <c r="AH363" s="16">
        <f ca="1" t="shared" si="2392"/>
        <v>7540.05062290946</v>
      </c>
      <c r="AI363" s="16">
        <f ca="1" t="shared" si="2393"/>
        <v>9512.72181618981</v>
      </c>
      <c r="AJ363" s="18">
        <f ca="1" t="shared" si="2394"/>
        <v>47054.2362615073</v>
      </c>
      <c r="AK363" s="18">
        <f ca="1" t="shared" si="2395"/>
        <v>46430.0962225492</v>
      </c>
      <c r="AL363" s="18">
        <f ca="1" t="shared" si="2396"/>
        <v>60295.5046853111</v>
      </c>
      <c r="AM363" s="18">
        <f ca="1" t="shared" si="2397"/>
        <v>59674.8286586405</v>
      </c>
      <c r="AN363" s="18">
        <f ca="1" t="shared" si="2398"/>
        <v>89651.7118350957</v>
      </c>
      <c r="AO363" s="18">
        <f ca="1">C363/'Ejercicio 3 - TIR'!$D$7</f>
        <v>15117.6618185099</v>
      </c>
      <c r="AP363" s="18">
        <f ca="1" t="shared" si="2399"/>
        <v>31936.5744429974</v>
      </c>
      <c r="AQ363" s="18">
        <f ca="1" t="shared" si="2400"/>
        <v>31312.4344040393</v>
      </c>
      <c r="AR363" s="18">
        <f ca="1" t="shared" si="2401"/>
        <v>45177.8428668012</v>
      </c>
      <c r="AS363" s="18">
        <f ca="1" t="shared" si="2402"/>
        <v>44557.1668401307</v>
      </c>
      <c r="AT363" s="18">
        <f ca="1" t="shared" si="2403"/>
        <v>74534.0500165858</v>
      </c>
      <c r="AU363" s="18">
        <f ca="1">AP363*'Ejercicio 3 - TIR'!$D$5</f>
        <v>15968.2872214987</v>
      </c>
      <c r="AV363" s="18">
        <f ca="1">AQ363*'Ejercicio 3 - TIR'!$D$5</f>
        <v>15656.2172020197</v>
      </c>
      <c r="AW363" s="18">
        <f ca="1">AR363*'Ejercicio 3 - TIR'!$D$5</f>
        <v>22588.9214334006</v>
      </c>
      <c r="AX363" s="18">
        <f ca="1">AS363*'Ejercicio 3 - TIR'!$D$5</f>
        <v>22278.5834200653</v>
      </c>
      <c r="AY363" s="18">
        <f ca="1">AT363*'Ejercicio 3 - TIR'!$D$5</f>
        <v>37267.0250082929</v>
      </c>
      <c r="AZ363" s="18">
        <f ca="1" t="shared" ref="AZ363:BD363" si="2699">AJ363-AU363-AE363</f>
        <v>26435.9693521339</v>
      </c>
      <c r="BA363" s="18">
        <f ca="1" t="shared" si="2699"/>
        <v>25503.7700577784</v>
      </c>
      <c r="BB363" s="18">
        <f ca="1" t="shared" si="2699"/>
        <v>31386.1936550573</v>
      </c>
      <c r="BC363" s="18">
        <f ca="1" t="shared" si="2699"/>
        <v>29856.1946156658</v>
      </c>
      <c r="BD363" s="18">
        <f ca="1" t="shared" si="2699"/>
        <v>42871.965010613</v>
      </c>
      <c r="BE363" s="18">
        <f ca="1" t="shared" ref="BE363:BI363" si="2700">AZ363/Z363</f>
        <v>22600.2930477397</v>
      </c>
      <c r="BF363" s="18">
        <f ca="1" t="shared" si="2700"/>
        <v>19237.7676937074</v>
      </c>
      <c r="BG363" s="18">
        <f ca="1" t="shared" si="2700"/>
        <v>19740.7972038733</v>
      </c>
      <c r="BH363" s="18">
        <f ca="1" t="shared" si="2700"/>
        <v>15740.9187743221</v>
      </c>
      <c r="BI363" s="18">
        <f ca="1" t="shared" si="2700"/>
        <v>17915.8938017778</v>
      </c>
      <c r="BJ363" s="18">
        <f ca="1" t="shared" si="2406"/>
        <v>65562.8896786914</v>
      </c>
      <c r="BK363" s="18">
        <f ca="1" t="shared" si="2407"/>
        <v>36175.9159602253</v>
      </c>
      <c r="BL363" s="18">
        <f ca="1" t="shared" si="2408"/>
        <v>101738.805638917</v>
      </c>
      <c r="BM363" s="18">
        <f ca="1">BK363*'Ejercicio 3 - TIR'!$D$5</f>
        <v>18087.9579801127</v>
      </c>
      <c r="BN363" s="18">
        <f ca="1" t="shared" si="2409"/>
        <v>83650.847658804</v>
      </c>
      <c r="BO363" s="18">
        <f ca="1" t="shared" si="2410"/>
        <v>34957.1031491752</v>
      </c>
      <c r="BP363" s="18">
        <f ca="1" t="shared" si="2411"/>
        <v>-102986.58133247</v>
      </c>
      <c r="BQ363" s="18">
        <f ca="1" t="shared" ref="BQ363:BT363" si="2701">BE363</f>
        <v>22600.2930477397</v>
      </c>
      <c r="BR363" s="18">
        <f ca="1" t="shared" si="2701"/>
        <v>19237.7676937074</v>
      </c>
      <c r="BS363" s="18">
        <f ca="1" t="shared" si="2701"/>
        <v>19740.7972038733</v>
      </c>
      <c r="BT363" s="18">
        <f ca="1" t="shared" si="2701"/>
        <v>15740.9187743221</v>
      </c>
      <c r="BU363" s="18">
        <f ca="1" t="shared" si="2413"/>
        <v>52872.996950953</v>
      </c>
      <c r="BV363" s="20">
        <f ca="1" t="shared" si="2414"/>
        <v>7.24048631860892</v>
      </c>
    </row>
    <row r="364" ht="15" customHeight="1" spans="1:74">
      <c r="A364" s="16">
        <v>363</v>
      </c>
      <c r="B364" s="17">
        <f ca="1" t="shared" ref="B364:F364" si="2702">RAND()</f>
        <v>0.299122082283996</v>
      </c>
      <c r="C364" s="18">
        <f ca="1">IF(B364&lt;=('Ejercicio 3 - TIR'!$D$13-'Ejercicio 3 - TIR'!$C$13)/('Ejercicio 3 - TIR'!$E$13-'Ejercicio 3 - TIR'!$C$13),'Ejercicio 3 - TIR'!$C$13+SQRT(('Ejercicio 3 - TIR'!$E$13-'Ejercicio 3 - TIR'!$C$13)*('Ejercicio 3 - TIR'!$D$13-'Ejercicio 3 - TIR'!$C$13)*B364),'Ejercicio 3 - TIR'!$E$13-SQRT(('Ejercicio 3 - TIR'!$E$13-'Ejercicio 3 - TIR'!$C$13)*('Ejercicio 3 - TIR'!$E$13-'Ejercicio 3 - TIR'!$D$13)*(1-B364)))</f>
        <v>70999.0775791665</v>
      </c>
      <c r="D364" s="17">
        <f ca="1" t="shared" si="2702"/>
        <v>0.165720154883715</v>
      </c>
      <c r="E364" s="18">
        <f ca="1">IF(D364&lt;=('Ejercicio 3 - TIR'!$D$14-'Ejercicio 3 - TIR'!$C$14)/('Ejercicio 3 - TIR'!$E$14-'Ejercicio 3 - TIR'!$C$14),'Ejercicio 3 - TIR'!$C$14+SQRT(('Ejercicio 3 - TIR'!$E$14-'Ejercicio 3 - TIR'!$C$14)*('Ejercicio 3 - TIR'!$D$14-'Ejercicio 3 - TIR'!$C$14)*D364),'Ejercicio 3 - TIR'!$E$14-SQRT(('Ejercicio 3 - TIR'!$E$14-'Ejercicio 3 - TIR'!$C$14)*('Ejercicio 3 - TIR'!$E$14-'Ejercicio 3 - TIR'!$D$14)*(1-D364)))</f>
        <v>28525.4803383764</v>
      </c>
      <c r="F364" s="17">
        <f ca="1" t="shared" si="2702"/>
        <v>0.202830452149019</v>
      </c>
      <c r="G364" s="18">
        <f ca="1">IF(F364&lt;=('Ejercicio 3 - TIR'!$D$18-'Ejercicio 3 - TIR'!$C$18)/('Ejercicio 3 - TIR'!$E$18-'Ejercicio 3 - TIR'!$C$18),'Ejercicio 3 - TIR'!$C$18+SQRT(('Ejercicio 3 - TIR'!$E$18-'Ejercicio 3 - TIR'!$C$18)*('Ejercicio 3 - TIR'!$D$18-'Ejercicio 3 - TIR'!$C$18)*F364),'Ejercicio 3 - TIR'!$E$18-SQRT(('Ejercicio 3 - TIR'!$E$18-'Ejercicio 3 - TIR'!$C$18)*('Ejercicio 3 - TIR'!$E$18-'Ejercicio 3 - TIR'!$D$18)*(1-F364)))</f>
        <v>35515.8469723473</v>
      </c>
      <c r="H364" s="17">
        <f ca="1" t="shared" ref="H364:L364" si="2703">RAND()</f>
        <v>0.898469173463251</v>
      </c>
      <c r="I364" s="18">
        <f ca="1">IF(H364&lt;=('Ejercicio 3 - TIR'!$D$18-'Ejercicio 3 - TIR'!$C$18)/('Ejercicio 3 - TIR'!$E$18-'Ejercicio 3 - TIR'!$C$18),'Ejercicio 3 - TIR'!$C$18+SQRT(('Ejercicio 3 - TIR'!$E$18-'Ejercicio 3 - TIR'!$C$18)*('Ejercicio 3 - TIR'!$D$18-'Ejercicio 3 - TIR'!$C$18)*H364),'Ejercicio 3 - TIR'!$E$18-SQRT(('Ejercicio 3 - TIR'!$E$18-'Ejercicio 3 - TIR'!$C$18)*('Ejercicio 3 - TIR'!$E$18-'Ejercicio 3 - TIR'!$D$18)*(1-H364)))</f>
        <v>42240.5051204512</v>
      </c>
      <c r="J364" s="17">
        <f ca="1" t="shared" si="2703"/>
        <v>0.453421898420137</v>
      </c>
      <c r="K364" s="18">
        <f ca="1">IF(J364&lt;=('Ejercicio 3 - TIR'!$D$18-'Ejercicio 3 - TIR'!$C$18)/('Ejercicio 3 - TIR'!$E$18-'Ejercicio 3 - TIR'!$C$18),'Ejercicio 3 - TIR'!$C$18+SQRT(('Ejercicio 3 - TIR'!$E$18-'Ejercicio 3 - TIR'!$C$18)*('Ejercicio 3 - TIR'!$D$18-'Ejercicio 3 - TIR'!$C$18)*J364),'Ejercicio 3 - TIR'!$E$18-SQRT(('Ejercicio 3 - TIR'!$E$18-'Ejercicio 3 - TIR'!$C$18)*('Ejercicio 3 - TIR'!$E$18-'Ejercicio 3 - TIR'!$D$18)*(1-J364)))</f>
        <v>38247.016718973</v>
      </c>
      <c r="L364" s="17">
        <f ca="1" t="shared" si="2703"/>
        <v>0.263538521677321</v>
      </c>
      <c r="M364" s="18">
        <f ca="1">IF(L364&lt;=('Ejercicio 3 - TIR'!$D$18-'Ejercicio 3 - TIR'!$C$18)/('Ejercicio 3 - TIR'!$E$18-'Ejercicio 3 - TIR'!$C$18),'Ejercicio 3 - TIR'!$C$18+SQRT(('Ejercicio 3 - TIR'!$E$18-'Ejercicio 3 - TIR'!$C$18)*('Ejercicio 3 - TIR'!$D$18-'Ejercicio 3 - TIR'!$C$18)*L364),'Ejercicio 3 - TIR'!$E$18-SQRT(('Ejercicio 3 - TIR'!$E$18-'Ejercicio 3 - TIR'!$C$18)*('Ejercicio 3 - TIR'!$E$18-'Ejercicio 3 - TIR'!$D$18)*(1-L364)))</f>
        <v>36287.350654417</v>
      </c>
      <c r="N364" s="17">
        <f ca="1" t="shared" ref="N364:R364" si="2704">RAND()</f>
        <v>0.479923852956316</v>
      </c>
      <c r="O364" s="18">
        <f ca="1">IF(N364&lt;=('Ejercicio 3 - TIR'!$D$18-'Ejercicio 3 - TIR'!$C$18)/('Ejercicio 3 - TIR'!$E$18-'Ejercicio 3 - TIR'!$C$18),'Ejercicio 3 - TIR'!$C$18+SQRT(('Ejercicio 3 - TIR'!$E$18-'Ejercicio 3 - TIR'!$C$18)*('Ejercicio 3 - TIR'!$D$18-'Ejercicio 3 - TIR'!$C$18)*N364),'Ejercicio 3 - TIR'!$E$18-SQRT(('Ejercicio 3 - TIR'!$E$18-'Ejercicio 3 - TIR'!$C$18)*('Ejercicio 3 - TIR'!$E$18-'Ejercicio 3 - TIR'!$D$18)*(1-N364)))</f>
        <v>38484.6082964063</v>
      </c>
      <c r="P364" s="17">
        <f ca="1" t="shared" si="2704"/>
        <v>0.274379435567154</v>
      </c>
      <c r="Q364" s="19">
        <f ca="1">IF(P364&lt;=('Ejercicio 3 - TIR'!$D$22-'Ejercicio 3 - TIR'!$C$22)/('Ejercicio 3 - TIR'!$E$22-'Ejercicio 3 - TIR'!$C$22),'Ejercicio 3 - TIR'!$C$22+SQRT(('Ejercicio 3 - TIR'!$E$22-'Ejercicio 3 - TIR'!$C$22)*('Ejercicio 3 - TIR'!$D$22-'Ejercicio 3 - TIR'!$C$22)*P364),'Ejercicio 3 - TIR'!$E$22-SQRT(('Ejercicio 3 - TIR'!$E$22-'Ejercicio 3 - TIR'!$C$22)*('Ejercicio 3 - TIR'!$E$22-'Ejercicio 3 - TIR'!$D$22)*(1-P364)))</f>
        <v>0.142223478216087</v>
      </c>
      <c r="R364" s="17">
        <f ca="1" t="shared" si="2704"/>
        <v>0.908004929478558</v>
      </c>
      <c r="S364" s="19">
        <f ca="1">IF(R364&lt;=('Ejercicio 3 - TIR'!$D$23-'Ejercicio 3 - TIR'!$C$23)/('Ejercicio 3 - TIR'!$E$23-'Ejercicio 3 - TIR'!$C$23),'Ejercicio 3 - TIR'!$C$23+SQRT(('Ejercicio 3 - TIR'!$E$23-'Ejercicio 3 - TIR'!$C$23)*('Ejercicio 3 - TIR'!$D$23-'Ejercicio 3 - TIR'!$C$23)*R364),'Ejercicio 3 - TIR'!$E$23-SQRT(('Ejercicio 3 - TIR'!$E$23-'Ejercicio 3 - TIR'!$C$23)*('Ejercicio 3 - TIR'!$E$23-'Ejercicio 3 - TIR'!$D$23)*(1-R364)))</f>
        <v>0.167131778408086</v>
      </c>
      <c r="T364" s="17">
        <f ca="1" t="shared" ref="T364:X364" si="2705">RAND()</f>
        <v>0.411746997459415</v>
      </c>
      <c r="U364" s="19">
        <f ca="1">IF(T364&lt;=('Ejercicio 3 - TIR'!$D$24-'Ejercicio 3 - TIR'!$C$24)/('Ejercicio 3 - TIR'!$E$24-'Ejercicio 3 - TIR'!$C$24),'Ejercicio 3 - TIR'!$C$24+SQRT(('Ejercicio 3 - TIR'!$E$24-'Ejercicio 3 - TIR'!$C$24)*('Ejercicio 3 - TIR'!$D$24-'Ejercicio 3 - TIR'!$C$24)*T364),'Ejercicio 3 - TIR'!$E$24-SQRT(('Ejercicio 3 - TIR'!$E$24-'Ejercicio 3 - TIR'!$C$24)*('Ejercicio 3 - TIR'!$E$24-'Ejercicio 3 - TIR'!$D$24)*(1-T364)))</f>
        <v>0.179405249440615</v>
      </c>
      <c r="V364" s="17">
        <f ca="1" t="shared" si="2705"/>
        <v>0.603033270213952</v>
      </c>
      <c r="W364" s="19">
        <f ca="1">IF(V364&lt;=('Ejercicio 3 - TIR'!$D$25-'Ejercicio 3 - TIR'!$C$25)/('Ejercicio 3 - TIR'!$E$25-'Ejercicio 3 - TIR'!$C$25),'Ejercicio 3 - TIR'!$C$25+SQRT(('Ejercicio 3 - TIR'!$E$25-'Ejercicio 3 - TIR'!$C$25)*('Ejercicio 3 - TIR'!$D$25-'Ejercicio 3 - TIR'!$C$25)*V364),'Ejercicio 3 - TIR'!$E$25-SQRT(('Ejercicio 3 - TIR'!$E$25-'Ejercicio 3 - TIR'!$C$25)*('Ejercicio 3 - TIR'!$E$25-'Ejercicio 3 - TIR'!$D$25)*(1-V364)))</f>
        <v>0.212725564333565</v>
      </c>
      <c r="X364" s="17">
        <f ca="1" t="shared" si="2705"/>
        <v>0.38274240808157</v>
      </c>
      <c r="Y364" s="19">
        <f ca="1">IF(X364&lt;=('Ejercicio 3 - TIR'!$D$26-'Ejercicio 3 - TIR'!$C$26)/('Ejercicio 3 - TIR'!$E$26-'Ejercicio 3 - TIR'!$C$26),'Ejercicio 3 - TIR'!$C$26+SQRT(('Ejercicio 3 - TIR'!$E$26-'Ejercicio 3 - TIR'!$C$26)*('Ejercicio 3 - TIR'!$D$26-'Ejercicio 3 - TIR'!$C$26)*X364),'Ejercicio 3 - TIR'!$E$26-SQRT(('Ejercicio 3 - TIR'!$E$26-'Ejercicio 3 - TIR'!$C$26)*('Ejercicio 3 - TIR'!$E$26-'Ejercicio 3 - TIR'!$D$26)*(1-X364)))</f>
        <v>0.222266205768549</v>
      </c>
      <c r="Z364" s="17">
        <f ca="1" t="shared" si="2384"/>
        <v>1.14222347821609</v>
      </c>
      <c r="AA364" s="17">
        <f ca="1" t="shared" si="2385"/>
        <v>1.33312531946981</v>
      </c>
      <c r="AB364" s="17">
        <f ca="1" t="shared" si="2386"/>
        <v>1.57229499994489</v>
      </c>
      <c r="AC364" s="17">
        <f ca="1" t="shared" si="2387"/>
        <v>1.90676234110701</v>
      </c>
      <c r="AD364" s="17">
        <f ca="1" t="shared" si="2388"/>
        <v>2.33057117196722</v>
      </c>
      <c r="AE364" s="16">
        <f ca="1" t="shared" si="2389"/>
        <v>4056.99303150848</v>
      </c>
      <c r="AF364" s="16">
        <f ca="1" t="shared" si="2390"/>
        <v>4735.04549185371</v>
      </c>
      <c r="AG364" s="16">
        <f ca="1" t="shared" si="2391"/>
        <v>5584.53750943238</v>
      </c>
      <c r="AH364" s="16">
        <f ca="1" t="shared" si="2392"/>
        <v>6772.51140266835</v>
      </c>
      <c r="AI364" s="16">
        <f ca="1" t="shared" si="2393"/>
        <v>8277.81181566368</v>
      </c>
      <c r="AJ364" s="18">
        <f ca="1" t="shared" si="2394"/>
        <v>40567.0342605448</v>
      </c>
      <c r="AK364" s="18">
        <f ca="1" t="shared" si="2395"/>
        <v>56311.8868832677</v>
      </c>
      <c r="AL364" s="18">
        <f ca="1" t="shared" si="2396"/>
        <v>60135.59315005</v>
      </c>
      <c r="AM364" s="18">
        <f ca="1" t="shared" si="2397"/>
        <v>69191.3536863873</v>
      </c>
      <c r="AN364" s="18">
        <f ca="1" t="shared" si="2398"/>
        <v>89691.1186600552</v>
      </c>
      <c r="AO364" s="18">
        <f ca="1">C364/'Ejercicio 3 - TIR'!$D$7</f>
        <v>14199.8155158333</v>
      </c>
      <c r="AP364" s="18">
        <f ca="1" t="shared" si="2399"/>
        <v>26367.2187447115</v>
      </c>
      <c r="AQ364" s="18">
        <f ca="1" t="shared" si="2400"/>
        <v>42112.0713674344</v>
      </c>
      <c r="AR364" s="18">
        <f ca="1" t="shared" si="2401"/>
        <v>45935.7776342167</v>
      </c>
      <c r="AS364" s="18">
        <f ca="1" t="shared" si="2402"/>
        <v>54991.538170554</v>
      </c>
      <c r="AT364" s="18">
        <f ca="1" t="shared" si="2403"/>
        <v>75491.3031442219</v>
      </c>
      <c r="AU364" s="18">
        <f ca="1">AP364*'Ejercicio 3 - TIR'!$D$5</f>
        <v>13183.6093723557</v>
      </c>
      <c r="AV364" s="18">
        <f ca="1">AQ364*'Ejercicio 3 - TIR'!$D$5</f>
        <v>21056.0356837172</v>
      </c>
      <c r="AW364" s="18">
        <f ca="1">AR364*'Ejercicio 3 - TIR'!$D$5</f>
        <v>22967.8888171083</v>
      </c>
      <c r="AX364" s="18">
        <f ca="1">AS364*'Ejercicio 3 - TIR'!$D$5</f>
        <v>27495.769085277</v>
      </c>
      <c r="AY364" s="18">
        <f ca="1">AT364*'Ejercicio 3 - TIR'!$D$5</f>
        <v>37745.651572111</v>
      </c>
      <c r="AZ364" s="18">
        <f ca="1" t="shared" ref="AZ364:BD364" si="2706">AJ364-AU364-AE364</f>
        <v>23326.4318566806</v>
      </c>
      <c r="BA364" s="18">
        <f ca="1" t="shared" si="2706"/>
        <v>30520.8057076968</v>
      </c>
      <c r="BB364" s="18">
        <f ca="1" t="shared" si="2706"/>
        <v>31583.1668235093</v>
      </c>
      <c r="BC364" s="18">
        <f ca="1" t="shared" si="2706"/>
        <v>34923.0731984419</v>
      </c>
      <c r="BD364" s="18">
        <f ca="1" t="shared" si="2706"/>
        <v>43667.6552722806</v>
      </c>
      <c r="BE364" s="18">
        <f ca="1" t="shared" ref="BE364:BI364" si="2707">AZ364/Z364</f>
        <v>20421.9509592917</v>
      </c>
      <c r="BF364" s="18">
        <f ca="1" t="shared" si="2707"/>
        <v>22894.1760102756</v>
      </c>
      <c r="BG364" s="18">
        <f ca="1" t="shared" si="2707"/>
        <v>20087.3034797008</v>
      </c>
      <c r="BH364" s="18">
        <f ca="1" t="shared" si="2707"/>
        <v>18315.3780864828</v>
      </c>
      <c r="BI364" s="18">
        <f ca="1" t="shared" si="2707"/>
        <v>18736.8898223438</v>
      </c>
      <c r="BJ364" s="18">
        <f ca="1" t="shared" si="2406"/>
        <v>66480.6621431379</v>
      </c>
      <c r="BK364" s="18">
        <f ca="1" t="shared" si="2407"/>
        <v>33093.680688454</v>
      </c>
      <c r="BL364" s="18">
        <f ca="1" t="shared" si="2408"/>
        <v>99574.3428315918</v>
      </c>
      <c r="BM364" s="18">
        <f ca="1">BK364*'Ejercicio 3 - TIR'!$D$5</f>
        <v>16546.840344227</v>
      </c>
      <c r="BN364" s="18">
        <f ca="1" t="shared" si="2409"/>
        <v>83027.5024873649</v>
      </c>
      <c r="BO364" s="18">
        <f ca="1" t="shared" si="2410"/>
        <v>35625.3880962931</v>
      </c>
      <c r="BP364" s="18">
        <f ca="1" t="shared" si="2411"/>
        <v>-99524.5579175429</v>
      </c>
      <c r="BQ364" s="18">
        <f ca="1" t="shared" ref="BQ364:BT364" si="2708">BE364</f>
        <v>20421.9509592917</v>
      </c>
      <c r="BR364" s="18">
        <f ca="1" t="shared" si="2708"/>
        <v>22894.1760102756</v>
      </c>
      <c r="BS364" s="18">
        <f ca="1" t="shared" si="2708"/>
        <v>20087.3034797008</v>
      </c>
      <c r="BT364" s="18">
        <f ca="1" t="shared" si="2708"/>
        <v>18315.3780864828</v>
      </c>
      <c r="BU364" s="18">
        <f ca="1" t="shared" si="2413"/>
        <v>54362.2779186369</v>
      </c>
      <c r="BV364" s="20">
        <f ca="1" t="shared" si="2414"/>
        <v>9.76712012611669</v>
      </c>
    </row>
    <row r="365" ht="15" customHeight="1" spans="1:74">
      <c r="A365" s="16">
        <v>364</v>
      </c>
      <c r="B365" s="17">
        <f ca="1" t="shared" ref="B365:F365" si="2709">RAND()</f>
        <v>0.52865019809034</v>
      </c>
      <c r="C365" s="18">
        <f ca="1">IF(B365&lt;=('Ejercicio 3 - TIR'!$D$13-'Ejercicio 3 - TIR'!$C$13)/('Ejercicio 3 - TIR'!$E$13-'Ejercicio 3 - TIR'!$C$13),'Ejercicio 3 - TIR'!$C$13+SQRT(('Ejercicio 3 - TIR'!$E$13-'Ejercicio 3 - TIR'!$C$13)*('Ejercicio 3 - TIR'!$D$13-'Ejercicio 3 - TIR'!$C$13)*B365),'Ejercicio 3 - TIR'!$E$13-SQRT(('Ejercicio 3 - TIR'!$E$13-'Ejercicio 3 - TIR'!$C$13)*('Ejercicio 3 - TIR'!$E$13-'Ejercicio 3 - TIR'!$D$13)*(1-B365)))</f>
        <v>76217.2381273412</v>
      </c>
      <c r="D365" s="17">
        <f ca="1" t="shared" si="2709"/>
        <v>0.811247866156114</v>
      </c>
      <c r="E365" s="18">
        <f ca="1">IF(D365&lt;=('Ejercicio 3 - TIR'!$D$14-'Ejercicio 3 - TIR'!$C$14)/('Ejercicio 3 - TIR'!$E$14-'Ejercicio 3 - TIR'!$C$14),'Ejercicio 3 - TIR'!$C$14+SQRT(('Ejercicio 3 - TIR'!$E$14-'Ejercicio 3 - TIR'!$C$14)*('Ejercicio 3 - TIR'!$D$14-'Ejercicio 3 - TIR'!$C$14)*D365),'Ejercicio 3 - TIR'!$E$14-SQRT(('Ejercicio 3 - TIR'!$E$14-'Ejercicio 3 - TIR'!$C$14)*('Ejercicio 3 - TIR'!$E$14-'Ejercicio 3 - TIR'!$D$14)*(1-D365)))</f>
        <v>34679.0207596174</v>
      </c>
      <c r="F365" s="17">
        <f ca="1" t="shared" si="2709"/>
        <v>0.283294064242543</v>
      </c>
      <c r="G365" s="18">
        <f ca="1">IF(F365&lt;=('Ejercicio 3 - TIR'!$D$18-'Ejercicio 3 - TIR'!$C$18)/('Ejercicio 3 - TIR'!$E$18-'Ejercicio 3 - TIR'!$C$18),'Ejercicio 3 - TIR'!$C$18+SQRT(('Ejercicio 3 - TIR'!$E$18-'Ejercicio 3 - TIR'!$C$18)*('Ejercicio 3 - TIR'!$D$18-'Ejercicio 3 - TIR'!$C$18)*F365),'Ejercicio 3 - TIR'!$E$18-SQRT(('Ejercicio 3 - TIR'!$E$18-'Ejercicio 3 - TIR'!$C$18)*('Ejercicio 3 - TIR'!$E$18-'Ejercicio 3 - TIR'!$D$18)*(1-F365)))</f>
        <v>36518.7506192814</v>
      </c>
      <c r="H365" s="17">
        <f ca="1" t="shared" ref="H365:L365" si="2710">RAND()</f>
        <v>0.726200052907384</v>
      </c>
      <c r="I365" s="18">
        <f ca="1">IF(H365&lt;=('Ejercicio 3 - TIR'!$D$18-'Ejercicio 3 - TIR'!$C$18)/('Ejercicio 3 - TIR'!$E$18-'Ejercicio 3 - TIR'!$C$18),'Ejercicio 3 - TIR'!$C$18+SQRT(('Ejercicio 3 - TIR'!$E$18-'Ejercicio 3 - TIR'!$C$18)*('Ejercicio 3 - TIR'!$D$18-'Ejercicio 3 - TIR'!$C$18)*H365),'Ejercicio 3 - TIR'!$E$18-SQRT(('Ejercicio 3 - TIR'!$E$18-'Ejercicio 3 - TIR'!$C$18)*('Ejercicio 3 - TIR'!$E$18-'Ejercicio 3 - TIR'!$D$18)*(1-H365)))</f>
        <v>40468.4444136758</v>
      </c>
      <c r="J365" s="17">
        <f ca="1" t="shared" si="2710"/>
        <v>0.911466670876958</v>
      </c>
      <c r="K365" s="18">
        <f ca="1">IF(J365&lt;=('Ejercicio 3 - TIR'!$D$18-'Ejercicio 3 - TIR'!$C$18)/('Ejercicio 3 - TIR'!$E$18-'Ejercicio 3 - TIR'!$C$18),'Ejercicio 3 - TIR'!$C$18+SQRT(('Ejercicio 3 - TIR'!$E$18-'Ejercicio 3 - TIR'!$C$18)*('Ejercicio 3 - TIR'!$D$18-'Ejercicio 3 - TIR'!$C$18)*J365),'Ejercicio 3 - TIR'!$E$18-SQRT(('Ejercicio 3 - TIR'!$E$18-'Ejercicio 3 - TIR'!$C$18)*('Ejercicio 3 - TIR'!$E$18-'Ejercicio 3 - TIR'!$D$18)*(1-J365)))</f>
        <v>42423.1803159266</v>
      </c>
      <c r="L365" s="17">
        <f ca="1" t="shared" si="2710"/>
        <v>0.833459747388469</v>
      </c>
      <c r="M365" s="18">
        <f ca="1">IF(L365&lt;=('Ejercicio 3 - TIR'!$D$18-'Ejercicio 3 - TIR'!$C$18)/('Ejercicio 3 - TIR'!$E$18-'Ejercicio 3 - TIR'!$C$18),'Ejercicio 3 - TIR'!$C$18+SQRT(('Ejercicio 3 - TIR'!$E$18-'Ejercicio 3 - TIR'!$C$18)*('Ejercicio 3 - TIR'!$D$18-'Ejercicio 3 - TIR'!$C$18)*L365),'Ejercicio 3 - TIR'!$E$18-SQRT(('Ejercicio 3 - TIR'!$E$18-'Ejercicio 3 - TIR'!$C$18)*('Ejercicio 3 - TIR'!$E$18-'Ejercicio 3 - TIR'!$D$18)*(1-L365)))</f>
        <v>41465.8071719465</v>
      </c>
      <c r="N365" s="17">
        <f ca="1" t="shared" ref="N365:R365" si="2711">RAND()</f>
        <v>0.829372058379306</v>
      </c>
      <c r="O365" s="18">
        <f ca="1">IF(N365&lt;=('Ejercicio 3 - TIR'!$D$18-'Ejercicio 3 - TIR'!$C$18)/('Ejercicio 3 - TIR'!$E$18-'Ejercicio 3 - TIR'!$C$18),'Ejercicio 3 - TIR'!$C$18+SQRT(('Ejercicio 3 - TIR'!$E$18-'Ejercicio 3 - TIR'!$C$18)*('Ejercicio 3 - TIR'!$D$18-'Ejercicio 3 - TIR'!$C$18)*N365),'Ejercicio 3 - TIR'!$E$18-SQRT(('Ejercicio 3 - TIR'!$E$18-'Ejercicio 3 - TIR'!$C$18)*('Ejercicio 3 - TIR'!$E$18-'Ejercicio 3 - TIR'!$D$18)*(1-N365)))</f>
        <v>41422.6971582557</v>
      </c>
      <c r="P365" s="17">
        <f ca="1" t="shared" si="2711"/>
        <v>0.163574072535854</v>
      </c>
      <c r="Q365" s="19">
        <f ca="1">IF(P365&lt;=('Ejercicio 3 - TIR'!$D$22-'Ejercicio 3 - TIR'!$C$22)/('Ejercicio 3 - TIR'!$E$22-'Ejercicio 3 - TIR'!$C$22),'Ejercicio 3 - TIR'!$C$22+SQRT(('Ejercicio 3 - TIR'!$E$22-'Ejercicio 3 - TIR'!$C$22)*('Ejercicio 3 - TIR'!$D$22-'Ejercicio 3 - TIR'!$C$22)*P365),'Ejercicio 3 - TIR'!$E$22-SQRT(('Ejercicio 3 - TIR'!$E$22-'Ejercicio 3 - TIR'!$C$22)*('Ejercicio 3 - TIR'!$E$22-'Ejercicio 3 - TIR'!$D$22)*(1-P365)))</f>
        <v>0.137159059722623</v>
      </c>
      <c r="R365" s="17">
        <f ca="1" t="shared" si="2711"/>
        <v>0.577998925838918</v>
      </c>
      <c r="S365" s="19">
        <f ca="1">IF(R365&lt;=('Ejercicio 3 - TIR'!$D$23-'Ejercicio 3 - TIR'!$C$23)/('Ejercicio 3 - TIR'!$E$23-'Ejercicio 3 - TIR'!$C$23),'Ejercicio 3 - TIR'!$C$23+SQRT(('Ejercicio 3 - TIR'!$E$23-'Ejercicio 3 - TIR'!$C$23)*('Ejercicio 3 - TIR'!$D$23-'Ejercicio 3 - TIR'!$C$23)*R365),'Ejercicio 3 - TIR'!$E$23-SQRT(('Ejercicio 3 - TIR'!$E$23-'Ejercicio 3 - TIR'!$C$23)*('Ejercicio 3 - TIR'!$E$23-'Ejercicio 3 - TIR'!$D$23)*(1-R365)))</f>
        <v>0.15243912313641</v>
      </c>
      <c r="T365" s="17">
        <f ca="1" t="shared" ref="T365:X365" si="2712">RAND()</f>
        <v>0.642094773383398</v>
      </c>
      <c r="U365" s="19">
        <f ca="1">IF(T365&lt;=('Ejercicio 3 - TIR'!$D$24-'Ejercicio 3 - TIR'!$C$24)/('Ejercicio 3 - TIR'!$E$24-'Ejercicio 3 - TIR'!$C$24),'Ejercicio 3 - TIR'!$C$24+SQRT(('Ejercicio 3 - TIR'!$E$24-'Ejercicio 3 - TIR'!$C$24)*('Ejercicio 3 - TIR'!$D$24-'Ejercicio 3 - TIR'!$C$24)*T365),'Ejercicio 3 - TIR'!$E$24-SQRT(('Ejercicio 3 - TIR'!$E$24-'Ejercicio 3 - TIR'!$C$24)*('Ejercicio 3 - TIR'!$E$24-'Ejercicio 3 - TIR'!$D$24)*(1-T365)))</f>
        <v>0.188343489855537</v>
      </c>
      <c r="V365" s="17">
        <f ca="1" t="shared" si="2712"/>
        <v>0.475905273793671</v>
      </c>
      <c r="W365" s="19">
        <f ca="1">IF(V365&lt;=('Ejercicio 3 - TIR'!$D$25-'Ejercicio 3 - TIR'!$C$25)/('Ejercicio 3 - TIR'!$E$25-'Ejercicio 3 - TIR'!$C$25),'Ejercicio 3 - TIR'!$C$25+SQRT(('Ejercicio 3 - TIR'!$E$25-'Ejercicio 3 - TIR'!$C$25)*('Ejercicio 3 - TIR'!$D$25-'Ejercicio 3 - TIR'!$C$25)*V365),'Ejercicio 3 - TIR'!$E$25-SQRT(('Ejercicio 3 - TIR'!$E$25-'Ejercicio 3 - TIR'!$C$25)*('Ejercicio 3 - TIR'!$E$25-'Ejercicio 3 - TIR'!$D$25)*(1-V365)))</f>
        <v>0.207170903094717</v>
      </c>
      <c r="X365" s="17">
        <f ca="1" t="shared" si="2712"/>
        <v>0.19728884718645</v>
      </c>
      <c r="Y365" s="19">
        <f ca="1">IF(X365&lt;=('Ejercicio 3 - TIR'!$D$26-'Ejercicio 3 - TIR'!$C$26)/('Ejercicio 3 - TIR'!$E$26-'Ejercicio 3 - TIR'!$C$26),'Ejercicio 3 - TIR'!$C$26+SQRT(('Ejercicio 3 - TIR'!$E$26-'Ejercicio 3 - TIR'!$C$26)*('Ejercicio 3 - TIR'!$D$26-'Ejercicio 3 - TIR'!$C$26)*X365),'Ejercicio 3 - TIR'!$E$26-SQRT(('Ejercicio 3 - TIR'!$E$26-'Ejercicio 3 - TIR'!$C$26)*('Ejercicio 3 - TIR'!$E$26-'Ejercicio 3 - TIR'!$D$26)*(1-X365)))</f>
        <v>0.213079858912121</v>
      </c>
      <c r="Z365" s="17">
        <f ca="1" t="shared" si="2384"/>
        <v>1.13715905972262</v>
      </c>
      <c r="AA365" s="17">
        <f ca="1" t="shared" si="2385"/>
        <v>1.31050658965336</v>
      </c>
      <c r="AB365" s="17">
        <f ca="1" t="shared" si="2386"/>
        <v>1.55733197422736</v>
      </c>
      <c r="AC365" s="17">
        <f ca="1" t="shared" si="2387"/>
        <v>1.87996584574632</v>
      </c>
      <c r="AD365" s="17">
        <f ca="1" t="shared" si="2388"/>
        <v>2.28054870291755</v>
      </c>
      <c r="AE365" s="16">
        <f ca="1" t="shared" si="2389"/>
        <v>4756.54187949044</v>
      </c>
      <c r="AF365" s="16">
        <f ca="1" t="shared" si="2390"/>
        <v>5481.62495276157</v>
      </c>
      <c r="AG365" s="16">
        <f ca="1" t="shared" si="2391"/>
        <v>6514.05332644388</v>
      </c>
      <c r="AH365" s="16">
        <f ca="1" t="shared" si="2392"/>
        <v>7863.5756368904</v>
      </c>
      <c r="AI365" s="16">
        <f ca="1" t="shared" si="2393"/>
        <v>9539.1452241438</v>
      </c>
      <c r="AJ365" s="18">
        <f ca="1" t="shared" si="2394"/>
        <v>41527.628116467</v>
      </c>
      <c r="AK365" s="18">
        <f ca="1" t="shared" si="2395"/>
        <v>53034.163077143</v>
      </c>
      <c r="AL365" s="18">
        <f ca="1" t="shared" si="2396"/>
        <v>66066.9751544051</v>
      </c>
      <c r="AM365" s="18">
        <f ca="1" t="shared" si="2397"/>
        <v>77954.3012495621</v>
      </c>
      <c r="AN365" s="18">
        <f ca="1" t="shared" si="2398"/>
        <v>94466.4782756064</v>
      </c>
      <c r="AO365" s="18">
        <f ca="1">C365/'Ejercicio 3 - TIR'!$D$7</f>
        <v>15243.4476254682</v>
      </c>
      <c r="AP365" s="18">
        <f ca="1" t="shared" si="2399"/>
        <v>26284.1804909987</v>
      </c>
      <c r="AQ365" s="18">
        <f ca="1" t="shared" si="2400"/>
        <v>37790.7154516748</v>
      </c>
      <c r="AR365" s="18">
        <f ca="1" t="shared" si="2401"/>
        <v>50823.5275289369</v>
      </c>
      <c r="AS365" s="18">
        <f ca="1" t="shared" si="2402"/>
        <v>62710.8536240939</v>
      </c>
      <c r="AT365" s="18">
        <f ca="1" t="shared" si="2403"/>
        <v>79223.0306501381</v>
      </c>
      <c r="AU365" s="18">
        <f ca="1">AP365*'Ejercicio 3 - TIR'!$D$5</f>
        <v>13142.0902454994</v>
      </c>
      <c r="AV365" s="18">
        <f ca="1">AQ365*'Ejercicio 3 - TIR'!$D$5</f>
        <v>18895.3577258374</v>
      </c>
      <c r="AW365" s="18">
        <f ca="1">AR365*'Ejercicio 3 - TIR'!$D$5</f>
        <v>25411.7637644684</v>
      </c>
      <c r="AX365" s="18">
        <f ca="1">AS365*'Ejercicio 3 - TIR'!$D$5</f>
        <v>31355.4268120469</v>
      </c>
      <c r="AY365" s="18">
        <f ca="1">AT365*'Ejercicio 3 - TIR'!$D$5</f>
        <v>39611.5153250691</v>
      </c>
      <c r="AZ365" s="18">
        <f ca="1" t="shared" ref="AZ365:BD365" si="2713">AJ365-AU365-AE365</f>
        <v>23628.9959914772</v>
      </c>
      <c r="BA365" s="18">
        <f ca="1" t="shared" si="2713"/>
        <v>28657.180398544</v>
      </c>
      <c r="BB365" s="18">
        <f ca="1" t="shared" si="2713"/>
        <v>34141.1580634928</v>
      </c>
      <c r="BC365" s="18">
        <f ca="1" t="shared" si="2713"/>
        <v>38735.2988006248</v>
      </c>
      <c r="BD365" s="18">
        <f ca="1" t="shared" si="2713"/>
        <v>45315.8177263935</v>
      </c>
      <c r="BE365" s="18">
        <f ca="1" t="shared" ref="BE365:BI365" si="2714">AZ365/Z365</f>
        <v>20778.9717625262</v>
      </c>
      <c r="BF365" s="18">
        <f ca="1" t="shared" si="2714"/>
        <v>21867.2539495769</v>
      </c>
      <c r="BG365" s="18">
        <f ca="1" t="shared" si="2714"/>
        <v>21922.8517930041</v>
      </c>
      <c r="BH365" s="18">
        <f ca="1" t="shared" si="2714"/>
        <v>20604.2566615073</v>
      </c>
      <c r="BI365" s="18">
        <f ca="1" t="shared" si="2714"/>
        <v>19870.5766153646</v>
      </c>
      <c r="BJ365" s="18">
        <f ca="1" t="shared" si="2406"/>
        <v>79087.1958117961</v>
      </c>
      <c r="BK365" s="18">
        <f ca="1" t="shared" si="2407"/>
        <v>34763.4247102532</v>
      </c>
      <c r="BL365" s="18">
        <f ca="1" t="shared" si="2408"/>
        <v>113850.620522049</v>
      </c>
      <c r="BM365" s="18">
        <f ca="1">BK365*'Ejercicio 3 - TIR'!$D$5</f>
        <v>17381.7123551266</v>
      </c>
      <c r="BN365" s="18">
        <f ca="1" t="shared" si="2409"/>
        <v>96468.9081669227</v>
      </c>
      <c r="BO365" s="18">
        <f ca="1" t="shared" si="2410"/>
        <v>42300.7445723515</v>
      </c>
      <c r="BP365" s="18">
        <f ca="1" t="shared" si="2411"/>
        <v>-110896.258886959</v>
      </c>
      <c r="BQ365" s="18">
        <f ca="1" t="shared" ref="BQ365:BT365" si="2715">BE365</f>
        <v>20778.9717625262</v>
      </c>
      <c r="BR365" s="18">
        <f ca="1" t="shared" si="2715"/>
        <v>21867.2539495769</v>
      </c>
      <c r="BS365" s="18">
        <f ca="1" t="shared" si="2715"/>
        <v>21922.8517930041</v>
      </c>
      <c r="BT365" s="18">
        <f ca="1" t="shared" si="2715"/>
        <v>20604.2566615073</v>
      </c>
      <c r="BU365" s="18">
        <f ca="1" t="shared" si="2413"/>
        <v>62171.3211877161</v>
      </c>
      <c r="BV365" s="20">
        <f ca="1" t="shared" si="2414"/>
        <v>8.56041464176585</v>
      </c>
    </row>
    <row r="366" ht="15" customHeight="1" spans="1:74">
      <c r="A366" s="16">
        <v>365</v>
      </c>
      <c r="B366" s="17">
        <f ca="1" t="shared" ref="B366:F366" si="2716">RAND()</f>
        <v>0.844316215226309</v>
      </c>
      <c r="C366" s="18">
        <f ca="1">IF(B366&lt;=('Ejercicio 3 - TIR'!$D$13-'Ejercicio 3 - TIR'!$C$13)/('Ejercicio 3 - TIR'!$E$13-'Ejercicio 3 - TIR'!$C$13),'Ejercicio 3 - TIR'!$C$13+SQRT(('Ejercicio 3 - TIR'!$E$13-'Ejercicio 3 - TIR'!$C$13)*('Ejercicio 3 - TIR'!$D$13-'Ejercicio 3 - TIR'!$C$13)*B366),'Ejercicio 3 - TIR'!$E$13-SQRT(('Ejercicio 3 - TIR'!$E$13-'Ejercicio 3 - TIR'!$C$13)*('Ejercicio 3 - TIR'!$E$13-'Ejercicio 3 - TIR'!$D$13)*(1-B366)))</f>
        <v>86331.7688880957</v>
      </c>
      <c r="D366" s="17">
        <f ca="1" t="shared" si="2716"/>
        <v>0.124531407613878</v>
      </c>
      <c r="E366" s="18">
        <f ca="1">IF(D366&lt;=('Ejercicio 3 - TIR'!$D$14-'Ejercicio 3 - TIR'!$C$14)/('Ejercicio 3 - TIR'!$E$14-'Ejercicio 3 - TIR'!$C$14),'Ejercicio 3 - TIR'!$C$14+SQRT(('Ejercicio 3 - TIR'!$E$14-'Ejercicio 3 - TIR'!$C$14)*('Ejercicio 3 - TIR'!$D$14-'Ejercicio 3 - TIR'!$C$14)*D366),'Ejercicio 3 - TIR'!$E$14-SQRT(('Ejercicio 3 - TIR'!$E$14-'Ejercicio 3 - TIR'!$C$14)*('Ejercicio 3 - TIR'!$E$14-'Ejercicio 3 - TIR'!$D$14)*(1-D366)))</f>
        <v>28056.1177285963</v>
      </c>
      <c r="F366" s="17">
        <f ca="1" t="shared" si="2716"/>
        <v>0.288333060268532</v>
      </c>
      <c r="G366" s="18">
        <f ca="1">IF(F366&lt;=('Ejercicio 3 - TIR'!$D$18-'Ejercicio 3 - TIR'!$C$18)/('Ejercicio 3 - TIR'!$E$18-'Ejercicio 3 - TIR'!$C$18),'Ejercicio 3 - TIR'!$C$18+SQRT(('Ejercicio 3 - TIR'!$E$18-'Ejercicio 3 - TIR'!$C$18)*('Ejercicio 3 - TIR'!$D$18-'Ejercicio 3 - TIR'!$C$18)*F366),'Ejercicio 3 - TIR'!$E$18-SQRT(('Ejercicio 3 - TIR'!$E$18-'Ejercicio 3 - TIR'!$C$18)*('Ejercicio 3 - TIR'!$E$18-'Ejercicio 3 - TIR'!$D$18)*(1-F366)))</f>
        <v>36576.4701048724</v>
      </c>
      <c r="H366" s="17">
        <f ca="1" t="shared" ref="H366:L366" si="2717">RAND()</f>
        <v>0.840592729448843</v>
      </c>
      <c r="I366" s="18">
        <f ca="1">IF(H366&lt;=('Ejercicio 3 - TIR'!$D$18-'Ejercicio 3 - TIR'!$C$18)/('Ejercicio 3 - TIR'!$E$18-'Ejercicio 3 - TIR'!$C$18),'Ejercicio 3 - TIR'!$C$18+SQRT(('Ejercicio 3 - TIR'!$E$18-'Ejercicio 3 - TIR'!$C$18)*('Ejercicio 3 - TIR'!$D$18-'Ejercicio 3 - TIR'!$C$18)*H366),'Ejercicio 3 - TIR'!$E$18-SQRT(('Ejercicio 3 - TIR'!$E$18-'Ejercicio 3 - TIR'!$C$18)*('Ejercicio 3 - TIR'!$E$18-'Ejercicio 3 - TIR'!$D$18)*(1-H366)))</f>
        <v>41542.3208229599</v>
      </c>
      <c r="J366" s="17">
        <f ca="1" t="shared" si="2717"/>
        <v>0.215539236321093</v>
      </c>
      <c r="K366" s="18">
        <f ca="1">IF(J366&lt;=('Ejercicio 3 - TIR'!$D$18-'Ejercicio 3 - TIR'!$C$18)/('Ejercicio 3 - TIR'!$E$18-'Ejercicio 3 - TIR'!$C$18),'Ejercicio 3 - TIR'!$C$18+SQRT(('Ejercicio 3 - TIR'!$E$18-'Ejercicio 3 - TIR'!$C$18)*('Ejercicio 3 - TIR'!$D$18-'Ejercicio 3 - TIR'!$C$18)*J366),'Ejercicio 3 - TIR'!$E$18-SQRT(('Ejercicio 3 - TIR'!$E$18-'Ejercicio 3 - TIR'!$C$18)*('Ejercicio 3 - TIR'!$E$18-'Ejercicio 3 - TIR'!$D$18)*(1-J366)))</f>
        <v>35686.0254526483</v>
      </c>
      <c r="L366" s="17">
        <f ca="1" t="shared" si="2717"/>
        <v>0.500443094459707</v>
      </c>
      <c r="M366" s="18">
        <f ca="1">IF(L366&lt;=('Ejercicio 3 - TIR'!$D$18-'Ejercicio 3 - TIR'!$C$18)/('Ejercicio 3 - TIR'!$E$18-'Ejercicio 3 - TIR'!$C$18),'Ejercicio 3 - TIR'!$C$18+SQRT(('Ejercicio 3 - TIR'!$E$18-'Ejercicio 3 - TIR'!$C$18)*('Ejercicio 3 - TIR'!$D$18-'Ejercicio 3 - TIR'!$C$18)*L366),'Ejercicio 3 - TIR'!$E$18-SQRT(('Ejercicio 3 - TIR'!$E$18-'Ejercicio 3 - TIR'!$C$18)*('Ejercicio 3 - TIR'!$E$18-'Ejercicio 3 - TIR'!$D$18)*(1-L366)))</f>
        <v>38664.0904986592</v>
      </c>
      <c r="N366" s="17">
        <f ca="1" t="shared" ref="N366:R366" si="2718">RAND()</f>
        <v>0.825285662535417</v>
      </c>
      <c r="O366" s="18">
        <f ca="1">IF(N366&lt;=('Ejercicio 3 - TIR'!$D$18-'Ejercicio 3 - TIR'!$C$18)/('Ejercicio 3 - TIR'!$E$18-'Ejercicio 3 - TIR'!$C$18),'Ejercicio 3 - TIR'!$C$18+SQRT(('Ejercicio 3 - TIR'!$E$18-'Ejercicio 3 - TIR'!$C$18)*('Ejercicio 3 - TIR'!$D$18-'Ejercicio 3 - TIR'!$C$18)*N366),'Ejercicio 3 - TIR'!$E$18-SQRT(('Ejercicio 3 - TIR'!$E$18-'Ejercicio 3 - TIR'!$C$18)*('Ejercicio 3 - TIR'!$E$18-'Ejercicio 3 - TIR'!$D$18)*(1-N366)))</f>
        <v>41380.1139092723</v>
      </c>
      <c r="P366" s="17">
        <f ca="1" t="shared" si="2718"/>
        <v>0.406334603191397</v>
      </c>
      <c r="Q366" s="19">
        <f ca="1">IF(P366&lt;=('Ejercicio 3 - TIR'!$D$22-'Ejercicio 3 - TIR'!$C$22)/('Ejercicio 3 - TIR'!$E$22-'Ejercicio 3 - TIR'!$C$22),'Ejercicio 3 - TIR'!$C$22+SQRT(('Ejercicio 3 - TIR'!$E$22-'Ejercicio 3 - TIR'!$C$22)*('Ejercicio 3 - TIR'!$D$22-'Ejercicio 3 - TIR'!$C$22)*P366),'Ejercicio 3 - TIR'!$E$22-SQRT(('Ejercicio 3 - TIR'!$E$22-'Ejercicio 3 - TIR'!$C$22)*('Ejercicio 3 - TIR'!$E$22-'Ejercicio 3 - TIR'!$D$22)*(1-P366)))</f>
        <v>0.147044450183809</v>
      </c>
      <c r="R366" s="17">
        <f ca="1" t="shared" si="2718"/>
        <v>0.458153164278344</v>
      </c>
      <c r="S366" s="19">
        <f ca="1">IF(R366&lt;=('Ejercicio 3 - TIR'!$D$23-'Ejercicio 3 - TIR'!$C$23)/('Ejercicio 3 - TIR'!$E$23-'Ejercicio 3 - TIR'!$C$23),'Ejercicio 3 - TIR'!$C$23+SQRT(('Ejercicio 3 - TIR'!$E$23-'Ejercicio 3 - TIR'!$C$23)*('Ejercicio 3 - TIR'!$D$23-'Ejercicio 3 - TIR'!$C$23)*R366),'Ejercicio 3 - TIR'!$E$23-SQRT(('Ejercicio 3 - TIR'!$E$23-'Ejercicio 3 - TIR'!$C$23)*('Ejercicio 3 - TIR'!$E$23-'Ejercicio 3 - TIR'!$D$23)*(1-R366)))</f>
        <v>0.148717167264565</v>
      </c>
      <c r="T366" s="17">
        <f ca="1" t="shared" ref="T366:X366" si="2719">RAND()</f>
        <v>0.433960110925447</v>
      </c>
      <c r="U366" s="19">
        <f ca="1">IF(T366&lt;=('Ejercicio 3 - TIR'!$D$24-'Ejercicio 3 - TIR'!$C$24)/('Ejercicio 3 - TIR'!$E$24-'Ejercicio 3 - TIR'!$C$24),'Ejercicio 3 - TIR'!$C$24+SQRT(('Ejercicio 3 - TIR'!$E$24-'Ejercicio 3 - TIR'!$C$24)*('Ejercicio 3 - TIR'!$D$24-'Ejercicio 3 - TIR'!$C$24)*T366),'Ejercicio 3 - TIR'!$E$24-SQRT(('Ejercicio 3 - TIR'!$E$24-'Ejercicio 3 - TIR'!$C$24)*('Ejercicio 3 - TIR'!$E$24-'Ejercicio 3 - TIR'!$D$24)*(1-T366)))</f>
        <v>0.180189050634169</v>
      </c>
      <c r="V366" s="17">
        <f ca="1" t="shared" si="2719"/>
        <v>0.158037718844374</v>
      </c>
      <c r="W366" s="19">
        <f ca="1">IF(V366&lt;=('Ejercicio 3 - TIR'!$D$25-'Ejercicio 3 - TIR'!$C$25)/('Ejercicio 3 - TIR'!$E$25-'Ejercicio 3 - TIR'!$C$25),'Ejercicio 3 - TIR'!$C$25+SQRT(('Ejercicio 3 - TIR'!$E$25-'Ejercicio 3 - TIR'!$C$25)*('Ejercicio 3 - TIR'!$D$25-'Ejercicio 3 - TIR'!$C$25)*V366),'Ejercicio 3 - TIR'!$E$25-SQRT(('Ejercicio 3 - TIR'!$E$25-'Ejercicio 3 - TIR'!$C$25)*('Ejercicio 3 - TIR'!$E$25-'Ejercicio 3 - TIR'!$D$25)*(1-V366)))</f>
        <v>0.194874569115847</v>
      </c>
      <c r="X366" s="17">
        <f ca="1" t="shared" si="2719"/>
        <v>0.211591070698404</v>
      </c>
      <c r="Y366" s="19">
        <f ca="1">IF(X366&lt;=('Ejercicio 3 - TIR'!$D$26-'Ejercicio 3 - TIR'!$C$26)/('Ejercicio 3 - TIR'!$E$26-'Ejercicio 3 - TIR'!$C$26),'Ejercicio 3 - TIR'!$C$26+SQRT(('Ejercicio 3 - TIR'!$E$26-'Ejercicio 3 - TIR'!$C$26)*('Ejercicio 3 - TIR'!$D$26-'Ejercicio 3 - TIR'!$C$26)*X366),'Ejercicio 3 - TIR'!$E$26-SQRT(('Ejercicio 3 - TIR'!$E$26-'Ejercicio 3 - TIR'!$C$26)*('Ejercicio 3 - TIR'!$E$26-'Ejercicio 3 - TIR'!$D$26)*(1-X366)))</f>
        <v>0.213901796812911</v>
      </c>
      <c r="Z366" s="17">
        <f ca="1" t="shared" si="2384"/>
        <v>1.14704445018381</v>
      </c>
      <c r="AA366" s="17">
        <f ca="1" t="shared" si="2385"/>
        <v>1.31762965154169</v>
      </c>
      <c r="AB366" s="17">
        <f ca="1" t="shared" si="2386"/>
        <v>1.55505208754041</v>
      </c>
      <c r="AC366" s="17">
        <f ca="1" t="shared" si="2387"/>
        <v>1.85809219305255</v>
      </c>
      <c r="AD366" s="17">
        <f ca="1" t="shared" si="2388"/>
        <v>2.25554145179053</v>
      </c>
      <c r="AE366" s="16">
        <f ca="1" t="shared" si="2389"/>
        <v>4125.49640569366</v>
      </c>
      <c r="AF366" s="16">
        <f ca="1" t="shared" si="2390"/>
        <v>4739.02854470857</v>
      </c>
      <c r="AG366" s="16">
        <f ca="1" t="shared" si="2391"/>
        <v>5592.94959910783</v>
      </c>
      <c r="AH366" s="16">
        <f ca="1" t="shared" si="2392"/>
        <v>6682.87324232062</v>
      </c>
      <c r="AI366" s="16">
        <f ca="1" t="shared" si="2393"/>
        <v>8112.35183672593</v>
      </c>
      <c r="AJ366" s="18">
        <f ca="1" t="shared" si="2394"/>
        <v>41954.8370411078</v>
      </c>
      <c r="AK366" s="18">
        <f ca="1" t="shared" si="2395"/>
        <v>54737.3937101896</v>
      </c>
      <c r="AL366" s="18">
        <f ca="1" t="shared" si="2396"/>
        <v>55493.628376161</v>
      </c>
      <c r="AM366" s="18">
        <f ca="1" t="shared" si="2397"/>
        <v>71841.4447070359</v>
      </c>
      <c r="AN366" s="18">
        <f ca="1" t="shared" si="2398"/>
        <v>93334.5622021777</v>
      </c>
      <c r="AO366" s="18">
        <f ca="1">C366/'Ejercicio 3 - TIR'!$D$7</f>
        <v>17266.3537776191</v>
      </c>
      <c r="AP366" s="18">
        <f ca="1" t="shared" si="2399"/>
        <v>24688.4832634887</v>
      </c>
      <c r="AQ366" s="18">
        <f ca="1" t="shared" si="2400"/>
        <v>37471.0399325704</v>
      </c>
      <c r="AR366" s="18">
        <f ca="1" t="shared" si="2401"/>
        <v>38227.2745985419</v>
      </c>
      <c r="AS366" s="18">
        <f ca="1" t="shared" si="2402"/>
        <v>54575.0909294168</v>
      </c>
      <c r="AT366" s="18">
        <f ca="1" t="shared" si="2403"/>
        <v>76068.2084245586</v>
      </c>
      <c r="AU366" s="18">
        <f ca="1">AP366*'Ejercicio 3 - TIR'!$D$5</f>
        <v>12344.2416317444</v>
      </c>
      <c r="AV366" s="18">
        <f ca="1">AQ366*'Ejercicio 3 - TIR'!$D$5</f>
        <v>18735.5199662852</v>
      </c>
      <c r="AW366" s="18">
        <f ca="1">AR366*'Ejercicio 3 - TIR'!$D$5</f>
        <v>19113.6372992709</v>
      </c>
      <c r="AX366" s="18">
        <f ca="1">AS366*'Ejercicio 3 - TIR'!$D$5</f>
        <v>27287.5454647084</v>
      </c>
      <c r="AY366" s="18">
        <f ca="1">AT366*'Ejercicio 3 - TIR'!$D$5</f>
        <v>38034.1042122793</v>
      </c>
      <c r="AZ366" s="18">
        <f ca="1" t="shared" ref="AZ366:BD366" si="2720">AJ366-AU366-AE366</f>
        <v>25485.0990036698</v>
      </c>
      <c r="BA366" s="18">
        <f ca="1" t="shared" si="2720"/>
        <v>31262.8451991958</v>
      </c>
      <c r="BB366" s="18">
        <f ca="1" t="shared" si="2720"/>
        <v>30787.0414777822</v>
      </c>
      <c r="BC366" s="18">
        <f ca="1" t="shared" si="2720"/>
        <v>37871.0260000069</v>
      </c>
      <c r="BD366" s="18">
        <f ca="1" t="shared" si="2720"/>
        <v>47188.1061531725</v>
      </c>
      <c r="BE366" s="18">
        <f ca="1" t="shared" ref="BE366:BI366" si="2721">AZ366/Z366</f>
        <v>22218.057024369</v>
      </c>
      <c r="BF366" s="18">
        <f ca="1" t="shared" si="2721"/>
        <v>23726.5798949021</v>
      </c>
      <c r="BG366" s="18">
        <f ca="1" t="shared" si="2721"/>
        <v>19798.0773277359</v>
      </c>
      <c r="BH366" s="18">
        <f ca="1" t="shared" si="2721"/>
        <v>20381.6722020616</v>
      </c>
      <c r="BI366" s="18">
        <f ca="1" t="shared" si="2721"/>
        <v>20920.9660570471</v>
      </c>
      <c r="BJ366" s="18">
        <f ca="1" t="shared" si="2406"/>
        <v>63281.7365131643</v>
      </c>
      <c r="BK366" s="18">
        <f ca="1" t="shared" si="2407"/>
        <v>38944.9766667</v>
      </c>
      <c r="BL366" s="18">
        <f ca="1" t="shared" si="2408"/>
        <v>102226.713179864</v>
      </c>
      <c r="BM366" s="18">
        <f ca="1">BK366*'Ejercicio 3 - TIR'!$D$5</f>
        <v>19472.48833335</v>
      </c>
      <c r="BN366" s="18">
        <f ca="1" t="shared" si="2409"/>
        <v>82754.2248465143</v>
      </c>
      <c r="BO366" s="18">
        <f ca="1" t="shared" si="2410"/>
        <v>36689.2946174059</v>
      </c>
      <c r="BP366" s="18">
        <f ca="1" t="shared" si="2411"/>
        <v>-114387.886616692</v>
      </c>
      <c r="BQ366" s="18">
        <f ca="1" t="shared" ref="BQ366:BT366" si="2722">BE366</f>
        <v>22218.057024369</v>
      </c>
      <c r="BR366" s="18">
        <f ca="1" t="shared" si="2722"/>
        <v>23726.5798949021</v>
      </c>
      <c r="BS366" s="18">
        <f ca="1" t="shared" si="2722"/>
        <v>19798.0773277359</v>
      </c>
      <c r="BT366" s="18">
        <f ca="1" t="shared" si="2722"/>
        <v>20381.6722020616</v>
      </c>
      <c r="BU366" s="18">
        <f ca="1" t="shared" si="2413"/>
        <v>57610.260674453</v>
      </c>
      <c r="BV366" s="20">
        <f ca="1" t="shared" si="2414"/>
        <v>6.9677477318649</v>
      </c>
    </row>
    <row r="367" ht="15" customHeight="1" spans="1:74">
      <c r="A367" s="16">
        <v>366</v>
      </c>
      <c r="B367" s="17">
        <f ca="1" t="shared" ref="B367:F367" si="2723">RAND()</f>
        <v>0.866734580488381</v>
      </c>
      <c r="C367" s="18">
        <f ca="1">IF(B367&lt;=('Ejercicio 3 - TIR'!$D$13-'Ejercicio 3 - TIR'!$C$13)/('Ejercicio 3 - TIR'!$E$13-'Ejercicio 3 - TIR'!$C$13),'Ejercicio 3 - TIR'!$C$13+SQRT(('Ejercicio 3 - TIR'!$E$13-'Ejercicio 3 - TIR'!$C$13)*('Ejercicio 3 - TIR'!$D$13-'Ejercicio 3 - TIR'!$C$13)*B367),'Ejercicio 3 - TIR'!$E$13-SQRT(('Ejercicio 3 - TIR'!$E$13-'Ejercicio 3 - TIR'!$C$13)*('Ejercicio 3 - TIR'!$E$13-'Ejercicio 3 - TIR'!$D$13)*(1-B367)))</f>
        <v>87354.1112050618</v>
      </c>
      <c r="D367" s="17">
        <f ca="1" t="shared" si="2723"/>
        <v>0.729669958044873</v>
      </c>
      <c r="E367" s="18">
        <f ca="1">IF(D367&lt;=('Ejercicio 3 - TIR'!$D$14-'Ejercicio 3 - TIR'!$C$14)/('Ejercicio 3 - TIR'!$E$14-'Ejercicio 3 - TIR'!$C$14),'Ejercicio 3 - TIR'!$C$14+SQRT(('Ejercicio 3 - TIR'!$E$14-'Ejercicio 3 - TIR'!$C$14)*('Ejercicio 3 - TIR'!$D$14-'Ejercicio 3 - TIR'!$C$14)*D367),'Ejercicio 3 - TIR'!$E$14-SQRT(('Ejercicio 3 - TIR'!$E$14-'Ejercicio 3 - TIR'!$C$14)*('Ejercicio 3 - TIR'!$E$14-'Ejercicio 3 - TIR'!$D$14)*(1-D367)))</f>
        <v>33632.1505754871</v>
      </c>
      <c r="F367" s="17">
        <f ca="1" t="shared" si="2723"/>
        <v>0.842065518408892</v>
      </c>
      <c r="G367" s="18">
        <f ca="1">IF(F367&lt;=('Ejercicio 3 - TIR'!$D$18-'Ejercicio 3 - TIR'!$C$18)/('Ejercicio 3 - TIR'!$E$18-'Ejercicio 3 - TIR'!$C$18),'Ejercicio 3 - TIR'!$C$18+SQRT(('Ejercicio 3 - TIR'!$E$18-'Ejercicio 3 - TIR'!$C$18)*('Ejercicio 3 - TIR'!$D$18-'Ejercicio 3 - TIR'!$C$18)*F367),'Ejercicio 3 - TIR'!$E$18-SQRT(('Ejercicio 3 - TIR'!$E$18-'Ejercicio 3 - TIR'!$C$18)*('Ejercicio 3 - TIR'!$E$18-'Ejercicio 3 - TIR'!$D$18)*(1-F367)))</f>
        <v>41558.3309108322</v>
      </c>
      <c r="H367" s="17">
        <f ca="1" t="shared" ref="H367:L367" si="2724">RAND()</f>
        <v>0.12623800364111</v>
      </c>
      <c r="I367" s="18">
        <f ca="1">IF(H367&lt;=('Ejercicio 3 - TIR'!$D$18-'Ejercicio 3 - TIR'!$C$18)/('Ejercicio 3 - TIR'!$E$18-'Ejercicio 3 - TIR'!$C$18),'Ejercicio 3 - TIR'!$C$18+SQRT(('Ejercicio 3 - TIR'!$E$18-'Ejercicio 3 - TIR'!$C$18)*('Ejercicio 3 - TIR'!$D$18-'Ejercicio 3 - TIR'!$C$18)*H367),'Ejercicio 3 - TIR'!$E$18-SQRT(('Ejercicio 3 - TIR'!$E$18-'Ejercicio 3 - TIR'!$C$18)*('Ejercicio 3 - TIR'!$E$18-'Ejercicio 3 - TIR'!$D$18)*(1-H367)))</f>
        <v>34351.5170396273</v>
      </c>
      <c r="J367" s="17">
        <f ca="1" t="shared" si="2724"/>
        <v>0.165940803121843</v>
      </c>
      <c r="K367" s="18">
        <f ca="1">IF(J367&lt;=('Ejercicio 3 - TIR'!$D$18-'Ejercicio 3 - TIR'!$C$18)/('Ejercicio 3 - TIR'!$E$18-'Ejercicio 3 - TIR'!$C$18),'Ejercicio 3 - TIR'!$C$18+SQRT(('Ejercicio 3 - TIR'!$E$18-'Ejercicio 3 - TIR'!$C$18)*('Ejercicio 3 - TIR'!$D$18-'Ejercicio 3 - TIR'!$C$18)*J367),'Ejercicio 3 - TIR'!$E$18-SQRT(('Ejercicio 3 - TIR'!$E$18-'Ejercicio 3 - TIR'!$C$18)*('Ejercicio 3 - TIR'!$E$18-'Ejercicio 3 - TIR'!$D$18)*(1-J367)))</f>
        <v>34989.1001661899</v>
      </c>
      <c r="L367" s="17">
        <f ca="1" t="shared" si="2724"/>
        <v>0.160258277974855</v>
      </c>
      <c r="M367" s="18">
        <f ca="1">IF(L367&lt;=('Ejercicio 3 - TIR'!$D$18-'Ejercicio 3 - TIR'!$C$18)/('Ejercicio 3 - TIR'!$E$18-'Ejercicio 3 - TIR'!$C$18),'Ejercicio 3 - TIR'!$C$18+SQRT(('Ejercicio 3 - TIR'!$E$18-'Ejercicio 3 - TIR'!$C$18)*('Ejercicio 3 - TIR'!$D$18-'Ejercicio 3 - TIR'!$C$18)*L367),'Ejercicio 3 - TIR'!$E$18-SQRT(('Ejercicio 3 - TIR'!$E$18-'Ejercicio 3 - TIR'!$C$18)*('Ejercicio 3 - TIR'!$E$18-'Ejercicio 3 - TIR'!$D$18)*(1-L367)))</f>
        <v>34902.9319489698</v>
      </c>
      <c r="N367" s="17">
        <f ca="1" t="shared" ref="N367:R367" si="2725">RAND()</f>
        <v>0.597234681843096</v>
      </c>
      <c r="O367" s="18">
        <f ca="1">IF(N367&lt;=('Ejercicio 3 - TIR'!$D$18-'Ejercicio 3 - TIR'!$C$18)/('Ejercicio 3 - TIR'!$E$18-'Ejercicio 3 - TIR'!$C$18),'Ejercicio 3 - TIR'!$C$18+SQRT(('Ejercicio 3 - TIR'!$E$18-'Ejercicio 3 - TIR'!$C$18)*('Ejercicio 3 - TIR'!$D$18-'Ejercicio 3 - TIR'!$C$18)*N367),'Ejercicio 3 - TIR'!$E$18-SQRT(('Ejercicio 3 - TIR'!$E$18-'Ejercicio 3 - TIR'!$C$18)*('Ejercicio 3 - TIR'!$E$18-'Ejercicio 3 - TIR'!$D$18)*(1-N367)))</f>
        <v>39464.9459732459</v>
      </c>
      <c r="P367" s="17">
        <f ca="1" t="shared" si="2725"/>
        <v>0.374424142207404</v>
      </c>
      <c r="Q367" s="19">
        <f ca="1">IF(P367&lt;=('Ejercicio 3 - TIR'!$D$22-'Ejercicio 3 - TIR'!$C$22)/('Ejercicio 3 - TIR'!$E$22-'Ejercicio 3 - TIR'!$C$22),'Ejercicio 3 - TIR'!$C$22+SQRT(('Ejercicio 3 - TIR'!$E$22-'Ejercicio 3 - TIR'!$C$22)*('Ejercicio 3 - TIR'!$D$22-'Ejercicio 3 - TIR'!$C$22)*P367),'Ejercicio 3 - TIR'!$E$22-SQRT(('Ejercicio 3 - TIR'!$E$22-'Ejercicio 3 - TIR'!$C$22)*('Ejercicio 3 - TIR'!$E$22-'Ejercicio 3 - TIR'!$D$22)*(1-P367)))</f>
        <v>0.145960806150298</v>
      </c>
      <c r="R367" s="17">
        <f ca="1" t="shared" si="2725"/>
        <v>0.419553090337261</v>
      </c>
      <c r="S367" s="19">
        <f ca="1">IF(R367&lt;=('Ejercicio 3 - TIR'!$D$23-'Ejercicio 3 - TIR'!$C$23)/('Ejercicio 3 - TIR'!$E$23-'Ejercicio 3 - TIR'!$C$23),'Ejercicio 3 - TIR'!$C$23+SQRT(('Ejercicio 3 - TIR'!$E$23-'Ejercicio 3 - TIR'!$C$23)*('Ejercicio 3 - TIR'!$D$23-'Ejercicio 3 - TIR'!$C$23)*R367),'Ejercicio 3 - TIR'!$E$23-SQRT(('Ejercicio 3 - TIR'!$E$23-'Ejercicio 3 - TIR'!$C$23)*('Ejercicio 3 - TIR'!$E$23-'Ejercicio 3 - TIR'!$D$23)*(1-R367)))</f>
        <v>0.147480821723651</v>
      </c>
      <c r="T367" s="17">
        <f ca="1" t="shared" ref="T367:X367" si="2726">RAND()</f>
        <v>0.194854121730742</v>
      </c>
      <c r="U367" s="19">
        <f ca="1">IF(T367&lt;=('Ejercicio 3 - TIR'!$D$24-'Ejercicio 3 - TIR'!$C$24)/('Ejercicio 3 - TIR'!$E$24-'Ejercicio 3 - TIR'!$C$24),'Ejercicio 3 - TIR'!$C$24+SQRT(('Ejercicio 3 - TIR'!$E$24-'Ejercicio 3 - TIR'!$C$24)*('Ejercicio 3 - TIR'!$D$24-'Ejercicio 3 - TIR'!$C$24)*T367),'Ejercicio 3 - TIR'!$E$24-SQRT(('Ejercicio 3 - TIR'!$E$24-'Ejercicio 3 - TIR'!$C$24)*('Ejercicio 3 - TIR'!$E$24-'Ejercicio 3 - TIR'!$D$24)*(1-T367)))</f>
        <v>0.170228535676973</v>
      </c>
      <c r="V367" s="17">
        <f ca="1" t="shared" si="2726"/>
        <v>0.712995283085132</v>
      </c>
      <c r="W367" s="19">
        <f ca="1">IF(V367&lt;=('Ejercicio 3 - TIR'!$D$25-'Ejercicio 3 - TIR'!$C$25)/('Ejercicio 3 - TIR'!$E$25-'Ejercicio 3 - TIR'!$C$25),'Ejercicio 3 - TIR'!$C$25+SQRT(('Ejercicio 3 - TIR'!$E$25-'Ejercicio 3 - TIR'!$C$25)*('Ejercicio 3 - TIR'!$D$25-'Ejercicio 3 - TIR'!$C$25)*V367),'Ejercicio 3 - TIR'!$E$25-SQRT(('Ejercicio 3 - TIR'!$E$25-'Ejercicio 3 - TIR'!$C$25)*('Ejercicio 3 - TIR'!$E$25-'Ejercicio 3 - TIR'!$D$25)*(1-V367)))</f>
        <v>0.218305891569536</v>
      </c>
      <c r="X367" s="17">
        <f ca="1" t="shared" si="2726"/>
        <v>0.559345431522818</v>
      </c>
      <c r="Y367" s="19">
        <f ca="1">IF(X367&lt;=('Ejercicio 3 - TIR'!$D$26-'Ejercicio 3 - TIR'!$C$26)/('Ejercicio 3 - TIR'!$E$26-'Ejercicio 3 - TIR'!$C$26),'Ejercicio 3 - TIR'!$C$26+SQRT(('Ejercicio 3 - TIR'!$E$26-'Ejercicio 3 - TIR'!$C$26)*('Ejercicio 3 - TIR'!$D$26-'Ejercicio 3 - TIR'!$C$26)*X367),'Ejercicio 3 - TIR'!$E$26-SQRT(('Ejercicio 3 - TIR'!$E$26-'Ejercicio 3 - TIR'!$C$26)*('Ejercicio 3 - TIR'!$E$26-'Ejercicio 3 - TIR'!$D$26)*(1-X367)))</f>
        <v>0.231219525732351</v>
      </c>
      <c r="Z367" s="17">
        <f ca="1" t="shared" si="2384"/>
        <v>1.1459608061503</v>
      </c>
      <c r="AA367" s="17">
        <f ca="1" t="shared" si="2385"/>
        <v>1.31496804750444</v>
      </c>
      <c r="AB367" s="17">
        <f ca="1" t="shared" si="2386"/>
        <v>1.53881313269313</v>
      </c>
      <c r="AC367" s="17">
        <f ca="1" t="shared" si="2387"/>
        <v>1.87474510558461</v>
      </c>
      <c r="AD367" s="17">
        <f ca="1" t="shared" si="2388"/>
        <v>2.30822277976693</v>
      </c>
      <c r="AE367" s="16">
        <f ca="1" t="shared" si="2389"/>
        <v>4908.97581056629</v>
      </c>
      <c r="AF367" s="16">
        <f ca="1" t="shared" si="2390"/>
        <v>5632.95559693013</v>
      </c>
      <c r="AG367" s="16">
        <f ca="1" t="shared" si="2391"/>
        <v>6591.84537972896</v>
      </c>
      <c r="AH367" s="16">
        <f ca="1" t="shared" si="2392"/>
        <v>8030.88406243921</v>
      </c>
      <c r="AI367" s="16">
        <f ca="1" t="shared" si="2393"/>
        <v>9887.7812665679</v>
      </c>
      <c r="AJ367" s="18">
        <f ca="1" t="shared" si="2394"/>
        <v>47624.2183928381</v>
      </c>
      <c r="AK367" s="18">
        <f ca="1" t="shared" si="2395"/>
        <v>45171.1472904142</v>
      </c>
      <c r="AL367" s="18">
        <f ca="1" t="shared" si="2396"/>
        <v>53841.6868368484</v>
      </c>
      <c r="AM367" s="18">
        <f ca="1" t="shared" si="2397"/>
        <v>65434.1008418839</v>
      </c>
      <c r="AN367" s="18">
        <f ca="1" t="shared" si="2398"/>
        <v>91093.8872977176</v>
      </c>
      <c r="AO367" s="18">
        <f ca="1">C367/'Ejercicio 3 - TIR'!$D$7</f>
        <v>17470.8222410124</v>
      </c>
      <c r="AP367" s="18">
        <f ca="1" t="shared" si="2399"/>
        <v>30153.3961518257</v>
      </c>
      <c r="AQ367" s="18">
        <f ca="1" t="shared" si="2400"/>
        <v>27700.3250494018</v>
      </c>
      <c r="AR367" s="18">
        <f ca="1" t="shared" si="2401"/>
        <v>36370.8645958361</v>
      </c>
      <c r="AS367" s="18">
        <f ca="1" t="shared" si="2402"/>
        <v>47963.2786008715</v>
      </c>
      <c r="AT367" s="18">
        <f ca="1" t="shared" si="2403"/>
        <v>73623.0650567052</v>
      </c>
      <c r="AU367" s="18">
        <f ca="1">AP367*'Ejercicio 3 - TIR'!$D$5</f>
        <v>15076.6980759129</v>
      </c>
      <c r="AV367" s="18">
        <f ca="1">AQ367*'Ejercicio 3 - TIR'!$D$5</f>
        <v>13850.1625247009</v>
      </c>
      <c r="AW367" s="18">
        <f ca="1">AR367*'Ejercicio 3 - TIR'!$D$5</f>
        <v>18185.432297918</v>
      </c>
      <c r="AX367" s="18">
        <f ca="1">AS367*'Ejercicio 3 - TIR'!$D$5</f>
        <v>23981.6393004357</v>
      </c>
      <c r="AY367" s="18">
        <f ca="1">AT367*'Ejercicio 3 - TIR'!$D$5</f>
        <v>36811.5325283526</v>
      </c>
      <c r="AZ367" s="18">
        <f ca="1" t="shared" ref="AZ367:BD367" si="2727">AJ367-AU367-AE367</f>
        <v>27638.5445063589</v>
      </c>
      <c r="BA367" s="18">
        <f ca="1" t="shared" si="2727"/>
        <v>25688.0291687831</v>
      </c>
      <c r="BB367" s="18">
        <f ca="1" t="shared" si="2727"/>
        <v>29064.4091592014</v>
      </c>
      <c r="BC367" s="18">
        <f ca="1" t="shared" si="2727"/>
        <v>33421.5774790089</v>
      </c>
      <c r="BD367" s="18">
        <f ca="1" t="shared" si="2727"/>
        <v>44394.5735027971</v>
      </c>
      <c r="BE367" s="18">
        <f ca="1" t="shared" ref="BE367:BI367" si="2728">AZ367/Z367</f>
        <v>24118.2284402963</v>
      </c>
      <c r="BF367" s="18">
        <f ca="1" t="shared" si="2728"/>
        <v>19535.0976151353</v>
      </c>
      <c r="BG367" s="18">
        <f ca="1" t="shared" si="2728"/>
        <v>18887.5494637447</v>
      </c>
      <c r="BH367" s="18">
        <f ca="1" t="shared" si="2728"/>
        <v>17827.2648262692</v>
      </c>
      <c r="BI367" s="18">
        <f ca="1" t="shared" si="2728"/>
        <v>19233.2273522054</v>
      </c>
      <c r="BJ367" s="18">
        <f ca="1" t="shared" si="2406"/>
        <v>77630.4960908909</v>
      </c>
      <c r="BK367" s="18">
        <f ca="1" t="shared" si="2407"/>
        <v>40326.5498779635</v>
      </c>
      <c r="BL367" s="18">
        <f ca="1" t="shared" si="2408"/>
        <v>117957.045968854</v>
      </c>
      <c r="BM367" s="18">
        <f ca="1">BK367*'Ejercicio 3 - TIR'!$D$5</f>
        <v>20163.2749389818</v>
      </c>
      <c r="BN367" s="18">
        <f ca="1" t="shared" si="2409"/>
        <v>97793.7710298727</v>
      </c>
      <c r="BO367" s="18">
        <f ca="1" t="shared" si="2410"/>
        <v>42367.5616959933</v>
      </c>
      <c r="BP367" s="18">
        <f ca="1" t="shared" si="2411"/>
        <v>-120986.261780549</v>
      </c>
      <c r="BQ367" s="18">
        <f ca="1" t="shared" ref="BQ367:BT367" si="2729">BE367</f>
        <v>24118.2284402963</v>
      </c>
      <c r="BR367" s="18">
        <f ca="1" t="shared" si="2729"/>
        <v>19535.0976151353</v>
      </c>
      <c r="BS367" s="18">
        <f ca="1" t="shared" si="2729"/>
        <v>18887.5494637447</v>
      </c>
      <c r="BT367" s="18">
        <f ca="1" t="shared" si="2729"/>
        <v>17827.2648262692</v>
      </c>
      <c r="BU367" s="18">
        <f ca="1" t="shared" si="2413"/>
        <v>61600.7890481987</v>
      </c>
      <c r="BV367" s="20">
        <f ca="1" t="shared" si="2414"/>
        <v>4.73125849420473</v>
      </c>
    </row>
    <row r="368" ht="15" customHeight="1" spans="1:74">
      <c r="A368" s="16">
        <v>367</v>
      </c>
      <c r="B368" s="17">
        <f ca="1" t="shared" ref="B368:F368" si="2730">RAND()</f>
        <v>0.66826404515267</v>
      </c>
      <c r="C368" s="18">
        <f ca="1">IF(B368&lt;=('Ejercicio 3 - TIR'!$D$13-'Ejercicio 3 - TIR'!$C$13)/('Ejercicio 3 - TIR'!$E$13-'Ejercicio 3 - TIR'!$C$13),'Ejercicio 3 - TIR'!$C$13+SQRT(('Ejercicio 3 - TIR'!$E$13-'Ejercicio 3 - TIR'!$C$13)*('Ejercicio 3 - TIR'!$D$13-'Ejercicio 3 - TIR'!$C$13)*B368),'Ejercicio 3 - TIR'!$E$13-SQRT(('Ejercicio 3 - TIR'!$E$13-'Ejercicio 3 - TIR'!$C$13)*('Ejercicio 3 - TIR'!$E$13-'Ejercicio 3 - TIR'!$D$13)*(1-B368)))</f>
        <v>80047.9789039607</v>
      </c>
      <c r="D368" s="17">
        <f ca="1" t="shared" si="2730"/>
        <v>0.920400021999081</v>
      </c>
      <c r="E368" s="18">
        <f ca="1">IF(D368&lt;=('Ejercicio 3 - TIR'!$D$14-'Ejercicio 3 - TIR'!$C$14)/('Ejercicio 3 - TIR'!$E$14-'Ejercicio 3 - TIR'!$C$14),'Ejercicio 3 - TIR'!$C$14+SQRT(('Ejercicio 3 - TIR'!$E$14-'Ejercicio 3 - TIR'!$C$14)*('Ejercicio 3 - TIR'!$D$14-'Ejercicio 3 - TIR'!$C$14)*D368),'Ejercicio 3 - TIR'!$E$14-SQRT(('Ejercicio 3 - TIR'!$E$14-'Ejercicio 3 - TIR'!$C$14)*('Ejercicio 3 - TIR'!$E$14-'Ejercicio 3 - TIR'!$D$14)*(1-D368)))</f>
        <v>36544.5699688551</v>
      </c>
      <c r="F368" s="17">
        <f ca="1" t="shared" si="2730"/>
        <v>0.93559077781628</v>
      </c>
      <c r="G368" s="18">
        <f ca="1">IF(F368&lt;=('Ejercicio 3 - TIR'!$D$18-'Ejercicio 3 - TIR'!$C$18)/('Ejercicio 3 - TIR'!$E$18-'Ejercicio 3 - TIR'!$C$18),'Ejercicio 3 - TIR'!$C$18+SQRT(('Ejercicio 3 - TIR'!$E$18-'Ejercicio 3 - TIR'!$C$18)*('Ejercicio 3 - TIR'!$D$18-'Ejercicio 3 - TIR'!$C$18)*F368),'Ejercicio 3 - TIR'!$E$18-SQRT(('Ejercicio 3 - TIR'!$E$18-'Ejercicio 3 - TIR'!$C$18)*('Ejercicio 3 - TIR'!$E$18-'Ejercicio 3 - TIR'!$D$18)*(1-F368)))</f>
        <v>42802.1165490912</v>
      </c>
      <c r="H368" s="17">
        <f ca="1" t="shared" ref="H368:L368" si="2731">RAND()</f>
        <v>0.0813075635018921</v>
      </c>
      <c r="I368" s="18">
        <f ca="1">IF(H368&lt;=('Ejercicio 3 - TIR'!$D$18-'Ejercicio 3 - TIR'!$C$18)/('Ejercicio 3 - TIR'!$E$18-'Ejercicio 3 - TIR'!$C$18),'Ejercicio 3 - TIR'!$C$18+SQRT(('Ejercicio 3 - TIR'!$E$18-'Ejercicio 3 - TIR'!$C$18)*('Ejercicio 3 - TIR'!$D$18-'Ejercicio 3 - TIR'!$C$18)*H368),'Ejercicio 3 - TIR'!$E$18-SQRT(('Ejercicio 3 - TIR'!$E$18-'Ejercicio 3 - TIR'!$C$18)*('Ejercicio 3 - TIR'!$E$18-'Ejercicio 3 - TIR'!$D$18)*(1-H368)))</f>
        <v>33492.2964543812</v>
      </c>
      <c r="J368" s="17">
        <f ca="1" t="shared" si="2731"/>
        <v>0.0788980093928171</v>
      </c>
      <c r="K368" s="18">
        <f ca="1">IF(J368&lt;=('Ejercicio 3 - TIR'!$D$18-'Ejercicio 3 - TIR'!$C$18)/('Ejercicio 3 - TIR'!$E$18-'Ejercicio 3 - TIR'!$C$18),'Ejercicio 3 - TIR'!$C$18+SQRT(('Ejercicio 3 - TIR'!$E$18-'Ejercicio 3 - TIR'!$C$18)*('Ejercicio 3 - TIR'!$D$18-'Ejercicio 3 - TIR'!$C$18)*J368),'Ejercicio 3 - TIR'!$E$18-SQRT(('Ejercicio 3 - TIR'!$E$18-'Ejercicio 3 - TIR'!$C$18)*('Ejercicio 3 - TIR'!$E$18-'Ejercicio 3 - TIR'!$D$18)*(1-J368)))</f>
        <v>33440.1600847813</v>
      </c>
      <c r="L368" s="17">
        <f ca="1" t="shared" si="2731"/>
        <v>0.692487670549021</v>
      </c>
      <c r="M368" s="18">
        <f ca="1">IF(L368&lt;=('Ejercicio 3 - TIR'!$D$18-'Ejercicio 3 - TIR'!$C$18)/('Ejercicio 3 - TIR'!$E$18-'Ejercicio 3 - TIR'!$C$18),'Ejercicio 3 - TIR'!$C$18+SQRT(('Ejercicio 3 - TIR'!$E$18-'Ejercicio 3 - TIR'!$C$18)*('Ejercicio 3 - TIR'!$D$18-'Ejercicio 3 - TIR'!$C$18)*L368),'Ejercicio 3 - TIR'!$E$18-SQRT(('Ejercicio 3 - TIR'!$E$18-'Ejercicio 3 - TIR'!$C$18)*('Ejercicio 3 - TIR'!$E$18-'Ejercicio 3 - TIR'!$D$18)*(1-L368)))</f>
        <v>40197.5605460533</v>
      </c>
      <c r="N368" s="17">
        <f ca="1" t="shared" ref="N368:R368" si="2732">RAND()</f>
        <v>0.74018166940947</v>
      </c>
      <c r="O368" s="18">
        <f ca="1">IF(N368&lt;=('Ejercicio 3 - TIR'!$D$18-'Ejercicio 3 - TIR'!$C$18)/('Ejercicio 3 - TIR'!$E$18-'Ejercicio 3 - TIR'!$C$18),'Ejercicio 3 - TIR'!$C$18+SQRT(('Ejercicio 3 - TIR'!$E$18-'Ejercicio 3 - TIR'!$C$18)*('Ejercicio 3 - TIR'!$D$18-'Ejercicio 3 - TIR'!$C$18)*N368),'Ejercicio 3 - TIR'!$E$18-SQRT(('Ejercicio 3 - TIR'!$E$18-'Ejercicio 3 - TIR'!$C$18)*('Ejercicio 3 - TIR'!$E$18-'Ejercicio 3 - TIR'!$D$18)*(1-N368)))</f>
        <v>40585.6625871724</v>
      </c>
      <c r="P368" s="17">
        <f ca="1" t="shared" si="2732"/>
        <v>0.134887740729576</v>
      </c>
      <c r="Q368" s="19">
        <f ca="1">IF(P368&lt;=('Ejercicio 3 - TIR'!$D$22-'Ejercicio 3 - TIR'!$C$22)/('Ejercicio 3 - TIR'!$E$22-'Ejercicio 3 - TIR'!$C$22),'Ejercicio 3 - TIR'!$C$22+SQRT(('Ejercicio 3 - TIR'!$E$22-'Ejercicio 3 - TIR'!$C$22)*('Ejercicio 3 - TIR'!$D$22-'Ejercicio 3 - TIR'!$C$22)*P368),'Ejercicio 3 - TIR'!$E$22-SQRT(('Ejercicio 3 - TIR'!$E$22-'Ejercicio 3 - TIR'!$C$22)*('Ejercicio 3 - TIR'!$E$22-'Ejercicio 3 - TIR'!$D$22)*(1-P368)))</f>
        <v>0.13558197462818</v>
      </c>
      <c r="R368" s="17">
        <f ca="1" t="shared" si="2732"/>
        <v>0.597533262168047</v>
      </c>
      <c r="S368" s="19">
        <f ca="1">IF(R368&lt;=('Ejercicio 3 - TIR'!$D$23-'Ejercicio 3 - TIR'!$C$23)/('Ejercicio 3 - TIR'!$E$23-'Ejercicio 3 - TIR'!$C$23),'Ejercicio 3 - TIR'!$C$23+SQRT(('Ejercicio 3 - TIR'!$E$23-'Ejercicio 3 - TIR'!$C$23)*('Ejercicio 3 - TIR'!$D$23-'Ejercicio 3 - TIR'!$C$23)*R368),'Ejercicio 3 - TIR'!$E$23-SQRT(('Ejercicio 3 - TIR'!$E$23-'Ejercicio 3 - TIR'!$C$23)*('Ejercicio 3 - TIR'!$E$23-'Ejercicio 3 - TIR'!$D$23)*(1-R368)))</f>
        <v>0.153084574532482</v>
      </c>
      <c r="T368" s="17">
        <f ca="1" t="shared" ref="T368:X368" si="2733">RAND()</f>
        <v>0.307599772601364</v>
      </c>
      <c r="U368" s="19">
        <f ca="1">IF(T368&lt;=('Ejercicio 3 - TIR'!$D$24-'Ejercicio 3 - TIR'!$C$24)/('Ejercicio 3 - TIR'!$E$24-'Ejercicio 3 - TIR'!$C$24),'Ejercicio 3 - TIR'!$C$24+SQRT(('Ejercicio 3 - TIR'!$E$24-'Ejercicio 3 - TIR'!$C$24)*('Ejercicio 3 - TIR'!$D$24-'Ejercicio 3 - TIR'!$C$24)*T368),'Ejercicio 3 - TIR'!$E$24-SQRT(('Ejercicio 3 - TIR'!$E$24-'Ejercicio 3 - TIR'!$C$24)*('Ejercicio 3 - TIR'!$E$24-'Ejercicio 3 - TIR'!$D$24)*(1-T368)))</f>
        <v>0.175415733758105</v>
      </c>
      <c r="V368" s="17">
        <f ca="1" t="shared" si="2733"/>
        <v>0.878423295077749</v>
      </c>
      <c r="W368" s="19">
        <f ca="1">IF(V368&lt;=('Ejercicio 3 - TIR'!$D$25-'Ejercicio 3 - TIR'!$C$25)/('Ejercicio 3 - TIR'!$E$25-'Ejercicio 3 - TIR'!$C$25),'Ejercicio 3 - TIR'!$C$25+SQRT(('Ejercicio 3 - TIR'!$E$25-'Ejercicio 3 - TIR'!$C$25)*('Ejercicio 3 - TIR'!$D$25-'Ejercicio 3 - TIR'!$C$25)*V368),'Ejercicio 3 - TIR'!$E$25-SQRT(('Ejercicio 3 - TIR'!$E$25-'Ejercicio 3 - TIR'!$C$25)*('Ejercicio 3 - TIR'!$E$25-'Ejercicio 3 - TIR'!$D$25)*(1-V368)))</f>
        <v>0.229371901027291</v>
      </c>
      <c r="X368" s="17">
        <f ca="1" t="shared" si="2733"/>
        <v>0.804288439279871</v>
      </c>
      <c r="Y368" s="19">
        <f ca="1">IF(X368&lt;=('Ejercicio 3 - TIR'!$D$26-'Ejercicio 3 - TIR'!$C$26)/('Ejercicio 3 - TIR'!$E$26-'Ejercicio 3 - TIR'!$C$26),'Ejercicio 3 - TIR'!$C$26+SQRT(('Ejercicio 3 - TIR'!$E$26-'Ejercicio 3 - TIR'!$C$26)*('Ejercicio 3 - TIR'!$D$26-'Ejercicio 3 - TIR'!$C$26)*X368),'Ejercicio 3 - TIR'!$E$26-SQRT(('Ejercicio 3 - TIR'!$E$26-'Ejercicio 3 - TIR'!$C$26)*('Ejercicio 3 - TIR'!$E$26-'Ejercicio 3 - TIR'!$D$26)*(1-X368)))</f>
        <v>0.247490887002431</v>
      </c>
      <c r="Z368" s="17">
        <f ca="1" t="shared" si="2384"/>
        <v>1.13558197462818</v>
      </c>
      <c r="AA368" s="17">
        <f ca="1" t="shared" si="2385"/>
        <v>1.30942205806089</v>
      </c>
      <c r="AB368" s="17">
        <f ca="1" t="shared" si="2386"/>
        <v>1.53911528917469</v>
      </c>
      <c r="AC368" s="17">
        <f ca="1" t="shared" si="2387"/>
        <v>1.89214508895286</v>
      </c>
      <c r="AD368" s="17">
        <f ca="1" t="shared" si="2388"/>
        <v>2.36043375535509</v>
      </c>
      <c r="AE368" s="16">
        <f ca="1" t="shared" si="2389"/>
        <v>4954.78495831505</v>
      </c>
      <c r="AF368" s="16">
        <f ca="1" t="shared" si="2390"/>
        <v>5713.28610555866</v>
      </c>
      <c r="AG368" s="16">
        <f ca="1" t="shared" si="2391"/>
        <v>6715.48637993521</v>
      </c>
      <c r="AH368" s="16">
        <f ca="1" t="shared" si="2392"/>
        <v>8255.83025722383</v>
      </c>
      <c r="AI368" s="16">
        <f ca="1" t="shared" si="2393"/>
        <v>10299.0730105257</v>
      </c>
      <c r="AJ368" s="18">
        <f ca="1" t="shared" si="2394"/>
        <v>48605.3120290824</v>
      </c>
      <c r="AK368" s="18">
        <f ca="1" t="shared" si="2395"/>
        <v>43855.5517524813</v>
      </c>
      <c r="AL368" s="18">
        <f ca="1" t="shared" si="2396"/>
        <v>51468.2616589361</v>
      </c>
      <c r="AM368" s="18">
        <f ca="1" t="shared" si="2397"/>
        <v>76059.6167750999</v>
      </c>
      <c r="AN368" s="18">
        <f ca="1" t="shared" si="2398"/>
        <v>95799.767954214</v>
      </c>
      <c r="AO368" s="18">
        <f ca="1">C368/'Ejercicio 3 - TIR'!$D$7</f>
        <v>16009.5957807921</v>
      </c>
      <c r="AP368" s="18">
        <f ca="1" t="shared" si="2399"/>
        <v>32595.7162482903</v>
      </c>
      <c r="AQ368" s="18">
        <f ca="1" t="shared" si="2400"/>
        <v>27845.9559716892</v>
      </c>
      <c r="AR368" s="18">
        <f ca="1" t="shared" si="2401"/>
        <v>35458.6658781439</v>
      </c>
      <c r="AS368" s="18">
        <f ca="1" t="shared" si="2402"/>
        <v>60050.0209943078</v>
      </c>
      <c r="AT368" s="18">
        <f ca="1" t="shared" si="2403"/>
        <v>79790.1721734218</v>
      </c>
      <c r="AU368" s="18">
        <f ca="1">AP368*'Ejercicio 3 - TIR'!$D$5</f>
        <v>16297.8581241451</v>
      </c>
      <c r="AV368" s="18">
        <f ca="1">AQ368*'Ejercicio 3 - TIR'!$D$5</f>
        <v>13922.9779858446</v>
      </c>
      <c r="AW368" s="18">
        <f ca="1">AR368*'Ejercicio 3 - TIR'!$D$5</f>
        <v>17729.332939072</v>
      </c>
      <c r="AX368" s="18">
        <f ca="1">AS368*'Ejercicio 3 - TIR'!$D$5</f>
        <v>30025.0104971539</v>
      </c>
      <c r="AY368" s="18">
        <f ca="1">AT368*'Ejercicio 3 - TIR'!$D$5</f>
        <v>39895.0860867109</v>
      </c>
      <c r="AZ368" s="18">
        <f ca="1" t="shared" ref="AZ368:BD368" si="2734">AJ368-AU368-AE368</f>
        <v>27352.6689466222</v>
      </c>
      <c r="BA368" s="18">
        <f ca="1" t="shared" si="2734"/>
        <v>24219.2876610781</v>
      </c>
      <c r="BB368" s="18">
        <f ca="1" t="shared" si="2734"/>
        <v>27023.4423399289</v>
      </c>
      <c r="BC368" s="18">
        <f ca="1" t="shared" si="2734"/>
        <v>37778.7760207222</v>
      </c>
      <c r="BD368" s="18">
        <f ca="1" t="shared" si="2734"/>
        <v>45605.6088569774</v>
      </c>
      <c r="BE368" s="18">
        <f ca="1" t="shared" ref="BE368:BI368" si="2735">AZ368/Z368</f>
        <v>24086.9171559175</v>
      </c>
      <c r="BF368" s="18">
        <f ca="1" t="shared" si="2735"/>
        <v>18496.1659321244</v>
      </c>
      <c r="BG368" s="18">
        <f ca="1" t="shared" si="2735"/>
        <v>17557.77655514</v>
      </c>
      <c r="BH368" s="18">
        <f ca="1" t="shared" si="2735"/>
        <v>19966.109491968</v>
      </c>
      <c r="BI368" s="18">
        <f ca="1" t="shared" si="2735"/>
        <v>19320.8594621698</v>
      </c>
      <c r="BJ368" s="18">
        <f ca="1" t="shared" si="2406"/>
        <v>86261.0365294217</v>
      </c>
      <c r="BK368" s="18">
        <f ca="1" t="shared" si="2407"/>
        <v>37789.5902905723</v>
      </c>
      <c r="BL368" s="18">
        <f ca="1" t="shared" si="2408"/>
        <v>124050.626819994</v>
      </c>
      <c r="BM368" s="18">
        <f ca="1">BK368*'Ejercicio 3 - TIR'!$D$5</f>
        <v>18894.7951452861</v>
      </c>
      <c r="BN368" s="18">
        <f ca="1" t="shared" si="2409"/>
        <v>105155.831674708</v>
      </c>
      <c r="BO368" s="18">
        <f ca="1" t="shared" si="2410"/>
        <v>44549.3678592512</v>
      </c>
      <c r="BP368" s="18">
        <f ca="1" t="shared" si="2411"/>
        <v>-116592.548872816</v>
      </c>
      <c r="BQ368" s="18">
        <f ca="1" t="shared" ref="BQ368:BT368" si="2736">BE368</f>
        <v>24086.9171559175</v>
      </c>
      <c r="BR368" s="18">
        <f ca="1" t="shared" si="2736"/>
        <v>18496.1659321244</v>
      </c>
      <c r="BS368" s="18">
        <f ca="1" t="shared" si="2736"/>
        <v>17557.77655514</v>
      </c>
      <c r="BT368" s="18">
        <f ca="1" t="shared" si="2736"/>
        <v>19966.109491968</v>
      </c>
      <c r="BU368" s="18">
        <f ca="1" t="shared" si="2413"/>
        <v>63870.227321421</v>
      </c>
      <c r="BV368" s="20">
        <f ca="1" t="shared" si="2414"/>
        <v>6.23266520431367</v>
      </c>
    </row>
    <row r="369" ht="15" customHeight="1" spans="1:74">
      <c r="A369" s="16">
        <v>368</v>
      </c>
      <c r="B369" s="17">
        <f ca="1" t="shared" ref="B369:F369" si="2737">RAND()</f>
        <v>0.481583917452576</v>
      </c>
      <c r="C369" s="18">
        <f ca="1">IF(B369&lt;=('Ejercicio 3 - TIR'!$D$13-'Ejercicio 3 - TIR'!$C$13)/('Ejercicio 3 - TIR'!$E$13-'Ejercicio 3 - TIR'!$C$13),'Ejercicio 3 - TIR'!$C$13+SQRT(('Ejercicio 3 - TIR'!$E$13-'Ejercicio 3 - TIR'!$C$13)*('Ejercicio 3 - TIR'!$D$13-'Ejercicio 3 - TIR'!$C$13)*B369),'Ejercicio 3 - TIR'!$E$13-SQRT(('Ejercicio 3 - TIR'!$E$13-'Ejercicio 3 - TIR'!$C$13)*('Ejercicio 3 - TIR'!$E$13-'Ejercicio 3 - TIR'!$D$13)*(1-B369)))</f>
        <v>75058.0814880469</v>
      </c>
      <c r="D369" s="17">
        <f ca="1" t="shared" si="2737"/>
        <v>0.158366679951201</v>
      </c>
      <c r="E369" s="18">
        <f ca="1">IF(D369&lt;=('Ejercicio 3 - TIR'!$D$14-'Ejercicio 3 - TIR'!$C$14)/('Ejercicio 3 - TIR'!$E$14-'Ejercicio 3 - TIR'!$C$14),'Ejercicio 3 - TIR'!$C$14+SQRT(('Ejercicio 3 - TIR'!$E$14-'Ejercicio 3 - TIR'!$C$14)*('Ejercicio 3 - TIR'!$D$14-'Ejercicio 3 - TIR'!$C$14)*D369),'Ejercicio 3 - TIR'!$E$14-SQRT(('Ejercicio 3 - TIR'!$E$14-'Ejercicio 3 - TIR'!$C$14)*('Ejercicio 3 - TIR'!$E$14-'Ejercicio 3 - TIR'!$D$14)*(1-D369)))</f>
        <v>28446.3750516071</v>
      </c>
      <c r="F369" s="17">
        <f ca="1" t="shared" si="2737"/>
        <v>0.962249349335037</v>
      </c>
      <c r="G369" s="18">
        <f ca="1">IF(F369&lt;=('Ejercicio 3 - TIR'!$D$18-'Ejercicio 3 - TIR'!$C$18)/('Ejercicio 3 - TIR'!$E$18-'Ejercicio 3 - TIR'!$C$18),'Ejercicio 3 - TIR'!$C$18+SQRT(('Ejercicio 3 - TIR'!$E$18-'Ejercicio 3 - TIR'!$C$18)*('Ejercicio 3 - TIR'!$D$18-'Ejercicio 3 - TIR'!$C$18)*F369),'Ejercicio 3 - TIR'!$E$18-SQRT(('Ejercicio 3 - TIR'!$E$18-'Ejercicio 3 - TIR'!$C$18)*('Ejercicio 3 - TIR'!$E$18-'Ejercicio 3 - TIR'!$D$18)*(1-F369)))</f>
        <v>43317.3536319618</v>
      </c>
      <c r="H369" s="17">
        <f ca="1" t="shared" ref="H369:L369" si="2738">RAND()</f>
        <v>0.785518214316155</v>
      </c>
      <c r="I369" s="18">
        <f ca="1">IF(H369&lt;=('Ejercicio 3 - TIR'!$D$18-'Ejercicio 3 - TIR'!$C$18)/('Ejercicio 3 - TIR'!$E$18-'Ejercicio 3 - TIR'!$C$18),'Ejercicio 3 - TIR'!$C$18+SQRT(('Ejercicio 3 - TIR'!$E$18-'Ejercicio 3 - TIR'!$C$18)*('Ejercicio 3 - TIR'!$D$18-'Ejercicio 3 - TIR'!$C$18)*H369),'Ejercicio 3 - TIR'!$E$18-SQRT(('Ejercicio 3 - TIR'!$E$18-'Ejercicio 3 - TIR'!$C$18)*('Ejercicio 3 - TIR'!$E$18-'Ejercicio 3 - TIR'!$D$18)*(1-H369)))</f>
        <v>40989.2477106797</v>
      </c>
      <c r="J369" s="17">
        <f ca="1" t="shared" si="2738"/>
        <v>0.667301335429848</v>
      </c>
      <c r="K369" s="18">
        <f ca="1">IF(J369&lt;=('Ejercicio 3 - TIR'!$D$18-'Ejercicio 3 - TIR'!$C$18)/('Ejercicio 3 - TIR'!$E$18-'Ejercicio 3 - TIR'!$C$18),'Ejercicio 3 - TIR'!$C$18+SQRT(('Ejercicio 3 - TIR'!$E$18-'Ejercicio 3 - TIR'!$C$18)*('Ejercicio 3 - TIR'!$D$18-'Ejercicio 3 - TIR'!$C$18)*J369),'Ejercicio 3 - TIR'!$E$18-SQRT(('Ejercicio 3 - TIR'!$E$18-'Ejercicio 3 - TIR'!$C$18)*('Ejercicio 3 - TIR'!$E$18-'Ejercicio 3 - TIR'!$D$18)*(1-J369)))</f>
        <v>40004.7622836584</v>
      </c>
      <c r="L369" s="17">
        <f ca="1" t="shared" si="2738"/>
        <v>0.0454532832744556</v>
      </c>
      <c r="M369" s="18">
        <f ca="1">IF(L369&lt;=('Ejercicio 3 - TIR'!$D$18-'Ejercicio 3 - TIR'!$C$18)/('Ejercicio 3 - TIR'!$E$18-'Ejercicio 3 - TIR'!$C$18),'Ejercicio 3 - TIR'!$C$18+SQRT(('Ejercicio 3 - TIR'!$E$18-'Ejercicio 3 - TIR'!$C$18)*('Ejercicio 3 - TIR'!$D$18-'Ejercicio 3 - TIR'!$C$18)*L369),'Ejercicio 3 - TIR'!$E$18-SQRT(('Ejercicio 3 - TIR'!$E$18-'Ejercicio 3 - TIR'!$C$18)*('Ejercicio 3 - TIR'!$E$18-'Ejercicio 3 - TIR'!$D$18)*(1-L369)))</f>
        <v>32611.1285857208</v>
      </c>
      <c r="N369" s="17">
        <f ca="1" t="shared" ref="N369:R369" si="2739">RAND()</f>
        <v>0.784686506124222</v>
      </c>
      <c r="O369" s="18">
        <f ca="1">IF(N369&lt;=('Ejercicio 3 - TIR'!$D$18-'Ejercicio 3 - TIR'!$C$18)/('Ejercicio 3 - TIR'!$E$18-'Ejercicio 3 - TIR'!$C$18),'Ejercicio 3 - TIR'!$C$18+SQRT(('Ejercicio 3 - TIR'!$E$18-'Ejercicio 3 - TIR'!$C$18)*('Ejercicio 3 - TIR'!$D$18-'Ejercicio 3 - TIR'!$C$18)*N369),'Ejercicio 3 - TIR'!$E$18-SQRT(('Ejercicio 3 - TIR'!$E$18-'Ejercicio 3 - TIR'!$C$18)*('Ejercicio 3 - TIR'!$E$18-'Ejercicio 3 - TIR'!$D$18)*(1-N369)))</f>
        <v>40981.4788739284</v>
      </c>
      <c r="P369" s="17">
        <f ca="1" t="shared" si="2739"/>
        <v>0.878657465315149</v>
      </c>
      <c r="Q369" s="19">
        <f ca="1">IF(P369&lt;=('Ejercicio 3 - TIR'!$D$22-'Ejercicio 3 - TIR'!$C$22)/('Ejercicio 3 - TIR'!$E$22-'Ejercicio 3 - TIR'!$C$22),'Ejercicio 3 - TIR'!$C$22+SQRT(('Ejercicio 3 - TIR'!$E$22-'Ejercicio 3 - TIR'!$C$22)*('Ejercicio 3 - TIR'!$D$22-'Ejercicio 3 - TIR'!$C$22)*P369),'Ejercicio 3 - TIR'!$E$22-SQRT(('Ejercicio 3 - TIR'!$E$22-'Ejercicio 3 - TIR'!$C$22)*('Ejercicio 3 - TIR'!$E$22-'Ejercicio 3 - TIR'!$D$22)*(1-P369)))</f>
        <v>0.165221077088207</v>
      </c>
      <c r="R369" s="17">
        <f ca="1" t="shared" si="2739"/>
        <v>0.669499601516339</v>
      </c>
      <c r="S369" s="19">
        <f ca="1">IF(R369&lt;=('Ejercicio 3 - TIR'!$D$23-'Ejercicio 3 - TIR'!$C$23)/('Ejercicio 3 - TIR'!$E$23-'Ejercicio 3 - TIR'!$C$23),'Ejercicio 3 - TIR'!$C$23+SQRT(('Ejercicio 3 - TIR'!$E$23-'Ejercicio 3 - TIR'!$C$23)*('Ejercicio 3 - TIR'!$D$23-'Ejercicio 3 - TIR'!$C$23)*R369),'Ejercicio 3 - TIR'!$E$23-SQRT(('Ejercicio 3 - TIR'!$E$23-'Ejercicio 3 - TIR'!$C$23)*('Ejercicio 3 - TIR'!$E$23-'Ejercicio 3 - TIR'!$D$23)*(1-R369)))</f>
        <v>0.155609413347142</v>
      </c>
      <c r="T369" s="17">
        <f ca="1" t="shared" ref="T369:X369" si="2740">RAND()</f>
        <v>0.878765837134089</v>
      </c>
      <c r="U369" s="19">
        <f ca="1">IF(T369&lt;=('Ejercicio 3 - TIR'!$D$24-'Ejercicio 3 - TIR'!$C$24)/('Ejercicio 3 - TIR'!$E$24-'Ejercicio 3 - TIR'!$C$24),'Ejercicio 3 - TIR'!$C$24+SQRT(('Ejercicio 3 - TIR'!$E$24-'Ejercicio 3 - TIR'!$C$24)*('Ejercicio 3 - TIR'!$D$24-'Ejercicio 3 - TIR'!$C$24)*T369),'Ejercicio 3 - TIR'!$E$24-SQRT(('Ejercicio 3 - TIR'!$E$24-'Ejercicio 3 - TIR'!$C$24)*('Ejercicio 3 - TIR'!$E$24-'Ejercicio 3 - TIR'!$D$24)*(1-T369)))</f>
        <v>0.201575677596597</v>
      </c>
      <c r="V369" s="17">
        <f ca="1" t="shared" si="2740"/>
        <v>0.632147021346863</v>
      </c>
      <c r="W369" s="19">
        <f ca="1">IF(V369&lt;=('Ejercicio 3 - TIR'!$D$25-'Ejercicio 3 - TIR'!$C$25)/('Ejercicio 3 - TIR'!$E$25-'Ejercicio 3 - TIR'!$C$25),'Ejercicio 3 - TIR'!$C$25+SQRT(('Ejercicio 3 - TIR'!$E$25-'Ejercicio 3 - TIR'!$C$25)*('Ejercicio 3 - TIR'!$D$25-'Ejercicio 3 - TIR'!$C$25)*V369),'Ejercicio 3 - TIR'!$E$25-SQRT(('Ejercicio 3 - TIR'!$E$25-'Ejercicio 3 - TIR'!$C$25)*('Ejercicio 3 - TIR'!$E$25-'Ejercicio 3 - TIR'!$D$25)*(1-V369)))</f>
        <v>0.214118452858245</v>
      </c>
      <c r="X369" s="17">
        <f ca="1" t="shared" si="2740"/>
        <v>0.542161580709442</v>
      </c>
      <c r="Y369" s="19">
        <f ca="1">IF(X369&lt;=('Ejercicio 3 - TIR'!$D$26-'Ejercicio 3 - TIR'!$C$26)/('Ejercicio 3 - TIR'!$E$26-'Ejercicio 3 - TIR'!$C$26),'Ejercicio 3 - TIR'!$C$26+SQRT(('Ejercicio 3 - TIR'!$E$26-'Ejercicio 3 - TIR'!$C$26)*('Ejercicio 3 - TIR'!$D$26-'Ejercicio 3 - TIR'!$C$26)*X369),'Ejercicio 3 - TIR'!$E$26-SQRT(('Ejercicio 3 - TIR'!$E$26-'Ejercicio 3 - TIR'!$C$26)*('Ejercicio 3 - TIR'!$E$26-'Ejercicio 3 - TIR'!$D$26)*(1-X369)))</f>
        <v>0.230277495395254</v>
      </c>
      <c r="Z369" s="17">
        <f ca="1" t="shared" si="2384"/>
        <v>1.16522107708821</v>
      </c>
      <c r="AA369" s="17">
        <f ca="1" t="shared" si="2385"/>
        <v>1.34654044531363</v>
      </c>
      <c r="AB369" s="17">
        <f ca="1" t="shared" si="2386"/>
        <v>1.61797024798894</v>
      </c>
      <c r="AC369" s="17">
        <f ca="1" t="shared" si="2387"/>
        <v>1.96440753425901</v>
      </c>
      <c r="AD369" s="17">
        <f ca="1" t="shared" si="2388"/>
        <v>2.41676638118374</v>
      </c>
      <c r="AE369" s="16">
        <f ca="1" t="shared" si="2389"/>
        <v>4699.94072528162</v>
      </c>
      <c r="AF369" s="16">
        <f ca="1" t="shared" si="2390"/>
        <v>5431.29574430903</v>
      </c>
      <c r="AG369" s="16">
        <f ca="1" t="shared" si="2391"/>
        <v>6526.11286419564</v>
      </c>
      <c r="AH369" s="16">
        <f ca="1" t="shared" si="2392"/>
        <v>7923.4740538555</v>
      </c>
      <c r="AI369" s="16">
        <f ca="1" t="shared" si="2393"/>
        <v>9748.07181380662</v>
      </c>
      <c r="AJ369" s="18">
        <f ca="1" t="shared" si="2394"/>
        <v>50474.2934556452</v>
      </c>
      <c r="AK369" s="18">
        <f ca="1" t="shared" si="2395"/>
        <v>55193.6798654091</v>
      </c>
      <c r="AL369" s="18">
        <f ca="1" t="shared" si="2396"/>
        <v>64726.5151528296</v>
      </c>
      <c r="AM369" s="18">
        <f ca="1" t="shared" si="2397"/>
        <v>64061.5466944793</v>
      </c>
      <c r="AN369" s="18">
        <f ca="1" t="shared" si="2398"/>
        <v>99042.6603937019</v>
      </c>
      <c r="AO369" s="18">
        <f ca="1">C369/'Ejercicio 3 - TIR'!$D$7</f>
        <v>15011.6162976094</v>
      </c>
      <c r="AP369" s="18">
        <f ca="1" t="shared" si="2399"/>
        <v>35462.6771580359</v>
      </c>
      <c r="AQ369" s="18">
        <f ca="1" t="shared" si="2400"/>
        <v>40182.0635677998</v>
      </c>
      <c r="AR369" s="18">
        <f ca="1" t="shared" si="2401"/>
        <v>49714.8988552202</v>
      </c>
      <c r="AS369" s="18">
        <f ca="1" t="shared" si="2402"/>
        <v>49049.9303968699</v>
      </c>
      <c r="AT369" s="18">
        <f ca="1" t="shared" si="2403"/>
        <v>84031.0440960925</v>
      </c>
      <c r="AU369" s="18">
        <f ca="1">AP369*'Ejercicio 3 - TIR'!$D$5</f>
        <v>17731.3385790179</v>
      </c>
      <c r="AV369" s="18">
        <f ca="1">AQ369*'Ejercicio 3 - TIR'!$D$5</f>
        <v>20091.0317838999</v>
      </c>
      <c r="AW369" s="18">
        <f ca="1">AR369*'Ejercicio 3 - TIR'!$D$5</f>
        <v>24857.4494276101</v>
      </c>
      <c r="AX369" s="18">
        <f ca="1">AS369*'Ejercicio 3 - TIR'!$D$5</f>
        <v>24524.9651984349</v>
      </c>
      <c r="AY369" s="18">
        <f ca="1">AT369*'Ejercicio 3 - TIR'!$D$5</f>
        <v>42015.5220480463</v>
      </c>
      <c r="AZ369" s="18">
        <f ca="1" t="shared" ref="AZ369:BD369" si="2741">AJ369-AU369-AE369</f>
        <v>28043.0141513457</v>
      </c>
      <c r="BA369" s="18">
        <f ca="1" t="shared" si="2741"/>
        <v>29671.3523372002</v>
      </c>
      <c r="BB369" s="18">
        <f ca="1" t="shared" si="2741"/>
        <v>33342.9528610238</v>
      </c>
      <c r="BC369" s="18">
        <f ca="1" t="shared" si="2741"/>
        <v>31613.1074421888</v>
      </c>
      <c r="BD369" s="18">
        <f ca="1" t="shared" si="2741"/>
        <v>47279.066531849</v>
      </c>
      <c r="BE369" s="18">
        <f ca="1" t="shared" ref="BE369:BI369" si="2742">AZ369/Z369</f>
        <v>24066.6897490585</v>
      </c>
      <c r="BF369" s="18">
        <f ca="1" t="shared" si="2742"/>
        <v>22035.2477643472</v>
      </c>
      <c r="BG369" s="18">
        <f ca="1" t="shared" si="2742"/>
        <v>20607.8899797246</v>
      </c>
      <c r="BH369" s="18">
        <f ca="1" t="shared" si="2742"/>
        <v>16092.9475635073</v>
      </c>
      <c r="BI369" s="18">
        <f ca="1" t="shared" si="2742"/>
        <v>19562.9444781881</v>
      </c>
      <c r="BJ369" s="18">
        <f ca="1" t="shared" si="2406"/>
        <v>68748.242891268</v>
      </c>
      <c r="BK369" s="18">
        <f ca="1" t="shared" si="2407"/>
        <v>36279.5695952923</v>
      </c>
      <c r="BL369" s="18">
        <f ca="1" t="shared" si="2408"/>
        <v>105027.81248656</v>
      </c>
      <c r="BM369" s="18">
        <f ca="1">BK369*'Ejercicio 3 - TIR'!$D$5</f>
        <v>18139.7847976461</v>
      </c>
      <c r="BN369" s="18">
        <f ca="1" t="shared" si="2409"/>
        <v>86888.0276889141</v>
      </c>
      <c r="BO369" s="18">
        <f ca="1" t="shared" si="2410"/>
        <v>35952.1832004118</v>
      </c>
      <c r="BP369" s="18">
        <f ca="1" t="shared" si="2411"/>
        <v>-103504.456539654</v>
      </c>
      <c r="BQ369" s="18">
        <f ca="1" t="shared" ref="BQ369:BT369" si="2743">BE369</f>
        <v>24066.6897490585</v>
      </c>
      <c r="BR369" s="18">
        <f ca="1" t="shared" si="2743"/>
        <v>22035.2477643472</v>
      </c>
      <c r="BS369" s="18">
        <f ca="1" t="shared" si="2743"/>
        <v>20607.8899797246</v>
      </c>
      <c r="BT369" s="18">
        <f ca="1" t="shared" si="2743"/>
        <v>16092.9475635073</v>
      </c>
      <c r="BU369" s="18">
        <f ca="1" t="shared" si="2413"/>
        <v>55515.1276785999</v>
      </c>
      <c r="BV369" s="20">
        <f ca="1" t="shared" si="2414"/>
        <v>9.16974405353932</v>
      </c>
    </row>
    <row r="370" ht="15" customHeight="1" spans="1:74">
      <c r="A370" s="16">
        <v>369</v>
      </c>
      <c r="B370" s="17">
        <f ca="1" t="shared" ref="B370:F370" si="2744">RAND()</f>
        <v>0.194454368683074</v>
      </c>
      <c r="C370" s="18">
        <f ca="1">IF(B370&lt;=('Ejercicio 3 - TIR'!$D$13-'Ejercicio 3 - TIR'!$C$13)/('Ejercicio 3 - TIR'!$E$13-'Ejercicio 3 - TIR'!$C$13),'Ejercicio 3 - TIR'!$C$13+SQRT(('Ejercicio 3 - TIR'!$E$13-'Ejercicio 3 - TIR'!$C$13)*('Ejercicio 3 - TIR'!$D$13-'Ejercicio 3 - TIR'!$C$13)*B370),'Ejercicio 3 - TIR'!$E$13-SQRT(('Ejercicio 3 - TIR'!$E$13-'Ejercicio 3 - TIR'!$C$13)*('Ejercicio 3 - TIR'!$E$13-'Ejercicio 3 - TIR'!$D$13)*(1-B370)))</f>
        <v>68819.3960945877</v>
      </c>
      <c r="D370" s="17">
        <f ca="1" t="shared" si="2744"/>
        <v>0.282485880536604</v>
      </c>
      <c r="E370" s="18">
        <f ca="1">IF(D370&lt;=('Ejercicio 3 - TIR'!$D$14-'Ejercicio 3 - TIR'!$C$14)/('Ejercicio 3 - TIR'!$E$14-'Ejercicio 3 - TIR'!$C$14),'Ejercicio 3 - TIR'!$C$14+SQRT(('Ejercicio 3 - TIR'!$E$14-'Ejercicio 3 - TIR'!$C$14)*('Ejercicio 3 - TIR'!$D$14-'Ejercicio 3 - TIR'!$C$14)*D370),'Ejercicio 3 - TIR'!$E$14-SQRT(('Ejercicio 3 - TIR'!$E$14-'Ejercicio 3 - TIR'!$C$14)*('Ejercicio 3 - TIR'!$E$14-'Ejercicio 3 - TIR'!$D$14)*(1-D370)))</f>
        <v>29602.8731288452</v>
      </c>
      <c r="F370" s="17">
        <f ca="1" t="shared" si="2744"/>
        <v>0.485098122726272</v>
      </c>
      <c r="G370" s="18">
        <f ca="1">IF(F370&lt;=('Ejercicio 3 - TIR'!$D$18-'Ejercicio 3 - TIR'!$C$18)/('Ejercicio 3 - TIR'!$E$18-'Ejercicio 3 - TIR'!$C$18),'Ejercicio 3 - TIR'!$C$18+SQRT(('Ejercicio 3 - TIR'!$E$18-'Ejercicio 3 - TIR'!$C$18)*('Ejercicio 3 - TIR'!$D$18-'Ejercicio 3 - TIR'!$C$18)*F370),'Ejercicio 3 - TIR'!$E$18-SQRT(('Ejercicio 3 - TIR'!$E$18-'Ejercicio 3 - TIR'!$C$18)*('Ejercicio 3 - TIR'!$E$18-'Ejercicio 3 - TIR'!$D$18)*(1-F370)))</f>
        <v>38530.2238193931</v>
      </c>
      <c r="H370" s="17">
        <f ca="1" t="shared" ref="H370:L370" si="2745">RAND()</f>
        <v>0.758549791894886</v>
      </c>
      <c r="I370" s="18">
        <f ca="1">IF(H370&lt;=('Ejercicio 3 - TIR'!$D$18-'Ejercicio 3 - TIR'!$C$18)/('Ejercicio 3 - TIR'!$E$18-'Ejercicio 3 - TIR'!$C$18),'Ejercicio 3 - TIR'!$C$18+SQRT(('Ejercicio 3 - TIR'!$E$18-'Ejercicio 3 - TIR'!$C$18)*('Ejercicio 3 - TIR'!$D$18-'Ejercicio 3 - TIR'!$C$18)*H370),'Ejercicio 3 - TIR'!$E$18-SQRT(('Ejercicio 3 - TIR'!$E$18-'Ejercicio 3 - TIR'!$C$18)*('Ejercicio 3 - TIR'!$E$18-'Ejercicio 3 - TIR'!$D$18)*(1-H370)))</f>
        <v>40744.5604683084</v>
      </c>
      <c r="J370" s="17">
        <f ca="1" t="shared" si="2745"/>
        <v>0.960519673495404</v>
      </c>
      <c r="K370" s="18">
        <f ca="1">IF(J370&lt;=('Ejercicio 3 - TIR'!$D$18-'Ejercicio 3 - TIR'!$C$18)/('Ejercicio 3 - TIR'!$E$18-'Ejercicio 3 - TIR'!$C$18),'Ejercicio 3 - TIR'!$C$18+SQRT(('Ejercicio 3 - TIR'!$E$18-'Ejercicio 3 - TIR'!$C$18)*('Ejercicio 3 - TIR'!$D$18-'Ejercicio 3 - TIR'!$C$18)*J370),'Ejercicio 3 - TIR'!$E$18-SQRT(('Ejercicio 3 - TIR'!$E$18-'Ejercicio 3 - TIR'!$C$18)*('Ejercicio 3 - TIR'!$E$18-'Ejercicio 3 - TIR'!$D$18)*(1-J370)))</f>
        <v>43279.2372366172</v>
      </c>
      <c r="L370" s="17">
        <f ca="1" t="shared" si="2745"/>
        <v>0.876216404808607</v>
      </c>
      <c r="M370" s="18">
        <f ca="1">IF(L370&lt;=('Ejercicio 3 - TIR'!$D$18-'Ejercicio 3 - TIR'!$C$18)/('Ejercicio 3 - TIR'!$E$18-'Ejercicio 3 - TIR'!$C$18),'Ejercicio 3 - TIR'!$C$18+SQRT(('Ejercicio 3 - TIR'!$E$18-'Ejercicio 3 - TIR'!$C$18)*('Ejercicio 3 - TIR'!$D$18-'Ejercicio 3 - TIR'!$C$18)*L370),'Ejercicio 3 - TIR'!$E$18-SQRT(('Ejercicio 3 - TIR'!$E$18-'Ejercicio 3 - TIR'!$C$18)*('Ejercicio 3 - TIR'!$E$18-'Ejercicio 3 - TIR'!$D$18)*(1-L370)))</f>
        <v>41953.0720981037</v>
      </c>
      <c r="N370" s="17">
        <f ca="1" t="shared" ref="N370:R370" si="2746">RAND()</f>
        <v>0.195683856455406</v>
      </c>
      <c r="O370" s="18">
        <f ca="1">IF(N370&lt;=('Ejercicio 3 - TIR'!$D$18-'Ejercicio 3 - TIR'!$C$18)/('Ejercicio 3 - TIR'!$E$18-'Ejercicio 3 - TIR'!$C$18),'Ejercicio 3 - TIR'!$C$18+SQRT(('Ejercicio 3 - TIR'!$E$18-'Ejercicio 3 - TIR'!$C$18)*('Ejercicio 3 - TIR'!$D$18-'Ejercicio 3 - TIR'!$C$18)*N370),'Ejercicio 3 - TIR'!$E$18-SQRT(('Ejercicio 3 - TIR'!$E$18-'Ejercicio 3 - TIR'!$C$18)*('Ejercicio 3 - TIR'!$E$18-'Ejercicio 3 - TIR'!$D$18)*(1-N370)))</f>
        <v>35417.8019960415</v>
      </c>
      <c r="P370" s="17">
        <f ca="1" t="shared" si="2746"/>
        <v>0.0445343609946098</v>
      </c>
      <c r="Q370" s="19">
        <f ca="1">IF(P370&lt;=('Ejercicio 3 - TIR'!$D$22-'Ejercicio 3 - TIR'!$C$22)/('Ejercicio 3 - TIR'!$E$22-'Ejercicio 3 - TIR'!$C$22),'Ejercicio 3 - TIR'!$C$22+SQRT(('Ejercicio 3 - TIR'!$E$22-'Ejercicio 3 - TIR'!$C$22)*('Ejercicio 3 - TIR'!$D$22-'Ejercicio 3 - TIR'!$C$22)*P370),'Ejercicio 3 - TIR'!$E$22-SQRT(('Ejercicio 3 - TIR'!$E$22-'Ejercicio 3 - TIR'!$C$22)*('Ejercicio 3 - TIR'!$E$22-'Ejercicio 3 - TIR'!$D$22)*(1-P370)))</f>
        <v>0.128953315016813</v>
      </c>
      <c r="R370" s="17">
        <f ca="1" t="shared" si="2746"/>
        <v>0.930505016850955</v>
      </c>
      <c r="S370" s="19">
        <f ca="1">IF(R370&lt;=('Ejercicio 3 - TIR'!$D$23-'Ejercicio 3 - TIR'!$C$23)/('Ejercicio 3 - TIR'!$E$23-'Ejercicio 3 - TIR'!$C$23),'Ejercicio 3 - TIR'!$C$23+SQRT(('Ejercicio 3 - TIR'!$E$23-'Ejercicio 3 - TIR'!$C$23)*('Ejercicio 3 - TIR'!$D$23-'Ejercicio 3 - TIR'!$C$23)*R370),'Ejercicio 3 - TIR'!$E$23-SQRT(('Ejercicio 3 - TIR'!$E$23-'Ejercicio 3 - TIR'!$C$23)*('Ejercicio 3 - TIR'!$E$23-'Ejercicio 3 - TIR'!$D$23)*(1-R370)))</f>
        <v>0.16881559256517</v>
      </c>
      <c r="T370" s="17">
        <f ca="1" t="shared" ref="T370:X370" si="2747">RAND()</f>
        <v>0.348948413714514</v>
      </c>
      <c r="U370" s="19">
        <f ca="1">IF(T370&lt;=('Ejercicio 3 - TIR'!$D$24-'Ejercicio 3 - TIR'!$C$24)/('Ejercicio 3 - TIR'!$E$24-'Ejercicio 3 - TIR'!$C$24),'Ejercicio 3 - TIR'!$C$24+SQRT(('Ejercicio 3 - TIR'!$E$24-'Ejercicio 3 - TIR'!$C$24)*('Ejercicio 3 - TIR'!$D$24-'Ejercicio 3 - TIR'!$C$24)*T370),'Ejercicio 3 - TIR'!$E$24-SQRT(('Ejercicio 3 - TIR'!$E$24-'Ejercicio 3 - TIR'!$C$24)*('Ejercicio 3 - TIR'!$E$24-'Ejercicio 3 - TIR'!$D$24)*(1-T370)))</f>
        <v>0.177070125023732</v>
      </c>
      <c r="V370" s="17">
        <f ca="1" t="shared" si="2747"/>
        <v>0.667919875499945</v>
      </c>
      <c r="W370" s="19">
        <f ca="1">IF(V370&lt;=('Ejercicio 3 - TIR'!$D$25-'Ejercicio 3 - TIR'!$C$25)/('Ejercicio 3 - TIR'!$E$25-'Ejercicio 3 - TIR'!$C$25),'Ejercicio 3 - TIR'!$C$25+SQRT(('Ejercicio 3 - TIR'!$E$25-'Ejercicio 3 - TIR'!$C$25)*('Ejercicio 3 - TIR'!$D$25-'Ejercicio 3 - TIR'!$C$25)*V370),'Ejercicio 3 - TIR'!$E$25-SQRT(('Ejercicio 3 - TIR'!$E$25-'Ejercicio 3 - TIR'!$C$25)*('Ejercicio 3 - TIR'!$E$25-'Ejercicio 3 - TIR'!$D$25)*(1-V370)))</f>
        <v>0.215907765755964</v>
      </c>
      <c r="X370" s="17">
        <f ca="1" t="shared" si="2747"/>
        <v>0.935590542723411</v>
      </c>
      <c r="Y370" s="19">
        <f ca="1">IF(X370&lt;=('Ejercicio 3 - TIR'!$D$26-'Ejercicio 3 - TIR'!$C$26)/('Ejercicio 3 - TIR'!$E$26-'Ejercicio 3 - TIR'!$C$26),'Ejercicio 3 - TIR'!$C$26+SQRT(('Ejercicio 3 - TIR'!$E$26-'Ejercicio 3 - TIR'!$C$26)*('Ejercicio 3 - TIR'!$D$26-'Ejercicio 3 - TIR'!$C$26)*X370),'Ejercicio 3 - TIR'!$E$26-SQRT(('Ejercicio 3 - TIR'!$E$26-'Ejercicio 3 - TIR'!$C$26)*('Ejercicio 3 - TIR'!$E$26-'Ejercicio 3 - TIR'!$D$26)*(1-X370)))</f>
        <v>0.261350306455773</v>
      </c>
      <c r="Z370" s="17">
        <f ca="1" t="shared" si="2384"/>
        <v>1.12895331501681</v>
      </c>
      <c r="AA370" s="17">
        <f ca="1" t="shared" si="2385"/>
        <v>1.31953823786979</v>
      </c>
      <c r="AB370" s="17">
        <f ca="1" t="shared" si="2386"/>
        <v>1.55318903862299</v>
      </c>
      <c r="AC370" s="17">
        <f ca="1" t="shared" si="2387"/>
        <v>1.88853461374873</v>
      </c>
      <c r="AD370" s="17">
        <f ca="1" t="shared" si="2388"/>
        <v>2.3821037138043</v>
      </c>
      <c r="AE370" s="16">
        <f ca="1" t="shared" si="2389"/>
        <v>3817.38862398674</v>
      </c>
      <c r="AF370" s="16">
        <f ca="1" t="shared" si="2390"/>
        <v>4461.8233465966</v>
      </c>
      <c r="AG370" s="16">
        <f ca="1" t="shared" si="2391"/>
        <v>5251.87896441226</v>
      </c>
      <c r="AH370" s="16">
        <f ca="1" t="shared" si="2392"/>
        <v>6385.80041763927</v>
      </c>
      <c r="AI370" s="16">
        <f ca="1" t="shared" si="2393"/>
        <v>8054.73131375469</v>
      </c>
      <c r="AJ370" s="18">
        <f ca="1" t="shared" si="2394"/>
        <v>43498.8239092436</v>
      </c>
      <c r="AK370" s="18">
        <f ca="1" t="shared" si="2395"/>
        <v>53764.0055231308</v>
      </c>
      <c r="AL370" s="18">
        <f ca="1" t="shared" si="2396"/>
        <v>67220.8368758778</v>
      </c>
      <c r="AM370" s="18">
        <f ca="1" t="shared" si="2397"/>
        <v>79229.8288103649</v>
      </c>
      <c r="AN370" s="18">
        <f ca="1" t="shared" si="2398"/>
        <v>84368.8776695557</v>
      </c>
      <c r="AO370" s="18">
        <f ca="1">C370/'Ejercicio 3 - TIR'!$D$7</f>
        <v>13763.8792189175</v>
      </c>
      <c r="AP370" s="18">
        <f ca="1" t="shared" si="2399"/>
        <v>29734.944690326</v>
      </c>
      <c r="AQ370" s="18">
        <f ca="1" t="shared" si="2400"/>
        <v>40000.1263042132</v>
      </c>
      <c r="AR370" s="18">
        <f ca="1" t="shared" si="2401"/>
        <v>53456.9576569602</v>
      </c>
      <c r="AS370" s="18">
        <f ca="1" t="shared" si="2402"/>
        <v>65465.9495914474</v>
      </c>
      <c r="AT370" s="18">
        <f ca="1" t="shared" si="2403"/>
        <v>70604.9984506381</v>
      </c>
      <c r="AU370" s="18">
        <f ca="1">AP370*'Ejercicio 3 - TIR'!$D$5</f>
        <v>14867.472345163</v>
      </c>
      <c r="AV370" s="18">
        <f ca="1">AQ370*'Ejercicio 3 - TIR'!$D$5</f>
        <v>20000.0631521066</v>
      </c>
      <c r="AW370" s="18">
        <f ca="1">AR370*'Ejercicio 3 - TIR'!$D$5</f>
        <v>26728.4788284801</v>
      </c>
      <c r="AX370" s="18">
        <f ca="1">AS370*'Ejercicio 3 - TIR'!$D$5</f>
        <v>32732.9747957237</v>
      </c>
      <c r="AY370" s="18">
        <f ca="1">AT370*'Ejercicio 3 - TIR'!$D$5</f>
        <v>35302.4992253191</v>
      </c>
      <c r="AZ370" s="18">
        <f ca="1" t="shared" ref="AZ370:BD370" si="2748">AJ370-AU370-AE370</f>
        <v>24813.9629400938</v>
      </c>
      <c r="BA370" s="18">
        <f ca="1" t="shared" si="2748"/>
        <v>29302.1190244276</v>
      </c>
      <c r="BB370" s="18">
        <f ca="1" t="shared" si="2748"/>
        <v>35240.4790829854</v>
      </c>
      <c r="BC370" s="18">
        <f ca="1" t="shared" si="2748"/>
        <v>40111.053597002</v>
      </c>
      <c r="BD370" s="18">
        <f ca="1" t="shared" si="2748"/>
        <v>41011.6471304819</v>
      </c>
      <c r="BE370" s="18">
        <f ca="1" t="shared" ref="BE370:BI370" si="2749">AZ370/Z370</f>
        <v>21979.6182977896</v>
      </c>
      <c r="BF370" s="18">
        <f ca="1" t="shared" si="2749"/>
        <v>22206.3432369582</v>
      </c>
      <c r="BG370" s="18">
        <f ca="1" t="shared" si="2749"/>
        <v>22689.1113745102</v>
      </c>
      <c r="BH370" s="18">
        <f ca="1" t="shared" si="2749"/>
        <v>21239.2472475692</v>
      </c>
      <c r="BI370" s="18">
        <f ca="1" t="shared" si="2749"/>
        <v>17216.56655536</v>
      </c>
      <c r="BJ370" s="18">
        <f ca="1" t="shared" si="2406"/>
        <v>70517.1140194996</v>
      </c>
      <c r="BK370" s="18">
        <f ca="1" t="shared" si="2407"/>
        <v>32786.9878037373</v>
      </c>
      <c r="BL370" s="18">
        <f ca="1" t="shared" si="2408"/>
        <v>103304.101823237</v>
      </c>
      <c r="BM370" s="18">
        <f ca="1">BK370*'Ejercicio 3 - TIR'!$D$5</f>
        <v>16393.4939018686</v>
      </c>
      <c r="BN370" s="18">
        <f ca="1" t="shared" si="2409"/>
        <v>86910.6079213683</v>
      </c>
      <c r="BO370" s="18">
        <f ca="1" t="shared" si="2410"/>
        <v>36484.812738304</v>
      </c>
      <c r="BP370" s="18">
        <f ca="1" t="shared" si="2411"/>
        <v>-98422.269223433</v>
      </c>
      <c r="BQ370" s="18">
        <f ca="1" t="shared" ref="BQ370:BT370" si="2750">BE370</f>
        <v>21979.6182977896</v>
      </c>
      <c r="BR370" s="18">
        <f ca="1" t="shared" si="2750"/>
        <v>22206.3432369582</v>
      </c>
      <c r="BS370" s="18">
        <f ca="1" t="shared" si="2750"/>
        <v>22689.1113745102</v>
      </c>
      <c r="BT370" s="18">
        <f ca="1" t="shared" si="2750"/>
        <v>21239.2472475692</v>
      </c>
      <c r="BU370" s="18">
        <f ca="1" t="shared" si="2413"/>
        <v>53701.379293664</v>
      </c>
      <c r="BV370" s="20">
        <f ca="1" t="shared" si="2414"/>
        <v>11.6500159908586</v>
      </c>
    </row>
    <row r="371" ht="15" customHeight="1" spans="1:74">
      <c r="A371" s="16">
        <v>370</v>
      </c>
      <c r="B371" s="17">
        <f ca="1" t="shared" ref="B371:F371" si="2751">RAND()</f>
        <v>0.757851492712919</v>
      </c>
      <c r="C371" s="18">
        <f ca="1">IF(B371&lt;=('Ejercicio 3 - TIR'!$D$13-'Ejercicio 3 - TIR'!$C$13)/('Ejercicio 3 - TIR'!$E$13-'Ejercicio 3 - TIR'!$C$13),'Ejercicio 3 - TIR'!$C$13+SQRT(('Ejercicio 3 - TIR'!$E$13-'Ejercicio 3 - TIR'!$C$13)*('Ejercicio 3 - TIR'!$D$13-'Ejercicio 3 - TIR'!$C$13)*B371),'Ejercicio 3 - TIR'!$E$13-SQRT(('Ejercicio 3 - TIR'!$E$13-'Ejercicio 3 - TIR'!$C$13)*('Ejercicio 3 - TIR'!$E$13-'Ejercicio 3 - TIR'!$D$13)*(1-B371)))</f>
        <v>82953.6452945359</v>
      </c>
      <c r="D371" s="17">
        <f ca="1" t="shared" si="2751"/>
        <v>0.853285029548516</v>
      </c>
      <c r="E371" s="18">
        <f ca="1">IF(D371&lt;=('Ejercicio 3 - TIR'!$D$14-'Ejercicio 3 - TIR'!$C$14)/('Ejercicio 3 - TIR'!$E$14-'Ejercicio 3 - TIR'!$C$14),'Ejercicio 3 - TIR'!$C$14+SQRT(('Ejercicio 3 - TIR'!$E$14-'Ejercicio 3 - TIR'!$C$14)*('Ejercicio 3 - TIR'!$D$14-'Ejercicio 3 - TIR'!$C$14)*D371),'Ejercicio 3 - TIR'!$E$14-SQRT(('Ejercicio 3 - TIR'!$E$14-'Ejercicio 3 - TIR'!$C$14)*('Ejercicio 3 - TIR'!$E$14-'Ejercicio 3 - TIR'!$D$14)*(1-D371)))</f>
        <v>35308.8119236464</v>
      </c>
      <c r="F371" s="17">
        <f ca="1" t="shared" si="2751"/>
        <v>0.578546743025993</v>
      </c>
      <c r="G371" s="18">
        <f ca="1">IF(F371&lt;=('Ejercicio 3 - TIR'!$D$18-'Ejercicio 3 - TIR'!$C$18)/('Ejercicio 3 - TIR'!$E$18-'Ejercicio 3 - TIR'!$C$18),'Ejercicio 3 - TIR'!$C$18+SQRT(('Ejercicio 3 - TIR'!$E$18-'Ejercicio 3 - TIR'!$C$18)*('Ejercicio 3 - TIR'!$D$18-'Ejercicio 3 - TIR'!$C$18)*F371),'Ejercicio 3 - TIR'!$E$18-SQRT(('Ejercicio 3 - TIR'!$E$18-'Ejercicio 3 - TIR'!$C$18)*('Ejercicio 3 - TIR'!$E$18-'Ejercicio 3 - TIR'!$D$18)*(1-F371)))</f>
        <v>39315.6863114802</v>
      </c>
      <c r="H371" s="17">
        <f ca="1" t="shared" ref="H371:L371" si="2752">RAND()</f>
        <v>0.33353512232852</v>
      </c>
      <c r="I371" s="18">
        <f ca="1">IF(H371&lt;=('Ejercicio 3 - TIR'!$D$18-'Ejercicio 3 - TIR'!$C$18)/('Ejercicio 3 - TIR'!$E$18-'Ejercicio 3 - TIR'!$C$18),'Ejercicio 3 - TIR'!$C$18+SQRT(('Ejercicio 3 - TIR'!$E$18-'Ejercicio 3 - TIR'!$C$18)*('Ejercicio 3 - TIR'!$D$18-'Ejercicio 3 - TIR'!$C$18)*H371),'Ejercicio 3 - TIR'!$E$18-SQRT(('Ejercicio 3 - TIR'!$E$18-'Ejercicio 3 - TIR'!$C$18)*('Ejercicio 3 - TIR'!$E$18-'Ejercicio 3 - TIR'!$D$18)*(1-H371)))</f>
        <v>37073.2077835504</v>
      </c>
      <c r="J371" s="17">
        <f ca="1" t="shared" si="2752"/>
        <v>0.520873713800538</v>
      </c>
      <c r="K371" s="18">
        <f ca="1">IF(J371&lt;=('Ejercicio 3 - TIR'!$D$18-'Ejercicio 3 - TIR'!$C$18)/('Ejercicio 3 - TIR'!$E$18-'Ejercicio 3 - TIR'!$C$18),'Ejercicio 3 - TIR'!$C$18+SQRT(('Ejercicio 3 - TIR'!$E$18-'Ejercicio 3 - TIR'!$C$18)*('Ejercicio 3 - TIR'!$D$18-'Ejercicio 3 - TIR'!$C$18)*J371),'Ejercicio 3 - TIR'!$E$18-SQRT(('Ejercicio 3 - TIR'!$E$18-'Ejercicio 3 - TIR'!$C$18)*('Ejercicio 3 - TIR'!$E$18-'Ejercicio 3 - TIR'!$D$18)*(1-J371)))</f>
        <v>38839.1773978171</v>
      </c>
      <c r="L371" s="17">
        <f ca="1" t="shared" si="2752"/>
        <v>0.918331039809881</v>
      </c>
      <c r="M371" s="18">
        <f ca="1">IF(L371&lt;=('Ejercicio 3 - TIR'!$D$18-'Ejercicio 3 - TIR'!$C$18)/('Ejercicio 3 - TIR'!$E$18-'Ejercicio 3 - TIR'!$C$18),'Ejercicio 3 - TIR'!$C$18+SQRT(('Ejercicio 3 - TIR'!$E$18-'Ejercicio 3 - TIR'!$C$18)*('Ejercicio 3 - TIR'!$D$18-'Ejercicio 3 - TIR'!$C$18)*L371),'Ejercicio 3 - TIR'!$E$18-SQRT(('Ejercicio 3 - TIR'!$E$18-'Ejercicio 3 - TIR'!$C$18)*('Ejercicio 3 - TIR'!$E$18-'Ejercicio 3 - TIR'!$D$18)*(1-L371)))</f>
        <v>42525.0915139628</v>
      </c>
      <c r="N371" s="17">
        <f ca="1" t="shared" ref="N371:R371" si="2753">RAND()</f>
        <v>0.535713800422131</v>
      </c>
      <c r="O371" s="18">
        <f ca="1">IF(N371&lt;=('Ejercicio 3 - TIR'!$D$18-'Ejercicio 3 - TIR'!$C$18)/('Ejercicio 3 - TIR'!$E$18-'Ejercicio 3 - TIR'!$C$18),'Ejercicio 3 - TIR'!$C$18+SQRT(('Ejercicio 3 - TIR'!$E$18-'Ejercicio 3 - TIR'!$C$18)*('Ejercicio 3 - TIR'!$D$18-'Ejercicio 3 - TIR'!$C$18)*N371),'Ejercicio 3 - TIR'!$E$18-SQRT(('Ejercicio 3 - TIR'!$E$18-'Ejercicio 3 - TIR'!$C$18)*('Ejercicio 3 - TIR'!$E$18-'Ejercicio 3 - TIR'!$D$18)*(1-N371)))</f>
        <v>38964.2105097616</v>
      </c>
      <c r="P371" s="17">
        <f ca="1" t="shared" si="2753"/>
        <v>0.605743533252277</v>
      </c>
      <c r="Q371" s="19">
        <f ca="1">IF(P371&lt;=('Ejercicio 3 - TIR'!$D$22-'Ejercicio 3 - TIR'!$C$22)/('Ejercicio 3 - TIR'!$E$22-'Ejercicio 3 - TIR'!$C$22),'Ejercicio 3 - TIR'!$C$22+SQRT(('Ejercicio 3 - TIR'!$E$22-'Ejercicio 3 - TIR'!$C$22)*('Ejercicio 3 - TIR'!$D$22-'Ejercicio 3 - TIR'!$C$22)*P371),'Ejercicio 3 - TIR'!$E$22-SQRT(('Ejercicio 3 - TIR'!$E$22-'Ejercicio 3 - TIR'!$C$22)*('Ejercicio 3 - TIR'!$E$22-'Ejercicio 3 - TIR'!$D$22)*(1-P371)))</f>
        <v>0.153360524777205</v>
      </c>
      <c r="R371" s="17">
        <f ca="1" t="shared" si="2753"/>
        <v>0.106343832235964</v>
      </c>
      <c r="S371" s="19">
        <f ca="1">IF(R371&lt;=('Ejercicio 3 - TIR'!$D$23-'Ejercicio 3 - TIR'!$C$23)/('Ejercicio 3 - TIR'!$E$23-'Ejercicio 3 - TIR'!$C$23),'Ejercicio 3 - TIR'!$C$23+SQRT(('Ejercicio 3 - TIR'!$E$23-'Ejercicio 3 - TIR'!$C$23)*('Ejercicio 3 - TIR'!$D$23-'Ejercicio 3 - TIR'!$C$23)*R371),'Ejercicio 3 - TIR'!$E$23-SQRT(('Ejercicio 3 - TIR'!$E$23-'Ejercicio 3 - TIR'!$C$23)*('Ejercicio 3 - TIR'!$E$23-'Ejercicio 3 - TIR'!$D$23)*(1-R371)))</f>
        <v>0.133835421859298</v>
      </c>
      <c r="T371" s="17">
        <f ca="1" t="shared" ref="T371:X371" si="2754">RAND()</f>
        <v>0.177984081875191</v>
      </c>
      <c r="U371" s="19">
        <f ca="1">IF(T371&lt;=('Ejercicio 3 - TIR'!$D$24-'Ejercicio 3 - TIR'!$C$24)/('Ejercicio 3 - TIR'!$E$24-'Ejercicio 3 - TIR'!$C$24),'Ejercicio 3 - TIR'!$C$24+SQRT(('Ejercicio 3 - TIR'!$E$24-'Ejercicio 3 - TIR'!$C$24)*('Ejercicio 3 - TIR'!$D$24-'Ejercicio 3 - TIR'!$C$24)*T371),'Ejercicio 3 - TIR'!$E$24-SQRT(('Ejercicio 3 - TIR'!$E$24-'Ejercicio 3 - TIR'!$C$24)*('Ejercicio 3 - TIR'!$E$24-'Ejercicio 3 - TIR'!$D$24)*(1-T371)))</f>
        <v>0.169333043524957</v>
      </c>
      <c r="V371" s="17">
        <f ca="1" t="shared" si="2754"/>
        <v>0.964315646646783</v>
      </c>
      <c r="W371" s="19">
        <f ca="1">IF(V371&lt;=('Ejercicio 3 - TIR'!$D$25-'Ejercicio 3 - TIR'!$C$25)/('Ejercicio 3 - TIR'!$E$25-'Ejercicio 3 - TIR'!$C$25),'Ejercicio 3 - TIR'!$C$25+SQRT(('Ejercicio 3 - TIR'!$E$25-'Ejercicio 3 - TIR'!$C$25)*('Ejercicio 3 - TIR'!$D$25-'Ejercicio 3 - TIR'!$C$25)*V371),'Ejercicio 3 - TIR'!$E$25-SQRT(('Ejercicio 3 - TIR'!$E$25-'Ejercicio 3 - TIR'!$C$25)*('Ejercicio 3 - TIR'!$E$25-'Ejercicio 3 - TIR'!$D$25)*(1-V371)))</f>
        <v>0.238824346250162</v>
      </c>
      <c r="X371" s="17">
        <f ca="1" t="shared" si="2754"/>
        <v>0.280223361798686</v>
      </c>
      <c r="Y371" s="19">
        <f ca="1">IF(X371&lt;=('Ejercicio 3 - TIR'!$D$26-'Ejercicio 3 - TIR'!$C$26)/('Ejercicio 3 - TIR'!$E$26-'Ejercicio 3 - TIR'!$C$26),'Ejercicio 3 - TIR'!$C$26+SQRT(('Ejercicio 3 - TIR'!$E$26-'Ejercicio 3 - TIR'!$C$26)*('Ejercicio 3 - TIR'!$D$26-'Ejercicio 3 - TIR'!$C$26)*X371),'Ejercicio 3 - TIR'!$E$26-SQRT(('Ejercicio 3 - TIR'!$E$26-'Ejercicio 3 - TIR'!$C$26)*('Ejercicio 3 - TIR'!$E$26-'Ejercicio 3 - TIR'!$D$26)*(1-X371)))</f>
        <v>0.217506418830092</v>
      </c>
      <c r="Z371" s="17">
        <f ca="1" t="shared" si="2384"/>
        <v>1.15336052477721</v>
      </c>
      <c r="AA371" s="17">
        <f ca="1" t="shared" si="2385"/>
        <v>1.30772101716662</v>
      </c>
      <c r="AB371" s="17">
        <f ca="1" t="shared" si="2386"/>
        <v>1.529161397085</v>
      </c>
      <c r="AC371" s="17">
        <f ca="1" t="shared" si="2387"/>
        <v>1.89436236805481</v>
      </c>
      <c r="AD371" s="17">
        <f ca="1" t="shared" si="2388"/>
        <v>2.30639834269691</v>
      </c>
      <c r="AE371" s="16">
        <f ca="1" t="shared" si="2389"/>
        <v>5414.97792587004</v>
      </c>
      <c r="AF371" s="16">
        <f ca="1" t="shared" si="2390"/>
        <v>6139.69378093765</v>
      </c>
      <c r="AG371" s="16">
        <f ca="1" t="shared" si="2391"/>
        <v>7179.34681517507</v>
      </c>
      <c r="AH371" s="16">
        <f ca="1" t="shared" si="2392"/>
        <v>8893.94962481244</v>
      </c>
      <c r="AI371" s="16">
        <f ca="1" t="shared" si="2393"/>
        <v>10828.4407569606</v>
      </c>
      <c r="AJ371" s="18">
        <f ca="1" t="shared" si="2394"/>
        <v>45345.1605961847</v>
      </c>
      <c r="AK371" s="18">
        <f ca="1" t="shared" si="2395"/>
        <v>48481.4129923341</v>
      </c>
      <c r="AL371" s="18">
        <f ca="1" t="shared" si="2396"/>
        <v>59391.3707712782</v>
      </c>
      <c r="AM371" s="18">
        <f ca="1" t="shared" si="2397"/>
        <v>80557.9330621382</v>
      </c>
      <c r="AN371" s="18">
        <f ca="1" t="shared" si="2398"/>
        <v>89866.9905442075</v>
      </c>
      <c r="AO371" s="18">
        <f ca="1">C371/'Ejercicio 3 - TIR'!$D$7</f>
        <v>16590.7290589072</v>
      </c>
      <c r="AP371" s="18">
        <f ca="1" t="shared" si="2399"/>
        <v>28754.4315372776</v>
      </c>
      <c r="AQ371" s="18">
        <f ca="1" t="shared" si="2400"/>
        <v>31890.6839334269</v>
      </c>
      <c r="AR371" s="18">
        <f ca="1" t="shared" si="2401"/>
        <v>42800.641712371</v>
      </c>
      <c r="AS371" s="18">
        <f ca="1" t="shared" si="2402"/>
        <v>63967.204003231</v>
      </c>
      <c r="AT371" s="18">
        <f ca="1" t="shared" si="2403"/>
        <v>73276.2614853003</v>
      </c>
      <c r="AU371" s="18">
        <f ca="1">AP371*'Ejercicio 3 - TIR'!$D$5</f>
        <v>14377.2157686388</v>
      </c>
      <c r="AV371" s="18">
        <f ca="1">AQ371*'Ejercicio 3 - TIR'!$D$5</f>
        <v>15945.3419667135</v>
      </c>
      <c r="AW371" s="18">
        <f ca="1">AR371*'Ejercicio 3 - TIR'!$D$5</f>
        <v>21400.3208561855</v>
      </c>
      <c r="AX371" s="18">
        <f ca="1">AS371*'Ejercicio 3 - TIR'!$D$5</f>
        <v>31983.6020016155</v>
      </c>
      <c r="AY371" s="18">
        <f ca="1">AT371*'Ejercicio 3 - TIR'!$D$5</f>
        <v>36638.1307426501</v>
      </c>
      <c r="AZ371" s="18">
        <f ca="1" t="shared" ref="AZ371:BD371" si="2755">AJ371-AU371-AE371</f>
        <v>25552.9669016759</v>
      </c>
      <c r="BA371" s="18">
        <f ca="1" t="shared" si="2755"/>
        <v>26396.377244683</v>
      </c>
      <c r="BB371" s="18">
        <f ca="1" t="shared" si="2755"/>
        <v>30811.7030999176</v>
      </c>
      <c r="BC371" s="18">
        <f ca="1" t="shared" si="2755"/>
        <v>39680.3814357102</v>
      </c>
      <c r="BD371" s="18">
        <f ca="1" t="shared" si="2755"/>
        <v>42400.4190445967</v>
      </c>
      <c r="BE371" s="18">
        <f ca="1" t="shared" ref="BE371:BI371" si="2756">AZ371/Z371</f>
        <v>22155.229308383</v>
      </c>
      <c r="BF371" s="18">
        <f ca="1" t="shared" si="2756"/>
        <v>20185.0218037137</v>
      </c>
      <c r="BG371" s="18">
        <f ca="1" t="shared" si="2756"/>
        <v>20149.4120624894</v>
      </c>
      <c r="BH371" s="18">
        <f ca="1" t="shared" si="2756"/>
        <v>20946.563395078</v>
      </c>
      <c r="BI371" s="18">
        <f ca="1" t="shared" si="2756"/>
        <v>18383.8230628527</v>
      </c>
      <c r="BJ371" s="18">
        <f ca="1" t="shared" si="2406"/>
        <v>81436.1853032947</v>
      </c>
      <c r="BK371" s="18">
        <f ca="1" t="shared" si="2407"/>
        <v>38264.830005597</v>
      </c>
      <c r="BL371" s="18">
        <f ca="1" t="shared" si="2408"/>
        <v>119701.015308892</v>
      </c>
      <c r="BM371" s="18">
        <f ca="1">BK371*'Ejercicio 3 - TIR'!$D$5</f>
        <v>19132.4150027985</v>
      </c>
      <c r="BN371" s="18">
        <f ca="1" t="shared" si="2409"/>
        <v>100568.600306093</v>
      </c>
      <c r="BO371" s="18">
        <f ca="1" t="shared" si="2410"/>
        <v>43604.1764531</v>
      </c>
      <c r="BP371" s="18">
        <f ca="1" t="shared" si="2411"/>
        <v>-118262.457218182</v>
      </c>
      <c r="BQ371" s="18">
        <f ca="1" t="shared" ref="BQ371:BT371" si="2757">BE371</f>
        <v>22155.229308383</v>
      </c>
      <c r="BR371" s="18">
        <f ca="1" t="shared" si="2757"/>
        <v>20185.0218037137</v>
      </c>
      <c r="BS371" s="18">
        <f ca="1" t="shared" si="2757"/>
        <v>20149.4120624894</v>
      </c>
      <c r="BT371" s="18">
        <f ca="1" t="shared" si="2757"/>
        <v>20946.563395078</v>
      </c>
      <c r="BU371" s="18">
        <f ca="1" t="shared" si="2413"/>
        <v>61987.9995159527</v>
      </c>
      <c r="BV371" s="20">
        <f ca="1" t="shared" si="2414"/>
        <v>6.11369711065683</v>
      </c>
    </row>
    <row r="372" ht="15" customHeight="1" spans="1:74">
      <c r="A372" s="16">
        <v>371</v>
      </c>
      <c r="B372" s="17">
        <f ca="1" t="shared" ref="B372:F372" si="2758">RAND()</f>
        <v>0.584660971463253</v>
      </c>
      <c r="C372" s="18">
        <f ca="1">IF(B372&lt;=('Ejercicio 3 - TIR'!$D$13-'Ejercicio 3 - TIR'!$C$13)/('Ejercicio 3 - TIR'!$E$13-'Ejercicio 3 - TIR'!$C$13),'Ejercicio 3 - TIR'!$C$13+SQRT(('Ejercicio 3 - TIR'!$E$13-'Ejercicio 3 - TIR'!$C$13)*('Ejercicio 3 - TIR'!$D$13-'Ejercicio 3 - TIR'!$C$13)*B372),'Ejercicio 3 - TIR'!$E$13-SQRT(('Ejercicio 3 - TIR'!$E$13-'Ejercicio 3 - TIR'!$C$13)*('Ejercicio 3 - TIR'!$E$13-'Ejercicio 3 - TIR'!$D$13)*(1-B372)))</f>
        <v>77674.9729172819</v>
      </c>
      <c r="D372" s="17">
        <f ca="1" t="shared" si="2758"/>
        <v>0.848831349197036</v>
      </c>
      <c r="E372" s="18">
        <f ca="1">IF(D372&lt;=('Ejercicio 3 - TIR'!$D$14-'Ejercicio 3 - TIR'!$C$14)/('Ejercicio 3 - TIR'!$E$14-'Ejercicio 3 - TIR'!$C$14),'Ejercicio 3 - TIR'!$C$14+SQRT(('Ejercicio 3 - TIR'!$E$14-'Ejercicio 3 - TIR'!$C$14)*('Ejercicio 3 - TIR'!$D$14-'Ejercicio 3 - TIR'!$C$14)*D372),'Ejercicio 3 - TIR'!$E$14-SQRT(('Ejercicio 3 - TIR'!$E$14-'Ejercicio 3 - TIR'!$C$14)*('Ejercicio 3 - TIR'!$E$14-'Ejercicio 3 - TIR'!$D$14)*(1-D372)))</f>
        <v>35238.1413691244</v>
      </c>
      <c r="F372" s="17">
        <f ca="1" t="shared" si="2758"/>
        <v>0.388144928108552</v>
      </c>
      <c r="G372" s="18">
        <f ca="1">IF(F372&lt;=('Ejercicio 3 - TIR'!$D$18-'Ejercicio 3 - TIR'!$C$18)/('Ejercicio 3 - TIR'!$E$18-'Ejercicio 3 - TIR'!$C$18),'Ejercicio 3 - TIR'!$C$18+SQRT(('Ejercicio 3 - TIR'!$E$18-'Ejercicio 3 - TIR'!$C$18)*('Ejercicio 3 - TIR'!$D$18-'Ejercicio 3 - TIR'!$C$18)*F372),'Ejercicio 3 - TIR'!$E$18-SQRT(('Ejercicio 3 - TIR'!$E$18-'Ejercicio 3 - TIR'!$C$18)*('Ejercicio 3 - TIR'!$E$18-'Ejercicio 3 - TIR'!$D$18)*(1-F372)))</f>
        <v>37630.3171111221</v>
      </c>
      <c r="H372" s="17">
        <f ca="1" t="shared" ref="H372:L372" si="2759">RAND()</f>
        <v>0.39564777960472</v>
      </c>
      <c r="I372" s="18">
        <f ca="1">IF(H372&lt;=('Ejercicio 3 - TIR'!$D$18-'Ejercicio 3 - TIR'!$C$18)/('Ejercicio 3 - TIR'!$E$18-'Ejercicio 3 - TIR'!$C$18),'Ejercicio 3 - TIR'!$C$18+SQRT(('Ejercicio 3 - TIR'!$E$18-'Ejercicio 3 - TIR'!$C$18)*('Ejercicio 3 - TIR'!$D$18-'Ejercicio 3 - TIR'!$C$18)*H372),'Ejercicio 3 - TIR'!$E$18-SQRT(('Ejercicio 3 - TIR'!$E$18-'Ejercicio 3 - TIR'!$C$18)*('Ejercicio 3 - TIR'!$E$18-'Ejercicio 3 - TIR'!$D$18)*(1-H372)))</f>
        <v>37703.7112446345</v>
      </c>
      <c r="J372" s="17">
        <f ca="1" t="shared" si="2759"/>
        <v>0.597703047342754</v>
      </c>
      <c r="K372" s="18">
        <f ca="1">IF(J372&lt;=('Ejercicio 3 - TIR'!$D$18-'Ejercicio 3 - TIR'!$C$18)/('Ejercicio 3 - TIR'!$E$18-'Ejercicio 3 - TIR'!$C$18),'Ejercicio 3 - TIR'!$C$18+SQRT(('Ejercicio 3 - TIR'!$E$18-'Ejercicio 3 - TIR'!$C$18)*('Ejercicio 3 - TIR'!$D$18-'Ejercicio 3 - TIR'!$C$18)*J372),'Ejercicio 3 - TIR'!$E$18-SQRT(('Ejercicio 3 - TIR'!$E$18-'Ejercicio 3 - TIR'!$C$18)*('Ejercicio 3 - TIR'!$E$18-'Ejercicio 3 - TIR'!$D$18)*(1-J372)))</f>
        <v>39468.6565626499</v>
      </c>
      <c r="L372" s="17">
        <f ca="1" t="shared" si="2759"/>
        <v>0.837672949097551</v>
      </c>
      <c r="M372" s="18">
        <f ca="1">IF(L372&lt;=('Ejercicio 3 - TIR'!$D$18-'Ejercicio 3 - TIR'!$C$18)/('Ejercicio 3 - TIR'!$E$18-'Ejercicio 3 - TIR'!$C$18),'Ejercicio 3 - TIR'!$C$18+SQRT(('Ejercicio 3 - TIR'!$E$18-'Ejercicio 3 - TIR'!$C$18)*('Ejercicio 3 - TIR'!$D$18-'Ejercicio 3 - TIR'!$C$18)*L372),'Ejercicio 3 - TIR'!$E$18-SQRT(('Ejercicio 3 - TIR'!$E$18-'Ejercicio 3 - TIR'!$C$18)*('Ejercicio 3 - TIR'!$E$18-'Ejercicio 3 - TIR'!$D$18)*(1-L372)))</f>
        <v>41510.7982549466</v>
      </c>
      <c r="N372" s="17">
        <f ca="1" t="shared" ref="N372:R372" si="2760">RAND()</f>
        <v>0.46201884772533</v>
      </c>
      <c r="O372" s="18">
        <f ca="1">IF(N372&lt;=('Ejercicio 3 - TIR'!$D$18-'Ejercicio 3 - TIR'!$C$18)/('Ejercicio 3 - TIR'!$E$18-'Ejercicio 3 - TIR'!$C$18),'Ejercicio 3 - TIR'!$C$18+SQRT(('Ejercicio 3 - TIR'!$E$18-'Ejercicio 3 - TIR'!$C$18)*('Ejercicio 3 - TIR'!$D$18-'Ejercicio 3 - TIR'!$C$18)*N372),'Ejercicio 3 - TIR'!$E$18-SQRT(('Ejercicio 3 - TIR'!$E$18-'Ejercicio 3 - TIR'!$C$18)*('Ejercicio 3 - TIR'!$E$18-'Ejercicio 3 - TIR'!$D$18)*(1-N372)))</f>
        <v>38324.8319597935</v>
      </c>
      <c r="P372" s="17">
        <f ca="1" t="shared" si="2760"/>
        <v>0.00612081828430289</v>
      </c>
      <c r="Q372" s="19">
        <f ca="1">IF(P372&lt;=('Ejercicio 3 - TIR'!$D$22-'Ejercicio 3 - TIR'!$C$22)/('Ejercicio 3 - TIR'!$E$22-'Ejercicio 3 - TIR'!$C$22),'Ejercicio 3 - TIR'!$C$22+SQRT(('Ejercicio 3 - TIR'!$E$22-'Ejercicio 3 - TIR'!$C$22)*('Ejercicio 3 - TIR'!$D$22-'Ejercicio 3 - TIR'!$C$22)*P372),'Ejercicio 3 - TIR'!$E$22-SQRT(('Ejercicio 3 - TIR'!$E$22-'Ejercicio 3 - TIR'!$C$22)*('Ejercicio 3 - TIR'!$E$22-'Ejercicio 3 - TIR'!$D$22)*(1-P372)))</f>
        <v>0.123319257885695</v>
      </c>
      <c r="R372" s="17">
        <f ca="1" t="shared" si="2760"/>
        <v>0.378996807977619</v>
      </c>
      <c r="S372" s="19">
        <f ca="1">IF(R372&lt;=('Ejercicio 3 - TIR'!$D$23-'Ejercicio 3 - TIR'!$C$23)/('Ejercicio 3 - TIR'!$E$23-'Ejercicio 3 - TIR'!$C$23),'Ejercicio 3 - TIR'!$C$23+SQRT(('Ejercicio 3 - TIR'!$E$23-'Ejercicio 3 - TIR'!$C$23)*('Ejercicio 3 - TIR'!$D$23-'Ejercicio 3 - TIR'!$C$23)*R372),'Ejercicio 3 - TIR'!$E$23-SQRT(('Ejercicio 3 - TIR'!$E$23-'Ejercicio 3 - TIR'!$C$23)*('Ejercicio 3 - TIR'!$E$23-'Ejercicio 3 - TIR'!$D$23)*(1-R372)))</f>
        <v>0.146118848641541</v>
      </c>
      <c r="T372" s="17">
        <f ca="1" t="shared" ref="T372:X372" si="2761">RAND()</f>
        <v>0.237246282712546</v>
      </c>
      <c r="U372" s="19">
        <f ca="1">IF(T372&lt;=('Ejercicio 3 - TIR'!$D$24-'Ejercicio 3 - TIR'!$C$24)/('Ejercicio 3 - TIR'!$E$24-'Ejercicio 3 - TIR'!$C$24),'Ejercicio 3 - TIR'!$C$24+SQRT(('Ejercicio 3 - TIR'!$E$24-'Ejercicio 3 - TIR'!$C$24)*('Ejercicio 3 - TIR'!$D$24-'Ejercicio 3 - TIR'!$C$24)*T372),'Ejercicio 3 - TIR'!$E$24-SQRT(('Ejercicio 3 - TIR'!$E$24-'Ejercicio 3 - TIR'!$C$24)*('Ejercicio 3 - TIR'!$E$24-'Ejercicio 3 - TIR'!$D$24)*(1-T372)))</f>
        <v>0.172320779415073</v>
      </c>
      <c r="V372" s="17">
        <f ca="1" t="shared" si="2761"/>
        <v>0.754503803724164</v>
      </c>
      <c r="W372" s="19">
        <f ca="1">IF(V372&lt;=('Ejercicio 3 - TIR'!$D$25-'Ejercicio 3 - TIR'!$C$25)/('Ejercicio 3 - TIR'!$E$25-'Ejercicio 3 - TIR'!$C$25),'Ejercicio 3 - TIR'!$C$25+SQRT(('Ejercicio 3 - TIR'!$E$25-'Ejercicio 3 - TIR'!$C$25)*('Ejercicio 3 - TIR'!$D$25-'Ejercicio 3 - TIR'!$C$25)*V372),'Ejercicio 3 - TIR'!$E$25-SQRT(('Ejercicio 3 - TIR'!$E$25-'Ejercicio 3 - TIR'!$C$25)*('Ejercicio 3 - TIR'!$E$25-'Ejercicio 3 - TIR'!$D$25)*(1-V372)))</f>
        <v>0.220687260671076</v>
      </c>
      <c r="X372" s="17">
        <f ca="1" t="shared" si="2761"/>
        <v>0.948439057220529</v>
      </c>
      <c r="Y372" s="19">
        <f ca="1">IF(X372&lt;=('Ejercicio 3 - TIR'!$D$26-'Ejercicio 3 - TIR'!$C$26)/('Ejercicio 3 - TIR'!$E$26-'Ejercicio 3 - TIR'!$C$26),'Ejercicio 3 - TIR'!$C$26+SQRT(('Ejercicio 3 - TIR'!$E$26-'Ejercicio 3 - TIR'!$C$26)*('Ejercicio 3 - TIR'!$D$26-'Ejercicio 3 - TIR'!$C$26)*X372),'Ejercicio 3 - TIR'!$E$26-SQRT(('Ejercicio 3 - TIR'!$E$26-'Ejercicio 3 - TIR'!$C$26)*('Ejercicio 3 - TIR'!$E$26-'Ejercicio 3 - TIR'!$D$26)*(1-X372)))</f>
        <v>0.263313805376625</v>
      </c>
      <c r="Z372" s="17">
        <f ca="1" t="shared" si="2384"/>
        <v>1.12331925788569</v>
      </c>
      <c r="AA372" s="17">
        <f ca="1" t="shared" si="2385"/>
        <v>1.28745737450482</v>
      </c>
      <c r="AB372" s="17">
        <f ca="1" t="shared" si="2386"/>
        <v>1.50931303274318</v>
      </c>
      <c r="AC372" s="17">
        <f ca="1" t="shared" si="2387"/>
        <v>1.84239919143442</v>
      </c>
      <c r="AD372" s="17">
        <f ca="1" t="shared" si="2388"/>
        <v>2.32752833355384</v>
      </c>
      <c r="AE372" s="16">
        <f ca="1" t="shared" si="2389"/>
        <v>4345.54144291161</v>
      </c>
      <c r="AF372" s="16">
        <f ca="1" t="shared" si="2390"/>
        <v>4980.50695527395</v>
      </c>
      <c r="AG372" s="16">
        <f ca="1" t="shared" si="2391"/>
        <v>5838.75179568895</v>
      </c>
      <c r="AH372" s="16">
        <f ca="1" t="shared" si="2392"/>
        <v>7127.28993521788</v>
      </c>
      <c r="AI372" s="16">
        <f ca="1" t="shared" si="2393"/>
        <v>9004.00377008262</v>
      </c>
      <c r="AJ372" s="18">
        <f ca="1" t="shared" si="2394"/>
        <v>42270.859891269</v>
      </c>
      <c r="AK372" s="18">
        <f ca="1" t="shared" si="2395"/>
        <v>48541.9210881051</v>
      </c>
      <c r="AL372" s="18">
        <f ca="1" t="shared" si="2396"/>
        <v>59570.557734872</v>
      </c>
      <c r="AM372" s="18">
        <f ca="1" t="shared" si="2397"/>
        <v>76479.4611407111</v>
      </c>
      <c r="AN372" s="18">
        <f ca="1" t="shared" si="2398"/>
        <v>89202.1322651091</v>
      </c>
      <c r="AO372" s="18">
        <f ca="1">C372/'Ejercicio 3 - TIR'!$D$7</f>
        <v>15534.9945834564</v>
      </c>
      <c r="AP372" s="18">
        <f ca="1" t="shared" si="2399"/>
        <v>26735.8653078126</v>
      </c>
      <c r="AQ372" s="18">
        <f ca="1" t="shared" si="2400"/>
        <v>33006.9265046487</v>
      </c>
      <c r="AR372" s="18">
        <f ca="1" t="shared" si="2401"/>
        <v>44035.5631514156</v>
      </c>
      <c r="AS372" s="18">
        <f ca="1" t="shared" si="2402"/>
        <v>60944.4665572547</v>
      </c>
      <c r="AT372" s="18">
        <f ca="1" t="shared" si="2403"/>
        <v>73667.1376816527</v>
      </c>
      <c r="AU372" s="18">
        <f ca="1">AP372*'Ejercicio 3 - TIR'!$D$5</f>
        <v>13367.9326539063</v>
      </c>
      <c r="AV372" s="18">
        <f ca="1">AQ372*'Ejercicio 3 - TIR'!$D$5</f>
        <v>16503.4632523243</v>
      </c>
      <c r="AW372" s="18">
        <f ca="1">AR372*'Ejercicio 3 - TIR'!$D$5</f>
        <v>22017.7815757078</v>
      </c>
      <c r="AX372" s="18">
        <f ca="1">AS372*'Ejercicio 3 - TIR'!$D$5</f>
        <v>30472.2332786273</v>
      </c>
      <c r="AY372" s="18">
        <f ca="1">AT372*'Ejercicio 3 - TIR'!$D$5</f>
        <v>36833.5688408264</v>
      </c>
      <c r="AZ372" s="18">
        <f ca="1" t="shared" ref="AZ372:BD372" si="2762">AJ372-AU372-AE372</f>
        <v>24557.3857944511</v>
      </c>
      <c r="BA372" s="18">
        <f ca="1" t="shared" si="2762"/>
        <v>27057.9508805068</v>
      </c>
      <c r="BB372" s="18">
        <f ca="1" t="shared" si="2762"/>
        <v>31714.0243634752</v>
      </c>
      <c r="BC372" s="18">
        <f ca="1" t="shared" si="2762"/>
        <v>38879.9379268658</v>
      </c>
      <c r="BD372" s="18">
        <f ca="1" t="shared" si="2762"/>
        <v>43364.5596542001</v>
      </c>
      <c r="BE372" s="18">
        <f ca="1" t="shared" ref="BE372:BI372" si="2763">AZ372/Z372</f>
        <v>21861.448223253</v>
      </c>
      <c r="BF372" s="18">
        <f ca="1" t="shared" si="2763"/>
        <v>21016.5799787459</v>
      </c>
      <c r="BG372" s="18">
        <f ca="1" t="shared" si="2763"/>
        <v>21012.2245521428</v>
      </c>
      <c r="BH372" s="18">
        <f ca="1" t="shared" si="2763"/>
        <v>21102.8848186779</v>
      </c>
      <c r="BI372" s="18">
        <f ca="1" t="shared" si="2763"/>
        <v>18631.1629504368</v>
      </c>
      <c r="BJ372" s="18">
        <f ca="1" t="shared" si="2406"/>
        <v>82017.7724584127</v>
      </c>
      <c r="BK372" s="18">
        <f ca="1" t="shared" si="2407"/>
        <v>36158.1400546001</v>
      </c>
      <c r="BL372" s="18">
        <f ca="1" t="shared" si="2408"/>
        <v>118175.912513013</v>
      </c>
      <c r="BM372" s="18">
        <f ca="1">BK372*'Ejercicio 3 - TIR'!$D$5</f>
        <v>18079.0700273001</v>
      </c>
      <c r="BN372" s="18">
        <f ca="1" t="shared" si="2409"/>
        <v>100096.842485713</v>
      </c>
      <c r="BO372" s="18">
        <f ca="1" t="shared" si="2410"/>
        <v>43005.6386608526</v>
      </c>
      <c r="BP372" s="18">
        <f ca="1" t="shared" si="2411"/>
        <v>-112913.114286406</v>
      </c>
      <c r="BQ372" s="18">
        <f ca="1" t="shared" ref="BQ372:BT372" si="2764">BE372</f>
        <v>21861.448223253</v>
      </c>
      <c r="BR372" s="18">
        <f ca="1" t="shared" si="2764"/>
        <v>21016.5799787459</v>
      </c>
      <c r="BS372" s="18">
        <f ca="1" t="shared" si="2764"/>
        <v>21012.2245521428</v>
      </c>
      <c r="BT372" s="18">
        <f ca="1" t="shared" si="2764"/>
        <v>21102.8848186779</v>
      </c>
      <c r="BU372" s="18">
        <f ca="1" t="shared" si="2413"/>
        <v>61636.8016112894</v>
      </c>
      <c r="BV372" s="20">
        <f ca="1" t="shared" si="2414"/>
        <v>7.85417164812965</v>
      </c>
    </row>
    <row r="373" ht="15" customHeight="1" spans="1:74">
      <c r="A373" s="16">
        <v>372</v>
      </c>
      <c r="B373" s="17">
        <f ca="1" t="shared" ref="B373:F373" si="2765">RAND()</f>
        <v>0.108356440655679</v>
      </c>
      <c r="C373" s="18">
        <f ca="1">IF(B373&lt;=('Ejercicio 3 - TIR'!$D$13-'Ejercicio 3 - TIR'!$C$13)/('Ejercicio 3 - TIR'!$E$13-'Ejercicio 3 - TIR'!$C$13),'Ejercicio 3 - TIR'!$C$13+SQRT(('Ejercicio 3 - TIR'!$E$13-'Ejercicio 3 - TIR'!$C$13)*('Ejercicio 3 - TIR'!$D$13-'Ejercicio 3 - TIR'!$C$13)*B373),'Ejercicio 3 - TIR'!$E$13-SQRT(('Ejercicio 3 - TIR'!$E$13-'Ejercicio 3 - TIR'!$C$13)*('Ejercicio 3 - TIR'!$E$13-'Ejercicio 3 - TIR'!$D$13)*(1-B373)))</f>
        <v>66583.5078994615</v>
      </c>
      <c r="D373" s="17">
        <f ca="1" t="shared" si="2765"/>
        <v>0.953088862269339</v>
      </c>
      <c r="E373" s="18">
        <f ca="1">IF(D373&lt;=('Ejercicio 3 - TIR'!$D$14-'Ejercicio 3 - TIR'!$C$14)/('Ejercicio 3 - TIR'!$E$14-'Ejercicio 3 - TIR'!$C$14),'Ejercicio 3 - TIR'!$C$14+SQRT(('Ejercicio 3 - TIR'!$E$14-'Ejercicio 3 - TIR'!$C$14)*('Ejercicio 3 - TIR'!$D$14-'Ejercicio 3 - TIR'!$C$14)*D373),'Ejercicio 3 - TIR'!$E$14-SQRT(('Ejercicio 3 - TIR'!$E$14-'Ejercicio 3 - TIR'!$C$14)*('Ejercicio 3 - TIR'!$E$14-'Ejercicio 3 - TIR'!$D$14)*(1-D373)))</f>
        <v>37347.3276380979</v>
      </c>
      <c r="F373" s="17">
        <f ca="1" t="shared" si="2765"/>
        <v>0.901353564896561</v>
      </c>
      <c r="G373" s="18">
        <f ca="1">IF(F373&lt;=('Ejercicio 3 - TIR'!$D$18-'Ejercicio 3 - TIR'!$C$18)/('Ejercicio 3 - TIR'!$E$18-'Ejercicio 3 - TIR'!$C$18),'Ejercicio 3 - TIR'!$C$18+SQRT(('Ejercicio 3 - TIR'!$E$18-'Ejercicio 3 - TIR'!$C$18)*('Ejercicio 3 - TIR'!$D$18-'Ejercicio 3 - TIR'!$C$18)*F373),'Ejercicio 3 - TIR'!$E$18-SQRT(('Ejercicio 3 - TIR'!$E$18-'Ejercicio 3 - TIR'!$C$18)*('Ejercicio 3 - TIR'!$E$18-'Ejercicio 3 - TIR'!$D$18)*(1-F373)))</f>
        <v>42279.9848101972</v>
      </c>
      <c r="H373" s="17">
        <f ca="1" t="shared" ref="H373:L373" si="2766">RAND()</f>
        <v>0.360623940627597</v>
      </c>
      <c r="I373" s="18">
        <f ca="1">IF(H373&lt;=('Ejercicio 3 - TIR'!$D$18-'Ejercicio 3 - TIR'!$C$18)/('Ejercicio 3 - TIR'!$E$18-'Ejercicio 3 - TIR'!$C$18),'Ejercicio 3 - TIR'!$C$18+SQRT(('Ejercicio 3 - TIR'!$E$18-'Ejercicio 3 - TIR'!$C$18)*('Ejercicio 3 - TIR'!$D$18-'Ejercicio 3 - TIR'!$C$18)*H373),'Ejercicio 3 - TIR'!$E$18-SQRT(('Ejercicio 3 - TIR'!$E$18-'Ejercicio 3 - TIR'!$C$18)*('Ejercicio 3 - TIR'!$E$18-'Ejercicio 3 - TIR'!$D$18)*(1-H373)))</f>
        <v>37354.8345388689</v>
      </c>
      <c r="J373" s="17">
        <f ca="1" t="shared" si="2766"/>
        <v>0.84789822609062</v>
      </c>
      <c r="K373" s="18">
        <f ca="1">IF(J373&lt;=('Ejercicio 3 - TIR'!$D$18-'Ejercicio 3 - TIR'!$C$18)/('Ejercicio 3 - TIR'!$E$18-'Ejercicio 3 - TIR'!$C$18),'Ejercicio 3 - TIR'!$C$18+SQRT(('Ejercicio 3 - TIR'!$E$18-'Ejercicio 3 - TIR'!$C$18)*('Ejercicio 3 - TIR'!$D$18-'Ejercicio 3 - TIR'!$C$18)*J373),'Ejercicio 3 - TIR'!$E$18-SQRT(('Ejercicio 3 - TIR'!$E$18-'Ejercicio 3 - TIR'!$C$18)*('Ejercicio 3 - TIR'!$E$18-'Ejercicio 3 - TIR'!$D$18)*(1-J373)))</f>
        <v>41622.4812297778</v>
      </c>
      <c r="L373" s="17">
        <f ca="1" t="shared" si="2766"/>
        <v>0.337812441454338</v>
      </c>
      <c r="M373" s="18">
        <f ca="1">IF(L373&lt;=('Ejercicio 3 - TIR'!$D$18-'Ejercicio 3 - TIR'!$C$18)/('Ejercicio 3 - TIR'!$E$18-'Ejercicio 3 - TIR'!$C$18),'Ejercicio 3 - TIR'!$C$18+SQRT(('Ejercicio 3 - TIR'!$E$18-'Ejercicio 3 - TIR'!$C$18)*('Ejercicio 3 - TIR'!$D$18-'Ejercicio 3 - TIR'!$C$18)*L373),'Ejercicio 3 - TIR'!$E$18-SQRT(('Ejercicio 3 - TIR'!$E$18-'Ejercicio 3 - TIR'!$C$18)*('Ejercicio 3 - TIR'!$E$18-'Ejercicio 3 - TIR'!$D$18)*(1-L373)))</f>
        <v>37118.4173956119</v>
      </c>
      <c r="N373" s="17">
        <f ca="1" t="shared" ref="N373:R373" si="2767">RAND()</f>
        <v>0.0756430919455309</v>
      </c>
      <c r="O373" s="18">
        <f ca="1">IF(N373&lt;=('Ejercicio 3 - TIR'!$D$18-'Ejercicio 3 - TIR'!$C$18)/('Ejercicio 3 - TIR'!$E$18-'Ejercicio 3 - TIR'!$C$18),'Ejercicio 3 - TIR'!$C$18+SQRT(('Ejercicio 3 - TIR'!$E$18-'Ejercicio 3 - TIR'!$C$18)*('Ejercicio 3 - TIR'!$D$18-'Ejercicio 3 - TIR'!$C$18)*N373),'Ejercicio 3 - TIR'!$E$18-SQRT(('Ejercicio 3 - TIR'!$E$18-'Ejercicio 3 - TIR'!$C$18)*('Ejercicio 3 - TIR'!$E$18-'Ejercicio 3 - TIR'!$D$18)*(1-N373)))</f>
        <v>33368.4512452802</v>
      </c>
      <c r="P373" s="17">
        <f ca="1" t="shared" si="2767"/>
        <v>0.212704328745381</v>
      </c>
      <c r="Q373" s="19">
        <f ca="1">IF(P373&lt;=('Ejercicio 3 - TIR'!$D$22-'Ejercicio 3 - TIR'!$C$22)/('Ejercicio 3 - TIR'!$E$22-'Ejercicio 3 - TIR'!$C$22),'Ejercicio 3 - TIR'!$C$22+SQRT(('Ejercicio 3 - TIR'!$E$22-'Ejercicio 3 - TIR'!$C$22)*('Ejercicio 3 - TIR'!$D$22-'Ejercicio 3 - TIR'!$C$22)*P373),'Ejercicio 3 - TIR'!$E$22-SQRT(('Ejercicio 3 - TIR'!$E$22-'Ejercicio 3 - TIR'!$C$22)*('Ejercicio 3 - TIR'!$E$22-'Ejercicio 3 - TIR'!$D$22)*(1-P373)))</f>
        <v>0.139567007736026</v>
      </c>
      <c r="R373" s="17">
        <f ca="1" t="shared" si="2767"/>
        <v>0.885925986727576</v>
      </c>
      <c r="S373" s="19">
        <f ca="1">IF(R373&lt;=('Ejercicio 3 - TIR'!$D$23-'Ejercicio 3 - TIR'!$C$23)/('Ejercicio 3 - TIR'!$E$23-'Ejercicio 3 - TIR'!$C$23),'Ejercicio 3 - TIR'!$C$23+SQRT(('Ejercicio 3 - TIR'!$E$23-'Ejercicio 3 - TIR'!$C$23)*('Ejercicio 3 - TIR'!$D$23-'Ejercicio 3 - TIR'!$C$23)*R373),'Ejercicio 3 - TIR'!$E$23-SQRT(('Ejercicio 3 - TIR'!$E$23-'Ejercicio 3 - TIR'!$C$23)*('Ejercicio 3 - TIR'!$E$23-'Ejercicio 3 - TIR'!$D$23)*(1-R373)))</f>
        <v>0.165670546978675</v>
      </c>
      <c r="T373" s="17">
        <f ca="1" t="shared" ref="T373:X373" si="2768">RAND()</f>
        <v>0.16820800684725</v>
      </c>
      <c r="U373" s="19">
        <f ca="1">IF(T373&lt;=('Ejercicio 3 - TIR'!$D$24-'Ejercicio 3 - TIR'!$C$24)/('Ejercicio 3 - TIR'!$E$24-'Ejercicio 3 - TIR'!$C$24),'Ejercicio 3 - TIR'!$C$24+SQRT(('Ejercicio 3 - TIR'!$E$24-'Ejercicio 3 - TIR'!$C$24)*('Ejercicio 3 - TIR'!$D$24-'Ejercicio 3 - TIR'!$C$24)*T373),'Ejercicio 3 - TIR'!$E$24-SQRT(('Ejercicio 3 - TIR'!$E$24-'Ejercicio 3 - TIR'!$C$24)*('Ejercicio 3 - TIR'!$E$24-'Ejercicio 3 - TIR'!$D$24)*(1-T373)))</f>
        <v>0.168794595350239</v>
      </c>
      <c r="V373" s="17">
        <f ca="1" t="shared" si="2768"/>
        <v>0.350732765466561</v>
      </c>
      <c r="W373" s="19">
        <f ca="1">IF(V373&lt;=('Ejercicio 3 - TIR'!$D$25-'Ejercicio 3 - TIR'!$C$25)/('Ejercicio 3 - TIR'!$E$25-'Ejercicio 3 - TIR'!$C$25),'Ejercicio 3 - TIR'!$C$25+SQRT(('Ejercicio 3 - TIR'!$E$25-'Ejercicio 3 - TIR'!$C$25)*('Ejercicio 3 - TIR'!$D$25-'Ejercicio 3 - TIR'!$C$25)*V373),'Ejercicio 3 - TIR'!$E$25-SQRT(('Ejercicio 3 - TIR'!$E$25-'Ejercicio 3 - TIR'!$C$25)*('Ejercicio 3 - TIR'!$E$25-'Ejercicio 3 - TIR'!$D$25)*(1-V373)))</f>
        <v>0.202329932653005</v>
      </c>
      <c r="X373" s="17">
        <f ca="1" t="shared" si="2768"/>
        <v>0.105967987004597</v>
      </c>
      <c r="Y373" s="19">
        <f ca="1">IF(X373&lt;=('Ejercicio 3 - TIR'!$D$26-'Ejercicio 3 - TIR'!$C$26)/('Ejercicio 3 - TIR'!$E$26-'Ejercicio 3 - TIR'!$C$26),'Ejercicio 3 - TIR'!$C$26+SQRT(('Ejercicio 3 - TIR'!$E$26-'Ejercicio 3 - TIR'!$C$26)*('Ejercicio 3 - TIR'!$D$26-'Ejercicio 3 - TIR'!$C$26)*X373),'Ejercicio 3 - TIR'!$E$26-SQRT(('Ejercicio 3 - TIR'!$E$26-'Ejercicio 3 - TIR'!$C$26)*('Ejercicio 3 - TIR'!$E$26-'Ejercicio 3 - TIR'!$D$26)*(1-X373)))</f>
        <v>0.206914891809066</v>
      </c>
      <c r="Z373" s="17">
        <f ca="1" t="shared" si="2384"/>
        <v>1.13956700773603</v>
      </c>
      <c r="AA373" s="17">
        <f ca="1" t="shared" si="2385"/>
        <v>1.3283596972265</v>
      </c>
      <c r="AB373" s="17">
        <f ca="1" t="shared" si="2386"/>
        <v>1.55257963479942</v>
      </c>
      <c r="AC373" s="17">
        <f ca="1" t="shared" si="2387"/>
        <v>1.86671296774681</v>
      </c>
      <c r="AD373" s="17">
        <f ca="1" t="shared" si="2388"/>
        <v>2.25296367950672</v>
      </c>
      <c r="AE373" s="16">
        <f ca="1" t="shared" si="2389"/>
        <v>5212.4547653863</v>
      </c>
      <c r="AF373" s="16">
        <f ca="1" t="shared" si="2390"/>
        <v>6076.00499746944</v>
      </c>
      <c r="AG373" s="16">
        <f ca="1" t="shared" si="2391"/>
        <v>7101.60180236333</v>
      </c>
      <c r="AH373" s="16">
        <f ca="1" t="shared" si="2392"/>
        <v>8538.46841676396</v>
      </c>
      <c r="AI373" s="16">
        <f ca="1" t="shared" si="2393"/>
        <v>10305.2046854338</v>
      </c>
      <c r="AJ373" s="18">
        <f ca="1" t="shared" si="2394"/>
        <v>48180.875777281</v>
      </c>
      <c r="AK373" s="18">
        <f ca="1" t="shared" si="2395"/>
        <v>49620.6566979981</v>
      </c>
      <c r="AL373" s="18">
        <f ca="1" t="shared" si="2396"/>
        <v>64622.216707174</v>
      </c>
      <c r="AM373" s="18">
        <f ca="1" t="shared" si="2397"/>
        <v>69289.4310946277</v>
      </c>
      <c r="AN373" s="18">
        <f ca="1" t="shared" si="2398"/>
        <v>75177.9086970072</v>
      </c>
      <c r="AO373" s="18">
        <f ca="1">C373/'Ejercicio 3 - TIR'!$D$7</f>
        <v>13316.7015798923</v>
      </c>
      <c r="AP373" s="18">
        <f ca="1" t="shared" si="2399"/>
        <v>34864.1741973888</v>
      </c>
      <c r="AQ373" s="18">
        <f ca="1" t="shared" si="2400"/>
        <v>36303.9551181058</v>
      </c>
      <c r="AR373" s="18">
        <f ca="1" t="shared" si="2401"/>
        <v>51305.5151272817</v>
      </c>
      <c r="AS373" s="18">
        <f ca="1" t="shared" si="2402"/>
        <v>55972.7295147354</v>
      </c>
      <c r="AT373" s="18">
        <f ca="1" t="shared" si="2403"/>
        <v>61861.2071171149</v>
      </c>
      <c r="AU373" s="18">
        <f ca="1">AP373*'Ejercicio 3 - TIR'!$D$5</f>
        <v>17432.0870986944</v>
      </c>
      <c r="AV373" s="18">
        <f ca="1">AQ373*'Ejercicio 3 - TIR'!$D$5</f>
        <v>18151.9775590529</v>
      </c>
      <c r="AW373" s="18">
        <f ca="1">AR373*'Ejercicio 3 - TIR'!$D$5</f>
        <v>25652.7575636409</v>
      </c>
      <c r="AX373" s="18">
        <f ca="1">AS373*'Ejercicio 3 - TIR'!$D$5</f>
        <v>27986.3647573677</v>
      </c>
      <c r="AY373" s="18">
        <f ca="1">AT373*'Ejercicio 3 - TIR'!$D$5</f>
        <v>30930.6035585575</v>
      </c>
      <c r="AZ373" s="18">
        <f ca="1" t="shared" ref="AZ373:BD373" si="2769">AJ373-AU373-AE373</f>
        <v>25536.3339132004</v>
      </c>
      <c r="BA373" s="18">
        <f ca="1" t="shared" si="2769"/>
        <v>25392.6741414758</v>
      </c>
      <c r="BB373" s="18">
        <f ca="1" t="shared" si="2769"/>
        <v>31867.8573411698</v>
      </c>
      <c r="BC373" s="18">
        <f ca="1" t="shared" si="2769"/>
        <v>32764.597920496</v>
      </c>
      <c r="BD373" s="18">
        <f ca="1" t="shared" si="2769"/>
        <v>33942.1004530159</v>
      </c>
      <c r="BE373" s="18">
        <f ca="1" t="shared" ref="BE373:BI373" si="2770">AZ373/Z373</f>
        <v>22408.8041684651</v>
      </c>
      <c r="BF373" s="18">
        <f ca="1" t="shared" si="2770"/>
        <v>19115.8119254095</v>
      </c>
      <c r="BG373" s="18">
        <f ca="1" t="shared" si="2770"/>
        <v>20525.7473606414</v>
      </c>
      <c r="BH373" s="18">
        <f ca="1" t="shared" si="2770"/>
        <v>17552.0278085624</v>
      </c>
      <c r="BI373" s="18">
        <f ca="1" t="shared" si="2770"/>
        <v>15065.5337952219</v>
      </c>
      <c r="BJ373" s="18">
        <f ca="1" t="shared" si="2406"/>
        <v>84142.1726952723</v>
      </c>
      <c r="BK373" s="18">
        <f ca="1" t="shared" si="2407"/>
        <v>30002.0449903272</v>
      </c>
      <c r="BL373" s="18">
        <f ca="1" t="shared" si="2408"/>
        <v>114144.217685599</v>
      </c>
      <c r="BM373" s="18">
        <f ca="1">BK373*'Ejercicio 3 - TIR'!$D$5</f>
        <v>15001.0224951636</v>
      </c>
      <c r="BN373" s="18">
        <f ca="1" t="shared" si="2409"/>
        <v>99143.1951904359</v>
      </c>
      <c r="BO373" s="18">
        <f ca="1" t="shared" si="2410"/>
        <v>44005.6784280441</v>
      </c>
      <c r="BP373" s="18">
        <f ca="1" t="shared" si="2411"/>
        <v>-103930.835537559</v>
      </c>
      <c r="BQ373" s="18">
        <f ca="1" t="shared" ref="BQ373:BT373" si="2771">BE373</f>
        <v>22408.8041684651</v>
      </c>
      <c r="BR373" s="18">
        <f ca="1" t="shared" si="2771"/>
        <v>19115.8119254095</v>
      </c>
      <c r="BS373" s="18">
        <f ca="1" t="shared" si="2771"/>
        <v>20525.7473606414</v>
      </c>
      <c r="BT373" s="18">
        <f ca="1" t="shared" si="2771"/>
        <v>17552.0278085624</v>
      </c>
      <c r="BU373" s="18">
        <f ca="1" t="shared" si="2413"/>
        <v>59071.2122232659</v>
      </c>
      <c r="BV373" s="20">
        <f ca="1" t="shared" si="2414"/>
        <v>8.80748193139427</v>
      </c>
    </row>
    <row r="374" ht="15" customHeight="1" spans="1:74">
      <c r="A374" s="16">
        <v>373</v>
      </c>
      <c r="B374" s="17">
        <f ca="1" t="shared" ref="B374:F374" si="2772">RAND()</f>
        <v>0.687576788365639</v>
      </c>
      <c r="C374" s="18">
        <f ca="1">IF(B374&lt;=('Ejercicio 3 - TIR'!$D$13-'Ejercicio 3 - TIR'!$C$13)/('Ejercicio 3 - TIR'!$E$13-'Ejercicio 3 - TIR'!$C$13),'Ejercicio 3 - TIR'!$C$13+SQRT(('Ejercicio 3 - TIR'!$E$13-'Ejercicio 3 - TIR'!$C$13)*('Ejercicio 3 - TIR'!$D$13-'Ejercicio 3 - TIR'!$C$13)*B374),'Ejercicio 3 - TIR'!$E$13-SQRT(('Ejercicio 3 - TIR'!$E$13-'Ejercicio 3 - TIR'!$C$13)*('Ejercicio 3 - TIR'!$E$13-'Ejercicio 3 - TIR'!$D$13)*(1-B374)))</f>
        <v>80637.4626156272</v>
      </c>
      <c r="D374" s="17">
        <f ca="1" t="shared" si="2772"/>
        <v>0.925318292710413</v>
      </c>
      <c r="E374" s="18">
        <f ca="1">IF(D374&lt;=('Ejercicio 3 - TIR'!$D$14-'Ejercicio 3 - TIR'!$C$14)/('Ejercicio 3 - TIR'!$E$14-'Ejercicio 3 - TIR'!$C$14),'Ejercicio 3 - TIR'!$C$14+SQRT(('Ejercicio 3 - TIR'!$E$14-'Ejercicio 3 - TIR'!$C$14)*('Ejercicio 3 - TIR'!$D$14-'Ejercicio 3 - TIR'!$C$14)*D374),'Ejercicio 3 - TIR'!$E$14-SQRT(('Ejercicio 3 - TIR'!$E$14-'Ejercicio 3 - TIR'!$C$14)*('Ejercicio 3 - TIR'!$E$14-'Ejercicio 3 - TIR'!$D$14)*(1-D374)))</f>
        <v>36653.0228424087</v>
      </c>
      <c r="F374" s="17">
        <f ca="1" t="shared" si="2772"/>
        <v>0.963790837036375</v>
      </c>
      <c r="G374" s="18">
        <f ca="1">IF(F374&lt;=('Ejercicio 3 - TIR'!$D$18-'Ejercicio 3 - TIR'!$C$18)/('Ejercicio 3 - TIR'!$E$18-'Ejercicio 3 - TIR'!$C$18),'Ejercicio 3 - TIR'!$C$18+SQRT(('Ejercicio 3 - TIR'!$E$18-'Ejercicio 3 - TIR'!$C$18)*('Ejercicio 3 - TIR'!$D$18-'Ejercicio 3 - TIR'!$C$18)*F374),'Ejercicio 3 - TIR'!$E$18-SQRT(('Ejercicio 3 - TIR'!$E$18-'Ejercicio 3 - TIR'!$C$18)*('Ejercicio 3 - TIR'!$E$18-'Ejercicio 3 - TIR'!$D$18)*(1-F374)))</f>
        <v>43352.0657712542</v>
      </c>
      <c r="H374" s="17">
        <f ca="1" t="shared" ref="H374:L374" si="2773">RAND()</f>
        <v>0.573314493114451</v>
      </c>
      <c r="I374" s="18">
        <f ca="1">IF(H374&lt;=('Ejercicio 3 - TIR'!$D$18-'Ejercicio 3 - TIR'!$C$18)/('Ejercicio 3 - TIR'!$E$18-'Ejercicio 3 - TIR'!$C$18),'Ejercicio 3 - TIR'!$C$18+SQRT(('Ejercicio 3 - TIR'!$E$18-'Ejercicio 3 - TIR'!$C$18)*('Ejercicio 3 - TIR'!$D$18-'Ejercicio 3 - TIR'!$C$18)*H374),'Ejercicio 3 - TIR'!$E$18-SQRT(('Ejercicio 3 - TIR'!$E$18-'Ejercicio 3 - TIR'!$C$18)*('Ejercicio 3 - TIR'!$E$18-'Ejercicio 3 - TIR'!$D$18)*(1-H374)))</f>
        <v>39273.4661247652</v>
      </c>
      <c r="J374" s="17">
        <f ca="1" t="shared" si="2773"/>
        <v>0.114187928627938</v>
      </c>
      <c r="K374" s="18">
        <f ca="1">IF(J374&lt;=('Ejercicio 3 - TIR'!$D$18-'Ejercicio 3 - TIR'!$C$18)/('Ejercicio 3 - TIR'!$E$18-'Ejercicio 3 - TIR'!$C$18),'Ejercicio 3 - TIR'!$C$18+SQRT(('Ejercicio 3 - TIR'!$E$18-'Ejercicio 3 - TIR'!$C$18)*('Ejercicio 3 - TIR'!$D$18-'Ejercicio 3 - TIR'!$C$18)*J374),'Ejercicio 3 - TIR'!$E$18-SQRT(('Ejercicio 3 - TIR'!$E$18-'Ejercicio 3 - TIR'!$C$18)*('Ejercicio 3 - TIR'!$E$18-'Ejercicio 3 - TIR'!$D$18)*(1-J374)))</f>
        <v>34138.6216659887</v>
      </c>
      <c r="L374" s="17">
        <f ca="1" t="shared" si="2773"/>
        <v>0.175286147650442</v>
      </c>
      <c r="M374" s="18">
        <f ca="1">IF(L374&lt;=('Ejercicio 3 - TIR'!$D$18-'Ejercicio 3 - TIR'!$C$18)/('Ejercicio 3 - TIR'!$E$18-'Ejercicio 3 - TIR'!$C$18),'Ejercicio 3 - TIR'!$C$18+SQRT(('Ejercicio 3 - TIR'!$E$18-'Ejercicio 3 - TIR'!$C$18)*('Ejercicio 3 - TIR'!$D$18-'Ejercicio 3 - TIR'!$C$18)*L374),'Ejercicio 3 - TIR'!$E$18-SQRT(('Ejercicio 3 - TIR'!$E$18-'Ejercicio 3 - TIR'!$C$18)*('Ejercicio 3 - TIR'!$E$18-'Ejercicio 3 - TIR'!$D$18)*(1-L374)))</f>
        <v>35127.662444776</v>
      </c>
      <c r="N374" s="17">
        <f ca="1" t="shared" ref="N374:R374" si="2774">RAND()</f>
        <v>0.0207512881372405</v>
      </c>
      <c r="O374" s="18">
        <f ca="1">IF(N374&lt;=('Ejercicio 3 - TIR'!$D$18-'Ejercicio 3 - TIR'!$C$18)/('Ejercicio 3 - TIR'!$E$18-'Ejercicio 3 - TIR'!$C$18),'Ejercicio 3 - TIR'!$C$18+SQRT(('Ejercicio 3 - TIR'!$E$18-'Ejercicio 3 - TIR'!$C$18)*('Ejercicio 3 - TIR'!$D$18-'Ejercicio 3 - TIR'!$C$18)*N374),'Ejercicio 3 - TIR'!$E$18-SQRT(('Ejercicio 3 - TIR'!$E$18-'Ejercicio 3 - TIR'!$C$18)*('Ejercicio 3 - TIR'!$E$18-'Ejercicio 3 - TIR'!$D$18)*(1-N374)))</f>
        <v>31764.2826362536</v>
      </c>
      <c r="P374" s="17">
        <f ca="1" t="shared" si="2774"/>
        <v>0.265782822010458</v>
      </c>
      <c r="Q374" s="19">
        <f ca="1">IF(P374&lt;=('Ejercicio 3 - TIR'!$D$22-'Ejercicio 3 - TIR'!$C$22)/('Ejercicio 3 - TIR'!$E$22-'Ejercicio 3 - TIR'!$C$22),'Ejercicio 3 - TIR'!$C$22+SQRT(('Ejercicio 3 - TIR'!$E$22-'Ejercicio 3 - TIR'!$C$22)*('Ejercicio 3 - TIR'!$D$22-'Ejercicio 3 - TIR'!$C$22)*P374),'Ejercicio 3 - TIR'!$E$22-SQRT(('Ejercicio 3 - TIR'!$E$22-'Ejercicio 3 - TIR'!$C$22)*('Ejercicio 3 - TIR'!$E$22-'Ejercicio 3 - TIR'!$D$22)*(1-P374)))</f>
        <v>0.141872564541425</v>
      </c>
      <c r="R374" s="17">
        <f ca="1" t="shared" si="2774"/>
        <v>0.557589900508497</v>
      </c>
      <c r="S374" s="19">
        <f ca="1">IF(R374&lt;=('Ejercicio 3 - TIR'!$D$23-'Ejercicio 3 - TIR'!$C$23)/('Ejercicio 3 - TIR'!$E$23-'Ejercicio 3 - TIR'!$C$23),'Ejercicio 3 - TIR'!$C$23+SQRT(('Ejercicio 3 - TIR'!$E$23-'Ejercicio 3 - TIR'!$C$23)*('Ejercicio 3 - TIR'!$D$23-'Ejercicio 3 - TIR'!$C$23)*R374),'Ejercicio 3 - TIR'!$E$23-SQRT(('Ejercicio 3 - TIR'!$E$23-'Ejercicio 3 - TIR'!$C$23)*('Ejercicio 3 - TIR'!$E$23-'Ejercicio 3 - TIR'!$D$23)*(1-R374)))</f>
        <v>0.151780535457158</v>
      </c>
      <c r="T374" s="17">
        <f ca="1" t="shared" ref="T374:X374" si="2775">RAND()</f>
        <v>0.825037468793981</v>
      </c>
      <c r="U374" s="19">
        <f ca="1">IF(T374&lt;=('Ejercicio 3 - TIR'!$D$24-'Ejercicio 3 - TIR'!$C$24)/('Ejercicio 3 - TIR'!$E$24-'Ejercicio 3 - TIR'!$C$24),'Ejercicio 3 - TIR'!$C$24+SQRT(('Ejercicio 3 - TIR'!$E$24-'Ejercicio 3 - TIR'!$C$24)*('Ejercicio 3 - TIR'!$D$24-'Ejercicio 3 - TIR'!$C$24)*T374),'Ejercicio 3 - TIR'!$E$24-SQRT(('Ejercicio 3 - TIR'!$E$24-'Ejercicio 3 - TIR'!$C$24)*('Ejercicio 3 - TIR'!$E$24-'Ejercicio 3 - TIR'!$D$24)*(1-T374)))</f>
        <v>0.197866426240283</v>
      </c>
      <c r="V374" s="17">
        <f ca="1" t="shared" si="2775"/>
        <v>0.366073471640559</v>
      </c>
      <c r="W374" s="19">
        <f ca="1">IF(V374&lt;=('Ejercicio 3 - TIR'!$D$25-'Ejercicio 3 - TIR'!$C$25)/('Ejercicio 3 - TIR'!$E$25-'Ejercicio 3 - TIR'!$C$25),'Ejercicio 3 - TIR'!$C$25+SQRT(('Ejercicio 3 - TIR'!$E$25-'Ejercicio 3 - TIR'!$C$25)*('Ejercicio 3 - TIR'!$D$25-'Ejercicio 3 - TIR'!$C$25)*V374),'Ejercicio 3 - TIR'!$E$25-SQRT(('Ejercicio 3 - TIR'!$E$25-'Ejercicio 3 - TIR'!$C$25)*('Ejercicio 3 - TIR'!$E$25-'Ejercicio 3 - TIR'!$D$25)*(1-V374)))</f>
        <v>0.202896466700915</v>
      </c>
      <c r="X374" s="17">
        <f ca="1" t="shared" si="2775"/>
        <v>0.568521475040671</v>
      </c>
      <c r="Y374" s="19">
        <f ca="1">IF(X374&lt;=('Ejercicio 3 - TIR'!$D$26-'Ejercicio 3 - TIR'!$C$26)/('Ejercicio 3 - TIR'!$E$26-'Ejercicio 3 - TIR'!$C$26),'Ejercicio 3 - TIR'!$C$26+SQRT(('Ejercicio 3 - TIR'!$E$26-'Ejercicio 3 - TIR'!$C$26)*('Ejercicio 3 - TIR'!$D$26-'Ejercicio 3 - TIR'!$C$26)*X374),'Ejercicio 3 - TIR'!$E$26-SQRT(('Ejercicio 3 - TIR'!$E$26-'Ejercicio 3 - TIR'!$C$26)*('Ejercicio 3 - TIR'!$E$26-'Ejercicio 3 - TIR'!$D$26)*(1-X374)))</f>
        <v>0.231730091829584</v>
      </c>
      <c r="Z374" s="17">
        <f ca="1" t="shared" si="2384"/>
        <v>1.14187256454143</v>
      </c>
      <c r="AA374" s="17">
        <f ca="1" t="shared" si="2385"/>
        <v>1.31518659381136</v>
      </c>
      <c r="AB374" s="17">
        <f ca="1" t="shared" si="2386"/>
        <v>1.57541786496795</v>
      </c>
      <c r="AC374" s="17">
        <f ca="1" t="shared" si="2387"/>
        <v>1.89506458334744</v>
      </c>
      <c r="AD374" s="17">
        <f ca="1" t="shared" si="2388"/>
        <v>2.33420807326954</v>
      </c>
      <c r="AE374" s="16">
        <f ca="1" t="shared" si="2389"/>
        <v>5200.05834884797</v>
      </c>
      <c r="AF374" s="16">
        <f ca="1" t="shared" si="2390"/>
        <v>5989.32598944458</v>
      </c>
      <c r="AG374" s="16">
        <f ca="1" t="shared" si="2391"/>
        <v>7174.41251856402</v>
      </c>
      <c r="AH374" s="16">
        <f ca="1" t="shared" si="2392"/>
        <v>8630.07546923547</v>
      </c>
      <c r="AI374" s="16">
        <f ca="1" t="shared" si="2393"/>
        <v>10629.9236502177</v>
      </c>
      <c r="AJ374" s="18">
        <f ca="1" t="shared" si="2394"/>
        <v>49502.5345203906</v>
      </c>
      <c r="AK374" s="18">
        <f ca="1" t="shared" si="2395"/>
        <v>51651.9361397958</v>
      </c>
      <c r="AL374" s="18">
        <f ca="1" t="shared" si="2396"/>
        <v>53782.5944579803</v>
      </c>
      <c r="AM374" s="18">
        <f ca="1" t="shared" si="2397"/>
        <v>66569.188994879</v>
      </c>
      <c r="AN374" s="18">
        <f ca="1" t="shared" si="2398"/>
        <v>74144.4449711586</v>
      </c>
      <c r="AO374" s="18">
        <f ca="1">C374/'Ejercicio 3 - TIR'!$D$7</f>
        <v>16127.4925231254</v>
      </c>
      <c r="AP374" s="18">
        <f ca="1" t="shared" si="2399"/>
        <v>33375.0419972652</v>
      </c>
      <c r="AQ374" s="18">
        <f ca="1" t="shared" si="2400"/>
        <v>35524.4436166704</v>
      </c>
      <c r="AR374" s="18">
        <f ca="1" t="shared" si="2401"/>
        <v>37655.1019348549</v>
      </c>
      <c r="AS374" s="18">
        <f ca="1" t="shared" si="2402"/>
        <v>50441.6964717535</v>
      </c>
      <c r="AT374" s="18">
        <f ca="1" t="shared" si="2403"/>
        <v>58016.9524480331</v>
      </c>
      <c r="AU374" s="18">
        <f ca="1">AP374*'Ejercicio 3 - TIR'!$D$5</f>
        <v>16687.5209986326</v>
      </c>
      <c r="AV374" s="18">
        <f ca="1">AQ374*'Ejercicio 3 - TIR'!$D$5</f>
        <v>17762.2218083352</v>
      </c>
      <c r="AW374" s="18">
        <f ca="1">AR374*'Ejercicio 3 - TIR'!$D$5</f>
        <v>18827.5509674274</v>
      </c>
      <c r="AX374" s="18">
        <f ca="1">AS374*'Ejercicio 3 - TIR'!$D$5</f>
        <v>25220.8482358768</v>
      </c>
      <c r="AY374" s="18">
        <f ca="1">AT374*'Ejercicio 3 - TIR'!$D$5</f>
        <v>29008.4762240166</v>
      </c>
      <c r="AZ374" s="18">
        <f ca="1" t="shared" ref="AZ374:BD374" si="2776">AJ374-AU374-AE374</f>
        <v>27614.9551729101</v>
      </c>
      <c r="BA374" s="18">
        <f ca="1" t="shared" si="2776"/>
        <v>27900.3883420161</v>
      </c>
      <c r="BB374" s="18">
        <f ca="1" t="shared" si="2776"/>
        <v>27780.6309719889</v>
      </c>
      <c r="BC374" s="18">
        <f ca="1" t="shared" si="2776"/>
        <v>32718.2652897667</v>
      </c>
      <c r="BD374" s="18">
        <f ca="1" t="shared" si="2776"/>
        <v>34506.0450969244</v>
      </c>
      <c r="BE374" s="18">
        <f ca="1" t="shared" ref="BE374:BI374" si="2777">AZ374/Z374</f>
        <v>24183.920369433</v>
      </c>
      <c r="BF374" s="18">
        <f ca="1" t="shared" si="2777"/>
        <v>21214.0151620325</v>
      </c>
      <c r="BG374" s="18">
        <f ca="1" t="shared" si="2777"/>
        <v>17633.8174079003</v>
      </c>
      <c r="BH374" s="18">
        <f ca="1" t="shared" si="2777"/>
        <v>17264.9869441247</v>
      </c>
      <c r="BI374" s="18">
        <f ca="1" t="shared" si="2777"/>
        <v>14782.763152983</v>
      </c>
      <c r="BJ374" s="18">
        <f ca="1" t="shared" si="2406"/>
        <v>85555.7818284831</v>
      </c>
      <c r="BK374" s="18">
        <f ca="1" t="shared" si="2407"/>
        <v>37644.9232490735</v>
      </c>
      <c r="BL374" s="18">
        <f ca="1" t="shared" si="2408"/>
        <v>123200.705077557</v>
      </c>
      <c r="BM374" s="18">
        <f ca="1">BK374*'Ejercicio 3 - TIR'!$D$5</f>
        <v>18822.4616245367</v>
      </c>
      <c r="BN374" s="18">
        <f ca="1" t="shared" si="2409"/>
        <v>104378.24345302</v>
      </c>
      <c r="BO374" s="18">
        <f ca="1" t="shared" si="2410"/>
        <v>44716.7691039714</v>
      </c>
      <c r="BP374" s="18">
        <f ca="1" t="shared" si="2411"/>
        <v>-117290.485458036</v>
      </c>
      <c r="BQ374" s="18">
        <f ca="1" t="shared" ref="BQ374:BT374" si="2778">BE374</f>
        <v>24183.920369433</v>
      </c>
      <c r="BR374" s="18">
        <f ca="1" t="shared" si="2778"/>
        <v>21214.0151620325</v>
      </c>
      <c r="BS374" s="18">
        <f ca="1" t="shared" si="2778"/>
        <v>17633.8174079003</v>
      </c>
      <c r="BT374" s="18">
        <f ca="1" t="shared" si="2778"/>
        <v>17264.9869441247</v>
      </c>
      <c r="BU374" s="18">
        <f ca="1" t="shared" si="2413"/>
        <v>59499.5322569544</v>
      </c>
      <c r="BV374" s="20">
        <f ca="1" t="shared" si="2414"/>
        <v>5.27674649487502</v>
      </c>
    </row>
    <row r="375" ht="15" customHeight="1" spans="1:74">
      <c r="A375" s="16">
        <v>374</v>
      </c>
      <c r="B375" s="17">
        <f ca="1" t="shared" ref="B375:F375" si="2779">RAND()</f>
        <v>0.646964928879209</v>
      </c>
      <c r="C375" s="18">
        <f ca="1">IF(B375&lt;=('Ejercicio 3 - TIR'!$D$13-'Ejercicio 3 - TIR'!$C$13)/('Ejercicio 3 - TIR'!$E$13-'Ejercicio 3 - TIR'!$C$13),'Ejercicio 3 - TIR'!$C$13+SQRT(('Ejercicio 3 - TIR'!$E$13-'Ejercicio 3 - TIR'!$C$13)*('Ejercicio 3 - TIR'!$D$13-'Ejercicio 3 - TIR'!$C$13)*B375),'Ejercicio 3 - TIR'!$E$13-SQRT(('Ejercicio 3 - TIR'!$E$13-'Ejercicio 3 - TIR'!$C$13)*('Ejercicio 3 - TIR'!$E$13-'Ejercicio 3 - TIR'!$D$13)*(1-B375)))</f>
        <v>79417.4324889982</v>
      </c>
      <c r="D375" s="17">
        <f ca="1" t="shared" si="2779"/>
        <v>0.433244569950398</v>
      </c>
      <c r="E375" s="18">
        <f ca="1">IF(D375&lt;=('Ejercicio 3 - TIR'!$D$14-'Ejercicio 3 - TIR'!$C$14)/('Ejercicio 3 - TIR'!$E$14-'Ejercicio 3 - TIR'!$C$14),'Ejercicio 3 - TIR'!$C$14+SQRT(('Ejercicio 3 - TIR'!$E$14-'Ejercicio 3 - TIR'!$C$14)*('Ejercicio 3 - TIR'!$D$14-'Ejercicio 3 - TIR'!$C$14)*D375),'Ejercicio 3 - TIR'!$E$14-SQRT(('Ejercicio 3 - TIR'!$E$14-'Ejercicio 3 - TIR'!$C$14)*('Ejercicio 3 - TIR'!$E$14-'Ejercicio 3 - TIR'!$D$14)*(1-D375)))</f>
        <v>30779.7334904331</v>
      </c>
      <c r="F375" s="17">
        <f ca="1" t="shared" si="2779"/>
        <v>0.644260784086271</v>
      </c>
      <c r="G375" s="18">
        <f ca="1">IF(F375&lt;=('Ejercicio 3 - TIR'!$D$18-'Ejercicio 3 - TIR'!$C$18)/('Ejercicio 3 - TIR'!$E$18-'Ejercicio 3 - TIR'!$C$18),'Ejercicio 3 - TIR'!$C$18+SQRT(('Ejercicio 3 - TIR'!$E$18-'Ejercicio 3 - TIR'!$C$18)*('Ejercicio 3 - TIR'!$D$18-'Ejercicio 3 - TIR'!$C$18)*F375),'Ejercicio 3 - TIR'!$E$18-SQRT(('Ejercicio 3 - TIR'!$E$18-'Ejercicio 3 - TIR'!$C$18)*('Ejercicio 3 - TIR'!$E$18-'Ejercicio 3 - TIR'!$D$18)*(1-F375)))</f>
        <v>39830.5197020778</v>
      </c>
      <c r="H375" s="17">
        <f ca="1" t="shared" ref="H375:L375" si="2780">RAND()</f>
        <v>0.216564802711402</v>
      </c>
      <c r="I375" s="18">
        <f ca="1">IF(H375&lt;=('Ejercicio 3 - TIR'!$D$18-'Ejercicio 3 - TIR'!$C$18)/('Ejercicio 3 - TIR'!$E$18-'Ejercicio 3 - TIR'!$C$18),'Ejercicio 3 - TIR'!$C$18+SQRT(('Ejercicio 3 - TIR'!$E$18-'Ejercicio 3 - TIR'!$C$18)*('Ejercicio 3 - TIR'!$D$18-'Ejercicio 3 - TIR'!$C$18)*H375),'Ejercicio 3 - TIR'!$E$18-SQRT(('Ejercicio 3 - TIR'!$E$18-'Ejercicio 3 - TIR'!$C$18)*('Ejercicio 3 - TIR'!$E$18-'Ejercicio 3 - TIR'!$D$18)*(1-H375)))</f>
        <v>35699.5368589659</v>
      </c>
      <c r="J375" s="17">
        <f ca="1" t="shared" si="2780"/>
        <v>0.0926718850830548</v>
      </c>
      <c r="K375" s="18">
        <f ca="1">IF(J375&lt;=('Ejercicio 3 - TIR'!$D$18-'Ejercicio 3 - TIR'!$C$18)/('Ejercicio 3 - TIR'!$E$18-'Ejercicio 3 - TIR'!$C$18),'Ejercicio 3 - TIR'!$C$18+SQRT(('Ejercicio 3 - TIR'!$E$18-'Ejercicio 3 - TIR'!$C$18)*('Ejercicio 3 - TIR'!$D$18-'Ejercicio 3 - TIR'!$C$18)*J375),'Ejercicio 3 - TIR'!$E$18-SQRT(('Ejercicio 3 - TIR'!$E$18-'Ejercicio 3 - TIR'!$C$18)*('Ejercicio 3 - TIR'!$E$18-'Ejercicio 3 - TIR'!$D$18)*(1-J375)))</f>
        <v>33728.3753516053</v>
      </c>
      <c r="L375" s="17">
        <f ca="1" t="shared" si="2780"/>
        <v>0.764835346304806</v>
      </c>
      <c r="M375" s="18">
        <f ca="1">IF(L375&lt;=('Ejercicio 3 - TIR'!$D$18-'Ejercicio 3 - TIR'!$C$18)/('Ejercicio 3 - TIR'!$E$18-'Ejercicio 3 - TIR'!$C$18),'Ejercicio 3 - TIR'!$C$18+SQRT(('Ejercicio 3 - TIR'!$E$18-'Ejercicio 3 - TIR'!$C$18)*('Ejercicio 3 - TIR'!$D$18-'Ejercicio 3 - TIR'!$C$18)*L375),'Ejercicio 3 - TIR'!$E$18-SQRT(('Ejercicio 3 - TIR'!$E$18-'Ejercicio 3 - TIR'!$C$18)*('Ejercicio 3 - TIR'!$E$18-'Ejercicio 3 - TIR'!$D$18)*(1-L375)))</f>
        <v>40800.315603865</v>
      </c>
      <c r="N375" s="17">
        <f ca="1" t="shared" ref="N375:R375" si="2781">RAND()</f>
        <v>0.108439326491916</v>
      </c>
      <c r="O375" s="18">
        <f ca="1">IF(N375&lt;=('Ejercicio 3 - TIR'!$D$18-'Ejercicio 3 - TIR'!$C$18)/('Ejercicio 3 - TIR'!$E$18-'Ejercicio 3 - TIR'!$C$18),'Ejercicio 3 - TIR'!$C$18+SQRT(('Ejercicio 3 - TIR'!$E$18-'Ejercicio 3 - TIR'!$C$18)*('Ejercicio 3 - TIR'!$D$18-'Ejercicio 3 - TIR'!$C$18)*N375),'Ejercicio 3 - TIR'!$E$18-SQRT(('Ejercicio 3 - TIR'!$E$18-'Ejercicio 3 - TIR'!$C$18)*('Ejercicio 3 - TIR'!$E$18-'Ejercicio 3 - TIR'!$D$18)*(1-N375)))</f>
        <v>34033.1004170225</v>
      </c>
      <c r="P375" s="17">
        <f ca="1" t="shared" si="2781"/>
        <v>0.956341820707584</v>
      </c>
      <c r="Q375" s="19">
        <f ca="1">IF(P375&lt;=('Ejercicio 3 - TIR'!$D$22-'Ejercicio 3 - TIR'!$C$22)/('Ejercicio 3 - TIR'!$E$22-'Ejercicio 3 - TIR'!$C$22),'Ejercicio 3 - TIR'!$C$22+SQRT(('Ejercicio 3 - TIR'!$E$22-'Ejercicio 3 - TIR'!$C$22)*('Ejercicio 3 - TIR'!$D$22-'Ejercicio 3 - TIR'!$C$22)*P375),'Ejercicio 3 - TIR'!$E$22-SQRT(('Ejercicio 3 - TIR'!$E$22-'Ejercicio 3 - TIR'!$C$22)*('Ejercicio 3 - TIR'!$E$22-'Ejercicio 3 - TIR'!$D$22)*(1-P375)))</f>
        <v>0.171135197535966</v>
      </c>
      <c r="R375" s="17">
        <f ca="1" t="shared" si="2781"/>
        <v>0.856167630026858</v>
      </c>
      <c r="S375" s="19">
        <f ca="1">IF(R375&lt;=('Ejercicio 3 - TIR'!$D$23-'Ejercicio 3 - TIR'!$C$23)/('Ejercicio 3 - TIR'!$E$23-'Ejercicio 3 - TIR'!$C$23),'Ejercicio 3 - TIR'!$C$23+SQRT(('Ejercicio 3 - TIR'!$E$23-'Ejercicio 3 - TIR'!$C$23)*('Ejercicio 3 - TIR'!$D$23-'Ejercicio 3 - TIR'!$C$23)*R375),'Ejercicio 3 - TIR'!$E$23-SQRT(('Ejercicio 3 - TIR'!$E$23-'Ejercicio 3 - TIR'!$C$23)*('Ejercicio 3 - TIR'!$E$23-'Ejercicio 3 - TIR'!$D$23)*(1-R375)))</f>
        <v>0.1639096840941</v>
      </c>
      <c r="T375" s="17">
        <f ca="1" t="shared" ref="T375:X375" si="2782">RAND()</f>
        <v>0.00756798054576802</v>
      </c>
      <c r="U375" s="19">
        <f ca="1">IF(T375&lt;=('Ejercicio 3 - TIR'!$D$24-'Ejercicio 3 - TIR'!$C$24)/('Ejercicio 3 - TIR'!$E$24-'Ejercicio 3 - TIR'!$C$24),'Ejercicio 3 - TIR'!$C$24+SQRT(('Ejercicio 3 - TIR'!$E$24-'Ejercicio 3 - TIR'!$C$24)*('Ejercicio 3 - TIR'!$D$24-'Ejercicio 3 - TIR'!$C$24)*T375),'Ejercicio 3 - TIR'!$E$24-SQRT(('Ejercicio 3 - TIR'!$E$24-'Ejercicio 3 - TIR'!$C$24)*('Ejercicio 3 - TIR'!$E$24-'Ejercicio 3 - TIR'!$D$24)*(1-T375)))</f>
        <v>0.15398657235556</v>
      </c>
      <c r="V375" s="17">
        <f ca="1" t="shared" si="2782"/>
        <v>0.0886758342154426</v>
      </c>
      <c r="W375" s="19">
        <f ca="1">IF(V375&lt;=('Ejercicio 3 - TIR'!$D$25-'Ejercicio 3 - TIR'!$C$25)/('Ejercicio 3 - TIR'!$E$25-'Ejercicio 3 - TIR'!$C$25),'Ejercicio 3 - TIR'!$C$25+SQRT(('Ejercicio 3 - TIR'!$E$25-'Ejercicio 3 - TIR'!$C$25)*('Ejercicio 3 - TIR'!$D$25-'Ejercicio 3 - TIR'!$C$25)*V375),'Ejercicio 3 - TIR'!$E$25-SQRT(('Ejercicio 3 - TIR'!$E$25-'Ejercicio 3 - TIR'!$C$25)*('Ejercicio 3 - TIR'!$E$25-'Ejercicio 3 - TIR'!$D$25)*(1-V375)))</f>
        <v>0.191142089925217</v>
      </c>
      <c r="X375" s="17">
        <f ca="1" t="shared" si="2782"/>
        <v>0.642137890806034</v>
      </c>
      <c r="Y375" s="19">
        <f ca="1">IF(X375&lt;=('Ejercicio 3 - TIR'!$D$26-'Ejercicio 3 - TIR'!$C$26)/('Ejercicio 3 - TIR'!$E$26-'Ejercicio 3 - TIR'!$C$26),'Ejercicio 3 - TIR'!$C$26+SQRT(('Ejercicio 3 - TIR'!$E$26-'Ejercicio 3 - TIR'!$C$26)*('Ejercicio 3 - TIR'!$D$26-'Ejercicio 3 - TIR'!$C$26)*X375),'Ejercicio 3 - TIR'!$E$26-SQRT(('Ejercicio 3 - TIR'!$E$26-'Ejercicio 3 - TIR'!$C$26)*('Ejercicio 3 - TIR'!$E$26-'Ejercicio 3 - TIR'!$D$26)*(1-X375)))</f>
        <v>0.236040298116941</v>
      </c>
      <c r="Z375" s="17">
        <f ca="1" t="shared" si="2384"/>
        <v>1.17113519753597</v>
      </c>
      <c r="AA375" s="17">
        <f ca="1" t="shared" si="2385"/>
        <v>1.36309559779557</v>
      </c>
      <c r="AB375" s="17">
        <f ca="1" t="shared" si="2386"/>
        <v>1.57299401669306</v>
      </c>
      <c r="AC375" s="17">
        <f ca="1" t="shared" si="2387"/>
        <v>1.87365938048363</v>
      </c>
      <c r="AD375" s="17">
        <f ca="1" t="shared" si="2388"/>
        <v>2.31591849922259</v>
      </c>
      <c r="AE375" s="16">
        <f ca="1" t="shared" si="2389"/>
        <v>5267.49577098966</v>
      </c>
      <c r="AF375" s="16">
        <f ca="1" t="shared" si="2390"/>
        <v>6130.88933877958</v>
      </c>
      <c r="AG375" s="16">
        <f ca="1" t="shared" si="2391"/>
        <v>7074.96397354949</v>
      </c>
      <c r="AH375" s="16">
        <f ca="1" t="shared" si="2392"/>
        <v>8427.28737359936</v>
      </c>
      <c r="AI375" s="16">
        <f ca="1" t="shared" si="2393"/>
        <v>10416.4667975809</v>
      </c>
      <c r="AJ375" s="18">
        <f ca="1" t="shared" si="2394"/>
        <v>46646.9235592531</v>
      </c>
      <c r="AK375" s="18">
        <f ca="1" t="shared" si="2395"/>
        <v>48661.881535797</v>
      </c>
      <c r="AL375" s="18">
        <f ca="1" t="shared" si="2396"/>
        <v>53054.5326208529</v>
      </c>
      <c r="AM375" s="18">
        <f ca="1" t="shared" si="2397"/>
        <v>76445.8940578745</v>
      </c>
      <c r="AN375" s="18">
        <f ca="1" t="shared" si="2398"/>
        <v>78817.8868416826</v>
      </c>
      <c r="AO375" s="18">
        <f ca="1">C375/'Ejercicio 3 - TIR'!$D$7</f>
        <v>15883.4864977996</v>
      </c>
      <c r="AP375" s="18">
        <f ca="1" t="shared" si="2399"/>
        <v>30763.4370614535</v>
      </c>
      <c r="AQ375" s="18">
        <f ca="1" t="shared" si="2400"/>
        <v>32778.3950379973</v>
      </c>
      <c r="AR375" s="18">
        <f ca="1" t="shared" si="2401"/>
        <v>37171.0461230532</v>
      </c>
      <c r="AS375" s="18">
        <f ca="1" t="shared" si="2402"/>
        <v>60562.4075600748</v>
      </c>
      <c r="AT375" s="18">
        <f ca="1" t="shared" si="2403"/>
        <v>62934.400343883</v>
      </c>
      <c r="AU375" s="18">
        <f ca="1">AP375*'Ejercicio 3 - TIR'!$D$5</f>
        <v>15381.7185307267</v>
      </c>
      <c r="AV375" s="18">
        <f ca="1">AQ375*'Ejercicio 3 - TIR'!$D$5</f>
        <v>16389.1975189987</v>
      </c>
      <c r="AW375" s="18">
        <f ca="1">AR375*'Ejercicio 3 - TIR'!$D$5</f>
        <v>18585.5230615266</v>
      </c>
      <c r="AX375" s="18">
        <f ca="1">AS375*'Ejercicio 3 - TIR'!$D$5</f>
        <v>30281.2037800374</v>
      </c>
      <c r="AY375" s="18">
        <f ca="1">AT375*'Ejercicio 3 - TIR'!$D$5</f>
        <v>31467.2001719415</v>
      </c>
      <c r="AZ375" s="18">
        <f ca="1" t="shared" ref="AZ375:BD375" si="2783">AJ375-AU375-AE375</f>
        <v>25997.7092575367</v>
      </c>
      <c r="BA375" s="18">
        <f ca="1" t="shared" si="2783"/>
        <v>26141.7946780187</v>
      </c>
      <c r="BB375" s="18">
        <f ca="1" t="shared" si="2783"/>
        <v>27394.0455857768</v>
      </c>
      <c r="BC375" s="18">
        <f ca="1" t="shared" si="2783"/>
        <v>37737.4029042377</v>
      </c>
      <c r="BD375" s="18">
        <f ca="1" t="shared" si="2783"/>
        <v>36934.2198721602</v>
      </c>
      <c r="BE375" s="18">
        <f ca="1" t="shared" ref="BE375:BI375" si="2784">AZ375/Z375</f>
        <v>22198.7259133148</v>
      </c>
      <c r="BF375" s="18">
        <f ca="1" t="shared" si="2784"/>
        <v>19178.2547902699</v>
      </c>
      <c r="BG375" s="18">
        <f ca="1" t="shared" si="2784"/>
        <v>17415.2255476266</v>
      </c>
      <c r="BH375" s="18">
        <f ca="1" t="shared" si="2784"/>
        <v>20141.015649545</v>
      </c>
      <c r="BI375" s="18">
        <f ca="1" t="shared" si="2784"/>
        <v>15947.979121268</v>
      </c>
      <c r="BJ375" s="18">
        <f ca="1" t="shared" si="2406"/>
        <v>71283.3541916353</v>
      </c>
      <c r="BK375" s="18">
        <f ca="1" t="shared" si="2407"/>
        <v>36784.8602124064</v>
      </c>
      <c r="BL375" s="18">
        <f ca="1" t="shared" si="2408"/>
        <v>108068.214404042</v>
      </c>
      <c r="BM375" s="18">
        <f ca="1">BK375*'Ejercicio 3 - TIR'!$D$5</f>
        <v>18392.4301062032</v>
      </c>
      <c r="BN375" s="18">
        <f ca="1" t="shared" si="2409"/>
        <v>89675.7842978385</v>
      </c>
      <c r="BO375" s="18">
        <f ca="1" t="shared" si="2410"/>
        <v>38721.476739333</v>
      </c>
      <c r="BP375" s="18">
        <f ca="1" t="shared" si="2411"/>
        <v>-110197.165979431</v>
      </c>
      <c r="BQ375" s="18">
        <f ca="1" t="shared" ref="BQ375:BT375" si="2785">BE375</f>
        <v>22198.7259133148</v>
      </c>
      <c r="BR375" s="18">
        <f ca="1" t="shared" si="2785"/>
        <v>19178.2547902699</v>
      </c>
      <c r="BS375" s="18">
        <f ca="1" t="shared" si="2785"/>
        <v>17415.2255476266</v>
      </c>
      <c r="BT375" s="18">
        <f ca="1" t="shared" si="2785"/>
        <v>20141.015649545</v>
      </c>
      <c r="BU375" s="18">
        <f ca="1" t="shared" si="2413"/>
        <v>54669.455860601</v>
      </c>
      <c r="BV375" s="20">
        <f ca="1" t="shared" si="2414"/>
        <v>5.78208907992541</v>
      </c>
    </row>
    <row r="376" ht="15" customHeight="1" spans="1:74">
      <c r="A376" s="16">
        <v>375</v>
      </c>
      <c r="B376" s="17">
        <f ca="1" t="shared" ref="B376:F376" si="2786">RAND()</f>
        <v>0.864752469220462</v>
      </c>
      <c r="C376" s="18">
        <f ca="1">IF(B376&lt;=('Ejercicio 3 - TIR'!$D$13-'Ejercicio 3 - TIR'!$C$13)/('Ejercicio 3 - TIR'!$E$13-'Ejercicio 3 - TIR'!$C$13),'Ejercicio 3 - TIR'!$C$13+SQRT(('Ejercicio 3 - TIR'!$E$13-'Ejercicio 3 - TIR'!$C$13)*('Ejercicio 3 - TIR'!$D$13-'Ejercicio 3 - TIR'!$C$13)*B376),'Ejercicio 3 - TIR'!$E$13-SQRT(('Ejercicio 3 - TIR'!$E$13-'Ejercicio 3 - TIR'!$C$13)*('Ejercicio 3 - TIR'!$E$13-'Ejercicio 3 - TIR'!$D$13)*(1-B376)))</f>
        <v>87260.4145697183</v>
      </c>
      <c r="D376" s="17">
        <f ca="1" t="shared" si="2786"/>
        <v>0.329866511300447</v>
      </c>
      <c r="E376" s="18">
        <f ca="1">IF(D376&lt;=('Ejercicio 3 - TIR'!$D$14-'Ejercicio 3 - TIR'!$C$14)/('Ejercicio 3 - TIR'!$E$14-'Ejercicio 3 - TIR'!$C$14),'Ejercicio 3 - TIR'!$C$14+SQRT(('Ejercicio 3 - TIR'!$E$14-'Ejercicio 3 - TIR'!$C$14)*('Ejercicio 3 - TIR'!$D$14-'Ejercicio 3 - TIR'!$C$14)*D376),'Ejercicio 3 - TIR'!$E$14-SQRT(('Ejercicio 3 - TIR'!$E$14-'Ejercicio 3 - TIR'!$C$14)*('Ejercicio 3 - TIR'!$E$14-'Ejercicio 3 - TIR'!$D$14)*(1-D376)))</f>
        <v>29973.9308748246</v>
      </c>
      <c r="F376" s="17">
        <f ca="1" t="shared" si="2786"/>
        <v>0.436282748192576</v>
      </c>
      <c r="G376" s="18">
        <f ca="1">IF(F376&lt;=('Ejercicio 3 - TIR'!$D$18-'Ejercicio 3 - TIR'!$C$18)/('Ejercicio 3 - TIR'!$E$18-'Ejercicio 3 - TIR'!$C$18),'Ejercicio 3 - TIR'!$C$18+SQRT(('Ejercicio 3 - TIR'!$E$18-'Ejercicio 3 - TIR'!$C$18)*('Ejercicio 3 - TIR'!$D$18-'Ejercicio 3 - TIR'!$C$18)*F376),'Ejercicio 3 - TIR'!$E$18-SQRT(('Ejercicio 3 - TIR'!$E$18-'Ejercicio 3 - TIR'!$C$18)*('Ejercicio 3 - TIR'!$E$18-'Ejercicio 3 - TIR'!$D$18)*(1-F376)))</f>
        <v>38089.648461391</v>
      </c>
      <c r="H376" s="17">
        <f ca="1" t="shared" ref="H376:L376" si="2787">RAND()</f>
        <v>0.355513004824812</v>
      </c>
      <c r="I376" s="18">
        <f ca="1">IF(H376&lt;=('Ejercicio 3 - TIR'!$D$18-'Ejercicio 3 - TIR'!$C$18)/('Ejercicio 3 - TIR'!$E$18-'Ejercicio 3 - TIR'!$C$18),'Ejercicio 3 - TIR'!$C$18+SQRT(('Ejercicio 3 - TIR'!$E$18-'Ejercicio 3 - TIR'!$C$18)*('Ejercicio 3 - TIR'!$D$18-'Ejercicio 3 - TIR'!$C$18)*H376),'Ejercicio 3 - TIR'!$E$18-SQRT(('Ejercicio 3 - TIR'!$E$18-'Ejercicio 3 - TIR'!$C$18)*('Ejercicio 3 - TIR'!$E$18-'Ejercicio 3 - TIR'!$D$18)*(1-H376)))</f>
        <v>37302.5304329199</v>
      </c>
      <c r="J376" s="17">
        <f ca="1" t="shared" si="2787"/>
        <v>0.405373712285713</v>
      </c>
      <c r="K376" s="18">
        <f ca="1">IF(J376&lt;=('Ejercicio 3 - TIR'!$D$18-'Ejercicio 3 - TIR'!$C$18)/('Ejercicio 3 - TIR'!$E$18-'Ejercicio 3 - TIR'!$C$18),'Ejercicio 3 - TIR'!$C$18+SQRT(('Ejercicio 3 - TIR'!$E$18-'Ejercicio 3 - TIR'!$C$18)*('Ejercicio 3 - TIR'!$D$18-'Ejercicio 3 - TIR'!$C$18)*J376),'Ejercicio 3 - TIR'!$E$18-SQRT(('Ejercicio 3 - TIR'!$E$18-'Ejercicio 3 - TIR'!$C$18)*('Ejercicio 3 - TIR'!$E$18-'Ejercicio 3 - TIR'!$D$18)*(1-J376)))</f>
        <v>37797.8238530283</v>
      </c>
      <c r="L376" s="17">
        <f ca="1" t="shared" si="2787"/>
        <v>0.862660569137058</v>
      </c>
      <c r="M376" s="18">
        <f ca="1">IF(L376&lt;=('Ejercicio 3 - TIR'!$D$18-'Ejercicio 3 - TIR'!$C$18)/('Ejercicio 3 - TIR'!$E$18-'Ejercicio 3 - TIR'!$C$18),'Ejercicio 3 - TIR'!$C$18+SQRT(('Ejercicio 3 - TIR'!$E$18-'Ejercicio 3 - TIR'!$C$18)*('Ejercicio 3 - TIR'!$D$18-'Ejercicio 3 - TIR'!$C$18)*L376),'Ejercicio 3 - TIR'!$E$18-SQRT(('Ejercicio 3 - TIR'!$E$18-'Ejercicio 3 - TIR'!$C$18)*('Ejercicio 3 - TIR'!$E$18-'Ejercicio 3 - TIR'!$D$18)*(1-L376)))</f>
        <v>41790.567446616</v>
      </c>
      <c r="N376" s="17">
        <f ca="1" t="shared" ref="N376:R376" si="2788">RAND()</f>
        <v>0.569929753086721</v>
      </c>
      <c r="O376" s="18">
        <f ca="1">IF(N376&lt;=('Ejercicio 3 - TIR'!$D$18-'Ejercicio 3 - TIR'!$C$18)/('Ejercicio 3 - TIR'!$E$18-'Ejercicio 3 - TIR'!$C$18),'Ejercicio 3 - TIR'!$C$18+SQRT(('Ejercicio 3 - TIR'!$E$18-'Ejercicio 3 - TIR'!$C$18)*('Ejercicio 3 - TIR'!$D$18-'Ejercicio 3 - TIR'!$C$18)*N376),'Ejercicio 3 - TIR'!$E$18-SQRT(('Ejercicio 3 - TIR'!$E$18-'Ejercicio 3 - TIR'!$C$18)*('Ejercicio 3 - TIR'!$E$18-'Ejercicio 3 - TIR'!$D$18)*(1-N376)))</f>
        <v>39246.0512091924</v>
      </c>
      <c r="P376" s="17">
        <f ca="1" t="shared" si="2788"/>
        <v>0.359862278489276</v>
      </c>
      <c r="Q376" s="19">
        <f ca="1">IF(P376&lt;=('Ejercicio 3 - TIR'!$D$22-'Ejercicio 3 - TIR'!$C$22)/('Ejercicio 3 - TIR'!$E$22-'Ejercicio 3 - TIR'!$C$22),'Ejercicio 3 - TIR'!$C$22+SQRT(('Ejercicio 3 - TIR'!$E$22-'Ejercicio 3 - TIR'!$C$22)*('Ejercicio 3 - TIR'!$D$22-'Ejercicio 3 - TIR'!$C$22)*P376),'Ejercicio 3 - TIR'!$E$22-SQRT(('Ejercicio 3 - TIR'!$E$22-'Ejercicio 3 - TIR'!$C$22)*('Ejercicio 3 - TIR'!$E$22-'Ejercicio 3 - TIR'!$D$22)*(1-P376)))</f>
        <v>0.14545097446623</v>
      </c>
      <c r="R376" s="17">
        <f ca="1" t="shared" si="2788"/>
        <v>0.797379525194127</v>
      </c>
      <c r="S376" s="19">
        <f ca="1">IF(R376&lt;=('Ejercicio 3 - TIR'!$D$23-'Ejercicio 3 - TIR'!$C$23)/('Ejercicio 3 - TIR'!$E$23-'Ejercicio 3 - TIR'!$C$23),'Ejercicio 3 - TIR'!$C$23+SQRT(('Ejercicio 3 - TIR'!$E$23-'Ejercicio 3 - TIR'!$C$23)*('Ejercicio 3 - TIR'!$D$23-'Ejercicio 3 - TIR'!$C$23)*R376),'Ejercicio 3 - TIR'!$E$23-SQRT(('Ejercicio 3 - TIR'!$E$23-'Ejercicio 3 - TIR'!$C$23)*('Ejercicio 3 - TIR'!$E$23-'Ejercicio 3 - TIR'!$D$23)*(1-R376)))</f>
        <v>0.160902438515597</v>
      </c>
      <c r="T376" s="17">
        <f ca="1" t="shared" ref="T376:X376" si="2789">RAND()</f>
        <v>0.362040388894713</v>
      </c>
      <c r="U376" s="19">
        <f ca="1">IF(T376&lt;=('Ejercicio 3 - TIR'!$D$24-'Ejercicio 3 - TIR'!$C$24)/('Ejercicio 3 - TIR'!$E$24-'Ejercicio 3 - TIR'!$C$24),'Ejercicio 3 - TIR'!$C$24+SQRT(('Ejercicio 3 - TIR'!$E$24-'Ejercicio 3 - TIR'!$C$24)*('Ejercicio 3 - TIR'!$D$24-'Ejercicio 3 - TIR'!$C$24)*T376),'Ejercicio 3 - TIR'!$E$24-SQRT(('Ejercicio 3 - TIR'!$E$24-'Ejercicio 3 - TIR'!$C$24)*('Ejercicio 3 - TIR'!$E$24-'Ejercicio 3 - TIR'!$D$24)*(1-T376)))</f>
        <v>0.177573262713703</v>
      </c>
      <c r="V376" s="17">
        <f ca="1" t="shared" si="2789"/>
        <v>0.743111932043393</v>
      </c>
      <c r="W376" s="19">
        <f ca="1">IF(V376&lt;=('Ejercicio 3 - TIR'!$D$25-'Ejercicio 3 - TIR'!$C$25)/('Ejercicio 3 - TIR'!$E$25-'Ejercicio 3 - TIR'!$C$25),'Ejercicio 3 - TIR'!$C$25+SQRT(('Ejercicio 3 - TIR'!$E$25-'Ejercicio 3 - TIR'!$C$25)*('Ejercicio 3 - TIR'!$D$25-'Ejercicio 3 - TIR'!$C$25)*V376),'Ejercicio 3 - TIR'!$E$25-SQRT(('Ejercicio 3 - TIR'!$E$25-'Ejercicio 3 - TIR'!$C$25)*('Ejercicio 3 - TIR'!$E$25-'Ejercicio 3 - TIR'!$D$25)*(1-V376)))</f>
        <v>0.220014866386022</v>
      </c>
      <c r="X376" s="17">
        <f ca="1" t="shared" si="2789"/>
        <v>0.176806194589913</v>
      </c>
      <c r="Y376" s="19">
        <f ca="1">IF(X376&lt;=('Ejercicio 3 - TIR'!$D$26-'Ejercicio 3 - TIR'!$C$26)/('Ejercicio 3 - TIR'!$E$26-'Ejercicio 3 - TIR'!$C$26),'Ejercicio 3 - TIR'!$C$26+SQRT(('Ejercicio 3 - TIR'!$E$26-'Ejercicio 3 - TIR'!$C$26)*('Ejercicio 3 - TIR'!$D$26-'Ejercicio 3 - TIR'!$C$26)*X376),'Ejercicio 3 - TIR'!$E$26-SQRT(('Ejercicio 3 - TIR'!$E$26-'Ejercicio 3 - TIR'!$C$26)*('Ejercicio 3 - TIR'!$E$26-'Ejercicio 3 - TIR'!$D$26)*(1-X376)))</f>
        <v>0.211848952501041</v>
      </c>
      <c r="Z376" s="17">
        <f ca="1" t="shared" si="2384"/>
        <v>1.14545097446623</v>
      </c>
      <c r="AA376" s="17">
        <f ca="1" t="shared" si="2385"/>
        <v>1.32975682945791</v>
      </c>
      <c r="AB376" s="17">
        <f ca="1" t="shared" si="2386"/>
        <v>1.56588608828058</v>
      </c>
      <c r="AC376" s="17">
        <f ca="1" t="shared" si="2387"/>
        <v>1.91040430676937</v>
      </c>
      <c r="AD376" s="17">
        <f ca="1" t="shared" si="2388"/>
        <v>2.31512145801193</v>
      </c>
      <c r="AE376" s="16">
        <f ca="1" t="shared" si="2389"/>
        <v>4359.73745432666</v>
      </c>
      <c r="AF376" s="16">
        <f ca="1" t="shared" si="2390"/>
        <v>5061.2298420156</v>
      </c>
      <c r="AG376" s="16">
        <f ca="1" t="shared" si="2391"/>
        <v>5959.96893840627</v>
      </c>
      <c r="AH376" s="16">
        <f ca="1" t="shared" si="2392"/>
        <v>7271.25070805456</v>
      </c>
      <c r="AI376" s="16">
        <f ca="1" t="shared" si="2393"/>
        <v>8811.65755392838</v>
      </c>
      <c r="AJ376" s="18">
        <f ca="1" t="shared" si="2394"/>
        <v>43629.8249471765</v>
      </c>
      <c r="AK376" s="18">
        <f ca="1" t="shared" si="2395"/>
        <v>49603.2945992369</v>
      </c>
      <c r="AL376" s="18">
        <f ca="1" t="shared" si="2396"/>
        <v>59187.086538737</v>
      </c>
      <c r="AM376" s="18">
        <f ca="1" t="shared" si="2397"/>
        <v>79836.880032351</v>
      </c>
      <c r="AN376" s="18">
        <f ca="1" t="shared" si="2398"/>
        <v>90859.3752966366</v>
      </c>
      <c r="AO376" s="18">
        <f ca="1">C376/'Ejercicio 3 - TIR'!$D$7</f>
        <v>17452.0829139437</v>
      </c>
      <c r="AP376" s="18">
        <f ca="1" t="shared" si="2399"/>
        <v>26177.7420332328</v>
      </c>
      <c r="AQ376" s="18">
        <f ca="1" t="shared" si="2400"/>
        <v>32151.2116852932</v>
      </c>
      <c r="AR376" s="18">
        <f ca="1" t="shared" si="2401"/>
        <v>41735.0036247933</v>
      </c>
      <c r="AS376" s="18">
        <f ca="1" t="shared" si="2402"/>
        <v>62384.7971184073</v>
      </c>
      <c r="AT376" s="18">
        <f ca="1" t="shared" si="2403"/>
        <v>73407.2923826929</v>
      </c>
      <c r="AU376" s="18">
        <f ca="1">AP376*'Ejercicio 3 - TIR'!$D$5</f>
        <v>13088.8710166164</v>
      </c>
      <c r="AV376" s="18">
        <f ca="1">AQ376*'Ejercicio 3 - TIR'!$D$5</f>
        <v>16075.6058426466</v>
      </c>
      <c r="AW376" s="18">
        <f ca="1">AR376*'Ejercicio 3 - TIR'!$D$5</f>
        <v>20867.5018123967</v>
      </c>
      <c r="AX376" s="18">
        <f ca="1">AS376*'Ejercicio 3 - TIR'!$D$5</f>
        <v>31192.3985592037</v>
      </c>
      <c r="AY376" s="18">
        <f ca="1">AT376*'Ejercicio 3 - TIR'!$D$5</f>
        <v>36703.6461913465</v>
      </c>
      <c r="AZ376" s="18">
        <f ca="1" t="shared" ref="AZ376:BD376" si="2790">AJ376-AU376-AE376</f>
        <v>26181.2164762334</v>
      </c>
      <c r="BA376" s="18">
        <f ca="1" t="shared" si="2790"/>
        <v>28466.4589145747</v>
      </c>
      <c r="BB376" s="18">
        <f ca="1" t="shared" si="2790"/>
        <v>32359.6157879341</v>
      </c>
      <c r="BC376" s="18">
        <f ca="1" t="shared" si="2790"/>
        <v>41373.2307650928</v>
      </c>
      <c r="BD376" s="18">
        <f ca="1" t="shared" si="2790"/>
        <v>45344.0715513617</v>
      </c>
      <c r="BE376" s="18">
        <f ca="1" t="shared" ref="BE376:BI376" si="2791">AZ376/Z376</f>
        <v>22856.6888150177</v>
      </c>
      <c r="BF376" s="18">
        <f ca="1" t="shared" si="2791"/>
        <v>21407.2665648044</v>
      </c>
      <c r="BG376" s="18">
        <f ca="1" t="shared" si="2791"/>
        <v>20665.3702527407</v>
      </c>
      <c r="BH376" s="18">
        <f ca="1" t="shared" si="2791"/>
        <v>21656.793076989</v>
      </c>
      <c r="BI376" s="18">
        <f ca="1" t="shared" si="2791"/>
        <v>19586.0443496127</v>
      </c>
      <c r="BJ376" s="18">
        <f ca="1" t="shared" si="2406"/>
        <v>69393.2905492729</v>
      </c>
      <c r="BK376" s="18">
        <f ca="1" t="shared" si="2407"/>
        <v>40403.6916410744</v>
      </c>
      <c r="BL376" s="18">
        <f ca="1" t="shared" si="2408"/>
        <v>109796.982190347</v>
      </c>
      <c r="BM376" s="18">
        <f ca="1">BK376*'Ejercicio 3 - TIR'!$D$5</f>
        <v>20201.8458205372</v>
      </c>
      <c r="BN376" s="18">
        <f ca="1" t="shared" si="2409"/>
        <v>89595.1363698101</v>
      </c>
      <c r="BO376" s="18">
        <f ca="1" t="shared" si="2410"/>
        <v>38699.9723317964</v>
      </c>
      <c r="BP376" s="18">
        <f ca="1" t="shared" si="2411"/>
        <v>-117234.345444543</v>
      </c>
      <c r="BQ376" s="18">
        <f ca="1" t="shared" ref="BQ376:BT376" si="2792">BE376</f>
        <v>22856.6888150177</v>
      </c>
      <c r="BR376" s="18">
        <f ca="1" t="shared" si="2792"/>
        <v>21407.2665648044</v>
      </c>
      <c r="BS376" s="18">
        <f ca="1" t="shared" si="2792"/>
        <v>20665.3702527407</v>
      </c>
      <c r="BT376" s="18">
        <f ca="1" t="shared" si="2792"/>
        <v>21656.793076989</v>
      </c>
      <c r="BU376" s="18">
        <f ca="1" t="shared" si="2413"/>
        <v>58286.0166814091</v>
      </c>
      <c r="BV376" s="20">
        <f ca="1" t="shared" si="2414"/>
        <v>6.38720638304178</v>
      </c>
    </row>
    <row r="377" ht="15" customHeight="1" spans="1:74">
      <c r="A377" s="16">
        <v>376</v>
      </c>
      <c r="B377" s="17">
        <f ca="1" t="shared" ref="B377:F377" si="2793">RAND()</f>
        <v>0.982089261495152</v>
      </c>
      <c r="C377" s="18">
        <f ca="1">IF(B377&lt;=('Ejercicio 3 - TIR'!$D$13-'Ejercicio 3 - TIR'!$C$13)/('Ejercicio 3 - TIR'!$E$13-'Ejercicio 3 - TIR'!$C$13),'Ejercicio 3 - TIR'!$C$13+SQRT(('Ejercicio 3 - TIR'!$E$13-'Ejercicio 3 - TIR'!$C$13)*('Ejercicio 3 - TIR'!$D$13-'Ejercicio 3 - TIR'!$C$13)*B377),'Ejercicio 3 - TIR'!$E$13-SQRT(('Ejercicio 3 - TIR'!$E$13-'Ejercicio 3 - TIR'!$C$13)*('Ejercicio 3 - TIR'!$E$13-'Ejercicio 3 - TIR'!$D$13)*(1-B377)))</f>
        <v>95363.9579158707</v>
      </c>
      <c r="D377" s="17">
        <f ca="1" t="shared" si="2793"/>
        <v>0.0388487356642953</v>
      </c>
      <c r="E377" s="18">
        <f ca="1">IF(D377&lt;=('Ejercicio 3 - TIR'!$D$14-'Ejercicio 3 - TIR'!$C$14)/('Ejercicio 3 - TIR'!$E$14-'Ejercicio 3 - TIR'!$C$14),'Ejercicio 3 - TIR'!$C$14+SQRT(('Ejercicio 3 - TIR'!$E$14-'Ejercicio 3 - TIR'!$C$14)*('Ejercicio 3 - TIR'!$D$14-'Ejercicio 3 - TIR'!$C$14)*D377),'Ejercicio 3 - TIR'!$E$14-SQRT(('Ejercicio 3 - TIR'!$E$14-'Ejercicio 3 - TIR'!$C$14)*('Ejercicio 3 - TIR'!$E$14-'Ejercicio 3 - TIR'!$D$14)*(1-D377)))</f>
        <v>26706.9432254244</v>
      </c>
      <c r="F377" s="17">
        <f ca="1" t="shared" si="2793"/>
        <v>0.969892015102908</v>
      </c>
      <c r="G377" s="18">
        <f ca="1">IF(F377&lt;=('Ejercicio 3 - TIR'!$D$18-'Ejercicio 3 - TIR'!$C$18)/('Ejercicio 3 - TIR'!$E$18-'Ejercicio 3 - TIR'!$C$18),'Ejercicio 3 - TIR'!$C$18+SQRT(('Ejercicio 3 - TIR'!$E$18-'Ejercicio 3 - TIR'!$C$18)*('Ejercicio 3 - TIR'!$D$18-'Ejercicio 3 - TIR'!$C$18)*F377),'Ejercicio 3 - TIR'!$E$18-SQRT(('Ejercicio 3 - TIR'!$E$18-'Ejercicio 3 - TIR'!$C$18)*('Ejercicio 3 - TIR'!$E$18-'Ejercicio 3 - TIR'!$D$18)*(1-F377)))</f>
        <v>43497.3028025308</v>
      </c>
      <c r="H377" s="17">
        <f ca="1" t="shared" ref="H377:L377" si="2794">RAND()</f>
        <v>0.761648330657459</v>
      </c>
      <c r="I377" s="18">
        <f ca="1">IF(H377&lt;=('Ejercicio 3 - TIR'!$D$18-'Ejercicio 3 - TIR'!$C$18)/('Ejercicio 3 - TIR'!$E$18-'Ejercicio 3 - TIR'!$C$18),'Ejercicio 3 - TIR'!$C$18+SQRT(('Ejercicio 3 - TIR'!$E$18-'Ejercicio 3 - TIR'!$C$18)*('Ejercicio 3 - TIR'!$D$18-'Ejercicio 3 - TIR'!$C$18)*H377),'Ejercicio 3 - TIR'!$E$18-SQRT(('Ejercicio 3 - TIR'!$E$18-'Ejercicio 3 - TIR'!$C$18)*('Ejercicio 3 - TIR'!$E$18-'Ejercicio 3 - TIR'!$D$18)*(1-H377)))</f>
        <v>40771.9537371629</v>
      </c>
      <c r="J377" s="17">
        <f ca="1" t="shared" si="2794"/>
        <v>0.114900538952116</v>
      </c>
      <c r="K377" s="18">
        <f ca="1">IF(J377&lt;=('Ejercicio 3 - TIR'!$D$18-'Ejercicio 3 - TIR'!$C$18)/('Ejercicio 3 - TIR'!$E$18-'Ejercicio 3 - TIR'!$C$18),'Ejercicio 3 - TIR'!$C$18+SQRT(('Ejercicio 3 - TIR'!$E$18-'Ejercicio 3 - TIR'!$C$18)*('Ejercicio 3 - TIR'!$D$18-'Ejercicio 3 - TIR'!$C$18)*J377),'Ejercicio 3 - TIR'!$E$18-SQRT(('Ejercicio 3 - TIR'!$E$18-'Ejercicio 3 - TIR'!$C$18)*('Ejercicio 3 - TIR'!$E$18-'Ejercicio 3 - TIR'!$D$18)*(1-J377)))</f>
        <v>34151.5154874838</v>
      </c>
      <c r="L377" s="17">
        <f ca="1" t="shared" si="2794"/>
        <v>0.858836515925904</v>
      </c>
      <c r="M377" s="18">
        <f ca="1">IF(L377&lt;=('Ejercicio 3 - TIR'!$D$18-'Ejercicio 3 - TIR'!$C$18)/('Ejercicio 3 - TIR'!$E$18-'Ejercicio 3 - TIR'!$C$18),'Ejercicio 3 - TIR'!$C$18+SQRT(('Ejercicio 3 - TIR'!$E$18-'Ejercicio 3 - TIR'!$C$18)*('Ejercicio 3 - TIR'!$D$18-'Ejercicio 3 - TIR'!$C$18)*L377),'Ejercicio 3 - TIR'!$E$18-SQRT(('Ejercicio 3 - TIR'!$E$18-'Ejercicio 3 - TIR'!$C$18)*('Ejercicio 3 - TIR'!$E$18-'Ejercicio 3 - TIR'!$D$18)*(1-L377)))</f>
        <v>41746.1927983427</v>
      </c>
      <c r="N377" s="17">
        <f ca="1" t="shared" ref="N377:R377" si="2795">RAND()</f>
        <v>0.0899782686541575</v>
      </c>
      <c r="O377" s="18">
        <f ca="1">IF(N377&lt;=('Ejercicio 3 - TIR'!$D$18-'Ejercicio 3 - TIR'!$C$18)/('Ejercicio 3 - TIR'!$E$18-'Ejercicio 3 - TIR'!$C$18),'Ejercicio 3 - TIR'!$C$18+SQRT(('Ejercicio 3 - TIR'!$E$18-'Ejercicio 3 - TIR'!$C$18)*('Ejercicio 3 - TIR'!$D$18-'Ejercicio 3 - TIR'!$C$18)*N377),'Ejercicio 3 - TIR'!$E$18-SQRT(('Ejercicio 3 - TIR'!$E$18-'Ejercicio 3 - TIR'!$C$18)*('Ejercicio 3 - TIR'!$E$18-'Ejercicio 3 - TIR'!$D$18)*(1-N377)))</f>
        <v>33673.7909981549</v>
      </c>
      <c r="P377" s="17">
        <f ca="1" t="shared" si="2795"/>
        <v>0.00167925469142394</v>
      </c>
      <c r="Q377" s="19">
        <f ca="1">IF(P377&lt;=('Ejercicio 3 - TIR'!$D$22-'Ejercicio 3 - TIR'!$C$22)/('Ejercicio 3 - TIR'!$E$22-'Ejercicio 3 - TIR'!$C$22),'Ejercicio 3 - TIR'!$C$22+SQRT(('Ejercicio 3 - TIR'!$E$22-'Ejercicio 3 - TIR'!$C$22)*('Ejercicio 3 - TIR'!$D$22-'Ejercicio 3 - TIR'!$C$22)*P377),'Ejercicio 3 - TIR'!$E$22-SQRT(('Ejercicio 3 - TIR'!$E$22-'Ejercicio 3 - TIR'!$C$22)*('Ejercicio 3 - TIR'!$E$22-'Ejercicio 3 - TIR'!$D$22)*(1-P377)))</f>
        <v>0.121738579432917</v>
      </c>
      <c r="R377" s="17">
        <f ca="1" t="shared" si="2795"/>
        <v>0.293851514590816</v>
      </c>
      <c r="S377" s="19">
        <f ca="1">IF(R377&lt;=('Ejercicio 3 - TIR'!$D$23-'Ejercicio 3 - TIR'!$C$23)/('Ejercicio 3 - TIR'!$E$23-'Ejercicio 3 - TIR'!$C$23),'Ejercicio 3 - TIR'!$C$23+SQRT(('Ejercicio 3 - TIR'!$E$23-'Ejercicio 3 - TIR'!$C$23)*('Ejercicio 3 - TIR'!$D$23-'Ejercicio 3 - TIR'!$C$23)*R377),'Ejercicio 3 - TIR'!$E$23-SQRT(('Ejercicio 3 - TIR'!$E$23-'Ejercicio 3 - TIR'!$C$23)*('Ejercicio 3 - TIR'!$E$23-'Ejercicio 3 - TIR'!$D$23)*(1-R377)))</f>
        <v>0.142998537480968</v>
      </c>
      <c r="T377" s="17">
        <f ca="1" t="shared" ref="T377:X377" si="2796">RAND()</f>
        <v>0.836638053122975</v>
      </c>
      <c r="U377" s="19">
        <f ca="1">IF(T377&lt;=('Ejercicio 3 - TIR'!$D$24-'Ejercicio 3 - TIR'!$C$24)/('Ejercicio 3 - TIR'!$E$24-'Ejercicio 3 - TIR'!$C$24),'Ejercicio 3 - TIR'!$C$24+SQRT(('Ejercicio 3 - TIR'!$E$24-'Ejercicio 3 - TIR'!$C$24)*('Ejercicio 3 - TIR'!$D$24-'Ejercicio 3 - TIR'!$C$24)*T377),'Ejercicio 3 - TIR'!$E$24-SQRT(('Ejercicio 3 - TIR'!$E$24-'Ejercicio 3 - TIR'!$C$24)*('Ejercicio 3 - TIR'!$E$24-'Ejercicio 3 - TIR'!$D$24)*(1-T377)))</f>
        <v>0.198612773642764</v>
      </c>
      <c r="V377" s="17">
        <f ca="1" t="shared" si="2796"/>
        <v>0.112689635169735</v>
      </c>
      <c r="W377" s="19">
        <f ca="1">IF(V377&lt;=('Ejercicio 3 - TIR'!$D$25-'Ejercicio 3 - TIR'!$C$25)/('Ejercicio 3 - TIR'!$E$25-'Ejercicio 3 - TIR'!$C$25),'Ejercicio 3 - TIR'!$C$25+SQRT(('Ejercicio 3 - TIR'!$E$25-'Ejercicio 3 - TIR'!$C$25)*('Ejercicio 3 - TIR'!$D$25-'Ejercicio 3 - TIR'!$C$25)*V377),'Ejercicio 3 - TIR'!$E$25-SQRT(('Ejercicio 3 - TIR'!$E$25-'Ejercicio 3 - TIR'!$C$25)*('Ejercicio 3 - TIR'!$E$25-'Ejercicio 3 - TIR'!$D$25)*(1-V377)))</f>
        <v>0.192560473288759</v>
      </c>
      <c r="X377" s="17">
        <f ca="1" t="shared" si="2796"/>
        <v>0.588174026385075</v>
      </c>
      <c r="Y377" s="19">
        <f ca="1">IF(X377&lt;=('Ejercicio 3 - TIR'!$D$26-'Ejercicio 3 - TIR'!$C$26)/('Ejercicio 3 - TIR'!$E$26-'Ejercicio 3 - TIR'!$C$26),'Ejercicio 3 - TIR'!$C$26+SQRT(('Ejercicio 3 - TIR'!$E$26-'Ejercicio 3 - TIR'!$C$26)*('Ejercicio 3 - TIR'!$D$26-'Ejercicio 3 - TIR'!$C$26)*X377),'Ejercicio 3 - TIR'!$E$26-SQRT(('Ejercicio 3 - TIR'!$E$26-'Ejercicio 3 - TIR'!$C$26)*('Ejercicio 3 - TIR'!$E$26-'Ejercicio 3 - TIR'!$D$26)*(1-X377)))</f>
        <v>0.232842177133368</v>
      </c>
      <c r="Z377" s="17">
        <f ca="1" t="shared" si="2384"/>
        <v>1.12173857943292</v>
      </c>
      <c r="AA377" s="17">
        <f ca="1" t="shared" si="2385"/>
        <v>1.2821455557278</v>
      </c>
      <c r="AB377" s="17">
        <f ca="1" t="shared" si="2386"/>
        <v>1.53679604076464</v>
      </c>
      <c r="AC377" s="17">
        <f ca="1" t="shared" si="2387"/>
        <v>1.83272221372257</v>
      </c>
      <c r="AD377" s="17">
        <f ca="1" t="shared" si="2388"/>
        <v>2.25945724404643</v>
      </c>
      <c r="AE377" s="16">
        <f ca="1" t="shared" si="2389"/>
        <v>3251.26532925874</v>
      </c>
      <c r="AF377" s="16">
        <f ca="1" t="shared" si="2390"/>
        <v>3716.19151630531</v>
      </c>
      <c r="AG377" s="16">
        <f ca="1" t="shared" si="2391"/>
        <v>4454.27462074642</v>
      </c>
      <c r="AH377" s="16">
        <f ca="1" t="shared" si="2392"/>
        <v>5311.99184987546</v>
      </c>
      <c r="AI377" s="16">
        <f ca="1" t="shared" si="2393"/>
        <v>6548.84759711517</v>
      </c>
      <c r="AJ377" s="18">
        <f ca="1" t="shared" si="2394"/>
        <v>48792.6026548743</v>
      </c>
      <c r="AK377" s="18">
        <f ca="1" t="shared" si="2395"/>
        <v>52275.579282443</v>
      </c>
      <c r="AL377" s="18">
        <f ca="1" t="shared" si="2396"/>
        <v>52483.9137872774</v>
      </c>
      <c r="AM377" s="18">
        <f ca="1" t="shared" si="2397"/>
        <v>76509.174879868</v>
      </c>
      <c r="AN377" s="18">
        <f ca="1" t="shared" si="2398"/>
        <v>76084.4910052863</v>
      </c>
      <c r="AO377" s="18">
        <f ca="1">C377/'Ejercicio 3 - TIR'!$D$7</f>
        <v>19072.7915831741</v>
      </c>
      <c r="AP377" s="18">
        <f ca="1" t="shared" si="2399"/>
        <v>29719.8110717002</v>
      </c>
      <c r="AQ377" s="18">
        <f ca="1" t="shared" si="2400"/>
        <v>33202.7876992689</v>
      </c>
      <c r="AR377" s="18">
        <f ca="1" t="shared" si="2401"/>
        <v>33411.1222041033</v>
      </c>
      <c r="AS377" s="18">
        <f ca="1" t="shared" si="2402"/>
        <v>57436.3832966938</v>
      </c>
      <c r="AT377" s="18">
        <f ca="1" t="shared" si="2403"/>
        <v>57011.6994221122</v>
      </c>
      <c r="AU377" s="18">
        <f ca="1">AP377*'Ejercicio 3 - TIR'!$D$5</f>
        <v>14859.9055358501</v>
      </c>
      <c r="AV377" s="18">
        <f ca="1">AQ377*'Ejercicio 3 - TIR'!$D$5</f>
        <v>16601.3938496344</v>
      </c>
      <c r="AW377" s="18">
        <f ca="1">AR377*'Ejercicio 3 - TIR'!$D$5</f>
        <v>16705.5611020517</v>
      </c>
      <c r="AX377" s="18">
        <f ca="1">AS377*'Ejercicio 3 - TIR'!$D$5</f>
        <v>28718.1916483469</v>
      </c>
      <c r="AY377" s="18">
        <f ca="1">AT377*'Ejercicio 3 - TIR'!$D$5</f>
        <v>28505.8497110561</v>
      </c>
      <c r="AZ377" s="18">
        <f ca="1" t="shared" ref="AZ377:BD377" si="2797">AJ377-AU377-AE377</f>
        <v>30681.4317897655</v>
      </c>
      <c r="BA377" s="18">
        <f ca="1" t="shared" si="2797"/>
        <v>31957.9939165033</v>
      </c>
      <c r="BB377" s="18">
        <f ca="1" t="shared" si="2797"/>
        <v>31324.0780644794</v>
      </c>
      <c r="BC377" s="18">
        <f ca="1" t="shared" si="2797"/>
        <v>42478.9913816456</v>
      </c>
      <c r="BD377" s="18">
        <f ca="1" t="shared" si="2797"/>
        <v>41029.7936971151</v>
      </c>
      <c r="BE377" s="18">
        <f ca="1" t="shared" ref="BE377:BI377" si="2798">AZ377/Z377</f>
        <v>27351.67743386</v>
      </c>
      <c r="BF377" s="18">
        <f ca="1" t="shared" si="2798"/>
        <v>24925.4024036003</v>
      </c>
      <c r="BG377" s="18">
        <f ca="1" t="shared" si="2798"/>
        <v>20382.7165307466</v>
      </c>
      <c r="BH377" s="18">
        <f ca="1" t="shared" si="2798"/>
        <v>23178.0850712577</v>
      </c>
      <c r="BI377" s="18">
        <f ca="1" t="shared" si="2798"/>
        <v>18159.1370251536</v>
      </c>
      <c r="BJ377" s="18">
        <f ca="1" t="shared" si="2406"/>
        <v>60343.1963370217</v>
      </c>
      <c r="BK377" s="18">
        <f ca="1" t="shared" si="2407"/>
        <v>43094.1571067905</v>
      </c>
      <c r="BL377" s="18">
        <f ca="1" t="shared" si="2408"/>
        <v>103437.353443812</v>
      </c>
      <c r="BM377" s="18">
        <f ca="1">BK377*'Ejercicio 3 - TIR'!$D$5</f>
        <v>21547.0785533953</v>
      </c>
      <c r="BN377" s="18">
        <f ca="1" t="shared" si="2409"/>
        <v>81890.2748904169</v>
      </c>
      <c r="BO377" s="18">
        <f ca="1" t="shared" si="2410"/>
        <v>36243.3390170114</v>
      </c>
      <c r="BP377" s="18">
        <f ca="1" t="shared" si="2411"/>
        <v>-122070.901141295</v>
      </c>
      <c r="BQ377" s="18">
        <f ca="1" t="shared" ref="BQ377:BT377" si="2799">BE377</f>
        <v>27351.67743386</v>
      </c>
      <c r="BR377" s="18">
        <f ca="1" t="shared" si="2799"/>
        <v>24925.4024036003</v>
      </c>
      <c r="BS377" s="18">
        <f ca="1" t="shared" si="2799"/>
        <v>20382.7165307466</v>
      </c>
      <c r="BT377" s="18">
        <f ca="1" t="shared" si="2799"/>
        <v>23178.0850712577</v>
      </c>
      <c r="BU377" s="18">
        <f ca="1" t="shared" si="2413"/>
        <v>54402.4760421651</v>
      </c>
      <c r="BV377" s="20">
        <f ca="1" t="shared" si="2414"/>
        <v>6.55050460740849</v>
      </c>
    </row>
    <row r="378" ht="15" customHeight="1" spans="1:74">
      <c r="A378" s="16">
        <v>377</v>
      </c>
      <c r="B378" s="17">
        <f ca="1" t="shared" ref="B378:F378" si="2800">RAND()</f>
        <v>0.579145235267043</v>
      </c>
      <c r="C378" s="18">
        <f ca="1">IF(B378&lt;=('Ejercicio 3 - TIR'!$D$13-'Ejercicio 3 - TIR'!$C$13)/('Ejercicio 3 - TIR'!$E$13-'Ejercicio 3 - TIR'!$C$13),'Ejercicio 3 - TIR'!$C$13+SQRT(('Ejercicio 3 - TIR'!$E$13-'Ejercicio 3 - TIR'!$C$13)*('Ejercicio 3 - TIR'!$D$13-'Ejercicio 3 - TIR'!$C$13)*B378),'Ejercicio 3 - TIR'!$E$13-SQRT(('Ejercicio 3 - TIR'!$E$13-'Ejercicio 3 - TIR'!$C$13)*('Ejercicio 3 - TIR'!$E$13-'Ejercicio 3 - TIR'!$D$13)*(1-B378)))</f>
        <v>77527.222742181</v>
      </c>
      <c r="D378" s="17">
        <f ca="1" t="shared" si="2800"/>
        <v>0.591051353259477</v>
      </c>
      <c r="E378" s="18">
        <f ca="1">IF(D378&lt;=('Ejercicio 3 - TIR'!$D$14-'Ejercicio 3 - TIR'!$C$14)/('Ejercicio 3 - TIR'!$E$14-'Ejercicio 3 - TIR'!$C$14),'Ejercicio 3 - TIR'!$C$14+SQRT(('Ejercicio 3 - TIR'!$E$14-'Ejercicio 3 - TIR'!$C$14)*('Ejercicio 3 - TIR'!$D$14-'Ejercicio 3 - TIR'!$C$14)*D378),'Ejercicio 3 - TIR'!$E$14-SQRT(('Ejercicio 3 - TIR'!$E$14-'Ejercicio 3 - TIR'!$C$14)*('Ejercicio 3 - TIR'!$E$14-'Ejercicio 3 - TIR'!$D$14)*(1-D378)))</f>
        <v>32167.8676587357</v>
      </c>
      <c r="F378" s="17">
        <f ca="1" t="shared" si="2800"/>
        <v>0.126180288288345</v>
      </c>
      <c r="G378" s="18">
        <f ca="1">IF(F378&lt;=('Ejercicio 3 - TIR'!$D$18-'Ejercicio 3 - TIR'!$C$18)/('Ejercicio 3 - TIR'!$E$18-'Ejercicio 3 - TIR'!$C$18),'Ejercicio 3 - TIR'!$C$18+SQRT(('Ejercicio 3 - TIR'!$E$18-'Ejercicio 3 - TIR'!$C$18)*('Ejercicio 3 - TIR'!$D$18-'Ejercicio 3 - TIR'!$C$18)*F378),'Ejercicio 3 - TIR'!$E$18-SQRT(('Ejercicio 3 - TIR'!$E$18-'Ejercicio 3 - TIR'!$C$18)*('Ejercicio 3 - TIR'!$E$18-'Ejercicio 3 - TIR'!$D$18)*(1-F378)))</f>
        <v>34350.5221805263</v>
      </c>
      <c r="H378" s="17">
        <f ca="1" t="shared" ref="H378:L378" si="2801">RAND()</f>
        <v>0.398089871248045</v>
      </c>
      <c r="I378" s="18">
        <f ca="1">IF(H378&lt;=('Ejercicio 3 - TIR'!$D$18-'Ejercicio 3 - TIR'!$C$18)/('Ejercicio 3 - TIR'!$E$18-'Ejercicio 3 - TIR'!$C$18),'Ejercicio 3 - TIR'!$C$18+SQRT(('Ejercicio 3 - TIR'!$E$18-'Ejercicio 3 - TIR'!$C$18)*('Ejercicio 3 - TIR'!$D$18-'Ejercicio 3 - TIR'!$C$18)*H378),'Ejercicio 3 - TIR'!$E$18-SQRT(('Ejercicio 3 - TIR'!$E$18-'Ejercicio 3 - TIR'!$C$18)*('Ejercicio 3 - TIR'!$E$18-'Ejercicio 3 - TIR'!$D$18)*(1-H378)))</f>
        <v>37727.4498178381</v>
      </c>
      <c r="J378" s="17">
        <f ca="1" t="shared" si="2801"/>
        <v>0.586643328518924</v>
      </c>
      <c r="K378" s="18">
        <f ca="1">IF(J378&lt;=('Ejercicio 3 - TIR'!$D$18-'Ejercicio 3 - TIR'!$C$18)/('Ejercicio 3 - TIR'!$E$18-'Ejercicio 3 - TIR'!$C$18),'Ejercicio 3 - TIR'!$C$18+SQRT(('Ejercicio 3 - TIR'!$E$18-'Ejercicio 3 - TIR'!$C$18)*('Ejercicio 3 - TIR'!$D$18-'Ejercicio 3 - TIR'!$C$18)*J378),'Ejercicio 3 - TIR'!$E$18-SQRT(('Ejercicio 3 - TIR'!$E$18-'Ejercicio 3 - TIR'!$C$18)*('Ejercicio 3 - TIR'!$E$18-'Ejercicio 3 - TIR'!$D$18)*(1-J378)))</f>
        <v>39380.644928673</v>
      </c>
      <c r="L378" s="17">
        <f ca="1" t="shared" si="2801"/>
        <v>0.812951679618286</v>
      </c>
      <c r="M378" s="18">
        <f ca="1">IF(L378&lt;=('Ejercicio 3 - TIR'!$D$18-'Ejercicio 3 - TIR'!$C$18)/('Ejercicio 3 - TIR'!$E$18-'Ejercicio 3 - TIR'!$C$18),'Ejercicio 3 - TIR'!$C$18+SQRT(('Ejercicio 3 - TIR'!$E$18-'Ejercicio 3 - TIR'!$C$18)*('Ejercicio 3 - TIR'!$D$18-'Ejercicio 3 - TIR'!$C$18)*L378),'Ejercicio 3 - TIR'!$E$18-SQRT(('Ejercicio 3 - TIR'!$E$18-'Ejercicio 3 - TIR'!$C$18)*('Ejercicio 3 - TIR'!$E$18-'Ejercicio 3 - TIR'!$D$18)*(1-L378)))</f>
        <v>41254.5195196573</v>
      </c>
      <c r="N378" s="17">
        <f ca="1" t="shared" ref="N378:R378" si="2802">RAND()</f>
        <v>0.182730777739166</v>
      </c>
      <c r="O378" s="18">
        <f ca="1">IF(N378&lt;=('Ejercicio 3 - TIR'!$D$18-'Ejercicio 3 - TIR'!$C$18)/('Ejercicio 3 - TIR'!$E$18-'Ejercicio 3 - TIR'!$C$18),'Ejercicio 3 - TIR'!$C$18+SQRT(('Ejercicio 3 - TIR'!$E$18-'Ejercicio 3 - TIR'!$C$18)*('Ejercicio 3 - TIR'!$D$18-'Ejercicio 3 - TIR'!$C$18)*N378),'Ejercicio 3 - TIR'!$E$18-SQRT(('Ejercicio 3 - TIR'!$E$18-'Ejercicio 3 - TIR'!$C$18)*('Ejercicio 3 - TIR'!$E$18-'Ejercicio 3 - TIR'!$D$18)*(1-N378)))</f>
        <v>35235.4194350477</v>
      </c>
      <c r="P378" s="17">
        <f ca="1" t="shared" si="2802"/>
        <v>0.382346129853611</v>
      </c>
      <c r="Q378" s="19">
        <f ca="1">IF(P378&lt;=('Ejercicio 3 - TIR'!$D$22-'Ejercicio 3 - TIR'!$C$22)/('Ejercicio 3 - TIR'!$E$22-'Ejercicio 3 - TIR'!$C$22),'Ejercicio 3 - TIR'!$C$22+SQRT(('Ejercicio 3 - TIR'!$E$22-'Ejercicio 3 - TIR'!$C$22)*('Ejercicio 3 - TIR'!$D$22-'Ejercicio 3 - TIR'!$C$22)*P378),'Ejercicio 3 - TIR'!$E$22-SQRT(('Ejercicio 3 - TIR'!$E$22-'Ejercicio 3 - TIR'!$C$22)*('Ejercicio 3 - TIR'!$E$22-'Ejercicio 3 - TIR'!$D$22)*(1-P378)))</f>
        <v>0.146234005293445</v>
      </c>
      <c r="R378" s="17">
        <f ca="1" t="shared" si="2802"/>
        <v>0.19403750014214</v>
      </c>
      <c r="S378" s="19">
        <f ca="1">IF(R378&lt;=('Ejercicio 3 - TIR'!$D$23-'Ejercicio 3 - TIR'!$C$23)/('Ejercicio 3 - TIR'!$E$23-'Ejercicio 3 - TIR'!$C$23),'Ejercicio 3 - TIR'!$C$23+SQRT(('Ejercicio 3 - TIR'!$E$23-'Ejercicio 3 - TIR'!$C$23)*('Ejercicio 3 - TIR'!$D$23-'Ejercicio 3 - TIR'!$C$23)*R378),'Ejercicio 3 - TIR'!$E$23-SQRT(('Ejercicio 3 - TIR'!$E$23-'Ejercicio 3 - TIR'!$C$23)*('Ejercicio 3 - TIR'!$E$23-'Ejercicio 3 - TIR'!$D$23)*(1-R378)))</f>
        <v>0.138688699801106</v>
      </c>
      <c r="T378" s="17">
        <f ca="1" t="shared" ref="T378:X378" si="2803">RAND()</f>
        <v>0.657465005364094</v>
      </c>
      <c r="U378" s="19">
        <f ca="1">IF(T378&lt;=('Ejercicio 3 - TIR'!$D$24-'Ejercicio 3 - TIR'!$C$24)/('Ejercicio 3 - TIR'!$E$24-'Ejercicio 3 - TIR'!$C$24),'Ejercicio 3 - TIR'!$C$24+SQRT(('Ejercicio 3 - TIR'!$E$24-'Ejercicio 3 - TIR'!$C$24)*('Ejercicio 3 - TIR'!$D$24-'Ejercicio 3 - TIR'!$C$24)*T378),'Ejercicio 3 - TIR'!$E$24-SQRT(('Ejercicio 3 - TIR'!$E$24-'Ejercicio 3 - TIR'!$C$24)*('Ejercicio 3 - TIR'!$E$24-'Ejercicio 3 - TIR'!$D$24)*(1-T378)))</f>
        <v>0.189030692855982</v>
      </c>
      <c r="V378" s="17">
        <f ca="1" t="shared" si="2803"/>
        <v>0.183613558793035</v>
      </c>
      <c r="W378" s="19">
        <f ca="1">IF(V378&lt;=('Ejercicio 3 - TIR'!$D$25-'Ejercicio 3 - TIR'!$C$25)/('Ejercicio 3 - TIR'!$E$25-'Ejercicio 3 - TIR'!$C$25),'Ejercicio 3 - TIR'!$C$25+SQRT(('Ejercicio 3 - TIR'!$E$25-'Ejercicio 3 - TIR'!$C$25)*('Ejercicio 3 - TIR'!$D$25-'Ejercicio 3 - TIR'!$C$25)*V378),'Ejercicio 3 - TIR'!$E$25-SQRT(('Ejercicio 3 - TIR'!$E$25-'Ejercicio 3 - TIR'!$C$25)*('Ejercicio 3 - TIR'!$E$25-'Ejercicio 3 - TIR'!$D$25)*(1-V378)))</f>
        <v>0.196033059044058</v>
      </c>
      <c r="X378" s="17">
        <f ca="1" t="shared" si="2803"/>
        <v>0.728307190502437</v>
      </c>
      <c r="Y378" s="19">
        <f ca="1">IF(X378&lt;=('Ejercicio 3 - TIR'!$D$26-'Ejercicio 3 - TIR'!$C$26)/('Ejercicio 3 - TIR'!$E$26-'Ejercicio 3 - TIR'!$C$26),'Ejercicio 3 - TIR'!$C$26+SQRT(('Ejercicio 3 - TIR'!$E$26-'Ejercicio 3 - TIR'!$C$26)*('Ejercicio 3 - TIR'!$D$26-'Ejercicio 3 - TIR'!$C$26)*X378),'Ejercicio 3 - TIR'!$E$26-SQRT(('Ejercicio 3 - TIR'!$E$26-'Ejercicio 3 - TIR'!$C$26)*('Ejercicio 3 - TIR'!$E$26-'Ejercicio 3 - TIR'!$D$26)*(1-X378)))</f>
        <v>0.241696721141829</v>
      </c>
      <c r="Z378" s="17">
        <f ca="1" t="shared" si="2384"/>
        <v>1.14623400529344</v>
      </c>
      <c r="AA378" s="17">
        <f ca="1" t="shared" si="2385"/>
        <v>1.30520370915541</v>
      </c>
      <c r="AB378" s="17">
        <f ca="1" t="shared" si="2386"/>
        <v>1.55192727061525</v>
      </c>
      <c r="AC378" s="17">
        <f ca="1" t="shared" si="2387"/>
        <v>1.85615632088785</v>
      </c>
      <c r="AD378" s="17">
        <f ca="1" t="shared" si="2388"/>
        <v>2.30478321757313</v>
      </c>
      <c r="AE378" s="16">
        <f ca="1" t="shared" si="2389"/>
        <v>4704.03612948639</v>
      </c>
      <c r="AF378" s="16">
        <f ca="1" t="shared" si="2390"/>
        <v>5356.43278410229</v>
      </c>
      <c r="AG378" s="16">
        <f ca="1" t="shared" si="2391"/>
        <v>6368.96298451764</v>
      </c>
      <c r="AH378" s="16">
        <f ca="1" t="shared" si="2392"/>
        <v>7617.490281311</v>
      </c>
      <c r="AI378" s="16">
        <f ca="1" t="shared" si="2393"/>
        <v>9458.61270563362</v>
      </c>
      <c r="AJ378" s="18">
        <f ca="1" t="shared" si="2394"/>
        <v>39373.736622906</v>
      </c>
      <c r="AK378" s="18">
        <f ca="1" t="shared" si="2395"/>
        <v>49242.0074392168</v>
      </c>
      <c r="AL378" s="18">
        <f ca="1" t="shared" si="2396"/>
        <v>61115.8967992238</v>
      </c>
      <c r="AM378" s="18">
        <f ca="1" t="shared" si="2397"/>
        <v>76574.8371716031</v>
      </c>
      <c r="AN378" s="18">
        <f ca="1" t="shared" si="2398"/>
        <v>81210.0033780479</v>
      </c>
      <c r="AO378" s="18">
        <f ca="1">C378/'Ejercicio 3 - TIR'!$D$7</f>
        <v>15505.4445484362</v>
      </c>
      <c r="AP378" s="18">
        <f ca="1" t="shared" si="2399"/>
        <v>23868.2920744699</v>
      </c>
      <c r="AQ378" s="18">
        <f ca="1" t="shared" si="2400"/>
        <v>33736.5628907806</v>
      </c>
      <c r="AR378" s="18">
        <f ca="1" t="shared" si="2401"/>
        <v>45610.4522507876</v>
      </c>
      <c r="AS378" s="18">
        <f ca="1" t="shared" si="2402"/>
        <v>61069.3926231669</v>
      </c>
      <c r="AT378" s="18">
        <f ca="1" t="shared" si="2403"/>
        <v>65704.5588296117</v>
      </c>
      <c r="AU378" s="18">
        <f ca="1">AP378*'Ejercicio 3 - TIR'!$D$5</f>
        <v>11934.1460372349</v>
      </c>
      <c r="AV378" s="18">
        <f ca="1">AQ378*'Ejercicio 3 - TIR'!$D$5</f>
        <v>16868.2814453903</v>
      </c>
      <c r="AW378" s="18">
        <f ca="1">AR378*'Ejercicio 3 - TIR'!$D$5</f>
        <v>22805.2261253938</v>
      </c>
      <c r="AX378" s="18">
        <f ca="1">AS378*'Ejercicio 3 - TIR'!$D$5</f>
        <v>30534.6963115835</v>
      </c>
      <c r="AY378" s="18">
        <f ca="1">AT378*'Ejercicio 3 - TIR'!$D$5</f>
        <v>32852.2794148059</v>
      </c>
      <c r="AZ378" s="18">
        <f ca="1" t="shared" ref="AZ378:BD378" si="2804">AJ378-AU378-AE378</f>
        <v>22735.5544561847</v>
      </c>
      <c r="BA378" s="18">
        <f ca="1" t="shared" si="2804"/>
        <v>27017.2932097242</v>
      </c>
      <c r="BB378" s="18">
        <f ca="1" t="shared" si="2804"/>
        <v>31941.7076893124</v>
      </c>
      <c r="BC378" s="18">
        <f ca="1" t="shared" si="2804"/>
        <v>38422.6505787087</v>
      </c>
      <c r="BD378" s="18">
        <f ca="1" t="shared" si="2804"/>
        <v>38899.1112576084</v>
      </c>
      <c r="BE378" s="18">
        <f ca="1" t="shared" ref="BE378:BI378" si="2805">AZ378/Z378</f>
        <v>19835.0025834073</v>
      </c>
      <c r="BF378" s="18">
        <f ca="1" t="shared" si="2805"/>
        <v>20699.6754761041</v>
      </c>
      <c r="BG378" s="18">
        <f ca="1" t="shared" si="2805"/>
        <v>20581.9617285605</v>
      </c>
      <c r="BH378" s="18">
        <f ca="1" t="shared" si="2805"/>
        <v>20700.1156887099</v>
      </c>
      <c r="BI378" s="18">
        <f ca="1" t="shared" si="2805"/>
        <v>16877.5574904472</v>
      </c>
      <c r="BJ378" s="18">
        <f ca="1" t="shared" si="2406"/>
        <v>74139.9615249674</v>
      </c>
      <c r="BK378" s="18">
        <f ca="1" t="shared" si="2407"/>
        <v>35736.6883762465</v>
      </c>
      <c r="BL378" s="18">
        <f ca="1" t="shared" si="2408"/>
        <v>109876.649901214</v>
      </c>
      <c r="BM378" s="18">
        <f ca="1">BK378*'Ejercicio 3 - TIR'!$D$5</f>
        <v>17868.3441881232</v>
      </c>
      <c r="BN378" s="18">
        <f ca="1" t="shared" si="2409"/>
        <v>92008.3057130906</v>
      </c>
      <c r="BO378" s="18">
        <f ca="1" t="shared" si="2410"/>
        <v>39920.5899329538</v>
      </c>
      <c r="BP378" s="18">
        <f ca="1" t="shared" si="2411"/>
        <v>-109695.090400917</v>
      </c>
      <c r="BQ378" s="18">
        <f ca="1" t="shared" ref="BQ378:BT378" si="2806">BE378</f>
        <v>19835.0025834073</v>
      </c>
      <c r="BR378" s="18">
        <f ca="1" t="shared" si="2806"/>
        <v>20699.6754761041</v>
      </c>
      <c r="BS378" s="18">
        <f ca="1" t="shared" si="2806"/>
        <v>20581.9617285605</v>
      </c>
      <c r="BT378" s="18">
        <f ca="1" t="shared" si="2806"/>
        <v>20700.1156887099</v>
      </c>
      <c r="BU378" s="18">
        <f ca="1" t="shared" si="2413"/>
        <v>56798.147423401</v>
      </c>
      <c r="BV378" s="20">
        <f ca="1" t="shared" si="2414"/>
        <v>7.00332450960566</v>
      </c>
    </row>
    <row r="379" ht="15" customHeight="1" spans="1:74">
      <c r="A379" s="16">
        <v>378</v>
      </c>
      <c r="B379" s="17">
        <f ca="1" t="shared" ref="B379:F379" si="2807">RAND()</f>
        <v>0.355010399143431</v>
      </c>
      <c r="C379" s="18">
        <f ca="1">IF(B379&lt;=('Ejercicio 3 - TIR'!$D$13-'Ejercicio 3 - TIR'!$C$13)/('Ejercicio 3 - TIR'!$E$13-'Ejercicio 3 - TIR'!$C$13),'Ejercicio 3 - TIR'!$C$13+SQRT(('Ejercicio 3 - TIR'!$E$13-'Ejercicio 3 - TIR'!$C$13)*('Ejercicio 3 - TIR'!$D$13-'Ejercicio 3 - TIR'!$C$13)*B379),'Ejercicio 3 - TIR'!$E$13-SQRT(('Ejercicio 3 - TIR'!$E$13-'Ejercicio 3 - TIR'!$C$13)*('Ejercicio 3 - TIR'!$E$13-'Ejercicio 3 - TIR'!$D$13)*(1-B379)))</f>
        <v>72179.3687881119</v>
      </c>
      <c r="D379" s="17">
        <f ca="1" t="shared" si="2807"/>
        <v>0.801580978895813</v>
      </c>
      <c r="E379" s="18">
        <f ca="1">IF(D379&lt;=('Ejercicio 3 - TIR'!$D$14-'Ejercicio 3 - TIR'!$C$14)/('Ejercicio 3 - TIR'!$E$14-'Ejercicio 3 - TIR'!$C$14),'Ejercicio 3 - TIR'!$C$14+SQRT(('Ejercicio 3 - TIR'!$E$14-'Ejercicio 3 - TIR'!$C$14)*('Ejercicio 3 - TIR'!$D$14-'Ejercicio 3 - TIR'!$C$14)*D379),'Ejercicio 3 - TIR'!$E$14-SQRT(('Ejercicio 3 - TIR'!$E$14-'Ejercicio 3 - TIR'!$C$14)*('Ejercicio 3 - TIR'!$E$14-'Ejercicio 3 - TIR'!$D$14)*(1-D379)))</f>
        <v>34544.4658221556</v>
      </c>
      <c r="F379" s="17">
        <f ca="1" t="shared" si="2807"/>
        <v>0.325056622474437</v>
      </c>
      <c r="G379" s="18">
        <f ca="1">IF(F379&lt;=('Ejercicio 3 - TIR'!$D$18-'Ejercicio 3 - TIR'!$C$18)/('Ejercicio 3 - TIR'!$E$18-'Ejercicio 3 - TIR'!$C$18),'Ejercicio 3 - TIR'!$C$18+SQRT(('Ejercicio 3 - TIR'!$E$18-'Ejercicio 3 - TIR'!$C$18)*('Ejercicio 3 - TIR'!$D$18-'Ejercicio 3 - TIR'!$C$18)*F379),'Ejercicio 3 - TIR'!$E$18-SQRT(('Ejercicio 3 - TIR'!$E$18-'Ejercicio 3 - TIR'!$C$18)*('Ejercicio 3 - TIR'!$E$18-'Ejercicio 3 - TIR'!$D$18)*(1-F379)))</f>
        <v>36982.7282183374</v>
      </c>
      <c r="H379" s="17">
        <f ca="1" t="shared" ref="H379:L379" si="2808">RAND()</f>
        <v>0.878143371459061</v>
      </c>
      <c r="I379" s="18">
        <f ca="1">IF(H379&lt;=('Ejercicio 3 - TIR'!$D$18-'Ejercicio 3 - TIR'!$C$18)/('Ejercicio 3 - TIR'!$E$18-'Ejercicio 3 - TIR'!$C$18),'Ejercicio 3 - TIR'!$C$18+SQRT(('Ejercicio 3 - TIR'!$E$18-'Ejercicio 3 - TIR'!$C$18)*('Ejercicio 3 - TIR'!$D$18-'Ejercicio 3 - TIR'!$C$18)*H379),'Ejercicio 3 - TIR'!$E$18-SQRT(('Ejercicio 3 - TIR'!$E$18-'Ejercicio 3 - TIR'!$C$18)*('Ejercicio 3 - TIR'!$E$18-'Ejercicio 3 - TIR'!$D$18)*(1-H379)))</f>
        <v>41976.8812228808</v>
      </c>
      <c r="J379" s="17">
        <f ca="1" t="shared" si="2808"/>
        <v>0.431764404543995</v>
      </c>
      <c r="K379" s="18">
        <f ca="1">IF(J379&lt;=('Ejercicio 3 - TIR'!$D$18-'Ejercicio 3 - TIR'!$C$18)/('Ejercicio 3 - TIR'!$E$18-'Ejercicio 3 - TIR'!$C$18),'Ejercicio 3 - TIR'!$C$18+SQRT(('Ejercicio 3 - TIR'!$E$18-'Ejercicio 3 - TIR'!$C$18)*('Ejercicio 3 - TIR'!$D$18-'Ejercicio 3 - TIR'!$C$18)*J379),'Ejercicio 3 - TIR'!$E$18-SQRT(('Ejercicio 3 - TIR'!$E$18-'Ejercicio 3 - TIR'!$C$18)*('Ejercicio 3 - TIR'!$E$18-'Ejercicio 3 - TIR'!$D$18)*(1-J379)))</f>
        <v>38047.6493885854</v>
      </c>
      <c r="L379" s="17">
        <f ca="1" t="shared" si="2808"/>
        <v>0.525299629749461</v>
      </c>
      <c r="M379" s="18">
        <f ca="1">IF(L379&lt;=('Ejercicio 3 - TIR'!$D$18-'Ejercicio 3 - TIR'!$C$18)/('Ejercicio 3 - TIR'!$E$18-'Ejercicio 3 - TIR'!$C$18),'Ejercicio 3 - TIR'!$C$18+SQRT(('Ejercicio 3 - TIR'!$E$18-'Ejercicio 3 - TIR'!$C$18)*('Ejercicio 3 - TIR'!$D$18-'Ejercicio 3 - TIR'!$C$18)*L379),'Ejercicio 3 - TIR'!$E$18-SQRT(('Ejercicio 3 - TIR'!$E$18-'Ejercicio 3 - TIR'!$C$18)*('Ejercicio 3 - TIR'!$E$18-'Ejercicio 3 - TIR'!$D$18)*(1-L379)))</f>
        <v>38876.651647013</v>
      </c>
      <c r="N379" s="17">
        <f ca="1" t="shared" ref="N379:R379" si="2809">RAND()</f>
        <v>0.267884686225296</v>
      </c>
      <c r="O379" s="18">
        <f ca="1">IF(N379&lt;=('Ejercicio 3 - TIR'!$D$18-'Ejercicio 3 - TIR'!$C$18)/('Ejercicio 3 - TIR'!$E$18-'Ejercicio 3 - TIR'!$C$18),'Ejercicio 3 - TIR'!$C$18+SQRT(('Ejercicio 3 - TIR'!$E$18-'Ejercicio 3 - TIR'!$C$18)*('Ejercicio 3 - TIR'!$D$18-'Ejercicio 3 - TIR'!$C$18)*N379),'Ejercicio 3 - TIR'!$E$18-SQRT(('Ejercicio 3 - TIR'!$E$18-'Ejercicio 3 - TIR'!$C$18)*('Ejercicio 3 - TIR'!$E$18-'Ejercicio 3 - TIR'!$D$18)*(1-N379)))</f>
        <v>36338.9827996134</v>
      </c>
      <c r="P379" s="17">
        <f ca="1" t="shared" si="2809"/>
        <v>0.762491392398592</v>
      </c>
      <c r="Q379" s="19">
        <f ca="1">IF(P379&lt;=('Ejercicio 3 - TIR'!$D$22-'Ejercicio 3 - TIR'!$C$22)/('Ejercicio 3 - TIR'!$E$22-'Ejercicio 3 - TIR'!$C$22),'Ejercicio 3 - TIR'!$C$22+SQRT(('Ejercicio 3 - TIR'!$E$22-'Ejercicio 3 - TIR'!$C$22)*('Ejercicio 3 - TIR'!$D$22-'Ejercicio 3 - TIR'!$C$22)*P379),'Ejercicio 3 - TIR'!$E$22-SQRT(('Ejercicio 3 - TIR'!$E$22-'Ejercicio 3 - TIR'!$C$22)*('Ejercicio 3 - TIR'!$E$22-'Ejercicio 3 - TIR'!$D$22)*(1-P379)))</f>
        <v>0.159323552198636</v>
      </c>
      <c r="R379" s="17">
        <f ca="1" t="shared" si="2809"/>
        <v>0.362615476330092</v>
      </c>
      <c r="S379" s="19">
        <f ca="1">IF(R379&lt;=('Ejercicio 3 - TIR'!$D$23-'Ejercicio 3 - TIR'!$C$23)/('Ejercicio 3 - TIR'!$E$23-'Ejercicio 3 - TIR'!$C$23),'Ejercicio 3 - TIR'!$C$23+SQRT(('Ejercicio 3 - TIR'!$E$23-'Ejercicio 3 - TIR'!$C$23)*('Ejercicio 3 - TIR'!$D$23-'Ejercicio 3 - TIR'!$C$23)*R379),'Ejercicio 3 - TIR'!$E$23-SQRT(('Ejercicio 3 - TIR'!$E$23-'Ejercicio 3 - TIR'!$C$23)*('Ejercicio 3 - TIR'!$E$23-'Ejercicio 3 - TIR'!$D$23)*(1-R379)))</f>
        <v>0.145548147827077</v>
      </c>
      <c r="T379" s="17">
        <f ca="1" t="shared" ref="T379:X379" si="2810">RAND()</f>
        <v>0.684686929610514</v>
      </c>
      <c r="U379" s="19">
        <f ca="1">IF(T379&lt;=('Ejercicio 3 - TIR'!$D$24-'Ejercicio 3 - TIR'!$C$24)/('Ejercicio 3 - TIR'!$E$24-'Ejercicio 3 - TIR'!$C$24),'Ejercicio 3 - TIR'!$C$24+SQRT(('Ejercicio 3 - TIR'!$E$24-'Ejercicio 3 - TIR'!$C$24)*('Ejercicio 3 - TIR'!$D$24-'Ejercicio 3 - TIR'!$C$24)*T379),'Ejercicio 3 - TIR'!$E$24-SQRT(('Ejercicio 3 - TIR'!$E$24-'Ejercicio 3 - TIR'!$C$24)*('Ejercicio 3 - TIR'!$E$24-'Ejercicio 3 - TIR'!$D$24)*(1-T379)))</f>
        <v>0.190286760575619</v>
      </c>
      <c r="V379" s="17">
        <f ca="1" t="shared" si="2810"/>
        <v>0.0306604934101256</v>
      </c>
      <c r="W379" s="19">
        <f ca="1">IF(V379&lt;=('Ejercicio 3 - TIR'!$D$25-'Ejercicio 3 - TIR'!$C$25)/('Ejercicio 3 - TIR'!$E$25-'Ejercicio 3 - TIR'!$C$25),'Ejercicio 3 - TIR'!$C$25+SQRT(('Ejercicio 3 - TIR'!$E$25-'Ejercicio 3 - TIR'!$C$25)*('Ejercicio 3 - TIR'!$D$25-'Ejercicio 3 - TIR'!$C$25)*V379),'Ejercicio 3 - TIR'!$E$25-SQRT(('Ejercicio 3 - TIR'!$E$25-'Ejercicio 3 - TIR'!$C$25)*('Ejercicio 3 - TIR'!$E$25-'Ejercicio 3 - TIR'!$D$25)*(1-V379)))</f>
        <v>0.18655169373324</v>
      </c>
      <c r="X379" s="17">
        <f ca="1" t="shared" si="2810"/>
        <v>0.445324908031718</v>
      </c>
      <c r="Y379" s="19">
        <f ca="1">IF(X379&lt;=('Ejercicio 3 - TIR'!$D$26-'Ejercicio 3 - TIR'!$C$26)/('Ejercicio 3 - TIR'!$E$26-'Ejercicio 3 - TIR'!$C$26),'Ejercicio 3 - TIR'!$C$26+SQRT(('Ejercicio 3 - TIR'!$E$26-'Ejercicio 3 - TIR'!$C$26)*('Ejercicio 3 - TIR'!$D$26-'Ejercicio 3 - TIR'!$C$26)*X379),'Ejercicio 3 - TIR'!$E$26-SQRT(('Ejercicio 3 - TIR'!$E$26-'Ejercicio 3 - TIR'!$C$26)*('Ejercicio 3 - TIR'!$E$26-'Ejercicio 3 - TIR'!$D$26)*(1-X379)))</f>
        <v>0.225271163938663</v>
      </c>
      <c r="Z379" s="17">
        <f ca="1" t="shared" si="2384"/>
        <v>1.15932355219864</v>
      </c>
      <c r="AA379" s="17">
        <f ca="1" t="shared" si="2385"/>
        <v>1.32806094795345</v>
      </c>
      <c r="AB379" s="17">
        <f ca="1" t="shared" si="2386"/>
        <v>1.5807733635865</v>
      </c>
      <c r="AC379" s="17">
        <f ca="1" t="shared" si="2387"/>
        <v>1.87566931197196</v>
      </c>
      <c r="AD379" s="17">
        <f ca="1" t="shared" si="2388"/>
        <v>2.29820352104391</v>
      </c>
      <c r="AE379" s="16">
        <f ca="1" t="shared" si="2389"/>
        <v>5503.74700359021</v>
      </c>
      <c r="AF379" s="16">
        <f ca="1" t="shared" si="2390"/>
        <v>6304.80718607159</v>
      </c>
      <c r="AG379" s="16">
        <f ca="1" t="shared" si="2391"/>
        <v>7504.52852156303</v>
      </c>
      <c r="AH379" s="16">
        <f ca="1" t="shared" si="2392"/>
        <v>8904.51102793003</v>
      </c>
      <c r="AI379" s="16">
        <f ca="1" t="shared" si="2393"/>
        <v>10910.4405914965</v>
      </c>
      <c r="AJ379" s="18">
        <f ca="1" t="shared" si="2394"/>
        <v>42874.9478480797</v>
      </c>
      <c r="AK379" s="18">
        <f ca="1" t="shared" si="2395"/>
        <v>55747.8566689887</v>
      </c>
      <c r="AL379" s="18">
        <f ca="1" t="shared" si="2396"/>
        <v>60144.7107005542</v>
      </c>
      <c r="AM379" s="18">
        <f ca="1" t="shared" si="2397"/>
        <v>72919.7424465264</v>
      </c>
      <c r="AN379" s="18">
        <f ca="1" t="shared" si="2398"/>
        <v>83514.3782212256</v>
      </c>
      <c r="AO379" s="18">
        <f ca="1">C379/'Ejercicio 3 - TIR'!$D$7</f>
        <v>14435.8737576224</v>
      </c>
      <c r="AP379" s="18">
        <f ca="1" t="shared" si="2399"/>
        <v>28439.0740904573</v>
      </c>
      <c r="AQ379" s="18">
        <f ca="1" t="shared" si="2400"/>
        <v>41311.9829113663</v>
      </c>
      <c r="AR379" s="18">
        <f ca="1" t="shared" si="2401"/>
        <v>45708.8369429318</v>
      </c>
      <c r="AS379" s="18">
        <f ca="1" t="shared" si="2402"/>
        <v>58483.868688904</v>
      </c>
      <c r="AT379" s="18">
        <f ca="1" t="shared" si="2403"/>
        <v>69078.5044636032</v>
      </c>
      <c r="AU379" s="18">
        <f ca="1">AP379*'Ejercicio 3 - TIR'!$D$5</f>
        <v>14219.5370452286</v>
      </c>
      <c r="AV379" s="18">
        <f ca="1">AQ379*'Ejercicio 3 - TIR'!$D$5</f>
        <v>20655.9914556832</v>
      </c>
      <c r="AW379" s="18">
        <f ca="1">AR379*'Ejercicio 3 - TIR'!$D$5</f>
        <v>22854.4184714659</v>
      </c>
      <c r="AX379" s="18">
        <f ca="1">AS379*'Ejercicio 3 - TIR'!$D$5</f>
        <v>29241.934344452</v>
      </c>
      <c r="AY379" s="18">
        <f ca="1">AT379*'Ejercicio 3 - TIR'!$D$5</f>
        <v>34539.2522318016</v>
      </c>
      <c r="AZ379" s="18">
        <f ca="1" t="shared" ref="AZ379:BD379" si="2811">AJ379-AU379-AE379</f>
        <v>23151.6637992608</v>
      </c>
      <c r="BA379" s="18">
        <f ca="1" t="shared" si="2811"/>
        <v>28787.058027234</v>
      </c>
      <c r="BB379" s="18">
        <f ca="1" t="shared" si="2811"/>
        <v>29785.7637075252</v>
      </c>
      <c r="BC379" s="18">
        <f ca="1" t="shared" si="2811"/>
        <v>34773.2970741443</v>
      </c>
      <c r="BD379" s="18">
        <f ca="1" t="shared" si="2811"/>
        <v>38064.6853979275</v>
      </c>
      <c r="BE379" s="18">
        <f ca="1" t="shared" ref="BE379:BI379" si="2812">AZ379/Z379</f>
        <v>19969.9762463672</v>
      </c>
      <c r="BF379" s="18">
        <f ca="1" t="shared" si="2812"/>
        <v>21676.0067161036</v>
      </c>
      <c r="BG379" s="18">
        <f ca="1" t="shared" si="2812"/>
        <v>18842.526318856</v>
      </c>
      <c r="BH379" s="18">
        <f ca="1" t="shared" si="2812"/>
        <v>18539.1405895456</v>
      </c>
      <c r="BI379" s="18">
        <f ca="1" t="shared" si="2812"/>
        <v>16562.8000520326</v>
      </c>
      <c r="BJ379" s="18">
        <f ca="1" t="shared" si="2406"/>
        <v>79390.2129850591</v>
      </c>
      <c r="BK379" s="18">
        <f ca="1" t="shared" si="2407"/>
        <v>33176.5758991131</v>
      </c>
      <c r="BL379" s="18">
        <f ca="1" t="shared" si="2408"/>
        <v>112566.788884172</v>
      </c>
      <c r="BM379" s="18">
        <f ca="1">BK379*'Ejercicio 3 - TIR'!$D$5</f>
        <v>16588.2879495566</v>
      </c>
      <c r="BN379" s="18">
        <f ca="1" t="shared" si="2409"/>
        <v>95978.5009346157</v>
      </c>
      <c r="BO379" s="18">
        <f ca="1" t="shared" si="2410"/>
        <v>41762.4027009668</v>
      </c>
      <c r="BP379" s="18">
        <f ca="1" t="shared" si="2411"/>
        <v>-106723.834610268</v>
      </c>
      <c r="BQ379" s="18">
        <f ca="1" t="shared" ref="BQ379:BT379" si="2813">BE379</f>
        <v>19969.9762463672</v>
      </c>
      <c r="BR379" s="18">
        <f ca="1" t="shared" si="2813"/>
        <v>21676.0067161036</v>
      </c>
      <c r="BS379" s="18">
        <f ca="1" t="shared" si="2813"/>
        <v>18842.526318856</v>
      </c>
      <c r="BT379" s="18">
        <f ca="1" t="shared" si="2813"/>
        <v>18539.1405895456</v>
      </c>
      <c r="BU379" s="18">
        <f ca="1" t="shared" si="2413"/>
        <v>58325.2027529994</v>
      </c>
      <c r="BV379" s="20">
        <f ca="1" t="shared" si="2414"/>
        <v>7.58562684410895</v>
      </c>
    </row>
    <row r="380" ht="15" customHeight="1" spans="1:74">
      <c r="A380" s="16">
        <v>379</v>
      </c>
      <c r="B380" s="17">
        <f ca="1" t="shared" ref="B380:F380" si="2814">RAND()</f>
        <v>0.933399811150358</v>
      </c>
      <c r="C380" s="18">
        <f ca="1">IF(B380&lt;=('Ejercicio 3 - TIR'!$D$13-'Ejercicio 3 - TIR'!$C$13)/('Ejercicio 3 - TIR'!$E$13-'Ejercicio 3 - TIR'!$C$13),'Ejercicio 3 - TIR'!$C$13+SQRT(('Ejercicio 3 - TIR'!$E$13-'Ejercicio 3 - TIR'!$C$13)*('Ejercicio 3 - TIR'!$D$13-'Ejercicio 3 - TIR'!$C$13)*B380),'Ejercicio 3 - TIR'!$E$13-SQRT(('Ejercicio 3 - TIR'!$E$13-'Ejercicio 3 - TIR'!$C$13)*('Ejercicio 3 - TIR'!$E$13-'Ejercicio 3 - TIR'!$D$13)*(1-B380)))</f>
        <v>91060.1886698001</v>
      </c>
      <c r="D380" s="17">
        <f ca="1" t="shared" si="2814"/>
        <v>0.828548609203627</v>
      </c>
      <c r="E380" s="18">
        <f ca="1">IF(D380&lt;=('Ejercicio 3 - TIR'!$D$14-'Ejercicio 3 - TIR'!$C$14)/('Ejercicio 3 - TIR'!$E$14-'Ejercicio 3 - TIR'!$C$14),'Ejercicio 3 - TIR'!$C$14+SQRT(('Ejercicio 3 - TIR'!$E$14-'Ejercicio 3 - TIR'!$C$14)*('Ejercicio 3 - TIR'!$D$14-'Ejercicio 3 - TIR'!$C$14)*D380),'Ejercicio 3 - TIR'!$E$14-SQRT(('Ejercicio 3 - TIR'!$E$14-'Ejercicio 3 - TIR'!$C$14)*('Ejercicio 3 - TIR'!$E$14-'Ejercicio 3 - TIR'!$D$14)*(1-D380)))</f>
        <v>34928.7369798584</v>
      </c>
      <c r="F380" s="17">
        <f ca="1" t="shared" si="2814"/>
        <v>0.543142819035686</v>
      </c>
      <c r="G380" s="18">
        <f ca="1">IF(F380&lt;=('Ejercicio 3 - TIR'!$D$18-'Ejercicio 3 - TIR'!$C$18)/('Ejercicio 3 - TIR'!$E$18-'Ejercicio 3 - TIR'!$C$18),'Ejercicio 3 - TIR'!$C$18+SQRT(('Ejercicio 3 - TIR'!$E$18-'Ejercicio 3 - TIR'!$C$18)*('Ejercicio 3 - TIR'!$D$18-'Ejercicio 3 - TIR'!$C$18)*F380),'Ejercicio 3 - TIR'!$E$18-SQRT(('Ejercicio 3 - TIR'!$E$18-'Ejercicio 3 - TIR'!$C$18)*('Ejercicio 3 - TIR'!$E$18-'Ejercicio 3 - TIR'!$D$18)*(1-F380)))</f>
        <v>39026.1521622091</v>
      </c>
      <c r="H380" s="17">
        <f ca="1" t="shared" ref="H380:L380" si="2815">RAND()</f>
        <v>0.951876926327198</v>
      </c>
      <c r="I380" s="18">
        <f ca="1">IF(H380&lt;=('Ejercicio 3 - TIR'!$D$18-'Ejercicio 3 - TIR'!$C$18)/('Ejercicio 3 - TIR'!$E$18-'Ejercicio 3 - TIR'!$C$18),'Ejercicio 3 - TIR'!$C$18+SQRT(('Ejercicio 3 - TIR'!$E$18-'Ejercicio 3 - TIR'!$C$18)*('Ejercicio 3 - TIR'!$D$18-'Ejercicio 3 - TIR'!$C$18)*H380),'Ejercicio 3 - TIR'!$E$18-SQRT(('Ejercicio 3 - TIR'!$E$18-'Ejercicio 3 - TIR'!$C$18)*('Ejercicio 3 - TIR'!$E$18-'Ejercicio 3 - TIR'!$D$18)*(1-H380)))</f>
        <v>43100.2025040915</v>
      </c>
      <c r="J380" s="17">
        <f ca="1" t="shared" si="2815"/>
        <v>0.457805737419173</v>
      </c>
      <c r="K380" s="18">
        <f ca="1">IF(J380&lt;=('Ejercicio 3 - TIR'!$D$18-'Ejercicio 3 - TIR'!$C$18)/('Ejercicio 3 - TIR'!$E$18-'Ejercicio 3 - TIR'!$C$18),'Ejercicio 3 - TIR'!$C$18+SQRT(('Ejercicio 3 - TIR'!$E$18-'Ejercicio 3 - TIR'!$C$18)*('Ejercicio 3 - TIR'!$D$18-'Ejercicio 3 - TIR'!$C$18)*J380),'Ejercicio 3 - TIR'!$E$18-SQRT(('Ejercicio 3 - TIR'!$E$18-'Ejercicio 3 - TIR'!$C$18)*('Ejercicio 3 - TIR'!$E$18-'Ejercicio 3 - TIR'!$D$18)*(1-J380)))</f>
        <v>38286.7883171272</v>
      </c>
      <c r="L380" s="17">
        <f ca="1" t="shared" si="2815"/>
        <v>0.457029600481984</v>
      </c>
      <c r="M380" s="18">
        <f ca="1">IF(L380&lt;=('Ejercicio 3 - TIR'!$D$18-'Ejercicio 3 - TIR'!$C$18)/('Ejercicio 3 - TIR'!$E$18-'Ejercicio 3 - TIR'!$C$18),'Ejercicio 3 - TIR'!$C$18+SQRT(('Ejercicio 3 - TIR'!$E$18-'Ejercicio 3 - TIR'!$C$18)*('Ejercicio 3 - TIR'!$D$18-'Ejercicio 3 - TIR'!$C$18)*L380),'Ejercicio 3 - TIR'!$E$18-SQRT(('Ejercicio 3 - TIR'!$E$18-'Ejercicio 3 - TIR'!$C$18)*('Ejercicio 3 - TIR'!$E$18-'Ejercicio 3 - TIR'!$D$18)*(1-L380)))</f>
        <v>38279.7608704779</v>
      </c>
      <c r="N380" s="17">
        <f ca="1" t="shared" ref="N380:R380" si="2816">RAND()</f>
        <v>0.0570679883790672</v>
      </c>
      <c r="O380" s="18">
        <f ca="1">IF(N380&lt;=('Ejercicio 3 - TIR'!$D$18-'Ejercicio 3 - TIR'!$C$18)/('Ejercicio 3 - TIR'!$E$18-'Ejercicio 3 - TIR'!$C$18),'Ejercicio 3 - TIR'!$C$18+SQRT(('Ejercicio 3 - TIR'!$E$18-'Ejercicio 3 - TIR'!$C$18)*('Ejercicio 3 - TIR'!$D$18-'Ejercicio 3 - TIR'!$C$18)*N380),'Ejercicio 3 - TIR'!$E$18-SQRT(('Ejercicio 3 - TIR'!$E$18-'Ejercicio 3 - TIR'!$C$18)*('Ejercicio 3 - TIR'!$E$18-'Ejercicio 3 - TIR'!$D$18)*(1-N380)))</f>
        <v>32925.7816488693</v>
      </c>
      <c r="P380" s="17">
        <f ca="1" t="shared" si="2816"/>
        <v>0.772915678295079</v>
      </c>
      <c r="Q380" s="19">
        <f ca="1">IF(P380&lt;=('Ejercicio 3 - TIR'!$D$22-'Ejercicio 3 - TIR'!$C$22)/('Ejercicio 3 - TIR'!$E$22-'Ejercicio 3 - TIR'!$C$22),'Ejercicio 3 - TIR'!$C$22+SQRT(('Ejercicio 3 - TIR'!$E$22-'Ejercicio 3 - TIR'!$C$22)*('Ejercicio 3 - TIR'!$D$22-'Ejercicio 3 - TIR'!$C$22)*P380),'Ejercicio 3 - TIR'!$E$22-SQRT(('Ejercicio 3 - TIR'!$E$22-'Ejercicio 3 - TIR'!$C$22)*('Ejercicio 3 - TIR'!$E$22-'Ejercicio 3 - TIR'!$D$22)*(1-P380)))</f>
        <v>0.159782389382797</v>
      </c>
      <c r="R380" s="17">
        <f ca="1" t="shared" si="2816"/>
        <v>0.904778136542741</v>
      </c>
      <c r="S380" s="19">
        <f ca="1">IF(R380&lt;=('Ejercicio 3 - TIR'!$D$23-'Ejercicio 3 - TIR'!$C$23)/('Ejercicio 3 - TIR'!$E$23-'Ejercicio 3 - TIR'!$C$23),'Ejercicio 3 - TIR'!$C$23+SQRT(('Ejercicio 3 - TIR'!$E$23-'Ejercicio 3 - TIR'!$C$23)*('Ejercicio 3 - TIR'!$D$23-'Ejercicio 3 - TIR'!$C$23)*R380),'Ejercicio 3 - TIR'!$E$23-SQRT(('Ejercicio 3 - TIR'!$E$23-'Ejercicio 3 - TIR'!$C$23)*('Ejercicio 3 - TIR'!$E$23-'Ejercicio 3 - TIR'!$D$23)*(1-R380)))</f>
        <v>0.16690804238385</v>
      </c>
      <c r="T380" s="17">
        <f ca="1" t="shared" ref="T380:X380" si="2817">RAND()</f>
        <v>0.244857772617736</v>
      </c>
      <c r="U380" s="19">
        <f ca="1">IF(T380&lt;=('Ejercicio 3 - TIR'!$D$24-'Ejercicio 3 - TIR'!$C$24)/('Ejercicio 3 - TIR'!$E$24-'Ejercicio 3 - TIR'!$C$24),'Ejercicio 3 - TIR'!$C$24+SQRT(('Ejercicio 3 - TIR'!$E$24-'Ejercicio 3 - TIR'!$C$24)*('Ejercicio 3 - TIR'!$D$24-'Ejercicio 3 - TIR'!$C$24)*T380),'Ejercicio 3 - TIR'!$E$24-SQRT(('Ejercicio 3 - TIR'!$E$24-'Ejercicio 3 - TIR'!$C$24)*('Ejercicio 3 - TIR'!$E$24-'Ejercicio 3 - TIR'!$D$24)*(1-T380)))</f>
        <v>0.172676007640174</v>
      </c>
      <c r="V380" s="17">
        <f ca="1" t="shared" si="2817"/>
        <v>0.663695599225576</v>
      </c>
      <c r="W380" s="19">
        <f ca="1">IF(V380&lt;=('Ejercicio 3 - TIR'!$D$25-'Ejercicio 3 - TIR'!$C$25)/('Ejercicio 3 - TIR'!$E$25-'Ejercicio 3 - TIR'!$C$25),'Ejercicio 3 - TIR'!$C$25+SQRT(('Ejercicio 3 - TIR'!$E$25-'Ejercicio 3 - TIR'!$C$25)*('Ejercicio 3 - TIR'!$D$25-'Ejercicio 3 - TIR'!$C$25)*V380),'Ejercicio 3 - TIR'!$E$25-SQRT(('Ejercicio 3 - TIR'!$E$25-'Ejercicio 3 - TIR'!$C$25)*('Ejercicio 3 - TIR'!$E$25-'Ejercicio 3 - TIR'!$D$25)*(1-V380)))</f>
        <v>0.21569161323072</v>
      </c>
      <c r="X380" s="17">
        <f ca="1" t="shared" si="2817"/>
        <v>0.674338212719278</v>
      </c>
      <c r="Y380" s="19">
        <f ca="1">IF(X380&lt;=('Ejercicio 3 - TIR'!$D$26-'Ejercicio 3 - TIR'!$C$26)/('Ejercicio 3 - TIR'!$E$26-'Ejercicio 3 - TIR'!$C$26),'Ejercicio 3 - TIR'!$C$26+SQRT(('Ejercicio 3 - TIR'!$E$26-'Ejercicio 3 - TIR'!$C$26)*('Ejercicio 3 - TIR'!$D$26-'Ejercicio 3 - TIR'!$C$26)*X380),'Ejercicio 3 - TIR'!$E$26-SQRT(('Ejercicio 3 - TIR'!$E$26-'Ejercicio 3 - TIR'!$C$26)*('Ejercicio 3 - TIR'!$E$26-'Ejercicio 3 - TIR'!$D$26)*(1-X380)))</f>
        <v>0.238064649145191</v>
      </c>
      <c r="Z380" s="17">
        <f ca="1" t="shared" si="2384"/>
        <v>1.1597823893828</v>
      </c>
      <c r="AA380" s="17">
        <f ca="1" t="shared" si="2385"/>
        <v>1.35335939758594</v>
      </c>
      <c r="AB380" s="17">
        <f ca="1" t="shared" si="2386"/>
        <v>1.5870520952634</v>
      </c>
      <c r="AC380" s="17">
        <f ca="1" t="shared" si="2387"/>
        <v>1.92936592197195</v>
      </c>
      <c r="AD380" s="17">
        <f ca="1" t="shared" si="2388"/>
        <v>2.38867974325889</v>
      </c>
      <c r="AE380" s="16">
        <f ca="1" t="shared" si="2389"/>
        <v>5580.99705276502</v>
      </c>
      <c r="AF380" s="16">
        <f ca="1" t="shared" si="2390"/>
        <v>6512.51034539206</v>
      </c>
      <c r="AG380" s="16">
        <f ca="1" t="shared" si="2391"/>
        <v>7637.0646315497</v>
      </c>
      <c r="AH380" s="16">
        <f ca="1" t="shared" si="2392"/>
        <v>9284.31542227593</v>
      </c>
      <c r="AI380" s="16">
        <f ca="1" t="shared" si="2393"/>
        <v>11494.5827158333</v>
      </c>
      <c r="AJ380" s="18">
        <f ca="1" t="shared" si="2394"/>
        <v>45261.8440031035</v>
      </c>
      <c r="AK380" s="18">
        <f ca="1" t="shared" si="2395"/>
        <v>58330.0640967694</v>
      </c>
      <c r="AL380" s="18">
        <f ca="1" t="shared" si="2396"/>
        <v>60763.1276196028</v>
      </c>
      <c r="AM380" s="18">
        <f ca="1" t="shared" si="2397"/>
        <v>73855.6661247355</v>
      </c>
      <c r="AN380" s="18">
        <f ca="1" t="shared" si="2398"/>
        <v>78649.1476556194</v>
      </c>
      <c r="AO380" s="18">
        <f ca="1">C380/'Ejercicio 3 - TIR'!$D$7</f>
        <v>18212.03773396</v>
      </c>
      <c r="AP380" s="18">
        <f ca="1" t="shared" si="2399"/>
        <v>27049.8062691435</v>
      </c>
      <c r="AQ380" s="18">
        <f ca="1" t="shared" si="2400"/>
        <v>40118.0263628094</v>
      </c>
      <c r="AR380" s="18">
        <f ca="1" t="shared" si="2401"/>
        <v>42551.0898856428</v>
      </c>
      <c r="AS380" s="18">
        <f ca="1" t="shared" si="2402"/>
        <v>55643.6283907755</v>
      </c>
      <c r="AT380" s="18">
        <f ca="1" t="shared" si="2403"/>
        <v>60437.1099216594</v>
      </c>
      <c r="AU380" s="18">
        <f ca="1">AP380*'Ejercicio 3 - TIR'!$D$5</f>
        <v>13524.9031345717</v>
      </c>
      <c r="AV380" s="18">
        <f ca="1">AQ380*'Ejercicio 3 - TIR'!$D$5</f>
        <v>20059.0131814047</v>
      </c>
      <c r="AW380" s="18">
        <f ca="1">AR380*'Ejercicio 3 - TIR'!$D$5</f>
        <v>21275.5449428214</v>
      </c>
      <c r="AX380" s="18">
        <f ca="1">AS380*'Ejercicio 3 - TIR'!$D$5</f>
        <v>27821.8141953878</v>
      </c>
      <c r="AY380" s="18">
        <f ca="1">AT380*'Ejercicio 3 - TIR'!$D$5</f>
        <v>30218.5549608297</v>
      </c>
      <c r="AZ380" s="18">
        <f ca="1" t="shared" ref="AZ380:BD380" si="2818">AJ380-AU380-AE380</f>
        <v>26155.9438157668</v>
      </c>
      <c r="BA380" s="18">
        <f ca="1" t="shared" si="2818"/>
        <v>31758.5405699727</v>
      </c>
      <c r="BB380" s="18">
        <f ca="1" t="shared" si="2818"/>
        <v>31850.5180452317</v>
      </c>
      <c r="BC380" s="18">
        <f ca="1" t="shared" si="2818"/>
        <v>36749.5365070718</v>
      </c>
      <c r="BD380" s="18">
        <f ca="1" t="shared" si="2818"/>
        <v>36936.0099789564</v>
      </c>
      <c r="BE380" s="18">
        <f ca="1" t="shared" ref="BE380:BI380" si="2819">AZ380/Z380</f>
        <v>22552.4581638856</v>
      </c>
      <c r="BF380" s="18">
        <f ca="1" t="shared" si="2819"/>
        <v>23466.449951596</v>
      </c>
      <c r="BG380" s="18">
        <f ca="1" t="shared" si="2819"/>
        <v>20068.9808105799</v>
      </c>
      <c r="BH380" s="18">
        <f ca="1" t="shared" si="2819"/>
        <v>19047.4684395333</v>
      </c>
      <c r="BI380" s="18">
        <f ca="1" t="shared" si="2819"/>
        <v>15462.9393426196</v>
      </c>
      <c r="BJ380" s="18">
        <f ca="1" t="shared" si="2406"/>
        <v>83433.5664814055</v>
      </c>
      <c r="BK380" s="18">
        <f ca="1" t="shared" si="2407"/>
        <v>43502.7256185769</v>
      </c>
      <c r="BL380" s="18">
        <f ca="1" t="shared" si="2408"/>
        <v>126936.292099982</v>
      </c>
      <c r="BM380" s="18">
        <f ca="1">BK380*'Ejercicio 3 - TIR'!$D$5</f>
        <v>21751.3628092885</v>
      </c>
      <c r="BN380" s="18">
        <f ca="1" t="shared" si="2409"/>
        <v>105184.929290694</v>
      </c>
      <c r="BO380" s="18">
        <f ca="1" t="shared" si="2410"/>
        <v>44034.7558468384</v>
      </c>
      <c r="BP380" s="18">
        <f ca="1" t="shared" si="2411"/>
        <v>-125988.925649658</v>
      </c>
      <c r="BQ380" s="18">
        <f ca="1" t="shared" ref="BQ380:BT380" si="2820">BE380</f>
        <v>22552.4581638856</v>
      </c>
      <c r="BR380" s="18">
        <f ca="1" t="shared" si="2820"/>
        <v>23466.449951596</v>
      </c>
      <c r="BS380" s="18">
        <f ca="1" t="shared" si="2820"/>
        <v>20068.9808105799</v>
      </c>
      <c r="BT380" s="18">
        <f ca="1" t="shared" si="2820"/>
        <v>19047.4684395333</v>
      </c>
      <c r="BU380" s="18">
        <f ca="1" t="shared" si="2413"/>
        <v>59497.695189458</v>
      </c>
      <c r="BV380" s="20">
        <f ca="1" t="shared" si="2414"/>
        <v>4.10177967357064</v>
      </c>
    </row>
    <row r="381" ht="15" customHeight="1" spans="1:74">
      <c r="A381" s="16">
        <v>380</v>
      </c>
      <c r="B381" s="17">
        <f ca="1" t="shared" ref="B381:F381" si="2821">RAND()</f>
        <v>0.566795109419736</v>
      </c>
      <c r="C381" s="18">
        <f ca="1">IF(B381&lt;=('Ejercicio 3 - TIR'!$D$13-'Ejercicio 3 - TIR'!$C$13)/('Ejercicio 3 - TIR'!$E$13-'Ejercicio 3 - TIR'!$C$13),'Ejercicio 3 - TIR'!$C$13+SQRT(('Ejercicio 3 - TIR'!$E$13-'Ejercicio 3 - TIR'!$C$13)*('Ejercicio 3 - TIR'!$D$13-'Ejercicio 3 - TIR'!$C$13)*B381),'Ejercicio 3 - TIR'!$E$13-SQRT(('Ejercicio 3 - TIR'!$E$13-'Ejercicio 3 - TIR'!$C$13)*('Ejercicio 3 - TIR'!$E$13-'Ejercicio 3 - TIR'!$D$13)*(1-B381)))</f>
        <v>77199.8713008826</v>
      </c>
      <c r="D381" s="17">
        <f ca="1" t="shared" si="2821"/>
        <v>0.836422560279711</v>
      </c>
      <c r="E381" s="18">
        <f ca="1">IF(D381&lt;=('Ejercicio 3 - TIR'!$D$14-'Ejercicio 3 - TIR'!$C$14)/('Ejercicio 3 - TIR'!$E$14-'Ejercicio 3 - TIR'!$C$14),'Ejercicio 3 - TIR'!$C$14+SQRT(('Ejercicio 3 - TIR'!$E$14-'Ejercicio 3 - TIR'!$C$14)*('Ejercicio 3 - TIR'!$D$14-'Ejercicio 3 - TIR'!$C$14)*D381),'Ejercicio 3 - TIR'!$E$14-SQRT(('Ejercicio 3 - TIR'!$E$14-'Ejercicio 3 - TIR'!$C$14)*('Ejercicio 3 - TIR'!$E$14-'Ejercicio 3 - TIR'!$D$14)*(1-D381)))</f>
        <v>35046.5551423233</v>
      </c>
      <c r="F381" s="17">
        <f ca="1" t="shared" si="2821"/>
        <v>0.673337861655342</v>
      </c>
      <c r="G381" s="18">
        <f ca="1">IF(F381&lt;=('Ejercicio 3 - TIR'!$D$18-'Ejercicio 3 - TIR'!$C$18)/('Ejercicio 3 - TIR'!$E$18-'Ejercicio 3 - TIR'!$C$18),'Ejercicio 3 - TIR'!$C$18+SQRT(('Ejercicio 3 - TIR'!$E$18-'Ejercicio 3 - TIR'!$C$18)*('Ejercicio 3 - TIR'!$D$18-'Ejercicio 3 - TIR'!$C$18)*F381),'Ejercicio 3 - TIR'!$E$18-SQRT(('Ejercicio 3 - TIR'!$E$18-'Ejercicio 3 - TIR'!$C$18)*('Ejercicio 3 - TIR'!$E$18-'Ejercicio 3 - TIR'!$D$18)*(1-F381)))</f>
        <v>40050.2868390331</v>
      </c>
      <c r="H381" s="17">
        <f ca="1" t="shared" ref="H381:L381" si="2822">RAND()</f>
        <v>0.552638385663523</v>
      </c>
      <c r="I381" s="18">
        <f ca="1">IF(H381&lt;=('Ejercicio 3 - TIR'!$D$18-'Ejercicio 3 - TIR'!$C$18)/('Ejercicio 3 - TIR'!$E$18-'Ejercicio 3 - TIR'!$C$18),'Ejercicio 3 - TIR'!$C$18+SQRT(('Ejercicio 3 - TIR'!$E$18-'Ejercicio 3 - TIR'!$C$18)*('Ejercicio 3 - TIR'!$D$18-'Ejercicio 3 - TIR'!$C$18)*H381),'Ejercicio 3 - TIR'!$E$18-SQRT(('Ejercicio 3 - TIR'!$E$18-'Ejercicio 3 - TIR'!$C$18)*('Ejercicio 3 - TIR'!$E$18-'Ejercicio 3 - TIR'!$D$18)*(1-H381)))</f>
        <v>39104.7107504593</v>
      </c>
      <c r="J381" s="17">
        <f ca="1" t="shared" si="2822"/>
        <v>0.271193723697069</v>
      </c>
      <c r="K381" s="18">
        <f ca="1">IF(J381&lt;=('Ejercicio 3 - TIR'!$D$18-'Ejercicio 3 - TIR'!$C$18)/('Ejercicio 3 - TIR'!$E$18-'Ejercicio 3 - TIR'!$C$18),'Ejercicio 3 - TIR'!$C$18+SQRT(('Ejercicio 3 - TIR'!$E$18-'Ejercicio 3 - TIR'!$C$18)*('Ejercicio 3 - TIR'!$D$18-'Ejercicio 3 - TIR'!$C$18)*J381),'Ejercicio 3 - TIR'!$E$18-SQRT(('Ejercicio 3 - TIR'!$E$18-'Ejercicio 3 - TIR'!$C$18)*('Ejercicio 3 - TIR'!$E$18-'Ejercicio 3 - TIR'!$D$18)*(1-J381)))</f>
        <v>36378.0136840995</v>
      </c>
      <c r="L381" s="17">
        <f ca="1" t="shared" si="2822"/>
        <v>0.457085863482143</v>
      </c>
      <c r="M381" s="18">
        <f ca="1">IF(L381&lt;=('Ejercicio 3 - TIR'!$D$18-'Ejercicio 3 - TIR'!$C$18)/('Ejercicio 3 - TIR'!$E$18-'Ejercicio 3 - TIR'!$C$18),'Ejercicio 3 - TIR'!$C$18+SQRT(('Ejercicio 3 - TIR'!$E$18-'Ejercicio 3 - TIR'!$C$18)*('Ejercicio 3 - TIR'!$D$18-'Ejercicio 3 - TIR'!$C$18)*L381),'Ejercicio 3 - TIR'!$E$18-SQRT(('Ejercicio 3 - TIR'!$E$18-'Ejercicio 3 - TIR'!$C$18)*('Ejercicio 3 - TIR'!$E$18-'Ejercicio 3 - TIR'!$D$18)*(1-L381)))</f>
        <v>38280.2704981372</v>
      </c>
      <c r="N381" s="17">
        <f ca="1" t="shared" ref="N381:R381" si="2823">RAND()</f>
        <v>0.693832457828891</v>
      </c>
      <c r="O381" s="18">
        <f ca="1">IF(N381&lt;=('Ejercicio 3 - TIR'!$D$18-'Ejercicio 3 - TIR'!$C$18)/('Ejercicio 3 - TIR'!$E$18-'Ejercicio 3 - TIR'!$C$18),'Ejercicio 3 - TIR'!$C$18+SQRT(('Ejercicio 3 - TIR'!$E$18-'Ejercicio 3 - TIR'!$C$18)*('Ejercicio 3 - TIR'!$D$18-'Ejercicio 3 - TIR'!$C$18)*N381),'Ejercicio 3 - TIR'!$E$18-SQRT(('Ejercicio 3 - TIR'!$E$18-'Ejercicio 3 - TIR'!$C$18)*('Ejercicio 3 - TIR'!$E$18-'Ejercicio 3 - TIR'!$D$18)*(1-N381)))</f>
        <v>40208.0728654504</v>
      </c>
      <c r="P381" s="17">
        <f ca="1" t="shared" si="2823"/>
        <v>0.214247566613706</v>
      </c>
      <c r="Q381" s="19">
        <f ca="1">IF(P381&lt;=('Ejercicio 3 - TIR'!$D$22-'Ejercicio 3 - TIR'!$C$22)/('Ejercicio 3 - TIR'!$E$22-'Ejercicio 3 - TIR'!$C$22),'Ejercicio 3 - TIR'!$C$22+SQRT(('Ejercicio 3 - TIR'!$E$22-'Ejercicio 3 - TIR'!$C$22)*('Ejercicio 3 - TIR'!$D$22-'Ejercicio 3 - TIR'!$C$22)*P381),'Ejercicio 3 - TIR'!$E$22-SQRT(('Ejercicio 3 - TIR'!$E$22-'Ejercicio 3 - TIR'!$C$22)*('Ejercicio 3 - TIR'!$E$22-'Ejercicio 3 - TIR'!$D$22)*(1-P381)))</f>
        <v>0.139637861897484</v>
      </c>
      <c r="R381" s="17">
        <f ca="1" t="shared" si="2823"/>
        <v>0.89021027205739</v>
      </c>
      <c r="S381" s="19">
        <f ca="1">IF(R381&lt;=('Ejercicio 3 - TIR'!$D$23-'Ejercicio 3 - TIR'!$C$23)/('Ejercicio 3 - TIR'!$E$23-'Ejercicio 3 - TIR'!$C$23),'Ejercicio 3 - TIR'!$C$23+SQRT(('Ejercicio 3 - TIR'!$E$23-'Ejercicio 3 - TIR'!$C$23)*('Ejercicio 3 - TIR'!$D$23-'Ejercicio 3 - TIR'!$C$23)*R381),'Ejercicio 3 - TIR'!$E$23-SQRT(('Ejercicio 3 - TIR'!$E$23-'Ejercicio 3 - TIR'!$C$23)*('Ejercicio 3 - TIR'!$E$23-'Ejercicio 3 - TIR'!$D$23)*(1-R381)))</f>
        <v>0.165942208199838</v>
      </c>
      <c r="T381" s="17">
        <f ca="1" t="shared" ref="T381:X381" si="2824">RAND()</f>
        <v>0.263741185168792</v>
      </c>
      <c r="U381" s="19">
        <f ca="1">IF(T381&lt;=('Ejercicio 3 - TIR'!$D$24-'Ejercicio 3 - TIR'!$C$24)/('Ejercicio 3 - TIR'!$E$24-'Ejercicio 3 - TIR'!$C$24),'Ejercicio 3 - TIR'!$C$24+SQRT(('Ejercicio 3 - TIR'!$E$24-'Ejercicio 3 - TIR'!$C$24)*('Ejercicio 3 - TIR'!$D$24-'Ejercicio 3 - TIR'!$C$24)*T381),'Ejercicio 3 - TIR'!$E$24-SQRT(('Ejercicio 3 - TIR'!$E$24-'Ejercicio 3 - TIR'!$C$24)*('Ejercicio 3 - TIR'!$E$24-'Ejercicio 3 - TIR'!$D$24)*(1-T381)))</f>
        <v>0.173534155792262</v>
      </c>
      <c r="V381" s="17">
        <f ca="1" t="shared" si="2824"/>
        <v>0.143667301777935</v>
      </c>
      <c r="W381" s="19">
        <f ca="1">IF(V381&lt;=('Ejercicio 3 - TIR'!$D$25-'Ejercicio 3 - TIR'!$C$25)/('Ejercicio 3 - TIR'!$E$25-'Ejercicio 3 - TIR'!$C$25),'Ejercicio 3 - TIR'!$C$25+SQRT(('Ejercicio 3 - TIR'!$E$25-'Ejercicio 3 - TIR'!$C$25)*('Ejercicio 3 - TIR'!$D$25-'Ejercicio 3 - TIR'!$C$25)*V381),'Ejercicio 3 - TIR'!$E$25-SQRT(('Ejercicio 3 - TIR'!$E$25-'Ejercicio 3 - TIR'!$C$25)*('Ejercicio 3 - TIR'!$E$25-'Ejercicio 3 - TIR'!$D$25)*(1-V381)))</f>
        <v>0.19418217975098</v>
      </c>
      <c r="X381" s="17">
        <f ca="1" t="shared" si="2824"/>
        <v>0.718730643828222</v>
      </c>
      <c r="Y381" s="19">
        <f ca="1">IF(X381&lt;=('Ejercicio 3 - TIR'!$D$26-'Ejercicio 3 - TIR'!$C$26)/('Ejercicio 3 - TIR'!$E$26-'Ejercicio 3 - TIR'!$C$26),'Ejercicio 3 - TIR'!$C$26+SQRT(('Ejercicio 3 - TIR'!$E$26-'Ejercicio 3 - TIR'!$C$26)*('Ejercicio 3 - TIR'!$D$26-'Ejercicio 3 - TIR'!$C$26)*X381),'Ejercicio 3 - TIR'!$E$26-SQRT(('Ejercicio 3 - TIR'!$E$26-'Ejercicio 3 - TIR'!$C$26)*('Ejercicio 3 - TIR'!$E$26-'Ejercicio 3 - TIR'!$D$26)*(1-X381)))</f>
        <v>0.241027515817854</v>
      </c>
      <c r="Z381" s="17">
        <f ca="1" t="shared" si="2384"/>
        <v>1.13963786189748</v>
      </c>
      <c r="AA381" s="17">
        <f ca="1" t="shared" si="2385"/>
        <v>1.3287518852489</v>
      </c>
      <c r="AB381" s="17">
        <f ca="1" t="shared" si="2386"/>
        <v>1.55933572191294</v>
      </c>
      <c r="AC381" s="17">
        <f ca="1" t="shared" si="2387"/>
        <v>1.86213093135756</v>
      </c>
      <c r="AD381" s="17">
        <f ca="1" t="shared" si="2388"/>
        <v>2.31095572387026</v>
      </c>
      <c r="AE381" s="16">
        <f ca="1" t="shared" si="2389"/>
        <v>4893.82602694632</v>
      </c>
      <c r="AF381" s="16">
        <f ca="1" t="shared" si="2390"/>
        <v>5705.91832440363</v>
      </c>
      <c r="AG381" s="16">
        <f ca="1" t="shared" si="2391"/>
        <v>6696.09004384862</v>
      </c>
      <c r="AH381" s="16">
        <f ca="1" t="shared" si="2392"/>
        <v>7996.35140437197</v>
      </c>
      <c r="AI381" s="16">
        <f ca="1" t="shared" si="2393"/>
        <v>9923.69211897436</v>
      </c>
      <c r="AJ381" s="18">
        <f ca="1" t="shared" si="2394"/>
        <v>45642.8232616166</v>
      </c>
      <c r="AK381" s="18">
        <f ca="1" t="shared" si="2395"/>
        <v>51960.4581317855</v>
      </c>
      <c r="AL381" s="18">
        <f ca="1" t="shared" si="2396"/>
        <v>56725.536229854</v>
      </c>
      <c r="AM381" s="18">
        <f ca="1" t="shared" si="2397"/>
        <v>71282.8757553156</v>
      </c>
      <c r="AN381" s="18">
        <f ca="1" t="shared" si="2398"/>
        <v>92919.076134205</v>
      </c>
      <c r="AO381" s="18">
        <f ca="1">C381/'Ejercicio 3 - TIR'!$D$7</f>
        <v>15439.9742601765</v>
      </c>
      <c r="AP381" s="18">
        <f ca="1" t="shared" si="2399"/>
        <v>30202.8490014401</v>
      </c>
      <c r="AQ381" s="18">
        <f ca="1" t="shared" si="2400"/>
        <v>36520.483871609</v>
      </c>
      <c r="AR381" s="18">
        <f ca="1" t="shared" si="2401"/>
        <v>41285.5619696775</v>
      </c>
      <c r="AS381" s="18">
        <f ca="1" t="shared" si="2402"/>
        <v>55842.9014951391</v>
      </c>
      <c r="AT381" s="18">
        <f ca="1" t="shared" si="2403"/>
        <v>77479.1018740285</v>
      </c>
      <c r="AU381" s="18">
        <f ca="1">AP381*'Ejercicio 3 - TIR'!$D$5</f>
        <v>15101.42450072</v>
      </c>
      <c r="AV381" s="18">
        <f ca="1">AQ381*'Ejercicio 3 - TIR'!$D$5</f>
        <v>18260.2419358045</v>
      </c>
      <c r="AW381" s="18">
        <f ca="1">AR381*'Ejercicio 3 - TIR'!$D$5</f>
        <v>20642.7809848388</v>
      </c>
      <c r="AX381" s="18">
        <f ca="1">AS381*'Ejercicio 3 - TIR'!$D$5</f>
        <v>27921.4507475695</v>
      </c>
      <c r="AY381" s="18">
        <f ca="1">AT381*'Ejercicio 3 - TIR'!$D$5</f>
        <v>38739.5509370143</v>
      </c>
      <c r="AZ381" s="18">
        <f ca="1" t="shared" ref="AZ381:BD381" si="2825">AJ381-AU381-AE381</f>
        <v>25647.5727339502</v>
      </c>
      <c r="BA381" s="18">
        <f ca="1" t="shared" si="2825"/>
        <v>27994.2978715774</v>
      </c>
      <c r="BB381" s="18">
        <f ca="1" t="shared" si="2825"/>
        <v>29386.6652011667</v>
      </c>
      <c r="BC381" s="18">
        <f ca="1" t="shared" si="2825"/>
        <v>35365.0736033741</v>
      </c>
      <c r="BD381" s="18">
        <f ca="1" t="shared" si="2825"/>
        <v>44255.8330782164</v>
      </c>
      <c r="BE381" s="18">
        <f ca="1" t="shared" ref="BE381:BI381" si="2826">AZ381/Z381</f>
        <v>22505.0198764433</v>
      </c>
      <c r="BF381" s="18">
        <f ca="1" t="shared" si="2826"/>
        <v>21068.1152609117</v>
      </c>
      <c r="BG381" s="18">
        <f ca="1" t="shared" si="2826"/>
        <v>18845.6307312168</v>
      </c>
      <c r="BH381" s="18">
        <f ca="1" t="shared" si="2826"/>
        <v>18991.722336942</v>
      </c>
      <c r="BI381" s="18">
        <f ca="1" t="shared" si="2826"/>
        <v>19150.4461210962</v>
      </c>
      <c r="BJ381" s="18">
        <f ca="1" t="shared" si="2406"/>
        <v>80991.0372080869</v>
      </c>
      <c r="BK381" s="18">
        <f ca="1" t="shared" si="2407"/>
        <v>35681.0968929644</v>
      </c>
      <c r="BL381" s="18">
        <f ca="1" t="shared" si="2408"/>
        <v>116672.134101051</v>
      </c>
      <c r="BM381" s="18">
        <f ca="1">BK381*'Ejercicio 3 - TIR'!$D$5</f>
        <v>17840.5484464822</v>
      </c>
      <c r="BN381" s="18">
        <f ca="1" t="shared" si="2409"/>
        <v>98831.5856545691</v>
      </c>
      <c r="BO381" s="18">
        <f ca="1" t="shared" si="2410"/>
        <v>42766.5422724116</v>
      </c>
      <c r="BP381" s="18">
        <f ca="1" t="shared" si="2411"/>
        <v>-112246.426443206</v>
      </c>
      <c r="BQ381" s="18">
        <f ca="1" t="shared" ref="BQ381:BT381" si="2827">BE381</f>
        <v>22505.0198764433</v>
      </c>
      <c r="BR381" s="18">
        <f ca="1" t="shared" si="2827"/>
        <v>21068.1152609117</v>
      </c>
      <c r="BS381" s="18">
        <f ca="1" t="shared" si="2827"/>
        <v>18845.6307312168</v>
      </c>
      <c r="BT381" s="18">
        <f ca="1" t="shared" si="2827"/>
        <v>18991.722336942</v>
      </c>
      <c r="BU381" s="18">
        <f ca="1" t="shared" si="2413"/>
        <v>61916.9883935079</v>
      </c>
      <c r="BV381" s="20">
        <f ca="1" t="shared" si="2414"/>
        <v>7.34003635129266</v>
      </c>
    </row>
    <row r="382" ht="15" customHeight="1" spans="1:74">
      <c r="A382" s="16">
        <v>381</v>
      </c>
      <c r="B382" s="17">
        <f ca="1" t="shared" ref="B382:F382" si="2828">RAND()</f>
        <v>0.238828502488126</v>
      </c>
      <c r="C382" s="18">
        <f ca="1">IF(B382&lt;=('Ejercicio 3 - TIR'!$D$13-'Ejercicio 3 - TIR'!$C$13)/('Ejercicio 3 - TIR'!$E$13-'Ejercicio 3 - TIR'!$C$13),'Ejercicio 3 - TIR'!$C$13+SQRT(('Ejercicio 3 - TIR'!$E$13-'Ejercicio 3 - TIR'!$C$13)*('Ejercicio 3 - TIR'!$D$13-'Ejercicio 3 - TIR'!$C$13)*B382),'Ejercicio 3 - TIR'!$E$13-SQRT(('Ejercicio 3 - TIR'!$E$13-'Ejercicio 3 - TIR'!$C$13)*('Ejercicio 3 - TIR'!$E$13-'Ejercicio 3 - TIR'!$D$13)*(1-B382)))</f>
        <v>69774.0166254847</v>
      </c>
      <c r="D382" s="17">
        <f ca="1" t="shared" si="2828"/>
        <v>0.719565633084098</v>
      </c>
      <c r="E382" s="18">
        <f ca="1">IF(D382&lt;=('Ejercicio 3 - TIR'!$D$14-'Ejercicio 3 - TIR'!$C$14)/('Ejercicio 3 - TIR'!$E$14-'Ejercicio 3 - TIR'!$C$14),'Ejercicio 3 - TIR'!$C$14+SQRT(('Ejercicio 3 - TIR'!$E$14-'Ejercicio 3 - TIR'!$C$14)*('Ejercicio 3 - TIR'!$D$14-'Ejercicio 3 - TIR'!$C$14)*D382),'Ejercicio 3 - TIR'!$E$14-SQRT(('Ejercicio 3 - TIR'!$E$14-'Ejercicio 3 - TIR'!$C$14)*('Ejercicio 3 - TIR'!$E$14-'Ejercicio 3 - TIR'!$D$14)*(1-D382)))</f>
        <v>33514.2344293534</v>
      </c>
      <c r="F382" s="17">
        <f ca="1" t="shared" si="2828"/>
        <v>0.107386499692671</v>
      </c>
      <c r="G382" s="18">
        <f ca="1">IF(F382&lt;=('Ejercicio 3 - TIR'!$D$18-'Ejercicio 3 - TIR'!$C$18)/('Ejercicio 3 - TIR'!$E$18-'Ejercicio 3 - TIR'!$C$18),'Ejercicio 3 - TIR'!$C$18+SQRT(('Ejercicio 3 - TIR'!$E$18-'Ejercicio 3 - TIR'!$C$18)*('Ejercicio 3 - TIR'!$D$18-'Ejercicio 3 - TIR'!$C$18)*F382),'Ejercicio 3 - TIR'!$E$18-SQRT(('Ejercicio 3 - TIR'!$E$18-'Ejercicio 3 - TIR'!$C$18)*('Ejercicio 3 - TIR'!$E$18-'Ejercicio 3 - TIR'!$D$18)*(1-F382)))</f>
        <v>34013.4741750634</v>
      </c>
      <c r="H382" s="17">
        <f ca="1" t="shared" ref="H382:L382" si="2829">RAND()</f>
        <v>0.799632680492974</v>
      </c>
      <c r="I382" s="18">
        <f ca="1">IF(H382&lt;=('Ejercicio 3 - TIR'!$D$18-'Ejercicio 3 - TIR'!$C$18)/('Ejercicio 3 - TIR'!$E$18-'Ejercicio 3 - TIR'!$C$18),'Ejercicio 3 - TIR'!$C$18+SQRT(('Ejercicio 3 - TIR'!$E$18-'Ejercicio 3 - TIR'!$C$18)*('Ejercicio 3 - TIR'!$D$18-'Ejercicio 3 - TIR'!$C$18)*H382),'Ejercicio 3 - TIR'!$E$18-SQRT(('Ejercicio 3 - TIR'!$E$18-'Ejercicio 3 - TIR'!$C$18)*('Ejercicio 3 - TIR'!$E$18-'Ejercicio 3 - TIR'!$D$18)*(1-H382)))</f>
        <v>41123.4617294515</v>
      </c>
      <c r="J382" s="17">
        <f ca="1" t="shared" si="2829"/>
        <v>0.35363777674145</v>
      </c>
      <c r="K382" s="18">
        <f ca="1">IF(J382&lt;=('Ejercicio 3 - TIR'!$D$18-'Ejercicio 3 - TIR'!$C$18)/('Ejercicio 3 - TIR'!$E$18-'Ejercicio 3 - TIR'!$C$18),'Ejercicio 3 - TIR'!$C$18+SQRT(('Ejercicio 3 - TIR'!$E$18-'Ejercicio 3 - TIR'!$C$18)*('Ejercicio 3 - TIR'!$D$18-'Ejercicio 3 - TIR'!$C$18)*J382),'Ejercicio 3 - TIR'!$E$18-SQRT(('Ejercicio 3 - TIR'!$E$18-'Ejercicio 3 - TIR'!$C$18)*('Ejercicio 3 - TIR'!$E$18-'Ejercicio 3 - TIR'!$D$18)*(1-J382)))</f>
        <v>37283.2456028352</v>
      </c>
      <c r="L382" s="17">
        <f ca="1" t="shared" si="2829"/>
        <v>0.450718511107489</v>
      </c>
      <c r="M382" s="18">
        <f ca="1">IF(L382&lt;=('Ejercicio 3 - TIR'!$D$18-'Ejercicio 3 - TIR'!$C$18)/('Ejercicio 3 - TIR'!$E$18-'Ejercicio 3 - TIR'!$C$18),'Ejercicio 3 - TIR'!$C$18+SQRT(('Ejercicio 3 - TIR'!$E$18-'Ejercicio 3 - TIR'!$C$18)*('Ejercicio 3 - TIR'!$D$18-'Ejercicio 3 - TIR'!$C$18)*L382),'Ejercicio 3 - TIR'!$E$18-SQRT(('Ejercicio 3 - TIR'!$E$18-'Ejercicio 3 - TIR'!$C$18)*('Ejercicio 3 - TIR'!$E$18-'Ejercicio 3 - TIR'!$D$18)*(1-L382)))</f>
        <v>38222.3948254826</v>
      </c>
      <c r="N382" s="17">
        <f ca="1" t="shared" ref="N382:R382" si="2830">RAND()</f>
        <v>0.364165475156252</v>
      </c>
      <c r="O382" s="18">
        <f ca="1">IF(N382&lt;=('Ejercicio 3 - TIR'!$D$18-'Ejercicio 3 - TIR'!$C$18)/('Ejercicio 3 - TIR'!$E$18-'Ejercicio 3 - TIR'!$C$18),'Ejercicio 3 - TIR'!$C$18+SQRT(('Ejercicio 3 - TIR'!$E$18-'Ejercicio 3 - TIR'!$C$18)*('Ejercicio 3 - TIR'!$D$18-'Ejercicio 3 - TIR'!$C$18)*N382),'Ejercicio 3 - TIR'!$E$18-SQRT(('Ejercicio 3 - TIR'!$E$18-'Ejercicio 3 - TIR'!$C$18)*('Ejercicio 3 - TIR'!$E$18-'Ejercicio 3 - TIR'!$D$18)*(1-N382)))</f>
        <v>37390.8606585051</v>
      </c>
      <c r="P382" s="17">
        <f ca="1" t="shared" si="2830"/>
        <v>0.545695175585228</v>
      </c>
      <c r="Q382" s="19">
        <f ca="1">IF(P382&lt;=('Ejercicio 3 - TIR'!$D$22-'Ejercicio 3 - TIR'!$C$22)/('Ejercicio 3 - TIR'!$E$22-'Ejercicio 3 - TIR'!$C$22),'Ejercicio 3 - TIR'!$C$22+SQRT(('Ejercicio 3 - TIR'!$E$22-'Ejercicio 3 - TIR'!$C$22)*('Ejercicio 3 - TIR'!$D$22-'Ejercicio 3 - TIR'!$C$22)*P382),'Ejercicio 3 - TIR'!$E$22-SQRT(('Ejercicio 3 - TIR'!$E$22-'Ejercicio 3 - TIR'!$C$22)*('Ejercicio 3 - TIR'!$E$22-'Ejercicio 3 - TIR'!$D$22)*(1-P382)))</f>
        <v>0.151403694575232</v>
      </c>
      <c r="R382" s="17">
        <f ca="1" t="shared" si="2830"/>
        <v>0.327951674449898</v>
      </c>
      <c r="S382" s="19">
        <f ca="1">IF(R382&lt;=('Ejercicio 3 - TIR'!$D$23-'Ejercicio 3 - TIR'!$C$23)/('Ejercicio 3 - TIR'!$E$23-'Ejercicio 3 - TIR'!$C$23),'Ejercicio 3 - TIR'!$C$23+SQRT(('Ejercicio 3 - TIR'!$E$23-'Ejercicio 3 - TIR'!$C$23)*('Ejercicio 3 - TIR'!$D$23-'Ejercicio 3 - TIR'!$C$23)*R382),'Ejercicio 3 - TIR'!$E$23-SQRT(('Ejercicio 3 - TIR'!$E$23-'Ejercicio 3 - TIR'!$C$23)*('Ejercicio 3 - TIR'!$E$23-'Ejercicio 3 - TIR'!$D$23)*(1-R382)))</f>
        <v>0.14429635804004</v>
      </c>
      <c r="T382" s="17">
        <f ca="1" t="shared" ref="T382:X382" si="2831">RAND()</f>
        <v>0.143535125342876</v>
      </c>
      <c r="U382" s="19">
        <f ca="1">IF(T382&lt;=('Ejercicio 3 - TIR'!$D$24-'Ejercicio 3 - TIR'!$C$24)/('Ejercicio 3 - TIR'!$E$24-'Ejercicio 3 - TIR'!$C$24),'Ejercicio 3 - TIR'!$C$24+SQRT(('Ejercicio 3 - TIR'!$E$24-'Ejercicio 3 - TIR'!$C$24)*('Ejercicio 3 - TIR'!$D$24-'Ejercicio 3 - TIR'!$C$24)*T382),'Ejercicio 3 - TIR'!$E$24-SQRT(('Ejercicio 3 - TIR'!$E$24-'Ejercicio 3 - TIR'!$C$24)*('Ejercicio 3 - TIR'!$E$24-'Ejercicio 3 - TIR'!$D$24)*(1-T382)))</f>
        <v>0.167361559930491</v>
      </c>
      <c r="V382" s="17">
        <f ca="1" t="shared" si="2831"/>
        <v>0.152876086602382</v>
      </c>
      <c r="W382" s="19">
        <f ca="1">IF(V382&lt;=('Ejercicio 3 - TIR'!$D$25-'Ejercicio 3 - TIR'!$C$25)/('Ejercicio 3 - TIR'!$E$25-'Ejercicio 3 - TIR'!$C$25),'Ejercicio 3 - TIR'!$C$25+SQRT(('Ejercicio 3 - TIR'!$E$25-'Ejercicio 3 - TIR'!$C$25)*('Ejercicio 3 - TIR'!$D$25-'Ejercicio 3 - TIR'!$C$25)*V382),'Ejercicio 3 - TIR'!$E$25-SQRT(('Ejercicio 3 - TIR'!$E$25-'Ejercicio 3 - TIR'!$C$25)*('Ejercicio 3 - TIR'!$E$25-'Ejercicio 3 - TIR'!$D$25)*(1-V382)))</f>
        <v>0.19462964528768</v>
      </c>
      <c r="X382" s="17">
        <f ca="1" t="shared" si="2831"/>
        <v>0.467965588480301</v>
      </c>
      <c r="Y382" s="19">
        <f ca="1">IF(X382&lt;=('Ejercicio 3 - TIR'!$D$26-'Ejercicio 3 - TIR'!$C$26)/('Ejercicio 3 - TIR'!$E$26-'Ejercicio 3 - TIR'!$C$26),'Ejercicio 3 - TIR'!$C$26+SQRT(('Ejercicio 3 - TIR'!$E$26-'Ejercicio 3 - TIR'!$C$26)*('Ejercicio 3 - TIR'!$D$26-'Ejercicio 3 - TIR'!$C$26)*X382),'Ejercicio 3 - TIR'!$E$26-SQRT(('Ejercicio 3 - TIR'!$E$26-'Ejercicio 3 - TIR'!$C$26)*('Ejercicio 3 - TIR'!$E$26-'Ejercicio 3 - TIR'!$D$26)*(1-X382)))</f>
        <v>0.22639975912175</v>
      </c>
      <c r="Z382" s="17">
        <f ca="1" t="shared" si="2384"/>
        <v>1.15140369457523</v>
      </c>
      <c r="AA382" s="17">
        <f ca="1" t="shared" si="2385"/>
        <v>1.31754705433629</v>
      </c>
      <c r="AB382" s="17">
        <f ca="1" t="shared" si="2386"/>
        <v>1.53805378463183</v>
      </c>
      <c r="AC382" s="17">
        <f ca="1" t="shared" si="2387"/>
        <v>1.8374046471681</v>
      </c>
      <c r="AD382" s="17">
        <f ca="1" t="shared" si="2388"/>
        <v>2.25339261669614</v>
      </c>
      <c r="AE382" s="16">
        <f ca="1" t="shared" si="2389"/>
        <v>5074.17891346456</v>
      </c>
      <c r="AF382" s="16">
        <f ca="1" t="shared" si="2390"/>
        <v>5806.36445072106</v>
      </c>
      <c r="AG382" s="16">
        <f ca="1" t="shared" si="2391"/>
        <v>6778.12666271869</v>
      </c>
      <c r="AH382" s="16">
        <f ca="1" t="shared" si="2392"/>
        <v>8097.35105079859</v>
      </c>
      <c r="AI382" s="16">
        <f ca="1" t="shared" si="2393"/>
        <v>9930.58937822364</v>
      </c>
      <c r="AJ382" s="18">
        <f ca="1" t="shared" si="2394"/>
        <v>39163.2398305072</v>
      </c>
      <c r="AK382" s="18">
        <f ca="1" t="shared" si="2395"/>
        <v>54182.0958657498</v>
      </c>
      <c r="AL382" s="18">
        <f ca="1" t="shared" si="2396"/>
        <v>57343.6370027986</v>
      </c>
      <c r="AM382" s="18">
        <f ca="1" t="shared" si="2397"/>
        <v>70230.0058782355</v>
      </c>
      <c r="AN382" s="18">
        <f ca="1" t="shared" si="2398"/>
        <v>84256.2893397894</v>
      </c>
      <c r="AO382" s="18">
        <f ca="1">C382/'Ejercicio 3 - TIR'!$D$7</f>
        <v>13954.8033250969</v>
      </c>
      <c r="AP382" s="18">
        <f ca="1" t="shared" si="2399"/>
        <v>25208.4365054103</v>
      </c>
      <c r="AQ382" s="18">
        <f ca="1" t="shared" si="2400"/>
        <v>40227.2925406529</v>
      </c>
      <c r="AR382" s="18">
        <f ca="1" t="shared" si="2401"/>
        <v>43388.8336777017</v>
      </c>
      <c r="AS382" s="18">
        <f ca="1" t="shared" si="2402"/>
        <v>56275.2025531386</v>
      </c>
      <c r="AT382" s="18">
        <f ca="1" t="shared" si="2403"/>
        <v>70301.4860146925</v>
      </c>
      <c r="AU382" s="18">
        <f ca="1">AP382*'Ejercicio 3 - TIR'!$D$5</f>
        <v>12604.2182527051</v>
      </c>
      <c r="AV382" s="18">
        <f ca="1">AQ382*'Ejercicio 3 - TIR'!$D$5</f>
        <v>20113.6462703264</v>
      </c>
      <c r="AW382" s="18">
        <f ca="1">AR382*'Ejercicio 3 - TIR'!$D$5</f>
        <v>21694.4168388508</v>
      </c>
      <c r="AX382" s="18">
        <f ca="1">AS382*'Ejercicio 3 - TIR'!$D$5</f>
        <v>28137.6012765693</v>
      </c>
      <c r="AY382" s="18">
        <f ca="1">AT382*'Ejercicio 3 - TIR'!$D$5</f>
        <v>35150.7430073462</v>
      </c>
      <c r="AZ382" s="18">
        <f ca="1" t="shared" ref="AZ382:BD382" si="2832">AJ382-AU382-AE382</f>
        <v>21484.8426643375</v>
      </c>
      <c r="BA382" s="18">
        <f ca="1" t="shared" si="2832"/>
        <v>28262.0851447023</v>
      </c>
      <c r="BB382" s="18">
        <f ca="1" t="shared" si="2832"/>
        <v>28871.0935012291</v>
      </c>
      <c r="BC382" s="18">
        <f ca="1" t="shared" si="2832"/>
        <v>33995.0535508676</v>
      </c>
      <c r="BD382" s="18">
        <f ca="1" t="shared" si="2832"/>
        <v>39174.9569542195</v>
      </c>
      <c r="BE382" s="18">
        <f ca="1" t="shared" ref="BE382:BI382" si="2833">AZ382/Z382</f>
        <v>18659.6957831228</v>
      </c>
      <c r="BF382" s="18">
        <f ca="1" t="shared" si="2833"/>
        <v>21450.5319196659</v>
      </c>
      <c r="BG382" s="18">
        <f ca="1" t="shared" si="2833"/>
        <v>18771.1858907067</v>
      </c>
      <c r="BH382" s="18">
        <f ca="1" t="shared" si="2833"/>
        <v>18501.6695169802</v>
      </c>
      <c r="BI382" s="18">
        <f ca="1" t="shared" si="2833"/>
        <v>17384.8785444486</v>
      </c>
      <c r="BJ382" s="18">
        <f ca="1" t="shared" si="2406"/>
        <v>75520.7284173284</v>
      </c>
      <c r="BK382" s="18">
        <f ca="1" t="shared" si="2407"/>
        <v>31445.6507802201</v>
      </c>
      <c r="BL382" s="18">
        <f ca="1" t="shared" si="2408"/>
        <v>106966.379197549</v>
      </c>
      <c r="BM382" s="18">
        <f ca="1">BK382*'Ejercicio 3 - TIR'!$D$5</f>
        <v>15722.8253901101</v>
      </c>
      <c r="BN382" s="18">
        <f ca="1" t="shared" si="2409"/>
        <v>91243.5538074385</v>
      </c>
      <c r="BO382" s="18">
        <f ca="1" t="shared" si="2410"/>
        <v>40491.6360919018</v>
      </c>
      <c r="BP382" s="18">
        <f ca="1" t="shared" si="2411"/>
        <v>-103288.251054838</v>
      </c>
      <c r="BQ382" s="18">
        <f ca="1" t="shared" ref="BQ382:BT382" si="2834">BE382</f>
        <v>18659.6957831228</v>
      </c>
      <c r="BR382" s="18">
        <f ca="1" t="shared" si="2834"/>
        <v>21450.5319196659</v>
      </c>
      <c r="BS382" s="18">
        <f ca="1" t="shared" si="2834"/>
        <v>18771.1858907067</v>
      </c>
      <c r="BT382" s="18">
        <f ca="1" t="shared" si="2834"/>
        <v>18501.6695169802</v>
      </c>
      <c r="BU382" s="18">
        <f ca="1" t="shared" si="2413"/>
        <v>57876.5146363504</v>
      </c>
      <c r="BV382" s="20">
        <f ca="1" t="shared" si="2414"/>
        <v>8.08340686992126</v>
      </c>
    </row>
    <row r="383" ht="15" customHeight="1" spans="1:74">
      <c r="A383" s="16">
        <v>382</v>
      </c>
      <c r="B383" s="17">
        <f ca="1" t="shared" ref="B383:F383" si="2835">RAND()</f>
        <v>0.126236688200724</v>
      </c>
      <c r="C383" s="18">
        <f ca="1">IF(B383&lt;=('Ejercicio 3 - TIR'!$D$13-'Ejercicio 3 - TIR'!$C$13)/('Ejercicio 3 - TIR'!$E$13-'Ejercicio 3 - TIR'!$C$13),'Ejercicio 3 - TIR'!$C$13+SQRT(('Ejercicio 3 - TIR'!$E$13-'Ejercicio 3 - TIR'!$C$13)*('Ejercicio 3 - TIR'!$D$13-'Ejercicio 3 - TIR'!$C$13)*B383),'Ejercicio 3 - TIR'!$E$13-SQRT(('Ejercicio 3 - TIR'!$E$13-'Ejercicio 3 - TIR'!$C$13)*('Ejercicio 3 - TIR'!$E$13-'Ejercicio 3 - TIR'!$D$13)*(1-B383)))</f>
        <v>67105.9605459283</v>
      </c>
      <c r="D383" s="17">
        <f ca="1" t="shared" si="2835"/>
        <v>0.982594323640068</v>
      </c>
      <c r="E383" s="18">
        <f ca="1">IF(D383&lt;=('Ejercicio 3 - TIR'!$D$14-'Ejercicio 3 - TIR'!$C$14)/('Ejercicio 3 - TIR'!$E$14-'Ejercicio 3 - TIR'!$C$14),'Ejercicio 3 - TIR'!$C$14+SQRT(('Ejercicio 3 - TIR'!$E$14-'Ejercicio 3 - TIR'!$C$14)*('Ejercicio 3 - TIR'!$D$14-'Ejercicio 3 - TIR'!$C$14)*D383),'Ejercicio 3 - TIR'!$E$14-SQRT(('Ejercicio 3 - TIR'!$E$14-'Ejercicio 3 - TIR'!$C$14)*('Ejercicio 3 - TIR'!$E$14-'Ejercicio 3 - TIR'!$D$14)*(1-D383)))</f>
        <v>38384.1870609536</v>
      </c>
      <c r="F383" s="17">
        <f ca="1" t="shared" si="2835"/>
        <v>0.078914556079128</v>
      </c>
      <c r="G383" s="18">
        <f ca="1">IF(F383&lt;=('Ejercicio 3 - TIR'!$D$18-'Ejercicio 3 - TIR'!$C$18)/('Ejercicio 3 - TIR'!$E$18-'Ejercicio 3 - TIR'!$C$18),'Ejercicio 3 - TIR'!$C$18+SQRT(('Ejercicio 3 - TIR'!$E$18-'Ejercicio 3 - TIR'!$C$18)*('Ejercicio 3 - TIR'!$D$18-'Ejercicio 3 - TIR'!$C$18)*F383),'Ejercicio 3 - TIR'!$E$18-SQRT(('Ejercicio 3 - TIR'!$E$18-'Ejercicio 3 - TIR'!$C$18)*('Ejercicio 3 - TIR'!$E$18-'Ejercicio 3 - TIR'!$D$18)*(1-F383)))</f>
        <v>33440.5208053243</v>
      </c>
      <c r="H383" s="17">
        <f ca="1" t="shared" ref="H383:L383" si="2836">RAND()</f>
        <v>0.041715002656816</v>
      </c>
      <c r="I383" s="18">
        <f ca="1">IF(H383&lt;=('Ejercicio 3 - TIR'!$D$18-'Ejercicio 3 - TIR'!$C$18)/('Ejercicio 3 - TIR'!$E$18-'Ejercicio 3 - TIR'!$C$18),'Ejercicio 3 - TIR'!$C$18+SQRT(('Ejercicio 3 - TIR'!$E$18-'Ejercicio 3 - TIR'!$C$18)*('Ejercicio 3 - TIR'!$D$18-'Ejercicio 3 - TIR'!$C$18)*H383),'Ejercicio 3 - TIR'!$E$18-SQRT(('Ejercicio 3 - TIR'!$E$18-'Ejercicio 3 - TIR'!$C$18)*('Ejercicio 3 - TIR'!$E$18-'Ejercicio 3 - TIR'!$D$18)*(1-H383)))</f>
        <v>32501.449659402</v>
      </c>
      <c r="J383" s="17">
        <f ca="1" t="shared" si="2836"/>
        <v>0.539569838392864</v>
      </c>
      <c r="K383" s="18">
        <f ca="1">IF(J383&lt;=('Ejercicio 3 - TIR'!$D$18-'Ejercicio 3 - TIR'!$C$18)/('Ejercicio 3 - TIR'!$E$18-'Ejercicio 3 - TIR'!$C$18),'Ejercicio 3 - TIR'!$C$18+SQRT(('Ejercicio 3 - TIR'!$E$18-'Ejercicio 3 - TIR'!$C$18)*('Ejercicio 3 - TIR'!$D$18-'Ejercicio 3 - TIR'!$C$18)*J383),'Ejercicio 3 - TIR'!$E$18-SQRT(('Ejercicio 3 - TIR'!$E$18-'Ejercicio 3 - TIR'!$C$18)*('Ejercicio 3 - TIR'!$E$18-'Ejercicio 3 - TIR'!$D$18)*(1-J383)))</f>
        <v>38996.414605771</v>
      </c>
      <c r="L383" s="17">
        <f ca="1" t="shared" si="2836"/>
        <v>0.236854146779471</v>
      </c>
      <c r="M383" s="18">
        <f ca="1">IF(L383&lt;=('Ejercicio 3 - TIR'!$D$18-'Ejercicio 3 - TIR'!$C$18)/('Ejercicio 3 - TIR'!$E$18-'Ejercicio 3 - TIR'!$C$18),'Ejercicio 3 - TIR'!$C$18+SQRT(('Ejercicio 3 - TIR'!$E$18-'Ejercicio 3 - TIR'!$C$18)*('Ejercicio 3 - TIR'!$D$18-'Ejercicio 3 - TIR'!$C$18)*L383),'Ejercicio 3 - TIR'!$E$18-SQRT(('Ejercicio 3 - TIR'!$E$18-'Ejercicio 3 - TIR'!$C$18)*('Ejercicio 3 - TIR'!$E$18-'Ejercicio 3 - TIR'!$D$18)*(1-L383)))</f>
        <v>35960.5471239577</v>
      </c>
      <c r="N383" s="17">
        <f ca="1" t="shared" ref="N383:R383" si="2837">RAND()</f>
        <v>0.526802656376316</v>
      </c>
      <c r="O383" s="18">
        <f ca="1">IF(N383&lt;=('Ejercicio 3 - TIR'!$D$18-'Ejercicio 3 - TIR'!$C$18)/('Ejercicio 3 - TIR'!$E$18-'Ejercicio 3 - TIR'!$C$18),'Ejercicio 3 - TIR'!$C$18+SQRT(('Ejercicio 3 - TIR'!$E$18-'Ejercicio 3 - TIR'!$C$18)*('Ejercicio 3 - TIR'!$D$18-'Ejercicio 3 - TIR'!$C$18)*N383),'Ejercicio 3 - TIR'!$E$18-SQRT(('Ejercicio 3 - TIR'!$E$18-'Ejercicio 3 - TIR'!$C$18)*('Ejercicio 3 - TIR'!$E$18-'Ejercicio 3 - TIR'!$D$18)*(1-N383)))</f>
        <v>38889.3418460788</v>
      </c>
      <c r="P383" s="17">
        <f ca="1" t="shared" si="2837"/>
        <v>0.886857062765084</v>
      </c>
      <c r="Q383" s="19">
        <f ca="1">IF(P383&lt;=('Ejercicio 3 - TIR'!$D$22-'Ejercicio 3 - TIR'!$C$22)/('Ejercicio 3 - TIR'!$E$22-'Ejercicio 3 - TIR'!$C$22),'Ejercicio 3 - TIR'!$C$22+SQRT(('Ejercicio 3 - TIR'!$E$22-'Ejercicio 3 - TIR'!$C$22)*('Ejercicio 3 - TIR'!$D$22-'Ejercicio 3 - TIR'!$C$22)*P383),'Ejercicio 3 - TIR'!$E$22-SQRT(('Ejercicio 3 - TIR'!$E$22-'Ejercicio 3 - TIR'!$C$22)*('Ejercicio 3 - TIR'!$E$22-'Ejercicio 3 - TIR'!$D$22)*(1-P383)))</f>
        <v>0.165729145539848</v>
      </c>
      <c r="R383" s="17">
        <f ca="1" t="shared" si="2837"/>
        <v>0.152308998236607</v>
      </c>
      <c r="S383" s="19">
        <f ca="1">IF(R383&lt;=('Ejercicio 3 - TIR'!$D$23-'Ejercicio 3 - TIR'!$C$23)/('Ejercicio 3 - TIR'!$E$23-'Ejercicio 3 - TIR'!$C$23),'Ejercicio 3 - TIR'!$C$23+SQRT(('Ejercicio 3 - TIR'!$E$23-'Ejercicio 3 - TIR'!$C$23)*('Ejercicio 3 - TIR'!$D$23-'Ejercicio 3 - TIR'!$C$23)*R383),'Ejercicio 3 - TIR'!$E$23-SQRT(('Ejercicio 3 - TIR'!$E$23-'Ejercicio 3 - TIR'!$C$23)*('Ejercicio 3 - TIR'!$E$23-'Ejercicio 3 - TIR'!$D$23)*(1-R383)))</f>
        <v>0.136557662782709</v>
      </c>
      <c r="T383" s="17">
        <f ca="1" t="shared" ref="T383:X383" si="2838">RAND()</f>
        <v>0.557766023250948</v>
      </c>
      <c r="U383" s="19">
        <f ca="1">IF(T383&lt;=('Ejercicio 3 - TIR'!$D$24-'Ejercicio 3 - TIR'!$C$24)/('Ejercicio 3 - TIR'!$E$24-'Ejercicio 3 - TIR'!$C$24),'Ejercicio 3 - TIR'!$C$24+SQRT(('Ejercicio 3 - TIR'!$E$24-'Ejercicio 3 - TIR'!$C$24)*('Ejercicio 3 - TIR'!$D$24-'Ejercicio 3 - TIR'!$C$24)*T383),'Ejercicio 3 - TIR'!$E$24-SQRT(('Ejercicio 3 - TIR'!$E$24-'Ejercicio 3 - TIR'!$C$24)*('Ejercicio 3 - TIR'!$E$24-'Ejercicio 3 - TIR'!$D$24)*(1-T383)))</f>
        <v>0.184811150418103</v>
      </c>
      <c r="V383" s="17">
        <f ca="1" t="shared" si="2838"/>
        <v>0.995824163673872</v>
      </c>
      <c r="W383" s="19">
        <f ca="1">IF(V383&lt;=('Ejercicio 3 - TIR'!$D$25-'Ejercicio 3 - TIR'!$C$25)/('Ejercicio 3 - TIR'!$E$25-'Ejercicio 3 - TIR'!$C$25),'Ejercicio 3 - TIR'!$C$25+SQRT(('Ejercicio 3 - TIR'!$E$25-'Ejercicio 3 - TIR'!$C$25)*('Ejercicio 3 - TIR'!$D$25-'Ejercicio 3 - TIR'!$C$25)*V383),'Ejercicio 3 - TIR'!$E$25-SQRT(('Ejercicio 3 - TIR'!$E$25-'Ejercicio 3 - TIR'!$C$25)*('Ejercicio 3 - TIR'!$E$25-'Ejercicio 3 - TIR'!$D$25)*(1-V383)))</f>
        <v>0.246176987164363</v>
      </c>
      <c r="X383" s="17">
        <f ca="1" t="shared" si="2838"/>
        <v>0.0697496642950448</v>
      </c>
      <c r="Y383" s="19">
        <f ca="1">IF(X383&lt;=('Ejercicio 3 - TIR'!$D$26-'Ejercicio 3 - TIR'!$C$26)/('Ejercicio 3 - TIR'!$E$26-'Ejercicio 3 - TIR'!$C$26),'Ejercicio 3 - TIR'!$C$26+SQRT(('Ejercicio 3 - TIR'!$E$26-'Ejercicio 3 - TIR'!$C$26)*('Ejercicio 3 - TIR'!$D$26-'Ejercicio 3 - TIR'!$C$26)*X383),'Ejercicio 3 - TIR'!$E$26-SQRT(('Ejercicio 3 - TIR'!$E$26-'Ejercicio 3 - TIR'!$C$26)*('Ejercicio 3 - TIR'!$E$26-'Ejercicio 3 - TIR'!$D$26)*(1-X383)))</f>
        <v>0.203723122589142</v>
      </c>
      <c r="Z383" s="17">
        <f ca="1" t="shared" si="2384"/>
        <v>1.16572914553985</v>
      </c>
      <c r="AA383" s="17">
        <f ca="1" t="shared" si="2385"/>
        <v>1.32491839309245</v>
      </c>
      <c r="AB383" s="17">
        <f ca="1" t="shared" si="2386"/>
        <v>1.56977808552997</v>
      </c>
      <c r="AC383" s="17">
        <f ca="1" t="shared" si="2387"/>
        <v>1.95622132514238</v>
      </c>
      <c r="AD383" s="17">
        <f ca="1" t="shared" si="2388"/>
        <v>2.35474884197586</v>
      </c>
      <c r="AE383" s="16">
        <f ca="1" t="shared" si="2389"/>
        <v>6361.37852385351</v>
      </c>
      <c r="AF383" s="16">
        <f ca="1" t="shared" si="2390"/>
        <v>7230.07350714707</v>
      </c>
      <c r="AG383" s="16">
        <f ca="1" t="shared" si="2391"/>
        <v>8566.27170961037</v>
      </c>
      <c r="AH383" s="16">
        <f ca="1" t="shared" si="2392"/>
        <v>10675.0906703136</v>
      </c>
      <c r="AI383" s="16">
        <f ca="1" t="shared" si="2393"/>
        <v>12849.8534755921</v>
      </c>
      <c r="AJ383" s="18">
        <f ca="1" t="shared" si="2394"/>
        <v>38982.5897447982</v>
      </c>
      <c r="AK383" s="18">
        <f ca="1" t="shared" si="2395"/>
        <v>43061.7684559102</v>
      </c>
      <c r="AL383" s="18">
        <f ca="1" t="shared" si="2396"/>
        <v>61215.7170623803</v>
      </c>
      <c r="AM383" s="18">
        <f ca="1" t="shared" si="2397"/>
        <v>70346.7891476737</v>
      </c>
      <c r="AN383" s="18">
        <f ca="1" t="shared" si="2398"/>
        <v>91574.6326772574</v>
      </c>
      <c r="AO383" s="18">
        <f ca="1">C383/'Ejercicio 3 - TIR'!$D$7</f>
        <v>13421.1921091857</v>
      </c>
      <c r="AP383" s="18">
        <f ca="1" t="shared" si="2399"/>
        <v>25561.3976356125</v>
      </c>
      <c r="AQ383" s="18">
        <f ca="1" t="shared" si="2400"/>
        <v>29640.5763467245</v>
      </c>
      <c r="AR383" s="18">
        <f ca="1" t="shared" si="2401"/>
        <v>47794.5249531947</v>
      </c>
      <c r="AS383" s="18">
        <f ca="1" t="shared" si="2402"/>
        <v>56925.5970384881</v>
      </c>
      <c r="AT383" s="18">
        <f ca="1" t="shared" si="2403"/>
        <v>78153.4405680717</v>
      </c>
      <c r="AU383" s="18">
        <f ca="1">AP383*'Ejercicio 3 - TIR'!$D$5</f>
        <v>12780.6988178063</v>
      </c>
      <c r="AV383" s="18">
        <f ca="1">AQ383*'Ejercicio 3 - TIR'!$D$5</f>
        <v>14820.2881733623</v>
      </c>
      <c r="AW383" s="18">
        <f ca="1">AR383*'Ejercicio 3 - TIR'!$D$5</f>
        <v>23897.2624765973</v>
      </c>
      <c r="AX383" s="18">
        <f ca="1">AS383*'Ejercicio 3 - TIR'!$D$5</f>
        <v>28462.798519244</v>
      </c>
      <c r="AY383" s="18">
        <f ca="1">AT383*'Ejercicio 3 - TIR'!$D$5</f>
        <v>39076.7202840359</v>
      </c>
      <c r="AZ383" s="18">
        <f ca="1" t="shared" ref="AZ383:BD383" si="2839">AJ383-AU383-AE383</f>
        <v>19840.5124031384</v>
      </c>
      <c r="BA383" s="18">
        <f ca="1" t="shared" si="2839"/>
        <v>21011.4067754008</v>
      </c>
      <c r="BB383" s="18">
        <f ca="1" t="shared" si="2839"/>
        <v>28752.1828761726</v>
      </c>
      <c r="BC383" s="18">
        <f ca="1" t="shared" si="2839"/>
        <v>31208.8999581161</v>
      </c>
      <c r="BD383" s="18">
        <f ca="1" t="shared" si="2839"/>
        <v>39648.0589176295</v>
      </c>
      <c r="BE383" s="18">
        <f ca="1" t="shared" ref="BE383:BI383" si="2840">AZ383/Z383</f>
        <v>17019.830446077</v>
      </c>
      <c r="BF383" s="18">
        <f ca="1" t="shared" si="2840"/>
        <v>15858.6422265289</v>
      </c>
      <c r="BG383" s="18">
        <f ca="1" t="shared" si="2840"/>
        <v>18316.081197213</v>
      </c>
      <c r="BH383" s="18">
        <f ca="1" t="shared" si="2840"/>
        <v>15953.6651385009</v>
      </c>
      <c r="BI383" s="18">
        <f ca="1" t="shared" si="2840"/>
        <v>16837.4895066775</v>
      </c>
      <c r="BJ383" s="18">
        <f ca="1" t="shared" si="2406"/>
        <v>90385.1200319653</v>
      </c>
      <c r="BK383" s="18">
        <f ca="1" t="shared" si="2407"/>
        <v>31603.5365770405</v>
      </c>
      <c r="BL383" s="18">
        <f ca="1" t="shared" si="2408"/>
        <v>121988.656609006</v>
      </c>
      <c r="BM383" s="18">
        <f ca="1">BK383*'Ejercicio 3 - TIR'!$D$5</f>
        <v>15801.7682885202</v>
      </c>
      <c r="BN383" s="18">
        <f ca="1" t="shared" si="2409"/>
        <v>106186.888320486</v>
      </c>
      <c r="BO383" s="18">
        <f ca="1" t="shared" si="2410"/>
        <v>45094.7831155464</v>
      </c>
      <c r="BP383" s="18">
        <f ca="1" t="shared" si="2411"/>
        <v>-105490.147606882</v>
      </c>
      <c r="BQ383" s="18">
        <f ca="1" t="shared" ref="BQ383:BT383" si="2841">BE383</f>
        <v>17019.830446077</v>
      </c>
      <c r="BR383" s="18">
        <f ca="1" t="shared" si="2841"/>
        <v>15858.6422265289</v>
      </c>
      <c r="BS383" s="18">
        <f ca="1" t="shared" si="2841"/>
        <v>18316.081197213</v>
      </c>
      <c r="BT383" s="18">
        <f ca="1" t="shared" si="2841"/>
        <v>15953.6651385009</v>
      </c>
      <c r="BU383" s="18">
        <f ca="1" t="shared" si="2413"/>
        <v>61932.2726222239</v>
      </c>
      <c r="BV383" s="20">
        <f ca="1" t="shared" si="2414"/>
        <v>5.71033844125768</v>
      </c>
    </row>
    <row r="384" ht="15" customHeight="1" spans="1:74">
      <c r="A384" s="16">
        <v>383</v>
      </c>
      <c r="B384" s="17">
        <f ca="1" t="shared" ref="B384:F384" si="2842">RAND()</f>
        <v>0.448631179194297</v>
      </c>
      <c r="C384" s="18">
        <f ca="1">IF(B384&lt;=('Ejercicio 3 - TIR'!$D$13-'Ejercicio 3 - TIR'!$C$13)/('Ejercicio 3 - TIR'!$E$13-'Ejercicio 3 - TIR'!$C$13),'Ejercicio 3 - TIR'!$C$13+SQRT(('Ejercicio 3 - TIR'!$E$13-'Ejercicio 3 - TIR'!$C$13)*('Ejercicio 3 - TIR'!$D$13-'Ejercicio 3 - TIR'!$C$13)*B384),'Ejercicio 3 - TIR'!$E$13-SQRT(('Ejercicio 3 - TIR'!$E$13-'Ejercicio 3 - TIR'!$C$13)*('Ejercicio 3 - TIR'!$E$13-'Ejercicio 3 - TIR'!$D$13)*(1-B384)))</f>
        <v>74277.5859420846</v>
      </c>
      <c r="D384" s="17">
        <f ca="1" t="shared" si="2842"/>
        <v>0.160635332853778</v>
      </c>
      <c r="E384" s="18">
        <f ca="1">IF(D384&lt;=('Ejercicio 3 - TIR'!$D$14-'Ejercicio 3 - TIR'!$C$14)/('Ejercicio 3 - TIR'!$E$14-'Ejercicio 3 - TIR'!$C$14),'Ejercicio 3 - TIR'!$C$14+SQRT(('Ejercicio 3 - TIR'!$E$14-'Ejercicio 3 - TIR'!$C$14)*('Ejercicio 3 - TIR'!$D$14-'Ejercicio 3 - TIR'!$C$14)*D384),'Ejercicio 3 - TIR'!$E$14-SQRT(('Ejercicio 3 - TIR'!$E$14-'Ejercicio 3 - TIR'!$C$14)*('Ejercicio 3 - TIR'!$E$14-'Ejercicio 3 - TIR'!$D$14)*(1-D384)))</f>
        <v>28470.9724810251</v>
      </c>
      <c r="F384" s="17">
        <f ca="1" t="shared" si="2842"/>
        <v>0.811434679346207</v>
      </c>
      <c r="G384" s="18">
        <f ca="1">IF(F384&lt;=('Ejercicio 3 - TIR'!$D$18-'Ejercicio 3 - TIR'!$C$18)/('Ejercicio 3 - TIR'!$E$18-'Ejercicio 3 - TIR'!$C$18),'Ejercicio 3 - TIR'!$C$18+SQRT(('Ejercicio 3 - TIR'!$E$18-'Ejercicio 3 - TIR'!$C$18)*('Ejercicio 3 - TIR'!$D$18-'Ejercicio 3 - TIR'!$C$18)*F384),'Ejercicio 3 - TIR'!$E$18-SQRT(('Ejercicio 3 - TIR'!$E$18-'Ejercicio 3 - TIR'!$C$18)*('Ejercicio 3 - TIR'!$E$18-'Ejercicio 3 - TIR'!$D$18)*(1-F384)))</f>
        <v>41239.3618827339</v>
      </c>
      <c r="H384" s="17">
        <f ca="1" t="shared" ref="H384:L384" si="2843">RAND()</f>
        <v>0.205316437298403</v>
      </c>
      <c r="I384" s="18">
        <f ca="1">IF(H384&lt;=('Ejercicio 3 - TIR'!$D$18-'Ejercicio 3 - TIR'!$C$18)/('Ejercicio 3 - TIR'!$E$18-'Ejercicio 3 - TIR'!$C$18),'Ejercicio 3 - TIR'!$C$18+SQRT(('Ejercicio 3 - TIR'!$E$18-'Ejercicio 3 - TIR'!$C$18)*('Ejercicio 3 - TIR'!$D$18-'Ejercicio 3 - TIR'!$C$18)*H384),'Ejercicio 3 - TIR'!$E$18-SQRT(('Ejercicio 3 - TIR'!$E$18-'Ejercicio 3 - TIR'!$C$18)*('Ejercicio 3 - TIR'!$E$18-'Ejercicio 3 - TIR'!$D$18)*(1-H384)))</f>
        <v>35549.5464314447</v>
      </c>
      <c r="J384" s="17">
        <f ca="1" t="shared" si="2843"/>
        <v>0.203680840402374</v>
      </c>
      <c r="K384" s="18">
        <f ca="1">IF(J384&lt;=('Ejercicio 3 - TIR'!$D$18-'Ejercicio 3 - TIR'!$C$18)/('Ejercicio 3 - TIR'!$E$18-'Ejercicio 3 - TIR'!$C$18),'Ejercicio 3 - TIR'!$C$18+SQRT(('Ejercicio 3 - TIR'!$E$18-'Ejercicio 3 - TIR'!$C$18)*('Ejercicio 3 - TIR'!$D$18-'Ejercicio 3 - TIR'!$C$18)*J384),'Ejercicio 3 - TIR'!$E$18-SQRT(('Ejercicio 3 - TIR'!$E$18-'Ejercicio 3 - TIR'!$C$18)*('Ejercicio 3 - TIR'!$E$18-'Ejercicio 3 - TIR'!$D$18)*(1-J384)))</f>
        <v>35527.3977657082</v>
      </c>
      <c r="L384" s="17">
        <f ca="1" t="shared" si="2843"/>
        <v>0.843462531026171</v>
      </c>
      <c r="M384" s="18">
        <f ca="1">IF(L384&lt;=('Ejercicio 3 - TIR'!$D$18-'Ejercicio 3 - TIR'!$C$18)/('Ejercicio 3 - TIR'!$E$18-'Ejercicio 3 - TIR'!$C$18),'Ejercicio 3 - TIR'!$C$18+SQRT(('Ejercicio 3 - TIR'!$E$18-'Ejercicio 3 - TIR'!$C$18)*('Ejercicio 3 - TIR'!$D$18-'Ejercicio 3 - TIR'!$C$18)*L384),'Ejercicio 3 - TIR'!$E$18-SQRT(('Ejercicio 3 - TIR'!$E$18-'Ejercicio 3 - TIR'!$C$18)*('Ejercicio 3 - TIR'!$E$18-'Ejercicio 3 - TIR'!$D$18)*(1-L384)))</f>
        <v>41573.5863978444</v>
      </c>
      <c r="N384" s="17">
        <f ca="1" t="shared" ref="N384:R384" si="2844">RAND()</f>
        <v>0.734455805008294</v>
      </c>
      <c r="O384" s="18">
        <f ca="1">IF(N384&lt;=('Ejercicio 3 - TIR'!$D$18-'Ejercicio 3 - TIR'!$C$18)/('Ejercicio 3 - TIR'!$E$18-'Ejercicio 3 - TIR'!$C$18),'Ejercicio 3 - TIR'!$C$18+SQRT(('Ejercicio 3 - TIR'!$E$18-'Ejercicio 3 - TIR'!$C$18)*('Ejercicio 3 - TIR'!$D$18-'Ejercicio 3 - TIR'!$C$18)*N384),'Ejercicio 3 - TIR'!$E$18-SQRT(('Ejercicio 3 - TIR'!$E$18-'Ejercicio 3 - TIR'!$C$18)*('Ejercicio 3 - TIR'!$E$18-'Ejercicio 3 - TIR'!$D$18)*(1-N384)))</f>
        <v>40537.2861816628</v>
      </c>
      <c r="P384" s="17">
        <f ca="1" t="shared" si="2844"/>
        <v>0.120993617847584</v>
      </c>
      <c r="Q384" s="19">
        <f ca="1">IF(P384&lt;=('Ejercicio 3 - TIR'!$D$22-'Ejercicio 3 - TIR'!$C$22)/('Ejercicio 3 - TIR'!$E$22-'Ejercicio 3 - TIR'!$C$22),'Ejercicio 3 - TIR'!$C$22+SQRT(('Ejercicio 3 - TIR'!$E$22-'Ejercicio 3 - TIR'!$C$22)*('Ejercicio 3 - TIR'!$D$22-'Ejercicio 3 - TIR'!$C$22)*P384),'Ejercicio 3 - TIR'!$E$22-SQRT(('Ejercicio 3 - TIR'!$E$22-'Ejercicio 3 - TIR'!$C$22)*('Ejercicio 3 - TIR'!$E$22-'Ejercicio 3 - TIR'!$D$22)*(1-P384)))</f>
        <v>0.134757659439276</v>
      </c>
      <c r="R384" s="17">
        <f ca="1" t="shared" si="2844"/>
        <v>0.104939556153471</v>
      </c>
      <c r="S384" s="19">
        <f ca="1">IF(R384&lt;=('Ejercicio 3 - TIR'!$D$23-'Ejercicio 3 - TIR'!$C$23)/('Ejercicio 3 - TIR'!$E$23-'Ejercicio 3 - TIR'!$C$23),'Ejercicio 3 - TIR'!$C$23+SQRT(('Ejercicio 3 - TIR'!$E$23-'Ejercicio 3 - TIR'!$C$23)*('Ejercicio 3 - TIR'!$D$23-'Ejercicio 3 - TIR'!$C$23)*R384),'Ejercicio 3 - TIR'!$E$23-SQRT(('Ejercicio 3 - TIR'!$E$23-'Ejercicio 3 - TIR'!$C$23)*('Ejercicio 3 - TIR'!$E$23-'Ejercicio 3 - TIR'!$D$23)*(1-R384)))</f>
        <v>0.133743769536639</v>
      </c>
      <c r="T384" s="17">
        <f ca="1" t="shared" ref="T384:X384" si="2845">RAND()</f>
        <v>0.0710590746983912</v>
      </c>
      <c r="U384" s="19">
        <f ca="1">IF(T384&lt;=('Ejercicio 3 - TIR'!$D$24-'Ejercicio 3 - TIR'!$C$24)/('Ejercicio 3 - TIR'!$E$24-'Ejercicio 3 - TIR'!$C$24),'Ejercicio 3 - TIR'!$C$24+SQRT(('Ejercicio 3 - TIR'!$E$24-'Ejercicio 3 - TIR'!$C$24)*('Ejercicio 3 - TIR'!$D$24-'Ejercicio 3 - TIR'!$C$24)*T384),'Ejercicio 3 - TIR'!$E$24-SQRT(('Ejercicio 3 - TIR'!$E$24-'Ejercicio 3 - TIR'!$C$24)*('Ejercicio 3 - TIR'!$E$24-'Ejercicio 3 - TIR'!$D$24)*(1-T384)))</f>
        <v>0.16221572989496</v>
      </c>
      <c r="V384" s="17">
        <f ca="1" t="shared" si="2845"/>
        <v>0.854223713517705</v>
      </c>
      <c r="W384" s="19">
        <f ca="1">IF(V384&lt;=('Ejercicio 3 - TIR'!$D$25-'Ejercicio 3 - TIR'!$C$25)/('Ejercicio 3 - TIR'!$E$25-'Ejercicio 3 - TIR'!$C$25),'Ejercicio 3 - TIR'!$C$25+SQRT(('Ejercicio 3 - TIR'!$E$25-'Ejercicio 3 - TIR'!$C$25)*('Ejercicio 3 - TIR'!$D$25-'Ejercicio 3 - TIR'!$C$25)*V384),'Ejercicio 3 - TIR'!$E$25-SQRT(('Ejercicio 3 - TIR'!$E$25-'Ejercicio 3 - TIR'!$C$25)*('Ejercicio 3 - TIR'!$E$25-'Ejercicio 3 - TIR'!$D$25)*(1-V384)))</f>
        <v>0.227412016409426</v>
      </c>
      <c r="X384" s="17">
        <f ca="1" t="shared" si="2845"/>
        <v>0.834732419839605</v>
      </c>
      <c r="Y384" s="19">
        <f ca="1">IF(X384&lt;=('Ejercicio 3 - TIR'!$D$26-'Ejercicio 3 - TIR'!$C$26)/('Ejercicio 3 - TIR'!$E$26-'Ejercicio 3 - TIR'!$C$26),'Ejercicio 3 - TIR'!$C$26+SQRT(('Ejercicio 3 - TIR'!$E$26-'Ejercicio 3 - TIR'!$C$26)*('Ejercicio 3 - TIR'!$D$26-'Ejercicio 3 - TIR'!$C$26)*X384),'Ejercicio 3 - TIR'!$E$26-SQRT(('Ejercicio 3 - TIR'!$E$26-'Ejercicio 3 - TIR'!$C$26)*('Ejercicio 3 - TIR'!$E$26-'Ejercicio 3 - TIR'!$D$26)*(1-X384)))</f>
        <v>0.250126183155376</v>
      </c>
      <c r="Z384" s="17">
        <f ca="1" t="shared" si="2384"/>
        <v>1.13475765943928</v>
      </c>
      <c r="AA384" s="17">
        <f ca="1" t="shared" si="2385"/>
        <v>1.28652442632326</v>
      </c>
      <c r="AB384" s="17">
        <f ca="1" t="shared" si="2386"/>
        <v>1.49521892516698</v>
      </c>
      <c r="AC384" s="17">
        <f ca="1" t="shared" si="2387"/>
        <v>1.83524967591274</v>
      </c>
      <c r="AD384" s="17">
        <f ca="1" t="shared" si="2388"/>
        <v>2.29429367248593</v>
      </c>
      <c r="AE384" s="16">
        <f ca="1" t="shared" si="2389"/>
        <v>3836.68161350298</v>
      </c>
      <c r="AF384" s="16">
        <f ca="1" t="shared" si="2390"/>
        <v>4349.81387500478</v>
      </c>
      <c r="AG384" s="16">
        <f ca="1" t="shared" si="2391"/>
        <v>5055.4221076459</v>
      </c>
      <c r="AH384" s="16">
        <f ca="1" t="shared" si="2392"/>
        <v>6205.08584294645</v>
      </c>
      <c r="AI384" s="16">
        <f ca="1" t="shared" si="2393"/>
        <v>7757.1402809941</v>
      </c>
      <c r="AJ384" s="18">
        <f ca="1" t="shared" si="2394"/>
        <v>46796.6817668205</v>
      </c>
      <c r="AK384" s="18">
        <f ca="1" t="shared" si="2395"/>
        <v>45735.3598287664</v>
      </c>
      <c r="AL384" s="18">
        <f ca="1" t="shared" si="2396"/>
        <v>53121.237501222</v>
      </c>
      <c r="AM384" s="18">
        <f ca="1" t="shared" si="2397"/>
        <v>76297.9109631741</v>
      </c>
      <c r="AN384" s="18">
        <f ca="1" t="shared" si="2398"/>
        <v>93004.4391863404</v>
      </c>
      <c r="AO384" s="18">
        <f ca="1">C384/'Ejercicio 3 - TIR'!$D$7</f>
        <v>14855.5171884169</v>
      </c>
      <c r="AP384" s="18">
        <f ca="1" t="shared" si="2399"/>
        <v>31941.1645784035</v>
      </c>
      <c r="AQ384" s="18">
        <f ca="1" t="shared" si="2400"/>
        <v>30879.8426403495</v>
      </c>
      <c r="AR384" s="18">
        <f ca="1" t="shared" si="2401"/>
        <v>38265.7203128051</v>
      </c>
      <c r="AS384" s="18">
        <f ca="1" t="shared" si="2402"/>
        <v>61442.3937747572</v>
      </c>
      <c r="AT384" s="18">
        <f ca="1" t="shared" si="2403"/>
        <v>78148.9219979234</v>
      </c>
      <c r="AU384" s="18">
        <f ca="1">AP384*'Ejercicio 3 - TIR'!$D$5</f>
        <v>15970.5822892018</v>
      </c>
      <c r="AV384" s="18">
        <f ca="1">AQ384*'Ejercicio 3 - TIR'!$D$5</f>
        <v>15439.9213201747</v>
      </c>
      <c r="AW384" s="18">
        <f ca="1">AR384*'Ejercicio 3 - TIR'!$D$5</f>
        <v>19132.8601564026</v>
      </c>
      <c r="AX384" s="18">
        <f ca="1">AS384*'Ejercicio 3 - TIR'!$D$5</f>
        <v>30721.1968873786</v>
      </c>
      <c r="AY384" s="18">
        <f ca="1">AT384*'Ejercicio 3 - TIR'!$D$5</f>
        <v>39074.4609989617</v>
      </c>
      <c r="AZ384" s="18">
        <f ca="1" t="shared" ref="AZ384:BD384" si="2846">AJ384-AU384-AE384</f>
        <v>26989.4178641157</v>
      </c>
      <c r="BA384" s="18">
        <f ca="1" t="shared" si="2846"/>
        <v>25945.6246335869</v>
      </c>
      <c r="BB384" s="18">
        <f ca="1" t="shared" si="2846"/>
        <v>28932.9552371736</v>
      </c>
      <c r="BC384" s="18">
        <f ca="1" t="shared" si="2846"/>
        <v>39371.6282328491</v>
      </c>
      <c r="BD384" s="18">
        <f ca="1" t="shared" si="2846"/>
        <v>46172.8379063845</v>
      </c>
      <c r="BE384" s="18">
        <f ca="1" t="shared" ref="BE384:BI384" si="2847">AZ384/Z384</f>
        <v>23784.3011145236</v>
      </c>
      <c r="BF384" s="18">
        <f ca="1" t="shared" si="2847"/>
        <v>20167.2227147187</v>
      </c>
      <c r="BG384" s="18">
        <f ca="1" t="shared" si="2847"/>
        <v>19350.3136899785</v>
      </c>
      <c r="BH384" s="18">
        <f ca="1" t="shared" si="2847"/>
        <v>21453.009227896</v>
      </c>
      <c r="BI384" s="18">
        <f ca="1" t="shared" si="2847"/>
        <v>20125.0774737808</v>
      </c>
      <c r="BJ384" s="18">
        <f ca="1" t="shared" si="2406"/>
        <v>65320.7720127369</v>
      </c>
      <c r="BK384" s="18">
        <f ca="1" t="shared" si="2407"/>
        <v>34082.919086891</v>
      </c>
      <c r="BL384" s="18">
        <f ca="1" t="shared" si="2408"/>
        <v>99403.6910996279</v>
      </c>
      <c r="BM384" s="18">
        <f ca="1">BK384*'Ejercicio 3 - TIR'!$D$5</f>
        <v>17041.4595434455</v>
      </c>
      <c r="BN384" s="18">
        <f ca="1" t="shared" si="2409"/>
        <v>82362.2315561824</v>
      </c>
      <c r="BO384" s="18">
        <f ca="1" t="shared" si="2410"/>
        <v>35898.7310752335</v>
      </c>
      <c r="BP384" s="18">
        <f ca="1" t="shared" si="2411"/>
        <v>-102748.55842311</v>
      </c>
      <c r="BQ384" s="18">
        <f ca="1" t="shared" ref="BQ384:BT384" si="2848">BE384</f>
        <v>23784.3011145236</v>
      </c>
      <c r="BR384" s="18">
        <f ca="1" t="shared" si="2848"/>
        <v>20167.2227147187</v>
      </c>
      <c r="BS384" s="18">
        <f ca="1" t="shared" si="2848"/>
        <v>19350.3136899785</v>
      </c>
      <c r="BT384" s="18">
        <f ca="1" t="shared" si="2848"/>
        <v>21453.009227896</v>
      </c>
      <c r="BU384" s="18">
        <f ca="1" t="shared" si="2413"/>
        <v>56023.8085490144</v>
      </c>
      <c r="BV384" s="20">
        <f ca="1" t="shared" si="2414"/>
        <v>9.84042321094305</v>
      </c>
    </row>
    <row r="385" ht="15" customHeight="1" spans="1:74">
      <c r="A385" s="16">
        <v>384</v>
      </c>
      <c r="B385" s="17">
        <f ca="1" t="shared" ref="B385:F385" si="2849">RAND()</f>
        <v>0.0254522401899573</v>
      </c>
      <c r="C385" s="18">
        <f ca="1">IF(B385&lt;=('Ejercicio 3 - TIR'!$D$13-'Ejercicio 3 - TIR'!$C$13)/('Ejercicio 3 - TIR'!$E$13-'Ejercicio 3 - TIR'!$C$13),'Ejercicio 3 - TIR'!$C$13+SQRT(('Ejercicio 3 - TIR'!$E$13-'Ejercicio 3 - TIR'!$C$13)*('Ejercicio 3 - TIR'!$D$13-'Ejercicio 3 - TIR'!$C$13)*B385),'Ejercicio 3 - TIR'!$E$13-SQRT(('Ejercicio 3 - TIR'!$E$13-'Ejercicio 3 - TIR'!$C$13)*('Ejercicio 3 - TIR'!$E$13-'Ejercicio 3 - TIR'!$D$13)*(1-B385)))</f>
        <v>63190.7516474936</v>
      </c>
      <c r="D385" s="17">
        <f ca="1" t="shared" si="2849"/>
        <v>0.846454793754962</v>
      </c>
      <c r="E385" s="18">
        <f ca="1">IF(D385&lt;=('Ejercicio 3 - TIR'!$D$14-'Ejercicio 3 - TIR'!$C$14)/('Ejercicio 3 - TIR'!$E$14-'Ejercicio 3 - TIR'!$C$14),'Ejercicio 3 - TIR'!$C$14+SQRT(('Ejercicio 3 - TIR'!$E$14-'Ejercicio 3 - TIR'!$C$14)*('Ejercicio 3 - TIR'!$D$14-'Ejercicio 3 - TIR'!$C$14)*D385),'Ejercicio 3 - TIR'!$E$14-SQRT(('Ejercicio 3 - TIR'!$E$14-'Ejercicio 3 - TIR'!$C$14)*('Ejercicio 3 - TIR'!$E$14-'Ejercicio 3 - TIR'!$D$14)*(1-D385)))</f>
        <v>35200.8562287887</v>
      </c>
      <c r="F385" s="17">
        <f ca="1" t="shared" si="2849"/>
        <v>0.956887487461374</v>
      </c>
      <c r="G385" s="18">
        <f ca="1">IF(F385&lt;=('Ejercicio 3 - TIR'!$D$18-'Ejercicio 3 - TIR'!$C$18)/('Ejercicio 3 - TIR'!$E$18-'Ejercicio 3 - TIR'!$C$18),'Ejercicio 3 - TIR'!$C$18+SQRT(('Ejercicio 3 - TIR'!$E$18-'Ejercicio 3 - TIR'!$C$18)*('Ejercicio 3 - TIR'!$D$18-'Ejercicio 3 - TIR'!$C$18)*F385),'Ejercicio 3 - TIR'!$E$18-SQRT(('Ejercicio 3 - TIR'!$E$18-'Ejercicio 3 - TIR'!$C$18)*('Ejercicio 3 - TIR'!$E$18-'Ejercicio 3 - TIR'!$D$18)*(1-F385)))</f>
        <v>43201.8235791789</v>
      </c>
      <c r="H385" s="17">
        <f ca="1" t="shared" ref="H385:L385" si="2850">RAND()</f>
        <v>0.693009662298122</v>
      </c>
      <c r="I385" s="18">
        <f ca="1">IF(H385&lt;=('Ejercicio 3 - TIR'!$D$18-'Ejercicio 3 - TIR'!$C$18)/('Ejercicio 3 - TIR'!$E$18-'Ejercicio 3 - TIR'!$C$18),'Ejercicio 3 - TIR'!$C$18+SQRT(('Ejercicio 3 - TIR'!$E$18-'Ejercicio 3 - TIR'!$C$18)*('Ejercicio 3 - TIR'!$D$18-'Ejercicio 3 - TIR'!$C$18)*H385),'Ejercicio 3 - TIR'!$E$18-SQRT(('Ejercicio 3 - TIR'!$E$18-'Ejercicio 3 - TIR'!$C$18)*('Ejercicio 3 - TIR'!$E$18-'Ejercicio 3 - TIR'!$D$18)*(1-H385)))</f>
        <v>40201.6382662787</v>
      </c>
      <c r="J385" s="17">
        <f ca="1" t="shared" si="2850"/>
        <v>0.179569691173738</v>
      </c>
      <c r="K385" s="18">
        <f ca="1">IF(J385&lt;=('Ejercicio 3 - TIR'!$D$18-'Ejercicio 3 - TIR'!$C$18)/('Ejercicio 3 - TIR'!$E$18-'Ejercicio 3 - TIR'!$C$18),'Ejercicio 3 - TIR'!$C$18+SQRT(('Ejercicio 3 - TIR'!$E$18-'Ejercicio 3 - TIR'!$C$18)*('Ejercicio 3 - TIR'!$D$18-'Ejercicio 3 - TIR'!$C$18)*J385),'Ejercicio 3 - TIR'!$E$18-SQRT(('Ejercicio 3 - TIR'!$E$18-'Ejercicio 3 - TIR'!$C$18)*('Ejercicio 3 - TIR'!$E$18-'Ejercicio 3 - TIR'!$D$18)*(1-J385)))</f>
        <v>35189.937733351</v>
      </c>
      <c r="L385" s="17">
        <f ca="1" t="shared" si="2850"/>
        <v>0.762168977851581</v>
      </c>
      <c r="M385" s="18">
        <f ca="1">IF(L385&lt;=('Ejercicio 3 - TIR'!$D$18-'Ejercicio 3 - TIR'!$C$18)/('Ejercicio 3 - TIR'!$E$18-'Ejercicio 3 - TIR'!$C$18),'Ejercicio 3 - TIR'!$C$18+SQRT(('Ejercicio 3 - TIR'!$E$18-'Ejercicio 3 - TIR'!$C$18)*('Ejercicio 3 - TIR'!$D$18-'Ejercicio 3 - TIR'!$C$18)*L385),'Ejercicio 3 - TIR'!$E$18-SQRT(('Ejercicio 3 - TIR'!$E$18-'Ejercicio 3 - TIR'!$C$18)*('Ejercicio 3 - TIR'!$E$18-'Ejercicio 3 - TIR'!$D$18)*(1-L385)))</f>
        <v>40776.5740611286</v>
      </c>
      <c r="N385" s="17">
        <f ca="1" t="shared" ref="N385:R385" si="2851">RAND()</f>
        <v>0.1057768589128</v>
      </c>
      <c r="O385" s="18">
        <f ca="1">IF(N385&lt;=('Ejercicio 3 - TIR'!$D$18-'Ejercicio 3 - TIR'!$C$18)/('Ejercicio 3 - TIR'!$E$18-'Ejercicio 3 - TIR'!$C$18),'Ejercicio 3 - TIR'!$C$18+SQRT(('Ejercicio 3 - TIR'!$E$18-'Ejercicio 3 - TIR'!$C$18)*('Ejercicio 3 - TIR'!$D$18-'Ejercicio 3 - TIR'!$C$18)*N385),'Ejercicio 3 - TIR'!$E$18-SQRT(('Ejercicio 3 - TIR'!$E$18-'Ejercicio 3 - TIR'!$C$18)*('Ejercicio 3 - TIR'!$E$18-'Ejercicio 3 - TIR'!$D$18)*(1-N385)))</f>
        <v>33983.2811646832</v>
      </c>
      <c r="P385" s="17">
        <f ca="1" t="shared" si="2851"/>
        <v>0.823001807468946</v>
      </c>
      <c r="Q385" s="19">
        <f ca="1">IF(P385&lt;=('Ejercicio 3 - TIR'!$D$22-'Ejercicio 3 - TIR'!$C$22)/('Ejercicio 3 - TIR'!$E$22-'Ejercicio 3 - TIR'!$C$22),'Ejercicio 3 - TIR'!$C$22+SQRT(('Ejercicio 3 - TIR'!$E$22-'Ejercicio 3 - TIR'!$C$22)*('Ejercicio 3 - TIR'!$D$22-'Ejercicio 3 - TIR'!$C$22)*P385),'Ejercicio 3 - TIR'!$E$22-SQRT(('Ejercicio 3 - TIR'!$E$22-'Ejercicio 3 - TIR'!$C$22)*('Ejercicio 3 - TIR'!$E$22-'Ejercicio 3 - TIR'!$D$22)*(1-P385)))</f>
        <v>0.162150721399566</v>
      </c>
      <c r="R385" s="17">
        <f ca="1" t="shared" si="2851"/>
        <v>0.147988859956163</v>
      </c>
      <c r="S385" s="19">
        <f ca="1">IF(R385&lt;=('Ejercicio 3 - TIR'!$D$23-'Ejercicio 3 - TIR'!$C$23)/('Ejercicio 3 - TIR'!$E$23-'Ejercicio 3 - TIR'!$C$23),'Ejercicio 3 - TIR'!$C$23+SQRT(('Ejercicio 3 - TIR'!$E$23-'Ejercicio 3 - TIR'!$C$23)*('Ejercicio 3 - TIR'!$D$23-'Ejercicio 3 - TIR'!$C$23)*R385),'Ejercicio 3 - TIR'!$E$23-SQRT(('Ejercicio 3 - TIR'!$E$23-'Ejercicio 3 - TIR'!$C$23)*('Ejercicio 3 - TIR'!$E$23-'Ejercicio 3 - TIR'!$D$23)*(1-R385)))</f>
        <v>0.136321150324689</v>
      </c>
      <c r="T385" s="17">
        <f ca="1" t="shared" ref="T385:X385" si="2852">RAND()</f>
        <v>0.0880410459337166</v>
      </c>
      <c r="U385" s="19">
        <f ca="1">IF(T385&lt;=('Ejercicio 3 - TIR'!$D$24-'Ejercicio 3 - TIR'!$C$24)/('Ejercicio 3 - TIR'!$E$24-'Ejercicio 3 - TIR'!$C$24),'Ejercicio 3 - TIR'!$C$24+SQRT(('Ejercicio 3 - TIR'!$E$24-'Ejercicio 3 - TIR'!$C$24)*('Ejercicio 3 - TIR'!$D$24-'Ejercicio 3 - TIR'!$C$24)*T385),'Ejercicio 3 - TIR'!$E$24-SQRT(('Ejercicio 3 - TIR'!$E$24-'Ejercicio 3 - TIR'!$C$24)*('Ejercicio 3 - TIR'!$E$24-'Ejercicio 3 - TIR'!$D$24)*(1-T385)))</f>
        <v>0.16359728636386</v>
      </c>
      <c r="V385" s="17">
        <f ca="1" t="shared" si="2852"/>
        <v>0.268021185073814</v>
      </c>
      <c r="W385" s="19">
        <f ca="1">IF(V385&lt;=('Ejercicio 3 - TIR'!$D$25-'Ejercicio 3 - TIR'!$C$25)/('Ejercicio 3 - TIR'!$E$25-'Ejercicio 3 - TIR'!$C$25),'Ejercicio 3 - TIR'!$C$25+SQRT(('Ejercicio 3 - TIR'!$E$25-'Ejercicio 3 - TIR'!$C$25)*('Ejercicio 3 - TIR'!$D$25-'Ejercicio 3 - TIR'!$C$25)*V385),'Ejercicio 3 - TIR'!$E$25-SQRT(('Ejercicio 3 - TIR'!$E$25-'Ejercicio 3 - TIR'!$C$25)*('Ejercicio 3 - TIR'!$E$25-'Ejercicio 3 - TIR'!$D$25)*(1-V385)))</f>
        <v>0.199370845595981</v>
      </c>
      <c r="X385" s="17">
        <f ca="1" t="shared" si="2852"/>
        <v>0.508037005946173</v>
      </c>
      <c r="Y385" s="19">
        <f ca="1">IF(X385&lt;=('Ejercicio 3 - TIR'!$D$26-'Ejercicio 3 - TIR'!$C$26)/('Ejercicio 3 - TIR'!$E$26-'Ejercicio 3 - TIR'!$C$26),'Ejercicio 3 - TIR'!$C$26+SQRT(('Ejercicio 3 - TIR'!$E$26-'Ejercicio 3 - TIR'!$C$26)*('Ejercicio 3 - TIR'!$D$26-'Ejercicio 3 - TIR'!$C$26)*X385),'Ejercicio 3 - TIR'!$E$26-SQRT(('Ejercicio 3 - TIR'!$E$26-'Ejercicio 3 - TIR'!$C$26)*('Ejercicio 3 - TIR'!$E$26-'Ejercicio 3 - TIR'!$D$26)*(1-X385)))</f>
        <v>0.228457782664202</v>
      </c>
      <c r="Z385" s="17">
        <f ca="1" t="shared" si="2384"/>
        <v>1.16215072139957</v>
      </c>
      <c r="AA385" s="17">
        <f ca="1" t="shared" si="2385"/>
        <v>1.32057644459142</v>
      </c>
      <c r="AB385" s="17">
        <f ca="1" t="shared" si="2386"/>
        <v>1.53661916736261</v>
      </c>
      <c r="AC385" s="17">
        <f ca="1" t="shared" si="2387"/>
        <v>1.84297623011869</v>
      </c>
      <c r="AD385" s="17">
        <f ca="1" t="shared" si="2388"/>
        <v>2.26401849315443</v>
      </c>
      <c r="AE385" s="16">
        <f ca="1" t="shared" si="2389"/>
        <v>5707.84423138052</v>
      </c>
      <c r="AF385" s="16">
        <f ca="1" t="shared" si="2390"/>
        <v>6485.94412287645</v>
      </c>
      <c r="AG385" s="16">
        <f ca="1" t="shared" si="2391"/>
        <v>7547.02698088666</v>
      </c>
      <c r="AH385" s="16">
        <f ca="1" t="shared" si="2392"/>
        <v>9051.68413180172</v>
      </c>
      <c r="AI385" s="16">
        <f ca="1" t="shared" si="2393"/>
        <v>11119.6118179299</v>
      </c>
      <c r="AJ385" s="18">
        <f ca="1" t="shared" si="2394"/>
        <v>50207.0304383196</v>
      </c>
      <c r="AK385" s="18">
        <f ca="1" t="shared" si="2395"/>
        <v>53089.3365284328</v>
      </c>
      <c r="AL385" s="18">
        <f ca="1" t="shared" si="2396"/>
        <v>54073.532819364</v>
      </c>
      <c r="AM385" s="18">
        <f ca="1" t="shared" si="2397"/>
        <v>75150.2567403344</v>
      </c>
      <c r="AN385" s="18">
        <f ca="1" t="shared" si="2398"/>
        <v>76938.7770149095</v>
      </c>
      <c r="AO385" s="18">
        <f ca="1">C385/'Ejercicio 3 - TIR'!$D$7</f>
        <v>12638.1503294987</v>
      </c>
      <c r="AP385" s="18">
        <f ca="1" t="shared" si="2399"/>
        <v>37568.8801088208</v>
      </c>
      <c r="AQ385" s="18">
        <f ca="1" t="shared" si="2400"/>
        <v>40451.1861989341</v>
      </c>
      <c r="AR385" s="18">
        <f ca="1" t="shared" si="2401"/>
        <v>41435.3824898653</v>
      </c>
      <c r="AS385" s="18">
        <f ca="1" t="shared" si="2402"/>
        <v>62512.1064108357</v>
      </c>
      <c r="AT385" s="18">
        <f ca="1" t="shared" si="2403"/>
        <v>64300.6266854108</v>
      </c>
      <c r="AU385" s="18">
        <f ca="1">AP385*'Ejercicio 3 - TIR'!$D$5</f>
        <v>18784.4400544104</v>
      </c>
      <c r="AV385" s="18">
        <f ca="1">AQ385*'Ejercicio 3 - TIR'!$D$5</f>
        <v>20225.593099467</v>
      </c>
      <c r="AW385" s="18">
        <f ca="1">AR385*'Ejercicio 3 - TIR'!$D$5</f>
        <v>20717.6912449327</v>
      </c>
      <c r="AX385" s="18">
        <f ca="1">AS385*'Ejercicio 3 - TIR'!$D$5</f>
        <v>31256.0532054178</v>
      </c>
      <c r="AY385" s="18">
        <f ca="1">AT385*'Ejercicio 3 - TIR'!$D$5</f>
        <v>32150.3133427054</v>
      </c>
      <c r="AZ385" s="18">
        <f ca="1" t="shared" ref="AZ385:BD385" si="2853">AJ385-AU385-AE385</f>
        <v>25714.7461525286</v>
      </c>
      <c r="BA385" s="18">
        <f ca="1" t="shared" si="2853"/>
        <v>26377.7993060893</v>
      </c>
      <c r="BB385" s="18">
        <f ca="1" t="shared" si="2853"/>
        <v>25808.8145935447</v>
      </c>
      <c r="BC385" s="18">
        <f ca="1" t="shared" si="2853"/>
        <v>34842.5194031148</v>
      </c>
      <c r="BD385" s="18">
        <f ca="1" t="shared" si="2853"/>
        <v>33668.8518542742</v>
      </c>
      <c r="BE385" s="18">
        <f ca="1" t="shared" ref="BE385:BI385" si="2854">AZ385/Z385</f>
        <v>22126.8598633752</v>
      </c>
      <c r="BF385" s="18">
        <f ca="1" t="shared" si="2854"/>
        <v>19974.4584375427</v>
      </c>
      <c r="BG385" s="18">
        <f ca="1" t="shared" si="2854"/>
        <v>16795.8432002653</v>
      </c>
      <c r="BH385" s="18">
        <f ca="1" t="shared" si="2854"/>
        <v>18905.571777706</v>
      </c>
      <c r="BI385" s="18">
        <f ca="1" t="shared" si="2854"/>
        <v>14871.2795218222</v>
      </c>
      <c r="BJ385" s="18">
        <f ca="1" t="shared" si="2406"/>
        <v>79695.3894768482</v>
      </c>
      <c r="BK385" s="18">
        <f ca="1" t="shared" si="2407"/>
        <v>28613.0060652509</v>
      </c>
      <c r="BL385" s="18">
        <f ca="1" t="shared" si="2408"/>
        <v>108308.395542099</v>
      </c>
      <c r="BM385" s="18">
        <f ca="1">BK385*'Ejercicio 3 - TIR'!$D$5</f>
        <v>14306.5030326254</v>
      </c>
      <c r="BN385" s="18">
        <f ca="1" t="shared" si="2409"/>
        <v>94001.8925094736</v>
      </c>
      <c r="BO385" s="18">
        <f ca="1" t="shared" si="2410"/>
        <v>41519.9313935381</v>
      </c>
      <c r="BP385" s="18">
        <f ca="1" t="shared" si="2411"/>
        <v>-98391.6078762823</v>
      </c>
      <c r="BQ385" s="18">
        <f ca="1" t="shared" ref="BQ385:BT385" si="2855">BE385</f>
        <v>22126.8598633752</v>
      </c>
      <c r="BR385" s="18">
        <f ca="1" t="shared" si="2855"/>
        <v>19974.4584375427</v>
      </c>
      <c r="BS385" s="18">
        <f ca="1" t="shared" si="2855"/>
        <v>16795.8432002653</v>
      </c>
      <c r="BT385" s="18">
        <f ca="1" t="shared" si="2855"/>
        <v>18905.571777706</v>
      </c>
      <c r="BU385" s="18">
        <f ca="1" t="shared" si="2413"/>
        <v>56391.2109153603</v>
      </c>
      <c r="BV385" s="20">
        <f ca="1" t="shared" si="2414"/>
        <v>9.58088317074146</v>
      </c>
    </row>
    <row r="386" ht="15" customHeight="1" spans="1:74">
      <c r="A386" s="16">
        <v>385</v>
      </c>
      <c r="B386" s="17">
        <f ca="1" t="shared" ref="B386:F386" si="2856">RAND()</f>
        <v>0.289667033677364</v>
      </c>
      <c r="C386" s="18">
        <f ca="1">IF(B386&lt;=('Ejercicio 3 - TIR'!$D$13-'Ejercicio 3 - TIR'!$C$13)/('Ejercicio 3 - TIR'!$E$13-'Ejercicio 3 - TIR'!$C$13),'Ejercicio 3 - TIR'!$C$13+SQRT(('Ejercicio 3 - TIR'!$E$13-'Ejercicio 3 - TIR'!$C$13)*('Ejercicio 3 - TIR'!$D$13-'Ejercicio 3 - TIR'!$C$13)*B386),'Ejercicio 3 - TIR'!$E$13-SQRT(('Ejercicio 3 - TIR'!$E$13-'Ejercicio 3 - TIR'!$C$13)*('Ejercicio 3 - TIR'!$E$13-'Ejercicio 3 - TIR'!$D$13)*(1-B386)))</f>
        <v>70804.1174206505</v>
      </c>
      <c r="D386" s="17">
        <f ca="1" t="shared" si="2856"/>
        <v>0.113588789841474</v>
      </c>
      <c r="E386" s="18">
        <f ca="1">IF(D386&lt;=('Ejercicio 3 - TIR'!$D$14-'Ejercicio 3 - TIR'!$C$14)/('Ejercicio 3 - TIR'!$E$14-'Ejercicio 3 - TIR'!$C$14),'Ejercicio 3 - TIR'!$C$14+SQRT(('Ejercicio 3 - TIR'!$E$14-'Ejercicio 3 - TIR'!$C$14)*('Ejercicio 3 - TIR'!$D$14-'Ejercicio 3 - TIR'!$C$14)*D386),'Ejercicio 3 - TIR'!$E$14-SQRT(('Ejercicio 3 - TIR'!$E$14-'Ejercicio 3 - TIR'!$C$14)*('Ejercicio 3 - TIR'!$E$14-'Ejercicio 3 - TIR'!$D$14)*(1-D386)))</f>
        <v>27918.7598801735</v>
      </c>
      <c r="F386" s="17">
        <f ca="1" t="shared" si="2856"/>
        <v>0.25768229121137</v>
      </c>
      <c r="G386" s="18">
        <f ca="1">IF(F386&lt;=('Ejercicio 3 - TIR'!$D$18-'Ejercicio 3 - TIR'!$C$18)/('Ejercicio 3 - TIR'!$E$18-'Ejercicio 3 - TIR'!$C$18),'Ejercicio 3 - TIR'!$C$18+SQRT(('Ejercicio 3 - TIR'!$E$18-'Ejercicio 3 - TIR'!$C$18)*('Ejercicio 3 - TIR'!$D$18-'Ejercicio 3 - TIR'!$C$18)*F386),'Ejercicio 3 - TIR'!$E$18-SQRT(('Ejercicio 3 - TIR'!$E$18-'Ejercicio 3 - TIR'!$C$18)*('Ejercicio 3 - TIR'!$E$18-'Ejercicio 3 - TIR'!$D$18)*(1-F386)))</f>
        <v>36217.1009065082</v>
      </c>
      <c r="H386" s="17">
        <f ca="1" t="shared" ref="H386:L386" si="2857">RAND()</f>
        <v>0.271055097889766</v>
      </c>
      <c r="I386" s="18">
        <f ca="1">IF(H386&lt;=('Ejercicio 3 - TIR'!$D$18-'Ejercicio 3 - TIR'!$C$18)/('Ejercicio 3 - TIR'!$E$18-'Ejercicio 3 - TIR'!$C$18),'Ejercicio 3 - TIR'!$C$18+SQRT(('Ejercicio 3 - TIR'!$E$18-'Ejercicio 3 - TIR'!$C$18)*('Ejercicio 3 - TIR'!$D$18-'Ejercicio 3 - TIR'!$C$18)*H386),'Ejercicio 3 - TIR'!$E$18-SQRT(('Ejercicio 3 - TIR'!$E$18-'Ejercicio 3 - TIR'!$C$18)*('Ejercicio 3 - TIR'!$E$18-'Ejercicio 3 - TIR'!$D$18)*(1-H386)))</f>
        <v>36376.3833544938</v>
      </c>
      <c r="J386" s="17">
        <f ca="1" t="shared" si="2857"/>
        <v>0.99914277525411</v>
      </c>
      <c r="K386" s="18">
        <f ca="1">IF(J386&lt;=('Ejercicio 3 - TIR'!$D$18-'Ejercicio 3 - TIR'!$C$18)/('Ejercicio 3 - TIR'!$E$18-'Ejercicio 3 - TIR'!$C$18),'Ejercicio 3 - TIR'!$C$18+SQRT(('Ejercicio 3 - TIR'!$E$18-'Ejercicio 3 - TIR'!$C$18)*('Ejercicio 3 - TIR'!$D$18-'Ejercicio 3 - TIR'!$C$18)*J386),'Ejercicio 3 - TIR'!$E$18-SQRT(('Ejercicio 3 - TIR'!$E$18-'Ejercicio 3 - TIR'!$C$18)*('Ejercicio 3 - TIR'!$E$18-'Ejercicio 3 - TIR'!$D$18)*(1-J386)))</f>
        <v>44746.4416123617</v>
      </c>
      <c r="L386" s="17">
        <f ca="1" t="shared" si="2857"/>
        <v>0.671064934966038</v>
      </c>
      <c r="M386" s="18">
        <f ca="1">IF(L386&lt;=('Ejercicio 3 - TIR'!$D$18-'Ejercicio 3 - TIR'!$C$18)/('Ejercicio 3 - TIR'!$E$18-'Ejercicio 3 - TIR'!$C$18),'Ejercicio 3 - TIR'!$C$18+SQRT(('Ejercicio 3 - TIR'!$E$18-'Ejercicio 3 - TIR'!$C$18)*('Ejercicio 3 - TIR'!$D$18-'Ejercicio 3 - TIR'!$C$18)*L386),'Ejercicio 3 - TIR'!$E$18-SQRT(('Ejercicio 3 - TIR'!$E$18-'Ejercicio 3 - TIR'!$C$18)*('Ejercicio 3 - TIR'!$E$18-'Ejercicio 3 - TIR'!$D$18)*(1-L386)))</f>
        <v>40033.0965504102</v>
      </c>
      <c r="N386" s="17">
        <f ca="1" t="shared" ref="N386:R386" si="2858">RAND()</f>
        <v>0.883273484405633</v>
      </c>
      <c r="O386" s="18">
        <f ca="1">IF(N386&lt;=('Ejercicio 3 - TIR'!$D$18-'Ejercicio 3 - TIR'!$C$18)/('Ejercicio 3 - TIR'!$E$18-'Ejercicio 3 - TIR'!$C$18),'Ejercicio 3 - TIR'!$C$18+SQRT(('Ejercicio 3 - TIR'!$E$18-'Ejercicio 3 - TIR'!$C$18)*('Ejercicio 3 - TIR'!$D$18-'Ejercicio 3 - TIR'!$C$18)*N386),'Ejercicio 3 - TIR'!$E$18-SQRT(('Ejercicio 3 - TIR'!$E$18-'Ejercicio 3 - TIR'!$C$18)*('Ejercicio 3 - TIR'!$E$18-'Ejercicio 3 - TIR'!$D$18)*(1-N386)))</f>
        <v>42041.2014820915</v>
      </c>
      <c r="P386" s="17">
        <f ca="1" t="shared" si="2858"/>
        <v>0.149789073316329</v>
      </c>
      <c r="Q386" s="19">
        <f ca="1">IF(P386&lt;=('Ejercicio 3 - TIR'!$D$22-'Ejercicio 3 - TIR'!$C$22)/('Ejercicio 3 - TIR'!$E$22-'Ejercicio 3 - TIR'!$C$22),'Ejercicio 3 - TIR'!$C$22+SQRT(('Ejercicio 3 - TIR'!$E$22-'Ejercicio 3 - TIR'!$C$22)*('Ejercicio 3 - TIR'!$D$22-'Ejercicio 3 - TIR'!$C$22)*P386),'Ejercicio 3 - TIR'!$E$22-SQRT(('Ejercicio 3 - TIR'!$E$22-'Ejercicio 3 - TIR'!$C$22)*('Ejercicio 3 - TIR'!$E$22-'Ejercicio 3 - TIR'!$D$22)*(1-P386)))</f>
        <v>0.136420119730666</v>
      </c>
      <c r="R386" s="17">
        <f ca="1" t="shared" si="2858"/>
        <v>0.050947055762</v>
      </c>
      <c r="S386" s="19">
        <f ca="1">IF(R386&lt;=('Ejercicio 3 - TIR'!$D$23-'Ejercicio 3 - TIR'!$C$23)/('Ejercicio 3 - TIR'!$E$23-'Ejercicio 3 - TIR'!$C$23),'Ejercicio 3 - TIR'!$C$23+SQRT(('Ejercicio 3 - TIR'!$E$23-'Ejercicio 3 - TIR'!$C$23)*('Ejercicio 3 - TIR'!$D$23-'Ejercicio 3 - TIR'!$C$23)*R386),'Ejercicio 3 - TIR'!$E$23-SQRT(('Ejercicio 3 - TIR'!$E$23-'Ejercicio 3 - TIR'!$C$23)*('Ejercicio 3 - TIR'!$E$23-'Ejercicio 3 - TIR'!$D$23)*(1-R386)))</f>
        <v>0.129576257117037</v>
      </c>
      <c r="T386" s="17">
        <f ca="1" t="shared" ref="T386:X386" si="2859">RAND()</f>
        <v>0.460378335644468</v>
      </c>
      <c r="U386" s="19">
        <f ca="1">IF(T386&lt;=('Ejercicio 3 - TIR'!$D$24-'Ejercicio 3 - TIR'!$C$24)/('Ejercicio 3 - TIR'!$E$24-'Ejercicio 3 - TIR'!$C$24),'Ejercicio 3 - TIR'!$C$24+SQRT(('Ejercicio 3 - TIR'!$E$24-'Ejercicio 3 - TIR'!$C$24)*('Ejercicio 3 - TIR'!$D$24-'Ejercicio 3 - TIR'!$C$24)*T386),'Ejercicio 3 - TIR'!$E$24-SQRT(('Ejercicio 3 - TIR'!$E$24-'Ejercicio 3 - TIR'!$C$24)*('Ejercicio 3 - TIR'!$E$24-'Ejercicio 3 - TIR'!$D$24)*(1-T386)))</f>
        <v>0.181129179836341</v>
      </c>
      <c r="V386" s="17">
        <f ca="1" t="shared" si="2859"/>
        <v>0.552518743367946</v>
      </c>
      <c r="W386" s="19">
        <f ca="1">IF(V386&lt;=('Ejercicio 3 - TIR'!$D$25-'Ejercicio 3 - TIR'!$C$25)/('Ejercicio 3 - TIR'!$E$25-'Ejercicio 3 - TIR'!$C$25),'Ejercicio 3 - TIR'!$C$25+SQRT(('Ejercicio 3 - TIR'!$E$25-'Ejercicio 3 - TIR'!$C$25)*('Ejercicio 3 - TIR'!$D$25-'Ejercicio 3 - TIR'!$C$25)*V386),'Ejercicio 3 - TIR'!$E$25-SQRT(('Ejercicio 3 - TIR'!$E$25-'Ejercicio 3 - TIR'!$C$25)*('Ejercicio 3 - TIR'!$E$25-'Ejercicio 3 - TIR'!$D$25)*(1-V386)))</f>
        <v>0.210424952328365</v>
      </c>
      <c r="X386" s="17">
        <f ca="1" t="shared" si="2859"/>
        <v>0.5405013952551</v>
      </c>
      <c r="Y386" s="19">
        <f ca="1">IF(X386&lt;=('Ejercicio 3 - TIR'!$D$26-'Ejercicio 3 - TIR'!$C$26)/('Ejercicio 3 - TIR'!$E$26-'Ejercicio 3 - TIR'!$C$26),'Ejercicio 3 - TIR'!$C$26+SQRT(('Ejercicio 3 - TIR'!$E$26-'Ejercicio 3 - TIR'!$C$26)*('Ejercicio 3 - TIR'!$D$26-'Ejercicio 3 - TIR'!$C$26)*X386),'Ejercicio 3 - TIR'!$E$26-SQRT(('Ejercicio 3 - TIR'!$E$26-'Ejercicio 3 - TIR'!$C$26)*('Ejercicio 3 - TIR'!$E$26-'Ejercicio 3 - TIR'!$D$26)*(1-X386)))</f>
        <v>0.230187426631196</v>
      </c>
      <c r="Z386" s="17">
        <f ca="1" t="shared" ref="Z386:Z449" si="2860">(1+Q386)</f>
        <v>1.13642011973067</v>
      </c>
      <c r="AA386" s="17">
        <f ca="1" t="shared" ref="AA386:AA449" si="2861">Z386*(1+S386)</f>
        <v>1.28367318535786</v>
      </c>
      <c r="AB386" s="17">
        <f ca="1" t="shared" ref="AB386:AB449" si="2862">AA386*(1+U386)</f>
        <v>1.51618385659963</v>
      </c>
      <c r="AC386" s="17">
        <f ca="1" t="shared" ref="AC386:AC449" si="2863">AB386*(1+W386)</f>
        <v>1.83522677234565</v>
      </c>
      <c r="AD386" s="17">
        <f ca="1" t="shared" ref="AD386:AD449" si="2864">AC386*(1+Y386)</f>
        <v>2.25767290035657</v>
      </c>
      <c r="AE386" s="16">
        <f ca="1" t="shared" ref="AE386:AE449" si="2865">E386*Q386</f>
        <v>3808.68056558497</v>
      </c>
      <c r="AF386" s="16">
        <f ca="1" t="shared" ref="AF386:AF449" si="2866">AE386*(1+S386)</f>
        <v>4302.19513782787</v>
      </c>
      <c r="AG386" s="16">
        <f ca="1" t="shared" ref="AG386:AG449" si="2867">AF386*(1+U386)</f>
        <v>5081.44821463853</v>
      </c>
      <c r="AH386" s="16">
        <f ca="1" t="shared" ref="AH386:AH449" si="2868">AG386*(1+W386)</f>
        <v>6150.7117129629</v>
      </c>
      <c r="AI386" s="16">
        <f ca="1" t="shared" ref="AI386:AI449" si="2869">AH386*(1+Y386)</f>
        <v>7566.52821412019</v>
      </c>
      <c r="AJ386" s="18">
        <f ca="1" t="shared" ref="AJ386:AJ449" si="2870">G386*Z386</f>
        <v>41157.8421484717</v>
      </c>
      <c r="AK386" s="18">
        <f ca="1" t="shared" ref="AK386:AK449" si="2871">I386*AA386</f>
        <v>46695.3878924616</v>
      </c>
      <c r="AL386" s="18">
        <f ca="1" t="shared" ref="AL386:AL449" si="2872">K386*AB386</f>
        <v>67843.8324129409</v>
      </c>
      <c r="AM386" s="18">
        <f ca="1" t="shared" ref="AM386:AM449" si="2873">M386*AC386</f>
        <v>73469.810569211</v>
      </c>
      <c r="AN386" s="18">
        <f ca="1" t="shared" ref="AN386:AN449" si="2874">O386*AD386</f>
        <v>94915.2812845484</v>
      </c>
      <c r="AO386" s="18">
        <f ca="1">C386/'Ejercicio 3 - TIR'!$D$7</f>
        <v>14160.8234841301</v>
      </c>
      <c r="AP386" s="18">
        <f ca="1" t="shared" ref="AP386:AP449" si="2875">AJ386-AO386</f>
        <v>26997.0186643416</v>
      </c>
      <c r="AQ386" s="18">
        <f ca="1" t="shared" ref="AQ386:AQ449" si="2876">AK386-AO386</f>
        <v>32534.5644083315</v>
      </c>
      <c r="AR386" s="18">
        <f ca="1" t="shared" ref="AR386:AR449" si="2877">AL386-AO386</f>
        <v>53683.0089288108</v>
      </c>
      <c r="AS386" s="18">
        <f ca="1" t="shared" ref="AS386:AS449" si="2878">AM386-AO386</f>
        <v>59308.9870850809</v>
      </c>
      <c r="AT386" s="18">
        <f ca="1" t="shared" ref="AT386:AT449" si="2879">AN386-AO386</f>
        <v>80754.4578004183</v>
      </c>
      <c r="AU386" s="18">
        <f ca="1">AP386*'Ejercicio 3 - TIR'!$D$5</f>
        <v>13498.5093321708</v>
      </c>
      <c r="AV386" s="18">
        <f ca="1">AQ386*'Ejercicio 3 - TIR'!$D$5</f>
        <v>16267.2822041658</v>
      </c>
      <c r="AW386" s="18">
        <f ca="1">AR386*'Ejercicio 3 - TIR'!$D$5</f>
        <v>26841.5044644054</v>
      </c>
      <c r="AX386" s="18">
        <f ca="1">AS386*'Ejercicio 3 - TIR'!$D$5</f>
        <v>29654.4935425404</v>
      </c>
      <c r="AY386" s="18">
        <f ca="1">AT386*'Ejercicio 3 - TIR'!$D$5</f>
        <v>40377.2289002091</v>
      </c>
      <c r="AZ386" s="18">
        <f ca="1" t="shared" ref="AZ386:BD386" si="2880">AJ386-AU386-AE386</f>
        <v>23850.6522507159</v>
      </c>
      <c r="BA386" s="18">
        <f ca="1" t="shared" si="2880"/>
        <v>26125.910550468</v>
      </c>
      <c r="BB386" s="18">
        <f ca="1" t="shared" si="2880"/>
        <v>35920.879733897</v>
      </c>
      <c r="BC386" s="18">
        <f ca="1" t="shared" si="2880"/>
        <v>37664.6053137076</v>
      </c>
      <c r="BD386" s="18">
        <f ca="1" t="shared" si="2880"/>
        <v>46971.5241702191</v>
      </c>
      <c r="BE386" s="18">
        <f ca="1" t="shared" ref="BE386:BI386" si="2881">AZ386/Z386</f>
        <v>20987.530787794</v>
      </c>
      <c r="BF386" s="18">
        <f ca="1" t="shared" si="2881"/>
        <v>20352.4626427284</v>
      </c>
      <c r="BG386" s="18">
        <f ca="1" t="shared" si="2881"/>
        <v>23691.638436553</v>
      </c>
      <c r="BH386" s="18">
        <f ca="1" t="shared" si="2881"/>
        <v>20523.1341876991</v>
      </c>
      <c r="BI386" s="18">
        <f ca="1" t="shared" si="2881"/>
        <v>20805.2832466566</v>
      </c>
      <c r="BJ386" s="18">
        <f ca="1" t="shared" ref="BJ386:BJ449" si="2882">E386*AD386</f>
        <v>63031.42759303</v>
      </c>
      <c r="BK386" s="18">
        <f ca="1" t="shared" ref="BK386:BK449" si="2883">0.2*C386*AD386</f>
        <v>31970.5074268534</v>
      </c>
      <c r="BL386" s="18">
        <f ca="1" t="shared" ref="BL386:BL449" si="2884">BJ386+BK386</f>
        <v>95001.9350198834</v>
      </c>
      <c r="BM386" s="18">
        <f ca="1">BK386*'Ejercicio 3 - TIR'!$D$5</f>
        <v>15985.2537134267</v>
      </c>
      <c r="BN386" s="18">
        <f ca="1" t="shared" ref="BN386:BN449" si="2885">BL386-BM386</f>
        <v>79016.6813064567</v>
      </c>
      <c r="BO386" s="18">
        <f ca="1" t="shared" ref="BO386:BO449" si="2886">BN386/AD386</f>
        <v>34999.1716222386</v>
      </c>
      <c r="BP386" s="18">
        <f ca="1" t="shared" ref="BP386:BP449" si="2887">-(C386+E386)</f>
        <v>-98722.877300824</v>
      </c>
      <c r="BQ386" s="18">
        <f ca="1" t="shared" ref="BQ386:BT386" si="2888">BE386</f>
        <v>20987.530787794</v>
      </c>
      <c r="BR386" s="18">
        <f ca="1" t="shared" si="2888"/>
        <v>20352.4626427284</v>
      </c>
      <c r="BS386" s="18">
        <f ca="1" t="shared" si="2888"/>
        <v>23691.638436553</v>
      </c>
      <c r="BT386" s="18">
        <f ca="1" t="shared" si="2888"/>
        <v>20523.1341876991</v>
      </c>
      <c r="BU386" s="18">
        <f ca="1" t="shared" ref="BU386:BU449" si="2889">BI386+BO386</f>
        <v>55804.4548688951</v>
      </c>
      <c r="BV386" s="20">
        <f ca="1" t="shared" ref="BV386:BV449" si="2890">IFERROR(IRR(BP386:BU386,0.1),NA())*100</f>
        <v>11.2285653879443</v>
      </c>
    </row>
    <row r="387" ht="15" customHeight="1" spans="1:74">
      <c r="A387" s="16">
        <v>386</v>
      </c>
      <c r="B387" s="17">
        <f ca="1" t="shared" ref="B387:F387" si="2891">RAND()</f>
        <v>0.552676327317647</v>
      </c>
      <c r="C387" s="18">
        <f ca="1">IF(B387&lt;=('Ejercicio 3 - TIR'!$D$13-'Ejercicio 3 - TIR'!$C$13)/('Ejercicio 3 - TIR'!$E$13-'Ejercicio 3 - TIR'!$C$13),'Ejercicio 3 - TIR'!$C$13+SQRT(('Ejercicio 3 - TIR'!$E$13-'Ejercicio 3 - TIR'!$C$13)*('Ejercicio 3 - TIR'!$D$13-'Ejercicio 3 - TIR'!$C$13)*B387),'Ejercicio 3 - TIR'!$E$13-SQRT(('Ejercicio 3 - TIR'!$E$13-'Ejercicio 3 - TIR'!$C$13)*('Ejercicio 3 - TIR'!$E$13-'Ejercicio 3 - TIR'!$D$13)*(1-B387)))</f>
        <v>76831.3054485406</v>
      </c>
      <c r="D387" s="17">
        <f ca="1" t="shared" si="2891"/>
        <v>0.787724909649746</v>
      </c>
      <c r="E387" s="18">
        <f ca="1">IF(D387&lt;=('Ejercicio 3 - TIR'!$D$14-'Ejercicio 3 - TIR'!$C$14)/('Ejercicio 3 - TIR'!$E$14-'Ejercicio 3 - TIR'!$C$14),'Ejercicio 3 - TIR'!$C$14+SQRT(('Ejercicio 3 - TIR'!$E$14-'Ejercicio 3 - TIR'!$C$14)*('Ejercicio 3 - TIR'!$D$14-'Ejercicio 3 - TIR'!$C$14)*D387),'Ejercicio 3 - TIR'!$E$14-SQRT(('Ejercicio 3 - TIR'!$E$14-'Ejercicio 3 - TIR'!$C$14)*('Ejercicio 3 - TIR'!$E$14-'Ejercicio 3 - TIR'!$D$14)*(1-D387)))</f>
        <v>34357.1936456637</v>
      </c>
      <c r="F387" s="17">
        <f ca="1" t="shared" si="2891"/>
        <v>0.0640432589836035</v>
      </c>
      <c r="G387" s="18">
        <f ca="1">IF(F387&lt;=('Ejercicio 3 - TIR'!$D$18-'Ejercicio 3 - TIR'!$C$18)/('Ejercicio 3 - TIR'!$E$18-'Ejercicio 3 - TIR'!$C$18),'Ejercicio 3 - TIR'!$C$18+SQRT(('Ejercicio 3 - TIR'!$E$18-'Ejercicio 3 - TIR'!$C$18)*('Ejercicio 3 - TIR'!$D$18-'Ejercicio 3 - TIR'!$C$18)*F387),'Ejercicio 3 - TIR'!$E$18-SQRT(('Ejercicio 3 - TIR'!$E$18-'Ejercicio 3 - TIR'!$C$18)*('Ejercicio 3 - TIR'!$E$18-'Ejercicio 3 - TIR'!$D$18)*(1-F387)))</f>
        <v>33099.4336333499</v>
      </c>
      <c r="H387" s="17">
        <f ca="1" t="shared" ref="H387:L387" si="2892">RAND()</f>
        <v>0.35100169626185</v>
      </c>
      <c r="I387" s="18">
        <f ca="1">IF(H387&lt;=('Ejercicio 3 - TIR'!$D$18-'Ejercicio 3 - TIR'!$C$18)/('Ejercicio 3 - TIR'!$E$18-'Ejercicio 3 - TIR'!$C$18),'Ejercicio 3 - TIR'!$C$18+SQRT(('Ejercicio 3 - TIR'!$E$18-'Ejercicio 3 - TIR'!$C$18)*('Ejercicio 3 - TIR'!$D$18-'Ejercicio 3 - TIR'!$C$18)*H387),'Ejercicio 3 - TIR'!$E$18-SQRT(('Ejercicio 3 - TIR'!$E$18-'Ejercicio 3 - TIR'!$C$18)*('Ejercicio 3 - TIR'!$E$18-'Ejercicio 3 - TIR'!$D$18)*(1-H387)))</f>
        <v>37256.0495063965</v>
      </c>
      <c r="J387" s="17">
        <f ca="1" t="shared" si="2892"/>
        <v>0.0213393498251295</v>
      </c>
      <c r="K387" s="18">
        <f ca="1">IF(J387&lt;=('Ejercicio 3 - TIR'!$D$18-'Ejercicio 3 - TIR'!$C$18)/('Ejercicio 3 - TIR'!$E$18-'Ejercicio 3 - TIR'!$C$18),'Ejercicio 3 - TIR'!$C$18+SQRT(('Ejercicio 3 - TIR'!$E$18-'Ejercicio 3 - TIR'!$C$18)*('Ejercicio 3 - TIR'!$D$18-'Ejercicio 3 - TIR'!$C$18)*J387),'Ejercicio 3 - TIR'!$E$18-SQRT(('Ejercicio 3 - TIR'!$E$18-'Ejercicio 3 - TIR'!$C$18)*('Ejercicio 3 - TIR'!$E$18-'Ejercicio 3 - TIR'!$D$18)*(1-J387)))</f>
        <v>31789.1066133044</v>
      </c>
      <c r="L387" s="17">
        <f ca="1" t="shared" si="2892"/>
        <v>0.354868863720862</v>
      </c>
      <c r="M387" s="18">
        <f ca="1">IF(L387&lt;=('Ejercicio 3 - TIR'!$D$18-'Ejercicio 3 - TIR'!$C$18)/('Ejercicio 3 - TIR'!$E$18-'Ejercicio 3 - TIR'!$C$18),'Ejercicio 3 - TIR'!$C$18+SQRT(('Ejercicio 3 - TIR'!$E$18-'Ejercicio 3 - TIR'!$C$18)*('Ejercicio 3 - TIR'!$D$18-'Ejercicio 3 - TIR'!$C$18)*L387),'Ejercicio 3 - TIR'!$E$18-SQRT(('Ejercicio 3 - TIR'!$E$18-'Ejercicio 3 - TIR'!$C$18)*('Ejercicio 3 - TIR'!$E$18-'Ejercicio 3 - TIR'!$D$18)*(1-L387)))</f>
        <v>37295.9118387032</v>
      </c>
      <c r="N387" s="17">
        <f ca="1" t="shared" ref="N387:R387" si="2893">RAND()</f>
        <v>0.577370583661708</v>
      </c>
      <c r="O387" s="18">
        <f ca="1">IF(N387&lt;=('Ejercicio 3 - TIR'!$D$18-'Ejercicio 3 - TIR'!$C$18)/('Ejercicio 3 - TIR'!$E$18-'Ejercicio 3 - TIR'!$C$18),'Ejercicio 3 - TIR'!$C$18+SQRT(('Ejercicio 3 - TIR'!$E$18-'Ejercicio 3 - TIR'!$C$18)*('Ejercicio 3 - TIR'!$D$18-'Ejercicio 3 - TIR'!$C$18)*N387),'Ejercicio 3 - TIR'!$E$18-SQRT(('Ejercicio 3 - TIR'!$E$18-'Ejercicio 3 - TIR'!$C$18)*('Ejercicio 3 - TIR'!$E$18-'Ejercicio 3 - TIR'!$D$18)*(1-N387)))</f>
        <v>39306.2123094875</v>
      </c>
      <c r="P387" s="17">
        <f ca="1" t="shared" si="2893"/>
        <v>0.0926787927026922</v>
      </c>
      <c r="Q387" s="19">
        <f ca="1">IF(P387&lt;=('Ejercicio 3 - TIR'!$D$22-'Ejercicio 3 - TIR'!$C$22)/('Ejercicio 3 - TIR'!$E$22-'Ejercicio 3 - TIR'!$C$22),'Ejercicio 3 - TIR'!$C$22+SQRT(('Ejercicio 3 - TIR'!$E$22-'Ejercicio 3 - TIR'!$C$22)*('Ejercicio 3 - TIR'!$D$22-'Ejercicio 3 - TIR'!$C$22)*P387),'Ejercicio 3 - TIR'!$E$22-SQRT(('Ejercicio 3 - TIR'!$E$22-'Ejercicio 3 - TIR'!$C$22)*('Ejercicio 3 - TIR'!$E$22-'Ejercicio 3 - TIR'!$D$22)*(1-P387)))</f>
        <v>0.132915952418031</v>
      </c>
      <c r="R387" s="17">
        <f ca="1" t="shared" si="2893"/>
        <v>0.257193128891707</v>
      </c>
      <c r="S387" s="19">
        <f ca="1">IF(R387&lt;=('Ejercicio 3 - TIR'!$D$23-'Ejercicio 3 - TIR'!$C$23)/('Ejercicio 3 - TIR'!$E$23-'Ejercicio 3 - TIR'!$C$23),'Ejercicio 3 - TIR'!$C$23+SQRT(('Ejercicio 3 - TIR'!$E$23-'Ejercicio 3 - TIR'!$C$23)*('Ejercicio 3 - TIR'!$D$23-'Ejercicio 3 - TIR'!$C$23)*R387),'Ejercicio 3 - TIR'!$E$23-SQRT(('Ejercicio 3 - TIR'!$E$23-'Ejercicio 3 - TIR'!$C$23)*('Ejercicio 3 - TIR'!$E$23-'Ejercicio 3 - TIR'!$D$23)*(1-R387)))</f>
        <v>0.14151621788338</v>
      </c>
      <c r="T387" s="17">
        <f ca="1" t="shared" ref="T387:X387" si="2894">RAND()</f>
        <v>0.462475148789007</v>
      </c>
      <c r="U387" s="19">
        <f ca="1">IF(T387&lt;=('Ejercicio 3 - TIR'!$D$24-'Ejercicio 3 - TIR'!$C$24)/('Ejercicio 3 - TIR'!$E$24-'Ejercicio 3 - TIR'!$C$24),'Ejercicio 3 - TIR'!$C$24+SQRT(('Ejercicio 3 - TIR'!$E$24-'Ejercicio 3 - TIR'!$C$24)*('Ejercicio 3 - TIR'!$D$24-'Ejercicio 3 - TIR'!$C$24)*T387),'Ejercicio 3 - TIR'!$E$24-SQRT(('Ejercicio 3 - TIR'!$E$24-'Ejercicio 3 - TIR'!$C$24)*('Ejercicio 3 - TIR'!$E$24-'Ejercicio 3 - TIR'!$D$24)*(1-T387)))</f>
        <v>0.181204773703576</v>
      </c>
      <c r="V387" s="17">
        <f ca="1" t="shared" si="2894"/>
        <v>0.970927121990088</v>
      </c>
      <c r="W387" s="19">
        <f ca="1">IF(V387&lt;=('Ejercicio 3 - TIR'!$D$25-'Ejercicio 3 - TIR'!$C$25)/('Ejercicio 3 - TIR'!$E$25-'Ejercicio 3 - TIR'!$C$25),'Ejercicio 3 - TIR'!$C$25+SQRT(('Ejercicio 3 - TIR'!$E$25-'Ejercicio 3 - TIR'!$C$25)*('Ejercicio 3 - TIR'!$D$25-'Ejercicio 3 - TIR'!$C$25)*V387),'Ejercicio 3 - TIR'!$E$25-SQRT(('Ejercicio 3 - TIR'!$E$25-'Ejercicio 3 - TIR'!$C$25)*('Ejercicio 3 - TIR'!$E$25-'Ejercicio 3 - TIR'!$D$25)*(1-V387)))</f>
        <v>0.239912628041224</v>
      </c>
      <c r="X387" s="17">
        <f ca="1" t="shared" si="2894"/>
        <v>0.184625613688748</v>
      </c>
      <c r="Y387" s="19">
        <f ca="1">IF(X387&lt;=('Ejercicio 3 - TIR'!$D$26-'Ejercicio 3 - TIR'!$C$26)/('Ejercicio 3 - TIR'!$E$26-'Ejercicio 3 - TIR'!$C$26),'Ejercicio 3 - TIR'!$C$26+SQRT(('Ejercicio 3 - TIR'!$E$26-'Ejercicio 3 - TIR'!$C$26)*('Ejercicio 3 - TIR'!$D$26-'Ejercicio 3 - TIR'!$C$26)*X387),'Ejercicio 3 - TIR'!$E$26-SQRT(('Ejercicio 3 - TIR'!$E$26-'Ejercicio 3 - TIR'!$C$26)*('Ejercicio 3 - TIR'!$E$26-'Ejercicio 3 - TIR'!$D$26)*(1-X387)))</f>
        <v>0.212326870738185</v>
      </c>
      <c r="Z387" s="17">
        <f ca="1" t="shared" si="2860"/>
        <v>1.13291595241803</v>
      </c>
      <c r="AA387" s="17">
        <f ca="1" t="shared" si="2861"/>
        <v>1.29324193318398</v>
      </c>
      <c r="AB387" s="17">
        <f ca="1" t="shared" si="2862"/>
        <v>1.52758354503056</v>
      </c>
      <c r="AC387" s="17">
        <f ca="1" t="shared" si="2863"/>
        <v>1.89407012787137</v>
      </c>
      <c r="AD387" s="17">
        <f ca="1" t="shared" si="2864"/>
        <v>2.29623211108097</v>
      </c>
      <c r="AE387" s="16">
        <f ca="1" t="shared" si="2865"/>
        <v>4566.61911582412</v>
      </c>
      <c r="AF387" s="16">
        <f ca="1" t="shared" si="2866"/>
        <v>5212.86978160949</v>
      </c>
      <c r="AG387" s="16">
        <f ca="1" t="shared" si="2867"/>
        <v>6157.46667073225</v>
      </c>
      <c r="AH387" s="16">
        <f ca="1" t="shared" si="2868"/>
        <v>7634.72068178387</v>
      </c>
      <c r="AI387" s="16">
        <f ca="1" t="shared" si="2869"/>
        <v>9255.77703310714</v>
      </c>
      <c r="AJ387" s="18">
        <f ca="1" t="shared" si="2870"/>
        <v>37498.876379224</v>
      </c>
      <c r="AK387" s="18">
        <f ca="1" t="shared" si="2871"/>
        <v>48181.0854864503</v>
      </c>
      <c r="AL387" s="18">
        <f ca="1" t="shared" si="2872"/>
        <v>48560.5161737058</v>
      </c>
      <c r="AM387" s="18">
        <f ca="1" t="shared" si="2873"/>
        <v>70641.0725054118</v>
      </c>
      <c r="AN387" s="18">
        <f ca="1" t="shared" si="2874"/>
        <v>90256.1868700111</v>
      </c>
      <c r="AO387" s="18">
        <f ca="1">C387/'Ejercicio 3 - TIR'!$D$7</f>
        <v>15366.2610897081</v>
      </c>
      <c r="AP387" s="18">
        <f ca="1" t="shared" si="2875"/>
        <v>22132.6152895159</v>
      </c>
      <c r="AQ387" s="18">
        <f ca="1" t="shared" si="2876"/>
        <v>32814.8243967421</v>
      </c>
      <c r="AR387" s="18">
        <f ca="1" t="shared" si="2877"/>
        <v>33194.2550839976</v>
      </c>
      <c r="AS387" s="18">
        <f ca="1" t="shared" si="2878"/>
        <v>55274.8114157036</v>
      </c>
      <c r="AT387" s="18">
        <f ca="1" t="shared" si="2879"/>
        <v>74889.925780303</v>
      </c>
      <c r="AU387" s="18">
        <f ca="1">AP387*'Ejercicio 3 - TIR'!$D$5</f>
        <v>11066.3076447579</v>
      </c>
      <c r="AV387" s="18">
        <f ca="1">AQ387*'Ejercicio 3 - TIR'!$D$5</f>
        <v>16407.4121983711</v>
      </c>
      <c r="AW387" s="18">
        <f ca="1">AR387*'Ejercicio 3 - TIR'!$D$5</f>
        <v>16597.1275419988</v>
      </c>
      <c r="AX387" s="18">
        <f ca="1">AS387*'Ejercicio 3 - TIR'!$D$5</f>
        <v>27637.4057078518</v>
      </c>
      <c r="AY387" s="18">
        <f ca="1">AT387*'Ejercicio 3 - TIR'!$D$5</f>
        <v>37444.9628901515</v>
      </c>
      <c r="AZ387" s="18">
        <f ca="1" t="shared" ref="AZ387:BD387" si="2895">AJ387-AU387-AE387</f>
        <v>21865.9496186419</v>
      </c>
      <c r="BA387" s="18">
        <f ca="1" t="shared" si="2895"/>
        <v>26560.8035064697</v>
      </c>
      <c r="BB387" s="18">
        <f ca="1" t="shared" si="2895"/>
        <v>25805.9219609747</v>
      </c>
      <c r="BC387" s="18">
        <f ca="1" t="shared" si="2895"/>
        <v>35368.9461157761</v>
      </c>
      <c r="BD387" s="18">
        <f ca="1" t="shared" si="2895"/>
        <v>43555.4469467525</v>
      </c>
      <c r="BE387" s="18">
        <f ca="1" t="shared" ref="BE387:BI387" si="2896">AZ387/Z387</f>
        <v>19300.5929274564</v>
      </c>
      <c r="BF387" s="18">
        <f ca="1" t="shared" si="2896"/>
        <v>20538.1551780313</v>
      </c>
      <c r="BG387" s="18">
        <f ca="1" t="shared" si="2896"/>
        <v>16893.2966350187</v>
      </c>
      <c r="BH387" s="18">
        <f ca="1" t="shared" si="2896"/>
        <v>18673.514562803</v>
      </c>
      <c r="BI387" s="18">
        <f ca="1" t="shared" si="2896"/>
        <v>18968.2248308288</v>
      </c>
      <c r="BJ387" s="18">
        <f ca="1" t="shared" si="2882"/>
        <v>78892.0912958</v>
      </c>
      <c r="BK387" s="18">
        <f ca="1" t="shared" si="2883"/>
        <v>35284.5021414418</v>
      </c>
      <c r="BL387" s="18">
        <f ca="1" t="shared" si="2884"/>
        <v>114176.593437242</v>
      </c>
      <c r="BM387" s="18">
        <f ca="1">BK387*'Ejercicio 3 - TIR'!$D$5</f>
        <v>17642.2510707209</v>
      </c>
      <c r="BN387" s="18">
        <f ca="1" t="shared" si="2885"/>
        <v>96534.3423665209</v>
      </c>
      <c r="BO387" s="18">
        <f ca="1" t="shared" si="2886"/>
        <v>42040.3241905178</v>
      </c>
      <c r="BP387" s="18">
        <f ca="1" t="shared" si="2887"/>
        <v>-111188.499094204</v>
      </c>
      <c r="BQ387" s="18">
        <f ca="1" t="shared" ref="BQ387:BT387" si="2897">BE387</f>
        <v>19300.5929274564</v>
      </c>
      <c r="BR387" s="18">
        <f ca="1" t="shared" si="2897"/>
        <v>20538.1551780313</v>
      </c>
      <c r="BS387" s="18">
        <f ca="1" t="shared" si="2897"/>
        <v>16893.2966350187</v>
      </c>
      <c r="BT387" s="18">
        <f ca="1" t="shared" si="2897"/>
        <v>18673.514562803</v>
      </c>
      <c r="BU387" s="18">
        <f ca="1" t="shared" si="2889"/>
        <v>61008.5490213466</v>
      </c>
      <c r="BV387" s="20">
        <f ca="1" t="shared" si="2890"/>
        <v>5.96218732449241</v>
      </c>
    </row>
    <row r="388" ht="15" customHeight="1" spans="1:74">
      <c r="A388" s="16">
        <v>387</v>
      </c>
      <c r="B388" s="17">
        <f ca="1" t="shared" ref="B388:F388" si="2898">RAND()</f>
        <v>0.953636796598115</v>
      </c>
      <c r="C388" s="18">
        <f ca="1">IF(B388&lt;=('Ejercicio 3 - TIR'!$D$13-'Ejercicio 3 - TIR'!$C$13)/('Ejercicio 3 - TIR'!$E$13-'Ejercicio 3 - TIR'!$C$13),'Ejercicio 3 - TIR'!$C$13+SQRT(('Ejercicio 3 - TIR'!$E$13-'Ejercicio 3 - TIR'!$C$13)*('Ejercicio 3 - TIR'!$D$13-'Ejercicio 3 - TIR'!$C$13)*B388),'Ejercicio 3 - TIR'!$E$13-SQRT(('Ejercicio 3 - TIR'!$E$13-'Ejercicio 3 - TIR'!$C$13)*('Ejercicio 3 - TIR'!$E$13-'Ejercicio 3 - TIR'!$D$13)*(1-B388)))</f>
        <v>92541.0561014134</v>
      </c>
      <c r="D388" s="17">
        <f ca="1" t="shared" si="2898"/>
        <v>0.574459608144696</v>
      </c>
      <c r="E388" s="18">
        <f ca="1">IF(D388&lt;=('Ejercicio 3 - TIR'!$D$14-'Ejercicio 3 - TIR'!$C$14)/('Ejercicio 3 - TIR'!$E$14-'Ejercicio 3 - TIR'!$C$14),'Ejercicio 3 - TIR'!$C$14+SQRT(('Ejercicio 3 - TIR'!$E$14-'Ejercicio 3 - TIR'!$C$14)*('Ejercicio 3 - TIR'!$D$14-'Ejercicio 3 - TIR'!$C$14)*D388),'Ejercicio 3 - TIR'!$E$14-SQRT(('Ejercicio 3 - TIR'!$E$14-'Ejercicio 3 - TIR'!$C$14)*('Ejercicio 3 - TIR'!$E$14-'Ejercicio 3 - TIR'!$D$14)*(1-D388)))</f>
        <v>32010.5658036194</v>
      </c>
      <c r="F388" s="17">
        <f ca="1" t="shared" si="2898"/>
        <v>0.347609642086587</v>
      </c>
      <c r="G388" s="18">
        <f ca="1">IF(F388&lt;=('Ejercicio 3 - TIR'!$D$18-'Ejercicio 3 - TIR'!$C$18)/('Ejercicio 3 - TIR'!$E$18-'Ejercicio 3 - TIR'!$C$18),'Ejercicio 3 - TIR'!$C$18+SQRT(('Ejercicio 3 - TIR'!$E$18-'Ejercicio 3 - TIR'!$C$18)*('Ejercicio 3 - TIR'!$D$18-'Ejercicio 3 - TIR'!$C$18)*F388),'Ejercicio 3 - TIR'!$E$18-SQRT(('Ejercicio 3 - TIR'!$E$18-'Ejercicio 3 - TIR'!$C$18)*('Ejercicio 3 - TIR'!$E$18-'Ejercicio 3 - TIR'!$D$18)*(1-F388)))</f>
        <v>37220.9034277567</v>
      </c>
      <c r="H388" s="17">
        <f ca="1" t="shared" ref="H388:L388" si="2899">RAND()</f>
        <v>0.0965083173928212</v>
      </c>
      <c r="I388" s="18">
        <f ca="1">IF(H388&lt;=('Ejercicio 3 - TIR'!$D$18-'Ejercicio 3 - TIR'!$C$18)/('Ejercicio 3 - TIR'!$E$18-'Ejercicio 3 - TIR'!$C$18),'Ejercicio 3 - TIR'!$C$18+SQRT(('Ejercicio 3 - TIR'!$E$18-'Ejercicio 3 - TIR'!$C$18)*('Ejercicio 3 - TIR'!$D$18-'Ejercicio 3 - TIR'!$C$18)*H388),'Ejercicio 3 - TIR'!$E$18-SQRT(('Ejercicio 3 - TIR'!$E$18-'Ejercicio 3 - TIR'!$C$18)*('Ejercicio 3 - TIR'!$E$18-'Ejercicio 3 - TIR'!$D$18)*(1-H388)))</f>
        <v>33804.7664329001</v>
      </c>
      <c r="J388" s="17">
        <f ca="1" t="shared" si="2899"/>
        <v>0.0291377464973692</v>
      </c>
      <c r="K388" s="18">
        <f ca="1">IF(J388&lt;=('Ejercicio 3 - TIR'!$D$18-'Ejercicio 3 - TIR'!$C$18)/('Ejercicio 3 - TIR'!$E$18-'Ejercicio 3 - TIR'!$C$18),'Ejercicio 3 - TIR'!$C$18+SQRT(('Ejercicio 3 - TIR'!$E$18-'Ejercicio 3 - TIR'!$C$18)*('Ejercicio 3 - TIR'!$D$18-'Ejercicio 3 - TIR'!$C$18)*J388),'Ejercicio 3 - TIR'!$E$18-SQRT(('Ejercicio 3 - TIR'!$E$18-'Ejercicio 3 - TIR'!$C$18)*('Ejercicio 3 - TIR'!$E$18-'Ejercicio 3 - TIR'!$D$18)*(1-J388)))</f>
        <v>32090.6128227401</v>
      </c>
      <c r="L388" s="17">
        <f ca="1" t="shared" si="2899"/>
        <v>0.627507677124026</v>
      </c>
      <c r="M388" s="18">
        <f ca="1">IF(L388&lt;=('Ejercicio 3 - TIR'!$D$18-'Ejercicio 3 - TIR'!$C$18)/('Ejercicio 3 - TIR'!$E$18-'Ejercicio 3 - TIR'!$C$18),'Ejercicio 3 - TIR'!$C$18+SQRT(('Ejercicio 3 - TIR'!$E$18-'Ejercicio 3 - TIR'!$C$18)*('Ejercicio 3 - TIR'!$D$18-'Ejercicio 3 - TIR'!$C$18)*L388),'Ejercicio 3 - TIR'!$E$18-SQRT(('Ejercicio 3 - TIR'!$E$18-'Ejercicio 3 - TIR'!$C$18)*('Ejercicio 3 - TIR'!$E$18-'Ejercicio 3 - TIR'!$D$18)*(1-L388)))</f>
        <v>39701.8633039537</v>
      </c>
      <c r="N388" s="17">
        <f ca="1" t="shared" ref="N388:R388" si="2900">RAND()</f>
        <v>0.178914328710296</v>
      </c>
      <c r="O388" s="18">
        <f ca="1">IF(N388&lt;=('Ejercicio 3 - TIR'!$D$18-'Ejercicio 3 - TIR'!$C$18)/('Ejercicio 3 - TIR'!$E$18-'Ejercicio 3 - TIR'!$C$18),'Ejercicio 3 - TIR'!$C$18+SQRT(('Ejercicio 3 - TIR'!$E$18-'Ejercicio 3 - TIR'!$C$18)*('Ejercicio 3 - TIR'!$D$18-'Ejercicio 3 - TIR'!$C$18)*N388),'Ejercicio 3 - TIR'!$E$18-SQRT(('Ejercicio 3 - TIR'!$E$18-'Ejercicio 3 - TIR'!$C$18)*('Ejercicio 3 - TIR'!$E$18-'Ejercicio 3 - TIR'!$D$18)*(1-N388)))</f>
        <v>35180.4584069891</v>
      </c>
      <c r="P388" s="17">
        <f ca="1" t="shared" si="2900"/>
        <v>0.33315996774896</v>
      </c>
      <c r="Q388" s="19">
        <f ca="1">IF(P388&lt;=('Ejercicio 3 - TIR'!$D$22-'Ejercicio 3 - TIR'!$C$22)/('Ejercicio 3 - TIR'!$E$22-'Ejercicio 3 - TIR'!$C$22),'Ejercicio 3 - TIR'!$C$22+SQRT(('Ejercicio 3 - TIR'!$E$22-'Ejercicio 3 - TIR'!$C$22)*('Ejercicio 3 - TIR'!$D$22-'Ejercicio 3 - TIR'!$C$22)*P388),'Ejercicio 3 - TIR'!$E$22-SQRT(('Ejercicio 3 - TIR'!$E$22-'Ejercicio 3 - TIR'!$C$22)*('Ejercicio 3 - TIR'!$E$22-'Ejercicio 3 - TIR'!$D$22)*(1-P388)))</f>
        <v>0.144488526741071</v>
      </c>
      <c r="R388" s="17">
        <f ca="1" t="shared" si="2900"/>
        <v>0.0474270467713029</v>
      </c>
      <c r="S388" s="19">
        <f ca="1">IF(R388&lt;=('Ejercicio 3 - TIR'!$D$23-'Ejercicio 3 - TIR'!$C$23)/('Ejercicio 3 - TIR'!$E$23-'Ejercicio 3 - TIR'!$C$23),'Ejercicio 3 - TIR'!$C$23+SQRT(('Ejercicio 3 - TIR'!$E$23-'Ejercicio 3 - TIR'!$C$23)*('Ejercicio 3 - TIR'!$D$23-'Ejercicio 3 - TIR'!$C$23)*R388),'Ejercicio 3 - TIR'!$E$23-SQRT(('Ejercicio 3 - TIR'!$E$23-'Ejercicio 3 - TIR'!$C$23)*('Ejercicio 3 - TIR'!$E$23-'Ejercicio 3 - TIR'!$D$23)*(1-R388)))</f>
        <v>0.129239517530063</v>
      </c>
      <c r="T388" s="17">
        <f ca="1" t="shared" ref="T388:X388" si="2901">RAND()</f>
        <v>0.307115848936217</v>
      </c>
      <c r="U388" s="19">
        <f ca="1">IF(T388&lt;=('Ejercicio 3 - TIR'!$D$24-'Ejercicio 3 - TIR'!$C$24)/('Ejercicio 3 - TIR'!$E$24-'Ejercicio 3 - TIR'!$C$24),'Ejercicio 3 - TIR'!$C$24+SQRT(('Ejercicio 3 - TIR'!$E$24-'Ejercicio 3 - TIR'!$C$24)*('Ejercicio 3 - TIR'!$D$24-'Ejercicio 3 - TIR'!$C$24)*T388),'Ejercicio 3 - TIR'!$E$24-SQRT(('Ejercicio 3 - TIR'!$E$24-'Ejercicio 3 - TIR'!$C$24)*('Ejercicio 3 - TIR'!$E$24-'Ejercicio 3 - TIR'!$D$24)*(1-T388)))</f>
        <v>0.1753957335544</v>
      </c>
      <c r="V388" s="17">
        <f ca="1" t="shared" si="2901"/>
        <v>0.301274677554316</v>
      </c>
      <c r="W388" s="19">
        <f ca="1">IF(V388&lt;=('Ejercicio 3 - TIR'!$D$25-'Ejercicio 3 - TIR'!$C$25)/('Ejercicio 3 - TIR'!$E$25-'Ejercicio 3 - TIR'!$C$25),'Ejercicio 3 - TIR'!$C$25+SQRT(('Ejercicio 3 - TIR'!$E$25-'Ejercicio 3 - TIR'!$C$25)*('Ejercicio 3 - TIR'!$D$25-'Ejercicio 3 - TIR'!$C$25)*V388),'Ejercicio 3 - TIR'!$E$25-SQRT(('Ejercicio 3 - TIR'!$E$25-'Ejercicio 3 - TIR'!$C$25)*('Ejercicio 3 - TIR'!$E$25-'Ejercicio 3 - TIR'!$D$25)*(1-V388)))</f>
        <v>0.200547612509001</v>
      </c>
      <c r="X388" s="17">
        <f ca="1" t="shared" si="2901"/>
        <v>0.567708129646456</v>
      </c>
      <c r="Y388" s="19">
        <f ca="1">IF(X388&lt;=('Ejercicio 3 - TIR'!$D$26-'Ejercicio 3 - TIR'!$C$26)/('Ejercicio 3 - TIR'!$E$26-'Ejercicio 3 - TIR'!$C$26),'Ejercicio 3 - TIR'!$C$26+SQRT(('Ejercicio 3 - TIR'!$E$26-'Ejercicio 3 - TIR'!$C$26)*('Ejercicio 3 - TIR'!$D$26-'Ejercicio 3 - TIR'!$C$26)*X388),'Ejercicio 3 - TIR'!$E$26-SQRT(('Ejercicio 3 - TIR'!$E$26-'Ejercicio 3 - TIR'!$C$26)*('Ejercicio 3 - TIR'!$E$26-'Ejercicio 3 - TIR'!$D$26)*(1-X388)))</f>
        <v>0.231684618392181</v>
      </c>
      <c r="Z388" s="17">
        <f ca="1" t="shared" si="2860"/>
        <v>1.14448852674107</v>
      </c>
      <c r="AA388" s="17">
        <f ca="1" t="shared" si="2861"/>
        <v>1.29240167175578</v>
      </c>
      <c r="AB388" s="17">
        <f ca="1" t="shared" si="2862"/>
        <v>1.51908341102032</v>
      </c>
      <c r="AC388" s="17">
        <f ca="1" t="shared" si="2863"/>
        <v>1.82373196230247</v>
      </c>
      <c r="AD388" s="17">
        <f ca="1" t="shared" si="2864"/>
        <v>2.24626260603814</v>
      </c>
      <c r="AE388" s="16">
        <f ca="1" t="shared" si="2865"/>
        <v>4625.15949311306</v>
      </c>
      <c r="AF388" s="16">
        <f ca="1" t="shared" si="2866"/>
        <v>5222.91287450259</v>
      </c>
      <c r="AG388" s="16">
        <f ca="1" t="shared" si="2867"/>
        <v>6138.98950941668</v>
      </c>
      <c r="AH388" s="16">
        <f ca="1" t="shared" si="2868"/>
        <v>7370.149198748</v>
      </c>
      <c r="AI388" s="16">
        <f ca="1" t="shared" si="2869"/>
        <v>9077.69940335338</v>
      </c>
      <c r="AJ388" s="18">
        <f ca="1" t="shared" si="2870"/>
        <v>42598.8969280049</v>
      </c>
      <c r="AK388" s="18">
        <f ca="1" t="shared" si="2871"/>
        <v>43689.3366511937</v>
      </c>
      <c r="AL388" s="18">
        <f ca="1" t="shared" si="2872"/>
        <v>48748.3175885004</v>
      </c>
      <c r="AM388" s="18">
        <f ca="1" t="shared" si="2873"/>
        <v>72405.557070384</v>
      </c>
      <c r="AN388" s="18">
        <f ca="1" t="shared" si="2874"/>
        <v>79024.5481828999</v>
      </c>
      <c r="AO388" s="18">
        <f ca="1">C388/'Ejercicio 3 - TIR'!$D$7</f>
        <v>18508.2112202827</v>
      </c>
      <c r="AP388" s="18">
        <f ca="1" t="shared" si="2875"/>
        <v>24090.6857077222</v>
      </c>
      <c r="AQ388" s="18">
        <f ca="1" t="shared" si="2876"/>
        <v>25181.125430911</v>
      </c>
      <c r="AR388" s="18">
        <f ca="1" t="shared" si="2877"/>
        <v>30240.1063682177</v>
      </c>
      <c r="AS388" s="18">
        <f ca="1" t="shared" si="2878"/>
        <v>53897.3458501013</v>
      </c>
      <c r="AT388" s="18">
        <f ca="1" t="shared" si="2879"/>
        <v>60516.3369626172</v>
      </c>
      <c r="AU388" s="18">
        <f ca="1">AP388*'Ejercicio 3 - TIR'!$D$5</f>
        <v>12045.3428538611</v>
      </c>
      <c r="AV388" s="18">
        <f ca="1">AQ388*'Ejercicio 3 - TIR'!$D$5</f>
        <v>12590.5627154555</v>
      </c>
      <c r="AW388" s="18">
        <f ca="1">AR388*'Ejercicio 3 - TIR'!$D$5</f>
        <v>15120.0531841088</v>
      </c>
      <c r="AX388" s="18">
        <f ca="1">AS388*'Ejercicio 3 - TIR'!$D$5</f>
        <v>26948.6729250506</v>
      </c>
      <c r="AY388" s="18">
        <f ca="1">AT388*'Ejercicio 3 - TIR'!$D$5</f>
        <v>30258.1684813086</v>
      </c>
      <c r="AZ388" s="18">
        <f ca="1" t="shared" ref="AZ388:BD388" si="2902">AJ388-AU388-AE388</f>
        <v>25928.3945810307</v>
      </c>
      <c r="BA388" s="18">
        <f ca="1" t="shared" si="2902"/>
        <v>25875.8610612356</v>
      </c>
      <c r="BB388" s="18">
        <f ca="1" t="shared" si="2902"/>
        <v>27489.2748949748</v>
      </c>
      <c r="BC388" s="18">
        <f ca="1" t="shared" si="2902"/>
        <v>38086.7349465853</v>
      </c>
      <c r="BD388" s="18">
        <f ca="1" t="shared" si="2902"/>
        <v>39688.6802982379</v>
      </c>
      <c r="BE388" s="18">
        <f ca="1" t="shared" ref="BE388:BI388" si="2903">AZ388/Z388</f>
        <v>22655.0061230075</v>
      </c>
      <c r="BF388" s="18">
        <f ca="1" t="shared" si="2903"/>
        <v>20021.5317162831</v>
      </c>
      <c r="BG388" s="18">
        <f ca="1" t="shared" si="2903"/>
        <v>18095.9614827939</v>
      </c>
      <c r="BH388" s="18">
        <f ca="1" t="shared" si="2903"/>
        <v>20883.9542947422</v>
      </c>
      <c r="BI388" s="18">
        <f ca="1" t="shared" si="2903"/>
        <v>17668.762410749</v>
      </c>
      <c r="BJ388" s="18">
        <f ca="1" t="shared" si="2882"/>
        <v>71904.1369627936</v>
      </c>
      <c r="BK388" s="18">
        <f ca="1" t="shared" si="2883"/>
        <v>41574.3027687766</v>
      </c>
      <c r="BL388" s="18">
        <f ca="1" t="shared" si="2884"/>
        <v>113478.43973157</v>
      </c>
      <c r="BM388" s="18">
        <f ca="1">BK388*'Ejercicio 3 - TIR'!$D$5</f>
        <v>20787.1513843883</v>
      </c>
      <c r="BN388" s="18">
        <f ca="1" t="shared" si="2885"/>
        <v>92691.2883471819</v>
      </c>
      <c r="BO388" s="18">
        <f ca="1" t="shared" si="2886"/>
        <v>41264.6714137607</v>
      </c>
      <c r="BP388" s="18">
        <f ca="1" t="shared" si="2887"/>
        <v>-124551.621905033</v>
      </c>
      <c r="BQ388" s="18">
        <f ca="1" t="shared" ref="BQ388:BT388" si="2904">BE388</f>
        <v>22655.0061230075</v>
      </c>
      <c r="BR388" s="18">
        <f ca="1" t="shared" si="2904"/>
        <v>20021.5317162831</v>
      </c>
      <c r="BS388" s="18">
        <f ca="1" t="shared" si="2904"/>
        <v>18095.9614827939</v>
      </c>
      <c r="BT388" s="18">
        <f ca="1" t="shared" si="2904"/>
        <v>20883.9542947422</v>
      </c>
      <c r="BU388" s="18">
        <f ca="1" t="shared" si="2889"/>
        <v>58933.4338245098</v>
      </c>
      <c r="BV388" s="20">
        <f ca="1" t="shared" si="2890"/>
        <v>3.54071368614068</v>
      </c>
    </row>
    <row r="389" ht="15" customHeight="1" spans="1:74">
      <c r="A389" s="16">
        <v>388</v>
      </c>
      <c r="B389" s="17">
        <f ca="1" t="shared" ref="B389:F389" si="2905">RAND()</f>
        <v>0.655045491952416</v>
      </c>
      <c r="C389" s="18">
        <f ca="1">IF(B389&lt;=('Ejercicio 3 - TIR'!$D$13-'Ejercicio 3 - TIR'!$C$13)/('Ejercicio 3 - TIR'!$E$13-'Ejercicio 3 - TIR'!$C$13),'Ejercicio 3 - TIR'!$C$13+SQRT(('Ejercicio 3 - TIR'!$E$13-'Ejercicio 3 - TIR'!$C$13)*('Ejercicio 3 - TIR'!$D$13-'Ejercicio 3 - TIR'!$C$13)*B389),'Ejercicio 3 - TIR'!$E$13-SQRT(('Ejercicio 3 - TIR'!$E$13-'Ejercicio 3 - TIR'!$C$13)*('Ejercicio 3 - TIR'!$E$13-'Ejercicio 3 - TIR'!$D$13)*(1-B389)))</f>
        <v>79654.3515793401</v>
      </c>
      <c r="D389" s="17">
        <f ca="1" t="shared" si="2905"/>
        <v>0.954482311607832</v>
      </c>
      <c r="E389" s="18">
        <f ca="1">IF(D389&lt;=('Ejercicio 3 - TIR'!$D$14-'Ejercicio 3 - TIR'!$C$14)/('Ejercicio 3 - TIR'!$E$14-'Ejercicio 3 - TIR'!$C$14),'Ejercicio 3 - TIR'!$C$14+SQRT(('Ejercicio 3 - TIR'!$E$14-'Ejercicio 3 - TIR'!$C$14)*('Ejercicio 3 - TIR'!$D$14-'Ejercicio 3 - TIR'!$C$14)*D389),'Ejercicio 3 - TIR'!$E$14-SQRT(('Ejercicio 3 - TIR'!$E$14-'Ejercicio 3 - TIR'!$C$14)*('Ejercicio 3 - TIR'!$E$14-'Ejercicio 3 - TIR'!$D$14)*(1-D389)))</f>
        <v>37387.0221472762</v>
      </c>
      <c r="F389" s="17">
        <f ca="1" t="shared" si="2905"/>
        <v>0.0200272458522106</v>
      </c>
      <c r="G389" s="18">
        <f ca="1">IF(F389&lt;=('Ejercicio 3 - TIR'!$D$18-'Ejercicio 3 - TIR'!$C$18)/('Ejercicio 3 - TIR'!$E$18-'Ejercicio 3 - TIR'!$C$18),'Ejercicio 3 - TIR'!$C$18+SQRT(('Ejercicio 3 - TIR'!$E$18-'Ejercicio 3 - TIR'!$C$18)*('Ejercicio 3 - TIR'!$D$18-'Ejercicio 3 - TIR'!$C$18)*F389),'Ejercicio 3 - TIR'!$E$18-SQRT(('Ejercicio 3 - TIR'!$E$18-'Ejercicio 3 - TIR'!$C$18)*('Ejercicio 3 - TIR'!$E$18-'Ejercicio 3 - TIR'!$D$18)*(1-F389)))</f>
        <v>31733.230186049</v>
      </c>
      <c r="H389" s="17">
        <f ca="1" t="shared" ref="H389:L389" si="2906">RAND()</f>
        <v>0.516778260032563</v>
      </c>
      <c r="I389" s="18">
        <f ca="1">IF(H389&lt;=('Ejercicio 3 - TIR'!$D$18-'Ejercicio 3 - TIR'!$C$18)/('Ejercicio 3 - TIR'!$E$18-'Ejercicio 3 - TIR'!$C$18),'Ejercicio 3 - TIR'!$C$18+SQRT(('Ejercicio 3 - TIR'!$E$18-'Ejercicio 3 - TIR'!$C$18)*('Ejercicio 3 - TIR'!$D$18-'Ejercicio 3 - TIR'!$C$18)*H389),'Ejercicio 3 - TIR'!$E$18-SQRT(('Ejercicio 3 - TIR'!$E$18-'Ejercicio 3 - TIR'!$C$18)*('Ejercicio 3 - TIR'!$E$18-'Ejercicio 3 - TIR'!$D$18)*(1-H389)))</f>
        <v>38804.3590910914</v>
      </c>
      <c r="J389" s="17">
        <f ca="1" t="shared" si="2906"/>
        <v>0.709413720867604</v>
      </c>
      <c r="K389" s="18">
        <f ca="1">IF(J389&lt;=('Ejercicio 3 - TIR'!$D$18-'Ejercicio 3 - TIR'!$C$18)/('Ejercicio 3 - TIR'!$E$18-'Ejercicio 3 - TIR'!$C$18),'Ejercicio 3 - TIR'!$C$18+SQRT(('Ejercicio 3 - TIR'!$E$18-'Ejercicio 3 - TIR'!$C$18)*('Ejercicio 3 - TIR'!$D$18-'Ejercicio 3 - TIR'!$C$18)*J389),'Ejercicio 3 - TIR'!$E$18-SQRT(('Ejercicio 3 - TIR'!$E$18-'Ejercicio 3 - TIR'!$C$18)*('Ejercicio 3 - TIR'!$E$18-'Ejercicio 3 - TIR'!$D$18)*(1-J389)))</f>
        <v>40331.5986746072</v>
      </c>
      <c r="L389" s="17">
        <f ca="1" t="shared" si="2906"/>
        <v>0.649242003792674</v>
      </c>
      <c r="M389" s="18">
        <f ca="1">IF(L389&lt;=('Ejercicio 3 - TIR'!$D$18-'Ejercicio 3 - TIR'!$C$18)/('Ejercicio 3 - TIR'!$E$18-'Ejercicio 3 - TIR'!$C$18),'Ejercicio 3 - TIR'!$C$18+SQRT(('Ejercicio 3 - TIR'!$E$18-'Ejercicio 3 - TIR'!$C$18)*('Ejercicio 3 - TIR'!$D$18-'Ejercicio 3 - TIR'!$C$18)*L389),'Ejercicio 3 - TIR'!$E$18-SQRT(('Ejercicio 3 - TIR'!$E$18-'Ejercicio 3 - TIR'!$C$18)*('Ejercicio 3 - TIR'!$E$18-'Ejercicio 3 - TIR'!$D$18)*(1-L389)))</f>
        <v>39868.4497550984</v>
      </c>
      <c r="N389" s="17">
        <f ca="1" t="shared" ref="N389:R389" si="2907">RAND()</f>
        <v>0.978971290009222</v>
      </c>
      <c r="O389" s="18">
        <f ca="1">IF(N389&lt;=('Ejercicio 3 - TIR'!$D$18-'Ejercicio 3 - TIR'!$C$18)/('Ejercicio 3 - TIR'!$E$18-'Ejercicio 3 - TIR'!$C$18),'Ejercicio 3 - TIR'!$C$18+SQRT(('Ejercicio 3 - TIR'!$E$18-'Ejercicio 3 - TIR'!$C$18)*('Ejercicio 3 - TIR'!$D$18-'Ejercicio 3 - TIR'!$C$18)*N389),'Ejercicio 3 - TIR'!$E$18-SQRT(('Ejercicio 3 - TIR'!$E$18-'Ejercicio 3 - TIR'!$C$18)*('Ejercicio 3 - TIR'!$E$18-'Ejercicio 3 - TIR'!$D$18)*(1-N389)))</f>
        <v>43744.1523781492</v>
      </c>
      <c r="P389" s="17">
        <f ca="1" t="shared" si="2907"/>
        <v>0.390578952320778</v>
      </c>
      <c r="Q389" s="19">
        <f ca="1">IF(P389&lt;=('Ejercicio 3 - TIR'!$D$22-'Ejercicio 3 - TIR'!$C$22)/('Ejercicio 3 - TIR'!$E$22-'Ejercicio 3 - TIR'!$C$22),'Ejercicio 3 - TIR'!$C$22+SQRT(('Ejercicio 3 - TIR'!$E$22-'Ejercicio 3 - TIR'!$C$22)*('Ejercicio 3 - TIR'!$D$22-'Ejercicio 3 - TIR'!$C$22)*P389),'Ejercicio 3 - TIR'!$E$22-SQRT(('Ejercicio 3 - TIR'!$E$22-'Ejercicio 3 - TIR'!$C$22)*('Ejercicio 3 - TIR'!$E$22-'Ejercicio 3 - TIR'!$D$22)*(1-P389)))</f>
        <v>0.146514941338374</v>
      </c>
      <c r="R389" s="17">
        <f ca="1" t="shared" si="2907"/>
        <v>0.277462439562525</v>
      </c>
      <c r="S389" s="19">
        <f ca="1">IF(R389&lt;=('Ejercicio 3 - TIR'!$D$23-'Ejercicio 3 - TIR'!$C$23)/('Ejercicio 3 - TIR'!$E$23-'Ejercicio 3 - TIR'!$C$23),'Ejercicio 3 - TIR'!$C$23+SQRT(('Ejercicio 3 - TIR'!$E$23-'Ejercicio 3 - TIR'!$C$23)*('Ejercicio 3 - TIR'!$D$23-'Ejercicio 3 - TIR'!$C$23)*R389),'Ejercicio 3 - TIR'!$E$23-SQRT(('Ejercicio 3 - TIR'!$E$23-'Ejercicio 3 - TIR'!$C$23)*('Ejercicio 3 - TIR'!$E$23-'Ejercicio 3 - TIR'!$D$23)*(1-R389)))</f>
        <v>0.142347984052539</v>
      </c>
      <c r="T389" s="17">
        <f ca="1" t="shared" ref="T389:X389" si="2908">RAND()</f>
        <v>0.474517978680896</v>
      </c>
      <c r="U389" s="19">
        <f ca="1">IF(T389&lt;=('Ejercicio 3 - TIR'!$D$24-'Ejercicio 3 - TIR'!$C$24)/('Ejercicio 3 - TIR'!$E$24-'Ejercicio 3 - TIR'!$C$24),'Ejercicio 3 - TIR'!$C$24+SQRT(('Ejercicio 3 - TIR'!$E$24-'Ejercicio 3 - TIR'!$C$24)*('Ejercicio 3 - TIR'!$D$24-'Ejercicio 3 - TIR'!$C$24)*T389),'Ejercicio 3 - TIR'!$E$24-SQRT(('Ejercicio 3 - TIR'!$E$24-'Ejercicio 3 - TIR'!$C$24)*('Ejercicio 3 - TIR'!$E$24-'Ejercicio 3 - TIR'!$D$24)*(1-T389)))</f>
        <v>0.181641824082818</v>
      </c>
      <c r="V389" s="17">
        <f ca="1" t="shared" si="2908"/>
        <v>0.131887999537395</v>
      </c>
      <c r="W389" s="19">
        <f ca="1">IF(V389&lt;=('Ejercicio 3 - TIR'!$D$25-'Ejercicio 3 - TIR'!$C$25)/('Ejercicio 3 - TIR'!$E$25-'Ejercicio 3 - TIR'!$C$25),'Ejercicio 3 - TIR'!$C$25+SQRT(('Ejercicio 3 - TIR'!$E$25-'Ejercicio 3 - TIR'!$C$25)*('Ejercicio 3 - TIR'!$D$25-'Ejercicio 3 - TIR'!$C$25)*V389),'Ejercicio 3 - TIR'!$E$25-SQRT(('Ejercicio 3 - TIR'!$E$25-'Ejercicio 3 - TIR'!$C$25)*('Ejercicio 3 - TIR'!$E$25-'Ejercicio 3 - TIR'!$D$25)*(1-V389)))</f>
        <v>0.193588347925791</v>
      </c>
      <c r="X389" s="17">
        <f ca="1" t="shared" si="2908"/>
        <v>0.788772306140873</v>
      </c>
      <c r="Y389" s="19">
        <f ca="1">IF(X389&lt;=('Ejercicio 3 - TIR'!$D$26-'Ejercicio 3 - TIR'!$C$26)/('Ejercicio 3 - TIR'!$E$26-'Ejercicio 3 - TIR'!$C$26),'Ejercicio 3 - TIR'!$C$26+SQRT(('Ejercicio 3 - TIR'!$E$26-'Ejercicio 3 - TIR'!$C$26)*('Ejercicio 3 - TIR'!$D$26-'Ejercicio 3 - TIR'!$C$26)*X389),'Ejercicio 3 - TIR'!$E$26-SQRT(('Ejercicio 3 - TIR'!$E$26-'Ejercicio 3 - TIR'!$C$26)*('Ejercicio 3 - TIR'!$E$26-'Ejercicio 3 - TIR'!$D$26)*(1-X389)))</f>
        <v>0.246226792470373</v>
      </c>
      <c r="Z389" s="17">
        <f ca="1" t="shared" si="2860"/>
        <v>1.14651494133837</v>
      </c>
      <c r="AA389" s="17">
        <f ca="1" t="shared" si="2861"/>
        <v>1.30971903192401</v>
      </c>
      <c r="AB389" s="17">
        <f ca="1" t="shared" si="2862"/>
        <v>1.54761878591867</v>
      </c>
      <c r="AC389" s="17">
        <f ca="1" t="shared" si="2863"/>
        <v>1.84721974990358</v>
      </c>
      <c r="AD389" s="17">
        <f ca="1" t="shared" si="2864"/>
        <v>2.30205474391026</v>
      </c>
      <c r="AE389" s="16">
        <f ca="1" t="shared" si="2865"/>
        <v>5477.75735672465</v>
      </c>
      <c r="AF389" s="16">
        <f ca="1" t="shared" si="2866"/>
        <v>6257.50507358337</v>
      </c>
      <c r="AG389" s="16">
        <f ca="1" t="shared" si="2867"/>
        <v>7394.12970935654</v>
      </c>
      <c r="AH389" s="16">
        <f ca="1" t="shared" si="2868"/>
        <v>8825.54706413988</v>
      </c>
      <c r="AI389" s="16">
        <f ca="1" t="shared" si="2869"/>
        <v>10998.6332095394</v>
      </c>
      <c r="AJ389" s="18">
        <f ca="1" t="shared" si="2870"/>
        <v>36382.6225452351</v>
      </c>
      <c r="AK389" s="18">
        <f ca="1" t="shared" si="2871"/>
        <v>50822.8076232158</v>
      </c>
      <c r="AL389" s="18">
        <f ca="1" t="shared" si="2872"/>
        <v>62417.9397749544</v>
      </c>
      <c r="AM389" s="18">
        <f ca="1" t="shared" si="2873"/>
        <v>73645.7877856562</v>
      </c>
      <c r="AN389" s="18">
        <f ca="1" t="shared" si="2874"/>
        <v>100701.433500452</v>
      </c>
      <c r="AO389" s="18">
        <f ca="1">C389/'Ejercicio 3 - TIR'!$D$7</f>
        <v>15930.870315868</v>
      </c>
      <c r="AP389" s="18">
        <f ca="1" t="shared" si="2875"/>
        <v>20451.7522293671</v>
      </c>
      <c r="AQ389" s="18">
        <f ca="1" t="shared" si="2876"/>
        <v>34891.9373073478</v>
      </c>
      <c r="AR389" s="18">
        <f ca="1" t="shared" si="2877"/>
        <v>46487.0694590864</v>
      </c>
      <c r="AS389" s="18">
        <f ca="1" t="shared" si="2878"/>
        <v>57714.9174697882</v>
      </c>
      <c r="AT389" s="18">
        <f ca="1" t="shared" si="2879"/>
        <v>84770.5631845836</v>
      </c>
      <c r="AU389" s="18">
        <f ca="1">AP389*'Ejercicio 3 - TIR'!$D$5</f>
        <v>10225.8761146836</v>
      </c>
      <c r="AV389" s="18">
        <f ca="1">AQ389*'Ejercicio 3 - TIR'!$D$5</f>
        <v>17445.9686536739</v>
      </c>
      <c r="AW389" s="18">
        <f ca="1">AR389*'Ejercicio 3 - TIR'!$D$5</f>
        <v>23243.5347295432</v>
      </c>
      <c r="AX389" s="18">
        <f ca="1">AS389*'Ejercicio 3 - TIR'!$D$5</f>
        <v>28857.4587348941</v>
      </c>
      <c r="AY389" s="18">
        <f ca="1">AT389*'Ejercicio 3 - TIR'!$D$5</f>
        <v>42385.2815922918</v>
      </c>
      <c r="AZ389" s="18">
        <f ca="1" t="shared" ref="AZ389:BD389" si="2909">AJ389-AU389-AE389</f>
        <v>20678.9890738269</v>
      </c>
      <c r="BA389" s="18">
        <f ca="1" t="shared" si="2909"/>
        <v>27119.3338959585</v>
      </c>
      <c r="BB389" s="18">
        <f ca="1" t="shared" si="2909"/>
        <v>31780.2753360547</v>
      </c>
      <c r="BC389" s="18">
        <f ca="1" t="shared" si="2909"/>
        <v>35962.7819866222</v>
      </c>
      <c r="BD389" s="18">
        <f ca="1" t="shared" si="2909"/>
        <v>47317.5186986205</v>
      </c>
      <c r="BE389" s="18">
        <f ca="1" t="shared" ref="BE389:BI389" si="2910">AZ389/Z389</f>
        <v>18036.3886489674</v>
      </c>
      <c r="BF389" s="18">
        <f ca="1" t="shared" si="2910"/>
        <v>20706.2226591604</v>
      </c>
      <c r="BG389" s="18">
        <f ca="1" t="shared" si="2910"/>
        <v>20534.9506126536</v>
      </c>
      <c r="BH389" s="18">
        <f ca="1" t="shared" si="2910"/>
        <v>19468.5997637798</v>
      </c>
      <c r="BI389" s="18">
        <f ca="1" t="shared" si="2910"/>
        <v>20554.4715319181</v>
      </c>
      <c r="BJ389" s="18">
        <f ca="1" t="shared" si="2882"/>
        <v>86066.971694815</v>
      </c>
      <c r="BK389" s="18">
        <f ca="1" t="shared" si="2883"/>
        <v>36673.7355852631</v>
      </c>
      <c r="BL389" s="18">
        <f ca="1" t="shared" si="2884"/>
        <v>122740.707280078</v>
      </c>
      <c r="BM389" s="18">
        <f ca="1">BK389*'Ejercicio 3 - TIR'!$D$5</f>
        <v>18336.8677926316</v>
      </c>
      <c r="BN389" s="18">
        <f ca="1" t="shared" si="2885"/>
        <v>104403.839487447</v>
      </c>
      <c r="BO389" s="18">
        <f ca="1" t="shared" si="2886"/>
        <v>45352.4573052102</v>
      </c>
      <c r="BP389" s="18">
        <f ca="1" t="shared" si="2887"/>
        <v>-117041.373726616</v>
      </c>
      <c r="BQ389" s="18">
        <f ca="1" t="shared" ref="BQ389:BT389" si="2911">BE389</f>
        <v>18036.3886489674</v>
      </c>
      <c r="BR389" s="18">
        <f ca="1" t="shared" si="2911"/>
        <v>20706.2226591604</v>
      </c>
      <c r="BS389" s="18">
        <f ca="1" t="shared" si="2911"/>
        <v>20534.9506126536</v>
      </c>
      <c r="BT389" s="18">
        <f ca="1" t="shared" si="2911"/>
        <v>19468.5997637798</v>
      </c>
      <c r="BU389" s="18">
        <f ca="1" t="shared" si="2889"/>
        <v>65906.9288371283</v>
      </c>
      <c r="BV389" s="20">
        <f ca="1" t="shared" si="2890"/>
        <v>6.08078458943415</v>
      </c>
    </row>
    <row r="390" ht="15" customHeight="1" spans="1:74">
      <c r="A390" s="16">
        <v>389</v>
      </c>
      <c r="B390" s="17">
        <f ca="1" t="shared" ref="B390:F390" si="2912">RAND()</f>
        <v>0.886033411004767</v>
      </c>
      <c r="C390" s="18">
        <f ca="1">IF(B390&lt;=('Ejercicio 3 - TIR'!$D$13-'Ejercicio 3 - TIR'!$C$13)/('Ejercicio 3 - TIR'!$E$13-'Ejercicio 3 - TIR'!$C$13),'Ejercicio 3 - TIR'!$C$13+SQRT(('Ejercicio 3 - TIR'!$E$13-'Ejercicio 3 - TIR'!$C$13)*('Ejercicio 3 - TIR'!$D$13-'Ejercicio 3 - TIR'!$C$13)*B390),'Ejercicio 3 - TIR'!$E$13-SQRT(('Ejercicio 3 - TIR'!$E$13-'Ejercicio 3 - TIR'!$C$13)*('Ejercicio 3 - TIR'!$E$13-'Ejercicio 3 - TIR'!$D$13)*(1-B390)))</f>
        <v>88305.5608602088</v>
      </c>
      <c r="D390" s="17">
        <f ca="1" t="shared" si="2912"/>
        <v>0.0293912672321071</v>
      </c>
      <c r="E390" s="18">
        <f ca="1">IF(D390&lt;=('Ejercicio 3 - TIR'!$D$14-'Ejercicio 3 - TIR'!$C$14)/('Ejercicio 3 - TIR'!$E$14-'Ejercicio 3 - TIR'!$C$14),'Ejercicio 3 - TIR'!$C$14+SQRT(('Ejercicio 3 - TIR'!$E$14-'Ejercicio 3 - TIR'!$C$14)*('Ejercicio 3 - TIR'!$D$14-'Ejercicio 3 - TIR'!$C$14)*D390),'Ejercicio 3 - TIR'!$E$14-SQRT(('Ejercicio 3 - TIR'!$E$14-'Ejercicio 3 - TIR'!$C$14)*('Ejercicio 3 - TIR'!$E$14-'Ejercicio 3 - TIR'!$D$14)*(1-D390)))</f>
        <v>26484.70368842</v>
      </c>
      <c r="F390" s="17">
        <f ca="1" t="shared" si="2912"/>
        <v>0.137890723166062</v>
      </c>
      <c r="G390" s="18">
        <f ca="1">IF(F390&lt;=('Ejercicio 3 - TIR'!$D$18-'Ejercicio 3 - TIR'!$C$18)/('Ejercicio 3 - TIR'!$E$18-'Ejercicio 3 - TIR'!$C$18),'Ejercicio 3 - TIR'!$C$18+SQRT(('Ejercicio 3 - TIR'!$E$18-'Ejercicio 3 - TIR'!$C$18)*('Ejercicio 3 - TIR'!$D$18-'Ejercicio 3 - TIR'!$C$18)*F390),'Ejercicio 3 - TIR'!$E$18-SQRT(('Ejercicio 3 - TIR'!$E$18-'Ejercicio 3 - TIR'!$C$18)*('Ejercicio 3 - TIR'!$E$18-'Ejercicio 3 - TIR'!$D$18)*(1-F390)))</f>
        <v>34547.9235344176</v>
      </c>
      <c r="H390" s="17">
        <f ca="1" t="shared" ref="H390:L390" si="2913">RAND()</f>
        <v>0.78626970893434</v>
      </c>
      <c r="I390" s="18">
        <f ca="1">IF(H390&lt;=('Ejercicio 3 - TIR'!$D$18-'Ejercicio 3 - TIR'!$C$18)/('Ejercicio 3 - TIR'!$E$18-'Ejercicio 3 - TIR'!$C$18),'Ejercicio 3 - TIR'!$C$18+SQRT(('Ejercicio 3 - TIR'!$E$18-'Ejercicio 3 - TIR'!$C$18)*('Ejercicio 3 - TIR'!$D$18-'Ejercicio 3 - TIR'!$C$18)*H390),'Ejercicio 3 - TIR'!$E$18-SQRT(('Ejercicio 3 - TIR'!$E$18-'Ejercicio 3 - TIR'!$C$18)*('Ejercicio 3 - TIR'!$E$18-'Ejercicio 3 - TIR'!$D$18)*(1-H390)))</f>
        <v>40996.2802508262</v>
      </c>
      <c r="J390" s="17">
        <f ca="1" t="shared" si="2913"/>
        <v>0.497338806362932</v>
      </c>
      <c r="K390" s="18">
        <f ca="1">IF(J390&lt;=('Ejercicio 3 - TIR'!$D$18-'Ejercicio 3 - TIR'!$C$18)/('Ejercicio 3 - TIR'!$E$18-'Ejercicio 3 - TIR'!$C$18),'Ejercicio 3 - TIR'!$C$18+SQRT(('Ejercicio 3 - TIR'!$E$18-'Ejercicio 3 - TIR'!$C$18)*('Ejercicio 3 - TIR'!$D$18-'Ejercicio 3 - TIR'!$C$18)*J390),'Ejercicio 3 - TIR'!$E$18-SQRT(('Ejercicio 3 - TIR'!$E$18-'Ejercicio 3 - TIR'!$C$18)*('Ejercicio 3 - TIR'!$E$18-'Ejercicio 3 - TIR'!$D$18)*(1-J390)))</f>
        <v>38637.1766772736</v>
      </c>
      <c r="L390" s="17">
        <f ca="1" t="shared" si="2913"/>
        <v>0.707775468843727</v>
      </c>
      <c r="M390" s="18">
        <f ca="1">IF(L390&lt;=('Ejercicio 3 - TIR'!$D$18-'Ejercicio 3 - TIR'!$C$18)/('Ejercicio 3 - TIR'!$E$18-'Ejercicio 3 - TIR'!$C$18),'Ejercicio 3 - TIR'!$C$18+SQRT(('Ejercicio 3 - TIR'!$E$18-'Ejercicio 3 - TIR'!$C$18)*('Ejercicio 3 - TIR'!$D$18-'Ejercicio 3 - TIR'!$C$18)*L390),'Ejercicio 3 - TIR'!$E$18-SQRT(('Ejercicio 3 - TIR'!$E$18-'Ejercicio 3 - TIR'!$C$18)*('Ejercicio 3 - TIR'!$E$18-'Ejercicio 3 - TIR'!$D$18)*(1-L390)))</f>
        <v>40318.457536589</v>
      </c>
      <c r="N390" s="17">
        <f ca="1" t="shared" ref="N390:R390" si="2914">RAND()</f>
        <v>0.973182680479043</v>
      </c>
      <c r="O390" s="18">
        <f ca="1">IF(N390&lt;=('Ejercicio 3 - TIR'!$D$18-'Ejercicio 3 - TIR'!$C$18)/('Ejercicio 3 - TIR'!$E$18-'Ejercicio 3 - TIR'!$C$18),'Ejercicio 3 - TIR'!$C$18+SQRT(('Ejercicio 3 - TIR'!$E$18-'Ejercicio 3 - TIR'!$C$18)*('Ejercicio 3 - TIR'!$D$18-'Ejercicio 3 - TIR'!$C$18)*N390),'Ejercicio 3 - TIR'!$E$18-SQRT(('Ejercicio 3 - TIR'!$E$18-'Ejercicio 3 - TIR'!$C$18)*('Ejercicio 3 - TIR'!$E$18-'Ejercicio 3 - TIR'!$D$18)*(1-N390)))</f>
        <v>43581.7972768071</v>
      </c>
      <c r="P390" s="17">
        <f ca="1" t="shared" si="2914"/>
        <v>0.14553082612684</v>
      </c>
      <c r="Q390" s="19">
        <f ca="1">IF(P390&lt;=('Ejercicio 3 - TIR'!$D$22-'Ejercicio 3 - TIR'!$C$22)/('Ejercicio 3 - TIR'!$E$22-'Ejercicio 3 - TIR'!$C$22),'Ejercicio 3 - TIR'!$C$22+SQRT(('Ejercicio 3 - TIR'!$E$22-'Ejercicio 3 - TIR'!$C$22)*('Ejercicio 3 - TIR'!$D$22-'Ejercicio 3 - TIR'!$C$22)*P390),'Ejercicio 3 - TIR'!$E$22-SQRT(('Ejercicio 3 - TIR'!$E$22-'Ejercicio 3 - TIR'!$C$22)*('Ejercicio 3 - TIR'!$E$22-'Ejercicio 3 - TIR'!$D$22)*(1-P390)))</f>
        <v>0.136185038987544</v>
      </c>
      <c r="R390" s="17">
        <f ca="1" t="shared" si="2914"/>
        <v>0.505103126026012</v>
      </c>
      <c r="S390" s="19">
        <f ca="1">IF(R390&lt;=('Ejercicio 3 - TIR'!$D$23-'Ejercicio 3 - TIR'!$C$23)/('Ejercicio 3 - TIR'!$E$23-'Ejercicio 3 - TIR'!$C$23),'Ejercicio 3 - TIR'!$C$23+SQRT(('Ejercicio 3 - TIR'!$E$23-'Ejercicio 3 - TIR'!$C$23)*('Ejercicio 3 - TIR'!$D$23-'Ejercicio 3 - TIR'!$C$23)*R390),'Ejercicio 3 - TIR'!$E$23-SQRT(('Ejercicio 3 - TIR'!$E$23-'Ejercicio 3 - TIR'!$C$23)*('Ejercicio 3 - TIR'!$E$23-'Ejercicio 3 - TIR'!$D$23)*(1-R390)))</f>
        <v>0.150153486415442</v>
      </c>
      <c r="T390" s="17">
        <f ca="1" t="shared" ref="T390:X390" si="2915">RAND()</f>
        <v>0.601548270948012</v>
      </c>
      <c r="U390" s="19">
        <f ca="1">IF(T390&lt;=('Ejercicio 3 - TIR'!$D$24-'Ejercicio 3 - TIR'!$C$24)/('Ejercicio 3 - TIR'!$E$24-'Ejercicio 3 - TIR'!$C$24),'Ejercicio 3 - TIR'!$C$24+SQRT(('Ejercicio 3 - TIR'!$E$24-'Ejercicio 3 - TIR'!$C$24)*('Ejercicio 3 - TIR'!$D$24-'Ejercicio 3 - TIR'!$C$24)*T390),'Ejercicio 3 - TIR'!$E$24-SQRT(('Ejercicio 3 - TIR'!$E$24-'Ejercicio 3 - TIR'!$C$24)*('Ejercicio 3 - TIR'!$E$24-'Ejercicio 3 - TIR'!$D$24)*(1-T390)))</f>
        <v>0.186598430555653</v>
      </c>
      <c r="V390" s="17">
        <f ca="1" t="shared" si="2915"/>
        <v>0.504306423945416</v>
      </c>
      <c r="W390" s="19">
        <f ca="1">IF(V390&lt;=('Ejercicio 3 - TIR'!$D$25-'Ejercicio 3 - TIR'!$C$25)/('Ejercicio 3 - TIR'!$E$25-'Ejercicio 3 - TIR'!$C$25),'Ejercicio 3 - TIR'!$C$25+SQRT(('Ejercicio 3 - TIR'!$E$25-'Ejercicio 3 - TIR'!$C$25)*('Ejercicio 3 - TIR'!$D$25-'Ejercicio 3 - TIR'!$C$25)*V390),'Ejercicio 3 - TIR'!$E$25-SQRT(('Ejercicio 3 - TIR'!$E$25-'Ejercicio 3 - TIR'!$C$25)*('Ejercicio 3 - TIR'!$E$25-'Ejercicio 3 - TIR'!$D$25)*(1-V390)))</f>
        <v>0.20834753889395</v>
      </c>
      <c r="X390" s="17">
        <f ca="1" t="shared" si="2915"/>
        <v>0.423714788447409</v>
      </c>
      <c r="Y390" s="19">
        <f ca="1">IF(X390&lt;=('Ejercicio 3 - TIR'!$D$26-'Ejercicio 3 - TIR'!$C$26)/('Ejercicio 3 - TIR'!$E$26-'Ejercicio 3 - TIR'!$C$26),'Ejercicio 3 - TIR'!$C$26+SQRT(('Ejercicio 3 - TIR'!$E$26-'Ejercicio 3 - TIR'!$C$26)*('Ejercicio 3 - TIR'!$D$26-'Ejercicio 3 - TIR'!$C$26)*X390),'Ejercicio 3 - TIR'!$E$26-SQRT(('Ejercicio 3 - TIR'!$E$26-'Ejercicio 3 - TIR'!$C$26)*('Ejercicio 3 - TIR'!$E$26-'Ejercicio 3 - TIR'!$D$26)*(1-X390)))</f>
        <v>0.224215233778531</v>
      </c>
      <c r="Z390" s="17">
        <f ca="1" t="shared" si="2860"/>
        <v>1.13618503898754</v>
      </c>
      <c r="AA390" s="17">
        <f ca="1" t="shared" si="2861"/>
        <v>1.30678718380459</v>
      </c>
      <c r="AB390" s="17">
        <f ca="1" t="shared" si="2862"/>
        <v>1.55063162137277</v>
      </c>
      <c r="AC390" s="17">
        <f ca="1" t="shared" si="2863"/>
        <v>1.87370190341692</v>
      </c>
      <c r="AD390" s="17">
        <f ca="1" t="shared" si="2864"/>
        <v>2.29381441372282</v>
      </c>
      <c r="AE390" s="16">
        <f ca="1" t="shared" si="2865"/>
        <v>3606.82040438103</v>
      </c>
      <c r="AF390" s="16">
        <f ca="1" t="shared" si="2866"/>
        <v>4148.39706297319</v>
      </c>
      <c r="AG390" s="16">
        <f ca="1" t="shared" si="2867"/>
        <v>4922.48144424567</v>
      </c>
      <c r="AH390" s="16">
        <f ca="1" t="shared" si="2868"/>
        <v>5948.06833840539</v>
      </c>
      <c r="AI390" s="16">
        <f ca="1" t="shared" si="2869"/>
        <v>7281.71587143163</v>
      </c>
      <c r="AJ390" s="18">
        <f ca="1" t="shared" si="2870"/>
        <v>39252.8338478909</v>
      </c>
      <c r="AK390" s="18">
        <f ca="1" t="shared" si="2871"/>
        <v>53573.4136154408</v>
      </c>
      <c r="AL390" s="18">
        <f ca="1" t="shared" si="2872"/>
        <v>59912.0279163469</v>
      </c>
      <c r="AM390" s="18">
        <f ca="1" t="shared" si="2873"/>
        <v>75544.7706291409</v>
      </c>
      <c r="AN390" s="18">
        <f ca="1" t="shared" si="2874"/>
        <v>99968.554769486</v>
      </c>
      <c r="AO390" s="18">
        <f ca="1">C390/'Ejercicio 3 - TIR'!$D$7</f>
        <v>17661.1121720418</v>
      </c>
      <c r="AP390" s="18">
        <f ca="1" t="shared" si="2875"/>
        <v>21591.7216758492</v>
      </c>
      <c r="AQ390" s="18">
        <f ca="1" t="shared" si="2876"/>
        <v>35912.3014433991</v>
      </c>
      <c r="AR390" s="18">
        <f ca="1" t="shared" si="2877"/>
        <v>42250.9157443051</v>
      </c>
      <c r="AS390" s="18">
        <f ca="1" t="shared" si="2878"/>
        <v>57883.6584570991</v>
      </c>
      <c r="AT390" s="18">
        <f ca="1" t="shared" si="2879"/>
        <v>82307.4425974442</v>
      </c>
      <c r="AU390" s="18">
        <f ca="1">AP390*'Ejercicio 3 - TIR'!$D$5</f>
        <v>10795.8608379246</v>
      </c>
      <c r="AV390" s="18">
        <f ca="1">AQ390*'Ejercicio 3 - TIR'!$D$5</f>
        <v>17956.1507216995</v>
      </c>
      <c r="AW390" s="18">
        <f ca="1">AR390*'Ejercicio 3 - TIR'!$D$5</f>
        <v>21125.4578721525</v>
      </c>
      <c r="AX390" s="18">
        <f ca="1">AS390*'Ejercicio 3 - TIR'!$D$5</f>
        <v>28941.8292285496</v>
      </c>
      <c r="AY390" s="18">
        <f ca="1">AT390*'Ejercicio 3 - TIR'!$D$5</f>
        <v>41153.7212987221</v>
      </c>
      <c r="AZ390" s="18">
        <f ca="1" t="shared" ref="AZ390:BD390" si="2916">AJ390-AU390-AE390</f>
        <v>24850.1526055853</v>
      </c>
      <c r="BA390" s="18">
        <f ca="1" t="shared" si="2916"/>
        <v>31468.8658307681</v>
      </c>
      <c r="BB390" s="18">
        <f ca="1" t="shared" si="2916"/>
        <v>33864.0885999486</v>
      </c>
      <c r="BC390" s="18">
        <f ca="1" t="shared" si="2916"/>
        <v>40654.873062186</v>
      </c>
      <c r="BD390" s="18">
        <f ca="1" t="shared" si="2916"/>
        <v>51533.1175993323</v>
      </c>
      <c r="BE390" s="18">
        <f ca="1" t="shared" ref="BE390:BI390" si="2917">AZ390/Z390</f>
        <v>21871.5717536021</v>
      </c>
      <c r="BF390" s="18">
        <f ca="1" t="shared" si="2917"/>
        <v>24081.0946271676</v>
      </c>
      <c r="BG390" s="18">
        <f ca="1" t="shared" si="2917"/>
        <v>21838.8997961804</v>
      </c>
      <c r="BH390" s="18">
        <f ca="1" t="shared" si="2917"/>
        <v>21697.6206236686</v>
      </c>
      <c r="BI390" s="18">
        <f ca="1" t="shared" si="2917"/>
        <v>22466.1233668399</v>
      </c>
      <c r="BJ390" s="18">
        <f ca="1" t="shared" si="2882"/>
        <v>60750.9950636757</v>
      </c>
      <c r="BK390" s="18">
        <f ca="1" t="shared" si="2883"/>
        <v>40511.3136626049</v>
      </c>
      <c r="BL390" s="18">
        <f ca="1" t="shared" si="2884"/>
        <v>101262.308726281</v>
      </c>
      <c r="BM390" s="18">
        <f ca="1">BK390*'Ejercicio 3 - TIR'!$D$5</f>
        <v>20255.6568313025</v>
      </c>
      <c r="BN390" s="18">
        <f ca="1" t="shared" si="2885"/>
        <v>81006.6518949782</v>
      </c>
      <c r="BO390" s="18">
        <f ca="1" t="shared" si="2886"/>
        <v>35315.2597744409</v>
      </c>
      <c r="BP390" s="18">
        <f ca="1" t="shared" si="2887"/>
        <v>-114790.264548629</v>
      </c>
      <c r="BQ390" s="18">
        <f ca="1" t="shared" ref="BQ390:BT390" si="2918">BE390</f>
        <v>21871.5717536021</v>
      </c>
      <c r="BR390" s="18">
        <f ca="1" t="shared" si="2918"/>
        <v>24081.0946271676</v>
      </c>
      <c r="BS390" s="18">
        <f ca="1" t="shared" si="2918"/>
        <v>21838.8997961804</v>
      </c>
      <c r="BT390" s="18">
        <f ca="1" t="shared" si="2918"/>
        <v>21697.6206236686</v>
      </c>
      <c r="BU390" s="18">
        <f ca="1" t="shared" si="2889"/>
        <v>57781.3831412808</v>
      </c>
      <c r="BV390" s="20">
        <f ca="1" t="shared" si="2890"/>
        <v>7.63254508081472</v>
      </c>
    </row>
    <row r="391" ht="15" customHeight="1" spans="1:74">
      <c r="A391" s="16">
        <v>390</v>
      </c>
      <c r="B391" s="17">
        <f ca="1" t="shared" ref="B391:F391" si="2919">RAND()</f>
        <v>0.651615231277699</v>
      </c>
      <c r="C391" s="18">
        <f ca="1">IF(B391&lt;=('Ejercicio 3 - TIR'!$D$13-'Ejercicio 3 - TIR'!$C$13)/('Ejercicio 3 - TIR'!$E$13-'Ejercicio 3 - TIR'!$C$13),'Ejercicio 3 - TIR'!$C$13+SQRT(('Ejercicio 3 - TIR'!$E$13-'Ejercicio 3 - TIR'!$C$13)*('Ejercicio 3 - TIR'!$D$13-'Ejercicio 3 - TIR'!$C$13)*B391),'Ejercicio 3 - TIR'!$E$13-SQRT(('Ejercicio 3 - TIR'!$E$13-'Ejercicio 3 - TIR'!$C$13)*('Ejercicio 3 - TIR'!$E$13-'Ejercicio 3 - TIR'!$D$13)*(1-B391)))</f>
        <v>79553.442283192</v>
      </c>
      <c r="D391" s="17">
        <f ca="1" t="shared" si="2919"/>
        <v>0.242651892048608</v>
      </c>
      <c r="E391" s="18">
        <f ca="1">IF(D391&lt;=('Ejercicio 3 - TIR'!$D$14-'Ejercicio 3 - TIR'!$C$14)/('Ejercicio 3 - TIR'!$E$14-'Ejercicio 3 - TIR'!$C$14),'Ejercicio 3 - TIR'!$C$14+SQRT(('Ejercicio 3 - TIR'!$E$14-'Ejercicio 3 - TIR'!$C$14)*('Ejercicio 3 - TIR'!$D$14-'Ejercicio 3 - TIR'!$C$14)*D391),'Ejercicio 3 - TIR'!$E$14-SQRT(('Ejercicio 3 - TIR'!$E$14-'Ejercicio 3 - TIR'!$C$14)*('Ejercicio 3 - TIR'!$E$14-'Ejercicio 3 - TIR'!$D$14)*(1-D391)))</f>
        <v>29266.0159286676</v>
      </c>
      <c r="F391" s="17">
        <f ca="1" t="shared" si="2919"/>
        <v>0.532795094017326</v>
      </c>
      <c r="G391" s="18">
        <f ca="1">IF(F391&lt;=('Ejercicio 3 - TIR'!$D$18-'Ejercicio 3 - TIR'!$C$18)/('Ejercicio 3 - TIR'!$E$18-'Ejercicio 3 - TIR'!$C$18),'Ejercicio 3 - TIR'!$C$18+SQRT(('Ejercicio 3 - TIR'!$E$18-'Ejercicio 3 - TIR'!$C$18)*('Ejercicio 3 - TIR'!$D$18-'Ejercicio 3 - TIR'!$C$18)*F391),'Ejercicio 3 - TIR'!$E$18-SQRT(('Ejercicio 3 - TIR'!$E$18-'Ejercicio 3 - TIR'!$C$18)*('Ejercicio 3 - TIR'!$E$18-'Ejercicio 3 - TIR'!$D$18)*(1-F391)))</f>
        <v>38939.7574968563</v>
      </c>
      <c r="H391" s="17">
        <f ca="1" t="shared" ref="H391:L391" si="2920">RAND()</f>
        <v>0.853543873517783</v>
      </c>
      <c r="I391" s="18">
        <f ca="1">IF(H391&lt;=('Ejercicio 3 - TIR'!$D$18-'Ejercicio 3 - TIR'!$C$18)/('Ejercicio 3 - TIR'!$E$18-'Ejercicio 3 - TIR'!$C$18),'Ejercicio 3 - TIR'!$C$18+SQRT(('Ejercicio 3 - TIR'!$E$18-'Ejercicio 3 - TIR'!$C$18)*('Ejercicio 3 - TIR'!$D$18-'Ejercicio 3 - TIR'!$C$18)*H391),'Ejercicio 3 - TIR'!$E$18-SQRT(('Ejercicio 3 - TIR'!$E$18-'Ejercicio 3 - TIR'!$C$18)*('Ejercicio 3 - TIR'!$E$18-'Ejercicio 3 - TIR'!$D$18)*(1-H391)))</f>
        <v>41685.7565740932</v>
      </c>
      <c r="J391" s="17">
        <f ca="1" t="shared" si="2920"/>
        <v>0.40080918563532</v>
      </c>
      <c r="K391" s="18">
        <f ca="1">IF(J391&lt;=('Ejercicio 3 - TIR'!$D$18-'Ejercicio 3 - TIR'!$C$18)/('Ejercicio 3 - TIR'!$E$18-'Ejercicio 3 - TIR'!$C$18),'Ejercicio 3 - TIR'!$C$18+SQRT(('Ejercicio 3 - TIR'!$E$18-'Ejercicio 3 - TIR'!$C$18)*('Ejercicio 3 - TIR'!$D$18-'Ejercicio 3 - TIR'!$C$18)*J391),'Ejercicio 3 - TIR'!$E$18-SQRT(('Ejercicio 3 - TIR'!$E$18-'Ejercicio 3 - TIR'!$C$18)*('Ejercicio 3 - TIR'!$E$18-'Ejercicio 3 - TIR'!$D$18)*(1-J391)))</f>
        <v>37753.7976402082</v>
      </c>
      <c r="L391" s="17">
        <f ca="1" t="shared" si="2920"/>
        <v>0.868290132988412</v>
      </c>
      <c r="M391" s="18">
        <f ca="1">IF(L391&lt;=('Ejercicio 3 - TIR'!$D$18-'Ejercicio 3 - TIR'!$C$18)/('Ejercicio 3 - TIR'!$E$18-'Ejercicio 3 - TIR'!$C$18),'Ejercicio 3 - TIR'!$C$18+SQRT(('Ejercicio 3 - TIR'!$E$18-'Ejercicio 3 - TIR'!$C$18)*('Ejercicio 3 - TIR'!$D$18-'Ejercicio 3 - TIR'!$C$18)*L391),'Ejercicio 3 - TIR'!$E$18-SQRT(('Ejercicio 3 - TIR'!$E$18-'Ejercicio 3 - TIR'!$C$18)*('Ejercicio 3 - TIR'!$E$18-'Ejercicio 3 - TIR'!$D$18)*(1-L391)))</f>
        <v>41857.0332445492</v>
      </c>
      <c r="N391" s="17">
        <f ca="1" t="shared" ref="N391:R391" si="2921">RAND()</f>
        <v>0.87083101491605</v>
      </c>
      <c r="O391" s="18">
        <f ca="1">IF(N391&lt;=('Ejercicio 3 - TIR'!$D$18-'Ejercicio 3 - TIR'!$C$18)/('Ejercicio 3 - TIR'!$E$18-'Ejercicio 3 - TIR'!$C$18),'Ejercicio 3 - TIR'!$C$18+SQRT(('Ejercicio 3 - TIR'!$E$18-'Ejercicio 3 - TIR'!$C$18)*('Ejercicio 3 - TIR'!$D$18-'Ejercicio 3 - TIR'!$C$18)*N391),'Ejercicio 3 - TIR'!$E$18-SQRT(('Ejercicio 3 - TIR'!$E$18-'Ejercicio 3 - TIR'!$C$18)*('Ejercicio 3 - TIR'!$E$18-'Ejercicio 3 - TIR'!$D$18)*(1-N391)))</f>
        <v>41887.4971676645</v>
      </c>
      <c r="P391" s="17">
        <f ca="1" t="shared" si="2921"/>
        <v>0.650936795492998</v>
      </c>
      <c r="Q391" s="19">
        <f ca="1">IF(P391&lt;=('Ejercicio 3 - TIR'!$D$22-'Ejercicio 3 - TIR'!$C$22)/('Ejercicio 3 - TIR'!$E$22-'Ejercicio 3 - TIR'!$C$22),'Ejercicio 3 - TIR'!$C$22+SQRT(('Ejercicio 3 - TIR'!$E$22-'Ejercicio 3 - TIR'!$C$22)*('Ejercicio 3 - TIR'!$D$22-'Ejercicio 3 - TIR'!$C$22)*P391),'Ejercicio 3 - TIR'!$E$22-SQRT(('Ejercicio 3 - TIR'!$E$22-'Ejercicio 3 - TIR'!$C$22)*('Ejercicio 3 - TIR'!$E$22-'Ejercicio 3 - TIR'!$D$22)*(1-P391)))</f>
        <v>0.154933812254102</v>
      </c>
      <c r="R391" s="17">
        <f ca="1" t="shared" si="2921"/>
        <v>0.280837896627979</v>
      </c>
      <c r="S391" s="19">
        <f ca="1">IF(R391&lt;=('Ejercicio 3 - TIR'!$D$23-'Ejercicio 3 - TIR'!$C$23)/('Ejercicio 3 - TIR'!$E$23-'Ejercicio 3 - TIR'!$C$23),'Ejercicio 3 - TIR'!$C$23+SQRT(('Ejercicio 3 - TIR'!$E$23-'Ejercicio 3 - TIR'!$C$23)*('Ejercicio 3 - TIR'!$D$23-'Ejercicio 3 - TIR'!$C$23)*R391),'Ejercicio 3 - TIR'!$E$23-SQRT(('Ejercicio 3 - TIR'!$E$23-'Ejercicio 3 - TIR'!$C$23)*('Ejercicio 3 - TIR'!$E$23-'Ejercicio 3 - TIR'!$D$23)*(1-R391)))</f>
        <v>0.14248350982232</v>
      </c>
      <c r="T391" s="17">
        <f ca="1" t="shared" ref="T391:X391" si="2922">RAND()</f>
        <v>0.677789396851108</v>
      </c>
      <c r="U391" s="19">
        <f ca="1">IF(T391&lt;=('Ejercicio 3 - TIR'!$D$24-'Ejercicio 3 - TIR'!$C$24)/('Ejercicio 3 - TIR'!$E$24-'Ejercicio 3 - TIR'!$C$24),'Ejercicio 3 - TIR'!$C$24+SQRT(('Ejercicio 3 - TIR'!$E$24-'Ejercicio 3 - TIR'!$C$24)*('Ejercicio 3 - TIR'!$D$24-'Ejercicio 3 - TIR'!$C$24)*T391),'Ejercicio 3 - TIR'!$E$24-SQRT(('Ejercicio 3 - TIR'!$E$24-'Ejercicio 3 - TIR'!$C$24)*('Ejercicio 3 - TIR'!$E$24-'Ejercicio 3 - TIR'!$D$24)*(1-T391)))</f>
        <v>0.189963527357279</v>
      </c>
      <c r="V391" s="17">
        <f ca="1" t="shared" si="2922"/>
        <v>0.47206890240636</v>
      </c>
      <c r="W391" s="19">
        <f ca="1">IF(V391&lt;=('Ejercicio 3 - TIR'!$D$25-'Ejercicio 3 - TIR'!$C$25)/('Ejercicio 3 - TIR'!$E$25-'Ejercicio 3 - TIR'!$C$25),'Ejercicio 3 - TIR'!$C$25+SQRT(('Ejercicio 3 - TIR'!$E$25-'Ejercicio 3 - TIR'!$C$25)*('Ejercicio 3 - TIR'!$D$25-'Ejercicio 3 - TIR'!$C$25)*V391),'Ejercicio 3 - TIR'!$E$25-SQRT(('Ejercicio 3 - TIR'!$E$25-'Ejercicio 3 - TIR'!$C$25)*('Ejercicio 3 - TIR'!$E$25-'Ejercicio 3 - TIR'!$D$25)*(1-V391)))</f>
        <v>0.207014434497407</v>
      </c>
      <c r="X391" s="17">
        <f ca="1" t="shared" si="2922"/>
        <v>0.986461739439389</v>
      </c>
      <c r="Y391" s="19">
        <f ca="1">IF(X391&lt;=('Ejercicio 3 - TIR'!$D$26-'Ejercicio 3 - TIR'!$C$26)/('Ejercicio 3 - TIR'!$E$26-'Ejercicio 3 - TIR'!$C$26),'Ejercicio 3 - TIR'!$C$26+SQRT(('Ejercicio 3 - TIR'!$E$26-'Ejercicio 3 - TIR'!$C$26)*('Ejercicio 3 - TIR'!$D$26-'Ejercicio 3 - TIR'!$C$26)*X391),'Ejercicio 3 - TIR'!$E$26-SQRT(('Ejercicio 3 - TIR'!$E$26-'Ejercicio 3 - TIR'!$C$26)*('Ejercicio 3 - TIR'!$E$26-'Ejercicio 3 - TIR'!$D$26)*(1-X391)))</f>
        <v>0.271449759826338</v>
      </c>
      <c r="Z391" s="17">
        <f ca="1" t="shared" si="2860"/>
        <v>1.1549338122541</v>
      </c>
      <c r="AA391" s="17">
        <f ca="1" t="shared" si="2861"/>
        <v>1.31949283543654</v>
      </c>
      <c r="AB391" s="17">
        <f ca="1" t="shared" si="2862"/>
        <v>1.57014834877872</v>
      </c>
      <c r="AC391" s="17">
        <f ca="1" t="shared" si="2863"/>
        <v>1.89519172127819</v>
      </c>
      <c r="AD391" s="17">
        <f ca="1" t="shared" si="2864"/>
        <v>2.40964105884401</v>
      </c>
      <c r="AE391" s="16">
        <f ca="1" t="shared" si="2865"/>
        <v>4534.29541731774</v>
      </c>
      <c r="AF391" s="16">
        <f ca="1" t="shared" si="2866"/>
        <v>5180.35774294844</v>
      </c>
      <c r="AG391" s="16">
        <f ca="1" t="shared" si="2867"/>
        <v>6164.43677277152</v>
      </c>
      <c r="AH391" s="16">
        <f ca="1" t="shared" si="2868"/>
        <v>7440.56416528183</v>
      </c>
      <c r="AI391" s="16">
        <f ca="1" t="shared" si="2869"/>
        <v>9460.30352092004</v>
      </c>
      <c r="AJ391" s="18">
        <f ca="1" t="shared" si="2870"/>
        <v>44972.8425740945</v>
      </c>
      <c r="AK391" s="18">
        <f ca="1" t="shared" si="2871"/>
        <v>55004.0571392676</v>
      </c>
      <c r="AL391" s="18">
        <f ca="1" t="shared" si="2872"/>
        <v>59279.0630248989</v>
      </c>
      <c r="AM391" s="18">
        <f ca="1" t="shared" si="2873"/>
        <v>79327.1028823354</v>
      </c>
      <c r="AN391" s="18">
        <f ca="1" t="shared" si="2874"/>
        <v>100933.833027417</v>
      </c>
      <c r="AO391" s="18">
        <f ca="1">C391/'Ejercicio 3 - TIR'!$D$7</f>
        <v>15910.6884566384</v>
      </c>
      <c r="AP391" s="18">
        <f ca="1" t="shared" si="2875"/>
        <v>29062.1541174561</v>
      </c>
      <c r="AQ391" s="18">
        <f ca="1" t="shared" si="2876"/>
        <v>39093.3686826292</v>
      </c>
      <c r="AR391" s="18">
        <f ca="1" t="shared" si="2877"/>
        <v>43368.3745682605</v>
      </c>
      <c r="AS391" s="18">
        <f ca="1" t="shared" si="2878"/>
        <v>63416.414425697</v>
      </c>
      <c r="AT391" s="18">
        <f ca="1" t="shared" si="2879"/>
        <v>85023.1445707784</v>
      </c>
      <c r="AU391" s="18">
        <f ca="1">AP391*'Ejercicio 3 - TIR'!$D$5</f>
        <v>14531.0770587281</v>
      </c>
      <c r="AV391" s="18">
        <f ca="1">AQ391*'Ejercicio 3 - TIR'!$D$5</f>
        <v>19546.6843413146</v>
      </c>
      <c r="AW391" s="18">
        <f ca="1">AR391*'Ejercicio 3 - TIR'!$D$5</f>
        <v>21684.1872841303</v>
      </c>
      <c r="AX391" s="18">
        <f ca="1">AS391*'Ejercicio 3 - TIR'!$D$5</f>
        <v>31708.2072128485</v>
      </c>
      <c r="AY391" s="18">
        <f ca="1">AT391*'Ejercicio 3 - TIR'!$D$5</f>
        <v>42511.5722853892</v>
      </c>
      <c r="AZ391" s="18">
        <f ca="1" t="shared" ref="AZ391:BD391" si="2923">AJ391-AU391-AE391</f>
        <v>25907.4700980487</v>
      </c>
      <c r="BA391" s="18">
        <f ca="1" t="shared" si="2923"/>
        <v>30277.0150550046</v>
      </c>
      <c r="BB391" s="18">
        <f ca="1" t="shared" si="2923"/>
        <v>31430.4389679971</v>
      </c>
      <c r="BC391" s="18">
        <f ca="1" t="shared" si="2923"/>
        <v>40178.3315042051</v>
      </c>
      <c r="BD391" s="18">
        <f ca="1" t="shared" si="2923"/>
        <v>48961.9572211076</v>
      </c>
      <c r="BE391" s="18">
        <f ca="1" t="shared" ref="BE391:BI391" si="2924">AZ391/Z391</f>
        <v>22431.9955162493</v>
      </c>
      <c r="BF391" s="18">
        <f ca="1" t="shared" si="2924"/>
        <v>22945.9488084206</v>
      </c>
      <c r="BG391" s="18">
        <f ca="1" t="shared" si="2924"/>
        <v>20017.4964311137</v>
      </c>
      <c r="BH391" s="18">
        <f ca="1" t="shared" si="2924"/>
        <v>21200.1408897604</v>
      </c>
      <c r="BI391" s="18">
        <f ca="1" t="shared" si="2924"/>
        <v>20319.1911265806</v>
      </c>
      <c r="BJ391" s="18">
        <f ca="1" t="shared" si="2882"/>
        <v>70520.5936105003</v>
      </c>
      <c r="BK391" s="18">
        <f ca="1" t="shared" si="2883"/>
        <v>38339.0481795914</v>
      </c>
      <c r="BL391" s="18">
        <f ca="1" t="shared" si="2884"/>
        <v>108859.641790092</v>
      </c>
      <c r="BM391" s="18">
        <f ca="1">BK391*'Ejercicio 3 - TIR'!$D$5</f>
        <v>19169.5240897957</v>
      </c>
      <c r="BN391" s="18">
        <f ca="1" t="shared" si="2885"/>
        <v>89690.117700296</v>
      </c>
      <c r="BO391" s="18">
        <f ca="1" t="shared" si="2886"/>
        <v>37221.3601569868</v>
      </c>
      <c r="BP391" s="18">
        <f ca="1" t="shared" si="2887"/>
        <v>-108819.45821186</v>
      </c>
      <c r="BQ391" s="18">
        <f ca="1" t="shared" ref="BQ391:BT391" si="2925">BE391</f>
        <v>22431.9955162493</v>
      </c>
      <c r="BR391" s="18">
        <f ca="1" t="shared" si="2925"/>
        <v>22945.9488084206</v>
      </c>
      <c r="BS391" s="18">
        <f ca="1" t="shared" si="2925"/>
        <v>20017.4964311137</v>
      </c>
      <c r="BT391" s="18">
        <f ca="1" t="shared" si="2925"/>
        <v>21200.1408897604</v>
      </c>
      <c r="BU391" s="18">
        <f ca="1" t="shared" si="2889"/>
        <v>57540.5512835674</v>
      </c>
      <c r="BV391" s="20">
        <f ca="1" t="shared" si="2890"/>
        <v>8.67687206251784</v>
      </c>
    </row>
    <row r="392" ht="15" customHeight="1" spans="1:74">
      <c r="A392" s="16">
        <v>391</v>
      </c>
      <c r="B392" s="17">
        <f ca="1" t="shared" ref="B392:F392" si="2926">RAND()</f>
        <v>0.179882967357756</v>
      </c>
      <c r="C392" s="18">
        <f ca="1">IF(B392&lt;=('Ejercicio 3 - TIR'!$D$13-'Ejercicio 3 - TIR'!$C$13)/('Ejercicio 3 - TIR'!$E$13-'Ejercicio 3 - TIR'!$C$13),'Ejercicio 3 - TIR'!$C$13+SQRT(('Ejercicio 3 - TIR'!$E$13-'Ejercicio 3 - TIR'!$C$13)*('Ejercicio 3 - TIR'!$D$13-'Ejercicio 3 - TIR'!$C$13)*B392),'Ejercicio 3 - TIR'!$E$13-SQRT(('Ejercicio 3 - TIR'!$E$13-'Ejercicio 3 - TIR'!$C$13)*('Ejercicio 3 - TIR'!$E$13-'Ejercicio 3 - TIR'!$D$13)*(1-B392)))</f>
        <v>68482.522439882</v>
      </c>
      <c r="D392" s="17">
        <f ca="1" t="shared" si="2926"/>
        <v>0.542643420042527</v>
      </c>
      <c r="E392" s="18">
        <f ca="1">IF(D392&lt;=('Ejercicio 3 - TIR'!$D$14-'Ejercicio 3 - TIR'!$C$14)/('Ejercicio 3 - TIR'!$E$14-'Ejercicio 3 - TIR'!$C$14),'Ejercicio 3 - TIR'!$C$14+SQRT(('Ejercicio 3 - TIR'!$E$14-'Ejercicio 3 - TIR'!$C$14)*('Ejercicio 3 - TIR'!$D$14-'Ejercicio 3 - TIR'!$C$14)*D392),'Ejercicio 3 - TIR'!$E$14-SQRT(('Ejercicio 3 - TIR'!$E$14-'Ejercicio 3 - TIR'!$C$14)*('Ejercicio 3 - TIR'!$E$14-'Ejercicio 3 - TIR'!$D$14)*(1-D392)))</f>
        <v>31717.277802943</v>
      </c>
      <c r="F392" s="17">
        <f ca="1" t="shared" si="2926"/>
        <v>0.813335763551283</v>
      </c>
      <c r="G392" s="18">
        <f ca="1">IF(F392&lt;=('Ejercicio 3 - TIR'!$D$18-'Ejercicio 3 - TIR'!$C$18)/('Ejercicio 3 - TIR'!$E$18-'Ejercicio 3 - TIR'!$C$18),'Ejercicio 3 - TIR'!$C$18+SQRT(('Ejercicio 3 - TIR'!$E$18-'Ejercicio 3 - TIR'!$C$18)*('Ejercicio 3 - TIR'!$D$18-'Ejercicio 3 - TIR'!$C$18)*F392),'Ejercicio 3 - TIR'!$E$18-SQRT(('Ejercicio 3 - TIR'!$E$18-'Ejercicio 3 - TIR'!$C$18)*('Ejercicio 3 - TIR'!$E$18-'Ejercicio 3 - TIR'!$D$18)*(1-F392)))</f>
        <v>41258.3669696704</v>
      </c>
      <c r="H392" s="17">
        <f ca="1" t="shared" ref="H392:L392" si="2927">RAND()</f>
        <v>0.803569857721818</v>
      </c>
      <c r="I392" s="18">
        <f ca="1">IF(H392&lt;=('Ejercicio 3 - TIR'!$D$18-'Ejercicio 3 - TIR'!$C$18)/('Ejercicio 3 - TIR'!$E$18-'Ejercicio 3 - TIR'!$C$18),'Ejercicio 3 - TIR'!$C$18+SQRT(('Ejercicio 3 - TIR'!$E$18-'Ejercicio 3 - TIR'!$C$18)*('Ejercicio 3 - TIR'!$D$18-'Ejercicio 3 - TIR'!$C$18)*H392),'Ejercicio 3 - TIR'!$E$18-SQRT(('Ejercicio 3 - TIR'!$E$18-'Ejercicio 3 - TIR'!$C$18)*('Ejercicio 3 - TIR'!$E$18-'Ejercicio 3 - TIR'!$D$18)*(1-H392)))</f>
        <v>41161.737284804</v>
      </c>
      <c r="J392" s="17">
        <f ca="1" t="shared" si="2927"/>
        <v>0.581976982665997</v>
      </c>
      <c r="K392" s="18">
        <f ca="1">IF(J392&lt;=('Ejercicio 3 - TIR'!$D$18-'Ejercicio 3 - TIR'!$C$18)/('Ejercicio 3 - TIR'!$E$18-'Ejercicio 3 - TIR'!$C$18),'Ejercicio 3 - TIR'!$C$18+SQRT(('Ejercicio 3 - TIR'!$E$18-'Ejercicio 3 - TIR'!$C$18)*('Ejercicio 3 - TIR'!$D$18-'Ejercicio 3 - TIR'!$C$18)*J392),'Ejercicio 3 - TIR'!$E$18-SQRT(('Ejercicio 3 - TIR'!$E$18-'Ejercicio 3 - TIR'!$C$18)*('Ejercicio 3 - TIR'!$E$18-'Ejercicio 3 - TIR'!$D$18)*(1-J392)))</f>
        <v>39343.2621390979</v>
      </c>
      <c r="L392" s="17">
        <f ca="1" t="shared" si="2927"/>
        <v>0.825179996904389</v>
      </c>
      <c r="M392" s="18">
        <f ca="1">IF(L392&lt;=('Ejercicio 3 - TIR'!$D$18-'Ejercicio 3 - TIR'!$C$18)/('Ejercicio 3 - TIR'!$E$18-'Ejercicio 3 - TIR'!$C$18),'Ejercicio 3 - TIR'!$C$18+SQRT(('Ejercicio 3 - TIR'!$E$18-'Ejercicio 3 - TIR'!$C$18)*('Ejercicio 3 - TIR'!$D$18-'Ejercicio 3 - TIR'!$C$18)*L392),'Ejercicio 3 - TIR'!$E$18-SQRT(('Ejercicio 3 - TIR'!$E$18-'Ejercicio 3 - TIR'!$C$18)*('Ejercicio 3 - TIR'!$E$18-'Ejercicio 3 - TIR'!$D$18)*(1-L392)))</f>
        <v>41379.019437753</v>
      </c>
      <c r="N392" s="17">
        <f ca="1" t="shared" ref="N392:R392" si="2928">RAND()</f>
        <v>0.954128424214626</v>
      </c>
      <c r="O392" s="18">
        <f ca="1">IF(N392&lt;=('Ejercicio 3 - TIR'!$D$18-'Ejercicio 3 - TIR'!$C$18)/('Ejercicio 3 - TIR'!$E$18-'Ejercicio 3 - TIR'!$C$18),'Ejercicio 3 - TIR'!$C$18+SQRT(('Ejercicio 3 - TIR'!$E$18-'Ejercicio 3 - TIR'!$C$18)*('Ejercicio 3 - TIR'!$D$18-'Ejercicio 3 - TIR'!$C$18)*N392),'Ejercicio 3 - TIR'!$E$18-SQRT(('Ejercicio 3 - TIR'!$E$18-'Ejercicio 3 - TIR'!$C$18)*('Ejercicio 3 - TIR'!$E$18-'Ejercicio 3 - TIR'!$D$18)*(1-N392)))</f>
        <v>43145.1770478283</v>
      </c>
      <c r="P392" s="17">
        <f ca="1" t="shared" si="2928"/>
        <v>0.206795005399148</v>
      </c>
      <c r="Q392" s="19">
        <f ca="1">IF(P392&lt;=('Ejercicio 3 - TIR'!$D$22-'Ejercicio 3 - TIR'!$C$22)/('Ejercicio 3 - TIR'!$E$22-'Ejercicio 3 - TIR'!$C$22),'Ejercicio 3 - TIR'!$C$22+SQRT(('Ejercicio 3 - TIR'!$E$22-'Ejercicio 3 - TIR'!$C$22)*('Ejercicio 3 - TIR'!$D$22-'Ejercicio 3 - TIR'!$C$22)*P392),'Ejercicio 3 - TIR'!$E$22-SQRT(('Ejercicio 3 - TIR'!$E$22-'Ejercicio 3 - TIR'!$C$22)*('Ejercicio 3 - TIR'!$E$22-'Ejercicio 3 - TIR'!$D$22)*(1-P392)))</f>
        <v>0.139293289240523</v>
      </c>
      <c r="R392" s="17">
        <f ca="1" t="shared" si="2928"/>
        <v>0.640434697085995</v>
      </c>
      <c r="S392" s="19">
        <f ca="1">IF(R392&lt;=('Ejercicio 3 - TIR'!$D$23-'Ejercicio 3 - TIR'!$C$23)/('Ejercicio 3 - TIR'!$E$23-'Ejercicio 3 - TIR'!$C$23),'Ejercicio 3 - TIR'!$C$23+SQRT(('Ejercicio 3 - TIR'!$E$23-'Ejercicio 3 - TIR'!$C$23)*('Ejercicio 3 - TIR'!$D$23-'Ejercicio 3 - TIR'!$C$23)*R392),'Ejercicio 3 - TIR'!$E$23-SQRT(('Ejercicio 3 - TIR'!$E$23-'Ejercicio 3 - TIR'!$C$23)*('Ejercicio 3 - TIR'!$E$23-'Ejercicio 3 - TIR'!$D$23)*(1-R392)))</f>
        <v>0.154559529382395</v>
      </c>
      <c r="T392" s="17">
        <f ca="1" t="shared" ref="T392:X392" si="2929">RAND()</f>
        <v>0.52168011227068</v>
      </c>
      <c r="U392" s="19">
        <f ca="1">IF(T392&lt;=('Ejercicio 3 - TIR'!$D$24-'Ejercicio 3 - TIR'!$C$24)/('Ejercicio 3 - TIR'!$E$24-'Ejercicio 3 - TIR'!$C$24),'Ejercicio 3 - TIR'!$C$24+SQRT(('Ejercicio 3 - TIR'!$E$24-'Ejercicio 3 - TIR'!$C$24)*('Ejercicio 3 - TIR'!$D$24-'Ejercicio 3 - TIR'!$C$24)*T392),'Ejercicio 3 - TIR'!$E$24-SQRT(('Ejercicio 3 - TIR'!$E$24-'Ejercicio 3 - TIR'!$C$24)*('Ejercicio 3 - TIR'!$E$24-'Ejercicio 3 - TIR'!$D$24)*(1-T392)))</f>
        <v>0.18340361103002</v>
      </c>
      <c r="V392" s="17">
        <f ca="1" t="shared" si="2929"/>
        <v>0.449192441436701</v>
      </c>
      <c r="W392" s="19">
        <f ca="1">IF(V392&lt;=('Ejercicio 3 - TIR'!$D$25-'Ejercicio 3 - TIR'!$C$25)/('Ejercicio 3 - TIR'!$E$25-'Ejercicio 3 - TIR'!$C$25),'Ejercicio 3 - TIR'!$C$25+SQRT(('Ejercicio 3 - TIR'!$E$25-'Ejercicio 3 - TIR'!$C$25)*('Ejercicio 3 - TIR'!$D$25-'Ejercicio 3 - TIR'!$C$25)*V392),'Ejercicio 3 - TIR'!$E$25-SQRT(('Ejercicio 3 - TIR'!$E$25-'Ejercicio 3 - TIR'!$C$25)*('Ejercicio 3 - TIR'!$E$25-'Ejercicio 3 - TIR'!$D$25)*(1-V392)))</f>
        <v>0.206092979434132</v>
      </c>
      <c r="X392" s="17">
        <f ca="1" t="shared" si="2929"/>
        <v>0.733291384741802</v>
      </c>
      <c r="Y392" s="19">
        <f ca="1">IF(X392&lt;=('Ejercicio 3 - TIR'!$D$26-'Ejercicio 3 - TIR'!$C$26)/('Ejercicio 3 - TIR'!$E$26-'Ejercicio 3 - TIR'!$C$26),'Ejercicio 3 - TIR'!$C$26+SQRT(('Ejercicio 3 - TIR'!$E$26-'Ejercicio 3 - TIR'!$C$26)*('Ejercicio 3 - TIR'!$D$26-'Ejercicio 3 - TIR'!$C$26)*X392),'Ejercicio 3 - TIR'!$E$26-SQRT(('Ejercicio 3 - TIR'!$E$26-'Ejercicio 3 - TIR'!$C$26)*('Ejercicio 3 - TIR'!$E$26-'Ejercicio 3 - TIR'!$D$26)*(1-X392)))</f>
        <v>0.242049683500737</v>
      </c>
      <c r="Z392" s="17">
        <f ca="1" t="shared" si="2860"/>
        <v>1.13929328924052</v>
      </c>
      <c r="AA392" s="17">
        <f ca="1" t="shared" si="2861"/>
        <v>1.31538192385406</v>
      </c>
      <c r="AB392" s="17">
        <f ca="1" t="shared" si="2862"/>
        <v>1.55662771857251</v>
      </c>
      <c r="AC392" s="17">
        <f ca="1" t="shared" si="2863"/>
        <v>1.87743776296287</v>
      </c>
      <c r="AD392" s="17">
        <f ca="1" t="shared" si="2864"/>
        <v>2.33187097928037</v>
      </c>
      <c r="AE392" s="16">
        <f ca="1" t="shared" si="2865"/>
        <v>4418.00395092735</v>
      </c>
      <c r="AF392" s="16">
        <f ca="1" t="shared" si="2866"/>
        <v>5100.84856239224</v>
      </c>
      <c r="AG392" s="16">
        <f ca="1" t="shared" si="2867"/>
        <v>6036.36260805226</v>
      </c>
      <c r="AH392" s="16">
        <f ca="1" t="shared" si="2868"/>
        <v>7280.41456289054</v>
      </c>
      <c r="AI392" s="16">
        <f ca="1" t="shared" si="2869"/>
        <v>9042.63660359235</v>
      </c>
      <c r="AJ392" s="18">
        <f ca="1" t="shared" si="2870"/>
        <v>47005.3806135683</v>
      </c>
      <c r="AK392" s="18">
        <f ca="1" t="shared" si="2871"/>
        <v>54143.4051788608</v>
      </c>
      <c r="AL392" s="18">
        <f ca="1" t="shared" si="2872"/>
        <v>61242.812384784</v>
      </c>
      <c r="AM392" s="18">
        <f ca="1" t="shared" si="2873"/>
        <v>77686.5336868121</v>
      </c>
      <c r="AN392" s="18">
        <f ca="1" t="shared" si="2874"/>
        <v>100608.986253744</v>
      </c>
      <c r="AO392" s="18">
        <f ca="1">C392/'Ejercicio 3 - TIR'!$D$7</f>
        <v>13696.5044879764</v>
      </c>
      <c r="AP392" s="18">
        <f ca="1" t="shared" si="2875"/>
        <v>33308.8761255919</v>
      </c>
      <c r="AQ392" s="18">
        <f ca="1" t="shared" si="2876"/>
        <v>40446.9006908844</v>
      </c>
      <c r="AR392" s="18">
        <f ca="1" t="shared" si="2877"/>
        <v>47546.3078968076</v>
      </c>
      <c r="AS392" s="18">
        <f ca="1" t="shared" si="2878"/>
        <v>63990.0291988357</v>
      </c>
      <c r="AT392" s="18">
        <f ca="1" t="shared" si="2879"/>
        <v>86912.4817657676</v>
      </c>
      <c r="AU392" s="18">
        <f ca="1">AP392*'Ejercicio 3 - TIR'!$D$5</f>
        <v>16654.4380627959</v>
      </c>
      <c r="AV392" s="18">
        <f ca="1">AQ392*'Ejercicio 3 - TIR'!$D$5</f>
        <v>20223.4503454422</v>
      </c>
      <c r="AW392" s="18">
        <f ca="1">AR392*'Ejercicio 3 - TIR'!$D$5</f>
        <v>23773.1539484038</v>
      </c>
      <c r="AX392" s="18">
        <f ca="1">AS392*'Ejercicio 3 - TIR'!$D$5</f>
        <v>31995.0145994179</v>
      </c>
      <c r="AY392" s="18">
        <f ca="1">AT392*'Ejercicio 3 - TIR'!$D$5</f>
        <v>43456.2408828838</v>
      </c>
      <c r="AZ392" s="18">
        <f ca="1" t="shared" ref="AZ392:BD392" si="2930">AJ392-AU392-AE392</f>
        <v>25932.938599845</v>
      </c>
      <c r="BA392" s="18">
        <f ca="1" t="shared" si="2930"/>
        <v>28819.1062710264</v>
      </c>
      <c r="BB392" s="18">
        <f ca="1" t="shared" si="2930"/>
        <v>31433.295828328</v>
      </c>
      <c r="BC392" s="18">
        <f ca="1" t="shared" si="2930"/>
        <v>38411.1045245037</v>
      </c>
      <c r="BD392" s="18">
        <f ca="1" t="shared" si="2930"/>
        <v>48110.1087672679</v>
      </c>
      <c r="BE392" s="18">
        <f ca="1" t="shared" ref="BE392:BI392" si="2931">AZ392/Z392</f>
        <v>22762.3026000025</v>
      </c>
      <c r="BF392" s="18">
        <f ca="1" t="shared" si="2931"/>
        <v>21909.306908055</v>
      </c>
      <c r="BG392" s="18">
        <f ca="1" t="shared" si="2931"/>
        <v>20193.2006306258</v>
      </c>
      <c r="BH392" s="18">
        <f ca="1" t="shared" si="2931"/>
        <v>20459.3224245609</v>
      </c>
      <c r="BI392" s="18">
        <f ca="1" t="shared" si="2931"/>
        <v>20631.5483123835</v>
      </c>
      <c r="BJ392" s="18">
        <f ca="1" t="shared" si="2882"/>
        <v>73960.5996504561</v>
      </c>
      <c r="BK392" s="18">
        <f ca="1" t="shared" si="2883"/>
        <v>31938.4813330955</v>
      </c>
      <c r="BL392" s="18">
        <f ca="1" t="shared" si="2884"/>
        <v>105899.080983552</v>
      </c>
      <c r="BM392" s="18">
        <f ca="1">BK392*'Ejercicio 3 - TIR'!$D$5</f>
        <v>15969.2406665477</v>
      </c>
      <c r="BN392" s="18">
        <f ca="1" t="shared" si="2885"/>
        <v>89929.8403170038</v>
      </c>
      <c r="BO392" s="18">
        <f ca="1" t="shared" si="2886"/>
        <v>38565.5300469312</v>
      </c>
      <c r="BP392" s="18">
        <f ca="1" t="shared" si="2887"/>
        <v>-100199.800242825</v>
      </c>
      <c r="BQ392" s="18">
        <f ca="1" t="shared" ref="BQ392:BT392" si="2932">BE392</f>
        <v>22762.3026000025</v>
      </c>
      <c r="BR392" s="18">
        <f ca="1" t="shared" si="2932"/>
        <v>21909.306908055</v>
      </c>
      <c r="BS392" s="18">
        <f ca="1" t="shared" si="2932"/>
        <v>20193.2006306258</v>
      </c>
      <c r="BT392" s="18">
        <f ca="1" t="shared" si="2932"/>
        <v>20459.3224245609</v>
      </c>
      <c r="BU392" s="18">
        <f ca="1" t="shared" si="2889"/>
        <v>59197.0783593147</v>
      </c>
      <c r="BV392" s="20">
        <f ca="1" t="shared" si="2890"/>
        <v>11.4972945956462</v>
      </c>
    </row>
    <row r="393" ht="15" customHeight="1" spans="1:74">
      <c r="A393" s="16">
        <v>392</v>
      </c>
      <c r="B393" s="17">
        <f ca="1" t="shared" ref="B393:F393" si="2933">RAND()</f>
        <v>0.951925182669026</v>
      </c>
      <c r="C393" s="18">
        <f ca="1">IF(B393&lt;=('Ejercicio 3 - TIR'!$D$13-'Ejercicio 3 - TIR'!$C$13)/('Ejercicio 3 - TIR'!$E$13-'Ejercicio 3 - TIR'!$C$13),'Ejercicio 3 - TIR'!$C$13+SQRT(('Ejercicio 3 - TIR'!$E$13-'Ejercicio 3 - TIR'!$C$13)*('Ejercicio 3 - TIR'!$D$13-'Ejercicio 3 - TIR'!$C$13)*B393),'Ejercicio 3 - TIR'!$E$13-SQRT(('Ejercicio 3 - TIR'!$E$13-'Ejercicio 3 - TIR'!$C$13)*('Ejercicio 3 - TIR'!$E$13-'Ejercicio 3 - TIR'!$D$13)*(1-B393)))</f>
        <v>92404.6210892958</v>
      </c>
      <c r="D393" s="17">
        <f ca="1" t="shared" si="2933"/>
        <v>0.64529277786357</v>
      </c>
      <c r="E393" s="18">
        <f ca="1">IF(D393&lt;=('Ejercicio 3 - TIR'!$D$14-'Ejercicio 3 - TIR'!$C$14)/('Ejercicio 3 - TIR'!$E$14-'Ejercicio 3 - TIR'!$C$14),'Ejercicio 3 - TIR'!$C$14+SQRT(('Ejercicio 3 - TIR'!$E$14-'Ejercicio 3 - TIR'!$C$14)*('Ejercicio 3 - TIR'!$D$14-'Ejercicio 3 - TIR'!$C$14)*D393),'Ejercicio 3 - TIR'!$E$14-SQRT(('Ejercicio 3 - TIR'!$E$14-'Ejercicio 3 - TIR'!$C$14)*('Ejercicio 3 - TIR'!$E$14-'Ejercicio 3 - TIR'!$D$14)*(1-D393)))</f>
        <v>32705.7499823173</v>
      </c>
      <c r="F393" s="17">
        <f ca="1" t="shared" si="2933"/>
        <v>0.00674970948215448</v>
      </c>
      <c r="G393" s="18">
        <f ca="1">IF(F393&lt;=('Ejercicio 3 - TIR'!$D$18-'Ejercicio 3 - TIR'!$C$18)/('Ejercicio 3 - TIR'!$E$18-'Ejercicio 3 - TIR'!$C$18),'Ejercicio 3 - TIR'!$C$18+SQRT(('Ejercicio 3 - TIR'!$E$18-'Ejercicio 3 - TIR'!$C$18)*('Ejercicio 3 - TIR'!$D$18-'Ejercicio 3 - TIR'!$C$18)*F393),'Ejercicio 3 - TIR'!$E$18-SQRT(('Ejercicio 3 - TIR'!$E$18-'Ejercicio 3 - TIR'!$C$18)*('Ejercicio 3 - TIR'!$E$18-'Ejercicio 3 - TIR'!$D$18)*(1-F393)))</f>
        <v>31006.2089357202</v>
      </c>
      <c r="H393" s="17">
        <f ca="1" t="shared" ref="H393:L393" si="2934">RAND()</f>
        <v>0.878541096697051</v>
      </c>
      <c r="I393" s="18">
        <f ca="1">IF(H393&lt;=('Ejercicio 3 - TIR'!$D$18-'Ejercicio 3 - TIR'!$C$18)/('Ejercicio 3 - TIR'!$E$18-'Ejercicio 3 - TIR'!$C$18),'Ejercicio 3 - TIR'!$C$18+SQRT(('Ejercicio 3 - TIR'!$E$18-'Ejercicio 3 - TIR'!$C$18)*('Ejercicio 3 - TIR'!$D$18-'Ejercicio 3 - TIR'!$C$18)*H393),'Ejercicio 3 - TIR'!$E$18-SQRT(('Ejercicio 3 - TIR'!$E$18-'Ejercicio 3 - TIR'!$C$18)*('Ejercicio 3 - TIR'!$E$18-'Ejercicio 3 - TIR'!$D$18)*(1-H393)))</f>
        <v>41981.818801377</v>
      </c>
      <c r="J393" s="17">
        <f ca="1" t="shared" si="2934"/>
        <v>0.455399424986295</v>
      </c>
      <c r="K393" s="18">
        <f ca="1">IF(J393&lt;=('Ejercicio 3 - TIR'!$D$18-'Ejercicio 3 - TIR'!$C$18)/('Ejercicio 3 - TIR'!$E$18-'Ejercicio 3 - TIR'!$C$18),'Ejercicio 3 - TIR'!$C$18+SQRT(('Ejercicio 3 - TIR'!$E$18-'Ejercicio 3 - TIR'!$C$18)*('Ejercicio 3 - TIR'!$D$18-'Ejercicio 3 - TIR'!$C$18)*J393),'Ejercicio 3 - TIR'!$E$18-SQRT(('Ejercicio 3 - TIR'!$E$18-'Ejercicio 3 - TIR'!$C$18)*('Ejercicio 3 - TIR'!$E$18-'Ejercicio 3 - TIR'!$D$18)*(1-J393)))</f>
        <v>38264.9811704531</v>
      </c>
      <c r="L393" s="17">
        <f ca="1" t="shared" si="2934"/>
        <v>0.490013162127644</v>
      </c>
      <c r="M393" s="18">
        <f ca="1">IF(L393&lt;=('Ejercicio 3 - TIR'!$D$18-'Ejercicio 3 - TIR'!$C$18)/('Ejercicio 3 - TIR'!$E$18-'Ejercicio 3 - TIR'!$C$18),'Ejercicio 3 - TIR'!$C$18+SQRT(('Ejercicio 3 - TIR'!$E$18-'Ejercicio 3 - TIR'!$C$18)*('Ejercicio 3 - TIR'!$D$18-'Ejercicio 3 - TIR'!$C$18)*L393),'Ejercicio 3 - TIR'!$E$18-SQRT(('Ejercicio 3 - TIR'!$E$18-'Ejercicio 3 - TIR'!$C$18)*('Ejercicio 3 - TIR'!$E$18-'Ejercicio 3 - TIR'!$D$18)*(1-L393)))</f>
        <v>38573.3292435988</v>
      </c>
      <c r="N393" s="17">
        <f ca="1" t="shared" ref="N393:R393" si="2935">RAND()</f>
        <v>0.967279692889423</v>
      </c>
      <c r="O393" s="18">
        <f ca="1">IF(N393&lt;=('Ejercicio 3 - TIR'!$D$18-'Ejercicio 3 - TIR'!$C$18)/('Ejercicio 3 - TIR'!$E$18-'Ejercicio 3 - TIR'!$C$18),'Ejercicio 3 - TIR'!$C$18+SQRT(('Ejercicio 3 - TIR'!$E$18-'Ejercicio 3 - TIR'!$C$18)*('Ejercicio 3 - TIR'!$D$18-'Ejercicio 3 - TIR'!$C$18)*N393),'Ejercicio 3 - TIR'!$E$18-SQRT(('Ejercicio 3 - TIR'!$E$18-'Ejercicio 3 - TIR'!$C$18)*('Ejercicio 3 - TIR'!$E$18-'Ejercicio 3 - TIR'!$D$18)*(1-N393)))</f>
        <v>43433.4678320273</v>
      </c>
      <c r="P393" s="17">
        <f ca="1" t="shared" si="2935"/>
        <v>0.038198205563486</v>
      </c>
      <c r="Q393" s="19">
        <f ca="1">IF(P393&lt;=('Ejercicio 3 - TIR'!$D$22-'Ejercicio 3 - TIR'!$C$22)/('Ejercicio 3 - TIR'!$E$22-'Ejercicio 3 - TIR'!$C$22),'Ejercicio 3 - TIR'!$C$22+SQRT(('Ejercicio 3 - TIR'!$E$22-'Ejercicio 3 - TIR'!$C$22)*('Ejercicio 3 - TIR'!$D$22-'Ejercicio 3 - TIR'!$C$22)*P393),'Ejercicio 3 - TIR'!$E$22-SQRT(('Ejercicio 3 - TIR'!$E$22-'Ejercicio 3 - TIR'!$C$22)*('Ejercicio 3 - TIR'!$E$22-'Ejercicio 3 - TIR'!$D$22)*(1-P393)))</f>
        <v>0.12829197021306</v>
      </c>
      <c r="R393" s="17">
        <f ca="1" t="shared" si="2935"/>
        <v>0.108689081485352</v>
      </c>
      <c r="S393" s="19">
        <f ca="1">IF(R393&lt;=('Ejercicio 3 - TIR'!$D$23-'Ejercicio 3 - TIR'!$C$23)/('Ejercicio 3 - TIR'!$E$23-'Ejercicio 3 - TIR'!$C$23),'Ejercicio 3 - TIR'!$C$23+SQRT(('Ejercicio 3 - TIR'!$E$23-'Ejercicio 3 - TIR'!$C$23)*('Ejercicio 3 - TIR'!$D$23-'Ejercicio 3 - TIR'!$C$23)*R393),'Ejercicio 3 - TIR'!$E$23-SQRT(('Ejercicio 3 - TIR'!$E$23-'Ejercicio 3 - TIR'!$C$23)*('Ejercicio 3 - TIR'!$E$23-'Ejercicio 3 - TIR'!$D$23)*(1-R393)))</f>
        <v>0.133987149340507</v>
      </c>
      <c r="T393" s="17">
        <f ca="1" t="shared" ref="T393:X393" si="2936">RAND()</f>
        <v>0.280208786534527</v>
      </c>
      <c r="U393" s="19">
        <f ca="1">IF(T393&lt;=('Ejercicio 3 - TIR'!$D$24-'Ejercicio 3 - TIR'!$C$24)/('Ejercicio 3 - TIR'!$E$24-'Ejercicio 3 - TIR'!$C$24),'Ejercicio 3 - TIR'!$C$24+SQRT(('Ejercicio 3 - TIR'!$E$24-'Ejercicio 3 - TIR'!$C$24)*('Ejercicio 3 - TIR'!$D$24-'Ejercicio 3 - TIR'!$C$24)*T393),'Ejercicio 3 - TIR'!$E$24-SQRT(('Ejercicio 3 - TIR'!$E$24-'Ejercicio 3 - TIR'!$C$24)*('Ejercicio 3 - TIR'!$E$24-'Ejercicio 3 - TIR'!$D$24)*(1-T393)))</f>
        <v>0.174257750343396</v>
      </c>
      <c r="V393" s="17">
        <f ca="1" t="shared" si="2936"/>
        <v>0.925097854068113</v>
      </c>
      <c r="W393" s="19">
        <f ca="1">IF(V393&lt;=('Ejercicio 3 - TIR'!$D$25-'Ejercicio 3 - TIR'!$C$25)/('Ejercicio 3 - TIR'!$E$25-'Ejercicio 3 - TIR'!$C$25),'Ejercicio 3 - TIR'!$C$25+SQRT(('Ejercicio 3 - TIR'!$E$25-'Ejercicio 3 - TIR'!$C$25)*('Ejercicio 3 - TIR'!$D$25-'Ejercicio 3 - TIR'!$C$25)*V393),'Ejercicio 3 - TIR'!$E$25-SQRT(('Ejercicio 3 - TIR'!$E$25-'Ejercicio 3 - TIR'!$C$25)*('Ejercicio 3 - TIR'!$E$25-'Ejercicio 3 - TIR'!$D$25)*(1-V393)))</f>
        <v>0.233808721151138</v>
      </c>
      <c r="X393" s="17">
        <f ca="1" t="shared" si="2936"/>
        <v>0.438996489636698</v>
      </c>
      <c r="Y393" s="19">
        <f ca="1">IF(X393&lt;=('Ejercicio 3 - TIR'!$D$26-'Ejercicio 3 - TIR'!$C$26)/('Ejercicio 3 - TIR'!$E$26-'Ejercicio 3 - TIR'!$C$26),'Ejercicio 3 - TIR'!$C$26+SQRT(('Ejercicio 3 - TIR'!$E$26-'Ejercicio 3 - TIR'!$C$26)*('Ejercicio 3 - TIR'!$D$26-'Ejercicio 3 - TIR'!$C$26)*X393),'Ejercicio 3 - TIR'!$E$26-SQRT(('Ejercicio 3 - TIR'!$E$26-'Ejercicio 3 - TIR'!$C$26)*('Ejercicio 3 - TIR'!$E$26-'Ejercicio 3 - TIR'!$D$26)*(1-X393)))</f>
        <v>0.224959842333421</v>
      </c>
      <c r="Z393" s="17">
        <f ca="1" t="shared" si="2860"/>
        <v>1.12829197021306</v>
      </c>
      <c r="AA393" s="17">
        <f ca="1" t="shared" si="2861"/>
        <v>1.27946859492569</v>
      </c>
      <c r="AB393" s="17">
        <f ca="1" t="shared" si="2862"/>
        <v>1.50242591391247</v>
      </c>
      <c r="AC393" s="17">
        <f ca="1" t="shared" si="2863"/>
        <v>1.85370619546867</v>
      </c>
      <c r="AD393" s="17">
        <f ca="1" t="shared" si="2864"/>
        <v>2.27071564893379</v>
      </c>
      <c r="AE393" s="16">
        <f ca="1" t="shared" si="2865"/>
        <v>4195.88510252724</v>
      </c>
      <c r="AF393" s="16">
        <f ca="1" t="shared" si="2866"/>
        <v>4758.07978637516</v>
      </c>
      <c r="AG393" s="16">
        <f ca="1" t="shared" si="2867"/>
        <v>5587.21206590328</v>
      </c>
      <c r="AH393" s="16">
        <f ca="1" t="shared" si="2868"/>
        <v>6893.55097383233</v>
      </c>
      <c r="AI393" s="16">
        <f ca="1" t="shared" si="2869"/>
        <v>8444.32311402306</v>
      </c>
      <c r="AJ393" s="18">
        <f ca="1" t="shared" si="2870"/>
        <v>34984.0565689215</v>
      </c>
      <c r="AK393" s="18">
        <f ca="1" t="shared" si="2871"/>
        <v>53714.4187142228</v>
      </c>
      <c r="AL393" s="18">
        <f ca="1" t="shared" si="2872"/>
        <v>57490.2993058614</v>
      </c>
      <c r="AM393" s="18">
        <f ca="1" t="shared" si="2873"/>
        <v>71503.619398712</v>
      </c>
      <c r="AN393" s="18">
        <f ca="1" t="shared" si="2874"/>
        <v>98625.0550936468</v>
      </c>
      <c r="AO393" s="18">
        <f ca="1">C393/'Ejercicio 3 - TIR'!$D$7</f>
        <v>18480.9242178592</v>
      </c>
      <c r="AP393" s="18">
        <f ca="1" t="shared" si="2875"/>
        <v>16503.1323510624</v>
      </c>
      <c r="AQ393" s="18">
        <f ca="1" t="shared" si="2876"/>
        <v>35233.4944963637</v>
      </c>
      <c r="AR393" s="18">
        <f ca="1" t="shared" si="2877"/>
        <v>39009.3750880022</v>
      </c>
      <c r="AS393" s="18">
        <f ca="1" t="shared" si="2878"/>
        <v>53022.6951808529</v>
      </c>
      <c r="AT393" s="18">
        <f ca="1" t="shared" si="2879"/>
        <v>80144.1308757876</v>
      </c>
      <c r="AU393" s="18">
        <f ca="1">AP393*'Ejercicio 3 - TIR'!$D$5</f>
        <v>8251.56617553118</v>
      </c>
      <c r="AV393" s="18">
        <f ca="1">AQ393*'Ejercicio 3 - TIR'!$D$5</f>
        <v>17616.7472481818</v>
      </c>
      <c r="AW393" s="18">
        <f ca="1">AR393*'Ejercicio 3 - TIR'!$D$5</f>
        <v>19504.6875440011</v>
      </c>
      <c r="AX393" s="18">
        <f ca="1">AS393*'Ejercicio 3 - TIR'!$D$5</f>
        <v>26511.3475904264</v>
      </c>
      <c r="AY393" s="18">
        <f ca="1">AT393*'Ejercicio 3 - TIR'!$D$5</f>
        <v>40072.0654378938</v>
      </c>
      <c r="AZ393" s="18">
        <f ca="1" t="shared" ref="AZ393:BD393" si="2937">AJ393-AU393-AE393</f>
        <v>22536.6052908631</v>
      </c>
      <c r="BA393" s="18">
        <f ca="1" t="shared" si="2937"/>
        <v>31339.5916796658</v>
      </c>
      <c r="BB393" s="18">
        <f ca="1" t="shared" si="2937"/>
        <v>32398.399695957</v>
      </c>
      <c r="BC393" s="18">
        <f ca="1" t="shared" si="2937"/>
        <v>38098.7208344533</v>
      </c>
      <c r="BD393" s="18">
        <f ca="1" t="shared" si="2937"/>
        <v>50108.6665417299</v>
      </c>
      <c r="BE393" s="18">
        <f ca="1" t="shared" ref="BE393:BI393" si="2938">AZ393/Z393</f>
        <v>19974.0899393332</v>
      </c>
      <c r="BF393" s="18">
        <f ca="1" t="shared" si="2938"/>
        <v>24494.2250274505</v>
      </c>
      <c r="BG393" s="18">
        <f ca="1" t="shared" si="2938"/>
        <v>21564.0580982714</v>
      </c>
      <c r="BH393" s="18">
        <f ca="1" t="shared" si="2938"/>
        <v>20552.7288669501</v>
      </c>
      <c r="BI393" s="18">
        <f ca="1" t="shared" si="2938"/>
        <v>22067.3454050745</v>
      </c>
      <c r="BJ393" s="18">
        <f ca="1" t="shared" si="2882"/>
        <v>74265.4582949639</v>
      </c>
      <c r="BK393" s="18">
        <f ca="1" t="shared" si="2883"/>
        <v>41964.9238282523</v>
      </c>
      <c r="BL393" s="18">
        <f ca="1" t="shared" si="2884"/>
        <v>116230.382123216</v>
      </c>
      <c r="BM393" s="18">
        <f ca="1">BK393*'Ejercicio 3 - TIR'!$D$5</f>
        <v>20982.4619141261</v>
      </c>
      <c r="BN393" s="18">
        <f ca="1" t="shared" si="2885"/>
        <v>95247.92020909</v>
      </c>
      <c r="BO393" s="18">
        <f ca="1" t="shared" si="2886"/>
        <v>41946.2120912469</v>
      </c>
      <c r="BP393" s="18">
        <f ca="1" t="shared" si="2887"/>
        <v>-125110.371071613</v>
      </c>
      <c r="BQ393" s="18">
        <f ca="1" t="shared" ref="BQ393:BT393" si="2939">BE393</f>
        <v>19974.0899393332</v>
      </c>
      <c r="BR393" s="18">
        <f ca="1" t="shared" si="2939"/>
        <v>24494.2250274505</v>
      </c>
      <c r="BS393" s="18">
        <f ca="1" t="shared" si="2939"/>
        <v>21564.0580982714</v>
      </c>
      <c r="BT393" s="18">
        <f ca="1" t="shared" si="2939"/>
        <v>20552.7288669501</v>
      </c>
      <c r="BU393" s="18">
        <f ca="1" t="shared" si="2889"/>
        <v>64013.5574963214</v>
      </c>
      <c r="BV393" s="20">
        <f ca="1" t="shared" si="2890"/>
        <v>5.44184789983919</v>
      </c>
    </row>
    <row r="394" ht="15" customHeight="1" spans="1:74">
      <c r="A394" s="16">
        <v>393</v>
      </c>
      <c r="B394" s="17">
        <f ca="1" t="shared" ref="B394:F394" si="2940">RAND()</f>
        <v>0.81652687898812</v>
      </c>
      <c r="C394" s="18">
        <f ca="1">IF(B394&lt;=('Ejercicio 3 - TIR'!$D$13-'Ejercicio 3 - TIR'!$C$13)/('Ejercicio 3 - TIR'!$E$13-'Ejercicio 3 - TIR'!$C$13),'Ejercicio 3 - TIR'!$C$13+SQRT(('Ejercicio 3 - TIR'!$E$13-'Ejercicio 3 - TIR'!$C$13)*('Ejercicio 3 - TIR'!$D$13-'Ejercicio 3 - TIR'!$C$13)*B394),'Ejercicio 3 - TIR'!$E$13-SQRT(('Ejercicio 3 - TIR'!$E$13-'Ejercicio 3 - TIR'!$C$13)*('Ejercicio 3 - TIR'!$E$13-'Ejercicio 3 - TIR'!$D$13)*(1-B394)))</f>
        <v>85161.9494132735</v>
      </c>
      <c r="D394" s="17">
        <f ca="1" t="shared" si="2940"/>
        <v>0.209007020116085</v>
      </c>
      <c r="E394" s="18">
        <f ca="1">IF(D394&lt;=('Ejercicio 3 - TIR'!$D$14-'Ejercicio 3 - TIR'!$C$14)/('Ejercicio 3 - TIR'!$E$14-'Ejercicio 3 - TIR'!$C$14),'Ejercicio 3 - TIR'!$C$14+SQRT(('Ejercicio 3 - TIR'!$E$14-'Ejercicio 3 - TIR'!$C$14)*('Ejercicio 3 - TIR'!$D$14-'Ejercicio 3 - TIR'!$C$14)*D394),'Ejercicio 3 - TIR'!$E$14-SQRT(('Ejercicio 3 - TIR'!$E$14-'Ejercicio 3 - TIR'!$C$14)*('Ejercicio 3 - TIR'!$E$14-'Ejercicio 3 - TIR'!$D$14)*(1-D394)))</f>
        <v>28959.2330707735</v>
      </c>
      <c r="F394" s="17">
        <f ca="1" t="shared" si="2940"/>
        <v>0.181598603645149</v>
      </c>
      <c r="G394" s="18">
        <f ca="1">IF(F394&lt;=('Ejercicio 3 - TIR'!$D$18-'Ejercicio 3 - TIR'!$C$18)/('Ejercicio 3 - TIR'!$E$18-'Ejercicio 3 - TIR'!$C$18),'Ejercicio 3 - TIR'!$C$18+SQRT(('Ejercicio 3 - TIR'!$E$18-'Ejercicio 3 - TIR'!$C$18)*('Ejercicio 3 - TIR'!$D$18-'Ejercicio 3 - TIR'!$C$18)*F394),'Ejercicio 3 - TIR'!$E$18-SQRT(('Ejercicio 3 - TIR'!$E$18-'Ejercicio 3 - TIR'!$C$18)*('Ejercicio 3 - TIR'!$E$18-'Ejercicio 3 - TIR'!$D$18)*(1-F394)))</f>
        <v>35219.1752745786</v>
      </c>
      <c r="H394" s="17">
        <f ca="1" t="shared" ref="H394:L394" si="2941">RAND()</f>
        <v>0.418419687273306</v>
      </c>
      <c r="I394" s="18">
        <f ca="1">IF(H394&lt;=('Ejercicio 3 - TIR'!$D$18-'Ejercicio 3 - TIR'!$C$18)/('Ejercicio 3 - TIR'!$E$18-'Ejercicio 3 - TIR'!$C$18),'Ejercicio 3 - TIR'!$C$18+SQRT(('Ejercicio 3 - TIR'!$E$18-'Ejercicio 3 - TIR'!$C$18)*('Ejercicio 3 - TIR'!$D$18-'Ejercicio 3 - TIR'!$C$18)*H394),'Ejercicio 3 - TIR'!$E$18-SQRT(('Ejercicio 3 - TIR'!$E$18-'Ejercicio 3 - TIR'!$C$18)*('Ejercicio 3 - TIR'!$E$18-'Ejercicio 3 - TIR'!$D$18)*(1-H394)))</f>
        <v>37922.3073085431</v>
      </c>
      <c r="J394" s="17">
        <f ca="1" t="shared" si="2941"/>
        <v>0.546012015516365</v>
      </c>
      <c r="K394" s="18">
        <f ca="1">IF(J394&lt;=('Ejercicio 3 - TIR'!$D$18-'Ejercicio 3 - TIR'!$C$18)/('Ejercicio 3 - TIR'!$E$18-'Ejercicio 3 - TIR'!$C$18),'Ejercicio 3 - TIR'!$C$18+SQRT(('Ejercicio 3 - TIR'!$E$18-'Ejercicio 3 - TIR'!$C$18)*('Ejercicio 3 - TIR'!$D$18-'Ejercicio 3 - TIR'!$C$18)*J394),'Ejercicio 3 - TIR'!$E$18-SQRT(('Ejercicio 3 - TIR'!$E$18-'Ejercicio 3 - TIR'!$C$18)*('Ejercicio 3 - TIR'!$E$18-'Ejercicio 3 - TIR'!$D$18)*(1-J394)))</f>
        <v>39049.9614544734</v>
      </c>
      <c r="L394" s="17">
        <f ca="1" t="shared" si="2941"/>
        <v>0.783256403256995</v>
      </c>
      <c r="M394" s="18">
        <f ca="1">IF(L394&lt;=('Ejercicio 3 - TIR'!$D$18-'Ejercicio 3 - TIR'!$C$18)/('Ejercicio 3 - TIR'!$E$18-'Ejercicio 3 - TIR'!$C$18),'Ejercicio 3 - TIR'!$C$18+SQRT(('Ejercicio 3 - TIR'!$E$18-'Ejercicio 3 - TIR'!$C$18)*('Ejercicio 3 - TIR'!$D$18-'Ejercicio 3 - TIR'!$C$18)*L394),'Ejercicio 3 - TIR'!$E$18-SQRT(('Ejercicio 3 - TIR'!$E$18-'Ejercicio 3 - TIR'!$C$18)*('Ejercicio 3 - TIR'!$E$18-'Ejercicio 3 - TIR'!$D$18)*(1-L394)))</f>
        <v>40968.1555392444</v>
      </c>
      <c r="N394" s="17">
        <f ca="1" t="shared" ref="N394:R394" si="2942">RAND()</f>
        <v>0.340937224680711</v>
      </c>
      <c r="O394" s="18">
        <f ca="1">IF(N394&lt;=('Ejercicio 3 - TIR'!$D$18-'Ejercicio 3 - TIR'!$C$18)/('Ejercicio 3 - TIR'!$E$18-'Ejercicio 3 - TIR'!$C$18),'Ejercicio 3 - TIR'!$C$18+SQRT(('Ejercicio 3 - TIR'!$E$18-'Ejercicio 3 - TIR'!$C$18)*('Ejercicio 3 - TIR'!$D$18-'Ejercicio 3 - TIR'!$C$18)*N394),'Ejercicio 3 - TIR'!$E$18-SQRT(('Ejercicio 3 - TIR'!$E$18-'Ejercicio 3 - TIR'!$C$18)*('Ejercicio 3 - TIR'!$E$18-'Ejercicio 3 - TIR'!$D$18)*(1-N394)))</f>
        <v>37151.2644827406</v>
      </c>
      <c r="P394" s="17">
        <f ca="1" t="shared" si="2942"/>
        <v>0.862507304618278</v>
      </c>
      <c r="Q394" s="19">
        <f ca="1">IF(P394&lt;=('Ejercicio 3 - TIR'!$D$22-'Ejercicio 3 - TIR'!$C$22)/('Ejercicio 3 - TIR'!$E$22-'Ejercicio 3 - TIR'!$C$22),'Ejercicio 3 - TIR'!$C$22+SQRT(('Ejercicio 3 - TIR'!$E$22-'Ejercicio 3 - TIR'!$C$22)*('Ejercicio 3 - TIR'!$D$22-'Ejercicio 3 - TIR'!$C$22)*P394),'Ejercicio 3 - TIR'!$E$22-SQRT(('Ejercicio 3 - TIR'!$E$22-'Ejercicio 3 - TIR'!$C$22)*('Ejercicio 3 - TIR'!$E$22-'Ejercicio 3 - TIR'!$D$22)*(1-P394)))</f>
        <v>0.164268285163813</v>
      </c>
      <c r="R394" s="17">
        <f ca="1" t="shared" si="2942"/>
        <v>0.236140732690725</v>
      </c>
      <c r="S394" s="19">
        <f ca="1">IF(R394&lt;=('Ejercicio 3 - TIR'!$D$23-'Ejercicio 3 - TIR'!$C$23)/('Ejercicio 3 - TIR'!$E$23-'Ejercicio 3 - TIR'!$C$23),'Ejercicio 3 - TIR'!$C$23+SQRT(('Ejercicio 3 - TIR'!$E$23-'Ejercicio 3 - TIR'!$C$23)*('Ejercicio 3 - TIR'!$D$23-'Ejercicio 3 - TIR'!$C$23)*R394),'Ejercicio 3 - TIR'!$E$23-SQRT(('Ejercicio 3 - TIR'!$E$23-'Ejercicio 3 - TIR'!$C$23)*('Ejercicio 3 - TIR'!$E$23-'Ejercicio 3 - TIR'!$D$23)*(1-R394)))</f>
        <v>0.14061682125943</v>
      </c>
      <c r="T394" s="17">
        <f ca="1" t="shared" ref="T394:X394" si="2943">RAND()</f>
        <v>0.674275640356229</v>
      </c>
      <c r="U394" s="19">
        <f ca="1">IF(T394&lt;=('Ejercicio 3 - TIR'!$D$24-'Ejercicio 3 - TIR'!$C$24)/('Ejercicio 3 - TIR'!$E$24-'Ejercicio 3 - TIR'!$C$24),'Ejercicio 3 - TIR'!$C$24+SQRT(('Ejercicio 3 - TIR'!$E$24-'Ejercicio 3 - TIR'!$C$24)*('Ejercicio 3 - TIR'!$D$24-'Ejercicio 3 - TIR'!$C$24)*T394),'Ejercicio 3 - TIR'!$E$24-SQRT(('Ejercicio 3 - TIR'!$E$24-'Ejercicio 3 - TIR'!$C$24)*('Ejercicio 3 - TIR'!$E$24-'Ejercicio 3 - TIR'!$D$24)*(1-T394)))</f>
        <v>0.189800195248933</v>
      </c>
      <c r="V394" s="17">
        <f ca="1" t="shared" si="2943"/>
        <v>0.929681191112113</v>
      </c>
      <c r="W394" s="19">
        <f ca="1">IF(V394&lt;=('Ejercicio 3 - TIR'!$D$25-'Ejercicio 3 - TIR'!$C$25)/('Ejercicio 3 - TIR'!$E$25-'Ejercicio 3 - TIR'!$C$25),'Ejercicio 3 - TIR'!$C$25+SQRT(('Ejercicio 3 - TIR'!$E$25-'Ejercicio 3 - TIR'!$C$25)*('Ejercicio 3 - TIR'!$D$25-'Ejercicio 3 - TIR'!$C$25)*V394),'Ejercicio 3 - TIR'!$E$25-SQRT(('Ejercicio 3 - TIR'!$E$25-'Ejercicio 3 - TIR'!$C$25)*('Ejercicio 3 - TIR'!$E$25-'Ejercicio 3 - TIR'!$D$25)*(1-V394)))</f>
        <v>0.234311920732365</v>
      </c>
      <c r="X394" s="17">
        <f ca="1" t="shared" si="2943"/>
        <v>0.661662611712033</v>
      </c>
      <c r="Y394" s="19">
        <f ca="1">IF(X394&lt;=('Ejercicio 3 - TIR'!$D$26-'Ejercicio 3 - TIR'!$C$26)/('Ejercicio 3 - TIR'!$E$26-'Ejercicio 3 - TIR'!$C$26),'Ejercicio 3 - TIR'!$C$26+SQRT(('Ejercicio 3 - TIR'!$E$26-'Ejercicio 3 - TIR'!$C$26)*('Ejercicio 3 - TIR'!$D$26-'Ejercicio 3 - TIR'!$C$26)*X394),'Ejercicio 3 - TIR'!$E$26-SQRT(('Ejercicio 3 - TIR'!$E$26-'Ejercicio 3 - TIR'!$C$26)*('Ejercicio 3 - TIR'!$E$26-'Ejercicio 3 - TIR'!$D$26)*(1-X394)))</f>
        <v>0.237256323312623</v>
      </c>
      <c r="Z394" s="17">
        <f ca="1" t="shared" si="2860"/>
        <v>1.16426828516381</v>
      </c>
      <c r="AA394" s="17">
        <f ca="1" t="shared" si="2861"/>
        <v>1.32798399051672</v>
      </c>
      <c r="AB394" s="17">
        <f ca="1" t="shared" si="2862"/>
        <v>1.58003561120425</v>
      </c>
      <c r="AC394" s="17">
        <f ca="1" t="shared" si="2863"/>
        <v>1.95025679009105</v>
      </c>
      <c r="AD394" s="17">
        <f ca="1" t="shared" si="2864"/>
        <v>2.41296754562353</v>
      </c>
      <c r="AE394" s="16">
        <f ca="1" t="shared" si="2865"/>
        <v>4757.08355619515</v>
      </c>
      <c r="AF394" s="16">
        <f ca="1" t="shared" si="2866"/>
        <v>5426.00952433282</v>
      </c>
      <c r="AG394" s="16">
        <f ca="1" t="shared" si="2867"/>
        <v>6455.86719147376</v>
      </c>
      <c r="AH394" s="16">
        <f ca="1" t="shared" si="2868"/>
        <v>7968.55383310103</v>
      </c>
      <c r="AI394" s="16">
        <f ca="1" t="shared" si="2869"/>
        <v>9859.14361766129</v>
      </c>
      <c r="AJ394" s="18">
        <f ca="1" t="shared" si="2870"/>
        <v>41004.5688018174</v>
      </c>
      <c r="AK394" s="18">
        <f ca="1" t="shared" si="2871"/>
        <v>50360.2169892004</v>
      </c>
      <c r="AL394" s="18">
        <f ca="1" t="shared" si="2872"/>
        <v>61700.3297142212</v>
      </c>
      <c r="AM394" s="18">
        <f ca="1" t="shared" si="2873"/>
        <v>79898.4235179177</v>
      </c>
      <c r="AN394" s="18">
        <f ca="1" t="shared" si="2874"/>
        <v>89644.7954757291</v>
      </c>
      <c r="AO394" s="18">
        <f ca="1">C394/'Ejercicio 3 - TIR'!$D$7</f>
        <v>17032.3898826547</v>
      </c>
      <c r="AP394" s="18">
        <f ca="1" t="shared" si="2875"/>
        <v>23972.1789191627</v>
      </c>
      <c r="AQ394" s="18">
        <f ca="1" t="shared" si="2876"/>
        <v>33327.8271065457</v>
      </c>
      <c r="AR394" s="18">
        <f ca="1" t="shared" si="2877"/>
        <v>44667.9398315665</v>
      </c>
      <c r="AS394" s="18">
        <f ca="1" t="shared" si="2878"/>
        <v>62866.033635263</v>
      </c>
      <c r="AT394" s="18">
        <f ca="1" t="shared" si="2879"/>
        <v>72612.4055930745</v>
      </c>
      <c r="AU394" s="18">
        <f ca="1">AP394*'Ejercicio 3 - TIR'!$D$5</f>
        <v>11986.0894595813</v>
      </c>
      <c r="AV394" s="18">
        <f ca="1">AQ394*'Ejercicio 3 - TIR'!$D$5</f>
        <v>16663.9135532728</v>
      </c>
      <c r="AW394" s="18">
        <f ca="1">AR394*'Ejercicio 3 - TIR'!$D$5</f>
        <v>22333.9699157833</v>
      </c>
      <c r="AX394" s="18">
        <f ca="1">AS394*'Ejercicio 3 - TIR'!$D$5</f>
        <v>31433.0168176315</v>
      </c>
      <c r="AY394" s="18">
        <f ca="1">AT394*'Ejercicio 3 - TIR'!$D$5</f>
        <v>36306.2027965372</v>
      </c>
      <c r="AZ394" s="18">
        <f ca="1" t="shared" ref="AZ394:BD394" si="2944">AJ394-AU394-AE394</f>
        <v>24261.3957860409</v>
      </c>
      <c r="BA394" s="18">
        <f ca="1" t="shared" si="2944"/>
        <v>28270.2939115947</v>
      </c>
      <c r="BB394" s="18">
        <f ca="1" t="shared" si="2944"/>
        <v>32910.4926069642</v>
      </c>
      <c r="BC394" s="18">
        <f ca="1" t="shared" si="2944"/>
        <v>40496.8528671852</v>
      </c>
      <c r="BD394" s="18">
        <f ca="1" t="shared" si="2944"/>
        <v>43479.4490615306</v>
      </c>
      <c r="BE394" s="18">
        <f ca="1" t="shared" ref="BE394:BI394" si="2945">AZ394/Z394</f>
        <v>20838.3205960362</v>
      </c>
      <c r="BF394" s="18">
        <f ca="1" t="shared" si="2945"/>
        <v>21288.1285568772</v>
      </c>
      <c r="BG394" s="18">
        <f ca="1" t="shared" si="2945"/>
        <v>20828.9562422463</v>
      </c>
      <c r="BH394" s="18">
        <f ca="1" t="shared" si="2945"/>
        <v>20764.8823852035</v>
      </c>
      <c r="BI394" s="18">
        <f ca="1" t="shared" si="2945"/>
        <v>18019.0774386463</v>
      </c>
      <c r="BJ394" s="18">
        <f ca="1" t="shared" si="2882"/>
        <v>69877.6895459241</v>
      </c>
      <c r="BK394" s="18">
        <f ca="1" t="shared" si="2883"/>
        <v>41098.6040112523</v>
      </c>
      <c r="BL394" s="18">
        <f ca="1" t="shared" si="2884"/>
        <v>110976.293557176</v>
      </c>
      <c r="BM394" s="18">
        <f ca="1">BK394*'Ejercicio 3 - TIR'!$D$5</f>
        <v>20549.3020056262</v>
      </c>
      <c r="BN394" s="18">
        <f ca="1" t="shared" si="2885"/>
        <v>90426.9915515502</v>
      </c>
      <c r="BO394" s="18">
        <f ca="1" t="shared" si="2886"/>
        <v>37475.4280121008</v>
      </c>
      <c r="BP394" s="18">
        <f ca="1" t="shared" si="2887"/>
        <v>-114121.182484047</v>
      </c>
      <c r="BQ394" s="18">
        <f ca="1" t="shared" ref="BQ394:BT394" si="2946">BE394</f>
        <v>20838.3205960362</v>
      </c>
      <c r="BR394" s="18">
        <f ca="1" t="shared" si="2946"/>
        <v>21288.1285568772</v>
      </c>
      <c r="BS394" s="18">
        <f ca="1" t="shared" si="2946"/>
        <v>20828.9562422463</v>
      </c>
      <c r="BT394" s="18">
        <f ca="1" t="shared" si="2946"/>
        <v>20764.8823852035</v>
      </c>
      <c r="BU394" s="18">
        <f ca="1" t="shared" si="2889"/>
        <v>55494.5054507471</v>
      </c>
      <c r="BV394" s="20">
        <f ca="1" t="shared" si="2890"/>
        <v>5.96926339249031</v>
      </c>
    </row>
    <row r="395" ht="15" customHeight="1" spans="1:74">
      <c r="A395" s="16">
        <v>394</v>
      </c>
      <c r="B395" s="17">
        <f ca="1" t="shared" ref="B395:F395" si="2947">RAND()</f>
        <v>0.424575846532667</v>
      </c>
      <c r="C395" s="18">
        <f ca="1">IF(B395&lt;=('Ejercicio 3 - TIR'!$D$13-'Ejercicio 3 - TIR'!$C$13)/('Ejercicio 3 - TIR'!$E$13-'Ejercicio 3 - TIR'!$C$13),'Ejercicio 3 - TIR'!$C$13+SQRT(('Ejercicio 3 - TIR'!$E$13-'Ejercicio 3 - TIR'!$C$13)*('Ejercicio 3 - TIR'!$D$13-'Ejercicio 3 - TIR'!$C$13)*B395),'Ejercicio 3 - TIR'!$E$13-SQRT(('Ejercicio 3 - TIR'!$E$13-'Ejercicio 3 - TIR'!$C$13)*('Ejercicio 3 - TIR'!$E$13-'Ejercicio 3 - TIR'!$D$13)*(1-B395)))</f>
        <v>73722.4623649627</v>
      </c>
      <c r="D395" s="17">
        <f ca="1" t="shared" si="2947"/>
        <v>0.867094055440045</v>
      </c>
      <c r="E395" s="18">
        <f ca="1">IF(D395&lt;=('Ejercicio 3 - TIR'!$D$14-'Ejercicio 3 - TIR'!$C$14)/('Ejercicio 3 - TIR'!$E$14-'Ejercicio 3 - TIR'!$C$14),'Ejercicio 3 - TIR'!$C$14+SQRT(('Ejercicio 3 - TIR'!$E$14-'Ejercicio 3 - TIR'!$C$14)*('Ejercicio 3 - TIR'!$D$14-'Ejercicio 3 - TIR'!$C$14)*D395),'Ejercicio 3 - TIR'!$E$14-SQRT(('Ejercicio 3 - TIR'!$E$14-'Ejercicio 3 - TIR'!$C$14)*('Ejercicio 3 - TIR'!$E$14-'Ejercicio 3 - TIR'!$D$14)*(1-D395)))</f>
        <v>35535.0373255767</v>
      </c>
      <c r="F395" s="17">
        <f ca="1" t="shared" si="2947"/>
        <v>0.762395847807195</v>
      </c>
      <c r="G395" s="18">
        <f ca="1">IF(F395&lt;=('Ejercicio 3 - TIR'!$D$18-'Ejercicio 3 - TIR'!$C$18)/('Ejercicio 3 - TIR'!$E$18-'Ejercicio 3 - TIR'!$C$18),'Ejercicio 3 - TIR'!$C$18+SQRT(('Ejercicio 3 - TIR'!$E$18-'Ejercicio 3 - TIR'!$C$18)*('Ejercicio 3 - TIR'!$D$18-'Ejercicio 3 - TIR'!$C$18)*F395),'Ejercicio 3 - TIR'!$E$18-SQRT(('Ejercicio 3 - TIR'!$E$18-'Ejercicio 3 - TIR'!$C$18)*('Ejercicio 3 - TIR'!$E$18-'Ejercicio 3 - TIR'!$D$18)*(1-F395)))</f>
        <v>40778.5889308834</v>
      </c>
      <c r="H395" s="17">
        <f ca="1" t="shared" ref="H395:L395" si="2948">RAND()</f>
        <v>0.775128920047125</v>
      </c>
      <c r="I395" s="18">
        <f ca="1">IF(H395&lt;=('Ejercicio 3 - TIR'!$D$18-'Ejercicio 3 - TIR'!$C$18)/('Ejercicio 3 - TIR'!$E$18-'Ejercicio 3 - TIR'!$C$18),'Ejercicio 3 - TIR'!$C$18+SQRT(('Ejercicio 3 - TIR'!$E$18-'Ejercicio 3 - TIR'!$C$18)*('Ejercicio 3 - TIR'!$D$18-'Ejercicio 3 - TIR'!$C$18)*H395),'Ejercicio 3 - TIR'!$E$18-SQRT(('Ejercicio 3 - TIR'!$E$18-'Ejercicio 3 - TIR'!$C$18)*('Ejercicio 3 - TIR'!$E$18-'Ejercicio 3 - TIR'!$D$18)*(1-H395)))</f>
        <v>40893.2578609723</v>
      </c>
      <c r="J395" s="17">
        <f ca="1" t="shared" si="2948"/>
        <v>0.152880485762501</v>
      </c>
      <c r="K395" s="18">
        <f ca="1">IF(J395&lt;=('Ejercicio 3 - TIR'!$D$18-'Ejercicio 3 - TIR'!$C$18)/('Ejercicio 3 - TIR'!$E$18-'Ejercicio 3 - TIR'!$C$18),'Ejercicio 3 - TIR'!$C$18+SQRT(('Ejercicio 3 - TIR'!$E$18-'Ejercicio 3 - TIR'!$C$18)*('Ejercicio 3 - TIR'!$D$18-'Ejercicio 3 - TIR'!$C$18)*J395),'Ejercicio 3 - TIR'!$E$18-SQRT(('Ejercicio 3 - TIR'!$E$18-'Ejercicio 3 - TIR'!$C$18)*('Ejercicio 3 - TIR'!$E$18-'Ejercicio 3 - TIR'!$D$18)*(1-J395)))</f>
        <v>34788.7443933014</v>
      </c>
      <c r="L395" s="17">
        <f ca="1" t="shared" si="2948"/>
        <v>0.791206533064534</v>
      </c>
      <c r="M395" s="18">
        <f ca="1">IF(L395&lt;=('Ejercicio 3 - TIR'!$D$18-'Ejercicio 3 - TIR'!$C$18)/('Ejercicio 3 - TIR'!$E$18-'Ejercicio 3 - TIR'!$C$18),'Ejercicio 3 - TIR'!$C$18+SQRT(('Ejercicio 3 - TIR'!$E$18-'Ejercicio 3 - TIR'!$C$18)*('Ejercicio 3 - TIR'!$D$18-'Ejercicio 3 - TIR'!$C$18)*L395),'Ejercicio 3 - TIR'!$E$18-SQRT(('Ejercicio 3 - TIR'!$E$18-'Ejercicio 3 - TIR'!$C$18)*('Ejercicio 3 - TIR'!$E$18-'Ejercicio 3 - TIR'!$D$18)*(1-L395)))</f>
        <v>41042.7901217954</v>
      </c>
      <c r="N395" s="17">
        <f ca="1" t="shared" ref="N395:R395" si="2949">RAND()</f>
        <v>0.551357240867419</v>
      </c>
      <c r="O395" s="18">
        <f ca="1">IF(N395&lt;=('Ejercicio 3 - TIR'!$D$18-'Ejercicio 3 - TIR'!$C$18)/('Ejercicio 3 - TIR'!$E$18-'Ejercicio 3 - TIR'!$C$18),'Ejercicio 3 - TIR'!$C$18+SQRT(('Ejercicio 3 - TIR'!$E$18-'Ejercicio 3 - TIR'!$C$18)*('Ejercicio 3 - TIR'!$D$18-'Ejercicio 3 - TIR'!$C$18)*N395),'Ejercicio 3 - TIR'!$E$18-SQRT(('Ejercicio 3 - TIR'!$E$18-'Ejercicio 3 - TIR'!$C$18)*('Ejercicio 3 - TIR'!$E$18-'Ejercicio 3 - TIR'!$D$18)*(1-N395)))</f>
        <v>39094.1512044892</v>
      </c>
      <c r="P395" s="17">
        <f ca="1" t="shared" si="2949"/>
        <v>0.70005985392346</v>
      </c>
      <c r="Q395" s="19">
        <f ca="1">IF(P395&lt;=('Ejercicio 3 - TIR'!$D$22-'Ejercicio 3 - TIR'!$C$22)/('Ejercicio 3 - TIR'!$E$22-'Ejercicio 3 - TIR'!$C$22),'Ejercicio 3 - TIR'!$C$22+SQRT(('Ejercicio 3 - TIR'!$E$22-'Ejercicio 3 - TIR'!$C$22)*('Ejercicio 3 - TIR'!$D$22-'Ejercicio 3 - TIR'!$C$22)*P395),'Ejercicio 3 - TIR'!$E$22-SQRT(('Ejercicio 3 - TIR'!$E$22-'Ejercicio 3 - TIR'!$C$22)*('Ejercicio 3 - TIR'!$E$22-'Ejercicio 3 - TIR'!$D$22)*(1-P395)))</f>
        <v>0.156764418170879</v>
      </c>
      <c r="R395" s="17">
        <f ca="1" t="shared" si="2949"/>
        <v>0.0382007252701693</v>
      </c>
      <c r="S395" s="19">
        <f ca="1">IF(R395&lt;=('Ejercicio 3 - TIR'!$D$23-'Ejercicio 3 - TIR'!$C$23)/('Ejercicio 3 - TIR'!$E$23-'Ejercicio 3 - TIR'!$C$23),'Ejercicio 3 - TIR'!$C$23+SQRT(('Ejercicio 3 - TIR'!$E$23-'Ejercicio 3 - TIR'!$C$23)*('Ejercicio 3 - TIR'!$D$23-'Ejercicio 3 - TIR'!$C$23)*R395),'Ejercicio 3 - TIR'!$E$23-SQRT(('Ejercicio 3 - TIR'!$E$23-'Ejercicio 3 - TIR'!$C$23)*('Ejercicio 3 - TIR'!$E$23-'Ejercicio 3 - TIR'!$D$23)*(1-R395)))</f>
        <v>0.128292243694339</v>
      </c>
      <c r="T395" s="17">
        <f ca="1" t="shared" ref="T395:X395" si="2950">RAND()</f>
        <v>0.378142950248591</v>
      </c>
      <c r="U395" s="19">
        <f ca="1">IF(T395&lt;=('Ejercicio 3 - TIR'!$D$24-'Ejercicio 3 - TIR'!$C$24)/('Ejercicio 3 - TIR'!$E$24-'Ejercicio 3 - TIR'!$C$24),'Ejercicio 3 - TIR'!$C$24+SQRT(('Ejercicio 3 - TIR'!$E$24-'Ejercicio 3 - TIR'!$C$24)*('Ejercicio 3 - TIR'!$D$24-'Ejercicio 3 - TIR'!$C$24)*T395),'Ejercicio 3 - TIR'!$E$24-SQRT(('Ejercicio 3 - TIR'!$E$24-'Ejercicio 3 - TIR'!$C$24)*('Ejercicio 3 - TIR'!$E$24-'Ejercicio 3 - TIR'!$D$24)*(1-T395)))</f>
        <v>0.178179783454137</v>
      </c>
      <c r="V395" s="17">
        <f ca="1" t="shared" si="2950"/>
        <v>0.691383247589457</v>
      </c>
      <c r="W395" s="19">
        <f ca="1">IF(V395&lt;=('Ejercicio 3 - TIR'!$D$25-'Ejercicio 3 - TIR'!$C$25)/('Ejercicio 3 - TIR'!$E$25-'Ejercicio 3 - TIR'!$C$25),'Ejercicio 3 - TIR'!$C$25+SQRT(('Ejercicio 3 - TIR'!$E$25-'Ejercicio 3 - TIR'!$C$25)*('Ejercicio 3 - TIR'!$D$25-'Ejercicio 3 - TIR'!$C$25)*V395),'Ejercicio 3 - TIR'!$E$25-SQRT(('Ejercicio 3 - TIR'!$E$25-'Ejercicio 3 - TIR'!$C$25)*('Ejercicio 3 - TIR'!$E$25-'Ejercicio 3 - TIR'!$D$25)*(1-V395)))</f>
        <v>0.217134233107428</v>
      </c>
      <c r="X395" s="17">
        <f ca="1" t="shared" si="2950"/>
        <v>0.818812944007469</v>
      </c>
      <c r="Y395" s="19">
        <f ca="1">IF(X395&lt;=('Ejercicio 3 - TIR'!$D$26-'Ejercicio 3 - TIR'!$C$26)/('Ejercicio 3 - TIR'!$E$26-'Ejercicio 3 - TIR'!$C$26),'Ejercicio 3 - TIR'!$C$26+SQRT(('Ejercicio 3 - TIR'!$E$26-'Ejercicio 3 - TIR'!$C$26)*('Ejercicio 3 - TIR'!$D$26-'Ejercicio 3 - TIR'!$C$26)*X395),'Ejercicio 3 - TIR'!$E$26-SQRT(('Ejercicio 3 - TIR'!$E$26-'Ejercicio 3 - TIR'!$C$26)*('Ejercicio 3 - TIR'!$E$26-'Ejercicio 3 - TIR'!$D$26)*(1-X395)))</f>
        <v>0.248720452331281</v>
      </c>
      <c r="Z395" s="17">
        <f ca="1" t="shared" si="2860"/>
        <v>1.15676441817088</v>
      </c>
      <c r="AA395" s="17">
        <f ca="1" t="shared" si="2861"/>
        <v>1.3051683208038</v>
      </c>
      <c r="AB395" s="17">
        <f ca="1" t="shared" si="2862"/>
        <v>1.53772292957582</v>
      </c>
      <c r="AC395" s="17">
        <f ca="1" t="shared" si="2863"/>
        <v>1.87161521862097</v>
      </c>
      <c r="AD395" s="17">
        <f ca="1" t="shared" si="2864"/>
        <v>2.33712420238649</v>
      </c>
      <c r="AE395" s="16">
        <f ca="1" t="shared" si="2865"/>
        <v>5570.6294510245</v>
      </c>
      <c r="AF395" s="16">
        <f ca="1" t="shared" si="2866"/>
        <v>6285.2980020862</v>
      </c>
      <c r="AG395" s="16">
        <f ca="1" t="shared" si="2867"/>
        <v>7405.21103904264</v>
      </c>
      <c r="AH395" s="16">
        <f ca="1" t="shared" si="2868"/>
        <v>9013.13585900382</v>
      </c>
      <c r="AI395" s="16">
        <f ca="1" t="shared" si="2869"/>
        <v>11254.8870867785</v>
      </c>
      <c r="AJ395" s="18">
        <f ca="1" t="shared" si="2870"/>
        <v>47171.2206984628</v>
      </c>
      <c r="AK395" s="18">
        <f ca="1" t="shared" si="2871"/>
        <v>53372.584694602</v>
      </c>
      <c r="AL395" s="18">
        <f ca="1" t="shared" si="2872"/>
        <v>53495.4499447317</v>
      </c>
      <c r="AM395" s="18">
        <f ca="1" t="shared" si="2873"/>
        <v>76816.3106066187</v>
      </c>
      <c r="AN395" s="18">
        <f ca="1" t="shared" si="2874"/>
        <v>91367.8869517686</v>
      </c>
      <c r="AO395" s="18">
        <f ca="1">C395/'Ejercicio 3 - TIR'!$D$7</f>
        <v>14744.4924729925</v>
      </c>
      <c r="AP395" s="18">
        <f ca="1" t="shared" si="2875"/>
        <v>32426.7282254702</v>
      </c>
      <c r="AQ395" s="18">
        <f ca="1" t="shared" si="2876"/>
        <v>38628.0922216094</v>
      </c>
      <c r="AR395" s="18">
        <f ca="1" t="shared" si="2877"/>
        <v>38750.9574717391</v>
      </c>
      <c r="AS395" s="18">
        <f ca="1" t="shared" si="2878"/>
        <v>62071.8181336262</v>
      </c>
      <c r="AT395" s="18">
        <f ca="1" t="shared" si="2879"/>
        <v>76623.3944787761</v>
      </c>
      <c r="AU395" s="18">
        <f ca="1">AP395*'Ejercicio 3 - TIR'!$D$5</f>
        <v>16213.3641127351</v>
      </c>
      <c r="AV395" s="18">
        <f ca="1">AQ395*'Ejercicio 3 - TIR'!$D$5</f>
        <v>19314.0461108047</v>
      </c>
      <c r="AW395" s="18">
        <f ca="1">AR395*'Ejercicio 3 - TIR'!$D$5</f>
        <v>19375.4787358696</v>
      </c>
      <c r="AX395" s="18">
        <f ca="1">AS395*'Ejercicio 3 - TIR'!$D$5</f>
        <v>31035.9090668131</v>
      </c>
      <c r="AY395" s="18">
        <f ca="1">AT395*'Ejercicio 3 - TIR'!$D$5</f>
        <v>38311.697239388</v>
      </c>
      <c r="AZ395" s="18">
        <f ca="1" t="shared" ref="AZ395:BD395" si="2951">AJ395-AU395-AE395</f>
        <v>25387.2271347031</v>
      </c>
      <c r="BA395" s="18">
        <f ca="1" t="shared" si="2951"/>
        <v>27773.240581711</v>
      </c>
      <c r="BB395" s="18">
        <f ca="1" t="shared" si="2951"/>
        <v>26714.7601698195</v>
      </c>
      <c r="BC395" s="18">
        <f ca="1" t="shared" si="2951"/>
        <v>36767.2656808018</v>
      </c>
      <c r="BD395" s="18">
        <f ca="1" t="shared" si="2951"/>
        <v>41801.3026256021</v>
      </c>
      <c r="BE395" s="18">
        <f ca="1" t="shared" ref="BE395:BI395" si="2952">AZ395/Z395</f>
        <v>21946.7566048119</v>
      </c>
      <c r="BF395" s="18">
        <f ca="1" t="shared" si="2952"/>
        <v>21279.4320387785</v>
      </c>
      <c r="BG395" s="18">
        <f ca="1" t="shared" si="2952"/>
        <v>17372.9347829838</v>
      </c>
      <c r="BH395" s="18">
        <f ca="1" t="shared" si="2952"/>
        <v>19644.6712524022</v>
      </c>
      <c r="BI395" s="18">
        <f ca="1" t="shared" si="2952"/>
        <v>17885.7856946233</v>
      </c>
      <c r="BJ395" s="18">
        <f ca="1" t="shared" si="2882"/>
        <v>83049.7957663125</v>
      </c>
      <c r="BK395" s="18">
        <f ca="1" t="shared" si="2883"/>
        <v>34459.7102105363</v>
      </c>
      <c r="BL395" s="18">
        <f ca="1" t="shared" si="2884"/>
        <v>117509.505976849</v>
      </c>
      <c r="BM395" s="18">
        <f ca="1">BK395*'Ejercicio 3 - TIR'!$D$5</f>
        <v>17229.8551052681</v>
      </c>
      <c r="BN395" s="18">
        <f ca="1" t="shared" si="2885"/>
        <v>100279.650871581</v>
      </c>
      <c r="BO395" s="18">
        <f ca="1" t="shared" si="2886"/>
        <v>42907.283562073</v>
      </c>
      <c r="BP395" s="18">
        <f ca="1" t="shared" si="2887"/>
        <v>-109257.499690539</v>
      </c>
      <c r="BQ395" s="18">
        <f ca="1" t="shared" ref="BQ395:BT395" si="2953">BE395</f>
        <v>21946.7566048119</v>
      </c>
      <c r="BR395" s="18">
        <f ca="1" t="shared" si="2953"/>
        <v>21279.4320387785</v>
      </c>
      <c r="BS395" s="18">
        <f ca="1" t="shared" si="2953"/>
        <v>17372.9347829838</v>
      </c>
      <c r="BT395" s="18">
        <f ca="1" t="shared" si="2953"/>
        <v>19644.6712524022</v>
      </c>
      <c r="BU395" s="18">
        <f ca="1" t="shared" si="2889"/>
        <v>60793.0692566962</v>
      </c>
      <c r="BV395" s="20">
        <f ca="1" t="shared" si="2890"/>
        <v>7.67875890328018</v>
      </c>
    </row>
    <row r="396" ht="15" customHeight="1" spans="1:74">
      <c r="A396" s="16">
        <v>395</v>
      </c>
      <c r="B396" s="17">
        <f ca="1" t="shared" ref="B396:F396" si="2954">RAND()</f>
        <v>0.370402910062005</v>
      </c>
      <c r="C396" s="18">
        <f ca="1">IF(B396&lt;=('Ejercicio 3 - TIR'!$D$13-'Ejercicio 3 - TIR'!$C$13)/('Ejercicio 3 - TIR'!$E$13-'Ejercicio 3 - TIR'!$C$13),'Ejercicio 3 - TIR'!$C$13+SQRT(('Ejercicio 3 - TIR'!$E$13-'Ejercicio 3 - TIR'!$C$13)*('Ejercicio 3 - TIR'!$D$13-'Ejercicio 3 - TIR'!$C$13)*B396),'Ejercicio 3 - TIR'!$E$13-SQRT(('Ejercicio 3 - TIR'!$E$13-'Ejercicio 3 - TIR'!$C$13)*('Ejercicio 3 - TIR'!$E$13-'Ejercicio 3 - TIR'!$D$13)*(1-B396)))</f>
        <v>72513.3394548266</v>
      </c>
      <c r="D396" s="17">
        <f ca="1" t="shared" si="2954"/>
        <v>0.798095685248988</v>
      </c>
      <c r="E396" s="18">
        <f ca="1">IF(D396&lt;=('Ejercicio 3 - TIR'!$D$14-'Ejercicio 3 - TIR'!$C$14)/('Ejercicio 3 - TIR'!$E$14-'Ejercicio 3 - TIR'!$C$14),'Ejercicio 3 - TIR'!$C$14+SQRT(('Ejercicio 3 - TIR'!$E$14-'Ejercicio 3 - TIR'!$C$14)*('Ejercicio 3 - TIR'!$D$14-'Ejercicio 3 - TIR'!$C$14)*D396),'Ejercicio 3 - TIR'!$E$14-SQRT(('Ejercicio 3 - TIR'!$E$14-'Ejercicio 3 - TIR'!$C$14)*('Ejercicio 3 - TIR'!$E$14-'Ejercicio 3 - TIR'!$D$14)*(1-D396)))</f>
        <v>34496.7602984558</v>
      </c>
      <c r="F396" s="17">
        <f ca="1" t="shared" si="2954"/>
        <v>0.881947428857393</v>
      </c>
      <c r="G396" s="18">
        <f ca="1">IF(F396&lt;=('Ejercicio 3 - TIR'!$D$18-'Ejercicio 3 - TIR'!$C$18)/('Ejercicio 3 - TIR'!$E$18-'Ejercicio 3 - TIR'!$C$18),'Ejercicio 3 - TIR'!$C$18+SQRT(('Ejercicio 3 - TIR'!$E$18-'Ejercicio 3 - TIR'!$C$18)*('Ejercicio 3 - TIR'!$D$18-'Ejercicio 3 - TIR'!$C$18)*F396),'Ejercicio 3 - TIR'!$E$18-SQRT(('Ejercicio 3 - TIR'!$E$18-'Ejercicio 3 - TIR'!$C$18)*('Ejercicio 3 - TIR'!$E$18-'Ejercicio 3 - TIR'!$D$18)*(1-F396)))</f>
        <v>42024.4424328043</v>
      </c>
      <c r="H396" s="17">
        <f ca="1" t="shared" ref="H396:L396" si="2955">RAND()</f>
        <v>0.0184613854938827</v>
      </c>
      <c r="I396" s="18">
        <f ca="1">IF(H396&lt;=('Ejercicio 3 - TIR'!$D$18-'Ejercicio 3 - TIR'!$C$18)/('Ejercicio 3 - TIR'!$E$18-'Ejercicio 3 - TIR'!$C$18),'Ejercicio 3 - TIR'!$C$18+SQRT(('Ejercicio 3 - TIR'!$E$18-'Ejercicio 3 - TIR'!$C$18)*('Ejercicio 3 - TIR'!$D$18-'Ejercicio 3 - TIR'!$C$18)*H396),'Ejercicio 3 - TIR'!$E$18-SQRT(('Ejercicio 3 - TIR'!$E$18-'Ejercicio 3 - TIR'!$C$18)*('Ejercicio 3 - TIR'!$E$18-'Ejercicio 3 - TIR'!$D$18)*(1-H396)))</f>
        <v>31664.0936945023</v>
      </c>
      <c r="J396" s="17">
        <f ca="1" t="shared" si="2955"/>
        <v>0.819801881747118</v>
      </c>
      <c r="K396" s="18">
        <f ca="1">IF(J396&lt;=('Ejercicio 3 - TIR'!$D$18-'Ejercicio 3 - TIR'!$C$18)/('Ejercicio 3 - TIR'!$E$18-'Ejercicio 3 - TIR'!$C$18),'Ejercicio 3 - TIR'!$C$18+SQRT(('Ejercicio 3 - TIR'!$E$18-'Ejercicio 3 - TIR'!$C$18)*('Ejercicio 3 - TIR'!$D$18-'Ejercicio 3 - TIR'!$C$18)*J396),'Ejercicio 3 - TIR'!$E$18-SQRT(('Ejercicio 3 - TIR'!$E$18-'Ejercicio 3 - TIR'!$C$18)*('Ejercicio 3 - TIR'!$E$18-'Ejercicio 3 - TIR'!$D$18)*(1-J396)))</f>
        <v>41323.74390596</v>
      </c>
      <c r="L396" s="17">
        <f ca="1" t="shared" si="2955"/>
        <v>0.277908045653469</v>
      </c>
      <c r="M396" s="18">
        <f ca="1">IF(L396&lt;=('Ejercicio 3 - TIR'!$D$18-'Ejercicio 3 - TIR'!$C$18)/('Ejercicio 3 - TIR'!$E$18-'Ejercicio 3 - TIR'!$C$18),'Ejercicio 3 - TIR'!$C$18+SQRT(('Ejercicio 3 - TIR'!$E$18-'Ejercicio 3 - TIR'!$C$18)*('Ejercicio 3 - TIR'!$D$18-'Ejercicio 3 - TIR'!$C$18)*L396),'Ejercicio 3 - TIR'!$E$18-SQRT(('Ejercicio 3 - TIR'!$E$18-'Ejercicio 3 - TIR'!$C$18)*('Ejercicio 3 - TIR'!$E$18-'Ejercicio 3 - TIR'!$D$18)*(1-L396)))</f>
        <v>36456.4856422066</v>
      </c>
      <c r="N396" s="17">
        <f ca="1" t="shared" ref="N396:R396" si="2956">RAND()</f>
        <v>0.257494449019267</v>
      </c>
      <c r="O396" s="18">
        <f ca="1">IF(N396&lt;=('Ejercicio 3 - TIR'!$D$18-'Ejercicio 3 - TIR'!$C$18)/('Ejercicio 3 - TIR'!$E$18-'Ejercicio 3 - TIR'!$C$18),'Ejercicio 3 - TIR'!$C$18+SQRT(('Ejercicio 3 - TIR'!$E$18-'Ejercicio 3 - TIR'!$C$18)*('Ejercicio 3 - TIR'!$D$18-'Ejercicio 3 - TIR'!$C$18)*N396),'Ejercicio 3 - TIR'!$E$18-SQRT(('Ejercicio 3 - TIR'!$E$18-'Ejercicio 3 - TIR'!$C$18)*('Ejercicio 3 - TIR'!$E$18-'Ejercicio 3 - TIR'!$D$18)*(1-N396)))</f>
        <v>36214.8344590094</v>
      </c>
      <c r="P396" s="17">
        <f ca="1" t="shared" si="2956"/>
        <v>0.318669132570476</v>
      </c>
      <c r="Q396" s="19">
        <f ca="1">IF(P396&lt;=('Ejercicio 3 - TIR'!$D$22-'Ejercicio 3 - TIR'!$C$22)/('Ejercicio 3 - TIR'!$E$22-'Ejercicio 3 - TIR'!$C$22),'Ejercicio 3 - TIR'!$C$22+SQRT(('Ejercicio 3 - TIR'!$E$22-'Ejercicio 3 - TIR'!$C$22)*('Ejercicio 3 - TIR'!$D$22-'Ejercicio 3 - TIR'!$C$22)*P396),'Ejercicio 3 - TIR'!$E$22-SQRT(('Ejercicio 3 - TIR'!$E$22-'Ejercicio 3 - TIR'!$C$22)*('Ejercicio 3 - TIR'!$E$22-'Ejercicio 3 - TIR'!$D$22)*(1-P396)))</f>
        <v>0.143950040472343</v>
      </c>
      <c r="R396" s="17">
        <f ca="1" t="shared" si="2956"/>
        <v>0.459804251030664</v>
      </c>
      <c r="S396" s="19">
        <f ca="1">IF(R396&lt;=('Ejercicio 3 - TIR'!$D$23-'Ejercicio 3 - TIR'!$C$23)/('Ejercicio 3 - TIR'!$E$23-'Ejercicio 3 - TIR'!$C$23),'Ejercicio 3 - TIR'!$C$23+SQRT(('Ejercicio 3 - TIR'!$E$23-'Ejercicio 3 - TIR'!$C$23)*('Ejercicio 3 - TIR'!$D$23-'Ejercicio 3 - TIR'!$C$23)*R396),'Ejercicio 3 - TIR'!$E$23-SQRT(('Ejercicio 3 - TIR'!$E$23-'Ejercicio 3 - TIR'!$C$23)*('Ejercicio 3 - TIR'!$E$23-'Ejercicio 3 - TIR'!$D$23)*(1-R396)))</f>
        <v>0.14876886601615</v>
      </c>
      <c r="T396" s="17">
        <f ca="1" t="shared" ref="T396:X396" si="2957">RAND()</f>
        <v>0.906838092062941</v>
      </c>
      <c r="U396" s="19">
        <f ca="1">IF(T396&lt;=('Ejercicio 3 - TIR'!$D$24-'Ejercicio 3 - TIR'!$C$24)/('Ejercicio 3 - TIR'!$E$24-'Ejercicio 3 - TIR'!$C$24),'Ejercicio 3 - TIR'!$C$24+SQRT(('Ejercicio 3 - TIR'!$E$24-'Ejercicio 3 - TIR'!$C$24)*('Ejercicio 3 - TIR'!$D$24-'Ejercicio 3 - TIR'!$C$24)*T396),'Ejercicio 3 - TIR'!$E$24-SQRT(('Ejercicio 3 - TIR'!$E$24-'Ejercicio 3 - TIR'!$C$24)*('Ejercicio 3 - TIR'!$E$24-'Ejercicio 3 - TIR'!$D$24)*(1-T396)))</f>
        <v>0.203849045160618</v>
      </c>
      <c r="V396" s="17">
        <f ca="1" t="shared" si="2957"/>
        <v>0.104827741476221</v>
      </c>
      <c r="W396" s="19">
        <f ca="1">IF(V396&lt;=('Ejercicio 3 - TIR'!$D$25-'Ejercicio 3 - TIR'!$C$25)/('Ejercicio 3 - TIR'!$E$25-'Ejercicio 3 - TIR'!$C$25),'Ejercicio 3 - TIR'!$C$25+SQRT(('Ejercicio 3 - TIR'!$E$25-'Ejercicio 3 - TIR'!$C$25)*('Ejercicio 3 - TIR'!$D$25-'Ejercicio 3 - TIR'!$C$25)*V396),'Ejercicio 3 - TIR'!$E$25-SQRT(('Ejercicio 3 - TIR'!$E$25-'Ejercicio 3 - TIR'!$C$25)*('Ejercicio 3 - TIR'!$E$25-'Ejercicio 3 - TIR'!$D$25)*(1-V396)))</f>
        <v>0.192114406220146</v>
      </c>
      <c r="X396" s="17">
        <f ca="1" t="shared" si="2957"/>
        <v>0.696132143355385</v>
      </c>
      <c r="Y396" s="19">
        <f ca="1">IF(X396&lt;=('Ejercicio 3 - TIR'!$D$26-'Ejercicio 3 - TIR'!$C$26)/('Ejercicio 3 - TIR'!$E$26-'Ejercicio 3 - TIR'!$C$26),'Ejercicio 3 - TIR'!$C$26+SQRT(('Ejercicio 3 - TIR'!$E$26-'Ejercicio 3 - TIR'!$C$26)*('Ejercicio 3 - TIR'!$D$26-'Ejercicio 3 - TIR'!$C$26)*X396),'Ejercicio 3 - TIR'!$E$26-SQRT(('Ejercicio 3 - TIR'!$E$26-'Ejercicio 3 - TIR'!$C$26)*('Ejercicio 3 - TIR'!$E$26-'Ejercicio 3 - TIR'!$D$26)*(1-X396)))</f>
        <v>0.239492143652361</v>
      </c>
      <c r="Z396" s="17">
        <f ca="1" t="shared" si="2860"/>
        <v>1.14395004047234</v>
      </c>
      <c r="AA396" s="17">
        <f ca="1" t="shared" si="2861"/>
        <v>1.31413419077254</v>
      </c>
      <c r="AB396" s="17">
        <f ca="1" t="shared" si="2862"/>
        <v>1.58201919077445</v>
      </c>
      <c r="AC396" s="17">
        <f ca="1" t="shared" si="2863"/>
        <v>1.88594786823895</v>
      </c>
      <c r="AD396" s="17">
        <f ca="1" t="shared" si="2864"/>
        <v>2.3376175660201</v>
      </c>
      <c r="AE396" s="16">
        <f ca="1" t="shared" si="2865"/>
        <v>4965.81004112743</v>
      </c>
      <c r="AF396" s="16">
        <f ca="1" t="shared" si="2866"/>
        <v>5704.56796979757</v>
      </c>
      <c r="AG396" s="16">
        <f ca="1" t="shared" si="2867"/>
        <v>6867.43870349464</v>
      </c>
      <c r="AH396" s="16">
        <f ca="1" t="shared" si="2868"/>
        <v>8186.77261226977</v>
      </c>
      <c r="AI396" s="16">
        <f ca="1" t="shared" si="2869"/>
        <v>10147.4403347767</v>
      </c>
      <c r="AJ396" s="18">
        <f ca="1" t="shared" si="2870"/>
        <v>48073.8626218341</v>
      </c>
      <c r="AK396" s="18">
        <f ca="1" t="shared" si="2871"/>
        <v>41610.8681437708</v>
      </c>
      <c r="AL396" s="18">
        <f ca="1" t="shared" si="2872"/>
        <v>65374.9558938773</v>
      </c>
      <c r="AM396" s="18">
        <f ca="1" t="shared" si="2873"/>
        <v>68755.0313804037</v>
      </c>
      <c r="AN396" s="18">
        <f ca="1" t="shared" si="2874"/>
        <v>84656.4331818904</v>
      </c>
      <c r="AO396" s="18">
        <f ca="1">C396/'Ejercicio 3 - TIR'!$D$7</f>
        <v>14502.6678909653</v>
      </c>
      <c r="AP396" s="18">
        <f ca="1" t="shared" si="2875"/>
        <v>33571.1947308688</v>
      </c>
      <c r="AQ396" s="18">
        <f ca="1" t="shared" si="2876"/>
        <v>27108.2002528055</v>
      </c>
      <c r="AR396" s="18">
        <f ca="1" t="shared" si="2877"/>
        <v>50872.288002912</v>
      </c>
      <c r="AS396" s="18">
        <f ca="1" t="shared" si="2878"/>
        <v>54252.3634894383</v>
      </c>
      <c r="AT396" s="18">
        <f ca="1" t="shared" si="2879"/>
        <v>70153.7652909251</v>
      </c>
      <c r="AU396" s="18">
        <f ca="1">AP396*'Ejercicio 3 - TIR'!$D$5</f>
        <v>16785.5973654344</v>
      </c>
      <c r="AV396" s="18">
        <f ca="1">AQ396*'Ejercicio 3 - TIR'!$D$5</f>
        <v>13554.1001264027</v>
      </c>
      <c r="AW396" s="18">
        <f ca="1">AR396*'Ejercicio 3 - TIR'!$D$5</f>
        <v>25436.144001456</v>
      </c>
      <c r="AX396" s="18">
        <f ca="1">AS396*'Ejercicio 3 - TIR'!$D$5</f>
        <v>27126.1817447192</v>
      </c>
      <c r="AY396" s="18">
        <f ca="1">AT396*'Ejercicio 3 - TIR'!$D$5</f>
        <v>35076.8826454625</v>
      </c>
      <c r="AZ396" s="18">
        <f ca="1" t="shared" ref="AZ396:BD396" si="2958">AJ396-AU396-AE396</f>
        <v>26322.4552152723</v>
      </c>
      <c r="BA396" s="18">
        <f ca="1" t="shared" si="2958"/>
        <v>22352.2000475705</v>
      </c>
      <c r="BB396" s="18">
        <f ca="1" t="shared" si="2958"/>
        <v>33071.3731889267</v>
      </c>
      <c r="BC396" s="18">
        <f ca="1" t="shared" si="2958"/>
        <v>33442.0770234147</v>
      </c>
      <c r="BD396" s="18">
        <f ca="1" t="shared" si="2958"/>
        <v>39432.1102016512</v>
      </c>
      <c r="BE396" s="18">
        <f ca="1" t="shared" ref="BE396:BI396" si="2959">AZ396/Z396</f>
        <v>23010.144048252</v>
      </c>
      <c r="BF396" s="18">
        <f ca="1" t="shared" si="2959"/>
        <v>17009.0697011926</v>
      </c>
      <c r="BG396" s="18">
        <f ca="1" t="shared" si="2959"/>
        <v>20904.5335112131</v>
      </c>
      <c r="BH396" s="18">
        <f ca="1" t="shared" si="2959"/>
        <v>17732.2383012856</v>
      </c>
      <c r="BI396" s="18">
        <f ca="1" t="shared" si="2959"/>
        <v>16868.503546021</v>
      </c>
      <c r="BJ396" s="18">
        <f ca="1" t="shared" si="2882"/>
        <v>80640.2328444553</v>
      </c>
      <c r="BK396" s="18">
        <f ca="1" t="shared" si="2883"/>
        <v>33901.6912160762</v>
      </c>
      <c r="BL396" s="18">
        <f ca="1" t="shared" si="2884"/>
        <v>114541.924060532</v>
      </c>
      <c r="BM396" s="18">
        <f ca="1">BK396*'Ejercicio 3 - TIR'!$D$5</f>
        <v>16950.8456080381</v>
      </c>
      <c r="BN396" s="18">
        <f ca="1" t="shared" si="2885"/>
        <v>97591.0784524934</v>
      </c>
      <c r="BO396" s="18">
        <f ca="1" t="shared" si="2886"/>
        <v>41748.0942439385</v>
      </c>
      <c r="BP396" s="18">
        <f ca="1" t="shared" si="2887"/>
        <v>-107010.099753282</v>
      </c>
      <c r="BQ396" s="18">
        <f ca="1" t="shared" ref="BQ396:BT396" si="2960">BE396</f>
        <v>23010.144048252</v>
      </c>
      <c r="BR396" s="18">
        <f ca="1" t="shared" si="2960"/>
        <v>17009.0697011926</v>
      </c>
      <c r="BS396" s="18">
        <f ca="1" t="shared" si="2960"/>
        <v>20904.5335112131</v>
      </c>
      <c r="BT396" s="18">
        <f ca="1" t="shared" si="2960"/>
        <v>17732.2383012856</v>
      </c>
      <c r="BU396" s="18">
        <f ca="1" t="shared" si="2889"/>
        <v>58616.5977899595</v>
      </c>
      <c r="BV396" s="20">
        <f ca="1" t="shared" si="2890"/>
        <v>7.51449078031143</v>
      </c>
    </row>
    <row r="397" ht="15" customHeight="1" spans="1:74">
      <c r="A397" s="16">
        <v>396</v>
      </c>
      <c r="B397" s="17">
        <f ca="1" t="shared" ref="B397:F397" si="2961">RAND()</f>
        <v>0.218372251513935</v>
      </c>
      <c r="C397" s="18">
        <f ca="1">IF(B397&lt;=('Ejercicio 3 - TIR'!$D$13-'Ejercicio 3 - TIR'!$C$13)/('Ejercicio 3 - TIR'!$E$13-'Ejercicio 3 - TIR'!$C$13),'Ejercicio 3 - TIR'!$C$13+SQRT(('Ejercicio 3 - TIR'!$E$13-'Ejercicio 3 - TIR'!$C$13)*('Ejercicio 3 - TIR'!$D$13-'Ejercicio 3 - TIR'!$C$13)*B397),'Ejercicio 3 - TIR'!$E$13-SQRT(('Ejercicio 3 - TIR'!$E$13-'Ejercicio 3 - TIR'!$C$13)*('Ejercicio 3 - TIR'!$E$13-'Ejercicio 3 - TIR'!$D$13)*(1-B397)))</f>
        <v>69346.0633747891</v>
      </c>
      <c r="D397" s="17">
        <f ca="1" t="shared" si="2961"/>
        <v>0.308431779124795</v>
      </c>
      <c r="E397" s="18">
        <f ca="1">IF(D397&lt;=('Ejercicio 3 - TIR'!$D$14-'Ejercicio 3 - TIR'!$C$14)/('Ejercicio 3 - TIR'!$E$14-'Ejercicio 3 - TIR'!$C$14),'Ejercicio 3 - TIR'!$C$14+SQRT(('Ejercicio 3 - TIR'!$E$14-'Ejercicio 3 - TIR'!$C$14)*('Ejercicio 3 - TIR'!$D$14-'Ejercicio 3 - TIR'!$C$14)*D397),'Ejercicio 3 - TIR'!$E$14-SQRT(('Ejercicio 3 - TIR'!$E$14-'Ejercicio 3 - TIR'!$C$14)*('Ejercicio 3 - TIR'!$E$14-'Ejercicio 3 - TIR'!$D$14)*(1-D397)))</f>
        <v>29809.6136470989</v>
      </c>
      <c r="F397" s="17">
        <f ca="1" t="shared" si="2961"/>
        <v>0.813524989721608</v>
      </c>
      <c r="G397" s="18">
        <f ca="1">IF(F397&lt;=('Ejercicio 3 - TIR'!$D$18-'Ejercicio 3 - TIR'!$C$18)/('Ejercicio 3 - TIR'!$E$18-'Ejercicio 3 - TIR'!$C$18),'Ejercicio 3 - TIR'!$C$18+SQRT(('Ejercicio 3 - TIR'!$E$18-'Ejercicio 3 - TIR'!$C$18)*('Ejercicio 3 - TIR'!$D$18-'Ejercicio 3 - TIR'!$C$18)*F397),'Ejercicio 3 - TIR'!$E$18-SQRT(('Ejercicio 3 - TIR'!$E$18-'Ejercicio 3 - TIR'!$C$18)*('Ejercicio 3 - TIR'!$E$18-'Ejercicio 3 - TIR'!$D$18)*(1-F397)))</f>
        <v>41260.2639436881</v>
      </c>
      <c r="H397" s="17">
        <f ca="1" t="shared" ref="H397:L397" si="2962">RAND()</f>
        <v>0.0318356673341484</v>
      </c>
      <c r="I397" s="18">
        <f ca="1">IF(H397&lt;=('Ejercicio 3 - TIR'!$D$18-'Ejercicio 3 - TIR'!$C$18)/('Ejercicio 3 - TIR'!$E$18-'Ejercicio 3 - TIR'!$C$18),'Ejercicio 3 - TIR'!$C$18+SQRT(('Ejercicio 3 - TIR'!$E$18-'Ejercicio 3 - TIR'!$C$18)*('Ejercicio 3 - TIR'!$D$18-'Ejercicio 3 - TIR'!$C$18)*H397),'Ejercicio 3 - TIR'!$E$18-SQRT(('Ejercicio 3 - TIR'!$E$18-'Ejercicio 3 - TIR'!$C$18)*('Ejercicio 3 - TIR'!$E$18-'Ejercicio 3 - TIR'!$D$18)*(1-H397)))</f>
        <v>32185.2574448157</v>
      </c>
      <c r="J397" s="17">
        <f ca="1" t="shared" si="2962"/>
        <v>0.516204513040033</v>
      </c>
      <c r="K397" s="18">
        <f ca="1">IF(J397&lt;=('Ejercicio 3 - TIR'!$D$18-'Ejercicio 3 - TIR'!$C$18)/('Ejercicio 3 - TIR'!$E$18-'Ejercicio 3 - TIR'!$C$18),'Ejercicio 3 - TIR'!$C$18+SQRT(('Ejercicio 3 - TIR'!$E$18-'Ejercicio 3 - TIR'!$C$18)*('Ejercicio 3 - TIR'!$D$18-'Ejercicio 3 - TIR'!$C$18)*J397),'Ejercicio 3 - TIR'!$E$18-SQRT(('Ejercicio 3 - TIR'!$E$18-'Ejercicio 3 - TIR'!$C$18)*('Ejercicio 3 - TIR'!$E$18-'Ejercicio 3 - TIR'!$D$18)*(1-J397)))</f>
        <v>38799.470265647</v>
      </c>
      <c r="L397" s="17">
        <f ca="1" t="shared" si="2962"/>
        <v>0.979246315352045</v>
      </c>
      <c r="M397" s="18">
        <f ca="1">IF(L397&lt;=('Ejercicio 3 - TIR'!$D$18-'Ejercicio 3 - TIR'!$C$18)/('Ejercicio 3 - TIR'!$E$18-'Ejercicio 3 - TIR'!$C$18),'Ejercicio 3 - TIR'!$C$18+SQRT(('Ejercicio 3 - TIR'!$E$18-'Ejercicio 3 - TIR'!$C$18)*('Ejercicio 3 - TIR'!$D$18-'Ejercicio 3 - TIR'!$C$18)*L397),'Ejercicio 3 - TIR'!$E$18-SQRT(('Ejercicio 3 - TIR'!$E$18-'Ejercicio 3 - TIR'!$C$18)*('Ejercicio 3 - TIR'!$E$18-'Ejercicio 3 - TIR'!$D$18)*(1-L397)))</f>
        <v>43752.3917487462</v>
      </c>
      <c r="N397" s="17">
        <f ca="1" t="shared" ref="N397:R397" si="2963">RAND()</f>
        <v>0.420941915134904</v>
      </c>
      <c r="O397" s="18">
        <f ca="1">IF(N397&lt;=('Ejercicio 3 - TIR'!$D$18-'Ejercicio 3 - TIR'!$C$18)/('Ejercicio 3 - TIR'!$E$18-'Ejercicio 3 - TIR'!$C$18),'Ejercicio 3 - TIR'!$C$18+SQRT(('Ejercicio 3 - TIR'!$E$18-'Ejercicio 3 - TIR'!$C$18)*('Ejercicio 3 - TIR'!$D$18-'Ejercicio 3 - TIR'!$C$18)*N397),'Ejercicio 3 - TIR'!$E$18-SQRT(('Ejercicio 3 - TIR'!$E$18-'Ejercicio 3 - TIR'!$C$18)*('Ejercicio 3 - TIR'!$E$18-'Ejercicio 3 - TIR'!$D$18)*(1-N397)))</f>
        <v>37946.1492101669</v>
      </c>
      <c r="P397" s="17">
        <f ca="1" t="shared" si="2963"/>
        <v>0.0698485582220711</v>
      </c>
      <c r="Q397" s="19">
        <f ca="1">IF(P397&lt;=('Ejercicio 3 - TIR'!$D$22-'Ejercicio 3 - TIR'!$C$22)/('Ejercicio 3 - TIR'!$E$22-'Ejercicio 3 - TIR'!$C$22),'Ejercicio 3 - TIR'!$C$22+SQRT(('Ejercicio 3 - TIR'!$E$22-'Ejercicio 3 - TIR'!$C$22)*('Ejercicio 3 - TIR'!$D$22-'Ejercicio 3 - TIR'!$C$22)*P397),'Ejercicio 3 - TIR'!$E$22-SQRT(('Ejercicio 3 - TIR'!$E$22-'Ejercicio 3 - TIR'!$C$22)*('Ejercicio 3 - TIR'!$E$22-'Ejercicio 3 - TIR'!$D$22)*(1-P397)))</f>
        <v>0.131212823230557</v>
      </c>
      <c r="R397" s="17">
        <f ca="1" t="shared" si="2963"/>
        <v>0.139631790740239</v>
      </c>
      <c r="S397" s="19">
        <f ca="1">IF(R397&lt;=('Ejercicio 3 - TIR'!$D$23-'Ejercicio 3 - TIR'!$C$23)/('Ejercicio 3 - TIR'!$E$23-'Ejercicio 3 - TIR'!$C$23),'Ejercicio 3 - TIR'!$C$23+SQRT(('Ejercicio 3 - TIR'!$E$23-'Ejercicio 3 - TIR'!$C$23)*('Ejercicio 3 - TIR'!$D$23-'Ejercicio 3 - TIR'!$C$23)*R397),'Ejercicio 3 - TIR'!$E$23-SQRT(('Ejercicio 3 - TIR'!$E$23-'Ejercicio 3 - TIR'!$C$23)*('Ejercicio 3 - TIR'!$E$23-'Ejercicio 3 - TIR'!$D$23)*(1-R397)))</f>
        <v>0.135853618619496</v>
      </c>
      <c r="T397" s="17">
        <f ca="1" t="shared" ref="T397:X397" si="2964">RAND()</f>
        <v>0.808934845239348</v>
      </c>
      <c r="U397" s="19">
        <f ca="1">IF(T397&lt;=('Ejercicio 3 - TIR'!$D$24-'Ejercicio 3 - TIR'!$C$24)/('Ejercicio 3 - TIR'!$E$24-'Ejercicio 3 - TIR'!$C$24),'Ejercicio 3 - TIR'!$C$24+SQRT(('Ejercicio 3 - TIR'!$E$24-'Ejercicio 3 - TIR'!$C$24)*('Ejercicio 3 - TIR'!$D$24-'Ejercicio 3 - TIR'!$C$24)*T397),'Ejercicio 3 - TIR'!$E$24-SQRT(('Ejercicio 3 - TIR'!$E$24-'Ejercicio 3 - TIR'!$C$24)*('Ejercicio 3 - TIR'!$E$24-'Ejercicio 3 - TIR'!$D$24)*(1-T397)))</f>
        <v>0.196870312727366</v>
      </c>
      <c r="V397" s="17">
        <f ca="1" t="shared" si="2964"/>
        <v>0.831307430677662</v>
      </c>
      <c r="W397" s="19">
        <f ca="1">IF(V397&lt;=('Ejercicio 3 - TIR'!$D$25-'Ejercicio 3 - TIR'!$C$25)/('Ejercicio 3 - TIR'!$E$25-'Ejercicio 3 - TIR'!$C$25),'Ejercicio 3 - TIR'!$C$25+SQRT(('Ejercicio 3 - TIR'!$E$25-'Ejercicio 3 - TIR'!$C$25)*('Ejercicio 3 - TIR'!$D$25-'Ejercicio 3 - TIR'!$C$25)*V397),'Ejercicio 3 - TIR'!$E$25-SQRT(('Ejercicio 3 - TIR'!$E$25-'Ejercicio 3 - TIR'!$C$25)*('Ejercicio 3 - TIR'!$E$25-'Ejercicio 3 - TIR'!$D$25)*(1-V397)))</f>
        <v>0.225701358214333</v>
      </c>
      <c r="X397" s="17">
        <f ca="1" t="shared" si="2964"/>
        <v>0.0182134156066824</v>
      </c>
      <c r="Y397" s="19">
        <f ca="1">IF(X397&lt;=('Ejercicio 3 - TIR'!$D$26-'Ejercicio 3 - TIR'!$C$26)/('Ejercicio 3 - TIR'!$E$26-'Ejercicio 3 - TIR'!$C$26),'Ejercicio 3 - TIR'!$C$26+SQRT(('Ejercicio 3 - TIR'!$E$26-'Ejercicio 3 - TIR'!$C$26)*('Ejercicio 3 - TIR'!$D$26-'Ejercicio 3 - TIR'!$C$26)*X397),'Ejercicio 3 - TIR'!$E$26-SQRT(('Ejercicio 3 - TIR'!$E$26-'Ejercicio 3 - TIR'!$C$26)*('Ejercicio 3 - TIR'!$E$26-'Ejercicio 3 - TIR'!$D$26)*(1-X397)))</f>
        <v>0.197012575998736</v>
      </c>
      <c r="Z397" s="17">
        <f ca="1" t="shared" si="2860"/>
        <v>1.13121282323056</v>
      </c>
      <c r="AA397" s="17">
        <f ca="1" t="shared" si="2861"/>
        <v>1.28489217869521</v>
      </c>
      <c r="AB397" s="17">
        <f ca="1" t="shared" si="2862"/>
        <v>1.53784930373588</v>
      </c>
      <c r="AC397" s="17">
        <f ca="1" t="shared" si="2863"/>
        <v>1.88494398031803</v>
      </c>
      <c r="AD397" s="17">
        <f ca="1" t="shared" si="2864"/>
        <v>2.2563016494938</v>
      </c>
      <c r="AE397" s="16">
        <f ca="1" t="shared" si="2865"/>
        <v>3911.40356604799</v>
      </c>
      <c r="AF397" s="16">
        <f ca="1" t="shared" si="2866"/>
        <v>4442.78189437682</v>
      </c>
      <c r="AG397" s="16">
        <f ca="1" t="shared" si="2867"/>
        <v>5317.43375530226</v>
      </c>
      <c r="AH397" s="16">
        <f ca="1" t="shared" si="2868"/>
        <v>6517.58577608872</v>
      </c>
      <c r="AI397" s="16">
        <f ca="1" t="shared" si="2869"/>
        <v>7801.63213912868</v>
      </c>
      <c r="AJ397" s="18">
        <f ca="1" t="shared" si="2870"/>
        <v>46674.1396629774</v>
      </c>
      <c r="AK397" s="18">
        <f ca="1" t="shared" si="2871"/>
        <v>41354.5855601353</v>
      </c>
      <c r="AL397" s="18">
        <f ca="1" t="shared" si="2872"/>
        <v>59667.738333346</v>
      </c>
      <c r="AM397" s="18">
        <f ca="1" t="shared" si="2873"/>
        <v>82470.8074513153</v>
      </c>
      <c r="AN397" s="18">
        <f ca="1" t="shared" si="2874"/>
        <v>85617.9590548372</v>
      </c>
      <c r="AO397" s="18">
        <f ca="1">C397/'Ejercicio 3 - TIR'!$D$7</f>
        <v>13869.2126749578</v>
      </c>
      <c r="AP397" s="18">
        <f ca="1" t="shared" si="2875"/>
        <v>32804.9269880195</v>
      </c>
      <c r="AQ397" s="18">
        <f ca="1" t="shared" si="2876"/>
        <v>27485.3728851774</v>
      </c>
      <c r="AR397" s="18">
        <f ca="1" t="shared" si="2877"/>
        <v>45798.5256583882</v>
      </c>
      <c r="AS397" s="18">
        <f ca="1" t="shared" si="2878"/>
        <v>68601.5947763575</v>
      </c>
      <c r="AT397" s="18">
        <f ca="1" t="shared" si="2879"/>
        <v>71748.7463798794</v>
      </c>
      <c r="AU397" s="18">
        <f ca="1">AP397*'Ejercicio 3 - TIR'!$D$5</f>
        <v>16402.4634940098</v>
      </c>
      <c r="AV397" s="18">
        <f ca="1">AQ397*'Ejercicio 3 - TIR'!$D$5</f>
        <v>13742.6864425887</v>
      </c>
      <c r="AW397" s="18">
        <f ca="1">AR397*'Ejercicio 3 - TIR'!$D$5</f>
        <v>22899.2628291941</v>
      </c>
      <c r="AX397" s="18">
        <f ca="1">AS397*'Ejercicio 3 - TIR'!$D$5</f>
        <v>34300.7973881788</v>
      </c>
      <c r="AY397" s="18">
        <f ca="1">AT397*'Ejercicio 3 - TIR'!$D$5</f>
        <v>35874.3731899397</v>
      </c>
      <c r="AZ397" s="18">
        <f ca="1" t="shared" ref="AZ397:BD397" si="2965">AJ397-AU397-AE397</f>
        <v>26360.2726029196</v>
      </c>
      <c r="BA397" s="18">
        <f ca="1" t="shared" si="2965"/>
        <v>23169.1172231697</v>
      </c>
      <c r="BB397" s="18">
        <f ca="1" t="shared" si="2965"/>
        <v>31451.0417488497</v>
      </c>
      <c r="BC397" s="18">
        <f ca="1" t="shared" si="2965"/>
        <v>41652.4242870479</v>
      </c>
      <c r="BD397" s="18">
        <f ca="1" t="shared" si="2965"/>
        <v>41941.9537257688</v>
      </c>
      <c r="BE397" s="18">
        <f ca="1" t="shared" ref="BE397:BI397" si="2966">AZ397/Z397</f>
        <v>23302.6642392888</v>
      </c>
      <c r="BF397" s="18">
        <f ca="1" t="shared" si="2966"/>
        <v>18031.9544373737</v>
      </c>
      <c r="BG397" s="18">
        <f ca="1" t="shared" si="2966"/>
        <v>20451.3157904653</v>
      </c>
      <c r="BH397" s="18">
        <f ca="1" t="shared" si="2966"/>
        <v>22097.4335163108</v>
      </c>
      <c r="BI397" s="18">
        <f ca="1" t="shared" si="2966"/>
        <v>18588.8060380484</v>
      </c>
      <c r="BJ397" s="18">
        <f ca="1" t="shared" si="2882"/>
        <v>67259.4804427219</v>
      </c>
      <c r="BK397" s="18">
        <f ca="1" t="shared" si="2883"/>
        <v>31293.1274356876</v>
      </c>
      <c r="BL397" s="18">
        <f ca="1" t="shared" si="2884"/>
        <v>98552.6078784095</v>
      </c>
      <c r="BM397" s="18">
        <f ca="1">BK397*'Ejercicio 3 - TIR'!$D$5</f>
        <v>15646.5637178438</v>
      </c>
      <c r="BN397" s="18">
        <f ca="1" t="shared" si="2885"/>
        <v>82906.0441605657</v>
      </c>
      <c r="BO397" s="18">
        <f ca="1" t="shared" si="2886"/>
        <v>36744.2199845778</v>
      </c>
      <c r="BP397" s="18">
        <f ca="1" t="shared" si="2887"/>
        <v>-99155.677021888</v>
      </c>
      <c r="BQ397" s="18">
        <f ca="1" t="shared" ref="BQ397:BT397" si="2967">BE397</f>
        <v>23302.6642392888</v>
      </c>
      <c r="BR397" s="18">
        <f ca="1" t="shared" si="2967"/>
        <v>18031.9544373737</v>
      </c>
      <c r="BS397" s="18">
        <f ca="1" t="shared" si="2967"/>
        <v>20451.3157904653</v>
      </c>
      <c r="BT397" s="18">
        <f ca="1" t="shared" si="2967"/>
        <v>22097.4335163108</v>
      </c>
      <c r="BU397" s="18">
        <f ca="1" t="shared" si="2889"/>
        <v>55333.0260226262</v>
      </c>
      <c r="BV397" s="20">
        <f ca="1" t="shared" si="2890"/>
        <v>10.5914369082093</v>
      </c>
    </row>
    <row r="398" ht="15" customHeight="1" spans="1:74">
      <c r="A398" s="16">
        <v>397</v>
      </c>
      <c r="B398" s="17">
        <f ca="1" t="shared" ref="B398:F398" si="2968">RAND()</f>
        <v>0.446015178283389</v>
      </c>
      <c r="C398" s="18">
        <f ca="1">IF(B398&lt;=('Ejercicio 3 - TIR'!$D$13-'Ejercicio 3 - TIR'!$C$13)/('Ejercicio 3 - TIR'!$E$13-'Ejercicio 3 - TIR'!$C$13),'Ejercicio 3 - TIR'!$C$13+SQRT(('Ejercicio 3 - TIR'!$E$13-'Ejercicio 3 - TIR'!$C$13)*('Ejercicio 3 - TIR'!$D$13-'Ejercicio 3 - TIR'!$C$13)*B398),'Ejercicio 3 - TIR'!$E$13-SQRT(('Ejercicio 3 - TIR'!$E$13-'Ejercicio 3 - TIR'!$C$13)*('Ejercicio 3 - TIR'!$E$13-'Ejercicio 3 - TIR'!$D$13)*(1-B398)))</f>
        <v>74216.6374175141</v>
      </c>
      <c r="D398" s="17">
        <f ca="1" t="shared" si="2968"/>
        <v>0.943685008714745</v>
      </c>
      <c r="E398" s="18">
        <f ca="1">IF(D398&lt;=('Ejercicio 3 - TIR'!$D$14-'Ejercicio 3 - TIR'!$C$14)/('Ejercicio 3 - TIR'!$E$14-'Ejercicio 3 - TIR'!$C$14),'Ejercicio 3 - TIR'!$C$14+SQRT(('Ejercicio 3 - TIR'!$E$14-'Ejercicio 3 - TIR'!$C$14)*('Ejercicio 3 - TIR'!$D$14-'Ejercicio 3 - TIR'!$C$14)*D398),'Ejercicio 3 - TIR'!$E$14-SQRT(('Ejercicio 3 - TIR'!$E$14-'Ejercicio 3 - TIR'!$C$14)*('Ejercicio 3 - TIR'!$E$14-'Ejercicio 3 - TIR'!$D$14)*(1-D398)))</f>
        <v>37093.5849070052</v>
      </c>
      <c r="F398" s="17">
        <f ca="1" t="shared" si="2968"/>
        <v>0.635681418527017</v>
      </c>
      <c r="G398" s="18">
        <f ca="1">IF(F398&lt;=('Ejercicio 3 - TIR'!$D$18-'Ejercicio 3 - TIR'!$C$18)/('Ejercicio 3 - TIR'!$E$18-'Ejercicio 3 - TIR'!$C$18),'Ejercicio 3 - TIR'!$C$18+SQRT(('Ejercicio 3 - TIR'!$E$18-'Ejercicio 3 - TIR'!$C$18)*('Ejercicio 3 - TIR'!$D$18-'Ejercicio 3 - TIR'!$C$18)*F398),'Ejercicio 3 - TIR'!$E$18-SQRT(('Ejercicio 3 - TIR'!$E$18-'Ejercicio 3 - TIR'!$C$18)*('Ejercicio 3 - TIR'!$E$18-'Ejercicio 3 - TIR'!$D$18)*(1-F398)))</f>
        <v>39764.8457631983</v>
      </c>
      <c r="H398" s="17">
        <f ca="1" t="shared" ref="H398:L398" si="2969">RAND()</f>
        <v>0.70249007462443</v>
      </c>
      <c r="I398" s="18">
        <f ca="1">IF(H398&lt;=('Ejercicio 3 - TIR'!$D$18-'Ejercicio 3 - TIR'!$C$18)/('Ejercicio 3 - TIR'!$E$18-'Ejercicio 3 - TIR'!$C$18),'Ejercicio 3 - TIR'!$C$18+SQRT(('Ejercicio 3 - TIR'!$E$18-'Ejercicio 3 - TIR'!$C$18)*('Ejercicio 3 - TIR'!$D$18-'Ejercicio 3 - TIR'!$C$18)*H398),'Ejercicio 3 - TIR'!$E$18-SQRT(('Ejercicio 3 - TIR'!$E$18-'Ejercicio 3 - TIR'!$C$18)*('Ejercicio 3 - TIR'!$E$18-'Ejercicio 3 - TIR'!$D$18)*(1-H398)))</f>
        <v>40276.3102977473</v>
      </c>
      <c r="J398" s="17">
        <f ca="1" t="shared" si="2969"/>
        <v>0.87860365472013</v>
      </c>
      <c r="K398" s="18">
        <f ca="1">IF(J398&lt;=('Ejercicio 3 - TIR'!$D$18-'Ejercicio 3 - TIR'!$C$18)/('Ejercicio 3 - TIR'!$E$18-'Ejercicio 3 - TIR'!$C$18),'Ejercicio 3 - TIR'!$C$18+SQRT(('Ejercicio 3 - TIR'!$E$18-'Ejercicio 3 - TIR'!$C$18)*('Ejercicio 3 - TIR'!$D$18-'Ejercicio 3 - TIR'!$C$18)*J398),'Ejercicio 3 - TIR'!$E$18-SQRT(('Ejercicio 3 - TIR'!$E$18-'Ejercicio 3 - TIR'!$C$18)*('Ejercicio 3 - TIR'!$E$18-'Ejercicio 3 - TIR'!$D$18)*(1-J398)))</f>
        <v>41982.5961662399</v>
      </c>
      <c r="L398" s="17">
        <f ca="1" t="shared" si="2969"/>
        <v>0.391770232655935</v>
      </c>
      <c r="M398" s="18">
        <f ca="1">IF(L398&lt;=('Ejercicio 3 - TIR'!$D$18-'Ejercicio 3 - TIR'!$C$18)/('Ejercicio 3 - TIR'!$E$18-'Ejercicio 3 - TIR'!$C$18),'Ejercicio 3 - TIR'!$C$18+SQRT(('Ejercicio 3 - TIR'!$E$18-'Ejercicio 3 - TIR'!$C$18)*('Ejercicio 3 - TIR'!$D$18-'Ejercicio 3 - TIR'!$C$18)*L398),'Ejercicio 3 - TIR'!$E$18-SQRT(('Ejercicio 3 - TIR'!$E$18-'Ejercicio 3 - TIR'!$C$18)*('Ejercicio 3 - TIR'!$E$18-'Ejercicio 3 - TIR'!$D$18)*(1-L398)))</f>
        <v>37665.8681764292</v>
      </c>
      <c r="N398" s="17">
        <f ca="1" t="shared" ref="N398:R398" si="2970">RAND()</f>
        <v>0.044161226302581</v>
      </c>
      <c r="O398" s="18">
        <f ca="1">IF(N398&lt;=('Ejercicio 3 - TIR'!$D$18-'Ejercicio 3 - TIR'!$C$18)/('Ejercicio 3 - TIR'!$E$18-'Ejercicio 3 - TIR'!$C$18),'Ejercicio 3 - TIR'!$C$18+SQRT(('Ejercicio 3 - TIR'!$E$18-'Ejercicio 3 - TIR'!$C$18)*('Ejercicio 3 - TIR'!$D$18-'Ejercicio 3 - TIR'!$C$18)*N398),'Ejercicio 3 - TIR'!$E$18-SQRT(('Ejercicio 3 - TIR'!$E$18-'Ejercicio 3 - TIR'!$C$18)*('Ejercicio 3 - TIR'!$E$18-'Ejercicio 3 - TIR'!$D$18)*(1-N398)))</f>
        <v>32573.7490059031</v>
      </c>
      <c r="P398" s="17">
        <f ca="1" t="shared" si="2970"/>
        <v>0.154373177817747</v>
      </c>
      <c r="Q398" s="19">
        <f ca="1">IF(P398&lt;=('Ejercicio 3 - TIR'!$D$22-'Ejercicio 3 - TIR'!$C$22)/('Ejercicio 3 - TIR'!$E$22-'Ejercicio 3 - TIR'!$C$22),'Ejercicio 3 - TIR'!$C$22+SQRT(('Ejercicio 3 - TIR'!$E$22-'Ejercicio 3 - TIR'!$C$22)*('Ejercicio 3 - TIR'!$D$22-'Ejercicio 3 - TIR'!$C$22)*P398),'Ejercicio 3 - TIR'!$E$22-SQRT(('Ejercicio 3 - TIR'!$E$22-'Ejercicio 3 - TIR'!$C$22)*('Ejercicio 3 - TIR'!$E$22-'Ejercicio 3 - TIR'!$D$22)*(1-P398)))</f>
        <v>0.136669484697253</v>
      </c>
      <c r="R398" s="17">
        <f ca="1" t="shared" si="2970"/>
        <v>0.787376486089741</v>
      </c>
      <c r="S398" s="19">
        <f ca="1">IF(R398&lt;=('Ejercicio 3 - TIR'!$D$23-'Ejercicio 3 - TIR'!$C$23)/('Ejercicio 3 - TIR'!$E$23-'Ejercicio 3 - TIR'!$C$23),'Ejercicio 3 - TIR'!$C$23+SQRT(('Ejercicio 3 - TIR'!$E$23-'Ejercicio 3 - TIR'!$C$23)*('Ejercicio 3 - TIR'!$D$23-'Ejercicio 3 - TIR'!$C$23)*R398),'Ejercicio 3 - TIR'!$E$23-SQRT(('Ejercicio 3 - TIR'!$E$23-'Ejercicio 3 - TIR'!$C$23)*('Ejercicio 3 - TIR'!$E$23-'Ejercicio 3 - TIR'!$D$23)*(1-R398)))</f>
        <v>0.160436709759387</v>
      </c>
      <c r="T398" s="17">
        <f ca="1" t="shared" ref="T398:X398" si="2971">RAND()</f>
        <v>0.485697571823624</v>
      </c>
      <c r="U398" s="19">
        <f ca="1">IF(T398&lt;=('Ejercicio 3 - TIR'!$D$24-'Ejercicio 3 - TIR'!$C$24)/('Ejercicio 3 - TIR'!$E$24-'Ejercicio 3 - TIR'!$C$24),'Ejercicio 3 - TIR'!$C$24+SQRT(('Ejercicio 3 - TIR'!$E$24-'Ejercicio 3 - TIR'!$C$24)*('Ejercicio 3 - TIR'!$D$24-'Ejercicio 3 - TIR'!$C$24)*T398),'Ejercicio 3 - TIR'!$E$24-SQRT(('Ejercicio 3 - TIR'!$E$24-'Ejercicio 3 - TIR'!$C$24)*('Ejercicio 3 - TIR'!$E$24-'Ejercicio 3 - TIR'!$D$24)*(1-T398)))</f>
        <v>0.18205205145342</v>
      </c>
      <c r="V398" s="17">
        <f ca="1" t="shared" si="2971"/>
        <v>0.199089483219126</v>
      </c>
      <c r="W398" s="19">
        <f ca="1">IF(V398&lt;=('Ejercicio 3 - TIR'!$D$25-'Ejercicio 3 - TIR'!$C$25)/('Ejercicio 3 - TIR'!$E$25-'Ejercicio 3 - TIR'!$C$25),'Ejercicio 3 - TIR'!$C$25+SQRT(('Ejercicio 3 - TIR'!$E$25-'Ejercicio 3 - TIR'!$C$25)*('Ejercicio 3 - TIR'!$D$25-'Ejercicio 3 - TIR'!$C$25)*V398),'Ejercicio 3 - TIR'!$E$25-SQRT(('Ejercicio 3 - TIR'!$E$25-'Ejercicio 3 - TIR'!$C$25)*('Ejercicio 3 - TIR'!$E$25-'Ejercicio 3 - TIR'!$D$25)*(1-V398)))</f>
        <v>0.196695067430435</v>
      </c>
      <c r="X398" s="17">
        <f ca="1" t="shared" si="2971"/>
        <v>0.253009063845863</v>
      </c>
      <c r="Y398" s="19">
        <f ca="1">IF(X398&lt;=('Ejercicio 3 - TIR'!$D$26-'Ejercicio 3 - TIR'!$C$26)/('Ejercicio 3 - TIR'!$E$26-'Ejercicio 3 - TIR'!$C$26),'Ejercicio 3 - TIR'!$C$26+SQRT(('Ejercicio 3 - TIR'!$E$26-'Ejercicio 3 - TIR'!$C$26)*('Ejercicio 3 - TIR'!$D$26-'Ejercicio 3 - TIR'!$C$26)*X398),'Ejercicio 3 - TIR'!$E$26-SQRT(('Ejercicio 3 - TIR'!$E$26-'Ejercicio 3 - TIR'!$C$26)*('Ejercicio 3 - TIR'!$E$26-'Ejercicio 3 - TIR'!$D$26)*(1-X398)))</f>
        <v>0.216136649983956</v>
      </c>
      <c r="Z398" s="17">
        <f ca="1" t="shared" si="2860"/>
        <v>1.13666948469725</v>
      </c>
      <c r="AA398" s="17">
        <f ca="1" t="shared" si="2861"/>
        <v>1.31903299690598</v>
      </c>
      <c r="AB398" s="17">
        <f ca="1" t="shared" si="2862"/>
        <v>1.55916565992746</v>
      </c>
      <c r="AC398" s="17">
        <f ca="1" t="shared" si="2863"/>
        <v>1.86584585454212</v>
      </c>
      <c r="AD398" s="17">
        <f ca="1" t="shared" si="2864"/>
        <v>2.2691235269293</v>
      </c>
      <c r="AE398" s="16">
        <f ca="1" t="shared" si="2865"/>
        <v>5069.56113481419</v>
      </c>
      <c r="AF398" s="16">
        <f ca="1" t="shared" si="2866"/>
        <v>5882.90484320784</v>
      </c>
      <c r="AG398" s="16">
        <f ca="1" t="shared" si="2867"/>
        <v>6953.89973841909</v>
      </c>
      <c r="AH398" s="16">
        <f ca="1" t="shared" si="2868"/>
        <v>8321.69751637192</v>
      </c>
      <c r="AI398" s="16">
        <f ca="1" t="shared" si="2869"/>
        <v>10120.3213397404</v>
      </c>
      <c r="AJ398" s="18">
        <f ca="1" t="shared" si="2870"/>
        <v>45199.4867427204</v>
      </c>
      <c r="AK398" s="18">
        <f ca="1" t="shared" si="2871"/>
        <v>53125.7822763528</v>
      </c>
      <c r="AL398" s="18">
        <f ca="1" t="shared" si="2872"/>
        <v>65457.8222570036</v>
      </c>
      <c r="AM398" s="18">
        <f ca="1" t="shared" si="2873"/>
        <v>70278.7039947203</v>
      </c>
      <c r="AN398" s="18">
        <f ca="1" t="shared" si="2874"/>
        <v>73913.8602295846</v>
      </c>
      <c r="AO398" s="18">
        <f ca="1">C398/'Ejercicio 3 - TIR'!$D$7</f>
        <v>14843.3274835028</v>
      </c>
      <c r="AP398" s="18">
        <f ca="1" t="shared" si="2875"/>
        <v>30356.1592592176</v>
      </c>
      <c r="AQ398" s="18">
        <f ca="1" t="shared" si="2876"/>
        <v>38282.45479285</v>
      </c>
      <c r="AR398" s="18">
        <f ca="1" t="shared" si="2877"/>
        <v>50614.4947735008</v>
      </c>
      <c r="AS398" s="18">
        <f ca="1" t="shared" si="2878"/>
        <v>55435.3765112174</v>
      </c>
      <c r="AT398" s="18">
        <f ca="1" t="shared" si="2879"/>
        <v>59070.5327460818</v>
      </c>
      <c r="AU398" s="18">
        <f ca="1">AP398*'Ejercicio 3 - TIR'!$D$5</f>
        <v>15178.0796296088</v>
      </c>
      <c r="AV398" s="18">
        <f ca="1">AQ398*'Ejercicio 3 - TIR'!$D$5</f>
        <v>19141.227396425</v>
      </c>
      <c r="AW398" s="18">
        <f ca="1">AR398*'Ejercicio 3 - TIR'!$D$5</f>
        <v>25307.2473867504</v>
      </c>
      <c r="AX398" s="18">
        <f ca="1">AS398*'Ejercicio 3 - TIR'!$D$5</f>
        <v>27717.6882556087</v>
      </c>
      <c r="AY398" s="18">
        <f ca="1">AT398*'Ejercicio 3 - TIR'!$D$5</f>
        <v>29535.2663730409</v>
      </c>
      <c r="AZ398" s="18">
        <f ca="1" t="shared" ref="AZ398:BD398" si="2972">AJ398-AU398-AE398</f>
        <v>24951.8459782974</v>
      </c>
      <c r="BA398" s="18">
        <f ca="1" t="shared" si="2972"/>
        <v>28101.65003672</v>
      </c>
      <c r="BB398" s="18">
        <f ca="1" t="shared" si="2972"/>
        <v>33196.6751318341</v>
      </c>
      <c r="BC398" s="18">
        <f ca="1" t="shared" si="2972"/>
        <v>34239.3182227396</v>
      </c>
      <c r="BD398" s="18">
        <f ca="1" t="shared" si="2972"/>
        <v>34258.2725168034</v>
      </c>
      <c r="BE398" s="18">
        <f ca="1" t="shared" ref="BE398:BI398" si="2973">AZ398/Z398</f>
        <v>21951.7162325715</v>
      </c>
      <c r="BF398" s="18">
        <f ca="1" t="shared" si="2973"/>
        <v>21304.7361988952</v>
      </c>
      <c r="BG398" s="18">
        <f ca="1" t="shared" si="2973"/>
        <v>21291.3072581258</v>
      </c>
      <c r="BH398" s="18">
        <f ca="1" t="shared" si="2973"/>
        <v>18350.5610280663</v>
      </c>
      <c r="BI398" s="18">
        <f ca="1" t="shared" si="2973"/>
        <v>15097.5793561858</v>
      </c>
      <c r="BJ398" s="18">
        <f ca="1" t="shared" si="2882"/>
        <v>84169.926210635</v>
      </c>
      <c r="BK398" s="18">
        <f ca="1" t="shared" si="2883"/>
        <v>33681.3436107325</v>
      </c>
      <c r="BL398" s="18">
        <f ca="1" t="shared" si="2884"/>
        <v>117851.269821368</v>
      </c>
      <c r="BM398" s="18">
        <f ca="1">BK398*'Ejercicio 3 - TIR'!$D$5</f>
        <v>16840.6718053663</v>
      </c>
      <c r="BN398" s="18">
        <f ca="1" t="shared" si="2885"/>
        <v>101010.598016001</v>
      </c>
      <c r="BO398" s="18">
        <f ca="1" t="shared" si="2886"/>
        <v>44515.2486487566</v>
      </c>
      <c r="BP398" s="18">
        <f ca="1" t="shared" si="2887"/>
        <v>-111310.222324519</v>
      </c>
      <c r="BQ398" s="18">
        <f ca="1" t="shared" ref="BQ398:BT398" si="2974">BE398</f>
        <v>21951.7162325715</v>
      </c>
      <c r="BR398" s="18">
        <f ca="1" t="shared" si="2974"/>
        <v>21304.7361988952</v>
      </c>
      <c r="BS398" s="18">
        <f ca="1" t="shared" si="2974"/>
        <v>21291.3072581258</v>
      </c>
      <c r="BT398" s="18">
        <f ca="1" t="shared" si="2974"/>
        <v>18350.5610280663</v>
      </c>
      <c r="BU398" s="18">
        <f ca="1" t="shared" si="2889"/>
        <v>59612.8280049424</v>
      </c>
      <c r="BV398" s="20">
        <f ca="1" t="shared" si="2890"/>
        <v>7.48525769618793</v>
      </c>
    </row>
    <row r="399" ht="15" customHeight="1" spans="1:74">
      <c r="A399" s="16">
        <v>398</v>
      </c>
      <c r="B399" s="17">
        <f ca="1" t="shared" ref="B399:F399" si="2975">RAND()</f>
        <v>0.984173505474683</v>
      </c>
      <c r="C399" s="18">
        <f ca="1">IF(B399&lt;=('Ejercicio 3 - TIR'!$D$13-'Ejercicio 3 - TIR'!$C$13)/('Ejercicio 3 - TIR'!$E$13-'Ejercicio 3 - TIR'!$C$13),'Ejercicio 3 - TIR'!$C$13+SQRT(('Ejercicio 3 - TIR'!$E$13-'Ejercicio 3 - TIR'!$C$13)*('Ejercicio 3 - TIR'!$D$13-'Ejercicio 3 - TIR'!$C$13)*B399),'Ejercicio 3 - TIR'!$E$13-SQRT(('Ejercicio 3 - TIR'!$E$13-'Ejercicio 3 - TIR'!$C$13)*('Ejercicio 3 - TIR'!$E$13-'Ejercicio 3 - TIR'!$D$13)*(1-B399)))</f>
        <v>95642.0425162262</v>
      </c>
      <c r="D399" s="17">
        <f ca="1" t="shared" si="2975"/>
        <v>0.331101009681834</v>
      </c>
      <c r="E399" s="18">
        <f ca="1">IF(D399&lt;=('Ejercicio 3 - TIR'!$D$14-'Ejercicio 3 - TIR'!$C$14)/('Ejercicio 3 - TIR'!$E$14-'Ejercicio 3 - TIR'!$C$14),'Ejercicio 3 - TIR'!$C$14+SQRT(('Ejercicio 3 - TIR'!$E$14-'Ejercicio 3 - TIR'!$C$14)*('Ejercicio 3 - TIR'!$D$14-'Ejercicio 3 - TIR'!$C$14)*D399),'Ejercicio 3 - TIR'!$E$14-SQRT(('Ejercicio 3 - TIR'!$E$14-'Ejercicio 3 - TIR'!$C$14)*('Ejercicio 3 - TIR'!$E$14-'Ejercicio 3 - TIR'!$D$14)*(1-D399)))</f>
        <v>29983.2294474705</v>
      </c>
      <c r="F399" s="17">
        <f ca="1" t="shared" si="2975"/>
        <v>0.253592528294669</v>
      </c>
      <c r="G399" s="18">
        <f ca="1">IF(F399&lt;=('Ejercicio 3 - TIR'!$D$18-'Ejercicio 3 - TIR'!$C$18)/('Ejercicio 3 - TIR'!$E$18-'Ejercicio 3 - TIR'!$C$18),'Ejercicio 3 - TIR'!$C$18+SQRT(('Ejercicio 3 - TIR'!$E$18-'Ejercicio 3 - TIR'!$C$18)*('Ejercicio 3 - TIR'!$D$18-'Ejercicio 3 - TIR'!$C$18)*F399),'Ejercicio 3 - TIR'!$E$18-SQRT(('Ejercicio 3 - TIR'!$E$18-'Ejercicio 3 - TIR'!$C$18)*('Ejercicio 3 - TIR'!$E$18-'Ejercicio 3 - TIR'!$D$18)*(1-F399)))</f>
        <v>36167.5667198824</v>
      </c>
      <c r="H399" s="17">
        <f ca="1" t="shared" ref="H399:L399" si="2976">RAND()</f>
        <v>0.0194740566644562</v>
      </c>
      <c r="I399" s="18">
        <f ca="1">IF(H399&lt;=('Ejercicio 3 - TIR'!$D$18-'Ejercicio 3 - TIR'!$C$18)/('Ejercicio 3 - TIR'!$E$18-'Ejercicio 3 - TIR'!$C$18),'Ejercicio 3 - TIR'!$C$18+SQRT(('Ejercicio 3 - TIR'!$E$18-'Ejercicio 3 - TIR'!$C$18)*('Ejercicio 3 - TIR'!$D$18-'Ejercicio 3 - TIR'!$C$18)*H399),'Ejercicio 3 - TIR'!$E$18-SQRT(('Ejercicio 3 - TIR'!$E$18-'Ejercicio 3 - TIR'!$C$18)*('Ejercicio 3 - TIR'!$E$18-'Ejercicio 3 - TIR'!$D$18)*(1-H399)))</f>
        <v>31709.1250684688</v>
      </c>
      <c r="J399" s="17">
        <f ca="1" t="shared" si="2976"/>
        <v>0.535678646912384</v>
      </c>
      <c r="K399" s="18">
        <f ca="1">IF(J399&lt;=('Ejercicio 3 - TIR'!$D$18-'Ejercicio 3 - TIR'!$C$18)/('Ejercicio 3 - TIR'!$E$18-'Ejercicio 3 - TIR'!$C$18),'Ejercicio 3 - TIR'!$C$18+SQRT(('Ejercicio 3 - TIR'!$E$18-'Ejercicio 3 - TIR'!$C$18)*('Ejercicio 3 - TIR'!$D$18-'Ejercicio 3 - TIR'!$C$18)*J399),'Ejercicio 3 - TIR'!$E$18-SQRT(('Ejercicio 3 - TIR'!$E$18-'Ejercicio 3 - TIR'!$C$18)*('Ejercicio 3 - TIR'!$E$18-'Ejercicio 3 - TIR'!$D$18)*(1-J399)))</f>
        <v>38963.9163894392</v>
      </c>
      <c r="L399" s="17">
        <f ca="1" t="shared" si="2976"/>
        <v>0.00208057536627071</v>
      </c>
      <c r="M399" s="18">
        <f ca="1">IF(L399&lt;=('Ejercicio 3 - TIR'!$D$18-'Ejercicio 3 - TIR'!$C$18)/('Ejercicio 3 - TIR'!$E$18-'Ejercicio 3 - TIR'!$C$18),'Ejercicio 3 - TIR'!$C$18+SQRT(('Ejercicio 3 - TIR'!$E$18-'Ejercicio 3 - TIR'!$C$18)*('Ejercicio 3 - TIR'!$D$18-'Ejercicio 3 - TIR'!$C$18)*L399),'Ejercicio 3 - TIR'!$E$18-SQRT(('Ejercicio 3 - TIR'!$E$18-'Ejercicio 3 - TIR'!$C$18)*('Ejercicio 3 - TIR'!$E$18-'Ejercicio 3 - TIR'!$D$18)*(1-L399)))</f>
        <v>30558.6468517235</v>
      </c>
      <c r="N399" s="17">
        <f ca="1" t="shared" ref="N399:R399" si="2977">RAND()</f>
        <v>0.113536484734154</v>
      </c>
      <c r="O399" s="18">
        <f ca="1">IF(N399&lt;=('Ejercicio 3 - TIR'!$D$18-'Ejercicio 3 - TIR'!$C$18)/('Ejercicio 3 - TIR'!$E$18-'Ejercicio 3 - TIR'!$C$18),'Ejercicio 3 - TIR'!$C$18+SQRT(('Ejercicio 3 - TIR'!$E$18-'Ejercicio 3 - TIR'!$C$18)*('Ejercicio 3 - TIR'!$D$18-'Ejercicio 3 - TIR'!$C$18)*N399),'Ejercicio 3 - TIR'!$E$18-SQRT(('Ejercicio 3 - TIR'!$E$18-'Ejercicio 3 - TIR'!$C$18)*('Ejercicio 3 - TIR'!$E$18-'Ejercicio 3 - TIR'!$D$18)*(1-N399)))</f>
        <v>34126.7993300042</v>
      </c>
      <c r="P399" s="17">
        <f ca="1" t="shared" si="2977"/>
        <v>0.200688252401538</v>
      </c>
      <c r="Q399" s="19">
        <f ca="1">IF(P399&lt;=('Ejercicio 3 - TIR'!$D$22-'Ejercicio 3 - TIR'!$C$22)/('Ejercicio 3 - TIR'!$E$22-'Ejercicio 3 - TIR'!$C$22),'Ejercicio 3 - TIR'!$C$22+SQRT(('Ejercicio 3 - TIR'!$E$22-'Ejercicio 3 - TIR'!$C$22)*('Ejercicio 3 - TIR'!$D$22-'Ejercicio 3 - TIR'!$C$22)*P399),'Ejercicio 3 - TIR'!$E$22-SQRT(('Ejercicio 3 - TIR'!$E$22-'Ejercicio 3 - TIR'!$C$22)*('Ejercicio 3 - TIR'!$E$22-'Ejercicio 3 - TIR'!$D$22)*(1-P399)))</f>
        <v>0.139006284600699</v>
      </c>
      <c r="R399" s="17">
        <f ca="1" t="shared" si="2977"/>
        <v>0.777337269444295</v>
      </c>
      <c r="S399" s="19">
        <f ca="1">IF(R399&lt;=('Ejercicio 3 - TIR'!$D$23-'Ejercicio 3 - TIR'!$C$23)/('Ejercicio 3 - TIR'!$E$23-'Ejercicio 3 - TIR'!$C$23),'Ejercicio 3 - TIR'!$C$23+SQRT(('Ejercicio 3 - TIR'!$E$23-'Ejercicio 3 - TIR'!$C$23)*('Ejercicio 3 - TIR'!$D$23-'Ejercicio 3 - TIR'!$C$23)*R399),'Ejercicio 3 - TIR'!$E$23-SQRT(('Ejercicio 3 - TIR'!$E$23-'Ejercicio 3 - TIR'!$C$23)*('Ejercicio 3 - TIR'!$E$23-'Ejercicio 3 - TIR'!$D$23)*(1-R399)))</f>
        <v>0.159980186938928</v>
      </c>
      <c r="T399" s="17">
        <f ca="1" t="shared" ref="T399:X399" si="2978">RAND()</f>
        <v>0.044645950332872</v>
      </c>
      <c r="U399" s="19">
        <f ca="1">IF(T399&lt;=('Ejercicio 3 - TIR'!$D$24-'Ejercicio 3 - TIR'!$C$24)/('Ejercicio 3 - TIR'!$E$24-'Ejercicio 3 - TIR'!$C$24),'Ejercicio 3 - TIR'!$C$24+SQRT(('Ejercicio 3 - TIR'!$E$24-'Ejercicio 3 - TIR'!$C$24)*('Ejercicio 3 - TIR'!$D$24-'Ejercicio 3 - TIR'!$C$24)*T399),'Ejercicio 3 - TIR'!$E$24-SQRT(('Ejercicio 3 - TIR'!$E$24-'Ejercicio 3 - TIR'!$C$24)*('Ejercicio 3 - TIR'!$E$24-'Ejercicio 3 - TIR'!$D$24)*(1-T399)))</f>
        <v>0.159682793796164</v>
      </c>
      <c r="V399" s="17">
        <f ca="1" t="shared" si="2978"/>
        <v>0.170372284700643</v>
      </c>
      <c r="W399" s="19">
        <f ca="1">IF(V399&lt;=('Ejercicio 3 - TIR'!$D$25-'Ejercicio 3 - TIR'!$C$25)/('Ejercicio 3 - TIR'!$E$25-'Ejercicio 3 - TIR'!$C$25),'Ejercicio 3 - TIR'!$C$25+SQRT(('Ejercicio 3 - TIR'!$E$25-'Ejercicio 3 - TIR'!$C$25)*('Ejercicio 3 - TIR'!$D$25-'Ejercicio 3 - TIR'!$C$25)*V399),'Ejercicio 3 - TIR'!$E$25-SQRT(('Ejercicio 3 - TIR'!$E$25-'Ejercicio 3 - TIR'!$C$25)*('Ejercicio 3 - TIR'!$E$25-'Ejercicio 3 - TIR'!$D$25)*(1-V399)))</f>
        <v>0.195444131525628</v>
      </c>
      <c r="X399" s="17">
        <f ca="1" t="shared" si="2978"/>
        <v>0.932710123528084</v>
      </c>
      <c r="Y399" s="19">
        <f ca="1">IF(X399&lt;=('Ejercicio 3 - TIR'!$D$26-'Ejercicio 3 - TIR'!$C$26)/('Ejercicio 3 - TIR'!$E$26-'Ejercicio 3 - TIR'!$C$26),'Ejercicio 3 - TIR'!$C$26+SQRT(('Ejercicio 3 - TIR'!$E$26-'Ejercicio 3 - TIR'!$C$26)*('Ejercicio 3 - TIR'!$D$26-'Ejercicio 3 - TIR'!$C$26)*X399),'Ejercicio 3 - TIR'!$E$26-SQRT(('Ejercicio 3 - TIR'!$E$26-'Ejercicio 3 - TIR'!$C$26)*('Ejercicio 3 - TIR'!$E$26-'Ejercicio 3 - TIR'!$D$26)*(1-X399)))</f>
        <v>0.260937856024352</v>
      </c>
      <c r="Z399" s="17">
        <f ca="1" t="shared" si="2860"/>
        <v>1.1390062846007</v>
      </c>
      <c r="AA399" s="17">
        <f ca="1" t="shared" si="2861"/>
        <v>1.32122472293573</v>
      </c>
      <c r="AB399" s="17">
        <f ca="1" t="shared" si="2862"/>
        <v>1.53220157792667</v>
      </c>
      <c r="AC399" s="17">
        <f ca="1" t="shared" si="2863"/>
        <v>1.83166138464675</v>
      </c>
      <c r="AD399" s="17">
        <f ca="1" t="shared" si="2864"/>
        <v>2.30961117931907</v>
      </c>
      <c r="AE399" s="16">
        <f ca="1" t="shared" si="2865"/>
        <v>4167.85732582315</v>
      </c>
      <c r="AF399" s="16">
        <f ca="1" t="shared" si="2866"/>
        <v>4834.63191994312</v>
      </c>
      <c r="AG399" s="16">
        <f ca="1" t="shared" si="2867"/>
        <v>5606.63945189575</v>
      </c>
      <c r="AH399" s="16">
        <f ca="1" t="shared" si="2868"/>
        <v>6702.42423034883</v>
      </c>
      <c r="AI399" s="16">
        <f ca="1" t="shared" si="2869"/>
        <v>8451.34043918172</v>
      </c>
      <c r="AJ399" s="18">
        <f ca="1" t="shared" si="2870"/>
        <v>41195.0857926611</v>
      </c>
      <c r="AK399" s="18">
        <f ca="1" t="shared" si="2871"/>
        <v>41894.8799831222</v>
      </c>
      <c r="AL399" s="18">
        <f ca="1" t="shared" si="2872"/>
        <v>59700.5741741018</v>
      </c>
      <c r="AM399" s="18">
        <f ca="1" t="shared" si="2873"/>
        <v>55973.0934053589</v>
      </c>
      <c r="AN399" s="18">
        <f ca="1" t="shared" si="2874"/>
        <v>78819.6372469561</v>
      </c>
      <c r="AO399" s="18">
        <f ca="1">C399/'Ejercicio 3 - TIR'!$D$7</f>
        <v>19128.4085032452</v>
      </c>
      <c r="AP399" s="18">
        <f ca="1" t="shared" si="2875"/>
        <v>22066.6772894159</v>
      </c>
      <c r="AQ399" s="18">
        <f ca="1" t="shared" si="2876"/>
        <v>22766.4714798769</v>
      </c>
      <c r="AR399" s="18">
        <f ca="1" t="shared" si="2877"/>
        <v>40572.1656708565</v>
      </c>
      <c r="AS399" s="18">
        <f ca="1" t="shared" si="2878"/>
        <v>36844.6849021137</v>
      </c>
      <c r="AT399" s="18">
        <f ca="1" t="shared" si="2879"/>
        <v>59691.2287437109</v>
      </c>
      <c r="AU399" s="18">
        <f ca="1">AP399*'Ejercicio 3 - TIR'!$D$5</f>
        <v>11033.3386447079</v>
      </c>
      <c r="AV399" s="18">
        <f ca="1">AQ399*'Ejercicio 3 - TIR'!$D$5</f>
        <v>11383.2357399385</v>
      </c>
      <c r="AW399" s="18">
        <f ca="1">AR399*'Ejercicio 3 - TIR'!$D$5</f>
        <v>20286.0828354283</v>
      </c>
      <c r="AX399" s="18">
        <f ca="1">AS399*'Ejercicio 3 - TIR'!$D$5</f>
        <v>18422.3424510568</v>
      </c>
      <c r="AY399" s="18">
        <f ca="1">AT399*'Ejercicio 3 - TIR'!$D$5</f>
        <v>29845.6143718554</v>
      </c>
      <c r="AZ399" s="18">
        <f ca="1" t="shared" ref="AZ399:BD399" si="2979">AJ399-AU399-AE399</f>
        <v>25993.88982213</v>
      </c>
      <c r="BA399" s="18">
        <f ca="1" t="shared" si="2979"/>
        <v>25677.0123232406</v>
      </c>
      <c r="BB399" s="18">
        <f ca="1" t="shared" si="2979"/>
        <v>33807.8518867778</v>
      </c>
      <c r="BC399" s="18">
        <f ca="1" t="shared" si="2979"/>
        <v>30848.3267239532</v>
      </c>
      <c r="BD399" s="18">
        <f ca="1" t="shared" si="2979"/>
        <v>40522.6824359189</v>
      </c>
      <c r="BE399" s="18">
        <f ca="1" t="shared" ref="BE399:BI399" si="2980">AZ399/Z399</f>
        <v>22821.5508321297</v>
      </c>
      <c r="BF399" s="18">
        <f ca="1" t="shared" si="2980"/>
        <v>19434.2505688107</v>
      </c>
      <c r="BG399" s="18">
        <f ca="1" t="shared" si="2980"/>
        <v>22064.8851781797</v>
      </c>
      <c r="BH399" s="18">
        <f ca="1" t="shared" si="2980"/>
        <v>16841.7192077796</v>
      </c>
      <c r="BI399" s="18">
        <f ca="1" t="shared" si="2980"/>
        <v>17545.2399948402</v>
      </c>
      <c r="BJ399" s="18">
        <f ca="1" t="shared" si="2882"/>
        <v>69249.6019239666</v>
      </c>
      <c r="BK399" s="18">
        <f ca="1" t="shared" si="2883"/>
        <v>44179.1861216771</v>
      </c>
      <c r="BL399" s="18">
        <f ca="1" t="shared" si="2884"/>
        <v>113428.788045644</v>
      </c>
      <c r="BM399" s="18">
        <f ca="1">BK399*'Ejercicio 3 - TIR'!$D$5</f>
        <v>22089.5930608385</v>
      </c>
      <c r="BN399" s="18">
        <f ca="1" t="shared" si="2885"/>
        <v>91339.1949848051</v>
      </c>
      <c r="BO399" s="18">
        <f ca="1" t="shared" si="2886"/>
        <v>39547.4336990932</v>
      </c>
      <c r="BP399" s="18">
        <f ca="1" t="shared" si="2887"/>
        <v>-125625.271963697</v>
      </c>
      <c r="BQ399" s="18">
        <f ca="1" t="shared" ref="BQ399:BT399" si="2981">BE399</f>
        <v>22821.5508321297</v>
      </c>
      <c r="BR399" s="18">
        <f ca="1" t="shared" si="2981"/>
        <v>19434.2505688107</v>
      </c>
      <c r="BS399" s="18">
        <f ca="1" t="shared" si="2981"/>
        <v>22064.8851781797</v>
      </c>
      <c r="BT399" s="18">
        <f ca="1" t="shared" si="2981"/>
        <v>16841.7192077796</v>
      </c>
      <c r="BU399" s="18">
        <f ca="1" t="shared" si="2889"/>
        <v>57092.6736939334</v>
      </c>
      <c r="BV399" s="20">
        <f ca="1" t="shared" si="2890"/>
        <v>2.82044994453017</v>
      </c>
    </row>
    <row r="400" ht="15" customHeight="1" spans="1:74">
      <c r="A400" s="16">
        <v>399</v>
      </c>
      <c r="B400" s="17">
        <f ca="1" t="shared" ref="B400:F400" si="2982">RAND()</f>
        <v>0.0513406793988975</v>
      </c>
      <c r="C400" s="18">
        <f ca="1">IF(B400&lt;=('Ejercicio 3 - TIR'!$D$13-'Ejercicio 3 - TIR'!$C$13)/('Ejercicio 3 - TIR'!$E$13-'Ejercicio 3 - TIR'!$C$13),'Ejercicio 3 - TIR'!$C$13+SQRT(('Ejercicio 3 - TIR'!$E$13-'Ejercicio 3 - TIR'!$C$13)*('Ejercicio 3 - TIR'!$D$13-'Ejercicio 3 - TIR'!$C$13)*B400),'Ejercicio 3 - TIR'!$E$13-SQRT(('Ejercicio 3 - TIR'!$E$13-'Ejercicio 3 - TIR'!$C$13)*('Ejercicio 3 - TIR'!$E$13-'Ejercicio 3 - TIR'!$D$13)*(1-B400)))</f>
        <v>64531.6963445887</v>
      </c>
      <c r="D400" s="17">
        <f ca="1" t="shared" si="2982"/>
        <v>0.741398237488085</v>
      </c>
      <c r="E400" s="18">
        <f ca="1">IF(D400&lt;=('Ejercicio 3 - TIR'!$D$14-'Ejercicio 3 - TIR'!$C$14)/('Ejercicio 3 - TIR'!$E$14-'Ejercicio 3 - TIR'!$C$14),'Ejercicio 3 - TIR'!$C$14+SQRT(('Ejercicio 3 - TIR'!$E$14-'Ejercicio 3 - TIR'!$C$14)*('Ejercicio 3 - TIR'!$D$14-'Ejercicio 3 - TIR'!$C$14)*D400),'Ejercicio 3 - TIR'!$E$14-SQRT(('Ejercicio 3 - TIR'!$E$14-'Ejercicio 3 - TIR'!$C$14)*('Ejercicio 3 - TIR'!$E$14-'Ejercicio 3 - TIR'!$D$14)*(1-D400)))</f>
        <v>33771.8169281252</v>
      </c>
      <c r="F400" s="17">
        <f ca="1" t="shared" si="2982"/>
        <v>0.614490750924129</v>
      </c>
      <c r="G400" s="18">
        <f ca="1">IF(F400&lt;=('Ejercicio 3 - TIR'!$D$18-'Ejercicio 3 - TIR'!$C$18)/('Ejercicio 3 - TIR'!$E$18-'Ejercicio 3 - TIR'!$C$18),'Ejercicio 3 - TIR'!$C$18+SQRT(('Ejercicio 3 - TIR'!$E$18-'Ejercicio 3 - TIR'!$C$18)*('Ejercicio 3 - TIR'!$D$18-'Ejercicio 3 - TIR'!$C$18)*F400),'Ejercicio 3 - TIR'!$E$18-SQRT(('Ejercicio 3 - TIR'!$E$18-'Ejercicio 3 - TIR'!$C$18)*('Ejercicio 3 - TIR'!$E$18-'Ejercicio 3 - TIR'!$D$18)*(1-F400)))</f>
        <v>39600.708965416</v>
      </c>
      <c r="H400" s="17">
        <f ca="1" t="shared" ref="H400:L400" si="2983">RAND()</f>
        <v>0.498782498964866</v>
      </c>
      <c r="I400" s="18">
        <f ca="1">IF(H400&lt;=('Ejercicio 3 - TIR'!$D$18-'Ejercicio 3 - TIR'!$C$18)/('Ejercicio 3 - TIR'!$E$18-'Ejercicio 3 - TIR'!$C$18),'Ejercicio 3 - TIR'!$C$18+SQRT(('Ejercicio 3 - TIR'!$E$18-'Ejercicio 3 - TIR'!$C$18)*('Ejercicio 3 - TIR'!$D$18-'Ejercicio 3 - TIR'!$C$18)*H400),'Ejercicio 3 - TIR'!$E$18-SQRT(('Ejercicio 3 - TIR'!$E$18-'Ejercicio 3 - TIR'!$C$18)*('Ejercicio 3 - TIR'!$E$18-'Ejercicio 3 - TIR'!$D$18)*(1-H400)))</f>
        <v>38649.703743177</v>
      </c>
      <c r="J400" s="17">
        <f ca="1" t="shared" si="2983"/>
        <v>0.172636635616235</v>
      </c>
      <c r="K400" s="18">
        <f ca="1">IF(J400&lt;=('Ejercicio 3 - TIR'!$D$18-'Ejercicio 3 - TIR'!$C$18)/('Ejercicio 3 - TIR'!$E$18-'Ejercicio 3 - TIR'!$C$18),'Ejercicio 3 - TIR'!$C$18+SQRT(('Ejercicio 3 - TIR'!$E$18-'Ejercicio 3 - TIR'!$C$18)*('Ejercicio 3 - TIR'!$D$18-'Ejercicio 3 - TIR'!$C$18)*J400),'Ejercicio 3 - TIR'!$E$18-SQRT(('Ejercicio 3 - TIR'!$E$18-'Ejercicio 3 - TIR'!$C$18)*('Ejercicio 3 - TIR'!$E$18-'Ejercicio 3 - TIR'!$D$18)*(1-J400)))</f>
        <v>35088.7616708228</v>
      </c>
      <c r="L400" s="17">
        <f ca="1" t="shared" si="2983"/>
        <v>0.202061606355723</v>
      </c>
      <c r="M400" s="18">
        <f ca="1">IF(L400&lt;=('Ejercicio 3 - TIR'!$D$18-'Ejercicio 3 - TIR'!$C$18)/('Ejercicio 3 - TIR'!$E$18-'Ejercicio 3 - TIR'!$C$18),'Ejercicio 3 - TIR'!$C$18+SQRT(('Ejercicio 3 - TIR'!$E$18-'Ejercicio 3 - TIR'!$C$18)*('Ejercicio 3 - TIR'!$D$18-'Ejercicio 3 - TIR'!$C$18)*L400),'Ejercicio 3 - TIR'!$E$18-SQRT(('Ejercicio 3 - TIR'!$E$18-'Ejercicio 3 - TIR'!$C$18)*('Ejercicio 3 - TIR'!$E$18-'Ejercicio 3 - TIR'!$D$18)*(1-L400)))</f>
        <v>35505.3829070609</v>
      </c>
      <c r="N400" s="17">
        <f ca="1" t="shared" ref="N400:R400" si="2984">RAND()</f>
        <v>0.93585915383848</v>
      </c>
      <c r="O400" s="18">
        <f ca="1">IF(N400&lt;=('Ejercicio 3 - TIR'!$D$18-'Ejercicio 3 - TIR'!$C$18)/('Ejercicio 3 - TIR'!$E$18-'Ejercicio 3 - TIR'!$C$18),'Ejercicio 3 - TIR'!$C$18+SQRT(('Ejercicio 3 - TIR'!$E$18-'Ejercicio 3 - TIR'!$C$18)*('Ejercicio 3 - TIR'!$D$18-'Ejercicio 3 - TIR'!$C$18)*N400),'Ejercicio 3 - TIR'!$E$18-SQRT(('Ejercicio 3 - TIR'!$E$18-'Ejercicio 3 - TIR'!$C$18)*('Ejercicio 3 - TIR'!$E$18-'Ejercicio 3 - TIR'!$D$18)*(1-N400)))</f>
        <v>42806.7003255109</v>
      </c>
      <c r="P400" s="17">
        <f ca="1" t="shared" si="2984"/>
        <v>0.552471138401141</v>
      </c>
      <c r="Q400" s="19">
        <f ca="1">IF(P400&lt;=('Ejercicio 3 - TIR'!$D$22-'Ejercicio 3 - TIR'!$C$22)/('Ejercicio 3 - TIR'!$E$22-'Ejercicio 3 - TIR'!$C$22),'Ejercicio 3 - TIR'!$C$22+SQRT(('Ejercicio 3 - TIR'!$E$22-'Ejercicio 3 - TIR'!$C$22)*('Ejercicio 3 - TIR'!$D$22-'Ejercicio 3 - TIR'!$C$22)*P400),'Ejercicio 3 - TIR'!$E$22-SQRT(('Ejercicio 3 - TIR'!$E$22-'Ejercicio 3 - TIR'!$C$22)*('Ejercicio 3 - TIR'!$E$22-'Ejercicio 3 - TIR'!$D$22)*(1-P400)))</f>
        <v>0.151617752892381</v>
      </c>
      <c r="R400" s="17">
        <f ca="1" t="shared" si="2984"/>
        <v>0.0936917138107365</v>
      </c>
      <c r="S400" s="19">
        <f ca="1">IF(R400&lt;=('Ejercicio 3 - TIR'!$D$23-'Ejercicio 3 - TIR'!$C$23)/('Ejercicio 3 - TIR'!$E$23-'Ejercicio 3 - TIR'!$C$23),'Ejercicio 3 - TIR'!$C$23+SQRT(('Ejercicio 3 - TIR'!$E$23-'Ejercicio 3 - TIR'!$C$23)*('Ejercicio 3 - TIR'!$D$23-'Ejercicio 3 - TIR'!$C$23)*R400),'Ejercicio 3 - TIR'!$E$23-SQRT(('Ejercicio 3 - TIR'!$E$23-'Ejercicio 3 - TIR'!$C$23)*('Ejercicio 3 - TIR'!$E$23-'Ejercicio 3 - TIR'!$D$23)*(1-R400)))</f>
        <v>0.132986342243269</v>
      </c>
      <c r="T400" s="17">
        <f ca="1" t="shared" ref="T400:X400" si="2985">RAND()</f>
        <v>0.0202589967593454</v>
      </c>
      <c r="U400" s="19">
        <f ca="1">IF(T400&lt;=('Ejercicio 3 - TIR'!$D$24-'Ejercicio 3 - TIR'!$C$24)/('Ejercicio 3 - TIR'!$E$24-'Ejercicio 3 - TIR'!$C$24),'Ejercicio 3 - TIR'!$C$24+SQRT(('Ejercicio 3 - TIR'!$E$24-'Ejercicio 3 - TIR'!$C$24)*('Ejercicio 3 - TIR'!$D$24-'Ejercicio 3 - TIR'!$C$24)*T400),'Ejercicio 3 - TIR'!$E$24-SQRT(('Ejercicio 3 - TIR'!$E$24-'Ejercicio 3 - TIR'!$C$24)*('Ejercicio 3 - TIR'!$E$24-'Ejercicio 3 - TIR'!$D$24)*(1-T400)))</f>
        <v>0.156522567990801</v>
      </c>
      <c r="V400" s="17">
        <f ca="1" t="shared" si="2985"/>
        <v>0.499728416471546</v>
      </c>
      <c r="W400" s="19">
        <f ca="1">IF(V400&lt;=('Ejercicio 3 - TIR'!$D$25-'Ejercicio 3 - TIR'!$C$25)/('Ejercicio 3 - TIR'!$E$25-'Ejercicio 3 - TIR'!$C$25),'Ejercicio 3 - TIR'!$C$25+SQRT(('Ejercicio 3 - TIR'!$E$25-'Ejercicio 3 - TIR'!$C$25)*('Ejercicio 3 - TIR'!$D$25-'Ejercicio 3 - TIR'!$C$25)*V400),'Ejercicio 3 - TIR'!$E$25-SQRT(('Ejercicio 3 - TIR'!$E$25-'Ejercicio 3 - TIR'!$C$25)*('Ejercicio 3 - TIR'!$E$25-'Ejercicio 3 - TIR'!$D$25)*(1-V400)))</f>
        <v>0.208155639061522</v>
      </c>
      <c r="X400" s="17">
        <f ca="1" t="shared" si="2985"/>
        <v>0.930445651751646</v>
      </c>
      <c r="Y400" s="19">
        <f ca="1">IF(X400&lt;=('Ejercicio 3 - TIR'!$D$26-'Ejercicio 3 - TIR'!$C$26)/('Ejercicio 3 - TIR'!$E$26-'Ejercicio 3 - TIR'!$C$26),'Ejercicio 3 - TIR'!$C$26+SQRT(('Ejercicio 3 - TIR'!$E$26-'Ejercicio 3 - TIR'!$C$26)*('Ejercicio 3 - TIR'!$D$26-'Ejercicio 3 - TIR'!$C$26)*X400),'Ejercicio 3 - TIR'!$E$26-SQRT(('Ejercicio 3 - TIR'!$E$26-'Ejercicio 3 - TIR'!$C$26)*('Ejercicio 3 - TIR'!$E$26-'Ejercicio 3 - TIR'!$D$26)*(1-X400)))</f>
        <v>0.26061976572533</v>
      </c>
      <c r="Z400" s="17">
        <f ca="1" t="shared" si="2860"/>
        <v>1.15161775289238</v>
      </c>
      <c r="AA400" s="17">
        <f ca="1" t="shared" si="2861"/>
        <v>1.30476718551195</v>
      </c>
      <c r="AB400" s="17">
        <f ca="1" t="shared" si="2862"/>
        <v>1.50899269601841</v>
      </c>
      <c r="AC400" s="17">
        <f ca="1" t="shared" si="2863"/>
        <v>1.8230980349973</v>
      </c>
      <c r="AD400" s="17">
        <f ca="1" t="shared" si="2864"/>
        <v>2.2982334177726</v>
      </c>
      <c r="AE400" s="16">
        <f ca="1" t="shared" si="2865"/>
        <v>5120.40699373522</v>
      </c>
      <c r="AF400" s="16">
        <f ca="1" t="shared" si="2866"/>
        <v>5801.35119062893</v>
      </c>
      <c r="AG400" s="16">
        <f ca="1" t="shared" si="2867"/>
        <v>6709.39357680266</v>
      </c>
      <c r="AH400" s="16">
        <f ca="1" t="shared" si="2868"/>
        <v>8105.99168449729</v>
      </c>
      <c r="AI400" s="16">
        <f ca="1" t="shared" si="2869"/>
        <v>10218.5733382824</v>
      </c>
      <c r="AJ400" s="18">
        <f ca="1" t="shared" si="2870"/>
        <v>45604.8794716975</v>
      </c>
      <c r="AK400" s="18">
        <f ca="1" t="shared" si="2871"/>
        <v>50428.8651738558</v>
      </c>
      <c r="AL400" s="18">
        <f ca="1" t="shared" si="2872"/>
        <v>52948.6850736025</v>
      </c>
      <c r="AM400" s="18">
        <f ca="1" t="shared" si="2873"/>
        <v>64729.7938096893</v>
      </c>
      <c r="AN400" s="18">
        <f ca="1" t="shared" si="2874"/>
        <v>98379.7891926664</v>
      </c>
      <c r="AO400" s="18">
        <f ca="1">C400/'Ejercicio 3 - TIR'!$D$7</f>
        <v>12906.3392689177</v>
      </c>
      <c r="AP400" s="18">
        <f ca="1" t="shared" si="2875"/>
        <v>32698.5402027798</v>
      </c>
      <c r="AQ400" s="18">
        <f ca="1" t="shared" si="2876"/>
        <v>37522.5259049381</v>
      </c>
      <c r="AR400" s="18">
        <f ca="1" t="shared" si="2877"/>
        <v>40042.3458046847</v>
      </c>
      <c r="AS400" s="18">
        <f ca="1" t="shared" si="2878"/>
        <v>51823.4545407716</v>
      </c>
      <c r="AT400" s="18">
        <f ca="1" t="shared" si="2879"/>
        <v>85473.4499237486</v>
      </c>
      <c r="AU400" s="18">
        <f ca="1">AP400*'Ejercicio 3 - TIR'!$D$5</f>
        <v>16349.2701013899</v>
      </c>
      <c r="AV400" s="18">
        <f ca="1">AQ400*'Ejercicio 3 - TIR'!$D$5</f>
        <v>18761.262952469</v>
      </c>
      <c r="AW400" s="18">
        <f ca="1">AR400*'Ejercicio 3 - TIR'!$D$5</f>
        <v>20021.1729023424</v>
      </c>
      <c r="AX400" s="18">
        <f ca="1">AS400*'Ejercicio 3 - TIR'!$D$5</f>
        <v>25911.7272703858</v>
      </c>
      <c r="AY400" s="18">
        <f ca="1">AT400*'Ejercicio 3 - TIR'!$D$5</f>
        <v>42736.7249618743</v>
      </c>
      <c r="AZ400" s="18">
        <f ca="1" t="shared" ref="AZ400:BD400" si="2986">AJ400-AU400-AE400</f>
        <v>24135.2023765724</v>
      </c>
      <c r="BA400" s="18">
        <f ca="1" t="shared" si="2986"/>
        <v>25866.2510307578</v>
      </c>
      <c r="BB400" s="18">
        <f ca="1" t="shared" si="2986"/>
        <v>26218.1185944574</v>
      </c>
      <c r="BC400" s="18">
        <f ca="1" t="shared" si="2986"/>
        <v>30712.0748548063</v>
      </c>
      <c r="BD400" s="18">
        <f ca="1" t="shared" si="2986"/>
        <v>45424.4908925096</v>
      </c>
      <c r="BE400" s="18">
        <f ca="1" t="shared" ref="BE400:BI400" si="2987">AZ400/Z400</f>
        <v>20957.6505016139</v>
      </c>
      <c r="BF400" s="18">
        <f ca="1" t="shared" si="2987"/>
        <v>19824.4187300041</v>
      </c>
      <c r="BG400" s="18">
        <f ca="1" t="shared" si="2987"/>
        <v>17374.5828350501</v>
      </c>
      <c r="BH400" s="18">
        <f ca="1" t="shared" si="2987"/>
        <v>16846.0907012342</v>
      </c>
      <c r="BI400" s="18">
        <f ca="1" t="shared" si="2987"/>
        <v>19764.9597039339</v>
      </c>
      <c r="BJ400" s="18">
        <f ca="1" t="shared" si="2882"/>
        <v>77615.5182431158</v>
      </c>
      <c r="BK400" s="18">
        <f ca="1" t="shared" si="2883"/>
        <v>29661.7802089376</v>
      </c>
      <c r="BL400" s="18">
        <f ca="1" t="shared" si="2884"/>
        <v>107277.298452053</v>
      </c>
      <c r="BM400" s="18">
        <f ca="1">BK400*'Ejercicio 3 - TIR'!$D$5</f>
        <v>14830.8901044688</v>
      </c>
      <c r="BN400" s="18">
        <f ca="1" t="shared" si="2885"/>
        <v>92446.4083475846</v>
      </c>
      <c r="BO400" s="18">
        <f ca="1" t="shared" si="2886"/>
        <v>40224.9865625841</v>
      </c>
      <c r="BP400" s="18">
        <f ca="1" t="shared" si="2887"/>
        <v>-98303.513272714</v>
      </c>
      <c r="BQ400" s="18">
        <f ca="1" t="shared" ref="BQ400:BT400" si="2988">BE400</f>
        <v>20957.6505016139</v>
      </c>
      <c r="BR400" s="18">
        <f ca="1" t="shared" si="2988"/>
        <v>19824.4187300041</v>
      </c>
      <c r="BS400" s="18">
        <f ca="1" t="shared" si="2988"/>
        <v>17374.5828350501</v>
      </c>
      <c r="BT400" s="18">
        <f ca="1" t="shared" si="2988"/>
        <v>16846.0907012342</v>
      </c>
      <c r="BU400" s="18">
        <f ca="1" t="shared" si="2889"/>
        <v>59989.946266518</v>
      </c>
      <c r="BV400" s="20">
        <f ca="1" t="shared" si="2890"/>
        <v>9.64281091520682</v>
      </c>
    </row>
    <row r="401" ht="15" customHeight="1" spans="1:74">
      <c r="A401" s="16">
        <v>400</v>
      </c>
      <c r="B401" s="17">
        <f ca="1" t="shared" ref="B401:F401" si="2989">RAND()</f>
        <v>0.658760995286823</v>
      </c>
      <c r="C401" s="18">
        <f ca="1">IF(B401&lt;=('Ejercicio 3 - TIR'!$D$13-'Ejercicio 3 - TIR'!$C$13)/('Ejercicio 3 - TIR'!$E$13-'Ejercicio 3 - TIR'!$C$13),'Ejercicio 3 - TIR'!$C$13+SQRT(('Ejercicio 3 - TIR'!$E$13-'Ejercicio 3 - TIR'!$C$13)*('Ejercicio 3 - TIR'!$D$13-'Ejercicio 3 - TIR'!$C$13)*B401),'Ejercicio 3 - TIR'!$E$13-SQRT(('Ejercicio 3 - TIR'!$E$13-'Ejercicio 3 - TIR'!$C$13)*('Ejercicio 3 - TIR'!$E$13-'Ejercicio 3 - TIR'!$D$13)*(1-B401)))</f>
        <v>79764.2196677318</v>
      </c>
      <c r="D401" s="17">
        <f ca="1" t="shared" si="2989"/>
        <v>0.139061563026597</v>
      </c>
      <c r="E401" s="18">
        <f ca="1">IF(D401&lt;=('Ejercicio 3 - TIR'!$D$14-'Ejercicio 3 - TIR'!$C$14)/('Ejercicio 3 - TIR'!$E$14-'Ejercicio 3 - TIR'!$C$14),'Ejercicio 3 - TIR'!$C$14+SQRT(('Ejercicio 3 - TIR'!$E$14-'Ejercicio 3 - TIR'!$C$14)*('Ejercicio 3 - TIR'!$D$14-'Ejercicio 3 - TIR'!$C$14)*D401),'Ejercicio 3 - TIR'!$E$14-SQRT(('Ejercicio 3 - TIR'!$E$14-'Ejercicio 3 - TIR'!$C$14)*('Ejercicio 3 - TIR'!$E$14-'Ejercicio 3 - TIR'!$D$14)*(1-D401)))</f>
        <v>28229.4917908232</v>
      </c>
      <c r="F401" s="17">
        <f ca="1" t="shared" si="2989"/>
        <v>0.60451205659831</v>
      </c>
      <c r="G401" s="18">
        <f ca="1">IF(F401&lt;=('Ejercicio 3 - TIR'!$D$18-'Ejercicio 3 - TIR'!$C$18)/('Ejercicio 3 - TIR'!$E$18-'Ejercicio 3 - TIR'!$C$18),'Ejercicio 3 - TIR'!$C$18+SQRT(('Ejercicio 3 - TIR'!$E$18-'Ejercicio 3 - TIR'!$C$18)*('Ejercicio 3 - TIR'!$D$18-'Ejercicio 3 - TIR'!$C$18)*F401),'Ejercicio 3 - TIR'!$E$18-SQRT(('Ejercicio 3 - TIR'!$E$18-'Ejercicio 3 - TIR'!$C$18)*('Ejercicio 3 - TIR'!$E$18-'Ejercicio 3 - TIR'!$D$18)*(1-F401)))</f>
        <v>39522.4371087315</v>
      </c>
      <c r="H401" s="17">
        <f ca="1" t="shared" ref="H401:L401" si="2990">RAND()</f>
        <v>0.773881997094733</v>
      </c>
      <c r="I401" s="18">
        <f ca="1">IF(H401&lt;=('Ejercicio 3 - TIR'!$D$18-'Ejercicio 3 - TIR'!$C$18)/('Ejercicio 3 - TIR'!$E$18-'Ejercicio 3 - TIR'!$C$18),'Ejercicio 3 - TIR'!$C$18+SQRT(('Ejercicio 3 - TIR'!$E$18-'Ejercicio 3 - TIR'!$C$18)*('Ejercicio 3 - TIR'!$D$18-'Ejercicio 3 - TIR'!$C$18)*H401),'Ejercicio 3 - TIR'!$E$18-SQRT(('Ejercicio 3 - TIR'!$E$18-'Ejercicio 3 - TIR'!$C$18)*('Ejercicio 3 - TIR'!$E$18-'Ejercicio 3 - TIR'!$D$18)*(1-H401)))</f>
        <v>40881.8875418591</v>
      </c>
      <c r="J401" s="17">
        <f ca="1" t="shared" si="2990"/>
        <v>0.525063146514616</v>
      </c>
      <c r="K401" s="18">
        <f ca="1">IF(J401&lt;=('Ejercicio 3 - TIR'!$D$18-'Ejercicio 3 - TIR'!$C$18)/('Ejercicio 3 - TIR'!$E$18-'Ejercicio 3 - TIR'!$C$18),'Ejercicio 3 - TIR'!$C$18+SQRT(('Ejercicio 3 - TIR'!$E$18-'Ejercicio 3 - TIR'!$C$18)*('Ejercicio 3 - TIR'!$D$18-'Ejercicio 3 - TIR'!$C$18)*J401),'Ejercicio 3 - TIR'!$E$18-SQRT(('Ejercicio 3 - TIR'!$E$18-'Ejercicio 3 - TIR'!$C$18)*('Ejercicio 3 - TIR'!$E$18-'Ejercicio 3 - TIR'!$D$18)*(1-J401)))</f>
        <v>38874.6533440576</v>
      </c>
      <c r="L401" s="17">
        <f ca="1" t="shared" si="2990"/>
        <v>0.380586188967376</v>
      </c>
      <c r="M401" s="18">
        <f ca="1">IF(L401&lt;=('Ejercicio 3 - TIR'!$D$18-'Ejercicio 3 - TIR'!$C$18)/('Ejercicio 3 - TIR'!$E$18-'Ejercicio 3 - TIR'!$C$18),'Ejercicio 3 - TIR'!$C$18+SQRT(('Ejercicio 3 - TIR'!$E$18-'Ejercicio 3 - TIR'!$C$18)*('Ejercicio 3 - TIR'!$D$18-'Ejercicio 3 - TIR'!$C$18)*L401),'Ejercicio 3 - TIR'!$E$18-SQRT(('Ejercicio 3 - TIR'!$E$18-'Ejercicio 3 - TIR'!$C$18)*('Ejercicio 3 - TIR'!$E$18-'Ejercicio 3 - TIR'!$D$18)*(1-L401)))</f>
        <v>37555.6553881914</v>
      </c>
      <c r="N401" s="17">
        <f ca="1" t="shared" ref="N401:R401" si="2991">RAND()</f>
        <v>0.712837295169605</v>
      </c>
      <c r="O401" s="18">
        <f ca="1">IF(N401&lt;=('Ejercicio 3 - TIR'!$D$18-'Ejercicio 3 - TIR'!$C$18)/('Ejercicio 3 - TIR'!$E$18-'Ejercicio 3 - TIR'!$C$18),'Ejercicio 3 - TIR'!$C$18+SQRT(('Ejercicio 3 - TIR'!$E$18-'Ejercicio 3 - TIR'!$C$18)*('Ejercicio 3 - TIR'!$D$18-'Ejercicio 3 - TIR'!$C$18)*N401),'Ejercicio 3 - TIR'!$E$18-SQRT(('Ejercicio 3 - TIR'!$E$18-'Ejercicio 3 - TIR'!$C$18)*('Ejercicio 3 - TIR'!$E$18-'Ejercicio 3 - TIR'!$D$18)*(1-N401)))</f>
        <v>40359.1807983633</v>
      </c>
      <c r="P401" s="17">
        <f ca="1" t="shared" si="2991"/>
        <v>0.683852129882101</v>
      </c>
      <c r="Q401" s="19">
        <f ca="1">IF(P401&lt;=('Ejercicio 3 - TIR'!$D$22-'Ejercicio 3 - TIR'!$C$22)/('Ejercicio 3 - TIR'!$E$22-'Ejercicio 3 - TIR'!$C$22),'Ejercicio 3 - TIR'!$C$22+SQRT(('Ejercicio 3 - TIR'!$E$22-'Ejercicio 3 - TIR'!$C$22)*('Ejercicio 3 - TIR'!$D$22-'Ejercicio 3 - TIR'!$C$22)*P401),'Ejercicio 3 - TIR'!$E$22-SQRT(('Ejercicio 3 - TIR'!$E$22-'Ejercicio 3 - TIR'!$C$22)*('Ejercicio 3 - TIR'!$E$22-'Ejercicio 3 - TIR'!$D$22)*(1-P401)))</f>
        <v>0.156144892240608</v>
      </c>
      <c r="R401" s="17">
        <f ca="1" t="shared" si="2991"/>
        <v>0.829011782842014</v>
      </c>
      <c r="S401" s="19">
        <f ca="1">IF(R401&lt;=('Ejercicio 3 - TIR'!$D$23-'Ejercicio 3 - TIR'!$C$23)/('Ejercicio 3 - TIR'!$E$23-'Ejercicio 3 - TIR'!$C$23),'Ejercicio 3 - TIR'!$C$23+SQRT(('Ejercicio 3 - TIR'!$E$23-'Ejercicio 3 - TIR'!$C$23)*('Ejercicio 3 - TIR'!$D$23-'Ejercicio 3 - TIR'!$C$23)*R401),'Ejercicio 3 - TIR'!$E$23-SQRT(('Ejercicio 3 - TIR'!$E$23-'Ejercicio 3 - TIR'!$C$23)*('Ejercicio 3 - TIR'!$E$23-'Ejercicio 3 - TIR'!$D$23)*(1-R401)))</f>
        <v>0.162456374636798</v>
      </c>
      <c r="T401" s="17">
        <f ca="1" t="shared" ref="T401:X401" si="2992">RAND()</f>
        <v>0.780846639843516</v>
      </c>
      <c r="U401" s="19">
        <f ca="1">IF(T401&lt;=('Ejercicio 3 - TIR'!$D$24-'Ejercicio 3 - TIR'!$C$24)/('Ejercicio 3 - TIR'!$E$24-'Ejercicio 3 - TIR'!$C$24),'Ejercicio 3 - TIR'!$C$24+SQRT(('Ejercicio 3 - TIR'!$E$24-'Ejercicio 3 - TIR'!$C$24)*('Ejercicio 3 - TIR'!$D$24-'Ejercicio 3 - TIR'!$C$24)*T401),'Ejercicio 3 - TIR'!$E$24-SQRT(('Ejercicio 3 - TIR'!$E$24-'Ejercicio 3 - TIR'!$C$24)*('Ejercicio 3 - TIR'!$E$24-'Ejercicio 3 - TIR'!$D$24)*(1-T401)))</f>
        <v>0.19522845567111</v>
      </c>
      <c r="V401" s="17">
        <f ca="1" t="shared" si="2992"/>
        <v>0.0878805489094965</v>
      </c>
      <c r="W401" s="19">
        <f ca="1">IF(V401&lt;=('Ejercicio 3 - TIR'!$D$25-'Ejercicio 3 - TIR'!$C$25)/('Ejercicio 3 - TIR'!$E$25-'Ejercicio 3 - TIR'!$C$25),'Ejercicio 3 - TIR'!$C$25+SQRT(('Ejercicio 3 - TIR'!$E$25-'Ejercicio 3 - TIR'!$C$25)*('Ejercicio 3 - TIR'!$D$25-'Ejercicio 3 - TIR'!$C$25)*V401),'Ejercicio 3 - TIR'!$E$25-SQRT(('Ejercicio 3 - TIR'!$E$25-'Ejercicio 3 - TIR'!$C$25)*('Ejercicio 3 - TIR'!$E$25-'Ejercicio 3 - TIR'!$D$25)*(1-V401)))</f>
        <v>0.191092013724897</v>
      </c>
      <c r="X401" s="17">
        <f ca="1" t="shared" si="2992"/>
        <v>0.468603120352906</v>
      </c>
      <c r="Y401" s="19">
        <f ca="1">IF(X401&lt;=('Ejercicio 3 - TIR'!$D$26-'Ejercicio 3 - TIR'!$C$26)/('Ejercicio 3 - TIR'!$E$26-'Ejercicio 3 - TIR'!$C$26),'Ejercicio 3 - TIR'!$C$26+SQRT(('Ejercicio 3 - TIR'!$E$26-'Ejercicio 3 - TIR'!$C$26)*('Ejercicio 3 - TIR'!$D$26-'Ejercicio 3 - TIR'!$C$26)*X401),'Ejercicio 3 - TIR'!$E$26-SQRT(('Ejercicio 3 - TIR'!$E$26-'Ejercicio 3 - TIR'!$C$26)*('Ejercicio 3 - TIR'!$E$26-'Ejercicio 3 - TIR'!$D$26)*(1-X401)))</f>
        <v>0.226431883082431</v>
      </c>
      <c r="Z401" s="17">
        <f ca="1" t="shared" si="2860"/>
        <v>1.15614489224061</v>
      </c>
      <c r="AA401" s="17">
        <f ca="1" t="shared" si="2861"/>
        <v>1.34396799998887</v>
      </c>
      <c r="AB401" s="17">
        <f ca="1" t="shared" si="2862"/>
        <v>1.60634879709809</v>
      </c>
      <c r="AC401" s="17">
        <f ca="1" t="shared" si="2863"/>
        <v>1.91330922348012</v>
      </c>
      <c r="AD401" s="17">
        <f ca="1" t="shared" si="2864"/>
        <v>2.34654343387171</v>
      </c>
      <c r="AE401" s="16">
        <f ca="1" t="shared" si="2865"/>
        <v>4407.89095368522</v>
      </c>
      <c r="AF401" s="16">
        <f ca="1" t="shared" si="2866"/>
        <v>5123.98093781525</v>
      </c>
      <c r="AG401" s="16">
        <f ca="1" t="shared" si="2867"/>
        <v>6124.32782319313</v>
      </c>
      <c r="AH401" s="16">
        <f ca="1" t="shared" si="2868"/>
        <v>7294.63795963852</v>
      </c>
      <c r="AI401" s="16">
        <f ca="1" t="shared" si="2869"/>
        <v>8946.37656924406</v>
      </c>
      <c r="AJ401" s="18">
        <f ca="1" t="shared" si="2870"/>
        <v>45693.6637921606</v>
      </c>
      <c r="AK401" s="18">
        <f ca="1" t="shared" si="2871"/>
        <v>54943.9486354023</v>
      </c>
      <c r="AL401" s="18">
        <f ca="1" t="shared" si="2872"/>
        <v>62446.252636832</v>
      </c>
      <c r="AM401" s="18">
        <f ca="1" t="shared" si="2873"/>
        <v>71855.5818480677</v>
      </c>
      <c r="AN401" s="18">
        <f ca="1" t="shared" si="2874"/>
        <v>94704.5706988408</v>
      </c>
      <c r="AO401" s="18">
        <f ca="1">C401/'Ejercicio 3 - TIR'!$D$7</f>
        <v>15952.8439335464</v>
      </c>
      <c r="AP401" s="18">
        <f ca="1" t="shared" si="2875"/>
        <v>29740.8198586142</v>
      </c>
      <c r="AQ401" s="18">
        <f ca="1" t="shared" si="2876"/>
        <v>38991.1047018559</v>
      </c>
      <c r="AR401" s="18">
        <f ca="1" t="shared" si="2877"/>
        <v>46493.4087032856</v>
      </c>
      <c r="AS401" s="18">
        <f ca="1" t="shared" si="2878"/>
        <v>55902.7379145213</v>
      </c>
      <c r="AT401" s="18">
        <f ca="1" t="shared" si="2879"/>
        <v>78751.7267652945</v>
      </c>
      <c r="AU401" s="18">
        <f ca="1">AP401*'Ejercicio 3 - TIR'!$D$5</f>
        <v>14870.4099293071</v>
      </c>
      <c r="AV401" s="18">
        <f ca="1">AQ401*'Ejercicio 3 - TIR'!$D$5</f>
        <v>19495.552350928</v>
      </c>
      <c r="AW401" s="18">
        <f ca="1">AR401*'Ejercicio 3 - TIR'!$D$5</f>
        <v>23246.7043516428</v>
      </c>
      <c r="AX401" s="18">
        <f ca="1">AS401*'Ejercicio 3 - TIR'!$D$5</f>
        <v>27951.3689572607</v>
      </c>
      <c r="AY401" s="18">
        <f ca="1">AT401*'Ejercicio 3 - TIR'!$D$5</f>
        <v>39375.8633826472</v>
      </c>
      <c r="AZ401" s="18">
        <f ca="1" t="shared" ref="AZ401:BD401" si="2993">AJ401-AU401-AE401</f>
        <v>26415.3629091682</v>
      </c>
      <c r="BA401" s="18">
        <f ca="1" t="shared" si="2993"/>
        <v>30324.4153466591</v>
      </c>
      <c r="BB401" s="18">
        <f ca="1" t="shared" si="2993"/>
        <v>33075.220461996</v>
      </c>
      <c r="BC401" s="18">
        <f ca="1" t="shared" si="2993"/>
        <v>36609.5749311685</v>
      </c>
      <c r="BD401" s="18">
        <f ca="1" t="shared" si="2993"/>
        <v>46382.3307469495</v>
      </c>
      <c r="BE401" s="18">
        <f ca="1" t="shared" ref="BE401:BI401" si="2994">AZ401/Z401</f>
        <v>22847.7962290482</v>
      </c>
      <c r="BF401" s="18">
        <f ca="1" t="shared" si="2994"/>
        <v>22563.3462604096</v>
      </c>
      <c r="BG401" s="18">
        <f ca="1" t="shared" si="2994"/>
        <v>20590.3104741307</v>
      </c>
      <c r="BH401" s="18">
        <f ca="1" t="shared" si="2994"/>
        <v>19134.1652890688</v>
      </c>
      <c r="BI401" s="18">
        <f ca="1" t="shared" si="2994"/>
        <v>19766.2357650974</v>
      </c>
      <c r="BJ401" s="18">
        <f ca="1" t="shared" si="2882"/>
        <v>66241.7286032917</v>
      </c>
      <c r="BK401" s="18">
        <f ca="1" t="shared" si="2883"/>
        <v>37434.0411838434</v>
      </c>
      <c r="BL401" s="18">
        <f ca="1" t="shared" si="2884"/>
        <v>103675.769787135</v>
      </c>
      <c r="BM401" s="18">
        <f ca="1">BK401*'Ejercicio 3 - TIR'!$D$5</f>
        <v>18717.0205919217</v>
      </c>
      <c r="BN401" s="18">
        <f ca="1" t="shared" si="2885"/>
        <v>84958.7491952134</v>
      </c>
      <c r="BO401" s="18">
        <f ca="1" t="shared" si="2886"/>
        <v>36205.9137575964</v>
      </c>
      <c r="BP401" s="18">
        <f ca="1" t="shared" si="2887"/>
        <v>-107993.711458555</v>
      </c>
      <c r="BQ401" s="18">
        <f ca="1" t="shared" ref="BQ401:BT401" si="2995">BE401</f>
        <v>22847.7962290482</v>
      </c>
      <c r="BR401" s="18">
        <f ca="1" t="shared" si="2995"/>
        <v>22563.3462604096</v>
      </c>
      <c r="BS401" s="18">
        <f ca="1" t="shared" si="2995"/>
        <v>20590.3104741307</v>
      </c>
      <c r="BT401" s="18">
        <f ca="1" t="shared" si="2995"/>
        <v>19134.1652890688</v>
      </c>
      <c r="BU401" s="18">
        <f ca="1" t="shared" si="2889"/>
        <v>55972.1495226938</v>
      </c>
      <c r="BV401" s="20">
        <f ca="1" t="shared" si="2890"/>
        <v>8.30870349768169</v>
      </c>
    </row>
    <row r="402" ht="15" customHeight="1" spans="1:74">
      <c r="A402" s="16">
        <v>401</v>
      </c>
      <c r="B402" s="17">
        <f ca="1" t="shared" ref="B402:F402" si="2996">RAND()</f>
        <v>0.719609135932547</v>
      </c>
      <c r="C402" s="18">
        <f ca="1">IF(B402&lt;=('Ejercicio 3 - TIR'!$D$13-'Ejercicio 3 - TIR'!$C$13)/('Ejercicio 3 - TIR'!$E$13-'Ejercicio 3 - TIR'!$C$13),'Ejercicio 3 - TIR'!$C$13+SQRT(('Ejercicio 3 - TIR'!$E$13-'Ejercicio 3 - TIR'!$C$13)*('Ejercicio 3 - TIR'!$D$13-'Ejercicio 3 - TIR'!$C$13)*B402),'Ejercicio 3 - TIR'!$E$13-SQRT(('Ejercicio 3 - TIR'!$E$13-'Ejercicio 3 - TIR'!$C$13)*('Ejercicio 3 - TIR'!$E$13-'Ejercicio 3 - TIR'!$D$13)*(1-B402)))</f>
        <v>81656.9076521721</v>
      </c>
      <c r="D402" s="17">
        <f ca="1" t="shared" si="2996"/>
        <v>0.620618195569212</v>
      </c>
      <c r="E402" s="18">
        <f ca="1">IF(D402&lt;=('Ejercicio 3 - TIR'!$D$14-'Ejercicio 3 - TIR'!$C$14)/('Ejercicio 3 - TIR'!$E$14-'Ejercicio 3 - TIR'!$C$14),'Ejercicio 3 - TIR'!$C$14+SQRT(('Ejercicio 3 - TIR'!$E$14-'Ejercicio 3 - TIR'!$C$14)*('Ejercicio 3 - TIR'!$D$14-'Ejercicio 3 - TIR'!$C$14)*D402),'Ejercicio 3 - TIR'!$E$14-SQRT(('Ejercicio 3 - TIR'!$E$14-'Ejercicio 3 - TIR'!$C$14)*('Ejercicio 3 - TIR'!$E$14-'Ejercicio 3 - TIR'!$D$14)*(1-D402)))</f>
        <v>32456.3092146736</v>
      </c>
      <c r="F402" s="17">
        <f ca="1" t="shared" si="2996"/>
        <v>0.62851121092783</v>
      </c>
      <c r="G402" s="18">
        <f ca="1">IF(F402&lt;=('Ejercicio 3 - TIR'!$D$18-'Ejercicio 3 - TIR'!$C$18)/('Ejercicio 3 - TIR'!$E$18-'Ejercicio 3 - TIR'!$C$18),'Ejercicio 3 - TIR'!$C$18+SQRT(('Ejercicio 3 - TIR'!$E$18-'Ejercicio 3 - TIR'!$C$18)*('Ejercicio 3 - TIR'!$D$18-'Ejercicio 3 - TIR'!$C$18)*F402),'Ejercicio 3 - TIR'!$E$18-SQRT(('Ejercicio 3 - TIR'!$E$18-'Ejercicio 3 - TIR'!$C$18)*('Ejercicio 3 - TIR'!$E$18-'Ejercicio 3 - TIR'!$D$18)*(1-F402)))</f>
        <v>39709.6179965627</v>
      </c>
      <c r="H402" s="17">
        <f ca="1" t="shared" ref="H402:L402" si="2997">RAND()</f>
        <v>0.359725764226183</v>
      </c>
      <c r="I402" s="18">
        <f ca="1">IF(H402&lt;=('Ejercicio 3 - TIR'!$D$18-'Ejercicio 3 - TIR'!$C$18)/('Ejercicio 3 - TIR'!$E$18-'Ejercicio 3 - TIR'!$C$18),'Ejercicio 3 - TIR'!$C$18+SQRT(('Ejercicio 3 - TIR'!$E$18-'Ejercicio 3 - TIR'!$C$18)*('Ejercicio 3 - TIR'!$D$18-'Ejercicio 3 - TIR'!$C$18)*H402),'Ejercicio 3 - TIR'!$E$18-SQRT(('Ejercicio 3 - TIR'!$E$18-'Ejercicio 3 - TIR'!$C$18)*('Ejercicio 3 - TIR'!$E$18-'Ejercicio 3 - TIR'!$D$18)*(1-H402)))</f>
        <v>37345.6697879722</v>
      </c>
      <c r="J402" s="17">
        <f ca="1" t="shared" si="2997"/>
        <v>0.875758728690606</v>
      </c>
      <c r="K402" s="18">
        <f ca="1">IF(J402&lt;=('Ejercicio 3 - TIR'!$D$18-'Ejercicio 3 - TIR'!$C$18)/('Ejercicio 3 - TIR'!$E$18-'Ejercicio 3 - TIR'!$C$18),'Ejercicio 3 - TIR'!$C$18+SQRT(('Ejercicio 3 - TIR'!$E$18-'Ejercicio 3 - TIR'!$C$18)*('Ejercicio 3 - TIR'!$D$18-'Ejercicio 3 - TIR'!$C$18)*J402),'Ejercicio 3 - TIR'!$E$18-SQRT(('Ejercicio 3 - TIR'!$E$18-'Ejercicio 3 - TIR'!$C$18)*('Ejercicio 3 - TIR'!$E$18-'Ejercicio 3 - TIR'!$D$18)*(1-J402)))</f>
        <v>41947.4444561639</v>
      </c>
      <c r="L402" s="17">
        <f ca="1" t="shared" si="2997"/>
        <v>0.174398203854841</v>
      </c>
      <c r="M402" s="18">
        <f ca="1">IF(L402&lt;=('Ejercicio 3 - TIR'!$D$18-'Ejercicio 3 - TIR'!$C$18)/('Ejercicio 3 - TIR'!$E$18-'Ejercicio 3 - TIR'!$C$18),'Ejercicio 3 - TIR'!$C$18+SQRT(('Ejercicio 3 - TIR'!$E$18-'Ejercicio 3 - TIR'!$C$18)*('Ejercicio 3 - TIR'!$D$18-'Ejercicio 3 - TIR'!$C$18)*L402),'Ejercicio 3 - TIR'!$E$18-SQRT(('Ejercicio 3 - TIR'!$E$18-'Ejercicio 3 - TIR'!$C$18)*('Ejercicio 3 - TIR'!$E$18-'Ejercicio 3 - TIR'!$D$18)*(1-L402)))</f>
        <v>35114.6584028873</v>
      </c>
      <c r="N402" s="17">
        <f ca="1" t="shared" ref="N402:R402" si="2998">RAND()</f>
        <v>0.0974478050626624</v>
      </c>
      <c r="O402" s="18">
        <f ca="1">IF(N402&lt;=('Ejercicio 3 - TIR'!$D$18-'Ejercicio 3 - TIR'!$C$18)/('Ejercicio 3 - TIR'!$E$18-'Ejercicio 3 - TIR'!$C$18),'Ejercicio 3 - TIR'!$C$18+SQRT(('Ejercicio 3 - TIR'!$E$18-'Ejercicio 3 - TIR'!$C$18)*('Ejercicio 3 - TIR'!$D$18-'Ejercicio 3 - TIR'!$C$18)*N402),'Ejercicio 3 - TIR'!$E$18-SQRT(('Ejercicio 3 - TIR'!$E$18-'Ejercicio 3 - TIR'!$C$18)*('Ejercicio 3 - TIR'!$E$18-'Ejercicio 3 - TIR'!$D$18)*(1-N402)))</f>
        <v>33823.2408712242</v>
      </c>
      <c r="P402" s="17">
        <f ca="1" t="shared" si="2998"/>
        <v>0.951426081003546</v>
      </c>
      <c r="Q402" s="19">
        <f ca="1">IF(P402&lt;=('Ejercicio 3 - TIR'!$D$22-'Ejercicio 3 - TIR'!$C$22)/('Ejercicio 3 - TIR'!$E$22-'Ejercicio 3 - TIR'!$C$22),'Ejercicio 3 - TIR'!$C$22+SQRT(('Ejercicio 3 - TIR'!$E$22-'Ejercicio 3 - TIR'!$C$22)*('Ejercicio 3 - TIR'!$D$22-'Ejercicio 3 - TIR'!$C$22)*P402),'Ejercicio 3 - TIR'!$E$22-SQRT(('Ejercicio 3 - TIR'!$E$22-'Ejercicio 3 - TIR'!$C$22)*('Ejercicio 3 - TIR'!$E$22-'Ejercicio 3 - TIR'!$D$22)*(1-P402)))</f>
        <v>0.170649435621653</v>
      </c>
      <c r="R402" s="17">
        <f ca="1" t="shared" si="2998"/>
        <v>0.302966898200152</v>
      </c>
      <c r="S402" s="19">
        <f ca="1">IF(R402&lt;=('Ejercicio 3 - TIR'!$D$23-'Ejercicio 3 - TIR'!$C$23)/('Ejercicio 3 - TIR'!$E$23-'Ejercicio 3 - TIR'!$C$23),'Ejercicio 3 - TIR'!$C$23+SQRT(('Ejercicio 3 - TIR'!$E$23-'Ejercicio 3 - TIR'!$C$23)*('Ejercicio 3 - TIR'!$D$23-'Ejercicio 3 - TIR'!$C$23)*R402),'Ejercicio 3 - TIR'!$E$23-SQRT(('Ejercicio 3 - TIR'!$E$23-'Ejercicio 3 - TIR'!$C$23)*('Ejercicio 3 - TIR'!$E$23-'Ejercicio 3 - TIR'!$D$23)*(1-R402)))</f>
        <v>0.143352524847653</v>
      </c>
      <c r="T402" s="17">
        <f ca="1" t="shared" ref="T402:X402" si="2999">RAND()</f>
        <v>0.736049953224027</v>
      </c>
      <c r="U402" s="19">
        <f ca="1">IF(T402&lt;=('Ejercicio 3 - TIR'!$D$24-'Ejercicio 3 - TIR'!$C$24)/('Ejercicio 3 - TIR'!$E$24-'Ejercicio 3 - TIR'!$C$24),'Ejercicio 3 - TIR'!$C$24+SQRT(('Ejercicio 3 - TIR'!$E$24-'Ejercicio 3 - TIR'!$C$24)*('Ejercicio 3 - TIR'!$D$24-'Ejercicio 3 - TIR'!$C$24)*T402),'Ejercicio 3 - TIR'!$E$24-SQRT(('Ejercicio 3 - TIR'!$E$24-'Ejercicio 3 - TIR'!$C$24)*('Ejercicio 3 - TIR'!$E$24-'Ejercicio 3 - TIR'!$D$24)*(1-T402)))</f>
        <v>0.192814339607567</v>
      </c>
      <c r="V402" s="17">
        <f ca="1" t="shared" si="2999"/>
        <v>0.854130530159075</v>
      </c>
      <c r="W402" s="19">
        <f ca="1">IF(V402&lt;=('Ejercicio 3 - TIR'!$D$25-'Ejercicio 3 - TIR'!$C$25)/('Ejercicio 3 - TIR'!$E$25-'Ejercicio 3 - TIR'!$C$25),'Ejercicio 3 - TIR'!$C$25+SQRT(('Ejercicio 3 - TIR'!$E$25-'Ejercicio 3 - TIR'!$C$25)*('Ejercicio 3 - TIR'!$D$25-'Ejercicio 3 - TIR'!$C$25)*V402),'Ejercicio 3 - TIR'!$E$25-SQRT(('Ejercicio 3 - TIR'!$E$25-'Ejercicio 3 - TIR'!$C$25)*('Ejercicio 3 - TIR'!$E$25-'Ejercicio 3 - TIR'!$D$25)*(1-V402)))</f>
        <v>0.227404798198661</v>
      </c>
      <c r="X402" s="17">
        <f ca="1" t="shared" si="2999"/>
        <v>0.714411717059586</v>
      </c>
      <c r="Y402" s="19">
        <f ca="1">IF(X402&lt;=('Ejercicio 3 - TIR'!$D$26-'Ejercicio 3 - TIR'!$C$26)/('Ejercicio 3 - TIR'!$E$26-'Ejercicio 3 - TIR'!$C$26),'Ejercicio 3 - TIR'!$C$26+SQRT(('Ejercicio 3 - TIR'!$E$26-'Ejercicio 3 - TIR'!$C$26)*('Ejercicio 3 - TIR'!$D$26-'Ejercicio 3 - TIR'!$C$26)*X402),'Ejercicio 3 - TIR'!$E$26-SQRT(('Ejercicio 3 - TIR'!$E$26-'Ejercicio 3 - TIR'!$C$26)*('Ejercicio 3 - TIR'!$E$26-'Ejercicio 3 - TIR'!$D$26)*(1-X402)))</f>
        <v>0.240729441971392</v>
      </c>
      <c r="Z402" s="17">
        <f ca="1" t="shared" si="2860"/>
        <v>1.17064943562165</v>
      </c>
      <c r="AA402" s="17">
        <f ca="1" t="shared" si="2861"/>
        <v>1.3384649879295</v>
      </c>
      <c r="AB402" s="17">
        <f ca="1" t="shared" si="2862"/>
        <v>1.59654023066497</v>
      </c>
      <c r="AC402" s="17">
        <f ca="1" t="shared" si="2863"/>
        <v>1.95960113963538</v>
      </c>
      <c r="AD402" s="17">
        <f ca="1" t="shared" si="2864"/>
        <v>2.43133482846631</v>
      </c>
      <c r="AE402" s="16">
        <f ca="1" t="shared" si="2865"/>
        <v>5538.6508498459</v>
      </c>
      <c r="AF402" s="16">
        <f ca="1" t="shared" si="2866"/>
        <v>6332.63043342091</v>
      </c>
      <c r="AG402" s="16">
        <f ca="1" t="shared" si="2867"/>
        <v>7553.65238841974</v>
      </c>
      <c r="AH402" s="16">
        <f ca="1" t="shared" si="2868"/>
        <v>9271.38918547116</v>
      </c>
      <c r="AI402" s="16">
        <f ca="1" t="shared" si="2869"/>
        <v>11503.2855303892</v>
      </c>
      <c r="AJ402" s="18">
        <f ca="1" t="shared" si="2870"/>
        <v>46486.0418964276</v>
      </c>
      <c r="AK402" s="18">
        <f ca="1" t="shared" si="2871"/>
        <v>49985.8714619772</v>
      </c>
      <c r="AL402" s="18">
        <f ca="1" t="shared" si="2872"/>
        <v>66970.78264785</v>
      </c>
      <c r="AM402" s="18">
        <f ca="1" t="shared" si="2873"/>
        <v>68810.7246242053</v>
      </c>
      <c r="AN402" s="18">
        <f ca="1" t="shared" si="2874"/>
        <v>82235.6235418128</v>
      </c>
      <c r="AO402" s="18">
        <f ca="1">C402/'Ejercicio 3 - TIR'!$D$7</f>
        <v>16331.3815304344</v>
      </c>
      <c r="AP402" s="18">
        <f ca="1" t="shared" si="2875"/>
        <v>30154.6603659931</v>
      </c>
      <c r="AQ402" s="18">
        <f ca="1" t="shared" si="2876"/>
        <v>33654.4899315428</v>
      </c>
      <c r="AR402" s="18">
        <f ca="1" t="shared" si="2877"/>
        <v>50639.4011174156</v>
      </c>
      <c r="AS402" s="18">
        <f ca="1" t="shared" si="2878"/>
        <v>52479.3430937708</v>
      </c>
      <c r="AT402" s="18">
        <f ca="1" t="shared" si="2879"/>
        <v>65904.2420113784</v>
      </c>
      <c r="AU402" s="18">
        <f ca="1">AP402*'Ejercicio 3 - TIR'!$D$5</f>
        <v>15077.3301829966</v>
      </c>
      <c r="AV402" s="18">
        <f ca="1">AQ402*'Ejercicio 3 - TIR'!$D$5</f>
        <v>16827.2449657714</v>
      </c>
      <c r="AW402" s="18">
        <f ca="1">AR402*'Ejercicio 3 - TIR'!$D$5</f>
        <v>25319.7005587078</v>
      </c>
      <c r="AX402" s="18">
        <f ca="1">AS402*'Ejercicio 3 - TIR'!$D$5</f>
        <v>26239.6715468854</v>
      </c>
      <c r="AY402" s="18">
        <f ca="1">AT402*'Ejercicio 3 - TIR'!$D$5</f>
        <v>32952.1210056892</v>
      </c>
      <c r="AZ402" s="18">
        <f ca="1" t="shared" ref="AZ402:BD402" si="3000">AJ402-AU402-AE402</f>
        <v>25870.0608635851</v>
      </c>
      <c r="BA402" s="18">
        <f ca="1" t="shared" si="3000"/>
        <v>26825.9960627849</v>
      </c>
      <c r="BB402" s="18">
        <f ca="1" t="shared" si="3000"/>
        <v>34097.4297007225</v>
      </c>
      <c r="BC402" s="18">
        <f ca="1" t="shared" si="3000"/>
        <v>33299.6638918487</v>
      </c>
      <c r="BD402" s="18">
        <f ca="1" t="shared" si="3000"/>
        <v>37780.2170057344</v>
      </c>
      <c r="BE402" s="18">
        <f ca="1" t="shared" ref="BE402:BI402" si="3001">AZ402/Z402</f>
        <v>22098.8966264245</v>
      </c>
      <c r="BF402" s="18">
        <f ca="1" t="shared" si="3001"/>
        <v>20042.3591985642</v>
      </c>
      <c r="BG402" s="18">
        <f ca="1" t="shared" si="3001"/>
        <v>21357.0751590272</v>
      </c>
      <c r="BH402" s="18">
        <f ca="1" t="shared" si="3001"/>
        <v>16993.0825300727</v>
      </c>
      <c r="BI402" s="18">
        <f ca="1" t="shared" si="3001"/>
        <v>15538.8787111507</v>
      </c>
      <c r="BJ402" s="18">
        <f ca="1" t="shared" si="2882"/>
        <v>78912.1549971081</v>
      </c>
      <c r="BK402" s="18">
        <f ca="1" t="shared" si="2883"/>
        <v>39707.0567119167</v>
      </c>
      <c r="BL402" s="18">
        <f ca="1" t="shared" si="2884"/>
        <v>118619.211709025</v>
      </c>
      <c r="BM402" s="18">
        <f ca="1">BK402*'Ejercicio 3 - TIR'!$D$5</f>
        <v>19853.5283559584</v>
      </c>
      <c r="BN402" s="18">
        <f ca="1" t="shared" si="2885"/>
        <v>98765.6833530665</v>
      </c>
      <c r="BO402" s="18">
        <f ca="1" t="shared" si="2886"/>
        <v>40621.9999798908</v>
      </c>
      <c r="BP402" s="18">
        <f ca="1" t="shared" si="2887"/>
        <v>-114113.216866846</v>
      </c>
      <c r="BQ402" s="18">
        <f ca="1" t="shared" ref="BQ402:BT402" si="3002">BE402</f>
        <v>22098.8966264245</v>
      </c>
      <c r="BR402" s="18">
        <f ca="1" t="shared" si="3002"/>
        <v>20042.3591985642</v>
      </c>
      <c r="BS402" s="18">
        <f ca="1" t="shared" si="3002"/>
        <v>21357.0751590272</v>
      </c>
      <c r="BT402" s="18">
        <f ca="1" t="shared" si="3002"/>
        <v>16993.0825300727</v>
      </c>
      <c r="BU402" s="18">
        <f ca="1" t="shared" si="2889"/>
        <v>56160.8786910415</v>
      </c>
      <c r="BV402" s="20">
        <f ca="1" t="shared" si="2890"/>
        <v>5.42167033538026</v>
      </c>
    </row>
    <row r="403" ht="15" customHeight="1" spans="1:74">
      <c r="A403" s="16">
        <v>402</v>
      </c>
      <c r="B403" s="17">
        <f ca="1" t="shared" ref="B403:F403" si="3003">RAND()</f>
        <v>0.313672930397308</v>
      </c>
      <c r="C403" s="18">
        <f ca="1">IF(B403&lt;=('Ejercicio 3 - TIR'!$D$13-'Ejercicio 3 - TIR'!$C$13)/('Ejercicio 3 - TIR'!$E$13-'Ejercicio 3 - TIR'!$C$13),'Ejercicio 3 - TIR'!$C$13+SQRT(('Ejercicio 3 - TIR'!$E$13-'Ejercicio 3 - TIR'!$C$13)*('Ejercicio 3 - TIR'!$D$13-'Ejercicio 3 - TIR'!$C$13)*B403),'Ejercicio 3 - TIR'!$E$13-SQRT(('Ejercicio 3 - TIR'!$E$13-'Ejercicio 3 - TIR'!$C$13)*('Ejercicio 3 - TIR'!$E$13-'Ejercicio 3 - TIR'!$D$13)*(1-B403)))</f>
        <v>71301.6989436094</v>
      </c>
      <c r="D403" s="17">
        <f ca="1" t="shared" si="3003"/>
        <v>0.461474292743888</v>
      </c>
      <c r="E403" s="18">
        <f ca="1">IF(D403&lt;=('Ejercicio 3 - TIR'!$D$14-'Ejercicio 3 - TIR'!$C$14)/('Ejercicio 3 - TIR'!$E$14-'Ejercicio 3 - TIR'!$C$14),'Ejercicio 3 - TIR'!$C$14+SQRT(('Ejercicio 3 - TIR'!$E$14-'Ejercicio 3 - TIR'!$C$14)*('Ejercicio 3 - TIR'!$D$14-'Ejercicio 3 - TIR'!$C$14)*D403),'Ejercicio 3 - TIR'!$E$14-SQRT(('Ejercicio 3 - TIR'!$E$14-'Ejercicio 3 - TIR'!$C$14)*('Ejercicio 3 - TIR'!$E$14-'Ejercicio 3 - TIR'!$D$14)*(1-D403)))</f>
        <v>31012.2941698998</v>
      </c>
      <c r="F403" s="17">
        <f ca="1" t="shared" si="3003"/>
        <v>0.245326297074528</v>
      </c>
      <c r="G403" s="18">
        <f ca="1">IF(F403&lt;=('Ejercicio 3 - TIR'!$D$18-'Ejercicio 3 - TIR'!$C$18)/('Ejercicio 3 - TIR'!$E$18-'Ejercicio 3 - TIR'!$C$18),'Ejercicio 3 - TIR'!$C$18+SQRT(('Ejercicio 3 - TIR'!$E$18-'Ejercicio 3 - TIR'!$C$18)*('Ejercicio 3 - TIR'!$D$18-'Ejercicio 3 - TIR'!$C$18)*F403),'Ejercicio 3 - TIR'!$E$18-SQRT(('Ejercicio 3 - TIR'!$E$18-'Ejercicio 3 - TIR'!$C$18)*('Ejercicio 3 - TIR'!$E$18-'Ejercicio 3 - TIR'!$D$18)*(1-F403)))</f>
        <v>36066.2133626488</v>
      </c>
      <c r="H403" s="17">
        <f ca="1" t="shared" ref="H403:L403" si="3004">RAND()</f>
        <v>0.00964781713645735</v>
      </c>
      <c r="I403" s="18">
        <f ca="1">IF(H403&lt;=('Ejercicio 3 - TIR'!$D$18-'Ejercicio 3 - TIR'!$C$18)/('Ejercicio 3 - TIR'!$E$18-'Ejercicio 3 - TIR'!$C$18),'Ejercicio 3 - TIR'!$C$18+SQRT(('Ejercicio 3 - TIR'!$E$18-'Ejercicio 3 - TIR'!$C$18)*('Ejercicio 3 - TIR'!$D$18-'Ejercicio 3 - TIR'!$C$18)*H403),'Ejercicio 3 - TIR'!$E$18-SQRT(('Ejercicio 3 - TIR'!$E$18-'Ejercicio 3 - TIR'!$C$18)*('Ejercicio 3 - TIR'!$E$18-'Ejercicio 3 - TIR'!$D$18)*(1-H403)))</f>
        <v>31202.9848587861</v>
      </c>
      <c r="J403" s="17">
        <f ca="1" t="shared" si="3004"/>
        <v>0.462461730764313</v>
      </c>
      <c r="K403" s="18">
        <f ca="1">IF(J403&lt;=('Ejercicio 3 - TIR'!$D$18-'Ejercicio 3 - TIR'!$C$18)/('Ejercicio 3 - TIR'!$E$18-'Ejercicio 3 - TIR'!$C$18),'Ejercicio 3 - TIR'!$C$18+SQRT(('Ejercicio 3 - TIR'!$E$18-'Ejercicio 3 - TIR'!$C$18)*('Ejercicio 3 - TIR'!$D$18-'Ejercicio 3 - TIR'!$C$18)*J403),'Ejercicio 3 - TIR'!$E$18-SQRT(('Ejercicio 3 - TIR'!$E$18-'Ejercicio 3 - TIR'!$C$18)*('Ejercicio 3 - TIR'!$E$18-'Ejercicio 3 - TIR'!$D$18)*(1-J403)))</f>
        <v>38328.8210218882</v>
      </c>
      <c r="L403" s="17">
        <f ca="1" t="shared" si="3004"/>
        <v>0.949945682400112</v>
      </c>
      <c r="M403" s="18">
        <f ca="1">IF(L403&lt;=('Ejercicio 3 - TIR'!$D$18-'Ejercicio 3 - TIR'!$C$18)/('Ejercicio 3 - TIR'!$E$18-'Ejercicio 3 - TIR'!$C$18),'Ejercicio 3 - TIR'!$C$18+SQRT(('Ejercicio 3 - TIR'!$E$18-'Ejercicio 3 - TIR'!$C$18)*('Ejercicio 3 - TIR'!$D$18-'Ejercicio 3 - TIR'!$C$18)*L403),'Ejercicio 3 - TIR'!$E$18-SQRT(('Ejercicio 3 - TIR'!$E$18-'Ejercicio 3 - TIR'!$C$18)*('Ejercicio 3 - TIR'!$E$18-'Ejercicio 3 - TIR'!$D$18)*(1-L403)))</f>
        <v>43062.4567566138</v>
      </c>
      <c r="N403" s="17">
        <f ca="1" t="shared" ref="N403:R403" si="3005">RAND()</f>
        <v>0.420998569851778</v>
      </c>
      <c r="O403" s="18">
        <f ca="1">IF(N403&lt;=('Ejercicio 3 - TIR'!$D$18-'Ejercicio 3 - TIR'!$C$18)/('Ejercicio 3 - TIR'!$E$18-'Ejercicio 3 - TIR'!$C$18),'Ejercicio 3 - TIR'!$C$18+SQRT(('Ejercicio 3 - TIR'!$E$18-'Ejercicio 3 - TIR'!$C$18)*('Ejercicio 3 - TIR'!$D$18-'Ejercicio 3 - TIR'!$C$18)*N403),'Ejercicio 3 - TIR'!$E$18-SQRT(('Ejercicio 3 - TIR'!$E$18-'Ejercicio 3 - TIR'!$C$18)*('Ejercicio 3 - TIR'!$E$18-'Ejercicio 3 - TIR'!$D$18)*(1-N403)))</f>
        <v>37946.6839296506</v>
      </c>
      <c r="P403" s="17">
        <f ca="1" t="shared" si="3005"/>
        <v>0.380284692735154</v>
      </c>
      <c r="Q403" s="19">
        <f ca="1">IF(P403&lt;=('Ejercicio 3 - TIR'!$D$22-'Ejercicio 3 - TIR'!$C$22)/('Ejercicio 3 - TIR'!$E$22-'Ejercicio 3 - TIR'!$C$22),'Ejercicio 3 - TIR'!$C$22+SQRT(('Ejercicio 3 - TIR'!$E$22-'Ejercicio 3 - TIR'!$C$22)*('Ejercicio 3 - TIR'!$D$22-'Ejercicio 3 - TIR'!$C$22)*P403),'Ejercicio 3 - TIR'!$E$22-SQRT(('Ejercicio 3 - TIR'!$E$22-'Ejercicio 3 - TIR'!$C$22)*('Ejercicio 3 - TIR'!$E$22-'Ejercicio 3 - TIR'!$D$22)*(1-P403)))</f>
        <v>0.146163188775898</v>
      </c>
      <c r="R403" s="17">
        <f ca="1" t="shared" si="3005"/>
        <v>0.653393595209732</v>
      </c>
      <c r="S403" s="19">
        <f ca="1">IF(R403&lt;=('Ejercicio 3 - TIR'!$D$23-'Ejercicio 3 - TIR'!$C$23)/('Ejercicio 3 - TIR'!$E$23-'Ejercicio 3 - TIR'!$C$23),'Ejercicio 3 - TIR'!$C$23+SQRT(('Ejercicio 3 - TIR'!$E$23-'Ejercicio 3 - TIR'!$C$23)*('Ejercicio 3 - TIR'!$D$23-'Ejercicio 3 - TIR'!$C$23)*R403),'Ejercicio 3 - TIR'!$E$23-SQRT(('Ejercicio 3 - TIR'!$E$23-'Ejercicio 3 - TIR'!$C$23)*('Ejercicio 3 - TIR'!$E$23-'Ejercicio 3 - TIR'!$D$23)*(1-R403)))</f>
        <v>0.155022179265947</v>
      </c>
      <c r="T403" s="17">
        <f ca="1" t="shared" ref="T403:X403" si="3006">RAND()</f>
        <v>0.918059130164609</v>
      </c>
      <c r="U403" s="19">
        <f ca="1">IF(T403&lt;=('Ejercicio 3 - TIR'!$D$24-'Ejercicio 3 - TIR'!$C$24)/('Ejercicio 3 - TIR'!$E$24-'Ejercicio 3 - TIR'!$C$24),'Ejercicio 3 - TIR'!$C$24+SQRT(('Ejercicio 3 - TIR'!$E$24-'Ejercicio 3 - TIR'!$C$24)*('Ejercicio 3 - TIR'!$D$24-'Ejercicio 3 - TIR'!$C$24)*T403),'Ejercicio 3 - TIR'!$E$24-SQRT(('Ejercicio 3 - TIR'!$E$24-'Ejercicio 3 - TIR'!$C$24)*('Ejercicio 3 - TIR'!$E$24-'Ejercicio 3 - TIR'!$D$24)*(1-T403)))</f>
        <v>0.204852906696693</v>
      </c>
      <c r="V403" s="17">
        <f ca="1" t="shared" si="3006"/>
        <v>0.955829318575182</v>
      </c>
      <c r="W403" s="19">
        <f ca="1">IF(V403&lt;=('Ejercicio 3 - TIR'!$D$25-'Ejercicio 3 - TIR'!$C$25)/('Ejercicio 3 - TIR'!$E$25-'Ejercicio 3 - TIR'!$C$25),'Ejercicio 3 - TIR'!$C$25+SQRT(('Ejercicio 3 - TIR'!$E$25-'Ejercicio 3 - TIR'!$C$25)*('Ejercicio 3 - TIR'!$D$25-'Ejercicio 3 - TIR'!$C$25)*V403),'Ejercicio 3 - TIR'!$E$25-SQRT(('Ejercicio 3 - TIR'!$E$25-'Ejercicio 3 - TIR'!$C$25)*('Ejercicio 3 - TIR'!$E$25-'Ejercicio 3 - TIR'!$D$25)*(1-V403)))</f>
        <v>0.237566280323778</v>
      </c>
      <c r="X403" s="17">
        <f ca="1" t="shared" si="3006"/>
        <v>0.684666283665442</v>
      </c>
      <c r="Y403" s="19">
        <f ca="1">IF(X403&lt;=('Ejercicio 3 - TIR'!$D$26-'Ejercicio 3 - TIR'!$C$26)/('Ejercicio 3 - TIR'!$E$26-'Ejercicio 3 - TIR'!$C$26),'Ejercicio 3 - TIR'!$C$26+SQRT(('Ejercicio 3 - TIR'!$E$26-'Ejercicio 3 - TIR'!$C$26)*('Ejercicio 3 - TIR'!$D$26-'Ejercicio 3 - TIR'!$C$26)*X403),'Ejercicio 3 - TIR'!$E$26-SQRT(('Ejercicio 3 - TIR'!$E$26-'Ejercicio 3 - TIR'!$C$26)*('Ejercicio 3 - TIR'!$E$26-'Ejercicio 3 - TIR'!$D$26)*(1-X403)))</f>
        <v>0.238734977666229</v>
      </c>
      <c r="Z403" s="17">
        <f ca="1" t="shared" si="2860"/>
        <v>1.1461631887759</v>
      </c>
      <c r="AA403" s="17">
        <f ca="1" t="shared" si="2861"/>
        <v>1.32384390409435</v>
      </c>
      <c r="AB403" s="17">
        <f ca="1" t="shared" si="2862"/>
        <v>1.59503717586077</v>
      </c>
      <c r="AC403" s="17">
        <f ca="1" t="shared" si="2863"/>
        <v>1.97396422470816</v>
      </c>
      <c r="AD403" s="17">
        <f ca="1" t="shared" si="2864"/>
        <v>2.44521852980779</v>
      </c>
      <c r="AE403" s="16">
        <f ca="1" t="shared" si="2865"/>
        <v>4532.85580712875</v>
      </c>
      <c r="AF403" s="16">
        <f ca="1" t="shared" si="2866"/>
        <v>5235.54899264815</v>
      </c>
      <c r="AG403" s="16">
        <f ca="1" t="shared" si="2867"/>
        <v>6308.06642194507</v>
      </c>
      <c r="AH403" s="16">
        <f ca="1" t="shared" si="2868"/>
        <v>7806.65029784188</v>
      </c>
      <c r="AI403" s="16">
        <f ca="1" t="shared" si="2869"/>
        <v>9670.37078234523</v>
      </c>
      <c r="AJ403" s="18">
        <f ca="1" t="shared" si="2870"/>
        <v>41337.7661148055</v>
      </c>
      <c r="AK403" s="18">
        <f ca="1" t="shared" si="2871"/>
        <v>41307.8812948521</v>
      </c>
      <c r="AL403" s="18">
        <f ca="1" t="shared" si="2872"/>
        <v>61135.8944368255</v>
      </c>
      <c r="AM403" s="18">
        <f ca="1" t="shared" si="2873"/>
        <v>85003.7490655976</v>
      </c>
      <c r="AN403" s="18">
        <f ca="1" t="shared" si="2874"/>
        <v>92787.9346895412</v>
      </c>
      <c r="AO403" s="18">
        <f ca="1">C403/'Ejercicio 3 - TIR'!$D$7</f>
        <v>14260.3397887219</v>
      </c>
      <c r="AP403" s="18">
        <f ca="1" t="shared" si="2875"/>
        <v>27077.4263260836</v>
      </c>
      <c r="AQ403" s="18">
        <f ca="1" t="shared" si="2876"/>
        <v>27047.5415061302</v>
      </c>
      <c r="AR403" s="18">
        <f ca="1" t="shared" si="2877"/>
        <v>46875.5546481036</v>
      </c>
      <c r="AS403" s="18">
        <f ca="1" t="shared" si="2878"/>
        <v>70743.4092768758</v>
      </c>
      <c r="AT403" s="18">
        <f ca="1" t="shared" si="2879"/>
        <v>78527.5949008193</v>
      </c>
      <c r="AU403" s="18">
        <f ca="1">AP403*'Ejercicio 3 - TIR'!$D$5</f>
        <v>13538.7131630418</v>
      </c>
      <c r="AV403" s="18">
        <f ca="1">AQ403*'Ejercicio 3 - TIR'!$D$5</f>
        <v>13523.7707530651</v>
      </c>
      <c r="AW403" s="18">
        <f ca="1">AR403*'Ejercicio 3 - TIR'!$D$5</f>
        <v>23437.7773240518</v>
      </c>
      <c r="AX403" s="18">
        <f ca="1">AS403*'Ejercicio 3 - TIR'!$D$5</f>
        <v>35371.7046384379</v>
      </c>
      <c r="AY403" s="18">
        <f ca="1">AT403*'Ejercicio 3 - TIR'!$D$5</f>
        <v>39263.7974504097</v>
      </c>
      <c r="AZ403" s="18">
        <f ca="1" t="shared" ref="AZ403:BD403" si="3007">AJ403-AU403-AE403</f>
        <v>23266.1971446349</v>
      </c>
      <c r="BA403" s="18">
        <f ca="1" t="shared" si="3007"/>
        <v>22548.5615491388</v>
      </c>
      <c r="BB403" s="18">
        <f ca="1" t="shared" si="3007"/>
        <v>31390.0506908286</v>
      </c>
      <c r="BC403" s="18">
        <f ca="1" t="shared" si="3007"/>
        <v>41825.3941293179</v>
      </c>
      <c r="BD403" s="18">
        <f ca="1" t="shared" si="3007"/>
        <v>43853.7664567863</v>
      </c>
      <c r="BE403" s="18">
        <f ca="1" t="shared" ref="BE403:BI403" si="3008">AZ403/Z403</f>
        <v>20299.2011717661</v>
      </c>
      <c r="BF403" s="18">
        <f ca="1" t="shared" si="3008"/>
        <v>17032.6437122997</v>
      </c>
      <c r="BG403" s="18">
        <f ca="1" t="shared" si="3008"/>
        <v>19679.8238723739</v>
      </c>
      <c r="BH403" s="18">
        <f ca="1" t="shared" si="3008"/>
        <v>21188.5269275848</v>
      </c>
      <c r="BI403" s="18">
        <f ca="1" t="shared" si="3008"/>
        <v>17934.4978463882</v>
      </c>
      <c r="BJ403" s="18">
        <f ca="1" t="shared" si="2882"/>
        <v>75831.8363560892</v>
      </c>
      <c r="BK403" s="18">
        <f ca="1" t="shared" si="2883"/>
        <v>34869.6470927381</v>
      </c>
      <c r="BL403" s="18">
        <f ca="1" t="shared" si="2884"/>
        <v>110701.483448827</v>
      </c>
      <c r="BM403" s="18">
        <f ca="1">BK403*'Ejercicio 3 - TIR'!$D$5</f>
        <v>17434.823546369</v>
      </c>
      <c r="BN403" s="18">
        <f ca="1" t="shared" si="2885"/>
        <v>93266.6599024583</v>
      </c>
      <c r="BO403" s="18">
        <f ca="1" t="shared" si="2886"/>
        <v>38142.4640642608</v>
      </c>
      <c r="BP403" s="18">
        <f ca="1" t="shared" si="2887"/>
        <v>-102313.993113509</v>
      </c>
      <c r="BQ403" s="18">
        <f ca="1" t="shared" ref="BQ403:BT403" si="3009">BE403</f>
        <v>20299.2011717661</v>
      </c>
      <c r="BR403" s="18">
        <f ca="1" t="shared" si="3009"/>
        <v>17032.6437122997</v>
      </c>
      <c r="BS403" s="18">
        <f ca="1" t="shared" si="3009"/>
        <v>19679.8238723739</v>
      </c>
      <c r="BT403" s="18">
        <f ca="1" t="shared" si="3009"/>
        <v>21188.5269275848</v>
      </c>
      <c r="BU403" s="18">
        <f ca="1" t="shared" si="2889"/>
        <v>56076.9619106489</v>
      </c>
      <c r="BV403" s="20">
        <f ca="1" t="shared" si="2890"/>
        <v>8.13887858498561</v>
      </c>
    </row>
    <row r="404" ht="15" customHeight="1" spans="1:74">
      <c r="A404" s="16">
        <v>403</v>
      </c>
      <c r="B404" s="17">
        <f ca="1" t="shared" ref="B404:F404" si="3010">RAND()</f>
        <v>0.558164387557537</v>
      </c>
      <c r="C404" s="18">
        <f ca="1">IF(B404&lt;=('Ejercicio 3 - TIR'!$D$13-'Ejercicio 3 - TIR'!$C$13)/('Ejercicio 3 - TIR'!$E$13-'Ejercicio 3 - TIR'!$C$13),'Ejercicio 3 - TIR'!$C$13+SQRT(('Ejercicio 3 - TIR'!$E$13-'Ejercicio 3 - TIR'!$C$13)*('Ejercicio 3 - TIR'!$D$13-'Ejercicio 3 - TIR'!$C$13)*B404),'Ejercicio 3 - TIR'!$E$13-SQRT(('Ejercicio 3 - TIR'!$E$13-'Ejercicio 3 - TIR'!$C$13)*('Ejercicio 3 - TIR'!$E$13-'Ejercicio 3 - TIR'!$D$13)*(1-B404)))</f>
        <v>76973.8684332136</v>
      </c>
      <c r="D404" s="17">
        <f ca="1" t="shared" si="3010"/>
        <v>0.339645900733602</v>
      </c>
      <c r="E404" s="18">
        <f ca="1">IF(D404&lt;=('Ejercicio 3 - TIR'!$D$14-'Ejercicio 3 - TIR'!$C$14)/('Ejercicio 3 - TIR'!$E$14-'Ejercicio 3 - TIR'!$C$14),'Ejercicio 3 - TIR'!$C$14+SQRT(('Ejercicio 3 - TIR'!$E$14-'Ejercicio 3 - TIR'!$C$14)*('Ejercicio 3 - TIR'!$D$14-'Ejercicio 3 - TIR'!$C$14)*D404),'Ejercicio 3 - TIR'!$E$14-SQRT(('Ejercicio 3 - TIR'!$E$14-'Ejercicio 3 - TIR'!$C$14)*('Ejercicio 3 - TIR'!$E$14-'Ejercicio 3 - TIR'!$D$14)*(1-D404)))</f>
        <v>30047.4568631952</v>
      </c>
      <c r="F404" s="17">
        <f ca="1" t="shared" si="3010"/>
        <v>0.889723627089235</v>
      </c>
      <c r="G404" s="18">
        <f ca="1">IF(F404&lt;=('Ejercicio 3 - TIR'!$D$18-'Ejercicio 3 - TIR'!$C$18)/('Ejercicio 3 - TIR'!$E$18-'Ejercicio 3 - TIR'!$C$18),'Ejercicio 3 - TIR'!$C$18+SQRT(('Ejercicio 3 - TIR'!$E$18-'Ejercicio 3 - TIR'!$C$18)*('Ejercicio 3 - TIR'!$D$18-'Ejercicio 3 - TIR'!$C$18)*F404),'Ejercicio 3 - TIR'!$E$18-SQRT(('Ejercicio 3 - TIR'!$E$18-'Ejercicio 3 - TIR'!$C$18)*('Ejercicio 3 - TIR'!$E$18-'Ejercicio 3 - TIR'!$D$18)*(1-F404)))</f>
        <v>42124.1126641839</v>
      </c>
      <c r="H404" s="17">
        <f ca="1" t="shared" ref="H404:L404" si="3011">RAND()</f>
        <v>0.675580233385554</v>
      </c>
      <c r="I404" s="18">
        <f ca="1">IF(H404&lt;=('Ejercicio 3 - TIR'!$D$18-'Ejercicio 3 - TIR'!$C$18)/('Ejercicio 3 - TIR'!$E$18-'Ejercicio 3 - TIR'!$C$18),'Ejercicio 3 - TIR'!$C$18+SQRT(('Ejercicio 3 - TIR'!$E$18-'Ejercicio 3 - TIR'!$C$18)*('Ejercicio 3 - TIR'!$D$18-'Ejercicio 3 - TIR'!$C$18)*H404),'Ejercicio 3 - TIR'!$E$18-SQRT(('Ejercicio 3 - TIR'!$E$18-'Ejercicio 3 - TIR'!$C$18)*('Ejercicio 3 - TIR'!$E$18-'Ejercicio 3 - TIR'!$D$18)*(1-H404)))</f>
        <v>40067.3047432379</v>
      </c>
      <c r="J404" s="17">
        <f ca="1" t="shared" si="3011"/>
        <v>0.796968294116411</v>
      </c>
      <c r="K404" s="18">
        <f ca="1">IF(J404&lt;=('Ejercicio 3 - TIR'!$D$18-'Ejercicio 3 - TIR'!$C$18)/('Ejercicio 3 - TIR'!$E$18-'Ejercicio 3 - TIR'!$C$18),'Ejercicio 3 - TIR'!$C$18+SQRT(('Ejercicio 3 - TIR'!$E$18-'Ejercicio 3 - TIR'!$C$18)*('Ejercicio 3 - TIR'!$D$18-'Ejercicio 3 - TIR'!$C$18)*J404),'Ejercicio 3 - TIR'!$E$18-SQRT(('Ejercicio 3 - TIR'!$E$18-'Ejercicio 3 - TIR'!$C$18)*('Ejercicio 3 - TIR'!$E$18-'Ejercicio 3 - TIR'!$D$18)*(1-J404)))</f>
        <v>41097.772694823</v>
      </c>
      <c r="L404" s="17">
        <f ca="1" t="shared" si="3011"/>
        <v>0.661148418485084</v>
      </c>
      <c r="M404" s="18">
        <f ca="1">IF(L404&lt;=('Ejercicio 3 - TIR'!$D$18-'Ejercicio 3 - TIR'!$C$18)/('Ejercicio 3 - TIR'!$E$18-'Ejercicio 3 - TIR'!$C$18),'Ejercicio 3 - TIR'!$C$18+SQRT(('Ejercicio 3 - TIR'!$E$18-'Ejercicio 3 - TIR'!$C$18)*('Ejercicio 3 - TIR'!$D$18-'Ejercicio 3 - TIR'!$C$18)*L404),'Ejercicio 3 - TIR'!$E$18-SQRT(('Ejercicio 3 - TIR'!$E$18-'Ejercicio 3 - TIR'!$C$18)*('Ejercicio 3 - TIR'!$E$18-'Ejercicio 3 - TIR'!$D$18)*(1-L404)))</f>
        <v>39958.527138727</v>
      </c>
      <c r="N404" s="17">
        <f ca="1" t="shared" ref="N404:R404" si="3012">RAND()</f>
        <v>0.668698204378053</v>
      </c>
      <c r="O404" s="18">
        <f ca="1">IF(N404&lt;=('Ejercicio 3 - TIR'!$D$18-'Ejercicio 3 - TIR'!$C$18)/('Ejercicio 3 - TIR'!$E$18-'Ejercicio 3 - TIR'!$C$18),'Ejercicio 3 - TIR'!$C$18+SQRT(('Ejercicio 3 - TIR'!$E$18-'Ejercicio 3 - TIR'!$C$18)*('Ejercicio 3 - TIR'!$D$18-'Ejercicio 3 - TIR'!$C$18)*N404),'Ejercicio 3 - TIR'!$E$18-SQRT(('Ejercicio 3 - TIR'!$E$18-'Ejercicio 3 - TIR'!$C$18)*('Ejercicio 3 - TIR'!$E$18-'Ejercicio 3 - TIR'!$D$18)*(1-N404)))</f>
        <v>40015.2598190431</v>
      </c>
      <c r="P404" s="17">
        <f ca="1" t="shared" si="3012"/>
        <v>0.872865951273371</v>
      </c>
      <c r="Q404" s="19">
        <f ca="1">IF(P404&lt;=('Ejercicio 3 - TIR'!$D$22-'Ejercicio 3 - TIR'!$C$22)/('Ejercicio 3 - TIR'!$E$22-'Ejercicio 3 - TIR'!$C$22),'Ejercicio 3 - TIR'!$C$22+SQRT(('Ejercicio 3 - TIR'!$E$22-'Ejercicio 3 - TIR'!$C$22)*('Ejercicio 3 - TIR'!$D$22-'Ejercicio 3 - TIR'!$C$22)*P404),'Ejercicio 3 - TIR'!$E$22-SQRT(('Ejercicio 3 - TIR'!$E$22-'Ejercicio 3 - TIR'!$C$22)*('Ejercicio 3 - TIR'!$E$22-'Ejercicio 3 - TIR'!$D$22)*(1-P404)))</f>
        <v>0.16487249896024</v>
      </c>
      <c r="R404" s="17">
        <f ca="1" t="shared" si="3012"/>
        <v>0.103318430030106</v>
      </c>
      <c r="S404" s="19">
        <f ca="1">IF(R404&lt;=('Ejercicio 3 - TIR'!$D$23-'Ejercicio 3 - TIR'!$C$23)/('Ejercicio 3 - TIR'!$E$23-'Ejercicio 3 - TIR'!$C$23),'Ejercicio 3 - TIR'!$C$23+SQRT(('Ejercicio 3 - TIR'!$E$23-'Ejercicio 3 - TIR'!$C$23)*('Ejercicio 3 - TIR'!$D$23-'Ejercicio 3 - TIR'!$C$23)*R404),'Ejercicio 3 - TIR'!$E$23-SQRT(('Ejercicio 3 - TIR'!$E$23-'Ejercicio 3 - TIR'!$C$23)*('Ejercicio 3 - TIR'!$E$23-'Ejercicio 3 - TIR'!$D$23)*(1-R404)))</f>
        <v>0.133637198174632</v>
      </c>
      <c r="T404" s="17">
        <f ca="1" t="shared" ref="T404:X404" si="3013">RAND()</f>
        <v>0.788919685086865</v>
      </c>
      <c r="U404" s="19">
        <f ca="1">IF(T404&lt;=('Ejercicio 3 - TIR'!$D$24-'Ejercicio 3 - TIR'!$C$24)/('Ejercicio 3 - TIR'!$E$24-'Ejercicio 3 - TIR'!$C$24),'Ejercicio 3 - TIR'!$C$24+SQRT(('Ejercicio 3 - TIR'!$E$24-'Ejercicio 3 - TIR'!$C$24)*('Ejercicio 3 - TIR'!$D$24-'Ejercicio 3 - TIR'!$C$24)*T404),'Ejercicio 3 - TIR'!$E$24-SQRT(('Ejercicio 3 - TIR'!$E$24-'Ejercicio 3 - TIR'!$C$24)*('Ejercicio 3 - TIR'!$E$24-'Ejercicio 3 - TIR'!$D$24)*(1-T404)))</f>
        <v>0.195688996693744</v>
      </c>
      <c r="V404" s="17">
        <f ca="1" t="shared" si="3013"/>
        <v>0.513883814307531</v>
      </c>
      <c r="W404" s="19">
        <f ca="1">IF(V404&lt;=('Ejercicio 3 - TIR'!$D$25-'Ejercicio 3 - TIR'!$C$25)/('Ejercicio 3 - TIR'!$E$25-'Ejercicio 3 - TIR'!$C$25),'Ejercicio 3 - TIR'!$C$25+SQRT(('Ejercicio 3 - TIR'!$E$25-'Ejercicio 3 - TIR'!$C$25)*('Ejercicio 3 - TIR'!$D$25-'Ejercicio 3 - TIR'!$C$25)*V404),'Ejercicio 3 - TIR'!$E$25-SQRT(('Ejercicio 3 - TIR'!$E$25-'Ejercicio 3 - TIR'!$C$25)*('Ejercicio 3 - TIR'!$E$25-'Ejercicio 3 - TIR'!$D$25)*(1-V404)))</f>
        <v>0.208751889135093</v>
      </c>
      <c r="X404" s="17">
        <f ca="1" t="shared" si="3013"/>
        <v>0.754118271263757</v>
      </c>
      <c r="Y404" s="19">
        <f ca="1">IF(X404&lt;=('Ejercicio 3 - TIR'!$D$26-'Ejercicio 3 - TIR'!$C$26)/('Ejercicio 3 - TIR'!$E$26-'Ejercicio 3 - TIR'!$C$26),'Ejercicio 3 - TIR'!$C$26+SQRT(('Ejercicio 3 - TIR'!$E$26-'Ejercicio 3 - TIR'!$C$26)*('Ejercicio 3 - TIR'!$D$26-'Ejercicio 3 - TIR'!$C$26)*X404),'Ejercicio 3 - TIR'!$E$26-SQRT(('Ejercicio 3 - TIR'!$E$26-'Ejercicio 3 - TIR'!$C$26)*('Ejercicio 3 - TIR'!$E$26-'Ejercicio 3 - TIR'!$D$26)*(1-X404)))</f>
        <v>0.24356154043904</v>
      </c>
      <c r="Z404" s="17">
        <f ca="1" t="shared" si="2860"/>
        <v>1.16487249896024</v>
      </c>
      <c r="AA404" s="17">
        <f ca="1" t="shared" si="2861"/>
        <v>1.32054279595197</v>
      </c>
      <c r="AB404" s="17">
        <f ca="1" t="shared" si="2862"/>
        <v>1.57895849078296</v>
      </c>
      <c r="AC404" s="17">
        <f ca="1" t="shared" si="2863"/>
        <v>1.9085690585998</v>
      </c>
      <c r="AD404" s="17">
        <f ca="1" t="shared" si="2864"/>
        <v>2.37342307854666</v>
      </c>
      <c r="AE404" s="16">
        <f ca="1" t="shared" si="2865"/>
        <v>4953.99930043502</v>
      </c>
      <c r="AF404" s="16">
        <f ca="1" t="shared" si="2866"/>
        <v>5616.03788670424</v>
      </c>
      <c r="AG404" s="16">
        <f ca="1" t="shared" si="2867"/>
        <v>6715.03470614745</v>
      </c>
      <c r="AH404" s="16">
        <f ca="1" t="shared" si="2868"/>
        <v>8116.81088666345</v>
      </c>
      <c r="AI404" s="16">
        <f ca="1" t="shared" si="2869"/>
        <v>10093.7538496716</v>
      </c>
      <c r="AJ404" s="18">
        <f ca="1" t="shared" si="2870"/>
        <v>49069.2203856106</v>
      </c>
      <c r="AK404" s="18">
        <f ca="1" t="shared" si="2871"/>
        <v>52910.5906318949</v>
      </c>
      <c r="AL404" s="18">
        <f ca="1" t="shared" si="2872"/>
        <v>64891.6771487589</v>
      </c>
      <c r="AM404" s="18">
        <f ca="1" t="shared" si="2873"/>
        <v>76263.6085241948</v>
      </c>
      <c r="AN404" s="18">
        <f ca="1" t="shared" si="2874"/>
        <v>94973.1411485576</v>
      </c>
      <c r="AO404" s="18">
        <f ca="1">C404/'Ejercicio 3 - TIR'!$D$7</f>
        <v>15394.7736866427</v>
      </c>
      <c r="AP404" s="18">
        <f ca="1" t="shared" si="2875"/>
        <v>33674.4466989679</v>
      </c>
      <c r="AQ404" s="18">
        <f ca="1" t="shared" si="2876"/>
        <v>37515.8169452522</v>
      </c>
      <c r="AR404" s="18">
        <f ca="1" t="shared" si="2877"/>
        <v>49496.9034621162</v>
      </c>
      <c r="AS404" s="18">
        <f ca="1" t="shared" si="2878"/>
        <v>60868.8348375521</v>
      </c>
      <c r="AT404" s="18">
        <f ca="1" t="shared" si="2879"/>
        <v>79578.3674619149</v>
      </c>
      <c r="AU404" s="18">
        <f ca="1">AP404*'Ejercicio 3 - TIR'!$D$5</f>
        <v>16837.223349484</v>
      </c>
      <c r="AV404" s="18">
        <f ca="1">AQ404*'Ejercicio 3 - TIR'!$D$5</f>
        <v>18757.9084726261</v>
      </c>
      <c r="AW404" s="18">
        <f ca="1">AR404*'Ejercicio 3 - TIR'!$D$5</f>
        <v>24748.4517310581</v>
      </c>
      <c r="AX404" s="18">
        <f ca="1">AS404*'Ejercicio 3 - TIR'!$D$5</f>
        <v>30434.417418776</v>
      </c>
      <c r="AY404" s="18">
        <f ca="1">AT404*'Ejercicio 3 - TIR'!$D$5</f>
        <v>39789.1837309575</v>
      </c>
      <c r="AZ404" s="18">
        <f ca="1" t="shared" ref="AZ404:BD404" si="3014">AJ404-AU404-AE404</f>
        <v>27277.9977356917</v>
      </c>
      <c r="BA404" s="18">
        <f ca="1" t="shared" si="3014"/>
        <v>28536.6442725646</v>
      </c>
      <c r="BB404" s="18">
        <f ca="1" t="shared" si="3014"/>
        <v>33428.1907115533</v>
      </c>
      <c r="BC404" s="18">
        <f ca="1" t="shared" si="3014"/>
        <v>37712.3802187553</v>
      </c>
      <c r="BD404" s="18">
        <f ca="1" t="shared" si="3014"/>
        <v>45090.2035679286</v>
      </c>
      <c r="BE404" s="18">
        <f ca="1" t="shared" ref="BE404:BI404" si="3015">AZ404/Z404</f>
        <v>23417.1531734502</v>
      </c>
      <c r="BF404" s="18">
        <f ca="1" t="shared" si="3015"/>
        <v>21609.7837647077</v>
      </c>
      <c r="BG404" s="18">
        <f ca="1" t="shared" si="3015"/>
        <v>21171.0383184154</v>
      </c>
      <c r="BH404" s="18">
        <f ca="1" t="shared" si="3015"/>
        <v>19759.5051899367</v>
      </c>
      <c r="BI404" s="18">
        <f ca="1" t="shared" si="3015"/>
        <v>18997.9628897597</v>
      </c>
      <c r="BJ404" s="18">
        <f ca="1" t="shared" si="2882"/>
        <v>71315.3275707427</v>
      </c>
      <c r="BK404" s="18">
        <f ca="1" t="shared" si="2883"/>
        <v>36538.3111568806</v>
      </c>
      <c r="BL404" s="18">
        <f ca="1" t="shared" si="2884"/>
        <v>107853.638727623</v>
      </c>
      <c r="BM404" s="18">
        <f ca="1">BK404*'Ejercicio 3 - TIR'!$D$5</f>
        <v>18269.1555784403</v>
      </c>
      <c r="BN404" s="18">
        <f ca="1" t="shared" si="2885"/>
        <v>89584.483149183</v>
      </c>
      <c r="BO404" s="18">
        <f ca="1" t="shared" si="2886"/>
        <v>37744.8437065166</v>
      </c>
      <c r="BP404" s="18">
        <f ca="1" t="shared" si="2887"/>
        <v>-107021.325296409</v>
      </c>
      <c r="BQ404" s="18">
        <f ca="1" t="shared" ref="BQ404:BT404" si="3016">BE404</f>
        <v>23417.1531734502</v>
      </c>
      <c r="BR404" s="18">
        <f ca="1" t="shared" si="3016"/>
        <v>21609.7837647077</v>
      </c>
      <c r="BS404" s="18">
        <f ca="1" t="shared" si="3016"/>
        <v>21171.0383184154</v>
      </c>
      <c r="BT404" s="18">
        <f ca="1" t="shared" si="3016"/>
        <v>19759.5051899367</v>
      </c>
      <c r="BU404" s="18">
        <f ca="1" t="shared" si="2889"/>
        <v>56742.8065962763</v>
      </c>
      <c r="BV404" s="20">
        <f ca="1" t="shared" si="2890"/>
        <v>8.96105770283315</v>
      </c>
    </row>
    <row r="405" ht="15" customHeight="1" spans="1:74">
      <c r="A405" s="16">
        <v>404</v>
      </c>
      <c r="B405" s="17">
        <f ca="1" t="shared" ref="B405:F405" si="3017">RAND()</f>
        <v>0.263958418656557</v>
      </c>
      <c r="C405" s="18">
        <f ca="1">IF(B405&lt;=('Ejercicio 3 - TIR'!$D$13-'Ejercicio 3 - TIR'!$C$13)/('Ejercicio 3 - TIR'!$E$13-'Ejercicio 3 - TIR'!$C$13),'Ejercicio 3 - TIR'!$C$13+SQRT(('Ejercicio 3 - TIR'!$E$13-'Ejercicio 3 - TIR'!$C$13)*('Ejercicio 3 - TIR'!$D$13-'Ejercicio 3 - TIR'!$C$13)*B405),'Ejercicio 3 - TIR'!$E$13-SQRT(('Ejercicio 3 - TIR'!$E$13-'Ejercicio 3 - TIR'!$C$13)*('Ejercicio 3 - TIR'!$E$13-'Ejercicio 3 - TIR'!$D$13)*(1-B405)))</f>
        <v>70280.4795191421</v>
      </c>
      <c r="D405" s="17">
        <f ca="1" t="shared" si="3017"/>
        <v>0.148235334862969</v>
      </c>
      <c r="E405" s="18">
        <f ca="1">IF(D405&lt;=('Ejercicio 3 - TIR'!$D$14-'Ejercicio 3 - TIR'!$C$14)/('Ejercicio 3 - TIR'!$E$14-'Ejercicio 3 - TIR'!$C$14),'Ejercicio 3 - TIR'!$C$14+SQRT(('Ejercicio 3 - TIR'!$E$14-'Ejercicio 3 - TIR'!$C$14)*('Ejercicio 3 - TIR'!$D$14-'Ejercicio 3 - TIR'!$C$14)*D405),'Ejercicio 3 - TIR'!$E$14-SQRT(('Ejercicio 3 - TIR'!$E$14-'Ejercicio 3 - TIR'!$C$14)*('Ejercicio 3 - TIR'!$E$14-'Ejercicio 3 - TIR'!$D$14)*(1-D405)))</f>
        <v>28334.3140396074</v>
      </c>
      <c r="F405" s="17">
        <f ca="1" t="shared" si="3017"/>
        <v>0.595997488194918</v>
      </c>
      <c r="G405" s="18">
        <f ca="1">IF(F405&lt;=('Ejercicio 3 - TIR'!$D$18-'Ejercicio 3 - TIR'!$C$18)/('Ejercicio 3 - TIR'!$E$18-'Ejercicio 3 - TIR'!$C$18),'Ejercicio 3 - TIR'!$C$18+SQRT(('Ejercicio 3 - TIR'!$E$18-'Ejercicio 3 - TIR'!$C$18)*('Ejercicio 3 - TIR'!$D$18-'Ejercicio 3 - TIR'!$C$18)*F405),'Ejercicio 3 - TIR'!$E$18-SQRT(('Ejercicio 3 - TIR'!$E$18-'Ejercicio 3 - TIR'!$C$18)*('Ejercicio 3 - TIR'!$E$18-'Ejercicio 3 - TIR'!$D$18)*(1-F405)))</f>
        <v>39455.1373987498</v>
      </c>
      <c r="H405" s="17">
        <f ca="1" t="shared" ref="H405:L405" si="3018">RAND()</f>
        <v>0.557255072146829</v>
      </c>
      <c r="I405" s="18">
        <f ca="1">IF(H405&lt;=('Ejercicio 3 - TIR'!$D$18-'Ejercicio 3 - TIR'!$C$18)/('Ejercicio 3 - TIR'!$E$18-'Ejercicio 3 - TIR'!$C$18),'Ejercicio 3 - TIR'!$C$18+SQRT(('Ejercicio 3 - TIR'!$E$18-'Ejercicio 3 - TIR'!$C$18)*('Ejercicio 3 - TIR'!$D$18-'Ejercicio 3 - TIR'!$C$18)*H405),'Ejercicio 3 - TIR'!$E$18-SQRT(('Ejercicio 3 - TIR'!$E$18-'Ejercicio 3 - TIR'!$C$18)*('Ejercicio 3 - TIR'!$E$18-'Ejercicio 3 - TIR'!$D$18)*(1-H405)))</f>
        <v>39142.6615830416</v>
      </c>
      <c r="J405" s="17">
        <f ca="1" t="shared" si="3018"/>
        <v>0.583912901701272</v>
      </c>
      <c r="K405" s="18">
        <f ca="1">IF(J405&lt;=('Ejercicio 3 - TIR'!$D$18-'Ejercicio 3 - TIR'!$C$18)/('Ejercicio 3 - TIR'!$E$18-'Ejercicio 3 - TIR'!$C$18),'Ejercicio 3 - TIR'!$C$18+SQRT(('Ejercicio 3 - TIR'!$E$18-'Ejercicio 3 - TIR'!$C$18)*('Ejercicio 3 - TIR'!$D$18-'Ejercicio 3 - TIR'!$C$18)*J405),'Ejercicio 3 - TIR'!$E$18-SQRT(('Ejercicio 3 - TIR'!$E$18-'Ejercicio 3 - TIR'!$C$18)*('Ejercicio 3 - TIR'!$E$18-'Ejercicio 3 - TIR'!$D$18)*(1-J405)))</f>
        <v>39358.7891981383</v>
      </c>
      <c r="L405" s="17">
        <f ca="1" t="shared" si="3018"/>
        <v>0.151543051667408</v>
      </c>
      <c r="M405" s="18">
        <f ca="1">IF(L405&lt;=('Ejercicio 3 - TIR'!$D$18-'Ejercicio 3 - TIR'!$C$18)/('Ejercicio 3 - TIR'!$E$18-'Ejercicio 3 - TIR'!$C$18),'Ejercicio 3 - TIR'!$C$18+SQRT(('Ejercicio 3 - TIR'!$E$18-'Ejercicio 3 - TIR'!$C$18)*('Ejercicio 3 - TIR'!$D$18-'Ejercicio 3 - TIR'!$C$18)*L405),'Ejercicio 3 - TIR'!$E$18-SQRT(('Ejercicio 3 - TIR'!$E$18-'Ejercicio 3 - TIR'!$C$18)*('Ejercicio 3 - TIR'!$E$18-'Ejercicio 3 - TIR'!$D$18)*(1-L405)))</f>
        <v>34767.7518549219</v>
      </c>
      <c r="N405" s="17">
        <f ca="1" t="shared" ref="N405:R405" si="3019">RAND()</f>
        <v>0.33404792585134</v>
      </c>
      <c r="O405" s="18">
        <f ca="1">IF(N405&lt;=('Ejercicio 3 - TIR'!$D$18-'Ejercicio 3 - TIR'!$C$18)/('Ejercicio 3 - TIR'!$E$18-'Ejercicio 3 - TIR'!$C$18),'Ejercicio 3 - TIR'!$C$18+SQRT(('Ejercicio 3 - TIR'!$E$18-'Ejercicio 3 - TIR'!$C$18)*('Ejercicio 3 - TIR'!$D$18-'Ejercicio 3 - TIR'!$C$18)*N405),'Ejercicio 3 - TIR'!$E$18-SQRT(('Ejercicio 3 - TIR'!$E$18-'Ejercicio 3 - TIR'!$C$18)*('Ejercicio 3 - TIR'!$E$18-'Ejercicio 3 - TIR'!$D$18)*(1-N405)))</f>
        <v>37078.6431523069</v>
      </c>
      <c r="P405" s="17">
        <f ca="1" t="shared" si="3019"/>
        <v>0.355368521888233</v>
      </c>
      <c r="Q405" s="19">
        <f ca="1">IF(P405&lt;=('Ejercicio 3 - TIR'!$D$22-'Ejercicio 3 - TIR'!$C$22)/('Ejercicio 3 - TIR'!$E$22-'Ejercicio 3 - TIR'!$C$22),'Ejercicio 3 - TIR'!$C$22+SQRT(('Ejercicio 3 - TIR'!$E$22-'Ejercicio 3 - TIR'!$C$22)*('Ejercicio 3 - TIR'!$D$22-'Ejercicio 3 - TIR'!$C$22)*P405),'Ejercicio 3 - TIR'!$E$22-SQRT(('Ejercicio 3 - TIR'!$E$22-'Ejercicio 3 - TIR'!$C$22)*('Ejercicio 3 - TIR'!$E$22-'Ejercicio 3 - TIR'!$D$22)*(1-P405)))</f>
        <v>0.14529156656672</v>
      </c>
      <c r="R405" s="17">
        <f ca="1" t="shared" si="3019"/>
        <v>0.642042261084009</v>
      </c>
      <c r="S405" s="19">
        <f ca="1">IF(R405&lt;=('Ejercicio 3 - TIR'!$D$23-'Ejercicio 3 - TIR'!$C$23)/('Ejercicio 3 - TIR'!$E$23-'Ejercicio 3 - TIR'!$C$23),'Ejercicio 3 - TIR'!$C$23+SQRT(('Ejercicio 3 - TIR'!$E$23-'Ejercicio 3 - TIR'!$C$23)*('Ejercicio 3 - TIR'!$D$23-'Ejercicio 3 - TIR'!$C$23)*R405),'Ejercicio 3 - TIR'!$E$23-SQRT(('Ejercicio 3 - TIR'!$E$23-'Ejercicio 3 - TIR'!$C$23)*('Ejercicio 3 - TIR'!$E$23-'Ejercicio 3 - TIR'!$D$23)*(1-R405)))</f>
        <v>0.154616463405412</v>
      </c>
      <c r="T405" s="17">
        <f ca="1" t="shared" ref="T405:X405" si="3020">RAND()</f>
        <v>0.309006007254728</v>
      </c>
      <c r="U405" s="19">
        <f ca="1">IF(T405&lt;=('Ejercicio 3 - TIR'!$D$24-'Ejercicio 3 - TIR'!$C$24)/('Ejercicio 3 - TIR'!$E$24-'Ejercicio 3 - TIR'!$C$24),'Ejercicio 3 - TIR'!$C$24+SQRT(('Ejercicio 3 - TIR'!$E$24-'Ejercicio 3 - TIR'!$C$24)*('Ejercicio 3 - TIR'!$D$24-'Ejercicio 3 - TIR'!$C$24)*T405),'Ejercicio 3 - TIR'!$E$24-SQRT(('Ejercicio 3 - TIR'!$E$24-'Ejercicio 3 - TIR'!$C$24)*('Ejercicio 3 - TIR'!$E$24-'Ejercicio 3 - TIR'!$D$24)*(1-T405)))</f>
        <v>0.175473763271942</v>
      </c>
      <c r="V405" s="17">
        <f ca="1" t="shared" si="3020"/>
        <v>0.0113778574152017</v>
      </c>
      <c r="W405" s="19">
        <f ca="1">IF(V405&lt;=('Ejercicio 3 - TIR'!$D$25-'Ejercicio 3 - TIR'!$C$25)/('Ejercicio 3 - TIR'!$E$25-'Ejercicio 3 - TIR'!$C$25),'Ejercicio 3 - TIR'!$C$25+SQRT(('Ejercicio 3 - TIR'!$E$25-'Ejercicio 3 - TIR'!$C$25)*('Ejercicio 3 - TIR'!$D$25-'Ejercicio 3 - TIR'!$C$25)*V405),'Ejercicio 3 - TIR'!$E$25-SQRT(('Ejercicio 3 - TIR'!$E$25-'Ejercicio 3 - TIR'!$C$25)*('Ejercicio 3 - TIR'!$E$25-'Ejercicio 3 - TIR'!$D$25)*(1-V405)))</f>
        <v>0.183991115180157</v>
      </c>
      <c r="X405" s="17">
        <f ca="1" t="shared" si="3020"/>
        <v>0.297376573495642</v>
      </c>
      <c r="Y405" s="19">
        <f ca="1">IF(X405&lt;=('Ejercicio 3 - TIR'!$D$26-'Ejercicio 3 - TIR'!$C$26)/('Ejercicio 3 - TIR'!$E$26-'Ejercicio 3 - TIR'!$C$26),'Ejercicio 3 - TIR'!$C$26+SQRT(('Ejercicio 3 - TIR'!$E$26-'Ejercicio 3 - TIR'!$C$26)*('Ejercicio 3 - TIR'!$D$26-'Ejercicio 3 - TIR'!$C$26)*X405),'Ejercicio 3 - TIR'!$E$26-SQRT(('Ejercicio 3 - TIR'!$E$26-'Ejercicio 3 - TIR'!$C$26)*('Ejercicio 3 - TIR'!$E$26-'Ejercicio 3 - TIR'!$D$26)*(1-X405)))</f>
        <v>0.218335785650626</v>
      </c>
      <c r="Z405" s="17">
        <f ca="1" t="shared" si="2860"/>
        <v>1.14529156656672</v>
      </c>
      <c r="AA405" s="17">
        <f ca="1" t="shared" si="2861"/>
        <v>1.32237249815731</v>
      </c>
      <c r="AB405" s="17">
        <f ca="1" t="shared" si="2862"/>
        <v>1.55441417685629</v>
      </c>
      <c r="AC405" s="17">
        <f ca="1" t="shared" si="2863"/>
        <v>1.84041257470793</v>
      </c>
      <c r="AD405" s="17">
        <f ca="1" t="shared" si="2864"/>
        <v>2.24224050012808</v>
      </c>
      <c r="AE405" s="16">
        <f ca="1" t="shared" si="2865"/>
        <v>4116.73687440795</v>
      </c>
      <c r="AF405" s="16">
        <f ca="1" t="shared" si="2866"/>
        <v>4753.25217069956</v>
      </c>
      <c r="AG405" s="16">
        <f ca="1" t="shared" si="2867"/>
        <v>5587.32321687274</v>
      </c>
      <c r="AH405" s="16">
        <f ca="1" t="shared" si="2868"/>
        <v>6615.34104641714</v>
      </c>
      <c r="AI405" s="16">
        <f ca="1" t="shared" si="2869"/>
        <v>8059.70673113346</v>
      </c>
      <c r="AJ405" s="18">
        <f ca="1" t="shared" si="2870"/>
        <v>45187.6361205194</v>
      </c>
      <c r="AK405" s="18">
        <f ca="1" t="shared" si="2871"/>
        <v>51761.1791820929</v>
      </c>
      <c r="AL405" s="18">
        <f ca="1" t="shared" si="2872"/>
        <v>61179.8599134845</v>
      </c>
      <c r="AM405" s="18">
        <f ca="1" t="shared" si="2873"/>
        <v>63987.0077081232</v>
      </c>
      <c r="AN405" s="18">
        <f ca="1" t="shared" si="2874"/>
        <v>83139.235365899</v>
      </c>
      <c r="AO405" s="18">
        <f ca="1">C405/'Ejercicio 3 - TIR'!$D$7</f>
        <v>14056.0959038284</v>
      </c>
      <c r="AP405" s="18">
        <f ca="1" t="shared" si="2875"/>
        <v>31131.5402166909</v>
      </c>
      <c r="AQ405" s="18">
        <f ca="1" t="shared" si="2876"/>
        <v>37705.0832782644</v>
      </c>
      <c r="AR405" s="18">
        <f ca="1" t="shared" si="2877"/>
        <v>47123.7640096561</v>
      </c>
      <c r="AS405" s="18">
        <f ca="1" t="shared" si="2878"/>
        <v>49930.9118042947</v>
      </c>
      <c r="AT405" s="18">
        <f ca="1" t="shared" si="2879"/>
        <v>69083.1394620706</v>
      </c>
      <c r="AU405" s="18">
        <f ca="1">AP405*'Ejercicio 3 - TIR'!$D$5</f>
        <v>15565.7701083455</v>
      </c>
      <c r="AV405" s="18">
        <f ca="1">AQ405*'Ejercicio 3 - TIR'!$D$5</f>
        <v>18852.5416391322</v>
      </c>
      <c r="AW405" s="18">
        <f ca="1">AR405*'Ejercicio 3 - TIR'!$D$5</f>
        <v>23561.8820048281</v>
      </c>
      <c r="AX405" s="18">
        <f ca="1">AS405*'Ejercicio 3 - TIR'!$D$5</f>
        <v>24965.4559021474</v>
      </c>
      <c r="AY405" s="18">
        <f ca="1">AT405*'Ejercicio 3 - TIR'!$D$5</f>
        <v>34541.5697310353</v>
      </c>
      <c r="AZ405" s="18">
        <f ca="1" t="shared" ref="AZ405:BD405" si="3021">AJ405-AU405-AE405</f>
        <v>25505.1291377659</v>
      </c>
      <c r="BA405" s="18">
        <f ca="1" t="shared" si="3021"/>
        <v>28155.3853722611</v>
      </c>
      <c r="BB405" s="18">
        <f ca="1" t="shared" si="3021"/>
        <v>32030.6546917837</v>
      </c>
      <c r="BC405" s="18">
        <f ca="1" t="shared" si="3021"/>
        <v>32406.2107595586</v>
      </c>
      <c r="BD405" s="18">
        <f ca="1" t="shared" si="3021"/>
        <v>40537.9589037303</v>
      </c>
      <c r="BE405" s="18">
        <f ca="1" t="shared" ref="BE405:BI405" si="3022">AZ405/Z405</f>
        <v>22269.5511626123</v>
      </c>
      <c r="BF405" s="18">
        <f ca="1" t="shared" si="3022"/>
        <v>21291.5690635542</v>
      </c>
      <c r="BG405" s="18">
        <f ca="1" t="shared" si="3022"/>
        <v>20606.2548635292</v>
      </c>
      <c r="BH405" s="18">
        <f ca="1" t="shared" si="3022"/>
        <v>17608.1228768509</v>
      </c>
      <c r="BI405" s="18">
        <f ca="1" t="shared" si="3022"/>
        <v>18079.219825623</v>
      </c>
      <c r="BJ405" s="18">
        <f ca="1" t="shared" si="2882"/>
        <v>63532.3464829551</v>
      </c>
      <c r="BK405" s="18">
        <f ca="1" t="shared" si="2883"/>
        <v>31517.1475092484</v>
      </c>
      <c r="BL405" s="18">
        <f ca="1" t="shared" si="2884"/>
        <v>95049.4939922036</v>
      </c>
      <c r="BM405" s="18">
        <f ca="1">BK405*'Ejercicio 3 - TIR'!$D$5</f>
        <v>15758.5737546242</v>
      </c>
      <c r="BN405" s="18">
        <f ca="1" t="shared" si="2885"/>
        <v>79290.9202375794</v>
      </c>
      <c r="BO405" s="18">
        <f ca="1" t="shared" si="2886"/>
        <v>35362.3619915216</v>
      </c>
      <c r="BP405" s="18">
        <f ca="1" t="shared" si="2887"/>
        <v>-98614.7935587495</v>
      </c>
      <c r="BQ405" s="18">
        <f ca="1" t="shared" ref="BQ405:BT405" si="3023">BE405</f>
        <v>22269.5511626123</v>
      </c>
      <c r="BR405" s="18">
        <f ca="1" t="shared" si="3023"/>
        <v>21291.5690635542</v>
      </c>
      <c r="BS405" s="18">
        <f ca="1" t="shared" si="3023"/>
        <v>20606.2548635292</v>
      </c>
      <c r="BT405" s="18">
        <f ca="1" t="shared" si="3023"/>
        <v>17608.1228768509</v>
      </c>
      <c r="BU405" s="18">
        <f ca="1" t="shared" si="2889"/>
        <v>53441.5818171445</v>
      </c>
      <c r="BV405" s="20">
        <f ca="1" t="shared" si="2890"/>
        <v>9.97145773568218</v>
      </c>
    </row>
    <row r="406" ht="15" customHeight="1" spans="1:74">
      <c r="A406" s="16">
        <v>405</v>
      </c>
      <c r="B406" s="17">
        <f ca="1" t="shared" ref="B406:F406" si="3024">RAND()</f>
        <v>0.135337839684596</v>
      </c>
      <c r="C406" s="18">
        <f ca="1">IF(B406&lt;=('Ejercicio 3 - TIR'!$D$13-'Ejercicio 3 - TIR'!$C$13)/('Ejercicio 3 - TIR'!$E$13-'Ejercicio 3 - TIR'!$C$13),'Ejercicio 3 - TIR'!$C$13+SQRT(('Ejercicio 3 - TIR'!$E$13-'Ejercicio 3 - TIR'!$C$13)*('Ejercicio 3 - TIR'!$D$13-'Ejercicio 3 - TIR'!$C$13)*B406),'Ejercicio 3 - TIR'!$E$13-SQRT(('Ejercicio 3 - TIR'!$E$13-'Ejercicio 3 - TIR'!$C$13)*('Ejercicio 3 - TIR'!$E$13-'Ejercicio 3 - TIR'!$D$13)*(1-B406)))</f>
        <v>67357.6583145617</v>
      </c>
      <c r="D406" s="17">
        <f ca="1" t="shared" si="3024"/>
        <v>0.525509172621289</v>
      </c>
      <c r="E406" s="18">
        <f ca="1">IF(D406&lt;=('Ejercicio 3 - TIR'!$D$14-'Ejercicio 3 - TIR'!$C$14)/('Ejercicio 3 - TIR'!$E$14-'Ejercicio 3 - TIR'!$C$14),'Ejercicio 3 - TIR'!$C$14+SQRT(('Ejercicio 3 - TIR'!$E$14-'Ejercicio 3 - TIR'!$C$14)*('Ejercicio 3 - TIR'!$D$14-'Ejercicio 3 - TIR'!$C$14)*D406),'Ejercicio 3 - TIR'!$E$14-SQRT(('Ejercicio 3 - TIR'!$E$14-'Ejercicio 3 - TIR'!$C$14)*('Ejercicio 3 - TIR'!$E$14-'Ejercicio 3 - TIR'!$D$14)*(1-D406)))</f>
        <v>31563.5538224436</v>
      </c>
      <c r="F406" s="17">
        <f ca="1" t="shared" si="3024"/>
        <v>0.235645123445956</v>
      </c>
      <c r="G406" s="18">
        <f ca="1">IF(F406&lt;=('Ejercicio 3 - TIR'!$D$18-'Ejercicio 3 - TIR'!$C$18)/('Ejercicio 3 - TIR'!$E$18-'Ejercicio 3 - TIR'!$C$18),'Ejercicio 3 - TIR'!$C$18+SQRT(('Ejercicio 3 - TIR'!$E$18-'Ejercicio 3 - TIR'!$C$18)*('Ejercicio 3 - TIR'!$D$18-'Ejercicio 3 - TIR'!$C$18)*F406),'Ejercicio 3 - TIR'!$E$18-SQRT(('Ejercicio 3 - TIR'!$E$18-'Ejercicio 3 - TIR'!$C$18)*('Ejercicio 3 - TIR'!$E$18-'Ejercicio 3 - TIR'!$D$18)*(1-F406)))</f>
        <v>35945.3148374912</v>
      </c>
      <c r="H406" s="17">
        <f ca="1" t="shared" ref="H406:L406" si="3025">RAND()</f>
        <v>0.939618093355628</v>
      </c>
      <c r="I406" s="18">
        <f ca="1">IF(H406&lt;=('Ejercicio 3 - TIR'!$D$18-'Ejercicio 3 - TIR'!$C$18)/('Ejercicio 3 - TIR'!$E$18-'Ejercicio 3 - TIR'!$C$18),'Ejercicio 3 - TIR'!$C$18+SQRT(('Ejercicio 3 - TIR'!$E$18-'Ejercicio 3 - TIR'!$C$18)*('Ejercicio 3 - TIR'!$D$18-'Ejercicio 3 - TIR'!$C$18)*H406),'Ejercicio 3 - TIR'!$E$18-SQRT(('Ejercicio 3 - TIR'!$E$18-'Ejercicio 3 - TIR'!$C$18)*('Ejercicio 3 - TIR'!$E$18-'Ejercicio 3 - TIR'!$D$18)*(1-H406)))</f>
        <v>42871.9391459998</v>
      </c>
      <c r="J406" s="17">
        <f ca="1" t="shared" si="3025"/>
        <v>0.33852752842805</v>
      </c>
      <c r="K406" s="18">
        <f ca="1">IF(J406&lt;=('Ejercicio 3 - TIR'!$D$18-'Ejercicio 3 - TIR'!$C$18)/('Ejercicio 3 - TIR'!$E$18-'Ejercicio 3 - TIR'!$C$18),'Ejercicio 3 - TIR'!$C$18+SQRT(('Ejercicio 3 - TIR'!$E$18-'Ejercicio 3 - TIR'!$C$18)*('Ejercicio 3 - TIR'!$D$18-'Ejercicio 3 - TIR'!$C$18)*J406),'Ejercicio 3 - TIR'!$E$18-SQRT(('Ejercicio 3 - TIR'!$E$18-'Ejercicio 3 - TIR'!$C$18)*('Ejercicio 3 - TIR'!$E$18-'Ejercicio 3 - TIR'!$D$18)*(1-J406)))</f>
        <v>37125.9476046493</v>
      </c>
      <c r="L406" s="17">
        <f ca="1" t="shared" si="3025"/>
        <v>0.129065103493501</v>
      </c>
      <c r="M406" s="18">
        <f ca="1">IF(L406&lt;=('Ejercicio 3 - TIR'!$D$18-'Ejercicio 3 - TIR'!$C$18)/('Ejercicio 3 - TIR'!$E$18-'Ejercicio 3 - TIR'!$C$18),'Ejercicio 3 - TIR'!$C$18+SQRT(('Ejercicio 3 - TIR'!$E$18-'Ejercicio 3 - TIR'!$C$18)*('Ejercicio 3 - TIR'!$D$18-'Ejercicio 3 - TIR'!$C$18)*L406),'Ejercicio 3 - TIR'!$E$18-SQRT(('Ejercicio 3 - TIR'!$E$18-'Ejercicio 3 - TIR'!$C$18)*('Ejercicio 3 - TIR'!$E$18-'Ejercicio 3 - TIR'!$D$18)*(1-L406)))</f>
        <v>34399.9733549222</v>
      </c>
      <c r="N406" s="17">
        <f ca="1" t="shared" ref="N406:R406" si="3026">RAND()</f>
        <v>0.615246772937595</v>
      </c>
      <c r="O406" s="18">
        <f ca="1">IF(N406&lt;=('Ejercicio 3 - TIR'!$D$18-'Ejercicio 3 - TIR'!$C$18)/('Ejercicio 3 - TIR'!$E$18-'Ejercicio 3 - TIR'!$C$18),'Ejercicio 3 - TIR'!$C$18+SQRT(('Ejercicio 3 - TIR'!$E$18-'Ejercicio 3 - TIR'!$C$18)*('Ejercicio 3 - TIR'!$D$18-'Ejercicio 3 - TIR'!$C$18)*N406),'Ejercicio 3 - TIR'!$E$18-SQRT(('Ejercicio 3 - TIR'!$E$18-'Ejercicio 3 - TIR'!$C$18)*('Ejercicio 3 - TIR'!$E$18-'Ejercicio 3 - TIR'!$D$18)*(1-N406)))</f>
        <v>39606.6131357851</v>
      </c>
      <c r="P406" s="17">
        <f ca="1" t="shared" si="3026"/>
        <v>0.677409245789762</v>
      </c>
      <c r="Q406" s="19">
        <f ca="1">IF(P406&lt;=('Ejercicio 3 - TIR'!$D$22-'Ejercicio 3 - TIR'!$C$22)/('Ejercicio 3 - TIR'!$E$22-'Ejercicio 3 - TIR'!$C$22),'Ejercicio 3 - TIR'!$C$22+SQRT(('Ejercicio 3 - TIR'!$E$22-'Ejercicio 3 - TIR'!$C$22)*('Ejercicio 3 - TIR'!$D$22-'Ejercicio 3 - TIR'!$C$22)*P406),'Ejercicio 3 - TIR'!$E$22-SQRT(('Ejercicio 3 - TIR'!$E$22-'Ejercicio 3 - TIR'!$C$22)*('Ejercicio 3 - TIR'!$E$22-'Ejercicio 3 - TIR'!$D$22)*(1-P406)))</f>
        <v>0.15590304256595</v>
      </c>
      <c r="R406" s="17">
        <f ca="1" t="shared" si="3026"/>
        <v>0.374422678059178</v>
      </c>
      <c r="S406" s="19">
        <f ca="1">IF(R406&lt;=('Ejercicio 3 - TIR'!$D$23-'Ejercicio 3 - TIR'!$C$23)/('Ejercicio 3 - TIR'!$E$23-'Ejercicio 3 - TIR'!$C$23),'Ejercicio 3 - TIR'!$C$23+SQRT(('Ejercicio 3 - TIR'!$E$23-'Ejercicio 3 - TIR'!$C$23)*('Ejercicio 3 - TIR'!$D$23-'Ejercicio 3 - TIR'!$C$23)*R406),'Ejercicio 3 - TIR'!$E$23-SQRT(('Ejercicio 3 - TIR'!$E$23-'Ejercicio 3 - TIR'!$C$23)*('Ejercicio 3 - TIR'!$E$23-'Ejercicio 3 - TIR'!$D$23)*(1-R406)))</f>
        <v>0.145960755391678</v>
      </c>
      <c r="T406" s="17">
        <f ca="1" t="shared" ref="T406:X406" si="3027">RAND()</f>
        <v>0.679701800201594</v>
      </c>
      <c r="U406" s="19">
        <f ca="1">IF(T406&lt;=('Ejercicio 3 - TIR'!$D$24-'Ejercicio 3 - TIR'!$C$24)/('Ejercicio 3 - TIR'!$E$24-'Ejercicio 3 - TIR'!$C$24),'Ejercicio 3 - TIR'!$C$24+SQRT(('Ejercicio 3 - TIR'!$E$24-'Ejercicio 3 - TIR'!$C$24)*('Ejercicio 3 - TIR'!$D$24-'Ejercicio 3 - TIR'!$C$24)*T406),'Ejercicio 3 - TIR'!$E$24-SQRT(('Ejercicio 3 - TIR'!$E$24-'Ejercicio 3 - TIR'!$C$24)*('Ejercicio 3 - TIR'!$E$24-'Ejercicio 3 - TIR'!$D$24)*(1-T406)))</f>
        <v>0.190052797135032</v>
      </c>
      <c r="V406" s="17">
        <f ca="1" t="shared" si="3027"/>
        <v>0.479040671873688</v>
      </c>
      <c r="W406" s="19">
        <f ca="1">IF(V406&lt;=('Ejercicio 3 - TIR'!$D$25-'Ejercicio 3 - TIR'!$C$25)/('Ejercicio 3 - TIR'!$E$25-'Ejercicio 3 - TIR'!$C$25),'Ejercicio 3 - TIR'!$C$25+SQRT(('Ejercicio 3 - TIR'!$E$25-'Ejercicio 3 - TIR'!$C$25)*('Ejercicio 3 - TIR'!$D$25-'Ejercicio 3 - TIR'!$C$25)*V406),'Ejercicio 3 - TIR'!$E$25-SQRT(('Ejercicio 3 - TIR'!$E$25-'Ejercicio 3 - TIR'!$C$25)*('Ejercicio 3 - TIR'!$E$25-'Ejercicio 3 - TIR'!$D$25)*(1-V406)))</f>
        <v>0.207299207871023</v>
      </c>
      <c r="X406" s="17">
        <f ca="1" t="shared" si="3027"/>
        <v>0.388287016904974</v>
      </c>
      <c r="Y406" s="19">
        <f ca="1">IF(X406&lt;=('Ejercicio 3 - TIR'!$D$26-'Ejercicio 3 - TIR'!$C$26)/('Ejercicio 3 - TIR'!$E$26-'Ejercicio 3 - TIR'!$C$26),'Ejercicio 3 - TIR'!$C$26+SQRT(('Ejercicio 3 - TIR'!$E$26-'Ejercicio 3 - TIR'!$C$26)*('Ejercicio 3 - TIR'!$D$26-'Ejercicio 3 - TIR'!$C$26)*X406),'Ejercicio 3 - TIR'!$E$26-SQRT(('Ejercicio 3 - TIR'!$E$26-'Ejercicio 3 - TIR'!$C$26)*('Ejercicio 3 - TIR'!$E$26-'Ejercicio 3 - TIR'!$D$26)*(1-X406)))</f>
        <v>0.222526091931093</v>
      </c>
      <c r="Z406" s="17">
        <f ca="1" t="shared" si="2860"/>
        <v>1.15590304256595</v>
      </c>
      <c r="AA406" s="17">
        <f ca="1" t="shared" si="2861"/>
        <v>1.32461952381841</v>
      </c>
      <c r="AB406" s="17">
        <f ca="1" t="shared" si="2862"/>
        <v>1.57636716945978</v>
      </c>
      <c r="AC406" s="17">
        <f ca="1" t="shared" si="2863"/>
        <v>1.90314683500268</v>
      </c>
      <c r="AD406" s="17">
        <f ca="1" t="shared" si="2864"/>
        <v>2.32664666256685</v>
      </c>
      <c r="AE406" s="16">
        <f ca="1" t="shared" si="2865"/>
        <v>4920.85407511307</v>
      </c>
      <c r="AF406" s="16">
        <f ca="1" t="shared" si="2866"/>
        <v>5639.10565308878</v>
      </c>
      <c r="AG406" s="16">
        <f ca="1" t="shared" si="2867"/>
        <v>6710.83345579828</v>
      </c>
      <c r="AH406" s="16">
        <f ca="1" t="shared" si="2868"/>
        <v>8101.98391533962</v>
      </c>
      <c r="AI406" s="16">
        <f ca="1" t="shared" si="2869"/>
        <v>9904.88673290873</v>
      </c>
      <c r="AJ406" s="18">
        <f ca="1" t="shared" si="2870"/>
        <v>41549.2987866471</v>
      </c>
      <c r="AK406" s="18">
        <f ca="1" t="shared" si="2871"/>
        <v>56789.0076167463</v>
      </c>
      <c r="AL406" s="18">
        <f ca="1" t="shared" si="2872"/>
        <v>58524.1249390531</v>
      </c>
      <c r="AM406" s="18">
        <f ca="1" t="shared" si="2873"/>
        <v>65468.2004145966</v>
      </c>
      <c r="AN406" s="18">
        <f ca="1" t="shared" si="2874"/>
        <v>92150.5942679509</v>
      </c>
      <c r="AO406" s="18">
        <f ca="1">C406/'Ejercicio 3 - TIR'!$D$7</f>
        <v>13471.5316629123</v>
      </c>
      <c r="AP406" s="18">
        <f ca="1" t="shared" si="2875"/>
        <v>28077.7671237348</v>
      </c>
      <c r="AQ406" s="18">
        <f ca="1" t="shared" si="2876"/>
        <v>43317.475953834</v>
      </c>
      <c r="AR406" s="18">
        <f ca="1" t="shared" si="2877"/>
        <v>45052.5932761408</v>
      </c>
      <c r="AS406" s="18">
        <f ca="1" t="shared" si="2878"/>
        <v>51996.6687516842</v>
      </c>
      <c r="AT406" s="18">
        <f ca="1" t="shared" si="2879"/>
        <v>78679.0626050386</v>
      </c>
      <c r="AU406" s="18">
        <f ca="1">AP406*'Ejercicio 3 - TIR'!$D$5</f>
        <v>14038.8835618674</v>
      </c>
      <c r="AV406" s="18">
        <f ca="1">AQ406*'Ejercicio 3 - TIR'!$D$5</f>
        <v>21658.737976917</v>
      </c>
      <c r="AW406" s="18">
        <f ca="1">AR406*'Ejercicio 3 - TIR'!$D$5</f>
        <v>22526.2966380704</v>
      </c>
      <c r="AX406" s="18">
        <f ca="1">AS406*'Ejercicio 3 - TIR'!$D$5</f>
        <v>25998.3343758421</v>
      </c>
      <c r="AY406" s="18">
        <f ca="1">AT406*'Ejercicio 3 - TIR'!$D$5</f>
        <v>39339.5313025193</v>
      </c>
      <c r="AZ406" s="18">
        <f ca="1" t="shared" ref="AZ406:BD406" si="3028">AJ406-AU406-AE406</f>
        <v>22589.5611496667</v>
      </c>
      <c r="BA406" s="18">
        <f ca="1" t="shared" si="3028"/>
        <v>29491.1639867406</v>
      </c>
      <c r="BB406" s="18">
        <f ca="1" t="shared" si="3028"/>
        <v>29286.9948451844</v>
      </c>
      <c r="BC406" s="18">
        <f ca="1" t="shared" si="3028"/>
        <v>31367.8821234148</v>
      </c>
      <c r="BD406" s="18">
        <f ca="1" t="shared" si="3028"/>
        <v>42906.1762325229</v>
      </c>
      <c r="BE406" s="18">
        <f ca="1" t="shared" ref="BE406:BI406" si="3029">AZ406/Z406</f>
        <v>19542.781978946</v>
      </c>
      <c r="BF406" s="18">
        <f ca="1" t="shared" si="3029"/>
        <v>22263.8753668131</v>
      </c>
      <c r="BG406" s="18">
        <f ca="1" t="shared" si="3029"/>
        <v>18578.7901528177</v>
      </c>
      <c r="BH406" s="18">
        <f ca="1" t="shared" si="3029"/>
        <v>16482.1134904027</v>
      </c>
      <c r="BI406" s="18">
        <f ca="1" t="shared" si="3029"/>
        <v>18441.2085095839</v>
      </c>
      <c r="BJ406" s="18">
        <f ca="1" t="shared" si="2882"/>
        <v>73437.2371597375</v>
      </c>
      <c r="BK406" s="18">
        <f ca="1" t="shared" si="2883"/>
        <v>31343.4941831787</v>
      </c>
      <c r="BL406" s="18">
        <f ca="1" t="shared" si="2884"/>
        <v>104780.731342916</v>
      </c>
      <c r="BM406" s="18">
        <f ca="1">BK406*'Ejercicio 3 - TIR'!$D$5</f>
        <v>15671.7470915893</v>
      </c>
      <c r="BN406" s="18">
        <f ca="1" t="shared" si="2885"/>
        <v>89108.9842513269</v>
      </c>
      <c r="BO406" s="18">
        <f ca="1" t="shared" si="2886"/>
        <v>38299.3196538997</v>
      </c>
      <c r="BP406" s="18">
        <f ca="1" t="shared" si="2887"/>
        <v>-98921.2121370052</v>
      </c>
      <c r="BQ406" s="18">
        <f ca="1" t="shared" ref="BQ406:BT406" si="3030">BE406</f>
        <v>19542.781978946</v>
      </c>
      <c r="BR406" s="18">
        <f ca="1" t="shared" si="3030"/>
        <v>22263.8753668131</v>
      </c>
      <c r="BS406" s="18">
        <f ca="1" t="shared" si="3030"/>
        <v>18578.7901528177</v>
      </c>
      <c r="BT406" s="18">
        <f ca="1" t="shared" si="3030"/>
        <v>16482.1134904027</v>
      </c>
      <c r="BU406" s="18">
        <f ca="1" t="shared" si="2889"/>
        <v>56740.5281634837</v>
      </c>
      <c r="BV406" s="20">
        <f ca="1" t="shared" si="2890"/>
        <v>9.21508111985785</v>
      </c>
    </row>
    <row r="407" ht="15" customHeight="1" spans="1:74">
      <c r="A407" s="16">
        <v>406</v>
      </c>
      <c r="B407" s="17">
        <f ca="1" t="shared" ref="B407:F407" si="3031">RAND()</f>
        <v>0.672158959501144</v>
      </c>
      <c r="C407" s="18">
        <f ca="1">IF(B407&lt;=('Ejercicio 3 - TIR'!$D$13-'Ejercicio 3 - TIR'!$C$13)/('Ejercicio 3 - TIR'!$E$13-'Ejercicio 3 - TIR'!$C$13),'Ejercicio 3 - TIR'!$C$13+SQRT(('Ejercicio 3 - TIR'!$E$13-'Ejercicio 3 - TIR'!$C$13)*('Ejercicio 3 - TIR'!$D$13-'Ejercicio 3 - TIR'!$C$13)*B407),'Ejercicio 3 - TIR'!$E$13-SQRT(('Ejercicio 3 - TIR'!$E$13-'Ejercicio 3 - TIR'!$C$13)*('Ejercicio 3 - TIR'!$E$13-'Ejercicio 3 - TIR'!$D$13)*(1-B407)))</f>
        <v>80165.4531536859</v>
      </c>
      <c r="D407" s="17">
        <f ca="1" t="shared" si="3031"/>
        <v>0.335245355083838</v>
      </c>
      <c r="E407" s="18">
        <f ca="1">IF(D407&lt;=('Ejercicio 3 - TIR'!$D$14-'Ejercicio 3 - TIR'!$C$14)/('Ejercicio 3 - TIR'!$E$14-'Ejercicio 3 - TIR'!$C$14),'Ejercicio 3 - TIR'!$C$14+SQRT(('Ejercicio 3 - TIR'!$E$14-'Ejercicio 3 - TIR'!$C$14)*('Ejercicio 3 - TIR'!$D$14-'Ejercicio 3 - TIR'!$C$14)*D407),'Ejercicio 3 - TIR'!$E$14-SQRT(('Ejercicio 3 - TIR'!$E$14-'Ejercicio 3 - TIR'!$C$14)*('Ejercicio 3 - TIR'!$E$14-'Ejercicio 3 - TIR'!$D$14)*(1-D407)))</f>
        <v>30014.3504599138</v>
      </c>
      <c r="F407" s="17">
        <f ca="1" t="shared" si="3031"/>
        <v>0.399032432330019</v>
      </c>
      <c r="G407" s="18">
        <f ca="1">IF(F407&lt;=('Ejercicio 3 - TIR'!$D$18-'Ejercicio 3 - TIR'!$C$18)/('Ejercicio 3 - TIR'!$E$18-'Ejercicio 3 - TIR'!$C$18),'Ejercicio 3 - TIR'!$C$18+SQRT(('Ejercicio 3 - TIR'!$E$18-'Ejercicio 3 - TIR'!$C$18)*('Ejercicio 3 - TIR'!$D$18-'Ejercicio 3 - TIR'!$C$18)*F407),'Ejercicio 3 - TIR'!$E$18-SQRT(('Ejercicio 3 - TIR'!$E$18-'Ejercicio 3 - TIR'!$C$18)*('Ejercicio 3 - TIR'!$E$18-'Ejercicio 3 - TIR'!$D$18)*(1-F407)))</f>
        <v>37736.592586501</v>
      </c>
      <c r="H407" s="17">
        <f ca="1" t="shared" ref="H407:L407" si="3032">RAND()</f>
        <v>0.500872700505534</v>
      </c>
      <c r="I407" s="18">
        <f ca="1">IF(H407&lt;=('Ejercicio 3 - TIR'!$D$18-'Ejercicio 3 - TIR'!$C$18)/('Ejercicio 3 - TIR'!$E$18-'Ejercicio 3 - TIR'!$C$18),'Ejercicio 3 - TIR'!$C$18+SQRT(('Ejercicio 3 - TIR'!$E$18-'Ejercicio 3 - TIR'!$C$18)*('Ejercicio 3 - TIR'!$D$18-'Ejercicio 3 - TIR'!$C$18)*H407),'Ejercicio 3 - TIR'!$E$18-SQRT(('Ejercicio 3 - TIR'!$E$18-'Ejercicio 3 - TIR'!$C$18)*('Ejercicio 3 - TIR'!$E$18-'Ejercicio 3 - TIR'!$D$18)*(1-H407)))</f>
        <v>38667.8085509447</v>
      </c>
      <c r="J407" s="17">
        <f ca="1" t="shared" si="3032"/>
        <v>0.827254911917856</v>
      </c>
      <c r="K407" s="18">
        <f ca="1">IF(J407&lt;=('Ejercicio 3 - TIR'!$D$18-'Ejercicio 3 - TIR'!$C$18)/('Ejercicio 3 - TIR'!$E$18-'Ejercicio 3 - TIR'!$C$18),'Ejercicio 3 - TIR'!$C$18+SQRT(('Ejercicio 3 - TIR'!$E$18-'Ejercicio 3 - TIR'!$C$18)*('Ejercicio 3 - TIR'!$D$18-'Ejercicio 3 - TIR'!$C$18)*J407),'Ejercicio 3 - TIR'!$E$18-SQRT(('Ejercicio 3 - TIR'!$E$18-'Ejercicio 3 - TIR'!$C$18)*('Ejercicio 3 - TIR'!$E$18-'Ejercicio 3 - TIR'!$D$18)*(1-J407)))</f>
        <v>41400.5720445936</v>
      </c>
      <c r="L407" s="17">
        <f ca="1" t="shared" si="3032"/>
        <v>0.439193369533829</v>
      </c>
      <c r="M407" s="18">
        <f ca="1">IF(L407&lt;=('Ejercicio 3 - TIR'!$D$18-'Ejercicio 3 - TIR'!$C$18)/('Ejercicio 3 - TIR'!$E$18-'Ejercicio 3 - TIR'!$C$18),'Ejercicio 3 - TIR'!$C$18+SQRT(('Ejercicio 3 - TIR'!$E$18-'Ejercicio 3 - TIR'!$C$18)*('Ejercicio 3 - TIR'!$D$18-'Ejercicio 3 - TIR'!$C$18)*L407),'Ejercicio 3 - TIR'!$E$18-SQRT(('Ejercicio 3 - TIR'!$E$18-'Ejercicio 3 - TIR'!$C$18)*('Ejercicio 3 - TIR'!$E$18-'Ejercicio 3 - TIR'!$D$18)*(1-L407)))</f>
        <v>38116.5882875796</v>
      </c>
      <c r="N407" s="17">
        <f ca="1" t="shared" ref="N407:R407" si="3033">RAND()</f>
        <v>0.446333279609618</v>
      </c>
      <c r="O407" s="18">
        <f ca="1">IF(N407&lt;=('Ejercicio 3 - TIR'!$D$18-'Ejercicio 3 - TIR'!$C$18)/('Ejercicio 3 - TIR'!$E$18-'Ejercicio 3 - TIR'!$C$18),'Ejercicio 3 - TIR'!$C$18+SQRT(('Ejercicio 3 - TIR'!$E$18-'Ejercicio 3 - TIR'!$C$18)*('Ejercicio 3 - TIR'!$D$18-'Ejercicio 3 - TIR'!$C$18)*N407),'Ejercicio 3 - TIR'!$E$18-SQRT(('Ejercicio 3 - TIR'!$E$18-'Ejercicio 3 - TIR'!$C$18)*('Ejercicio 3 - TIR'!$E$18-'Ejercicio 3 - TIR'!$D$18)*(1-N407)))</f>
        <v>38182.2974732921</v>
      </c>
      <c r="P407" s="17">
        <f ca="1" t="shared" si="3033"/>
        <v>0.507646235999848</v>
      </c>
      <c r="Q407" s="19">
        <f ca="1">IF(P407&lt;=('Ejercicio 3 - TIR'!$D$22-'Ejercicio 3 - TIR'!$C$22)/('Ejercicio 3 - TIR'!$E$22-'Ejercicio 3 - TIR'!$C$22),'Ejercicio 3 - TIR'!$C$22+SQRT(('Ejercicio 3 - TIR'!$E$22-'Ejercicio 3 - TIR'!$C$22)*('Ejercicio 3 - TIR'!$D$22-'Ejercicio 3 - TIR'!$C$22)*P407),'Ejercicio 3 - TIR'!$E$22-SQRT(('Ejercicio 3 - TIR'!$E$22-'Ejercicio 3 - TIR'!$C$22)*('Ejercicio 3 - TIR'!$E$22-'Ejercicio 3 - TIR'!$D$22)*(1-P407)))</f>
        <v>0.150230270824203</v>
      </c>
      <c r="R407" s="17">
        <f ca="1" t="shared" si="3033"/>
        <v>0.827958286704434</v>
      </c>
      <c r="S407" s="19">
        <f ca="1">IF(R407&lt;=('Ejercicio 3 - TIR'!$D$23-'Ejercicio 3 - TIR'!$C$23)/('Ejercicio 3 - TIR'!$E$23-'Ejercicio 3 - TIR'!$C$23),'Ejercicio 3 - TIR'!$C$23+SQRT(('Ejercicio 3 - TIR'!$E$23-'Ejercicio 3 - TIR'!$C$23)*('Ejercicio 3 - TIR'!$D$23-'Ejercicio 3 - TIR'!$C$23)*R407),'Ejercicio 3 - TIR'!$E$23-SQRT(('Ejercicio 3 - TIR'!$E$23-'Ejercicio 3 - TIR'!$C$23)*('Ejercicio 3 - TIR'!$E$23-'Ejercicio 3 - TIR'!$D$23)*(1-R407)))</f>
        <v>0.162402412553648</v>
      </c>
      <c r="T407" s="17">
        <f ca="1" t="shared" ref="T407:X407" si="3034">RAND()</f>
        <v>0.88151699497345</v>
      </c>
      <c r="U407" s="19">
        <f ca="1">IF(T407&lt;=('Ejercicio 3 - TIR'!$D$24-'Ejercicio 3 - TIR'!$C$24)/('Ejercicio 3 - TIR'!$E$24-'Ejercicio 3 - TIR'!$C$24),'Ejercicio 3 - TIR'!$C$24+SQRT(('Ejercicio 3 - TIR'!$E$24-'Ejercicio 3 - TIR'!$C$24)*('Ejercicio 3 - TIR'!$D$24-'Ejercicio 3 - TIR'!$C$24)*T407),'Ejercicio 3 - TIR'!$E$24-SQRT(('Ejercicio 3 - TIR'!$E$24-'Ejercicio 3 - TIR'!$C$24)*('Ejercicio 3 - TIR'!$E$24-'Ejercicio 3 - TIR'!$D$24)*(1-T407)))</f>
        <v>0.201785928130307</v>
      </c>
      <c r="V407" s="17">
        <f ca="1" t="shared" si="3034"/>
        <v>0.0583454158250978</v>
      </c>
      <c r="W407" s="19">
        <f ca="1">IF(V407&lt;=('Ejercicio 3 - TIR'!$D$25-'Ejercicio 3 - TIR'!$C$25)/('Ejercicio 3 - TIR'!$E$25-'Ejercicio 3 - TIR'!$C$25),'Ejercicio 3 - TIR'!$C$25+SQRT(('Ejercicio 3 - TIR'!$E$25-'Ejercicio 3 - TIR'!$C$25)*('Ejercicio 3 - TIR'!$D$25-'Ejercicio 3 - TIR'!$C$25)*V407),'Ejercicio 3 - TIR'!$E$25-SQRT(('Ejercicio 3 - TIR'!$E$25-'Ejercicio 3 - TIR'!$C$25)*('Ejercicio 3 - TIR'!$E$25-'Ejercicio 3 - TIR'!$D$25)*(1-V407)))</f>
        <v>0.18903789699848</v>
      </c>
      <c r="X407" s="17">
        <f ca="1" t="shared" si="3034"/>
        <v>0.167556856701603</v>
      </c>
      <c r="Y407" s="19">
        <f ca="1">IF(X407&lt;=('Ejercicio 3 - TIR'!$D$26-'Ejercicio 3 - TIR'!$C$26)/('Ejercicio 3 - TIR'!$E$26-'Ejercicio 3 - TIR'!$C$26),'Ejercicio 3 - TIR'!$C$26+SQRT(('Ejercicio 3 - TIR'!$E$26-'Ejercicio 3 - TIR'!$C$26)*('Ejercicio 3 - TIR'!$D$26-'Ejercicio 3 - TIR'!$C$26)*X407),'Ejercicio 3 - TIR'!$E$26-SQRT(('Ejercicio 3 - TIR'!$E$26-'Ejercicio 3 - TIR'!$C$26)*('Ejercicio 3 - TIR'!$E$26-'Ejercicio 3 - TIR'!$D$26)*(1-X407)))</f>
        <v>0.211269779338167</v>
      </c>
      <c r="Z407" s="17">
        <f ca="1" t="shared" si="2860"/>
        <v>1.1502302708242</v>
      </c>
      <c r="AA407" s="17">
        <f ca="1" t="shared" si="2861"/>
        <v>1.33703044179829</v>
      </c>
      <c r="AB407" s="17">
        <f ca="1" t="shared" si="2862"/>
        <v>1.60682437043503</v>
      </c>
      <c r="AC407" s="17">
        <f ca="1" t="shared" si="2863"/>
        <v>1.91057507026798</v>
      </c>
      <c r="AD407" s="17">
        <f ca="1" t="shared" si="2864"/>
        <v>2.3142218437725</v>
      </c>
      <c r="AE407" s="16">
        <f ca="1" t="shared" si="2865"/>
        <v>4509.0639982054</v>
      </c>
      <c r="AF407" s="16">
        <f ca="1" t="shared" si="2866"/>
        <v>5241.34686987275</v>
      </c>
      <c r="AG407" s="16">
        <f ca="1" t="shared" si="2867"/>
        <v>6298.97691266291</v>
      </c>
      <c r="AH407" s="16">
        <f ca="1" t="shared" si="2868"/>
        <v>7489.72226147468</v>
      </c>
      <c r="AI407" s="16">
        <f ca="1" t="shared" si="2869"/>
        <v>9072.0742309606</v>
      </c>
      <c r="AJ407" s="18">
        <f ca="1" t="shared" si="2870"/>
        <v>43405.7711107537</v>
      </c>
      <c r="AK407" s="18">
        <f ca="1" t="shared" si="2871"/>
        <v>51700.0371502413</v>
      </c>
      <c r="AL407" s="18">
        <f ca="1" t="shared" si="2872"/>
        <v>66523.4481112044</v>
      </c>
      <c r="AM407" s="18">
        <f ca="1" t="shared" si="2873"/>
        <v>72824.603345918</v>
      </c>
      <c r="AN407" s="18">
        <f ca="1" t="shared" si="2874"/>
        <v>88362.306858112</v>
      </c>
      <c r="AO407" s="18">
        <f ca="1">C407/'Ejercicio 3 - TIR'!$D$7</f>
        <v>16033.0906307372</v>
      </c>
      <c r="AP407" s="18">
        <f ca="1" t="shared" si="2875"/>
        <v>27372.6804800165</v>
      </c>
      <c r="AQ407" s="18">
        <f ca="1" t="shared" si="2876"/>
        <v>35666.9465195041</v>
      </c>
      <c r="AR407" s="18">
        <f ca="1" t="shared" si="2877"/>
        <v>50490.3574804672</v>
      </c>
      <c r="AS407" s="18">
        <f ca="1" t="shared" si="2878"/>
        <v>56791.5127151808</v>
      </c>
      <c r="AT407" s="18">
        <f ca="1" t="shared" si="2879"/>
        <v>72329.2162273748</v>
      </c>
      <c r="AU407" s="18">
        <f ca="1">AP407*'Ejercicio 3 - TIR'!$D$5</f>
        <v>13686.3402400083</v>
      </c>
      <c r="AV407" s="18">
        <f ca="1">AQ407*'Ejercicio 3 - TIR'!$D$5</f>
        <v>17833.473259752</v>
      </c>
      <c r="AW407" s="18">
        <f ca="1">AR407*'Ejercicio 3 - TIR'!$D$5</f>
        <v>25245.1787402336</v>
      </c>
      <c r="AX407" s="18">
        <f ca="1">AS407*'Ejercicio 3 - TIR'!$D$5</f>
        <v>28395.7563575904</v>
      </c>
      <c r="AY407" s="18">
        <f ca="1">AT407*'Ejercicio 3 - TIR'!$D$5</f>
        <v>36164.6081136874</v>
      </c>
      <c r="AZ407" s="18">
        <f ca="1" t="shared" ref="AZ407:BD407" si="3035">AJ407-AU407-AE407</f>
        <v>25210.36687254</v>
      </c>
      <c r="BA407" s="18">
        <f ca="1" t="shared" si="3035"/>
        <v>28625.2170206165</v>
      </c>
      <c r="BB407" s="18">
        <f ca="1" t="shared" si="3035"/>
        <v>34979.2924583079</v>
      </c>
      <c r="BC407" s="18">
        <f ca="1" t="shared" si="3035"/>
        <v>36939.1247268529</v>
      </c>
      <c r="BD407" s="18">
        <f ca="1" t="shared" si="3035"/>
        <v>43125.624513464</v>
      </c>
      <c r="BE407" s="18">
        <f ca="1" t="shared" ref="BE407:BI407" si="3036">AZ407/Z407</f>
        <v>21917.6694545479</v>
      </c>
      <c r="BF407" s="18">
        <f ca="1" t="shared" si="3036"/>
        <v>21409.5477004367</v>
      </c>
      <c r="BG407" s="18">
        <f ca="1" t="shared" si="3036"/>
        <v>21769.2070782058</v>
      </c>
      <c r="BH407" s="18">
        <f ca="1" t="shared" si="3036"/>
        <v>19334.0347111678</v>
      </c>
      <c r="BI407" s="18">
        <f ca="1" t="shared" si="3036"/>
        <v>18635.0434075773</v>
      </c>
      <c r="BJ407" s="18">
        <f ca="1" t="shared" si="2882"/>
        <v>69459.8654609755</v>
      </c>
      <c r="BK407" s="18">
        <f ca="1" t="shared" si="2883"/>
        <v>37104.1285608362</v>
      </c>
      <c r="BL407" s="18">
        <f ca="1" t="shared" si="2884"/>
        <v>106563.994021812</v>
      </c>
      <c r="BM407" s="18">
        <f ca="1">BK407*'Ejercicio 3 - TIR'!$D$5</f>
        <v>18552.0642804181</v>
      </c>
      <c r="BN407" s="18">
        <f ca="1" t="shared" si="2885"/>
        <v>88011.9297413936</v>
      </c>
      <c r="BO407" s="18">
        <f ca="1" t="shared" si="2886"/>
        <v>38030.8957752824</v>
      </c>
      <c r="BP407" s="18">
        <f ca="1" t="shared" si="2887"/>
        <v>-110179.8036136</v>
      </c>
      <c r="BQ407" s="18">
        <f ca="1" t="shared" ref="BQ407:BT407" si="3037">BE407</f>
        <v>21917.6694545479</v>
      </c>
      <c r="BR407" s="18">
        <f ca="1" t="shared" si="3037"/>
        <v>21409.5477004367</v>
      </c>
      <c r="BS407" s="18">
        <f ca="1" t="shared" si="3037"/>
        <v>21769.2070782058</v>
      </c>
      <c r="BT407" s="18">
        <f ca="1" t="shared" si="3037"/>
        <v>19334.0347111678</v>
      </c>
      <c r="BU407" s="18">
        <f ca="1" t="shared" si="2889"/>
        <v>56665.9391828597</v>
      </c>
      <c r="BV407" s="20">
        <f ca="1" t="shared" si="2890"/>
        <v>7.56098993139298</v>
      </c>
    </row>
    <row r="408" ht="15" customHeight="1" spans="1:74">
      <c r="A408" s="16">
        <v>407</v>
      </c>
      <c r="B408" s="17">
        <f ca="1" t="shared" ref="B408:F408" si="3038">RAND()</f>
        <v>0.0673933734309793</v>
      </c>
      <c r="C408" s="18">
        <f ca="1">IF(B408&lt;=('Ejercicio 3 - TIR'!$D$13-'Ejercicio 3 - TIR'!$C$13)/('Ejercicio 3 - TIR'!$E$13-'Ejercicio 3 - TIR'!$C$13),'Ejercicio 3 - TIR'!$C$13+SQRT(('Ejercicio 3 - TIR'!$E$13-'Ejercicio 3 - TIR'!$C$13)*('Ejercicio 3 - TIR'!$D$13-'Ejercicio 3 - TIR'!$C$13)*B408),'Ejercicio 3 - TIR'!$E$13-SQRT(('Ejercicio 3 - TIR'!$E$13-'Ejercicio 3 - TIR'!$C$13)*('Ejercicio 3 - TIR'!$E$13-'Ejercicio 3 - TIR'!$D$13)*(1-B408)))</f>
        <v>65192.0467421232</v>
      </c>
      <c r="D408" s="17">
        <f ca="1" t="shared" si="3038"/>
        <v>0.327591754863083</v>
      </c>
      <c r="E408" s="18">
        <f ca="1">IF(D408&lt;=('Ejercicio 3 - TIR'!$D$14-'Ejercicio 3 - TIR'!$C$14)/('Ejercicio 3 - TIR'!$E$14-'Ejercicio 3 - TIR'!$C$14),'Ejercicio 3 - TIR'!$C$14+SQRT(('Ejercicio 3 - TIR'!$E$14-'Ejercicio 3 - TIR'!$C$14)*('Ejercicio 3 - TIR'!$D$14-'Ejercicio 3 - TIR'!$C$14)*D408),'Ejercicio 3 - TIR'!$E$14-SQRT(('Ejercicio 3 - TIR'!$E$14-'Ejercicio 3 - TIR'!$C$14)*('Ejercicio 3 - TIR'!$E$14-'Ejercicio 3 - TIR'!$D$14)*(1-D408)))</f>
        <v>29956.7511148666</v>
      </c>
      <c r="F408" s="17">
        <f ca="1" t="shared" si="3038"/>
        <v>0.382125192735773</v>
      </c>
      <c r="G408" s="18">
        <f ca="1">IF(F408&lt;=('Ejercicio 3 - TIR'!$D$18-'Ejercicio 3 - TIR'!$C$18)/('Ejercicio 3 - TIR'!$E$18-'Ejercicio 3 - TIR'!$C$18),'Ejercicio 3 - TIR'!$C$18+SQRT(('Ejercicio 3 - TIR'!$E$18-'Ejercicio 3 - TIR'!$C$18)*('Ejercicio 3 - TIR'!$D$18-'Ejercicio 3 - TIR'!$C$18)*F408),'Ejercicio 3 - TIR'!$E$18-SQRT(('Ejercicio 3 - TIR'!$E$18-'Ejercicio 3 - TIR'!$C$18)*('Ejercicio 3 - TIR'!$E$18-'Ejercicio 3 - TIR'!$D$18)*(1-F408)))</f>
        <v>37570.9166492814</v>
      </c>
      <c r="H408" s="17">
        <f ca="1" t="shared" ref="H408:L408" si="3039">RAND()</f>
        <v>0.877502113886948</v>
      </c>
      <c r="I408" s="18">
        <f ca="1">IF(H408&lt;=('Ejercicio 3 - TIR'!$D$18-'Ejercicio 3 - TIR'!$C$18)/('Ejercicio 3 - TIR'!$E$18-'Ejercicio 3 - TIR'!$C$18),'Ejercicio 3 - TIR'!$C$18+SQRT(('Ejercicio 3 - TIR'!$E$18-'Ejercicio 3 - TIR'!$C$18)*('Ejercicio 3 - TIR'!$D$18-'Ejercicio 3 - TIR'!$C$18)*H408),'Ejercicio 3 - TIR'!$E$18-SQRT(('Ejercicio 3 - TIR'!$E$18-'Ejercicio 3 - TIR'!$C$18)*('Ejercicio 3 - TIR'!$E$18-'Ejercicio 3 - TIR'!$D$18)*(1-H408)))</f>
        <v>41968.9372394358</v>
      </c>
      <c r="J408" s="17">
        <f ca="1" t="shared" si="3039"/>
        <v>0.987806427665005</v>
      </c>
      <c r="K408" s="18">
        <f ca="1">IF(J408&lt;=('Ejercicio 3 - TIR'!$D$18-'Ejercicio 3 - TIR'!$C$18)/('Ejercicio 3 - TIR'!$E$18-'Ejercicio 3 - TIR'!$C$18),'Ejercicio 3 - TIR'!$C$18+SQRT(('Ejercicio 3 - TIR'!$E$18-'Ejercicio 3 - TIR'!$C$18)*('Ejercicio 3 - TIR'!$D$18-'Ejercicio 3 - TIR'!$C$18)*J408),'Ejercicio 3 - TIR'!$E$18-SQRT(('Ejercicio 3 - TIR'!$E$18-'Ejercicio 3 - TIR'!$C$18)*('Ejercicio 3 - TIR'!$E$18-'Ejercicio 3 - TIR'!$D$18)*(1-J408)))</f>
        <v>44043.6956942873</v>
      </c>
      <c r="L408" s="17">
        <f ca="1" t="shared" si="3039"/>
        <v>0.744160248704684</v>
      </c>
      <c r="M408" s="18">
        <f ca="1">IF(L408&lt;=('Ejercicio 3 - TIR'!$D$18-'Ejercicio 3 - TIR'!$C$18)/('Ejercicio 3 - TIR'!$E$18-'Ejercicio 3 - TIR'!$C$18),'Ejercicio 3 - TIR'!$C$18+SQRT(('Ejercicio 3 - TIR'!$E$18-'Ejercicio 3 - TIR'!$C$18)*('Ejercicio 3 - TIR'!$D$18-'Ejercicio 3 - TIR'!$C$18)*L408),'Ejercicio 3 - TIR'!$E$18-SQRT(('Ejercicio 3 - TIR'!$E$18-'Ejercicio 3 - TIR'!$C$18)*('Ejercicio 3 - TIR'!$E$18-'Ejercicio 3 - TIR'!$D$18)*(1-L408)))</f>
        <v>40619.5911894951</v>
      </c>
      <c r="N408" s="17">
        <f ca="1" t="shared" ref="N408:R408" si="3040">RAND()</f>
        <v>0.0678022721419198</v>
      </c>
      <c r="O408" s="18">
        <f ca="1">IF(N408&lt;=('Ejercicio 3 - TIR'!$D$18-'Ejercicio 3 - TIR'!$C$18)/('Ejercicio 3 - TIR'!$E$18-'Ejercicio 3 - TIR'!$C$18),'Ejercicio 3 - TIR'!$C$18+SQRT(('Ejercicio 3 - TIR'!$E$18-'Ejercicio 3 - TIR'!$C$18)*('Ejercicio 3 - TIR'!$D$18-'Ejercicio 3 - TIR'!$C$18)*N408),'Ejercicio 3 - TIR'!$E$18-SQRT(('Ejercicio 3 - TIR'!$E$18-'Ejercicio 3 - TIR'!$C$18)*('Ejercicio 3 - TIR'!$E$18-'Ejercicio 3 - TIR'!$D$18)*(1-N408)))</f>
        <v>33189.0971796557</v>
      </c>
      <c r="P408" s="17">
        <f ca="1" t="shared" si="3040"/>
        <v>0.724548642503563</v>
      </c>
      <c r="Q408" s="19">
        <f ca="1">IF(P408&lt;=('Ejercicio 3 - TIR'!$D$22-'Ejercicio 3 - TIR'!$C$22)/('Ejercicio 3 - TIR'!$E$22-'Ejercicio 3 - TIR'!$C$22),'Ejercicio 3 - TIR'!$C$22+SQRT(('Ejercicio 3 - TIR'!$E$22-'Ejercicio 3 - TIR'!$C$22)*('Ejercicio 3 - TIR'!$D$22-'Ejercicio 3 - TIR'!$C$22)*P408),'Ejercicio 3 - TIR'!$E$22-SQRT(('Ejercicio 3 - TIR'!$E$22-'Ejercicio 3 - TIR'!$C$22)*('Ejercicio 3 - TIR'!$E$22-'Ejercicio 3 - TIR'!$D$22)*(1-P408)))</f>
        <v>0.157733153714691</v>
      </c>
      <c r="R408" s="17">
        <f ca="1" t="shared" si="3040"/>
        <v>0.65577891964403</v>
      </c>
      <c r="S408" s="19">
        <f ca="1">IF(R408&lt;=('Ejercicio 3 - TIR'!$D$23-'Ejercicio 3 - TIR'!$C$23)/('Ejercicio 3 - TIR'!$E$23-'Ejercicio 3 - TIR'!$C$23),'Ejercicio 3 - TIR'!$C$23+SQRT(('Ejercicio 3 - TIR'!$E$23-'Ejercicio 3 - TIR'!$C$23)*('Ejercicio 3 - TIR'!$D$23-'Ejercicio 3 - TIR'!$C$23)*R408),'Ejercicio 3 - TIR'!$E$23-SQRT(('Ejercicio 3 - TIR'!$E$23-'Ejercicio 3 - TIR'!$C$23)*('Ejercicio 3 - TIR'!$E$23-'Ejercicio 3 - TIR'!$D$23)*(1-R408)))</f>
        <v>0.155108275579206</v>
      </c>
      <c r="T408" s="17">
        <f ca="1" t="shared" ref="T408:X408" si="3041">RAND()</f>
        <v>0.305951167091696</v>
      </c>
      <c r="U408" s="19">
        <f ca="1">IF(T408&lt;=('Ejercicio 3 - TIR'!$D$24-'Ejercicio 3 - TIR'!$C$24)/('Ejercicio 3 - TIR'!$E$24-'Ejercicio 3 - TIR'!$C$24),'Ejercicio 3 - TIR'!$C$24+SQRT(('Ejercicio 3 - TIR'!$E$24-'Ejercicio 3 - TIR'!$C$24)*('Ejercicio 3 - TIR'!$D$24-'Ejercicio 3 - TIR'!$C$24)*T408),'Ejercicio 3 - TIR'!$E$24-SQRT(('Ejercicio 3 - TIR'!$E$24-'Ejercicio 3 - TIR'!$C$24)*('Ejercicio 3 - TIR'!$E$24-'Ejercicio 3 - TIR'!$D$24)*(1-T408)))</f>
        <v>0.175347533428177</v>
      </c>
      <c r="V408" s="17">
        <f ca="1" t="shared" si="3041"/>
        <v>0.225583155098348</v>
      </c>
      <c r="W408" s="19">
        <f ca="1">IF(V408&lt;=('Ejercicio 3 - TIR'!$D$25-'Ejercicio 3 - TIR'!$C$25)/('Ejercicio 3 - TIR'!$E$25-'Ejercicio 3 - TIR'!$C$25),'Ejercicio 3 - TIR'!$C$25+SQRT(('Ejercicio 3 - TIR'!$E$25-'Ejercicio 3 - TIR'!$C$25)*('Ejercicio 3 - TIR'!$D$25-'Ejercicio 3 - TIR'!$C$25)*V408),'Ejercicio 3 - TIR'!$E$25-SQRT(('Ejercicio 3 - TIR'!$E$25-'Ejercicio 3 - TIR'!$C$25)*('Ejercicio 3 - TIR'!$E$25-'Ejercicio 3 - TIR'!$D$25)*(1-V408)))</f>
        <v>0.197771224413014</v>
      </c>
      <c r="X408" s="17">
        <f ca="1" t="shared" si="3041"/>
        <v>0.881508511070424</v>
      </c>
      <c r="Y408" s="19">
        <f ca="1">IF(X408&lt;=('Ejercicio 3 - TIR'!$D$26-'Ejercicio 3 - TIR'!$C$26)/('Ejercicio 3 - TIR'!$E$26-'Ejercicio 3 - TIR'!$C$26),'Ejercicio 3 - TIR'!$C$26+SQRT(('Ejercicio 3 - TIR'!$E$26-'Ejercicio 3 - TIR'!$C$26)*('Ejercicio 3 - TIR'!$D$26-'Ejercicio 3 - TIR'!$C$26)*X408),'Ejercicio 3 - TIR'!$E$26-SQRT(('Ejercicio 3 - TIR'!$E$26-'Ejercicio 3 - TIR'!$C$26)*('Ejercicio 3 - TIR'!$E$26-'Ejercicio 3 - TIR'!$D$26)*(1-X408)))</f>
        <v>0.254704663666602</v>
      </c>
      <c r="Z408" s="17">
        <f ca="1" t="shared" si="2860"/>
        <v>1.15773315371469</v>
      </c>
      <c r="AA408" s="17">
        <f ca="1" t="shared" si="2861"/>
        <v>1.33730714676825</v>
      </c>
      <c r="AB408" s="17">
        <f ca="1" t="shared" si="2862"/>
        <v>1.57180065638994</v>
      </c>
      <c r="AC408" s="17">
        <f ca="1" t="shared" si="2863"/>
        <v>1.88265759673736</v>
      </c>
      <c r="AD408" s="17">
        <f ca="1" t="shared" si="2864"/>
        <v>2.36217926671372</v>
      </c>
      <c r="AE408" s="16">
        <f ca="1" t="shared" si="2865"/>
        <v>4725.17282839399</v>
      </c>
      <c r="AF408" s="16">
        <f ca="1" t="shared" si="2866"/>
        <v>5458.0862376199</v>
      </c>
      <c r="AG408" s="16">
        <f ca="1" t="shared" si="2867"/>
        <v>6415.14819662483</v>
      </c>
      <c r="AH408" s="16">
        <f ca="1" t="shared" si="2868"/>
        <v>7683.87991026226</v>
      </c>
      <c r="AI408" s="16">
        <f ca="1" t="shared" si="2869"/>
        <v>9640.99995846017</v>
      </c>
      <c r="AJ408" s="18">
        <f ca="1" t="shared" si="2870"/>
        <v>43497.0958203243</v>
      </c>
      <c r="AK408" s="18">
        <f ca="1" t="shared" si="2871"/>
        <v>56125.3597125658</v>
      </c>
      <c r="AL408" s="18">
        <f ca="1" t="shared" si="2872"/>
        <v>69227.9098021195</v>
      </c>
      <c r="AM408" s="18">
        <f ca="1" t="shared" si="2873"/>
        <v>76472.7819292687</v>
      </c>
      <c r="AN408" s="18">
        <f ca="1" t="shared" si="2874"/>
        <v>78398.5972387294</v>
      </c>
      <c r="AO408" s="18">
        <f ca="1">C408/'Ejercicio 3 - TIR'!$D$7</f>
        <v>13038.4093484246</v>
      </c>
      <c r="AP408" s="18">
        <f ca="1" t="shared" si="2875"/>
        <v>30458.6864718997</v>
      </c>
      <c r="AQ408" s="18">
        <f ca="1" t="shared" si="2876"/>
        <v>43086.9503641412</v>
      </c>
      <c r="AR408" s="18">
        <f ca="1" t="shared" si="2877"/>
        <v>56189.5004536949</v>
      </c>
      <c r="AS408" s="18">
        <f ca="1" t="shared" si="2878"/>
        <v>63434.3725808441</v>
      </c>
      <c r="AT408" s="18">
        <f ca="1" t="shared" si="2879"/>
        <v>65360.1878903048</v>
      </c>
      <c r="AU408" s="18">
        <f ca="1">AP408*'Ejercicio 3 - TIR'!$D$5</f>
        <v>15229.3432359498</v>
      </c>
      <c r="AV408" s="18">
        <f ca="1">AQ408*'Ejercicio 3 - TIR'!$D$5</f>
        <v>21543.4751820706</v>
      </c>
      <c r="AW408" s="18">
        <f ca="1">AR408*'Ejercicio 3 - TIR'!$D$5</f>
        <v>28094.7502268475</v>
      </c>
      <c r="AX408" s="18">
        <f ca="1">AS408*'Ejercicio 3 - TIR'!$D$5</f>
        <v>31717.1862904221</v>
      </c>
      <c r="AY408" s="18">
        <f ca="1">AT408*'Ejercicio 3 - TIR'!$D$5</f>
        <v>32680.0939451524</v>
      </c>
      <c r="AZ408" s="18">
        <f ca="1" t="shared" ref="AZ408:BD408" si="3042">AJ408-AU408-AE408</f>
        <v>23542.5797559805</v>
      </c>
      <c r="BA408" s="18">
        <f ca="1" t="shared" si="3042"/>
        <v>29123.7982928753</v>
      </c>
      <c r="BB408" s="18">
        <f ca="1" t="shared" si="3042"/>
        <v>34718.0113786473</v>
      </c>
      <c r="BC408" s="18">
        <f ca="1" t="shared" si="3042"/>
        <v>37071.7157285844</v>
      </c>
      <c r="BD408" s="18">
        <f ca="1" t="shared" si="3042"/>
        <v>36077.5033351169</v>
      </c>
      <c r="BE408" s="18">
        <f ca="1" t="shared" ref="BE408:BI408" si="3043">AZ408/Z408</f>
        <v>20335.0657104722</v>
      </c>
      <c r="BF408" s="18">
        <f ca="1" t="shared" si="3043"/>
        <v>21777.9426089632</v>
      </c>
      <c r="BG408" s="18">
        <f ca="1" t="shared" si="3043"/>
        <v>22088.0499301906</v>
      </c>
      <c r="BH408" s="18">
        <f ca="1" t="shared" si="3043"/>
        <v>19691.162000371</v>
      </c>
      <c r="BI408" s="18">
        <f ca="1" t="shared" si="3043"/>
        <v>15272.9743434368</v>
      </c>
      <c r="BJ408" s="18">
        <f ca="1" t="shared" si="2882"/>
        <v>70763.2163816409</v>
      </c>
      <c r="BK408" s="18">
        <f ca="1" t="shared" si="2883"/>
        <v>30799.060233775</v>
      </c>
      <c r="BL408" s="18">
        <f ca="1" t="shared" si="2884"/>
        <v>101562.276615416</v>
      </c>
      <c r="BM408" s="18">
        <f ca="1">BK408*'Ejercicio 3 - TIR'!$D$5</f>
        <v>15399.5301168875</v>
      </c>
      <c r="BN408" s="18">
        <f ca="1" t="shared" si="2885"/>
        <v>86162.7464985284</v>
      </c>
      <c r="BO408" s="18">
        <f ca="1" t="shared" si="2886"/>
        <v>36475.9557890789</v>
      </c>
      <c r="BP408" s="18">
        <f ca="1" t="shared" si="2887"/>
        <v>-95148.7978569898</v>
      </c>
      <c r="BQ408" s="18">
        <f ca="1" t="shared" ref="BQ408:BT408" si="3044">BE408</f>
        <v>20335.0657104722</v>
      </c>
      <c r="BR408" s="18">
        <f ca="1" t="shared" si="3044"/>
        <v>21777.9426089632</v>
      </c>
      <c r="BS408" s="18">
        <f ca="1" t="shared" si="3044"/>
        <v>22088.0499301906</v>
      </c>
      <c r="BT408" s="18">
        <f ca="1" t="shared" si="3044"/>
        <v>19691.162000371</v>
      </c>
      <c r="BU408" s="18">
        <f ca="1" t="shared" si="2889"/>
        <v>51748.9301325157</v>
      </c>
      <c r="BV408" s="20">
        <f ca="1" t="shared" si="2890"/>
        <v>11.2463208928097</v>
      </c>
    </row>
    <row r="409" ht="15" customHeight="1" spans="1:74">
      <c r="A409" s="16">
        <v>408</v>
      </c>
      <c r="B409" s="17">
        <f ca="1" t="shared" ref="B409:F409" si="3045">RAND()</f>
        <v>0.922063778468185</v>
      </c>
      <c r="C409" s="18">
        <f ca="1">IF(B409&lt;=('Ejercicio 3 - TIR'!$D$13-'Ejercicio 3 - TIR'!$C$13)/('Ejercicio 3 - TIR'!$E$13-'Ejercicio 3 - TIR'!$C$13),'Ejercicio 3 - TIR'!$C$13+SQRT(('Ejercicio 3 - TIR'!$E$13-'Ejercicio 3 - TIR'!$C$13)*('Ejercicio 3 - TIR'!$D$13-'Ejercicio 3 - TIR'!$C$13)*B409),'Ejercicio 3 - TIR'!$E$13-SQRT(('Ejercicio 3 - TIR'!$E$13-'Ejercicio 3 - TIR'!$C$13)*('Ejercicio 3 - TIR'!$E$13-'Ejercicio 3 - TIR'!$D$13)*(1-B409)))</f>
        <v>90329.2468836094</v>
      </c>
      <c r="D409" s="17">
        <f ca="1" t="shared" si="3045"/>
        <v>0.667748391614095</v>
      </c>
      <c r="E409" s="18">
        <f ca="1">IF(D409&lt;=('Ejercicio 3 - TIR'!$D$14-'Ejercicio 3 - TIR'!$C$14)/('Ejercicio 3 - TIR'!$E$14-'Ejercicio 3 - TIR'!$C$14),'Ejercicio 3 - TIR'!$C$14+SQRT(('Ejercicio 3 - TIR'!$E$14-'Ejercicio 3 - TIR'!$C$14)*('Ejercicio 3 - TIR'!$D$14-'Ejercicio 3 - TIR'!$C$14)*D409),'Ejercicio 3 - TIR'!$E$14-SQRT(('Ejercicio 3 - TIR'!$E$14-'Ejercicio 3 - TIR'!$C$14)*('Ejercicio 3 - TIR'!$E$14-'Ejercicio 3 - TIR'!$D$14)*(1-D409)))</f>
        <v>32940.4149372725</v>
      </c>
      <c r="F409" s="17">
        <f ca="1" t="shared" si="3045"/>
        <v>0.20122929359589</v>
      </c>
      <c r="G409" s="18">
        <f ca="1">IF(F409&lt;=('Ejercicio 3 - TIR'!$D$18-'Ejercicio 3 - TIR'!$C$18)/('Ejercicio 3 - TIR'!$E$18-'Ejercicio 3 - TIR'!$C$18),'Ejercicio 3 - TIR'!$C$18+SQRT(('Ejercicio 3 - TIR'!$E$18-'Ejercicio 3 - TIR'!$C$18)*('Ejercicio 3 - TIR'!$D$18-'Ejercicio 3 - TIR'!$C$18)*F409),'Ejercicio 3 - TIR'!$E$18-SQRT(('Ejercicio 3 - TIR'!$E$18-'Ejercicio 3 - TIR'!$C$18)*('Ejercicio 3 - TIR'!$E$18-'Ejercicio 3 - TIR'!$D$18)*(1-F409)))</f>
        <v>35494.032584485</v>
      </c>
      <c r="H409" s="17">
        <f ca="1" t="shared" ref="H409:L409" si="3046">RAND()</f>
        <v>0.350856555633737</v>
      </c>
      <c r="I409" s="18">
        <f ca="1">IF(H409&lt;=('Ejercicio 3 - TIR'!$D$18-'Ejercicio 3 - TIR'!$C$18)/('Ejercicio 3 - TIR'!$E$18-'Ejercicio 3 - TIR'!$C$18),'Ejercicio 3 - TIR'!$C$18+SQRT(('Ejercicio 3 - TIR'!$E$18-'Ejercicio 3 - TIR'!$C$18)*('Ejercicio 3 - TIR'!$D$18-'Ejercicio 3 - TIR'!$C$18)*H409),'Ejercicio 3 - TIR'!$E$18-SQRT(('Ejercicio 3 - TIR'!$E$18-'Ejercicio 3 - TIR'!$C$18)*('Ejercicio 3 - TIR'!$E$18-'Ejercicio 3 - TIR'!$D$18)*(1-H409)))</f>
        <v>37254.5491482973</v>
      </c>
      <c r="J409" s="17">
        <f ca="1" t="shared" si="3046"/>
        <v>0.754971303957301</v>
      </c>
      <c r="K409" s="18">
        <f ca="1">IF(J409&lt;=('Ejercicio 3 - TIR'!$D$18-'Ejercicio 3 - TIR'!$C$18)/('Ejercicio 3 - TIR'!$E$18-'Ejercicio 3 - TIR'!$C$18),'Ejercicio 3 - TIR'!$C$18+SQRT(('Ejercicio 3 - TIR'!$E$18-'Ejercicio 3 - TIR'!$C$18)*('Ejercicio 3 - TIR'!$D$18-'Ejercicio 3 - TIR'!$C$18)*J409),'Ejercicio 3 - TIR'!$E$18-SQRT(('Ejercicio 3 - TIR'!$E$18-'Ejercicio 3 - TIR'!$C$18)*('Ejercicio 3 - TIR'!$E$18-'Ejercicio 3 - TIR'!$D$18)*(1-J409)))</f>
        <v>40713.1419194004</v>
      </c>
      <c r="L409" s="17">
        <f ca="1" t="shared" si="3046"/>
        <v>0.363835832779215</v>
      </c>
      <c r="M409" s="18">
        <f ca="1">IF(L409&lt;=('Ejercicio 3 - TIR'!$D$18-'Ejercicio 3 - TIR'!$C$18)/('Ejercicio 3 - TIR'!$E$18-'Ejercicio 3 - TIR'!$C$18),'Ejercicio 3 - TIR'!$C$18+SQRT(('Ejercicio 3 - TIR'!$E$18-'Ejercicio 3 - TIR'!$C$18)*('Ejercicio 3 - TIR'!$D$18-'Ejercicio 3 - TIR'!$C$18)*L409),'Ejercicio 3 - TIR'!$E$18-SQRT(('Ejercicio 3 - TIR'!$E$18-'Ejercicio 3 - TIR'!$C$18)*('Ejercicio 3 - TIR'!$E$18-'Ejercicio 3 - TIR'!$D$18)*(1-L409)))</f>
        <v>37387.5147997742</v>
      </c>
      <c r="N409" s="17">
        <f ca="1" t="shared" ref="N409:R409" si="3047">RAND()</f>
        <v>0.165722687546053</v>
      </c>
      <c r="O409" s="18">
        <f ca="1">IF(N409&lt;=('Ejercicio 3 - TIR'!$D$18-'Ejercicio 3 - TIR'!$C$18)/('Ejercicio 3 - TIR'!$E$18-'Ejercicio 3 - TIR'!$C$18),'Ejercicio 3 - TIR'!$C$18+SQRT(('Ejercicio 3 - TIR'!$E$18-'Ejercicio 3 - TIR'!$C$18)*('Ejercicio 3 - TIR'!$D$18-'Ejercicio 3 - TIR'!$C$18)*N409),'Ejercicio 3 - TIR'!$E$18-SQRT(('Ejercicio 3 - TIR'!$E$18-'Ejercicio 3 - TIR'!$C$18)*('Ejercicio 3 - TIR'!$E$18-'Ejercicio 3 - TIR'!$D$18)*(1-N409)))</f>
        <v>34985.8202065365</v>
      </c>
      <c r="P409" s="17">
        <f ca="1" t="shared" si="3047"/>
        <v>0.361729747629555</v>
      </c>
      <c r="Q409" s="19">
        <f ca="1">IF(P409&lt;=('Ejercicio 3 - TIR'!$D$22-'Ejercicio 3 - TIR'!$C$22)/('Ejercicio 3 - TIR'!$E$22-'Ejercicio 3 - TIR'!$C$22),'Ejercicio 3 - TIR'!$C$22+SQRT(('Ejercicio 3 - TIR'!$E$22-'Ejercicio 3 - TIR'!$C$22)*('Ejercicio 3 - TIR'!$D$22-'Ejercicio 3 - TIR'!$C$22)*P409),'Ejercicio 3 - TIR'!$E$22-SQRT(('Ejercicio 3 - TIR'!$E$22-'Ejercicio 3 - TIR'!$C$22)*('Ejercicio 3 - TIR'!$E$22-'Ejercicio 3 - TIR'!$D$22)*(1-P409)))</f>
        <v>0.145516926651405</v>
      </c>
      <c r="R409" s="17">
        <f ca="1" t="shared" si="3047"/>
        <v>0.482887160700055</v>
      </c>
      <c r="S409" s="19">
        <f ca="1">IF(R409&lt;=('Ejercicio 3 - TIR'!$D$23-'Ejercicio 3 - TIR'!$C$23)/('Ejercicio 3 - TIR'!$E$23-'Ejercicio 3 - TIR'!$C$23),'Ejercicio 3 - TIR'!$C$23+SQRT(('Ejercicio 3 - TIR'!$E$23-'Ejercicio 3 - TIR'!$C$23)*('Ejercicio 3 - TIR'!$D$23-'Ejercicio 3 - TIR'!$C$23)*R409),'Ejercicio 3 - TIR'!$E$23-SQRT(('Ejercicio 3 - TIR'!$E$23-'Ejercicio 3 - TIR'!$C$23)*('Ejercicio 3 - TIR'!$E$23-'Ejercicio 3 - TIR'!$D$23)*(1-R409)))</f>
        <v>0.149482145262177</v>
      </c>
      <c r="T409" s="17">
        <f ca="1" t="shared" ref="T409:X409" si="3048">RAND()</f>
        <v>0.581758328625573</v>
      </c>
      <c r="U409" s="19">
        <f ca="1">IF(T409&lt;=('Ejercicio 3 - TIR'!$D$24-'Ejercicio 3 - TIR'!$C$24)/('Ejercicio 3 - TIR'!$E$24-'Ejercicio 3 - TIR'!$C$24),'Ejercicio 3 - TIR'!$C$24+SQRT(('Ejercicio 3 - TIR'!$E$24-'Ejercicio 3 - TIR'!$C$24)*('Ejercicio 3 - TIR'!$D$24-'Ejercicio 3 - TIR'!$C$24)*T409),'Ejercicio 3 - TIR'!$E$24-SQRT(('Ejercicio 3 - TIR'!$E$24-'Ejercicio 3 - TIR'!$C$24)*('Ejercicio 3 - TIR'!$E$24-'Ejercicio 3 - TIR'!$D$24)*(1-T409)))</f>
        <v>0.185779002354572</v>
      </c>
      <c r="V409" s="17">
        <f ca="1" t="shared" si="3048"/>
        <v>0.894072555136407</v>
      </c>
      <c r="W409" s="19">
        <f ca="1">IF(V409&lt;=('Ejercicio 3 - TIR'!$D$25-'Ejercicio 3 - TIR'!$C$25)/('Ejercicio 3 - TIR'!$E$25-'Ejercicio 3 - TIR'!$C$25),'Ejercicio 3 - TIR'!$C$25+SQRT(('Ejercicio 3 - TIR'!$E$25-'Ejercicio 3 - TIR'!$C$25)*('Ejercicio 3 - TIR'!$D$25-'Ejercicio 3 - TIR'!$C$25)*V409),'Ejercicio 3 - TIR'!$E$25-SQRT(('Ejercicio 3 - TIR'!$E$25-'Ejercicio 3 - TIR'!$C$25)*('Ejercicio 3 - TIR'!$E$25-'Ejercicio 3 - TIR'!$D$25)*(1-V409)))</f>
        <v>0.2307452328754</v>
      </c>
      <c r="X409" s="17">
        <f ca="1" t="shared" si="3048"/>
        <v>0.556418760934851</v>
      </c>
      <c r="Y409" s="19">
        <f ca="1">IF(X409&lt;=('Ejercicio 3 - TIR'!$D$26-'Ejercicio 3 - TIR'!$C$26)/('Ejercicio 3 - TIR'!$E$26-'Ejercicio 3 - TIR'!$C$26),'Ejercicio 3 - TIR'!$C$26+SQRT(('Ejercicio 3 - TIR'!$E$26-'Ejercicio 3 - TIR'!$C$26)*('Ejercicio 3 - TIR'!$D$26-'Ejercicio 3 - TIR'!$C$26)*X409),'Ejercicio 3 - TIR'!$E$26-SQRT(('Ejercicio 3 - TIR'!$E$26-'Ejercicio 3 - TIR'!$C$26)*('Ejercicio 3 - TIR'!$E$26-'Ejercicio 3 - TIR'!$D$26)*(1-X409)))</f>
        <v>0.231057802552891</v>
      </c>
      <c r="Z409" s="17">
        <f ca="1" t="shared" si="2860"/>
        <v>1.14551692665141</v>
      </c>
      <c r="AA409" s="17">
        <f ca="1" t="shared" si="2861"/>
        <v>1.31675125428139</v>
      </c>
      <c r="AB409" s="17">
        <f ca="1" t="shared" si="2862"/>
        <v>1.56137598865092</v>
      </c>
      <c r="AC409" s="17">
        <f ca="1" t="shared" si="2863"/>
        <v>1.92165605475824</v>
      </c>
      <c r="AD409" s="17">
        <f ca="1" t="shared" si="2864"/>
        <v>2.36566968003313</v>
      </c>
      <c r="AE409" s="16">
        <f ca="1" t="shared" si="2865"/>
        <v>4793.38794429393</v>
      </c>
      <c r="AF409" s="16">
        <f ca="1" t="shared" si="2866"/>
        <v>5509.91385728085</v>
      </c>
      <c r="AG409" s="16">
        <f ca="1" t="shared" si="2867"/>
        <v>6533.54015674611</v>
      </c>
      <c r="AH409" s="16">
        <f ca="1" t="shared" si="2868"/>
        <v>8041.12340171527</v>
      </c>
      <c r="AI409" s="16">
        <f ca="1" t="shared" si="2869"/>
        <v>9899.08770497223</v>
      </c>
      <c r="AJ409" s="18">
        <f ca="1" t="shared" si="2870"/>
        <v>40659.0151206441</v>
      </c>
      <c r="AK409" s="18">
        <f ca="1" t="shared" si="2871"/>
        <v>49054.9743187082</v>
      </c>
      <c r="AL409" s="18">
        <f ca="1" t="shared" si="2872"/>
        <v>63568.522215489</v>
      </c>
      <c r="AM409" s="18">
        <f ca="1" t="shared" si="2873"/>
        <v>71845.9441873492</v>
      </c>
      <c r="AN409" s="18">
        <f ca="1" t="shared" si="2874"/>
        <v>82764.894093694</v>
      </c>
      <c r="AO409" s="18">
        <f ca="1">C409/'Ejercicio 3 - TIR'!$D$7</f>
        <v>18065.8493767219</v>
      </c>
      <c r="AP409" s="18">
        <f ca="1" t="shared" si="2875"/>
        <v>22593.1657439223</v>
      </c>
      <c r="AQ409" s="18">
        <f ca="1" t="shared" si="2876"/>
        <v>30989.1249419863</v>
      </c>
      <c r="AR409" s="18">
        <f ca="1" t="shared" si="2877"/>
        <v>45502.6728387671</v>
      </c>
      <c r="AS409" s="18">
        <f ca="1" t="shared" si="2878"/>
        <v>53780.0948106273</v>
      </c>
      <c r="AT409" s="18">
        <f ca="1" t="shared" si="2879"/>
        <v>64699.0447169721</v>
      </c>
      <c r="AU409" s="18">
        <f ca="1">AP409*'Ejercicio 3 - TIR'!$D$5</f>
        <v>11296.5828719611</v>
      </c>
      <c r="AV409" s="18">
        <f ca="1">AQ409*'Ejercicio 3 - TIR'!$D$5</f>
        <v>15494.5624709932</v>
      </c>
      <c r="AW409" s="18">
        <f ca="1">AR409*'Ejercicio 3 - TIR'!$D$5</f>
        <v>22751.3364193836</v>
      </c>
      <c r="AX409" s="18">
        <f ca="1">AS409*'Ejercicio 3 - TIR'!$D$5</f>
        <v>26890.0474053136</v>
      </c>
      <c r="AY409" s="18">
        <f ca="1">AT409*'Ejercicio 3 - TIR'!$D$5</f>
        <v>32349.522358486</v>
      </c>
      <c r="AZ409" s="18">
        <f ca="1" t="shared" ref="AZ409:BD409" si="3049">AJ409-AU409-AE409</f>
        <v>24569.0443043891</v>
      </c>
      <c r="BA409" s="18">
        <f ca="1" t="shared" si="3049"/>
        <v>28050.4979904342</v>
      </c>
      <c r="BB409" s="18">
        <f ca="1" t="shared" si="3049"/>
        <v>34283.6456393593</v>
      </c>
      <c r="BC409" s="18">
        <f ca="1" t="shared" si="3049"/>
        <v>36914.7733803203</v>
      </c>
      <c r="BD409" s="18">
        <f ca="1" t="shared" si="3049"/>
        <v>40516.2840302357</v>
      </c>
      <c r="BE409" s="18">
        <f ca="1" t="shared" ref="BE409:BI409" si="3050">AZ409/Z409</f>
        <v>21447.9976094371</v>
      </c>
      <c r="BF409" s="18">
        <f ca="1" t="shared" si="3050"/>
        <v>21302.8071165518</v>
      </c>
      <c r="BG409" s="18">
        <f ca="1" t="shared" si="3050"/>
        <v>21957.3285925714</v>
      </c>
      <c r="BH409" s="18">
        <f ca="1" t="shared" si="3050"/>
        <v>19209.8754035173</v>
      </c>
      <c r="BI409" s="18">
        <f ca="1" t="shared" si="3050"/>
        <v>17126.7714897831</v>
      </c>
      <c r="BJ409" s="18">
        <f ca="1" t="shared" si="2882"/>
        <v>77926.140864816</v>
      </c>
      <c r="BK409" s="18">
        <f ca="1" t="shared" si="2883"/>
        <v>42737.8321145564</v>
      </c>
      <c r="BL409" s="18">
        <f ca="1" t="shared" si="2884"/>
        <v>120663.972979372</v>
      </c>
      <c r="BM409" s="18">
        <f ca="1">BK409*'Ejercicio 3 - TIR'!$D$5</f>
        <v>21368.9160572782</v>
      </c>
      <c r="BN409" s="18">
        <f ca="1" t="shared" si="2885"/>
        <v>99295.0569220942</v>
      </c>
      <c r="BO409" s="18">
        <f ca="1" t="shared" si="2886"/>
        <v>41973.3396256334</v>
      </c>
      <c r="BP409" s="18">
        <f ca="1" t="shared" si="2887"/>
        <v>-123269.661820882</v>
      </c>
      <c r="BQ409" s="18">
        <f ca="1" t="shared" ref="BQ409:BT409" si="3051">BE409</f>
        <v>21447.9976094371</v>
      </c>
      <c r="BR409" s="18">
        <f ca="1" t="shared" si="3051"/>
        <v>21302.8071165518</v>
      </c>
      <c r="BS409" s="18">
        <f ca="1" t="shared" si="3051"/>
        <v>21957.3285925714</v>
      </c>
      <c r="BT409" s="18">
        <f ca="1" t="shared" si="3051"/>
        <v>19209.8754035173</v>
      </c>
      <c r="BU409" s="18">
        <f ca="1" t="shared" si="2889"/>
        <v>59100.1111154165</v>
      </c>
      <c r="BV409" s="20">
        <f ca="1" t="shared" si="2890"/>
        <v>4.38482482213662</v>
      </c>
    </row>
    <row r="410" ht="15" customHeight="1" spans="1:74">
      <c r="A410" s="16">
        <v>409</v>
      </c>
      <c r="B410" s="17">
        <f ca="1" t="shared" ref="B410:F410" si="3052">RAND()</f>
        <v>0.554861742316852</v>
      </c>
      <c r="C410" s="18">
        <f ca="1">IF(B410&lt;=('Ejercicio 3 - TIR'!$D$13-'Ejercicio 3 - TIR'!$C$13)/('Ejercicio 3 - TIR'!$E$13-'Ejercicio 3 - TIR'!$C$13),'Ejercicio 3 - TIR'!$C$13+SQRT(('Ejercicio 3 - TIR'!$E$13-'Ejercicio 3 - TIR'!$C$13)*('Ejercicio 3 - TIR'!$D$13-'Ejercicio 3 - TIR'!$C$13)*B410),'Ejercicio 3 - TIR'!$E$13-SQRT(('Ejercicio 3 - TIR'!$E$13-'Ejercicio 3 - TIR'!$C$13)*('Ejercicio 3 - TIR'!$E$13-'Ejercicio 3 - TIR'!$D$13)*(1-B410)))</f>
        <v>76887.97046515</v>
      </c>
      <c r="D410" s="17">
        <f ca="1" t="shared" si="3052"/>
        <v>0.756244013449948</v>
      </c>
      <c r="E410" s="18">
        <f ca="1">IF(D410&lt;=('Ejercicio 3 - TIR'!$D$14-'Ejercicio 3 - TIR'!$C$14)/('Ejercicio 3 - TIR'!$E$14-'Ejercicio 3 - TIR'!$C$14),'Ejercicio 3 - TIR'!$C$14+SQRT(('Ejercicio 3 - TIR'!$E$14-'Ejercicio 3 - TIR'!$C$14)*('Ejercicio 3 - TIR'!$D$14-'Ejercicio 3 - TIR'!$C$14)*D410),'Ejercicio 3 - TIR'!$E$14-SQRT(('Ejercicio 3 - TIR'!$E$14-'Ejercicio 3 - TIR'!$C$14)*('Ejercicio 3 - TIR'!$E$14-'Ejercicio 3 - TIR'!$D$14)*(1-D410)))</f>
        <v>33953.2324352173</v>
      </c>
      <c r="F410" s="17">
        <f ca="1" t="shared" si="3052"/>
        <v>0.485498394781799</v>
      </c>
      <c r="G410" s="18">
        <f ca="1">IF(F410&lt;=('Ejercicio 3 - TIR'!$D$18-'Ejercicio 3 - TIR'!$C$18)/('Ejercicio 3 - TIR'!$E$18-'Ejercicio 3 - TIR'!$C$18),'Ejercicio 3 - TIR'!$C$18+SQRT(('Ejercicio 3 - TIR'!$E$18-'Ejercicio 3 - TIR'!$C$18)*('Ejercicio 3 - TIR'!$D$18-'Ejercicio 3 - TIR'!$C$18)*F410),'Ejercicio 3 - TIR'!$E$18-SQRT(('Ejercicio 3 - TIR'!$E$18-'Ejercicio 3 - TIR'!$C$18)*('Ejercicio 3 - TIR'!$E$18-'Ejercicio 3 - TIR'!$D$18)*(1-F410)))</f>
        <v>38533.7423922491</v>
      </c>
      <c r="H410" s="17">
        <f ca="1" t="shared" ref="H410:L410" si="3053">RAND()</f>
        <v>0.874542216326144</v>
      </c>
      <c r="I410" s="18">
        <f ca="1">IF(H410&lt;=('Ejercicio 3 - TIR'!$D$18-'Ejercicio 3 - TIR'!$C$18)/('Ejercicio 3 - TIR'!$E$18-'Ejercicio 3 - TIR'!$C$18),'Ejercicio 3 - TIR'!$C$18+SQRT(('Ejercicio 3 - TIR'!$E$18-'Ejercicio 3 - TIR'!$C$18)*('Ejercicio 3 - TIR'!$D$18-'Ejercicio 3 - TIR'!$C$18)*H410),'Ejercicio 3 - TIR'!$E$18-SQRT(('Ejercicio 3 - TIR'!$E$18-'Ejercicio 3 - TIR'!$C$18)*('Ejercicio 3 - TIR'!$E$18-'Ejercicio 3 - TIR'!$D$18)*(1-H410)))</f>
        <v>41932.5362633701</v>
      </c>
      <c r="J410" s="17">
        <f ca="1" t="shared" si="3053"/>
        <v>0.632380128014009</v>
      </c>
      <c r="K410" s="18">
        <f ca="1">IF(J410&lt;=('Ejercicio 3 - TIR'!$D$18-'Ejercicio 3 - TIR'!$C$18)/('Ejercicio 3 - TIR'!$E$18-'Ejercicio 3 - TIR'!$C$18),'Ejercicio 3 - TIR'!$C$18+SQRT(('Ejercicio 3 - TIR'!$E$18-'Ejercicio 3 - TIR'!$C$18)*('Ejercicio 3 - TIR'!$D$18-'Ejercicio 3 - TIR'!$C$18)*J410),'Ejercicio 3 - TIR'!$E$18-SQRT(('Ejercicio 3 - TIR'!$E$18-'Ejercicio 3 - TIR'!$C$18)*('Ejercicio 3 - TIR'!$E$18-'Ejercicio 3 - TIR'!$D$18)*(1-J410)))</f>
        <v>39739.4568227443</v>
      </c>
      <c r="L410" s="17">
        <f ca="1" t="shared" si="3053"/>
        <v>0.0897654423089749</v>
      </c>
      <c r="M410" s="18">
        <f ca="1">IF(L410&lt;=('Ejercicio 3 - TIR'!$D$18-'Ejercicio 3 - TIR'!$C$18)/('Ejercicio 3 - TIR'!$E$18-'Ejercicio 3 - TIR'!$C$18),'Ejercicio 3 - TIR'!$C$18+SQRT(('Ejercicio 3 - TIR'!$E$18-'Ejercicio 3 - TIR'!$C$18)*('Ejercicio 3 - TIR'!$D$18-'Ejercicio 3 - TIR'!$C$18)*L410),'Ejercicio 3 - TIR'!$E$18-SQRT(('Ejercicio 3 - TIR'!$E$18-'Ejercicio 3 - TIR'!$C$18)*('Ejercicio 3 - TIR'!$E$18-'Ejercicio 3 - TIR'!$D$18)*(1-L410)))</f>
        <v>33669.4436017394</v>
      </c>
      <c r="N410" s="17">
        <f ca="1" t="shared" ref="N410:R410" si="3054">RAND()</f>
        <v>0.841446393584491</v>
      </c>
      <c r="O410" s="18">
        <f ca="1">IF(N410&lt;=('Ejercicio 3 - TIR'!$D$18-'Ejercicio 3 - TIR'!$C$18)/('Ejercicio 3 - TIR'!$E$18-'Ejercicio 3 - TIR'!$C$18),'Ejercicio 3 - TIR'!$C$18+SQRT(('Ejercicio 3 - TIR'!$E$18-'Ejercicio 3 - TIR'!$C$18)*('Ejercicio 3 - TIR'!$D$18-'Ejercicio 3 - TIR'!$C$18)*N410),'Ejercicio 3 - TIR'!$E$18-SQRT(('Ejercicio 3 - TIR'!$E$18-'Ejercicio 3 - TIR'!$C$18)*('Ejercicio 3 - TIR'!$E$18-'Ejercicio 3 - TIR'!$D$18)*(1-N410)))</f>
        <v>41551.5916017439</v>
      </c>
      <c r="P410" s="17">
        <f ca="1" t="shared" si="3054"/>
        <v>0.596623532593221</v>
      </c>
      <c r="Q410" s="19">
        <f ca="1">IF(P410&lt;=('Ejercicio 3 - TIR'!$D$22-'Ejercicio 3 - TIR'!$C$22)/('Ejercicio 3 - TIR'!$E$22-'Ejercicio 3 - TIR'!$C$22),'Ejercicio 3 - TIR'!$C$22+SQRT(('Ejercicio 3 - TIR'!$E$22-'Ejercicio 3 - TIR'!$C$22)*('Ejercicio 3 - TIR'!$D$22-'Ejercicio 3 - TIR'!$C$22)*P410),'Ejercicio 3 - TIR'!$E$22-SQRT(('Ejercicio 3 - TIR'!$E$22-'Ejercicio 3 - TIR'!$C$22)*('Ejercicio 3 - TIR'!$E$22-'Ejercicio 3 - TIR'!$D$22)*(1-P410)))</f>
        <v>0.153054172097852</v>
      </c>
      <c r="R410" s="17">
        <f ca="1" t="shared" si="3054"/>
        <v>0.442211098271764</v>
      </c>
      <c r="S410" s="19">
        <f ca="1">IF(R410&lt;=('Ejercicio 3 - TIR'!$D$23-'Ejercicio 3 - TIR'!$C$23)/('Ejercicio 3 - TIR'!$E$23-'Ejercicio 3 - TIR'!$C$23),'Ejercicio 3 - TIR'!$C$23+SQRT(('Ejercicio 3 - TIR'!$E$23-'Ejercicio 3 - TIR'!$C$23)*('Ejercicio 3 - TIR'!$D$23-'Ejercicio 3 - TIR'!$C$23)*R410),'Ejercicio 3 - TIR'!$E$23-SQRT(('Ejercicio 3 - TIR'!$E$23-'Ejercicio 3 - TIR'!$C$23)*('Ejercicio 3 - TIR'!$E$23-'Ejercicio 3 - TIR'!$D$23)*(1-R410)))</f>
        <v>0.148213117106927</v>
      </c>
      <c r="T410" s="17">
        <f ca="1" t="shared" ref="T410:X410" si="3055">RAND()</f>
        <v>0.170360630939199</v>
      </c>
      <c r="U410" s="19">
        <f ca="1">IF(T410&lt;=('Ejercicio 3 - TIR'!$D$24-'Ejercicio 3 - TIR'!$C$24)/('Ejercicio 3 - TIR'!$E$24-'Ejercicio 3 - TIR'!$C$24),'Ejercicio 3 - TIR'!$C$24+SQRT(('Ejercicio 3 - TIR'!$E$24-'Ejercicio 3 - TIR'!$C$24)*('Ejercicio 3 - TIR'!$D$24-'Ejercicio 3 - TIR'!$C$24)*T410),'Ejercicio 3 - TIR'!$E$24-SQRT(('Ejercicio 3 - TIR'!$E$24-'Ejercicio 3 - TIR'!$C$24)*('Ejercicio 3 - TIR'!$E$24-'Ejercicio 3 - TIR'!$D$24)*(1-T410)))</f>
        <v>0.168914473954417</v>
      </c>
      <c r="V410" s="17">
        <f ca="1" t="shared" si="3055"/>
        <v>0.243236742034131</v>
      </c>
      <c r="W410" s="19">
        <f ca="1">IF(V410&lt;=('Ejercicio 3 - TIR'!$D$25-'Ejercicio 3 - TIR'!$C$25)/('Ejercicio 3 - TIR'!$E$25-'Ejercicio 3 - TIR'!$C$25),'Ejercicio 3 - TIR'!$C$25+SQRT(('Ejercicio 3 - TIR'!$E$25-'Ejercicio 3 - TIR'!$C$25)*('Ejercicio 3 - TIR'!$D$25-'Ejercicio 3 - TIR'!$C$25)*V410),'Ejercicio 3 - TIR'!$E$25-SQRT(('Ejercicio 3 - TIR'!$E$25-'Ejercicio 3 - TIR'!$C$25)*('Ejercicio 3 - TIR'!$E$25-'Ejercicio 3 - TIR'!$D$25)*(1-V410)))</f>
        <v>0.198453493946887</v>
      </c>
      <c r="X410" s="17">
        <f ca="1" t="shared" si="3055"/>
        <v>0.150817194243377</v>
      </c>
      <c r="Y410" s="19">
        <f ca="1">IF(X410&lt;=('Ejercicio 3 - TIR'!$D$26-'Ejercicio 3 - TIR'!$C$26)/('Ejercicio 3 - TIR'!$E$26-'Ejercicio 3 - TIR'!$C$26),'Ejercicio 3 - TIR'!$C$26+SQRT(('Ejercicio 3 - TIR'!$E$26-'Ejercicio 3 - TIR'!$C$26)*('Ejercicio 3 - TIR'!$D$26-'Ejercicio 3 - TIR'!$C$26)*X410),'Ejercicio 3 - TIR'!$E$26-SQRT(('Ejercicio 3 - TIR'!$E$26-'Ejercicio 3 - TIR'!$C$26)*('Ejercicio 3 - TIR'!$E$26-'Ejercicio 3 - TIR'!$D$26)*(1-X410)))</f>
        <v>0.21017935639353</v>
      </c>
      <c r="Z410" s="17">
        <f ca="1" t="shared" si="2860"/>
        <v>1.15305417209785</v>
      </c>
      <c r="AA410" s="17">
        <f ca="1" t="shared" si="2861"/>
        <v>1.32395192513762</v>
      </c>
      <c r="AB410" s="17">
        <f ca="1" t="shared" si="2862"/>
        <v>1.54758656811318</v>
      </c>
      <c r="AC410" s="17">
        <f ca="1" t="shared" si="2863"/>
        <v>1.85471052974051</v>
      </c>
      <c r="AD410" s="17">
        <f ca="1" t="shared" si="2864"/>
        <v>2.24453239517768</v>
      </c>
      <c r="AE410" s="16">
        <f ca="1" t="shared" si="2865"/>
        <v>5196.68388041811</v>
      </c>
      <c r="AF410" s="16">
        <f ca="1" t="shared" si="2866"/>
        <v>5966.90059695419</v>
      </c>
      <c r="AG410" s="16">
        <f ca="1" t="shared" si="2867"/>
        <v>6974.79647242701</v>
      </c>
      <c r="AH410" s="16">
        <f ca="1" t="shared" si="2868"/>
        <v>8358.96920194857</v>
      </c>
      <c r="AI410" s="16">
        <f ca="1" t="shared" si="2869"/>
        <v>10115.8519689275</v>
      </c>
      <c r="AJ410" s="18">
        <f ca="1" t="shared" si="2870"/>
        <v>44431.4924319267</v>
      </c>
      <c r="AK410" s="18">
        <f ca="1" t="shared" si="2871"/>
        <v>55516.662111792</v>
      </c>
      <c r="AL410" s="18">
        <f ca="1" t="shared" si="2872"/>
        <v>61500.2496029928</v>
      </c>
      <c r="AM410" s="18">
        <f ca="1" t="shared" si="2873"/>
        <v>62447.0715786504</v>
      </c>
      <c r="AN410" s="18">
        <f ca="1" t="shared" si="2874"/>
        <v>93263.8934213069</v>
      </c>
      <c r="AO410" s="18">
        <f ca="1">C410/'Ejercicio 3 - TIR'!$D$7</f>
        <v>15377.59409303</v>
      </c>
      <c r="AP410" s="18">
        <f ca="1" t="shared" si="2875"/>
        <v>29053.8983388967</v>
      </c>
      <c r="AQ410" s="18">
        <f ca="1" t="shared" si="2876"/>
        <v>40139.068018762</v>
      </c>
      <c r="AR410" s="18">
        <f ca="1" t="shared" si="2877"/>
        <v>46122.6555099628</v>
      </c>
      <c r="AS410" s="18">
        <f ca="1" t="shared" si="2878"/>
        <v>47069.4774856204</v>
      </c>
      <c r="AT410" s="18">
        <f ca="1" t="shared" si="2879"/>
        <v>77886.2993282769</v>
      </c>
      <c r="AU410" s="18">
        <f ca="1">AP410*'Ejercicio 3 - TIR'!$D$5</f>
        <v>14526.9491694483</v>
      </c>
      <c r="AV410" s="18">
        <f ca="1">AQ410*'Ejercicio 3 - TIR'!$D$5</f>
        <v>20069.534009381</v>
      </c>
      <c r="AW410" s="18">
        <f ca="1">AR410*'Ejercicio 3 - TIR'!$D$5</f>
        <v>23061.3277549814</v>
      </c>
      <c r="AX410" s="18">
        <f ca="1">AS410*'Ejercicio 3 - TIR'!$D$5</f>
        <v>23534.7387428102</v>
      </c>
      <c r="AY410" s="18">
        <f ca="1">AT410*'Ejercicio 3 - TIR'!$D$5</f>
        <v>38943.1496641384</v>
      </c>
      <c r="AZ410" s="18">
        <f ca="1" t="shared" ref="AZ410:BD410" si="3056">AJ410-AU410-AE410</f>
        <v>24707.8593820602</v>
      </c>
      <c r="BA410" s="18">
        <f ca="1" t="shared" si="3056"/>
        <v>29480.2275054568</v>
      </c>
      <c r="BB410" s="18">
        <f ca="1" t="shared" si="3056"/>
        <v>31464.1253755844</v>
      </c>
      <c r="BC410" s="18">
        <f ca="1" t="shared" si="3056"/>
        <v>30553.3636338916</v>
      </c>
      <c r="BD410" s="18">
        <f ca="1" t="shared" si="3056"/>
        <v>44204.891788241</v>
      </c>
      <c r="BE410" s="18">
        <f ca="1" t="shared" ref="BE410:BI410" si="3057">AZ410/Z410</f>
        <v>21428.1860991033</v>
      </c>
      <c r="BF410" s="18">
        <f ca="1" t="shared" si="3057"/>
        <v>22266.8413752202</v>
      </c>
      <c r="BG410" s="18">
        <f ca="1" t="shared" si="3057"/>
        <v>20331.0923110075</v>
      </c>
      <c r="BH410" s="18">
        <f ca="1" t="shared" si="3057"/>
        <v>16473.3866250095</v>
      </c>
      <c r="BI410" s="18">
        <f ca="1" t="shared" si="3057"/>
        <v>19694.4770693504</v>
      </c>
      <c r="BJ410" s="18">
        <f ca="1" t="shared" si="2882"/>
        <v>76209.1301218427</v>
      </c>
      <c r="BK410" s="18">
        <f ca="1" t="shared" si="2883"/>
        <v>34515.5081016987</v>
      </c>
      <c r="BL410" s="18">
        <f ca="1" t="shared" si="2884"/>
        <v>110724.638223541</v>
      </c>
      <c r="BM410" s="18">
        <f ca="1">BK410*'Ejercicio 3 - TIR'!$D$5</f>
        <v>17257.7540508494</v>
      </c>
      <c r="BN410" s="18">
        <f ca="1" t="shared" si="2885"/>
        <v>93466.8841726921</v>
      </c>
      <c r="BO410" s="18">
        <f ca="1" t="shared" si="2886"/>
        <v>41642.0294817323</v>
      </c>
      <c r="BP410" s="18">
        <f ca="1" t="shared" si="2887"/>
        <v>-110841.202900367</v>
      </c>
      <c r="BQ410" s="18">
        <f ca="1" t="shared" ref="BQ410:BT410" si="3058">BE410</f>
        <v>21428.1860991033</v>
      </c>
      <c r="BR410" s="18">
        <f ca="1" t="shared" si="3058"/>
        <v>22266.8413752202</v>
      </c>
      <c r="BS410" s="18">
        <f ca="1" t="shared" si="3058"/>
        <v>20331.0923110075</v>
      </c>
      <c r="BT410" s="18">
        <f ca="1" t="shared" si="3058"/>
        <v>16473.3866250095</v>
      </c>
      <c r="BU410" s="18">
        <f ca="1" t="shared" si="2889"/>
        <v>61336.5065510828</v>
      </c>
      <c r="BV410" s="20">
        <f ca="1" t="shared" si="2890"/>
        <v>7.43791703395646</v>
      </c>
    </row>
    <row r="411" ht="15" customHeight="1" spans="1:74">
      <c r="A411" s="16">
        <v>410</v>
      </c>
      <c r="B411" s="17">
        <f ca="1" t="shared" ref="B411:F411" si="3059">RAND()</f>
        <v>0.527476645880319</v>
      </c>
      <c r="C411" s="18">
        <f ca="1">IF(B411&lt;=('Ejercicio 3 - TIR'!$D$13-'Ejercicio 3 - TIR'!$C$13)/('Ejercicio 3 - TIR'!$E$13-'Ejercicio 3 - TIR'!$C$13),'Ejercicio 3 - TIR'!$C$13+SQRT(('Ejercicio 3 - TIR'!$E$13-'Ejercicio 3 - TIR'!$C$13)*('Ejercicio 3 - TIR'!$D$13-'Ejercicio 3 - TIR'!$C$13)*B411),'Ejercicio 3 - TIR'!$E$13-SQRT(('Ejercicio 3 - TIR'!$E$13-'Ejercicio 3 - TIR'!$C$13)*('Ejercicio 3 - TIR'!$E$13-'Ejercicio 3 - TIR'!$D$13)*(1-B411)))</f>
        <v>76187.6497391875</v>
      </c>
      <c r="D411" s="17">
        <f ca="1" t="shared" si="3059"/>
        <v>0.91109384899915</v>
      </c>
      <c r="E411" s="18">
        <f ca="1">IF(D411&lt;=('Ejercicio 3 - TIR'!$D$14-'Ejercicio 3 - TIR'!$C$14)/('Ejercicio 3 - TIR'!$E$14-'Ejercicio 3 - TIR'!$C$14),'Ejercicio 3 - TIR'!$C$14+SQRT(('Ejercicio 3 - TIR'!$E$14-'Ejercicio 3 - TIR'!$C$14)*('Ejercicio 3 - TIR'!$D$14-'Ejercicio 3 - TIR'!$C$14)*D411),'Ejercicio 3 - TIR'!$E$14-SQRT(('Ejercicio 3 - TIR'!$E$14-'Ejercicio 3 - TIR'!$C$14)*('Ejercicio 3 - TIR'!$E$14-'Ejercicio 3 - TIR'!$D$14)*(1-D411)))</f>
        <v>36348.1617437067</v>
      </c>
      <c r="F411" s="17">
        <f ca="1" t="shared" si="3059"/>
        <v>0.781797946717875</v>
      </c>
      <c r="G411" s="18">
        <f ca="1">IF(F411&lt;=('Ejercicio 3 - TIR'!$D$18-'Ejercicio 3 - TIR'!$C$18)/('Ejercicio 3 - TIR'!$E$18-'Ejercicio 3 - TIR'!$C$18),'Ejercicio 3 - TIR'!$C$18+SQRT(('Ejercicio 3 - TIR'!$E$18-'Ejercicio 3 - TIR'!$C$18)*('Ejercicio 3 - TIR'!$D$18-'Ejercicio 3 - TIR'!$C$18)*F411),'Ejercicio 3 - TIR'!$E$18-SQRT(('Ejercicio 3 - TIR'!$E$18-'Ejercicio 3 - TIR'!$C$18)*('Ejercicio 3 - TIR'!$E$18-'Ejercicio 3 - TIR'!$D$18)*(1-F411)))</f>
        <v>40954.6132451693</v>
      </c>
      <c r="H411" s="17">
        <f ca="1" t="shared" ref="H411:L411" si="3060">RAND()</f>
        <v>0.661213607377842</v>
      </c>
      <c r="I411" s="18">
        <f ca="1">IF(H411&lt;=('Ejercicio 3 - TIR'!$D$18-'Ejercicio 3 - TIR'!$C$18)/('Ejercicio 3 - TIR'!$E$18-'Ejercicio 3 - TIR'!$C$18),'Ejercicio 3 - TIR'!$C$18+SQRT(('Ejercicio 3 - TIR'!$E$18-'Ejercicio 3 - TIR'!$C$18)*('Ejercicio 3 - TIR'!$D$18-'Ejercicio 3 - TIR'!$C$18)*H411),'Ejercicio 3 - TIR'!$E$18-SQRT(('Ejercicio 3 - TIR'!$E$18-'Ejercicio 3 - TIR'!$C$18)*('Ejercicio 3 - TIR'!$E$18-'Ejercicio 3 - TIR'!$D$18)*(1-H411)))</f>
        <v>39959.0180794432</v>
      </c>
      <c r="J411" s="17">
        <f ca="1" t="shared" si="3060"/>
        <v>0.894643948033508</v>
      </c>
      <c r="K411" s="18">
        <f ca="1">IF(J411&lt;=('Ejercicio 3 - TIR'!$D$18-'Ejercicio 3 - TIR'!$C$18)/('Ejercicio 3 - TIR'!$E$18-'Ejercicio 3 - TIR'!$C$18),'Ejercicio 3 - TIR'!$C$18+SQRT(('Ejercicio 3 - TIR'!$E$18-'Ejercicio 3 - TIR'!$C$18)*('Ejercicio 3 - TIR'!$D$18-'Ejercicio 3 - TIR'!$C$18)*J411),'Ejercicio 3 - TIR'!$E$18-SQRT(('Ejercicio 3 - TIR'!$E$18-'Ejercicio 3 - TIR'!$C$18)*('Ejercicio 3 - TIR'!$E$18-'Ejercicio 3 - TIR'!$D$18)*(1-J411)))</f>
        <v>42189.0030420708</v>
      </c>
      <c r="L411" s="17">
        <f ca="1" t="shared" si="3060"/>
        <v>0.651028953344705</v>
      </c>
      <c r="M411" s="18">
        <f ca="1">IF(L411&lt;=('Ejercicio 3 - TIR'!$D$18-'Ejercicio 3 - TIR'!$C$18)/('Ejercicio 3 - TIR'!$E$18-'Ejercicio 3 - TIR'!$C$18),'Ejercicio 3 - TIR'!$C$18+SQRT(('Ejercicio 3 - TIR'!$E$18-'Ejercicio 3 - TIR'!$C$18)*('Ejercicio 3 - TIR'!$D$18-'Ejercicio 3 - TIR'!$C$18)*L411),'Ejercicio 3 - TIR'!$E$18-SQRT(('Ejercicio 3 - TIR'!$E$18-'Ejercicio 3 - TIR'!$C$18)*('Ejercicio 3 - TIR'!$E$18-'Ejercicio 3 - TIR'!$D$18)*(1-L411)))</f>
        <v>39882.0212002255</v>
      </c>
      <c r="N411" s="17">
        <f ca="1" t="shared" ref="N411:R411" si="3061">RAND()</f>
        <v>0.269366955520428</v>
      </c>
      <c r="O411" s="18">
        <f ca="1">IF(N411&lt;=('Ejercicio 3 - TIR'!$D$18-'Ejercicio 3 - TIR'!$C$18)/('Ejercicio 3 - TIR'!$E$18-'Ejercicio 3 - TIR'!$C$18),'Ejercicio 3 - TIR'!$C$18+SQRT(('Ejercicio 3 - TIR'!$E$18-'Ejercicio 3 - TIR'!$C$18)*('Ejercicio 3 - TIR'!$D$18-'Ejercicio 3 - TIR'!$C$18)*N411),'Ejercicio 3 - TIR'!$E$18-SQRT(('Ejercicio 3 - TIR'!$E$18-'Ejercicio 3 - TIR'!$C$18)*('Ejercicio 3 - TIR'!$E$18-'Ejercicio 3 - TIR'!$D$18)*(1-N411)))</f>
        <v>36356.496151817</v>
      </c>
      <c r="P411" s="17">
        <f ca="1" t="shared" si="3061"/>
        <v>0.148701633087678</v>
      </c>
      <c r="Q411" s="19">
        <f ca="1">IF(P411&lt;=('Ejercicio 3 - TIR'!$D$22-'Ejercicio 3 - TIR'!$C$22)/('Ejercicio 3 - TIR'!$E$22-'Ejercicio 3 - TIR'!$C$22),'Ejercicio 3 - TIR'!$C$22+SQRT(('Ejercicio 3 - TIR'!$E$22-'Ejercicio 3 - TIR'!$C$22)*('Ejercicio 3 - TIR'!$D$22-'Ejercicio 3 - TIR'!$C$22)*P411),'Ejercicio 3 - TIR'!$E$22-SQRT(('Ejercicio 3 - TIR'!$E$22-'Ejercicio 3 - TIR'!$C$22)*('Ejercicio 3 - TIR'!$E$22-'Ejercicio 3 - TIR'!$D$22)*(1-P411)))</f>
        <v>0.136360407683118</v>
      </c>
      <c r="R411" s="17">
        <f ca="1" t="shared" si="3061"/>
        <v>0.0325646858611994</v>
      </c>
      <c r="S411" s="19">
        <f ca="1">IF(R411&lt;=('Ejercicio 3 - TIR'!$D$23-'Ejercicio 3 - TIR'!$C$23)/('Ejercicio 3 - TIR'!$E$23-'Ejercicio 3 - TIR'!$C$23),'Ejercicio 3 - TIR'!$C$23+SQRT(('Ejercicio 3 - TIR'!$E$23-'Ejercicio 3 - TIR'!$C$23)*('Ejercicio 3 - TIR'!$D$23-'Ejercicio 3 - TIR'!$C$23)*R411),'Ejercicio 3 - TIR'!$E$23-SQRT(('Ejercicio 3 - TIR'!$E$23-'Ejercicio 3 - TIR'!$C$23)*('Ejercicio 3 - TIR'!$E$23-'Ejercicio 3 - TIR'!$D$23)*(1-R411)))</f>
        <v>0.127656137051422</v>
      </c>
      <c r="T411" s="17">
        <f ca="1" t="shared" ref="T411:X411" si="3062">RAND()</f>
        <v>0.0287874333941986</v>
      </c>
      <c r="U411" s="19">
        <f ca="1">IF(T411&lt;=('Ejercicio 3 - TIR'!$D$24-'Ejercicio 3 - TIR'!$C$24)/('Ejercicio 3 - TIR'!$E$24-'Ejercicio 3 - TIR'!$C$24),'Ejercicio 3 - TIR'!$C$24+SQRT(('Ejercicio 3 - TIR'!$E$24-'Ejercicio 3 - TIR'!$C$24)*('Ejercicio 3 - TIR'!$D$24-'Ejercicio 3 - TIR'!$C$24)*T411),'Ejercicio 3 - TIR'!$E$24-SQRT(('Ejercicio 3 - TIR'!$E$24-'Ejercicio 3 - TIR'!$C$24)*('Ejercicio 3 - TIR'!$E$24-'Ejercicio 3 - TIR'!$D$24)*(1-T411)))</f>
        <v>0.157775191967265</v>
      </c>
      <c r="V411" s="17">
        <f ca="1" t="shared" si="3062"/>
        <v>0.198257209935158</v>
      </c>
      <c r="W411" s="19">
        <f ca="1">IF(V411&lt;=('Ejercicio 3 - TIR'!$D$25-'Ejercicio 3 - TIR'!$C$25)/('Ejercicio 3 - TIR'!$E$25-'Ejercicio 3 - TIR'!$C$25),'Ejercicio 3 - TIR'!$C$25+SQRT(('Ejercicio 3 - TIR'!$E$25-'Ejercicio 3 - TIR'!$C$25)*('Ejercicio 3 - TIR'!$D$25-'Ejercicio 3 - TIR'!$C$25)*V411),'Ejercicio 3 - TIR'!$E$25-SQRT(('Ejercicio 3 - TIR'!$E$25-'Ejercicio 3 - TIR'!$C$25)*('Ejercicio 3 - TIR'!$E$25-'Ejercicio 3 - TIR'!$D$25)*(1-V411)))</f>
        <v>0.196660134870679</v>
      </c>
      <c r="X411" s="17">
        <f ca="1" t="shared" si="3062"/>
        <v>0.0706674566440373</v>
      </c>
      <c r="Y411" s="19">
        <f ca="1">IF(X411&lt;=('Ejercicio 3 - TIR'!$D$26-'Ejercicio 3 - TIR'!$C$26)/('Ejercicio 3 - TIR'!$E$26-'Ejercicio 3 - TIR'!$C$26),'Ejercicio 3 - TIR'!$C$26+SQRT(('Ejercicio 3 - TIR'!$E$26-'Ejercicio 3 - TIR'!$C$26)*('Ejercicio 3 - TIR'!$D$26-'Ejercicio 3 - TIR'!$C$26)*X411),'Ejercicio 3 - TIR'!$E$26-SQRT(('Ejercicio 3 - TIR'!$E$26-'Ejercicio 3 - TIR'!$C$26)*('Ejercicio 3 - TIR'!$E$26-'Ejercicio 3 - TIR'!$D$26)*(1-X411)))</f>
        <v>0.203813114527104</v>
      </c>
      <c r="Z411" s="17">
        <f ca="1" t="shared" si="2860"/>
        <v>1.13636040768312</v>
      </c>
      <c r="AA411" s="17">
        <f ca="1" t="shared" si="2861"/>
        <v>1.28142378762612</v>
      </c>
      <c r="AB411" s="17">
        <f ca="1" t="shared" si="2862"/>
        <v>1.48360067171026</v>
      </c>
      <c r="AC411" s="17">
        <f ca="1" t="shared" si="2863"/>
        <v>1.77536577990302</v>
      </c>
      <c r="AD411" s="17">
        <f ca="1" t="shared" si="2864"/>
        <v>2.1372086089299</v>
      </c>
      <c r="AE411" s="16">
        <f ca="1" t="shared" si="2865"/>
        <v>4956.45015390375</v>
      </c>
      <c r="AF411" s="16">
        <f ca="1" t="shared" si="2866"/>
        <v>5589.17143403903</v>
      </c>
      <c r="AG411" s="16">
        <f ca="1" t="shared" si="2867"/>
        <v>6471.00402998249</v>
      </c>
      <c r="AH411" s="16">
        <f ca="1" t="shared" si="2868"/>
        <v>7743.59255526755</v>
      </c>
      <c r="AI411" s="16">
        <f ca="1" t="shared" si="2869"/>
        <v>9321.83827158553</v>
      </c>
      <c r="AJ411" s="18">
        <f ca="1" t="shared" si="2870"/>
        <v>46539.201003785</v>
      </c>
      <c r="AK411" s="18">
        <f ca="1" t="shared" si="2871"/>
        <v>51204.4362971809</v>
      </c>
      <c r="AL411" s="18">
        <f ca="1" t="shared" si="2872"/>
        <v>62591.6332520023</v>
      </c>
      <c r="AM411" s="18">
        <f ca="1" t="shared" si="2873"/>
        <v>70805.1756722472</v>
      </c>
      <c r="AN411" s="18">
        <f ca="1" t="shared" si="2874"/>
        <v>77701.4165661901</v>
      </c>
      <c r="AO411" s="18">
        <f ca="1">C411/'Ejercicio 3 - TIR'!$D$7</f>
        <v>15237.5299478375</v>
      </c>
      <c r="AP411" s="18">
        <f ca="1" t="shared" si="2875"/>
        <v>31301.6710559476</v>
      </c>
      <c r="AQ411" s="18">
        <f ca="1" t="shared" si="2876"/>
        <v>35966.9063493433</v>
      </c>
      <c r="AR411" s="18">
        <f ca="1" t="shared" si="2877"/>
        <v>47354.1033041648</v>
      </c>
      <c r="AS411" s="18">
        <f ca="1" t="shared" si="2878"/>
        <v>55567.6457244097</v>
      </c>
      <c r="AT411" s="18">
        <f ca="1" t="shared" si="2879"/>
        <v>62463.8866183526</v>
      </c>
      <c r="AU411" s="18">
        <f ca="1">AP411*'Ejercicio 3 - TIR'!$D$5</f>
        <v>15650.8355279738</v>
      </c>
      <c r="AV411" s="18">
        <f ca="1">AQ411*'Ejercicio 3 - TIR'!$D$5</f>
        <v>17983.4531746717</v>
      </c>
      <c r="AW411" s="18">
        <f ca="1">AR411*'Ejercicio 3 - TIR'!$D$5</f>
        <v>23677.0516520824</v>
      </c>
      <c r="AX411" s="18">
        <f ca="1">AS411*'Ejercicio 3 - TIR'!$D$5</f>
        <v>27783.8228622049</v>
      </c>
      <c r="AY411" s="18">
        <f ca="1">AT411*'Ejercicio 3 - TIR'!$D$5</f>
        <v>31231.9433091763</v>
      </c>
      <c r="AZ411" s="18">
        <f ca="1" t="shared" ref="AZ411:BD411" si="3063">AJ411-AU411-AE411</f>
        <v>25931.9153219075</v>
      </c>
      <c r="BA411" s="18">
        <f ca="1" t="shared" si="3063"/>
        <v>27631.8116884701</v>
      </c>
      <c r="BB411" s="18">
        <f ca="1" t="shared" si="3063"/>
        <v>32443.5775699374</v>
      </c>
      <c r="BC411" s="18">
        <f ca="1" t="shared" si="3063"/>
        <v>35277.7602547748</v>
      </c>
      <c r="BD411" s="18">
        <f ca="1" t="shared" si="3063"/>
        <v>37147.6349854282</v>
      </c>
      <c r="BE411" s="18">
        <f ca="1" t="shared" ref="BE411:BI411" si="3064">AZ411/Z411</f>
        <v>22820.1503207764</v>
      </c>
      <c r="BF411" s="18">
        <f ca="1" t="shared" si="3064"/>
        <v>21563.3672133236</v>
      </c>
      <c r="BG411" s="18">
        <f ca="1" t="shared" si="3064"/>
        <v>21868.1335136748</v>
      </c>
      <c r="BH411" s="18">
        <f ca="1" t="shared" si="3064"/>
        <v>19870.6996913626</v>
      </c>
      <c r="BI411" s="18">
        <f ca="1" t="shared" si="3064"/>
        <v>17381.3800067126</v>
      </c>
      <c r="BJ411" s="18">
        <f ca="1" t="shared" si="2882"/>
        <v>77683.6041974264</v>
      </c>
      <c r="BK411" s="18">
        <f ca="1" t="shared" si="2883"/>
        <v>32565.7801833455</v>
      </c>
      <c r="BL411" s="18">
        <f ca="1" t="shared" si="2884"/>
        <v>110249.384380772</v>
      </c>
      <c r="BM411" s="18">
        <f ca="1">BK411*'Ejercicio 3 - TIR'!$D$5</f>
        <v>16282.8900916727</v>
      </c>
      <c r="BN411" s="18">
        <f ca="1" t="shared" si="2885"/>
        <v>93966.4942890991</v>
      </c>
      <c r="BO411" s="18">
        <f ca="1" t="shared" si="2886"/>
        <v>43966.9267176254</v>
      </c>
      <c r="BP411" s="18">
        <f ca="1" t="shared" si="2887"/>
        <v>-112535.811482894</v>
      </c>
      <c r="BQ411" s="18">
        <f ca="1" t="shared" ref="BQ411:BT411" si="3065">BE411</f>
        <v>22820.1503207764</v>
      </c>
      <c r="BR411" s="18">
        <f ca="1" t="shared" si="3065"/>
        <v>21563.3672133236</v>
      </c>
      <c r="BS411" s="18">
        <f ca="1" t="shared" si="3065"/>
        <v>21868.1335136748</v>
      </c>
      <c r="BT411" s="18">
        <f ca="1" t="shared" si="3065"/>
        <v>19870.6996913626</v>
      </c>
      <c r="BU411" s="18">
        <f ca="1" t="shared" si="2889"/>
        <v>61348.306724338</v>
      </c>
      <c r="BV411" s="20">
        <f ca="1" t="shared" si="2890"/>
        <v>8.22986441560179</v>
      </c>
    </row>
    <row r="412" ht="15" customHeight="1" spans="1:74">
      <c r="A412" s="16">
        <v>411</v>
      </c>
      <c r="B412" s="17">
        <f ca="1" t="shared" ref="B412:F412" si="3066">RAND()</f>
        <v>0.713379680381731</v>
      </c>
      <c r="C412" s="18">
        <f ca="1">IF(B412&lt;=('Ejercicio 3 - TIR'!$D$13-'Ejercicio 3 - TIR'!$C$13)/('Ejercicio 3 - TIR'!$E$13-'Ejercicio 3 - TIR'!$C$13),'Ejercicio 3 - TIR'!$C$13+SQRT(('Ejercicio 3 - TIR'!$E$13-'Ejercicio 3 - TIR'!$C$13)*('Ejercicio 3 - TIR'!$D$13-'Ejercicio 3 - TIR'!$C$13)*B412),'Ejercicio 3 - TIR'!$E$13-SQRT(('Ejercicio 3 - TIR'!$E$13-'Ejercicio 3 - TIR'!$C$13)*('Ejercicio 3 - TIR'!$E$13-'Ejercicio 3 - TIR'!$D$13)*(1-B412)))</f>
        <v>81454.2623888419</v>
      </c>
      <c r="D412" s="17">
        <f ca="1" t="shared" si="3066"/>
        <v>0.444512607737354</v>
      </c>
      <c r="E412" s="18">
        <f ca="1">IF(D412&lt;=('Ejercicio 3 - TIR'!$D$14-'Ejercicio 3 - TIR'!$C$14)/('Ejercicio 3 - TIR'!$E$14-'Ejercicio 3 - TIR'!$C$14),'Ejercicio 3 - TIR'!$C$14+SQRT(('Ejercicio 3 - TIR'!$E$14-'Ejercicio 3 - TIR'!$C$14)*('Ejercicio 3 - TIR'!$D$14-'Ejercicio 3 - TIR'!$C$14)*D412),'Ejercicio 3 - TIR'!$E$14-SQRT(('Ejercicio 3 - TIR'!$E$14-'Ejercicio 3 - TIR'!$C$14)*('Ejercicio 3 - TIR'!$E$14-'Ejercicio 3 - TIR'!$D$14)*(1-D412)))</f>
        <v>30871.8507440228</v>
      </c>
      <c r="F412" s="17">
        <f ca="1" t="shared" si="3066"/>
        <v>0.851090677675243</v>
      </c>
      <c r="G412" s="18">
        <f ca="1">IF(F412&lt;=('Ejercicio 3 - TIR'!$D$18-'Ejercicio 3 - TIR'!$C$18)/('Ejercicio 3 - TIR'!$E$18-'Ejercicio 3 - TIR'!$C$18),'Ejercicio 3 - TIR'!$C$18+SQRT(('Ejercicio 3 - TIR'!$E$18-'Ejercicio 3 - TIR'!$C$18)*('Ejercicio 3 - TIR'!$D$18-'Ejercicio 3 - TIR'!$C$18)*F412),'Ejercicio 3 - TIR'!$E$18-SQRT(('Ejercicio 3 - TIR'!$E$18-'Ejercicio 3 - TIR'!$C$18)*('Ejercicio 3 - TIR'!$E$18-'Ejercicio 3 - TIR'!$D$18)*(1-F412)))</f>
        <v>41658.114428297</v>
      </c>
      <c r="H412" s="17">
        <f ca="1" t="shared" ref="H412:L412" si="3067">RAND()</f>
        <v>0.212547673400755</v>
      </c>
      <c r="I412" s="18">
        <f ca="1">IF(H412&lt;=('Ejercicio 3 - TIR'!$D$18-'Ejercicio 3 - TIR'!$C$18)/('Ejercicio 3 - TIR'!$E$18-'Ejercicio 3 - TIR'!$C$18),'Ejercicio 3 - TIR'!$C$18+SQRT(('Ejercicio 3 - TIR'!$E$18-'Ejercicio 3 - TIR'!$C$18)*('Ejercicio 3 - TIR'!$D$18-'Ejercicio 3 - TIR'!$C$18)*H412),'Ejercicio 3 - TIR'!$E$18-SQRT(('Ejercicio 3 - TIR'!$E$18-'Ejercicio 3 - TIR'!$C$18)*('Ejercicio 3 - TIR'!$E$18-'Ejercicio 3 - TIR'!$D$18)*(1-H412)))</f>
        <v>35646.4281639027</v>
      </c>
      <c r="J412" s="17">
        <f ca="1" t="shared" si="3067"/>
        <v>0.671248278574479</v>
      </c>
      <c r="K412" s="18">
        <f ca="1">IF(J412&lt;=('Ejercicio 3 - TIR'!$D$18-'Ejercicio 3 - TIR'!$C$18)/('Ejercicio 3 - TIR'!$E$18-'Ejercicio 3 - TIR'!$C$18),'Ejercicio 3 - TIR'!$C$18+SQRT(('Ejercicio 3 - TIR'!$E$18-'Ejercicio 3 - TIR'!$C$18)*('Ejercicio 3 - TIR'!$D$18-'Ejercicio 3 - TIR'!$C$18)*J412),'Ejercicio 3 - TIR'!$E$18-SQRT(('Ejercicio 3 - TIR'!$E$18-'Ejercicio 3 - TIR'!$C$18)*('Ejercicio 3 - TIR'!$E$18-'Ejercicio 3 - TIR'!$D$18)*(1-J412)))</f>
        <v>40034.4809831283</v>
      </c>
      <c r="L412" s="17">
        <f ca="1" t="shared" si="3067"/>
        <v>0.0893056061280229</v>
      </c>
      <c r="M412" s="18">
        <f ca="1">IF(L412&lt;=('Ejercicio 3 - TIR'!$D$18-'Ejercicio 3 - TIR'!$C$18)/('Ejercicio 3 - TIR'!$E$18-'Ejercicio 3 - TIR'!$C$18),'Ejercicio 3 - TIR'!$C$18+SQRT(('Ejercicio 3 - TIR'!$E$18-'Ejercicio 3 - TIR'!$C$18)*('Ejercicio 3 - TIR'!$D$18-'Ejercicio 3 - TIR'!$C$18)*L412),'Ejercicio 3 - TIR'!$E$18-SQRT(('Ejercicio 3 - TIR'!$E$18-'Ejercicio 3 - TIR'!$C$18)*('Ejercicio 3 - TIR'!$E$18-'Ejercicio 3 - TIR'!$D$18)*(1-L412)))</f>
        <v>33660.0329123115</v>
      </c>
      <c r="N412" s="17">
        <f ca="1" t="shared" ref="N412:R412" si="3068">RAND()</f>
        <v>0.112842537181965</v>
      </c>
      <c r="O412" s="18">
        <f ca="1">IF(N412&lt;=('Ejercicio 3 - TIR'!$D$18-'Ejercicio 3 - TIR'!$C$18)/('Ejercicio 3 - TIR'!$E$18-'Ejercicio 3 - TIR'!$C$18),'Ejercicio 3 - TIR'!$C$18+SQRT(('Ejercicio 3 - TIR'!$E$18-'Ejercicio 3 - TIR'!$C$18)*('Ejercicio 3 - TIR'!$D$18-'Ejercicio 3 - TIR'!$C$18)*N412),'Ejercicio 3 - TIR'!$E$18-SQRT(('Ejercicio 3 - TIR'!$E$18-'Ejercicio 3 - TIR'!$C$18)*('Ejercicio 3 - TIR'!$E$18-'Ejercicio 3 - TIR'!$D$18)*(1-N412)))</f>
        <v>34114.1682728463</v>
      </c>
      <c r="P412" s="17">
        <f ca="1" t="shared" si="3068"/>
        <v>0.96046042827428</v>
      </c>
      <c r="Q412" s="19">
        <f ca="1">IF(P412&lt;=('Ejercicio 3 - TIR'!$D$22-'Ejercicio 3 - TIR'!$C$22)/('Ejercicio 3 - TIR'!$E$22-'Ejercicio 3 - TIR'!$C$22),'Ejercicio 3 - TIR'!$C$22+SQRT(('Ejercicio 3 - TIR'!$E$22-'Ejercicio 3 - TIR'!$C$22)*('Ejercicio 3 - TIR'!$D$22-'Ejercicio 3 - TIR'!$C$22)*P412),'Ejercicio 3 - TIR'!$E$22-SQRT(('Ejercicio 3 - TIR'!$E$22-'Ejercicio 3 - TIR'!$C$22)*('Ejercicio 3 - TIR'!$E$22-'Ejercicio 3 - TIR'!$D$22)*(1-P412)))</f>
        <v>0.171563695767322</v>
      </c>
      <c r="R412" s="17">
        <f ca="1" t="shared" si="3068"/>
        <v>0.359859939901911</v>
      </c>
      <c r="S412" s="19">
        <f ca="1">IF(R412&lt;=('Ejercicio 3 - TIR'!$D$23-'Ejercicio 3 - TIR'!$C$23)/('Ejercicio 3 - TIR'!$E$23-'Ejercicio 3 - TIR'!$C$23),'Ejercicio 3 - TIR'!$C$23+SQRT(('Ejercicio 3 - TIR'!$E$23-'Ejercicio 3 - TIR'!$C$23)*('Ejercicio 3 - TIR'!$D$23-'Ejercicio 3 - TIR'!$C$23)*R412),'Ejercicio 3 - TIR'!$E$23-SQRT(('Ejercicio 3 - TIR'!$E$23-'Ejercicio 3 - TIR'!$C$23)*('Ejercicio 3 - TIR'!$E$23-'Ejercicio 3 - TIR'!$D$23)*(1-R412)))</f>
        <v>0.145450891768727</v>
      </c>
      <c r="T412" s="17">
        <f ca="1" t="shared" ref="T412:X412" si="3069">RAND()</f>
        <v>0.827309656324916</v>
      </c>
      <c r="U412" s="19">
        <f ca="1">IF(T412&lt;=('Ejercicio 3 - TIR'!$D$24-'Ejercicio 3 - TIR'!$C$24)/('Ejercicio 3 - TIR'!$E$24-'Ejercicio 3 - TIR'!$C$24),'Ejercicio 3 - TIR'!$C$24+SQRT(('Ejercicio 3 - TIR'!$E$24-'Ejercicio 3 - TIR'!$C$24)*('Ejercicio 3 - TIR'!$D$24-'Ejercicio 3 - TIR'!$C$24)*T412),'Ejercicio 3 - TIR'!$E$24-SQRT(('Ejercicio 3 - TIR'!$E$24-'Ejercicio 3 - TIR'!$C$24)*('Ejercicio 3 - TIR'!$E$24-'Ejercicio 3 - TIR'!$D$24)*(1-T412)))</f>
        <v>0.198010617055264</v>
      </c>
      <c r="V412" s="17">
        <f ca="1" t="shared" si="3069"/>
        <v>0.814653448095499</v>
      </c>
      <c r="W412" s="19">
        <f ca="1">IF(V412&lt;=('Ejercicio 3 - TIR'!$D$25-'Ejercicio 3 - TIR'!$C$25)/('Ejercicio 3 - TIR'!$E$25-'Ejercicio 3 - TIR'!$C$25),'Ejercicio 3 - TIR'!$C$25+SQRT(('Ejercicio 3 - TIR'!$E$25-'Ejercicio 3 - TIR'!$C$25)*('Ejercicio 3 - TIR'!$D$25-'Ejercicio 3 - TIR'!$C$25)*V412),'Ejercicio 3 - TIR'!$E$25-SQRT(('Ejercicio 3 - TIR'!$E$25-'Ejercicio 3 - TIR'!$C$25)*('Ejercicio 3 - TIR'!$E$25-'Ejercicio 3 - TIR'!$D$25)*(1-V412)))</f>
        <v>0.224530156426359</v>
      </c>
      <c r="X412" s="17">
        <f ca="1" t="shared" si="3069"/>
        <v>0.135082143034793</v>
      </c>
      <c r="Y412" s="19">
        <f ca="1">IF(X412&lt;=('Ejercicio 3 - TIR'!$D$26-'Ejercicio 3 - TIR'!$C$26)/('Ejercicio 3 - TIR'!$E$26-'Ejercicio 3 - TIR'!$C$26),'Ejercicio 3 - TIR'!$C$26+SQRT(('Ejercicio 3 - TIR'!$E$26-'Ejercicio 3 - TIR'!$C$26)*('Ejercicio 3 - TIR'!$D$26-'Ejercicio 3 - TIR'!$C$26)*X412),'Ejercicio 3 - TIR'!$E$26-SQRT(('Ejercicio 3 - TIR'!$E$26-'Ejercicio 3 - TIR'!$C$26)*('Ejercicio 3 - TIR'!$E$26-'Ejercicio 3 - TIR'!$D$26)*(1-X412)))</f>
        <v>0.209097690598445</v>
      </c>
      <c r="Z412" s="17">
        <f ca="1" t="shared" si="2860"/>
        <v>1.17156369576732</v>
      </c>
      <c r="AA412" s="17">
        <f ca="1" t="shared" si="2861"/>
        <v>1.34196868008054</v>
      </c>
      <c r="AB412" s="17">
        <f ca="1" t="shared" si="2862"/>
        <v>1.60769272649213</v>
      </c>
      <c r="AC412" s="17">
        <f ca="1" t="shared" si="2863"/>
        <v>1.96866822585693</v>
      </c>
      <c r="AD412" s="17">
        <f ca="1" t="shared" si="2864"/>
        <v>2.38031220543815</v>
      </c>
      <c r="AE412" s="16">
        <f ca="1" t="shared" si="2865"/>
        <v>5296.48880882171</v>
      </c>
      <c r="AF412" s="16">
        <f ca="1" t="shared" si="2866"/>
        <v>6066.86782930791</v>
      </c>
      <c r="AG412" s="16">
        <f ca="1" t="shared" si="2867"/>
        <v>7268.1720717819</v>
      </c>
      <c r="AH412" s="16">
        <f ca="1" t="shared" si="2868"/>
        <v>8900.09588399279</v>
      </c>
      <c r="AI412" s="16">
        <f ca="1" t="shared" si="2869"/>
        <v>10761.0853794404</v>
      </c>
      <c r="AJ412" s="18">
        <f ca="1" t="shared" si="2870"/>
        <v>48805.1344983136</v>
      </c>
      <c r="AK412" s="18">
        <f ca="1" t="shared" si="2871"/>
        <v>47836.3901526984</v>
      </c>
      <c r="AL412" s="18">
        <f ca="1" t="shared" si="2872"/>
        <v>64363.143885463</v>
      </c>
      <c r="AM412" s="18">
        <f ca="1" t="shared" si="2873"/>
        <v>66265.4372757661</v>
      </c>
      <c r="AN412" s="18">
        <f ca="1" t="shared" si="2874"/>
        <v>81202.3711182269</v>
      </c>
      <c r="AO412" s="18">
        <f ca="1">C412/'Ejercicio 3 - TIR'!$D$7</f>
        <v>16290.8524777684</v>
      </c>
      <c r="AP412" s="18">
        <f ca="1" t="shared" si="2875"/>
        <v>32514.2820205453</v>
      </c>
      <c r="AQ412" s="18">
        <f ca="1" t="shared" si="2876"/>
        <v>31545.53767493</v>
      </c>
      <c r="AR412" s="18">
        <f ca="1" t="shared" si="2877"/>
        <v>48072.2914076946</v>
      </c>
      <c r="AS412" s="18">
        <f ca="1" t="shared" si="2878"/>
        <v>49974.5847979977</v>
      </c>
      <c r="AT412" s="18">
        <f ca="1" t="shared" si="2879"/>
        <v>64911.5186404585</v>
      </c>
      <c r="AU412" s="18">
        <f ca="1">AP412*'Ejercicio 3 - TIR'!$D$5</f>
        <v>16257.1410102726</v>
      </c>
      <c r="AV412" s="18">
        <f ca="1">AQ412*'Ejercicio 3 - TIR'!$D$5</f>
        <v>15772.768837465</v>
      </c>
      <c r="AW412" s="18">
        <f ca="1">AR412*'Ejercicio 3 - TIR'!$D$5</f>
        <v>24036.1457038473</v>
      </c>
      <c r="AX412" s="18">
        <f ca="1">AS412*'Ejercicio 3 - TIR'!$D$5</f>
        <v>24987.2923989989</v>
      </c>
      <c r="AY412" s="18">
        <f ca="1">AT412*'Ejercicio 3 - TIR'!$D$5</f>
        <v>32455.7593202293</v>
      </c>
      <c r="AZ412" s="18">
        <f ca="1" t="shared" ref="AZ412:BD412" si="3070">AJ412-AU412-AE412</f>
        <v>27251.5046792193</v>
      </c>
      <c r="BA412" s="18">
        <f ca="1" t="shared" si="3070"/>
        <v>25996.7534859255</v>
      </c>
      <c r="BB412" s="18">
        <f ca="1" t="shared" si="3070"/>
        <v>33058.8261098338</v>
      </c>
      <c r="BC412" s="18">
        <f ca="1" t="shared" si="3070"/>
        <v>32378.0489927745</v>
      </c>
      <c r="BD412" s="18">
        <f ca="1" t="shared" si="3070"/>
        <v>37985.5264185572</v>
      </c>
      <c r="BE412" s="18">
        <f ca="1" t="shared" ref="BE412:BI412" si="3071">AZ412/Z412</f>
        <v>23260.7964702856</v>
      </c>
      <c r="BF412" s="18">
        <f ca="1" t="shared" si="3071"/>
        <v>19372.1015041612</v>
      </c>
      <c r="BG412" s="18">
        <f ca="1" t="shared" si="3071"/>
        <v>20562.9008361354</v>
      </c>
      <c r="BH412" s="18">
        <f ca="1" t="shared" si="3071"/>
        <v>16446.6762695278</v>
      </c>
      <c r="BI412" s="18">
        <f ca="1" t="shared" si="3071"/>
        <v>15958.2118395117</v>
      </c>
      <c r="BJ412" s="18">
        <f ca="1" t="shared" si="2882"/>
        <v>73484.6431304624</v>
      </c>
      <c r="BK412" s="18">
        <f ca="1" t="shared" si="2883"/>
        <v>38777.3149898244</v>
      </c>
      <c r="BL412" s="18">
        <f ca="1" t="shared" si="2884"/>
        <v>112261.958120287</v>
      </c>
      <c r="BM412" s="18">
        <f ca="1">BK412*'Ejercicio 3 - TIR'!$D$5</f>
        <v>19388.6574949122</v>
      </c>
      <c r="BN412" s="18">
        <f ca="1" t="shared" si="2885"/>
        <v>92873.3006253746</v>
      </c>
      <c r="BO412" s="18">
        <f ca="1" t="shared" si="2886"/>
        <v>39017.276982907</v>
      </c>
      <c r="BP412" s="18">
        <f ca="1" t="shared" si="2887"/>
        <v>-112326.113132865</v>
      </c>
      <c r="BQ412" s="18">
        <f ca="1" t="shared" ref="BQ412:BT412" si="3072">BE412</f>
        <v>23260.7964702856</v>
      </c>
      <c r="BR412" s="18">
        <f ca="1" t="shared" si="3072"/>
        <v>19372.1015041612</v>
      </c>
      <c r="BS412" s="18">
        <f ca="1" t="shared" si="3072"/>
        <v>20562.9008361354</v>
      </c>
      <c r="BT412" s="18">
        <f ca="1" t="shared" si="3072"/>
        <v>16446.6762695278</v>
      </c>
      <c r="BU412" s="18">
        <f ca="1" t="shared" si="2889"/>
        <v>54975.4888224187</v>
      </c>
      <c r="BV412" s="20">
        <f ca="1" t="shared" si="2890"/>
        <v>5.49384929568266</v>
      </c>
    </row>
    <row r="413" ht="15" customHeight="1" spans="1:74">
      <c r="A413" s="16">
        <v>412</v>
      </c>
      <c r="B413" s="17">
        <f ca="1" t="shared" ref="B413:F413" si="3073">RAND()</f>
        <v>0.153779012133088</v>
      </c>
      <c r="C413" s="18">
        <f ca="1">IF(B413&lt;=('Ejercicio 3 - TIR'!$D$13-'Ejercicio 3 - TIR'!$C$13)/('Ejercicio 3 - TIR'!$E$13-'Ejercicio 3 - TIR'!$C$13),'Ejercicio 3 - TIR'!$C$13+SQRT(('Ejercicio 3 - TIR'!$E$13-'Ejercicio 3 - TIR'!$C$13)*('Ejercicio 3 - TIR'!$D$13-'Ejercicio 3 - TIR'!$C$13)*B413),'Ejercicio 3 - TIR'!$E$13-SQRT(('Ejercicio 3 - TIR'!$E$13-'Ejercicio 3 - TIR'!$C$13)*('Ejercicio 3 - TIR'!$E$13-'Ejercicio 3 - TIR'!$D$13)*(1-B413)))</f>
        <v>67842.9334341964</v>
      </c>
      <c r="D413" s="17">
        <f ca="1" t="shared" si="3073"/>
        <v>0.193139678011309</v>
      </c>
      <c r="E413" s="18">
        <f ca="1">IF(D413&lt;=('Ejercicio 3 - TIR'!$D$14-'Ejercicio 3 - TIR'!$C$14)/('Ejercicio 3 - TIR'!$E$14-'Ejercicio 3 - TIR'!$C$14),'Ejercicio 3 - TIR'!$C$14+SQRT(('Ejercicio 3 - TIR'!$E$14-'Ejercicio 3 - TIR'!$C$14)*('Ejercicio 3 - TIR'!$D$14-'Ejercicio 3 - TIR'!$C$14)*D413),'Ejercicio 3 - TIR'!$E$14-SQRT(('Ejercicio 3 - TIR'!$E$14-'Ejercicio 3 - TIR'!$C$14)*('Ejercicio 3 - TIR'!$E$14-'Ejercicio 3 - TIR'!$D$14)*(1-D413)))</f>
        <v>28805.9789609046</v>
      </c>
      <c r="F413" s="17">
        <f ca="1" t="shared" si="3073"/>
        <v>0.329973283929067</v>
      </c>
      <c r="G413" s="18">
        <f ca="1">IF(F413&lt;=('Ejercicio 3 - TIR'!$D$18-'Ejercicio 3 - TIR'!$C$18)/('Ejercicio 3 - TIR'!$E$18-'Ejercicio 3 - TIR'!$C$18),'Ejercicio 3 - TIR'!$C$18+SQRT(('Ejercicio 3 - TIR'!$E$18-'Ejercicio 3 - TIR'!$C$18)*('Ejercicio 3 - TIR'!$D$18-'Ejercicio 3 - TIR'!$C$18)*F413),'Ejercicio 3 - TIR'!$E$18-SQRT(('Ejercicio 3 - TIR'!$E$18-'Ejercicio 3 - TIR'!$C$18)*('Ejercicio 3 - TIR'!$E$18-'Ejercicio 3 - TIR'!$D$18)*(1-F413)))</f>
        <v>37035.3388396978</v>
      </c>
      <c r="H413" s="17">
        <f ca="1" t="shared" ref="H413:L413" si="3074">RAND()</f>
        <v>0.409834107280131</v>
      </c>
      <c r="I413" s="18">
        <f ca="1">IF(H413&lt;=('Ejercicio 3 - TIR'!$D$18-'Ejercicio 3 - TIR'!$C$18)/('Ejercicio 3 - TIR'!$E$18-'Ejercicio 3 - TIR'!$C$18),'Ejercicio 3 - TIR'!$C$18+SQRT(('Ejercicio 3 - TIR'!$E$18-'Ejercicio 3 - TIR'!$C$18)*('Ejercicio 3 - TIR'!$D$18-'Ejercicio 3 - TIR'!$C$18)*H413),'Ejercicio 3 - TIR'!$E$18-SQRT(('Ejercicio 3 - TIR'!$E$18-'Ejercicio 3 - TIR'!$C$18)*('Ejercicio 3 - TIR'!$E$18-'Ejercicio 3 - TIR'!$D$18)*(1-H413)))</f>
        <v>37840.6068701357</v>
      </c>
      <c r="J413" s="17">
        <f ca="1" t="shared" si="3074"/>
        <v>0.965475190834956</v>
      </c>
      <c r="K413" s="18">
        <f ca="1">IF(J413&lt;=('Ejercicio 3 - TIR'!$D$18-'Ejercicio 3 - TIR'!$C$18)/('Ejercicio 3 - TIR'!$E$18-'Ejercicio 3 - TIR'!$C$18),'Ejercicio 3 - TIR'!$C$18+SQRT(('Ejercicio 3 - TIR'!$E$18-'Ejercicio 3 - TIR'!$C$18)*('Ejercicio 3 - TIR'!$D$18-'Ejercicio 3 - TIR'!$C$18)*J413),'Ejercicio 3 - TIR'!$E$18-SQRT(('Ejercicio 3 - TIR'!$E$18-'Ejercicio 3 - TIR'!$C$18)*('Ejercicio 3 - TIR'!$E$18-'Ejercicio 3 - TIR'!$D$18)*(1-J413)))</f>
        <v>43390.8509430826</v>
      </c>
      <c r="L413" s="17">
        <f ca="1" t="shared" si="3074"/>
        <v>0.423409763688235</v>
      </c>
      <c r="M413" s="18">
        <f ca="1">IF(L413&lt;=('Ejercicio 3 - TIR'!$D$18-'Ejercicio 3 - TIR'!$C$18)/('Ejercicio 3 - TIR'!$E$18-'Ejercicio 3 - TIR'!$C$18),'Ejercicio 3 - TIR'!$C$18+SQRT(('Ejercicio 3 - TIR'!$E$18-'Ejercicio 3 - TIR'!$C$18)*('Ejercicio 3 - TIR'!$D$18-'Ejercicio 3 - TIR'!$C$18)*L413),'Ejercicio 3 - TIR'!$E$18-SQRT(('Ejercicio 3 - TIR'!$E$18-'Ejercicio 3 - TIR'!$C$18)*('Ejercicio 3 - TIR'!$E$18-'Ejercicio 3 - TIR'!$D$18)*(1-L413)))</f>
        <v>37969.408042837</v>
      </c>
      <c r="N413" s="17">
        <f ca="1" t="shared" ref="N413:R413" si="3075">RAND()</f>
        <v>0.263046772314088</v>
      </c>
      <c r="O413" s="18">
        <f ca="1">IF(N413&lt;=('Ejercicio 3 - TIR'!$D$18-'Ejercicio 3 - TIR'!$C$18)/('Ejercicio 3 - TIR'!$E$18-'Ejercicio 3 - TIR'!$C$18),'Ejercicio 3 - TIR'!$C$18+SQRT(('Ejercicio 3 - TIR'!$E$18-'Ejercicio 3 - TIR'!$C$18)*('Ejercicio 3 - TIR'!$D$18-'Ejercicio 3 - TIR'!$C$18)*N413),'Ejercicio 3 - TIR'!$E$18-SQRT(('Ejercicio 3 - TIR'!$E$18-'Ejercicio 3 - TIR'!$C$18)*('Ejercicio 3 - TIR'!$E$18-'Ejercicio 3 - TIR'!$D$18)*(1-N413)))</f>
        <v>36281.4819785711</v>
      </c>
      <c r="P413" s="17">
        <f ca="1" t="shared" si="3075"/>
        <v>0.500049118547516</v>
      </c>
      <c r="Q413" s="19">
        <f ca="1">IF(P413&lt;=('Ejercicio 3 - TIR'!$D$22-'Ejercicio 3 - TIR'!$C$22)/('Ejercicio 3 - TIR'!$E$22-'Ejercicio 3 - TIR'!$C$22),'Ejercicio 3 - TIR'!$C$22+SQRT(('Ejercicio 3 - TIR'!$E$22-'Ejercicio 3 - TIR'!$C$22)*('Ejercicio 3 - TIR'!$D$22-'Ejercicio 3 - TIR'!$C$22)*P413),'Ejercicio 3 - TIR'!$E$22-SQRT(('Ejercicio 3 - TIR'!$E$22-'Ejercicio 3 - TIR'!$C$22)*('Ejercicio 3 - TIR'!$E$22-'Ejercicio 3 - TIR'!$D$22)*(1-P413)))</f>
        <v>0.150001473592617</v>
      </c>
      <c r="R413" s="17">
        <f ca="1" t="shared" si="3075"/>
        <v>0.0446776219251726</v>
      </c>
      <c r="S413" s="19">
        <f ca="1">IF(R413&lt;=('Ejercicio 3 - TIR'!$D$23-'Ejercicio 3 - TIR'!$C$23)/('Ejercicio 3 - TIR'!$E$23-'Ejercicio 3 - TIR'!$C$23),'Ejercicio 3 - TIR'!$C$23+SQRT(('Ejercicio 3 - TIR'!$E$23-'Ejercicio 3 - TIR'!$C$23)*('Ejercicio 3 - TIR'!$D$23-'Ejercicio 3 - TIR'!$C$23)*R413),'Ejercicio 3 - TIR'!$E$23-SQRT(('Ejercicio 3 - TIR'!$E$23-'Ejercicio 3 - TIR'!$C$23)*('Ejercicio 3 - TIR'!$E$23-'Ejercicio 3 - TIR'!$D$23)*(1-R413)))</f>
        <v>0.128967704247203</v>
      </c>
      <c r="T413" s="17">
        <f ca="1" t="shared" ref="T413:X413" si="3076">RAND()</f>
        <v>0.814016921541669</v>
      </c>
      <c r="U413" s="19">
        <f ca="1">IF(T413&lt;=('Ejercicio 3 - TIR'!$D$24-'Ejercicio 3 - TIR'!$C$24)/('Ejercicio 3 - TIR'!$E$24-'Ejercicio 3 - TIR'!$C$24),'Ejercicio 3 - TIR'!$C$24+SQRT(('Ejercicio 3 - TIR'!$E$24-'Ejercicio 3 - TIR'!$C$24)*('Ejercicio 3 - TIR'!$D$24-'Ejercicio 3 - TIR'!$C$24)*T413),'Ejercicio 3 - TIR'!$E$24-SQRT(('Ejercicio 3 - TIR'!$E$24-'Ejercicio 3 - TIR'!$C$24)*('Ejercicio 3 - TIR'!$E$24-'Ejercicio 3 - TIR'!$D$24)*(1-T413)))</f>
        <v>0.197179995186606</v>
      </c>
      <c r="V413" s="17">
        <f ca="1" t="shared" si="3076"/>
        <v>0.590480801345986</v>
      </c>
      <c r="W413" s="19">
        <f ca="1">IF(V413&lt;=('Ejercicio 3 - TIR'!$D$25-'Ejercicio 3 - TIR'!$C$25)/('Ejercicio 3 - TIR'!$E$25-'Ejercicio 3 - TIR'!$C$25),'Ejercicio 3 - TIR'!$C$25+SQRT(('Ejercicio 3 - TIR'!$E$25-'Ejercicio 3 - TIR'!$C$25)*('Ejercicio 3 - TIR'!$D$25-'Ejercicio 3 - TIR'!$C$25)*V413),'Ejercicio 3 - TIR'!$E$25-SQRT(('Ejercicio 3 - TIR'!$E$25-'Ejercicio 3 - TIR'!$C$25)*('Ejercicio 3 - TIR'!$E$25-'Ejercicio 3 - TIR'!$D$25)*(1-V413)))</f>
        <v>0.212140824159934</v>
      </c>
      <c r="X413" s="17">
        <f ca="1" t="shared" si="3076"/>
        <v>0.792756290385591</v>
      </c>
      <c r="Y413" s="19">
        <f ca="1">IF(X413&lt;=('Ejercicio 3 - TIR'!$D$26-'Ejercicio 3 - TIR'!$C$26)/('Ejercicio 3 - TIR'!$E$26-'Ejercicio 3 - TIR'!$C$26),'Ejercicio 3 - TIR'!$C$26+SQRT(('Ejercicio 3 - TIR'!$E$26-'Ejercicio 3 - TIR'!$C$26)*('Ejercicio 3 - TIR'!$D$26-'Ejercicio 3 - TIR'!$C$26)*X413),'Ejercicio 3 - TIR'!$E$26-SQRT(('Ejercicio 3 - TIR'!$E$26-'Ejercicio 3 - TIR'!$C$26)*('Ejercicio 3 - TIR'!$E$26-'Ejercicio 3 - TIR'!$D$26)*(1-X413)))</f>
        <v>0.246546808344826</v>
      </c>
      <c r="Z413" s="17">
        <f ca="1" t="shared" si="2860"/>
        <v>1.15000147359262</v>
      </c>
      <c r="AA413" s="17">
        <f ca="1" t="shared" si="2861"/>
        <v>1.29831452352276</v>
      </c>
      <c r="AB413" s="17">
        <f ca="1" t="shared" si="2862"/>
        <v>1.55431617502168</v>
      </c>
      <c r="AC413" s="17">
        <f ca="1" t="shared" si="2863"/>
        <v>1.88405008939589</v>
      </c>
      <c r="AD413" s="17">
        <f ca="1" t="shared" si="2864"/>
        <v>2.34855662569823</v>
      </c>
      <c r="AE413" s="16">
        <f ca="1" t="shared" si="2865"/>
        <v>4320.9392924136</v>
      </c>
      <c r="AF413" s="16">
        <f ca="1" t="shared" si="2866"/>
        <v>4878.20091314772</v>
      </c>
      <c r="AG413" s="16">
        <f ca="1" t="shared" si="2867"/>
        <v>5840.08454572148</v>
      </c>
      <c r="AH413" s="16">
        <f ca="1" t="shared" si="2868"/>
        <v>7079.00489441453</v>
      </c>
      <c r="AI413" s="16">
        <f ca="1" t="shared" si="2869"/>
        <v>8824.31095738983</v>
      </c>
      <c r="AJ413" s="18">
        <f ca="1" t="shared" si="2870"/>
        <v>42590.6942406543</v>
      </c>
      <c r="AK413" s="18">
        <f ca="1" t="shared" si="2871"/>
        <v>49129.0094784123</v>
      </c>
      <c r="AL413" s="18">
        <f ca="1" t="shared" si="2872"/>
        <v>67443.1014687877</v>
      </c>
      <c r="AM413" s="18">
        <f ca="1" t="shared" si="2873"/>
        <v>71536.2666174161</v>
      </c>
      <c r="AN413" s="18">
        <f ca="1" t="shared" si="2874"/>
        <v>85209.114890924</v>
      </c>
      <c r="AO413" s="18">
        <f ca="1">C413/'Ejercicio 3 - TIR'!$D$7</f>
        <v>13568.5866868393</v>
      </c>
      <c r="AP413" s="18">
        <f ca="1" t="shared" si="2875"/>
        <v>29022.1075538151</v>
      </c>
      <c r="AQ413" s="18">
        <f ca="1" t="shared" si="2876"/>
        <v>35560.422791573</v>
      </c>
      <c r="AR413" s="18">
        <f ca="1" t="shared" si="2877"/>
        <v>53874.5147819485</v>
      </c>
      <c r="AS413" s="18">
        <f ca="1" t="shared" si="2878"/>
        <v>57967.6799305768</v>
      </c>
      <c r="AT413" s="18">
        <f ca="1" t="shared" si="2879"/>
        <v>71640.5282040848</v>
      </c>
      <c r="AU413" s="18">
        <f ca="1">AP413*'Ejercicio 3 - TIR'!$D$5</f>
        <v>14511.0537769075</v>
      </c>
      <c r="AV413" s="18">
        <f ca="1">AQ413*'Ejercicio 3 - TIR'!$D$5</f>
        <v>17780.2113957865</v>
      </c>
      <c r="AW413" s="18">
        <f ca="1">AR413*'Ejercicio 3 - TIR'!$D$5</f>
        <v>26937.2573909742</v>
      </c>
      <c r="AX413" s="18">
        <f ca="1">AS413*'Ejercicio 3 - TIR'!$D$5</f>
        <v>28983.8399652884</v>
      </c>
      <c r="AY413" s="18">
        <f ca="1">AT413*'Ejercicio 3 - TIR'!$D$5</f>
        <v>35820.2641020424</v>
      </c>
      <c r="AZ413" s="18">
        <f ca="1" t="shared" ref="AZ413:BD413" si="3077">AJ413-AU413-AE413</f>
        <v>23758.7011713332</v>
      </c>
      <c r="BA413" s="18">
        <f ca="1" t="shared" si="3077"/>
        <v>26470.597169478</v>
      </c>
      <c r="BB413" s="18">
        <f ca="1" t="shared" si="3077"/>
        <v>34665.759532092</v>
      </c>
      <c r="BC413" s="18">
        <f ca="1" t="shared" si="3077"/>
        <v>35473.4217577132</v>
      </c>
      <c r="BD413" s="18">
        <f ca="1" t="shared" si="3077"/>
        <v>40564.5398314918</v>
      </c>
      <c r="BE413" s="18">
        <f ca="1" t="shared" ref="BE413:BI413" si="3078">AZ413/Z413</f>
        <v>20659.7136759406</v>
      </c>
      <c r="BF413" s="18">
        <f ca="1" t="shared" si="3078"/>
        <v>20388.4318398092</v>
      </c>
      <c r="BG413" s="18">
        <f ca="1" t="shared" si="3078"/>
        <v>22302.9008442305</v>
      </c>
      <c r="BH413" s="18">
        <f ca="1" t="shared" si="3078"/>
        <v>18828.2795438244</v>
      </c>
      <c r="BI413" s="18">
        <f ca="1" t="shared" si="3078"/>
        <v>17272.1148758472</v>
      </c>
      <c r="BJ413" s="18">
        <f ca="1" t="shared" si="2882"/>
        <v>67652.4727483563</v>
      </c>
      <c r="BK413" s="18">
        <f ca="1" t="shared" si="2883"/>
        <v>31866.5941647372</v>
      </c>
      <c r="BL413" s="18">
        <f ca="1" t="shared" si="2884"/>
        <v>99519.0669130934</v>
      </c>
      <c r="BM413" s="18">
        <f ca="1">BK413*'Ejercicio 3 - TIR'!$D$5</f>
        <v>15933.2970823686</v>
      </c>
      <c r="BN413" s="18">
        <f ca="1" t="shared" si="2885"/>
        <v>83585.7698307249</v>
      </c>
      <c r="BO413" s="18">
        <f ca="1" t="shared" si="2886"/>
        <v>35590.2723043242</v>
      </c>
      <c r="BP413" s="18">
        <f ca="1" t="shared" si="2887"/>
        <v>-96648.9123951009</v>
      </c>
      <c r="BQ413" s="18">
        <f ca="1" t="shared" ref="BQ413:BT413" si="3079">BE413</f>
        <v>20659.7136759406</v>
      </c>
      <c r="BR413" s="18">
        <f ca="1" t="shared" si="3079"/>
        <v>20388.4318398092</v>
      </c>
      <c r="BS413" s="18">
        <f ca="1" t="shared" si="3079"/>
        <v>22302.9008442305</v>
      </c>
      <c r="BT413" s="18">
        <f ca="1" t="shared" si="3079"/>
        <v>18828.2795438244</v>
      </c>
      <c r="BU413" s="18">
        <f ca="1" t="shared" si="2889"/>
        <v>52862.3871801714</v>
      </c>
      <c r="BV413" s="20">
        <f ca="1" t="shared" si="2890"/>
        <v>10.4970919185631</v>
      </c>
    </row>
    <row r="414" ht="15" customHeight="1" spans="1:74">
      <c r="A414" s="16">
        <v>413</v>
      </c>
      <c r="B414" s="17">
        <f ca="1" t="shared" ref="B414:F414" si="3080">RAND()</f>
        <v>0.128743760155112</v>
      </c>
      <c r="C414" s="18">
        <f ca="1">IF(B414&lt;=('Ejercicio 3 - TIR'!$D$13-'Ejercicio 3 - TIR'!$C$13)/('Ejercicio 3 - TIR'!$E$13-'Ejercicio 3 - TIR'!$C$13),'Ejercicio 3 - TIR'!$C$13+SQRT(('Ejercicio 3 - TIR'!$E$13-'Ejercicio 3 - TIR'!$C$13)*('Ejercicio 3 - TIR'!$D$13-'Ejercicio 3 - TIR'!$C$13)*B414),'Ejercicio 3 - TIR'!$E$13-SQRT(('Ejercicio 3 - TIR'!$E$13-'Ejercicio 3 - TIR'!$C$13)*('Ejercicio 3 - TIR'!$E$13-'Ejercicio 3 - TIR'!$D$13)*(1-B414)))</f>
        <v>67176.1761448591</v>
      </c>
      <c r="D414" s="17">
        <f ca="1" t="shared" si="3080"/>
        <v>0.350274354884512</v>
      </c>
      <c r="E414" s="18">
        <f ca="1">IF(D414&lt;=('Ejercicio 3 - TIR'!$D$14-'Ejercicio 3 - TIR'!$C$14)/('Ejercicio 3 - TIR'!$E$14-'Ejercicio 3 - TIR'!$C$14),'Ejercicio 3 - TIR'!$C$14+SQRT(('Ejercicio 3 - TIR'!$E$14-'Ejercicio 3 - TIR'!$C$14)*('Ejercicio 3 - TIR'!$D$14-'Ejercicio 3 - TIR'!$C$14)*D414),'Ejercicio 3 - TIR'!$E$14-SQRT(('Ejercicio 3 - TIR'!$E$14-'Ejercicio 3 - TIR'!$C$14)*('Ejercicio 3 - TIR'!$E$14-'Ejercicio 3 - TIR'!$D$14)*(1-D414)))</f>
        <v>30127.8752658142</v>
      </c>
      <c r="F414" s="17">
        <f ca="1" t="shared" si="3080"/>
        <v>0.516067571144912</v>
      </c>
      <c r="G414" s="18">
        <f ca="1">IF(F414&lt;=('Ejercicio 3 - TIR'!$D$18-'Ejercicio 3 - TIR'!$C$18)/('Ejercicio 3 - TIR'!$E$18-'Ejercicio 3 - TIR'!$C$18),'Ejercicio 3 - TIR'!$C$18+SQRT(('Ejercicio 3 - TIR'!$E$18-'Ejercicio 3 - TIR'!$C$18)*('Ejercicio 3 - TIR'!$D$18-'Ejercicio 3 - TIR'!$C$18)*F414),'Ejercicio 3 - TIR'!$E$18-SQRT(('Ejercicio 3 - TIR'!$E$18-'Ejercicio 3 - TIR'!$C$18)*('Ejercicio 3 - TIR'!$E$18-'Ejercicio 3 - TIR'!$D$18)*(1-F414)))</f>
        <v>38798.3029995413</v>
      </c>
      <c r="H414" s="17">
        <f ca="1" t="shared" ref="H414:L414" si="3081">RAND()</f>
        <v>0.330092161691134</v>
      </c>
      <c r="I414" s="18">
        <f ca="1">IF(H414&lt;=('Ejercicio 3 - TIR'!$D$18-'Ejercicio 3 - TIR'!$C$18)/('Ejercicio 3 - TIR'!$E$18-'Ejercicio 3 - TIR'!$C$18),'Ejercicio 3 - TIR'!$C$18+SQRT(('Ejercicio 3 - TIR'!$E$18-'Ejercicio 3 - TIR'!$C$18)*('Ejercicio 3 - TIR'!$D$18-'Ejercicio 3 - TIR'!$C$18)*H414),'Ejercicio 3 - TIR'!$E$18-SQRT(('Ejercicio 3 - TIR'!$E$18-'Ejercicio 3 - TIR'!$C$18)*('Ejercicio 3 - TIR'!$E$18-'Ejercicio 3 - TIR'!$D$18)*(1-H414)))</f>
        <v>37036.6060180793</v>
      </c>
      <c r="J414" s="17">
        <f ca="1" t="shared" si="3081"/>
        <v>0.446610315252899</v>
      </c>
      <c r="K414" s="18">
        <f ca="1">IF(J414&lt;=('Ejercicio 3 - TIR'!$D$18-'Ejercicio 3 - TIR'!$C$18)/('Ejercicio 3 - TIR'!$E$18-'Ejercicio 3 - TIR'!$C$18),'Ejercicio 3 - TIR'!$C$18+SQRT(('Ejercicio 3 - TIR'!$E$18-'Ejercicio 3 - TIR'!$C$18)*('Ejercicio 3 - TIR'!$D$18-'Ejercicio 3 - TIR'!$C$18)*J414),'Ejercicio 3 - TIR'!$E$18-SQRT(('Ejercicio 3 - TIR'!$E$18-'Ejercicio 3 - TIR'!$C$18)*('Ejercicio 3 - TIR'!$E$18-'Ejercicio 3 - TIR'!$D$18)*(1-J414)))</f>
        <v>38184.8364240182</v>
      </c>
      <c r="L414" s="17">
        <f ca="1" t="shared" si="3081"/>
        <v>0.205977494253548</v>
      </c>
      <c r="M414" s="18">
        <f ca="1">IF(L414&lt;=('Ejercicio 3 - TIR'!$D$18-'Ejercicio 3 - TIR'!$C$18)/('Ejercicio 3 - TIR'!$E$18-'Ejercicio 3 - TIR'!$C$18),'Ejercicio 3 - TIR'!$C$18+SQRT(('Ejercicio 3 - TIR'!$E$18-'Ejercicio 3 - TIR'!$C$18)*('Ejercicio 3 - TIR'!$D$18-'Ejercicio 3 - TIR'!$C$18)*L414),'Ejercicio 3 - TIR'!$E$18-SQRT(('Ejercicio 3 - TIR'!$E$18-'Ejercicio 3 - TIR'!$C$18)*('Ejercicio 3 - TIR'!$E$18-'Ejercicio 3 - TIR'!$D$18)*(1-L414)))</f>
        <v>35558.4731840706</v>
      </c>
      <c r="N414" s="17">
        <f ca="1" t="shared" ref="N414:R414" si="3082">RAND()</f>
        <v>0.0931996170293228</v>
      </c>
      <c r="O414" s="18">
        <f ca="1">IF(N414&lt;=('Ejercicio 3 - TIR'!$D$18-'Ejercicio 3 - TIR'!$C$18)/('Ejercicio 3 - TIR'!$E$18-'Ejercicio 3 - TIR'!$C$18),'Ejercicio 3 - TIR'!$C$18+SQRT(('Ejercicio 3 - TIR'!$E$18-'Ejercicio 3 - TIR'!$C$18)*('Ejercicio 3 - TIR'!$D$18-'Ejercicio 3 - TIR'!$C$18)*N414),'Ejercicio 3 - TIR'!$E$18-SQRT(('Ejercicio 3 - TIR'!$E$18-'Ejercicio 3 - TIR'!$C$18)*('Ejercicio 3 - TIR'!$E$18-'Ejercicio 3 - TIR'!$D$18)*(1-N414)))</f>
        <v>33738.9761371796</v>
      </c>
      <c r="P414" s="17">
        <f ca="1" t="shared" si="3082"/>
        <v>0.945468142064696</v>
      </c>
      <c r="Q414" s="19">
        <f ca="1">IF(P414&lt;=('Ejercicio 3 - TIR'!$D$22-'Ejercicio 3 - TIR'!$C$22)/('Ejercicio 3 - TIR'!$E$22-'Ejercicio 3 - TIR'!$C$22),'Ejercicio 3 - TIR'!$C$22+SQRT(('Ejercicio 3 - TIR'!$E$22-'Ejercicio 3 - TIR'!$C$22)*('Ejercicio 3 - TIR'!$D$22-'Ejercicio 3 - TIR'!$C$22)*P414),'Ejercicio 3 - TIR'!$E$22-SQRT(('Ejercicio 3 - TIR'!$E$22-'Ejercicio 3 - TIR'!$C$22)*('Ejercicio 3 - TIR'!$E$22-'Ejercicio 3 - TIR'!$D$22)*(1-P414)))</f>
        <v>0.170092561164279</v>
      </c>
      <c r="R414" s="17">
        <f ca="1" t="shared" si="3082"/>
        <v>0.261443297813928</v>
      </c>
      <c r="S414" s="19">
        <f ca="1">IF(R414&lt;=('Ejercicio 3 - TIR'!$D$23-'Ejercicio 3 - TIR'!$C$23)/('Ejercicio 3 - TIR'!$E$23-'Ejercicio 3 - TIR'!$C$23),'Ejercicio 3 - TIR'!$C$23+SQRT(('Ejercicio 3 - TIR'!$E$23-'Ejercicio 3 - TIR'!$C$23)*('Ejercicio 3 - TIR'!$D$23-'Ejercicio 3 - TIR'!$C$23)*R414),'Ejercicio 3 - TIR'!$E$23-SQRT(('Ejercicio 3 - TIR'!$E$23-'Ejercicio 3 - TIR'!$C$23)*('Ejercicio 3 - TIR'!$E$23-'Ejercicio 3 - TIR'!$D$23)*(1-R414)))</f>
        <v>0.141693269372436</v>
      </c>
      <c r="T414" s="17">
        <f ca="1" t="shared" ref="T414:X414" si="3083">RAND()</f>
        <v>0.473164247438097</v>
      </c>
      <c r="U414" s="19">
        <f ca="1">IF(T414&lt;=('Ejercicio 3 - TIR'!$D$24-'Ejercicio 3 - TIR'!$C$24)/('Ejercicio 3 - TIR'!$E$24-'Ejercicio 3 - TIR'!$C$24),'Ejercicio 3 - TIR'!$C$24+SQRT(('Ejercicio 3 - TIR'!$E$24-'Ejercicio 3 - TIR'!$C$24)*('Ejercicio 3 - TIR'!$D$24-'Ejercicio 3 - TIR'!$C$24)*T414),'Ejercicio 3 - TIR'!$E$24-SQRT(('Ejercicio 3 - TIR'!$E$24-'Ejercicio 3 - TIR'!$C$24)*('Ejercicio 3 - TIR'!$E$24-'Ejercicio 3 - TIR'!$D$24)*(1-T414)))</f>
        <v>0.181592447263939</v>
      </c>
      <c r="V414" s="17">
        <f ca="1" t="shared" si="3083"/>
        <v>0.780844722586897</v>
      </c>
      <c r="W414" s="19">
        <f ca="1">IF(V414&lt;=('Ejercicio 3 - TIR'!$D$25-'Ejercicio 3 - TIR'!$C$25)/('Ejercicio 3 - TIR'!$E$25-'Ejercicio 3 - TIR'!$C$25),'Ejercicio 3 - TIR'!$C$25+SQRT(('Ejercicio 3 - TIR'!$E$25-'Ejercicio 3 - TIR'!$C$25)*('Ejercicio 3 - TIR'!$D$25-'Ejercicio 3 - TIR'!$C$25)*V414),'Ejercicio 3 - TIR'!$E$25-SQRT(('Ejercicio 3 - TIR'!$E$25-'Ejercicio 3 - TIR'!$C$25)*('Ejercicio 3 - TIR'!$E$25-'Ejercicio 3 - TIR'!$D$25)*(1-V414)))</f>
        <v>0.222304450340427</v>
      </c>
      <c r="X414" s="17">
        <f ca="1" t="shared" si="3083"/>
        <v>0.112832595089946</v>
      </c>
      <c r="Y414" s="19">
        <f ca="1">IF(X414&lt;=('Ejercicio 3 - TIR'!$D$26-'Ejercicio 3 - TIR'!$C$26)/('Ejercicio 3 - TIR'!$E$26-'Ejercicio 3 - TIR'!$C$26),'Ejercicio 3 - TIR'!$C$26+SQRT(('Ejercicio 3 - TIR'!$E$26-'Ejercicio 3 - TIR'!$C$26)*('Ejercicio 3 - TIR'!$D$26-'Ejercicio 3 - TIR'!$C$26)*X414),'Ejercicio 3 - TIR'!$E$26-SQRT(('Ejercicio 3 - TIR'!$E$26-'Ejercicio 3 - TIR'!$C$26)*('Ejercicio 3 - TIR'!$E$26-'Ejercicio 3 - TIR'!$D$26)*(1-X414)))</f>
        <v>0.207454168749696</v>
      </c>
      <c r="Z414" s="17">
        <f ca="1" t="shared" si="2860"/>
        <v>1.17009256116428</v>
      </c>
      <c r="AA414" s="17">
        <f ca="1" t="shared" si="2861"/>
        <v>1.33588680162401</v>
      </c>
      <c r="AB414" s="17">
        <f ca="1" t="shared" si="2862"/>
        <v>1.57847375519851</v>
      </c>
      <c r="AC414" s="17">
        <f ca="1" t="shared" si="2863"/>
        <v>1.92937549572471</v>
      </c>
      <c r="AD414" s="17">
        <f ca="1" t="shared" si="2864"/>
        <v>2.32963248539631</v>
      </c>
      <c r="AE414" s="16">
        <f ca="1" t="shared" si="2865"/>
        <v>5124.52746640028</v>
      </c>
      <c r="AF414" s="16">
        <f ca="1" t="shared" si="2866"/>
        <v>5850.63851710338</v>
      </c>
      <c r="AG414" s="16">
        <f ca="1" t="shared" si="2867"/>
        <v>6913.07028348084</v>
      </c>
      <c r="AH414" s="16">
        <f ca="1" t="shared" si="2868"/>
        <v>8449.87657301479</v>
      </c>
      <c r="AI414" s="16">
        <f ca="1" t="shared" si="2869"/>
        <v>10202.8386935071</v>
      </c>
      <c r="AJ414" s="18">
        <f ca="1" t="shared" si="2870"/>
        <v>45397.605725561</v>
      </c>
      <c r="AK414" s="18">
        <f ca="1" t="shared" si="2871"/>
        <v>49476.7131565006</v>
      </c>
      <c r="AL414" s="18">
        <f ca="1" t="shared" si="2872"/>
        <v>60273.762141861</v>
      </c>
      <c r="AM414" s="18">
        <f ca="1" t="shared" si="2873"/>
        <v>68605.64682673</v>
      </c>
      <c r="AN414" s="18">
        <f ca="1" t="shared" si="2874"/>
        <v>78599.4148331845</v>
      </c>
      <c r="AO414" s="18">
        <f ca="1">C414/'Ejercicio 3 - TIR'!$D$7</f>
        <v>13435.2352289718</v>
      </c>
      <c r="AP414" s="18">
        <f ca="1" t="shared" si="2875"/>
        <v>31962.3704965892</v>
      </c>
      <c r="AQ414" s="18">
        <f ca="1" t="shared" si="2876"/>
        <v>36041.4779275288</v>
      </c>
      <c r="AR414" s="18">
        <f ca="1" t="shared" si="2877"/>
        <v>46838.5269128891</v>
      </c>
      <c r="AS414" s="18">
        <f ca="1" t="shared" si="2878"/>
        <v>55170.4115977582</v>
      </c>
      <c r="AT414" s="18">
        <f ca="1" t="shared" si="2879"/>
        <v>65164.1796042127</v>
      </c>
      <c r="AU414" s="18">
        <f ca="1">AP414*'Ejercicio 3 - TIR'!$D$5</f>
        <v>15981.1852482946</v>
      </c>
      <c r="AV414" s="18">
        <f ca="1">AQ414*'Ejercicio 3 - TIR'!$D$5</f>
        <v>18020.7389637644</v>
      </c>
      <c r="AW414" s="18">
        <f ca="1">AR414*'Ejercicio 3 - TIR'!$D$5</f>
        <v>23419.2634564446</v>
      </c>
      <c r="AX414" s="18">
        <f ca="1">AS414*'Ejercicio 3 - TIR'!$D$5</f>
        <v>27585.2057988791</v>
      </c>
      <c r="AY414" s="18">
        <f ca="1">AT414*'Ejercicio 3 - TIR'!$D$5</f>
        <v>32582.0898021063</v>
      </c>
      <c r="AZ414" s="18">
        <f ca="1" t="shared" ref="AZ414:BD414" si="3084">AJ414-AU414-AE414</f>
        <v>24291.8930108661</v>
      </c>
      <c r="BA414" s="18">
        <f ca="1" t="shared" si="3084"/>
        <v>25605.3356756329</v>
      </c>
      <c r="BB414" s="18">
        <f ca="1" t="shared" si="3084"/>
        <v>29941.4284019355</v>
      </c>
      <c r="BC414" s="18">
        <f ca="1" t="shared" si="3084"/>
        <v>32570.5644548361</v>
      </c>
      <c r="BD414" s="18">
        <f ca="1" t="shared" si="3084"/>
        <v>35814.4863375711</v>
      </c>
      <c r="BE414" s="18">
        <f ca="1" t="shared" ref="BE414:BI414" si="3085">AZ414/Z414</f>
        <v>20760.6592992053</v>
      </c>
      <c r="BF414" s="18">
        <f ca="1" t="shared" si="3085"/>
        <v>19167.2944477817</v>
      </c>
      <c r="BG414" s="18">
        <f ca="1" t="shared" si="3085"/>
        <v>18968.5943800631</v>
      </c>
      <c r="BH414" s="18">
        <f ca="1" t="shared" si="3085"/>
        <v>16881.4025714585</v>
      </c>
      <c r="BI414" s="18">
        <f ca="1" t="shared" si="3085"/>
        <v>15373.449057772</v>
      </c>
      <c r="BJ414" s="18">
        <f ca="1" t="shared" si="2882"/>
        <v>70186.8769352088</v>
      </c>
      <c r="BK414" s="18">
        <f ca="1" t="shared" si="2883"/>
        <v>31299.1604383537</v>
      </c>
      <c r="BL414" s="18">
        <f ca="1" t="shared" si="2884"/>
        <v>101486.037373562</v>
      </c>
      <c r="BM414" s="18">
        <f ca="1">BK414*'Ejercicio 3 - TIR'!$D$5</f>
        <v>15649.5802191768</v>
      </c>
      <c r="BN414" s="18">
        <f ca="1" t="shared" si="2885"/>
        <v>85836.4571543856</v>
      </c>
      <c r="BO414" s="18">
        <f ca="1" t="shared" si="2886"/>
        <v>36845.4928803001</v>
      </c>
      <c r="BP414" s="18">
        <f ca="1" t="shared" si="2887"/>
        <v>-97304.0514106733</v>
      </c>
      <c r="BQ414" s="18">
        <f ca="1" t="shared" ref="BQ414:BT414" si="3086">BE414</f>
        <v>20760.6592992053</v>
      </c>
      <c r="BR414" s="18">
        <f ca="1" t="shared" si="3086"/>
        <v>19167.2944477817</v>
      </c>
      <c r="BS414" s="18">
        <f ca="1" t="shared" si="3086"/>
        <v>18968.5943800631</v>
      </c>
      <c r="BT414" s="18">
        <f ca="1" t="shared" si="3086"/>
        <v>16881.4025714585</v>
      </c>
      <c r="BU414" s="18">
        <f ca="1" t="shared" si="2889"/>
        <v>52218.9419380722</v>
      </c>
      <c r="BV414" s="20">
        <f ca="1" t="shared" si="2890"/>
        <v>8.45637933132921</v>
      </c>
    </row>
    <row r="415" ht="15" customHeight="1" spans="1:74">
      <c r="A415" s="16">
        <v>414</v>
      </c>
      <c r="B415" s="17">
        <f ca="1" t="shared" ref="B415:F415" si="3087">RAND()</f>
        <v>0.493976744859717</v>
      </c>
      <c r="C415" s="18">
        <f ca="1">IF(B415&lt;=('Ejercicio 3 - TIR'!$D$13-'Ejercicio 3 - TIR'!$C$13)/('Ejercicio 3 - TIR'!$E$13-'Ejercicio 3 - TIR'!$C$13),'Ejercicio 3 - TIR'!$C$13+SQRT(('Ejercicio 3 - TIR'!$E$13-'Ejercicio 3 - TIR'!$C$13)*('Ejercicio 3 - TIR'!$D$13-'Ejercicio 3 - TIR'!$C$13)*B415),'Ejercicio 3 - TIR'!$E$13-SQRT(('Ejercicio 3 - TIR'!$E$13-'Ejercicio 3 - TIR'!$C$13)*('Ejercicio 3 - TIR'!$E$13-'Ejercicio 3 - TIR'!$D$13)*(1-B415)))</f>
        <v>75358.0052315495</v>
      </c>
      <c r="D415" s="17">
        <f ca="1" t="shared" si="3087"/>
        <v>0.605211227703198</v>
      </c>
      <c r="E415" s="18">
        <f ca="1">IF(D415&lt;=('Ejercicio 3 - TIR'!$D$14-'Ejercicio 3 - TIR'!$C$14)/('Ejercicio 3 - TIR'!$E$14-'Ejercicio 3 - TIR'!$C$14),'Ejercicio 3 - TIR'!$C$14+SQRT(('Ejercicio 3 - TIR'!$E$14-'Ejercicio 3 - TIR'!$C$14)*('Ejercicio 3 - TIR'!$D$14-'Ejercicio 3 - TIR'!$C$14)*D415),'Ejercicio 3 - TIR'!$E$14-SQRT(('Ejercicio 3 - TIR'!$E$14-'Ejercicio 3 - TIR'!$C$14)*('Ejercicio 3 - TIR'!$E$14-'Ejercicio 3 - TIR'!$D$14)*(1-D415)))</f>
        <v>32304.65622311</v>
      </c>
      <c r="F415" s="17">
        <f ca="1" t="shared" si="3087"/>
        <v>0.452120768962712</v>
      </c>
      <c r="G415" s="18">
        <f ca="1">IF(F415&lt;=('Ejercicio 3 - TIR'!$D$18-'Ejercicio 3 - TIR'!$C$18)/('Ejercicio 3 - TIR'!$E$18-'Ejercicio 3 - TIR'!$C$18),'Ejercicio 3 - TIR'!$C$18+SQRT(('Ejercicio 3 - TIR'!$E$18-'Ejercicio 3 - TIR'!$C$18)*('Ejercicio 3 - TIR'!$D$18-'Ejercicio 3 - TIR'!$C$18)*F415),'Ejercicio 3 - TIR'!$E$18-SQRT(('Ejercicio 3 - TIR'!$E$18-'Ejercicio 3 - TIR'!$C$18)*('Ejercicio 3 - TIR'!$E$18-'Ejercicio 3 - TIR'!$D$18)*(1-F415)))</f>
        <v>38235.1754895938</v>
      </c>
      <c r="H415" s="17">
        <f ca="1" t="shared" ref="H415:L415" si="3088">RAND()</f>
        <v>0.288745835424527</v>
      </c>
      <c r="I415" s="18">
        <f ca="1">IF(H415&lt;=('Ejercicio 3 - TIR'!$D$18-'Ejercicio 3 - TIR'!$C$18)/('Ejercicio 3 - TIR'!$E$18-'Ejercicio 3 - TIR'!$C$18),'Ejercicio 3 - TIR'!$C$18+SQRT(('Ejercicio 3 - TIR'!$E$18-'Ejercicio 3 - TIR'!$C$18)*('Ejercicio 3 - TIR'!$D$18-'Ejercicio 3 - TIR'!$C$18)*H415),'Ejercicio 3 - TIR'!$E$18-SQRT(('Ejercicio 3 - TIR'!$E$18-'Ejercicio 3 - TIR'!$C$18)*('Ejercicio 3 - TIR'!$E$18-'Ejercicio 3 - TIR'!$D$18)*(1-H415)))</f>
        <v>36581.1758306308</v>
      </c>
      <c r="J415" s="17">
        <f ca="1" t="shared" si="3088"/>
        <v>0.934405376636696</v>
      </c>
      <c r="K415" s="18">
        <f ca="1">IF(J415&lt;=('Ejercicio 3 - TIR'!$D$18-'Ejercicio 3 - TIR'!$C$18)/('Ejercicio 3 - TIR'!$E$18-'Ejercicio 3 - TIR'!$C$18),'Ejercicio 3 - TIR'!$C$18+SQRT(('Ejercicio 3 - TIR'!$E$18-'Ejercicio 3 - TIR'!$C$18)*('Ejercicio 3 - TIR'!$D$18-'Ejercicio 3 - TIR'!$C$18)*J415),'Ejercicio 3 - TIR'!$E$18-SQRT(('Ejercicio 3 - TIR'!$E$18-'Ejercicio 3 - TIR'!$C$18)*('Ejercicio 3 - TIR'!$E$18-'Ejercicio 3 - TIR'!$D$18)*(1-J415)))</f>
        <v>42781.9835996441</v>
      </c>
      <c r="L415" s="17">
        <f ca="1" t="shared" si="3088"/>
        <v>0.282583247513358</v>
      </c>
      <c r="M415" s="18">
        <f ca="1">IF(L415&lt;=('Ejercicio 3 - TIR'!$D$18-'Ejercicio 3 - TIR'!$C$18)/('Ejercicio 3 - TIR'!$E$18-'Ejercicio 3 - TIR'!$C$18),'Ejercicio 3 - TIR'!$C$18+SQRT(('Ejercicio 3 - TIR'!$E$18-'Ejercicio 3 - TIR'!$C$18)*('Ejercicio 3 - TIR'!$D$18-'Ejercicio 3 - TIR'!$C$18)*L415),'Ejercicio 3 - TIR'!$E$18-SQRT(('Ejercicio 3 - TIR'!$E$18-'Ejercicio 3 - TIR'!$C$18)*('Ejercicio 3 - TIR'!$E$18-'Ejercicio 3 - TIR'!$D$18)*(1-L415)))</f>
        <v>36510.5673429436</v>
      </c>
      <c r="N415" s="17">
        <f ca="1" t="shared" ref="N415:R415" si="3089">RAND()</f>
        <v>0.645426665112054</v>
      </c>
      <c r="O415" s="18">
        <f ca="1">IF(N415&lt;=('Ejercicio 3 - TIR'!$D$18-'Ejercicio 3 - TIR'!$C$18)/('Ejercicio 3 - TIR'!$E$18-'Ejercicio 3 - TIR'!$C$18),'Ejercicio 3 - TIR'!$C$18+SQRT(('Ejercicio 3 - TIR'!$E$18-'Ejercicio 3 - TIR'!$C$18)*('Ejercicio 3 - TIR'!$D$18-'Ejercicio 3 - TIR'!$C$18)*N415),'Ejercicio 3 - TIR'!$E$18-SQRT(('Ejercicio 3 - TIR'!$E$18-'Ejercicio 3 - TIR'!$C$18)*('Ejercicio 3 - TIR'!$E$18-'Ejercicio 3 - TIR'!$D$18)*(1-N415)))</f>
        <v>39839.4105396008</v>
      </c>
      <c r="P415" s="17">
        <f ca="1" t="shared" si="3089"/>
        <v>0.639535862800918</v>
      </c>
      <c r="Q415" s="19">
        <f ca="1">IF(P415&lt;=('Ejercicio 3 - TIR'!$D$22-'Ejercicio 3 - TIR'!$C$22)/('Ejercicio 3 - TIR'!$E$22-'Ejercicio 3 - TIR'!$C$22),'Ejercicio 3 - TIR'!$C$22+SQRT(('Ejercicio 3 - TIR'!$E$22-'Ejercicio 3 - TIR'!$C$22)*('Ejercicio 3 - TIR'!$D$22-'Ejercicio 3 - TIR'!$C$22)*P415),'Ejercicio 3 - TIR'!$E$22-SQRT(('Ejercicio 3 - TIR'!$E$22-'Ejercicio 3 - TIR'!$C$22)*('Ejercicio 3 - TIR'!$E$22-'Ejercicio 3 - TIR'!$D$22)*(1-P415)))</f>
        <v>0.154527751434976</v>
      </c>
      <c r="R415" s="17">
        <f ca="1" t="shared" si="3089"/>
        <v>0.859997784177768</v>
      </c>
      <c r="S415" s="19">
        <f ca="1">IF(R415&lt;=('Ejercicio 3 - TIR'!$D$23-'Ejercicio 3 - TIR'!$C$23)/('Ejercicio 3 - TIR'!$E$23-'Ejercicio 3 - TIR'!$C$23),'Ejercicio 3 - TIR'!$C$23+SQRT(('Ejercicio 3 - TIR'!$E$23-'Ejercicio 3 - TIR'!$C$23)*('Ejercicio 3 - TIR'!$D$23-'Ejercicio 3 - TIR'!$C$23)*R415),'Ejercicio 3 - TIR'!$E$23-SQRT(('Ejercicio 3 - TIR'!$E$23-'Ejercicio 3 - TIR'!$C$23)*('Ejercicio 3 - TIR'!$E$23-'Ejercicio 3 - TIR'!$D$23)*(1-R415)))</f>
        <v>0.164125366508797</v>
      </c>
      <c r="T415" s="17">
        <f ca="1" t="shared" ref="T415:X415" si="3090">RAND()</f>
        <v>0.853124399101268</v>
      </c>
      <c r="U415" s="19">
        <f ca="1">IF(T415&lt;=('Ejercicio 3 - TIR'!$D$24-'Ejercicio 3 - TIR'!$C$24)/('Ejercicio 3 - TIR'!$E$24-'Ejercicio 3 - TIR'!$C$24),'Ejercicio 3 - TIR'!$C$24+SQRT(('Ejercicio 3 - TIR'!$E$24-'Ejercicio 3 - TIR'!$C$24)*('Ejercicio 3 - TIR'!$D$24-'Ejercicio 3 - TIR'!$C$24)*T415),'Ejercicio 3 - TIR'!$E$24-SQRT(('Ejercicio 3 - TIR'!$E$24-'Ejercicio 3 - TIR'!$C$24)*('Ejercicio 3 - TIR'!$E$24-'Ejercicio 3 - TIR'!$D$24)*(1-T415)))</f>
        <v>0.199720658725776</v>
      </c>
      <c r="V415" s="17">
        <f ca="1" t="shared" si="3090"/>
        <v>0.403897492835404</v>
      </c>
      <c r="W415" s="19">
        <f ca="1">IF(V415&lt;=('Ejercicio 3 - TIR'!$D$25-'Ejercicio 3 - TIR'!$C$25)/('Ejercicio 3 - TIR'!$E$25-'Ejercicio 3 - TIR'!$C$25),'Ejercicio 3 - TIR'!$C$25+SQRT(('Ejercicio 3 - TIR'!$E$25-'Ejercicio 3 - TIR'!$C$25)*('Ejercicio 3 - TIR'!$D$25-'Ejercicio 3 - TIR'!$C$25)*V415),'Ejercicio 3 - TIR'!$E$25-SQRT(('Ejercicio 3 - TIR'!$E$25-'Ejercicio 3 - TIR'!$C$25)*('Ejercicio 3 - TIR'!$E$25-'Ejercicio 3 - TIR'!$D$25)*(1-V415)))</f>
        <v>0.204323323511051</v>
      </c>
      <c r="X415" s="17">
        <f ca="1" t="shared" si="3090"/>
        <v>0.820000714019565</v>
      </c>
      <c r="Y415" s="19">
        <f ca="1">IF(X415&lt;=('Ejercicio 3 - TIR'!$D$26-'Ejercicio 3 - TIR'!$C$26)/('Ejercicio 3 - TIR'!$E$26-'Ejercicio 3 - TIR'!$C$26),'Ejercicio 3 - TIR'!$C$26+SQRT(('Ejercicio 3 - TIR'!$E$26-'Ejercicio 3 - TIR'!$C$26)*('Ejercicio 3 - TIR'!$D$26-'Ejercicio 3 - TIR'!$C$26)*X415),'Ejercicio 3 - TIR'!$E$26-SQRT(('Ejercicio 3 - TIR'!$E$26-'Ejercicio 3 - TIR'!$C$26)*('Ejercicio 3 - TIR'!$E$26-'Ejercicio 3 - TIR'!$D$26)*(1-X415)))</f>
        <v>0.24882314729973</v>
      </c>
      <c r="Z415" s="17">
        <f ca="1" t="shared" si="2860"/>
        <v>1.15452775143498</v>
      </c>
      <c r="AA415" s="17">
        <f ca="1" t="shared" si="2861"/>
        <v>1.34401504178382</v>
      </c>
      <c r="AB415" s="17">
        <f ca="1" t="shared" si="2862"/>
        <v>1.61244261126623</v>
      </c>
      <c r="AC415" s="17">
        <f ca="1" t="shared" si="2863"/>
        <v>1.94190224457099</v>
      </c>
      <c r="AD415" s="17">
        <f ca="1" t="shared" si="2864"/>
        <v>2.42509247281355</v>
      </c>
      <c r="AE415" s="16">
        <f ca="1" t="shared" si="2865"/>
        <v>4991.9658870371</v>
      </c>
      <c r="AF415" s="16">
        <f ca="1" t="shared" si="2866"/>
        <v>5811.27411784647</v>
      </c>
      <c r="AG415" s="16">
        <f ca="1" t="shared" si="2867"/>
        <v>6971.90561269882</v>
      </c>
      <c r="AH415" s="16">
        <f ca="1" t="shared" si="2868"/>
        <v>8396.4285386908</v>
      </c>
      <c r="AI415" s="16">
        <f ca="1" t="shared" si="2869"/>
        <v>10485.6543137651</v>
      </c>
      <c r="AJ415" s="18">
        <f ca="1" t="shared" si="2870"/>
        <v>44143.5711837225</v>
      </c>
      <c r="AK415" s="18">
        <f ca="1" t="shared" si="2871"/>
        <v>49165.6505625065</v>
      </c>
      <c r="AL415" s="18">
        <f ca="1" t="shared" si="2872"/>
        <v>68983.4933505593</v>
      </c>
      <c r="AM415" s="18">
        <f ca="1" t="shared" si="2873"/>
        <v>70899.9526738225</v>
      </c>
      <c r="AN415" s="18">
        <f ca="1" t="shared" si="2874"/>
        <v>96614.2546209149</v>
      </c>
      <c r="AO415" s="18">
        <f ca="1">C415/'Ejercicio 3 - TIR'!$D$7</f>
        <v>15071.6010463099</v>
      </c>
      <c r="AP415" s="18">
        <f ca="1" t="shared" si="2875"/>
        <v>29071.9701374126</v>
      </c>
      <c r="AQ415" s="18">
        <f ca="1" t="shared" si="2876"/>
        <v>34094.0495161966</v>
      </c>
      <c r="AR415" s="18">
        <f ca="1" t="shared" si="2877"/>
        <v>53911.8923042494</v>
      </c>
      <c r="AS415" s="18">
        <f ca="1" t="shared" si="2878"/>
        <v>55828.3516275125</v>
      </c>
      <c r="AT415" s="18">
        <f ca="1" t="shared" si="2879"/>
        <v>81542.653574605</v>
      </c>
      <c r="AU415" s="18">
        <f ca="1">AP415*'Ejercicio 3 - TIR'!$D$5</f>
        <v>14535.9850687063</v>
      </c>
      <c r="AV415" s="18">
        <f ca="1">AQ415*'Ejercicio 3 - TIR'!$D$5</f>
        <v>17047.0247580983</v>
      </c>
      <c r="AW415" s="18">
        <f ca="1">AR415*'Ejercicio 3 - TIR'!$D$5</f>
        <v>26955.9461521247</v>
      </c>
      <c r="AX415" s="18">
        <f ca="1">AS415*'Ejercicio 3 - TIR'!$D$5</f>
        <v>27914.1758137563</v>
      </c>
      <c r="AY415" s="18">
        <f ca="1">AT415*'Ejercicio 3 - TIR'!$D$5</f>
        <v>40771.3267873025</v>
      </c>
      <c r="AZ415" s="18">
        <f ca="1" t="shared" ref="AZ415:BD415" si="3091">AJ415-AU415-AE415</f>
        <v>24615.6202279791</v>
      </c>
      <c r="BA415" s="18">
        <f ca="1" t="shared" si="3091"/>
        <v>26307.3516865617</v>
      </c>
      <c r="BB415" s="18">
        <f ca="1" t="shared" si="3091"/>
        <v>35055.6415857358</v>
      </c>
      <c r="BC415" s="18">
        <f ca="1" t="shared" si="3091"/>
        <v>34589.3483213754</v>
      </c>
      <c r="BD415" s="18">
        <f ca="1" t="shared" si="3091"/>
        <v>45357.2735198473</v>
      </c>
      <c r="BE415" s="18">
        <f ca="1" t="shared" ref="BE415:BI415" si="3092">AZ415/Z415</f>
        <v>21320.9428680983</v>
      </c>
      <c r="BF415" s="18">
        <f ca="1" t="shared" si="3092"/>
        <v>19573.7033207945</v>
      </c>
      <c r="BG415" s="18">
        <f ca="1" t="shared" si="3092"/>
        <v>21740.7065161885</v>
      </c>
      <c r="BH415" s="18">
        <f ca="1" t="shared" si="3092"/>
        <v>17812.0955460438</v>
      </c>
      <c r="BI415" s="18">
        <f ca="1" t="shared" si="3092"/>
        <v>18703.3171016462</v>
      </c>
      <c r="BJ415" s="18">
        <f ca="1" t="shared" si="2882"/>
        <v>78341.7786434935</v>
      </c>
      <c r="BK415" s="18">
        <f ca="1" t="shared" si="2883"/>
        <v>36550.026250655</v>
      </c>
      <c r="BL415" s="18">
        <f ca="1" t="shared" si="2884"/>
        <v>114891.804894148</v>
      </c>
      <c r="BM415" s="18">
        <f ca="1">BK415*'Ejercicio 3 - TIR'!$D$5</f>
        <v>18275.0131253275</v>
      </c>
      <c r="BN415" s="18">
        <f ca="1" t="shared" si="2885"/>
        <v>96616.791768821</v>
      </c>
      <c r="BO415" s="18">
        <f ca="1" t="shared" si="2886"/>
        <v>39840.4567462649</v>
      </c>
      <c r="BP415" s="18">
        <f ca="1" t="shared" si="2887"/>
        <v>-107662.661454659</v>
      </c>
      <c r="BQ415" s="18">
        <f ca="1" t="shared" ref="BQ415:BT415" si="3093">BE415</f>
        <v>21320.9428680983</v>
      </c>
      <c r="BR415" s="18">
        <f ca="1" t="shared" si="3093"/>
        <v>19573.7033207945</v>
      </c>
      <c r="BS415" s="18">
        <f ca="1" t="shared" si="3093"/>
        <v>21740.7065161885</v>
      </c>
      <c r="BT415" s="18">
        <f ca="1" t="shared" si="3093"/>
        <v>17812.0955460438</v>
      </c>
      <c r="BU415" s="18">
        <f ca="1" t="shared" si="2889"/>
        <v>58543.7738479112</v>
      </c>
      <c r="BV415" s="20">
        <f ca="1" t="shared" si="2890"/>
        <v>7.71577093157185</v>
      </c>
    </row>
    <row r="416" ht="15" customHeight="1" spans="1:74">
      <c r="A416" s="16">
        <v>415</v>
      </c>
      <c r="B416" s="17">
        <f ca="1" t="shared" ref="B416:F416" si="3094">RAND()</f>
        <v>0.235916993577289</v>
      </c>
      <c r="C416" s="18">
        <f ca="1">IF(B416&lt;=('Ejercicio 3 - TIR'!$D$13-'Ejercicio 3 - TIR'!$C$13)/('Ejercicio 3 - TIR'!$E$13-'Ejercicio 3 - TIR'!$C$13),'Ejercicio 3 - TIR'!$C$13+SQRT(('Ejercicio 3 - TIR'!$E$13-'Ejercicio 3 - TIR'!$C$13)*('Ejercicio 3 - TIR'!$D$13-'Ejercicio 3 - TIR'!$C$13)*B416),'Ejercicio 3 - TIR'!$E$13-SQRT(('Ejercicio 3 - TIR'!$E$13-'Ejercicio 3 - TIR'!$C$13)*('Ejercicio 3 - TIR'!$E$13-'Ejercicio 3 - TIR'!$D$13)*(1-B416)))</f>
        <v>69714.2574307517</v>
      </c>
      <c r="D416" s="17">
        <f ca="1" t="shared" si="3094"/>
        <v>0.119504393446634</v>
      </c>
      <c r="E416" s="18">
        <f ca="1">IF(D416&lt;=('Ejercicio 3 - TIR'!$D$14-'Ejercicio 3 - TIR'!$C$14)/('Ejercicio 3 - TIR'!$E$14-'Ejercicio 3 - TIR'!$C$14),'Ejercicio 3 - TIR'!$C$14+SQRT(('Ejercicio 3 - TIR'!$E$14-'Ejercicio 3 - TIR'!$C$14)*('Ejercicio 3 - TIR'!$D$14-'Ejercicio 3 - TIR'!$C$14)*D416),'Ejercicio 3 - TIR'!$E$14-SQRT(('Ejercicio 3 - TIR'!$E$14-'Ejercicio 3 - TIR'!$C$14)*('Ejercicio 3 - TIR'!$E$14-'Ejercicio 3 - TIR'!$D$14)*(1-D416)))</f>
        <v>27993.7985083331</v>
      </c>
      <c r="F416" s="17">
        <f ca="1" t="shared" si="3094"/>
        <v>0.787814299403646</v>
      </c>
      <c r="G416" s="18">
        <f ca="1">IF(F416&lt;=('Ejercicio 3 - TIR'!$D$18-'Ejercicio 3 - TIR'!$C$18)/('Ejercicio 3 - TIR'!$E$18-'Ejercicio 3 - TIR'!$C$18),'Ejercicio 3 - TIR'!$C$18+SQRT(('Ejercicio 3 - TIR'!$E$18-'Ejercicio 3 - TIR'!$C$18)*('Ejercicio 3 - TIR'!$D$18-'Ejercicio 3 - TIR'!$C$18)*F416),'Ejercicio 3 - TIR'!$E$18-SQRT(('Ejercicio 3 - TIR'!$E$18-'Ejercicio 3 - TIR'!$C$18)*('Ejercicio 3 - TIR'!$E$18-'Ejercicio 3 - TIR'!$D$18)*(1-F416)))</f>
        <v>41010.7735656237</v>
      </c>
      <c r="H416" s="17">
        <f ca="1" t="shared" ref="H416:L416" si="3095">RAND()</f>
        <v>0.617985855683524</v>
      </c>
      <c r="I416" s="18">
        <f ca="1">IF(H416&lt;=('Ejercicio 3 - TIR'!$D$18-'Ejercicio 3 - TIR'!$C$18)/('Ejercicio 3 - TIR'!$E$18-'Ejercicio 3 - TIR'!$C$18),'Ejercicio 3 - TIR'!$C$18+SQRT(('Ejercicio 3 - TIR'!$E$18-'Ejercicio 3 - TIR'!$C$18)*('Ejercicio 3 - TIR'!$D$18-'Ejercicio 3 - TIR'!$C$18)*H416),'Ejercicio 3 - TIR'!$E$18-SQRT(('Ejercicio 3 - TIR'!$E$18-'Ejercicio 3 - TIR'!$C$18)*('Ejercicio 3 - TIR'!$E$18-'Ejercicio 3 - TIR'!$D$18)*(1-H416)))</f>
        <v>39627.9737407478</v>
      </c>
      <c r="J416" s="17">
        <f ca="1" t="shared" si="3095"/>
        <v>0.330984950389734</v>
      </c>
      <c r="K416" s="18">
        <f ca="1">IF(J416&lt;=('Ejercicio 3 - TIR'!$D$18-'Ejercicio 3 - TIR'!$C$18)/('Ejercicio 3 - TIR'!$E$18-'Ejercicio 3 - TIR'!$C$18),'Ejercicio 3 - TIR'!$C$18+SQRT(('Ejercicio 3 - TIR'!$E$18-'Ejercicio 3 - TIR'!$C$18)*('Ejercicio 3 - TIR'!$D$18-'Ejercicio 3 - TIR'!$C$18)*J416),'Ejercicio 3 - TIR'!$E$18-SQRT(('Ejercicio 3 - TIR'!$E$18-'Ejercicio 3 - TIR'!$C$18)*('Ejercicio 3 - TIR'!$E$18-'Ejercicio 3 - TIR'!$D$18)*(1-J416)))</f>
        <v>37046.1154232996</v>
      </c>
      <c r="L416" s="17">
        <f ca="1" t="shared" si="3095"/>
        <v>0.17372280482495</v>
      </c>
      <c r="M416" s="18">
        <f ca="1">IF(L416&lt;=('Ejercicio 3 - TIR'!$D$18-'Ejercicio 3 - TIR'!$C$18)/('Ejercicio 3 - TIR'!$E$18-'Ejercicio 3 - TIR'!$C$18),'Ejercicio 3 - TIR'!$C$18+SQRT(('Ejercicio 3 - TIR'!$E$18-'Ejercicio 3 - TIR'!$C$18)*('Ejercicio 3 - TIR'!$D$18-'Ejercicio 3 - TIR'!$C$18)*L416),'Ejercicio 3 - TIR'!$E$18-SQRT(('Ejercicio 3 - TIR'!$E$18-'Ejercicio 3 - TIR'!$C$18)*('Ejercicio 3 - TIR'!$E$18-'Ejercicio 3 - TIR'!$D$18)*(1-L416)))</f>
        <v>35104.7449224954</v>
      </c>
      <c r="N416" s="17">
        <f ca="1" t="shared" ref="N416:R416" si="3096">RAND()</f>
        <v>0.43036635110859</v>
      </c>
      <c r="O416" s="18">
        <f ca="1">IF(N416&lt;=('Ejercicio 3 - TIR'!$D$18-'Ejercicio 3 - TIR'!$C$18)/('Ejercicio 3 - TIR'!$E$18-'Ejercicio 3 - TIR'!$C$18),'Ejercicio 3 - TIR'!$C$18+SQRT(('Ejercicio 3 - TIR'!$E$18-'Ejercicio 3 - TIR'!$C$18)*('Ejercicio 3 - TIR'!$D$18-'Ejercicio 3 - TIR'!$C$18)*N416),'Ejercicio 3 - TIR'!$E$18-SQRT(('Ejercicio 3 - TIR'!$E$18-'Ejercicio 3 - TIR'!$C$18)*('Ejercicio 3 - TIR'!$E$18-'Ejercicio 3 - TIR'!$D$18)*(1-N416)))</f>
        <v>38034.6096772829</v>
      </c>
      <c r="P416" s="17">
        <f ca="1" t="shared" si="3096"/>
        <v>0.137483361502102</v>
      </c>
      <c r="Q416" s="19">
        <f ca="1">IF(P416&lt;=('Ejercicio 3 - TIR'!$D$22-'Ejercicio 3 - TIR'!$C$22)/('Ejercicio 3 - TIR'!$E$22-'Ejercicio 3 - TIR'!$C$22),'Ejercicio 3 - TIR'!$C$22+SQRT(('Ejercicio 3 - TIR'!$E$22-'Ejercicio 3 - TIR'!$C$22)*('Ejercicio 3 - TIR'!$D$22-'Ejercicio 3 - TIR'!$C$22)*P416),'Ejercicio 3 - TIR'!$E$22-SQRT(('Ejercicio 3 - TIR'!$E$22-'Ejercicio 3 - TIR'!$C$22)*('Ejercicio 3 - TIR'!$E$22-'Ejercicio 3 - TIR'!$D$22)*(1-P416)))</f>
        <v>0.135731180842638</v>
      </c>
      <c r="R416" s="17">
        <f ca="1" t="shared" si="3096"/>
        <v>0.375788466532101</v>
      </c>
      <c r="S416" s="19">
        <f ca="1">IF(R416&lt;=('Ejercicio 3 - TIR'!$D$23-'Ejercicio 3 - TIR'!$C$23)/('Ejercicio 3 - TIR'!$E$23-'Ejercicio 3 - TIR'!$C$23),'Ejercicio 3 - TIR'!$C$23+SQRT(('Ejercicio 3 - TIR'!$E$23-'Ejercicio 3 - TIR'!$C$23)*('Ejercicio 3 - TIR'!$D$23-'Ejercicio 3 - TIR'!$C$23)*R416),'Ejercicio 3 - TIR'!$E$23-SQRT(('Ejercicio 3 - TIR'!$E$23-'Ejercicio 3 - TIR'!$C$23)*('Ejercicio 3 - TIR'!$E$23-'Ejercicio 3 - TIR'!$D$23)*(1-R416)))</f>
        <v>0.146008061053408</v>
      </c>
      <c r="T416" s="17">
        <f ca="1" t="shared" ref="T416:X416" si="3097">RAND()</f>
        <v>0.0156964811244826</v>
      </c>
      <c r="U416" s="19">
        <f ca="1">IF(T416&lt;=('Ejercicio 3 - TIR'!$D$24-'Ejercicio 3 - TIR'!$C$24)/('Ejercicio 3 - TIR'!$E$24-'Ejercicio 3 - TIR'!$C$24),'Ejercicio 3 - TIR'!$C$24+SQRT(('Ejercicio 3 - TIR'!$E$24-'Ejercicio 3 - TIR'!$C$24)*('Ejercicio 3 - TIR'!$D$24-'Ejercicio 3 - TIR'!$C$24)*T416),'Ejercicio 3 - TIR'!$E$24-SQRT(('Ejercicio 3 - TIR'!$E$24-'Ejercicio 3 - TIR'!$C$24)*('Ejercicio 3 - TIR'!$E$24-'Ejercicio 3 - TIR'!$D$24)*(1-T416)))</f>
        <v>0.155741307373884</v>
      </c>
      <c r="V416" s="17">
        <f ca="1" t="shared" si="3097"/>
        <v>0.782264829560843</v>
      </c>
      <c r="W416" s="19">
        <f ca="1">IF(V416&lt;=('Ejercicio 3 - TIR'!$D$25-'Ejercicio 3 - TIR'!$C$25)/('Ejercicio 3 - TIR'!$E$25-'Ejercicio 3 - TIR'!$C$25),'Ejercicio 3 - TIR'!$C$25+SQRT(('Ejercicio 3 - TIR'!$E$25-'Ejercicio 3 - TIR'!$C$25)*('Ejercicio 3 - TIR'!$D$25-'Ejercicio 3 - TIR'!$C$25)*V416),'Ejercicio 3 - TIR'!$E$25-SQRT(('Ejercicio 3 - TIR'!$E$25-'Ejercicio 3 - TIR'!$C$25)*('Ejercicio 3 - TIR'!$E$25-'Ejercicio 3 - TIR'!$D$25)*(1-V416)))</f>
        <v>0.222394328543992</v>
      </c>
      <c r="X416" s="17">
        <f ca="1" t="shared" si="3097"/>
        <v>0.540653401410103</v>
      </c>
      <c r="Y416" s="19">
        <f ca="1">IF(X416&lt;=('Ejercicio 3 - TIR'!$D$26-'Ejercicio 3 - TIR'!$C$26)/('Ejercicio 3 - TIR'!$E$26-'Ejercicio 3 - TIR'!$C$26),'Ejercicio 3 - TIR'!$C$26+SQRT(('Ejercicio 3 - TIR'!$E$26-'Ejercicio 3 - TIR'!$C$26)*('Ejercicio 3 - TIR'!$D$26-'Ejercicio 3 - TIR'!$C$26)*X416),'Ejercicio 3 - TIR'!$E$26-SQRT(('Ejercicio 3 - TIR'!$E$26-'Ejercicio 3 - TIR'!$C$26)*('Ejercicio 3 - TIR'!$E$26-'Ejercicio 3 - TIR'!$D$26)*(1-X416)))</f>
        <v>0.230195666530055</v>
      </c>
      <c r="Z416" s="17">
        <f ca="1" t="shared" si="2860"/>
        <v>1.13573118084264</v>
      </c>
      <c r="AA416" s="17">
        <f ca="1" t="shared" si="2861"/>
        <v>1.30155708843537</v>
      </c>
      <c r="AB416" s="17">
        <f ca="1" t="shared" si="2862"/>
        <v>1.50426329101004</v>
      </c>
      <c r="AC416" s="17">
        <f ca="1" t="shared" si="2863"/>
        <v>1.83880291556759</v>
      </c>
      <c r="AD416" s="17">
        <f ca="1" t="shared" si="2864"/>
        <v>2.26208737833408</v>
      </c>
      <c r="AE416" s="16">
        <f ca="1" t="shared" si="2865"/>
        <v>3799.63132780693</v>
      </c>
      <c r="AF416" s="16">
        <f ca="1" t="shared" si="2866"/>
        <v>4354.40813069781</v>
      </c>
      <c r="AG416" s="16">
        <f ca="1" t="shared" si="2867"/>
        <v>5032.56934581216</v>
      </c>
      <c r="AH416" s="16">
        <f ca="1" t="shared" si="2868"/>
        <v>6151.78422632513</v>
      </c>
      <c r="AI416" s="16">
        <f ca="1" t="shared" si="2869"/>
        <v>7567.89829665312</v>
      </c>
      <c r="AJ416" s="18">
        <f ca="1" t="shared" si="2870"/>
        <v>46577.2142889559</v>
      </c>
      <c r="AK416" s="18">
        <f ca="1" t="shared" si="2871"/>
        <v>51578.0701226009</v>
      </c>
      <c r="AL416" s="18">
        <f ca="1" t="shared" si="2872"/>
        <v>55727.1115057904</v>
      </c>
      <c r="AM416" s="18">
        <f ca="1" t="shared" si="2873"/>
        <v>64550.7073137411</v>
      </c>
      <c r="AN416" s="18">
        <f ca="1" t="shared" si="2874"/>
        <v>86037.6104908451</v>
      </c>
      <c r="AO416" s="18">
        <f ca="1">C416/'Ejercicio 3 - TIR'!$D$7</f>
        <v>13942.8514861503</v>
      </c>
      <c r="AP416" s="18">
        <f ca="1" t="shared" si="2875"/>
        <v>32634.3628028055</v>
      </c>
      <c r="AQ416" s="18">
        <f ca="1" t="shared" si="2876"/>
        <v>37635.2186364506</v>
      </c>
      <c r="AR416" s="18">
        <f ca="1" t="shared" si="2877"/>
        <v>41784.26001964</v>
      </c>
      <c r="AS416" s="18">
        <f ca="1" t="shared" si="2878"/>
        <v>50607.8558275908</v>
      </c>
      <c r="AT416" s="18">
        <f ca="1" t="shared" si="2879"/>
        <v>72094.7590046947</v>
      </c>
      <c r="AU416" s="18">
        <f ca="1">AP416*'Ejercicio 3 - TIR'!$D$5</f>
        <v>16317.1814014028</v>
      </c>
      <c r="AV416" s="18">
        <f ca="1">AQ416*'Ejercicio 3 - TIR'!$D$5</f>
        <v>18817.6093182253</v>
      </c>
      <c r="AW416" s="18">
        <f ca="1">AR416*'Ejercicio 3 - TIR'!$D$5</f>
        <v>20892.13000982</v>
      </c>
      <c r="AX416" s="18">
        <f ca="1">AS416*'Ejercicio 3 - TIR'!$D$5</f>
        <v>25303.9279137954</v>
      </c>
      <c r="AY416" s="18">
        <f ca="1">AT416*'Ejercicio 3 - TIR'!$D$5</f>
        <v>36047.3795023474</v>
      </c>
      <c r="AZ416" s="18">
        <f ca="1" t="shared" ref="AZ416:BD416" si="3098">AJ416-AU416-AE416</f>
        <v>26460.4015597462</v>
      </c>
      <c r="BA416" s="18">
        <f ca="1" t="shared" si="3098"/>
        <v>28406.0526736778</v>
      </c>
      <c r="BB416" s="18">
        <f ca="1" t="shared" si="3098"/>
        <v>29802.4121501582</v>
      </c>
      <c r="BC416" s="18">
        <f ca="1" t="shared" si="3098"/>
        <v>33094.9951736206</v>
      </c>
      <c r="BD416" s="18">
        <f ca="1" t="shared" si="3098"/>
        <v>42422.3326918446</v>
      </c>
      <c r="BE416" s="18">
        <f ca="1" t="shared" ref="BE416:BI416" si="3099">AZ416/Z416</f>
        <v>23298.1201943529</v>
      </c>
      <c r="BF416" s="18">
        <f ca="1" t="shared" si="3099"/>
        <v>21824.6690261012</v>
      </c>
      <c r="BG416" s="18">
        <f ca="1" t="shared" si="3099"/>
        <v>19811.9653176854</v>
      </c>
      <c r="BH416" s="18">
        <f ca="1" t="shared" si="3099"/>
        <v>17998.1198057895</v>
      </c>
      <c r="BI416" s="18">
        <f ca="1" t="shared" si="3099"/>
        <v>18753.6224719518</v>
      </c>
      <c r="BJ416" s="18">
        <f ca="1" t="shared" si="2882"/>
        <v>63324.4182773278</v>
      </c>
      <c r="BK416" s="18">
        <f ca="1" t="shared" si="2883"/>
        <v>31539.9483648073</v>
      </c>
      <c r="BL416" s="18">
        <f ca="1" t="shared" si="2884"/>
        <v>94864.3666421351</v>
      </c>
      <c r="BM416" s="18">
        <f ca="1">BK416*'Ejercicio 3 - TIR'!$D$5</f>
        <v>15769.9741824037</v>
      </c>
      <c r="BN416" s="18">
        <f ca="1" t="shared" si="2885"/>
        <v>79094.3924597315</v>
      </c>
      <c r="BO416" s="18">
        <f ca="1" t="shared" si="2886"/>
        <v>34965.2242514083</v>
      </c>
      <c r="BP416" s="18">
        <f ca="1" t="shared" si="2887"/>
        <v>-97708.0559390849</v>
      </c>
      <c r="BQ416" s="18">
        <f ca="1" t="shared" ref="BQ416:BT416" si="3100">BE416</f>
        <v>23298.1201943529</v>
      </c>
      <c r="BR416" s="18">
        <f ca="1" t="shared" si="3100"/>
        <v>21824.6690261012</v>
      </c>
      <c r="BS416" s="18">
        <f ca="1" t="shared" si="3100"/>
        <v>19811.9653176854</v>
      </c>
      <c r="BT416" s="18">
        <f ca="1" t="shared" si="3100"/>
        <v>17998.1198057895</v>
      </c>
      <c r="BU416" s="18">
        <f ca="1" t="shared" si="2889"/>
        <v>53718.8467233601</v>
      </c>
      <c r="BV416" s="20">
        <f ca="1" t="shared" si="2890"/>
        <v>10.7181796243814</v>
      </c>
    </row>
    <row r="417" ht="15" customHeight="1" spans="1:74">
      <c r="A417" s="16">
        <v>416</v>
      </c>
      <c r="B417" s="17">
        <f ca="1" t="shared" ref="B417:F417" si="3101">RAND()</f>
        <v>0.465961052598196</v>
      </c>
      <c r="C417" s="18">
        <f ca="1">IF(B417&lt;=('Ejercicio 3 - TIR'!$D$13-'Ejercicio 3 - TIR'!$C$13)/('Ejercicio 3 - TIR'!$E$13-'Ejercicio 3 - TIR'!$C$13),'Ejercicio 3 - TIR'!$C$13+SQRT(('Ejercicio 3 - TIR'!$E$13-'Ejercicio 3 - TIR'!$C$13)*('Ejercicio 3 - TIR'!$D$13-'Ejercicio 3 - TIR'!$C$13)*B417),'Ejercicio 3 - TIR'!$E$13-SQRT(('Ejercicio 3 - TIR'!$E$13-'Ejercicio 3 - TIR'!$C$13)*('Ejercicio 3 - TIR'!$E$13-'Ejercicio 3 - TIR'!$D$13)*(1-B417)))</f>
        <v>74685.0491432007</v>
      </c>
      <c r="D417" s="17">
        <f ca="1" t="shared" si="3101"/>
        <v>0.70729969478082</v>
      </c>
      <c r="E417" s="18">
        <f ca="1">IF(D417&lt;=('Ejercicio 3 - TIR'!$D$14-'Ejercicio 3 - TIR'!$C$14)/('Ejercicio 3 - TIR'!$E$14-'Ejercicio 3 - TIR'!$C$14),'Ejercicio 3 - TIR'!$C$14+SQRT(('Ejercicio 3 - TIR'!$E$14-'Ejercicio 3 - TIR'!$C$14)*('Ejercicio 3 - TIR'!$D$14-'Ejercicio 3 - TIR'!$C$14)*D417),'Ejercicio 3 - TIR'!$E$14-SQRT(('Ejercicio 3 - TIR'!$E$14-'Ejercicio 3 - TIR'!$C$14)*('Ejercicio 3 - TIR'!$E$14-'Ejercicio 3 - TIR'!$D$14)*(1-D417)))</f>
        <v>33373.9117284119</v>
      </c>
      <c r="F417" s="17">
        <f ca="1" t="shared" si="3101"/>
        <v>0.725722450934805</v>
      </c>
      <c r="G417" s="18">
        <f ca="1">IF(F417&lt;=('Ejercicio 3 - TIR'!$D$18-'Ejercicio 3 - TIR'!$C$18)/('Ejercicio 3 - TIR'!$E$18-'Ejercicio 3 - TIR'!$C$18),'Ejercicio 3 - TIR'!$C$18+SQRT(('Ejercicio 3 - TIR'!$E$18-'Ejercicio 3 - TIR'!$C$18)*('Ejercicio 3 - TIR'!$D$18-'Ejercicio 3 - TIR'!$C$18)*F417),'Ejercicio 3 - TIR'!$E$18-SQRT(('Ejercicio 3 - TIR'!$E$18-'Ejercicio 3 - TIR'!$C$18)*('Ejercicio 3 - TIR'!$E$18-'Ejercicio 3 - TIR'!$D$18)*(1-F417)))</f>
        <v>40464.4938342133</v>
      </c>
      <c r="H417" s="17">
        <f ca="1" t="shared" ref="H417:L417" si="3102">RAND()</f>
        <v>0.448028302603978</v>
      </c>
      <c r="I417" s="18">
        <f ca="1">IF(H417&lt;=('Ejercicio 3 - TIR'!$D$18-'Ejercicio 3 - TIR'!$C$18)/('Ejercicio 3 - TIR'!$E$18-'Ejercicio 3 - TIR'!$C$18),'Ejercicio 3 - TIR'!$C$18+SQRT(('Ejercicio 3 - TIR'!$E$18-'Ejercicio 3 - TIR'!$C$18)*('Ejercicio 3 - TIR'!$D$18-'Ejercicio 3 - TIR'!$C$18)*H417),'Ejercicio 3 - TIR'!$E$18-SQRT(('Ejercicio 3 - TIR'!$E$18-'Ejercicio 3 - TIR'!$C$18)*('Ejercicio 3 - TIR'!$E$18-'Ejercicio 3 - TIR'!$D$18)*(1-H417)))</f>
        <v>38197.8195509902</v>
      </c>
      <c r="J417" s="17">
        <f ca="1" t="shared" si="3102"/>
        <v>0.955059665293784</v>
      </c>
      <c r="K417" s="18">
        <f ca="1">IF(J417&lt;=('Ejercicio 3 - TIR'!$D$18-'Ejercicio 3 - TIR'!$C$18)/('Ejercicio 3 - TIR'!$E$18-'Ejercicio 3 - TIR'!$C$18),'Ejercicio 3 - TIR'!$C$18+SQRT(('Ejercicio 3 - TIR'!$E$18-'Ejercicio 3 - TIR'!$C$18)*('Ejercicio 3 - TIR'!$D$18-'Ejercicio 3 - TIR'!$C$18)*J417),'Ejercicio 3 - TIR'!$E$18-SQRT(('Ejercicio 3 - TIR'!$E$18-'Ejercicio 3 - TIR'!$C$18)*('Ejercicio 3 - TIR'!$E$18-'Ejercicio 3 - TIR'!$D$18)*(1-J417)))</f>
        <v>43164.1010095961</v>
      </c>
      <c r="L417" s="17">
        <f ca="1" t="shared" si="3102"/>
        <v>0.822928264493314</v>
      </c>
      <c r="M417" s="18">
        <f ca="1">IF(L417&lt;=('Ejercicio 3 - TIR'!$D$18-'Ejercicio 3 - TIR'!$C$18)/('Ejercicio 3 - TIR'!$E$18-'Ejercicio 3 - TIR'!$C$18),'Ejercicio 3 - TIR'!$C$18+SQRT(('Ejercicio 3 - TIR'!$E$18-'Ejercicio 3 - TIR'!$C$18)*('Ejercicio 3 - TIR'!$D$18-'Ejercicio 3 - TIR'!$C$18)*L417),'Ejercicio 3 - TIR'!$E$18-SQRT(('Ejercicio 3 - TIR'!$E$18-'Ejercicio 3 - TIR'!$C$18)*('Ejercicio 3 - TIR'!$E$18-'Ejercicio 3 - TIR'!$D$18)*(1-L417)))</f>
        <v>41355.7744083274</v>
      </c>
      <c r="N417" s="17">
        <f ca="1" t="shared" ref="N417:R417" si="3103">RAND()</f>
        <v>0.574975357866973</v>
      </c>
      <c r="O417" s="18">
        <f ca="1">IF(N417&lt;=('Ejercicio 3 - TIR'!$D$18-'Ejercicio 3 - TIR'!$C$18)/('Ejercicio 3 - TIR'!$E$18-'Ejercicio 3 - TIR'!$C$18),'Ejercicio 3 - TIR'!$C$18+SQRT(('Ejercicio 3 - TIR'!$E$18-'Ejercicio 3 - TIR'!$C$18)*('Ejercicio 3 - TIR'!$D$18-'Ejercicio 3 - TIR'!$C$18)*N417),'Ejercicio 3 - TIR'!$E$18-SQRT(('Ejercicio 3 - TIR'!$E$18-'Ejercicio 3 - TIR'!$C$18)*('Ejercicio 3 - TIR'!$E$18-'Ejercicio 3 - TIR'!$D$18)*(1-N417)))</f>
        <v>39286.8888051944</v>
      </c>
      <c r="P417" s="17">
        <f ca="1" t="shared" si="3103"/>
        <v>0.443654334267257</v>
      </c>
      <c r="Q417" s="19">
        <f ca="1">IF(P417&lt;=('Ejercicio 3 - TIR'!$D$22-'Ejercicio 3 - TIR'!$C$22)/('Ejercicio 3 - TIR'!$E$22-'Ejercicio 3 - TIR'!$C$22),'Ejercicio 3 - TIR'!$C$22+SQRT(('Ejercicio 3 - TIR'!$E$22-'Ejercicio 3 - TIR'!$C$22)*('Ejercicio 3 - TIR'!$D$22-'Ejercicio 3 - TIR'!$C$22)*P417),'Ejercicio 3 - TIR'!$E$22-SQRT(('Ejercicio 3 - TIR'!$E$22-'Ejercicio 3 - TIR'!$C$22)*('Ejercicio 3 - TIR'!$E$22-'Ejercicio 3 - TIR'!$D$22)*(1-P417)))</f>
        <v>0.148259118911974</v>
      </c>
      <c r="R417" s="17">
        <f ca="1" t="shared" si="3103"/>
        <v>0.706066307680377</v>
      </c>
      <c r="S417" s="19">
        <f ca="1">IF(R417&lt;=('Ejercicio 3 - TIR'!$D$23-'Ejercicio 3 - TIR'!$C$23)/('Ejercicio 3 - TIR'!$E$23-'Ejercicio 3 - TIR'!$C$23),'Ejercicio 3 - TIR'!$C$23+SQRT(('Ejercicio 3 - TIR'!$E$23-'Ejercicio 3 - TIR'!$C$23)*('Ejercicio 3 - TIR'!$D$23-'Ejercicio 3 - TIR'!$C$23)*R417),'Ejercicio 3 - TIR'!$E$23-SQRT(('Ejercicio 3 - TIR'!$E$23-'Ejercicio 3 - TIR'!$C$23)*('Ejercicio 3 - TIR'!$E$23-'Ejercicio 3 - TIR'!$D$23)*(1-R417)))</f>
        <v>0.156998246889089</v>
      </c>
      <c r="T417" s="17">
        <f ca="1" t="shared" ref="T417:X417" si="3104">RAND()</f>
        <v>0.762046391885154</v>
      </c>
      <c r="U417" s="19">
        <f ca="1">IF(T417&lt;=('Ejercicio 3 - TIR'!$D$24-'Ejercicio 3 - TIR'!$C$24)/('Ejercicio 3 - TIR'!$E$24-'Ejercicio 3 - TIR'!$C$24),'Ejercicio 3 - TIR'!$C$24+SQRT(('Ejercicio 3 - TIR'!$E$24-'Ejercicio 3 - TIR'!$C$24)*('Ejercicio 3 - TIR'!$D$24-'Ejercicio 3 - TIR'!$C$24)*T417),'Ejercicio 3 - TIR'!$E$24-SQRT(('Ejercicio 3 - TIR'!$E$24-'Ejercicio 3 - TIR'!$C$24)*('Ejercicio 3 - TIR'!$E$24-'Ejercicio 3 - TIR'!$D$24)*(1-T417)))</f>
        <v>0.194187791595418</v>
      </c>
      <c r="V417" s="17">
        <f ca="1" t="shared" si="3104"/>
        <v>0.434900282274201</v>
      </c>
      <c r="W417" s="19">
        <f ca="1">IF(V417&lt;=('Ejercicio 3 - TIR'!$D$25-'Ejercicio 3 - TIR'!$C$25)/('Ejercicio 3 - TIR'!$E$25-'Ejercicio 3 - TIR'!$C$25),'Ejercicio 3 - TIR'!$C$25+SQRT(('Ejercicio 3 - TIR'!$E$25-'Ejercicio 3 - TIR'!$C$25)*('Ejercicio 3 - TIR'!$D$25-'Ejercicio 3 - TIR'!$C$25)*V417),'Ejercicio 3 - TIR'!$E$25-SQRT(('Ejercicio 3 - TIR'!$E$25-'Ejercicio 3 - TIR'!$C$25)*('Ejercicio 3 - TIR'!$E$25-'Ejercicio 3 - TIR'!$D$25)*(1-V417)))</f>
        <v>0.205526985575067</v>
      </c>
      <c r="X417" s="17">
        <f ca="1" t="shared" si="3104"/>
        <v>0.465167715131464</v>
      </c>
      <c r="Y417" s="19">
        <f ca="1">IF(X417&lt;=('Ejercicio 3 - TIR'!$D$26-'Ejercicio 3 - TIR'!$C$26)/('Ejercicio 3 - TIR'!$E$26-'Ejercicio 3 - TIR'!$C$26),'Ejercicio 3 - TIR'!$C$26+SQRT(('Ejercicio 3 - TIR'!$E$26-'Ejercicio 3 - TIR'!$C$26)*('Ejercicio 3 - TIR'!$D$26-'Ejercicio 3 - TIR'!$C$26)*X417),'Ejercicio 3 - TIR'!$E$26-SQRT(('Ejercicio 3 - TIR'!$E$26-'Ejercicio 3 - TIR'!$C$26)*('Ejercicio 3 - TIR'!$E$26-'Ejercicio 3 - TIR'!$D$26)*(1-X417)))</f>
        <v>0.226259006910087</v>
      </c>
      <c r="Z417" s="17">
        <f ca="1" t="shared" si="2860"/>
        <v>1.14825911891197</v>
      </c>
      <c r="AA417" s="17">
        <f ca="1" t="shared" si="2861"/>
        <v>1.32853378755556</v>
      </c>
      <c r="AB417" s="17">
        <f ca="1" t="shared" si="2862"/>
        <v>1.58651882982087</v>
      </c>
      <c r="AC417" s="17">
        <f ca="1" t="shared" si="2863"/>
        <v>1.91259126247204</v>
      </c>
      <c r="AD417" s="17">
        <f ca="1" t="shared" si="2864"/>
        <v>2.34533226214387</v>
      </c>
      <c r="AE417" s="16">
        <f ca="1" t="shared" si="2865"/>
        <v>4947.98674750033</v>
      </c>
      <c r="AF417" s="16">
        <f ca="1" t="shared" si="2866"/>
        <v>5724.81199248833</v>
      </c>
      <c r="AG417" s="16">
        <f ca="1" t="shared" si="2867"/>
        <v>6836.5005906086</v>
      </c>
      <c r="AH417" s="16">
        <f ca="1" t="shared" si="2868"/>
        <v>8241.58594887855</v>
      </c>
      <c r="AI417" s="16">
        <f ca="1" t="shared" si="2869"/>
        <v>10106.3190010359</v>
      </c>
      <c r="AJ417" s="18">
        <f ca="1" t="shared" si="2870"/>
        <v>46463.7240372927</v>
      </c>
      <c r="AK417" s="18">
        <f ca="1" t="shared" si="2871"/>
        <v>50747.0938844409</v>
      </c>
      <c r="AL417" s="18">
        <f ca="1" t="shared" si="2872"/>
        <v>68480.6590240143</v>
      </c>
      <c r="AM417" s="18">
        <f ca="1" t="shared" si="2873"/>
        <v>79096.6927861318</v>
      </c>
      <c r="AN417" s="18">
        <f ca="1" t="shared" si="2874"/>
        <v>92140.8077940815</v>
      </c>
      <c r="AO417" s="18">
        <f ca="1">C417/'Ejercicio 3 - TIR'!$D$7</f>
        <v>14937.0098286401</v>
      </c>
      <c r="AP417" s="18">
        <f ca="1" t="shared" si="2875"/>
        <v>31526.7142086526</v>
      </c>
      <c r="AQ417" s="18">
        <f ca="1" t="shared" si="2876"/>
        <v>35810.0840558008</v>
      </c>
      <c r="AR417" s="18">
        <f ca="1" t="shared" si="2877"/>
        <v>53543.6491953742</v>
      </c>
      <c r="AS417" s="18">
        <f ca="1" t="shared" si="2878"/>
        <v>64159.6829574917</v>
      </c>
      <c r="AT417" s="18">
        <f ca="1" t="shared" si="2879"/>
        <v>77203.7979654414</v>
      </c>
      <c r="AU417" s="18">
        <f ca="1">AP417*'Ejercicio 3 - TIR'!$D$5</f>
        <v>15763.3571043263</v>
      </c>
      <c r="AV417" s="18">
        <f ca="1">AQ417*'Ejercicio 3 - TIR'!$D$5</f>
        <v>17905.0420279004</v>
      </c>
      <c r="AW417" s="18">
        <f ca="1">AR417*'Ejercicio 3 - TIR'!$D$5</f>
        <v>26771.8245976871</v>
      </c>
      <c r="AX417" s="18">
        <f ca="1">AS417*'Ejercicio 3 - TIR'!$D$5</f>
        <v>32079.8414787459</v>
      </c>
      <c r="AY417" s="18">
        <f ca="1">AT417*'Ejercicio 3 - TIR'!$D$5</f>
        <v>38601.8989827207</v>
      </c>
      <c r="AZ417" s="18">
        <f ca="1" t="shared" ref="AZ417:BD417" si="3105">AJ417-AU417-AE417</f>
        <v>25752.3801854661</v>
      </c>
      <c r="BA417" s="18">
        <f ca="1" t="shared" si="3105"/>
        <v>27117.2398640522</v>
      </c>
      <c r="BB417" s="18">
        <f ca="1" t="shared" si="3105"/>
        <v>34872.3338357186</v>
      </c>
      <c r="BC417" s="18">
        <f ca="1" t="shared" si="3105"/>
        <v>38775.2653585074</v>
      </c>
      <c r="BD417" s="18">
        <f ca="1" t="shared" si="3105"/>
        <v>43432.5898103249</v>
      </c>
      <c r="BE417" s="18">
        <f ca="1" t="shared" ref="BE417:BI417" si="3106">AZ417/Z417</f>
        <v>22427.3247748014</v>
      </c>
      <c r="BF417" s="18">
        <f ca="1" t="shared" si="3106"/>
        <v>20411.4039989503</v>
      </c>
      <c r="BG417" s="18">
        <f ca="1" t="shared" si="3106"/>
        <v>21980.4096744669</v>
      </c>
      <c r="BH417" s="18">
        <f ca="1" t="shared" si="3106"/>
        <v>20273.6811149028</v>
      </c>
      <c r="BI417" s="18">
        <f ca="1" t="shared" si="3106"/>
        <v>18518.7363476692</v>
      </c>
      <c r="BJ417" s="18">
        <f ca="1" t="shared" si="2882"/>
        <v>78272.9118905863</v>
      </c>
      <c r="BK417" s="18">
        <f ca="1" t="shared" si="2883"/>
        <v>35032.2510510698</v>
      </c>
      <c r="BL417" s="18">
        <f ca="1" t="shared" si="2884"/>
        <v>113305.162941656</v>
      </c>
      <c r="BM417" s="18">
        <f ca="1">BK417*'Ejercicio 3 - TIR'!$D$5</f>
        <v>17516.1255255349</v>
      </c>
      <c r="BN417" s="18">
        <f ca="1" t="shared" si="2885"/>
        <v>95789.0374161212</v>
      </c>
      <c r="BO417" s="18">
        <f ca="1" t="shared" si="2886"/>
        <v>40842.416642732</v>
      </c>
      <c r="BP417" s="18">
        <f ca="1" t="shared" si="2887"/>
        <v>-108058.960871613</v>
      </c>
      <c r="BQ417" s="18">
        <f ca="1" t="shared" ref="BQ417:BT417" si="3107">BE417</f>
        <v>22427.3247748014</v>
      </c>
      <c r="BR417" s="18">
        <f ca="1" t="shared" si="3107"/>
        <v>20411.4039989503</v>
      </c>
      <c r="BS417" s="18">
        <f ca="1" t="shared" si="3107"/>
        <v>21980.4096744669</v>
      </c>
      <c r="BT417" s="18">
        <f ca="1" t="shared" si="3107"/>
        <v>20273.6811149028</v>
      </c>
      <c r="BU417" s="18">
        <f ca="1" t="shared" si="2889"/>
        <v>59361.1529904011</v>
      </c>
      <c r="BV417" s="20">
        <f ca="1" t="shared" si="2890"/>
        <v>8.88172021281573</v>
      </c>
    </row>
    <row r="418" ht="15" customHeight="1" spans="1:74">
      <c r="A418" s="16">
        <v>417</v>
      </c>
      <c r="B418" s="17">
        <f ca="1" t="shared" ref="B418:F418" si="3108">RAND()</f>
        <v>0.229956982024085</v>
      </c>
      <c r="C418" s="18">
        <f ca="1">IF(B418&lt;=('Ejercicio 3 - TIR'!$D$13-'Ejercicio 3 - TIR'!$C$13)/('Ejercicio 3 - TIR'!$E$13-'Ejercicio 3 - TIR'!$C$13),'Ejercicio 3 - TIR'!$C$13+SQRT(('Ejercicio 3 - TIR'!$E$13-'Ejercicio 3 - TIR'!$C$13)*('Ejercicio 3 - TIR'!$D$13-'Ejercicio 3 - TIR'!$C$13)*B418),'Ejercicio 3 - TIR'!$E$13-SQRT(('Ejercicio 3 - TIR'!$E$13-'Ejercicio 3 - TIR'!$C$13)*('Ejercicio 3 - TIR'!$E$13-'Ejercicio 3 - TIR'!$D$13)*(1-B418)))</f>
        <v>69590.7660178754</v>
      </c>
      <c r="D418" s="17">
        <f ca="1" t="shared" si="3108"/>
        <v>0.215685567871558</v>
      </c>
      <c r="E418" s="18">
        <f ca="1">IF(D418&lt;=('Ejercicio 3 - TIR'!$D$14-'Ejercicio 3 - TIR'!$C$14)/('Ejercicio 3 - TIR'!$E$14-'Ejercicio 3 - TIR'!$C$14),'Ejercicio 3 - TIR'!$C$14+SQRT(('Ejercicio 3 - TIR'!$E$14-'Ejercicio 3 - TIR'!$C$14)*('Ejercicio 3 - TIR'!$D$14-'Ejercicio 3 - TIR'!$C$14)*D418),'Ejercicio 3 - TIR'!$E$14-SQRT(('Ejercicio 3 - TIR'!$E$14-'Ejercicio 3 - TIR'!$C$14)*('Ejercicio 3 - TIR'!$E$14-'Ejercicio 3 - TIR'!$D$14)*(1-D418)))</f>
        <v>29021.9917441943</v>
      </c>
      <c r="F418" s="17">
        <f ca="1" t="shared" si="3108"/>
        <v>0.700494116561105</v>
      </c>
      <c r="G418" s="18">
        <f ca="1">IF(F418&lt;=('Ejercicio 3 - TIR'!$D$18-'Ejercicio 3 - TIR'!$C$18)/('Ejercicio 3 - TIR'!$E$18-'Ejercicio 3 - TIR'!$C$18),'Ejercicio 3 - TIR'!$C$18+SQRT(('Ejercicio 3 - TIR'!$E$18-'Ejercicio 3 - TIR'!$C$18)*('Ejercicio 3 - TIR'!$D$18-'Ejercicio 3 - TIR'!$C$18)*F418),'Ejercicio 3 - TIR'!$E$18-SQRT(('Ejercicio 3 - TIR'!$E$18-'Ejercicio 3 - TIR'!$C$18)*('Ejercicio 3 - TIR'!$E$18-'Ejercicio 3 - TIR'!$D$18)*(1-F418)))</f>
        <v>40260.4914539673</v>
      </c>
      <c r="H418" s="17">
        <f ca="1" t="shared" ref="H418:L418" si="3109">RAND()</f>
        <v>0.430346973554896</v>
      </c>
      <c r="I418" s="18">
        <f ca="1">IF(H418&lt;=('Ejercicio 3 - TIR'!$D$18-'Ejercicio 3 - TIR'!$C$18)/('Ejercicio 3 - TIR'!$E$18-'Ejercicio 3 - TIR'!$C$18),'Ejercicio 3 - TIR'!$C$18+SQRT(('Ejercicio 3 - TIR'!$E$18-'Ejercicio 3 - TIR'!$C$18)*('Ejercicio 3 - TIR'!$D$18-'Ejercicio 3 - TIR'!$C$18)*H418),'Ejercicio 3 - TIR'!$E$18-SQRT(('Ejercicio 3 - TIR'!$E$18-'Ejercicio 3 - TIR'!$C$18)*('Ejercicio 3 - TIR'!$E$18-'Ejercicio 3 - TIR'!$D$18)*(1-H418)))</f>
        <v>38034.4287932145</v>
      </c>
      <c r="J418" s="17">
        <f ca="1" t="shared" si="3109"/>
        <v>0.0622653178006125</v>
      </c>
      <c r="K418" s="18">
        <f ca="1">IF(J418&lt;=('Ejercicio 3 - TIR'!$D$18-'Ejercicio 3 - TIR'!$C$18)/('Ejercicio 3 - TIR'!$E$18-'Ejercicio 3 - TIR'!$C$18),'Ejercicio 3 - TIR'!$C$18+SQRT(('Ejercicio 3 - TIR'!$E$18-'Ejercicio 3 - TIR'!$C$18)*('Ejercicio 3 - TIR'!$D$18-'Ejercicio 3 - TIR'!$C$18)*J418),'Ejercicio 3 - TIR'!$E$18-SQRT(('Ejercicio 3 - TIR'!$E$18-'Ejercicio 3 - TIR'!$C$18)*('Ejercicio 3 - TIR'!$E$18-'Ejercicio 3 - TIR'!$D$18)*(1-J418)))</f>
        <v>33056.1082556238</v>
      </c>
      <c r="L418" s="17">
        <f ca="1" t="shared" si="3109"/>
        <v>0.78176081846873</v>
      </c>
      <c r="M418" s="18">
        <f ca="1">IF(L418&lt;=('Ejercicio 3 - TIR'!$D$18-'Ejercicio 3 - TIR'!$C$18)/('Ejercicio 3 - TIR'!$E$18-'Ejercicio 3 - TIR'!$C$18),'Ejercicio 3 - TIR'!$C$18+SQRT(('Ejercicio 3 - TIR'!$E$18-'Ejercicio 3 - TIR'!$C$18)*('Ejercicio 3 - TIR'!$D$18-'Ejercicio 3 - TIR'!$C$18)*L418),'Ejercicio 3 - TIR'!$E$18-SQRT(('Ejercicio 3 - TIR'!$E$18-'Ejercicio 3 - TIR'!$C$18)*('Ejercicio 3 - TIR'!$E$18-'Ejercicio 3 - TIR'!$D$18)*(1-L418)))</f>
        <v>40954.269087687</v>
      </c>
      <c r="N418" s="17">
        <f ca="1" t="shared" ref="N418:R418" si="3110">RAND()</f>
        <v>0.780156427474988</v>
      </c>
      <c r="O418" s="18">
        <f ca="1">IF(N418&lt;=('Ejercicio 3 - TIR'!$D$18-'Ejercicio 3 - TIR'!$C$18)/('Ejercicio 3 - TIR'!$E$18-'Ejercicio 3 - TIR'!$C$18),'Ejercicio 3 - TIR'!$C$18+SQRT(('Ejercicio 3 - TIR'!$E$18-'Ejercicio 3 - TIR'!$C$18)*('Ejercicio 3 - TIR'!$D$18-'Ejercicio 3 - TIR'!$C$18)*N418),'Ejercicio 3 - TIR'!$E$18-SQRT(('Ejercicio 3 - TIR'!$E$18-'Ejercicio 3 - TIR'!$C$18)*('Ejercicio 3 - TIR'!$E$18-'Ejercicio 3 - TIR'!$D$18)*(1-N418)))</f>
        <v>40939.4251713118</v>
      </c>
      <c r="P418" s="17">
        <f ca="1" t="shared" si="3110"/>
        <v>0.608311410001232</v>
      </c>
      <c r="Q418" s="19">
        <f ca="1">IF(P418&lt;=('Ejercicio 3 - TIR'!$D$22-'Ejercicio 3 - TIR'!$C$22)/('Ejercicio 3 - TIR'!$E$22-'Ejercicio 3 - TIR'!$C$22),'Ejercicio 3 - TIR'!$C$22+SQRT(('Ejercicio 3 - TIR'!$E$22-'Ejercicio 3 - TIR'!$C$22)*('Ejercicio 3 - TIR'!$D$22-'Ejercicio 3 - TIR'!$C$22)*P418),'Ejercicio 3 - TIR'!$E$22-SQRT(('Ejercicio 3 - TIR'!$E$22-'Ejercicio 3 - TIR'!$C$22)*('Ejercicio 3 - TIR'!$E$22-'Ejercicio 3 - TIR'!$D$22)*(1-P418)))</f>
        <v>0.153447420803286</v>
      </c>
      <c r="R418" s="17">
        <f ca="1" t="shared" si="3110"/>
        <v>0.886866730417277</v>
      </c>
      <c r="S418" s="19">
        <f ca="1">IF(R418&lt;=('Ejercicio 3 - TIR'!$D$23-'Ejercicio 3 - TIR'!$C$23)/('Ejercicio 3 - TIR'!$E$23-'Ejercicio 3 - TIR'!$C$23),'Ejercicio 3 - TIR'!$C$23+SQRT(('Ejercicio 3 - TIR'!$E$23-'Ejercicio 3 - TIR'!$C$23)*('Ejercicio 3 - TIR'!$D$23-'Ejercicio 3 - TIR'!$C$23)*R418),'Ejercicio 3 - TIR'!$E$23-SQRT(('Ejercicio 3 - TIR'!$E$23-'Ejercicio 3 - TIR'!$C$23)*('Ejercicio 3 - TIR'!$E$23-'Ejercicio 3 - TIR'!$D$23)*(1-R418)))</f>
        <v>0.165729755249159</v>
      </c>
      <c r="T418" s="17">
        <f ca="1" t="shared" ref="T418:X418" si="3111">RAND()</f>
        <v>0.67535186945619</v>
      </c>
      <c r="U418" s="19">
        <f ca="1">IF(T418&lt;=('Ejercicio 3 - TIR'!$D$24-'Ejercicio 3 - TIR'!$C$24)/('Ejercicio 3 - TIR'!$E$24-'Ejercicio 3 - TIR'!$C$24),'Ejercicio 3 - TIR'!$C$24+SQRT(('Ejercicio 3 - TIR'!$E$24-'Ejercicio 3 - TIR'!$C$24)*('Ejercicio 3 - TIR'!$D$24-'Ejercicio 3 - TIR'!$C$24)*T418),'Ejercicio 3 - TIR'!$E$24-SQRT(('Ejercicio 3 - TIR'!$E$24-'Ejercicio 3 - TIR'!$C$24)*('Ejercicio 3 - TIR'!$E$24-'Ejercicio 3 - TIR'!$D$24)*(1-T418)))</f>
        <v>0.189850128266895</v>
      </c>
      <c r="V418" s="17">
        <f ca="1" t="shared" si="3111"/>
        <v>0.208211759261693</v>
      </c>
      <c r="W418" s="19">
        <f ca="1">IF(V418&lt;=('Ejercicio 3 - TIR'!$D$25-'Ejercicio 3 - TIR'!$C$25)/('Ejercicio 3 - TIR'!$E$25-'Ejercicio 3 - TIR'!$C$25),'Ejercicio 3 - TIR'!$C$25+SQRT(('Ejercicio 3 - TIR'!$E$25-'Ejercicio 3 - TIR'!$C$25)*('Ejercicio 3 - TIR'!$D$25-'Ejercicio 3 - TIR'!$C$25)*V418),'Ejercicio 3 - TIR'!$E$25-SQRT(('Ejercicio 3 - TIR'!$E$25-'Ejercicio 3 - TIR'!$C$25)*('Ejercicio 3 - TIR'!$E$25-'Ejercicio 3 - TIR'!$D$25)*(1-V418)))</f>
        <v>0.197073267495309</v>
      </c>
      <c r="X418" s="17">
        <f ca="1" t="shared" si="3111"/>
        <v>0.308914231967592</v>
      </c>
      <c r="Y418" s="19">
        <f ca="1">IF(X418&lt;=('Ejercicio 3 - TIR'!$D$26-'Ejercicio 3 - TIR'!$C$26)/('Ejercicio 3 - TIR'!$E$26-'Ejercicio 3 - TIR'!$C$26),'Ejercicio 3 - TIR'!$C$26+SQRT(('Ejercicio 3 - TIR'!$E$26-'Ejercicio 3 - TIR'!$C$26)*('Ejercicio 3 - TIR'!$D$26-'Ejercicio 3 - TIR'!$C$26)*X418),'Ejercicio 3 - TIR'!$E$26-SQRT(('Ejercicio 3 - TIR'!$E$26-'Ejercicio 3 - TIR'!$C$26)*('Ejercicio 3 - TIR'!$E$26-'Ejercicio 3 - TIR'!$D$26)*(1-X418)))</f>
        <v>0.218880242836799</v>
      </c>
      <c r="Z418" s="17">
        <f ca="1" t="shared" si="2860"/>
        <v>1.15344742080329</v>
      </c>
      <c r="AA418" s="17">
        <f ca="1" t="shared" si="2861"/>
        <v>1.34460797954579</v>
      </c>
      <c r="AB418" s="17">
        <f ca="1" t="shared" si="2862"/>
        <v>1.59988197693125</v>
      </c>
      <c r="AC418" s="17">
        <f ca="1" t="shared" si="2863"/>
        <v>1.91517594573194</v>
      </c>
      <c r="AD418" s="17">
        <f ca="1" t="shared" si="2864"/>
        <v>2.33437012180895</v>
      </c>
      <c r="AE418" s="16">
        <f ca="1" t="shared" si="2865"/>
        <v>4453.34977972086</v>
      </c>
      <c r="AF418" s="16">
        <f ca="1" t="shared" si="2866"/>
        <v>5191.4023487529</v>
      </c>
      <c r="AG418" s="16">
        <f ca="1" t="shared" si="2867"/>
        <v>6176.9907505487</v>
      </c>
      <c r="AH418" s="16">
        <f ca="1" t="shared" si="2868"/>
        <v>7394.31050104763</v>
      </c>
      <c r="AI418" s="16">
        <f ca="1" t="shared" si="2869"/>
        <v>9012.77897912763</v>
      </c>
      <c r="AJ418" s="18">
        <f ca="1" t="shared" si="2870"/>
        <v>46438.3600278513</v>
      </c>
      <c r="AK418" s="18">
        <f ca="1" t="shared" si="2871"/>
        <v>51141.3964528223</v>
      </c>
      <c r="AL418" s="18">
        <f ca="1" t="shared" si="2872"/>
        <v>52885.8718256607</v>
      </c>
      <c r="AM418" s="18">
        <f ca="1" t="shared" si="2873"/>
        <v>78434.6310317713</v>
      </c>
      <c r="AN418" s="18">
        <f ca="1" t="shared" si="2874"/>
        <v>95567.7709239434</v>
      </c>
      <c r="AO418" s="18">
        <f ca="1">C418/'Ejercicio 3 - TIR'!$D$7</f>
        <v>13918.1532035751</v>
      </c>
      <c r="AP418" s="18">
        <f ca="1" t="shared" si="2875"/>
        <v>32520.2068242762</v>
      </c>
      <c r="AQ418" s="18">
        <f ca="1" t="shared" si="2876"/>
        <v>37223.2432492472</v>
      </c>
      <c r="AR418" s="18">
        <f ca="1" t="shared" si="2877"/>
        <v>38967.7186220856</v>
      </c>
      <c r="AS418" s="18">
        <f ca="1" t="shared" si="2878"/>
        <v>64516.4778281962</v>
      </c>
      <c r="AT418" s="18">
        <f ca="1" t="shared" si="2879"/>
        <v>81649.6177203683</v>
      </c>
      <c r="AU418" s="18">
        <f ca="1">AP418*'Ejercicio 3 - TIR'!$D$5</f>
        <v>16260.1034121381</v>
      </c>
      <c r="AV418" s="18">
        <f ca="1">AQ418*'Ejercicio 3 - TIR'!$D$5</f>
        <v>18611.6216246236</v>
      </c>
      <c r="AW418" s="18">
        <f ca="1">AR418*'Ejercicio 3 - TIR'!$D$5</f>
        <v>19483.8593110428</v>
      </c>
      <c r="AX418" s="18">
        <f ca="1">AS418*'Ejercicio 3 - TIR'!$D$5</f>
        <v>32258.2389140981</v>
      </c>
      <c r="AY418" s="18">
        <f ca="1">AT418*'Ejercicio 3 - TIR'!$D$5</f>
        <v>40824.8088601842</v>
      </c>
      <c r="AZ418" s="18">
        <f ca="1" t="shared" ref="AZ418:BD418" si="3112">AJ418-AU418-AE418</f>
        <v>25724.9068359923</v>
      </c>
      <c r="BA418" s="18">
        <f ca="1" t="shared" si="3112"/>
        <v>27338.3724794458</v>
      </c>
      <c r="BB418" s="18">
        <f ca="1" t="shared" si="3112"/>
        <v>27225.0217640692</v>
      </c>
      <c r="BC418" s="18">
        <f ca="1" t="shared" si="3112"/>
        <v>38782.0816166256</v>
      </c>
      <c r="BD418" s="18">
        <f ca="1" t="shared" si="3112"/>
        <v>45730.1830846316</v>
      </c>
      <c r="BE418" s="18">
        <f ca="1" t="shared" ref="BE418:BI418" si="3113">AZ418/Z418</f>
        <v>22302.6263460513</v>
      </c>
      <c r="BF418" s="18">
        <f ca="1" t="shared" si="3113"/>
        <v>20331.853518139</v>
      </c>
      <c r="BG418" s="18">
        <f ca="1" t="shared" si="3113"/>
        <v>17016.8938438133</v>
      </c>
      <c r="BH418" s="18">
        <f ca="1" t="shared" si="3113"/>
        <v>20249.8792359278</v>
      </c>
      <c r="BI418" s="18">
        <f ca="1" t="shared" si="3113"/>
        <v>19589.945337886</v>
      </c>
      <c r="BJ418" s="18">
        <f ca="1" t="shared" si="2882"/>
        <v>67748.070403033</v>
      </c>
      <c r="BK418" s="18">
        <f ca="1" t="shared" si="2883"/>
        <v>32490.1209891851</v>
      </c>
      <c r="BL418" s="18">
        <f ca="1" t="shared" si="2884"/>
        <v>100238.191392218</v>
      </c>
      <c r="BM418" s="18">
        <f ca="1">BK418*'Ejercicio 3 - TIR'!$D$5</f>
        <v>16245.0604945926</v>
      </c>
      <c r="BN418" s="18">
        <f ca="1" t="shared" si="2885"/>
        <v>83993.1308976256</v>
      </c>
      <c r="BO418" s="18">
        <f ca="1" t="shared" si="2886"/>
        <v>35981.0683459818</v>
      </c>
      <c r="BP418" s="18">
        <f ca="1" t="shared" si="2887"/>
        <v>-98612.7577620697</v>
      </c>
      <c r="BQ418" s="18">
        <f ca="1" t="shared" ref="BQ418:BT418" si="3114">BE418</f>
        <v>22302.6263460513</v>
      </c>
      <c r="BR418" s="18">
        <f ca="1" t="shared" si="3114"/>
        <v>20331.853518139</v>
      </c>
      <c r="BS418" s="18">
        <f ca="1" t="shared" si="3114"/>
        <v>17016.8938438133</v>
      </c>
      <c r="BT418" s="18">
        <f ca="1" t="shared" si="3114"/>
        <v>20249.8792359278</v>
      </c>
      <c r="BU418" s="18">
        <f ca="1" t="shared" si="2889"/>
        <v>55571.0136838679</v>
      </c>
      <c r="BV418" s="20">
        <f ca="1" t="shared" si="2890"/>
        <v>9.8584432717159</v>
      </c>
    </row>
    <row r="419" ht="15" customHeight="1" spans="1:74">
      <c r="A419" s="16">
        <v>418</v>
      </c>
      <c r="B419" s="17">
        <f ca="1" t="shared" ref="B419:F419" si="3115">RAND()</f>
        <v>0.754346099086326</v>
      </c>
      <c r="C419" s="18">
        <f ca="1">IF(B419&lt;=('Ejercicio 3 - TIR'!$D$13-'Ejercicio 3 - TIR'!$C$13)/('Ejercicio 3 - TIR'!$E$13-'Ejercicio 3 - TIR'!$C$13),'Ejercicio 3 - TIR'!$C$13+SQRT(('Ejercicio 3 - TIR'!$E$13-'Ejercicio 3 - TIR'!$C$13)*('Ejercicio 3 - TIR'!$D$13-'Ejercicio 3 - TIR'!$C$13)*B419),'Ejercicio 3 - TIR'!$E$13-SQRT(('Ejercicio 3 - TIR'!$E$13-'Ejercicio 3 - TIR'!$C$13)*('Ejercicio 3 - TIR'!$E$13-'Ejercicio 3 - TIR'!$D$13)*(1-B419)))</f>
        <v>82830.705282499</v>
      </c>
      <c r="D419" s="17">
        <f ca="1" t="shared" si="3115"/>
        <v>0.711668685107216</v>
      </c>
      <c r="E419" s="18">
        <f ca="1">IF(D419&lt;=('Ejercicio 3 - TIR'!$D$14-'Ejercicio 3 - TIR'!$C$14)/('Ejercicio 3 - TIR'!$E$14-'Ejercicio 3 - TIR'!$C$14),'Ejercicio 3 - TIR'!$C$14+SQRT(('Ejercicio 3 - TIR'!$E$14-'Ejercicio 3 - TIR'!$C$14)*('Ejercicio 3 - TIR'!$D$14-'Ejercicio 3 - TIR'!$C$14)*D419),'Ejercicio 3 - TIR'!$E$14-SQRT(('Ejercicio 3 - TIR'!$E$14-'Ejercicio 3 - TIR'!$C$14)*('Ejercicio 3 - TIR'!$E$14-'Ejercicio 3 - TIR'!$D$14)*(1-D419)))</f>
        <v>33423.5497999363</v>
      </c>
      <c r="F419" s="17">
        <f ca="1" t="shared" si="3115"/>
        <v>0.607717319148191</v>
      </c>
      <c r="G419" s="18">
        <f ca="1">IF(F419&lt;=('Ejercicio 3 - TIR'!$D$18-'Ejercicio 3 - TIR'!$C$18)/('Ejercicio 3 - TIR'!$E$18-'Ejercicio 3 - TIR'!$C$18),'Ejercicio 3 - TIR'!$C$18+SQRT(('Ejercicio 3 - TIR'!$E$18-'Ejercicio 3 - TIR'!$C$18)*('Ejercicio 3 - TIR'!$D$18-'Ejercicio 3 - TIR'!$C$18)*F419),'Ejercicio 3 - TIR'!$E$18-SQRT(('Ejercicio 3 - TIR'!$E$18-'Ejercicio 3 - TIR'!$C$18)*('Ejercicio 3 - TIR'!$E$18-'Ejercicio 3 - TIR'!$D$18)*(1-F419)))</f>
        <v>39547.64881383</v>
      </c>
      <c r="H419" s="17">
        <f ca="1" t="shared" ref="H419:L419" si="3116">RAND()</f>
        <v>0.69244166092395</v>
      </c>
      <c r="I419" s="18">
        <f ca="1">IF(H419&lt;=('Ejercicio 3 - TIR'!$D$18-'Ejercicio 3 - TIR'!$C$18)/('Ejercicio 3 - TIR'!$E$18-'Ejercicio 3 - TIR'!$C$18),'Ejercicio 3 - TIR'!$C$18+SQRT(('Ejercicio 3 - TIR'!$E$18-'Ejercicio 3 - TIR'!$C$18)*('Ejercicio 3 - TIR'!$D$18-'Ejercicio 3 - TIR'!$C$18)*H419),'Ejercicio 3 - TIR'!$E$18-SQRT(('Ejercicio 3 - TIR'!$E$18-'Ejercicio 3 - TIR'!$C$18)*('Ejercicio 3 - TIR'!$E$18-'Ejercicio 3 - TIR'!$D$18)*(1-H419)))</f>
        <v>40197.2012918816</v>
      </c>
      <c r="J419" s="17">
        <f ca="1" t="shared" si="3116"/>
        <v>0.193570106975633</v>
      </c>
      <c r="K419" s="18">
        <f ca="1">IF(J419&lt;=('Ejercicio 3 - TIR'!$D$18-'Ejercicio 3 - TIR'!$C$18)/('Ejercicio 3 - TIR'!$E$18-'Ejercicio 3 - TIR'!$C$18),'Ejercicio 3 - TIR'!$C$18+SQRT(('Ejercicio 3 - TIR'!$E$18-'Ejercicio 3 - TIR'!$C$18)*('Ejercicio 3 - TIR'!$D$18-'Ejercicio 3 - TIR'!$C$18)*J419),'Ejercicio 3 - TIR'!$E$18-SQRT(('Ejercicio 3 - TIR'!$E$18-'Ejercicio 3 - TIR'!$C$18)*('Ejercicio 3 - TIR'!$E$18-'Ejercicio 3 - TIR'!$D$18)*(1-J419)))</f>
        <v>35388.4613802406</v>
      </c>
      <c r="L419" s="17">
        <f ca="1" t="shared" si="3116"/>
        <v>0.928007604456968</v>
      </c>
      <c r="M419" s="18">
        <f ca="1">IF(L419&lt;=('Ejercicio 3 - TIR'!$D$18-'Ejercicio 3 - TIR'!$C$18)/('Ejercicio 3 - TIR'!$E$18-'Ejercicio 3 - TIR'!$C$18),'Ejercicio 3 - TIR'!$C$18+SQRT(('Ejercicio 3 - TIR'!$E$18-'Ejercicio 3 - TIR'!$C$18)*('Ejercicio 3 - TIR'!$D$18-'Ejercicio 3 - TIR'!$C$18)*L419),'Ejercicio 3 - TIR'!$E$18-SQRT(('Ejercicio 3 - TIR'!$E$18-'Ejercicio 3 - TIR'!$C$18)*('Ejercicio 3 - TIR'!$E$18-'Ejercicio 3 - TIR'!$D$18)*(1-L419)))</f>
        <v>42676.3327119126</v>
      </c>
      <c r="N419" s="17">
        <f ca="1" t="shared" ref="N419:R419" si="3117">RAND()</f>
        <v>0.658614167952353</v>
      </c>
      <c r="O419" s="18">
        <f ca="1">IF(N419&lt;=('Ejercicio 3 - TIR'!$D$18-'Ejercicio 3 - TIR'!$C$18)/('Ejercicio 3 - TIR'!$E$18-'Ejercicio 3 - TIR'!$C$18),'Ejercicio 3 - TIR'!$C$18+SQRT(('Ejercicio 3 - TIR'!$E$18-'Ejercicio 3 - TIR'!$C$18)*('Ejercicio 3 - TIR'!$D$18-'Ejercicio 3 - TIR'!$C$18)*N419),'Ejercicio 3 - TIR'!$E$18-SQRT(('Ejercicio 3 - TIR'!$E$18-'Ejercicio 3 - TIR'!$C$18)*('Ejercicio 3 - TIR'!$E$18-'Ejercicio 3 - TIR'!$D$18)*(1-N419)))</f>
        <v>39939.4227796614</v>
      </c>
      <c r="P419" s="17">
        <f ca="1" t="shared" si="3117"/>
        <v>0.698179238492517</v>
      </c>
      <c r="Q419" s="19">
        <f ca="1">IF(P419&lt;=('Ejercicio 3 - TIR'!$D$22-'Ejercicio 3 - TIR'!$C$22)/('Ejercicio 3 - TIR'!$E$22-'Ejercicio 3 - TIR'!$C$22),'Ejercicio 3 - TIR'!$C$22+SQRT(('Ejercicio 3 - TIR'!$E$22-'Ejercicio 3 - TIR'!$C$22)*('Ejercicio 3 - TIR'!$D$22-'Ejercicio 3 - TIR'!$C$22)*P419),'Ejercicio 3 - TIR'!$E$22-SQRT(('Ejercicio 3 - TIR'!$E$22-'Ejercicio 3 - TIR'!$C$22)*('Ejercicio 3 - TIR'!$E$22-'Ejercicio 3 - TIR'!$D$22)*(1-P419)))</f>
        <v>0.156691688806062</v>
      </c>
      <c r="R419" s="17">
        <f ca="1" t="shared" si="3117"/>
        <v>0.68821633963392</v>
      </c>
      <c r="S419" s="19">
        <f ca="1">IF(R419&lt;=('Ejercicio 3 - TIR'!$D$23-'Ejercicio 3 - TIR'!$C$23)/('Ejercicio 3 - TIR'!$E$23-'Ejercicio 3 - TIR'!$C$23),'Ejercicio 3 - TIR'!$C$23+SQRT(('Ejercicio 3 - TIR'!$E$23-'Ejercicio 3 - TIR'!$C$23)*('Ejercicio 3 - TIR'!$D$23-'Ejercicio 3 - TIR'!$C$23)*R419),'Ejercicio 3 - TIR'!$E$23-SQRT(('Ejercicio 3 - TIR'!$E$23-'Ejercicio 3 - TIR'!$C$23)*('Ejercicio 3 - TIR'!$E$23-'Ejercicio 3 - TIR'!$D$23)*(1-R419)))</f>
        <v>0.156310116322385</v>
      </c>
      <c r="T419" s="17">
        <f ca="1" t="shared" ref="T419:X419" si="3118">RAND()</f>
        <v>0.495719955461971</v>
      </c>
      <c r="U419" s="19">
        <f ca="1">IF(T419&lt;=('Ejercicio 3 - TIR'!$D$24-'Ejercicio 3 - TIR'!$C$24)/('Ejercicio 3 - TIR'!$E$24-'Ejercicio 3 - TIR'!$C$24),'Ejercicio 3 - TIR'!$C$24+SQRT(('Ejercicio 3 - TIR'!$E$24-'Ejercicio 3 - TIR'!$C$24)*('Ejercicio 3 - TIR'!$D$24-'Ejercicio 3 - TIR'!$C$24)*T419),'Ejercicio 3 - TIR'!$E$24-SQRT(('Ejercicio 3 - TIR'!$E$24-'Ejercicio 3 - TIR'!$C$24)*('Ejercicio 3 - TIR'!$E$24-'Ejercicio 3 - TIR'!$D$24)*(1-T419)))</f>
        <v>0.182423622783636</v>
      </c>
      <c r="V419" s="17">
        <f ca="1" t="shared" si="3118"/>
        <v>0.217808299166565</v>
      </c>
      <c r="W419" s="19">
        <f ca="1">IF(V419&lt;=('Ejercicio 3 - TIR'!$D$25-'Ejercicio 3 - TIR'!$C$25)/('Ejercicio 3 - TIR'!$E$25-'Ejercicio 3 - TIR'!$C$25),'Ejercicio 3 - TIR'!$C$25+SQRT(('Ejercicio 3 - TIR'!$E$25-'Ejercicio 3 - TIR'!$C$25)*('Ejercicio 3 - TIR'!$D$25-'Ejercicio 3 - TIR'!$C$25)*V419),'Ejercicio 3 - TIR'!$E$25-SQRT(('Ejercicio 3 - TIR'!$E$25-'Ejercicio 3 - TIR'!$C$25)*('Ejercicio 3 - TIR'!$E$25-'Ejercicio 3 - TIR'!$D$25)*(1-V419)))</f>
        <v>0.197462291339718</v>
      </c>
      <c r="X419" s="17">
        <f ca="1" t="shared" si="3118"/>
        <v>0.000244232168076897</v>
      </c>
      <c r="Y419" s="19">
        <f ca="1">IF(X419&lt;=('Ejercicio 3 - TIR'!$D$26-'Ejercicio 3 - TIR'!$C$26)/('Ejercicio 3 - TIR'!$E$26-'Ejercicio 3 - TIR'!$C$26),'Ejercicio 3 - TIR'!$C$26+SQRT(('Ejercicio 3 - TIR'!$E$26-'Ejercicio 3 - TIR'!$C$26)*('Ejercicio 3 - TIR'!$D$26-'Ejercicio 3 - TIR'!$C$26)*X419),'Ejercicio 3 - TIR'!$E$26-SQRT(('Ejercicio 3 - TIR'!$E$26-'Ejercicio 3 - TIR'!$C$26)*('Ejercicio 3 - TIR'!$E$26-'Ejercicio 3 - TIR'!$D$26)*(1-X419)))</f>
        <v>0.190812051016752</v>
      </c>
      <c r="Z419" s="17">
        <f ca="1" t="shared" si="2860"/>
        <v>1.15669168880606</v>
      </c>
      <c r="AA419" s="17">
        <f ca="1" t="shared" si="2861"/>
        <v>1.33749430123247</v>
      </c>
      <c r="AB419" s="17">
        <f ca="1" t="shared" si="2862"/>
        <v>1.58148485711577</v>
      </c>
      <c r="AC419" s="17">
        <f ca="1" t="shared" si="2863"/>
        <v>1.89376848072091</v>
      </c>
      <c r="AD419" s="17">
        <f ca="1" t="shared" si="2864"/>
        <v>2.25512232867815</v>
      </c>
      <c r="AE419" s="16">
        <f ca="1" t="shared" si="2865"/>
        <v>5237.19246404553</v>
      </c>
      <c r="AF419" s="16">
        <f ca="1" t="shared" si="2866"/>
        <v>6055.8186273032</v>
      </c>
      <c r="AG419" s="16">
        <f ca="1" t="shared" si="2867"/>
        <v>7160.54300021647</v>
      </c>
      <c r="AH419" s="16">
        <f ca="1" t="shared" si="2868"/>
        <v>8574.4802282758</v>
      </c>
      <c r="AI419" s="16">
        <f ca="1" t="shared" si="2869"/>
        <v>10210.5943870357</v>
      </c>
      <c r="AJ419" s="18">
        <f ca="1" t="shared" si="2870"/>
        <v>45744.436694778</v>
      </c>
      <c r="AK419" s="18">
        <f ca="1" t="shared" si="2871"/>
        <v>53763.5276533862</v>
      </c>
      <c r="AL419" s="18">
        <f ca="1" t="shared" si="2872"/>
        <v>55966.3157894768</v>
      </c>
      <c r="AM419" s="18">
        <f ca="1" t="shared" si="2873"/>
        <v>80819.093762579</v>
      </c>
      <c r="AN419" s="18">
        <f ca="1" t="shared" si="2874"/>
        <v>90068.2841049313</v>
      </c>
      <c r="AO419" s="18">
        <f ca="1">C419/'Ejercicio 3 - TIR'!$D$7</f>
        <v>16566.1410564998</v>
      </c>
      <c r="AP419" s="18">
        <f ca="1" t="shared" si="2875"/>
        <v>29178.2956382782</v>
      </c>
      <c r="AQ419" s="18">
        <f ca="1" t="shared" si="2876"/>
        <v>37197.3865968864</v>
      </c>
      <c r="AR419" s="18">
        <f ca="1" t="shared" si="2877"/>
        <v>39400.174732977</v>
      </c>
      <c r="AS419" s="18">
        <f ca="1" t="shared" si="2878"/>
        <v>64252.9527060792</v>
      </c>
      <c r="AT419" s="18">
        <f ca="1" t="shared" si="2879"/>
        <v>73502.1430484315</v>
      </c>
      <c r="AU419" s="18">
        <f ca="1">AP419*'Ejercicio 3 - TIR'!$D$5</f>
        <v>14589.1478191391</v>
      </c>
      <c r="AV419" s="18">
        <f ca="1">AQ419*'Ejercicio 3 - TIR'!$D$5</f>
        <v>18598.6932984432</v>
      </c>
      <c r="AW419" s="18">
        <f ca="1">AR419*'Ejercicio 3 - TIR'!$D$5</f>
        <v>19700.0873664885</v>
      </c>
      <c r="AX419" s="18">
        <f ca="1">AS419*'Ejercicio 3 - TIR'!$D$5</f>
        <v>32126.4763530396</v>
      </c>
      <c r="AY419" s="18">
        <f ca="1">AT419*'Ejercicio 3 - TIR'!$D$5</f>
        <v>36751.0715242157</v>
      </c>
      <c r="AZ419" s="18">
        <f ca="1" t="shared" ref="AZ419:BD419" si="3119">AJ419-AU419-AE419</f>
        <v>25918.0964115934</v>
      </c>
      <c r="BA419" s="18">
        <f ca="1" t="shared" si="3119"/>
        <v>29109.0157276398</v>
      </c>
      <c r="BB419" s="18">
        <f ca="1" t="shared" si="3119"/>
        <v>29105.6854227718</v>
      </c>
      <c r="BC419" s="18">
        <f ca="1" t="shared" si="3119"/>
        <v>40118.1371812636</v>
      </c>
      <c r="BD419" s="18">
        <f ca="1" t="shared" si="3119"/>
        <v>43106.6181936798</v>
      </c>
      <c r="BE419" s="18">
        <f ca="1" t="shared" ref="BE419:BI419" si="3120">AZ419/Z419</f>
        <v>22407.0914163359</v>
      </c>
      <c r="BF419" s="18">
        <f ca="1" t="shared" si="3120"/>
        <v>21763.8428072676</v>
      </c>
      <c r="BG419" s="18">
        <f ca="1" t="shared" si="3120"/>
        <v>18404.0240991326</v>
      </c>
      <c r="BH419" s="18">
        <f ca="1" t="shared" si="3120"/>
        <v>21184.2881480378</v>
      </c>
      <c r="BI419" s="18">
        <f ca="1" t="shared" si="3120"/>
        <v>19114.9799926583</v>
      </c>
      <c r="BJ419" s="18">
        <f ca="1" t="shared" si="2882"/>
        <v>75374.1934575225</v>
      </c>
      <c r="BK419" s="18">
        <f ca="1" t="shared" si="2883"/>
        <v>37358.6745965445</v>
      </c>
      <c r="BL419" s="18">
        <f ca="1" t="shared" si="2884"/>
        <v>112732.868054067</v>
      </c>
      <c r="BM419" s="18">
        <f ca="1">BK419*'Ejercicio 3 - TIR'!$D$5</f>
        <v>18679.3372982723</v>
      </c>
      <c r="BN419" s="18">
        <f ca="1" t="shared" si="2885"/>
        <v>94053.5307557948</v>
      </c>
      <c r="BO419" s="18">
        <f ca="1" t="shared" si="2886"/>
        <v>41706.6203281862</v>
      </c>
      <c r="BP419" s="18">
        <f ca="1" t="shared" si="2887"/>
        <v>-116254.255082435</v>
      </c>
      <c r="BQ419" s="18">
        <f ca="1" t="shared" ref="BQ419:BT419" si="3121">BE419</f>
        <v>22407.0914163359</v>
      </c>
      <c r="BR419" s="18">
        <f ca="1" t="shared" si="3121"/>
        <v>21763.8428072676</v>
      </c>
      <c r="BS419" s="18">
        <f ca="1" t="shared" si="3121"/>
        <v>18404.0240991326</v>
      </c>
      <c r="BT419" s="18">
        <f ca="1" t="shared" si="3121"/>
        <v>21184.2881480378</v>
      </c>
      <c r="BU419" s="18">
        <f ca="1" t="shared" si="2889"/>
        <v>60821.6003208445</v>
      </c>
      <c r="BV419" s="20">
        <f ca="1" t="shared" si="2890"/>
        <v>6.51867454736648</v>
      </c>
    </row>
    <row r="420" ht="15" customHeight="1" spans="1:74">
      <c r="A420" s="16">
        <v>419</v>
      </c>
      <c r="B420" s="17">
        <f ca="1" t="shared" ref="B420:F420" si="3122">RAND()</f>
        <v>0.828002177770367</v>
      </c>
      <c r="C420" s="18">
        <f ca="1">IF(B420&lt;=('Ejercicio 3 - TIR'!$D$13-'Ejercicio 3 - TIR'!$C$13)/('Ejercicio 3 - TIR'!$E$13-'Ejercicio 3 - TIR'!$C$13),'Ejercicio 3 - TIR'!$C$13+SQRT(('Ejercicio 3 - TIR'!$E$13-'Ejercicio 3 - TIR'!$C$13)*('Ejercicio 3 - TIR'!$D$13-'Ejercicio 3 - TIR'!$C$13)*B420),'Ejercicio 3 - TIR'!$E$13-SQRT(('Ejercicio 3 - TIR'!$E$13-'Ejercicio 3 - TIR'!$C$13)*('Ejercicio 3 - TIR'!$E$13-'Ejercicio 3 - TIR'!$D$13)*(1-B420)))</f>
        <v>85633.4629546449</v>
      </c>
      <c r="D420" s="17">
        <f ca="1" t="shared" si="3122"/>
        <v>0.284307417395805</v>
      </c>
      <c r="E420" s="18">
        <f ca="1">IF(D420&lt;=('Ejercicio 3 - TIR'!$D$14-'Ejercicio 3 - TIR'!$C$14)/('Ejercicio 3 - TIR'!$E$14-'Ejercicio 3 - TIR'!$C$14),'Ejercicio 3 - TIR'!$C$14+SQRT(('Ejercicio 3 - TIR'!$E$14-'Ejercicio 3 - TIR'!$C$14)*('Ejercicio 3 - TIR'!$D$14-'Ejercicio 3 - TIR'!$C$14)*D420),'Ejercicio 3 - TIR'!$E$14-SQRT(('Ejercicio 3 - TIR'!$E$14-'Ejercicio 3 - TIR'!$C$14)*('Ejercicio 3 - TIR'!$E$14-'Ejercicio 3 - TIR'!$D$14)*(1-D420)))</f>
        <v>29617.6894985139</v>
      </c>
      <c r="F420" s="17">
        <f ca="1" t="shared" si="3122"/>
        <v>0.683494681829733</v>
      </c>
      <c r="G420" s="18">
        <f ca="1">IF(F420&lt;=('Ejercicio 3 - TIR'!$D$18-'Ejercicio 3 - TIR'!$C$18)/('Ejercicio 3 - TIR'!$E$18-'Ejercicio 3 - TIR'!$C$18),'Ejercicio 3 - TIR'!$C$18+SQRT(('Ejercicio 3 - TIR'!$E$18-'Ejercicio 3 - TIR'!$C$18)*('Ejercicio 3 - TIR'!$D$18-'Ejercicio 3 - TIR'!$C$18)*F420),'Ejercicio 3 - TIR'!$E$18-SQRT(('Ejercicio 3 - TIR'!$E$18-'Ejercicio 3 - TIR'!$C$18)*('Ejercicio 3 - TIR'!$E$18-'Ejercicio 3 - TIR'!$D$18)*(1-F420)))</f>
        <v>40127.8445362684</v>
      </c>
      <c r="H420" s="17">
        <f ca="1" t="shared" ref="H420:L420" si="3123">RAND()</f>
        <v>0.366733422694087</v>
      </c>
      <c r="I420" s="18">
        <f ca="1">IF(H420&lt;=('Ejercicio 3 - TIR'!$D$18-'Ejercicio 3 - TIR'!$C$18)/('Ejercicio 3 - TIR'!$E$18-'Ejercicio 3 - TIR'!$C$18),'Ejercicio 3 - TIR'!$C$18+SQRT(('Ejercicio 3 - TIR'!$E$18-'Ejercicio 3 - TIR'!$C$18)*('Ejercicio 3 - TIR'!$D$18-'Ejercicio 3 - TIR'!$C$18)*H420),'Ejercicio 3 - TIR'!$E$18-SQRT(('Ejercicio 3 - TIR'!$E$18-'Ejercicio 3 - TIR'!$C$18)*('Ejercicio 3 - TIR'!$E$18-'Ejercicio 3 - TIR'!$D$18)*(1-H420)))</f>
        <v>37416.8735599384</v>
      </c>
      <c r="J420" s="17">
        <f ca="1" t="shared" si="3123"/>
        <v>0.963337662880986</v>
      </c>
      <c r="K420" s="18">
        <f ca="1">IF(J420&lt;=('Ejercicio 3 - TIR'!$D$18-'Ejercicio 3 - TIR'!$C$18)/('Ejercicio 3 - TIR'!$E$18-'Ejercicio 3 - TIR'!$C$18),'Ejercicio 3 - TIR'!$C$18+SQRT(('Ejercicio 3 - TIR'!$E$18-'Ejercicio 3 - TIR'!$C$18)*('Ejercicio 3 - TIR'!$D$18-'Ejercicio 3 - TIR'!$C$18)*J420),'Ejercicio 3 - TIR'!$E$18-SQRT(('Ejercicio 3 - TIR'!$E$18-'Ejercicio 3 - TIR'!$C$18)*('Ejercicio 3 - TIR'!$E$18-'Ejercicio 3 - TIR'!$D$18)*(1-J420)))</f>
        <v>43341.7855132927</v>
      </c>
      <c r="L420" s="17">
        <f ca="1" t="shared" si="3123"/>
        <v>0.392218411001548</v>
      </c>
      <c r="M420" s="18">
        <f ca="1">IF(L420&lt;=('Ejercicio 3 - TIR'!$D$18-'Ejercicio 3 - TIR'!$C$18)/('Ejercicio 3 - TIR'!$E$18-'Ejercicio 3 - TIR'!$C$18),'Ejercicio 3 - TIR'!$C$18+SQRT(('Ejercicio 3 - TIR'!$E$18-'Ejercicio 3 - TIR'!$C$18)*('Ejercicio 3 - TIR'!$D$18-'Ejercicio 3 - TIR'!$C$18)*L420),'Ejercicio 3 - TIR'!$E$18-SQRT(('Ejercicio 3 - TIR'!$E$18-'Ejercicio 3 - TIR'!$C$18)*('Ejercicio 3 - TIR'!$E$18-'Ejercicio 3 - TIR'!$D$18)*(1-L420)))</f>
        <v>37670.2517331723</v>
      </c>
      <c r="N420" s="17">
        <f ca="1" t="shared" ref="N420:R420" si="3124">RAND()</f>
        <v>0.353532992620189</v>
      </c>
      <c r="O420" s="18">
        <f ca="1">IF(N420&lt;=('Ejercicio 3 - TIR'!$D$18-'Ejercicio 3 - TIR'!$C$18)/('Ejercicio 3 - TIR'!$E$18-'Ejercicio 3 - TIR'!$C$18),'Ejercicio 3 - TIR'!$C$18+SQRT(('Ejercicio 3 - TIR'!$E$18-'Ejercicio 3 - TIR'!$C$18)*('Ejercicio 3 - TIR'!$D$18-'Ejercicio 3 - TIR'!$C$18)*N420),'Ejercicio 3 - TIR'!$E$18-SQRT(('Ejercicio 3 - TIR'!$E$18-'Ejercicio 3 - TIR'!$C$18)*('Ejercicio 3 - TIR'!$E$18-'Ejercicio 3 - TIR'!$D$18)*(1-N420)))</f>
        <v>37282.1664972059</v>
      </c>
      <c r="P420" s="17">
        <f ca="1" t="shared" si="3124"/>
        <v>0.773176692569978</v>
      </c>
      <c r="Q420" s="19">
        <f ca="1">IF(P420&lt;=('Ejercicio 3 - TIR'!$D$22-'Ejercicio 3 - TIR'!$C$22)/('Ejercicio 3 - TIR'!$E$22-'Ejercicio 3 - TIR'!$C$22),'Ejercicio 3 - TIR'!$C$22+SQRT(('Ejercicio 3 - TIR'!$E$22-'Ejercicio 3 - TIR'!$C$22)*('Ejercicio 3 - TIR'!$D$22-'Ejercicio 3 - TIR'!$C$22)*P420),'Ejercicio 3 - TIR'!$E$22-SQRT(('Ejercicio 3 - TIR'!$E$22-'Ejercicio 3 - TIR'!$C$22)*('Ejercicio 3 - TIR'!$E$22-'Ejercicio 3 - TIR'!$D$22)*(1-P420)))</f>
        <v>0.159794011942643</v>
      </c>
      <c r="R420" s="17">
        <f ca="1" t="shared" si="3124"/>
        <v>0.896398973477383</v>
      </c>
      <c r="S420" s="19">
        <f ca="1">IF(R420&lt;=('Ejercicio 3 - TIR'!$D$23-'Ejercicio 3 - TIR'!$C$23)/('Ejercicio 3 - TIR'!$E$23-'Ejercicio 3 - TIR'!$C$23),'Ejercicio 3 - TIR'!$C$23+SQRT(('Ejercicio 3 - TIR'!$E$23-'Ejercicio 3 - TIR'!$C$23)*('Ejercicio 3 - TIR'!$D$23-'Ejercicio 3 - TIR'!$C$23)*R420),'Ejercicio 3 - TIR'!$E$23-SQRT(('Ejercicio 3 - TIR'!$E$23-'Ejercicio 3 - TIR'!$C$23)*('Ejercicio 3 - TIR'!$E$23-'Ejercicio 3 - TIR'!$D$23)*(1-R420)))</f>
        <v>0.166344164333857</v>
      </c>
      <c r="T420" s="17">
        <f ca="1" t="shared" ref="T420:X420" si="3125">RAND()</f>
        <v>0.592969607888154</v>
      </c>
      <c r="U420" s="19">
        <f ca="1">IF(T420&lt;=('Ejercicio 3 - TIR'!$D$24-'Ejercicio 3 - TIR'!$C$24)/('Ejercicio 3 - TIR'!$E$24-'Ejercicio 3 - TIR'!$C$24),'Ejercicio 3 - TIR'!$C$24+SQRT(('Ejercicio 3 - TIR'!$E$24-'Ejercicio 3 - TIR'!$C$24)*('Ejercicio 3 - TIR'!$D$24-'Ejercicio 3 - TIR'!$C$24)*T420),'Ejercicio 3 - TIR'!$E$24-SQRT(('Ejercicio 3 - TIR'!$E$24-'Ejercicio 3 - TIR'!$C$24)*('Ejercicio 3 - TIR'!$E$24-'Ejercicio 3 - TIR'!$D$24)*(1-T420)))</f>
        <v>0.186240777587255</v>
      </c>
      <c r="V420" s="17">
        <f ca="1" t="shared" si="3125"/>
        <v>0.237196223976888</v>
      </c>
      <c r="W420" s="19">
        <f ca="1">IF(V420&lt;=('Ejercicio 3 - TIR'!$D$25-'Ejercicio 3 - TIR'!$C$25)/('Ejercicio 3 - TIR'!$E$25-'Ejercicio 3 - TIR'!$C$25),'Ejercicio 3 - TIR'!$C$25+SQRT(('Ejercicio 3 - TIR'!$E$25-'Ejercicio 3 - TIR'!$C$25)*('Ejercicio 3 - TIR'!$D$25-'Ejercicio 3 - TIR'!$C$25)*V420),'Ejercicio 3 - TIR'!$E$25-SQRT(('Ejercicio 3 - TIR'!$E$25-'Ejercicio 3 - TIR'!$C$25)*('Ejercicio 3 - TIR'!$E$25-'Ejercicio 3 - TIR'!$D$25)*(1-V420)))</f>
        <v>0.198222917262822</v>
      </c>
      <c r="X420" s="17">
        <f ca="1" t="shared" si="3125"/>
        <v>0.475110928759845</v>
      </c>
      <c r="Y420" s="19">
        <f ca="1">IF(X420&lt;=('Ejercicio 3 - TIR'!$D$26-'Ejercicio 3 - TIR'!$C$26)/('Ejercicio 3 - TIR'!$E$26-'Ejercicio 3 - TIR'!$C$26),'Ejercicio 3 - TIR'!$C$26+SQRT(('Ejercicio 3 - TIR'!$E$26-'Ejercicio 3 - TIR'!$C$26)*('Ejercicio 3 - TIR'!$D$26-'Ejercicio 3 - TIR'!$C$26)*X420),'Ejercicio 3 - TIR'!$E$26-SQRT(('Ejercicio 3 - TIR'!$E$26-'Ejercicio 3 - TIR'!$C$26)*('Ejercicio 3 - TIR'!$E$26-'Ejercicio 3 - TIR'!$D$26)*(1-X420)))</f>
        <v>0.226760907364073</v>
      </c>
      <c r="Z420" s="17">
        <f ca="1" t="shared" si="2860"/>
        <v>1.15979401194264</v>
      </c>
      <c r="AA420" s="17">
        <f ca="1" t="shared" si="2861"/>
        <v>1.35271897765865</v>
      </c>
      <c r="AB420" s="17">
        <f ca="1" t="shared" si="2862"/>
        <v>1.60465041191484</v>
      </c>
      <c r="AC420" s="17">
        <f ca="1" t="shared" si="2863"/>
        <v>1.92272889775159</v>
      </c>
      <c r="AD420" s="17">
        <f ca="1" t="shared" si="2864"/>
        <v>2.35872864722086</v>
      </c>
      <c r="AE420" s="16">
        <f ca="1" t="shared" si="2865"/>
        <v>4732.72942943903</v>
      </c>
      <c r="AF420" s="16">
        <f ca="1" t="shared" si="2866"/>
        <v>5519.99135139732</v>
      </c>
      <c r="AG420" s="16">
        <f ca="1" t="shared" si="2867"/>
        <v>6548.03883295648</v>
      </c>
      <c r="AH420" s="16">
        <f ca="1" t="shared" si="2868"/>
        <v>7846.01019277535</v>
      </c>
      <c r="AI420" s="16">
        <f ca="1" t="shared" si="2869"/>
        <v>9625.17858327685</v>
      </c>
      <c r="AJ420" s="18">
        <f ca="1" t="shared" si="2870"/>
        <v>46540.0338053294</v>
      </c>
      <c r="AK420" s="18">
        <f ca="1" t="shared" si="2871"/>
        <v>50614.5149491829</v>
      </c>
      <c r="AL420" s="18">
        <f ca="1" t="shared" si="2872"/>
        <v>69548.4139770296</v>
      </c>
      <c r="AM420" s="18">
        <f ca="1" t="shared" si="2873"/>
        <v>72429.6815929471</v>
      </c>
      <c r="AN420" s="18">
        <f ca="1" t="shared" si="2874"/>
        <v>87938.5141474174</v>
      </c>
      <c r="AO420" s="18">
        <f ca="1">C420/'Ejercicio 3 - TIR'!$D$7</f>
        <v>17126.692590929</v>
      </c>
      <c r="AP420" s="18">
        <f ca="1" t="shared" si="2875"/>
        <v>29413.3412144004</v>
      </c>
      <c r="AQ420" s="18">
        <f ca="1" t="shared" si="2876"/>
        <v>33487.822358254</v>
      </c>
      <c r="AR420" s="18">
        <f ca="1" t="shared" si="2877"/>
        <v>52421.7213861007</v>
      </c>
      <c r="AS420" s="18">
        <f ca="1" t="shared" si="2878"/>
        <v>55302.9890020181</v>
      </c>
      <c r="AT420" s="18">
        <f ca="1" t="shared" si="2879"/>
        <v>70811.8215564884</v>
      </c>
      <c r="AU420" s="18">
        <f ca="1">AP420*'Ejercicio 3 - TIR'!$D$5</f>
        <v>14706.6706072002</v>
      </c>
      <c r="AV420" s="18">
        <f ca="1">AQ420*'Ejercicio 3 - TIR'!$D$5</f>
        <v>16743.911179127</v>
      </c>
      <c r="AW420" s="18">
        <f ca="1">AR420*'Ejercicio 3 - TIR'!$D$5</f>
        <v>26210.8606930503</v>
      </c>
      <c r="AX420" s="18">
        <f ca="1">AS420*'Ejercicio 3 - TIR'!$D$5</f>
        <v>27651.494501009</v>
      </c>
      <c r="AY420" s="18">
        <f ca="1">AT420*'Ejercicio 3 - TIR'!$D$5</f>
        <v>35405.9107782442</v>
      </c>
      <c r="AZ420" s="18">
        <f ca="1" t="shared" ref="AZ420:BD420" si="3126">AJ420-AU420-AE420</f>
        <v>27100.6337686901</v>
      </c>
      <c r="BA420" s="18">
        <f ca="1" t="shared" si="3126"/>
        <v>28350.6124186586</v>
      </c>
      <c r="BB420" s="18">
        <f ca="1" t="shared" si="3126"/>
        <v>36789.5144510228</v>
      </c>
      <c r="BC420" s="18">
        <f ca="1" t="shared" si="3126"/>
        <v>36932.1768991627</v>
      </c>
      <c r="BD420" s="18">
        <f ca="1" t="shared" si="3126"/>
        <v>42907.4247858963</v>
      </c>
      <c r="BE420" s="18">
        <f ca="1" t="shared" ref="BE420:BI420" si="3127">AZ420/Z420</f>
        <v>23366.7646923757</v>
      </c>
      <c r="BF420" s="18">
        <f ca="1" t="shared" si="3127"/>
        <v>20958.2425373592</v>
      </c>
      <c r="BG420" s="18">
        <f ca="1" t="shared" si="3127"/>
        <v>22926.8095890878</v>
      </c>
      <c r="BH420" s="18">
        <f ca="1" t="shared" si="3127"/>
        <v>19208.2081578691</v>
      </c>
      <c r="BI420" s="18">
        <f ca="1" t="shared" si="3127"/>
        <v>18190.9118017672</v>
      </c>
      <c r="BJ420" s="18">
        <f ca="1" t="shared" si="2882"/>
        <v>69860.0926846371</v>
      </c>
      <c r="BK420" s="18">
        <f ca="1" t="shared" si="2883"/>
        <v>40397.2204463694</v>
      </c>
      <c r="BL420" s="18">
        <f ca="1" t="shared" si="2884"/>
        <v>110257.313131007</v>
      </c>
      <c r="BM420" s="18">
        <f ca="1">BK420*'Ejercicio 3 - TIR'!$D$5</f>
        <v>20198.6102231847</v>
      </c>
      <c r="BN420" s="18">
        <f ca="1" t="shared" si="2885"/>
        <v>90058.7029078218</v>
      </c>
      <c r="BO420" s="18">
        <f ca="1" t="shared" si="2886"/>
        <v>38181.0357939784</v>
      </c>
      <c r="BP420" s="18">
        <f ca="1" t="shared" si="2887"/>
        <v>-115251.152453159</v>
      </c>
      <c r="BQ420" s="18">
        <f ca="1" t="shared" ref="BQ420:BT420" si="3128">BE420</f>
        <v>23366.7646923757</v>
      </c>
      <c r="BR420" s="18">
        <f ca="1" t="shared" si="3128"/>
        <v>20958.2425373592</v>
      </c>
      <c r="BS420" s="18">
        <f ca="1" t="shared" si="3128"/>
        <v>22926.8095890878</v>
      </c>
      <c r="BT420" s="18">
        <f ca="1" t="shared" si="3128"/>
        <v>19208.2081578691</v>
      </c>
      <c r="BU420" s="18">
        <f ca="1" t="shared" si="2889"/>
        <v>56371.9475957456</v>
      </c>
      <c r="BV420" s="20">
        <f ca="1" t="shared" si="2890"/>
        <v>6.56244346876516</v>
      </c>
    </row>
    <row r="421" ht="15" customHeight="1" spans="1:74">
      <c r="A421" s="16">
        <v>420</v>
      </c>
      <c r="B421" s="17">
        <f ca="1" t="shared" ref="B421:F421" si="3129">RAND()</f>
        <v>0.253619367587807</v>
      </c>
      <c r="C421" s="18">
        <f ca="1">IF(B421&lt;=('Ejercicio 3 - TIR'!$D$13-'Ejercicio 3 - TIR'!$C$13)/('Ejercicio 3 - TIR'!$E$13-'Ejercicio 3 - TIR'!$C$13),'Ejercicio 3 - TIR'!$C$13+SQRT(('Ejercicio 3 - TIR'!$E$13-'Ejercicio 3 - TIR'!$C$13)*('Ejercicio 3 - TIR'!$D$13-'Ejercicio 3 - TIR'!$C$13)*B421),'Ejercicio 3 - TIR'!$E$13-SQRT(('Ejercicio 3 - TIR'!$E$13-'Ejercicio 3 - TIR'!$C$13)*('Ejercicio 3 - TIR'!$E$13-'Ejercicio 3 - TIR'!$D$13)*(1-B421)))</f>
        <v>70072.4748952635</v>
      </c>
      <c r="D421" s="17">
        <f ca="1" t="shared" si="3129"/>
        <v>0.215916544765593</v>
      </c>
      <c r="E421" s="18">
        <f ca="1">IF(D421&lt;=('Ejercicio 3 - TIR'!$D$14-'Ejercicio 3 - TIR'!$C$14)/('Ejercicio 3 - TIR'!$E$14-'Ejercicio 3 - TIR'!$C$14),'Ejercicio 3 - TIR'!$C$14+SQRT(('Ejercicio 3 - TIR'!$E$14-'Ejercicio 3 - TIR'!$C$14)*('Ejercicio 3 - TIR'!$D$14-'Ejercicio 3 - TIR'!$C$14)*D421),'Ejercicio 3 - TIR'!$E$14-SQRT(('Ejercicio 3 - TIR'!$E$14-'Ejercicio 3 - TIR'!$C$14)*('Ejercicio 3 - TIR'!$E$14-'Ejercicio 3 - TIR'!$D$14)*(1-D421)))</f>
        <v>29024.144736142</v>
      </c>
      <c r="F421" s="17">
        <f ca="1" t="shared" si="3129"/>
        <v>0.0170597831698343</v>
      </c>
      <c r="G421" s="18">
        <f ca="1">IF(F421&lt;=('Ejercicio 3 - TIR'!$D$18-'Ejercicio 3 - TIR'!$C$18)/('Ejercicio 3 - TIR'!$E$18-'Ejercicio 3 - TIR'!$C$18),'Ejercicio 3 - TIR'!$C$18+SQRT(('Ejercicio 3 - TIR'!$E$18-'Ejercicio 3 - TIR'!$C$18)*('Ejercicio 3 - TIR'!$D$18-'Ejercicio 3 - TIR'!$C$18)*F421),'Ejercicio 3 - TIR'!$E$18-SQRT(('Ejercicio 3 - TIR'!$E$18-'Ejercicio 3 - TIR'!$C$18)*('Ejercicio 3 - TIR'!$E$18-'Ejercicio 3 - TIR'!$D$18)*(1-F421)))</f>
        <v>31599.6773035444</v>
      </c>
      <c r="H421" s="17">
        <f ca="1" t="shared" ref="H421:L421" si="3130">RAND()</f>
        <v>0.794018982745201</v>
      </c>
      <c r="I421" s="18">
        <f ca="1">IF(H421&lt;=('Ejercicio 3 - TIR'!$D$18-'Ejercicio 3 - TIR'!$C$18)/('Ejercicio 3 - TIR'!$E$18-'Ejercicio 3 - TIR'!$C$18),'Ejercicio 3 - TIR'!$C$18+SQRT(('Ejercicio 3 - TIR'!$E$18-'Ejercicio 3 - TIR'!$C$18)*('Ejercicio 3 - TIR'!$D$18-'Ejercicio 3 - TIR'!$C$18)*H421),'Ejercicio 3 - TIR'!$E$18-SQRT(('Ejercicio 3 - TIR'!$E$18-'Ejercicio 3 - TIR'!$C$18)*('Ejercicio 3 - TIR'!$E$18-'Ejercicio 3 - TIR'!$D$18)*(1-H421)))</f>
        <v>41069.5323059323</v>
      </c>
      <c r="J421" s="17">
        <f ca="1" t="shared" si="3130"/>
        <v>0.209410152929556</v>
      </c>
      <c r="K421" s="18">
        <f ca="1">IF(J421&lt;=('Ejercicio 3 - TIR'!$D$18-'Ejercicio 3 - TIR'!$C$18)/('Ejercicio 3 - TIR'!$E$18-'Ejercicio 3 - TIR'!$C$18),'Ejercicio 3 - TIR'!$C$18+SQRT(('Ejercicio 3 - TIR'!$E$18-'Ejercicio 3 - TIR'!$C$18)*('Ejercicio 3 - TIR'!$D$18-'Ejercicio 3 - TIR'!$C$18)*J421),'Ejercicio 3 - TIR'!$E$18-SQRT(('Ejercicio 3 - TIR'!$E$18-'Ejercicio 3 - TIR'!$C$18)*('Ejercicio 3 - TIR'!$E$18-'Ejercicio 3 - TIR'!$D$18)*(1-J421)))</f>
        <v>35604.5983744987</v>
      </c>
      <c r="L421" s="17">
        <f ca="1" t="shared" si="3130"/>
        <v>0.918998171554718</v>
      </c>
      <c r="M421" s="18">
        <f ca="1">IF(L421&lt;=('Ejercicio 3 - TIR'!$D$18-'Ejercicio 3 - TIR'!$C$18)/('Ejercicio 3 - TIR'!$E$18-'Ejercicio 3 - TIR'!$C$18),'Ejercicio 3 - TIR'!$C$18+SQRT(('Ejercicio 3 - TIR'!$E$18-'Ejercicio 3 - TIR'!$C$18)*('Ejercicio 3 - TIR'!$D$18-'Ejercicio 3 - TIR'!$C$18)*L421),'Ejercicio 3 - TIR'!$E$18-SQRT(('Ejercicio 3 - TIR'!$E$18-'Ejercicio 3 - TIR'!$C$18)*('Ejercicio 3 - TIR'!$E$18-'Ejercicio 3 - TIR'!$D$18)*(1-L421)))</f>
        <v>42535.2206724747</v>
      </c>
      <c r="N421" s="17">
        <f ca="1" t="shared" ref="N421:R421" si="3131">RAND()</f>
        <v>0.304338964303204</v>
      </c>
      <c r="O421" s="18">
        <f ca="1">IF(N421&lt;=('Ejercicio 3 - TIR'!$D$18-'Ejercicio 3 - TIR'!$C$18)/('Ejercicio 3 - TIR'!$E$18-'Ejercicio 3 - TIR'!$C$18),'Ejercicio 3 - TIR'!$C$18+SQRT(('Ejercicio 3 - TIR'!$E$18-'Ejercicio 3 - TIR'!$C$18)*('Ejercicio 3 - TIR'!$D$18-'Ejercicio 3 - TIR'!$C$18)*N421),'Ejercicio 3 - TIR'!$E$18-SQRT(('Ejercicio 3 - TIR'!$E$18-'Ejercicio 3 - TIR'!$C$18)*('Ejercicio 3 - TIR'!$E$18-'Ejercicio 3 - TIR'!$D$18)*(1-N421)))</f>
        <v>36756.5408786953</v>
      </c>
      <c r="P421" s="17">
        <f ca="1" t="shared" si="3131"/>
        <v>0.139783127043458</v>
      </c>
      <c r="Q421" s="19">
        <f ca="1">IF(P421&lt;=('Ejercicio 3 - TIR'!$D$22-'Ejercicio 3 - TIR'!$C$22)/('Ejercicio 3 - TIR'!$E$22-'Ejercicio 3 - TIR'!$C$22),'Ejercicio 3 - TIR'!$C$22+SQRT(('Ejercicio 3 - TIR'!$E$22-'Ejercicio 3 - TIR'!$C$22)*('Ejercicio 3 - TIR'!$D$22-'Ejercicio 3 - TIR'!$C$22)*P421),'Ejercicio 3 - TIR'!$E$22-SQRT(('Ejercicio 3 - TIR'!$E$22-'Ejercicio 3 - TIR'!$C$22)*('Ejercicio 3 - TIR'!$E$22-'Ejercicio 3 - TIR'!$D$22)*(1-P421)))</f>
        <v>0.135862207560054</v>
      </c>
      <c r="R421" s="17">
        <f ca="1" t="shared" si="3131"/>
        <v>0.605186610393952</v>
      </c>
      <c r="S421" s="19">
        <f ca="1">IF(R421&lt;=('Ejercicio 3 - TIR'!$D$23-'Ejercicio 3 - TIR'!$C$23)/('Ejercicio 3 - TIR'!$E$23-'Ejercicio 3 - TIR'!$C$23),'Ejercicio 3 - TIR'!$C$23+SQRT(('Ejercicio 3 - TIR'!$E$23-'Ejercicio 3 - TIR'!$C$23)*('Ejercicio 3 - TIR'!$D$23-'Ejercicio 3 - TIR'!$C$23)*R421),'Ejercicio 3 - TIR'!$E$23-SQRT(('Ejercicio 3 - TIR'!$E$23-'Ejercicio 3 - TIR'!$C$23)*('Ejercicio 3 - TIR'!$E$23-'Ejercicio 3 - TIR'!$D$23)*(1-R421)))</f>
        <v>0.153341716085035</v>
      </c>
      <c r="T421" s="17">
        <f ca="1" t="shared" ref="T421:X421" si="3132">RAND()</f>
        <v>0.869775849624549</v>
      </c>
      <c r="U421" s="19">
        <f ca="1">IF(T421&lt;=('Ejercicio 3 - TIR'!$D$24-'Ejercicio 3 - TIR'!$C$24)/('Ejercicio 3 - TIR'!$E$24-'Ejercicio 3 - TIR'!$C$24),'Ejercicio 3 - TIR'!$C$24+SQRT(('Ejercicio 3 - TIR'!$E$24-'Ejercicio 3 - TIR'!$C$24)*('Ejercicio 3 - TIR'!$D$24-'Ejercicio 3 - TIR'!$C$24)*T421),'Ejercicio 3 - TIR'!$E$24-SQRT(('Ejercicio 3 - TIR'!$E$24-'Ejercicio 3 - TIR'!$C$24)*('Ejercicio 3 - TIR'!$E$24-'Ejercicio 3 - TIR'!$D$24)*(1-T421)))</f>
        <v>0.200904774914883</v>
      </c>
      <c r="V421" s="17">
        <f ca="1" t="shared" si="3132"/>
        <v>0.841113420497451</v>
      </c>
      <c r="W421" s="19">
        <f ca="1">IF(V421&lt;=('Ejercicio 3 - TIR'!$D$25-'Ejercicio 3 - TIR'!$C$25)/('Ejercicio 3 - TIR'!$E$25-'Ejercicio 3 - TIR'!$C$25),'Ejercicio 3 - TIR'!$C$25+SQRT(('Ejercicio 3 - TIR'!$E$25-'Ejercicio 3 - TIR'!$C$25)*('Ejercicio 3 - TIR'!$D$25-'Ejercicio 3 - TIR'!$C$25)*V421),'Ejercicio 3 - TIR'!$E$25-SQRT(('Ejercicio 3 - TIR'!$E$25-'Ejercicio 3 - TIR'!$C$25)*('Ejercicio 3 - TIR'!$E$25-'Ejercicio 3 - TIR'!$D$25)*(1-V421)))</f>
        <v>0.226418163170378</v>
      </c>
      <c r="X421" s="17">
        <f ca="1" t="shared" si="3132"/>
        <v>0.379545882812193</v>
      </c>
      <c r="Y421" s="19">
        <f ca="1">IF(X421&lt;=('Ejercicio 3 - TIR'!$D$26-'Ejercicio 3 - TIR'!$C$26)/('Ejercicio 3 - TIR'!$E$26-'Ejercicio 3 - TIR'!$C$26),'Ejercicio 3 - TIR'!$C$26+SQRT(('Ejercicio 3 - TIR'!$E$26-'Ejercicio 3 - TIR'!$C$26)*('Ejercicio 3 - TIR'!$D$26-'Ejercicio 3 - TIR'!$C$26)*X421),'Ejercicio 3 - TIR'!$E$26-SQRT(('Ejercicio 3 - TIR'!$E$26-'Ejercicio 3 - TIR'!$C$26)*('Ejercicio 3 - TIR'!$E$26-'Ejercicio 3 - TIR'!$D$26)*(1-X421)))</f>
        <v>0.222116908921394</v>
      </c>
      <c r="Z421" s="17">
        <f ca="1" t="shared" si="2860"/>
        <v>1.13586220756005</v>
      </c>
      <c r="AA421" s="17">
        <f ca="1" t="shared" si="2861"/>
        <v>1.31003726770345</v>
      </c>
      <c r="AB421" s="17">
        <f ca="1" t="shared" si="2862"/>
        <v>1.57323001010152</v>
      </c>
      <c r="AC421" s="17">
        <f ca="1" t="shared" si="2863"/>
        <v>1.92943785923322</v>
      </c>
      <c r="AD421" s="17">
        <f ca="1" t="shared" si="2864"/>
        <v>2.35799863248201</v>
      </c>
      <c r="AE421" s="16">
        <f ca="1" t="shared" si="2865"/>
        <v>3943.28437639477</v>
      </c>
      <c r="AF421" s="16">
        <f ca="1" t="shared" si="2866"/>
        <v>4547.95436968245</v>
      </c>
      <c r="AG421" s="16">
        <f ca="1" t="shared" si="2867"/>
        <v>5461.66011864666</v>
      </c>
      <c r="AH421" s="16">
        <f ca="1" t="shared" si="2868"/>
        <v>6698.27917057154</v>
      </c>
      <c r="AI421" s="16">
        <f ca="1" t="shared" si="2869"/>
        <v>8186.08023503146</v>
      </c>
      <c r="AJ421" s="18">
        <f ca="1" t="shared" si="2870"/>
        <v>35892.8792201893</v>
      </c>
      <c r="AK421" s="18">
        <f ca="1" t="shared" si="2871"/>
        <v>53802.6178879221</v>
      </c>
      <c r="AL421" s="18">
        <f ca="1" t="shared" si="2872"/>
        <v>56014.2226603731</v>
      </c>
      <c r="AM421" s="18">
        <f ca="1" t="shared" si="2873"/>
        <v>82069.0651163121</v>
      </c>
      <c r="AN421" s="18">
        <f ca="1" t="shared" si="2874"/>
        <v>86671.8731267328</v>
      </c>
      <c r="AO421" s="18">
        <f ca="1">C421/'Ejercicio 3 - TIR'!$D$7</f>
        <v>14014.4949790527</v>
      </c>
      <c r="AP421" s="18">
        <f ca="1" t="shared" si="2875"/>
        <v>21878.3842411366</v>
      </c>
      <c r="AQ421" s="18">
        <f ca="1" t="shared" si="2876"/>
        <v>39788.1229088694</v>
      </c>
      <c r="AR421" s="18">
        <f ca="1" t="shared" si="2877"/>
        <v>41999.7276813204</v>
      </c>
      <c r="AS421" s="18">
        <f ca="1" t="shared" si="2878"/>
        <v>68054.5701372594</v>
      </c>
      <c r="AT421" s="18">
        <f ca="1" t="shared" si="2879"/>
        <v>72657.3781476801</v>
      </c>
      <c r="AU421" s="18">
        <f ca="1">AP421*'Ejercicio 3 - TIR'!$D$5</f>
        <v>10939.1921205683</v>
      </c>
      <c r="AV421" s="18">
        <f ca="1">AQ421*'Ejercicio 3 - TIR'!$D$5</f>
        <v>19894.0614544347</v>
      </c>
      <c r="AW421" s="18">
        <f ca="1">AR421*'Ejercicio 3 - TIR'!$D$5</f>
        <v>20999.8638406602</v>
      </c>
      <c r="AX421" s="18">
        <f ca="1">AS421*'Ejercicio 3 - TIR'!$D$5</f>
        <v>34027.2850686297</v>
      </c>
      <c r="AY421" s="18">
        <f ca="1">AT421*'Ejercicio 3 - TIR'!$D$5</f>
        <v>36328.68907384</v>
      </c>
      <c r="AZ421" s="18">
        <f ca="1" t="shared" ref="AZ421:BD421" si="3133">AJ421-AU421-AE421</f>
        <v>21010.4027232262</v>
      </c>
      <c r="BA421" s="18">
        <f ca="1" t="shared" si="3133"/>
        <v>29360.6020638049</v>
      </c>
      <c r="BB421" s="18">
        <f ca="1" t="shared" si="3133"/>
        <v>29552.6987010662</v>
      </c>
      <c r="BC421" s="18">
        <f ca="1" t="shared" si="3133"/>
        <v>41343.5008771109</v>
      </c>
      <c r="BD421" s="18">
        <f ca="1" t="shared" si="3133"/>
        <v>42157.1038178613</v>
      </c>
      <c r="BE421" s="18">
        <f ca="1" t="shared" ref="BE421:BI421" si="3134">AZ421/Z421</f>
        <v>18497.3164732355</v>
      </c>
      <c r="BF421" s="18">
        <f ca="1" t="shared" si="3134"/>
        <v>22412.0357394682</v>
      </c>
      <c r="BG421" s="18">
        <f ca="1" t="shared" si="3134"/>
        <v>18784.7285592774</v>
      </c>
      <c r="BH421" s="18">
        <f ca="1" t="shared" si="3134"/>
        <v>21427.7441894611</v>
      </c>
      <c r="BI421" s="18">
        <f ca="1" t="shared" si="3134"/>
        <v>17878.3410800739</v>
      </c>
      <c r="BJ421" s="18">
        <f ca="1" t="shared" si="2882"/>
        <v>68438.8935967829</v>
      </c>
      <c r="BK421" s="18">
        <f ca="1" t="shared" si="2883"/>
        <v>33046.1599955323</v>
      </c>
      <c r="BL421" s="18">
        <f ca="1" t="shared" si="2884"/>
        <v>101485.053592315</v>
      </c>
      <c r="BM421" s="18">
        <f ca="1">BK421*'Ejercicio 3 - TIR'!$D$5</f>
        <v>16523.0799977662</v>
      </c>
      <c r="BN421" s="18">
        <f ca="1" t="shared" si="2885"/>
        <v>84961.9735945491</v>
      </c>
      <c r="BO421" s="18">
        <f ca="1" t="shared" si="2886"/>
        <v>36031.3922256684</v>
      </c>
      <c r="BP421" s="18">
        <f ca="1" t="shared" si="2887"/>
        <v>-99096.6196314055</v>
      </c>
      <c r="BQ421" s="18">
        <f ca="1" t="shared" ref="BQ421:BT421" si="3135">BE421</f>
        <v>18497.3164732355</v>
      </c>
      <c r="BR421" s="18">
        <f ca="1" t="shared" si="3135"/>
        <v>22412.0357394682</v>
      </c>
      <c r="BS421" s="18">
        <f ca="1" t="shared" si="3135"/>
        <v>18784.7285592774</v>
      </c>
      <c r="BT421" s="18">
        <f ca="1" t="shared" si="3135"/>
        <v>21427.7441894611</v>
      </c>
      <c r="BU421" s="18">
        <f ca="1" t="shared" si="2889"/>
        <v>53909.7333057423</v>
      </c>
      <c r="BV421" s="20">
        <f ca="1" t="shared" si="2890"/>
        <v>9.48157983788473</v>
      </c>
    </row>
    <row r="422" ht="15" customHeight="1" spans="1:74">
      <c r="A422" s="16">
        <v>421</v>
      </c>
      <c r="B422" s="17">
        <f ca="1" t="shared" ref="B422:F422" si="3136">RAND()</f>
        <v>0.990224945464852</v>
      </c>
      <c r="C422" s="18">
        <f ca="1">IF(B422&lt;=('Ejercicio 3 - TIR'!$D$13-'Ejercicio 3 - TIR'!$C$13)/('Ejercicio 3 - TIR'!$E$13-'Ejercicio 3 - TIR'!$C$13),'Ejercicio 3 - TIR'!$C$13+SQRT(('Ejercicio 3 - TIR'!$E$13-'Ejercicio 3 - TIR'!$C$13)*('Ejercicio 3 - TIR'!$D$13-'Ejercicio 3 - TIR'!$C$13)*B422),'Ejercicio 3 - TIR'!$E$13-SQRT(('Ejercicio 3 - TIR'!$E$13-'Ejercicio 3 - TIR'!$C$13)*('Ejercicio 3 - TIR'!$E$13-'Ejercicio 3 - TIR'!$D$13)*(1-B422)))</f>
        <v>96575.0816882474</v>
      </c>
      <c r="D422" s="17">
        <f ca="1" t="shared" si="3136"/>
        <v>0.614792408287972</v>
      </c>
      <c r="E422" s="18">
        <f ca="1">IF(D422&lt;=('Ejercicio 3 - TIR'!$D$14-'Ejercicio 3 - TIR'!$C$14)/('Ejercicio 3 - TIR'!$E$14-'Ejercicio 3 - TIR'!$C$14),'Ejercicio 3 - TIR'!$C$14+SQRT(('Ejercicio 3 - TIR'!$E$14-'Ejercicio 3 - TIR'!$C$14)*('Ejercicio 3 - TIR'!$D$14-'Ejercicio 3 - TIR'!$C$14)*D422),'Ejercicio 3 - TIR'!$E$14-SQRT(('Ejercicio 3 - TIR'!$E$14-'Ejercicio 3 - TIR'!$C$14)*('Ejercicio 3 - TIR'!$E$14-'Ejercicio 3 - TIR'!$D$14)*(1-D422)))</f>
        <v>32398.6094195335</v>
      </c>
      <c r="F422" s="17">
        <f ca="1" t="shared" si="3136"/>
        <v>0.25784343351954</v>
      </c>
      <c r="G422" s="18">
        <f ca="1">IF(F422&lt;=('Ejercicio 3 - TIR'!$D$18-'Ejercicio 3 - TIR'!$C$18)/('Ejercicio 3 - TIR'!$E$18-'Ejercicio 3 - TIR'!$C$18),'Ejercicio 3 - TIR'!$C$18+SQRT(('Ejercicio 3 - TIR'!$E$18-'Ejercicio 3 - TIR'!$C$18)*('Ejercicio 3 - TIR'!$D$18-'Ejercicio 3 - TIR'!$C$18)*F422),'Ejercicio 3 - TIR'!$E$18-SQRT(('Ejercicio 3 - TIR'!$E$18-'Ejercicio 3 - TIR'!$C$18)*('Ejercicio 3 - TIR'!$E$18-'Ejercicio 3 - TIR'!$D$18)*(1-F422)))</f>
        <v>36219.0445430091</v>
      </c>
      <c r="H422" s="17">
        <f ca="1" t="shared" ref="H422:L422" si="3137">RAND()</f>
        <v>0.749720573040701</v>
      </c>
      <c r="I422" s="18">
        <f ca="1">IF(H422&lt;=('Ejercicio 3 - TIR'!$D$18-'Ejercicio 3 - TIR'!$C$18)/('Ejercicio 3 - TIR'!$E$18-'Ejercicio 3 - TIR'!$C$18),'Ejercicio 3 - TIR'!$C$18+SQRT(('Ejercicio 3 - TIR'!$E$18-'Ejercicio 3 - TIR'!$C$18)*('Ejercicio 3 - TIR'!$D$18-'Ejercicio 3 - TIR'!$C$18)*H422),'Ejercicio 3 - TIR'!$E$18-SQRT(('Ejercicio 3 - TIR'!$E$18-'Ejercicio 3 - TIR'!$C$18)*('Ejercicio 3 - TIR'!$E$18-'Ejercicio 3 - TIR'!$D$18)*(1-H422)))</f>
        <v>40667.4537484353</v>
      </c>
      <c r="J422" s="17">
        <f ca="1" t="shared" si="3137"/>
        <v>0.121461443436291</v>
      </c>
      <c r="K422" s="18">
        <f ca="1">IF(J422&lt;=('Ejercicio 3 - TIR'!$D$18-'Ejercicio 3 - TIR'!$C$18)/('Ejercicio 3 - TIR'!$E$18-'Ejercicio 3 - TIR'!$C$18),'Ejercicio 3 - TIR'!$C$18+SQRT(('Ejercicio 3 - TIR'!$E$18-'Ejercicio 3 - TIR'!$C$18)*('Ejercicio 3 - TIR'!$D$18-'Ejercicio 3 - TIR'!$C$18)*J422),'Ejercicio 3 - TIR'!$E$18-SQRT(('Ejercicio 3 - TIR'!$E$18-'Ejercicio 3 - TIR'!$C$18)*('Ejercicio 3 - TIR'!$E$18-'Ejercicio 3 - TIR'!$D$18)*(1-J422)))</f>
        <v>34268.3974177018</v>
      </c>
      <c r="L422" s="17">
        <f ca="1" t="shared" si="3137"/>
        <v>0.64483754799797</v>
      </c>
      <c r="M422" s="18">
        <f ca="1">IF(L422&lt;=('Ejercicio 3 - TIR'!$D$18-'Ejercicio 3 - TIR'!$C$18)/('Ejercicio 3 - TIR'!$E$18-'Ejercicio 3 - TIR'!$C$18),'Ejercicio 3 - TIR'!$C$18+SQRT(('Ejercicio 3 - TIR'!$E$18-'Ejercicio 3 - TIR'!$C$18)*('Ejercicio 3 - TIR'!$D$18-'Ejercicio 3 - TIR'!$C$18)*L422),'Ejercicio 3 - TIR'!$E$18-SQRT(('Ejercicio 3 - TIR'!$E$18-'Ejercicio 3 - TIR'!$C$18)*('Ejercicio 3 - TIR'!$E$18-'Ejercicio 3 - TIR'!$D$18)*(1-L422)))</f>
        <v>39834.9190235454</v>
      </c>
      <c r="N422" s="17">
        <f ca="1" t="shared" ref="N422:R422" si="3138">RAND()</f>
        <v>0.886743452735637</v>
      </c>
      <c r="O422" s="18">
        <f ca="1">IF(N422&lt;=('Ejercicio 3 - TIR'!$D$18-'Ejercicio 3 - TIR'!$C$18)/('Ejercicio 3 - TIR'!$E$18-'Ejercicio 3 - TIR'!$C$18),'Ejercicio 3 - TIR'!$C$18+SQRT(('Ejercicio 3 - TIR'!$E$18-'Ejercicio 3 - TIR'!$C$18)*('Ejercicio 3 - TIR'!$D$18-'Ejercicio 3 - TIR'!$C$18)*N422),'Ejercicio 3 - TIR'!$E$18-SQRT(('Ejercicio 3 - TIR'!$E$18-'Ejercicio 3 - TIR'!$C$18)*('Ejercicio 3 - TIR'!$E$18-'Ejercicio 3 - TIR'!$D$18)*(1-N422)))</f>
        <v>42085.5118725877</v>
      </c>
      <c r="P422" s="17">
        <f ca="1" t="shared" si="3138"/>
        <v>0.0680786272321789</v>
      </c>
      <c r="Q422" s="19">
        <f ca="1">IF(P422&lt;=('Ejercicio 3 - TIR'!$D$22-'Ejercicio 3 - TIR'!$C$22)/('Ejercicio 3 - TIR'!$E$22-'Ejercicio 3 - TIR'!$C$22),'Ejercicio 3 - TIR'!$C$22+SQRT(('Ejercicio 3 - TIR'!$E$22-'Ejercicio 3 - TIR'!$C$22)*('Ejercicio 3 - TIR'!$D$22-'Ejercicio 3 - TIR'!$C$22)*P422),'Ejercicio 3 - TIR'!$E$22-SQRT(('Ejercicio 3 - TIR'!$E$22-'Ejercicio 3 - TIR'!$C$22)*('Ejercicio 3 - TIR'!$E$22-'Ejercicio 3 - TIR'!$D$22)*(1-P422)))</f>
        <v>0.131069847741406</v>
      </c>
      <c r="R422" s="17">
        <f ca="1" t="shared" si="3138"/>
        <v>0.586762506713536</v>
      </c>
      <c r="S422" s="19">
        <f ca="1">IF(R422&lt;=('Ejercicio 3 - TIR'!$D$23-'Ejercicio 3 - TIR'!$C$23)/('Ejercicio 3 - TIR'!$E$23-'Ejercicio 3 - TIR'!$C$23),'Ejercicio 3 - TIR'!$C$23+SQRT(('Ejercicio 3 - TIR'!$E$23-'Ejercicio 3 - TIR'!$C$23)*('Ejercicio 3 - TIR'!$D$23-'Ejercicio 3 - TIR'!$C$23)*R422),'Ejercicio 3 - TIR'!$E$23-SQRT(('Ejercicio 3 - TIR'!$E$23-'Ejercicio 3 - TIR'!$C$23)*('Ejercicio 3 - TIR'!$E$23-'Ejercicio 3 - TIR'!$D$23)*(1-R422)))</f>
        <v>0.152726799089296</v>
      </c>
      <c r="T422" s="17">
        <f ca="1" t="shared" ref="T422:X422" si="3139">RAND()</f>
        <v>0.938051583582054</v>
      </c>
      <c r="U422" s="19">
        <f ca="1">IF(T422&lt;=('Ejercicio 3 - TIR'!$D$24-'Ejercicio 3 - TIR'!$C$24)/('Ejercicio 3 - TIR'!$E$24-'Ejercicio 3 - TIR'!$C$24),'Ejercicio 3 - TIR'!$C$24+SQRT(('Ejercicio 3 - TIR'!$E$24-'Ejercicio 3 - TIR'!$C$24)*('Ejercicio 3 - TIR'!$D$24-'Ejercicio 3 - TIR'!$C$24)*T422),'Ejercicio 3 - TIR'!$E$24-SQRT(('Ejercicio 3 - TIR'!$E$24-'Ejercicio 3 - TIR'!$C$24)*('Ejercicio 3 - TIR'!$E$24-'Ejercicio 3 - TIR'!$D$24)*(1-T422)))</f>
        <v>0.20682974692839</v>
      </c>
      <c r="V422" s="17">
        <f ca="1" t="shared" si="3139"/>
        <v>0.807445169934117</v>
      </c>
      <c r="W422" s="19">
        <f ca="1">IF(V422&lt;=('Ejercicio 3 - TIR'!$D$25-'Ejercicio 3 - TIR'!$C$25)/('Ejercicio 3 - TIR'!$E$25-'Ejercicio 3 - TIR'!$C$25),'Ejercicio 3 - TIR'!$C$25+SQRT(('Ejercicio 3 - TIR'!$E$25-'Ejercicio 3 - TIR'!$C$25)*('Ejercicio 3 - TIR'!$D$25-'Ejercicio 3 - TIR'!$C$25)*V422),'Ejercicio 3 - TIR'!$E$25-SQRT(('Ejercicio 3 - TIR'!$E$25-'Ejercicio 3 - TIR'!$C$25)*('Ejercicio 3 - TIR'!$E$25-'Ejercicio 3 - TIR'!$D$25)*(1-V422)))</f>
        <v>0.22403960891607</v>
      </c>
      <c r="X422" s="17">
        <f ca="1" t="shared" si="3139"/>
        <v>0.125014687810381</v>
      </c>
      <c r="Y422" s="19">
        <f ca="1">IF(X422&lt;=('Ejercicio 3 - TIR'!$D$26-'Ejercicio 3 - TIR'!$C$26)/('Ejercicio 3 - TIR'!$E$26-'Ejercicio 3 - TIR'!$C$26),'Ejercicio 3 - TIR'!$C$26+SQRT(('Ejercicio 3 - TIR'!$E$26-'Ejercicio 3 - TIR'!$C$26)*('Ejercicio 3 - TIR'!$D$26-'Ejercicio 3 - TIR'!$C$26)*X422),'Ejercicio 3 - TIR'!$E$26-SQRT(('Ejercicio 3 - TIR'!$E$26-'Ejercicio 3 - TIR'!$C$26)*('Ejercicio 3 - TIR'!$E$26-'Ejercicio 3 - TIR'!$D$26)*(1-X422)))</f>
        <v>0.208372252368396</v>
      </c>
      <c r="Z422" s="17">
        <f ca="1" t="shared" si="2860"/>
        <v>1.13106984774141</v>
      </c>
      <c r="AA422" s="17">
        <f ca="1" t="shared" si="2861"/>
        <v>1.30381452513337</v>
      </c>
      <c r="AB422" s="17">
        <f ca="1" t="shared" si="2862"/>
        <v>1.57348215340826</v>
      </c>
      <c r="AC422" s="17">
        <f ca="1" t="shared" si="2863"/>
        <v>1.92600447969427</v>
      </c>
      <c r="AD422" s="17">
        <f ca="1" t="shared" si="2864"/>
        <v>2.32733037119978</v>
      </c>
      <c r="AE422" s="16">
        <f ca="1" t="shared" si="2865"/>
        <v>4246.48080365156</v>
      </c>
      <c r="AF422" s="16">
        <f ca="1" t="shared" si="2866"/>
        <v>4895.0322241874</v>
      </c>
      <c r="AG422" s="16">
        <f ca="1" t="shared" si="2867"/>
        <v>5907.4705003224</v>
      </c>
      <c r="AH422" s="16">
        <f ca="1" t="shared" si="2868"/>
        <v>7230.97788089785</v>
      </c>
      <c r="AI422" s="16">
        <f ca="1" t="shared" si="2869"/>
        <v>8737.71302876658</v>
      </c>
      <c r="AJ422" s="18">
        <f ca="1" t="shared" si="2870"/>
        <v>40966.2691966005</v>
      </c>
      <c r="AK422" s="18">
        <f ca="1" t="shared" si="2871"/>
        <v>53022.8168973994</v>
      </c>
      <c r="AL422" s="18">
        <f ca="1" t="shared" si="2872"/>
        <v>53920.7117626556</v>
      </c>
      <c r="AM422" s="18">
        <f ca="1" t="shared" si="2873"/>
        <v>76722.2324876068</v>
      </c>
      <c r="AN422" s="18">
        <f ca="1" t="shared" si="2874"/>
        <v>97946.8899685623</v>
      </c>
      <c r="AO422" s="18">
        <f ca="1">C422/'Ejercicio 3 - TIR'!$D$7</f>
        <v>19315.0163376495</v>
      </c>
      <c r="AP422" s="18">
        <f ca="1" t="shared" si="2875"/>
        <v>21651.252858951</v>
      </c>
      <c r="AQ422" s="18">
        <f ca="1" t="shared" si="2876"/>
        <v>33707.8005597499</v>
      </c>
      <c r="AR422" s="18">
        <f ca="1" t="shared" si="2877"/>
        <v>34605.6954250061</v>
      </c>
      <c r="AS422" s="18">
        <f ca="1" t="shared" si="2878"/>
        <v>57407.2161499573</v>
      </c>
      <c r="AT422" s="18">
        <f ca="1" t="shared" si="2879"/>
        <v>78631.8736309128</v>
      </c>
      <c r="AU422" s="18">
        <f ca="1">AP422*'Ejercicio 3 - TIR'!$D$5</f>
        <v>10825.6264294755</v>
      </c>
      <c r="AV422" s="18">
        <f ca="1">AQ422*'Ejercicio 3 - TIR'!$D$5</f>
        <v>16853.9002798749</v>
      </c>
      <c r="AW422" s="18">
        <f ca="1">AR422*'Ejercicio 3 - TIR'!$D$5</f>
        <v>17302.8477125031</v>
      </c>
      <c r="AX422" s="18">
        <f ca="1">AS422*'Ejercicio 3 - TIR'!$D$5</f>
        <v>28703.6080749786</v>
      </c>
      <c r="AY422" s="18">
        <f ca="1">AT422*'Ejercicio 3 - TIR'!$D$5</f>
        <v>39315.9368154564</v>
      </c>
      <c r="AZ422" s="18">
        <f ca="1" t="shared" ref="AZ422:BD422" si="3140">AJ422-AU422-AE422</f>
        <v>25894.1619634734</v>
      </c>
      <c r="BA422" s="18">
        <f ca="1" t="shared" si="3140"/>
        <v>31273.884393337</v>
      </c>
      <c r="BB422" s="18">
        <f ca="1" t="shared" si="3140"/>
        <v>30710.3935498302</v>
      </c>
      <c r="BC422" s="18">
        <f ca="1" t="shared" si="3140"/>
        <v>40787.6465317303</v>
      </c>
      <c r="BD422" s="18">
        <f ca="1" t="shared" si="3140"/>
        <v>49893.2401243393</v>
      </c>
      <c r="BE422" s="18">
        <f ca="1" t="shared" ref="BE422:BI422" si="3141">AZ422/Z422</f>
        <v>22893.5127350274</v>
      </c>
      <c r="BF422" s="18">
        <f ca="1" t="shared" si="3141"/>
        <v>23986.4518997731</v>
      </c>
      <c r="BG422" s="18">
        <f ca="1" t="shared" si="3141"/>
        <v>19517.4717954757</v>
      </c>
      <c r="BH422" s="18">
        <f ca="1" t="shared" si="3141"/>
        <v>21177.3373124267</v>
      </c>
      <c r="BI422" s="18">
        <f ca="1" t="shared" si="3141"/>
        <v>21437.9706215145</v>
      </c>
      <c r="BJ422" s="18">
        <f ca="1" t="shared" si="2882"/>
        <v>75402.2676867197</v>
      </c>
      <c r="BK422" s="18">
        <f ca="1" t="shared" si="2883"/>
        <v>44952.4241428316</v>
      </c>
      <c r="BL422" s="18">
        <f ca="1" t="shared" si="2884"/>
        <v>120354.691829551</v>
      </c>
      <c r="BM422" s="18">
        <f ca="1">BK422*'Ejercicio 3 - TIR'!$D$5</f>
        <v>22476.2120714158</v>
      </c>
      <c r="BN422" s="18">
        <f ca="1" t="shared" si="2885"/>
        <v>97878.4797581355</v>
      </c>
      <c r="BO422" s="18">
        <f ca="1" t="shared" si="2886"/>
        <v>42056.1175883583</v>
      </c>
      <c r="BP422" s="18">
        <f ca="1" t="shared" si="2887"/>
        <v>-128973.691107781</v>
      </c>
      <c r="BQ422" s="18">
        <f ca="1" t="shared" ref="BQ422:BT422" si="3142">BE422</f>
        <v>22893.5127350274</v>
      </c>
      <c r="BR422" s="18">
        <f ca="1" t="shared" si="3142"/>
        <v>23986.4518997731</v>
      </c>
      <c r="BS422" s="18">
        <f ca="1" t="shared" si="3142"/>
        <v>19517.4717954757</v>
      </c>
      <c r="BT422" s="18">
        <f ca="1" t="shared" si="3142"/>
        <v>21177.3373124267</v>
      </c>
      <c r="BU422" s="18">
        <f ca="1" t="shared" si="2889"/>
        <v>63494.0882098728</v>
      </c>
      <c r="BV422" s="20">
        <f ca="1" t="shared" si="2890"/>
        <v>4.66857225092592</v>
      </c>
    </row>
    <row r="423" ht="15" customHeight="1" spans="1:74">
      <c r="A423" s="16">
        <v>422</v>
      </c>
      <c r="B423" s="17">
        <f ca="1" t="shared" ref="B423:F423" si="3143">RAND()</f>
        <v>0.755991626950356</v>
      </c>
      <c r="C423" s="18">
        <f ca="1">IF(B423&lt;=('Ejercicio 3 - TIR'!$D$13-'Ejercicio 3 - TIR'!$C$13)/('Ejercicio 3 - TIR'!$E$13-'Ejercicio 3 - TIR'!$C$13),'Ejercicio 3 - TIR'!$C$13+SQRT(('Ejercicio 3 - TIR'!$E$13-'Ejercicio 3 - TIR'!$C$13)*('Ejercicio 3 - TIR'!$D$13-'Ejercicio 3 - TIR'!$C$13)*B423),'Ejercicio 3 - TIR'!$E$13-SQRT(('Ejercicio 3 - TIR'!$E$13-'Ejercicio 3 - TIR'!$C$13)*('Ejercicio 3 - TIR'!$E$13-'Ejercicio 3 - TIR'!$D$13)*(1-B423)))</f>
        <v>82888.3066980625</v>
      </c>
      <c r="D423" s="17">
        <f ca="1" t="shared" si="3143"/>
        <v>0.771122621445896</v>
      </c>
      <c r="E423" s="18">
        <f ca="1">IF(D423&lt;=('Ejercicio 3 - TIR'!$D$14-'Ejercicio 3 - TIR'!$C$14)/('Ejercicio 3 - TIR'!$E$14-'Ejercicio 3 - TIR'!$C$14),'Ejercicio 3 - TIR'!$C$14+SQRT(('Ejercicio 3 - TIR'!$E$14-'Ejercicio 3 - TIR'!$C$14)*('Ejercicio 3 - TIR'!$D$14-'Ejercicio 3 - TIR'!$C$14)*D423),'Ejercicio 3 - TIR'!$E$14-SQRT(('Ejercicio 3 - TIR'!$E$14-'Ejercicio 3 - TIR'!$C$14)*('Ejercicio 3 - TIR'!$E$14-'Ejercicio 3 - TIR'!$D$14)*(1-D423)))</f>
        <v>34140.6820547853</v>
      </c>
      <c r="F423" s="17">
        <f ca="1" t="shared" si="3143"/>
        <v>0.993455376100712</v>
      </c>
      <c r="G423" s="18">
        <f ca="1">IF(F423&lt;=('Ejercicio 3 - TIR'!$D$18-'Ejercicio 3 - TIR'!$C$18)/('Ejercicio 3 - TIR'!$E$18-'Ejercicio 3 - TIR'!$C$18),'Ejercicio 3 - TIR'!$C$18+SQRT(('Ejercicio 3 - TIR'!$E$18-'Ejercicio 3 - TIR'!$C$18)*('Ejercicio 3 - TIR'!$D$18-'Ejercicio 3 - TIR'!$C$18)*F423),'Ejercicio 3 - TIR'!$E$18-SQRT(('Ejercicio 3 - TIR'!$E$18-'Ejercicio 3 - TIR'!$C$18)*('Ejercicio 3 - TIR'!$E$18-'Ejercicio 3 - TIR'!$D$18)*(1-F423)))</f>
        <v>44299.3954093452</v>
      </c>
      <c r="H423" s="17">
        <f ca="1" t="shared" ref="H423:L423" si="3144">RAND()</f>
        <v>0.172785274715811</v>
      </c>
      <c r="I423" s="18">
        <f ca="1">IF(H423&lt;=('Ejercicio 3 - TIR'!$D$18-'Ejercicio 3 - TIR'!$C$18)/('Ejercicio 3 - TIR'!$E$18-'Ejercicio 3 - TIR'!$C$18),'Ejercicio 3 - TIR'!$C$18+SQRT(('Ejercicio 3 - TIR'!$E$18-'Ejercicio 3 - TIR'!$C$18)*('Ejercicio 3 - TIR'!$D$18-'Ejercicio 3 - TIR'!$C$18)*H423),'Ejercicio 3 - TIR'!$E$18-SQRT(('Ejercicio 3 - TIR'!$E$18-'Ejercicio 3 - TIR'!$C$18)*('Ejercicio 3 - TIR'!$E$18-'Ejercicio 3 - TIR'!$D$18)*(1-H423)))</f>
        <v>35090.9518959986</v>
      </c>
      <c r="J423" s="17">
        <f ca="1" t="shared" si="3144"/>
        <v>0.815266803065394</v>
      </c>
      <c r="K423" s="18">
        <f ca="1">IF(J423&lt;=('Ejercicio 3 - TIR'!$D$18-'Ejercicio 3 - TIR'!$C$18)/('Ejercicio 3 - TIR'!$E$18-'Ejercicio 3 - TIR'!$C$18),'Ejercicio 3 - TIR'!$C$18+SQRT(('Ejercicio 3 - TIR'!$E$18-'Ejercicio 3 - TIR'!$C$18)*('Ejercicio 3 - TIR'!$D$18-'Ejercicio 3 - TIR'!$C$18)*J423),'Ejercicio 3 - TIR'!$E$18-SQRT(('Ejercicio 3 - TIR'!$E$18-'Ejercicio 3 - TIR'!$C$18)*('Ejercicio 3 - TIR'!$E$18-'Ejercicio 3 - TIR'!$D$18)*(1-J423)))</f>
        <v>41277.7708600765</v>
      </c>
      <c r="L423" s="17">
        <f ca="1" t="shared" si="3144"/>
        <v>0.525404947630237</v>
      </c>
      <c r="M423" s="18">
        <f ca="1">IF(L423&lt;=('Ejercicio 3 - TIR'!$D$18-'Ejercicio 3 - TIR'!$C$18)/('Ejercicio 3 - TIR'!$E$18-'Ejercicio 3 - TIR'!$C$18),'Ejercicio 3 - TIR'!$C$18+SQRT(('Ejercicio 3 - TIR'!$E$18-'Ejercicio 3 - TIR'!$C$18)*('Ejercicio 3 - TIR'!$D$18-'Ejercicio 3 - TIR'!$C$18)*L423),'Ejercicio 3 - TIR'!$E$18-SQRT(('Ejercicio 3 - TIR'!$E$18-'Ejercicio 3 - TIR'!$C$18)*('Ejercicio 3 - TIR'!$E$18-'Ejercicio 3 - TIR'!$D$18)*(1-L423)))</f>
        <v>38877.5414470751</v>
      </c>
      <c r="N423" s="17">
        <f ca="1" t="shared" ref="N423:R423" si="3145">RAND()</f>
        <v>0.756408794877709</v>
      </c>
      <c r="O423" s="18">
        <f ca="1">IF(N423&lt;=('Ejercicio 3 - TIR'!$D$18-'Ejercicio 3 - TIR'!$C$18)/('Ejercicio 3 - TIR'!$E$18-'Ejercicio 3 - TIR'!$C$18),'Ejercicio 3 - TIR'!$C$18+SQRT(('Ejercicio 3 - TIR'!$E$18-'Ejercicio 3 - TIR'!$C$18)*('Ejercicio 3 - TIR'!$D$18-'Ejercicio 3 - TIR'!$C$18)*N423),'Ejercicio 3 - TIR'!$E$18-SQRT(('Ejercicio 3 - TIR'!$E$18-'Ejercicio 3 - TIR'!$C$18)*('Ejercicio 3 - TIR'!$E$18-'Ejercicio 3 - TIR'!$D$18)*(1-N423)))</f>
        <v>40725.7351059894</v>
      </c>
      <c r="P423" s="17">
        <f ca="1" t="shared" si="3145"/>
        <v>0.425384355898981</v>
      </c>
      <c r="Q423" s="19">
        <f ca="1">IF(P423&lt;=('Ejercicio 3 - TIR'!$D$22-'Ejercicio 3 - TIR'!$C$22)/('Ejercicio 3 - TIR'!$E$22-'Ejercicio 3 - TIR'!$C$22),'Ejercicio 3 - TIR'!$C$22+SQRT(('Ejercicio 3 - TIR'!$E$22-'Ejercicio 3 - TIR'!$C$22)*('Ejercicio 3 - TIR'!$D$22-'Ejercicio 3 - TIR'!$C$22)*P423),'Ejercicio 3 - TIR'!$E$22-SQRT(('Ejercicio 3 - TIR'!$E$22-'Ejercicio 3 - TIR'!$C$22)*('Ejercicio 3 - TIR'!$E$22-'Ejercicio 3 - TIR'!$D$22)*(1-P423)))</f>
        <v>0.147671137320648</v>
      </c>
      <c r="R423" s="17">
        <f ca="1" t="shared" si="3145"/>
        <v>0.333150536807315</v>
      </c>
      <c r="S423" s="19">
        <f ca="1">IF(R423&lt;=('Ejercicio 3 - TIR'!$D$23-'Ejercicio 3 - TIR'!$C$23)/('Ejercicio 3 - TIR'!$E$23-'Ejercicio 3 - TIR'!$C$23),'Ejercicio 3 - TIR'!$C$23+SQRT(('Ejercicio 3 - TIR'!$E$23-'Ejercicio 3 - TIR'!$C$23)*('Ejercicio 3 - TIR'!$D$23-'Ejercicio 3 - TIR'!$C$23)*R423),'Ejercicio 3 - TIR'!$E$23-SQRT(('Ejercicio 3 - TIR'!$E$23-'Ejercicio 3 - TIR'!$C$23)*('Ejercicio 3 - TIR'!$E$23-'Ejercicio 3 - TIR'!$D$23)*(1-R423)))</f>
        <v>0.144488180133549</v>
      </c>
      <c r="T423" s="17">
        <f ca="1" t="shared" ref="T423:X423" si="3146">RAND()</f>
        <v>0.549321883997126</v>
      </c>
      <c r="U423" s="19">
        <f ca="1">IF(T423&lt;=('Ejercicio 3 - TIR'!$D$24-'Ejercicio 3 - TIR'!$C$24)/('Ejercicio 3 - TIR'!$E$24-'Ejercicio 3 - TIR'!$C$24),'Ejercicio 3 - TIR'!$C$24+SQRT(('Ejercicio 3 - TIR'!$E$24-'Ejercicio 3 - TIR'!$C$24)*('Ejercicio 3 - TIR'!$D$24-'Ejercicio 3 - TIR'!$C$24)*T423),'Ejercicio 3 - TIR'!$E$24-SQRT(('Ejercicio 3 - TIR'!$E$24-'Ejercicio 3 - TIR'!$C$24)*('Ejercicio 3 - TIR'!$E$24-'Ejercicio 3 - TIR'!$D$24)*(1-T423)))</f>
        <v>0.184476786113753</v>
      </c>
      <c r="V423" s="17">
        <f ca="1" t="shared" si="3146"/>
        <v>0.947284619272451</v>
      </c>
      <c r="W423" s="19">
        <f ca="1">IF(V423&lt;=('Ejercicio 3 - TIR'!$D$25-'Ejercicio 3 - TIR'!$C$25)/('Ejercicio 3 - TIR'!$E$25-'Ejercicio 3 - TIR'!$C$25),'Ejercicio 3 - TIR'!$C$25+SQRT(('Ejercicio 3 - TIR'!$E$25-'Ejercicio 3 - TIR'!$C$25)*('Ejercicio 3 - TIR'!$D$25-'Ejercicio 3 - TIR'!$C$25)*V423),'Ejercicio 3 - TIR'!$E$25-SQRT(('Ejercicio 3 - TIR'!$E$25-'Ejercicio 3 - TIR'!$C$25)*('Ejercicio 3 - TIR'!$E$25-'Ejercicio 3 - TIR'!$D$25)*(1-V423)))</f>
        <v>0.236416781215543</v>
      </c>
      <c r="X423" s="17">
        <f ca="1" t="shared" si="3146"/>
        <v>0.476366669423101</v>
      </c>
      <c r="Y423" s="19">
        <f ca="1">IF(X423&lt;=('Ejercicio 3 - TIR'!$D$26-'Ejercicio 3 - TIR'!$C$26)/('Ejercicio 3 - TIR'!$E$26-'Ejercicio 3 - TIR'!$C$26),'Ejercicio 3 - TIR'!$C$26+SQRT(('Ejercicio 3 - TIR'!$E$26-'Ejercicio 3 - TIR'!$C$26)*('Ejercicio 3 - TIR'!$D$26-'Ejercicio 3 - TIR'!$C$26)*X423),'Ejercicio 3 - TIR'!$E$26-SQRT(('Ejercicio 3 - TIR'!$E$26-'Ejercicio 3 - TIR'!$C$26)*('Ejercicio 3 - TIR'!$E$26-'Ejercicio 3 - TIR'!$D$26)*(1-X423)))</f>
        <v>0.226824629901474</v>
      </c>
      <c r="Z423" s="17">
        <f ca="1" t="shared" si="2860"/>
        <v>1.14767113732065</v>
      </c>
      <c r="AA423" s="17">
        <f ca="1" t="shared" si="2861"/>
        <v>1.31349605134391</v>
      </c>
      <c r="AB423" s="17">
        <f ca="1" t="shared" si="2862"/>
        <v>1.55580558146894</v>
      </c>
      <c r="AC423" s="17">
        <f ca="1" t="shared" si="2863"/>
        <v>1.923624129237</v>
      </c>
      <c r="AD423" s="17">
        <f ca="1" t="shared" si="2864"/>
        <v>2.35994946042073</v>
      </c>
      <c r="AE423" s="16">
        <f ca="1" t="shared" si="2865"/>
        <v>5041.59334793278</v>
      </c>
      <c r="AF423" s="16">
        <f ca="1" t="shared" si="2866"/>
        <v>5770.043995749</v>
      </c>
      <c r="AG423" s="16">
        <f ca="1" t="shared" si="2867"/>
        <v>6834.48316781973</v>
      </c>
      <c r="AH423" s="16">
        <f ca="1" t="shared" si="2868"/>
        <v>8450.26967962748</v>
      </c>
      <c r="AI423" s="16">
        <f ca="1" t="shared" si="2869"/>
        <v>10366.9989722766</v>
      </c>
      <c r="AJ423" s="18">
        <f ca="1" t="shared" si="2870"/>
        <v>50841.1375120603</v>
      </c>
      <c r="AK423" s="18">
        <f ca="1" t="shared" si="2871"/>
        <v>46091.8267532932</v>
      </c>
      <c r="AL423" s="18">
        <f ca="1" t="shared" si="2872"/>
        <v>64220.186294703</v>
      </c>
      <c r="AM423" s="18">
        <f ca="1" t="shared" si="2873"/>
        <v>74785.7768130052</v>
      </c>
      <c r="AN423" s="18">
        <f ca="1" t="shared" si="2874"/>
        <v>96110.6765886171</v>
      </c>
      <c r="AO423" s="18">
        <f ca="1">C423/'Ejercicio 3 - TIR'!$D$7</f>
        <v>16577.6613396125</v>
      </c>
      <c r="AP423" s="18">
        <f ca="1" t="shared" si="2875"/>
        <v>34263.4761724478</v>
      </c>
      <c r="AQ423" s="18">
        <f ca="1" t="shared" si="2876"/>
        <v>29514.1654136807</v>
      </c>
      <c r="AR423" s="18">
        <f ca="1" t="shared" si="2877"/>
        <v>47642.5249550905</v>
      </c>
      <c r="AS423" s="18">
        <f ca="1" t="shared" si="2878"/>
        <v>58208.1154733927</v>
      </c>
      <c r="AT423" s="18">
        <f ca="1" t="shared" si="2879"/>
        <v>79533.0152490046</v>
      </c>
      <c r="AU423" s="18">
        <f ca="1">AP423*'Ejercicio 3 - TIR'!$D$5</f>
        <v>17131.7380862239</v>
      </c>
      <c r="AV423" s="18">
        <f ca="1">AQ423*'Ejercicio 3 - TIR'!$D$5</f>
        <v>14757.0827068404</v>
      </c>
      <c r="AW423" s="18">
        <f ca="1">AR423*'Ejercicio 3 - TIR'!$D$5</f>
        <v>23821.2624775452</v>
      </c>
      <c r="AX423" s="18">
        <f ca="1">AS423*'Ejercicio 3 - TIR'!$D$5</f>
        <v>29104.0577366963</v>
      </c>
      <c r="AY423" s="18">
        <f ca="1">AT423*'Ejercicio 3 - TIR'!$D$5</f>
        <v>39766.5076245023</v>
      </c>
      <c r="AZ423" s="18">
        <f ca="1" t="shared" ref="AZ423:BD423" si="3147">AJ423-AU423-AE423</f>
        <v>28667.8060779036</v>
      </c>
      <c r="BA423" s="18">
        <f ca="1" t="shared" si="3147"/>
        <v>25564.7000507039</v>
      </c>
      <c r="BB423" s="18">
        <f ca="1" t="shared" si="3147"/>
        <v>33564.440649338</v>
      </c>
      <c r="BC423" s="18">
        <f ca="1" t="shared" si="3147"/>
        <v>37231.4493966814</v>
      </c>
      <c r="BD423" s="18">
        <f ca="1" t="shared" si="3147"/>
        <v>45977.1699918382</v>
      </c>
      <c r="BE423" s="18">
        <f ca="1" t="shared" ref="BE423:BI423" si="3148">AZ423/Z423</f>
        <v>24979.1121739207</v>
      </c>
      <c r="BF423" s="18">
        <f ca="1" t="shared" si="3148"/>
        <v>19463.0962343185</v>
      </c>
      <c r="BG423" s="18">
        <f ca="1" t="shared" si="3148"/>
        <v>21573.6728606203</v>
      </c>
      <c r="BH423" s="18">
        <f ca="1" t="shared" si="3148"/>
        <v>19354.8463188851</v>
      </c>
      <c r="BI423" s="18">
        <f ca="1" t="shared" si="3148"/>
        <v>19482.2689057254</v>
      </c>
      <c r="BJ423" s="18">
        <f ca="1" t="shared" si="2882"/>
        <v>80570.2841935861</v>
      </c>
      <c r="BK423" s="18">
        <f ca="1" t="shared" si="2883"/>
        <v>39122.4429334561</v>
      </c>
      <c r="BL423" s="18">
        <f ca="1" t="shared" si="2884"/>
        <v>119692.727127042</v>
      </c>
      <c r="BM423" s="18">
        <f ca="1">BK423*'Ejercicio 3 - TIR'!$D$5</f>
        <v>19561.2214667281</v>
      </c>
      <c r="BN423" s="18">
        <f ca="1" t="shared" si="2885"/>
        <v>100131.505660314</v>
      </c>
      <c r="BO423" s="18">
        <f ca="1" t="shared" si="2886"/>
        <v>42429.5127245915</v>
      </c>
      <c r="BP423" s="18">
        <f ca="1" t="shared" si="2887"/>
        <v>-117028.988752848</v>
      </c>
      <c r="BQ423" s="18">
        <f ca="1" t="shared" ref="BQ423:BT423" si="3149">BE423</f>
        <v>24979.1121739207</v>
      </c>
      <c r="BR423" s="18">
        <f ca="1" t="shared" si="3149"/>
        <v>19463.0962343185</v>
      </c>
      <c r="BS423" s="18">
        <f ca="1" t="shared" si="3149"/>
        <v>21573.6728606203</v>
      </c>
      <c r="BT423" s="18">
        <f ca="1" t="shared" si="3149"/>
        <v>19354.8463188851</v>
      </c>
      <c r="BU423" s="18">
        <f ca="1" t="shared" si="2889"/>
        <v>61911.7816303169</v>
      </c>
      <c r="BV423" s="20">
        <f ca="1" t="shared" si="2890"/>
        <v>6.95458341495918</v>
      </c>
    </row>
    <row r="424" ht="15" customHeight="1" spans="1:74">
      <c r="A424" s="16">
        <v>423</v>
      </c>
      <c r="B424" s="17">
        <f ca="1" t="shared" ref="B424:F424" si="3150">RAND()</f>
        <v>0.845158075880425</v>
      </c>
      <c r="C424" s="18">
        <f ca="1">IF(B424&lt;=('Ejercicio 3 - TIR'!$D$13-'Ejercicio 3 - TIR'!$C$13)/('Ejercicio 3 - TIR'!$E$13-'Ejercicio 3 - TIR'!$C$13),'Ejercicio 3 - TIR'!$C$13+SQRT(('Ejercicio 3 - TIR'!$E$13-'Ejercicio 3 - TIR'!$C$13)*('Ejercicio 3 - TIR'!$D$13-'Ejercicio 3 - TIR'!$C$13)*B424),'Ejercicio 3 - TIR'!$E$13-SQRT(('Ejercicio 3 - TIR'!$E$13-'Ejercicio 3 - TIR'!$C$13)*('Ejercicio 3 - TIR'!$E$13-'Ejercicio 3 - TIR'!$D$13)*(1-B424)))</f>
        <v>86368.7744885689</v>
      </c>
      <c r="D424" s="17">
        <f ca="1" t="shared" si="3150"/>
        <v>0.614100591888581</v>
      </c>
      <c r="E424" s="18">
        <f ca="1">IF(D424&lt;=('Ejercicio 3 - TIR'!$D$14-'Ejercicio 3 - TIR'!$C$14)/('Ejercicio 3 - TIR'!$E$14-'Ejercicio 3 - TIR'!$C$14),'Ejercicio 3 - TIR'!$C$14+SQRT(('Ejercicio 3 - TIR'!$E$14-'Ejercicio 3 - TIR'!$C$14)*('Ejercicio 3 - TIR'!$D$14-'Ejercicio 3 - TIR'!$C$14)*D424),'Ejercicio 3 - TIR'!$E$14-SQRT(('Ejercicio 3 - TIR'!$E$14-'Ejercicio 3 - TIR'!$C$14)*('Ejercicio 3 - TIR'!$E$14-'Ejercicio 3 - TIR'!$D$14)*(1-D424)))</f>
        <v>32391.7865949546</v>
      </c>
      <c r="F424" s="17">
        <f ca="1" t="shared" si="3150"/>
        <v>0.0179818449240339</v>
      </c>
      <c r="G424" s="18">
        <f ca="1">IF(F424&lt;=('Ejercicio 3 - TIR'!$D$18-'Ejercicio 3 - TIR'!$C$18)/('Ejercicio 3 - TIR'!$E$18-'Ejercicio 3 - TIR'!$C$18),'Ejercicio 3 - TIR'!$C$18+SQRT(('Ejercicio 3 - TIR'!$E$18-'Ejercicio 3 - TIR'!$C$18)*('Ejercicio 3 - TIR'!$D$18-'Ejercicio 3 - TIR'!$C$18)*F424),'Ejercicio 3 - TIR'!$E$18-SQRT(('Ejercicio 3 - TIR'!$E$18-'Ejercicio 3 - TIR'!$C$18)*('Ejercicio 3 - TIR'!$E$18-'Ejercicio 3 - TIR'!$D$18)*(1-F424)))</f>
        <v>31642.3388014064</v>
      </c>
      <c r="H424" s="17">
        <f ca="1" t="shared" ref="H424:L424" si="3151">RAND()</f>
        <v>0.392157072180831</v>
      </c>
      <c r="I424" s="18">
        <f ca="1">IF(H424&lt;=('Ejercicio 3 - TIR'!$D$18-'Ejercicio 3 - TIR'!$C$18)/('Ejercicio 3 - TIR'!$E$18-'Ejercicio 3 - TIR'!$C$18),'Ejercicio 3 - TIR'!$C$18+SQRT(('Ejercicio 3 - TIR'!$E$18-'Ejercicio 3 - TIR'!$C$18)*('Ejercicio 3 - TIR'!$D$18-'Ejercicio 3 - TIR'!$C$18)*H424),'Ejercicio 3 - TIR'!$E$18-SQRT(('Ejercicio 3 - TIR'!$E$18-'Ejercicio 3 - TIR'!$C$18)*('Ejercicio 3 - TIR'!$E$18-'Ejercicio 3 - TIR'!$D$18)*(1-H424)))</f>
        <v>37669.6519365043</v>
      </c>
      <c r="J424" s="17">
        <f ca="1" t="shared" si="3151"/>
        <v>0.390810501815531</v>
      </c>
      <c r="K424" s="18">
        <f ca="1">IF(J424&lt;=('Ejercicio 3 - TIR'!$D$18-'Ejercicio 3 - TIR'!$C$18)/('Ejercicio 3 - TIR'!$E$18-'Ejercicio 3 - TIR'!$C$18),'Ejercicio 3 - TIR'!$C$18+SQRT(('Ejercicio 3 - TIR'!$E$18-'Ejercicio 3 - TIR'!$C$18)*('Ejercicio 3 - TIR'!$D$18-'Ejercicio 3 - TIR'!$C$18)*J424),'Ejercicio 3 - TIR'!$E$18-SQRT(('Ejercicio 3 - TIR'!$E$18-'Ejercicio 3 - TIR'!$C$18)*('Ejercicio 3 - TIR'!$E$18-'Ejercicio 3 - TIR'!$D$18)*(1-J424)))</f>
        <v>37656.4727696459</v>
      </c>
      <c r="L424" s="17">
        <f ca="1" t="shared" si="3151"/>
        <v>0.772479592599934</v>
      </c>
      <c r="M424" s="18">
        <f ca="1">IF(L424&lt;=('Ejercicio 3 - TIR'!$D$18-'Ejercicio 3 - TIR'!$C$18)/('Ejercicio 3 - TIR'!$E$18-'Ejercicio 3 - TIR'!$C$18),'Ejercicio 3 - TIR'!$C$18+SQRT(('Ejercicio 3 - TIR'!$E$18-'Ejercicio 3 - TIR'!$C$18)*('Ejercicio 3 - TIR'!$D$18-'Ejercicio 3 - TIR'!$C$18)*L424),'Ejercicio 3 - TIR'!$E$18-SQRT(('Ejercicio 3 - TIR'!$E$18-'Ejercicio 3 - TIR'!$C$18)*('Ejercicio 3 - TIR'!$E$18-'Ejercicio 3 - TIR'!$D$18)*(1-L424)))</f>
        <v>40869.1368268841</v>
      </c>
      <c r="N424" s="17">
        <f ca="1" t="shared" ref="N424:R424" si="3152">RAND()</f>
        <v>0.033222774849333</v>
      </c>
      <c r="O424" s="18">
        <f ca="1">IF(N424&lt;=('Ejercicio 3 - TIR'!$D$18-'Ejercicio 3 - TIR'!$C$18)/('Ejercicio 3 - TIR'!$E$18-'Ejercicio 3 - TIR'!$C$18),'Ejercicio 3 - TIR'!$C$18+SQRT(('Ejercicio 3 - TIR'!$E$18-'Ejercicio 3 - TIR'!$C$18)*('Ejercicio 3 - TIR'!$D$18-'Ejercicio 3 - TIR'!$C$18)*N424),'Ejercicio 3 - TIR'!$E$18-SQRT(('Ejercicio 3 - TIR'!$E$18-'Ejercicio 3 - TIR'!$C$18)*('Ejercicio 3 - TIR'!$E$18-'Ejercicio 3 - TIR'!$D$18)*(1-N424)))</f>
        <v>32232.3566532702</v>
      </c>
      <c r="P424" s="17">
        <f ca="1" t="shared" si="3152"/>
        <v>0.909262441328344</v>
      </c>
      <c r="Q424" s="19">
        <f ca="1">IF(P424&lt;=('Ejercicio 3 - TIR'!$D$22-'Ejercicio 3 - TIR'!$C$22)/('Ejercicio 3 - TIR'!$E$22-'Ejercicio 3 - TIR'!$C$22),'Ejercicio 3 - TIR'!$C$22+SQRT(('Ejercicio 3 - TIR'!$E$22-'Ejercicio 3 - TIR'!$C$22)*('Ejercicio 3 - TIR'!$D$22-'Ejercicio 3 - TIR'!$C$22)*P424),'Ejercicio 3 - TIR'!$E$22-SQRT(('Ejercicio 3 - TIR'!$E$22-'Ejercicio 3 - TIR'!$C$22)*('Ejercicio 3 - TIR'!$E$22-'Ejercicio 3 - TIR'!$D$22)*(1-P424)))</f>
        <v>0.167220031079499</v>
      </c>
      <c r="R424" s="17">
        <f ca="1" t="shared" si="3152"/>
        <v>0.142185935222916</v>
      </c>
      <c r="S424" s="19">
        <f ca="1">IF(R424&lt;=('Ejercicio 3 - TIR'!$D$23-'Ejercicio 3 - TIR'!$C$23)/('Ejercicio 3 - TIR'!$E$23-'Ejercicio 3 - TIR'!$C$23),'Ejercicio 3 - TIR'!$C$23+SQRT(('Ejercicio 3 - TIR'!$E$23-'Ejercicio 3 - TIR'!$C$23)*('Ejercicio 3 - TIR'!$D$23-'Ejercicio 3 - TIR'!$C$23)*R424),'Ejercicio 3 - TIR'!$E$23-SQRT(('Ejercicio 3 - TIR'!$E$23-'Ejercicio 3 - TIR'!$C$23)*('Ejercicio 3 - TIR'!$E$23-'Ejercicio 3 - TIR'!$D$23)*(1-R424)))</f>
        <v>0.135997958726077</v>
      </c>
      <c r="T424" s="17">
        <f ca="1" t="shared" ref="T424:X424" si="3153">RAND()</f>
        <v>0.472414566127911</v>
      </c>
      <c r="U424" s="19">
        <f ca="1">IF(T424&lt;=('Ejercicio 3 - TIR'!$D$24-'Ejercicio 3 - TIR'!$C$24)/('Ejercicio 3 - TIR'!$E$24-'Ejercicio 3 - TIR'!$C$24),'Ejercicio 3 - TIR'!$C$24+SQRT(('Ejercicio 3 - TIR'!$E$24-'Ejercicio 3 - TIR'!$C$24)*('Ejercicio 3 - TIR'!$D$24-'Ejercicio 3 - TIR'!$C$24)*T424),'Ejercicio 3 - TIR'!$E$24-SQRT(('Ejercicio 3 - TIR'!$E$24-'Ejercicio 3 - TIR'!$C$24)*('Ejercicio 3 - TIR'!$E$24-'Ejercicio 3 - TIR'!$D$24)*(1-T424)))</f>
        <v>0.18156513022213</v>
      </c>
      <c r="V424" s="17">
        <f ca="1" t="shared" si="3153"/>
        <v>0.00832389262964028</v>
      </c>
      <c r="W424" s="19">
        <f ca="1">IF(V424&lt;=('Ejercicio 3 - TIR'!$D$25-'Ejercicio 3 - TIR'!$C$25)/('Ejercicio 3 - TIR'!$E$25-'Ejercicio 3 - TIR'!$C$25),'Ejercicio 3 - TIR'!$C$25+SQRT(('Ejercicio 3 - TIR'!$E$25-'Ejercicio 3 - TIR'!$C$25)*('Ejercicio 3 - TIR'!$D$25-'Ejercicio 3 - TIR'!$C$25)*V424),'Ejercicio 3 - TIR'!$E$25-SQRT(('Ejercicio 3 - TIR'!$E$25-'Ejercicio 3 - TIR'!$C$25)*('Ejercicio 3 - TIR'!$E$25-'Ejercicio 3 - TIR'!$D$25)*(1-V424)))</f>
        <v>0.183413714938523</v>
      </c>
      <c r="X424" s="17">
        <f ca="1" t="shared" si="3153"/>
        <v>0.305911847700191</v>
      </c>
      <c r="Y424" s="19">
        <f ca="1">IF(X424&lt;=('Ejercicio 3 - TIR'!$D$26-'Ejercicio 3 - TIR'!$C$26)/('Ejercicio 3 - TIR'!$E$26-'Ejercicio 3 - TIR'!$C$26),'Ejercicio 3 - TIR'!$C$26+SQRT(('Ejercicio 3 - TIR'!$E$26-'Ejercicio 3 - TIR'!$C$26)*('Ejercicio 3 - TIR'!$D$26-'Ejercicio 3 - TIR'!$C$26)*X424),'Ejercicio 3 - TIR'!$E$26-SQRT(('Ejercicio 3 - TIR'!$E$26-'Ejercicio 3 - TIR'!$C$26)*('Ejercicio 3 - TIR'!$E$26-'Ejercicio 3 - TIR'!$D$26)*(1-X424)))</f>
        <v>0.218739554429227</v>
      </c>
      <c r="Z424" s="17">
        <f ca="1" t="shared" si="2860"/>
        <v>1.1672200310795</v>
      </c>
      <c r="AA424" s="17">
        <f ca="1" t="shared" si="2861"/>
        <v>1.3259595726905</v>
      </c>
      <c r="AB424" s="17">
        <f ca="1" t="shared" si="2862"/>
        <v>1.56670759517533</v>
      </c>
      <c r="AC424" s="17">
        <f ca="1" t="shared" si="2863"/>
        <v>1.85406325542883</v>
      </c>
      <c r="AD424" s="17">
        <f ca="1" t="shared" si="2864"/>
        <v>2.25962022580494</v>
      </c>
      <c r="AE424" s="16">
        <f ca="1" t="shared" si="2865"/>
        <v>5416.55556112879</v>
      </c>
      <c r="AF424" s="16">
        <f ca="1" t="shared" si="2866"/>
        <v>6153.19606076869</v>
      </c>
      <c r="AG424" s="16">
        <f ca="1" t="shared" si="2867"/>
        <v>7270.40190482445</v>
      </c>
      <c r="AH424" s="16">
        <f ca="1" t="shared" si="2868"/>
        <v>8603.89332728441</v>
      </c>
      <c r="AI424" s="16">
        <f ca="1" t="shared" si="2869"/>
        <v>10485.9051200512</v>
      </c>
      <c r="AJ424" s="18">
        <f ca="1" t="shared" si="2870"/>
        <v>36933.5716792056</v>
      </c>
      <c r="AK424" s="18">
        <f ca="1" t="shared" si="2871"/>
        <v>49948.4355851271</v>
      </c>
      <c r="AL424" s="18">
        <f ca="1" t="shared" si="2872"/>
        <v>58996.6818957172</v>
      </c>
      <c r="AM424" s="18">
        <f ca="1" t="shared" si="2873"/>
        <v>75773.9648718192</v>
      </c>
      <c r="AN424" s="18">
        <f ca="1" t="shared" si="2874"/>
        <v>72832.8850190879</v>
      </c>
      <c r="AO424" s="18">
        <f ca="1">C424/'Ejercicio 3 - TIR'!$D$7</f>
        <v>17273.7548977138</v>
      </c>
      <c r="AP424" s="18">
        <f ca="1" t="shared" si="2875"/>
        <v>19659.8167814919</v>
      </c>
      <c r="AQ424" s="18">
        <f ca="1" t="shared" si="2876"/>
        <v>32674.6806874133</v>
      </c>
      <c r="AR424" s="18">
        <f ca="1" t="shared" si="2877"/>
        <v>41722.9269980034</v>
      </c>
      <c r="AS424" s="18">
        <f ca="1" t="shared" si="2878"/>
        <v>58500.2099741055</v>
      </c>
      <c r="AT424" s="18">
        <f ca="1" t="shared" si="2879"/>
        <v>55559.1301213741</v>
      </c>
      <c r="AU424" s="18">
        <f ca="1">AP424*'Ejercicio 3 - TIR'!$D$5</f>
        <v>9829.90839074593</v>
      </c>
      <c r="AV424" s="18">
        <f ca="1">AQ424*'Ejercicio 3 - TIR'!$D$5</f>
        <v>16337.3403437066</v>
      </c>
      <c r="AW424" s="18">
        <f ca="1">AR424*'Ejercicio 3 - TIR'!$D$5</f>
        <v>20861.4634990017</v>
      </c>
      <c r="AX424" s="18">
        <f ca="1">AS424*'Ejercicio 3 - TIR'!$D$5</f>
        <v>29250.1049870527</v>
      </c>
      <c r="AY424" s="18">
        <f ca="1">AT424*'Ejercicio 3 - TIR'!$D$5</f>
        <v>27779.5650606871</v>
      </c>
      <c r="AZ424" s="18">
        <f ca="1" t="shared" ref="AZ424:BD424" si="3154">AJ424-AU424-AE424</f>
        <v>21687.1077273309</v>
      </c>
      <c r="BA424" s="18">
        <f ca="1" t="shared" si="3154"/>
        <v>27457.8991806517</v>
      </c>
      <c r="BB424" s="18">
        <f ca="1" t="shared" si="3154"/>
        <v>30864.816491891</v>
      </c>
      <c r="BC424" s="18">
        <f ca="1" t="shared" si="3154"/>
        <v>37919.9665574821</v>
      </c>
      <c r="BD424" s="18">
        <f ca="1" t="shared" si="3154"/>
        <v>34567.4148383496</v>
      </c>
      <c r="BE424" s="18">
        <f ca="1" t="shared" ref="BE424:BI424" si="3155">AZ424/Z424</f>
        <v>18580.1366921999</v>
      </c>
      <c r="BF424" s="18">
        <f ca="1" t="shared" si="3155"/>
        <v>20707.9459631918</v>
      </c>
      <c r="BG424" s="18">
        <f ca="1" t="shared" si="3155"/>
        <v>19700.4320314392</v>
      </c>
      <c r="BH424" s="18">
        <f ca="1" t="shared" si="3155"/>
        <v>20452.358594805</v>
      </c>
      <c r="BI424" s="18">
        <f ca="1" t="shared" si="3155"/>
        <v>15297.886982772</v>
      </c>
      <c r="BJ424" s="18">
        <f ca="1" t="shared" si="2882"/>
        <v>73193.1361399167</v>
      </c>
      <c r="BK424" s="18">
        <f ca="1" t="shared" si="2883"/>
        <v>39032.1259424712</v>
      </c>
      <c r="BL424" s="18">
        <f ca="1" t="shared" si="2884"/>
        <v>112225.262082388</v>
      </c>
      <c r="BM424" s="18">
        <f ca="1">BK424*'Ejercicio 3 - TIR'!$D$5</f>
        <v>19516.0629712356</v>
      </c>
      <c r="BN424" s="18">
        <f ca="1" t="shared" si="2885"/>
        <v>92709.1991111523</v>
      </c>
      <c r="BO424" s="18">
        <f ca="1" t="shared" si="2886"/>
        <v>41028.6640438115</v>
      </c>
      <c r="BP424" s="18">
        <f ca="1" t="shared" si="2887"/>
        <v>-118760.561083523</v>
      </c>
      <c r="BQ424" s="18">
        <f ca="1" t="shared" ref="BQ424:BT424" si="3156">BE424</f>
        <v>18580.1366921999</v>
      </c>
      <c r="BR424" s="18">
        <f ca="1" t="shared" si="3156"/>
        <v>20707.9459631918</v>
      </c>
      <c r="BS424" s="18">
        <f ca="1" t="shared" si="3156"/>
        <v>19700.4320314392</v>
      </c>
      <c r="BT424" s="18">
        <f ca="1" t="shared" si="3156"/>
        <v>20452.358594805</v>
      </c>
      <c r="BU424" s="18">
        <f ca="1" t="shared" si="2889"/>
        <v>56326.5510265834</v>
      </c>
      <c r="BV424" s="20">
        <f ca="1" t="shared" si="2890"/>
        <v>3.88451642067182</v>
      </c>
    </row>
    <row r="425" ht="15" customHeight="1" spans="1:74">
      <c r="A425" s="16">
        <v>424</v>
      </c>
      <c r="B425" s="17">
        <f ca="1" t="shared" ref="B425:F425" si="3157">RAND()</f>
        <v>0.628923952278321</v>
      </c>
      <c r="C425" s="18">
        <f ca="1">IF(B425&lt;=('Ejercicio 3 - TIR'!$D$13-'Ejercicio 3 - TIR'!$C$13)/('Ejercicio 3 - TIR'!$E$13-'Ejercicio 3 - TIR'!$C$13),'Ejercicio 3 - TIR'!$C$13+SQRT(('Ejercicio 3 - TIR'!$E$13-'Ejercicio 3 - TIR'!$C$13)*('Ejercicio 3 - TIR'!$D$13-'Ejercicio 3 - TIR'!$C$13)*B425),'Ejercicio 3 - TIR'!$E$13-SQRT(('Ejercicio 3 - TIR'!$E$13-'Ejercicio 3 - TIR'!$C$13)*('Ejercicio 3 - TIR'!$E$13-'Ejercicio 3 - TIR'!$D$13)*(1-B425)))</f>
        <v>78898.0745602205</v>
      </c>
      <c r="D425" s="17">
        <f ca="1" t="shared" si="3157"/>
        <v>0.984515085783031</v>
      </c>
      <c r="E425" s="18">
        <f ca="1">IF(D425&lt;=('Ejercicio 3 - TIR'!$D$14-'Ejercicio 3 - TIR'!$C$14)/('Ejercicio 3 - TIR'!$E$14-'Ejercicio 3 - TIR'!$C$14),'Ejercicio 3 - TIR'!$C$14+SQRT(('Ejercicio 3 - TIR'!$E$14-'Ejercicio 3 - TIR'!$C$14)*('Ejercicio 3 - TIR'!$D$14-'Ejercicio 3 - TIR'!$C$14)*D425),'Ejercicio 3 - TIR'!$E$14-SQRT(('Ejercicio 3 - TIR'!$E$14-'Ejercicio 3 - TIR'!$C$14)*('Ejercicio 3 - TIR'!$E$14-'Ejercicio 3 - TIR'!$D$14)*(1-D425)))</f>
        <v>38475.9471359086</v>
      </c>
      <c r="F425" s="17">
        <f ca="1" t="shared" si="3157"/>
        <v>0.983937756355242</v>
      </c>
      <c r="G425" s="18">
        <f ca="1">IF(F425&lt;=('Ejercicio 3 - TIR'!$D$18-'Ejercicio 3 - TIR'!$C$18)/('Ejercicio 3 - TIR'!$E$18-'Ejercicio 3 - TIR'!$C$18),'Ejercicio 3 - TIR'!$C$18+SQRT(('Ejercicio 3 - TIR'!$E$18-'Ejercicio 3 - TIR'!$C$18)*('Ejercicio 3 - TIR'!$D$18-'Ejercicio 3 - TIR'!$C$18)*F425),'Ejercicio 3 - TIR'!$E$18-SQRT(('Ejercicio 3 - TIR'!$E$18-'Ejercicio 3 - TIR'!$C$18)*('Ejercicio 3 - TIR'!$E$18-'Ejercicio 3 - TIR'!$D$18)*(1-F425)))</f>
        <v>43902.426187741</v>
      </c>
      <c r="H425" s="17">
        <f ca="1" t="shared" ref="H425:L425" si="3158">RAND()</f>
        <v>0.400103487193518</v>
      </c>
      <c r="I425" s="18">
        <f ca="1">IF(H425&lt;=('Ejercicio 3 - TIR'!$D$18-'Ejercicio 3 - TIR'!$C$18)/('Ejercicio 3 - TIR'!$E$18-'Ejercicio 3 - TIR'!$C$18),'Ejercicio 3 - TIR'!$C$18+SQRT(('Ejercicio 3 - TIR'!$E$18-'Ejercicio 3 - TIR'!$C$18)*('Ejercicio 3 - TIR'!$D$18-'Ejercicio 3 - TIR'!$C$18)*H425),'Ejercicio 3 - TIR'!$E$18-SQRT(('Ejercicio 3 - TIR'!$E$18-'Ejercicio 3 - TIR'!$C$18)*('Ejercicio 3 - TIR'!$E$18-'Ejercicio 3 - TIR'!$D$18)*(1-H425)))</f>
        <v>37746.9686380563</v>
      </c>
      <c r="J425" s="17">
        <f ca="1" t="shared" si="3158"/>
        <v>0.108086529753792</v>
      </c>
      <c r="K425" s="18">
        <f ca="1">IF(J425&lt;=('Ejercicio 3 - TIR'!$D$18-'Ejercicio 3 - TIR'!$C$18)/('Ejercicio 3 - TIR'!$E$18-'Ejercicio 3 - TIR'!$C$18),'Ejercicio 3 - TIR'!$C$18+SQRT(('Ejercicio 3 - TIR'!$E$18-'Ejercicio 3 - TIR'!$C$18)*('Ejercicio 3 - TIR'!$D$18-'Ejercicio 3 - TIR'!$C$18)*J425),'Ejercicio 3 - TIR'!$E$18-SQRT(('Ejercicio 3 - TIR'!$E$18-'Ejercicio 3 - TIR'!$C$18)*('Ejercicio 3 - TIR'!$E$18-'Ejercicio 3 - TIR'!$D$18)*(1-J425)))</f>
        <v>34026.5344234303</v>
      </c>
      <c r="L425" s="17">
        <f ca="1" t="shared" si="3158"/>
        <v>0.811194026451601</v>
      </c>
      <c r="M425" s="18">
        <f ca="1">IF(L425&lt;=('Ejercicio 3 - TIR'!$D$18-'Ejercicio 3 - TIR'!$C$18)/('Ejercicio 3 - TIR'!$E$18-'Ejercicio 3 - TIR'!$C$18),'Ejercicio 3 - TIR'!$C$18+SQRT(('Ejercicio 3 - TIR'!$E$18-'Ejercicio 3 - TIR'!$C$18)*('Ejercicio 3 - TIR'!$D$18-'Ejercicio 3 - TIR'!$C$18)*L425),'Ejercicio 3 - TIR'!$E$18-SQRT(('Ejercicio 3 - TIR'!$E$18-'Ejercicio 3 - TIR'!$C$18)*('Ejercicio 3 - TIR'!$E$18-'Ejercicio 3 - TIR'!$D$18)*(1-L425)))</f>
        <v>41236.9629265539</v>
      </c>
      <c r="N425" s="17">
        <f ca="1" t="shared" ref="N425:R425" si="3159">RAND()</f>
        <v>0.398720008909535</v>
      </c>
      <c r="O425" s="18">
        <f ca="1">IF(N425&lt;=('Ejercicio 3 - TIR'!$D$18-'Ejercicio 3 - TIR'!$C$18)/('Ejercicio 3 - TIR'!$E$18-'Ejercicio 3 - TIR'!$C$18),'Ejercicio 3 - TIR'!$C$18+SQRT(('Ejercicio 3 - TIR'!$E$18-'Ejercicio 3 - TIR'!$C$18)*('Ejercicio 3 - TIR'!$D$18-'Ejercicio 3 - TIR'!$C$18)*N425),'Ejercicio 3 - TIR'!$E$18-SQRT(('Ejercicio 3 - TIR'!$E$18-'Ejercicio 3 - TIR'!$C$18)*('Ejercicio 3 - TIR'!$E$18-'Ejercicio 3 - TIR'!$D$18)*(1-N425)))</f>
        <v>37733.5633013786</v>
      </c>
      <c r="P425" s="17">
        <f ca="1" t="shared" si="3159"/>
        <v>0.802768723715354</v>
      </c>
      <c r="Q425" s="19">
        <f ca="1">IF(P425&lt;=('Ejercicio 3 - TIR'!$D$22-'Ejercicio 3 - TIR'!$C$22)/('Ejercicio 3 - TIR'!$E$22-'Ejercicio 3 - TIR'!$C$22),'Ejercicio 3 - TIR'!$C$22+SQRT(('Ejercicio 3 - TIR'!$E$22-'Ejercicio 3 - TIR'!$C$22)*('Ejercicio 3 - TIR'!$D$22-'Ejercicio 3 - TIR'!$C$22)*P425),'Ejercicio 3 - TIR'!$E$22-SQRT(('Ejercicio 3 - TIR'!$E$22-'Ejercicio 3 - TIR'!$C$22)*('Ejercicio 3 - TIR'!$E$22-'Ejercicio 3 - TIR'!$D$22)*(1-P425)))</f>
        <v>0.161158123837782</v>
      </c>
      <c r="R425" s="17">
        <f ca="1" t="shared" si="3159"/>
        <v>0.990691267378949</v>
      </c>
      <c r="S425" s="19">
        <f ca="1">IF(R425&lt;=('Ejercicio 3 - TIR'!$D$23-'Ejercicio 3 - TIR'!$C$23)/('Ejercicio 3 - TIR'!$E$23-'Ejercicio 3 - TIR'!$C$23),'Ejercicio 3 - TIR'!$C$23+SQRT(('Ejercicio 3 - TIR'!$E$23-'Ejercicio 3 - TIR'!$C$23)*('Ejercicio 3 - TIR'!$D$23-'Ejercicio 3 - TIR'!$C$23)*R425),'Ejercicio 3 - TIR'!$E$23-SQRT(('Ejercicio 3 - TIR'!$E$23-'Ejercicio 3 - TIR'!$C$23)*('Ejercicio 3 - TIR'!$E$23-'Ejercicio 3 - TIR'!$D$23)*(1-R425)))</f>
        <v>0.175906625021099</v>
      </c>
      <c r="T425" s="17">
        <f ca="1" t="shared" ref="T425:X425" si="3160">RAND()</f>
        <v>0.726136381307463</v>
      </c>
      <c r="U425" s="19">
        <f ca="1">IF(T425&lt;=('Ejercicio 3 - TIR'!$D$24-'Ejercicio 3 - TIR'!$C$24)/('Ejercicio 3 - TIR'!$E$24-'Ejercicio 3 - TIR'!$C$24),'Ejercicio 3 - TIR'!$C$24+SQRT(('Ejercicio 3 - TIR'!$E$24-'Ejercicio 3 - TIR'!$C$24)*('Ejercicio 3 - TIR'!$D$24-'Ejercicio 3 - TIR'!$C$24)*T425),'Ejercicio 3 - TIR'!$E$24-SQRT(('Ejercicio 3 - TIR'!$E$24-'Ejercicio 3 - TIR'!$C$24)*('Ejercicio 3 - TIR'!$E$24-'Ejercicio 3 - TIR'!$D$24)*(1-T425)))</f>
        <v>0.192308518776723</v>
      </c>
      <c r="V425" s="17">
        <f ca="1" t="shared" si="3160"/>
        <v>0.511559015448936</v>
      </c>
      <c r="W425" s="19">
        <f ca="1">IF(V425&lt;=('Ejercicio 3 - TIR'!$D$25-'Ejercicio 3 - TIR'!$C$25)/('Ejercicio 3 - TIR'!$E$25-'Ejercicio 3 - TIR'!$C$25),'Ejercicio 3 - TIR'!$C$25+SQRT(('Ejercicio 3 - TIR'!$E$25-'Ejercicio 3 - TIR'!$C$25)*('Ejercicio 3 - TIR'!$D$25-'Ejercicio 3 - TIR'!$C$25)*V425),'Ejercicio 3 - TIR'!$E$25-SQRT(('Ejercicio 3 - TIR'!$E$25-'Ejercicio 3 - TIR'!$C$25)*('Ejercicio 3 - TIR'!$E$25-'Ejercicio 3 - TIR'!$D$25)*(1-V425)))</f>
        <v>0.208653374431174</v>
      </c>
      <c r="X425" s="17">
        <f ca="1" t="shared" si="3160"/>
        <v>0.830008817106637</v>
      </c>
      <c r="Y425" s="19">
        <f ca="1">IF(X425&lt;=('Ejercicio 3 - TIR'!$D$26-'Ejercicio 3 - TIR'!$C$26)/('Ejercicio 3 - TIR'!$E$26-'Ejercicio 3 - TIR'!$C$26),'Ejercicio 3 - TIR'!$C$26+SQRT(('Ejercicio 3 - TIR'!$E$26-'Ejercicio 3 - TIR'!$C$26)*('Ejercicio 3 - TIR'!$D$26-'Ejercicio 3 - TIR'!$C$26)*X425),'Ejercicio 3 - TIR'!$E$26-SQRT(('Ejercicio 3 - TIR'!$E$26-'Ejercicio 3 - TIR'!$C$26)*('Ejercicio 3 - TIR'!$E$26-'Ejercicio 3 - TIR'!$D$26)*(1-X425)))</f>
        <v>0.249702270916385</v>
      </c>
      <c r="Z425" s="17">
        <f ca="1" t="shared" si="2860"/>
        <v>1.16115812383778</v>
      </c>
      <c r="AA425" s="17">
        <f ca="1" t="shared" si="2861"/>
        <v>1.36541353051792</v>
      </c>
      <c r="AB425" s="17">
        <f ca="1" t="shared" si="2862"/>
        <v>1.62799418408951</v>
      </c>
      <c r="AC425" s="17">
        <f ca="1" t="shared" si="2863"/>
        <v>1.96768066415412</v>
      </c>
      <c r="AD425" s="17">
        <f ca="1" t="shared" si="2864"/>
        <v>2.45901499443166</v>
      </c>
      <c r="AE425" s="16">
        <f ca="1" t="shared" si="2865"/>
        <v>6200.7114533047</v>
      </c>
      <c r="AF425" s="16">
        <f ca="1" t="shared" si="2866"/>
        <v>7291.45767778521</v>
      </c>
      <c r="AG425" s="16">
        <f ca="1" t="shared" si="2867"/>
        <v>8693.66710352325</v>
      </c>
      <c r="AH425" s="16">
        <f ca="1" t="shared" si="2868"/>
        <v>10507.6300808547</v>
      </c>
      <c r="AI425" s="16">
        <f ca="1" t="shared" si="2869"/>
        <v>13131.4091739934</v>
      </c>
      <c r="AJ425" s="18">
        <f ca="1" t="shared" si="2870"/>
        <v>50977.658824084</v>
      </c>
      <c r="AK425" s="18">
        <f ca="1" t="shared" si="2871"/>
        <v>51540.2217144376</v>
      </c>
      <c r="AL425" s="18">
        <f ca="1" t="shared" si="2872"/>
        <v>55395.0001460661</v>
      </c>
      <c r="AM425" s="18">
        <f ca="1" t="shared" si="2873"/>
        <v>81141.1745990202</v>
      </c>
      <c r="AN425" s="18">
        <f ca="1" t="shared" si="2874"/>
        <v>92787.3979514262</v>
      </c>
      <c r="AO425" s="18">
        <f ca="1">C425/'Ejercicio 3 - TIR'!$D$7</f>
        <v>15779.6149120441</v>
      </c>
      <c r="AP425" s="18">
        <f ca="1" t="shared" si="2875"/>
        <v>35198.0439120399</v>
      </c>
      <c r="AQ425" s="18">
        <f ca="1" t="shared" si="2876"/>
        <v>35760.6068023935</v>
      </c>
      <c r="AR425" s="18">
        <f ca="1" t="shared" si="2877"/>
        <v>39615.385234022</v>
      </c>
      <c r="AS425" s="18">
        <f ca="1" t="shared" si="2878"/>
        <v>65361.5596869762</v>
      </c>
      <c r="AT425" s="18">
        <f ca="1" t="shared" si="2879"/>
        <v>77007.7830393821</v>
      </c>
      <c r="AU425" s="18">
        <f ca="1">AP425*'Ejercicio 3 - TIR'!$D$5</f>
        <v>17599.02195602</v>
      </c>
      <c r="AV425" s="18">
        <f ca="1">AQ425*'Ejercicio 3 - TIR'!$D$5</f>
        <v>17880.3034011967</v>
      </c>
      <c r="AW425" s="18">
        <f ca="1">AR425*'Ejercicio 3 - TIR'!$D$5</f>
        <v>19807.692617011</v>
      </c>
      <c r="AX425" s="18">
        <f ca="1">AS425*'Ejercicio 3 - TIR'!$D$5</f>
        <v>32680.7798434881</v>
      </c>
      <c r="AY425" s="18">
        <f ca="1">AT425*'Ejercicio 3 - TIR'!$D$5</f>
        <v>38503.8915196911</v>
      </c>
      <c r="AZ425" s="18">
        <f ca="1" t="shared" ref="AZ425:BD425" si="3161">AJ425-AU425-AE425</f>
        <v>27177.9254147593</v>
      </c>
      <c r="BA425" s="18">
        <f ca="1" t="shared" si="3161"/>
        <v>26368.4606354556</v>
      </c>
      <c r="BB425" s="18">
        <f ca="1" t="shared" si="3161"/>
        <v>26893.6404255319</v>
      </c>
      <c r="BC425" s="18">
        <f ca="1" t="shared" si="3161"/>
        <v>37952.7646746775</v>
      </c>
      <c r="BD425" s="18">
        <f ca="1" t="shared" si="3161"/>
        <v>41152.0972577418</v>
      </c>
      <c r="BE425" s="18">
        <f ca="1" t="shared" ref="BE425:BI425" si="3162">AZ425/Z425</f>
        <v>23405.8780254085</v>
      </c>
      <c r="BF425" s="18">
        <f ca="1" t="shared" si="3162"/>
        <v>19311.7030453431</v>
      </c>
      <c r="BG425" s="18">
        <f ca="1" t="shared" si="3162"/>
        <v>16519.4941654983</v>
      </c>
      <c r="BH425" s="18">
        <f ca="1" t="shared" si="3162"/>
        <v>19288.0711621939</v>
      </c>
      <c r="BI425" s="18">
        <f ca="1" t="shared" si="3162"/>
        <v>16735.1957393221</v>
      </c>
      <c r="BJ425" s="18">
        <f ca="1" t="shared" si="2882"/>
        <v>94612.930932159</v>
      </c>
      <c r="BK425" s="18">
        <f ca="1" t="shared" si="2883"/>
        <v>38802.3096750738</v>
      </c>
      <c r="BL425" s="18">
        <f ca="1" t="shared" si="2884"/>
        <v>133415.240607233</v>
      </c>
      <c r="BM425" s="18">
        <f ca="1">BK425*'Ejercicio 3 - TIR'!$D$5</f>
        <v>19401.1548375369</v>
      </c>
      <c r="BN425" s="18">
        <f ca="1" t="shared" si="2885"/>
        <v>114014.085769696</v>
      </c>
      <c r="BO425" s="18">
        <f ca="1" t="shared" si="2886"/>
        <v>46365.7545919306</v>
      </c>
      <c r="BP425" s="18">
        <f ca="1" t="shared" si="2887"/>
        <v>-117374.021696129</v>
      </c>
      <c r="BQ425" s="18">
        <f ca="1" t="shared" ref="BQ425:BT425" si="3163">BE425</f>
        <v>23405.8780254085</v>
      </c>
      <c r="BR425" s="18">
        <f ca="1" t="shared" si="3163"/>
        <v>19311.7030453431</v>
      </c>
      <c r="BS425" s="18">
        <f ca="1" t="shared" si="3163"/>
        <v>16519.4941654983</v>
      </c>
      <c r="BT425" s="18">
        <f ca="1" t="shared" si="3163"/>
        <v>19288.0711621939</v>
      </c>
      <c r="BU425" s="18">
        <f ca="1" t="shared" si="2889"/>
        <v>63100.9503312527</v>
      </c>
      <c r="BV425" s="20">
        <f ca="1" t="shared" si="2890"/>
        <v>5.52119531210717</v>
      </c>
    </row>
    <row r="426" ht="15" customHeight="1" spans="1:74">
      <c r="A426" s="16">
        <v>425</v>
      </c>
      <c r="B426" s="17">
        <f ca="1" t="shared" ref="B426:F426" si="3164">RAND()</f>
        <v>0.582057102292844</v>
      </c>
      <c r="C426" s="18">
        <f ca="1">IF(B426&lt;=('Ejercicio 3 - TIR'!$D$13-'Ejercicio 3 - TIR'!$C$13)/('Ejercicio 3 - TIR'!$E$13-'Ejercicio 3 - TIR'!$C$13),'Ejercicio 3 - TIR'!$C$13+SQRT(('Ejercicio 3 - TIR'!$E$13-'Ejercicio 3 - TIR'!$C$13)*('Ejercicio 3 - TIR'!$D$13-'Ejercicio 3 - TIR'!$C$13)*B426),'Ejercicio 3 - TIR'!$E$13-SQRT(('Ejercicio 3 - TIR'!$E$13-'Ejercicio 3 - TIR'!$C$13)*('Ejercicio 3 - TIR'!$E$13-'Ejercicio 3 - TIR'!$D$13)*(1-B426)))</f>
        <v>77605.1015352025</v>
      </c>
      <c r="D426" s="17">
        <f ca="1" t="shared" si="3164"/>
        <v>0.931179932887001</v>
      </c>
      <c r="E426" s="18">
        <f ca="1">IF(D426&lt;=('Ejercicio 3 - TIR'!$D$14-'Ejercicio 3 - TIR'!$C$14)/('Ejercicio 3 - TIR'!$E$14-'Ejercicio 3 - TIR'!$C$14),'Ejercicio 3 - TIR'!$C$14+SQRT(('Ejercicio 3 - TIR'!$E$14-'Ejercicio 3 - TIR'!$C$14)*('Ejercicio 3 - TIR'!$D$14-'Ejercicio 3 - TIR'!$C$14)*D426),'Ejercicio 3 - TIR'!$E$14-SQRT(('Ejercicio 3 - TIR'!$E$14-'Ejercicio 3 - TIR'!$C$14)*('Ejercicio 3 - TIR'!$E$14-'Ejercicio 3 - TIR'!$D$14)*(1-D426)))</f>
        <v>36787.0558568581</v>
      </c>
      <c r="F426" s="17">
        <f ca="1" t="shared" si="3164"/>
        <v>0.096386931844993</v>
      </c>
      <c r="G426" s="18">
        <f ca="1">IF(F426&lt;=('Ejercicio 3 - TIR'!$D$18-'Ejercicio 3 - TIR'!$C$18)/('Ejercicio 3 - TIR'!$E$18-'Ejercicio 3 - TIR'!$C$18),'Ejercicio 3 - TIR'!$C$18+SQRT(('Ejercicio 3 - TIR'!$E$18-'Ejercicio 3 - TIR'!$C$18)*('Ejercicio 3 - TIR'!$D$18-'Ejercicio 3 - TIR'!$C$18)*F426),'Ejercicio 3 - TIR'!$E$18-SQRT(('Ejercicio 3 - TIR'!$E$18-'Ejercicio 3 - TIR'!$C$18)*('Ejercicio 3 - TIR'!$E$18-'Ejercicio 3 - TIR'!$D$18)*(1-F426)))</f>
        <v>33802.3729139511</v>
      </c>
      <c r="H426" s="17">
        <f ca="1" t="shared" ref="H426:L426" si="3165">RAND()</f>
        <v>0.579123323263599</v>
      </c>
      <c r="I426" s="18">
        <f ca="1">IF(H426&lt;=('Ejercicio 3 - TIR'!$D$18-'Ejercicio 3 - TIR'!$C$18)/('Ejercicio 3 - TIR'!$E$18-'Ejercicio 3 - TIR'!$C$18),'Ejercicio 3 - TIR'!$C$18+SQRT(('Ejercicio 3 - TIR'!$E$18-'Ejercicio 3 - TIR'!$C$18)*('Ejercicio 3 - TIR'!$D$18-'Ejercicio 3 - TIR'!$C$18)*H426),'Ejercicio 3 - TIR'!$E$18-SQRT(('Ejercicio 3 - TIR'!$E$18-'Ejercicio 3 - TIR'!$C$18)*('Ejercicio 3 - TIR'!$E$18-'Ejercicio 3 - TIR'!$D$18)*(1-H426)))</f>
        <v>39320.3271664432</v>
      </c>
      <c r="J426" s="17">
        <f ca="1" t="shared" si="3165"/>
        <v>0.0782561250500868</v>
      </c>
      <c r="K426" s="18">
        <f ca="1">IF(J426&lt;=('Ejercicio 3 - TIR'!$D$18-'Ejercicio 3 - TIR'!$C$18)/('Ejercicio 3 - TIR'!$E$18-'Ejercicio 3 - TIR'!$C$18),'Ejercicio 3 - TIR'!$C$18+SQRT(('Ejercicio 3 - TIR'!$E$18-'Ejercicio 3 - TIR'!$C$18)*('Ejercicio 3 - TIR'!$D$18-'Ejercicio 3 - TIR'!$C$18)*J426),'Ejercicio 3 - TIR'!$E$18-SQRT(('Ejercicio 3 - TIR'!$E$18-'Ejercicio 3 - TIR'!$C$18)*('Ejercicio 3 - TIR'!$E$18-'Ejercicio 3 - TIR'!$D$18)*(1-J426)))</f>
        <v>33426.1375858995</v>
      </c>
      <c r="L426" s="17">
        <f ca="1" t="shared" si="3165"/>
        <v>0.111476734623002</v>
      </c>
      <c r="M426" s="18">
        <f ca="1">IF(L426&lt;=('Ejercicio 3 - TIR'!$D$18-'Ejercicio 3 - TIR'!$C$18)/('Ejercicio 3 - TIR'!$E$18-'Ejercicio 3 - TIR'!$C$18),'Ejercicio 3 - TIR'!$C$18+SQRT(('Ejercicio 3 - TIR'!$E$18-'Ejercicio 3 - TIR'!$C$18)*('Ejercicio 3 - TIR'!$D$18-'Ejercicio 3 - TIR'!$C$18)*L426),'Ejercicio 3 - TIR'!$E$18-SQRT(('Ejercicio 3 - TIR'!$E$18-'Ejercicio 3 - TIR'!$C$18)*('Ejercicio 3 - TIR'!$E$18-'Ejercicio 3 - TIR'!$D$18)*(1-L426)))</f>
        <v>34089.1943208229</v>
      </c>
      <c r="N426" s="17">
        <f ca="1" t="shared" ref="N426:R426" si="3166">RAND()</f>
        <v>0.524086404095622</v>
      </c>
      <c r="O426" s="18">
        <f ca="1">IF(N426&lt;=('Ejercicio 3 - TIR'!$D$18-'Ejercicio 3 - TIR'!$C$18)/('Ejercicio 3 - TIR'!$E$18-'Ejercicio 3 - TIR'!$C$18),'Ejercicio 3 - TIR'!$C$18+SQRT(('Ejercicio 3 - TIR'!$E$18-'Ejercicio 3 - TIR'!$C$18)*('Ejercicio 3 - TIR'!$D$18-'Ejercicio 3 - TIR'!$C$18)*N426),'Ejercicio 3 - TIR'!$E$18-SQRT(('Ejercicio 3 - TIR'!$E$18-'Ejercicio 3 - TIR'!$C$18)*('Ejercicio 3 - TIR'!$E$18-'Ejercicio 3 - TIR'!$D$18)*(1-N426)))</f>
        <v>38866.3950179508</v>
      </c>
      <c r="P426" s="17">
        <f ca="1" t="shared" si="3166"/>
        <v>0.362542388918977</v>
      </c>
      <c r="Q426" s="19">
        <f ca="1">IF(P426&lt;=('Ejercicio 3 - TIR'!$D$22-'Ejercicio 3 - TIR'!$C$22)/('Ejercicio 3 - TIR'!$E$22-'Ejercicio 3 - TIR'!$C$22),'Ejercicio 3 - TIR'!$C$22+SQRT(('Ejercicio 3 - TIR'!$E$22-'Ejercicio 3 - TIR'!$C$22)*('Ejercicio 3 - TIR'!$D$22-'Ejercicio 3 - TIR'!$C$22)*P426),'Ejercicio 3 - TIR'!$E$22-SQRT(('Ejercicio 3 - TIR'!$E$22-'Ejercicio 3 - TIR'!$C$22)*('Ejercicio 3 - TIR'!$E$22-'Ejercicio 3 - TIR'!$D$22)*(1-P426)))</f>
        <v>0.14554557300305</v>
      </c>
      <c r="R426" s="17">
        <f ca="1" t="shared" si="3166"/>
        <v>0.504710690155566</v>
      </c>
      <c r="S426" s="19">
        <f ca="1">IF(R426&lt;=('Ejercicio 3 - TIR'!$D$23-'Ejercicio 3 - TIR'!$C$23)/('Ejercicio 3 - TIR'!$E$23-'Ejercicio 3 - TIR'!$C$23),'Ejercicio 3 - TIR'!$C$23+SQRT(('Ejercicio 3 - TIR'!$E$23-'Ejercicio 3 - TIR'!$C$23)*('Ejercicio 3 - TIR'!$D$23-'Ejercicio 3 - TIR'!$C$23)*R426),'Ejercicio 3 - TIR'!$E$23-SQRT(('Ejercicio 3 - TIR'!$E$23-'Ejercicio 3 - TIR'!$C$23)*('Ejercicio 3 - TIR'!$E$23-'Ejercicio 3 - TIR'!$D$23)*(1-R426)))</f>
        <v>0.150141655140983</v>
      </c>
      <c r="T426" s="17">
        <f ca="1" t="shared" ref="T426:X426" si="3167">RAND()</f>
        <v>0.989726341348912</v>
      </c>
      <c r="U426" s="19">
        <f ca="1">IF(T426&lt;=('Ejercicio 3 - TIR'!$D$24-'Ejercicio 3 - TIR'!$C$24)/('Ejercicio 3 - TIR'!$E$24-'Ejercicio 3 - TIR'!$C$24),'Ejercicio 3 - TIR'!$C$24+SQRT(('Ejercicio 3 - TIR'!$E$24-'Ejercicio 3 - TIR'!$C$24)*('Ejercicio 3 - TIR'!$D$24-'Ejercicio 3 - TIR'!$C$24)*T426),'Ejercicio 3 - TIR'!$E$24-SQRT(('Ejercicio 3 - TIR'!$E$24-'Ejercicio 3 - TIR'!$C$24)*('Ejercicio 3 - TIR'!$E$24-'Ejercicio 3 - TIR'!$D$24)*(1-T426)))</f>
        <v>0.214636582784917</v>
      </c>
      <c r="V426" s="17">
        <f ca="1" t="shared" si="3167"/>
        <v>0.253803736909505</v>
      </c>
      <c r="W426" s="19">
        <f ca="1">IF(V426&lt;=('Ejercicio 3 - TIR'!$D$25-'Ejercicio 3 - TIR'!$C$25)/('Ejercicio 3 - TIR'!$E$25-'Ejercicio 3 - TIR'!$C$25),'Ejercicio 3 - TIR'!$C$25+SQRT(('Ejercicio 3 - TIR'!$E$25-'Ejercicio 3 - TIR'!$C$25)*('Ejercicio 3 - TIR'!$D$25-'Ejercicio 3 - TIR'!$C$25)*V426),'Ejercicio 3 - TIR'!$E$25-SQRT(('Ejercicio 3 - TIR'!$E$25-'Ejercicio 3 - TIR'!$C$25)*('Ejercicio 3 - TIR'!$E$25-'Ejercicio 3 - TIR'!$D$25)*(1-V426)))</f>
        <v>0.198850072458039</v>
      </c>
      <c r="X426" s="17">
        <f ca="1" t="shared" si="3167"/>
        <v>0.946578831529945</v>
      </c>
      <c r="Y426" s="19">
        <f ca="1">IF(X426&lt;=('Ejercicio 3 - TIR'!$D$26-'Ejercicio 3 - TIR'!$C$26)/('Ejercicio 3 - TIR'!$E$26-'Ejercicio 3 - TIR'!$C$26),'Ejercicio 3 - TIR'!$C$26+SQRT(('Ejercicio 3 - TIR'!$E$26-'Ejercicio 3 - TIR'!$C$26)*('Ejercicio 3 - TIR'!$D$26-'Ejercicio 3 - TIR'!$C$26)*X426),'Ejercicio 3 - TIR'!$E$26-SQRT(('Ejercicio 3 - TIR'!$E$26-'Ejercicio 3 - TIR'!$C$26)*('Ejercicio 3 - TIR'!$E$26-'Ejercicio 3 - TIR'!$D$26)*(1-X426)))</f>
        <v>0.263015468515785</v>
      </c>
      <c r="Z426" s="17">
        <f ca="1" t="shared" si="2860"/>
        <v>1.14554557300305</v>
      </c>
      <c r="AA426" s="17">
        <f ca="1" t="shared" si="2861"/>
        <v>1.31753968137315</v>
      </c>
      <c r="AB426" s="17">
        <f ca="1" t="shared" si="2862"/>
        <v>1.60033189626662</v>
      </c>
      <c r="AC426" s="17">
        <f ca="1" t="shared" si="2863"/>
        <v>1.91855800979614</v>
      </c>
      <c r="AD426" s="17">
        <f ca="1" t="shared" si="2864"/>
        <v>2.42316844361739</v>
      </c>
      <c r="AE426" s="16">
        <f ca="1" t="shared" si="2865"/>
        <v>5354.19312378162</v>
      </c>
      <c r="AF426" s="16">
        <f ca="1" t="shared" si="2866"/>
        <v>6158.08054133066</v>
      </c>
      <c r="AG426" s="16">
        <f ca="1" t="shared" si="2867"/>
        <v>7479.82990523617</v>
      </c>
      <c r="AH426" s="16">
        <f ca="1" t="shared" si="2868"/>
        <v>8967.19462386619</v>
      </c>
      <c r="AI426" s="16">
        <f ca="1" t="shared" si="2869"/>
        <v>11325.7055191346</v>
      </c>
      <c r="AJ426" s="18">
        <f ca="1" t="shared" si="2870"/>
        <v>38722.1586485749</v>
      </c>
      <c r="AK426" s="18">
        <f ca="1" t="shared" si="2871"/>
        <v>51806.0913263638</v>
      </c>
      <c r="AL426" s="18">
        <f ca="1" t="shared" si="2872"/>
        <v>53492.9141477113</v>
      </c>
      <c r="AM426" s="18">
        <f ca="1" t="shared" si="2873"/>
        <v>65402.096811712</v>
      </c>
      <c r="AN426" s="18">
        <f ca="1" t="shared" si="2874"/>
        <v>94179.8219246665</v>
      </c>
      <c r="AO426" s="18">
        <f ca="1">C426/'Ejercicio 3 - TIR'!$D$7</f>
        <v>15521.0203070405</v>
      </c>
      <c r="AP426" s="18">
        <f ca="1" t="shared" si="2875"/>
        <v>23201.1383415344</v>
      </c>
      <c r="AQ426" s="18">
        <f ca="1" t="shared" si="2876"/>
        <v>36285.0710193233</v>
      </c>
      <c r="AR426" s="18">
        <f ca="1" t="shared" si="2877"/>
        <v>37971.8938406708</v>
      </c>
      <c r="AS426" s="18">
        <f ca="1" t="shared" si="2878"/>
        <v>49881.0765046715</v>
      </c>
      <c r="AT426" s="18">
        <f ca="1" t="shared" si="2879"/>
        <v>78658.801617626</v>
      </c>
      <c r="AU426" s="18">
        <f ca="1">AP426*'Ejercicio 3 - TIR'!$D$5</f>
        <v>11600.5691707672</v>
      </c>
      <c r="AV426" s="18">
        <f ca="1">AQ426*'Ejercicio 3 - TIR'!$D$5</f>
        <v>18142.5355096616</v>
      </c>
      <c r="AW426" s="18">
        <f ca="1">AR426*'Ejercicio 3 - TIR'!$D$5</f>
        <v>18985.9469203354</v>
      </c>
      <c r="AX426" s="18">
        <f ca="1">AS426*'Ejercicio 3 - TIR'!$D$5</f>
        <v>24940.5382523357</v>
      </c>
      <c r="AY426" s="18">
        <f ca="1">AT426*'Ejercicio 3 - TIR'!$D$5</f>
        <v>39329.400808813</v>
      </c>
      <c r="AZ426" s="18">
        <f ca="1" t="shared" ref="AZ426:BD426" si="3168">AJ426-AU426-AE426</f>
        <v>21767.3963540261</v>
      </c>
      <c r="BA426" s="18">
        <f ca="1" t="shared" si="3168"/>
        <v>27505.4752753715</v>
      </c>
      <c r="BB426" s="18">
        <f ca="1" t="shared" si="3168"/>
        <v>27027.1373221397</v>
      </c>
      <c r="BC426" s="18">
        <f ca="1" t="shared" si="3168"/>
        <v>31494.3639355101</v>
      </c>
      <c r="BD426" s="18">
        <f ca="1" t="shared" si="3168"/>
        <v>43524.7155967189</v>
      </c>
      <c r="BE426" s="18">
        <f ca="1" t="shared" ref="BE426:BI426" si="3169">AZ426/Z426</f>
        <v>19001.7724890358</v>
      </c>
      <c r="BF426" s="18">
        <f ca="1" t="shared" si="3169"/>
        <v>20876.3923123021</v>
      </c>
      <c r="BG426" s="18">
        <f ca="1" t="shared" si="3169"/>
        <v>16888.4575663279</v>
      </c>
      <c r="BH426" s="18">
        <f ca="1" t="shared" si="3169"/>
        <v>16415.6432980916</v>
      </c>
      <c r="BI426" s="18">
        <f ca="1" t="shared" si="3169"/>
        <v>17961.9026119966</v>
      </c>
      <c r="BJ426" s="18">
        <f ca="1" t="shared" si="2882"/>
        <v>89141.2328859288</v>
      </c>
      <c r="BK426" s="18">
        <f ca="1" t="shared" si="2883"/>
        <v>37610.0466207652</v>
      </c>
      <c r="BL426" s="18">
        <f ca="1" t="shared" si="2884"/>
        <v>126751.279506694</v>
      </c>
      <c r="BM426" s="18">
        <f ca="1">BK426*'Ejercicio 3 - TIR'!$D$5</f>
        <v>18805.0233103826</v>
      </c>
      <c r="BN426" s="18">
        <f ca="1" t="shared" si="2885"/>
        <v>107946.256196311</v>
      </c>
      <c r="BO426" s="18">
        <f ca="1" t="shared" si="2886"/>
        <v>44547.5660103784</v>
      </c>
      <c r="BP426" s="18">
        <f ca="1" t="shared" si="2887"/>
        <v>-114392.157392061</v>
      </c>
      <c r="BQ426" s="18">
        <f ca="1" t="shared" ref="BQ426:BT426" si="3170">BE426</f>
        <v>19001.7724890358</v>
      </c>
      <c r="BR426" s="18">
        <f ca="1" t="shared" si="3170"/>
        <v>20876.3923123021</v>
      </c>
      <c r="BS426" s="18">
        <f ca="1" t="shared" si="3170"/>
        <v>16888.4575663279</v>
      </c>
      <c r="BT426" s="18">
        <f ca="1" t="shared" si="3170"/>
        <v>16415.6432980916</v>
      </c>
      <c r="BU426" s="18">
        <f ca="1" t="shared" si="2889"/>
        <v>62509.468622375</v>
      </c>
      <c r="BV426" s="20">
        <f ca="1" t="shared" si="2890"/>
        <v>4.92432420959259</v>
      </c>
    </row>
    <row r="427" ht="15" customHeight="1" spans="1:74">
      <c r="A427" s="16">
        <v>426</v>
      </c>
      <c r="B427" s="17">
        <f ca="1" t="shared" ref="B427:F427" si="3171">RAND()</f>
        <v>0.362579199938729</v>
      </c>
      <c r="C427" s="18">
        <f ca="1">IF(B427&lt;=('Ejercicio 3 - TIR'!$D$13-'Ejercicio 3 - TIR'!$C$13)/('Ejercicio 3 - TIR'!$E$13-'Ejercicio 3 - TIR'!$C$13),'Ejercicio 3 - TIR'!$C$13+SQRT(('Ejercicio 3 - TIR'!$E$13-'Ejercicio 3 - TIR'!$C$13)*('Ejercicio 3 - TIR'!$D$13-'Ejercicio 3 - TIR'!$C$13)*B427),'Ejercicio 3 - TIR'!$E$13-SQRT(('Ejercicio 3 - TIR'!$E$13-'Ejercicio 3 - TIR'!$C$13)*('Ejercicio 3 - TIR'!$E$13-'Ejercicio 3 - TIR'!$D$13)*(1-B427)))</f>
        <v>72343.0847693832</v>
      </c>
      <c r="D427" s="17">
        <f ca="1" t="shared" si="3171"/>
        <v>0.573455988744989</v>
      </c>
      <c r="E427" s="18">
        <f ca="1">IF(D427&lt;=('Ejercicio 3 - TIR'!$D$14-'Ejercicio 3 - TIR'!$C$14)/('Ejercicio 3 - TIR'!$E$14-'Ejercicio 3 - TIR'!$C$14),'Ejercicio 3 - TIR'!$C$14+SQRT(('Ejercicio 3 - TIR'!$E$14-'Ejercicio 3 - TIR'!$C$14)*('Ejercicio 3 - TIR'!$D$14-'Ejercicio 3 - TIR'!$C$14)*D427),'Ejercicio 3 - TIR'!$E$14-SQRT(('Ejercicio 3 - TIR'!$E$14-'Ejercicio 3 - TIR'!$C$14)*('Ejercicio 3 - TIR'!$E$14-'Ejercicio 3 - TIR'!$D$14)*(1-D427)))</f>
        <v>32001.1499771372</v>
      </c>
      <c r="F427" s="17">
        <f ca="1" t="shared" si="3171"/>
        <v>0.750872726085154</v>
      </c>
      <c r="G427" s="18">
        <f ca="1">IF(F427&lt;=('Ejercicio 3 - TIR'!$D$18-'Ejercicio 3 - TIR'!$C$18)/('Ejercicio 3 - TIR'!$E$18-'Ejercicio 3 - TIR'!$C$18),'Ejercicio 3 - TIR'!$C$18+SQRT(('Ejercicio 3 - TIR'!$E$18-'Ejercicio 3 - TIR'!$C$18)*('Ejercicio 3 - TIR'!$D$18-'Ejercicio 3 - TIR'!$C$18)*F427),'Ejercicio 3 - TIR'!$E$18-SQRT(('Ejercicio 3 - TIR'!$E$18-'Ejercicio 3 - TIR'!$C$18)*('Ejercicio 3 - TIR'!$E$18-'Ejercicio 3 - TIR'!$D$18)*(1-F427)))</f>
        <v>40677.4376183086</v>
      </c>
      <c r="H427" s="17">
        <f ca="1" t="shared" ref="H427:L427" si="3172">RAND()</f>
        <v>0.980302469903104</v>
      </c>
      <c r="I427" s="18">
        <f ca="1">IF(H427&lt;=('Ejercicio 3 - TIR'!$D$18-'Ejercicio 3 - TIR'!$C$18)/('Ejercicio 3 - TIR'!$E$18-'Ejercicio 3 - TIR'!$C$18),'Ejercicio 3 - TIR'!$C$18+SQRT(('Ejercicio 3 - TIR'!$E$18-'Ejercicio 3 - TIR'!$C$18)*('Ejercicio 3 - TIR'!$D$18-'Ejercicio 3 - TIR'!$C$18)*H427),'Ejercicio 3 - TIR'!$E$18-SQRT(('Ejercicio 3 - TIR'!$E$18-'Ejercicio 3 - TIR'!$C$18)*('Ejercicio 3 - TIR'!$E$18-'Ejercicio 3 - TIR'!$D$18)*(1-H427)))</f>
        <v>43784.5516229526</v>
      </c>
      <c r="J427" s="17">
        <f ca="1" t="shared" si="3172"/>
        <v>0.807523983184954</v>
      </c>
      <c r="K427" s="18">
        <f ca="1">IF(J427&lt;=('Ejercicio 3 - TIR'!$D$18-'Ejercicio 3 - TIR'!$C$18)/('Ejercicio 3 - TIR'!$E$18-'Ejercicio 3 - TIR'!$C$18),'Ejercicio 3 - TIR'!$C$18+SQRT(('Ejercicio 3 - TIR'!$E$18-'Ejercicio 3 - TIR'!$C$18)*('Ejercicio 3 - TIR'!$D$18-'Ejercicio 3 - TIR'!$C$18)*J427),'Ejercicio 3 - TIR'!$E$18-SQRT(('Ejercicio 3 - TIR'!$E$18-'Ejercicio 3 - TIR'!$C$18)*('Ejercicio 3 - TIR'!$E$18-'Ejercicio 3 - TIR'!$D$18)*(1-J427)))</f>
        <v>41200.565665638</v>
      </c>
      <c r="L427" s="17">
        <f ca="1" t="shared" si="3172"/>
        <v>0.708106771883983</v>
      </c>
      <c r="M427" s="18">
        <f ca="1">IF(L427&lt;=('Ejercicio 3 - TIR'!$D$18-'Ejercicio 3 - TIR'!$C$18)/('Ejercicio 3 - TIR'!$E$18-'Ejercicio 3 - TIR'!$C$18),'Ejercicio 3 - TIR'!$C$18+SQRT(('Ejercicio 3 - TIR'!$E$18-'Ejercicio 3 - TIR'!$C$18)*('Ejercicio 3 - TIR'!$D$18-'Ejercicio 3 - TIR'!$C$18)*L427),'Ejercicio 3 - TIR'!$E$18-SQRT(('Ejercicio 3 - TIR'!$E$18-'Ejercicio 3 - TIR'!$C$18)*('Ejercicio 3 - TIR'!$E$18-'Ejercicio 3 - TIR'!$D$18)*(1-L427)))</f>
        <v>40321.1120863285</v>
      </c>
      <c r="N427" s="17">
        <f ca="1" t="shared" ref="N427:R427" si="3173">RAND()</f>
        <v>0.259964389018497</v>
      </c>
      <c r="O427" s="18">
        <f ca="1">IF(N427&lt;=('Ejercicio 3 - TIR'!$D$18-'Ejercicio 3 - TIR'!$C$18)/('Ejercicio 3 - TIR'!$E$18-'Ejercicio 3 - TIR'!$C$18),'Ejercicio 3 - TIR'!$C$18+SQRT(('Ejercicio 3 - TIR'!$E$18-'Ejercicio 3 - TIR'!$C$18)*('Ejercicio 3 - TIR'!$D$18-'Ejercicio 3 - TIR'!$C$18)*N427),'Ejercicio 3 - TIR'!$E$18-SQRT(('Ejercicio 3 - TIR'!$E$18-'Ejercicio 3 - TIR'!$C$18)*('Ejercicio 3 - TIR'!$E$18-'Ejercicio 3 - TIR'!$D$18)*(1-N427)))</f>
        <v>36244.570309699</v>
      </c>
      <c r="P427" s="17">
        <f ca="1" t="shared" si="3173"/>
        <v>0.697875318125257</v>
      </c>
      <c r="Q427" s="19">
        <f ca="1">IF(P427&lt;=('Ejercicio 3 - TIR'!$D$22-'Ejercicio 3 - TIR'!$C$22)/('Ejercicio 3 - TIR'!$E$22-'Ejercicio 3 - TIR'!$C$22),'Ejercicio 3 - TIR'!$C$22+SQRT(('Ejercicio 3 - TIR'!$E$22-'Ejercicio 3 - TIR'!$C$22)*('Ejercicio 3 - TIR'!$D$22-'Ejercicio 3 - TIR'!$C$22)*P427),'Ejercicio 3 - TIR'!$E$22-SQRT(('Ejercicio 3 - TIR'!$E$22-'Ejercicio 3 - TIR'!$C$22)*('Ejercicio 3 - TIR'!$E$22-'Ejercicio 3 - TIR'!$D$22)*(1-P427)))</f>
        <v>0.156679956531461</v>
      </c>
      <c r="R427" s="17">
        <f ca="1" t="shared" si="3173"/>
        <v>0.608346956971138</v>
      </c>
      <c r="S427" s="19">
        <f ca="1">IF(R427&lt;=('Ejercicio 3 - TIR'!$D$23-'Ejercicio 3 - TIR'!$C$23)/('Ejercicio 3 - TIR'!$E$23-'Ejercicio 3 - TIR'!$C$23),'Ejercicio 3 - TIR'!$C$23+SQRT(('Ejercicio 3 - TIR'!$E$23-'Ejercicio 3 - TIR'!$C$23)*('Ejercicio 3 - TIR'!$D$23-'Ejercicio 3 - TIR'!$C$23)*R427),'Ejercicio 3 - TIR'!$E$23-SQRT(('Ejercicio 3 - TIR'!$E$23-'Ejercicio 3 - TIR'!$C$23)*('Ejercicio 3 - TIR'!$E$23-'Ejercicio 3 - TIR'!$D$23)*(1-R427)))</f>
        <v>0.153448625695608</v>
      </c>
      <c r="T427" s="17">
        <f ca="1" t="shared" ref="T427:X427" si="3174">RAND()</f>
        <v>0.763343575737496</v>
      </c>
      <c r="U427" s="19">
        <f ca="1">IF(T427&lt;=('Ejercicio 3 - TIR'!$D$24-'Ejercicio 3 - TIR'!$C$24)/('Ejercicio 3 - TIR'!$E$24-'Ejercicio 3 - TIR'!$C$24),'Ejercicio 3 - TIR'!$C$24+SQRT(('Ejercicio 3 - TIR'!$E$24-'Ejercicio 3 - TIR'!$C$24)*('Ejercicio 3 - TIR'!$D$24-'Ejercicio 3 - TIR'!$C$24)*T427),'Ejercicio 3 - TIR'!$E$24-SQRT(('Ejercicio 3 - TIR'!$E$24-'Ejercicio 3 - TIR'!$C$24)*('Ejercicio 3 - TIR'!$E$24-'Ejercicio 3 - TIR'!$D$24)*(1-T427)))</f>
        <v>0.194258244272486</v>
      </c>
      <c r="V427" s="17">
        <f ca="1" t="shared" si="3174"/>
        <v>0.255305367095492</v>
      </c>
      <c r="W427" s="19">
        <f ca="1">IF(V427&lt;=('Ejercicio 3 - TIR'!$D$25-'Ejercicio 3 - TIR'!$C$25)/('Ejercicio 3 - TIR'!$E$25-'Ejercicio 3 - TIR'!$C$25),'Ejercicio 3 - TIR'!$C$25+SQRT(('Ejercicio 3 - TIR'!$E$25-'Ejercicio 3 - TIR'!$C$25)*('Ejercicio 3 - TIR'!$D$25-'Ejercicio 3 - TIR'!$C$25)*V427),'Ejercicio 3 - TIR'!$E$25-SQRT(('Ejercicio 3 - TIR'!$E$25-'Ejercicio 3 - TIR'!$C$25)*('Ejercicio 3 - TIR'!$E$25-'Ejercicio 3 - TIR'!$D$25)*(1-V427)))</f>
        <v>0.198905753461147</v>
      </c>
      <c r="X427" s="17">
        <f ca="1" t="shared" si="3174"/>
        <v>0.944275770019541</v>
      </c>
      <c r="Y427" s="19">
        <f ca="1">IF(X427&lt;=('Ejercicio 3 - TIR'!$D$26-'Ejercicio 3 - TIR'!$C$26)/('Ejercicio 3 - TIR'!$E$26-'Ejercicio 3 - TIR'!$C$26),'Ejercicio 3 - TIR'!$C$26+SQRT(('Ejercicio 3 - TIR'!$E$26-'Ejercicio 3 - TIR'!$C$26)*('Ejercicio 3 - TIR'!$D$26-'Ejercicio 3 - TIR'!$C$26)*X427),'Ejercicio 3 - TIR'!$E$26-SQRT(('Ejercicio 3 - TIR'!$E$26-'Ejercicio 3 - TIR'!$C$26)*('Ejercicio 3 - TIR'!$E$26-'Ejercicio 3 - TIR'!$D$26)*(1-X427)))</f>
        <v>0.26265321811129</v>
      </c>
      <c r="Z427" s="17">
        <f ca="1" t="shared" si="2860"/>
        <v>1.15667995653146</v>
      </c>
      <c r="AA427" s="17">
        <f ca="1" t="shared" si="2861"/>
        <v>1.33417090623087</v>
      </c>
      <c r="AB427" s="17">
        <f ca="1" t="shared" si="2862"/>
        <v>1.59334460403471</v>
      </c>
      <c r="AC427" s="17">
        <f ca="1" t="shared" si="2863"/>
        <v>1.91027001302349</v>
      </c>
      <c r="AD427" s="17">
        <f ca="1" t="shared" si="2864"/>
        <v>2.4120085794056</v>
      </c>
      <c r="AE427" s="16">
        <f ca="1" t="shared" si="2865"/>
        <v>5013.93878737463</v>
      </c>
      <c r="AF427" s="16">
        <f ca="1" t="shared" si="2866"/>
        <v>5783.32080361917</v>
      </c>
      <c r="AG427" s="16">
        <f ca="1" t="shared" si="2867"/>
        <v>6906.77854899477</v>
      </c>
      <c r="AH427" s="16">
        <f ca="1" t="shared" si="2868"/>
        <v>8280.57654027187</v>
      </c>
      <c r="AI427" s="16">
        <f ca="1" t="shared" si="2869"/>
        <v>10455.4966163911</v>
      </c>
      <c r="AJ427" s="18">
        <f ca="1" t="shared" si="2870"/>
        <v>47050.7767761564</v>
      </c>
      <c r="AK427" s="18">
        <f ca="1" t="shared" si="2871"/>
        <v>58416.0749177069</v>
      </c>
      <c r="AL427" s="18">
        <f ca="1" t="shared" si="2872"/>
        <v>65646.6989865221</v>
      </c>
      <c r="AM427" s="18">
        <f ca="1" t="shared" si="2873"/>
        <v>77024.2113102722</v>
      </c>
      <c r="AN427" s="18">
        <f ca="1" t="shared" si="2874"/>
        <v>87422.2145438635</v>
      </c>
      <c r="AO427" s="18">
        <f ca="1">C427/'Ejercicio 3 - TIR'!$D$7</f>
        <v>14468.6169538766</v>
      </c>
      <c r="AP427" s="18">
        <f ca="1" t="shared" si="2875"/>
        <v>32582.1598222798</v>
      </c>
      <c r="AQ427" s="18">
        <f ca="1" t="shared" si="2876"/>
        <v>43947.4579638303</v>
      </c>
      <c r="AR427" s="18">
        <f ca="1" t="shared" si="2877"/>
        <v>51178.0820326454</v>
      </c>
      <c r="AS427" s="18">
        <f ca="1" t="shared" si="2878"/>
        <v>62555.5943563955</v>
      </c>
      <c r="AT427" s="18">
        <f ca="1" t="shared" si="2879"/>
        <v>72953.5975899869</v>
      </c>
      <c r="AU427" s="18">
        <f ca="1">AP427*'Ejercicio 3 - TIR'!$D$5</f>
        <v>16291.0799111399</v>
      </c>
      <c r="AV427" s="18">
        <f ca="1">AQ427*'Ejercicio 3 - TIR'!$D$5</f>
        <v>21973.7289819151</v>
      </c>
      <c r="AW427" s="18">
        <f ca="1">AR427*'Ejercicio 3 - TIR'!$D$5</f>
        <v>25589.0410163227</v>
      </c>
      <c r="AX427" s="18">
        <f ca="1">AS427*'Ejercicio 3 - TIR'!$D$5</f>
        <v>31277.7971781978</v>
      </c>
      <c r="AY427" s="18">
        <f ca="1">AT427*'Ejercicio 3 - TIR'!$D$5</f>
        <v>36476.7987949935</v>
      </c>
      <c r="AZ427" s="18">
        <f ca="1" t="shared" ref="AZ427:BD427" si="3175">AJ427-AU427-AE427</f>
        <v>25745.7580776419</v>
      </c>
      <c r="BA427" s="18">
        <f ca="1" t="shared" si="3175"/>
        <v>30659.0251321726</v>
      </c>
      <c r="BB427" s="18">
        <f ca="1" t="shared" si="3175"/>
        <v>33150.8794212046</v>
      </c>
      <c r="BC427" s="18">
        <f ca="1" t="shared" si="3175"/>
        <v>37465.8375918025</v>
      </c>
      <c r="BD427" s="18">
        <f ca="1" t="shared" si="3175"/>
        <v>40489.9191324789</v>
      </c>
      <c r="BE427" s="18">
        <f ca="1" t="shared" ref="BE427:BI427" si="3176">AZ427/Z427</f>
        <v>22258.3247269588</v>
      </c>
      <c r="BF427" s="18">
        <f ca="1" t="shared" si="3176"/>
        <v>22979.8333849046</v>
      </c>
      <c r="BG427" s="18">
        <f ca="1" t="shared" si="3176"/>
        <v>20805.8440950307</v>
      </c>
      <c r="BH427" s="18">
        <f ca="1" t="shared" si="3176"/>
        <v>19612.8491450815</v>
      </c>
      <c r="BI427" s="18">
        <f ca="1" t="shared" si="3176"/>
        <v>16786.8056018511</v>
      </c>
      <c r="BJ427" s="18">
        <f ca="1" t="shared" si="2882"/>
        <v>77187.0482957004</v>
      </c>
      <c r="BK427" s="18">
        <f ca="1" t="shared" si="2883"/>
        <v>34898.4282248838</v>
      </c>
      <c r="BL427" s="18">
        <f ca="1" t="shared" si="2884"/>
        <v>112085.476520584</v>
      </c>
      <c r="BM427" s="18">
        <f ca="1">BK427*'Ejercicio 3 - TIR'!$D$5</f>
        <v>17449.2141124419</v>
      </c>
      <c r="BN427" s="18">
        <f ca="1" t="shared" si="2885"/>
        <v>94636.2624081422</v>
      </c>
      <c r="BO427" s="18">
        <f ca="1" t="shared" si="2886"/>
        <v>39235.4584540755</v>
      </c>
      <c r="BP427" s="18">
        <f ca="1" t="shared" si="2887"/>
        <v>-104344.23474652</v>
      </c>
      <c r="BQ427" s="18">
        <f ca="1" t="shared" ref="BQ427:BT427" si="3177">BE427</f>
        <v>22258.3247269588</v>
      </c>
      <c r="BR427" s="18">
        <f ca="1" t="shared" si="3177"/>
        <v>22979.8333849046</v>
      </c>
      <c r="BS427" s="18">
        <f ca="1" t="shared" si="3177"/>
        <v>20805.8440950307</v>
      </c>
      <c r="BT427" s="18">
        <f ca="1" t="shared" si="3177"/>
        <v>19612.8491450815</v>
      </c>
      <c r="BU427" s="18">
        <f ca="1" t="shared" si="2889"/>
        <v>56022.2640559267</v>
      </c>
      <c r="BV427" s="20">
        <f ca="1" t="shared" si="2890"/>
        <v>9.57265793344633</v>
      </c>
    </row>
    <row r="428" ht="15" customHeight="1" spans="1:74">
      <c r="A428" s="16">
        <v>427</v>
      </c>
      <c r="B428" s="17">
        <f ca="1" t="shared" ref="B428:F428" si="3178">RAND()</f>
        <v>0.599723122330644</v>
      </c>
      <c r="C428" s="18">
        <f ca="1">IF(B428&lt;=('Ejercicio 3 - TIR'!$D$13-'Ejercicio 3 - TIR'!$C$13)/('Ejercicio 3 - TIR'!$E$13-'Ejercicio 3 - TIR'!$C$13),'Ejercicio 3 - TIR'!$C$13+SQRT(('Ejercicio 3 - TIR'!$E$13-'Ejercicio 3 - TIR'!$C$13)*('Ejercicio 3 - TIR'!$D$13-'Ejercicio 3 - TIR'!$C$13)*B428),'Ejercicio 3 - TIR'!$E$13-SQRT(('Ejercicio 3 - TIR'!$E$13-'Ejercicio 3 - TIR'!$C$13)*('Ejercicio 3 - TIR'!$E$13-'Ejercicio 3 - TIR'!$D$13)*(1-B428)))</f>
        <v>78083.5164042398</v>
      </c>
      <c r="D428" s="17">
        <f ca="1" t="shared" si="3178"/>
        <v>0.262419699628971</v>
      </c>
      <c r="E428" s="18">
        <f ca="1">IF(D428&lt;=('Ejercicio 3 - TIR'!$D$14-'Ejercicio 3 - TIR'!$C$14)/('Ejercicio 3 - TIR'!$E$14-'Ejercicio 3 - TIR'!$C$14),'Ejercicio 3 - TIR'!$C$14+SQRT(('Ejercicio 3 - TIR'!$E$14-'Ejercicio 3 - TIR'!$C$14)*('Ejercicio 3 - TIR'!$D$14-'Ejercicio 3 - TIR'!$C$14)*D428),'Ejercicio 3 - TIR'!$E$14-SQRT(('Ejercicio 3 - TIR'!$E$14-'Ejercicio 3 - TIR'!$C$14)*('Ejercicio 3 - TIR'!$E$14-'Ejercicio 3 - TIR'!$D$14)*(1-D428)))</f>
        <v>29436.3811234127</v>
      </c>
      <c r="F428" s="17">
        <f ca="1" t="shared" si="3178"/>
        <v>0.775724800038688</v>
      </c>
      <c r="G428" s="18">
        <f ca="1">IF(F428&lt;=('Ejercicio 3 - TIR'!$D$18-'Ejercicio 3 - TIR'!$C$18)/('Ejercicio 3 - TIR'!$E$18-'Ejercicio 3 - TIR'!$C$18),'Ejercicio 3 - TIR'!$C$18+SQRT(('Ejercicio 3 - TIR'!$E$18-'Ejercicio 3 - TIR'!$C$18)*('Ejercicio 3 - TIR'!$D$18-'Ejercicio 3 - TIR'!$C$18)*F428),'Ejercicio 3 - TIR'!$E$18-SQRT(('Ejercicio 3 - TIR'!$E$18-'Ejercicio 3 - TIR'!$C$18)*('Ejercicio 3 - TIR'!$E$18-'Ejercicio 3 - TIR'!$D$18)*(1-F428)))</f>
        <v>40898.7026446381</v>
      </c>
      <c r="H428" s="17">
        <f ca="1" t="shared" ref="H428:L428" si="3179">RAND()</f>
        <v>0.314908067000325</v>
      </c>
      <c r="I428" s="18">
        <f ca="1">IF(H428&lt;=('Ejercicio 3 - TIR'!$D$18-'Ejercicio 3 - TIR'!$C$18)/('Ejercicio 3 - TIR'!$E$18-'Ejercicio 3 - TIR'!$C$18),'Ejercicio 3 - TIR'!$C$18+SQRT(('Ejercicio 3 - TIR'!$E$18-'Ejercicio 3 - TIR'!$C$18)*('Ejercicio 3 - TIR'!$D$18-'Ejercicio 3 - TIR'!$C$18)*H428),'Ejercicio 3 - TIR'!$E$18-SQRT(('Ejercicio 3 - TIR'!$E$18-'Ejercicio 3 - TIR'!$C$18)*('Ejercicio 3 - TIR'!$E$18-'Ejercicio 3 - TIR'!$D$18)*(1-H428)))</f>
        <v>36872.8603979747</v>
      </c>
      <c r="J428" s="17">
        <f ca="1" t="shared" si="3179"/>
        <v>0.266263367508252</v>
      </c>
      <c r="K428" s="18">
        <f ca="1">IF(J428&lt;=('Ejercicio 3 - TIR'!$D$18-'Ejercicio 3 - TIR'!$C$18)/('Ejercicio 3 - TIR'!$E$18-'Ejercicio 3 - TIR'!$C$18),'Ejercicio 3 - TIR'!$C$18+SQRT(('Ejercicio 3 - TIR'!$E$18-'Ejercicio 3 - TIR'!$C$18)*('Ejercicio 3 - TIR'!$D$18-'Ejercicio 3 - TIR'!$C$18)*J428),'Ejercicio 3 - TIR'!$E$18-SQRT(('Ejercicio 3 - TIR'!$E$18-'Ejercicio 3 - TIR'!$C$18)*('Ejercicio 3 - TIR'!$E$18-'Ejercicio 3 - TIR'!$D$18)*(1-J428)))</f>
        <v>36319.7709710272</v>
      </c>
      <c r="L428" s="17">
        <f ca="1" t="shared" si="3179"/>
        <v>0.307195994817078</v>
      </c>
      <c r="M428" s="18">
        <f ca="1">IF(L428&lt;=('Ejercicio 3 - TIR'!$D$18-'Ejercicio 3 - TIR'!$C$18)/('Ejercicio 3 - TIR'!$E$18-'Ejercicio 3 - TIR'!$C$18),'Ejercicio 3 - TIR'!$C$18+SQRT(('Ejercicio 3 - TIR'!$E$18-'Ejercicio 3 - TIR'!$C$18)*('Ejercicio 3 - TIR'!$D$18-'Ejercicio 3 - TIR'!$C$18)*L428),'Ejercicio 3 - TIR'!$E$18-SQRT(('Ejercicio 3 - TIR'!$E$18-'Ejercicio 3 - TIR'!$C$18)*('Ejercicio 3 - TIR'!$E$18-'Ejercicio 3 - TIR'!$D$18)*(1-L428)))</f>
        <v>36788.1808478091</v>
      </c>
      <c r="N428" s="17">
        <f ca="1" t="shared" ref="N428:R428" si="3180">RAND()</f>
        <v>0.484044023959973</v>
      </c>
      <c r="O428" s="18">
        <f ca="1">IF(N428&lt;=('Ejercicio 3 - TIR'!$D$18-'Ejercicio 3 - TIR'!$C$18)/('Ejercicio 3 - TIR'!$E$18-'Ejercicio 3 - TIR'!$C$18),'Ejercicio 3 - TIR'!$C$18+SQRT(('Ejercicio 3 - TIR'!$E$18-'Ejercicio 3 - TIR'!$C$18)*('Ejercicio 3 - TIR'!$D$18-'Ejercicio 3 - TIR'!$C$18)*N428),'Ejercicio 3 - TIR'!$E$18-SQRT(('Ejercicio 3 - TIR'!$E$18-'Ejercicio 3 - TIR'!$C$18)*('Ejercicio 3 - TIR'!$E$18-'Ejercicio 3 - TIR'!$D$18)*(1-N428)))</f>
        <v>38520.9508620808</v>
      </c>
      <c r="P428" s="17">
        <f ca="1" t="shared" si="3180"/>
        <v>0.895431535138559</v>
      </c>
      <c r="Q428" s="19">
        <f ca="1">IF(P428&lt;=('Ejercicio 3 - TIR'!$D$22-'Ejercicio 3 - TIR'!$C$22)/('Ejercicio 3 - TIR'!$E$22-'Ejercicio 3 - TIR'!$C$22),'Ejercicio 3 - TIR'!$C$22+SQRT(('Ejercicio 3 - TIR'!$E$22-'Ejercicio 3 - TIR'!$C$22)*('Ejercicio 3 - TIR'!$D$22-'Ejercicio 3 - TIR'!$C$22)*P428),'Ejercicio 3 - TIR'!$E$22-SQRT(('Ejercicio 3 - TIR'!$E$22-'Ejercicio 3 - TIR'!$C$22)*('Ejercicio 3 - TIR'!$E$22-'Ejercicio 3 - TIR'!$D$22)*(1-P428)))</f>
        <v>0.166280552607682</v>
      </c>
      <c r="R428" s="17">
        <f ca="1" t="shared" si="3180"/>
        <v>0.979332006217799</v>
      </c>
      <c r="S428" s="19">
        <f ca="1">IF(R428&lt;=('Ejercicio 3 - TIR'!$D$23-'Ejercicio 3 - TIR'!$C$23)/('Ejercicio 3 - TIR'!$E$23-'Ejercicio 3 - TIR'!$C$23),'Ejercicio 3 - TIR'!$C$23+SQRT(('Ejercicio 3 - TIR'!$E$23-'Ejercicio 3 - TIR'!$C$23)*('Ejercicio 3 - TIR'!$D$23-'Ejercicio 3 - TIR'!$C$23)*R428),'Ejercicio 3 - TIR'!$E$23-SQRT(('Ejercicio 3 - TIR'!$E$23-'Ejercicio 3 - TIR'!$C$23)*('Ejercicio 3 - TIR'!$E$23-'Ejercicio 3 - TIR'!$D$23)*(1-R428)))</f>
        <v>0.173900623900106</v>
      </c>
      <c r="T428" s="17">
        <f ca="1" t="shared" ref="T428:X428" si="3181">RAND()</f>
        <v>0.440080305494517</v>
      </c>
      <c r="U428" s="19">
        <f ca="1">IF(T428&lt;=('Ejercicio 3 - TIR'!$D$24-'Ejercicio 3 - TIR'!$C$24)/('Ejercicio 3 - TIR'!$E$24-'Ejercicio 3 - TIR'!$C$24),'Ejercicio 3 - TIR'!$C$24+SQRT(('Ejercicio 3 - TIR'!$E$24-'Ejercicio 3 - TIR'!$C$24)*('Ejercicio 3 - TIR'!$D$24-'Ejercicio 3 - TIR'!$C$24)*T428),'Ejercicio 3 - TIR'!$E$24-SQRT(('Ejercicio 3 - TIR'!$E$24-'Ejercicio 3 - TIR'!$C$24)*('Ejercicio 3 - TIR'!$E$24-'Ejercicio 3 - TIR'!$D$24)*(1-T428)))</f>
        <v>0.180404859583336</v>
      </c>
      <c r="V428" s="17">
        <f ca="1" t="shared" si="3181"/>
        <v>0.941794215905692</v>
      </c>
      <c r="W428" s="19">
        <f ca="1">IF(V428&lt;=('Ejercicio 3 - TIR'!$D$25-'Ejercicio 3 - TIR'!$C$25)/('Ejercicio 3 - TIR'!$E$25-'Ejercicio 3 - TIR'!$C$25),'Ejercicio 3 - TIR'!$C$25+SQRT(('Ejercicio 3 - TIR'!$E$25-'Ejercicio 3 - TIR'!$C$25)*('Ejercicio 3 - TIR'!$D$25-'Ejercicio 3 - TIR'!$C$25)*V428),'Ejercicio 3 - TIR'!$E$25-SQRT(('Ejercicio 3 - TIR'!$E$25-'Ejercicio 3 - TIR'!$C$25)*('Ejercicio 3 - TIR'!$E$25-'Ejercicio 3 - TIR'!$D$25)*(1-V428)))</f>
        <v>0.235726939910094</v>
      </c>
      <c r="X428" s="17">
        <f ca="1" t="shared" si="3181"/>
        <v>0.428271348513707</v>
      </c>
      <c r="Y428" s="19">
        <f ca="1">IF(X428&lt;=('Ejercicio 3 - TIR'!$D$26-'Ejercicio 3 - TIR'!$C$26)/('Ejercicio 3 - TIR'!$E$26-'Ejercicio 3 - TIR'!$C$26),'Ejercicio 3 - TIR'!$C$26+SQRT(('Ejercicio 3 - TIR'!$E$26-'Ejercicio 3 - TIR'!$C$26)*('Ejercicio 3 - TIR'!$D$26-'Ejercicio 3 - TIR'!$C$26)*X428),'Ejercicio 3 - TIR'!$E$26-SQRT(('Ejercicio 3 - TIR'!$E$26-'Ejercicio 3 - TIR'!$C$26)*('Ejercicio 3 - TIR'!$E$26-'Ejercicio 3 - TIR'!$D$26)*(1-X428)))</f>
        <v>0.224436210370188</v>
      </c>
      <c r="Z428" s="17">
        <f ca="1" t="shared" si="2860"/>
        <v>1.16628055260768</v>
      </c>
      <c r="AA428" s="17">
        <f ca="1" t="shared" si="2861"/>
        <v>1.36909746834872</v>
      </c>
      <c r="AB428" s="17">
        <f ca="1" t="shared" si="2862"/>
        <v>1.61608930488207</v>
      </c>
      <c r="AC428" s="17">
        <f ca="1" t="shared" si="2863"/>
        <v>1.99704509134335</v>
      </c>
      <c r="AD428" s="17">
        <f ca="1" t="shared" si="2864"/>
        <v>2.44525432358284</v>
      </c>
      <c r="AE428" s="16">
        <f ca="1" t="shared" si="2865"/>
        <v>4894.69771997139</v>
      </c>
      <c r="AF428" s="16">
        <f ca="1" t="shared" si="2866"/>
        <v>5745.88870727685</v>
      </c>
      <c r="AG428" s="16">
        <f ca="1" t="shared" si="2867"/>
        <v>6782.4749526946</v>
      </c>
      <c r="AH428" s="16">
        <f ca="1" t="shared" si="2868"/>
        <v>8381.28701831015</v>
      </c>
      <c r="AI428" s="16">
        <f ca="1" t="shared" si="2869"/>
        <v>10262.3513147245</v>
      </c>
      <c r="AJ428" s="18">
        <f ca="1" t="shared" si="2870"/>
        <v>47699.3615213258</v>
      </c>
      <c r="AK428" s="18">
        <f ca="1" t="shared" si="2871"/>
        <v>50482.5398216428</v>
      </c>
      <c r="AL428" s="18">
        <f ca="1" t="shared" si="2872"/>
        <v>58695.9934220432</v>
      </c>
      <c r="AM428" s="18">
        <f ca="1" t="shared" si="2873"/>
        <v>73467.6559815685</v>
      </c>
      <c r="AN428" s="18">
        <f ca="1" t="shared" si="2874"/>
        <v>94193.5216440251</v>
      </c>
      <c r="AO428" s="18">
        <f ca="1">C428/'Ejercicio 3 - TIR'!$D$7</f>
        <v>15616.703280848</v>
      </c>
      <c r="AP428" s="18">
        <f ca="1" t="shared" si="2875"/>
        <v>32082.6582404778</v>
      </c>
      <c r="AQ428" s="18">
        <f ca="1" t="shared" si="2876"/>
        <v>34865.8365407949</v>
      </c>
      <c r="AR428" s="18">
        <f ca="1" t="shared" si="2877"/>
        <v>43079.2901411953</v>
      </c>
      <c r="AS428" s="18">
        <f ca="1" t="shared" si="2878"/>
        <v>57850.9527007205</v>
      </c>
      <c r="AT428" s="18">
        <f ca="1" t="shared" si="2879"/>
        <v>78576.8183631772</v>
      </c>
      <c r="AU428" s="18">
        <f ca="1">AP428*'Ejercicio 3 - TIR'!$D$5</f>
        <v>16041.3291202389</v>
      </c>
      <c r="AV428" s="18">
        <f ca="1">AQ428*'Ejercicio 3 - TIR'!$D$5</f>
        <v>17432.9182703974</v>
      </c>
      <c r="AW428" s="18">
        <f ca="1">AR428*'Ejercicio 3 - TIR'!$D$5</f>
        <v>21539.6450705976</v>
      </c>
      <c r="AX428" s="18">
        <f ca="1">AS428*'Ejercicio 3 - TIR'!$D$5</f>
        <v>28925.4763503603</v>
      </c>
      <c r="AY428" s="18">
        <f ca="1">AT428*'Ejercicio 3 - TIR'!$D$5</f>
        <v>39288.4091815886</v>
      </c>
      <c r="AZ428" s="18">
        <f ca="1" t="shared" ref="AZ428:BD428" si="3182">AJ428-AU428-AE428</f>
        <v>26763.3346811155</v>
      </c>
      <c r="BA428" s="18">
        <f ca="1" t="shared" si="3182"/>
        <v>27303.7328439685</v>
      </c>
      <c r="BB428" s="18">
        <f ca="1" t="shared" si="3182"/>
        <v>30373.873398751</v>
      </c>
      <c r="BC428" s="18">
        <f ca="1" t="shared" si="3182"/>
        <v>36160.8926128981</v>
      </c>
      <c r="BD428" s="18">
        <f ca="1" t="shared" si="3182"/>
        <v>44642.761147712</v>
      </c>
      <c r="BE428" s="18">
        <f ca="1" t="shared" ref="BE428:BI428" si="3183">AZ428/Z428</f>
        <v>22947.5957746834</v>
      </c>
      <c r="BF428" s="18">
        <f ca="1" t="shared" si="3183"/>
        <v>19942.8700112198</v>
      </c>
      <c r="BG428" s="18">
        <f ca="1" t="shared" si="3183"/>
        <v>18794.6750881861</v>
      </c>
      <c r="BH428" s="18">
        <f ca="1" t="shared" si="3183"/>
        <v>18107.1988657871</v>
      </c>
      <c r="BI428" s="18">
        <f ca="1" t="shared" si="3183"/>
        <v>18256.8989724965</v>
      </c>
      <c r="BJ428" s="18">
        <f ca="1" t="shared" si="2882"/>
        <v>71979.4382126572</v>
      </c>
      <c r="BK428" s="18">
        <f ca="1" t="shared" si="2883"/>
        <v>38186.8112176037</v>
      </c>
      <c r="BL428" s="18">
        <f ca="1" t="shared" si="2884"/>
        <v>110166.249430261</v>
      </c>
      <c r="BM428" s="18">
        <f ca="1">BK428*'Ejercicio 3 - TIR'!$D$5</f>
        <v>19093.4056088019</v>
      </c>
      <c r="BN428" s="18">
        <f ca="1" t="shared" si="2885"/>
        <v>91072.843821459</v>
      </c>
      <c r="BO428" s="18">
        <f ca="1" t="shared" si="2886"/>
        <v>37244.7327638367</v>
      </c>
      <c r="BP428" s="18">
        <f ca="1" t="shared" si="2887"/>
        <v>-107519.897527653</v>
      </c>
      <c r="BQ428" s="18">
        <f ca="1" t="shared" ref="BQ428:BT428" si="3184">BE428</f>
        <v>22947.5957746834</v>
      </c>
      <c r="BR428" s="18">
        <f ca="1" t="shared" si="3184"/>
        <v>19942.8700112198</v>
      </c>
      <c r="BS428" s="18">
        <f ca="1" t="shared" si="3184"/>
        <v>18794.6750881861</v>
      </c>
      <c r="BT428" s="18">
        <f ca="1" t="shared" si="3184"/>
        <v>18107.1988657871</v>
      </c>
      <c r="BU428" s="18">
        <f ca="1" t="shared" si="2889"/>
        <v>55501.6317363332</v>
      </c>
      <c r="BV428" s="20">
        <f ca="1" t="shared" si="2890"/>
        <v>7.0220402498326</v>
      </c>
    </row>
    <row r="429" ht="15" customHeight="1" spans="1:74">
      <c r="A429" s="16">
        <v>428</v>
      </c>
      <c r="B429" s="17">
        <f ca="1" t="shared" ref="B429:F429" si="3185">RAND()</f>
        <v>0.966923562276515</v>
      </c>
      <c r="C429" s="18">
        <f ca="1">IF(B429&lt;=('Ejercicio 3 - TIR'!$D$13-'Ejercicio 3 - TIR'!$C$13)/('Ejercicio 3 - TIR'!$E$13-'Ejercicio 3 - TIR'!$C$13),'Ejercicio 3 - TIR'!$C$13+SQRT(('Ejercicio 3 - TIR'!$E$13-'Ejercicio 3 - TIR'!$C$13)*('Ejercicio 3 - TIR'!$D$13-'Ejercicio 3 - TIR'!$C$13)*B429),'Ejercicio 3 - TIR'!$E$13-SQRT(('Ejercicio 3 - TIR'!$E$13-'Ejercicio 3 - TIR'!$C$13)*('Ejercicio 3 - TIR'!$E$13-'Ejercicio 3 - TIR'!$D$13)*(1-B429)))</f>
        <v>93699.8630754418</v>
      </c>
      <c r="D429" s="17">
        <f ca="1" t="shared" si="3185"/>
        <v>0.453333511538042</v>
      </c>
      <c r="E429" s="18">
        <f ca="1">IF(D429&lt;=('Ejercicio 3 - TIR'!$D$14-'Ejercicio 3 - TIR'!$C$14)/('Ejercicio 3 - TIR'!$E$14-'Ejercicio 3 - TIR'!$C$14),'Ejercicio 3 - TIR'!$C$14+SQRT(('Ejercicio 3 - TIR'!$E$14-'Ejercicio 3 - TIR'!$C$14)*('Ejercicio 3 - TIR'!$D$14-'Ejercicio 3 - TIR'!$C$14)*D429),'Ejercicio 3 - TIR'!$E$14-SQRT(('Ejercicio 3 - TIR'!$E$14-'Ejercicio 3 - TIR'!$C$14)*('Ejercicio 3 - TIR'!$E$14-'Ejercicio 3 - TIR'!$D$14)*(1-D429)))</f>
        <v>30944.6163378191</v>
      </c>
      <c r="F429" s="17">
        <f ca="1" t="shared" si="3185"/>
        <v>0.788127930272069</v>
      </c>
      <c r="G429" s="18">
        <f ca="1">IF(F429&lt;=('Ejercicio 3 - TIR'!$D$18-'Ejercicio 3 - TIR'!$C$18)/('Ejercicio 3 - TIR'!$E$18-'Ejercicio 3 - TIR'!$C$18),'Ejercicio 3 - TIR'!$C$18+SQRT(('Ejercicio 3 - TIR'!$E$18-'Ejercicio 3 - TIR'!$C$18)*('Ejercicio 3 - TIR'!$D$18-'Ejercicio 3 - TIR'!$C$18)*F429),'Ejercicio 3 - TIR'!$E$18-SQRT(('Ejercicio 3 - TIR'!$E$18-'Ejercicio 3 - TIR'!$C$18)*('Ejercicio 3 - TIR'!$E$18-'Ejercicio 3 - TIR'!$D$18)*(1-F429)))</f>
        <v>41013.7228860007</v>
      </c>
      <c r="H429" s="17">
        <f ca="1" t="shared" ref="H429:L429" si="3186">RAND()</f>
        <v>0.597903578565831</v>
      </c>
      <c r="I429" s="18">
        <f ca="1">IF(H429&lt;=('Ejercicio 3 - TIR'!$D$18-'Ejercicio 3 - TIR'!$C$18)/('Ejercicio 3 - TIR'!$E$18-'Ejercicio 3 - TIR'!$C$18),'Ejercicio 3 - TIR'!$C$18+SQRT(('Ejercicio 3 - TIR'!$E$18-'Ejercicio 3 - TIR'!$C$18)*('Ejercicio 3 - TIR'!$D$18-'Ejercicio 3 - TIR'!$C$18)*H429),'Ejercicio 3 - TIR'!$E$18-SQRT(('Ejercicio 3 - TIR'!$E$18-'Ejercicio 3 - TIR'!$C$18)*('Ejercicio 3 - TIR'!$E$18-'Ejercicio 3 - TIR'!$D$18)*(1-H429)))</f>
        <v>39470.244811243</v>
      </c>
      <c r="J429" s="17">
        <f ca="1" t="shared" si="3186"/>
        <v>0.148804343229603</v>
      </c>
      <c r="K429" s="18">
        <f ca="1">IF(J429&lt;=('Ejercicio 3 - TIR'!$D$18-'Ejercicio 3 - TIR'!$C$18)/('Ejercicio 3 - TIR'!$E$18-'Ejercicio 3 - TIR'!$C$18),'Ejercicio 3 - TIR'!$C$18+SQRT(('Ejercicio 3 - TIR'!$E$18-'Ejercicio 3 - TIR'!$C$18)*('Ejercicio 3 - TIR'!$D$18-'Ejercicio 3 - TIR'!$C$18)*J429),'Ejercicio 3 - TIR'!$E$18-SQRT(('Ejercicio 3 - TIR'!$E$18-'Ejercicio 3 - TIR'!$C$18)*('Ejercicio 3 - TIR'!$E$18-'Ejercicio 3 - TIR'!$D$18)*(1-J429)))</f>
        <v>34724.4736727429</v>
      </c>
      <c r="L429" s="17">
        <f ca="1" t="shared" si="3186"/>
        <v>0.52010055895724</v>
      </c>
      <c r="M429" s="18">
        <f ca="1">IF(L429&lt;=('Ejercicio 3 - TIR'!$D$18-'Ejercicio 3 - TIR'!$C$18)/('Ejercicio 3 - TIR'!$E$18-'Ejercicio 3 - TIR'!$C$18),'Ejercicio 3 - TIR'!$C$18+SQRT(('Ejercicio 3 - TIR'!$E$18-'Ejercicio 3 - TIR'!$C$18)*('Ejercicio 3 - TIR'!$D$18-'Ejercicio 3 - TIR'!$C$18)*L429),'Ejercicio 3 - TIR'!$E$18-SQRT(('Ejercicio 3 - TIR'!$E$18-'Ejercicio 3 - TIR'!$C$18)*('Ejercicio 3 - TIR'!$E$18-'Ejercicio 3 - TIR'!$D$18)*(1-L429)))</f>
        <v>38832.6147795308</v>
      </c>
      <c r="N429" s="17">
        <f ca="1" t="shared" ref="N429:R429" si="3187">RAND()</f>
        <v>0.837515080146997</v>
      </c>
      <c r="O429" s="18">
        <f ca="1">IF(N429&lt;=('Ejercicio 3 - TIR'!$D$18-'Ejercicio 3 - TIR'!$C$18)/('Ejercicio 3 - TIR'!$E$18-'Ejercicio 3 - TIR'!$C$18),'Ejercicio 3 - TIR'!$C$18+SQRT(('Ejercicio 3 - TIR'!$E$18-'Ejercicio 3 - TIR'!$C$18)*('Ejercicio 3 - TIR'!$D$18-'Ejercicio 3 - TIR'!$C$18)*N429),'Ejercicio 3 - TIR'!$E$18-SQRT(('Ejercicio 3 - TIR'!$E$18-'Ejercicio 3 - TIR'!$C$18)*('Ejercicio 3 - TIR'!$E$18-'Ejercicio 3 - TIR'!$D$18)*(1-N429)))</f>
        <v>41509.1019795796</v>
      </c>
      <c r="P429" s="17">
        <f ca="1" t="shared" si="3187"/>
        <v>0.547428809747769</v>
      </c>
      <c r="Q429" s="19">
        <f ca="1">IF(P429&lt;=('Ejercicio 3 - TIR'!$D$22-'Ejercicio 3 - TIR'!$C$22)/('Ejercicio 3 - TIR'!$E$22-'Ejercicio 3 - TIR'!$C$22),'Ejercicio 3 - TIR'!$C$22+SQRT(('Ejercicio 3 - TIR'!$E$22-'Ejercicio 3 - TIR'!$C$22)*('Ejercicio 3 - TIR'!$D$22-'Ejercicio 3 - TIR'!$C$22)*P429),'Ejercicio 3 - TIR'!$E$22-SQRT(('Ejercicio 3 - TIR'!$E$22-'Ejercicio 3 - TIR'!$C$22)*('Ejercicio 3 - TIR'!$E$22-'Ejercicio 3 - TIR'!$D$22)*(1-P429)))</f>
        <v>0.15145830869668</v>
      </c>
      <c r="R429" s="17">
        <f ca="1" t="shared" si="3187"/>
        <v>0.62516638871128</v>
      </c>
      <c r="S429" s="19">
        <f ca="1">IF(R429&lt;=('Ejercicio 3 - TIR'!$D$23-'Ejercicio 3 - TIR'!$C$23)/('Ejercicio 3 - TIR'!$E$23-'Ejercicio 3 - TIR'!$C$23),'Ejercicio 3 - TIR'!$C$23+SQRT(('Ejercicio 3 - TIR'!$E$23-'Ejercicio 3 - TIR'!$C$23)*('Ejercicio 3 - TIR'!$D$23-'Ejercicio 3 - TIR'!$C$23)*R429),'Ejercicio 3 - TIR'!$E$23-SQRT(('Ejercicio 3 - TIR'!$E$23-'Ejercicio 3 - TIR'!$C$23)*('Ejercicio 3 - TIR'!$E$23-'Ejercicio 3 - TIR'!$D$23)*(1-R429)))</f>
        <v>0.154025002400006</v>
      </c>
      <c r="T429" s="17">
        <f ca="1" t="shared" ref="T429:X429" si="3188">RAND()</f>
        <v>0.795311691965504</v>
      </c>
      <c r="U429" s="19">
        <f ca="1">IF(T429&lt;=('Ejercicio 3 - TIR'!$D$24-'Ejercicio 3 - TIR'!$C$24)/('Ejercicio 3 - TIR'!$E$24-'Ejercicio 3 - TIR'!$C$24),'Ejercicio 3 - TIR'!$C$24+SQRT(('Ejercicio 3 - TIR'!$E$24-'Ejercicio 3 - TIR'!$C$24)*('Ejercicio 3 - TIR'!$D$24-'Ejercicio 3 - TIR'!$C$24)*T429),'Ejercicio 3 - TIR'!$E$24-SQRT(('Ejercicio 3 - TIR'!$E$24-'Ejercicio 3 - TIR'!$C$24)*('Ejercicio 3 - TIR'!$E$24-'Ejercicio 3 - TIR'!$D$24)*(1-T429)))</f>
        <v>0.196059923506877</v>
      </c>
      <c r="V429" s="17">
        <f ca="1" t="shared" si="3188"/>
        <v>0.729955227106453</v>
      </c>
      <c r="W429" s="19">
        <f ca="1">IF(V429&lt;=('Ejercicio 3 - TIR'!$D$25-'Ejercicio 3 - TIR'!$C$25)/('Ejercicio 3 - TIR'!$E$25-'Ejercicio 3 - TIR'!$C$25),'Ejercicio 3 - TIR'!$C$25+SQRT(('Ejercicio 3 - TIR'!$E$25-'Ejercicio 3 - TIR'!$C$25)*('Ejercicio 3 - TIR'!$D$25-'Ejercicio 3 - TIR'!$C$25)*V429),'Ejercicio 3 - TIR'!$E$25-SQRT(('Ejercicio 3 - TIR'!$E$25-'Ejercicio 3 - TIR'!$C$25)*('Ejercicio 3 - TIR'!$E$25-'Ejercicio 3 - TIR'!$D$25)*(1-V429)))</f>
        <v>0.219256598998689</v>
      </c>
      <c r="X429" s="17">
        <f ca="1" t="shared" si="3188"/>
        <v>0.620386904491119</v>
      </c>
      <c r="Y429" s="19">
        <f ca="1">IF(X429&lt;=('Ejercicio 3 - TIR'!$D$26-'Ejercicio 3 - TIR'!$C$26)/('Ejercicio 3 - TIR'!$E$26-'Ejercicio 3 - TIR'!$C$26),'Ejercicio 3 - TIR'!$C$26+SQRT(('Ejercicio 3 - TIR'!$E$26-'Ejercicio 3 - TIR'!$C$26)*('Ejercicio 3 - TIR'!$D$26-'Ejercicio 3 - TIR'!$C$26)*X429),'Ejercicio 3 - TIR'!$E$26-SQRT(('Ejercicio 3 - TIR'!$E$26-'Ejercicio 3 - TIR'!$C$26)*('Ejercicio 3 - TIR'!$E$26-'Ejercicio 3 - TIR'!$D$26)*(1-X429)))</f>
        <v>0.23472406029967</v>
      </c>
      <c r="Z429" s="17">
        <f ca="1" t="shared" si="2860"/>
        <v>1.15145830869668</v>
      </c>
      <c r="AA429" s="17">
        <f ca="1" t="shared" si="2861"/>
        <v>1.32881167745719</v>
      </c>
      <c r="AB429" s="17">
        <f ca="1" t="shared" si="2862"/>
        <v>1.58933839329449</v>
      </c>
      <c r="AC429" s="17">
        <f ca="1" t="shared" si="2863"/>
        <v>1.93781132406629</v>
      </c>
      <c r="AD429" s="17">
        <f ca="1" t="shared" si="2864"/>
        <v>2.3926622661458</v>
      </c>
      <c r="AE429" s="16">
        <f ca="1" t="shared" si="2865"/>
        <v>4686.81925379372</v>
      </c>
      <c r="AF429" s="16">
        <f ca="1" t="shared" si="2866"/>
        <v>5408.70660060769</v>
      </c>
      <c r="AG429" s="16">
        <f ca="1" t="shared" si="2867"/>
        <v>6469.13720299398</v>
      </c>
      <c r="AH429" s="16">
        <f ca="1" t="shared" si="2868"/>
        <v>7887.53822457833</v>
      </c>
      <c r="AI429" s="16">
        <f ca="1" t="shared" si="2869"/>
        <v>9738.9332224202</v>
      </c>
      <c r="AJ429" s="18">
        <f ca="1" t="shared" si="2870"/>
        <v>47225.5919876686</v>
      </c>
      <c r="AK429" s="18">
        <f ca="1" t="shared" si="2871"/>
        <v>52448.5222172738</v>
      </c>
      <c r="AL429" s="18">
        <f ca="1" t="shared" si="2872"/>
        <v>55188.9391950341</v>
      </c>
      <c r="AM429" s="18">
        <f ca="1" t="shared" si="2873"/>
        <v>75250.2806628786</v>
      </c>
      <c r="AN429" s="18">
        <f ca="1" t="shared" si="2874"/>
        <v>99317.2620081381</v>
      </c>
      <c r="AO429" s="18">
        <f ca="1">C429/'Ejercicio 3 - TIR'!$D$7</f>
        <v>18739.9726150884</v>
      </c>
      <c r="AP429" s="18">
        <f ca="1" t="shared" si="2875"/>
        <v>28485.6193725803</v>
      </c>
      <c r="AQ429" s="18">
        <f ca="1" t="shared" si="2876"/>
        <v>33708.5496021855</v>
      </c>
      <c r="AR429" s="18">
        <f ca="1" t="shared" si="2877"/>
        <v>36448.9665799458</v>
      </c>
      <c r="AS429" s="18">
        <f ca="1" t="shared" si="2878"/>
        <v>56510.3080477903</v>
      </c>
      <c r="AT429" s="18">
        <f ca="1" t="shared" si="2879"/>
        <v>80577.2893930498</v>
      </c>
      <c r="AU429" s="18">
        <f ca="1">AP429*'Ejercicio 3 - TIR'!$D$5</f>
        <v>14242.8096862901</v>
      </c>
      <c r="AV429" s="18">
        <f ca="1">AQ429*'Ejercicio 3 - TIR'!$D$5</f>
        <v>16854.2748010927</v>
      </c>
      <c r="AW429" s="18">
        <f ca="1">AR429*'Ejercicio 3 - TIR'!$D$5</f>
        <v>18224.4832899729</v>
      </c>
      <c r="AX429" s="18">
        <f ca="1">AS429*'Ejercicio 3 - TIR'!$D$5</f>
        <v>28255.1540238951</v>
      </c>
      <c r="AY429" s="18">
        <f ca="1">AT429*'Ejercicio 3 - TIR'!$D$5</f>
        <v>40288.6446965249</v>
      </c>
      <c r="AZ429" s="18">
        <f ca="1" t="shared" ref="AZ429:BD429" si="3189">AJ429-AU429-AE429</f>
        <v>28295.9630475848</v>
      </c>
      <c r="BA429" s="18">
        <f ca="1" t="shared" si="3189"/>
        <v>30185.5408155734</v>
      </c>
      <c r="BB429" s="18">
        <f ca="1" t="shared" si="3189"/>
        <v>30495.3187020673</v>
      </c>
      <c r="BC429" s="18">
        <f ca="1" t="shared" si="3189"/>
        <v>39107.5884144052</v>
      </c>
      <c r="BD429" s="18">
        <f ca="1" t="shared" si="3189"/>
        <v>49289.684089193</v>
      </c>
      <c r="BE429" s="18">
        <f ca="1" t="shared" ref="BE429:BI429" si="3190">AZ429/Z429</f>
        <v>24574.0230748021</v>
      </c>
      <c r="BF429" s="18">
        <f ca="1" t="shared" si="3190"/>
        <v>22716.191712987</v>
      </c>
      <c r="BG429" s="18">
        <f ca="1" t="shared" si="3190"/>
        <v>19187.4297070584</v>
      </c>
      <c r="BH429" s="18">
        <f ca="1" t="shared" si="3190"/>
        <v>20181.3189595477</v>
      </c>
      <c r="BI429" s="18">
        <f ca="1" t="shared" si="3190"/>
        <v>20600.3516612442</v>
      </c>
      <c r="BJ429" s="18">
        <f ca="1" t="shared" si="2882"/>
        <v>74040.0158518586</v>
      </c>
      <c r="BK429" s="18">
        <f ca="1" t="shared" si="2883"/>
        <v>44838.4253447276</v>
      </c>
      <c r="BL429" s="18">
        <f ca="1" t="shared" si="2884"/>
        <v>118878.441196586</v>
      </c>
      <c r="BM429" s="18">
        <f ca="1">BK429*'Ejercicio 3 - TIR'!$D$5</f>
        <v>22419.2126723638</v>
      </c>
      <c r="BN429" s="18">
        <f ca="1" t="shared" si="2885"/>
        <v>96459.2285242224</v>
      </c>
      <c r="BO429" s="18">
        <f ca="1" t="shared" si="2886"/>
        <v>40314.6026453632</v>
      </c>
      <c r="BP429" s="18">
        <f ca="1" t="shared" si="2887"/>
        <v>-124644.479413261</v>
      </c>
      <c r="BQ429" s="18">
        <f ca="1" t="shared" ref="BQ429:BT429" si="3191">BE429</f>
        <v>24574.0230748021</v>
      </c>
      <c r="BR429" s="18">
        <f ca="1" t="shared" si="3191"/>
        <v>22716.191712987</v>
      </c>
      <c r="BS429" s="18">
        <f ca="1" t="shared" si="3191"/>
        <v>19187.4297070584</v>
      </c>
      <c r="BT429" s="18">
        <f ca="1" t="shared" si="3191"/>
        <v>20181.3189595477</v>
      </c>
      <c r="BU429" s="18">
        <f ca="1" t="shared" si="2889"/>
        <v>60914.9543066075</v>
      </c>
      <c r="BV429" s="20">
        <f ca="1" t="shared" si="2890"/>
        <v>5.06773700238601</v>
      </c>
    </row>
    <row r="430" ht="15" customHeight="1" spans="1:74">
      <c r="A430" s="16">
        <v>429</v>
      </c>
      <c r="B430" s="17">
        <f ca="1" t="shared" ref="B430:F430" si="3192">RAND()</f>
        <v>0.0728045934092079</v>
      </c>
      <c r="C430" s="18">
        <f ca="1">IF(B430&lt;=('Ejercicio 3 - TIR'!$D$13-'Ejercicio 3 - TIR'!$C$13)/('Ejercicio 3 - TIR'!$E$13-'Ejercicio 3 - TIR'!$C$13),'Ejercicio 3 - TIR'!$C$13+SQRT(('Ejercicio 3 - TIR'!$E$13-'Ejercicio 3 - TIR'!$C$13)*('Ejercicio 3 - TIR'!$D$13-'Ejercicio 3 - TIR'!$C$13)*B430),'Ejercicio 3 - TIR'!$E$13-SQRT(('Ejercicio 3 - TIR'!$E$13-'Ejercicio 3 - TIR'!$C$13)*('Ejercicio 3 - TIR'!$E$13-'Ejercicio 3 - TIR'!$D$13)*(1-B430)))</f>
        <v>65396.4652656793</v>
      </c>
      <c r="D430" s="17">
        <f ca="1" t="shared" si="3192"/>
        <v>0.604293729033201</v>
      </c>
      <c r="E430" s="18">
        <f ca="1">IF(D430&lt;=('Ejercicio 3 - TIR'!$D$14-'Ejercicio 3 - TIR'!$C$14)/('Ejercicio 3 - TIR'!$E$14-'Ejercicio 3 - TIR'!$C$14),'Ejercicio 3 - TIR'!$C$14+SQRT(('Ejercicio 3 - TIR'!$E$14-'Ejercicio 3 - TIR'!$C$14)*('Ejercicio 3 - TIR'!$D$14-'Ejercicio 3 - TIR'!$C$14)*D430),'Ejercicio 3 - TIR'!$E$14-SQRT(('Ejercicio 3 - TIR'!$E$14-'Ejercicio 3 - TIR'!$C$14)*('Ejercicio 3 - TIR'!$E$14-'Ejercicio 3 - TIR'!$D$14)*(1-D430)))</f>
        <v>32295.7193298128</v>
      </c>
      <c r="F430" s="17">
        <f ca="1" t="shared" si="3192"/>
        <v>0.963998706586141</v>
      </c>
      <c r="G430" s="18">
        <f ca="1">IF(F430&lt;=('Ejercicio 3 - TIR'!$D$18-'Ejercicio 3 - TIR'!$C$18)/('Ejercicio 3 - TIR'!$E$18-'Ejercicio 3 - TIR'!$C$18),'Ejercicio 3 - TIR'!$C$18+SQRT(('Ejercicio 3 - TIR'!$E$18-'Ejercicio 3 - TIR'!$C$18)*('Ejercicio 3 - TIR'!$D$18-'Ejercicio 3 - TIR'!$C$18)*F430),'Ejercicio 3 - TIR'!$E$18-SQRT(('Ejercicio 3 - TIR'!$E$18-'Ejercicio 3 - TIR'!$C$18)*('Ejercicio 3 - TIR'!$E$18-'Ejercicio 3 - TIR'!$D$18)*(1-F430)))</f>
        <v>43356.8028097518</v>
      </c>
      <c r="H430" s="17">
        <f ca="1" t="shared" ref="H430:L430" si="3193">RAND()</f>
        <v>0.516694047791453</v>
      </c>
      <c r="I430" s="18">
        <f ca="1">IF(H430&lt;=('Ejercicio 3 - TIR'!$D$18-'Ejercicio 3 - TIR'!$C$18)/('Ejercicio 3 - TIR'!$E$18-'Ejercicio 3 - TIR'!$C$18),'Ejercicio 3 - TIR'!$C$18+SQRT(('Ejercicio 3 - TIR'!$E$18-'Ejercicio 3 - TIR'!$C$18)*('Ejercicio 3 - TIR'!$D$18-'Ejercicio 3 - TIR'!$C$18)*H430),'Ejercicio 3 - TIR'!$E$18-SQRT(('Ejercicio 3 - TIR'!$E$18-'Ejercicio 3 - TIR'!$C$18)*('Ejercicio 3 - TIR'!$E$18-'Ejercicio 3 - TIR'!$D$18)*(1-H430)))</f>
        <v>38803.6416992469</v>
      </c>
      <c r="J430" s="17">
        <f ca="1" t="shared" si="3193"/>
        <v>0.750006672510105</v>
      </c>
      <c r="K430" s="18">
        <f ca="1">IF(J430&lt;=('Ejercicio 3 - TIR'!$D$18-'Ejercicio 3 - TIR'!$C$18)/('Ejercicio 3 - TIR'!$E$18-'Ejercicio 3 - TIR'!$C$18),'Ejercicio 3 - TIR'!$C$18+SQRT(('Ejercicio 3 - TIR'!$E$18-'Ejercicio 3 - TIR'!$C$18)*('Ejercicio 3 - TIR'!$D$18-'Ejercicio 3 - TIR'!$C$18)*J430),'Ejercicio 3 - TIR'!$E$18-SQRT(('Ejercicio 3 - TIR'!$E$18-'Ejercicio 3 - TIR'!$C$18)*('Ejercicio 3 - TIR'!$E$18-'Ejercicio 3 - TIR'!$D$18)*(1-J430)))</f>
        <v>40669.930767096</v>
      </c>
      <c r="L430" s="17">
        <f ca="1" t="shared" si="3193"/>
        <v>0.989958031045366</v>
      </c>
      <c r="M430" s="18">
        <f ca="1">IF(L430&lt;=('Ejercicio 3 - TIR'!$D$18-'Ejercicio 3 - TIR'!$C$18)/('Ejercicio 3 - TIR'!$E$18-'Ejercicio 3 - TIR'!$C$18),'Ejercicio 3 - TIR'!$C$18+SQRT(('Ejercicio 3 - TIR'!$E$18-'Ejercicio 3 - TIR'!$C$18)*('Ejercicio 3 - TIR'!$D$18-'Ejercicio 3 - TIR'!$C$18)*L430),'Ejercicio 3 - TIR'!$E$18-SQRT(('Ejercicio 3 - TIR'!$E$18-'Ejercicio 3 - TIR'!$C$18)*('Ejercicio 3 - TIR'!$E$18-'Ejercicio 3 - TIR'!$D$18)*(1-L430)))</f>
        <v>44132.1591899446</v>
      </c>
      <c r="N430" s="17">
        <f ca="1" t="shared" ref="N430:R430" si="3194">RAND()</f>
        <v>0.774257853844025</v>
      </c>
      <c r="O430" s="18">
        <f ca="1">IF(N430&lt;=('Ejercicio 3 - TIR'!$D$18-'Ejercicio 3 - TIR'!$C$18)/('Ejercicio 3 - TIR'!$E$18-'Ejercicio 3 - TIR'!$C$18),'Ejercicio 3 - TIR'!$C$18+SQRT(('Ejercicio 3 - TIR'!$E$18-'Ejercicio 3 - TIR'!$C$18)*('Ejercicio 3 - TIR'!$D$18-'Ejercicio 3 - TIR'!$C$18)*N430),'Ejercicio 3 - TIR'!$E$18-SQRT(('Ejercicio 3 - TIR'!$E$18-'Ejercicio 3 - TIR'!$C$18)*('Ejercicio 3 - TIR'!$E$18-'Ejercicio 3 - TIR'!$D$18)*(1-N430)))</f>
        <v>40885.3115595834</v>
      </c>
      <c r="P430" s="17">
        <f ca="1" t="shared" si="3194"/>
        <v>0.528880738830277</v>
      </c>
      <c r="Q430" s="19">
        <f ca="1">IF(P430&lt;=('Ejercicio 3 - TIR'!$D$22-'Ejercicio 3 - TIR'!$C$22)/('Ejercicio 3 - TIR'!$E$22-'Ejercicio 3 - TIR'!$C$22),'Ejercicio 3 - TIR'!$C$22+SQRT(('Ejercicio 3 - TIR'!$E$22-'Ejercicio 3 - TIR'!$C$22)*('Ejercicio 3 - TIR'!$D$22-'Ejercicio 3 - TIR'!$C$22)*P430),'Ejercicio 3 - TIR'!$E$22-SQRT(('Ejercicio 3 - TIR'!$E$22-'Ejercicio 3 - TIR'!$C$22)*('Ejercicio 3 - TIR'!$E$22-'Ejercicio 3 - TIR'!$D$22)*(1-P430)))</f>
        <v>0.150879308557222</v>
      </c>
      <c r="R430" s="17">
        <f ca="1" t="shared" si="3194"/>
        <v>0.296670010926125</v>
      </c>
      <c r="S430" s="19">
        <f ca="1">IF(R430&lt;=('Ejercicio 3 - TIR'!$D$23-'Ejercicio 3 - TIR'!$C$23)/('Ejercicio 3 - TIR'!$E$23-'Ejercicio 3 - TIR'!$C$23),'Ejercicio 3 - TIR'!$C$23+SQRT(('Ejercicio 3 - TIR'!$E$23-'Ejercicio 3 - TIR'!$C$23)*('Ejercicio 3 - TIR'!$D$23-'Ejercicio 3 - TIR'!$C$23)*R430),'Ejercicio 3 - TIR'!$E$23-SQRT(('Ejercicio 3 - TIR'!$E$23-'Ejercicio 3 - TIR'!$C$23)*('Ejercicio 3 - TIR'!$E$23-'Ejercicio 3 - TIR'!$D$23)*(1-R430)))</f>
        <v>0.14310857026445</v>
      </c>
      <c r="T430" s="17">
        <f ca="1" t="shared" ref="T430:X430" si="3195">RAND()</f>
        <v>0.104231880770767</v>
      </c>
      <c r="U430" s="19">
        <f ca="1">IF(T430&lt;=('Ejercicio 3 - TIR'!$D$24-'Ejercicio 3 - TIR'!$C$24)/('Ejercicio 3 - TIR'!$E$24-'Ejercicio 3 - TIR'!$C$24),'Ejercicio 3 - TIR'!$C$24+SQRT(('Ejercicio 3 - TIR'!$E$24-'Ejercicio 3 - TIR'!$C$24)*('Ejercicio 3 - TIR'!$D$24-'Ejercicio 3 - TIR'!$C$24)*T430),'Ejercicio 3 - TIR'!$E$24-SQRT(('Ejercicio 3 - TIR'!$E$24-'Ejercicio 3 - TIR'!$C$24)*('Ejercicio 3 - TIR'!$E$24-'Ejercicio 3 - TIR'!$D$24)*(1-T430)))</f>
        <v>0.164794828475471</v>
      </c>
      <c r="V430" s="17">
        <f ca="1" t="shared" si="3195"/>
        <v>0.685527190846795</v>
      </c>
      <c r="W430" s="19">
        <f ca="1">IF(V430&lt;=('Ejercicio 3 - TIR'!$D$25-'Ejercicio 3 - TIR'!$C$25)/('Ejercicio 3 - TIR'!$E$25-'Ejercicio 3 - TIR'!$C$25),'Ejercicio 3 - TIR'!$C$25+SQRT(('Ejercicio 3 - TIR'!$E$25-'Ejercicio 3 - TIR'!$C$25)*('Ejercicio 3 - TIR'!$D$25-'Ejercicio 3 - TIR'!$C$25)*V430),'Ejercicio 3 - TIR'!$E$25-SQRT(('Ejercicio 3 - TIR'!$E$25-'Ejercicio 3 - TIR'!$C$25)*('Ejercicio 3 - TIR'!$E$25-'Ejercicio 3 - TIR'!$D$25)*(1-V430)))</f>
        <v>0.216823881600823</v>
      </c>
      <c r="X430" s="17">
        <f ca="1" t="shared" si="3195"/>
        <v>0.682037891407075</v>
      </c>
      <c r="Y430" s="19">
        <f ca="1">IF(X430&lt;=('Ejercicio 3 - TIR'!$D$26-'Ejercicio 3 - TIR'!$C$26)/('Ejercicio 3 - TIR'!$E$26-'Ejercicio 3 - TIR'!$C$26),'Ejercicio 3 - TIR'!$C$26+SQRT(('Ejercicio 3 - TIR'!$E$26-'Ejercicio 3 - TIR'!$C$26)*('Ejercicio 3 - TIR'!$D$26-'Ejercicio 3 - TIR'!$C$26)*X430),'Ejercicio 3 - TIR'!$E$26-SQRT(('Ejercicio 3 - TIR'!$E$26-'Ejercicio 3 - TIR'!$C$26)*('Ejercicio 3 - TIR'!$E$26-'Ejercicio 3 - TIR'!$D$26)*(1-X430)))</f>
        <v>0.238563356960273</v>
      </c>
      <c r="Z430" s="17">
        <f ca="1" t="shared" si="2860"/>
        <v>1.15087930855722</v>
      </c>
      <c r="AA430" s="17">
        <f ca="1" t="shared" si="2861"/>
        <v>1.31558000095178</v>
      </c>
      <c r="AB430" s="17">
        <f ca="1" t="shared" si="2862"/>
        <v>1.53238078155439</v>
      </c>
      <c r="AC430" s="17">
        <f ca="1" t="shared" si="2863"/>
        <v>1.86463753070152</v>
      </c>
      <c r="AD430" s="17">
        <f ca="1" t="shared" si="2864"/>
        <v>2.30947171953979</v>
      </c>
      <c r="AE430" s="16">
        <f ca="1" t="shared" si="2865"/>
        <v>4872.75580184026</v>
      </c>
      <c r="AF430" s="16">
        <f ca="1" t="shared" si="2866"/>
        <v>5570.08891788942</v>
      </c>
      <c r="AG430" s="16">
        <f ca="1" t="shared" si="2867"/>
        <v>6488.01076570613</v>
      </c>
      <c r="AH430" s="16">
        <f ca="1" t="shared" si="2868"/>
        <v>7894.76644379446</v>
      </c>
      <c r="AI430" s="16">
        <f ca="1" t="shared" si="2869"/>
        <v>9778.16842904338</v>
      </c>
      <c r="AJ430" s="18">
        <f ca="1" t="shared" si="2870"/>
        <v>49898.447238939</v>
      </c>
      <c r="AK430" s="18">
        <f ca="1" t="shared" si="2871"/>
        <v>51049.2949836279</v>
      </c>
      <c r="AL430" s="18">
        <f ca="1" t="shared" si="2872"/>
        <v>62321.8202946456</v>
      </c>
      <c r="AM430" s="18">
        <f ca="1" t="shared" si="2873"/>
        <v>82290.4803364647</v>
      </c>
      <c r="AN430" s="18">
        <f ca="1" t="shared" si="2874"/>
        <v>94423.470791431</v>
      </c>
      <c r="AO430" s="18">
        <f ca="1">C430/'Ejercicio 3 - TIR'!$D$7</f>
        <v>13079.2930531359</v>
      </c>
      <c r="AP430" s="18">
        <f ca="1" t="shared" si="2875"/>
        <v>36819.1541858031</v>
      </c>
      <c r="AQ430" s="18">
        <f ca="1" t="shared" si="2876"/>
        <v>37970.001930492</v>
      </c>
      <c r="AR430" s="18">
        <f ca="1" t="shared" si="2877"/>
        <v>49242.5272415098</v>
      </c>
      <c r="AS430" s="18">
        <f ca="1" t="shared" si="2878"/>
        <v>69211.1872833289</v>
      </c>
      <c r="AT430" s="18">
        <f ca="1" t="shared" si="2879"/>
        <v>81344.1777382952</v>
      </c>
      <c r="AU430" s="18">
        <f ca="1">AP430*'Ejercicio 3 - TIR'!$D$5</f>
        <v>18409.5770929016</v>
      </c>
      <c r="AV430" s="18">
        <f ca="1">AQ430*'Ejercicio 3 - TIR'!$D$5</f>
        <v>18985.000965246</v>
      </c>
      <c r="AW430" s="18">
        <f ca="1">AR430*'Ejercicio 3 - TIR'!$D$5</f>
        <v>24621.2636207549</v>
      </c>
      <c r="AX430" s="18">
        <f ca="1">AS430*'Ejercicio 3 - TIR'!$D$5</f>
        <v>34605.5936416644</v>
      </c>
      <c r="AY430" s="18">
        <f ca="1">AT430*'Ejercicio 3 - TIR'!$D$5</f>
        <v>40672.0888691476</v>
      </c>
      <c r="AZ430" s="18">
        <f ca="1" t="shared" ref="AZ430:BD430" si="3196">AJ430-AU430-AE430</f>
        <v>26616.1143441972</v>
      </c>
      <c r="BA430" s="18">
        <f ca="1" t="shared" si="3196"/>
        <v>26494.2051004924</v>
      </c>
      <c r="BB430" s="18">
        <f ca="1" t="shared" si="3196"/>
        <v>31212.5459081846</v>
      </c>
      <c r="BC430" s="18">
        <f ca="1" t="shared" si="3196"/>
        <v>39790.1202510058</v>
      </c>
      <c r="BD430" s="18">
        <f ca="1" t="shared" si="3196"/>
        <v>43973.2134932401</v>
      </c>
      <c r="BE430" s="18">
        <f ca="1" t="shared" ref="BE430:BI430" si="3197">AZ430/Z430</f>
        <v>23126.7641587579</v>
      </c>
      <c r="BF430" s="18">
        <f ca="1" t="shared" si="3197"/>
        <v>20138.8019590786</v>
      </c>
      <c r="BG430" s="18">
        <f ca="1" t="shared" si="3197"/>
        <v>20368.6618129755</v>
      </c>
      <c r="BH430" s="18">
        <f ca="1" t="shared" si="3197"/>
        <v>21339.3324953809</v>
      </c>
      <c r="BI430" s="18">
        <f ca="1" t="shared" si="3197"/>
        <v>19040.377555263</v>
      </c>
      <c r="BJ430" s="18">
        <f ca="1" t="shared" si="2882"/>
        <v>74586.0504543972</v>
      </c>
      <c r="BK430" s="18">
        <f ca="1" t="shared" si="2883"/>
        <v>30206.2574177905</v>
      </c>
      <c r="BL430" s="18">
        <f ca="1" t="shared" si="2884"/>
        <v>104792.307872188</v>
      </c>
      <c r="BM430" s="18">
        <f ca="1">BK430*'Ejercicio 3 - TIR'!$D$5</f>
        <v>15103.1287088952</v>
      </c>
      <c r="BN430" s="18">
        <f ca="1" t="shared" si="2885"/>
        <v>89689.1791632924</v>
      </c>
      <c r="BO430" s="18">
        <f ca="1" t="shared" si="2886"/>
        <v>38835.3658563807</v>
      </c>
      <c r="BP430" s="18">
        <f ca="1" t="shared" si="2887"/>
        <v>-97692.1845954921</v>
      </c>
      <c r="BQ430" s="18">
        <f ca="1" t="shared" ref="BQ430:BT430" si="3198">BE430</f>
        <v>23126.7641587579</v>
      </c>
      <c r="BR430" s="18">
        <f ca="1" t="shared" si="3198"/>
        <v>20138.8019590786</v>
      </c>
      <c r="BS430" s="18">
        <f ca="1" t="shared" si="3198"/>
        <v>20368.6618129755</v>
      </c>
      <c r="BT430" s="18">
        <f ca="1" t="shared" si="3198"/>
        <v>21339.3324953809</v>
      </c>
      <c r="BU430" s="18">
        <f ca="1" t="shared" si="2889"/>
        <v>57875.7434116438</v>
      </c>
      <c r="BV430" s="20">
        <f ca="1" t="shared" si="2890"/>
        <v>11.9683602197331</v>
      </c>
    </row>
    <row r="431" ht="15" customHeight="1" spans="1:74">
      <c r="A431" s="16">
        <v>430</v>
      </c>
      <c r="B431" s="17">
        <f ca="1" t="shared" ref="B431:F431" si="3199">RAND()</f>
        <v>0.188509982835819</v>
      </c>
      <c r="C431" s="18">
        <f ca="1">IF(B431&lt;=('Ejercicio 3 - TIR'!$D$13-'Ejercicio 3 - TIR'!$C$13)/('Ejercicio 3 - TIR'!$E$13-'Ejercicio 3 - TIR'!$C$13),'Ejercicio 3 - TIR'!$C$13+SQRT(('Ejercicio 3 - TIR'!$E$13-'Ejercicio 3 - TIR'!$C$13)*('Ejercicio 3 - TIR'!$D$13-'Ejercicio 3 - TIR'!$C$13)*B431),'Ejercicio 3 - TIR'!$E$13-SQRT(('Ejercicio 3 - TIR'!$E$13-'Ejercicio 3 - TIR'!$C$13)*('Ejercicio 3 - TIR'!$E$13-'Ejercicio 3 - TIR'!$D$13)*(1-B431)))</f>
        <v>68683.5472667757</v>
      </c>
      <c r="D431" s="17">
        <f ca="1" t="shared" si="3199"/>
        <v>0.0762231791729109</v>
      </c>
      <c r="E431" s="18">
        <f ca="1">IF(D431&lt;=('Ejercicio 3 - TIR'!$D$14-'Ejercicio 3 - TIR'!$C$14)/('Ejercicio 3 - TIR'!$E$14-'Ejercicio 3 - TIR'!$C$14),'Ejercicio 3 - TIR'!$C$14+SQRT(('Ejercicio 3 - TIR'!$E$14-'Ejercicio 3 - TIR'!$C$14)*('Ejercicio 3 - TIR'!$D$14-'Ejercicio 3 - TIR'!$C$14)*D431),'Ejercicio 3 - TIR'!$E$14-SQRT(('Ejercicio 3 - TIR'!$E$14-'Ejercicio 3 - TIR'!$C$14)*('Ejercicio 3 - TIR'!$E$14-'Ejercicio 3 - TIR'!$D$14)*(1-D431)))</f>
        <v>27390.9701875951</v>
      </c>
      <c r="F431" s="17">
        <f ca="1" t="shared" si="3199"/>
        <v>0.351862789577876</v>
      </c>
      <c r="G431" s="18">
        <f ca="1">IF(F431&lt;=('Ejercicio 3 - TIR'!$D$18-'Ejercicio 3 - TIR'!$C$18)/('Ejercicio 3 - TIR'!$E$18-'Ejercicio 3 - TIR'!$C$18),'Ejercicio 3 - TIR'!$C$18+SQRT(('Ejercicio 3 - TIR'!$E$18-'Ejercicio 3 - TIR'!$C$18)*('Ejercicio 3 - TIR'!$D$18-'Ejercicio 3 - TIR'!$C$18)*F431),'Ejercicio 3 - TIR'!$E$18-SQRT(('Ejercicio 3 - TIR'!$E$18-'Ejercicio 3 - TIR'!$C$18)*('Ejercicio 3 - TIR'!$E$18-'Ejercicio 3 - TIR'!$D$18)*(1-F431)))</f>
        <v>37264.9444895802</v>
      </c>
      <c r="H431" s="17">
        <f ca="1" t="shared" ref="H431:L431" si="3200">RAND()</f>
        <v>0.36281753383722</v>
      </c>
      <c r="I431" s="18">
        <f ca="1">IF(H431&lt;=('Ejercicio 3 - TIR'!$D$18-'Ejercicio 3 - TIR'!$C$18)/('Ejercicio 3 - TIR'!$E$18-'Ejercicio 3 - TIR'!$C$18),'Ejercicio 3 - TIR'!$C$18+SQRT(('Ejercicio 3 - TIR'!$E$18-'Ejercicio 3 - TIR'!$C$18)*('Ejercicio 3 - TIR'!$D$18-'Ejercicio 3 - TIR'!$C$18)*H431),'Ejercicio 3 - TIR'!$E$18-SQRT(('Ejercicio 3 - TIR'!$E$18-'Ejercicio 3 - TIR'!$C$18)*('Ejercicio 3 - TIR'!$E$18-'Ejercicio 3 - TIR'!$D$18)*(1-H431)))</f>
        <v>37377.1695165275</v>
      </c>
      <c r="J431" s="17">
        <f ca="1" t="shared" si="3200"/>
        <v>0.366539993999502</v>
      </c>
      <c r="K431" s="18">
        <f ca="1">IF(J431&lt;=('Ejercicio 3 - TIR'!$D$18-'Ejercicio 3 - TIR'!$C$18)/('Ejercicio 3 - TIR'!$E$18-'Ejercicio 3 - TIR'!$C$18),'Ejercicio 3 - TIR'!$C$18+SQRT(('Ejercicio 3 - TIR'!$E$18-'Ejercicio 3 - TIR'!$C$18)*('Ejercicio 3 - TIR'!$D$18-'Ejercicio 3 - TIR'!$C$18)*J431),'Ejercicio 3 - TIR'!$E$18-SQRT(('Ejercicio 3 - TIR'!$E$18-'Ejercicio 3 - TIR'!$C$18)*('Ejercicio 3 - TIR'!$E$18-'Ejercicio 3 - TIR'!$D$18)*(1-J431)))</f>
        <v>37414.9173360143</v>
      </c>
      <c r="L431" s="17">
        <f ca="1" t="shared" si="3200"/>
        <v>0.613619693242413</v>
      </c>
      <c r="M431" s="18">
        <f ca="1">IF(L431&lt;=('Ejercicio 3 - TIR'!$D$18-'Ejercicio 3 - TIR'!$C$18)/('Ejercicio 3 - TIR'!$E$18-'Ejercicio 3 - TIR'!$C$18),'Ejercicio 3 - TIR'!$C$18+SQRT(('Ejercicio 3 - TIR'!$E$18-'Ejercicio 3 - TIR'!$C$18)*('Ejercicio 3 - TIR'!$D$18-'Ejercicio 3 - TIR'!$C$18)*L431),'Ejercicio 3 - TIR'!$E$18-SQRT(('Ejercicio 3 - TIR'!$E$18-'Ejercicio 3 - TIR'!$C$18)*('Ejercicio 3 - TIR'!$E$18-'Ejercicio 3 - TIR'!$D$18)*(1-L431)))</f>
        <v>39593.9019166532</v>
      </c>
      <c r="N431" s="17">
        <f ca="1" t="shared" ref="N431:R431" si="3201">RAND()</f>
        <v>0.485857251109952</v>
      </c>
      <c r="O431" s="18">
        <f ca="1">IF(N431&lt;=('Ejercicio 3 - TIR'!$D$18-'Ejercicio 3 - TIR'!$C$18)/('Ejercicio 3 - TIR'!$E$18-'Ejercicio 3 - TIR'!$C$18),'Ejercicio 3 - TIR'!$C$18+SQRT(('Ejercicio 3 - TIR'!$E$18-'Ejercicio 3 - TIR'!$C$18)*('Ejercicio 3 - TIR'!$D$18-'Ejercicio 3 - TIR'!$C$18)*N431),'Ejercicio 3 - TIR'!$E$18-SQRT(('Ejercicio 3 - TIR'!$E$18-'Ejercicio 3 - TIR'!$C$18)*('Ejercicio 3 - TIR'!$E$18-'Ejercicio 3 - TIR'!$D$18)*(1-N431)))</f>
        <v>38536.8956691817</v>
      </c>
      <c r="P431" s="17">
        <f ca="1" t="shared" si="3201"/>
        <v>0.291614212956539</v>
      </c>
      <c r="Q431" s="19">
        <f ca="1">IF(P431&lt;=('Ejercicio 3 - TIR'!$D$22-'Ejercicio 3 - TIR'!$C$22)/('Ejercicio 3 - TIR'!$E$22-'Ejercicio 3 - TIR'!$C$22),'Ejercicio 3 - TIR'!$C$22+SQRT(('Ejercicio 3 - TIR'!$E$22-'Ejercicio 3 - TIR'!$C$22)*('Ejercicio 3 - TIR'!$D$22-'Ejercicio 3 - TIR'!$C$22)*P431),'Ejercicio 3 - TIR'!$E$22-SQRT(('Ejercicio 3 - TIR'!$E$22-'Ejercicio 3 - TIR'!$C$22)*('Ejercicio 3 - TIR'!$E$22-'Ejercicio 3 - TIR'!$D$22)*(1-P431)))</f>
        <v>0.142910818041305</v>
      </c>
      <c r="R431" s="17">
        <f ca="1" t="shared" si="3201"/>
        <v>0.172935397645735</v>
      </c>
      <c r="S431" s="19">
        <f ca="1">IF(R431&lt;=('Ejercicio 3 - TIR'!$D$23-'Ejercicio 3 - TIR'!$C$23)/('Ejercicio 3 - TIR'!$E$23-'Ejercicio 3 - TIR'!$C$23),'Ejercicio 3 - TIR'!$C$23+SQRT(('Ejercicio 3 - TIR'!$E$23-'Ejercicio 3 - TIR'!$C$23)*('Ejercicio 3 - TIR'!$D$23-'Ejercicio 3 - TIR'!$C$23)*R431),'Ejercicio 3 - TIR'!$E$23-SQRT(('Ejercicio 3 - TIR'!$E$23-'Ejercicio 3 - TIR'!$C$23)*('Ejercicio 3 - TIR'!$E$23-'Ejercicio 3 - TIR'!$D$23)*(1-R431)))</f>
        <v>0.137643234277261</v>
      </c>
      <c r="T431" s="17">
        <f ca="1" t="shared" ref="T431:X431" si="3202">RAND()</f>
        <v>0.167489226949498</v>
      </c>
      <c r="U431" s="19">
        <f ca="1">IF(T431&lt;=('Ejercicio 3 - TIR'!$D$24-'Ejercicio 3 - TIR'!$C$24)/('Ejercicio 3 - TIR'!$E$24-'Ejercicio 3 - TIR'!$C$24),'Ejercicio 3 - TIR'!$C$24+SQRT(('Ejercicio 3 - TIR'!$E$24-'Ejercicio 3 - TIR'!$C$24)*('Ejercicio 3 - TIR'!$D$24-'Ejercicio 3 - TIR'!$C$24)*T431),'Ejercicio 3 - TIR'!$E$24-SQRT(('Ejercicio 3 - TIR'!$E$24-'Ejercicio 3 - TIR'!$C$24)*('Ejercicio 3 - TIR'!$E$24-'Ejercicio 3 - TIR'!$D$24)*(1-T431)))</f>
        <v>0.168754396193798</v>
      </c>
      <c r="V431" s="17">
        <f ca="1" t="shared" si="3202"/>
        <v>0.76755847282753</v>
      </c>
      <c r="W431" s="19">
        <f ca="1">IF(V431&lt;=('Ejercicio 3 - TIR'!$D$25-'Ejercicio 3 - TIR'!$C$25)/('Ejercicio 3 - TIR'!$E$25-'Ejercicio 3 - TIR'!$C$25),'Ejercicio 3 - TIR'!$C$25+SQRT(('Ejercicio 3 - TIR'!$E$25-'Ejercicio 3 - TIR'!$C$25)*('Ejercicio 3 - TIR'!$D$25-'Ejercicio 3 - TIR'!$C$25)*V431),'Ejercicio 3 - TIR'!$E$25-SQRT(('Ejercicio 3 - TIR'!$E$25-'Ejercicio 3 - TIR'!$C$25)*('Ejercicio 3 - TIR'!$E$25-'Ejercicio 3 - TIR'!$D$25)*(1-V431)))</f>
        <v>0.221477283700467</v>
      </c>
      <c r="X431" s="17">
        <f ca="1" t="shared" si="3202"/>
        <v>0.823047190022</v>
      </c>
      <c r="Y431" s="19">
        <f ca="1">IF(X431&lt;=('Ejercicio 3 - TIR'!$D$26-'Ejercicio 3 - TIR'!$C$26)/('Ejercicio 3 - TIR'!$E$26-'Ejercicio 3 - TIR'!$C$26),'Ejercicio 3 - TIR'!$C$26+SQRT(('Ejercicio 3 - TIR'!$E$26-'Ejercicio 3 - TIR'!$C$26)*('Ejercicio 3 - TIR'!$D$26-'Ejercicio 3 - TIR'!$C$26)*X431),'Ejercicio 3 - TIR'!$E$26-SQRT(('Ejercicio 3 - TIR'!$E$26-'Ejercicio 3 - TIR'!$C$26)*('Ejercicio 3 - TIR'!$E$26-'Ejercicio 3 - TIR'!$D$26)*(1-X431)))</f>
        <v>0.249088106271514</v>
      </c>
      <c r="Z431" s="17">
        <f ca="1" t="shared" si="2860"/>
        <v>1.1429108180413</v>
      </c>
      <c r="AA431" s="17">
        <f ca="1" t="shared" si="2861"/>
        <v>1.30022475952698</v>
      </c>
      <c r="AB431" s="17">
        <f ca="1" t="shared" si="2862"/>
        <v>1.51964340373718</v>
      </c>
      <c r="AC431" s="17">
        <f ca="1" t="shared" si="2863"/>
        <v>1.85620989699022</v>
      </c>
      <c r="AD431" s="17">
        <f ca="1" t="shared" si="2864"/>
        <v>2.31856970507396</v>
      </c>
      <c r="AE431" s="16">
        <f ca="1" t="shared" si="2865"/>
        <v>3914.4659564542</v>
      </c>
      <c r="AF431" s="16">
        <f ca="1" t="shared" si="2866"/>
        <v>4453.26571116878</v>
      </c>
      <c r="AG431" s="16">
        <f ca="1" t="shared" si="2867"/>
        <v>5204.77387734762</v>
      </c>
      <c r="AH431" s="16">
        <f ca="1" t="shared" si="2868"/>
        <v>6357.51305797771</v>
      </c>
      <c r="AI431" s="16">
        <f ca="1" t="shared" si="2869"/>
        <v>7941.09394618581</v>
      </c>
      <c r="AJ431" s="18">
        <f ca="1" t="shared" si="2870"/>
        <v>42590.5081908499</v>
      </c>
      <c r="AK431" s="18">
        <f ca="1" t="shared" si="2871"/>
        <v>48598.7212464262</v>
      </c>
      <c r="AL431" s="18">
        <f ca="1" t="shared" si="2872"/>
        <v>56857.332331046</v>
      </c>
      <c r="AM431" s="18">
        <f ca="1" t="shared" si="2873"/>
        <v>73494.5925981519</v>
      </c>
      <c r="AN431" s="18">
        <f ca="1" t="shared" si="2874"/>
        <v>89350.4788261606</v>
      </c>
      <c r="AO431" s="18">
        <f ca="1">C431/'Ejercicio 3 - TIR'!$D$7</f>
        <v>13736.7094533551</v>
      </c>
      <c r="AP431" s="18">
        <f ca="1" t="shared" si="2875"/>
        <v>28853.7987374947</v>
      </c>
      <c r="AQ431" s="18">
        <f ca="1" t="shared" si="2876"/>
        <v>34862.011793071</v>
      </c>
      <c r="AR431" s="18">
        <f ca="1" t="shared" si="2877"/>
        <v>43120.6228776909</v>
      </c>
      <c r="AS431" s="18">
        <f ca="1" t="shared" si="2878"/>
        <v>59757.8831447968</v>
      </c>
      <c r="AT431" s="18">
        <f ca="1" t="shared" si="2879"/>
        <v>75613.7693728055</v>
      </c>
      <c r="AU431" s="18">
        <f ca="1">AP431*'Ejercicio 3 - TIR'!$D$5</f>
        <v>14426.8993687474</v>
      </c>
      <c r="AV431" s="18">
        <f ca="1">AQ431*'Ejercicio 3 - TIR'!$D$5</f>
        <v>17431.0058965355</v>
      </c>
      <c r="AW431" s="18">
        <f ca="1">AR431*'Ejercicio 3 - TIR'!$D$5</f>
        <v>21560.3114388455</v>
      </c>
      <c r="AX431" s="18">
        <f ca="1">AS431*'Ejercicio 3 - TIR'!$D$5</f>
        <v>29878.9415723984</v>
      </c>
      <c r="AY431" s="18">
        <f ca="1">AT431*'Ejercicio 3 - TIR'!$D$5</f>
        <v>37806.8846864027</v>
      </c>
      <c r="AZ431" s="18">
        <f ca="1" t="shared" ref="AZ431:BD431" si="3203">AJ431-AU431-AE431</f>
        <v>24249.1428656483</v>
      </c>
      <c r="BA431" s="18">
        <f ca="1" t="shared" si="3203"/>
        <v>26714.4496387219</v>
      </c>
      <c r="BB431" s="18">
        <f ca="1" t="shared" si="3203"/>
        <v>30092.247014853</v>
      </c>
      <c r="BC431" s="18">
        <f ca="1" t="shared" si="3203"/>
        <v>37258.1379677758</v>
      </c>
      <c r="BD431" s="18">
        <f ca="1" t="shared" si="3203"/>
        <v>43602.5001935721</v>
      </c>
      <c r="BE431" s="18">
        <f ca="1" t="shared" ref="BE431:BI431" si="3204">AZ431/Z431</f>
        <v>21217.0035341917</v>
      </c>
      <c r="BF431" s="18">
        <f ca="1" t="shared" si="3204"/>
        <v>20546.0244030736</v>
      </c>
      <c r="BG431" s="18">
        <f ca="1" t="shared" si="3204"/>
        <v>19802.1765769842</v>
      </c>
      <c r="BH431" s="18">
        <f ca="1" t="shared" si="3204"/>
        <v>20072.1578029448</v>
      </c>
      <c r="BI431" s="18">
        <f ca="1" t="shared" si="3204"/>
        <v>18805.7749991955</v>
      </c>
      <c r="BJ431" s="18">
        <f ca="1" t="shared" si="2882"/>
        <v>63507.873669542</v>
      </c>
      <c r="BK431" s="18">
        <f ca="1" t="shared" si="2883"/>
        <v>31849.5183859523</v>
      </c>
      <c r="BL431" s="18">
        <f ca="1" t="shared" si="2884"/>
        <v>95357.3920554943</v>
      </c>
      <c r="BM431" s="18">
        <f ca="1">BK431*'Ejercicio 3 - TIR'!$D$5</f>
        <v>15924.7591929762</v>
      </c>
      <c r="BN431" s="18">
        <f ca="1" t="shared" si="2885"/>
        <v>79432.6328625181</v>
      </c>
      <c r="BO431" s="18">
        <f ca="1" t="shared" si="2886"/>
        <v>34259.3249142726</v>
      </c>
      <c r="BP431" s="18">
        <f ca="1" t="shared" si="2887"/>
        <v>-96074.5174543707</v>
      </c>
      <c r="BQ431" s="18">
        <f ca="1" t="shared" ref="BQ431:BT431" si="3205">BE431</f>
        <v>21217.0035341917</v>
      </c>
      <c r="BR431" s="18">
        <f ca="1" t="shared" si="3205"/>
        <v>20546.0244030736</v>
      </c>
      <c r="BS431" s="18">
        <f ca="1" t="shared" si="3205"/>
        <v>19802.1765769842</v>
      </c>
      <c r="BT431" s="18">
        <f ca="1" t="shared" si="3205"/>
        <v>20072.1578029448</v>
      </c>
      <c r="BU431" s="18">
        <f ca="1" t="shared" si="2889"/>
        <v>53065.0999134681</v>
      </c>
      <c r="BV431" s="20">
        <f ca="1" t="shared" si="2890"/>
        <v>10.6078177798701</v>
      </c>
    </row>
    <row r="432" ht="15" customHeight="1" spans="1:74">
      <c r="A432" s="16">
        <v>431</v>
      </c>
      <c r="B432" s="17">
        <f ca="1" t="shared" ref="B432:F432" si="3206">RAND()</f>
        <v>0.846756132048094</v>
      </c>
      <c r="C432" s="18">
        <f ca="1">IF(B432&lt;=('Ejercicio 3 - TIR'!$D$13-'Ejercicio 3 - TIR'!$C$13)/('Ejercicio 3 - TIR'!$E$13-'Ejercicio 3 - TIR'!$C$13),'Ejercicio 3 - TIR'!$C$13+SQRT(('Ejercicio 3 - TIR'!$E$13-'Ejercicio 3 - TIR'!$C$13)*('Ejercicio 3 - TIR'!$D$13-'Ejercicio 3 - TIR'!$C$13)*B432),'Ejercicio 3 - TIR'!$E$13-SQRT(('Ejercicio 3 - TIR'!$E$13-'Ejercicio 3 - TIR'!$C$13)*('Ejercicio 3 - TIR'!$E$13-'Ejercicio 3 - TIR'!$D$13)*(1-B432)))</f>
        <v>86439.2978964108</v>
      </c>
      <c r="D432" s="17">
        <f ca="1" t="shared" si="3206"/>
        <v>0.759853839868956</v>
      </c>
      <c r="E432" s="18">
        <f ca="1">IF(D432&lt;=('Ejercicio 3 - TIR'!$D$14-'Ejercicio 3 - TIR'!$C$14)/('Ejercicio 3 - TIR'!$E$14-'Ejercicio 3 - TIR'!$C$14),'Ejercicio 3 - TIR'!$C$14+SQRT(('Ejercicio 3 - TIR'!$E$14-'Ejercicio 3 - TIR'!$C$14)*('Ejercicio 3 - TIR'!$D$14-'Ejercicio 3 - TIR'!$C$14)*D432),'Ejercicio 3 - TIR'!$E$14-SQRT(('Ejercicio 3 - TIR'!$E$14-'Ejercicio 3 - TIR'!$C$14)*('Ejercicio 3 - TIR'!$E$14-'Ejercicio 3 - TIR'!$D$14)*(1-D432)))</f>
        <v>33998.1732764385</v>
      </c>
      <c r="F432" s="17">
        <f ca="1" t="shared" si="3206"/>
        <v>0.785356849150704</v>
      </c>
      <c r="G432" s="18">
        <f ca="1">IF(F432&lt;=('Ejercicio 3 - TIR'!$D$18-'Ejercicio 3 - TIR'!$C$18)/('Ejercicio 3 - TIR'!$E$18-'Ejercicio 3 - TIR'!$C$18),'Ejercicio 3 - TIR'!$C$18+SQRT(('Ejercicio 3 - TIR'!$E$18-'Ejercicio 3 - TIR'!$C$18)*('Ejercicio 3 - TIR'!$D$18-'Ejercicio 3 - TIR'!$C$18)*F432),'Ejercicio 3 - TIR'!$E$18-SQRT(('Ejercicio 3 - TIR'!$E$18-'Ejercicio 3 - TIR'!$C$18)*('Ejercicio 3 - TIR'!$E$18-'Ejercicio 3 - TIR'!$D$18)*(1-F432)))</f>
        <v>40987.739251532</v>
      </c>
      <c r="H432" s="17">
        <f ca="1" t="shared" ref="H432:L432" si="3207">RAND()</f>
        <v>0.0929930677065265</v>
      </c>
      <c r="I432" s="18">
        <f ca="1">IF(H432&lt;=('Ejercicio 3 - TIR'!$D$18-'Ejercicio 3 - TIR'!$C$18)/('Ejercicio 3 - TIR'!$E$18-'Ejercicio 3 - TIR'!$C$18),'Ejercicio 3 - TIR'!$C$18+SQRT(('Ejercicio 3 - TIR'!$E$18-'Ejercicio 3 - TIR'!$C$18)*('Ejercicio 3 - TIR'!$D$18-'Ejercicio 3 - TIR'!$C$18)*H432),'Ejercicio 3 - TIR'!$E$18-SQRT(('Ejercicio 3 - TIR'!$E$18-'Ejercicio 3 - TIR'!$C$18)*('Ejercicio 3 - TIR'!$E$18-'Ejercicio 3 - TIR'!$D$18)*(1-H432)))</f>
        <v>33734.8306729996</v>
      </c>
      <c r="J432" s="17">
        <f ca="1" t="shared" si="3207"/>
        <v>0.700622785147231</v>
      </c>
      <c r="K432" s="18">
        <f ca="1">IF(J432&lt;=('Ejercicio 3 - TIR'!$D$18-'Ejercicio 3 - TIR'!$C$18)/('Ejercicio 3 - TIR'!$E$18-'Ejercicio 3 - TIR'!$C$18),'Ejercicio 3 - TIR'!$C$18+SQRT(('Ejercicio 3 - TIR'!$E$18-'Ejercicio 3 - TIR'!$C$18)*('Ejercicio 3 - TIR'!$D$18-'Ejercicio 3 - TIR'!$C$18)*J432),'Ejercicio 3 - TIR'!$E$18-SQRT(('Ejercicio 3 - TIR'!$E$18-'Ejercicio 3 - TIR'!$C$18)*('Ejercicio 3 - TIR'!$E$18-'Ejercicio 3 - TIR'!$D$18)*(1-J432)))</f>
        <v>40261.5096165595</v>
      </c>
      <c r="L432" s="17">
        <f ca="1" t="shared" si="3207"/>
        <v>0.274646001010483</v>
      </c>
      <c r="M432" s="18">
        <f ca="1">IF(L432&lt;=('Ejercicio 3 - TIR'!$D$18-'Ejercicio 3 - TIR'!$C$18)/('Ejercicio 3 - TIR'!$E$18-'Ejercicio 3 - TIR'!$C$18),'Ejercicio 3 - TIR'!$C$18+SQRT(('Ejercicio 3 - TIR'!$E$18-'Ejercicio 3 - TIR'!$C$18)*('Ejercicio 3 - TIR'!$D$18-'Ejercicio 3 - TIR'!$C$18)*L432),'Ejercicio 3 - TIR'!$E$18-SQRT(('Ejercicio 3 - TIR'!$E$18-'Ejercicio 3 - TIR'!$C$18)*('Ejercicio 3 - TIR'!$E$18-'Ejercicio 3 - TIR'!$D$18)*(1-L432)))</f>
        <v>36418.4811405482</v>
      </c>
      <c r="N432" s="17">
        <f ca="1" t="shared" ref="N432:R432" si="3208">RAND()</f>
        <v>0.326561436336037</v>
      </c>
      <c r="O432" s="18">
        <f ca="1">IF(N432&lt;=('Ejercicio 3 - TIR'!$D$18-'Ejercicio 3 - TIR'!$C$18)/('Ejercicio 3 - TIR'!$E$18-'Ejercicio 3 - TIR'!$C$18),'Ejercicio 3 - TIR'!$C$18+SQRT(('Ejercicio 3 - TIR'!$E$18-'Ejercicio 3 - TIR'!$C$18)*('Ejercicio 3 - TIR'!$D$18-'Ejercicio 3 - TIR'!$C$18)*N432),'Ejercicio 3 - TIR'!$E$18-SQRT(('Ejercicio 3 - TIR'!$E$18-'Ejercicio 3 - TIR'!$C$18)*('Ejercicio 3 - TIR'!$E$18-'Ejercicio 3 - TIR'!$D$18)*(1-N432)))</f>
        <v>36998.8724413584</v>
      </c>
      <c r="P432" s="17">
        <f ca="1" t="shared" si="3208"/>
        <v>0.755238473479508</v>
      </c>
      <c r="Q432" s="19">
        <f ca="1">IF(P432&lt;=('Ejercicio 3 - TIR'!$D$22-'Ejercicio 3 - TIR'!$C$22)/('Ejercicio 3 - TIR'!$E$22-'Ejercicio 3 - TIR'!$C$22),'Ejercicio 3 - TIR'!$C$22+SQRT(('Ejercicio 3 - TIR'!$E$22-'Ejercicio 3 - TIR'!$C$22)*('Ejercicio 3 - TIR'!$D$22-'Ejercicio 3 - TIR'!$C$22)*P432),'Ejercicio 3 - TIR'!$E$22-SQRT(('Ejercicio 3 - TIR'!$E$22-'Ejercicio 3 - TIR'!$C$22)*('Ejercicio 3 - TIR'!$E$22-'Ejercicio 3 - TIR'!$D$22)*(1-P432)))</f>
        <v>0.159010222780199</v>
      </c>
      <c r="R432" s="17">
        <f ca="1" t="shared" si="3208"/>
        <v>0.503037931766419</v>
      </c>
      <c r="S432" s="19">
        <f ca="1">IF(R432&lt;=('Ejercicio 3 - TIR'!$D$23-'Ejercicio 3 - TIR'!$C$23)/('Ejercicio 3 - TIR'!$E$23-'Ejercicio 3 - TIR'!$C$23),'Ejercicio 3 - TIR'!$C$23+SQRT(('Ejercicio 3 - TIR'!$E$23-'Ejercicio 3 - TIR'!$C$23)*('Ejercicio 3 - TIR'!$D$23-'Ejercicio 3 - TIR'!$C$23)*R432),'Ejercicio 3 - TIR'!$E$23-SQRT(('Ejercicio 3 - TIR'!$E$23-'Ejercicio 3 - TIR'!$C$23)*('Ejercicio 3 - TIR'!$E$23-'Ejercicio 3 - TIR'!$D$23)*(1-R432)))</f>
        <v>0.150091276810595</v>
      </c>
      <c r="T432" s="17">
        <f ca="1" t="shared" ref="T432:X432" si="3209">RAND()</f>
        <v>0.978167844230353</v>
      </c>
      <c r="U432" s="19">
        <f ca="1">IF(T432&lt;=('Ejercicio 3 - TIR'!$D$24-'Ejercicio 3 - TIR'!$C$24)/('Ejercicio 3 - TIR'!$E$24-'Ejercicio 3 - TIR'!$C$24),'Ejercicio 3 - TIR'!$C$24+SQRT(('Ejercicio 3 - TIR'!$E$24-'Ejercicio 3 - TIR'!$C$24)*('Ejercicio 3 - TIR'!$D$24-'Ejercicio 3 - TIR'!$C$24)*T432),'Ejercicio 3 - TIR'!$E$24-SQRT(('Ejercicio 3 - TIR'!$E$24-'Ejercicio 3 - TIR'!$C$24)*('Ejercicio 3 - TIR'!$E$24-'Ejercicio 3 - TIR'!$D$24)*(1-T432)))</f>
        <v>0.212181430044118</v>
      </c>
      <c r="V432" s="17">
        <f ca="1" t="shared" si="3209"/>
        <v>0.720588985374261</v>
      </c>
      <c r="W432" s="19">
        <f ca="1">IF(V432&lt;=('Ejercicio 3 - TIR'!$D$25-'Ejercicio 3 - TIR'!$C$25)/('Ejercicio 3 - TIR'!$E$25-'Ejercicio 3 - TIR'!$C$25),'Ejercicio 3 - TIR'!$C$25+SQRT(('Ejercicio 3 - TIR'!$E$25-'Ejercicio 3 - TIR'!$C$25)*('Ejercicio 3 - TIR'!$D$25-'Ejercicio 3 - TIR'!$C$25)*V432),'Ejercicio 3 - TIR'!$E$25-SQRT(('Ejercicio 3 - TIR'!$E$25-'Ejercicio 3 - TIR'!$C$25)*('Ejercicio 3 - TIR'!$E$25-'Ejercicio 3 - TIR'!$D$25)*(1-V432)))</f>
        <v>0.218727990931344</v>
      </c>
      <c r="X432" s="17">
        <f ca="1" t="shared" si="3209"/>
        <v>0.621095804772656</v>
      </c>
      <c r="Y432" s="19">
        <f ca="1">IF(X432&lt;=('Ejercicio 3 - TIR'!$D$26-'Ejercicio 3 - TIR'!$C$26)/('Ejercicio 3 - TIR'!$E$26-'Ejercicio 3 - TIR'!$C$26),'Ejercicio 3 - TIR'!$C$26+SQRT(('Ejercicio 3 - TIR'!$E$26-'Ejercicio 3 - TIR'!$C$26)*('Ejercicio 3 - TIR'!$D$26-'Ejercicio 3 - TIR'!$C$26)*X432),'Ejercicio 3 - TIR'!$E$26-SQRT(('Ejercicio 3 - TIR'!$E$26-'Ejercicio 3 - TIR'!$C$26)*('Ejercicio 3 - TIR'!$E$26-'Ejercicio 3 - TIR'!$D$26)*(1-X432)))</f>
        <v>0.234766354842577</v>
      </c>
      <c r="Z432" s="17">
        <f ca="1" t="shared" si="2860"/>
        <v>1.1590102227802</v>
      </c>
      <c r="AA432" s="17">
        <f ca="1" t="shared" si="2861"/>
        <v>1.33296754695381</v>
      </c>
      <c r="AB432" s="17">
        <f ca="1" t="shared" si="2862"/>
        <v>1.61579850726887</v>
      </c>
      <c r="AC432" s="17">
        <f ca="1" t="shared" si="2863"/>
        <v>1.96921886851366</v>
      </c>
      <c r="AD432" s="17">
        <f ca="1" t="shared" si="2864"/>
        <v>2.43152520416183</v>
      </c>
      <c r="AE432" s="16">
        <f ca="1" t="shared" si="2865"/>
        <v>5406.05710680629</v>
      </c>
      <c r="AF432" s="16">
        <f ca="1" t="shared" si="2866"/>
        <v>6217.45912047784</v>
      </c>
      <c r="AG432" s="16">
        <f ca="1" t="shared" si="2867"/>
        <v>7536.68848790167</v>
      </c>
      <c r="AH432" s="16">
        <f ca="1" t="shared" si="2868"/>
        <v>9185.1732191358</v>
      </c>
      <c r="AI432" s="16">
        <f ca="1" t="shared" si="2869"/>
        <v>11341.54285439</v>
      </c>
      <c r="AJ432" s="18">
        <f ca="1" t="shared" si="2870"/>
        <v>47505.2088011748</v>
      </c>
      <c r="AK432" s="18">
        <f ca="1" t="shared" si="2871"/>
        <v>44967.4344890905</v>
      </c>
      <c r="AL432" s="18">
        <f ca="1" t="shared" si="2872"/>
        <v>65054.4871388282</v>
      </c>
      <c r="AM432" s="18">
        <f ca="1" t="shared" si="2873"/>
        <v>71715.9602245762</v>
      </c>
      <c r="AN432" s="18">
        <f ca="1" t="shared" si="2874"/>
        <v>89963.6908667315</v>
      </c>
      <c r="AO432" s="18">
        <f ca="1">C432/'Ejercicio 3 - TIR'!$D$7</f>
        <v>17287.8595792822</v>
      </c>
      <c r="AP432" s="18">
        <f ca="1" t="shared" si="2875"/>
        <v>30217.3492218926</v>
      </c>
      <c r="AQ432" s="18">
        <f ca="1" t="shared" si="2876"/>
        <v>27679.5749098084</v>
      </c>
      <c r="AR432" s="18">
        <f ca="1" t="shared" si="2877"/>
        <v>47766.6275595461</v>
      </c>
      <c r="AS432" s="18">
        <f ca="1" t="shared" si="2878"/>
        <v>54428.100645294</v>
      </c>
      <c r="AT432" s="18">
        <f ca="1" t="shared" si="2879"/>
        <v>72675.8312874493</v>
      </c>
      <c r="AU432" s="18">
        <f ca="1">AP432*'Ejercicio 3 - TIR'!$D$5</f>
        <v>15108.6746109463</v>
      </c>
      <c r="AV432" s="18">
        <f ca="1">AQ432*'Ejercicio 3 - TIR'!$D$5</f>
        <v>13839.7874549042</v>
      </c>
      <c r="AW432" s="18">
        <f ca="1">AR432*'Ejercicio 3 - TIR'!$D$5</f>
        <v>23883.313779773</v>
      </c>
      <c r="AX432" s="18">
        <f ca="1">AS432*'Ejercicio 3 - TIR'!$D$5</f>
        <v>27214.050322647</v>
      </c>
      <c r="AY432" s="18">
        <f ca="1">AT432*'Ejercicio 3 - TIR'!$D$5</f>
        <v>36337.9156437246</v>
      </c>
      <c r="AZ432" s="18">
        <f ca="1" t="shared" ref="AZ432:BD432" si="3210">AJ432-AU432-AE432</f>
        <v>26990.4770834222</v>
      </c>
      <c r="BA432" s="18">
        <f ca="1" t="shared" si="3210"/>
        <v>24910.1879137085</v>
      </c>
      <c r="BB432" s="18">
        <f ca="1" t="shared" si="3210"/>
        <v>33634.4848711535</v>
      </c>
      <c r="BC432" s="18">
        <f ca="1" t="shared" si="3210"/>
        <v>35316.7366827934</v>
      </c>
      <c r="BD432" s="18">
        <f ca="1" t="shared" si="3210"/>
        <v>42284.2323686168</v>
      </c>
      <c r="BE432" s="18">
        <f ca="1" t="shared" ref="BE432:BI432" si="3211">AZ432/Z432</f>
        <v>23287.5228819624</v>
      </c>
      <c r="BF432" s="18">
        <f ca="1" t="shared" si="3211"/>
        <v>18687.7677334568</v>
      </c>
      <c r="BG432" s="18">
        <f ca="1" t="shared" si="3211"/>
        <v>20816.014323472</v>
      </c>
      <c r="BH432" s="18">
        <f ca="1" t="shared" si="3211"/>
        <v>17934.3887302126</v>
      </c>
      <c r="BI432" s="18">
        <f ca="1" t="shared" si="3211"/>
        <v>17390.0037294463</v>
      </c>
      <c r="BJ432" s="18">
        <f ca="1" t="shared" si="2882"/>
        <v>82667.4152171215</v>
      </c>
      <c r="BK432" s="18">
        <f ca="1" t="shared" si="2883"/>
        <v>42035.8662930352</v>
      </c>
      <c r="BL432" s="18">
        <f ca="1" t="shared" si="2884"/>
        <v>124703.281510157</v>
      </c>
      <c r="BM432" s="18">
        <f ca="1">BK432*'Ejercicio 3 - TIR'!$D$5</f>
        <v>21017.9331465176</v>
      </c>
      <c r="BN432" s="18">
        <f ca="1" t="shared" si="2885"/>
        <v>103685.348363639</v>
      </c>
      <c r="BO432" s="18">
        <f ca="1" t="shared" si="2886"/>
        <v>42642.1030660796</v>
      </c>
      <c r="BP432" s="18">
        <f ca="1" t="shared" si="2887"/>
        <v>-120437.471172849</v>
      </c>
      <c r="BQ432" s="18">
        <f ca="1" t="shared" ref="BQ432:BT432" si="3212">BE432</f>
        <v>23287.5228819624</v>
      </c>
      <c r="BR432" s="18">
        <f ca="1" t="shared" si="3212"/>
        <v>18687.7677334568</v>
      </c>
      <c r="BS432" s="18">
        <f ca="1" t="shared" si="3212"/>
        <v>20816.014323472</v>
      </c>
      <c r="BT432" s="18">
        <f ca="1" t="shared" si="3212"/>
        <v>17934.3887302126</v>
      </c>
      <c r="BU432" s="18">
        <f ca="1" t="shared" si="2889"/>
        <v>60032.1067955259</v>
      </c>
      <c r="BV432" s="20">
        <f ca="1" t="shared" si="2890"/>
        <v>4.60498480000993</v>
      </c>
    </row>
    <row r="433" ht="15" customHeight="1" spans="1:74">
      <c r="A433" s="16">
        <v>432</v>
      </c>
      <c r="B433" s="17">
        <f ca="1" t="shared" ref="B433:F433" si="3213">RAND()</f>
        <v>0.660734752763799</v>
      </c>
      <c r="C433" s="18">
        <f ca="1">IF(B433&lt;=('Ejercicio 3 - TIR'!$D$13-'Ejercicio 3 - TIR'!$C$13)/('Ejercicio 3 - TIR'!$E$13-'Ejercicio 3 - TIR'!$C$13),'Ejercicio 3 - TIR'!$C$13+SQRT(('Ejercicio 3 - TIR'!$E$13-'Ejercicio 3 - TIR'!$C$13)*('Ejercicio 3 - TIR'!$D$13-'Ejercicio 3 - TIR'!$C$13)*B433),'Ejercicio 3 - TIR'!$E$13-SQRT(('Ejercicio 3 - TIR'!$E$13-'Ejercicio 3 - TIR'!$C$13)*('Ejercicio 3 - TIR'!$E$13-'Ejercicio 3 - TIR'!$D$13)*(1-B433)))</f>
        <v>79822.8273367292</v>
      </c>
      <c r="D433" s="17">
        <f ca="1" t="shared" si="3213"/>
        <v>0.120969676494943</v>
      </c>
      <c r="E433" s="18">
        <f ca="1">IF(D433&lt;=('Ejercicio 3 - TIR'!$D$14-'Ejercicio 3 - TIR'!$C$14)/('Ejercicio 3 - TIR'!$E$14-'Ejercicio 3 - TIR'!$C$14),'Ejercicio 3 - TIR'!$C$14+SQRT(('Ejercicio 3 - TIR'!$E$14-'Ejercicio 3 - TIR'!$C$14)*('Ejercicio 3 - TIR'!$D$14-'Ejercicio 3 - TIR'!$C$14)*D433),'Ejercicio 3 - TIR'!$E$14-SQRT(('Ejercicio 3 - TIR'!$E$14-'Ejercicio 3 - TIR'!$C$14)*('Ejercicio 3 - TIR'!$E$14-'Ejercicio 3 - TIR'!$D$14)*(1-D433)))</f>
        <v>28012.0965683591</v>
      </c>
      <c r="F433" s="17">
        <f ca="1" t="shared" si="3213"/>
        <v>0.0318469335988383</v>
      </c>
      <c r="G433" s="18">
        <f ca="1">IF(F433&lt;=('Ejercicio 3 - TIR'!$D$18-'Ejercicio 3 - TIR'!$C$18)/('Ejercicio 3 - TIR'!$E$18-'Ejercicio 3 - TIR'!$C$18),'Ejercicio 3 - TIR'!$C$18+SQRT(('Ejercicio 3 - TIR'!$E$18-'Ejercicio 3 - TIR'!$C$18)*('Ejercicio 3 - TIR'!$D$18-'Ejercicio 3 - TIR'!$C$18)*F433),'Ejercicio 3 - TIR'!$E$18-SQRT(('Ejercicio 3 - TIR'!$E$18-'Ejercicio 3 - TIR'!$C$18)*('Ejercicio 3 - TIR'!$E$18-'Ejercicio 3 - TIR'!$D$18)*(1-F433)))</f>
        <v>32185.6440789446</v>
      </c>
      <c r="H433" s="17">
        <f ca="1" t="shared" ref="H433:L433" si="3214">RAND()</f>
        <v>0.238720084076872</v>
      </c>
      <c r="I433" s="18">
        <f ca="1">IF(H433&lt;=('Ejercicio 3 - TIR'!$D$18-'Ejercicio 3 - TIR'!$C$18)/('Ejercicio 3 - TIR'!$E$18-'Ejercicio 3 - TIR'!$C$18),'Ejercicio 3 - TIR'!$C$18+SQRT(('Ejercicio 3 - TIR'!$E$18-'Ejercicio 3 - TIR'!$C$18)*('Ejercicio 3 - TIR'!$D$18-'Ejercicio 3 - TIR'!$C$18)*H433),'Ejercicio 3 - TIR'!$E$18-SQRT(('Ejercicio 3 - TIR'!$E$18-'Ejercicio 3 - TIR'!$C$18)*('Ejercicio 3 - TIR'!$E$18-'Ejercicio 3 - TIR'!$D$18)*(1-H433)))</f>
        <v>35983.9796633621</v>
      </c>
      <c r="J433" s="17">
        <f ca="1" t="shared" si="3214"/>
        <v>0.0372245534311357</v>
      </c>
      <c r="K433" s="18">
        <f ca="1">IF(J433&lt;=('Ejercicio 3 - TIR'!$D$18-'Ejercicio 3 - TIR'!$C$18)/('Ejercicio 3 - TIR'!$E$18-'Ejercicio 3 - TIR'!$C$18),'Ejercicio 3 - TIR'!$C$18+SQRT(('Ejercicio 3 - TIR'!$E$18-'Ejercicio 3 - TIR'!$C$18)*('Ejercicio 3 - TIR'!$D$18-'Ejercicio 3 - TIR'!$C$18)*J433),'Ejercicio 3 - TIR'!$E$18-SQRT(('Ejercicio 3 - TIR'!$E$18-'Ejercicio 3 - TIR'!$C$18)*('Ejercicio 3 - TIR'!$E$18-'Ejercicio 3 - TIR'!$D$18)*(1-J433)))</f>
        <v>32362.9818058272</v>
      </c>
      <c r="L433" s="17">
        <f ca="1" t="shared" si="3214"/>
        <v>0.574499074460631</v>
      </c>
      <c r="M433" s="18">
        <f ca="1">IF(L433&lt;=('Ejercicio 3 - TIR'!$D$18-'Ejercicio 3 - TIR'!$C$18)/('Ejercicio 3 - TIR'!$E$18-'Ejercicio 3 - TIR'!$C$18),'Ejercicio 3 - TIR'!$C$18+SQRT(('Ejercicio 3 - TIR'!$E$18-'Ejercicio 3 - TIR'!$C$18)*('Ejercicio 3 - TIR'!$D$18-'Ejercicio 3 - TIR'!$C$18)*L433),'Ejercicio 3 - TIR'!$E$18-SQRT(('Ejercicio 3 - TIR'!$E$18-'Ejercicio 3 - TIR'!$C$18)*('Ejercicio 3 - TIR'!$E$18-'Ejercicio 3 - TIR'!$D$18)*(1-L433)))</f>
        <v>39283.0415903999</v>
      </c>
      <c r="N433" s="17">
        <f ca="1" t="shared" ref="N433:R433" si="3215">RAND()</f>
        <v>0.693239244418088</v>
      </c>
      <c r="O433" s="18">
        <f ca="1">IF(N433&lt;=('Ejercicio 3 - TIR'!$D$18-'Ejercicio 3 - TIR'!$C$18)/('Ejercicio 3 - TIR'!$E$18-'Ejercicio 3 - TIR'!$C$18),'Ejercicio 3 - TIR'!$C$18+SQRT(('Ejercicio 3 - TIR'!$E$18-'Ejercicio 3 - TIR'!$C$18)*('Ejercicio 3 - TIR'!$D$18-'Ejercicio 3 - TIR'!$C$18)*N433),'Ejercicio 3 - TIR'!$E$18-SQRT(('Ejercicio 3 - TIR'!$E$18-'Ejercicio 3 - TIR'!$C$18)*('Ejercicio 3 - TIR'!$E$18-'Ejercicio 3 - TIR'!$D$18)*(1-N433)))</f>
        <v>40203.4328245459</v>
      </c>
      <c r="P433" s="17">
        <f ca="1" t="shared" si="3215"/>
        <v>0.334769961131947</v>
      </c>
      <c r="Q433" s="19">
        <f ca="1">IF(P433&lt;=('Ejercicio 3 - TIR'!$D$22-'Ejercicio 3 - TIR'!$C$22)/('Ejercicio 3 - TIR'!$E$22-'Ejercicio 3 - TIR'!$C$22),'Ejercicio 3 - TIR'!$C$22+SQRT(('Ejercicio 3 - TIR'!$E$22-'Ejercicio 3 - TIR'!$C$22)*('Ejercicio 3 - TIR'!$D$22-'Ejercicio 3 - TIR'!$C$22)*P433),'Ejercicio 3 - TIR'!$E$22-SQRT(('Ejercicio 3 - TIR'!$E$22-'Ejercicio 3 - TIR'!$C$22)*('Ejercicio 3 - TIR'!$E$22-'Ejercicio 3 - TIR'!$D$22)*(1-P433)))</f>
        <v>0.144547625751537</v>
      </c>
      <c r="R433" s="17">
        <f ca="1" t="shared" si="3215"/>
        <v>0.865949900700187</v>
      </c>
      <c r="S433" s="19">
        <f ca="1">IF(R433&lt;=('Ejercicio 3 - TIR'!$D$23-'Ejercicio 3 - TIR'!$C$23)/('Ejercicio 3 - TIR'!$E$23-'Ejercicio 3 - TIR'!$C$23),'Ejercicio 3 - TIR'!$C$23+SQRT(('Ejercicio 3 - TIR'!$E$23-'Ejercicio 3 - TIR'!$C$23)*('Ejercicio 3 - TIR'!$D$23-'Ejercicio 3 - TIR'!$C$23)*R433),'Ejercicio 3 - TIR'!$E$23-SQRT(('Ejercicio 3 - TIR'!$E$23-'Ejercicio 3 - TIR'!$C$23)*('Ejercicio 3 - TIR'!$E$23-'Ejercicio 3 - TIR'!$D$23)*(1-R433)))</f>
        <v>0.164466482087445</v>
      </c>
      <c r="T433" s="17">
        <f ca="1" t="shared" ref="T433:X433" si="3216">RAND()</f>
        <v>0.611903509629124</v>
      </c>
      <c r="U433" s="19">
        <f ca="1">IF(T433&lt;=('Ejercicio 3 - TIR'!$D$24-'Ejercicio 3 - TIR'!$C$24)/('Ejercicio 3 - TIR'!$E$24-'Ejercicio 3 - TIR'!$C$24),'Ejercicio 3 - TIR'!$C$24+SQRT(('Ejercicio 3 - TIR'!$E$24-'Ejercicio 3 - TIR'!$C$24)*('Ejercicio 3 - TIR'!$D$24-'Ejercicio 3 - TIR'!$C$24)*T433),'Ejercicio 3 - TIR'!$E$24-SQRT(('Ejercicio 3 - TIR'!$E$24-'Ejercicio 3 - TIR'!$C$24)*('Ejercicio 3 - TIR'!$E$24-'Ejercicio 3 - TIR'!$D$24)*(1-T433)))</f>
        <v>0.187035319309321</v>
      </c>
      <c r="V433" s="17">
        <f ca="1" t="shared" si="3216"/>
        <v>0.926480530392352</v>
      </c>
      <c r="W433" s="19">
        <f ca="1">IF(V433&lt;=('Ejercicio 3 - TIR'!$D$25-'Ejercicio 3 - TIR'!$C$25)/('Ejercicio 3 - TIR'!$E$25-'Ejercicio 3 - TIR'!$C$25),'Ejercicio 3 - TIR'!$C$25+SQRT(('Ejercicio 3 - TIR'!$E$25-'Ejercicio 3 - TIR'!$C$25)*('Ejercicio 3 - TIR'!$D$25-'Ejercicio 3 - TIR'!$C$25)*V433),'Ejercicio 3 - TIR'!$E$25-SQRT(('Ejercicio 3 - TIR'!$E$25-'Ejercicio 3 - TIR'!$C$25)*('Ejercicio 3 - TIR'!$E$25-'Ejercicio 3 - TIR'!$D$25)*(1-V433)))</f>
        <v>0.233958860899962</v>
      </c>
      <c r="X433" s="17">
        <f ca="1" t="shared" si="3216"/>
        <v>0.148529346373983</v>
      </c>
      <c r="Y433" s="19">
        <f ca="1">IF(X433&lt;=('Ejercicio 3 - TIR'!$D$26-'Ejercicio 3 - TIR'!$C$26)/('Ejercicio 3 - TIR'!$E$26-'Ejercicio 3 - TIR'!$C$26),'Ejercicio 3 - TIR'!$C$26+SQRT(('Ejercicio 3 - TIR'!$E$26-'Ejercicio 3 - TIR'!$C$26)*('Ejercicio 3 - TIR'!$D$26-'Ejercicio 3 - TIR'!$C$26)*X433),'Ejercicio 3 - TIR'!$E$26-SQRT(('Ejercicio 3 - TIR'!$E$26-'Ejercicio 3 - TIR'!$C$26)*('Ejercicio 3 - TIR'!$E$26-'Ejercicio 3 - TIR'!$D$26)*(1-X433)))</f>
        <v>0.21002571434955</v>
      </c>
      <c r="Z433" s="17">
        <f ca="1" t="shared" si="2860"/>
        <v>1.14454762575154</v>
      </c>
      <c r="AA433" s="17">
        <f ca="1" t="shared" si="2861"/>
        <v>1.33278734734043</v>
      </c>
      <c r="AB433" s="17">
        <f ca="1" t="shared" si="2862"/>
        <v>1.58206565442167</v>
      </c>
      <c r="AC433" s="17">
        <f ca="1" t="shared" si="2863"/>
        <v>1.95220393279912</v>
      </c>
      <c r="AD433" s="17">
        <f ca="1" t="shared" si="2864"/>
        <v>2.36221695834125</v>
      </c>
      <c r="AE433" s="16">
        <f ca="1" t="shared" si="2865"/>
        <v>4049.08205127908</v>
      </c>
      <c r="AF433" s="16">
        <f ca="1" t="shared" si="2866"/>
        <v>4715.02033193636</v>
      </c>
      <c r="AG433" s="16">
        <f ca="1" t="shared" si="2867"/>
        <v>5596.89566527002</v>
      </c>
      <c r="AH433" s="16">
        <f ca="1" t="shared" si="2868"/>
        <v>6906.33899969253</v>
      </c>
      <c r="AI433" s="16">
        <f ca="1" t="shared" si="2869"/>
        <v>8356.8477816431</v>
      </c>
      <c r="AJ433" s="18">
        <f ca="1" t="shared" si="2870"/>
        <v>36838.0025138401</v>
      </c>
      <c r="AK433" s="18">
        <f ca="1" t="shared" si="2871"/>
        <v>47958.9928022843</v>
      </c>
      <c r="AL433" s="18">
        <f ca="1" t="shared" si="2872"/>
        <v>51200.3619896726</v>
      </c>
      <c r="AM433" s="18">
        <f ca="1" t="shared" si="2873"/>
        <v>76688.50828509</v>
      </c>
      <c r="AN433" s="18">
        <f ca="1" t="shared" si="2874"/>
        <v>94969.2308016757</v>
      </c>
      <c r="AO433" s="18">
        <f ca="1">C433/'Ejercicio 3 - TIR'!$D$7</f>
        <v>15964.5654673458</v>
      </c>
      <c r="AP433" s="18">
        <f ca="1" t="shared" si="2875"/>
        <v>20873.4370464942</v>
      </c>
      <c r="AQ433" s="18">
        <f ca="1" t="shared" si="2876"/>
        <v>31994.4273349385</v>
      </c>
      <c r="AR433" s="18">
        <f ca="1" t="shared" si="2877"/>
        <v>35235.7965223267</v>
      </c>
      <c r="AS433" s="18">
        <f ca="1" t="shared" si="2878"/>
        <v>60723.9428177441</v>
      </c>
      <c r="AT433" s="18">
        <f ca="1" t="shared" si="2879"/>
        <v>79004.6653343298</v>
      </c>
      <c r="AU433" s="18">
        <f ca="1">AP433*'Ejercicio 3 - TIR'!$D$5</f>
        <v>10436.7185232471</v>
      </c>
      <c r="AV433" s="18">
        <f ca="1">AQ433*'Ejercicio 3 - TIR'!$D$5</f>
        <v>15997.2136674692</v>
      </c>
      <c r="AW433" s="18">
        <f ca="1">AR433*'Ejercicio 3 - TIR'!$D$5</f>
        <v>17617.8982611634</v>
      </c>
      <c r="AX433" s="18">
        <f ca="1">AS433*'Ejercicio 3 - TIR'!$D$5</f>
        <v>30361.9714088721</v>
      </c>
      <c r="AY433" s="18">
        <f ca="1">AT433*'Ejercicio 3 - TIR'!$D$5</f>
        <v>39502.3326671649</v>
      </c>
      <c r="AZ433" s="18">
        <f ca="1" t="shared" ref="AZ433:BD433" si="3217">AJ433-AU433-AE433</f>
        <v>22352.2019393139</v>
      </c>
      <c r="BA433" s="18">
        <f ca="1" t="shared" si="3217"/>
        <v>27246.7588028787</v>
      </c>
      <c r="BB433" s="18">
        <f ca="1" t="shared" si="3217"/>
        <v>27985.5680632392</v>
      </c>
      <c r="BC433" s="18">
        <f ca="1" t="shared" si="3217"/>
        <v>39420.1978765254</v>
      </c>
      <c r="BD433" s="18">
        <f ca="1" t="shared" si="3217"/>
        <v>47110.0503528677</v>
      </c>
      <c r="BE433" s="18">
        <f ca="1" t="shared" ref="BE433:BI433" si="3218">AZ433/Z433</f>
        <v>19529.2895082779</v>
      </c>
      <c r="BF433" s="18">
        <f ca="1" t="shared" si="3218"/>
        <v>20443.4404762691</v>
      </c>
      <c r="BG433" s="18">
        <f ca="1" t="shared" si="3218"/>
        <v>17689.2583345218</v>
      </c>
      <c r="BH433" s="18">
        <f ca="1" t="shared" si="3218"/>
        <v>20192.6638985937</v>
      </c>
      <c r="BI433" s="18">
        <f ca="1" t="shared" si="3218"/>
        <v>19943.1513631789</v>
      </c>
      <c r="BJ433" s="18">
        <f ca="1" t="shared" si="2882"/>
        <v>66170.6495524706</v>
      </c>
      <c r="BK433" s="18">
        <f ca="1" t="shared" si="2883"/>
        <v>37711.7672795135</v>
      </c>
      <c r="BL433" s="18">
        <f ca="1" t="shared" si="2884"/>
        <v>103882.416831984</v>
      </c>
      <c r="BM433" s="18">
        <f ca="1">BK433*'Ejercicio 3 - TIR'!$D$5</f>
        <v>18855.8836397567</v>
      </c>
      <c r="BN433" s="18">
        <f ca="1" t="shared" si="2885"/>
        <v>85026.5331922274</v>
      </c>
      <c r="BO433" s="18">
        <f ca="1" t="shared" si="2886"/>
        <v>35994.379302032</v>
      </c>
      <c r="BP433" s="18">
        <f ca="1" t="shared" si="2887"/>
        <v>-107834.923905088</v>
      </c>
      <c r="BQ433" s="18">
        <f ca="1" t="shared" ref="BQ433:BT433" si="3219">BE433</f>
        <v>19529.2895082779</v>
      </c>
      <c r="BR433" s="18">
        <f ca="1" t="shared" si="3219"/>
        <v>20443.4404762691</v>
      </c>
      <c r="BS433" s="18">
        <f ca="1" t="shared" si="3219"/>
        <v>17689.2583345218</v>
      </c>
      <c r="BT433" s="18">
        <f ca="1" t="shared" si="3219"/>
        <v>20192.6638985937</v>
      </c>
      <c r="BU433" s="18">
        <f ca="1" t="shared" si="2889"/>
        <v>55937.5306652109</v>
      </c>
      <c r="BV433" s="20">
        <f ca="1" t="shared" si="2890"/>
        <v>6.41113175352679</v>
      </c>
    </row>
    <row r="434" ht="15" customHeight="1" spans="1:74">
      <c r="A434" s="16">
        <v>433</v>
      </c>
      <c r="B434" s="17">
        <f ca="1" t="shared" ref="B434:F434" si="3220">RAND()</f>
        <v>0.749632273921732</v>
      </c>
      <c r="C434" s="18">
        <f ca="1">IF(B434&lt;=('Ejercicio 3 - TIR'!$D$13-'Ejercicio 3 - TIR'!$C$13)/('Ejercicio 3 - TIR'!$E$13-'Ejercicio 3 - TIR'!$C$13),'Ejercicio 3 - TIR'!$C$13+SQRT(('Ejercicio 3 - TIR'!$E$13-'Ejercicio 3 - TIR'!$C$13)*('Ejercicio 3 - TIR'!$D$13-'Ejercicio 3 - TIR'!$C$13)*B434),'Ejercicio 3 - TIR'!$E$13-SQRT(('Ejercicio 3 - TIR'!$E$13-'Ejercicio 3 - TIR'!$C$13)*('Ejercicio 3 - TIR'!$E$13-'Ejercicio 3 - TIR'!$D$13)*(1-B434)))</f>
        <v>82666.7582000965</v>
      </c>
      <c r="D434" s="17">
        <f ca="1" t="shared" si="3220"/>
        <v>0.0612281212914128</v>
      </c>
      <c r="E434" s="18">
        <f ca="1">IF(D434&lt;=('Ejercicio 3 - TIR'!$D$14-'Ejercicio 3 - TIR'!$C$14)/('Ejercicio 3 - TIR'!$E$14-'Ejercicio 3 - TIR'!$C$14),'Ejercicio 3 - TIR'!$C$14+SQRT(('Ejercicio 3 - TIR'!$E$14-'Ejercicio 3 - TIR'!$C$14)*('Ejercicio 3 - TIR'!$D$14-'Ejercicio 3 - TIR'!$C$14)*D434),'Ejercicio 3 - TIR'!$E$14-SQRT(('Ejercicio 3 - TIR'!$E$14-'Ejercicio 3 - TIR'!$C$14)*('Ejercicio 3 - TIR'!$E$14-'Ejercicio 3 - TIR'!$D$14)*(1-D434)))</f>
        <v>27142.9206930859</v>
      </c>
      <c r="F434" s="17">
        <f ca="1" t="shared" si="3220"/>
        <v>0.493018391886396</v>
      </c>
      <c r="G434" s="18">
        <f ca="1">IF(F434&lt;=('Ejercicio 3 - TIR'!$D$18-'Ejercicio 3 - TIR'!$C$18)/('Ejercicio 3 - TIR'!$E$18-'Ejercicio 3 - TIR'!$C$18),'Ejercicio 3 - TIR'!$C$18+SQRT(('Ejercicio 3 - TIR'!$E$18-'Ejercicio 3 - TIR'!$C$18)*('Ejercicio 3 - TIR'!$D$18-'Ejercicio 3 - TIR'!$C$18)*F434),'Ejercicio 3 - TIR'!$E$18-SQRT(('Ejercicio 3 - TIR'!$E$18-'Ejercicio 3 - TIR'!$C$18)*('Ejercicio 3 - TIR'!$E$18-'Ejercicio 3 - TIR'!$D$18)*(1-F434)))</f>
        <v>38599.578988704</v>
      </c>
      <c r="H434" s="17">
        <f ca="1" t="shared" ref="H434:L434" si="3221">RAND()</f>
        <v>0.132118578493135</v>
      </c>
      <c r="I434" s="18">
        <f ca="1">IF(H434&lt;=('Ejercicio 3 - TIR'!$D$18-'Ejercicio 3 - TIR'!$C$18)/('Ejercicio 3 - TIR'!$E$18-'Ejercicio 3 - TIR'!$C$18),'Ejercicio 3 - TIR'!$C$18+SQRT(('Ejercicio 3 - TIR'!$E$18-'Ejercicio 3 - TIR'!$C$18)*('Ejercicio 3 - TIR'!$D$18-'Ejercicio 3 - TIR'!$C$18)*H434),'Ejercicio 3 - TIR'!$E$18-SQRT(('Ejercicio 3 - TIR'!$E$18-'Ejercicio 3 - TIR'!$C$18)*('Ejercicio 3 - TIR'!$E$18-'Ejercicio 3 - TIR'!$D$18)*(1-H434)))</f>
        <v>34451.7172836974</v>
      </c>
      <c r="J434" s="17">
        <f ca="1" t="shared" si="3221"/>
        <v>0.837457957568366</v>
      </c>
      <c r="K434" s="18">
        <f ca="1">IF(J434&lt;=('Ejercicio 3 - TIR'!$D$18-'Ejercicio 3 - TIR'!$C$18)/('Ejercicio 3 - TIR'!$E$18-'Ejercicio 3 - TIR'!$C$18),'Ejercicio 3 - TIR'!$C$18+SQRT(('Ejercicio 3 - TIR'!$E$18-'Ejercicio 3 - TIR'!$C$18)*('Ejercicio 3 - TIR'!$D$18-'Ejercicio 3 - TIR'!$C$18)*J434),'Ejercicio 3 - TIR'!$E$18-SQRT(('Ejercicio 3 - TIR'!$E$18-'Ejercicio 3 - TIR'!$C$18)*('Ejercicio 3 - TIR'!$E$18-'Ejercicio 3 - TIR'!$D$18)*(1-J434)))</f>
        <v>41508.4884101048</v>
      </c>
      <c r="L434" s="17">
        <f ca="1" t="shared" si="3221"/>
        <v>0.0253813381226329</v>
      </c>
      <c r="M434" s="18">
        <f ca="1">IF(L434&lt;=('Ejercicio 3 - TIR'!$D$18-'Ejercicio 3 - TIR'!$C$18)/('Ejercicio 3 - TIR'!$E$18-'Ejercicio 3 - TIR'!$C$18),'Ejercicio 3 - TIR'!$C$18+SQRT(('Ejercicio 3 - TIR'!$E$18-'Ejercicio 3 - TIR'!$C$18)*('Ejercicio 3 - TIR'!$D$18-'Ejercicio 3 - TIR'!$C$18)*L434),'Ejercicio 3 - TIR'!$E$18-SQRT(('Ejercicio 3 - TIR'!$E$18-'Ejercicio 3 - TIR'!$C$18)*('Ejercicio 3 - TIR'!$E$18-'Ejercicio 3 - TIR'!$D$18)*(1-L434)))</f>
        <v>31951.2049401318</v>
      </c>
      <c r="N434" s="17">
        <f ca="1" t="shared" ref="N434:R434" si="3222">RAND()</f>
        <v>0.280290995225475</v>
      </c>
      <c r="O434" s="18">
        <f ca="1">IF(N434&lt;=('Ejercicio 3 - TIR'!$D$18-'Ejercicio 3 - TIR'!$C$18)/('Ejercicio 3 - TIR'!$E$18-'Ejercicio 3 - TIR'!$C$18),'Ejercicio 3 - TIR'!$C$18+SQRT(('Ejercicio 3 - TIR'!$E$18-'Ejercicio 3 - TIR'!$C$18)*('Ejercicio 3 - TIR'!$D$18-'Ejercicio 3 - TIR'!$C$18)*N434),'Ejercicio 3 - TIR'!$E$18-SQRT(('Ejercicio 3 - TIR'!$E$18-'Ejercicio 3 - TIR'!$C$18)*('Ejercicio 3 - TIR'!$E$18-'Ejercicio 3 - TIR'!$D$18)*(1-N434)))</f>
        <v>36484.1074392565</v>
      </c>
      <c r="P434" s="17">
        <f ca="1" t="shared" si="3222"/>
        <v>0.914341308486154</v>
      </c>
      <c r="Q434" s="19">
        <f ca="1">IF(P434&lt;=('Ejercicio 3 - TIR'!$D$22-'Ejercicio 3 - TIR'!$C$22)/('Ejercicio 3 - TIR'!$E$22-'Ejercicio 3 - TIR'!$C$22),'Ejercicio 3 - TIR'!$C$22+SQRT(('Ejercicio 3 - TIR'!$E$22-'Ejercicio 3 - TIR'!$C$22)*('Ejercicio 3 - TIR'!$D$22-'Ejercicio 3 - TIR'!$C$22)*P434),'Ejercicio 3 - TIR'!$E$22-SQRT(('Ejercicio 3 - TIR'!$E$22-'Ejercicio 3 - TIR'!$C$22)*('Ejercicio 3 - TIR'!$E$22-'Ejercicio 3 - TIR'!$D$22)*(1-P434)))</f>
        <v>0.167582848767736</v>
      </c>
      <c r="R434" s="17">
        <f ca="1" t="shared" si="3222"/>
        <v>0.0381948638071032</v>
      </c>
      <c r="S434" s="19">
        <f ca="1">IF(R434&lt;=('Ejercicio 3 - TIR'!$D$23-'Ejercicio 3 - TIR'!$C$23)/('Ejercicio 3 - TIR'!$E$23-'Ejercicio 3 - TIR'!$C$23),'Ejercicio 3 - TIR'!$C$23+SQRT(('Ejercicio 3 - TIR'!$E$23-'Ejercicio 3 - TIR'!$C$23)*('Ejercicio 3 - TIR'!$D$23-'Ejercicio 3 - TIR'!$C$23)*R434),'Ejercicio 3 - TIR'!$E$23-SQRT(('Ejercicio 3 - TIR'!$E$23-'Ejercicio 3 - TIR'!$C$23)*('Ejercicio 3 - TIR'!$E$23-'Ejercicio 3 - TIR'!$D$23)*(1-R434)))</f>
        <v>0.128291607495099</v>
      </c>
      <c r="T434" s="17">
        <f ca="1" t="shared" ref="T434:X434" si="3223">RAND()</f>
        <v>0.661019625764822</v>
      </c>
      <c r="U434" s="19">
        <f ca="1">IF(T434&lt;=('Ejercicio 3 - TIR'!$D$24-'Ejercicio 3 - TIR'!$C$24)/('Ejercicio 3 - TIR'!$E$24-'Ejercicio 3 - TIR'!$C$24),'Ejercicio 3 - TIR'!$C$24+SQRT(('Ejercicio 3 - TIR'!$E$24-'Ejercicio 3 - TIR'!$C$24)*('Ejercicio 3 - TIR'!$D$24-'Ejercicio 3 - TIR'!$C$24)*T434),'Ejercicio 3 - TIR'!$E$24-SQRT(('Ejercicio 3 - TIR'!$E$24-'Ejercicio 3 - TIR'!$C$24)*('Ejercicio 3 - TIR'!$E$24-'Ejercicio 3 - TIR'!$D$24)*(1-T434)))</f>
        <v>0.189191802262085</v>
      </c>
      <c r="V434" s="17">
        <f ca="1" t="shared" si="3223"/>
        <v>0.537129183096891</v>
      </c>
      <c r="W434" s="19">
        <f ca="1">IF(V434&lt;=('Ejercicio 3 - TIR'!$D$25-'Ejercicio 3 - TIR'!$C$25)/('Ejercicio 3 - TIR'!$E$25-'Ejercicio 3 - TIR'!$C$25),'Ejercicio 3 - TIR'!$C$25+SQRT(('Ejercicio 3 - TIR'!$E$25-'Ejercicio 3 - TIR'!$C$25)*('Ejercicio 3 - TIR'!$D$25-'Ejercicio 3 - TIR'!$C$25)*V434),'Ejercicio 3 - TIR'!$E$25-SQRT(('Ejercicio 3 - TIR'!$E$25-'Ejercicio 3 - TIR'!$C$25)*('Ejercicio 3 - TIR'!$E$25-'Ejercicio 3 - TIR'!$D$25)*(1-V434)))</f>
        <v>0.209750181874189</v>
      </c>
      <c r="X434" s="17">
        <f ca="1" t="shared" si="3223"/>
        <v>0.443106856236121</v>
      </c>
      <c r="Y434" s="19">
        <f ca="1">IF(X434&lt;=('Ejercicio 3 - TIR'!$D$26-'Ejercicio 3 - TIR'!$C$26)/('Ejercicio 3 - TIR'!$E$26-'Ejercicio 3 - TIR'!$C$26),'Ejercicio 3 - TIR'!$C$26+SQRT(('Ejercicio 3 - TIR'!$E$26-'Ejercicio 3 - TIR'!$C$26)*('Ejercicio 3 - TIR'!$D$26-'Ejercicio 3 - TIR'!$C$26)*X434),'Ejercicio 3 - TIR'!$E$26-SQRT(('Ejercicio 3 - TIR'!$E$26-'Ejercicio 3 - TIR'!$C$26)*('Ejercicio 3 - TIR'!$E$26-'Ejercicio 3 - TIR'!$D$26)*(1-X434)))</f>
        <v>0.225161847438805</v>
      </c>
      <c r="Z434" s="17">
        <f ca="1" t="shared" si="2860"/>
        <v>1.16758284876774</v>
      </c>
      <c r="AA434" s="17">
        <f ca="1" t="shared" si="2861"/>
        <v>1.31737392931986</v>
      </c>
      <c r="AB434" s="17">
        <f ca="1" t="shared" si="2862"/>
        <v>1.56661027726096</v>
      </c>
      <c r="AC434" s="17">
        <f ca="1" t="shared" si="2863"/>
        <v>1.89520706784242</v>
      </c>
      <c r="AD434" s="17">
        <f ca="1" t="shared" si="2864"/>
        <v>2.3219353925169</v>
      </c>
      <c r="AE434" s="16">
        <f ca="1" t="shared" si="2865"/>
        <v>4548.68797362407</v>
      </c>
      <c r="AF434" s="16">
        <f ca="1" t="shared" si="2866"/>
        <v>5132.24646575392</v>
      </c>
      <c r="AG434" s="16">
        <f ca="1" t="shared" si="2867"/>
        <v>6103.22542426312</v>
      </c>
      <c r="AH434" s="16">
        <f ca="1" t="shared" si="2868"/>
        <v>7383.37806702148</v>
      </c>
      <c r="AI434" s="16">
        <f ca="1" t="shared" si="2869"/>
        <v>9045.83311293119</v>
      </c>
      <c r="AJ434" s="18">
        <f ca="1" t="shared" si="2870"/>
        <v>45068.2063968663</v>
      </c>
      <c r="AK434" s="18">
        <f ca="1" t="shared" si="2871"/>
        <v>45385.7941698413</v>
      </c>
      <c r="AL434" s="18">
        <f ca="1" t="shared" si="2872"/>
        <v>65027.6245368377</v>
      </c>
      <c r="AM434" s="18">
        <f ca="1" t="shared" si="2873"/>
        <v>60554.1494286196</v>
      </c>
      <c r="AN434" s="18">
        <f ca="1" t="shared" si="2874"/>
        <v>84713.7403275989</v>
      </c>
      <c r="AO434" s="18">
        <f ca="1">C434/'Ejercicio 3 - TIR'!$D$7</f>
        <v>16533.3516400193</v>
      </c>
      <c r="AP434" s="18">
        <f ca="1" t="shared" si="2875"/>
        <v>28534.854756847</v>
      </c>
      <c r="AQ434" s="18">
        <f ca="1" t="shared" si="2876"/>
        <v>28852.442529822</v>
      </c>
      <c r="AR434" s="18">
        <f ca="1" t="shared" si="2877"/>
        <v>48494.2728968184</v>
      </c>
      <c r="AS434" s="18">
        <f ca="1" t="shared" si="2878"/>
        <v>44020.7977886003</v>
      </c>
      <c r="AT434" s="18">
        <f ca="1" t="shared" si="2879"/>
        <v>68180.3886875796</v>
      </c>
      <c r="AU434" s="18">
        <f ca="1">AP434*'Ejercicio 3 - TIR'!$D$5</f>
        <v>14267.4273784235</v>
      </c>
      <c r="AV434" s="18">
        <f ca="1">AQ434*'Ejercicio 3 - TIR'!$D$5</f>
        <v>14426.221264911</v>
      </c>
      <c r="AW434" s="18">
        <f ca="1">AR434*'Ejercicio 3 - TIR'!$D$5</f>
        <v>24247.1364484092</v>
      </c>
      <c r="AX434" s="18">
        <f ca="1">AS434*'Ejercicio 3 - TIR'!$D$5</f>
        <v>22010.3988943002</v>
      </c>
      <c r="AY434" s="18">
        <f ca="1">AT434*'Ejercicio 3 - TIR'!$D$5</f>
        <v>34090.1943437898</v>
      </c>
      <c r="AZ434" s="18">
        <f ca="1" t="shared" ref="AZ434:BD434" si="3224">AJ434-AU434-AE434</f>
        <v>26252.0910448187</v>
      </c>
      <c r="BA434" s="18">
        <f ca="1" t="shared" si="3224"/>
        <v>25827.3264391764</v>
      </c>
      <c r="BB434" s="18">
        <f ca="1" t="shared" si="3224"/>
        <v>34677.2626641654</v>
      </c>
      <c r="BC434" s="18">
        <f ca="1" t="shared" si="3224"/>
        <v>31160.372467298</v>
      </c>
      <c r="BD434" s="18">
        <f ca="1" t="shared" si="3224"/>
        <v>41577.7128708779</v>
      </c>
      <c r="BE434" s="18">
        <f ca="1" t="shared" ref="BE434:BI434" si="3225">AZ434/Z434</f>
        <v>22484.1355562264</v>
      </c>
      <c r="BF434" s="18">
        <f ca="1" t="shared" si="3225"/>
        <v>19605.1598292299</v>
      </c>
      <c r="BG434" s="18">
        <f ca="1" t="shared" si="3225"/>
        <v>22135.2196953505</v>
      </c>
      <c r="BH434" s="18">
        <f ca="1" t="shared" si="3225"/>
        <v>16441.6717286582</v>
      </c>
      <c r="BI434" s="18">
        <f ca="1" t="shared" si="3225"/>
        <v>17906.4899931643</v>
      </c>
      <c r="BJ434" s="18">
        <f ca="1" t="shared" si="2882"/>
        <v>63024.1082135557</v>
      </c>
      <c r="BK434" s="18">
        <f ca="1" t="shared" si="2883"/>
        <v>38389.3743298882</v>
      </c>
      <c r="BL434" s="18">
        <f ca="1" t="shared" si="2884"/>
        <v>101413.482543444</v>
      </c>
      <c r="BM434" s="18">
        <f ca="1">BK434*'Ejercicio 3 - TIR'!$D$5</f>
        <v>19194.6871649441</v>
      </c>
      <c r="BN434" s="18">
        <f ca="1" t="shared" si="2885"/>
        <v>82218.7953784998</v>
      </c>
      <c r="BO434" s="18">
        <f ca="1" t="shared" si="2886"/>
        <v>35409.5965130956</v>
      </c>
      <c r="BP434" s="18">
        <f ca="1" t="shared" si="2887"/>
        <v>-109809.678893182</v>
      </c>
      <c r="BQ434" s="18">
        <f ca="1" t="shared" ref="BQ434:BT434" si="3226">BE434</f>
        <v>22484.1355562264</v>
      </c>
      <c r="BR434" s="18">
        <f ca="1" t="shared" si="3226"/>
        <v>19605.1598292299</v>
      </c>
      <c r="BS434" s="18">
        <f ca="1" t="shared" si="3226"/>
        <v>22135.2196953505</v>
      </c>
      <c r="BT434" s="18">
        <f ca="1" t="shared" si="3226"/>
        <v>16441.6717286582</v>
      </c>
      <c r="BU434" s="18">
        <f ca="1" t="shared" si="2889"/>
        <v>53316.0865062599</v>
      </c>
      <c r="BV434" s="20">
        <f ca="1" t="shared" si="2890"/>
        <v>6.08765126605606</v>
      </c>
    </row>
    <row r="435" ht="15" customHeight="1" spans="1:74">
      <c r="A435" s="16">
        <v>434</v>
      </c>
      <c r="B435" s="17">
        <f ca="1" t="shared" ref="B435:F435" si="3227">RAND()</f>
        <v>0.987969197748106</v>
      </c>
      <c r="C435" s="18">
        <f ca="1">IF(B435&lt;=('Ejercicio 3 - TIR'!$D$13-'Ejercicio 3 - TIR'!$C$13)/('Ejercicio 3 - TIR'!$E$13-'Ejercicio 3 - TIR'!$C$13),'Ejercicio 3 - TIR'!$C$13+SQRT(('Ejercicio 3 - TIR'!$E$13-'Ejercicio 3 - TIR'!$C$13)*('Ejercicio 3 - TIR'!$D$13-'Ejercicio 3 - TIR'!$C$13)*B435),'Ejercicio 3 - TIR'!$E$13-SQRT(('Ejercicio 3 - TIR'!$E$13-'Ejercicio 3 - TIR'!$C$13)*('Ejercicio 3 - TIR'!$E$13-'Ejercicio 3 - TIR'!$D$13)*(1-B435)))</f>
        <v>96200.3996654551</v>
      </c>
      <c r="D435" s="17">
        <f ca="1" t="shared" si="3227"/>
        <v>0.330946812944478</v>
      </c>
      <c r="E435" s="18">
        <f ca="1">IF(D435&lt;=('Ejercicio 3 - TIR'!$D$14-'Ejercicio 3 - TIR'!$C$14)/('Ejercicio 3 - TIR'!$E$14-'Ejercicio 3 - TIR'!$C$14),'Ejercicio 3 - TIR'!$C$14+SQRT(('Ejercicio 3 - TIR'!$E$14-'Ejercicio 3 - TIR'!$C$14)*('Ejercicio 3 - TIR'!$D$14-'Ejercicio 3 - TIR'!$C$14)*D435),'Ejercicio 3 - TIR'!$E$14-SQRT(('Ejercicio 3 - TIR'!$E$14-'Ejercicio 3 - TIR'!$C$14)*('Ejercicio 3 - TIR'!$E$14-'Ejercicio 3 - TIR'!$D$14)*(1-D435)))</f>
        <v>29982.0689448096</v>
      </c>
      <c r="F435" s="17">
        <f ca="1" t="shared" si="3227"/>
        <v>0.36523808208234</v>
      </c>
      <c r="G435" s="18">
        <f ca="1">IF(F435&lt;=('Ejercicio 3 - TIR'!$D$18-'Ejercicio 3 - TIR'!$C$18)/('Ejercicio 3 - TIR'!$E$18-'Ejercicio 3 - TIR'!$C$18),'Ejercicio 3 - TIR'!$C$18+SQRT(('Ejercicio 3 - TIR'!$E$18-'Ejercicio 3 - TIR'!$C$18)*('Ejercicio 3 - TIR'!$D$18-'Ejercicio 3 - TIR'!$C$18)*F435),'Ejercicio 3 - TIR'!$E$18-SQRT(('Ejercicio 3 - TIR'!$E$18-'Ejercicio 3 - TIR'!$C$18)*('Ejercicio 3 - TIR'!$E$18-'Ejercicio 3 - TIR'!$D$18)*(1-F435)))</f>
        <v>37401.7371145124</v>
      </c>
      <c r="H435" s="17">
        <f ca="1" t="shared" ref="H435:L435" si="3228">RAND()</f>
        <v>0.607156787118275</v>
      </c>
      <c r="I435" s="18">
        <f ca="1">IF(H435&lt;=('Ejercicio 3 - TIR'!$D$18-'Ejercicio 3 - TIR'!$C$18)/('Ejercicio 3 - TIR'!$E$18-'Ejercicio 3 - TIR'!$C$18),'Ejercicio 3 - TIR'!$C$18+SQRT(('Ejercicio 3 - TIR'!$E$18-'Ejercicio 3 - TIR'!$C$18)*('Ejercicio 3 - TIR'!$D$18-'Ejercicio 3 - TIR'!$C$18)*H435),'Ejercicio 3 - TIR'!$E$18-SQRT(('Ejercicio 3 - TIR'!$E$18-'Ejercicio 3 - TIR'!$C$18)*('Ejercicio 3 - TIR'!$E$18-'Ejercicio 3 - TIR'!$D$18)*(1-H435)))</f>
        <v>39543.2446299852</v>
      </c>
      <c r="J435" s="17">
        <f ca="1" t="shared" si="3228"/>
        <v>0.575549884581516</v>
      </c>
      <c r="K435" s="18">
        <f ca="1">IF(J435&lt;=('Ejercicio 3 - TIR'!$D$18-'Ejercicio 3 - TIR'!$C$18)/('Ejercicio 3 - TIR'!$E$18-'Ejercicio 3 - TIR'!$C$18),'Ejercicio 3 - TIR'!$C$18+SQRT(('Ejercicio 3 - TIR'!$E$18-'Ejercicio 3 - TIR'!$C$18)*('Ejercicio 3 - TIR'!$D$18-'Ejercicio 3 - TIR'!$C$18)*J435),'Ejercicio 3 - TIR'!$E$18-SQRT(('Ejercicio 3 - TIR'!$E$18-'Ejercicio 3 - TIR'!$C$18)*('Ejercicio 3 - TIR'!$E$18-'Ejercicio 3 - TIR'!$D$18)*(1-J435)))</f>
        <v>39291.5274679262</v>
      </c>
      <c r="L435" s="17">
        <f ca="1" t="shared" si="3228"/>
        <v>0.45140110676004</v>
      </c>
      <c r="M435" s="18">
        <f ca="1">IF(L435&lt;=('Ejercicio 3 - TIR'!$D$18-'Ejercicio 3 - TIR'!$C$18)/('Ejercicio 3 - TIR'!$E$18-'Ejercicio 3 - TIR'!$C$18),'Ejercicio 3 - TIR'!$C$18+SQRT(('Ejercicio 3 - TIR'!$E$18-'Ejercicio 3 - TIR'!$C$18)*('Ejercicio 3 - TIR'!$D$18-'Ejercicio 3 - TIR'!$C$18)*L435),'Ejercicio 3 - TIR'!$E$18-SQRT(('Ejercicio 3 - TIR'!$E$18-'Ejercicio 3 - TIR'!$C$18)*('Ejercicio 3 - TIR'!$E$18-'Ejercicio 3 - TIR'!$D$18)*(1-L435)))</f>
        <v>38228.6187184731</v>
      </c>
      <c r="N435" s="17">
        <f ca="1" t="shared" ref="N435:R435" si="3229">RAND()</f>
        <v>0.128475512468625</v>
      </c>
      <c r="O435" s="18">
        <f ca="1">IF(N435&lt;=('Ejercicio 3 - TIR'!$D$18-'Ejercicio 3 - TIR'!$C$18)/('Ejercicio 3 - TIR'!$E$18-'Ejercicio 3 - TIR'!$C$18),'Ejercicio 3 - TIR'!$C$18+SQRT(('Ejercicio 3 - TIR'!$E$18-'Ejercicio 3 - TIR'!$C$18)*('Ejercicio 3 - TIR'!$D$18-'Ejercicio 3 - TIR'!$C$18)*N435),'Ejercicio 3 - TIR'!$E$18-SQRT(('Ejercicio 3 - TIR'!$E$18-'Ejercicio 3 - TIR'!$C$18)*('Ejercicio 3 - TIR'!$E$18-'Ejercicio 3 - TIR'!$D$18)*(1-N435)))</f>
        <v>34389.9119433417</v>
      </c>
      <c r="P435" s="17">
        <f ca="1" t="shared" si="3229"/>
        <v>0.216628037510126</v>
      </c>
      <c r="Q435" s="19">
        <f ca="1">IF(P435&lt;=('Ejercicio 3 - TIR'!$D$22-'Ejercicio 3 - TIR'!$C$22)/('Ejercicio 3 - TIR'!$E$22-'Ejercicio 3 - TIR'!$C$22),'Ejercicio 3 - TIR'!$C$22+SQRT(('Ejercicio 3 - TIR'!$E$22-'Ejercicio 3 - TIR'!$C$22)*('Ejercicio 3 - TIR'!$D$22-'Ejercicio 3 - TIR'!$C$22)*P435),'Ejercicio 3 - TIR'!$E$22-SQRT(('Ejercicio 3 - TIR'!$E$22-'Ejercicio 3 - TIR'!$C$22)*('Ejercicio 3 - TIR'!$E$22-'Ejercicio 3 - TIR'!$D$22)*(1-P435)))</f>
        <v>0.139746657122618</v>
      </c>
      <c r="R435" s="17">
        <f ca="1" t="shared" si="3229"/>
        <v>0.834169432970243</v>
      </c>
      <c r="S435" s="19">
        <f ca="1">IF(R435&lt;=('Ejercicio 3 - TIR'!$D$23-'Ejercicio 3 - TIR'!$C$23)/('Ejercicio 3 - TIR'!$E$23-'Ejercicio 3 - TIR'!$C$23),'Ejercicio 3 - TIR'!$C$23+SQRT(('Ejercicio 3 - TIR'!$E$23-'Ejercicio 3 - TIR'!$C$23)*('Ejercicio 3 - TIR'!$D$23-'Ejercicio 3 - TIR'!$C$23)*R435),'Ejercicio 3 - TIR'!$E$23-SQRT(('Ejercicio 3 - TIR'!$E$23-'Ejercicio 3 - TIR'!$C$23)*('Ejercicio 3 - TIR'!$E$23-'Ejercicio 3 - TIR'!$D$23)*(1-R435)))</f>
        <v>0.162722991559487</v>
      </c>
      <c r="T435" s="17">
        <f ca="1" t="shared" ref="T435:X435" si="3230">RAND()</f>
        <v>0.54662551021095</v>
      </c>
      <c r="U435" s="19">
        <f ca="1">IF(T435&lt;=('Ejercicio 3 - TIR'!$D$24-'Ejercicio 3 - TIR'!$C$24)/('Ejercicio 3 - TIR'!$E$24-'Ejercicio 3 - TIR'!$C$24),'Ejercicio 3 - TIR'!$C$24+SQRT(('Ejercicio 3 - TIR'!$E$24-'Ejercicio 3 - TIR'!$C$24)*('Ejercicio 3 - TIR'!$D$24-'Ejercicio 3 - TIR'!$C$24)*T435),'Ejercicio 3 - TIR'!$E$24-SQRT(('Ejercicio 3 - TIR'!$E$24-'Ejercicio 3 - TIR'!$C$24)*('Ejercicio 3 - TIR'!$E$24-'Ejercicio 3 - TIR'!$D$24)*(1-T435)))</f>
        <v>0.184370678207278</v>
      </c>
      <c r="V435" s="17">
        <f ca="1" t="shared" si="3230"/>
        <v>0.528260626516348</v>
      </c>
      <c r="W435" s="19">
        <f ca="1">IF(V435&lt;=('Ejercicio 3 - TIR'!$D$25-'Ejercicio 3 - TIR'!$C$25)/('Ejercicio 3 - TIR'!$E$25-'Ejercicio 3 - TIR'!$C$25),'Ejercicio 3 - TIR'!$C$25+SQRT(('Ejercicio 3 - TIR'!$E$25-'Ejercicio 3 - TIR'!$C$25)*('Ejercicio 3 - TIR'!$D$25-'Ejercicio 3 - TIR'!$C$25)*V435),'Ejercicio 3 - TIR'!$E$25-SQRT(('Ejercicio 3 - TIR'!$E$25-'Ejercicio 3 - TIR'!$C$25)*('Ejercicio 3 - TIR'!$E$25-'Ejercicio 3 - TIR'!$D$25)*(1-V435)))</f>
        <v>0.209366420202094</v>
      </c>
      <c r="X435" s="17">
        <f ca="1" t="shared" si="3230"/>
        <v>0.930177622874532</v>
      </c>
      <c r="Y435" s="19">
        <f ca="1">IF(X435&lt;=('Ejercicio 3 - TIR'!$D$26-'Ejercicio 3 - TIR'!$C$26)/('Ejercicio 3 - TIR'!$E$26-'Ejercicio 3 - TIR'!$C$26),'Ejercicio 3 - TIR'!$C$26+SQRT(('Ejercicio 3 - TIR'!$E$26-'Ejercicio 3 - TIR'!$C$26)*('Ejercicio 3 - TIR'!$D$26-'Ejercicio 3 - TIR'!$C$26)*X435),'Ejercicio 3 - TIR'!$E$26-SQRT(('Ejercicio 3 - TIR'!$E$26-'Ejercicio 3 - TIR'!$C$26)*('Ejercicio 3 - TIR'!$E$26-'Ejercicio 3 - TIR'!$D$26)*(1-X435)))</f>
        <v>0.26058246059673</v>
      </c>
      <c r="Z435" s="17">
        <f ca="1" t="shared" si="2860"/>
        <v>1.13974665712262</v>
      </c>
      <c r="AA435" s="17">
        <f ca="1" t="shared" si="2861"/>
        <v>1.32520964278953</v>
      </c>
      <c r="AB435" s="17">
        <f ca="1" t="shared" si="2862"/>
        <v>1.56953944339747</v>
      </c>
      <c r="AC435" s="17">
        <f ca="1" t="shared" si="2863"/>
        <v>1.89814829802758</v>
      </c>
      <c r="AD435" s="17">
        <f ca="1" t="shared" si="2864"/>
        <v>2.3927724521051</v>
      </c>
      <c r="AE435" s="16">
        <f ca="1" t="shared" si="2865"/>
        <v>4189.89390865699</v>
      </c>
      <c r="AF435" s="16">
        <f ca="1" t="shared" si="2866"/>
        <v>4871.68597979052</v>
      </c>
      <c r="AG435" s="16">
        <f ca="1" t="shared" si="2867"/>
        <v>5769.88202789739</v>
      </c>
      <c r="AH435" s="16">
        <f ca="1" t="shared" si="2868"/>
        <v>6977.90157306666</v>
      </c>
      <c r="AI435" s="16">
        <f ca="1" t="shared" si="2869"/>
        <v>8796.22033477817</v>
      </c>
      <c r="AJ435" s="18">
        <f ca="1" t="shared" si="2870"/>
        <v>42628.5048468445</v>
      </c>
      <c r="AK435" s="18">
        <f ca="1" t="shared" si="2871"/>
        <v>52403.0890908419</v>
      </c>
      <c r="AL435" s="18">
        <f ca="1" t="shared" si="2872"/>
        <v>61669.6021522451</v>
      </c>
      <c r="AM435" s="18">
        <f ca="1" t="shared" si="2873"/>
        <v>72563.587556415</v>
      </c>
      <c r="AN435" s="18">
        <f ca="1" t="shared" si="2874"/>
        <v>82287.2339283482</v>
      </c>
      <c r="AO435" s="18">
        <f ca="1">C435/'Ejercicio 3 - TIR'!$D$7</f>
        <v>19240.079933091</v>
      </c>
      <c r="AP435" s="18">
        <f ca="1" t="shared" si="2875"/>
        <v>23388.4249137535</v>
      </c>
      <c r="AQ435" s="18">
        <f ca="1" t="shared" si="2876"/>
        <v>33163.0091577508</v>
      </c>
      <c r="AR435" s="18">
        <f ca="1" t="shared" si="2877"/>
        <v>42429.5222191541</v>
      </c>
      <c r="AS435" s="18">
        <f ca="1" t="shared" si="2878"/>
        <v>53323.507623324</v>
      </c>
      <c r="AT435" s="18">
        <f ca="1" t="shared" si="2879"/>
        <v>63047.1539952572</v>
      </c>
      <c r="AU435" s="18">
        <f ca="1">AP435*'Ejercicio 3 - TIR'!$D$5</f>
        <v>11694.2124568767</v>
      </c>
      <c r="AV435" s="18">
        <f ca="1">AQ435*'Ejercicio 3 - TIR'!$D$5</f>
        <v>16581.5045788754</v>
      </c>
      <c r="AW435" s="18">
        <f ca="1">AR435*'Ejercicio 3 - TIR'!$D$5</f>
        <v>21214.7611095771</v>
      </c>
      <c r="AX435" s="18">
        <f ca="1">AS435*'Ejercicio 3 - TIR'!$D$5</f>
        <v>26661.753811662</v>
      </c>
      <c r="AY435" s="18">
        <f ca="1">AT435*'Ejercicio 3 - TIR'!$D$5</f>
        <v>31523.5769976286</v>
      </c>
      <c r="AZ435" s="18">
        <f ca="1" t="shared" ref="AZ435:BD435" si="3231">AJ435-AU435-AE435</f>
        <v>26744.3984813108</v>
      </c>
      <c r="BA435" s="18">
        <f ca="1" t="shared" si="3231"/>
        <v>30949.8985321759</v>
      </c>
      <c r="BB435" s="18">
        <f ca="1" t="shared" si="3231"/>
        <v>34684.9590147707</v>
      </c>
      <c r="BC435" s="18">
        <f ca="1" t="shared" si="3231"/>
        <v>38923.9321716864</v>
      </c>
      <c r="BD435" s="18">
        <f ca="1" t="shared" si="3231"/>
        <v>41967.4365959414</v>
      </c>
      <c r="BE435" s="18">
        <f ca="1" t="shared" ref="BE435:BI435" si="3232">AZ435/Z435</f>
        <v>23465.2133561235</v>
      </c>
      <c r="BF435" s="18">
        <f ca="1" t="shared" si="3232"/>
        <v>23354.7187802129</v>
      </c>
      <c r="BG435" s="18">
        <f ca="1" t="shared" si="3232"/>
        <v>22098.8132287334</v>
      </c>
      <c r="BH435" s="18">
        <f ca="1" t="shared" si="3232"/>
        <v>20506.265085891</v>
      </c>
      <c r="BI435" s="18">
        <f ca="1" t="shared" si="3232"/>
        <v>17539.2509885424</v>
      </c>
      <c r="BJ435" s="18">
        <f ca="1" t="shared" si="2882"/>
        <v>71740.2686282562</v>
      </c>
      <c r="BK435" s="18">
        <f ca="1" t="shared" si="2883"/>
        <v>46037.1332402004</v>
      </c>
      <c r="BL435" s="18">
        <f ca="1" t="shared" si="2884"/>
        <v>117777.401868457</v>
      </c>
      <c r="BM435" s="18">
        <f ca="1">BK435*'Ejercicio 3 - TIR'!$D$5</f>
        <v>23018.5666201002</v>
      </c>
      <c r="BN435" s="18">
        <f ca="1" t="shared" si="2885"/>
        <v>94758.8352483565</v>
      </c>
      <c r="BO435" s="18">
        <f ca="1" t="shared" si="2886"/>
        <v>39602.1089113551</v>
      </c>
      <c r="BP435" s="18">
        <f ca="1" t="shared" si="2887"/>
        <v>-126182.468610265</v>
      </c>
      <c r="BQ435" s="18">
        <f ca="1" t="shared" ref="BQ435:BT435" si="3233">BE435</f>
        <v>23465.2133561235</v>
      </c>
      <c r="BR435" s="18">
        <f ca="1" t="shared" si="3233"/>
        <v>23354.7187802129</v>
      </c>
      <c r="BS435" s="18">
        <f ca="1" t="shared" si="3233"/>
        <v>22098.8132287334</v>
      </c>
      <c r="BT435" s="18">
        <f ca="1" t="shared" si="3233"/>
        <v>20506.265085891</v>
      </c>
      <c r="BU435" s="18">
        <f ca="1" t="shared" si="2889"/>
        <v>57141.3598998975</v>
      </c>
      <c r="BV435" s="20">
        <f ca="1" t="shared" si="2890"/>
        <v>4.51809119853801</v>
      </c>
    </row>
    <row r="436" ht="15" customHeight="1" spans="1:74">
      <c r="A436" s="16">
        <v>435</v>
      </c>
      <c r="B436" s="17">
        <f ca="1" t="shared" ref="B436:F436" si="3234">RAND()</f>
        <v>0.278987724625478</v>
      </c>
      <c r="C436" s="18">
        <f ca="1">IF(B436&lt;=('Ejercicio 3 - TIR'!$D$13-'Ejercicio 3 - TIR'!$C$13)/('Ejercicio 3 - TIR'!$E$13-'Ejercicio 3 - TIR'!$C$13),'Ejercicio 3 - TIR'!$C$13+SQRT(('Ejercicio 3 - TIR'!$E$13-'Ejercicio 3 - TIR'!$C$13)*('Ejercicio 3 - TIR'!$D$13-'Ejercicio 3 - TIR'!$C$13)*B436),'Ejercicio 3 - TIR'!$E$13-SQRT(('Ejercicio 3 - TIR'!$E$13-'Ejercicio 3 - TIR'!$C$13)*('Ejercicio 3 - TIR'!$E$13-'Ejercicio 3 - TIR'!$D$13)*(1-B436)))</f>
        <v>70585.4673596634</v>
      </c>
      <c r="D436" s="17">
        <f ca="1" t="shared" si="3234"/>
        <v>0.390200338544753</v>
      </c>
      <c r="E436" s="18">
        <f ca="1">IF(D436&lt;=('Ejercicio 3 - TIR'!$D$14-'Ejercicio 3 - TIR'!$C$14)/('Ejercicio 3 - TIR'!$E$14-'Ejercicio 3 - TIR'!$C$14),'Ejercicio 3 - TIR'!$C$14+SQRT(('Ejercicio 3 - TIR'!$E$14-'Ejercicio 3 - TIR'!$C$14)*('Ejercicio 3 - TIR'!$D$14-'Ejercicio 3 - TIR'!$C$14)*D436),'Ejercicio 3 - TIR'!$E$14-SQRT(('Ejercicio 3 - TIR'!$E$14-'Ejercicio 3 - TIR'!$C$14)*('Ejercicio 3 - TIR'!$E$14-'Ejercicio 3 - TIR'!$D$14)*(1-D436)))</f>
        <v>30436.0076736602</v>
      </c>
      <c r="F436" s="17">
        <f ca="1" t="shared" si="3234"/>
        <v>0.425707863915714</v>
      </c>
      <c r="G436" s="18">
        <f ca="1">IF(F436&lt;=('Ejercicio 3 - TIR'!$D$18-'Ejercicio 3 - TIR'!$C$18)/('Ejercicio 3 - TIR'!$E$18-'Ejercicio 3 - TIR'!$C$18),'Ejercicio 3 - TIR'!$C$18+SQRT(('Ejercicio 3 - TIR'!$E$18-'Ejercicio 3 - TIR'!$C$18)*('Ejercicio 3 - TIR'!$D$18-'Ejercicio 3 - TIR'!$C$18)*F436),'Ejercicio 3 - TIR'!$E$18-SQRT(('Ejercicio 3 - TIR'!$E$18-'Ejercicio 3 - TIR'!$C$18)*('Ejercicio 3 - TIR'!$E$18-'Ejercicio 3 - TIR'!$D$18)*(1-F436)))</f>
        <v>37991.0061686472</v>
      </c>
      <c r="H436" s="17">
        <f ca="1" t="shared" ref="H436:L436" si="3235">RAND()</f>
        <v>0.999319875782314</v>
      </c>
      <c r="I436" s="18">
        <f ca="1">IF(H436&lt;=('Ejercicio 3 - TIR'!$D$18-'Ejercicio 3 - TIR'!$C$18)/('Ejercicio 3 - TIR'!$E$18-'Ejercicio 3 - TIR'!$C$18),'Ejercicio 3 - TIR'!$C$18+SQRT(('Ejercicio 3 - TIR'!$E$18-'Ejercicio 3 - TIR'!$C$18)*('Ejercicio 3 - TIR'!$D$18-'Ejercicio 3 - TIR'!$C$18)*H436),'Ejercicio 3 - TIR'!$E$18-SQRT(('Ejercicio 3 - TIR'!$E$18-'Ejercicio 3 - TIR'!$C$18)*('Ejercicio 3 - TIR'!$E$18-'Ejercicio 3 - TIR'!$D$18)*(1-H436)))</f>
        <v>44774.1475784357</v>
      </c>
      <c r="J436" s="17">
        <f ca="1" t="shared" si="3235"/>
        <v>0.795758058111645</v>
      </c>
      <c r="K436" s="18">
        <f ca="1">IF(J436&lt;=('Ejercicio 3 - TIR'!$D$18-'Ejercicio 3 - TIR'!$C$18)/('Ejercicio 3 - TIR'!$E$18-'Ejercicio 3 - TIR'!$C$18),'Ejercicio 3 - TIR'!$C$18+SQRT(('Ejercicio 3 - TIR'!$E$18-'Ejercicio 3 - TIR'!$C$18)*('Ejercicio 3 - TIR'!$D$18-'Ejercicio 3 - TIR'!$C$18)*J436),'Ejercicio 3 - TIR'!$E$18-SQRT(('Ejercicio 3 - TIR'!$E$18-'Ejercicio 3 - TIR'!$C$18)*('Ejercicio 3 - TIR'!$E$18-'Ejercicio 3 - TIR'!$D$18)*(1-J436)))</f>
        <v>41086.1597322289</v>
      </c>
      <c r="L436" s="17">
        <f ca="1" t="shared" si="3235"/>
        <v>0.0718856542967679</v>
      </c>
      <c r="M436" s="18">
        <f ca="1">IF(L436&lt;=('Ejercicio 3 - TIR'!$D$18-'Ejercicio 3 - TIR'!$C$18)/('Ejercicio 3 - TIR'!$E$18-'Ejercicio 3 - TIR'!$C$18),'Ejercicio 3 - TIR'!$C$18+SQRT(('Ejercicio 3 - TIR'!$E$18-'Ejercicio 3 - TIR'!$C$18)*('Ejercicio 3 - TIR'!$D$18-'Ejercicio 3 - TIR'!$C$18)*L436),'Ejercicio 3 - TIR'!$E$18-SQRT(('Ejercicio 3 - TIR'!$E$18-'Ejercicio 3 - TIR'!$C$18)*('Ejercicio 3 - TIR'!$E$18-'Ejercicio 3 - TIR'!$D$18)*(1-L436)))</f>
        <v>33283.7247364106</v>
      </c>
      <c r="N436" s="17">
        <f ca="1" t="shared" ref="N436:R436" si="3236">RAND()</f>
        <v>0.739781624858548</v>
      </c>
      <c r="O436" s="18">
        <f ca="1">IF(N436&lt;=('Ejercicio 3 - TIR'!$D$18-'Ejercicio 3 - TIR'!$C$18)/('Ejercicio 3 - TIR'!$E$18-'Ejercicio 3 - TIR'!$C$18),'Ejercicio 3 - TIR'!$C$18+SQRT(('Ejercicio 3 - TIR'!$E$18-'Ejercicio 3 - TIR'!$C$18)*('Ejercicio 3 - TIR'!$D$18-'Ejercicio 3 - TIR'!$C$18)*N436),'Ejercicio 3 - TIR'!$E$18-SQRT(('Ejercicio 3 - TIR'!$E$18-'Ejercicio 3 - TIR'!$C$18)*('Ejercicio 3 - TIR'!$E$18-'Ejercicio 3 - TIR'!$D$18)*(1-N436)))</f>
        <v>40582.2654973834</v>
      </c>
      <c r="P436" s="17">
        <f ca="1" t="shared" si="3236"/>
        <v>0.153001452829216</v>
      </c>
      <c r="Q436" s="19">
        <f ca="1">IF(P436&lt;=('Ejercicio 3 - TIR'!$D$22-'Ejercicio 3 - TIR'!$C$22)/('Ejercicio 3 - TIR'!$E$22-'Ejercicio 3 - TIR'!$C$22),'Ejercicio 3 - TIR'!$C$22+SQRT(('Ejercicio 3 - TIR'!$E$22-'Ejercicio 3 - TIR'!$C$22)*('Ejercicio 3 - TIR'!$D$22-'Ejercicio 3 - TIR'!$C$22)*P436),'Ejercicio 3 - TIR'!$E$22-SQRT(('Ejercicio 3 - TIR'!$E$22-'Ejercicio 3 - TIR'!$C$22)*('Ejercicio 3 - TIR'!$E$22-'Ejercicio 3 - TIR'!$D$22)*(1-P436)))</f>
        <v>0.136595258813667</v>
      </c>
      <c r="R436" s="17">
        <f ca="1" t="shared" si="3236"/>
        <v>0.528338951379714</v>
      </c>
      <c r="S436" s="19">
        <f ca="1">IF(R436&lt;=('Ejercicio 3 - TIR'!$D$23-'Ejercicio 3 - TIR'!$C$23)/('Ejercicio 3 - TIR'!$E$23-'Ejercicio 3 - TIR'!$C$23),'Ejercicio 3 - TIR'!$C$23+SQRT(('Ejercicio 3 - TIR'!$E$23-'Ejercicio 3 - TIR'!$C$23)*('Ejercicio 3 - TIR'!$D$23-'Ejercicio 3 - TIR'!$C$23)*R436),'Ejercicio 3 - TIR'!$E$23-SQRT(('Ejercicio 3 - TIR'!$E$23-'Ejercicio 3 - TIR'!$C$23)*('Ejercicio 3 - TIR'!$E$23-'Ejercicio 3 - TIR'!$D$23)*(1-R436)))</f>
        <v>0.150862568961617</v>
      </c>
      <c r="T436" s="17">
        <f ca="1" t="shared" ref="T436:X436" si="3237">RAND()</f>
        <v>0.766511737152516</v>
      </c>
      <c r="U436" s="19">
        <f ca="1">IF(T436&lt;=('Ejercicio 3 - TIR'!$D$24-'Ejercicio 3 - TIR'!$C$24)/('Ejercicio 3 - TIR'!$E$24-'Ejercicio 3 - TIR'!$C$24),'Ejercicio 3 - TIR'!$C$24+SQRT(('Ejercicio 3 - TIR'!$E$24-'Ejercicio 3 - TIR'!$C$24)*('Ejercicio 3 - TIR'!$D$24-'Ejercicio 3 - TIR'!$C$24)*T436),'Ejercicio 3 - TIR'!$E$24-SQRT(('Ejercicio 3 - TIR'!$E$24-'Ejercicio 3 - TIR'!$C$24)*('Ejercicio 3 - TIR'!$E$24-'Ejercicio 3 - TIR'!$D$24)*(1-T436)))</f>
        <v>0.194431129552267</v>
      </c>
      <c r="V436" s="17">
        <f ca="1" t="shared" si="3237"/>
        <v>0.327374663416478</v>
      </c>
      <c r="W436" s="19">
        <f ca="1">IF(V436&lt;=('Ejercicio 3 - TIR'!$D$25-'Ejercicio 3 - TIR'!$C$25)/('Ejercicio 3 - TIR'!$E$25-'Ejercicio 3 - TIR'!$C$25),'Ejercicio 3 - TIR'!$C$25+SQRT(('Ejercicio 3 - TIR'!$E$25-'Ejercicio 3 - TIR'!$C$25)*('Ejercicio 3 - TIR'!$D$25-'Ejercicio 3 - TIR'!$C$25)*V436),'Ejercicio 3 - TIR'!$E$25-SQRT(('Ejercicio 3 - TIR'!$E$25-'Ejercicio 3 - TIR'!$C$25)*('Ejercicio 3 - TIR'!$E$25-'Ejercicio 3 - TIR'!$D$25)*(1-V436)))</f>
        <v>0.201480017744827</v>
      </c>
      <c r="X436" s="17">
        <f ca="1" t="shared" si="3237"/>
        <v>0.109016220843261</v>
      </c>
      <c r="Y436" s="19">
        <f ca="1">IF(X436&lt;=('Ejercicio 3 - TIR'!$D$26-'Ejercicio 3 - TIR'!$C$26)/('Ejercicio 3 - TIR'!$E$26-'Ejercicio 3 - TIR'!$C$26),'Ejercicio 3 - TIR'!$C$26+SQRT(('Ejercicio 3 - TIR'!$E$26-'Ejercicio 3 - TIR'!$C$26)*('Ejercicio 3 - TIR'!$D$26-'Ejercicio 3 - TIR'!$C$26)*X436),'Ejercicio 3 - TIR'!$E$26-SQRT(('Ejercicio 3 - TIR'!$E$26-'Ejercicio 3 - TIR'!$C$26)*('Ejercicio 3 - TIR'!$E$26-'Ejercicio 3 - TIR'!$D$26)*(1-X436)))</f>
        <v>0.207156450573379</v>
      </c>
      <c r="Z436" s="17">
        <f ca="1" t="shared" si="2860"/>
        <v>1.13659525881367</v>
      </c>
      <c r="AA436" s="17">
        <f ca="1" t="shared" si="2861"/>
        <v>1.30806493942789</v>
      </c>
      <c r="AB436" s="17">
        <f ca="1" t="shared" si="2862"/>
        <v>1.56239348312857</v>
      </c>
      <c r="AC436" s="17">
        <f ca="1" t="shared" si="2863"/>
        <v>1.87718454983372</v>
      </c>
      <c r="AD436" s="17">
        <f ca="1" t="shared" si="2864"/>
        <v>2.26605543824846</v>
      </c>
      <c r="AE436" s="16">
        <f ca="1" t="shared" si="2865"/>
        <v>4157.41434543836</v>
      </c>
      <c r="AF436" s="16">
        <f ca="1" t="shared" si="2866"/>
        <v>4784.61255382907</v>
      </c>
      <c r="AG436" s="16">
        <f ca="1" t="shared" si="2867"/>
        <v>5714.89017714002</v>
      </c>
      <c r="AH436" s="16">
        <f ca="1" t="shared" si="2868"/>
        <v>6866.32635143993</v>
      </c>
      <c r="AI436" s="16">
        <f ca="1" t="shared" si="2869"/>
        <v>8288.73014688268</v>
      </c>
      <c r="AJ436" s="18">
        <f ca="1" t="shared" si="2870"/>
        <v>43180.3974888451</v>
      </c>
      <c r="AK436" s="18">
        <f ca="1" t="shared" si="2871"/>
        <v>58567.4926401219</v>
      </c>
      <c r="AL436" s="18">
        <f ca="1" t="shared" si="2872"/>
        <v>64192.748212414</v>
      </c>
      <c r="AM436" s="18">
        <f ca="1" t="shared" si="2873"/>
        <v>62479.6938361085</v>
      </c>
      <c r="AN436" s="18">
        <f ca="1" t="shared" si="2874"/>
        <v>91961.6634267886</v>
      </c>
      <c r="AO436" s="18">
        <f ca="1">C436/'Ejercicio 3 - TIR'!$D$7</f>
        <v>14117.0934719327</v>
      </c>
      <c r="AP436" s="18">
        <f ca="1" t="shared" si="2875"/>
        <v>29063.3040169125</v>
      </c>
      <c r="AQ436" s="18">
        <f ca="1" t="shared" si="2876"/>
        <v>44450.3991681892</v>
      </c>
      <c r="AR436" s="18">
        <f ca="1" t="shared" si="2877"/>
        <v>50075.6547404813</v>
      </c>
      <c r="AS436" s="18">
        <f ca="1" t="shared" si="2878"/>
        <v>48362.6003641758</v>
      </c>
      <c r="AT436" s="18">
        <f ca="1" t="shared" si="2879"/>
        <v>77844.5699548559</v>
      </c>
      <c r="AU436" s="18">
        <f ca="1">AP436*'Ejercicio 3 - TIR'!$D$5</f>
        <v>14531.6520084562</v>
      </c>
      <c r="AV436" s="18">
        <f ca="1">AQ436*'Ejercicio 3 - TIR'!$D$5</f>
        <v>22225.1995840946</v>
      </c>
      <c r="AW436" s="18">
        <f ca="1">AR436*'Ejercicio 3 - TIR'!$D$5</f>
        <v>25037.8273702407</v>
      </c>
      <c r="AX436" s="18">
        <f ca="1">AS436*'Ejercicio 3 - TIR'!$D$5</f>
        <v>24181.3001820879</v>
      </c>
      <c r="AY436" s="18">
        <f ca="1">AT436*'Ejercicio 3 - TIR'!$D$5</f>
        <v>38922.2849774279</v>
      </c>
      <c r="AZ436" s="18">
        <f ca="1" t="shared" ref="AZ436:BD436" si="3238">AJ436-AU436-AE436</f>
        <v>24491.3311349506</v>
      </c>
      <c r="BA436" s="18">
        <f ca="1" t="shared" si="3238"/>
        <v>31557.6805021982</v>
      </c>
      <c r="BB436" s="18">
        <f ca="1" t="shared" si="3238"/>
        <v>33440.0306650333</v>
      </c>
      <c r="BC436" s="18">
        <f ca="1" t="shared" si="3238"/>
        <v>31432.0673025806</v>
      </c>
      <c r="BD436" s="18">
        <f ca="1" t="shared" si="3238"/>
        <v>44750.648302478</v>
      </c>
      <c r="BE436" s="18">
        <f ca="1" t="shared" ref="BE436:BI436" si="3239">AZ436/Z436</f>
        <v>21547.9793224843</v>
      </c>
      <c r="BF436" s="18">
        <f ca="1" t="shared" si="3239"/>
        <v>24125.4692721912</v>
      </c>
      <c r="BG436" s="18">
        <f ca="1" t="shared" si="3239"/>
        <v>21403.0786905692</v>
      </c>
      <c r="BH436" s="18">
        <f ca="1" t="shared" si="3239"/>
        <v>16744.2606031276</v>
      </c>
      <c r="BI436" s="18">
        <f ca="1" t="shared" si="3239"/>
        <v>19748.2583820049</v>
      </c>
      <c r="BJ436" s="18">
        <f ca="1" t="shared" si="2882"/>
        <v>68969.6807074695</v>
      </c>
      <c r="BK436" s="18">
        <f ca="1" t="shared" si="2883"/>
        <v>31990.1164343349</v>
      </c>
      <c r="BL436" s="18">
        <f ca="1" t="shared" si="2884"/>
        <v>100959.797141804</v>
      </c>
      <c r="BM436" s="18">
        <f ca="1">BK436*'Ejercicio 3 - TIR'!$D$5</f>
        <v>15995.0582171675</v>
      </c>
      <c r="BN436" s="18">
        <f ca="1" t="shared" si="2885"/>
        <v>84964.7389246369</v>
      </c>
      <c r="BO436" s="18">
        <f ca="1" t="shared" si="2886"/>
        <v>37494.5544096265</v>
      </c>
      <c r="BP436" s="18">
        <f ca="1" t="shared" si="2887"/>
        <v>-101021.475033324</v>
      </c>
      <c r="BQ436" s="18">
        <f ca="1" t="shared" ref="BQ436:BT436" si="3240">BE436</f>
        <v>21547.9793224843</v>
      </c>
      <c r="BR436" s="18">
        <f ca="1" t="shared" si="3240"/>
        <v>24125.4692721912</v>
      </c>
      <c r="BS436" s="18">
        <f ca="1" t="shared" si="3240"/>
        <v>21403.0786905692</v>
      </c>
      <c r="BT436" s="18">
        <f ca="1" t="shared" si="3240"/>
        <v>16744.2606031276</v>
      </c>
      <c r="BU436" s="18">
        <f ca="1" t="shared" si="2889"/>
        <v>57242.8127916314</v>
      </c>
      <c r="BV436" s="20">
        <f ca="1" t="shared" si="2890"/>
        <v>10.5264542165702</v>
      </c>
    </row>
    <row r="437" ht="15" customHeight="1" spans="1:74">
      <c r="A437" s="16">
        <v>436</v>
      </c>
      <c r="B437" s="17">
        <f ca="1" t="shared" ref="B437:F437" si="3241">RAND()</f>
        <v>0.217921918105401</v>
      </c>
      <c r="C437" s="18">
        <f ca="1">IF(B437&lt;=('Ejercicio 3 - TIR'!$D$13-'Ejercicio 3 - TIR'!$C$13)/('Ejercicio 3 - TIR'!$E$13-'Ejercicio 3 - TIR'!$C$13),'Ejercicio 3 - TIR'!$C$13+SQRT(('Ejercicio 3 - TIR'!$E$13-'Ejercicio 3 - TIR'!$C$13)*('Ejercicio 3 - TIR'!$D$13-'Ejercicio 3 - TIR'!$C$13)*B437),'Ejercicio 3 - TIR'!$E$13-SQRT(('Ejercicio 3 - TIR'!$E$13-'Ejercicio 3 - TIR'!$C$13)*('Ejercicio 3 - TIR'!$E$13-'Ejercicio 3 - TIR'!$D$13)*(1-B437)))</f>
        <v>69336.4215437265</v>
      </c>
      <c r="D437" s="17">
        <f ca="1" t="shared" si="3241"/>
        <v>0.397075170923229</v>
      </c>
      <c r="E437" s="18">
        <f ca="1">IF(D437&lt;=('Ejercicio 3 - TIR'!$D$14-'Ejercicio 3 - TIR'!$C$14)/('Ejercicio 3 - TIR'!$E$14-'Ejercicio 3 - TIR'!$C$14),'Ejercicio 3 - TIR'!$C$14+SQRT(('Ejercicio 3 - TIR'!$E$14-'Ejercicio 3 - TIR'!$C$14)*('Ejercicio 3 - TIR'!$D$14-'Ejercicio 3 - TIR'!$C$14)*D437),'Ejercicio 3 - TIR'!$E$14-SQRT(('Ejercicio 3 - TIR'!$E$14-'Ejercicio 3 - TIR'!$C$14)*('Ejercicio 3 - TIR'!$E$14-'Ejercicio 3 - TIR'!$D$14)*(1-D437)))</f>
        <v>30490.072326168</v>
      </c>
      <c r="F437" s="17">
        <f ca="1" t="shared" si="3241"/>
        <v>0.587266468113429</v>
      </c>
      <c r="G437" s="18">
        <f ca="1">IF(F437&lt;=('Ejercicio 3 - TIR'!$D$18-'Ejercicio 3 - TIR'!$C$18)/('Ejercicio 3 - TIR'!$E$18-'Ejercicio 3 - TIR'!$C$18),'Ejercicio 3 - TIR'!$C$18+SQRT(('Ejercicio 3 - TIR'!$E$18-'Ejercicio 3 - TIR'!$C$18)*('Ejercicio 3 - TIR'!$D$18-'Ejercicio 3 - TIR'!$C$18)*F437),'Ejercicio 3 - TIR'!$E$18-SQRT(('Ejercicio 3 - TIR'!$E$18-'Ejercicio 3 - TIR'!$C$18)*('Ejercicio 3 - TIR'!$E$18-'Ejercicio 3 - TIR'!$D$18)*(1-F437)))</f>
        <v>39385.6257232544</v>
      </c>
      <c r="H437" s="17">
        <f ca="1" t="shared" ref="H437:L437" si="3242">RAND()</f>
        <v>0.399285089398098</v>
      </c>
      <c r="I437" s="18">
        <f ca="1">IF(H437&lt;=('Ejercicio 3 - TIR'!$D$18-'Ejercicio 3 - TIR'!$C$18)/('Ejercicio 3 - TIR'!$E$18-'Ejercicio 3 - TIR'!$C$18),'Ejercicio 3 - TIR'!$C$18+SQRT(('Ejercicio 3 - TIR'!$E$18-'Ejercicio 3 - TIR'!$C$18)*('Ejercicio 3 - TIR'!$D$18-'Ejercicio 3 - TIR'!$C$18)*H437),'Ejercicio 3 - TIR'!$E$18-SQRT(('Ejercicio 3 - TIR'!$E$18-'Ejercicio 3 - TIR'!$C$18)*('Ejercicio 3 - TIR'!$E$18-'Ejercicio 3 - TIR'!$D$18)*(1-H437)))</f>
        <v>37739.0415045866</v>
      </c>
      <c r="J437" s="17">
        <f ca="1" t="shared" si="3242"/>
        <v>0.404336390392089</v>
      </c>
      <c r="K437" s="18">
        <f ca="1">IF(J437&lt;=('Ejercicio 3 - TIR'!$D$18-'Ejercicio 3 - TIR'!$C$18)/('Ejercicio 3 - TIR'!$E$18-'Ejercicio 3 - TIR'!$C$18),'Ejercicio 3 - TIR'!$C$18+SQRT(('Ejercicio 3 - TIR'!$E$18-'Ejercicio 3 - TIR'!$C$18)*('Ejercicio 3 - TIR'!$D$18-'Ejercicio 3 - TIR'!$C$18)*J437),'Ejercicio 3 - TIR'!$E$18-SQRT(('Ejercicio 3 - TIR'!$E$18-'Ejercicio 3 - TIR'!$C$18)*('Ejercicio 3 - TIR'!$E$18-'Ejercicio 3 - TIR'!$D$18)*(1-J437)))</f>
        <v>37787.840429722</v>
      </c>
      <c r="L437" s="17">
        <f ca="1" t="shared" si="3242"/>
        <v>0.64672429283928</v>
      </c>
      <c r="M437" s="18">
        <f ca="1">IF(L437&lt;=('Ejercicio 3 - TIR'!$D$18-'Ejercicio 3 - TIR'!$C$18)/('Ejercicio 3 - TIR'!$E$18-'Ejercicio 3 - TIR'!$C$18),'Ejercicio 3 - TIR'!$C$18+SQRT(('Ejercicio 3 - TIR'!$E$18-'Ejercicio 3 - TIR'!$C$18)*('Ejercicio 3 - TIR'!$D$18-'Ejercicio 3 - TIR'!$C$18)*L437),'Ejercicio 3 - TIR'!$E$18-SQRT(('Ejercicio 3 - TIR'!$E$18-'Ejercicio 3 - TIR'!$C$18)*('Ejercicio 3 - TIR'!$E$18-'Ejercicio 3 - TIR'!$D$18)*(1-L437)))</f>
        <v>39849.2966208705</v>
      </c>
      <c r="N437" s="17">
        <f ca="1" t="shared" ref="N437:R437" si="3243">RAND()</f>
        <v>0.946951943719626</v>
      </c>
      <c r="O437" s="18">
        <f ca="1">IF(N437&lt;=('Ejercicio 3 - TIR'!$D$18-'Ejercicio 3 - TIR'!$C$18)/('Ejercicio 3 - TIR'!$E$18-'Ejercicio 3 - TIR'!$C$18),'Ejercicio 3 - TIR'!$C$18+SQRT(('Ejercicio 3 - TIR'!$E$18-'Ejercicio 3 - TIR'!$C$18)*('Ejercicio 3 - TIR'!$D$18-'Ejercicio 3 - TIR'!$C$18)*N437),'Ejercicio 3 - TIR'!$E$18-SQRT(('Ejercicio 3 - TIR'!$E$18-'Ejercicio 3 - TIR'!$C$18)*('Ejercicio 3 - TIR'!$E$18-'Ejercicio 3 - TIR'!$D$18)*(1-N437)))</f>
        <v>43005.3561167396</v>
      </c>
      <c r="P437" s="17">
        <f ca="1" t="shared" si="3243"/>
        <v>0.317750632215568</v>
      </c>
      <c r="Q437" s="19">
        <f ca="1">IF(P437&lt;=('Ejercicio 3 - TIR'!$D$22-'Ejercicio 3 - TIR'!$C$22)/('Ejercicio 3 - TIR'!$E$22-'Ejercicio 3 - TIR'!$C$22),'Ejercicio 3 - TIR'!$C$22+SQRT(('Ejercicio 3 - TIR'!$E$22-'Ejercicio 3 - TIR'!$C$22)*('Ejercicio 3 - TIR'!$D$22-'Ejercicio 3 - TIR'!$C$22)*P437),'Ejercicio 3 - TIR'!$E$22-SQRT(('Ejercicio 3 - TIR'!$E$22-'Ejercicio 3 - TIR'!$C$22)*('Ejercicio 3 - TIR'!$E$22-'Ejercicio 3 - TIR'!$D$22)*(1-P437)))</f>
        <v>0.143915499952709</v>
      </c>
      <c r="R437" s="17">
        <f ca="1" t="shared" si="3243"/>
        <v>0.509444880667447</v>
      </c>
      <c r="S437" s="19">
        <f ca="1">IF(R437&lt;=('Ejercicio 3 - TIR'!$D$23-'Ejercicio 3 - TIR'!$C$23)/('Ejercicio 3 - TIR'!$E$23-'Ejercicio 3 - TIR'!$C$23),'Ejercicio 3 - TIR'!$C$23+SQRT(('Ejercicio 3 - TIR'!$E$23-'Ejercicio 3 - TIR'!$C$23)*('Ejercicio 3 - TIR'!$D$23-'Ejercicio 3 - TIR'!$C$23)*R437),'Ejercicio 3 - TIR'!$E$23-SQRT(('Ejercicio 3 - TIR'!$E$23-'Ejercicio 3 - TIR'!$C$23)*('Ejercicio 3 - TIR'!$E$23-'Ejercicio 3 - TIR'!$D$23)*(1-R437)))</f>
        <v>0.150284697295861</v>
      </c>
      <c r="T437" s="17">
        <f ca="1" t="shared" ref="T437:X437" si="3244">RAND()</f>
        <v>0.279425978518432</v>
      </c>
      <c r="U437" s="19">
        <f ca="1">IF(T437&lt;=('Ejercicio 3 - TIR'!$D$24-'Ejercicio 3 - TIR'!$C$24)/('Ejercicio 3 - TIR'!$E$24-'Ejercicio 3 - TIR'!$C$24),'Ejercicio 3 - TIR'!$C$24+SQRT(('Ejercicio 3 - TIR'!$E$24-'Ejercicio 3 - TIR'!$C$24)*('Ejercicio 3 - TIR'!$D$24-'Ejercicio 3 - TIR'!$C$24)*T437),'Ejercicio 3 - TIR'!$E$24-SQRT(('Ejercicio 3 - TIR'!$E$24-'Ejercicio 3 - TIR'!$C$24)*('Ejercicio 3 - TIR'!$E$24-'Ejercicio 3 - TIR'!$D$24)*(1-T437)))</f>
        <v>0.174223842694517</v>
      </c>
      <c r="V437" s="17">
        <f ca="1" t="shared" si="3244"/>
        <v>0.0199930612062431</v>
      </c>
      <c r="W437" s="19">
        <f ca="1">IF(V437&lt;=('Ejercicio 3 - TIR'!$D$25-'Ejercicio 3 - TIR'!$C$25)/('Ejercicio 3 - TIR'!$E$25-'Ejercicio 3 - TIR'!$C$25),'Ejercicio 3 - TIR'!$C$25+SQRT(('Ejercicio 3 - TIR'!$E$25-'Ejercicio 3 - TIR'!$C$25)*('Ejercicio 3 - TIR'!$D$25-'Ejercicio 3 - TIR'!$C$25)*V437),'Ejercicio 3 - TIR'!$E$25-SQRT(('Ejercicio 3 - TIR'!$E$25-'Ejercicio 3 - TIR'!$C$25)*('Ejercicio 3 - TIR'!$E$25-'Ejercicio 3 - TIR'!$D$25)*(1-V437)))</f>
        <v>0.185290584626366</v>
      </c>
      <c r="X437" s="17">
        <f ca="1" t="shared" si="3244"/>
        <v>0.18719410513082</v>
      </c>
      <c r="Y437" s="19">
        <f ca="1">IF(X437&lt;=('Ejercicio 3 - TIR'!$D$26-'Ejercicio 3 - TIR'!$C$26)/('Ejercicio 3 - TIR'!$E$26-'Ejercicio 3 - TIR'!$C$26),'Ejercicio 3 - TIR'!$C$26+SQRT(('Ejercicio 3 - TIR'!$E$26-'Ejercicio 3 - TIR'!$C$26)*('Ejercicio 3 - TIR'!$D$26-'Ejercicio 3 - TIR'!$C$26)*X437),'Ejercicio 3 - TIR'!$E$26-SQRT(('Ejercicio 3 - TIR'!$E$26-'Ejercicio 3 - TIR'!$C$26)*('Ejercicio 3 - TIR'!$E$26-'Ejercicio 3 - TIR'!$D$26)*(1-X437)))</f>
        <v>0.212481638816003</v>
      </c>
      <c r="Z437" s="17">
        <f ca="1" t="shared" si="2860"/>
        <v>1.14391549995271</v>
      </c>
      <c r="AA437" s="17">
        <f ca="1" t="shared" si="2861"/>
        <v>1.31582849459515</v>
      </c>
      <c r="AB437" s="17">
        <f ca="1" t="shared" si="2862"/>
        <v>1.54507719125045</v>
      </c>
      <c r="AC437" s="17">
        <f ca="1" t="shared" si="2863"/>
        <v>1.83136544731011</v>
      </c>
      <c r="AD437" s="17">
        <f ca="1" t="shared" si="2864"/>
        <v>2.22049697882557</v>
      </c>
      <c r="AE437" s="16">
        <f ca="1" t="shared" si="2865"/>
        <v>4387.99400241472</v>
      </c>
      <c r="AF437" s="16">
        <f ca="1" t="shared" si="2866"/>
        <v>5047.44235280368</v>
      </c>
      <c r="AG437" s="16">
        <f ca="1" t="shared" si="2867"/>
        <v>5926.82715528819</v>
      </c>
      <c r="AH437" s="16">
        <f ca="1" t="shared" si="2868"/>
        <v>7025.01242387096</v>
      </c>
      <c r="AI437" s="16">
        <f ca="1" t="shared" si="2869"/>
        <v>8517.69857639784</v>
      </c>
      <c r="AJ437" s="18">
        <f ca="1" t="shared" si="2870"/>
        <v>45053.8277401668</v>
      </c>
      <c r="AK437" s="18">
        <f ca="1" t="shared" si="2871"/>
        <v>49658.106170444</v>
      </c>
      <c r="AL437" s="18">
        <f ca="1" t="shared" si="2872"/>
        <v>58385.1303545753</v>
      </c>
      <c r="AM437" s="18">
        <f ca="1" t="shared" si="2873"/>
        <v>72978.624931074</v>
      </c>
      <c r="AN437" s="18">
        <f ca="1" t="shared" si="2874"/>
        <v>95493.263330538</v>
      </c>
      <c r="AO437" s="18">
        <f ca="1">C437/'Ejercicio 3 - TIR'!$D$7</f>
        <v>13867.2843087453</v>
      </c>
      <c r="AP437" s="18">
        <f ca="1" t="shared" si="2875"/>
        <v>31186.5434314215</v>
      </c>
      <c r="AQ437" s="18">
        <f ca="1" t="shared" si="2876"/>
        <v>35790.8218616987</v>
      </c>
      <c r="AR437" s="18">
        <f ca="1" t="shared" si="2877"/>
        <v>44517.84604583</v>
      </c>
      <c r="AS437" s="18">
        <f ca="1" t="shared" si="2878"/>
        <v>59111.3406223287</v>
      </c>
      <c r="AT437" s="18">
        <f ca="1" t="shared" si="2879"/>
        <v>81625.9790217927</v>
      </c>
      <c r="AU437" s="18">
        <f ca="1">AP437*'Ejercicio 3 - TIR'!$D$5</f>
        <v>15593.2717157108</v>
      </c>
      <c r="AV437" s="18">
        <f ca="1">AQ437*'Ejercicio 3 - TIR'!$D$5</f>
        <v>17895.4109308493</v>
      </c>
      <c r="AW437" s="18">
        <f ca="1">AR437*'Ejercicio 3 - TIR'!$D$5</f>
        <v>22258.923022915</v>
      </c>
      <c r="AX437" s="18">
        <f ca="1">AS437*'Ejercicio 3 - TIR'!$D$5</f>
        <v>29555.6703111643</v>
      </c>
      <c r="AY437" s="18">
        <f ca="1">AT437*'Ejercicio 3 - TIR'!$D$5</f>
        <v>40812.9895108963</v>
      </c>
      <c r="AZ437" s="18">
        <f ca="1" t="shared" ref="AZ437:BD437" si="3245">AJ437-AU437-AE437</f>
        <v>25072.5620220413</v>
      </c>
      <c r="BA437" s="18">
        <f ca="1" t="shared" si="3245"/>
        <v>26715.252886791</v>
      </c>
      <c r="BB437" s="18">
        <f ca="1" t="shared" si="3245"/>
        <v>30199.3801763721</v>
      </c>
      <c r="BC437" s="18">
        <f ca="1" t="shared" si="3245"/>
        <v>36397.9421960387</v>
      </c>
      <c r="BD437" s="18">
        <f ca="1" t="shared" si="3245"/>
        <v>46162.5752432438</v>
      </c>
      <c r="BE437" s="18">
        <f ca="1" t="shared" ref="BE437:BI437" si="3246">AZ437/Z437</f>
        <v>21918.1941525208</v>
      </c>
      <c r="BF437" s="18">
        <f ca="1" t="shared" si="3246"/>
        <v>20302.9900906734</v>
      </c>
      <c r="BG437" s="18">
        <f ca="1" t="shared" si="3246"/>
        <v>19545.5478518399</v>
      </c>
      <c r="BH437" s="18">
        <f ca="1" t="shared" si="3246"/>
        <v>19874.7564280518</v>
      </c>
      <c r="BI437" s="18">
        <f ca="1" t="shared" si="3246"/>
        <v>20789.2988296969</v>
      </c>
      <c r="BJ437" s="18">
        <f ca="1" t="shared" si="2882"/>
        <v>67703.1134844291</v>
      </c>
      <c r="BK437" s="18">
        <f ca="1" t="shared" si="2883"/>
        <v>30792.2629120842</v>
      </c>
      <c r="BL437" s="18">
        <f ca="1" t="shared" si="2884"/>
        <v>98495.3763965133</v>
      </c>
      <c r="BM437" s="18">
        <f ca="1">BK437*'Ejercicio 3 - TIR'!$D$5</f>
        <v>15396.1314560421</v>
      </c>
      <c r="BN437" s="18">
        <f ca="1" t="shared" si="2885"/>
        <v>83099.2449404712</v>
      </c>
      <c r="BO437" s="18">
        <f ca="1" t="shared" si="2886"/>
        <v>37423.7144805407</v>
      </c>
      <c r="BP437" s="18">
        <f ca="1" t="shared" si="2887"/>
        <v>-99826.4938698945</v>
      </c>
      <c r="BQ437" s="18">
        <f ca="1" t="shared" ref="BQ437:BT437" si="3247">BE437</f>
        <v>21918.1941525208</v>
      </c>
      <c r="BR437" s="18">
        <f ca="1" t="shared" si="3247"/>
        <v>20302.9900906734</v>
      </c>
      <c r="BS437" s="18">
        <f ca="1" t="shared" si="3247"/>
        <v>19545.5478518399</v>
      </c>
      <c r="BT437" s="18">
        <f ca="1" t="shared" si="3247"/>
        <v>19874.7564280518</v>
      </c>
      <c r="BU437" s="18">
        <f ca="1" t="shared" si="2889"/>
        <v>58213.0133102375</v>
      </c>
      <c r="BV437" s="20">
        <f ca="1" t="shared" si="2890"/>
        <v>10.4287848007506</v>
      </c>
    </row>
    <row r="438" ht="15" customHeight="1" spans="1:74">
      <c r="A438" s="16">
        <v>437</v>
      </c>
      <c r="B438" s="17">
        <f ca="1" t="shared" ref="B438:F438" si="3248">RAND()</f>
        <v>0.566687950498557</v>
      </c>
      <c r="C438" s="18">
        <f ca="1">IF(B438&lt;=('Ejercicio 3 - TIR'!$D$13-'Ejercicio 3 - TIR'!$C$13)/('Ejercicio 3 - TIR'!$E$13-'Ejercicio 3 - TIR'!$C$13),'Ejercicio 3 - TIR'!$C$13+SQRT(('Ejercicio 3 - TIR'!$E$13-'Ejercicio 3 - TIR'!$C$13)*('Ejercicio 3 - TIR'!$D$13-'Ejercicio 3 - TIR'!$C$13)*B438),'Ejercicio 3 - TIR'!$E$13-SQRT(('Ejercicio 3 - TIR'!$E$13-'Ejercicio 3 - TIR'!$C$13)*('Ejercicio 3 - TIR'!$E$13-'Ejercicio 3 - TIR'!$D$13)*(1-B438)))</f>
        <v>77197.0515195571</v>
      </c>
      <c r="D438" s="17">
        <f ca="1" t="shared" si="3248"/>
        <v>0.965385842063915</v>
      </c>
      <c r="E438" s="18">
        <f ca="1">IF(D438&lt;=('Ejercicio 3 - TIR'!$D$14-'Ejercicio 3 - TIR'!$C$14)/('Ejercicio 3 - TIR'!$E$14-'Ejercicio 3 - TIR'!$C$14),'Ejercicio 3 - TIR'!$C$14+SQRT(('Ejercicio 3 - TIR'!$E$14-'Ejercicio 3 - TIR'!$C$14)*('Ejercicio 3 - TIR'!$D$14-'Ejercicio 3 - TIR'!$C$14)*D438),'Ejercicio 3 - TIR'!$E$14-SQRT(('Ejercicio 3 - TIR'!$E$14-'Ejercicio 3 - TIR'!$C$14)*('Ejercicio 3 - TIR'!$E$14-'Ejercicio 3 - TIR'!$D$14)*(1-D438)))</f>
        <v>37721.376799378</v>
      </c>
      <c r="F438" s="17">
        <f ca="1" t="shared" si="3248"/>
        <v>0.403399929685638</v>
      </c>
      <c r="G438" s="18">
        <f ca="1">IF(F438&lt;=('Ejercicio 3 - TIR'!$D$18-'Ejercicio 3 - TIR'!$C$18)/('Ejercicio 3 - TIR'!$E$18-'Ejercicio 3 - TIR'!$C$18),'Ejercicio 3 - TIR'!$C$18+SQRT(('Ejercicio 3 - TIR'!$E$18-'Ejercicio 3 - TIR'!$C$18)*('Ejercicio 3 - TIR'!$D$18-'Ejercicio 3 - TIR'!$C$18)*F438),'Ejercicio 3 - TIR'!$E$18-SQRT(('Ejercicio 3 - TIR'!$E$18-'Ejercicio 3 - TIR'!$C$18)*('Ejercicio 3 - TIR'!$E$18-'Ejercicio 3 - TIR'!$D$18)*(1-F438)))</f>
        <v>37778.816712897</v>
      </c>
      <c r="H438" s="17">
        <f ca="1" t="shared" ref="H438:L438" si="3249">RAND()</f>
        <v>0.124896037765811</v>
      </c>
      <c r="I438" s="18">
        <f ca="1">IF(H438&lt;=('Ejercicio 3 - TIR'!$D$18-'Ejercicio 3 - TIR'!$C$18)/('Ejercicio 3 - TIR'!$E$18-'Ejercicio 3 - TIR'!$C$18),'Ejercicio 3 - TIR'!$C$18+SQRT(('Ejercicio 3 - TIR'!$E$18-'Ejercicio 3 - TIR'!$C$18)*('Ejercicio 3 - TIR'!$D$18-'Ejercicio 3 - TIR'!$C$18)*H438),'Ejercicio 3 - TIR'!$E$18-SQRT(('Ejercicio 3 - TIR'!$E$18-'Ejercicio 3 - TIR'!$C$18)*('Ejercicio 3 - TIR'!$E$18-'Ejercicio 3 - TIR'!$D$18)*(1-H438)))</f>
        <v>34328.3259656444</v>
      </c>
      <c r="J438" s="17">
        <f ca="1" t="shared" si="3249"/>
        <v>0.958450893329816</v>
      </c>
      <c r="K438" s="18">
        <f ca="1">IF(J438&lt;=('Ejercicio 3 - TIR'!$D$18-'Ejercicio 3 - TIR'!$C$18)/('Ejercicio 3 - TIR'!$E$18-'Ejercicio 3 - TIR'!$C$18),'Ejercicio 3 - TIR'!$C$18+SQRT(('Ejercicio 3 - TIR'!$E$18-'Ejercicio 3 - TIR'!$C$18)*('Ejercicio 3 - TIR'!$D$18-'Ejercicio 3 - TIR'!$C$18)*J438),'Ejercicio 3 - TIR'!$E$18-SQRT(('Ejercicio 3 - TIR'!$E$18-'Ejercicio 3 - TIR'!$C$18)*('Ejercicio 3 - TIR'!$E$18-'Ejercicio 3 - TIR'!$D$18)*(1-J438)))</f>
        <v>43234.7286326845</v>
      </c>
      <c r="L438" s="17">
        <f ca="1" t="shared" si="3249"/>
        <v>0.556902238557122</v>
      </c>
      <c r="M438" s="18">
        <f ca="1">IF(L438&lt;=('Ejercicio 3 - TIR'!$D$18-'Ejercicio 3 - TIR'!$C$18)/('Ejercicio 3 - TIR'!$E$18-'Ejercicio 3 - TIR'!$C$18),'Ejercicio 3 - TIR'!$C$18+SQRT(('Ejercicio 3 - TIR'!$E$18-'Ejercicio 3 - TIR'!$C$18)*('Ejercicio 3 - TIR'!$D$18-'Ejercicio 3 - TIR'!$C$18)*L438),'Ejercicio 3 - TIR'!$E$18-SQRT(('Ejercicio 3 - TIR'!$E$18-'Ejercicio 3 - TIR'!$C$18)*('Ejercicio 3 - TIR'!$E$18-'Ejercicio 3 - TIR'!$D$18)*(1-L438)))</f>
        <v>39139.7667247894</v>
      </c>
      <c r="N438" s="17">
        <f ca="1" t="shared" ref="N438:R438" si="3250">RAND()</f>
        <v>0.910034751613415</v>
      </c>
      <c r="O438" s="18">
        <f ca="1">IF(N438&lt;=('Ejercicio 3 - TIR'!$D$18-'Ejercicio 3 - TIR'!$C$18)/('Ejercicio 3 - TIR'!$E$18-'Ejercicio 3 - TIR'!$C$18),'Ejercicio 3 - TIR'!$C$18+SQRT(('Ejercicio 3 - TIR'!$E$18-'Ejercicio 3 - TIR'!$C$18)*('Ejercicio 3 - TIR'!$D$18-'Ejercicio 3 - TIR'!$C$18)*N438),'Ejercicio 3 - TIR'!$E$18-SQRT(('Ejercicio 3 - TIR'!$E$18-'Ejercicio 3 - TIR'!$C$18)*('Ejercicio 3 - TIR'!$E$18-'Ejercicio 3 - TIR'!$D$18)*(1-N438)))</f>
        <v>42402.4254334103</v>
      </c>
      <c r="P438" s="17">
        <f ca="1" t="shared" si="3250"/>
        <v>0.0583062453269425</v>
      </c>
      <c r="Q438" s="19">
        <f ca="1">IF(P438&lt;=('Ejercicio 3 - TIR'!$D$22-'Ejercicio 3 - TIR'!$C$22)/('Ejercicio 3 - TIR'!$E$22-'Ejercicio 3 - TIR'!$C$22),'Ejercicio 3 - TIR'!$C$22+SQRT(('Ejercicio 3 - TIR'!$E$22-'Ejercicio 3 - TIR'!$C$22)*('Ejercicio 3 - TIR'!$D$22-'Ejercicio 3 - TIR'!$C$22)*P438),'Ejercicio 3 - TIR'!$E$22-SQRT(('Ejercicio 3 - TIR'!$E$22-'Ejercicio 3 - TIR'!$C$22)*('Ejercicio 3 - TIR'!$E$22-'Ejercicio 3 - TIR'!$D$22)*(1-P438)))</f>
        <v>0.130244571322827</v>
      </c>
      <c r="R438" s="17">
        <f ca="1" t="shared" si="3250"/>
        <v>0.222678219422372</v>
      </c>
      <c r="S438" s="19">
        <f ca="1">IF(R438&lt;=('Ejercicio 3 - TIR'!$D$23-'Ejercicio 3 - TIR'!$C$23)/('Ejercicio 3 - TIR'!$E$23-'Ejercicio 3 - TIR'!$C$23),'Ejercicio 3 - TIR'!$C$23+SQRT(('Ejercicio 3 - TIR'!$E$23-'Ejercicio 3 - TIR'!$C$23)*('Ejercicio 3 - TIR'!$D$23-'Ejercicio 3 - TIR'!$C$23)*R438),'Ejercicio 3 - TIR'!$E$23-SQRT(('Ejercicio 3 - TIR'!$E$23-'Ejercicio 3 - TIR'!$C$23)*('Ejercicio 3 - TIR'!$E$23-'Ejercicio 3 - TIR'!$D$23)*(1-R438)))</f>
        <v>0.140020509358162</v>
      </c>
      <c r="T438" s="17">
        <f ca="1" t="shared" ref="T438:X438" si="3251">RAND()</f>
        <v>0.137269890905283</v>
      </c>
      <c r="U438" s="19">
        <f ca="1">IF(T438&lt;=('Ejercicio 3 - TIR'!$D$24-'Ejercicio 3 - TIR'!$C$24)/('Ejercicio 3 - TIR'!$E$24-'Ejercicio 3 - TIR'!$C$24),'Ejercicio 3 - TIR'!$C$24+SQRT(('Ejercicio 3 - TIR'!$E$24-'Ejercicio 3 - TIR'!$C$24)*('Ejercicio 3 - TIR'!$D$24-'Ejercicio 3 - TIR'!$C$24)*T438),'Ejercicio 3 - TIR'!$E$24-SQRT(('Ejercicio 3 - TIR'!$E$24-'Ejercicio 3 - TIR'!$C$24)*('Ejercicio 3 - TIR'!$E$24-'Ejercicio 3 - TIR'!$D$24)*(1-T438)))</f>
        <v>0.166978420742257</v>
      </c>
      <c r="V438" s="17">
        <f ca="1" t="shared" si="3251"/>
        <v>0.185420295917577</v>
      </c>
      <c r="W438" s="19">
        <f ca="1">IF(V438&lt;=('Ejercicio 3 - TIR'!$D$25-'Ejercicio 3 - TIR'!$C$25)/('Ejercicio 3 - TIR'!$E$25-'Ejercicio 3 - TIR'!$C$25),'Ejercicio 3 - TIR'!$C$25+SQRT(('Ejercicio 3 - TIR'!$E$25-'Ejercicio 3 - TIR'!$C$25)*('Ejercicio 3 - TIR'!$D$25-'Ejercicio 3 - TIR'!$C$25)*V438),'Ejercicio 3 - TIR'!$E$25-SQRT(('Ejercicio 3 - TIR'!$E$25-'Ejercicio 3 - TIR'!$C$25)*('Ejercicio 3 - TIR'!$E$25-'Ejercicio 3 - TIR'!$D$25)*(1-V438)))</f>
        <v>0.196111747710432</v>
      </c>
      <c r="X438" s="17">
        <f ca="1" t="shared" si="3251"/>
        <v>0.305359511177364</v>
      </c>
      <c r="Y438" s="19">
        <f ca="1">IF(X438&lt;=('Ejercicio 3 - TIR'!$D$26-'Ejercicio 3 - TIR'!$C$26)/('Ejercicio 3 - TIR'!$E$26-'Ejercicio 3 - TIR'!$C$26),'Ejercicio 3 - TIR'!$C$26+SQRT(('Ejercicio 3 - TIR'!$E$26-'Ejercicio 3 - TIR'!$C$26)*('Ejercicio 3 - TIR'!$D$26-'Ejercicio 3 - TIR'!$C$26)*X438),'Ejercicio 3 - TIR'!$E$26-SQRT(('Ejercicio 3 - TIR'!$E$26-'Ejercicio 3 - TIR'!$C$26)*('Ejercicio 3 - TIR'!$E$26-'Ejercicio 3 - TIR'!$D$26)*(1-X438)))</f>
        <v>0.218713597478875</v>
      </c>
      <c r="Z438" s="17">
        <f ca="1" t="shared" si="2860"/>
        <v>1.13024457132283</v>
      </c>
      <c r="AA438" s="17">
        <f ca="1" t="shared" si="2861"/>
        <v>1.28850199189875</v>
      </c>
      <c r="AB438" s="17">
        <f ca="1" t="shared" si="2862"/>
        <v>1.50365401962925</v>
      </c>
      <c r="AC438" s="17">
        <f ca="1" t="shared" si="2863"/>
        <v>1.79853823737056</v>
      </c>
      <c r="AD438" s="17">
        <f ca="1" t="shared" si="2864"/>
        <v>2.19190300546919</v>
      </c>
      <c r="AE438" s="16">
        <f ca="1" t="shared" si="2865"/>
        <v>4913.00455094184</v>
      </c>
      <c r="AF438" s="16">
        <f ca="1" t="shared" si="2866"/>
        <v>5600.92595064368</v>
      </c>
      <c r="AG438" s="16">
        <f ca="1" t="shared" si="2867"/>
        <v>6536.15972057649</v>
      </c>
      <c r="AH438" s="16">
        <f ca="1" t="shared" si="2868"/>
        <v>7817.97742669327</v>
      </c>
      <c r="AI438" s="16">
        <f ca="1" t="shared" si="2869"/>
        <v>9527.875394694</v>
      </c>
      <c r="AJ438" s="18">
        <f ca="1" t="shared" si="2870"/>
        <v>42699.3025007519</v>
      </c>
      <c r="AK438" s="18">
        <f ca="1" t="shared" si="2871"/>
        <v>44232.1163852823</v>
      </c>
      <c r="AL438" s="18">
        <f ca="1" t="shared" si="2872"/>
        <v>65010.0734961161</v>
      </c>
      <c r="AM438" s="18">
        <f ca="1" t="shared" si="2873"/>
        <v>70394.3670562978</v>
      </c>
      <c r="AN438" s="18">
        <f ca="1" t="shared" si="2874"/>
        <v>92942.0037466753</v>
      </c>
      <c r="AO438" s="18">
        <f ca="1">C438/'Ejercicio 3 - TIR'!$D$7</f>
        <v>15439.4103039114</v>
      </c>
      <c r="AP438" s="18">
        <f ca="1" t="shared" si="2875"/>
        <v>27259.8921968405</v>
      </c>
      <c r="AQ438" s="18">
        <f ca="1" t="shared" si="2876"/>
        <v>28792.7060813709</v>
      </c>
      <c r="AR438" s="18">
        <f ca="1" t="shared" si="2877"/>
        <v>49570.6631922046</v>
      </c>
      <c r="AS438" s="18">
        <f ca="1" t="shared" si="2878"/>
        <v>54954.9567523863</v>
      </c>
      <c r="AT438" s="18">
        <f ca="1" t="shared" si="2879"/>
        <v>77502.5934427639</v>
      </c>
      <c r="AU438" s="18">
        <f ca="1">AP438*'Ejercicio 3 - TIR'!$D$5</f>
        <v>13629.9460984202</v>
      </c>
      <c r="AV438" s="18">
        <f ca="1">AQ438*'Ejercicio 3 - TIR'!$D$5</f>
        <v>14396.3530406854</v>
      </c>
      <c r="AW438" s="18">
        <f ca="1">AR438*'Ejercicio 3 - TIR'!$D$5</f>
        <v>24785.3315961023</v>
      </c>
      <c r="AX438" s="18">
        <f ca="1">AS438*'Ejercicio 3 - TIR'!$D$5</f>
        <v>27477.4783761932</v>
      </c>
      <c r="AY438" s="18">
        <f ca="1">AT438*'Ejercicio 3 - TIR'!$D$5</f>
        <v>38751.2967213819</v>
      </c>
      <c r="AZ438" s="18">
        <f ca="1" t="shared" ref="AZ438:BD438" si="3252">AJ438-AU438-AE438</f>
        <v>24156.3518513898</v>
      </c>
      <c r="BA438" s="18">
        <f ca="1" t="shared" si="3252"/>
        <v>24234.8373939532</v>
      </c>
      <c r="BB438" s="18">
        <f ca="1" t="shared" si="3252"/>
        <v>33688.5821794373</v>
      </c>
      <c r="BC438" s="18">
        <f ca="1" t="shared" si="3252"/>
        <v>35098.9112534113</v>
      </c>
      <c r="BD438" s="18">
        <f ca="1" t="shared" si="3252"/>
        <v>44662.8316305994</v>
      </c>
      <c r="BE438" s="18">
        <f ca="1" t="shared" ref="BE438:BI438" si="3253">AZ438/Z438</f>
        <v>21372.676732362</v>
      </c>
      <c r="BF438" s="18">
        <f ca="1" t="shared" si="3253"/>
        <v>18808.5370036879</v>
      </c>
      <c r="BG438" s="18">
        <f ca="1" t="shared" si="3253"/>
        <v>22404.477186676</v>
      </c>
      <c r="BH438" s="18">
        <f ca="1" t="shared" si="3253"/>
        <v>19515.2432815248</v>
      </c>
      <c r="BI438" s="18">
        <f ca="1" t="shared" si="3253"/>
        <v>20376.2810303</v>
      </c>
      <c r="BJ438" s="18">
        <f ca="1" t="shared" si="2882"/>
        <v>82681.5991769926</v>
      </c>
      <c r="BK438" s="18">
        <f ca="1" t="shared" si="2883"/>
        <v>33841.6898478155</v>
      </c>
      <c r="BL438" s="18">
        <f ca="1" t="shared" si="2884"/>
        <v>116523.289024808</v>
      </c>
      <c r="BM438" s="18">
        <f ca="1">BK438*'Ejercicio 3 - TIR'!$D$5</f>
        <v>16920.8449239077</v>
      </c>
      <c r="BN438" s="18">
        <f ca="1" t="shared" si="2885"/>
        <v>99602.4441009003</v>
      </c>
      <c r="BO438" s="18">
        <f ca="1" t="shared" si="2886"/>
        <v>45441.0819513337</v>
      </c>
      <c r="BP438" s="18">
        <f ca="1" t="shared" si="2887"/>
        <v>-114918.428318935</v>
      </c>
      <c r="BQ438" s="18">
        <f ca="1" t="shared" ref="BQ438:BT438" si="3254">BE438</f>
        <v>21372.676732362</v>
      </c>
      <c r="BR438" s="18">
        <f ca="1" t="shared" si="3254"/>
        <v>18808.5370036879</v>
      </c>
      <c r="BS438" s="18">
        <f ca="1" t="shared" si="3254"/>
        <v>22404.477186676</v>
      </c>
      <c r="BT438" s="18">
        <f ca="1" t="shared" si="3254"/>
        <v>19515.2432815248</v>
      </c>
      <c r="BU438" s="18">
        <f ca="1" t="shared" si="2889"/>
        <v>65817.3629816337</v>
      </c>
      <c r="BV438" s="20">
        <f ca="1" t="shared" si="2890"/>
        <v>7.42709166264384</v>
      </c>
    </row>
    <row r="439" ht="15" customHeight="1" spans="1:74">
      <c r="A439" s="16">
        <v>438</v>
      </c>
      <c r="B439" s="17">
        <f ca="1" t="shared" ref="B439:F439" si="3255">RAND()</f>
        <v>0.336617381552535</v>
      </c>
      <c r="C439" s="18">
        <f ca="1">IF(B439&lt;=('Ejercicio 3 - TIR'!$D$13-'Ejercicio 3 - TIR'!$C$13)/('Ejercicio 3 - TIR'!$E$13-'Ejercicio 3 - TIR'!$C$13),'Ejercicio 3 - TIR'!$C$13+SQRT(('Ejercicio 3 - TIR'!$E$13-'Ejercicio 3 - TIR'!$C$13)*('Ejercicio 3 - TIR'!$D$13-'Ejercicio 3 - TIR'!$C$13)*B439),'Ejercicio 3 - TIR'!$E$13-SQRT(('Ejercicio 3 - TIR'!$E$13-'Ejercicio 3 - TIR'!$C$13)*('Ejercicio 3 - TIR'!$E$13-'Ejercicio 3 - TIR'!$D$13)*(1-B439)))</f>
        <v>71785.4799414033</v>
      </c>
      <c r="D439" s="17">
        <f ca="1" t="shared" si="3255"/>
        <v>0.0533962510778785</v>
      </c>
      <c r="E439" s="18">
        <f ca="1">IF(D439&lt;=('Ejercicio 3 - TIR'!$D$14-'Ejercicio 3 - TIR'!$C$14)/('Ejercicio 3 - TIR'!$E$14-'Ejercicio 3 - TIR'!$C$14),'Ejercicio 3 - TIR'!$C$14+SQRT(('Ejercicio 3 - TIR'!$E$14-'Ejercicio 3 - TIR'!$C$14)*('Ejercicio 3 - TIR'!$D$14-'Ejercicio 3 - TIR'!$C$14)*D439),'Ejercicio 3 - TIR'!$E$14-SQRT(('Ejercicio 3 - TIR'!$E$14-'Ejercicio 3 - TIR'!$C$14)*('Ejercicio 3 - TIR'!$E$14-'Ejercicio 3 - TIR'!$D$14)*(1-D439)))</f>
        <v>27001.1793599877</v>
      </c>
      <c r="F439" s="17">
        <f ca="1" t="shared" si="3255"/>
        <v>0.0467458298082242</v>
      </c>
      <c r="G439" s="18">
        <f ca="1">IF(F439&lt;=('Ejercicio 3 - TIR'!$D$18-'Ejercicio 3 - TIR'!$C$18)/('Ejercicio 3 - TIR'!$E$18-'Ejercicio 3 - TIR'!$C$18),'Ejercicio 3 - TIR'!$C$18+SQRT(('Ejercicio 3 - TIR'!$E$18-'Ejercicio 3 - TIR'!$C$18)*('Ejercicio 3 - TIR'!$D$18-'Ejercicio 3 - TIR'!$C$18)*F439),'Ejercicio 3 - TIR'!$E$18-SQRT(('Ejercicio 3 - TIR'!$E$18-'Ejercicio 3 - TIR'!$C$18)*('Ejercicio 3 - TIR'!$E$18-'Ejercicio 3 - TIR'!$D$18)*(1-F439)))</f>
        <v>32647.9944243207</v>
      </c>
      <c r="H439" s="17">
        <f ca="1" t="shared" ref="H439:L439" si="3256">RAND()</f>
        <v>0.188106894977943</v>
      </c>
      <c r="I439" s="18">
        <f ca="1">IF(H439&lt;=('Ejercicio 3 - TIR'!$D$18-'Ejercicio 3 - TIR'!$C$18)/('Ejercicio 3 - TIR'!$E$18-'Ejercicio 3 - TIR'!$C$18),'Ejercicio 3 - TIR'!$C$18+SQRT(('Ejercicio 3 - TIR'!$E$18-'Ejercicio 3 - TIR'!$C$18)*('Ejercicio 3 - TIR'!$D$18-'Ejercicio 3 - TIR'!$C$18)*H439),'Ejercicio 3 - TIR'!$E$18-SQRT(('Ejercicio 3 - TIR'!$E$18-'Ejercicio 3 - TIR'!$C$18)*('Ejercicio 3 - TIR'!$E$18-'Ejercicio 3 - TIR'!$D$18)*(1-H439)))</f>
        <v>35311.8767160667</v>
      </c>
      <c r="J439" s="17">
        <f ca="1" t="shared" si="3256"/>
        <v>0.0389574986229371</v>
      </c>
      <c r="K439" s="18">
        <f ca="1">IF(J439&lt;=('Ejercicio 3 - TIR'!$D$18-'Ejercicio 3 - TIR'!$C$18)/('Ejercicio 3 - TIR'!$E$18-'Ejercicio 3 - TIR'!$C$18),'Ejercicio 3 - TIR'!$C$18+SQRT(('Ejercicio 3 - TIR'!$E$18-'Ejercicio 3 - TIR'!$C$18)*('Ejercicio 3 - TIR'!$D$18-'Ejercicio 3 - TIR'!$C$18)*J439),'Ejercicio 3 - TIR'!$E$18-SQRT(('Ejercicio 3 - TIR'!$E$18-'Ejercicio 3 - TIR'!$C$18)*('Ejercicio 3 - TIR'!$E$18-'Ejercicio 3 - TIR'!$D$18)*(1-J439)))</f>
        <v>32417.3590534798</v>
      </c>
      <c r="L439" s="17">
        <f ca="1" t="shared" si="3256"/>
        <v>0.826996391654068</v>
      </c>
      <c r="M439" s="18">
        <f ca="1">IF(L439&lt;=('Ejercicio 3 - TIR'!$D$18-'Ejercicio 3 - TIR'!$C$18)/('Ejercicio 3 - TIR'!$E$18-'Ejercicio 3 - TIR'!$C$18),'Ejercicio 3 - TIR'!$C$18+SQRT(('Ejercicio 3 - TIR'!$E$18-'Ejercicio 3 - TIR'!$C$18)*('Ejercicio 3 - TIR'!$D$18-'Ejercicio 3 - TIR'!$C$18)*L439),'Ejercicio 3 - TIR'!$E$18-SQRT(('Ejercicio 3 - TIR'!$E$18-'Ejercicio 3 - TIR'!$C$18)*('Ejercicio 3 - TIR'!$E$18-'Ejercicio 3 - TIR'!$D$18)*(1-L439)))</f>
        <v>41397.8797041263</v>
      </c>
      <c r="N439" s="17">
        <f ca="1" t="shared" ref="N439:R439" si="3257">RAND()</f>
        <v>0.764453560815263</v>
      </c>
      <c r="O439" s="18">
        <f ca="1">IF(N439&lt;=('Ejercicio 3 - TIR'!$D$18-'Ejercicio 3 - TIR'!$C$18)/('Ejercicio 3 - TIR'!$E$18-'Ejercicio 3 - TIR'!$C$18),'Ejercicio 3 - TIR'!$C$18+SQRT(('Ejercicio 3 - TIR'!$E$18-'Ejercicio 3 - TIR'!$C$18)*('Ejercicio 3 - TIR'!$D$18-'Ejercicio 3 - TIR'!$C$18)*N439),'Ejercicio 3 - TIR'!$E$18-SQRT(('Ejercicio 3 - TIR'!$E$18-'Ejercicio 3 - TIR'!$C$18)*('Ejercicio 3 - TIR'!$E$18-'Ejercicio 3 - TIR'!$D$18)*(1-N439)))</f>
        <v>40796.9079311945</v>
      </c>
      <c r="P439" s="17">
        <f ca="1" t="shared" si="3257"/>
        <v>0.0124006045755669</v>
      </c>
      <c r="Q439" s="19">
        <f ca="1">IF(P439&lt;=('Ejercicio 3 - TIR'!$D$22-'Ejercicio 3 - TIR'!$C$22)/('Ejercicio 3 - TIR'!$E$22-'Ejercicio 3 - TIR'!$C$22),'Ejercicio 3 - TIR'!$C$22+SQRT(('Ejercicio 3 - TIR'!$E$22-'Ejercicio 3 - TIR'!$C$22)*('Ejercicio 3 - TIR'!$D$22-'Ejercicio 3 - TIR'!$C$22)*P439),'Ejercicio 3 - TIR'!$E$22-SQRT(('Ejercicio 3 - TIR'!$E$22-'Ejercicio 3 - TIR'!$C$22)*('Ejercicio 3 - TIR'!$E$22-'Ejercicio 3 - TIR'!$D$22)*(1-P439)))</f>
        <v>0.124724519894764</v>
      </c>
      <c r="R439" s="17">
        <f ca="1" t="shared" si="3257"/>
        <v>0.889378557514928</v>
      </c>
      <c r="S439" s="19">
        <f ca="1">IF(R439&lt;=('Ejercicio 3 - TIR'!$D$23-'Ejercicio 3 - TIR'!$C$23)/('Ejercicio 3 - TIR'!$E$23-'Ejercicio 3 - TIR'!$C$23),'Ejercicio 3 - TIR'!$C$23+SQRT(('Ejercicio 3 - TIR'!$E$23-'Ejercicio 3 - TIR'!$C$23)*('Ejercicio 3 - TIR'!$D$23-'Ejercicio 3 - TIR'!$C$23)*R439),'Ejercicio 3 - TIR'!$E$23-SQRT(('Ejercicio 3 - TIR'!$E$23-'Ejercicio 3 - TIR'!$C$23)*('Ejercicio 3 - TIR'!$E$23-'Ejercicio 3 - TIR'!$D$23)*(1-R439)))</f>
        <v>0.165889061105896</v>
      </c>
      <c r="T439" s="17">
        <f ca="1" t="shared" ref="T439:X439" si="3258">RAND()</f>
        <v>0.194526690900446</v>
      </c>
      <c r="U439" s="19">
        <f ca="1">IF(T439&lt;=('Ejercicio 3 - TIR'!$D$24-'Ejercicio 3 - TIR'!$C$24)/('Ejercicio 3 - TIR'!$E$24-'Ejercicio 3 - TIR'!$C$24),'Ejercicio 3 - TIR'!$C$24+SQRT(('Ejercicio 3 - TIR'!$E$24-'Ejercicio 3 - TIR'!$C$24)*('Ejercicio 3 - TIR'!$D$24-'Ejercicio 3 - TIR'!$C$24)*T439),'Ejercicio 3 - TIR'!$E$24-SQRT(('Ejercicio 3 - TIR'!$E$24-'Ejercicio 3 - TIR'!$C$24)*('Ejercicio 3 - TIR'!$E$24-'Ejercicio 3 - TIR'!$D$24)*(1-T439)))</f>
        <v>0.170211532621029</v>
      </c>
      <c r="V439" s="17">
        <f ca="1" t="shared" si="3258"/>
        <v>0.793450517689118</v>
      </c>
      <c r="W439" s="19">
        <f ca="1">IF(V439&lt;=('Ejercicio 3 - TIR'!$D$25-'Ejercicio 3 - TIR'!$C$25)/('Ejercicio 3 - TIR'!$E$25-'Ejercicio 3 - TIR'!$C$25),'Ejercicio 3 - TIR'!$C$25+SQRT(('Ejercicio 3 - TIR'!$E$25-'Ejercicio 3 - TIR'!$C$25)*('Ejercicio 3 - TIR'!$D$25-'Ejercicio 3 - TIR'!$C$25)*V439),'Ejercicio 3 - TIR'!$E$25-SQRT(('Ejercicio 3 - TIR'!$E$25-'Ejercicio 3 - TIR'!$C$25)*('Ejercicio 3 - TIR'!$E$25-'Ejercicio 3 - TIR'!$D$25)*(1-V439)))</f>
        <v>0.223112769051312</v>
      </c>
      <c r="X439" s="17">
        <f ca="1" t="shared" si="3258"/>
        <v>0.858828452324495</v>
      </c>
      <c r="Y439" s="19">
        <f ca="1">IF(X439&lt;=('Ejercicio 3 - TIR'!$D$26-'Ejercicio 3 - TIR'!$C$26)/('Ejercicio 3 - TIR'!$E$26-'Ejercicio 3 - TIR'!$C$26),'Ejercicio 3 - TIR'!$C$26+SQRT(('Ejercicio 3 - TIR'!$E$26-'Ejercicio 3 - TIR'!$C$26)*('Ejercicio 3 - TIR'!$D$26-'Ejercicio 3 - TIR'!$C$26)*X439),'Ejercicio 3 - TIR'!$E$26-SQRT(('Ejercicio 3 - TIR'!$E$26-'Ejercicio 3 - TIR'!$C$26)*('Ejercicio 3 - TIR'!$E$26-'Ejercicio 3 - TIR'!$D$26)*(1-X439)))</f>
        <v>0.252389741807659</v>
      </c>
      <c r="Z439" s="17">
        <f ca="1" t="shared" si="2860"/>
        <v>1.12472451989476</v>
      </c>
      <c r="AA439" s="17">
        <f ca="1" t="shared" si="2861"/>
        <v>1.31130401450289</v>
      </c>
      <c r="AB439" s="17">
        <f ca="1" t="shared" si="2862"/>
        <v>1.53450308054353</v>
      </c>
      <c r="AC439" s="17">
        <f ca="1" t="shared" si="2863"/>
        <v>1.87687031196137</v>
      </c>
      <c r="AD439" s="17">
        <f ca="1" t="shared" si="2864"/>
        <v>2.35057312540376</v>
      </c>
      <c r="AE439" s="16">
        <f ca="1" t="shared" si="2865"/>
        <v>3367.70913226688</v>
      </c>
      <c r="AF439" s="16">
        <f ca="1" t="shared" si="2866"/>
        <v>3926.37523829638</v>
      </c>
      <c r="AG439" s="16">
        <f ca="1" t="shared" si="2867"/>
        <v>4594.68958525207</v>
      </c>
      <c r="AH439" s="16">
        <f ca="1" t="shared" si="2868"/>
        <v>5619.82350154888</v>
      </c>
      <c r="AI439" s="16">
        <f ca="1" t="shared" si="2869"/>
        <v>7038.20930410942</v>
      </c>
      <c r="AJ439" s="18">
        <f ca="1" t="shared" si="2870"/>
        <v>36719.9998544211</v>
      </c>
      <c r="AK439" s="18">
        <f ca="1" t="shared" si="2871"/>
        <v>46304.6056974092</v>
      </c>
      <c r="AL439" s="18">
        <f ca="1" t="shared" si="2872"/>
        <v>49744.5373306504</v>
      </c>
      <c r="AM439" s="18">
        <f ca="1" t="shared" si="2873"/>
        <v>77698.4513948228</v>
      </c>
      <c r="AN439" s="18">
        <f ca="1" t="shared" si="2874"/>
        <v>95896.1153826373</v>
      </c>
      <c r="AO439" s="18">
        <f ca="1">C439/'Ejercicio 3 - TIR'!$D$7</f>
        <v>14357.0959882807</v>
      </c>
      <c r="AP439" s="18">
        <f ca="1" t="shared" si="2875"/>
        <v>22362.9038661404</v>
      </c>
      <c r="AQ439" s="18">
        <f ca="1" t="shared" si="2876"/>
        <v>31947.5097091286</v>
      </c>
      <c r="AR439" s="18">
        <f ca="1" t="shared" si="2877"/>
        <v>35387.4413423698</v>
      </c>
      <c r="AS439" s="18">
        <f ca="1" t="shared" si="2878"/>
        <v>63341.3554065421</v>
      </c>
      <c r="AT439" s="18">
        <f ca="1" t="shared" si="2879"/>
        <v>81539.0193943566</v>
      </c>
      <c r="AU439" s="18">
        <f ca="1">AP439*'Ejercicio 3 - TIR'!$D$5</f>
        <v>11181.4519330702</v>
      </c>
      <c r="AV439" s="18">
        <f ca="1">AQ439*'Ejercicio 3 - TIR'!$D$5</f>
        <v>15973.7548545643</v>
      </c>
      <c r="AW439" s="18">
        <f ca="1">AR439*'Ejercicio 3 - TIR'!$D$5</f>
        <v>17693.7206711849</v>
      </c>
      <c r="AX439" s="18">
        <f ca="1">AS439*'Ejercicio 3 - TIR'!$D$5</f>
        <v>31670.6777032711</v>
      </c>
      <c r="AY439" s="18">
        <f ca="1">AT439*'Ejercicio 3 - TIR'!$D$5</f>
        <v>40769.5096971783</v>
      </c>
      <c r="AZ439" s="18">
        <f ca="1" t="shared" ref="AZ439:BD439" si="3259">AJ439-AU439-AE439</f>
        <v>22170.838789084</v>
      </c>
      <c r="BA439" s="18">
        <f ca="1" t="shared" si="3259"/>
        <v>26404.4756045486</v>
      </c>
      <c r="BB439" s="18">
        <f ca="1" t="shared" si="3259"/>
        <v>27456.1270742135</v>
      </c>
      <c r="BC439" s="18">
        <f ca="1" t="shared" si="3259"/>
        <v>40407.9501900028</v>
      </c>
      <c r="BD439" s="18">
        <f ca="1" t="shared" si="3259"/>
        <v>48088.3963813495</v>
      </c>
      <c r="BE439" s="18">
        <f ca="1" t="shared" ref="BE439:BI439" si="3260">AZ439/Z439</f>
        <v>19712.239216727</v>
      </c>
      <c r="BF439" s="18">
        <f ca="1" t="shared" si="3260"/>
        <v>20136.0442067726</v>
      </c>
      <c r="BG439" s="18">
        <f ca="1" t="shared" si="3260"/>
        <v>17892.5200101184</v>
      </c>
      <c r="BH439" s="18">
        <f ca="1" t="shared" si="3260"/>
        <v>21529.4311665976</v>
      </c>
      <c r="BI439" s="18">
        <f ca="1" t="shared" si="3260"/>
        <v>20458.1579962927</v>
      </c>
      <c r="BJ439" s="18">
        <f ca="1" t="shared" si="2882"/>
        <v>63468.2465577938</v>
      </c>
      <c r="BK439" s="18">
        <f ca="1" t="shared" si="2883"/>
        <v>33747.4039888946</v>
      </c>
      <c r="BL439" s="18">
        <f ca="1" t="shared" si="2884"/>
        <v>97215.6505466884</v>
      </c>
      <c r="BM439" s="18">
        <f ca="1">BK439*'Ejercicio 3 - TIR'!$D$5</f>
        <v>16873.7019944473</v>
      </c>
      <c r="BN439" s="18">
        <f ca="1" t="shared" si="2885"/>
        <v>80341.9485522411</v>
      </c>
      <c r="BO439" s="18">
        <f ca="1" t="shared" si="2886"/>
        <v>34179.7273541281</v>
      </c>
      <c r="BP439" s="18">
        <f ca="1" t="shared" si="2887"/>
        <v>-98786.659301391</v>
      </c>
      <c r="BQ439" s="18">
        <f ca="1" t="shared" ref="BQ439:BT439" si="3261">BE439</f>
        <v>19712.239216727</v>
      </c>
      <c r="BR439" s="18">
        <f ca="1" t="shared" si="3261"/>
        <v>20136.0442067726</v>
      </c>
      <c r="BS439" s="18">
        <f ca="1" t="shared" si="3261"/>
        <v>17892.5200101184</v>
      </c>
      <c r="BT439" s="18">
        <f ca="1" t="shared" si="3261"/>
        <v>21529.4311665976</v>
      </c>
      <c r="BU439" s="18">
        <f ca="1" t="shared" si="2889"/>
        <v>54637.8853504207</v>
      </c>
      <c r="BV439" s="20">
        <f ca="1" t="shared" si="2890"/>
        <v>9.27265614047861</v>
      </c>
    </row>
    <row r="440" ht="15" customHeight="1" spans="1:74">
      <c r="A440" s="16">
        <v>439</v>
      </c>
      <c r="B440" s="17">
        <f ca="1" t="shared" ref="B440:F440" si="3262">RAND()</f>
        <v>0.924387176716407</v>
      </c>
      <c r="C440" s="18">
        <f ca="1">IF(B440&lt;=('Ejercicio 3 - TIR'!$D$13-'Ejercicio 3 - TIR'!$C$13)/('Ejercicio 3 - TIR'!$E$13-'Ejercicio 3 - TIR'!$C$13),'Ejercicio 3 - TIR'!$C$13+SQRT(('Ejercicio 3 - TIR'!$E$13-'Ejercicio 3 - TIR'!$C$13)*('Ejercicio 3 - TIR'!$D$13-'Ejercicio 3 - TIR'!$C$13)*B440),'Ejercicio 3 - TIR'!$E$13-SQRT(('Ejercicio 3 - TIR'!$E$13-'Ejercicio 3 - TIR'!$C$13)*('Ejercicio 3 - TIR'!$E$13-'Ejercicio 3 - TIR'!$D$13)*(1-B440)))</f>
        <v>90474.4875234814</v>
      </c>
      <c r="D440" s="17">
        <f ca="1" t="shared" si="3262"/>
        <v>0.992485336831501</v>
      </c>
      <c r="E440" s="18">
        <f ca="1">IF(D440&lt;=('Ejercicio 3 - TIR'!$D$14-'Ejercicio 3 - TIR'!$C$14)/('Ejercicio 3 - TIR'!$E$14-'Ejercicio 3 - TIR'!$C$14),'Ejercicio 3 - TIR'!$C$14+SQRT(('Ejercicio 3 - TIR'!$E$14-'Ejercicio 3 - TIR'!$C$14)*('Ejercicio 3 - TIR'!$D$14-'Ejercicio 3 - TIR'!$C$14)*D440),'Ejercicio 3 - TIR'!$E$14-SQRT(('Ejercicio 3 - TIR'!$E$14-'Ejercicio 3 - TIR'!$C$14)*('Ejercicio 3 - TIR'!$E$14-'Ejercicio 3 - TIR'!$D$14)*(1-D440)))</f>
        <v>38938.3034919174</v>
      </c>
      <c r="F440" s="17">
        <f ca="1" t="shared" si="3262"/>
        <v>0.623692725638552</v>
      </c>
      <c r="G440" s="18">
        <f ca="1">IF(F440&lt;=('Ejercicio 3 - TIR'!$D$18-'Ejercicio 3 - TIR'!$C$18)/('Ejercicio 3 - TIR'!$E$18-'Ejercicio 3 - TIR'!$C$18),'Ejercicio 3 - TIR'!$C$18+SQRT(('Ejercicio 3 - TIR'!$E$18-'Ejercicio 3 - TIR'!$C$18)*('Ejercicio 3 - TIR'!$D$18-'Ejercicio 3 - TIR'!$C$18)*F440),'Ejercicio 3 - TIR'!$E$18-SQRT(('Ejercicio 3 - TIR'!$E$18-'Ejercicio 3 - TIR'!$C$18)*('Ejercicio 3 - TIR'!$E$18-'Ejercicio 3 - TIR'!$D$18)*(1-F440)))</f>
        <v>39672.3269612737</v>
      </c>
      <c r="H440" s="17">
        <f ca="1" t="shared" ref="H440:L440" si="3263">RAND()</f>
        <v>0.0825367306528433</v>
      </c>
      <c r="I440" s="18">
        <f ca="1">IF(H440&lt;=('Ejercicio 3 - TIR'!$D$18-'Ejercicio 3 - TIR'!$C$18)/('Ejercicio 3 - TIR'!$E$18-'Ejercicio 3 - TIR'!$C$18),'Ejercicio 3 - TIR'!$C$18+SQRT(('Ejercicio 3 - TIR'!$E$18-'Ejercicio 3 - TIR'!$C$18)*('Ejercicio 3 - TIR'!$D$18-'Ejercicio 3 - TIR'!$C$18)*H440),'Ejercicio 3 - TIR'!$E$18-SQRT(('Ejercicio 3 - TIR'!$E$18-'Ejercicio 3 - TIR'!$C$18)*('Ejercicio 3 - TIR'!$E$18-'Ejercicio 3 - TIR'!$D$18)*(1-H440)))</f>
        <v>33518.5948328738</v>
      </c>
      <c r="J440" s="17">
        <f ca="1" t="shared" si="3263"/>
        <v>0.343552499507257</v>
      </c>
      <c r="K440" s="18">
        <f ca="1">IF(J440&lt;=('Ejercicio 3 - TIR'!$D$18-'Ejercicio 3 - TIR'!$C$18)/('Ejercicio 3 - TIR'!$E$18-'Ejercicio 3 - TIR'!$C$18),'Ejercicio 3 - TIR'!$C$18+SQRT(('Ejercicio 3 - TIR'!$E$18-'Ejercicio 3 - TIR'!$C$18)*('Ejercicio 3 - TIR'!$D$18-'Ejercicio 3 - TIR'!$C$18)*J440),'Ejercicio 3 - TIR'!$E$18-SQRT(('Ejercicio 3 - TIR'!$E$18-'Ejercicio 3 - TIR'!$C$18)*('Ejercicio 3 - TIR'!$E$18-'Ejercicio 3 - TIR'!$D$18)*(1-J440)))</f>
        <v>37178.6401864203</v>
      </c>
      <c r="L440" s="17">
        <f ca="1" t="shared" si="3263"/>
        <v>0.850130029732175</v>
      </c>
      <c r="M440" s="18">
        <f ca="1">IF(L440&lt;=('Ejercicio 3 - TIR'!$D$18-'Ejercicio 3 - TIR'!$C$18)/('Ejercicio 3 - TIR'!$E$18-'Ejercicio 3 - TIR'!$C$18),'Ejercicio 3 - TIR'!$C$18+SQRT(('Ejercicio 3 - TIR'!$E$18-'Ejercicio 3 - TIR'!$C$18)*('Ejercicio 3 - TIR'!$D$18-'Ejercicio 3 - TIR'!$C$18)*L440),'Ejercicio 3 - TIR'!$E$18-SQRT(('Ejercicio 3 - TIR'!$E$18-'Ejercicio 3 - TIR'!$C$18)*('Ejercicio 3 - TIR'!$E$18-'Ejercicio 3 - TIR'!$D$18)*(1-L440)))</f>
        <v>41647.3521255451</v>
      </c>
      <c r="N440" s="17">
        <f ca="1" t="shared" ref="N440:R440" si="3264">RAND()</f>
        <v>0.400012877705201</v>
      </c>
      <c r="O440" s="18">
        <f ca="1">IF(N440&lt;=('Ejercicio 3 - TIR'!$D$18-'Ejercicio 3 - TIR'!$C$18)/('Ejercicio 3 - TIR'!$E$18-'Ejercicio 3 - TIR'!$C$18),'Ejercicio 3 - TIR'!$C$18+SQRT(('Ejercicio 3 - TIR'!$E$18-'Ejercicio 3 - TIR'!$C$18)*('Ejercicio 3 - TIR'!$D$18-'Ejercicio 3 - TIR'!$C$18)*N440),'Ejercicio 3 - TIR'!$E$18-SQRT(('Ejercicio 3 - TIR'!$E$18-'Ejercicio 3 - TIR'!$C$18)*('Ejercicio 3 - TIR'!$E$18-'Ejercicio 3 - TIR'!$D$18)*(1-N440)))</f>
        <v>37746.0913792557</v>
      </c>
      <c r="P440" s="17">
        <f ca="1" t="shared" si="3264"/>
        <v>0.181043925354499</v>
      </c>
      <c r="Q440" s="19">
        <f ca="1">IF(P440&lt;=('Ejercicio 3 - TIR'!$D$22-'Ejercicio 3 - TIR'!$C$22)/('Ejercicio 3 - TIR'!$E$22-'Ejercicio 3 - TIR'!$C$22),'Ejercicio 3 - TIR'!$C$22+SQRT(('Ejercicio 3 - TIR'!$E$22-'Ejercicio 3 - TIR'!$C$22)*('Ejercicio 3 - TIR'!$D$22-'Ejercicio 3 - TIR'!$C$22)*P440),'Ejercicio 3 - TIR'!$E$22-SQRT(('Ejercicio 3 - TIR'!$E$22-'Ejercicio 3 - TIR'!$C$22)*('Ejercicio 3 - TIR'!$E$22-'Ejercicio 3 - TIR'!$D$22)*(1-P440)))</f>
        <v>0.13805212080721</v>
      </c>
      <c r="R440" s="17">
        <f ca="1" t="shared" si="3264"/>
        <v>0.399459921896812</v>
      </c>
      <c r="S440" s="19">
        <f ca="1">IF(R440&lt;=('Ejercicio 3 - TIR'!$D$23-'Ejercicio 3 - TIR'!$C$23)/('Ejercicio 3 - TIR'!$E$23-'Ejercicio 3 - TIR'!$C$23),'Ejercicio 3 - TIR'!$C$23+SQRT(('Ejercicio 3 - TIR'!$E$23-'Ejercicio 3 - TIR'!$C$23)*('Ejercicio 3 - TIR'!$D$23-'Ejercicio 3 - TIR'!$C$23)*R440),'Ejercicio 3 - TIR'!$E$23-SQRT(('Ejercicio 3 - TIR'!$E$23-'Ejercicio 3 - TIR'!$C$23)*('Ejercicio 3 - TIR'!$E$23-'Ejercicio 3 - TIR'!$D$23)*(1-R440)))</f>
        <v>0.146814694840968</v>
      </c>
      <c r="T440" s="17">
        <f ca="1" t="shared" ref="T440:X440" si="3265">RAND()</f>
        <v>0.666719504332067</v>
      </c>
      <c r="U440" s="19">
        <f ca="1">IF(T440&lt;=('Ejercicio 3 - TIR'!$D$24-'Ejercicio 3 - TIR'!$C$24)/('Ejercicio 3 - TIR'!$E$24-'Ejercicio 3 - TIR'!$C$24),'Ejercicio 3 - TIR'!$C$24+SQRT(('Ejercicio 3 - TIR'!$E$24-'Ejercicio 3 - TIR'!$C$24)*('Ejercicio 3 - TIR'!$D$24-'Ejercicio 3 - TIR'!$C$24)*T440),'Ejercicio 3 - TIR'!$E$24-SQRT(('Ejercicio 3 - TIR'!$E$24-'Ejercicio 3 - TIR'!$C$24)*('Ejercicio 3 - TIR'!$E$24-'Ejercicio 3 - TIR'!$D$24)*(1-T440)))</f>
        <v>0.189451916788934</v>
      </c>
      <c r="V440" s="17">
        <f ca="1" t="shared" si="3265"/>
        <v>0.628438902418303</v>
      </c>
      <c r="W440" s="19">
        <f ca="1">IF(V440&lt;=('Ejercicio 3 - TIR'!$D$25-'Ejercicio 3 - TIR'!$C$25)/('Ejercicio 3 - TIR'!$E$25-'Ejercicio 3 - TIR'!$C$25),'Ejercicio 3 - TIR'!$C$25+SQRT(('Ejercicio 3 - TIR'!$E$25-'Ejercicio 3 - TIR'!$C$25)*('Ejercicio 3 - TIR'!$D$25-'Ejercicio 3 - TIR'!$C$25)*V440),'Ejercicio 3 - TIR'!$E$25-SQRT(('Ejercicio 3 - TIR'!$E$25-'Ejercicio 3 - TIR'!$C$25)*('Ejercicio 3 - TIR'!$E$25-'Ejercicio 3 - TIR'!$D$25)*(1-V440)))</f>
        <v>0.213938055494248</v>
      </c>
      <c r="X440" s="17">
        <f ca="1" t="shared" si="3265"/>
        <v>0.232984242083287</v>
      </c>
      <c r="Y440" s="19">
        <f ca="1">IF(X440&lt;=('Ejercicio 3 - TIR'!$D$26-'Ejercicio 3 - TIR'!$C$26)/('Ejercicio 3 - TIR'!$E$26-'Ejercicio 3 - TIR'!$C$26),'Ejercicio 3 - TIR'!$C$26+SQRT(('Ejercicio 3 - TIR'!$E$26-'Ejercicio 3 - TIR'!$C$26)*('Ejercicio 3 - TIR'!$D$26-'Ejercicio 3 - TIR'!$C$26)*X440),'Ejercicio 3 - TIR'!$E$26-SQRT(('Ejercicio 3 - TIR'!$E$26-'Ejercicio 3 - TIR'!$C$26)*('Ejercicio 3 - TIR'!$E$26-'Ejercicio 3 - TIR'!$D$26)*(1-X440)))</f>
        <v>0.215081017794836</v>
      </c>
      <c r="Z440" s="17">
        <f ca="1" t="shared" si="2860"/>
        <v>1.13805212080721</v>
      </c>
      <c r="AA440" s="17">
        <f ca="1" t="shared" si="2861"/>
        <v>1.30513489563664</v>
      </c>
      <c r="AB440" s="17">
        <f ca="1" t="shared" si="2862"/>
        <v>1.55239520328312</v>
      </c>
      <c r="AC440" s="17">
        <f ca="1" t="shared" si="2863"/>
        <v>1.88451161443211</v>
      </c>
      <c r="AD440" s="17">
        <f ca="1" t="shared" si="2864"/>
        <v>2.28983429051036</v>
      </c>
      <c r="AE440" s="16">
        <f ca="1" t="shared" si="2865"/>
        <v>5375.51537769398</v>
      </c>
      <c r="AF440" s="16">
        <f ca="1" t="shared" si="2866"/>
        <v>6164.72002748305</v>
      </c>
      <c r="AG440" s="16">
        <f ca="1" t="shared" si="2867"/>
        <v>7332.63805315684</v>
      </c>
      <c r="AH440" s="16">
        <f ca="1" t="shared" si="2868"/>
        <v>8901.36837989235</v>
      </c>
      <c r="AI440" s="16">
        <f ca="1" t="shared" si="2869"/>
        <v>10815.8837508064</v>
      </c>
      <c r="AJ440" s="18">
        <f ca="1" t="shared" si="2870"/>
        <v>45149.1758356346</v>
      </c>
      <c r="AK440" s="18">
        <f ca="1" t="shared" si="2871"/>
        <v>43746.2877690895</v>
      </c>
      <c r="AL440" s="18">
        <f ca="1" t="shared" si="2872"/>
        <v>57715.942689988</v>
      </c>
      <c r="AM440" s="18">
        <f ca="1" t="shared" si="2873"/>
        <v>78484.9187909337</v>
      </c>
      <c r="AN440" s="18">
        <f ca="1" t="shared" si="2874"/>
        <v>86432.2943729573</v>
      </c>
      <c r="AO440" s="18">
        <f ca="1">C440/'Ejercicio 3 - TIR'!$D$7</f>
        <v>18094.8975046963</v>
      </c>
      <c r="AP440" s="18">
        <f ca="1" t="shared" si="2875"/>
        <v>27054.2783309383</v>
      </c>
      <c r="AQ440" s="18">
        <f ca="1" t="shared" si="2876"/>
        <v>25651.3902643933</v>
      </c>
      <c r="AR440" s="18">
        <f ca="1" t="shared" si="2877"/>
        <v>39621.0451852918</v>
      </c>
      <c r="AS440" s="18">
        <f ca="1" t="shared" si="2878"/>
        <v>60390.0212862374</v>
      </c>
      <c r="AT440" s="18">
        <f ca="1" t="shared" si="2879"/>
        <v>68337.3968682611</v>
      </c>
      <c r="AU440" s="18">
        <f ca="1">AP440*'Ejercicio 3 - TIR'!$D$5</f>
        <v>13527.1391654692</v>
      </c>
      <c r="AV440" s="18">
        <f ca="1">AQ440*'Ejercicio 3 - TIR'!$D$5</f>
        <v>12825.6951321966</v>
      </c>
      <c r="AW440" s="18">
        <f ca="1">AR440*'Ejercicio 3 - TIR'!$D$5</f>
        <v>19810.5225926459</v>
      </c>
      <c r="AX440" s="18">
        <f ca="1">AS440*'Ejercicio 3 - TIR'!$D$5</f>
        <v>30195.0106431187</v>
      </c>
      <c r="AY440" s="18">
        <f ca="1">AT440*'Ejercicio 3 - TIR'!$D$5</f>
        <v>34168.6984341305</v>
      </c>
      <c r="AZ440" s="18">
        <f ca="1" t="shared" ref="AZ440:BD440" si="3266">AJ440-AU440-AE440</f>
        <v>26246.5212924715</v>
      </c>
      <c r="BA440" s="18">
        <f ca="1" t="shared" si="3266"/>
        <v>24755.8726094099</v>
      </c>
      <c r="BB440" s="18">
        <f ca="1" t="shared" si="3266"/>
        <v>30572.7820441853</v>
      </c>
      <c r="BC440" s="18">
        <f ca="1" t="shared" si="3266"/>
        <v>39388.5397679227</v>
      </c>
      <c r="BD440" s="18">
        <f ca="1" t="shared" si="3266"/>
        <v>41447.7121880204</v>
      </c>
      <c r="BE440" s="18">
        <f ca="1" t="shared" ref="BE440:BI440" si="3267">AZ440/Z440</f>
        <v>23062.6706919671</v>
      </c>
      <c r="BF440" s="18">
        <f ca="1" t="shared" si="3267"/>
        <v>18968.0566293755</v>
      </c>
      <c r="BG440" s="18">
        <f ca="1" t="shared" si="3267"/>
        <v>19693.9426117317</v>
      </c>
      <c r="BH440" s="18">
        <f ca="1" t="shared" si="3267"/>
        <v>20901.1923653186</v>
      </c>
      <c r="BI440" s="18">
        <f ca="1" t="shared" si="3267"/>
        <v>18100.7474470052</v>
      </c>
      <c r="BJ440" s="18">
        <f ca="1" t="shared" si="2882"/>
        <v>89162.2625500917</v>
      </c>
      <c r="BK440" s="18">
        <f ca="1" t="shared" si="2883"/>
        <v>41434.3167895239</v>
      </c>
      <c r="BL440" s="18">
        <f ca="1" t="shared" si="2884"/>
        <v>130596.579339616</v>
      </c>
      <c r="BM440" s="18">
        <f ca="1">BK440*'Ejercicio 3 - TIR'!$D$5</f>
        <v>20717.158394762</v>
      </c>
      <c r="BN440" s="18">
        <f ca="1" t="shared" si="2885"/>
        <v>109879.420944854</v>
      </c>
      <c r="BO440" s="18">
        <f ca="1" t="shared" si="2886"/>
        <v>47985.7522442655</v>
      </c>
      <c r="BP440" s="18">
        <f ca="1" t="shared" si="2887"/>
        <v>-129412.791015399</v>
      </c>
      <c r="BQ440" s="18">
        <f ca="1" t="shared" ref="BQ440:BT440" si="3268">BE440</f>
        <v>23062.6706919671</v>
      </c>
      <c r="BR440" s="18">
        <f ca="1" t="shared" si="3268"/>
        <v>18968.0566293755</v>
      </c>
      <c r="BS440" s="18">
        <f ca="1" t="shared" si="3268"/>
        <v>19693.9426117317</v>
      </c>
      <c r="BT440" s="18">
        <f ca="1" t="shared" si="3268"/>
        <v>20901.1923653186</v>
      </c>
      <c r="BU440" s="18">
        <f ca="1" t="shared" si="2889"/>
        <v>66086.4996912707</v>
      </c>
      <c r="BV440" s="20">
        <f ca="1" t="shared" si="2890"/>
        <v>3.99826473152074</v>
      </c>
    </row>
    <row r="441" ht="15" customHeight="1" spans="1:74">
      <c r="A441" s="16">
        <v>440</v>
      </c>
      <c r="B441" s="17">
        <f ca="1" t="shared" ref="B441:F441" si="3269">RAND()</f>
        <v>0.290717370922199</v>
      </c>
      <c r="C441" s="18">
        <f ca="1">IF(B441&lt;=('Ejercicio 3 - TIR'!$D$13-'Ejercicio 3 - TIR'!$C$13)/('Ejercicio 3 - TIR'!$E$13-'Ejercicio 3 - TIR'!$C$13),'Ejercicio 3 - TIR'!$C$13+SQRT(('Ejercicio 3 - TIR'!$E$13-'Ejercicio 3 - TIR'!$C$13)*('Ejercicio 3 - TIR'!$D$13-'Ejercicio 3 - TIR'!$C$13)*B441),'Ejercicio 3 - TIR'!$E$13-SQRT(('Ejercicio 3 - TIR'!$E$13-'Ejercicio 3 - TIR'!$C$13)*('Ejercicio 3 - TIR'!$E$13-'Ejercicio 3 - TIR'!$D$13)*(1-B441)))</f>
        <v>70825.7107217098</v>
      </c>
      <c r="D441" s="17">
        <f ca="1" t="shared" si="3269"/>
        <v>0.91944773505073</v>
      </c>
      <c r="E441" s="18">
        <f ca="1">IF(D441&lt;=('Ejercicio 3 - TIR'!$D$14-'Ejercicio 3 - TIR'!$C$14)/('Ejercicio 3 - TIR'!$E$14-'Ejercicio 3 - TIR'!$C$14),'Ejercicio 3 - TIR'!$C$14+SQRT(('Ejercicio 3 - TIR'!$E$14-'Ejercicio 3 - TIR'!$C$14)*('Ejercicio 3 - TIR'!$D$14-'Ejercicio 3 - TIR'!$C$14)*D441),'Ejercicio 3 - TIR'!$E$14-SQRT(('Ejercicio 3 - TIR'!$E$14-'Ejercicio 3 - TIR'!$C$14)*('Ejercicio 3 - TIR'!$E$14-'Ejercicio 3 - TIR'!$D$14)*(1-D441)))</f>
        <v>36523.9620625789</v>
      </c>
      <c r="F441" s="17">
        <f ca="1" t="shared" si="3269"/>
        <v>0.513138731136911</v>
      </c>
      <c r="G441" s="18">
        <f ca="1">IF(F441&lt;=('Ejercicio 3 - TIR'!$D$18-'Ejercicio 3 - TIR'!$C$18)/('Ejercicio 3 - TIR'!$E$18-'Ejercicio 3 - TIR'!$C$18),'Ejercicio 3 - TIR'!$C$18+SQRT(('Ejercicio 3 - TIR'!$E$18-'Ejercicio 3 - TIR'!$C$18)*('Ejercicio 3 - TIR'!$D$18-'Ejercicio 3 - TIR'!$C$18)*F441),'Ejercicio 3 - TIR'!$E$18-SQRT(('Ejercicio 3 - TIR'!$E$18-'Ejercicio 3 - TIR'!$C$18)*('Ejercicio 3 - TIR'!$E$18-'Ejercicio 3 - TIR'!$D$18)*(1-F441)))</f>
        <v>38773.3009563412</v>
      </c>
      <c r="H441" s="17">
        <f ca="1" t="shared" ref="H441:L441" si="3270">RAND()</f>
        <v>0.947774464233792</v>
      </c>
      <c r="I441" s="18">
        <f ca="1">IF(H441&lt;=('Ejercicio 3 - TIR'!$D$18-'Ejercicio 3 - TIR'!$C$18)/('Ejercicio 3 - TIR'!$E$18-'Ejercicio 3 - TIR'!$C$18),'Ejercicio 3 - TIR'!$C$18+SQRT(('Ejercicio 3 - TIR'!$E$18-'Ejercicio 3 - TIR'!$C$18)*('Ejercicio 3 - TIR'!$D$18-'Ejercicio 3 - TIR'!$C$18)*H441),'Ejercicio 3 - TIR'!$E$18-SQRT(('Ejercicio 3 - TIR'!$E$18-'Ejercicio 3 - TIR'!$C$18)*('Ejercicio 3 - TIR'!$E$18-'Ejercicio 3 - TIR'!$D$18)*(1-H441)))</f>
        <v>43020.8802000724</v>
      </c>
      <c r="J441" s="17">
        <f ca="1" t="shared" si="3270"/>
        <v>0.0900762879615196</v>
      </c>
      <c r="K441" s="18">
        <f ca="1">IF(J441&lt;=('Ejercicio 3 - TIR'!$D$18-'Ejercicio 3 - TIR'!$C$18)/('Ejercicio 3 - TIR'!$E$18-'Ejercicio 3 - TIR'!$C$18),'Ejercicio 3 - TIR'!$C$18+SQRT(('Ejercicio 3 - TIR'!$E$18-'Ejercicio 3 - TIR'!$C$18)*('Ejercicio 3 - TIR'!$D$18-'Ejercicio 3 - TIR'!$C$18)*J441),'Ejercicio 3 - TIR'!$E$18-SQRT(('Ejercicio 3 - TIR'!$E$18-'Ejercicio 3 - TIR'!$C$18)*('Ejercicio 3 - TIR'!$E$18-'Ejercicio 3 - TIR'!$D$18)*(1-J441)))</f>
        <v>33675.7915058158</v>
      </c>
      <c r="L441" s="17">
        <f ca="1" t="shared" si="3270"/>
        <v>0.0254728762695589</v>
      </c>
      <c r="M441" s="18">
        <f ca="1">IF(L441&lt;=('Ejercicio 3 - TIR'!$D$18-'Ejercicio 3 - TIR'!$C$18)/('Ejercicio 3 - TIR'!$E$18-'Ejercicio 3 - TIR'!$C$18),'Ejercicio 3 - TIR'!$C$18+SQRT(('Ejercicio 3 - TIR'!$E$18-'Ejercicio 3 - TIR'!$C$18)*('Ejercicio 3 - TIR'!$D$18-'Ejercicio 3 - TIR'!$C$18)*L441),'Ejercicio 3 - TIR'!$E$18-SQRT(('Ejercicio 3 - TIR'!$E$18-'Ejercicio 3 - TIR'!$C$18)*('Ejercicio 3 - TIR'!$E$18-'Ejercicio 3 - TIR'!$D$18)*(1-L441)))</f>
        <v>31954.7202972379</v>
      </c>
      <c r="N441" s="17">
        <f ca="1" t="shared" ref="N441:R441" si="3271">RAND()</f>
        <v>0.126539969769507</v>
      </c>
      <c r="O441" s="18">
        <f ca="1">IF(N441&lt;=('Ejercicio 3 - TIR'!$D$18-'Ejercicio 3 - TIR'!$C$18)/('Ejercicio 3 - TIR'!$E$18-'Ejercicio 3 - TIR'!$C$18),'Ejercicio 3 - TIR'!$C$18+SQRT(('Ejercicio 3 - TIR'!$E$18-'Ejercicio 3 - TIR'!$C$18)*('Ejercicio 3 - TIR'!$D$18-'Ejercicio 3 - TIR'!$C$18)*N441),'Ejercicio 3 - TIR'!$E$18-SQRT(('Ejercicio 3 - TIR'!$E$18-'Ejercicio 3 - TIR'!$C$18)*('Ejercicio 3 - TIR'!$E$18-'Ejercicio 3 - TIR'!$D$18)*(1-N441)))</f>
        <v>34356.7184285223</v>
      </c>
      <c r="P441" s="17">
        <f ca="1" t="shared" si="3271"/>
        <v>0.436792023380743</v>
      </c>
      <c r="Q441" s="19">
        <f ca="1">IF(P441&lt;=('Ejercicio 3 - TIR'!$D$22-'Ejercicio 3 - TIR'!$C$22)/('Ejercicio 3 - TIR'!$E$22-'Ejercicio 3 - TIR'!$C$22),'Ejercicio 3 - TIR'!$C$22+SQRT(('Ejercicio 3 - TIR'!$E$22-'Ejercicio 3 - TIR'!$C$22)*('Ejercicio 3 - TIR'!$D$22-'Ejercicio 3 - TIR'!$C$22)*P441),'Ejercicio 3 - TIR'!$E$22-SQRT(('Ejercicio 3 - TIR'!$E$22-'Ejercicio 3 - TIR'!$C$22)*('Ejercicio 3 - TIR'!$E$22-'Ejercicio 3 - TIR'!$D$22)*(1-P441)))</f>
        <v>0.148039715442303</v>
      </c>
      <c r="R441" s="17">
        <f ca="1" t="shared" si="3271"/>
        <v>0.742908507670606</v>
      </c>
      <c r="S441" s="19">
        <f ca="1">IF(R441&lt;=('Ejercicio 3 - TIR'!$D$23-'Ejercicio 3 - TIR'!$C$23)/('Ejercicio 3 - TIR'!$E$23-'Ejercicio 3 - TIR'!$C$23),'Ejercicio 3 - TIR'!$C$23+SQRT(('Ejercicio 3 - TIR'!$E$23-'Ejercicio 3 - TIR'!$C$23)*('Ejercicio 3 - TIR'!$D$23-'Ejercicio 3 - TIR'!$C$23)*R441),'Ejercicio 3 - TIR'!$E$23-SQRT(('Ejercicio 3 - TIR'!$E$23-'Ejercicio 3 - TIR'!$C$23)*('Ejercicio 3 - TIR'!$E$23-'Ejercicio 3 - TIR'!$D$23)*(1-R441)))</f>
        <v>0.158488033883605</v>
      </c>
      <c r="T441" s="17">
        <f ca="1" t="shared" ref="T441:X441" si="3272">RAND()</f>
        <v>0.379885911775697</v>
      </c>
      <c r="U441" s="19">
        <f ca="1">IF(T441&lt;=('Ejercicio 3 - TIR'!$D$24-'Ejercicio 3 - TIR'!$C$24)/('Ejercicio 3 - TIR'!$E$24-'Ejercicio 3 - TIR'!$C$24),'Ejercicio 3 - TIR'!$C$24+SQRT(('Ejercicio 3 - TIR'!$E$24-'Ejercicio 3 - TIR'!$C$24)*('Ejercicio 3 - TIR'!$D$24-'Ejercicio 3 - TIR'!$C$24)*T441),'Ejercicio 3 - TIR'!$E$24-SQRT(('Ejercicio 3 - TIR'!$E$24-'Ejercicio 3 - TIR'!$C$24)*('Ejercicio 3 - TIR'!$E$24-'Ejercicio 3 - TIR'!$D$24)*(1-T441)))</f>
        <v>0.178244652851982</v>
      </c>
      <c r="V441" s="17">
        <f ca="1" t="shared" si="3272"/>
        <v>0.426291824636245</v>
      </c>
      <c r="W441" s="19">
        <f ca="1">IF(V441&lt;=('Ejercicio 3 - TIR'!$D$25-'Ejercicio 3 - TIR'!$C$25)/('Ejercicio 3 - TIR'!$E$25-'Ejercicio 3 - TIR'!$C$25),'Ejercicio 3 - TIR'!$C$25+SQRT(('Ejercicio 3 - TIR'!$E$25-'Ejercicio 3 - TIR'!$C$25)*('Ejercicio 3 - TIR'!$D$25-'Ejercicio 3 - TIR'!$C$25)*V441),'Ejercicio 3 - TIR'!$E$25-SQRT(('Ejercicio 3 - TIR'!$E$25-'Ejercicio 3 - TIR'!$C$25)*('Ejercicio 3 - TIR'!$E$25-'Ejercicio 3 - TIR'!$D$25)*(1-V441)))</f>
        <v>0.205189525624324</v>
      </c>
      <c r="X441" s="17">
        <f ca="1" t="shared" si="3272"/>
        <v>0.0537905634878244</v>
      </c>
      <c r="Y441" s="19">
        <f ca="1">IF(X441&lt;=('Ejercicio 3 - TIR'!$D$26-'Ejercicio 3 - TIR'!$C$26)/('Ejercicio 3 - TIR'!$E$26-'Ejercicio 3 - TIR'!$C$26),'Ejercicio 3 - TIR'!$C$26+SQRT(('Ejercicio 3 - TIR'!$E$26-'Ejercicio 3 - TIR'!$C$26)*('Ejercicio 3 - TIR'!$D$26-'Ejercicio 3 - TIR'!$C$26)*X441),'Ejercicio 3 - TIR'!$E$26-SQRT(('Ejercicio 3 - TIR'!$E$26-'Ejercicio 3 - TIR'!$C$26)*('Ejercicio 3 - TIR'!$E$26-'Ejercicio 3 - TIR'!$D$26)*(1-X441)))</f>
        <v>0.202051328616262</v>
      </c>
      <c r="Z441" s="17">
        <f ca="1" t="shared" si="2860"/>
        <v>1.1480397154423</v>
      </c>
      <c r="AA441" s="17">
        <f ca="1" t="shared" si="2861"/>
        <v>1.32999027276305</v>
      </c>
      <c r="AB441" s="17">
        <f ca="1" t="shared" si="2862"/>
        <v>1.56705392722821</v>
      </c>
      <c r="AC441" s="17">
        <f ca="1" t="shared" si="2863"/>
        <v>1.8885969791839</v>
      </c>
      <c r="AD441" s="17">
        <f ca="1" t="shared" si="2864"/>
        <v>2.27019050804866</v>
      </c>
      <c r="AE441" s="16">
        <f ca="1" t="shared" si="2865"/>
        <v>5406.99695056966</v>
      </c>
      <c r="AF441" s="16">
        <f ca="1" t="shared" si="2866"/>
        <v>6263.9412664801</v>
      </c>
      <c r="AG441" s="16">
        <f ca="1" t="shared" si="2867"/>
        <v>7380.45530300905</v>
      </c>
      <c r="AH441" s="16">
        <f ca="1" t="shared" si="2868"/>
        <v>8894.847425525</v>
      </c>
      <c r="AI441" s="16">
        <f ca="1" t="shared" si="2869"/>
        <v>10692.0631656913</v>
      </c>
      <c r="AJ441" s="18">
        <f ca="1" t="shared" si="2870"/>
        <v>44513.2893966767</v>
      </c>
      <c r="AK441" s="18">
        <f ca="1" t="shared" si="2871"/>
        <v>57217.3521918006</v>
      </c>
      <c r="AL441" s="18">
        <f ca="1" t="shared" si="2872"/>
        <v>52771.7813317071</v>
      </c>
      <c r="AM441" s="18">
        <f ca="1" t="shared" si="2873"/>
        <v>60349.5882240299</v>
      </c>
      <c r="AN441" s="18">
        <f ca="1" t="shared" si="2874"/>
        <v>77996.296064132</v>
      </c>
      <c r="AO441" s="18">
        <f ca="1">C441/'Ejercicio 3 - TIR'!$D$7</f>
        <v>14165.1421443419</v>
      </c>
      <c r="AP441" s="18">
        <f ca="1" t="shared" si="2875"/>
        <v>30348.1472523347</v>
      </c>
      <c r="AQ441" s="18">
        <f ca="1" t="shared" si="2876"/>
        <v>43052.2100474587</v>
      </c>
      <c r="AR441" s="18">
        <f ca="1" t="shared" si="2877"/>
        <v>38606.6391873652</v>
      </c>
      <c r="AS441" s="18">
        <f ca="1" t="shared" si="2878"/>
        <v>46184.446079688</v>
      </c>
      <c r="AT441" s="18">
        <f ca="1" t="shared" si="2879"/>
        <v>63831.1539197901</v>
      </c>
      <c r="AU441" s="18">
        <f ca="1">AP441*'Ejercicio 3 - TIR'!$D$5</f>
        <v>15174.0736261674</v>
      </c>
      <c r="AV441" s="18">
        <f ca="1">AQ441*'Ejercicio 3 - TIR'!$D$5</f>
        <v>21526.1050237293</v>
      </c>
      <c r="AW441" s="18">
        <f ca="1">AR441*'Ejercicio 3 - TIR'!$D$5</f>
        <v>19303.3195936826</v>
      </c>
      <c r="AX441" s="18">
        <f ca="1">AS441*'Ejercicio 3 - TIR'!$D$5</f>
        <v>23092.223039844</v>
      </c>
      <c r="AY441" s="18">
        <f ca="1">AT441*'Ejercicio 3 - TIR'!$D$5</f>
        <v>31915.576959895</v>
      </c>
      <c r="AZ441" s="18">
        <f ca="1" t="shared" ref="AZ441:BD441" si="3273">AJ441-AU441-AE441</f>
        <v>23932.2188199396</v>
      </c>
      <c r="BA441" s="18">
        <f ca="1" t="shared" si="3273"/>
        <v>29427.3059015912</v>
      </c>
      <c r="BB441" s="18">
        <f ca="1" t="shared" si="3273"/>
        <v>26088.0064350155</v>
      </c>
      <c r="BC441" s="18">
        <f ca="1" t="shared" si="3273"/>
        <v>28362.5177586609</v>
      </c>
      <c r="BD441" s="18">
        <f ca="1" t="shared" si="3273"/>
        <v>35388.6559385457</v>
      </c>
      <c r="BE441" s="18">
        <f ca="1" t="shared" ref="BE441:BI441" si="3274">AZ441/Z441</f>
        <v>20846.1593253499</v>
      </c>
      <c r="BF441" s="18">
        <f ca="1" t="shared" si="3274"/>
        <v>22125.9557338387</v>
      </c>
      <c r="BG441" s="18">
        <f ca="1" t="shared" si="3274"/>
        <v>16647.803870515</v>
      </c>
      <c r="BH441" s="18">
        <f ca="1" t="shared" si="3274"/>
        <v>15017.771431</v>
      </c>
      <c r="BI441" s="18">
        <f ca="1" t="shared" si="3274"/>
        <v>15588.4080270267</v>
      </c>
      <c r="BJ441" s="18">
        <f ca="1" t="shared" si="2882"/>
        <v>82916.3519907962</v>
      </c>
      <c r="BK441" s="18">
        <f ca="1" t="shared" si="2883"/>
        <v>32157.5712412452</v>
      </c>
      <c r="BL441" s="18">
        <f ca="1" t="shared" si="2884"/>
        <v>115073.923232041</v>
      </c>
      <c r="BM441" s="18">
        <f ca="1">BK441*'Ejercicio 3 - TIR'!$D$5</f>
        <v>16078.7856206226</v>
      </c>
      <c r="BN441" s="18">
        <f ca="1" t="shared" si="2885"/>
        <v>98995.1376114188</v>
      </c>
      <c r="BO441" s="18">
        <f ca="1" t="shared" si="2886"/>
        <v>43606.5331347499</v>
      </c>
      <c r="BP441" s="18">
        <f ca="1" t="shared" si="2887"/>
        <v>-107349.672784289</v>
      </c>
      <c r="BQ441" s="18">
        <f ca="1" t="shared" ref="BQ441:BT441" si="3275">BE441</f>
        <v>20846.1593253499</v>
      </c>
      <c r="BR441" s="18">
        <f ca="1" t="shared" si="3275"/>
        <v>22125.9557338387</v>
      </c>
      <c r="BS441" s="18">
        <f ca="1" t="shared" si="3275"/>
        <v>16647.803870515</v>
      </c>
      <c r="BT441" s="18">
        <f ca="1" t="shared" si="3275"/>
        <v>15017.771431</v>
      </c>
      <c r="BU441" s="18">
        <f ca="1" t="shared" si="2889"/>
        <v>59194.9411617766</v>
      </c>
      <c r="BV441" s="20">
        <f ca="1" t="shared" si="2890"/>
        <v>6.61559056790593</v>
      </c>
    </row>
    <row r="442" ht="15" customHeight="1" spans="1:74">
      <c r="A442" s="16">
        <v>441</v>
      </c>
      <c r="B442" s="17">
        <f ca="1" t="shared" ref="B442:F442" si="3276">RAND()</f>
        <v>0.173703875261848</v>
      </c>
      <c r="C442" s="18">
        <f ca="1">IF(B442&lt;=('Ejercicio 3 - TIR'!$D$13-'Ejercicio 3 - TIR'!$C$13)/('Ejercicio 3 - TIR'!$E$13-'Ejercicio 3 - TIR'!$C$13),'Ejercicio 3 - TIR'!$C$13+SQRT(('Ejercicio 3 - TIR'!$E$13-'Ejercicio 3 - TIR'!$C$13)*('Ejercicio 3 - TIR'!$D$13-'Ejercicio 3 - TIR'!$C$13)*B442),'Ejercicio 3 - TIR'!$E$13-SQRT(('Ejercicio 3 - TIR'!$E$13-'Ejercicio 3 - TIR'!$C$13)*('Ejercicio 3 - TIR'!$E$13-'Ejercicio 3 - TIR'!$D$13)*(1-B442)))</f>
        <v>68335.5593756351</v>
      </c>
      <c r="D442" s="17">
        <f ca="1" t="shared" si="3276"/>
        <v>0.479020542556369</v>
      </c>
      <c r="E442" s="18">
        <f ca="1">IF(D442&lt;=('Ejercicio 3 - TIR'!$D$14-'Ejercicio 3 - TIR'!$C$14)/('Ejercicio 3 - TIR'!$E$14-'Ejercicio 3 - TIR'!$C$14),'Ejercicio 3 - TIR'!$C$14+SQRT(('Ejercicio 3 - TIR'!$E$14-'Ejercicio 3 - TIR'!$C$14)*('Ejercicio 3 - TIR'!$D$14-'Ejercicio 3 - TIR'!$C$14)*D442),'Ejercicio 3 - TIR'!$E$14-SQRT(('Ejercicio 3 - TIR'!$E$14-'Ejercicio 3 - TIR'!$C$14)*('Ejercicio 3 - TIR'!$E$14-'Ejercicio 3 - TIR'!$D$14)*(1-D442)))</f>
        <v>31159.9254179309</v>
      </c>
      <c r="F442" s="17">
        <f ca="1" t="shared" si="3276"/>
        <v>0.760116612747751</v>
      </c>
      <c r="G442" s="18">
        <f ca="1">IF(F442&lt;=('Ejercicio 3 - TIR'!$D$18-'Ejercicio 3 - TIR'!$C$18)/('Ejercicio 3 - TIR'!$E$18-'Ejercicio 3 - TIR'!$C$18),'Ejercicio 3 - TIR'!$C$18+SQRT(('Ejercicio 3 - TIR'!$E$18-'Ejercicio 3 - TIR'!$C$18)*('Ejercicio 3 - TIR'!$D$18-'Ejercicio 3 - TIR'!$C$18)*F442),'Ejercicio 3 - TIR'!$E$18-SQRT(('Ejercicio 3 - TIR'!$E$18-'Ejercicio 3 - TIR'!$C$18)*('Ejercicio 3 - TIR'!$E$18-'Ejercicio 3 - TIR'!$D$18)*(1-F442)))</f>
        <v>40758.3901589233</v>
      </c>
      <c r="H442" s="17">
        <f ca="1" t="shared" ref="H442:L442" si="3277">RAND()</f>
        <v>0.693530668004357</v>
      </c>
      <c r="I442" s="18">
        <f ca="1">IF(H442&lt;=('Ejercicio 3 - TIR'!$D$18-'Ejercicio 3 - TIR'!$C$18)/('Ejercicio 3 - TIR'!$E$18-'Ejercicio 3 - TIR'!$C$18),'Ejercicio 3 - TIR'!$C$18+SQRT(('Ejercicio 3 - TIR'!$E$18-'Ejercicio 3 - TIR'!$C$18)*('Ejercicio 3 - TIR'!$D$18-'Ejercicio 3 - TIR'!$C$18)*H442),'Ejercicio 3 - TIR'!$E$18-SQRT(('Ejercicio 3 - TIR'!$E$18-'Ejercicio 3 - TIR'!$C$18)*('Ejercicio 3 - TIR'!$E$18-'Ejercicio 3 - TIR'!$D$18)*(1-H442)))</f>
        <v>40205.7117421172</v>
      </c>
      <c r="J442" s="17">
        <f ca="1" t="shared" si="3277"/>
        <v>0.752234235923233</v>
      </c>
      <c r="K442" s="18">
        <f ca="1">IF(J442&lt;=('Ejercicio 3 - TIR'!$D$18-'Ejercicio 3 - TIR'!$C$18)/('Ejercicio 3 - TIR'!$E$18-'Ejercicio 3 - TIR'!$C$18),'Ejercicio 3 - TIR'!$C$18+SQRT(('Ejercicio 3 - TIR'!$E$18-'Ejercicio 3 - TIR'!$C$18)*('Ejercicio 3 - TIR'!$D$18-'Ejercicio 3 - TIR'!$C$18)*J442),'Ejercicio 3 - TIR'!$E$18-SQRT(('Ejercicio 3 - TIR'!$E$18-'Ejercicio 3 - TIR'!$C$18)*('Ejercicio 3 - TIR'!$E$18-'Ejercicio 3 - TIR'!$D$18)*(1-J442)))</f>
        <v>40689.2654563569</v>
      </c>
      <c r="L442" s="17">
        <f ca="1" t="shared" si="3277"/>
        <v>0.143623665122409</v>
      </c>
      <c r="M442" s="18">
        <f ca="1">IF(L442&lt;=('Ejercicio 3 - TIR'!$D$18-'Ejercicio 3 - TIR'!$C$18)/('Ejercicio 3 - TIR'!$E$18-'Ejercicio 3 - TIR'!$C$18),'Ejercicio 3 - TIR'!$C$18+SQRT(('Ejercicio 3 - TIR'!$E$18-'Ejercicio 3 - TIR'!$C$18)*('Ejercicio 3 - TIR'!$D$18-'Ejercicio 3 - TIR'!$C$18)*L442),'Ejercicio 3 - TIR'!$E$18-SQRT(('Ejercicio 3 - TIR'!$E$18-'Ejercicio 3 - TIR'!$C$18)*('Ejercicio 3 - TIR'!$E$18-'Ejercicio 3 - TIR'!$D$18)*(1-L442)))</f>
        <v>34641.5029643814</v>
      </c>
      <c r="N442" s="17">
        <f ca="1" t="shared" ref="N442:R442" si="3278">RAND()</f>
        <v>0.641602498357846</v>
      </c>
      <c r="O442" s="18">
        <f ca="1">IF(N442&lt;=('Ejercicio 3 - TIR'!$D$18-'Ejercicio 3 - TIR'!$C$18)/('Ejercicio 3 - TIR'!$E$18-'Ejercicio 3 - TIR'!$C$18),'Ejercicio 3 - TIR'!$C$18+SQRT(('Ejercicio 3 - TIR'!$E$18-'Ejercicio 3 - TIR'!$C$18)*('Ejercicio 3 - TIR'!$D$18-'Ejercicio 3 - TIR'!$C$18)*N442),'Ejercicio 3 - TIR'!$E$18-SQRT(('Ejercicio 3 - TIR'!$E$18-'Ejercicio 3 - TIR'!$C$18)*('Ejercicio 3 - TIR'!$E$18-'Ejercicio 3 - TIR'!$D$18)*(1-N442)))</f>
        <v>39810.2178749341</v>
      </c>
      <c r="P442" s="17">
        <f ca="1" t="shared" si="3278"/>
        <v>0.351380019504635</v>
      </c>
      <c r="Q442" s="19">
        <f ca="1">IF(P442&lt;=('Ejercicio 3 - TIR'!$D$22-'Ejercicio 3 - TIR'!$C$22)/('Ejercicio 3 - TIR'!$E$22-'Ejercicio 3 - TIR'!$C$22),'Ejercicio 3 - TIR'!$C$22+SQRT(('Ejercicio 3 - TIR'!$E$22-'Ejercicio 3 - TIR'!$C$22)*('Ejercicio 3 - TIR'!$D$22-'Ejercicio 3 - TIR'!$C$22)*P442),'Ejercicio 3 - TIR'!$E$22-SQRT(('Ejercicio 3 - TIR'!$E$22-'Ejercicio 3 - TIR'!$C$22)*('Ejercicio 3 - TIR'!$E$22-'Ejercicio 3 - TIR'!$D$22)*(1-P442)))</f>
        <v>0.145149235278798</v>
      </c>
      <c r="R442" s="17">
        <f ca="1" t="shared" si="3278"/>
        <v>0.235455205547105</v>
      </c>
      <c r="S442" s="19">
        <f ca="1">IF(R442&lt;=('Ejercicio 3 - TIR'!$D$23-'Ejercicio 3 - TIR'!$C$23)/('Ejercicio 3 - TIR'!$E$23-'Ejercicio 3 - TIR'!$C$23),'Ejercicio 3 - TIR'!$C$23+SQRT(('Ejercicio 3 - TIR'!$E$23-'Ejercicio 3 - TIR'!$C$23)*('Ejercicio 3 - TIR'!$D$23-'Ejercicio 3 - TIR'!$C$23)*R442),'Ejercicio 3 - TIR'!$E$23-SQRT(('Ejercicio 3 - TIR'!$E$23-'Ejercicio 3 - TIR'!$C$23)*('Ejercicio 3 - TIR'!$E$23-'Ejercicio 3 - TIR'!$D$23)*(1-R442)))</f>
        <v>0.140586873730239</v>
      </c>
      <c r="T442" s="17">
        <f ca="1" t="shared" ref="T442:X442" si="3279">RAND()</f>
        <v>0.744321396953007</v>
      </c>
      <c r="U442" s="19">
        <f ca="1">IF(T442&lt;=('Ejercicio 3 - TIR'!$D$24-'Ejercicio 3 - TIR'!$C$24)/('Ejercicio 3 - TIR'!$E$24-'Ejercicio 3 - TIR'!$C$24),'Ejercicio 3 - TIR'!$C$24+SQRT(('Ejercicio 3 - TIR'!$E$24-'Ejercicio 3 - TIR'!$C$24)*('Ejercicio 3 - TIR'!$D$24-'Ejercicio 3 - TIR'!$C$24)*T442),'Ejercicio 3 - TIR'!$E$24-SQRT(('Ejercicio 3 - TIR'!$E$24-'Ejercicio 3 - TIR'!$C$24)*('Ejercicio 3 - TIR'!$E$24-'Ejercicio 3 - TIR'!$D$24)*(1-T442)))</f>
        <v>0.193243690678055</v>
      </c>
      <c r="V442" s="17">
        <f ca="1" t="shared" si="3279"/>
        <v>0.713824021609643</v>
      </c>
      <c r="W442" s="19">
        <f ca="1">IF(V442&lt;=('Ejercicio 3 - TIR'!$D$25-'Ejercicio 3 - TIR'!$C$25)/('Ejercicio 3 - TIR'!$E$25-'Ejercicio 3 - TIR'!$C$25),'Ejercicio 3 - TIR'!$C$25+SQRT(('Ejercicio 3 - TIR'!$E$25-'Ejercicio 3 - TIR'!$C$25)*('Ejercicio 3 - TIR'!$D$25-'Ejercicio 3 - TIR'!$C$25)*V442),'Ejercicio 3 - TIR'!$E$25-SQRT(('Ejercicio 3 - TIR'!$E$25-'Ejercicio 3 - TIR'!$C$25)*('Ejercicio 3 - TIR'!$E$25-'Ejercicio 3 - TIR'!$D$25)*(1-V442)))</f>
        <v>0.218351683704085</v>
      </c>
      <c r="X442" s="17">
        <f ca="1" t="shared" si="3279"/>
        <v>0.201849824347165</v>
      </c>
      <c r="Y442" s="19">
        <f ca="1">IF(X442&lt;=('Ejercicio 3 - TIR'!$D$26-'Ejercicio 3 - TIR'!$C$26)/('Ejercicio 3 - TIR'!$E$26-'Ejercicio 3 - TIR'!$C$26),'Ejercicio 3 - TIR'!$C$26+SQRT(('Ejercicio 3 - TIR'!$E$26-'Ejercicio 3 - TIR'!$C$26)*('Ejercicio 3 - TIR'!$D$26-'Ejercicio 3 - TIR'!$C$26)*X442),'Ejercicio 3 - TIR'!$E$26-SQRT(('Ejercicio 3 - TIR'!$E$26-'Ejercicio 3 - TIR'!$C$26)*('Ejercicio 3 - TIR'!$E$26-'Ejercicio 3 - TIR'!$D$26)*(1-X442)))</f>
        <v>0.213345117813739</v>
      </c>
      <c r="Z442" s="17">
        <f ca="1" t="shared" si="2860"/>
        <v>1.1451492352788</v>
      </c>
      <c r="AA442" s="17">
        <f ca="1" t="shared" si="2861"/>
        <v>1.30614218622122</v>
      </c>
      <c r="AB442" s="17">
        <f ca="1" t="shared" si="2862"/>
        <v>1.55854592283691</v>
      </c>
      <c r="AC442" s="17">
        <f ca="1" t="shared" si="2863"/>
        <v>1.89885704921849</v>
      </c>
      <c r="AD442" s="17">
        <f ca="1" t="shared" si="2864"/>
        <v>2.30396893009545</v>
      </c>
      <c r="AE442" s="16">
        <f ca="1" t="shared" si="2865"/>
        <v>4522.83934575705</v>
      </c>
      <c r="AF442" s="16">
        <f ca="1" t="shared" si="2866"/>
        <v>5158.69118976115</v>
      </c>
      <c r="AG442" s="16">
        <f ca="1" t="shared" si="2867"/>
        <v>6155.57571433896</v>
      </c>
      <c r="AH442" s="16">
        <f ca="1" t="shared" si="2868"/>
        <v>7499.65603573286</v>
      </c>
      <c r="AI442" s="16">
        <f ca="1" t="shared" si="2869"/>
        <v>9099.6710362388</v>
      </c>
      <c r="AJ442" s="18">
        <f ca="1" t="shared" si="2870"/>
        <v>46674.4393216859</v>
      </c>
      <c r="AK442" s="18">
        <f ca="1" t="shared" si="2871"/>
        <v>52514.376233429</v>
      </c>
      <c r="AL442" s="18">
        <f ca="1" t="shared" si="2872"/>
        <v>63416.0887802338</v>
      </c>
      <c r="AM442" s="18">
        <f ca="1" t="shared" si="2873"/>
        <v>65779.2620994388</v>
      </c>
      <c r="AN442" s="18">
        <f ca="1" t="shared" si="2874"/>
        <v>91721.5050841789</v>
      </c>
      <c r="AO442" s="18">
        <f ca="1">C442/'Ejercicio 3 - TIR'!$D$7</f>
        <v>13667.111875127</v>
      </c>
      <c r="AP442" s="18">
        <f ca="1" t="shared" si="2875"/>
        <v>33007.3274465589</v>
      </c>
      <c r="AQ442" s="18">
        <f ca="1" t="shared" si="2876"/>
        <v>38847.264358302</v>
      </c>
      <c r="AR442" s="18">
        <f ca="1" t="shared" si="2877"/>
        <v>49748.9769051068</v>
      </c>
      <c r="AS442" s="18">
        <f ca="1" t="shared" si="2878"/>
        <v>52112.1502243117</v>
      </c>
      <c r="AT442" s="18">
        <f ca="1" t="shared" si="2879"/>
        <v>78054.3932090519</v>
      </c>
      <c r="AU442" s="18">
        <f ca="1">AP442*'Ejercicio 3 - TIR'!$D$5</f>
        <v>16503.6637232794</v>
      </c>
      <c r="AV442" s="18">
        <f ca="1">AQ442*'Ejercicio 3 - TIR'!$D$5</f>
        <v>19423.632179151</v>
      </c>
      <c r="AW442" s="18">
        <f ca="1">AR442*'Ejercicio 3 - TIR'!$D$5</f>
        <v>24874.4884525534</v>
      </c>
      <c r="AX442" s="18">
        <f ca="1">AS442*'Ejercicio 3 - TIR'!$D$5</f>
        <v>26056.0751121559</v>
      </c>
      <c r="AY442" s="18">
        <f ca="1">AT442*'Ejercicio 3 - TIR'!$D$5</f>
        <v>39027.1966045259</v>
      </c>
      <c r="AZ442" s="18">
        <f ca="1" t="shared" ref="AZ442:BD442" si="3280">AJ442-AU442-AE442</f>
        <v>25647.9362526494</v>
      </c>
      <c r="BA442" s="18">
        <f ca="1" t="shared" si="3280"/>
        <v>27932.0528645169</v>
      </c>
      <c r="BB442" s="18">
        <f ca="1" t="shared" si="3280"/>
        <v>32386.0246133415</v>
      </c>
      <c r="BC442" s="18">
        <f ca="1" t="shared" si="3280"/>
        <v>32223.53095155</v>
      </c>
      <c r="BD442" s="18">
        <f ca="1" t="shared" si="3280"/>
        <v>43594.6374434142</v>
      </c>
      <c r="BE442" s="18">
        <f ca="1" t="shared" ref="BE442:BI442" si="3281">AZ442/Z442</f>
        <v>22397.0251758542</v>
      </c>
      <c r="BF442" s="18">
        <f ca="1" t="shared" si="3281"/>
        <v>21385.1548163579</v>
      </c>
      <c r="BG442" s="18">
        <f ca="1" t="shared" si="3281"/>
        <v>20779.6409068213</v>
      </c>
      <c r="BH442" s="18">
        <f ca="1" t="shared" si="3281"/>
        <v>16969.9614643516</v>
      </c>
      <c r="BI442" s="18">
        <f ca="1" t="shared" si="3281"/>
        <v>18921.5387733584</v>
      </c>
      <c r="BJ442" s="18">
        <f ca="1" t="shared" si="2882"/>
        <v>71791.5000270043</v>
      </c>
      <c r="BK442" s="18">
        <f ca="1" t="shared" si="2883"/>
        <v>31488.6011244313</v>
      </c>
      <c r="BL442" s="18">
        <f ca="1" t="shared" si="2884"/>
        <v>103280.101151436</v>
      </c>
      <c r="BM442" s="18">
        <f ca="1">BK442*'Ejercicio 3 - TIR'!$D$5</f>
        <v>15744.3005622156</v>
      </c>
      <c r="BN442" s="18">
        <f ca="1" t="shared" si="2885"/>
        <v>87535.80058922</v>
      </c>
      <c r="BO442" s="18">
        <f ca="1" t="shared" si="2886"/>
        <v>37993.4813554944</v>
      </c>
      <c r="BP442" s="18">
        <f ca="1" t="shared" si="2887"/>
        <v>-99495.484793566</v>
      </c>
      <c r="BQ442" s="18">
        <f ca="1" t="shared" ref="BQ442:BT442" si="3282">BE442</f>
        <v>22397.0251758542</v>
      </c>
      <c r="BR442" s="18">
        <f ca="1" t="shared" si="3282"/>
        <v>21385.1548163579</v>
      </c>
      <c r="BS442" s="18">
        <f ca="1" t="shared" si="3282"/>
        <v>20779.6409068213</v>
      </c>
      <c r="BT442" s="18">
        <f ca="1" t="shared" si="3282"/>
        <v>16969.9614643516</v>
      </c>
      <c r="BU442" s="18">
        <f ca="1" t="shared" si="2889"/>
        <v>56915.0201288528</v>
      </c>
      <c r="BV442" s="20">
        <f ca="1" t="shared" si="2890"/>
        <v>10.3684733486656</v>
      </c>
    </row>
    <row r="443" ht="15" customHeight="1" spans="1:74">
      <c r="A443" s="16">
        <v>442</v>
      </c>
      <c r="B443" s="17">
        <f ca="1" t="shared" ref="B443:F443" si="3283">RAND()</f>
        <v>0.864337145708999</v>
      </c>
      <c r="C443" s="18">
        <f ca="1">IF(B443&lt;=('Ejercicio 3 - TIR'!$D$13-'Ejercicio 3 - TIR'!$C$13)/('Ejercicio 3 - TIR'!$E$13-'Ejercicio 3 - TIR'!$C$13),'Ejercicio 3 - TIR'!$C$13+SQRT(('Ejercicio 3 - TIR'!$E$13-'Ejercicio 3 - TIR'!$C$13)*('Ejercicio 3 - TIR'!$D$13-'Ejercicio 3 - TIR'!$C$13)*B443),'Ejercicio 3 - TIR'!$E$13-SQRT(('Ejercicio 3 - TIR'!$E$13-'Ejercicio 3 - TIR'!$C$13)*('Ejercicio 3 - TIR'!$E$13-'Ejercicio 3 - TIR'!$D$13)*(1-B443)))</f>
        <v>87240.8689500734</v>
      </c>
      <c r="D443" s="17">
        <f ca="1" t="shared" si="3283"/>
        <v>0.0255175265388774</v>
      </c>
      <c r="E443" s="18">
        <f ca="1">IF(D443&lt;=('Ejercicio 3 - TIR'!$D$14-'Ejercicio 3 - TIR'!$C$14)/('Ejercicio 3 - TIR'!$E$14-'Ejercicio 3 - TIR'!$C$14),'Ejercicio 3 - TIR'!$C$14+SQRT(('Ejercicio 3 - TIR'!$E$14-'Ejercicio 3 - TIR'!$C$14)*('Ejercicio 3 - TIR'!$D$14-'Ejercicio 3 - TIR'!$C$14)*D443),'Ejercicio 3 - TIR'!$E$14-SQRT(('Ejercicio 3 - TIR'!$E$14-'Ejercicio 3 - TIR'!$C$14)*('Ejercicio 3 - TIR'!$E$14-'Ejercicio 3 - TIR'!$D$14)*(1-D443)))</f>
        <v>26383.4068419723</v>
      </c>
      <c r="F443" s="17">
        <f ca="1" t="shared" si="3283"/>
        <v>0.298637651799044</v>
      </c>
      <c r="G443" s="18">
        <f ca="1">IF(F443&lt;=('Ejercicio 3 - TIR'!$D$18-'Ejercicio 3 - TIR'!$C$18)/('Ejercicio 3 - TIR'!$E$18-'Ejercicio 3 - TIR'!$C$18),'Ejercicio 3 - TIR'!$C$18+SQRT(('Ejercicio 3 - TIR'!$E$18-'Ejercicio 3 - TIR'!$C$18)*('Ejercicio 3 - TIR'!$D$18-'Ejercicio 3 - TIR'!$C$18)*F443),'Ejercicio 3 - TIR'!$E$18-SQRT(('Ejercicio 3 - TIR'!$E$18-'Ejercicio 3 - TIR'!$C$18)*('Ejercicio 3 - TIR'!$E$18-'Ejercicio 3 - TIR'!$D$18)*(1-F443)))</f>
        <v>36692.9550850022</v>
      </c>
      <c r="H443" s="17">
        <f ca="1" t="shared" ref="H443:L443" si="3284">RAND()</f>
        <v>0.00319372960940467</v>
      </c>
      <c r="I443" s="18">
        <f ca="1">IF(H443&lt;=('Ejercicio 3 - TIR'!$D$18-'Ejercicio 3 - TIR'!$C$18)/('Ejercicio 3 - TIR'!$E$18-'Ejercicio 3 - TIR'!$C$18),'Ejercicio 3 - TIR'!$C$18+SQRT(('Ejercicio 3 - TIR'!$E$18-'Ejercicio 3 - TIR'!$C$18)*('Ejercicio 3 - TIR'!$D$18-'Ejercicio 3 - TIR'!$C$18)*H443),'Ejercicio 3 - TIR'!$E$18-SQRT(('Ejercicio 3 - TIR'!$E$18-'Ejercicio 3 - TIR'!$C$18)*('Ejercicio 3 - TIR'!$E$18-'Ejercicio 3 - TIR'!$D$18)*(1-H443)))</f>
        <v>30692.1412004864</v>
      </c>
      <c r="J443" s="17">
        <f ca="1" t="shared" si="3284"/>
        <v>0.351766059533322</v>
      </c>
      <c r="K443" s="18">
        <f ca="1">IF(J443&lt;=('Ejercicio 3 - TIR'!$D$18-'Ejercicio 3 - TIR'!$C$18)/('Ejercicio 3 - TIR'!$E$18-'Ejercicio 3 - TIR'!$C$18),'Ejercicio 3 - TIR'!$C$18+SQRT(('Ejercicio 3 - TIR'!$E$18-'Ejercicio 3 - TIR'!$C$18)*('Ejercicio 3 - TIR'!$D$18-'Ejercicio 3 - TIR'!$C$18)*J443),'Ejercicio 3 - TIR'!$E$18-SQRT(('Ejercicio 3 - TIR'!$E$18-'Ejercicio 3 - TIR'!$C$18)*('Ejercicio 3 - TIR'!$E$18-'Ejercicio 3 - TIR'!$D$18)*(1-J443)))</f>
        <v>37263.9458237241</v>
      </c>
      <c r="L443" s="17">
        <f ca="1" t="shared" si="3284"/>
        <v>0.227974730386665</v>
      </c>
      <c r="M443" s="18">
        <f ca="1">IF(L443&lt;=('Ejercicio 3 - TIR'!$D$18-'Ejercicio 3 - TIR'!$C$18)/('Ejercicio 3 - TIR'!$E$18-'Ejercicio 3 - TIR'!$C$18),'Ejercicio 3 - TIR'!$C$18+SQRT(('Ejercicio 3 - TIR'!$E$18-'Ejercicio 3 - TIR'!$C$18)*('Ejercicio 3 - TIR'!$D$18-'Ejercicio 3 - TIR'!$C$18)*L443),'Ejercicio 3 - TIR'!$E$18-SQRT(('Ejercicio 3 - TIR'!$E$18-'Ejercicio 3 - TIR'!$C$18)*('Ejercicio 3 - TIR'!$E$18-'Ejercicio 3 - TIR'!$D$18)*(1-L443)))</f>
        <v>35847.7525219523</v>
      </c>
      <c r="N443" s="17">
        <f ca="1" t="shared" ref="N443:R443" si="3285">RAND()</f>
        <v>0.189996679771938</v>
      </c>
      <c r="O443" s="18">
        <f ca="1">IF(N443&lt;=('Ejercicio 3 - TIR'!$D$18-'Ejercicio 3 - TIR'!$C$18)/('Ejercicio 3 - TIR'!$E$18-'Ejercicio 3 - TIR'!$C$18),'Ejercicio 3 - TIR'!$C$18+SQRT(('Ejercicio 3 - TIR'!$E$18-'Ejercicio 3 - TIR'!$C$18)*('Ejercicio 3 - TIR'!$D$18-'Ejercicio 3 - TIR'!$C$18)*N443),'Ejercicio 3 - TIR'!$E$18-SQRT(('Ejercicio 3 - TIR'!$E$18-'Ejercicio 3 - TIR'!$C$18)*('Ejercicio 3 - TIR'!$E$18-'Ejercicio 3 - TIR'!$D$18)*(1-N443)))</f>
        <v>35338.4924806345</v>
      </c>
      <c r="P443" s="17">
        <f ca="1" t="shared" si="3285"/>
        <v>0.283299046695506</v>
      </c>
      <c r="Q443" s="19">
        <f ca="1">IF(P443&lt;=('Ejercicio 3 - TIR'!$D$22-'Ejercicio 3 - TIR'!$C$22)/('Ejercicio 3 - TIR'!$E$22-'Ejercicio 3 - TIR'!$C$22),'Ejercicio 3 - TIR'!$C$22+SQRT(('Ejercicio 3 - TIR'!$E$22-'Ejercicio 3 - TIR'!$C$22)*('Ejercicio 3 - TIR'!$D$22-'Ejercicio 3 - TIR'!$C$22)*P443),'Ejercicio 3 - TIR'!$E$22-SQRT(('Ejercicio 3 - TIR'!$E$22-'Ejercicio 3 - TIR'!$C$22)*('Ejercicio 3 - TIR'!$E$22-'Ejercicio 3 - TIR'!$D$22)*(1-P443)))</f>
        <v>0.142581813125874</v>
      </c>
      <c r="R443" s="17">
        <f ca="1" t="shared" si="3285"/>
        <v>0.897992738176064</v>
      </c>
      <c r="S443" s="19">
        <f ca="1">IF(R443&lt;=('Ejercicio 3 - TIR'!$D$23-'Ejercicio 3 - TIR'!$C$23)/('Ejercicio 3 - TIR'!$E$23-'Ejercicio 3 - TIR'!$C$23),'Ejercicio 3 - TIR'!$C$23+SQRT(('Ejercicio 3 - TIR'!$E$23-'Ejercicio 3 - TIR'!$C$23)*('Ejercicio 3 - TIR'!$D$23-'Ejercicio 3 - TIR'!$C$23)*R443),'Ejercicio 3 - TIR'!$E$23-SQRT(('Ejercicio 3 - TIR'!$E$23-'Ejercicio 3 - TIR'!$C$23)*('Ejercicio 3 - TIR'!$E$23-'Ejercicio 3 - TIR'!$D$23)*(1-R443)))</f>
        <v>0.166449609921368</v>
      </c>
      <c r="T443" s="17">
        <f ca="1" t="shared" ref="T443:X443" si="3286">RAND()</f>
        <v>0.997084851757983</v>
      </c>
      <c r="U443" s="19">
        <f ca="1">IF(T443&lt;=('Ejercicio 3 - TIR'!$D$24-'Ejercicio 3 - TIR'!$C$24)/('Ejercicio 3 - TIR'!$E$24-'Ejercicio 3 - TIR'!$C$24),'Ejercicio 3 - TIR'!$C$24+SQRT(('Ejercicio 3 - TIR'!$E$24-'Ejercicio 3 - TIR'!$C$24)*('Ejercicio 3 - TIR'!$D$24-'Ejercicio 3 - TIR'!$C$24)*T443),'Ejercicio 3 - TIR'!$E$24-SQRT(('Ejercicio 3 - TIR'!$E$24-'Ejercicio 3 - TIR'!$C$24)*('Ejercicio 3 - TIR'!$E$24-'Ejercicio 3 - TIR'!$D$24)*(1-T443)))</f>
        <v>0.217143005936715</v>
      </c>
      <c r="V443" s="17">
        <f ca="1" t="shared" si="3286"/>
        <v>0.77896515246977</v>
      </c>
      <c r="W443" s="19">
        <f ca="1">IF(V443&lt;=('Ejercicio 3 - TIR'!$D$25-'Ejercicio 3 - TIR'!$C$25)/('Ejercicio 3 - TIR'!$E$25-'Ejercicio 3 - TIR'!$C$25),'Ejercicio 3 - TIR'!$C$25+SQRT(('Ejercicio 3 - TIR'!$E$25-'Ejercicio 3 - TIR'!$C$25)*('Ejercicio 3 - TIR'!$D$25-'Ejercicio 3 - TIR'!$C$25)*V443),'Ejercicio 3 - TIR'!$E$25-SQRT(('Ejercicio 3 - TIR'!$E$25-'Ejercicio 3 - TIR'!$C$25)*('Ejercicio 3 - TIR'!$E$25-'Ejercicio 3 - TIR'!$D$25)*(1-V443)))</f>
        <v>0.222185939412668</v>
      </c>
      <c r="X443" s="17">
        <f ca="1" t="shared" si="3286"/>
        <v>0.878191506147136</v>
      </c>
      <c r="Y443" s="19">
        <f ca="1">IF(X443&lt;=('Ejercicio 3 - TIR'!$D$26-'Ejercicio 3 - TIR'!$C$26)/('Ejercicio 3 - TIR'!$E$26-'Ejercicio 3 - TIR'!$C$26),'Ejercicio 3 - TIR'!$C$26+SQRT(('Ejercicio 3 - TIR'!$E$26-'Ejercicio 3 - TIR'!$C$26)*('Ejercicio 3 - TIR'!$D$26-'Ejercicio 3 - TIR'!$C$26)*X443),'Ejercicio 3 - TIR'!$E$26-SQRT(('Ejercicio 3 - TIR'!$E$26-'Ejercicio 3 - TIR'!$C$26)*('Ejercicio 3 - TIR'!$E$26-'Ejercicio 3 - TIR'!$D$26)*(1-X443)))</f>
        <v>0.254353053460393</v>
      </c>
      <c r="Z443" s="17">
        <f ca="1" t="shared" si="2860"/>
        <v>1.14258181312587</v>
      </c>
      <c r="AA443" s="17">
        <f ca="1" t="shared" si="2861"/>
        <v>1.33276411022393</v>
      </c>
      <c r="AB443" s="17">
        <f ca="1" t="shared" si="2862"/>
        <v>1.62216451532252</v>
      </c>
      <c r="AC443" s="17">
        <f ca="1" t="shared" si="2863"/>
        <v>1.98258666204135</v>
      </c>
      <c r="AD443" s="17">
        <f ca="1" t="shared" si="2864"/>
        <v>2.48686363328141</v>
      </c>
      <c r="AE443" s="16">
        <f ca="1" t="shared" si="2865"/>
        <v>3761.79398396601</v>
      </c>
      <c r="AF443" s="16">
        <f ca="1" t="shared" si="2866"/>
        <v>4387.9431252017</v>
      </c>
      <c r="AG443" s="16">
        <f ca="1" t="shared" si="2867"/>
        <v>5340.75428528734</v>
      </c>
      <c r="AH443" s="16">
        <f ca="1" t="shared" si="2868"/>
        <v>6527.39479333614</v>
      </c>
      <c r="AI443" s="16">
        <f ca="1" t="shared" si="2869"/>
        <v>8187.65759016266</v>
      </c>
      <c r="AJ443" s="18">
        <f ca="1" t="shared" si="2870"/>
        <v>41924.7031499681</v>
      </c>
      <c r="AK443" s="18">
        <f ca="1" t="shared" si="2871"/>
        <v>40905.3842579333</v>
      </c>
      <c r="AL443" s="18">
        <f ca="1" t="shared" si="2872"/>
        <v>60448.250616146</v>
      </c>
      <c r="AM443" s="18">
        <f ca="1" t="shared" si="2873"/>
        <v>71071.2760141818</v>
      </c>
      <c r="AN443" s="18">
        <f ca="1" t="shared" si="2874"/>
        <v>87882.0118050785</v>
      </c>
      <c r="AO443" s="18">
        <f ca="1">C443/'Ejercicio 3 - TIR'!$D$7</f>
        <v>17448.1737900147</v>
      </c>
      <c r="AP443" s="18">
        <f ca="1" t="shared" si="2875"/>
        <v>24476.5293599534</v>
      </c>
      <c r="AQ443" s="18">
        <f ca="1" t="shared" si="2876"/>
        <v>23457.2104679186</v>
      </c>
      <c r="AR443" s="18">
        <f ca="1" t="shared" si="2877"/>
        <v>43000.0768261313</v>
      </c>
      <c r="AS443" s="18">
        <f ca="1" t="shared" si="2878"/>
        <v>53623.1022241671</v>
      </c>
      <c r="AT443" s="18">
        <f ca="1" t="shared" si="2879"/>
        <v>70433.8380150639</v>
      </c>
      <c r="AU443" s="18">
        <f ca="1">AP443*'Ejercicio 3 - TIR'!$D$5</f>
        <v>12238.2646799767</v>
      </c>
      <c r="AV443" s="18">
        <f ca="1">AQ443*'Ejercicio 3 - TIR'!$D$5</f>
        <v>11728.6052339593</v>
      </c>
      <c r="AW443" s="18">
        <f ca="1">AR443*'Ejercicio 3 - TIR'!$D$5</f>
        <v>21500.0384130657</v>
      </c>
      <c r="AX443" s="18">
        <f ca="1">AS443*'Ejercicio 3 - TIR'!$D$5</f>
        <v>26811.5511120836</v>
      </c>
      <c r="AY443" s="18">
        <f ca="1">AT443*'Ejercicio 3 - TIR'!$D$5</f>
        <v>35216.9190075319</v>
      </c>
      <c r="AZ443" s="18">
        <f ca="1" t="shared" ref="AZ443:BD443" si="3287">AJ443-AU443-AE443</f>
        <v>25924.6444860254</v>
      </c>
      <c r="BA443" s="18">
        <f ca="1" t="shared" si="3287"/>
        <v>24788.8358987723</v>
      </c>
      <c r="BB443" s="18">
        <f ca="1" t="shared" si="3287"/>
        <v>33607.457917793</v>
      </c>
      <c r="BC443" s="18">
        <f ca="1" t="shared" si="3287"/>
        <v>37732.3301087621</v>
      </c>
      <c r="BD443" s="18">
        <f ca="1" t="shared" si="3287"/>
        <v>44477.4352073839</v>
      </c>
      <c r="BE443" s="18">
        <f ca="1" t="shared" ref="BE443:BI443" si="3288">AZ443/Z443</f>
        <v>22689.5301397287</v>
      </c>
      <c r="BF443" s="18">
        <f ca="1" t="shared" si="3288"/>
        <v>18599.5674017718</v>
      </c>
      <c r="BG443" s="18">
        <f ca="1" t="shared" si="3288"/>
        <v>20717.6630978832</v>
      </c>
      <c r="BH443" s="18">
        <f ca="1" t="shared" si="3288"/>
        <v>19031.8692399108</v>
      </c>
      <c r="BI443" s="18">
        <f ca="1" t="shared" si="3288"/>
        <v>17884.9513950614</v>
      </c>
      <c r="BJ443" s="18">
        <f ca="1" t="shared" si="2882"/>
        <v>65611.934997369</v>
      </c>
      <c r="BK443" s="18">
        <f ca="1" t="shared" si="2883"/>
        <v>43391.2288655614</v>
      </c>
      <c r="BL443" s="18">
        <f ca="1" t="shared" si="2884"/>
        <v>109003.16386293</v>
      </c>
      <c r="BM443" s="18">
        <f ca="1">BK443*'Ejercicio 3 - TIR'!$D$5</f>
        <v>21695.6144327807</v>
      </c>
      <c r="BN443" s="18">
        <f ca="1" t="shared" si="2885"/>
        <v>87307.5494301497</v>
      </c>
      <c r="BO443" s="18">
        <f ca="1" t="shared" si="2886"/>
        <v>35107.4937369797</v>
      </c>
      <c r="BP443" s="18">
        <f ca="1" t="shared" si="2887"/>
        <v>-113624.275792046</v>
      </c>
      <c r="BQ443" s="18">
        <f ca="1" t="shared" ref="BQ443:BT443" si="3289">BE443</f>
        <v>22689.5301397287</v>
      </c>
      <c r="BR443" s="18">
        <f ca="1" t="shared" si="3289"/>
        <v>18599.5674017718</v>
      </c>
      <c r="BS443" s="18">
        <f ca="1" t="shared" si="3289"/>
        <v>20717.6630978832</v>
      </c>
      <c r="BT443" s="18">
        <f ca="1" t="shared" si="3289"/>
        <v>19031.8692399108</v>
      </c>
      <c r="BU443" s="18">
        <f ca="1" t="shared" si="2889"/>
        <v>52992.4451320411</v>
      </c>
      <c r="BV443" s="20">
        <f ca="1" t="shared" si="2890"/>
        <v>4.98073674871062</v>
      </c>
    </row>
    <row r="444" ht="15" customHeight="1" spans="1:74">
      <c r="A444" s="16">
        <v>443</v>
      </c>
      <c r="B444" s="17">
        <f ca="1" t="shared" ref="B444:F444" si="3290">RAND()</f>
        <v>0.338067326314172</v>
      </c>
      <c r="C444" s="18">
        <f ca="1">IF(B444&lt;=('Ejercicio 3 - TIR'!$D$13-'Ejercicio 3 - TIR'!$C$13)/('Ejercicio 3 - TIR'!$E$13-'Ejercicio 3 - TIR'!$C$13),'Ejercicio 3 - TIR'!$C$13+SQRT(('Ejercicio 3 - TIR'!$E$13-'Ejercicio 3 - TIR'!$C$13)*('Ejercicio 3 - TIR'!$D$13-'Ejercicio 3 - TIR'!$C$13)*B444),'Ejercicio 3 - TIR'!$E$13-SQRT(('Ejercicio 3 - TIR'!$E$13-'Ejercicio 3 - TIR'!$C$13)*('Ejercicio 3 - TIR'!$E$13-'Ejercicio 3 - TIR'!$D$13)*(1-B444)))</f>
        <v>71816.330820438</v>
      </c>
      <c r="D444" s="17">
        <f ca="1" t="shared" si="3290"/>
        <v>0.458971038335817</v>
      </c>
      <c r="E444" s="18">
        <f ca="1">IF(D444&lt;=('Ejercicio 3 - TIR'!$D$14-'Ejercicio 3 - TIR'!$C$14)/('Ejercicio 3 - TIR'!$E$14-'Ejercicio 3 - TIR'!$C$14),'Ejercicio 3 - TIR'!$C$14+SQRT(('Ejercicio 3 - TIR'!$E$14-'Ejercicio 3 - TIR'!$C$14)*('Ejercicio 3 - TIR'!$D$14-'Ejercicio 3 - TIR'!$C$14)*D444),'Ejercicio 3 - TIR'!$E$14-SQRT(('Ejercicio 3 - TIR'!$E$14-'Ejercicio 3 - TIR'!$C$14)*('Ejercicio 3 - TIR'!$E$14-'Ejercicio 3 - TIR'!$D$14)*(1-D444)))</f>
        <v>30991.4294003084</v>
      </c>
      <c r="F444" s="17">
        <f ca="1" t="shared" si="3290"/>
        <v>0.72482465033494</v>
      </c>
      <c r="G444" s="18">
        <f ca="1">IF(F444&lt;=('Ejercicio 3 - TIR'!$D$18-'Ejercicio 3 - TIR'!$C$18)/('Ejercicio 3 - TIR'!$E$18-'Ejercicio 3 - TIR'!$C$18),'Ejercicio 3 - TIR'!$C$18+SQRT(('Ejercicio 3 - TIR'!$E$18-'Ejercicio 3 - TIR'!$C$18)*('Ejercicio 3 - TIR'!$D$18-'Ejercicio 3 - TIR'!$C$18)*F444),'Ejercicio 3 - TIR'!$E$18-SQRT(('Ejercicio 3 - TIR'!$E$18-'Ejercicio 3 - TIR'!$C$18)*('Ejercicio 3 - TIR'!$E$18-'Ejercicio 3 - TIR'!$D$18)*(1-F444)))</f>
        <v>40457.0767973826</v>
      </c>
      <c r="H444" s="17">
        <f ca="1" t="shared" ref="H444:L444" si="3291">RAND()</f>
        <v>0.0873692513598681</v>
      </c>
      <c r="I444" s="18">
        <f ca="1">IF(H444&lt;=('Ejercicio 3 - TIR'!$D$18-'Ejercicio 3 - TIR'!$C$18)/('Ejercicio 3 - TIR'!$E$18-'Ejercicio 3 - TIR'!$C$18),'Ejercicio 3 - TIR'!$C$18+SQRT(('Ejercicio 3 - TIR'!$E$18-'Ejercicio 3 - TIR'!$C$18)*('Ejercicio 3 - TIR'!$D$18-'Ejercicio 3 - TIR'!$C$18)*H444),'Ejercicio 3 - TIR'!$E$18-SQRT(('Ejercicio 3 - TIR'!$E$18-'Ejercicio 3 - TIR'!$C$18)*('Ejercicio 3 - TIR'!$E$18-'Ejercicio 3 - TIR'!$D$18)*(1-H444)))</f>
        <v>33620.1364206312</v>
      </c>
      <c r="J444" s="17">
        <f ca="1" t="shared" si="3291"/>
        <v>0.169288600827054</v>
      </c>
      <c r="K444" s="18">
        <f ca="1">IF(J444&lt;=('Ejercicio 3 - TIR'!$D$18-'Ejercicio 3 - TIR'!$C$18)/('Ejercicio 3 - TIR'!$E$18-'Ejercicio 3 - TIR'!$C$18),'Ejercicio 3 - TIR'!$C$18+SQRT(('Ejercicio 3 - TIR'!$E$18-'Ejercicio 3 - TIR'!$C$18)*('Ejercicio 3 - TIR'!$D$18-'Ejercicio 3 - TIR'!$C$18)*J444),'Ejercicio 3 - TIR'!$E$18-SQRT(('Ejercicio 3 - TIR'!$E$18-'Ejercicio 3 - TIR'!$C$18)*('Ejercicio 3 - TIR'!$E$18-'Ejercicio 3 - TIR'!$D$18)*(1-J444)))</f>
        <v>35039.1755401115</v>
      </c>
      <c r="L444" s="17">
        <f ca="1" t="shared" si="3291"/>
        <v>0.978527217950666</v>
      </c>
      <c r="M444" s="18">
        <f ca="1">IF(L444&lt;=('Ejercicio 3 - TIR'!$D$18-'Ejercicio 3 - TIR'!$C$18)/('Ejercicio 3 - TIR'!$E$18-'Ejercicio 3 - TIR'!$C$18),'Ejercicio 3 - TIR'!$C$18+SQRT(('Ejercicio 3 - TIR'!$E$18-'Ejercicio 3 - TIR'!$C$18)*('Ejercicio 3 - TIR'!$D$18-'Ejercicio 3 - TIR'!$C$18)*L444),'Ejercicio 3 - TIR'!$E$18-SQRT(('Ejercicio 3 - TIR'!$E$18-'Ejercicio 3 - TIR'!$C$18)*('Ejercicio 3 - TIR'!$E$18-'Ejercicio 3 - TIR'!$D$18)*(1-L444)))</f>
        <v>43730.9615239481</v>
      </c>
      <c r="N444" s="17">
        <f ca="1" t="shared" ref="N444:R444" si="3292">RAND()</f>
        <v>0.94494814714651</v>
      </c>
      <c r="O444" s="18">
        <f ca="1">IF(N444&lt;=('Ejercicio 3 - TIR'!$D$18-'Ejercicio 3 - TIR'!$C$18)/('Ejercicio 3 - TIR'!$E$18-'Ejercicio 3 - TIR'!$C$18),'Ejercicio 3 - TIR'!$C$18+SQRT(('Ejercicio 3 - TIR'!$E$18-'Ejercicio 3 - TIR'!$C$18)*('Ejercicio 3 - TIR'!$D$18-'Ejercicio 3 - TIR'!$C$18)*N444),'Ejercicio 3 - TIR'!$E$18-SQRT(('Ejercicio 3 - TIR'!$E$18-'Ejercicio 3 - TIR'!$C$18)*('Ejercicio 3 - TIR'!$E$18-'Ejercicio 3 - TIR'!$D$18)*(1-N444)))</f>
        <v>42968.033227631</v>
      </c>
      <c r="P444" s="17">
        <f ca="1" t="shared" si="3292"/>
        <v>0.070037488554985</v>
      </c>
      <c r="Q444" s="19">
        <f ca="1">IF(P444&lt;=('Ejercicio 3 - TIR'!$D$22-'Ejercicio 3 - TIR'!$C$22)/('Ejercicio 3 - TIR'!$E$22-'Ejercicio 3 - TIR'!$C$22),'Ejercicio 3 - TIR'!$C$22+SQRT(('Ejercicio 3 - TIR'!$E$22-'Ejercicio 3 - TIR'!$C$22)*('Ejercicio 3 - TIR'!$D$22-'Ejercicio 3 - TIR'!$C$22)*P444),'Ejercicio 3 - TIR'!$E$22-SQRT(('Ejercicio 3 - TIR'!$E$22-'Ejercicio 3 - TIR'!$C$22)*('Ejercicio 3 - TIR'!$E$22-'Ejercicio 3 - TIR'!$D$22)*(1-P444)))</f>
        <v>0.131227977529323</v>
      </c>
      <c r="R444" s="17">
        <f ca="1" t="shared" si="3292"/>
        <v>0.989652340037437</v>
      </c>
      <c r="S444" s="19">
        <f ca="1">IF(R444&lt;=('Ejercicio 3 - TIR'!$D$23-'Ejercicio 3 - TIR'!$C$23)/('Ejercicio 3 - TIR'!$E$23-'Ejercicio 3 - TIR'!$C$23),'Ejercicio 3 - TIR'!$C$23+SQRT(('Ejercicio 3 - TIR'!$E$23-'Ejercicio 3 - TIR'!$C$23)*('Ejercicio 3 - TIR'!$D$23-'Ejercicio 3 - TIR'!$C$23)*R444),'Ejercicio 3 - TIR'!$E$23-SQRT(('Ejercicio 3 - TIR'!$E$23-'Ejercicio 3 - TIR'!$C$23)*('Ejercicio 3 - TIR'!$E$23-'Ejercicio 3 - TIR'!$D$23)*(1-R444)))</f>
        <v>0.175684239588136</v>
      </c>
      <c r="T444" s="17">
        <f ca="1" t="shared" ref="T444:X444" si="3293">RAND()</f>
        <v>0.226288416141061</v>
      </c>
      <c r="U444" s="19">
        <f ca="1">IF(T444&lt;=('Ejercicio 3 - TIR'!$D$24-'Ejercicio 3 - TIR'!$C$24)/('Ejercicio 3 - TIR'!$E$24-'Ejercicio 3 - TIR'!$C$24),'Ejercicio 3 - TIR'!$C$24+SQRT(('Ejercicio 3 - TIR'!$E$24-'Ejercicio 3 - TIR'!$C$24)*('Ejercicio 3 - TIR'!$D$24-'Ejercicio 3 - TIR'!$C$24)*T444),'Ejercicio 3 - TIR'!$E$24-SQRT(('Ejercicio 3 - TIR'!$E$24-'Ejercicio 3 - TIR'!$C$24)*('Ejercicio 3 - TIR'!$E$24-'Ejercicio 3 - TIR'!$D$24)*(1-T444)))</f>
        <v>0.171799212689825</v>
      </c>
      <c r="V444" s="17">
        <f ca="1" t="shared" si="3293"/>
        <v>0.0266106142229605</v>
      </c>
      <c r="W444" s="19">
        <f ca="1">IF(V444&lt;=('Ejercicio 3 - TIR'!$D$25-'Ejercicio 3 - TIR'!$C$25)/('Ejercicio 3 - TIR'!$E$25-'Ejercicio 3 - TIR'!$C$25),'Ejercicio 3 - TIR'!$C$25+SQRT(('Ejercicio 3 - TIR'!$E$25-'Ejercicio 3 - TIR'!$C$25)*('Ejercicio 3 - TIR'!$D$25-'Ejercicio 3 - TIR'!$C$25)*V444),'Ejercicio 3 - TIR'!$E$25-SQRT(('Ejercicio 3 - TIR'!$E$25-'Ejercicio 3 - TIR'!$C$25)*('Ejercicio 3 - TIR'!$E$25-'Ejercicio 3 - TIR'!$D$25)*(1-V444)))</f>
        <v>0.186103675934398</v>
      </c>
      <c r="X444" s="17">
        <f ca="1" t="shared" si="3293"/>
        <v>0.365633983294502</v>
      </c>
      <c r="Y444" s="19">
        <f ca="1">IF(X444&lt;=('Ejercicio 3 - TIR'!$D$26-'Ejercicio 3 - TIR'!$C$26)/('Ejercicio 3 - TIR'!$E$26-'Ejercicio 3 - TIR'!$C$26),'Ejercicio 3 - TIR'!$C$26+SQRT(('Ejercicio 3 - TIR'!$E$26-'Ejercicio 3 - TIR'!$C$26)*('Ejercicio 3 - TIR'!$D$26-'Ejercicio 3 - TIR'!$C$26)*X444),'Ejercicio 3 - TIR'!$E$26-SQRT(('Ejercicio 3 - TIR'!$E$26-'Ejercicio 3 - TIR'!$C$26)*('Ejercicio 3 - TIR'!$E$26-'Ejercicio 3 - TIR'!$D$26)*(1-X444)))</f>
        <v>0.221471575365386</v>
      </c>
      <c r="Z444" s="17">
        <f ca="1" t="shared" si="2860"/>
        <v>1.13122797752932</v>
      </c>
      <c r="AA444" s="17">
        <f ca="1" t="shared" si="2861"/>
        <v>1.32996690456239</v>
      </c>
      <c r="AB444" s="17">
        <f ca="1" t="shared" si="2862"/>
        <v>1.55845417166973</v>
      </c>
      <c r="AC444" s="17">
        <f ca="1" t="shared" si="2863"/>
        <v>1.84848822179276</v>
      </c>
      <c r="AD444" s="17">
        <f ca="1" t="shared" si="2864"/>
        <v>2.25787582031756</v>
      </c>
      <c r="AE444" s="16">
        <f ca="1" t="shared" si="2865"/>
        <v>4066.94260094526</v>
      </c>
      <c r="AF444" s="16">
        <f ca="1" t="shared" si="2866"/>
        <v>4781.44031924092</v>
      </c>
      <c r="AG444" s="16">
        <f ca="1" t="shared" si="2867"/>
        <v>5602.8880016099</v>
      </c>
      <c r="AH444" s="16">
        <f ca="1" t="shared" si="2868"/>
        <v>6645.60605455823</v>
      </c>
      <c r="AI444" s="16">
        <f ca="1" t="shared" si="2869"/>
        <v>8117.41889671899</v>
      </c>
      <c r="AJ444" s="18">
        <f ca="1" t="shared" si="2870"/>
        <v>45766.1771622516</v>
      </c>
      <c r="AK444" s="18">
        <f ca="1" t="shared" si="2871"/>
        <v>44713.668766312</v>
      </c>
      <c r="AL444" s="18">
        <f ca="1" t="shared" si="2872"/>
        <v>54606.9492923547</v>
      </c>
      <c r="AM444" s="18">
        <f ca="1" t="shared" si="2873"/>
        <v>80836.1673046905</v>
      </c>
      <c r="AN444" s="18">
        <f ca="1" t="shared" si="2874"/>
        <v>97016.4832712697</v>
      </c>
      <c r="AO444" s="18">
        <f ca="1">C444/'Ejercicio 3 - TIR'!$D$7</f>
        <v>14363.2661640876</v>
      </c>
      <c r="AP444" s="18">
        <f ca="1" t="shared" si="2875"/>
        <v>31402.910998164</v>
      </c>
      <c r="AQ444" s="18">
        <f ca="1" t="shared" si="2876"/>
        <v>30350.4026022244</v>
      </c>
      <c r="AR444" s="18">
        <f ca="1" t="shared" si="2877"/>
        <v>40243.6831282671</v>
      </c>
      <c r="AS444" s="18">
        <f ca="1" t="shared" si="2878"/>
        <v>66472.9011406029</v>
      </c>
      <c r="AT444" s="18">
        <f ca="1" t="shared" si="2879"/>
        <v>82653.2171071821</v>
      </c>
      <c r="AU444" s="18">
        <f ca="1">AP444*'Ejercicio 3 - TIR'!$D$5</f>
        <v>15701.455499082</v>
      </c>
      <c r="AV444" s="18">
        <f ca="1">AQ444*'Ejercicio 3 - TIR'!$D$5</f>
        <v>15175.2013011122</v>
      </c>
      <c r="AW444" s="18">
        <f ca="1">AR444*'Ejercicio 3 - TIR'!$D$5</f>
        <v>20121.8415641335</v>
      </c>
      <c r="AX444" s="18">
        <f ca="1">AS444*'Ejercicio 3 - TIR'!$D$5</f>
        <v>33236.4505703015</v>
      </c>
      <c r="AY444" s="18">
        <f ca="1">AT444*'Ejercicio 3 - TIR'!$D$5</f>
        <v>41326.608553591</v>
      </c>
      <c r="AZ444" s="18">
        <f ca="1" t="shared" ref="AZ444:BD444" si="3294">AJ444-AU444-AE444</f>
        <v>25997.7790622243</v>
      </c>
      <c r="BA444" s="18">
        <f ca="1" t="shared" si="3294"/>
        <v>24757.0271459589</v>
      </c>
      <c r="BB444" s="18">
        <f ca="1" t="shared" si="3294"/>
        <v>28882.2197266112</v>
      </c>
      <c r="BC444" s="18">
        <f ca="1" t="shared" si="3294"/>
        <v>40954.1106798308</v>
      </c>
      <c r="BD444" s="18">
        <f ca="1" t="shared" si="3294"/>
        <v>47572.4558209597</v>
      </c>
      <c r="BE444" s="18">
        <f ca="1" t="shared" ref="BE444:BI444" si="3295">AZ444/Z444</f>
        <v>22981.909551959</v>
      </c>
      <c r="BF444" s="18">
        <f ca="1" t="shared" si="3295"/>
        <v>18614.7693307488</v>
      </c>
      <c r="BG444" s="18">
        <f ca="1" t="shared" si="3295"/>
        <v>18532.6076644697</v>
      </c>
      <c r="BH444" s="18">
        <f ca="1" t="shared" si="3295"/>
        <v>22155.4620673273</v>
      </c>
      <c r="BI444" s="18">
        <f ca="1" t="shared" si="3295"/>
        <v>21069.5625476288</v>
      </c>
      <c r="BJ444" s="18">
        <f ca="1" t="shared" si="2882"/>
        <v>69974.7990800353</v>
      </c>
      <c r="BK444" s="18">
        <f ca="1" t="shared" si="2883"/>
        <v>32430.4713726788</v>
      </c>
      <c r="BL444" s="18">
        <f ca="1" t="shared" si="2884"/>
        <v>102405.270452714</v>
      </c>
      <c r="BM444" s="18">
        <f ca="1">BK444*'Ejercicio 3 - TIR'!$D$5</f>
        <v>16215.2356863394</v>
      </c>
      <c r="BN444" s="18">
        <f ca="1" t="shared" si="2885"/>
        <v>86190.0347663747</v>
      </c>
      <c r="BO444" s="18">
        <f ca="1" t="shared" si="2886"/>
        <v>38173.0624823522</v>
      </c>
      <c r="BP444" s="18">
        <f ca="1" t="shared" si="2887"/>
        <v>-102807.760220746</v>
      </c>
      <c r="BQ444" s="18">
        <f ca="1" t="shared" ref="BQ444:BT444" si="3296">BE444</f>
        <v>22981.909551959</v>
      </c>
      <c r="BR444" s="18">
        <f ca="1" t="shared" si="3296"/>
        <v>18614.7693307488</v>
      </c>
      <c r="BS444" s="18">
        <f ca="1" t="shared" si="3296"/>
        <v>18532.6076644697</v>
      </c>
      <c r="BT444" s="18">
        <f ca="1" t="shared" si="3296"/>
        <v>22155.4620673273</v>
      </c>
      <c r="BU444" s="18">
        <f ca="1" t="shared" si="2889"/>
        <v>59242.625029981</v>
      </c>
      <c r="BV444" s="20">
        <f ca="1" t="shared" si="2890"/>
        <v>9.77661826257319</v>
      </c>
    </row>
    <row r="445" ht="15" customHeight="1" spans="1:74">
      <c r="A445" s="16">
        <v>444</v>
      </c>
      <c r="B445" s="17">
        <f ca="1" t="shared" ref="B445:F445" si="3297">RAND()</f>
        <v>0.0467150995429579</v>
      </c>
      <c r="C445" s="18">
        <f ca="1">IF(B445&lt;=('Ejercicio 3 - TIR'!$D$13-'Ejercicio 3 - TIR'!$C$13)/('Ejercicio 3 - TIR'!$E$13-'Ejercicio 3 - TIR'!$C$13),'Ejercicio 3 - TIR'!$C$13+SQRT(('Ejercicio 3 - TIR'!$E$13-'Ejercicio 3 - TIR'!$C$13)*('Ejercicio 3 - TIR'!$D$13-'Ejercicio 3 - TIR'!$C$13)*B445),'Ejercicio 3 - TIR'!$E$13-SQRT(('Ejercicio 3 - TIR'!$E$13-'Ejercicio 3 - TIR'!$C$13)*('Ejercicio 3 - TIR'!$E$13-'Ejercicio 3 - TIR'!$D$13)*(1-B445)))</f>
        <v>64322.7352240431</v>
      </c>
      <c r="D445" s="17">
        <f ca="1" t="shared" si="3297"/>
        <v>0.342359242294959</v>
      </c>
      <c r="E445" s="18">
        <f ca="1">IF(D445&lt;=('Ejercicio 3 - TIR'!$D$14-'Ejercicio 3 - TIR'!$C$14)/('Ejercicio 3 - TIR'!$E$14-'Ejercicio 3 - TIR'!$C$14),'Ejercicio 3 - TIR'!$C$14+SQRT(('Ejercicio 3 - TIR'!$E$14-'Ejercicio 3 - TIR'!$C$14)*('Ejercicio 3 - TIR'!$D$14-'Ejercicio 3 - TIR'!$C$14)*D445),'Ejercicio 3 - TIR'!$E$14-SQRT(('Ejercicio 3 - TIR'!$E$14-'Ejercicio 3 - TIR'!$C$14)*('Ejercicio 3 - TIR'!$E$14-'Ejercicio 3 - TIR'!$D$14)*(1-D445)))</f>
        <v>30067.9250075447</v>
      </c>
      <c r="F445" s="17">
        <f ca="1" t="shared" si="3297"/>
        <v>0.852716178018656</v>
      </c>
      <c r="G445" s="18">
        <f ca="1">IF(F445&lt;=('Ejercicio 3 - TIR'!$D$18-'Ejercicio 3 - TIR'!$C$18)/('Ejercicio 3 - TIR'!$E$18-'Ejercicio 3 - TIR'!$C$18),'Ejercicio 3 - TIR'!$C$18+SQRT(('Ejercicio 3 - TIR'!$E$18-'Ejercicio 3 - TIR'!$C$18)*('Ejercicio 3 - TIR'!$D$18-'Ejercicio 3 - TIR'!$C$18)*F445),'Ejercicio 3 - TIR'!$E$18-SQRT(('Ejercicio 3 - TIR'!$E$18-'Ejercicio 3 - TIR'!$C$18)*('Ejercicio 3 - TIR'!$E$18-'Ejercicio 3 - TIR'!$D$18)*(1-F445)))</f>
        <v>41676.4045600283</v>
      </c>
      <c r="H445" s="17">
        <f ca="1" t="shared" ref="H445:L445" si="3298">RAND()</f>
        <v>0.290087159788972</v>
      </c>
      <c r="I445" s="18">
        <f ca="1">IF(H445&lt;=('Ejercicio 3 - TIR'!$D$18-'Ejercicio 3 - TIR'!$C$18)/('Ejercicio 3 - TIR'!$E$18-'Ejercicio 3 - TIR'!$C$18),'Ejercicio 3 - TIR'!$C$18+SQRT(('Ejercicio 3 - TIR'!$E$18-'Ejercicio 3 - TIR'!$C$18)*('Ejercicio 3 - TIR'!$D$18-'Ejercicio 3 - TIR'!$C$18)*H445),'Ejercicio 3 - TIR'!$E$18-SQRT(('Ejercicio 3 - TIR'!$E$18-'Ejercicio 3 - TIR'!$C$18)*('Ejercicio 3 - TIR'!$E$18-'Ejercicio 3 - TIR'!$D$18)*(1-H445)))</f>
        <v>36596.4440396585</v>
      </c>
      <c r="J445" s="17">
        <f ca="1" t="shared" si="3298"/>
        <v>0.663952622315011</v>
      </c>
      <c r="K445" s="18">
        <f ca="1">IF(J445&lt;=('Ejercicio 3 - TIR'!$D$18-'Ejercicio 3 - TIR'!$C$18)/('Ejercicio 3 - TIR'!$E$18-'Ejercicio 3 - TIR'!$C$18),'Ejercicio 3 - TIR'!$C$18+SQRT(('Ejercicio 3 - TIR'!$E$18-'Ejercicio 3 - TIR'!$C$18)*('Ejercicio 3 - TIR'!$D$18-'Ejercicio 3 - TIR'!$C$18)*J445),'Ejercicio 3 - TIR'!$E$18-SQRT(('Ejercicio 3 - TIR'!$E$18-'Ejercicio 3 - TIR'!$C$18)*('Ejercicio 3 - TIR'!$E$18-'Ejercicio 3 - TIR'!$D$18)*(1-J445)))</f>
        <v>39979.6239081065</v>
      </c>
      <c r="L445" s="17">
        <f ca="1" t="shared" si="3298"/>
        <v>0.703639071750426</v>
      </c>
      <c r="M445" s="18">
        <f ca="1">IF(L445&lt;=('Ejercicio 3 - TIR'!$D$18-'Ejercicio 3 - TIR'!$C$18)/('Ejercicio 3 - TIR'!$E$18-'Ejercicio 3 - TIR'!$C$18),'Ejercicio 3 - TIR'!$C$18+SQRT(('Ejercicio 3 - TIR'!$E$18-'Ejercicio 3 - TIR'!$C$18)*('Ejercicio 3 - TIR'!$D$18-'Ejercicio 3 - TIR'!$C$18)*L445),'Ejercicio 3 - TIR'!$E$18-SQRT(('Ejercicio 3 - TIR'!$E$18-'Ejercicio 3 - TIR'!$C$18)*('Ejercicio 3 - TIR'!$E$18-'Ejercicio 3 - TIR'!$D$18)*(1-L445)))</f>
        <v>40285.4406760846</v>
      </c>
      <c r="N445" s="17">
        <f ca="1" t="shared" ref="N445:R445" si="3299">RAND()</f>
        <v>0.684500987628191</v>
      </c>
      <c r="O445" s="18">
        <f ca="1">IF(N445&lt;=('Ejercicio 3 - TIR'!$D$18-'Ejercicio 3 - TIR'!$C$18)/('Ejercicio 3 - TIR'!$E$18-'Ejercicio 3 - TIR'!$C$18),'Ejercicio 3 - TIR'!$C$18+SQRT(('Ejercicio 3 - TIR'!$E$18-'Ejercicio 3 - TIR'!$C$18)*('Ejercicio 3 - TIR'!$D$18-'Ejercicio 3 - TIR'!$C$18)*N445),'Ejercicio 3 - TIR'!$E$18-SQRT(('Ejercicio 3 - TIR'!$E$18-'Ejercicio 3 - TIR'!$C$18)*('Ejercicio 3 - TIR'!$E$18-'Ejercicio 3 - TIR'!$D$18)*(1-N445)))</f>
        <v>40135.5960357012</v>
      </c>
      <c r="P445" s="17">
        <f ca="1" t="shared" si="3299"/>
        <v>0.230424810068123</v>
      </c>
      <c r="Q445" s="19">
        <f ca="1">IF(P445&lt;=('Ejercicio 3 - TIR'!$D$22-'Ejercicio 3 - TIR'!$C$22)/('Ejercicio 3 - TIR'!$E$22-'Ejercicio 3 - TIR'!$C$22),'Ejercicio 3 - TIR'!$C$22+SQRT(('Ejercicio 3 - TIR'!$E$22-'Ejercicio 3 - TIR'!$C$22)*('Ejercicio 3 - TIR'!$D$22-'Ejercicio 3 - TIR'!$C$22)*P445),'Ejercicio 3 - TIR'!$E$22-SQRT(('Ejercicio 3 - TIR'!$E$22-'Ejercicio 3 - TIR'!$C$22)*('Ejercicio 3 - TIR'!$E$22-'Ejercicio 3 - TIR'!$D$22)*(1-P445)))</f>
        <v>0.14036577172912</v>
      </c>
      <c r="R445" s="17">
        <f ca="1" t="shared" si="3299"/>
        <v>0.200701312678152</v>
      </c>
      <c r="S445" s="19">
        <f ca="1">IF(R445&lt;=('Ejercicio 3 - TIR'!$D$23-'Ejercicio 3 - TIR'!$C$23)/('Ejercicio 3 - TIR'!$E$23-'Ejercicio 3 - TIR'!$C$23),'Ejercicio 3 - TIR'!$C$23+SQRT(('Ejercicio 3 - TIR'!$E$23-'Ejercicio 3 - TIR'!$C$23)*('Ejercicio 3 - TIR'!$D$23-'Ejercicio 3 - TIR'!$C$23)*R445),'Ejercicio 3 - TIR'!$E$23-SQRT(('Ejercicio 3 - TIR'!$E$23-'Ejercicio 3 - TIR'!$C$23)*('Ejercicio 3 - TIR'!$E$23-'Ejercicio 3 - TIR'!$D$23)*(1-R445)))</f>
        <v>0.139006903030759</v>
      </c>
      <c r="T445" s="17">
        <f ca="1" t="shared" ref="T445:X445" si="3300">RAND()</f>
        <v>0.0475378046912018</v>
      </c>
      <c r="U445" s="19">
        <f ca="1">IF(T445&lt;=('Ejercicio 3 - TIR'!$D$24-'Ejercicio 3 - TIR'!$C$24)/('Ejercicio 3 - TIR'!$E$24-'Ejercicio 3 - TIR'!$C$24),'Ejercicio 3 - TIR'!$C$24+SQRT(('Ejercicio 3 - TIR'!$E$24-'Ejercicio 3 - TIR'!$C$24)*('Ejercicio 3 - TIR'!$D$24-'Ejercicio 3 - TIR'!$C$24)*T445),'Ejercicio 3 - TIR'!$E$24-SQRT(('Ejercicio 3 - TIR'!$E$24-'Ejercicio 3 - TIR'!$C$24)*('Ejercicio 3 - TIR'!$E$24-'Ejercicio 3 - TIR'!$D$24)*(1-T445)))</f>
        <v>0.159991465850991</v>
      </c>
      <c r="V445" s="17">
        <f ca="1" t="shared" si="3300"/>
        <v>0.596931994946774</v>
      </c>
      <c r="W445" s="19">
        <f ca="1">IF(V445&lt;=('Ejercicio 3 - TIR'!$D$25-'Ejercicio 3 - TIR'!$C$25)/('Ejercicio 3 - TIR'!$E$25-'Ejercicio 3 - TIR'!$C$25),'Ejercicio 3 - TIR'!$C$25+SQRT(('Ejercicio 3 - TIR'!$E$25-'Ejercicio 3 - TIR'!$C$25)*('Ejercicio 3 - TIR'!$D$25-'Ejercicio 3 - TIR'!$C$25)*V445),'Ejercicio 3 - TIR'!$E$25-SQRT(('Ejercicio 3 - TIR'!$E$25-'Ejercicio 3 - TIR'!$C$25)*('Ejercicio 3 - TIR'!$E$25-'Ejercicio 3 - TIR'!$D$25)*(1-V445)))</f>
        <v>0.212440207432864</v>
      </c>
      <c r="X445" s="17">
        <f ca="1" t="shared" si="3300"/>
        <v>0.502291456850924</v>
      </c>
      <c r="Y445" s="19">
        <f ca="1">IF(X445&lt;=('Ejercicio 3 - TIR'!$D$26-'Ejercicio 3 - TIR'!$C$26)/('Ejercicio 3 - TIR'!$E$26-'Ejercicio 3 - TIR'!$C$26),'Ejercicio 3 - TIR'!$C$26+SQRT(('Ejercicio 3 - TIR'!$E$26-'Ejercicio 3 - TIR'!$C$26)*('Ejercicio 3 - TIR'!$D$26-'Ejercicio 3 - TIR'!$C$26)*X445),'Ejercicio 3 - TIR'!$E$26-SQRT(('Ejercicio 3 - TIR'!$E$26-'Ejercicio 3 - TIR'!$C$26)*('Ejercicio 3 - TIR'!$E$26-'Ejercicio 3 - TIR'!$D$26)*(1-X445)))</f>
        <v>0.228157680096228</v>
      </c>
      <c r="Z445" s="17">
        <f ca="1" t="shared" si="2860"/>
        <v>1.14036577172912</v>
      </c>
      <c r="AA445" s="17">
        <f ca="1" t="shared" si="2861"/>
        <v>1.29888448597947</v>
      </c>
      <c r="AB445" s="17">
        <f ca="1" t="shared" si="2862"/>
        <v>1.50669491886243</v>
      </c>
      <c r="AC445" s="17">
        <f ca="1" t="shared" si="2863"/>
        <v>1.82677749996361</v>
      </c>
      <c r="AD445" s="17">
        <f ca="1" t="shared" si="2864"/>
        <v>2.24357081640729</v>
      </c>
      <c r="AE445" s="16">
        <f ca="1" t="shared" si="2865"/>
        <v>4220.50749797731</v>
      </c>
      <c r="AF445" s="16">
        <f ca="1" t="shared" si="2866"/>
        <v>4807.18717448924</v>
      </c>
      <c r="AG445" s="16">
        <f ca="1" t="shared" si="2867"/>
        <v>5576.29609715586</v>
      </c>
      <c r="AH445" s="16">
        <f ca="1" t="shared" si="2868"/>
        <v>6760.92559674272</v>
      </c>
      <c r="AI445" s="16">
        <f ca="1" t="shared" si="2869"/>
        <v>8303.48269619874</v>
      </c>
      <c r="AJ445" s="18">
        <f ca="1" t="shared" si="2870"/>
        <v>47526.3452489917</v>
      </c>
      <c r="AK445" s="18">
        <f ca="1" t="shared" si="2871"/>
        <v>47534.5534051281</v>
      </c>
      <c r="AL445" s="18">
        <f ca="1" t="shared" si="2872"/>
        <v>60237.0962003751</v>
      </c>
      <c r="AM445" s="18">
        <f ca="1" t="shared" si="2873"/>
        <v>73592.5366031901</v>
      </c>
      <c r="AN445" s="18">
        <f ca="1" t="shared" si="2874"/>
        <v>90047.0519648116</v>
      </c>
      <c r="AO445" s="18">
        <f ca="1">C445/'Ejercicio 3 - TIR'!$D$7</f>
        <v>12864.5470448086</v>
      </c>
      <c r="AP445" s="18">
        <f ca="1" t="shared" si="2875"/>
        <v>34661.798204183</v>
      </c>
      <c r="AQ445" s="18">
        <f ca="1" t="shared" si="2876"/>
        <v>34670.0063603195</v>
      </c>
      <c r="AR445" s="18">
        <f ca="1" t="shared" si="2877"/>
        <v>47372.5491555665</v>
      </c>
      <c r="AS445" s="18">
        <f ca="1" t="shared" si="2878"/>
        <v>60727.9895583814</v>
      </c>
      <c r="AT445" s="18">
        <f ca="1" t="shared" si="2879"/>
        <v>77182.5049200029</v>
      </c>
      <c r="AU445" s="18">
        <f ca="1">AP445*'Ejercicio 3 - TIR'!$D$5</f>
        <v>17330.8991020915</v>
      </c>
      <c r="AV445" s="18">
        <f ca="1">AQ445*'Ejercicio 3 - TIR'!$D$5</f>
        <v>17335.0031801597</v>
      </c>
      <c r="AW445" s="18">
        <f ca="1">AR445*'Ejercicio 3 - TIR'!$D$5</f>
        <v>23686.2745777833</v>
      </c>
      <c r="AX445" s="18">
        <f ca="1">AS445*'Ejercicio 3 - TIR'!$D$5</f>
        <v>30363.9947791907</v>
      </c>
      <c r="AY445" s="18">
        <f ca="1">AT445*'Ejercicio 3 - TIR'!$D$5</f>
        <v>38591.2524600015</v>
      </c>
      <c r="AZ445" s="18">
        <f ca="1" t="shared" ref="AZ445:BD445" si="3301">AJ445-AU445-AE445</f>
        <v>25974.9386489228</v>
      </c>
      <c r="BA445" s="18">
        <f ca="1" t="shared" si="3301"/>
        <v>25392.3630504791</v>
      </c>
      <c r="BB445" s="18">
        <f ca="1" t="shared" si="3301"/>
        <v>30974.525525436</v>
      </c>
      <c r="BC445" s="18">
        <f ca="1" t="shared" si="3301"/>
        <v>36467.6162272566</v>
      </c>
      <c r="BD445" s="18">
        <f ca="1" t="shared" si="3301"/>
        <v>43152.3168086114</v>
      </c>
      <c r="BE445" s="18">
        <f ca="1" t="shared" ref="BE445:BI445" si="3302">AZ445/Z445</f>
        <v>22777.7256147713</v>
      </c>
      <c r="BF445" s="18">
        <f ca="1" t="shared" si="3302"/>
        <v>19549.3620291655</v>
      </c>
      <c r="BG445" s="18">
        <f ca="1" t="shared" si="3302"/>
        <v>20557.9279107293</v>
      </c>
      <c r="BH445" s="18">
        <f ca="1" t="shared" si="3302"/>
        <v>19962.8122351973</v>
      </c>
      <c r="BI445" s="18">
        <f ca="1" t="shared" si="3302"/>
        <v>19233.766321543</v>
      </c>
      <c r="BJ445" s="18">
        <f ca="1" t="shared" si="2882"/>
        <v>67459.5190568504</v>
      </c>
      <c r="BK445" s="18">
        <f ca="1" t="shared" si="2883"/>
        <v>28862.5223160313</v>
      </c>
      <c r="BL445" s="18">
        <f ca="1" t="shared" si="2884"/>
        <v>96322.0413728817</v>
      </c>
      <c r="BM445" s="18">
        <f ca="1">BK445*'Ejercicio 3 - TIR'!$D$5</f>
        <v>14431.2611580157</v>
      </c>
      <c r="BN445" s="18">
        <f ca="1" t="shared" si="2885"/>
        <v>81890.780214866</v>
      </c>
      <c r="BO445" s="18">
        <f ca="1" t="shared" si="2886"/>
        <v>36500.198529949</v>
      </c>
      <c r="BP445" s="18">
        <f ca="1" t="shared" si="2887"/>
        <v>-94390.6602315878</v>
      </c>
      <c r="BQ445" s="18">
        <f ca="1" t="shared" ref="BQ445:BT445" si="3303">BE445</f>
        <v>22777.7256147713</v>
      </c>
      <c r="BR445" s="18">
        <f ca="1" t="shared" si="3303"/>
        <v>19549.3620291655</v>
      </c>
      <c r="BS445" s="18">
        <f ca="1" t="shared" si="3303"/>
        <v>20557.9279107293</v>
      </c>
      <c r="BT445" s="18">
        <f ca="1" t="shared" si="3303"/>
        <v>19962.8122351973</v>
      </c>
      <c r="BU445" s="18">
        <f ca="1" t="shared" si="2889"/>
        <v>55733.964851492</v>
      </c>
      <c r="BV445" s="20">
        <f ca="1" t="shared" si="2890"/>
        <v>12.1757560877971</v>
      </c>
    </row>
    <row r="446" ht="15" customHeight="1" spans="1:74">
      <c r="A446" s="16">
        <v>445</v>
      </c>
      <c r="B446" s="17">
        <f ca="1" t="shared" ref="B446:F446" si="3304">RAND()</f>
        <v>0.0932952044964721</v>
      </c>
      <c r="C446" s="18">
        <f ca="1">IF(B446&lt;=('Ejercicio 3 - TIR'!$D$13-'Ejercicio 3 - TIR'!$C$13)/('Ejercicio 3 - TIR'!$E$13-'Ejercicio 3 - TIR'!$C$13),'Ejercicio 3 - TIR'!$C$13+SQRT(('Ejercicio 3 - TIR'!$E$13-'Ejercicio 3 - TIR'!$C$13)*('Ejercicio 3 - TIR'!$D$13-'Ejercicio 3 - TIR'!$C$13)*B446),'Ejercicio 3 - TIR'!$E$13-SQRT(('Ejercicio 3 - TIR'!$E$13-'Ejercicio 3 - TIR'!$C$13)*('Ejercicio 3 - TIR'!$E$13-'Ejercicio 3 - TIR'!$D$13)*(1-B446)))</f>
        <v>66108.8527399659</v>
      </c>
      <c r="D446" s="17">
        <f ca="1" t="shared" si="3304"/>
        <v>0.321321248489649</v>
      </c>
      <c r="E446" s="18">
        <f ca="1">IF(D446&lt;=('Ejercicio 3 - TIR'!$D$14-'Ejercicio 3 - TIR'!$C$14)/('Ejercicio 3 - TIR'!$E$14-'Ejercicio 3 - TIR'!$C$14),'Ejercicio 3 - TIR'!$C$14+SQRT(('Ejercicio 3 - TIR'!$E$14-'Ejercicio 3 - TIR'!$C$14)*('Ejercicio 3 - TIR'!$D$14-'Ejercicio 3 - TIR'!$C$14)*D446),'Ejercicio 3 - TIR'!$E$14-SQRT(('Ejercicio 3 - TIR'!$E$14-'Ejercicio 3 - TIR'!$C$14)*('Ejercicio 3 - TIR'!$E$14-'Ejercicio 3 - TIR'!$D$14)*(1-D446)))</f>
        <v>29909.0827693902</v>
      </c>
      <c r="F446" s="17">
        <f ca="1" t="shared" si="3304"/>
        <v>0.0963043357647071</v>
      </c>
      <c r="G446" s="18">
        <f ca="1">IF(F446&lt;=('Ejercicio 3 - TIR'!$D$18-'Ejercicio 3 - TIR'!$C$18)/('Ejercicio 3 - TIR'!$E$18-'Ejercicio 3 - TIR'!$C$18),'Ejercicio 3 - TIR'!$C$18+SQRT(('Ejercicio 3 - TIR'!$E$18-'Ejercicio 3 - TIR'!$C$18)*('Ejercicio 3 - TIR'!$D$18-'Ejercicio 3 - TIR'!$C$18)*F446),'Ejercicio 3 - TIR'!$E$18-SQRT(('Ejercicio 3 - TIR'!$E$18-'Ejercicio 3 - TIR'!$C$18)*('Ejercicio 3 - TIR'!$E$18-'Ejercicio 3 - TIR'!$D$18)*(1-F446)))</f>
        <v>33800.7433963247</v>
      </c>
      <c r="H446" s="17">
        <f ca="1" t="shared" ref="H446:L446" si="3305">RAND()</f>
        <v>0.737039675903591</v>
      </c>
      <c r="I446" s="18">
        <f ca="1">IF(H446&lt;=('Ejercicio 3 - TIR'!$D$18-'Ejercicio 3 - TIR'!$C$18)/('Ejercicio 3 - TIR'!$E$18-'Ejercicio 3 - TIR'!$C$18),'Ejercicio 3 - TIR'!$C$18+SQRT(('Ejercicio 3 - TIR'!$E$18-'Ejercicio 3 - TIR'!$C$18)*('Ejercicio 3 - TIR'!$D$18-'Ejercicio 3 - TIR'!$C$18)*H446),'Ejercicio 3 - TIR'!$E$18-SQRT(('Ejercicio 3 - TIR'!$E$18-'Ejercicio 3 - TIR'!$C$18)*('Ejercicio 3 - TIR'!$E$18-'Ejercicio 3 - TIR'!$D$18)*(1-H446)))</f>
        <v>40559.051418083</v>
      </c>
      <c r="J446" s="17">
        <f ca="1" t="shared" si="3305"/>
        <v>0.0312173143356504</v>
      </c>
      <c r="K446" s="18">
        <f ca="1">IF(J446&lt;=('Ejercicio 3 - TIR'!$D$18-'Ejercicio 3 - TIR'!$C$18)/('Ejercicio 3 - TIR'!$E$18-'Ejercicio 3 - TIR'!$C$18),'Ejercicio 3 - TIR'!$C$18+SQRT(('Ejercicio 3 - TIR'!$E$18-'Ejercicio 3 - TIR'!$C$18)*('Ejercicio 3 - TIR'!$D$18-'Ejercicio 3 - TIR'!$C$18)*J446),'Ejercicio 3 - TIR'!$E$18-SQRT(('Ejercicio 3 - TIR'!$E$18-'Ejercicio 3 - TIR'!$C$18)*('Ejercicio 3 - TIR'!$E$18-'Ejercicio 3 - TIR'!$D$18)*(1-J446)))</f>
        <v>32163.9309486089</v>
      </c>
      <c r="L446" s="17">
        <f ca="1" t="shared" si="3305"/>
        <v>0.857781434013491</v>
      </c>
      <c r="M446" s="18">
        <f ca="1">IF(L446&lt;=('Ejercicio 3 - TIR'!$D$18-'Ejercicio 3 - TIR'!$C$18)/('Ejercicio 3 - TIR'!$E$18-'Ejercicio 3 - TIR'!$C$18),'Ejercicio 3 - TIR'!$C$18+SQRT(('Ejercicio 3 - TIR'!$E$18-'Ejercicio 3 - TIR'!$C$18)*('Ejercicio 3 - TIR'!$D$18-'Ejercicio 3 - TIR'!$C$18)*L446),'Ejercicio 3 - TIR'!$E$18-SQRT(('Ejercicio 3 - TIR'!$E$18-'Ejercicio 3 - TIR'!$C$18)*('Ejercicio 3 - TIR'!$E$18-'Ejercicio 3 - TIR'!$D$18)*(1-L446)))</f>
        <v>41734.0556573958</v>
      </c>
      <c r="N446" s="17">
        <f ca="1" t="shared" ref="N446:R446" si="3306">RAND()</f>
        <v>0.567104040959229</v>
      </c>
      <c r="O446" s="18">
        <f ca="1">IF(N446&lt;=('Ejercicio 3 - TIR'!$D$18-'Ejercicio 3 - TIR'!$C$18)/('Ejercicio 3 - TIR'!$E$18-'Ejercicio 3 - TIR'!$C$18),'Ejercicio 3 - TIR'!$C$18+SQRT(('Ejercicio 3 - TIR'!$E$18-'Ejercicio 3 - TIR'!$C$18)*('Ejercicio 3 - TIR'!$D$18-'Ejercicio 3 - TIR'!$C$18)*N446),'Ejercicio 3 - TIR'!$E$18-SQRT(('Ejercicio 3 - TIR'!$E$18-'Ejercicio 3 - TIR'!$C$18)*('Ejercicio 3 - TIR'!$E$18-'Ejercicio 3 - TIR'!$D$18)*(1-N446)))</f>
        <v>39223.1017637172</v>
      </c>
      <c r="P446" s="17">
        <f ca="1" t="shared" si="3306"/>
        <v>0.366353531595402</v>
      </c>
      <c r="Q446" s="19">
        <f ca="1">IF(P446&lt;=('Ejercicio 3 - TIR'!$D$22-'Ejercicio 3 - TIR'!$C$22)/('Ejercicio 3 - TIR'!$E$22-'Ejercicio 3 - TIR'!$C$22),'Ejercicio 3 - TIR'!$C$22+SQRT(('Ejercicio 3 - TIR'!$E$22-'Ejercicio 3 - TIR'!$C$22)*('Ejercicio 3 - TIR'!$D$22-'Ejercicio 3 - TIR'!$C$22)*P446),'Ejercicio 3 - TIR'!$E$22-SQRT(('Ejercicio 3 - TIR'!$E$22-'Ejercicio 3 - TIR'!$C$22)*('Ejercicio 3 - TIR'!$E$22-'Ejercicio 3 - TIR'!$D$22)*(1-P446)))</f>
        <v>0.145679492924739</v>
      </c>
      <c r="R446" s="17">
        <f ca="1" t="shared" si="3306"/>
        <v>0.355353030939734</v>
      </c>
      <c r="S446" s="19">
        <f ca="1">IF(R446&lt;=('Ejercicio 3 - TIR'!$D$23-'Ejercicio 3 - TIR'!$C$23)/('Ejercicio 3 - TIR'!$E$23-'Ejercicio 3 - TIR'!$C$23),'Ejercicio 3 - TIR'!$C$23+SQRT(('Ejercicio 3 - TIR'!$E$23-'Ejercicio 3 - TIR'!$C$23)*('Ejercicio 3 - TIR'!$D$23-'Ejercicio 3 - TIR'!$C$23)*R446),'Ejercicio 3 - TIR'!$E$23-SQRT(('Ejercicio 3 - TIR'!$E$23-'Ejercicio 3 - TIR'!$C$23)*('Ejercicio 3 - TIR'!$E$23-'Ejercicio 3 - TIR'!$D$23)*(1-R446)))</f>
        <v>0.145291015315553</v>
      </c>
      <c r="T446" s="17">
        <f ca="1" t="shared" ref="T446:X446" si="3307">RAND()</f>
        <v>0.761748010308349</v>
      </c>
      <c r="U446" s="19">
        <f ca="1">IF(T446&lt;=('Ejercicio 3 - TIR'!$D$24-'Ejercicio 3 - TIR'!$C$24)/('Ejercicio 3 - TIR'!$E$24-'Ejercicio 3 - TIR'!$C$24),'Ejercicio 3 - TIR'!$C$24+SQRT(('Ejercicio 3 - TIR'!$E$24-'Ejercicio 3 - TIR'!$C$24)*('Ejercicio 3 - TIR'!$D$24-'Ejercicio 3 - TIR'!$C$24)*T446),'Ejercicio 3 - TIR'!$E$24-SQRT(('Ejercicio 3 - TIR'!$E$24-'Ejercicio 3 - TIR'!$C$24)*('Ejercicio 3 - TIR'!$E$24-'Ejercicio 3 - TIR'!$D$24)*(1-T446)))</f>
        <v>0.194171613075211</v>
      </c>
      <c r="V446" s="17">
        <f ca="1" t="shared" si="3307"/>
        <v>0.386750746820931</v>
      </c>
      <c r="W446" s="19">
        <f ca="1">IF(V446&lt;=('Ejercicio 3 - TIR'!$D$25-'Ejercicio 3 - TIR'!$C$25)/('Ejercicio 3 - TIR'!$E$25-'Ejercicio 3 - TIR'!$C$25),'Ejercicio 3 - TIR'!$C$25+SQRT(('Ejercicio 3 - TIR'!$E$25-'Ejercicio 3 - TIR'!$C$25)*('Ejercicio 3 - TIR'!$D$25-'Ejercicio 3 - TIR'!$C$25)*V446),'Ejercicio 3 - TIR'!$E$25-SQRT(('Ejercicio 3 - TIR'!$E$25-'Ejercicio 3 - TIR'!$C$25)*('Ejercicio 3 - TIR'!$E$25-'Ejercicio 3 - TIR'!$D$25)*(1-V446)))</f>
        <v>0.203671041603261</v>
      </c>
      <c r="X446" s="17">
        <f ca="1" t="shared" si="3307"/>
        <v>0.493052587421804</v>
      </c>
      <c r="Y446" s="19">
        <f ca="1">IF(X446&lt;=('Ejercicio 3 - TIR'!$D$26-'Ejercicio 3 - TIR'!$C$26)/('Ejercicio 3 - TIR'!$E$26-'Ejercicio 3 - TIR'!$C$26),'Ejercicio 3 - TIR'!$C$26+SQRT(('Ejercicio 3 - TIR'!$E$26-'Ejercicio 3 - TIR'!$C$26)*('Ejercicio 3 - TIR'!$D$26-'Ejercicio 3 - TIR'!$C$26)*X446),'Ejercicio 3 - TIR'!$E$26-SQRT(('Ejercicio 3 - TIR'!$E$26-'Ejercicio 3 - TIR'!$C$26)*('Ejercicio 3 - TIR'!$E$26-'Ejercicio 3 - TIR'!$D$26)*(1-X446)))</f>
        <v>0.227678722990334</v>
      </c>
      <c r="Z446" s="17">
        <f ca="1" t="shared" si="2860"/>
        <v>1.14567949292474</v>
      </c>
      <c r="AA446" s="17">
        <f ca="1" t="shared" si="2861"/>
        <v>1.31213642967798</v>
      </c>
      <c r="AB446" s="17">
        <f ca="1" t="shared" si="2862"/>
        <v>1.5669160768033</v>
      </c>
      <c r="AC446" s="17">
        <f ca="1" t="shared" si="2863"/>
        <v>1.88605150627073</v>
      </c>
      <c r="AD446" s="17">
        <f ca="1" t="shared" si="2864"/>
        <v>2.31546530471244</v>
      </c>
      <c r="AE446" s="16">
        <f ca="1" t="shared" si="2865"/>
        <v>4357.14001168881</v>
      </c>
      <c r="AF446" s="16">
        <f ca="1" t="shared" si="2866"/>
        <v>4990.1933078591</v>
      </c>
      <c r="AG446" s="16">
        <f ca="1" t="shared" si="2867"/>
        <v>5959.14719200322</v>
      </c>
      <c r="AH446" s="16">
        <f ca="1" t="shared" si="2868"/>
        <v>7172.85290766567</v>
      </c>
      <c r="AI446" s="16">
        <f ca="1" t="shared" si="2869"/>
        <v>8805.95889788049</v>
      </c>
      <c r="AJ446" s="18">
        <f ca="1" t="shared" si="2870"/>
        <v>38724.8185547805</v>
      </c>
      <c r="AK446" s="18">
        <f ca="1" t="shared" si="2871"/>
        <v>53219.0089188491</v>
      </c>
      <c r="AL446" s="18">
        <f ca="1" t="shared" si="2872"/>
        <v>50398.1804965667</v>
      </c>
      <c r="AM446" s="18">
        <f ca="1" t="shared" si="2873"/>
        <v>78712.5785354178</v>
      </c>
      <c r="AN446" s="18">
        <f ca="1" t="shared" si="2874"/>
        <v>90819.7312770927</v>
      </c>
      <c r="AO446" s="18">
        <f ca="1">C446/'Ejercicio 3 - TIR'!$D$7</f>
        <v>13221.7705479932</v>
      </c>
      <c r="AP446" s="18">
        <f ca="1" t="shared" si="2875"/>
        <v>25503.0480067874</v>
      </c>
      <c r="AQ446" s="18">
        <f ca="1" t="shared" si="2876"/>
        <v>39997.2383708559</v>
      </c>
      <c r="AR446" s="18">
        <f ca="1" t="shared" si="2877"/>
        <v>37176.4099485735</v>
      </c>
      <c r="AS446" s="18">
        <f ca="1" t="shared" si="2878"/>
        <v>65490.8079874246</v>
      </c>
      <c r="AT446" s="18">
        <f ca="1" t="shared" si="2879"/>
        <v>77597.9607290995</v>
      </c>
      <c r="AU446" s="18">
        <f ca="1">AP446*'Ejercicio 3 - TIR'!$D$5</f>
        <v>12751.5240033937</v>
      </c>
      <c r="AV446" s="18">
        <f ca="1">AQ446*'Ejercicio 3 - TIR'!$D$5</f>
        <v>19998.619185428</v>
      </c>
      <c r="AW446" s="18">
        <f ca="1">AR446*'Ejercicio 3 - TIR'!$D$5</f>
        <v>18588.2049742867</v>
      </c>
      <c r="AX446" s="18">
        <f ca="1">AS446*'Ejercicio 3 - TIR'!$D$5</f>
        <v>32745.4039937123</v>
      </c>
      <c r="AY446" s="18">
        <f ca="1">AT446*'Ejercicio 3 - TIR'!$D$5</f>
        <v>38798.9803645498</v>
      </c>
      <c r="AZ446" s="18">
        <f ca="1" t="shared" ref="AZ446:BD446" si="3308">AJ446-AU446-AE446</f>
        <v>21616.154539698</v>
      </c>
      <c r="BA446" s="18">
        <f ca="1" t="shared" si="3308"/>
        <v>28230.196425562</v>
      </c>
      <c r="BB446" s="18">
        <f ca="1" t="shared" si="3308"/>
        <v>25850.8283302767</v>
      </c>
      <c r="BC446" s="18">
        <f ca="1" t="shared" si="3308"/>
        <v>38794.3216340398</v>
      </c>
      <c r="BD446" s="18">
        <f ca="1" t="shared" si="3308"/>
        <v>43214.7920146624</v>
      </c>
      <c r="BE446" s="18">
        <f ca="1" t="shared" ref="BE446:BI446" si="3309">AZ446/Z446</f>
        <v>18867.5407678944</v>
      </c>
      <c r="BF446" s="18">
        <f ca="1" t="shared" si="3309"/>
        <v>21514.6807809384</v>
      </c>
      <c r="BG446" s="18">
        <f ca="1" t="shared" si="3309"/>
        <v>16497.9022890718</v>
      </c>
      <c r="BH446" s="18">
        <f ca="1" t="shared" si="3309"/>
        <v>20569.0679735186</v>
      </c>
      <c r="BI446" s="18">
        <f ca="1" t="shared" si="3309"/>
        <v>18663.5454768904</v>
      </c>
      <c r="BJ446" s="18">
        <f ca="1" t="shared" si="2882"/>
        <v>69253.4434482957</v>
      </c>
      <c r="BK446" s="18">
        <f ca="1" t="shared" si="2883"/>
        <v>30614.550970747</v>
      </c>
      <c r="BL446" s="18">
        <f ca="1" t="shared" si="2884"/>
        <v>99867.9944190427</v>
      </c>
      <c r="BM446" s="18">
        <f ca="1">BK446*'Ejercicio 3 - TIR'!$D$5</f>
        <v>15307.2754853735</v>
      </c>
      <c r="BN446" s="18">
        <f ca="1" t="shared" si="2885"/>
        <v>84560.7189336692</v>
      </c>
      <c r="BO446" s="18">
        <f ca="1" t="shared" si="2886"/>
        <v>36519.9680433868</v>
      </c>
      <c r="BP446" s="18">
        <f ca="1" t="shared" si="2887"/>
        <v>-96017.9355093561</v>
      </c>
      <c r="BQ446" s="18">
        <f ca="1" t="shared" ref="BQ446:BT446" si="3310">BE446</f>
        <v>18867.5407678944</v>
      </c>
      <c r="BR446" s="18">
        <f ca="1" t="shared" si="3310"/>
        <v>21514.6807809384</v>
      </c>
      <c r="BS446" s="18">
        <f ca="1" t="shared" si="3310"/>
        <v>16497.9022890718</v>
      </c>
      <c r="BT446" s="18">
        <f ca="1" t="shared" si="3310"/>
        <v>20569.0679735186</v>
      </c>
      <c r="BU446" s="18">
        <f ca="1" t="shared" si="2889"/>
        <v>55183.5135202771</v>
      </c>
      <c r="BV446" s="20">
        <f ca="1" t="shared" si="2890"/>
        <v>9.87001391333895</v>
      </c>
    </row>
    <row r="447" ht="15" customHeight="1" spans="1:74">
      <c r="A447" s="16">
        <v>446</v>
      </c>
      <c r="B447" s="17">
        <f ca="1" t="shared" ref="B447:F447" si="3311">RAND()</f>
        <v>0.278942271583702</v>
      </c>
      <c r="C447" s="18">
        <f ca="1">IF(B447&lt;=('Ejercicio 3 - TIR'!$D$13-'Ejercicio 3 - TIR'!$C$13)/('Ejercicio 3 - TIR'!$E$13-'Ejercicio 3 - TIR'!$C$13),'Ejercicio 3 - TIR'!$C$13+SQRT(('Ejercicio 3 - TIR'!$E$13-'Ejercicio 3 - TIR'!$C$13)*('Ejercicio 3 - TIR'!$D$13-'Ejercicio 3 - TIR'!$C$13)*B447),'Ejercicio 3 - TIR'!$E$13-SQRT(('Ejercicio 3 - TIR'!$E$13-'Ejercicio 3 - TIR'!$C$13)*('Ejercicio 3 - TIR'!$E$13-'Ejercicio 3 - TIR'!$D$13)*(1-B447)))</f>
        <v>70584.5402194771</v>
      </c>
      <c r="D447" s="17">
        <f ca="1" t="shared" si="3311"/>
        <v>0.655728567740369</v>
      </c>
      <c r="E447" s="18">
        <f ca="1">IF(D447&lt;=('Ejercicio 3 - TIR'!$D$14-'Ejercicio 3 - TIR'!$C$14)/('Ejercicio 3 - TIR'!$E$14-'Ejercicio 3 - TIR'!$C$14),'Ejercicio 3 - TIR'!$C$14+SQRT(('Ejercicio 3 - TIR'!$E$14-'Ejercicio 3 - TIR'!$C$14)*('Ejercicio 3 - TIR'!$D$14-'Ejercicio 3 - TIR'!$C$14)*D447),'Ejercicio 3 - TIR'!$E$14-SQRT(('Ejercicio 3 - TIR'!$E$14-'Ejercicio 3 - TIR'!$C$14)*('Ejercicio 3 - TIR'!$E$14-'Ejercicio 3 - TIR'!$D$14)*(1-D447)))</f>
        <v>32813.8525732529</v>
      </c>
      <c r="F447" s="17">
        <f ca="1" t="shared" si="3311"/>
        <v>0.632327054913285</v>
      </c>
      <c r="G447" s="18">
        <f ca="1">IF(F447&lt;=('Ejercicio 3 - TIR'!$D$18-'Ejercicio 3 - TIR'!$C$18)/('Ejercicio 3 - TIR'!$E$18-'Ejercicio 3 - TIR'!$C$18),'Ejercicio 3 - TIR'!$C$18+SQRT(('Ejercicio 3 - TIR'!$E$18-'Ejercicio 3 - TIR'!$C$18)*('Ejercicio 3 - TIR'!$D$18-'Ejercicio 3 - TIR'!$C$18)*F447),'Ejercicio 3 - TIR'!$E$18-SQRT(('Ejercicio 3 - TIR'!$E$18-'Ejercicio 3 - TIR'!$C$18)*('Ejercicio 3 - TIR'!$E$18-'Ejercicio 3 - TIR'!$D$18)*(1-F447)))</f>
        <v>39739.0481176033</v>
      </c>
      <c r="H447" s="17">
        <f ca="1" t="shared" ref="H447:L447" si="3312">RAND()</f>
        <v>0.0158042717687727</v>
      </c>
      <c r="I447" s="18">
        <f ca="1">IF(H447&lt;=('Ejercicio 3 - TIR'!$D$18-'Ejercicio 3 - TIR'!$C$18)/('Ejercicio 3 - TIR'!$E$18-'Ejercicio 3 - TIR'!$C$18),'Ejercicio 3 - TIR'!$C$18+SQRT(('Ejercicio 3 - TIR'!$E$18-'Ejercicio 3 - TIR'!$C$18)*('Ejercicio 3 - TIR'!$D$18-'Ejercicio 3 - TIR'!$C$18)*H447),'Ejercicio 3 - TIR'!$E$18-SQRT(('Ejercicio 3 - TIR'!$E$18-'Ejercicio 3 - TIR'!$C$18)*('Ejercicio 3 - TIR'!$E$18-'Ejercicio 3 - TIR'!$D$18)*(1-H447)))</f>
        <v>31539.6885286693</v>
      </c>
      <c r="J447" s="17">
        <f ca="1" t="shared" si="3312"/>
        <v>0.165197842359268</v>
      </c>
      <c r="K447" s="18">
        <f ca="1">IF(J447&lt;=('Ejercicio 3 - TIR'!$D$18-'Ejercicio 3 - TIR'!$C$18)/('Ejercicio 3 - TIR'!$E$18-'Ejercicio 3 - TIR'!$C$18),'Ejercicio 3 - TIR'!$C$18+SQRT(('Ejercicio 3 - TIR'!$E$18-'Ejercicio 3 - TIR'!$C$18)*('Ejercicio 3 - TIR'!$D$18-'Ejercicio 3 - TIR'!$C$18)*J447),'Ejercicio 3 - TIR'!$E$18-SQRT(('Ejercicio 3 - TIR'!$E$18-'Ejercicio 3 - TIR'!$C$18)*('Ejercicio 3 - TIR'!$E$18-'Ejercicio 3 - TIR'!$D$18)*(1-J447)))</f>
        <v>34977.9188777932</v>
      </c>
      <c r="L447" s="17">
        <f ca="1" t="shared" si="3312"/>
        <v>0.350280027272858</v>
      </c>
      <c r="M447" s="18">
        <f ca="1">IF(L447&lt;=('Ejercicio 3 - TIR'!$D$18-'Ejercicio 3 - TIR'!$C$18)/('Ejercicio 3 - TIR'!$E$18-'Ejercicio 3 - TIR'!$C$18),'Ejercicio 3 - TIR'!$C$18+SQRT(('Ejercicio 3 - TIR'!$E$18-'Ejercicio 3 - TIR'!$C$18)*('Ejercicio 3 - TIR'!$D$18-'Ejercicio 3 - TIR'!$C$18)*L447),'Ejercicio 3 - TIR'!$E$18-SQRT(('Ejercicio 3 - TIR'!$E$18-'Ejercicio 3 - TIR'!$C$18)*('Ejercicio 3 - TIR'!$E$18-'Ejercicio 3 - TIR'!$D$18)*(1-L447)))</f>
        <v>37248.5863512087</v>
      </c>
      <c r="N447" s="17">
        <f ca="1" t="shared" ref="N447:R447" si="3313">RAND()</f>
        <v>0.798502616712031</v>
      </c>
      <c r="O447" s="18">
        <f ca="1">IF(N447&lt;=('Ejercicio 3 - TIR'!$D$18-'Ejercicio 3 - TIR'!$C$18)/('Ejercicio 3 - TIR'!$E$18-'Ejercicio 3 - TIR'!$C$18),'Ejercicio 3 - TIR'!$C$18+SQRT(('Ejercicio 3 - TIR'!$E$18-'Ejercicio 3 - TIR'!$C$18)*('Ejercicio 3 - TIR'!$D$18-'Ejercicio 3 - TIR'!$C$18)*N447),'Ejercicio 3 - TIR'!$E$18-SQRT(('Ejercicio 3 - TIR'!$E$18-'Ejercicio 3 - TIR'!$C$18)*('Ejercicio 3 - TIR'!$E$18-'Ejercicio 3 - TIR'!$D$18)*(1-N447)))</f>
        <v>41112.5453383226</v>
      </c>
      <c r="P447" s="17">
        <f ca="1" t="shared" si="3313"/>
        <v>0.365528873631146</v>
      </c>
      <c r="Q447" s="19">
        <f ca="1">IF(P447&lt;=('Ejercicio 3 - TIR'!$D$22-'Ejercicio 3 - TIR'!$C$22)/('Ejercicio 3 - TIR'!$E$22-'Ejercicio 3 - TIR'!$C$22),'Ejercicio 3 - TIR'!$C$22+SQRT(('Ejercicio 3 - TIR'!$E$22-'Ejercicio 3 - TIR'!$C$22)*('Ejercicio 3 - TIR'!$D$22-'Ejercicio 3 - TIR'!$C$22)*P447),'Ejercicio 3 - TIR'!$E$22-SQRT(('Ejercicio 3 - TIR'!$E$22-'Ejercicio 3 - TIR'!$C$22)*('Ejercicio 3 - TIR'!$E$22-'Ejercicio 3 - TIR'!$D$22)*(1-P447)))</f>
        <v>0.14565057450694</v>
      </c>
      <c r="R447" s="17">
        <f ca="1" t="shared" si="3313"/>
        <v>0.148693818829253</v>
      </c>
      <c r="S447" s="19">
        <f ca="1">IF(R447&lt;=('Ejercicio 3 - TIR'!$D$23-'Ejercicio 3 - TIR'!$C$23)/('Ejercicio 3 - TIR'!$E$23-'Ejercicio 3 - TIR'!$C$23),'Ejercicio 3 - TIR'!$C$23+SQRT(('Ejercicio 3 - TIR'!$E$23-'Ejercicio 3 - TIR'!$C$23)*('Ejercicio 3 - TIR'!$D$23-'Ejercicio 3 - TIR'!$C$23)*R447),'Ejercicio 3 - TIR'!$E$23-SQRT(('Ejercicio 3 - TIR'!$E$23-'Ejercicio 3 - TIR'!$C$23)*('Ejercicio 3 - TIR'!$E$23-'Ejercicio 3 - TIR'!$D$23)*(1-R447)))</f>
        <v>0.13635997780844</v>
      </c>
      <c r="T447" s="17">
        <f ca="1" t="shared" ref="T447:X447" si="3314">RAND()</f>
        <v>0.986421112157174</v>
      </c>
      <c r="U447" s="19">
        <f ca="1">IF(T447&lt;=('Ejercicio 3 - TIR'!$D$24-'Ejercicio 3 - TIR'!$C$24)/('Ejercicio 3 - TIR'!$E$24-'Ejercicio 3 - TIR'!$C$24),'Ejercicio 3 - TIR'!$C$24+SQRT(('Ejercicio 3 - TIR'!$E$24-'Ejercicio 3 - TIR'!$C$24)*('Ejercicio 3 - TIR'!$D$24-'Ejercicio 3 - TIR'!$C$24)*T447),'Ejercicio 3 - TIR'!$E$24-SQRT(('Ejercicio 3 - TIR'!$E$24-'Ejercicio 3 - TIR'!$C$24)*('Ejercicio 3 - TIR'!$E$24-'Ejercicio 3 - TIR'!$D$24)*(1-T447)))</f>
        <v>0.213833892154697</v>
      </c>
      <c r="V447" s="17">
        <f ca="1" t="shared" si="3314"/>
        <v>0.224424523016059</v>
      </c>
      <c r="W447" s="19">
        <f ca="1">IF(V447&lt;=('Ejercicio 3 - TIR'!$D$25-'Ejercicio 3 - TIR'!$C$25)/('Ejercicio 3 - TIR'!$E$25-'Ejercicio 3 - TIR'!$C$25),'Ejercicio 3 - TIR'!$C$25+SQRT(('Ejercicio 3 - TIR'!$E$25-'Ejercicio 3 - TIR'!$C$25)*('Ejercicio 3 - TIR'!$D$25-'Ejercicio 3 - TIR'!$C$25)*V447),'Ejercicio 3 - TIR'!$E$25-SQRT(('Ejercicio 3 - TIR'!$E$25-'Ejercicio 3 - TIR'!$C$25)*('Ejercicio 3 - TIR'!$E$25-'Ejercicio 3 - TIR'!$D$25)*(1-V447)))</f>
        <v>0.197725527699408</v>
      </c>
      <c r="X447" s="17">
        <f ca="1" t="shared" si="3314"/>
        <v>0.555544560371624</v>
      </c>
      <c r="Y447" s="19">
        <f ca="1">IF(X447&lt;=('Ejercicio 3 - TIR'!$D$26-'Ejercicio 3 - TIR'!$C$26)/('Ejercicio 3 - TIR'!$E$26-'Ejercicio 3 - TIR'!$C$26),'Ejercicio 3 - TIR'!$C$26+SQRT(('Ejercicio 3 - TIR'!$E$26-'Ejercicio 3 - TIR'!$C$26)*('Ejercicio 3 - TIR'!$D$26-'Ejercicio 3 - TIR'!$C$26)*X447),'Ejercicio 3 - TIR'!$E$26-SQRT(('Ejercicio 3 - TIR'!$E$26-'Ejercicio 3 - TIR'!$C$26)*('Ejercicio 3 - TIR'!$E$26-'Ejercicio 3 - TIR'!$D$26)*(1-X447)))</f>
        <v>0.231009599164803</v>
      </c>
      <c r="Z447" s="17">
        <f ca="1" t="shared" si="2860"/>
        <v>1.14565057450694</v>
      </c>
      <c r="AA447" s="17">
        <f ca="1" t="shared" si="2861"/>
        <v>1.30187146142293</v>
      </c>
      <c r="AB447" s="17">
        <f ca="1" t="shared" si="2862"/>
        <v>1.58025570310412</v>
      </c>
      <c r="AC447" s="17">
        <f ca="1" t="shared" si="2863"/>
        <v>1.89271259590038</v>
      </c>
      <c r="AD447" s="17">
        <f ca="1" t="shared" si="2864"/>
        <v>2.3299473740135</v>
      </c>
      <c r="AE447" s="16">
        <f ca="1" t="shared" si="2865"/>
        <v>4779.3564790803</v>
      </c>
      <c r="AF447" s="16">
        <f ca="1" t="shared" si="2866"/>
        <v>5431.06942250631</v>
      </c>
      <c r="AG447" s="16">
        <f ca="1" t="shared" si="2867"/>
        <v>6592.4161356832</v>
      </c>
      <c r="AH447" s="16">
        <f ca="1" t="shared" si="2868"/>
        <v>7895.90509492525</v>
      </c>
      <c r="AI447" s="16">
        <f ca="1" t="shared" si="2869"/>
        <v>9719.93496594726</v>
      </c>
      <c r="AJ447" s="18">
        <f ca="1" t="shared" si="2870"/>
        <v>45527.0633062912</v>
      </c>
      <c r="AK447" s="18">
        <f ca="1" t="shared" si="2871"/>
        <v>41060.6203976428</v>
      </c>
      <c r="AL447" s="18">
        <f ca="1" t="shared" si="2872"/>
        <v>55274.0557893461</v>
      </c>
      <c r="AM447" s="18">
        <f ca="1" t="shared" si="2873"/>
        <v>70500.8685664158</v>
      </c>
      <c r="AN447" s="18">
        <f ca="1" t="shared" si="2874"/>
        <v>95790.0670500358</v>
      </c>
      <c r="AO447" s="18">
        <f ca="1">C447/'Ejercicio 3 - TIR'!$D$7</f>
        <v>14116.9080438954</v>
      </c>
      <c r="AP447" s="18">
        <f ca="1" t="shared" si="2875"/>
        <v>31410.1552623957</v>
      </c>
      <c r="AQ447" s="18">
        <f ca="1" t="shared" si="2876"/>
        <v>26943.7123537474</v>
      </c>
      <c r="AR447" s="18">
        <f ca="1" t="shared" si="2877"/>
        <v>41157.1477454506</v>
      </c>
      <c r="AS447" s="18">
        <f ca="1" t="shared" si="2878"/>
        <v>56383.9605225203</v>
      </c>
      <c r="AT447" s="18">
        <f ca="1" t="shared" si="2879"/>
        <v>81673.1590061404</v>
      </c>
      <c r="AU447" s="18">
        <f ca="1">AP447*'Ejercicio 3 - TIR'!$D$5</f>
        <v>15705.0776311979</v>
      </c>
      <c r="AV447" s="18">
        <f ca="1">AQ447*'Ejercicio 3 - TIR'!$D$5</f>
        <v>13471.8561768737</v>
      </c>
      <c r="AW447" s="18">
        <f ca="1">AR447*'Ejercicio 3 - TIR'!$D$5</f>
        <v>20578.5738727253</v>
      </c>
      <c r="AX447" s="18">
        <f ca="1">AS447*'Ejercicio 3 - TIR'!$D$5</f>
        <v>28191.9802612602</v>
      </c>
      <c r="AY447" s="18">
        <f ca="1">AT447*'Ejercicio 3 - TIR'!$D$5</f>
        <v>40836.5795030702</v>
      </c>
      <c r="AZ447" s="18">
        <f ca="1" t="shared" ref="AZ447:BD447" si="3315">AJ447-AU447-AE447</f>
        <v>25042.629196013</v>
      </c>
      <c r="BA447" s="18">
        <f ca="1" t="shared" si="3315"/>
        <v>22157.6947982628</v>
      </c>
      <c r="BB447" s="18">
        <f ca="1" t="shared" si="3315"/>
        <v>28103.0657809375</v>
      </c>
      <c r="BC447" s="18">
        <f ca="1" t="shared" si="3315"/>
        <v>34412.9832102303</v>
      </c>
      <c r="BD447" s="18">
        <f ca="1" t="shared" si="3315"/>
        <v>45233.5525810183</v>
      </c>
      <c r="BE447" s="18">
        <f ca="1" t="shared" ref="BE447:BI447" si="3316">AZ447/Z447</f>
        <v>21858.8719398938</v>
      </c>
      <c r="BF447" s="18">
        <f ca="1" t="shared" si="3316"/>
        <v>17019.8790393982</v>
      </c>
      <c r="BG447" s="18">
        <f ca="1" t="shared" si="3316"/>
        <v>17783.8723984569</v>
      </c>
      <c r="BH447" s="18">
        <f ca="1" t="shared" si="3316"/>
        <v>18181.8324053894</v>
      </c>
      <c r="BI447" s="18">
        <f ca="1" t="shared" si="3316"/>
        <v>19413.9803694794</v>
      </c>
      <c r="BJ447" s="18">
        <f ca="1" t="shared" si="2882"/>
        <v>76454.5496343168</v>
      </c>
      <c r="BK447" s="18">
        <f ca="1" t="shared" si="2883"/>
        <v>32891.6528260643</v>
      </c>
      <c r="BL447" s="18">
        <f ca="1" t="shared" si="2884"/>
        <v>109346.202460381</v>
      </c>
      <c r="BM447" s="18">
        <f ca="1">BK447*'Ejercicio 3 - TIR'!$D$5</f>
        <v>16445.8264130321</v>
      </c>
      <c r="BN447" s="18">
        <f ca="1" t="shared" si="2885"/>
        <v>92900.3760473489</v>
      </c>
      <c r="BO447" s="18">
        <f ca="1" t="shared" si="2886"/>
        <v>39872.3065952006</v>
      </c>
      <c r="BP447" s="18">
        <f ca="1" t="shared" si="2887"/>
        <v>-103398.39279273</v>
      </c>
      <c r="BQ447" s="18">
        <f ca="1" t="shared" ref="BQ447:BT447" si="3317">BE447</f>
        <v>21858.8719398938</v>
      </c>
      <c r="BR447" s="18">
        <f ca="1" t="shared" si="3317"/>
        <v>17019.8790393982</v>
      </c>
      <c r="BS447" s="18">
        <f ca="1" t="shared" si="3317"/>
        <v>17783.8723984569</v>
      </c>
      <c r="BT447" s="18">
        <f ca="1" t="shared" si="3317"/>
        <v>18181.8324053894</v>
      </c>
      <c r="BU447" s="18">
        <f ca="1" t="shared" si="2889"/>
        <v>59286.28696468</v>
      </c>
      <c r="BV447" s="20">
        <f ca="1" t="shared" si="2890"/>
        <v>7.77213613438801</v>
      </c>
    </row>
    <row r="448" ht="15" customHeight="1" spans="1:74">
      <c r="A448" s="16">
        <v>447</v>
      </c>
      <c r="B448" s="17">
        <f ca="1" t="shared" ref="B448:F448" si="3318">RAND()</f>
        <v>0.707047292740491</v>
      </c>
      <c r="C448" s="18">
        <f ca="1">IF(B448&lt;=('Ejercicio 3 - TIR'!$D$13-'Ejercicio 3 - TIR'!$C$13)/('Ejercicio 3 - TIR'!$E$13-'Ejercicio 3 - TIR'!$C$13),'Ejercicio 3 - TIR'!$C$13+SQRT(('Ejercicio 3 - TIR'!$E$13-'Ejercicio 3 - TIR'!$C$13)*('Ejercicio 3 - TIR'!$D$13-'Ejercicio 3 - TIR'!$C$13)*B448),'Ejercicio 3 - TIR'!$E$13-SQRT(('Ejercicio 3 - TIR'!$E$13-'Ejercicio 3 - TIR'!$C$13)*('Ejercicio 3 - TIR'!$E$13-'Ejercicio 3 - TIR'!$D$13)*(1-B448)))</f>
        <v>81250.5133747238</v>
      </c>
      <c r="D448" s="17">
        <f ca="1" t="shared" si="3318"/>
        <v>0.700145047397985</v>
      </c>
      <c r="E448" s="18">
        <f ca="1">IF(D448&lt;=('Ejercicio 3 - TIR'!$D$14-'Ejercicio 3 - TIR'!$C$14)/('Ejercicio 3 - TIR'!$E$14-'Ejercicio 3 - TIR'!$C$14),'Ejercicio 3 - TIR'!$C$14+SQRT(('Ejercicio 3 - TIR'!$E$14-'Ejercicio 3 - TIR'!$C$14)*('Ejercicio 3 - TIR'!$D$14-'Ejercicio 3 - TIR'!$C$14)*D448),'Ejercicio 3 - TIR'!$E$14-SQRT(('Ejercicio 3 - TIR'!$E$14-'Ejercicio 3 - TIR'!$C$14)*('Ejercicio 3 - TIR'!$E$14-'Ejercicio 3 - TIR'!$D$14)*(1-D448)))</f>
        <v>33293.4179427743</v>
      </c>
      <c r="F448" s="17">
        <f ca="1" t="shared" si="3318"/>
        <v>0.140158102833604</v>
      </c>
      <c r="G448" s="18">
        <f ca="1">IF(F448&lt;=('Ejercicio 3 - TIR'!$D$18-'Ejercicio 3 - TIR'!$C$18)/('Ejercicio 3 - TIR'!$E$18-'Ejercicio 3 - TIR'!$C$18),'Ejercicio 3 - TIR'!$C$18+SQRT(('Ejercicio 3 - TIR'!$E$18-'Ejercicio 3 - TIR'!$C$18)*('Ejercicio 3 - TIR'!$D$18-'Ejercicio 3 - TIR'!$C$18)*F448),'Ejercicio 3 - TIR'!$E$18-SQRT(('Ejercicio 3 - TIR'!$E$18-'Ejercicio 3 - TIR'!$C$18)*('Ejercicio 3 - TIR'!$E$18-'Ejercicio 3 - TIR'!$D$18)*(1-F448)))</f>
        <v>34585.1625298391</v>
      </c>
      <c r="H448" s="17">
        <f ca="1" t="shared" ref="H448:L448" si="3319">RAND()</f>
        <v>0.846822777154092</v>
      </c>
      <c r="I448" s="18">
        <f ca="1">IF(H448&lt;=('Ejercicio 3 - TIR'!$D$18-'Ejercicio 3 - TIR'!$C$18)/('Ejercicio 3 - TIR'!$E$18-'Ejercicio 3 - TIR'!$C$18),'Ejercicio 3 - TIR'!$C$18+SQRT(('Ejercicio 3 - TIR'!$E$18-'Ejercicio 3 - TIR'!$C$18)*('Ejercicio 3 - TIR'!$D$18-'Ejercicio 3 - TIR'!$C$18)*H448),'Ejercicio 3 - TIR'!$E$18-SQRT(('Ejercicio 3 - TIR'!$E$18-'Ejercicio 3 - TIR'!$C$18)*('Ejercicio 3 - TIR'!$E$18-'Ejercicio 3 - TIR'!$D$18)*(1-H448)))</f>
        <v>41610.5617407241</v>
      </c>
      <c r="J448" s="17">
        <f ca="1" t="shared" si="3319"/>
        <v>0.983039554811344</v>
      </c>
      <c r="K448" s="18">
        <f ca="1">IF(J448&lt;=('Ejercicio 3 - TIR'!$D$18-'Ejercicio 3 - TIR'!$C$18)/('Ejercicio 3 - TIR'!$E$18-'Ejercicio 3 - TIR'!$C$18),'Ejercicio 3 - TIR'!$C$18+SQRT(('Ejercicio 3 - TIR'!$E$18-'Ejercicio 3 - TIR'!$C$18)*('Ejercicio 3 - TIR'!$D$18-'Ejercicio 3 - TIR'!$C$18)*J448),'Ejercicio 3 - TIR'!$E$18-SQRT(('Ejercicio 3 - TIR'!$E$18-'Ejercicio 3 - TIR'!$C$18)*('Ejercicio 3 - TIR'!$E$18-'Ejercicio 3 - TIR'!$D$18)*(1-J448)))</f>
        <v>43872.1554233188</v>
      </c>
      <c r="L448" s="17">
        <f ca="1" t="shared" si="3319"/>
        <v>0.760353690795311</v>
      </c>
      <c r="M448" s="18">
        <f ca="1">IF(L448&lt;=('Ejercicio 3 - TIR'!$D$18-'Ejercicio 3 - TIR'!$C$18)/('Ejercicio 3 - TIR'!$E$18-'Ejercicio 3 - TIR'!$C$18),'Ejercicio 3 - TIR'!$C$18+SQRT(('Ejercicio 3 - TIR'!$E$18-'Ejercicio 3 - TIR'!$C$18)*('Ejercicio 3 - TIR'!$D$18-'Ejercicio 3 - TIR'!$C$18)*L448),'Ejercicio 3 - TIR'!$E$18-SQRT(('Ejercicio 3 - TIR'!$E$18-'Ejercicio 3 - TIR'!$C$18)*('Ejercicio 3 - TIR'!$E$18-'Ejercicio 3 - TIR'!$D$18)*(1-L448)))</f>
        <v>40760.4866800125</v>
      </c>
      <c r="N448" s="17">
        <f ca="1" t="shared" ref="N448:R448" si="3320">RAND()</f>
        <v>0.479360483796084</v>
      </c>
      <c r="O448" s="18">
        <f ca="1">IF(N448&lt;=('Ejercicio 3 - TIR'!$D$18-'Ejercicio 3 - TIR'!$C$18)/('Ejercicio 3 - TIR'!$E$18-'Ejercicio 3 - TIR'!$C$18),'Ejercicio 3 - TIR'!$C$18+SQRT(('Ejercicio 3 - TIR'!$E$18-'Ejercicio 3 - TIR'!$C$18)*('Ejercicio 3 - TIR'!$D$18-'Ejercicio 3 - TIR'!$C$18)*N448),'Ejercicio 3 - TIR'!$E$18-SQRT(('Ejercicio 3 - TIR'!$E$18-'Ejercicio 3 - TIR'!$C$18)*('Ejercicio 3 - TIR'!$E$18-'Ejercicio 3 - TIR'!$D$18)*(1-N448)))</f>
        <v>38479.6269121591</v>
      </c>
      <c r="P448" s="17">
        <f ca="1" t="shared" si="3320"/>
        <v>0.0411675674211216</v>
      </c>
      <c r="Q448" s="19">
        <f ca="1">IF(P448&lt;=('Ejercicio 3 - TIR'!$D$22-'Ejercicio 3 - TIR'!$C$22)/('Ejercicio 3 - TIR'!$E$22-'Ejercicio 3 - TIR'!$C$22),'Ejercicio 3 - TIR'!$C$22+SQRT(('Ejercicio 3 - TIR'!$E$22-'Ejercicio 3 - TIR'!$C$22)*('Ejercicio 3 - TIR'!$D$22-'Ejercicio 3 - TIR'!$C$22)*P448),'Ejercicio 3 - TIR'!$E$22-SQRT(('Ejercicio 3 - TIR'!$E$22-'Ejercicio 3 - TIR'!$C$22)*('Ejercicio 3 - TIR'!$E$22-'Ejercicio 3 - TIR'!$D$22)*(1-P448)))</f>
        <v>0.128608229862058</v>
      </c>
      <c r="R448" s="17">
        <f ca="1" t="shared" si="3320"/>
        <v>0.773165098120517</v>
      </c>
      <c r="S448" s="19">
        <f ca="1">IF(R448&lt;=('Ejercicio 3 - TIR'!$D$23-'Ejercicio 3 - TIR'!$C$23)/('Ejercicio 3 - TIR'!$E$23-'Ejercicio 3 - TIR'!$C$23),'Ejercicio 3 - TIR'!$C$23+SQRT(('Ejercicio 3 - TIR'!$E$23-'Ejercicio 3 - TIR'!$C$23)*('Ejercicio 3 - TIR'!$D$23-'Ejercicio 3 - TIR'!$C$23)*R448),'Ejercicio 3 - TIR'!$E$23-SQRT(('Ejercicio 3 - TIR'!$E$23-'Ejercicio 3 - TIR'!$C$23)*('Ejercicio 3 - TIR'!$E$23-'Ejercicio 3 - TIR'!$D$23)*(1-R448)))</f>
        <v>0.159793495517951</v>
      </c>
      <c r="T448" s="17">
        <f ca="1" t="shared" ref="T448:X448" si="3321">RAND()</f>
        <v>0.16245635983848</v>
      </c>
      <c r="U448" s="19">
        <f ca="1">IF(T448&lt;=('Ejercicio 3 - TIR'!$D$24-'Ejercicio 3 - TIR'!$C$24)/('Ejercicio 3 - TIR'!$E$24-'Ejercicio 3 - TIR'!$C$24),'Ejercicio 3 - TIR'!$C$24+SQRT(('Ejercicio 3 - TIR'!$E$24-'Ejercicio 3 - TIR'!$C$24)*('Ejercicio 3 - TIR'!$D$24-'Ejercicio 3 - TIR'!$C$24)*T448),'Ejercicio 3 - TIR'!$E$24-SQRT(('Ejercicio 3 - TIR'!$E$24-'Ejercicio 3 - TIR'!$C$24)*('Ejercicio 3 - TIR'!$E$24-'Ejercicio 3 - TIR'!$D$24)*(1-T448)))</f>
        <v>0.168470472534854</v>
      </c>
      <c r="V448" s="17">
        <f ca="1" t="shared" si="3321"/>
        <v>0.45191131425882</v>
      </c>
      <c r="W448" s="19">
        <f ca="1">IF(V448&lt;=('Ejercicio 3 - TIR'!$D$25-'Ejercicio 3 - TIR'!$C$25)/('Ejercicio 3 - TIR'!$E$25-'Ejercicio 3 - TIR'!$C$25),'Ejercicio 3 - TIR'!$C$25+SQRT(('Ejercicio 3 - TIR'!$E$25-'Ejercicio 3 - TIR'!$C$25)*('Ejercicio 3 - TIR'!$D$25-'Ejercicio 3 - TIR'!$C$25)*V448),'Ejercicio 3 - TIR'!$E$25-SQRT(('Ejercicio 3 - TIR'!$E$25-'Ejercicio 3 - TIR'!$C$25)*('Ejercicio 3 - TIR'!$E$25-'Ejercicio 3 - TIR'!$D$25)*(1-V448)))</f>
        <v>0.206201479475967</v>
      </c>
      <c r="X448" s="17">
        <f ca="1" t="shared" si="3321"/>
        <v>0.237091989767506</v>
      </c>
      <c r="Y448" s="19">
        <f ca="1">IF(X448&lt;=('Ejercicio 3 - TIR'!$D$26-'Ejercicio 3 - TIR'!$C$26)/('Ejercicio 3 - TIR'!$E$26-'Ejercicio 3 - TIR'!$C$26),'Ejercicio 3 - TIR'!$C$26+SQRT(('Ejercicio 3 - TIR'!$E$26-'Ejercicio 3 - TIR'!$C$26)*('Ejercicio 3 - TIR'!$D$26-'Ejercicio 3 - TIR'!$C$26)*X448),'Ejercicio 3 - TIR'!$E$26-SQRT(('Ejercicio 3 - TIR'!$E$26-'Ejercicio 3 - TIR'!$C$26)*('Ejercicio 3 - TIR'!$E$26-'Ejercicio 3 - TIR'!$D$26)*(1-X448)))</f>
        <v>0.215301153577896</v>
      </c>
      <c r="Z448" s="17">
        <f ca="1" t="shared" si="2860"/>
        <v>1.12860822986206</v>
      </c>
      <c r="AA448" s="17">
        <f ca="1" t="shared" si="2861"/>
        <v>1.30895248398204</v>
      </c>
      <c r="AB448" s="17">
        <f ca="1" t="shared" si="2862"/>
        <v>1.52947232748417</v>
      </c>
      <c r="AC448" s="17">
        <f ca="1" t="shared" si="2863"/>
        <v>1.84485178422896</v>
      </c>
      <c r="AD448" s="17">
        <f ca="1" t="shared" si="2864"/>
        <v>2.24205050155369</v>
      </c>
      <c r="AE448" s="16">
        <f ca="1" t="shared" si="2865"/>
        <v>4281.80754767786</v>
      </c>
      <c r="AF448" s="16">
        <f ca="1" t="shared" si="2866"/>
        <v>4966.01254285645</v>
      </c>
      <c r="AG448" s="16">
        <f ca="1" t="shared" si="2867"/>
        <v>5802.63902256549</v>
      </c>
      <c r="AH448" s="16">
        <f ca="1" t="shared" si="2868"/>
        <v>6999.15177388348</v>
      </c>
      <c r="AI448" s="16">
        <f ca="1" t="shared" si="2869"/>
        <v>8506.07722486737</v>
      </c>
      <c r="AJ448" s="18">
        <f ca="1" t="shared" si="2870"/>
        <v>39033.0990622933</v>
      </c>
      <c r="AK448" s="18">
        <f ca="1" t="shared" si="2871"/>
        <v>54466.248150409</v>
      </c>
      <c r="AL448" s="18">
        <f ca="1" t="shared" si="2872"/>
        <v>67101.2476670506</v>
      </c>
      <c r="AM448" s="18">
        <f ca="1" t="shared" si="2873"/>
        <v>75197.0565776616</v>
      </c>
      <c r="AN448" s="18">
        <f ca="1" t="shared" si="2874"/>
        <v>86273.2668180051</v>
      </c>
      <c r="AO448" s="18">
        <f ca="1">C448/'Ejercicio 3 - TIR'!$D$7</f>
        <v>16250.1026749448</v>
      </c>
      <c r="AP448" s="18">
        <f ca="1" t="shared" si="2875"/>
        <v>22782.9963873485</v>
      </c>
      <c r="AQ448" s="18">
        <f ca="1" t="shared" si="2876"/>
        <v>38216.1454754642</v>
      </c>
      <c r="AR448" s="18">
        <f ca="1" t="shared" si="2877"/>
        <v>50851.1449921059</v>
      </c>
      <c r="AS448" s="18">
        <f ca="1" t="shared" si="2878"/>
        <v>58946.9539027168</v>
      </c>
      <c r="AT448" s="18">
        <f ca="1" t="shared" si="2879"/>
        <v>70023.1641430603</v>
      </c>
      <c r="AU448" s="18">
        <f ca="1">AP448*'Ejercicio 3 - TIR'!$D$5</f>
        <v>11391.4981936743</v>
      </c>
      <c r="AV448" s="18">
        <f ca="1">AQ448*'Ejercicio 3 - TIR'!$D$5</f>
        <v>19108.0727377321</v>
      </c>
      <c r="AW448" s="18">
        <f ca="1">AR448*'Ejercicio 3 - TIR'!$D$5</f>
        <v>25425.5724960529</v>
      </c>
      <c r="AX448" s="18">
        <f ca="1">AS448*'Ejercicio 3 - TIR'!$D$5</f>
        <v>29473.4769513584</v>
      </c>
      <c r="AY448" s="18">
        <f ca="1">AT448*'Ejercicio 3 - TIR'!$D$5</f>
        <v>35011.5820715302</v>
      </c>
      <c r="AZ448" s="18">
        <f ca="1" t="shared" ref="AZ448:BD448" si="3322">AJ448-AU448-AE448</f>
        <v>23359.7933209412</v>
      </c>
      <c r="BA448" s="18">
        <f ca="1" t="shared" si="3322"/>
        <v>30392.1628698204</v>
      </c>
      <c r="BB448" s="18">
        <f ca="1" t="shared" si="3322"/>
        <v>35873.0361484322</v>
      </c>
      <c r="BC448" s="18">
        <f ca="1" t="shared" si="3322"/>
        <v>38724.4278524197</v>
      </c>
      <c r="BD448" s="18">
        <f ca="1" t="shared" si="3322"/>
        <v>42755.6075216076</v>
      </c>
      <c r="BE448" s="18">
        <f ca="1" t="shared" ref="BE448:BI448" si="3323">AZ448/Z448</f>
        <v>20697.8761122416</v>
      </c>
      <c r="BF448" s="18">
        <f ca="1" t="shared" si="3323"/>
        <v>23218.6907024788</v>
      </c>
      <c r="BG448" s="18">
        <f ca="1" t="shared" si="3323"/>
        <v>23454.5179430868</v>
      </c>
      <c r="BH448" s="18">
        <f ca="1" t="shared" si="3323"/>
        <v>20990.5360330095</v>
      </c>
      <c r="BI448" s="18">
        <f ca="1" t="shared" si="3323"/>
        <v>19069.8681818179</v>
      </c>
      <c r="BJ448" s="18">
        <f ca="1" t="shared" si="2882"/>
        <v>74645.5243970336</v>
      </c>
      <c r="BK448" s="18">
        <f ca="1" t="shared" si="2883"/>
        <v>36433.5508526588</v>
      </c>
      <c r="BL448" s="18">
        <f ca="1" t="shared" si="2884"/>
        <v>111079.075249692</v>
      </c>
      <c r="BM448" s="18">
        <f ca="1">BK448*'Ejercicio 3 - TIR'!$D$5</f>
        <v>18216.7754263294</v>
      </c>
      <c r="BN448" s="18">
        <f ca="1" t="shared" si="2885"/>
        <v>92862.299823363</v>
      </c>
      <c r="BO448" s="18">
        <f ca="1" t="shared" si="2886"/>
        <v>41418.4692802466</v>
      </c>
      <c r="BP448" s="18">
        <f ca="1" t="shared" si="2887"/>
        <v>-114543.931317498</v>
      </c>
      <c r="BQ448" s="18">
        <f ca="1" t="shared" ref="BQ448:BT448" si="3324">BE448</f>
        <v>20697.8761122416</v>
      </c>
      <c r="BR448" s="18">
        <f ca="1" t="shared" si="3324"/>
        <v>23218.6907024788</v>
      </c>
      <c r="BS448" s="18">
        <f ca="1" t="shared" si="3324"/>
        <v>23454.5179430868</v>
      </c>
      <c r="BT448" s="18">
        <f ca="1" t="shared" si="3324"/>
        <v>20990.5360330095</v>
      </c>
      <c r="BU448" s="18">
        <f ca="1" t="shared" si="2889"/>
        <v>60488.3374620645</v>
      </c>
      <c r="BV448" s="20">
        <f ca="1" t="shared" si="2890"/>
        <v>7.92726108649258</v>
      </c>
    </row>
    <row r="449" ht="15" customHeight="1" spans="1:74">
      <c r="A449" s="16">
        <v>448</v>
      </c>
      <c r="B449" s="17">
        <f ca="1" t="shared" ref="B449:F449" si="3325">RAND()</f>
        <v>0.963953848328548</v>
      </c>
      <c r="C449" s="18">
        <f ca="1">IF(B449&lt;=('Ejercicio 3 - TIR'!$D$13-'Ejercicio 3 - TIR'!$C$13)/('Ejercicio 3 - TIR'!$E$13-'Ejercicio 3 - TIR'!$C$13),'Ejercicio 3 - TIR'!$C$13+SQRT(('Ejercicio 3 - TIR'!$E$13-'Ejercicio 3 - TIR'!$C$13)*('Ejercicio 3 - TIR'!$D$13-'Ejercicio 3 - TIR'!$C$13)*B449),'Ejercicio 3 - TIR'!$E$13-SQRT(('Ejercicio 3 - TIR'!$E$13-'Ejercicio 3 - TIR'!$C$13)*('Ejercicio 3 - TIR'!$E$13-'Ejercicio 3 - TIR'!$D$13)*(1-B449)))</f>
        <v>93423.1176074266</v>
      </c>
      <c r="D449" s="17">
        <f ca="1" t="shared" si="3325"/>
        <v>0.915452031877075</v>
      </c>
      <c r="E449" s="18">
        <f ca="1">IF(D449&lt;=('Ejercicio 3 - TIR'!$D$14-'Ejercicio 3 - TIR'!$C$14)/('Ejercicio 3 - TIR'!$E$14-'Ejercicio 3 - TIR'!$C$14),'Ejercicio 3 - TIR'!$C$14+SQRT(('Ejercicio 3 - TIR'!$E$14-'Ejercicio 3 - TIR'!$C$14)*('Ejercicio 3 - TIR'!$D$14-'Ejercicio 3 - TIR'!$C$14)*D449),'Ejercicio 3 - TIR'!$E$14-SQRT(('Ejercicio 3 - TIR'!$E$14-'Ejercicio 3 - TIR'!$C$14)*('Ejercicio 3 - TIR'!$E$14-'Ejercicio 3 - TIR'!$D$14)*(1-D449)))</f>
        <v>36438.7930110089</v>
      </c>
      <c r="F449" s="17">
        <f ca="1" t="shared" si="3325"/>
        <v>0.83522518587058</v>
      </c>
      <c r="G449" s="18">
        <f ca="1">IF(F449&lt;=('Ejercicio 3 - TIR'!$D$18-'Ejercicio 3 - TIR'!$C$18)/('Ejercicio 3 - TIR'!$E$18-'Ejercicio 3 - TIR'!$C$18),'Ejercicio 3 - TIR'!$C$18+SQRT(('Ejercicio 3 - TIR'!$E$18-'Ejercicio 3 - TIR'!$C$18)*('Ejercicio 3 - TIR'!$D$18-'Ejercicio 3 - TIR'!$C$18)*F449),'Ejercicio 3 - TIR'!$E$18-SQRT(('Ejercicio 3 - TIR'!$E$18-'Ejercicio 3 - TIR'!$C$18)*('Ejercicio 3 - TIR'!$E$18-'Ejercicio 3 - TIR'!$D$18)*(1-F449)))</f>
        <v>41484.5894891625</v>
      </c>
      <c r="H449" s="17">
        <f ca="1" t="shared" ref="H449:L449" si="3326">RAND()</f>
        <v>0.989852379584784</v>
      </c>
      <c r="I449" s="18">
        <f ca="1">IF(H449&lt;=('Ejercicio 3 - TIR'!$D$18-'Ejercicio 3 - TIR'!$C$18)/('Ejercicio 3 - TIR'!$E$18-'Ejercicio 3 - TIR'!$C$18),'Ejercicio 3 - TIR'!$C$18+SQRT(('Ejercicio 3 - TIR'!$E$18-'Ejercicio 3 - TIR'!$C$18)*('Ejercicio 3 - TIR'!$D$18-'Ejercicio 3 - TIR'!$C$18)*H449),'Ejercicio 3 - TIR'!$E$18-SQRT(('Ejercicio 3 - TIR'!$E$18-'Ejercicio 3 - TIR'!$C$18)*('Ejercicio 3 - TIR'!$E$18-'Ejercicio 3 - TIR'!$D$18)*(1-H449)))</f>
        <v>44127.6058625018</v>
      </c>
      <c r="J449" s="17">
        <f ca="1" t="shared" si="3326"/>
        <v>0.11935394921647</v>
      </c>
      <c r="K449" s="18">
        <f ca="1">IF(J449&lt;=('Ejercicio 3 - TIR'!$D$18-'Ejercicio 3 - TIR'!$C$18)/('Ejercicio 3 - TIR'!$E$18-'Ejercicio 3 - TIR'!$C$18),'Ejercicio 3 - TIR'!$C$18+SQRT(('Ejercicio 3 - TIR'!$E$18-'Ejercicio 3 - TIR'!$C$18)*('Ejercicio 3 - TIR'!$D$18-'Ejercicio 3 - TIR'!$C$18)*J449),'Ejercicio 3 - TIR'!$E$18-SQRT(('Ejercicio 3 - TIR'!$E$18-'Ejercicio 3 - TIR'!$C$18)*('Ejercicio 3 - TIR'!$E$18-'Ejercicio 3 - TIR'!$D$18)*(1-J449)))</f>
        <v>34231.2046018209</v>
      </c>
      <c r="L449" s="17">
        <f ca="1" t="shared" si="3326"/>
        <v>0.515538381690485</v>
      </c>
      <c r="M449" s="18">
        <f ca="1">IF(L449&lt;=('Ejercicio 3 - TIR'!$D$18-'Ejercicio 3 - TIR'!$C$18)/('Ejercicio 3 - TIR'!$E$18-'Ejercicio 3 - TIR'!$C$18),'Ejercicio 3 - TIR'!$C$18+SQRT(('Ejercicio 3 - TIR'!$E$18-'Ejercicio 3 - TIR'!$C$18)*('Ejercicio 3 - TIR'!$D$18-'Ejercicio 3 - TIR'!$C$18)*L449),'Ejercicio 3 - TIR'!$E$18-SQRT(('Ejercicio 3 - TIR'!$E$18-'Ejercicio 3 - TIR'!$C$18)*('Ejercicio 3 - TIR'!$E$18-'Ejercicio 3 - TIR'!$D$18)*(1-L449)))</f>
        <v>38793.7908352185</v>
      </c>
      <c r="N449" s="17">
        <f ca="1" t="shared" ref="N449:R449" si="3327">RAND()</f>
        <v>0.450273629642607</v>
      </c>
      <c r="O449" s="18">
        <f ca="1">IF(N449&lt;=('Ejercicio 3 - TIR'!$D$18-'Ejercicio 3 - TIR'!$C$18)/('Ejercicio 3 - TIR'!$E$18-'Ejercicio 3 - TIR'!$C$18),'Ejercicio 3 - TIR'!$C$18+SQRT(('Ejercicio 3 - TIR'!$E$18-'Ejercicio 3 - TIR'!$C$18)*('Ejercicio 3 - TIR'!$D$18-'Ejercicio 3 - TIR'!$C$18)*N449),'Ejercicio 3 - TIR'!$E$18-SQRT(('Ejercicio 3 - TIR'!$E$18-'Ejercicio 3 - TIR'!$C$18)*('Ejercicio 3 - TIR'!$E$18-'Ejercicio 3 - TIR'!$D$18)*(1-N449)))</f>
        <v>38218.3358684341</v>
      </c>
      <c r="P449" s="17">
        <f ca="1" t="shared" si="3327"/>
        <v>0.231416893177833</v>
      </c>
      <c r="Q449" s="19">
        <f ca="1">IF(P449&lt;=('Ejercicio 3 - TIR'!$D$22-'Ejercicio 3 - TIR'!$C$22)/('Ejercicio 3 - TIR'!$E$22-'Ejercicio 3 - TIR'!$C$22),'Ejercicio 3 - TIR'!$C$22+SQRT(('Ejercicio 3 - TIR'!$E$22-'Ejercicio 3 - TIR'!$C$22)*('Ejercicio 3 - TIR'!$D$22-'Ejercicio 3 - TIR'!$C$22)*P449),'Ejercicio 3 - TIR'!$E$22-SQRT(('Ejercicio 3 - TIR'!$E$22-'Ejercicio 3 - TIR'!$C$22)*('Ejercicio 3 - TIR'!$E$22-'Ejercicio 3 - TIR'!$D$22)*(1-P449)))</f>
        <v>0.140409566573548</v>
      </c>
      <c r="R449" s="17">
        <f ca="1" t="shared" si="3327"/>
        <v>0.909257325218739</v>
      </c>
      <c r="S449" s="19">
        <f ca="1">IF(R449&lt;=('Ejercicio 3 - TIR'!$D$23-'Ejercicio 3 - TIR'!$C$23)/('Ejercicio 3 - TIR'!$E$23-'Ejercicio 3 - TIR'!$C$23),'Ejercicio 3 - TIR'!$C$23+SQRT(('Ejercicio 3 - TIR'!$E$23-'Ejercicio 3 - TIR'!$C$23)*('Ejercicio 3 - TIR'!$D$23-'Ejercicio 3 - TIR'!$C$23)*R449),'Ejercicio 3 - TIR'!$E$23-SQRT(('Ejercicio 3 - TIR'!$E$23-'Ejercicio 3 - TIR'!$C$23)*('Ejercicio 3 - TIR'!$E$23-'Ejercicio 3 - TIR'!$D$23)*(1-R449)))</f>
        <v>0.167219670794292</v>
      </c>
      <c r="T449" s="17">
        <f ca="1" t="shared" ref="T449:X449" si="3328">RAND()</f>
        <v>0.239605170927657</v>
      </c>
      <c r="U449" s="19">
        <f ca="1">IF(T449&lt;=('Ejercicio 3 - TIR'!$D$24-'Ejercicio 3 - TIR'!$C$24)/('Ejercicio 3 - TIR'!$E$24-'Ejercicio 3 - TIR'!$C$24),'Ejercicio 3 - TIR'!$C$24+SQRT(('Ejercicio 3 - TIR'!$E$24-'Ejercicio 3 - TIR'!$C$24)*('Ejercicio 3 - TIR'!$D$24-'Ejercicio 3 - TIR'!$C$24)*T449),'Ejercicio 3 - TIR'!$E$24-SQRT(('Ejercicio 3 - TIR'!$E$24-'Ejercicio 3 - TIR'!$C$24)*('Ejercicio 3 - TIR'!$E$24-'Ejercicio 3 - TIR'!$D$24)*(1-T449)))</f>
        <v>0.17243147028057</v>
      </c>
      <c r="V449" s="17">
        <f ca="1" t="shared" si="3328"/>
        <v>0.890506476310796</v>
      </c>
      <c r="W449" s="19">
        <f ca="1">IF(V449&lt;=('Ejercicio 3 - TIR'!$D$25-'Ejercicio 3 - TIR'!$C$25)/('Ejercicio 3 - TIR'!$E$25-'Ejercicio 3 - TIR'!$C$25),'Ejercicio 3 - TIR'!$C$25+SQRT(('Ejercicio 3 - TIR'!$E$25-'Ejercicio 3 - TIR'!$C$25)*('Ejercicio 3 - TIR'!$D$25-'Ejercicio 3 - TIR'!$C$25)*V449),'Ejercicio 3 - TIR'!$E$25-SQRT(('Ejercicio 3 - TIR'!$E$25-'Ejercicio 3 - TIR'!$C$25)*('Ejercicio 3 - TIR'!$E$25-'Ejercicio 3 - TIR'!$D$25)*(1-V449)))</f>
        <v>0.230423806986234</v>
      </c>
      <c r="X449" s="17">
        <f ca="1" t="shared" si="3328"/>
        <v>0.16428952526875</v>
      </c>
      <c r="Y449" s="19">
        <f ca="1">IF(X449&lt;=('Ejercicio 3 - TIR'!$D$26-'Ejercicio 3 - TIR'!$C$26)/('Ejercicio 3 - TIR'!$E$26-'Ejercicio 3 - TIR'!$C$26),'Ejercicio 3 - TIR'!$C$26+SQRT(('Ejercicio 3 - TIR'!$E$26-'Ejercicio 3 - TIR'!$C$26)*('Ejercicio 3 - TIR'!$D$26-'Ejercicio 3 - TIR'!$C$26)*X449),'Ejercicio 3 - TIR'!$E$26-SQRT(('Ejercicio 3 - TIR'!$E$26-'Ejercicio 3 - TIR'!$C$26)*('Ejercicio 3 - TIR'!$E$26-'Ejercicio 3 - TIR'!$D$26)*(1-X449)))</f>
        <v>0.211061379779721</v>
      </c>
      <c r="Z449" s="17">
        <f ca="1" t="shared" si="2860"/>
        <v>1.14040956657355</v>
      </c>
      <c r="AA449" s="17">
        <f ca="1" t="shared" si="2861"/>
        <v>1.33110847886664</v>
      </c>
      <c r="AB449" s="17">
        <f ca="1" t="shared" si="2862"/>
        <v>1.56063347098055</v>
      </c>
      <c r="AC449" s="17">
        <f ca="1" t="shared" si="2863"/>
        <v>1.92024057667402</v>
      </c>
      <c r="AD449" s="17">
        <f ca="1" t="shared" si="2864"/>
        <v>2.32552920229585</v>
      </c>
      <c r="AE449" s="16">
        <f ca="1" t="shared" si="2865"/>
        <v>5116.35513313901</v>
      </c>
      <c r="AF449" s="16">
        <f ca="1" t="shared" si="2866"/>
        <v>5971.9103541692</v>
      </c>
      <c r="AG449" s="16">
        <f ca="1" t="shared" si="2867"/>
        <v>7001.65563692235</v>
      </c>
      <c r="AH449" s="16">
        <f ca="1" t="shared" si="2868"/>
        <v>8615.00378398862</v>
      </c>
      <c r="AI449" s="16">
        <f ca="1" t="shared" si="2869"/>
        <v>10433.2983694448</v>
      </c>
      <c r="AJ449" s="18">
        <f ca="1" t="shared" si="2870"/>
        <v>47309.4227188174</v>
      </c>
      <c r="AK449" s="18">
        <f ca="1" t="shared" si="2871"/>
        <v>58738.6303156614</v>
      </c>
      <c r="AL449" s="18">
        <f ca="1" t="shared" si="2872"/>
        <v>53422.363653585</v>
      </c>
      <c r="AM449" s="18">
        <f ca="1" t="shared" si="2873"/>
        <v>74493.4112847914</v>
      </c>
      <c r="AN449" s="18">
        <f ca="1" t="shared" si="2874"/>
        <v>88877.8561251945</v>
      </c>
      <c r="AO449" s="18">
        <f ca="1">C449/'Ejercicio 3 - TIR'!$D$7</f>
        <v>18684.6235214853</v>
      </c>
      <c r="AP449" s="18">
        <f ca="1" t="shared" si="2875"/>
        <v>28624.7991973321</v>
      </c>
      <c r="AQ449" s="18">
        <f ca="1" t="shared" si="2876"/>
        <v>40054.006794176</v>
      </c>
      <c r="AR449" s="18">
        <f ca="1" t="shared" si="2877"/>
        <v>34737.7401320997</v>
      </c>
      <c r="AS449" s="18">
        <f ca="1" t="shared" si="2878"/>
        <v>55808.7877633061</v>
      </c>
      <c r="AT449" s="18">
        <f ca="1" t="shared" si="2879"/>
        <v>70193.2326037092</v>
      </c>
      <c r="AU449" s="18">
        <f ca="1">AP449*'Ejercicio 3 - TIR'!$D$5</f>
        <v>14312.3995986661</v>
      </c>
      <c r="AV449" s="18">
        <f ca="1">AQ449*'Ejercicio 3 - TIR'!$D$5</f>
        <v>20027.003397088</v>
      </c>
      <c r="AW449" s="18">
        <f ca="1">AR449*'Ejercicio 3 - TIR'!$D$5</f>
        <v>17368.8700660498</v>
      </c>
      <c r="AX449" s="18">
        <f ca="1">AS449*'Ejercicio 3 - TIR'!$D$5</f>
        <v>27904.393881653</v>
      </c>
      <c r="AY449" s="18">
        <f ca="1">AT449*'Ejercicio 3 - TIR'!$D$5</f>
        <v>35096.6163018546</v>
      </c>
      <c r="AZ449" s="18">
        <f ca="1" t="shared" ref="AZ449:BD449" si="3329">AJ449-AU449-AE449</f>
        <v>27880.6679870124</v>
      </c>
      <c r="BA449" s="18">
        <f ca="1" t="shared" si="3329"/>
        <v>32739.7165644041</v>
      </c>
      <c r="BB449" s="18">
        <f ca="1" t="shared" si="3329"/>
        <v>29051.8379506128</v>
      </c>
      <c r="BC449" s="18">
        <f ca="1" t="shared" si="3329"/>
        <v>37974.0136191497</v>
      </c>
      <c r="BD449" s="18">
        <f ca="1" t="shared" si="3329"/>
        <v>43347.9414538951</v>
      </c>
      <c r="BE449" s="18">
        <f ca="1" t="shared" ref="BE449:BI449" si="3330">AZ449/Z449</f>
        <v>24447.9429182465</v>
      </c>
      <c r="BF449" s="18">
        <f ca="1" t="shared" si="3330"/>
        <v>24595.82902836</v>
      </c>
      <c r="BG449" s="18">
        <f ca="1" t="shared" si="3330"/>
        <v>18615.4138629101</v>
      </c>
      <c r="BH449" s="18">
        <f ca="1" t="shared" si="3330"/>
        <v>19775.654196894</v>
      </c>
      <c r="BI449" s="18">
        <f ca="1" t="shared" si="3330"/>
        <v>18640.0331636775</v>
      </c>
      <c r="BJ449" s="18">
        <f ca="1" t="shared" si="2882"/>
        <v>84739.4772435152</v>
      </c>
      <c r="BK449" s="18">
        <f ca="1" t="shared" si="2883"/>
        <v>43451.637633118</v>
      </c>
      <c r="BL449" s="18">
        <f ca="1" t="shared" si="2884"/>
        <v>128191.114876633</v>
      </c>
      <c r="BM449" s="18">
        <f ca="1">BK449*'Ejercicio 3 - TIR'!$D$5</f>
        <v>21725.818816559</v>
      </c>
      <c r="BN449" s="18">
        <f ca="1" t="shared" si="2885"/>
        <v>106465.296060074</v>
      </c>
      <c r="BO449" s="18">
        <f ca="1" t="shared" si="2886"/>
        <v>45781.1047717516</v>
      </c>
      <c r="BP449" s="18">
        <f ca="1" t="shared" si="2887"/>
        <v>-129861.910618436</v>
      </c>
      <c r="BQ449" s="18">
        <f ca="1" t="shared" ref="BQ449:BT449" si="3331">BE449</f>
        <v>24447.9429182465</v>
      </c>
      <c r="BR449" s="18">
        <f ca="1" t="shared" si="3331"/>
        <v>24595.82902836</v>
      </c>
      <c r="BS449" s="18">
        <f ca="1" t="shared" si="3331"/>
        <v>18615.4138629101</v>
      </c>
      <c r="BT449" s="18">
        <f ca="1" t="shared" si="3331"/>
        <v>19775.654196894</v>
      </c>
      <c r="BU449" s="18">
        <f ca="1" t="shared" si="2889"/>
        <v>64421.1379354291</v>
      </c>
      <c r="BV449" s="20">
        <f ca="1" t="shared" si="2890"/>
        <v>4.65345817152962</v>
      </c>
    </row>
    <row r="450" ht="15" customHeight="1" spans="1:74">
      <c r="A450" s="16">
        <v>449</v>
      </c>
      <c r="B450" s="17">
        <f ca="1" t="shared" ref="B450:F450" si="3332">RAND()</f>
        <v>0.665319008604135</v>
      </c>
      <c r="C450" s="18">
        <f ca="1">IF(B450&lt;=('Ejercicio 3 - TIR'!$D$13-'Ejercicio 3 - TIR'!$C$13)/('Ejercicio 3 - TIR'!$E$13-'Ejercicio 3 - TIR'!$C$13),'Ejercicio 3 - TIR'!$C$13+SQRT(('Ejercicio 3 - TIR'!$E$13-'Ejercicio 3 - TIR'!$C$13)*('Ejercicio 3 - TIR'!$D$13-'Ejercicio 3 - TIR'!$C$13)*B450),'Ejercicio 3 - TIR'!$E$13-SQRT(('Ejercicio 3 - TIR'!$E$13-'Ejercicio 3 - TIR'!$C$13)*('Ejercicio 3 - TIR'!$E$13-'Ejercicio 3 - TIR'!$D$13)*(1-B450)))</f>
        <v>79959.6110398266</v>
      </c>
      <c r="D450" s="17">
        <f ca="1" t="shared" si="3332"/>
        <v>0.488423821431357</v>
      </c>
      <c r="E450" s="18">
        <f ca="1">IF(D450&lt;=('Ejercicio 3 - TIR'!$D$14-'Ejercicio 3 - TIR'!$C$14)/('Ejercicio 3 - TIR'!$E$14-'Ejercicio 3 - TIR'!$C$14),'Ejercicio 3 - TIR'!$C$14+SQRT(('Ejercicio 3 - TIR'!$E$14-'Ejercicio 3 - TIR'!$C$14)*('Ejercicio 3 - TIR'!$D$14-'Ejercicio 3 - TIR'!$C$14)*D450),'Ejercicio 3 - TIR'!$E$14-SQRT(('Ejercicio 3 - TIR'!$E$14-'Ejercicio 3 - TIR'!$C$14)*('Ejercicio 3 - TIR'!$E$14-'Ejercicio 3 - TIR'!$D$14)*(1-D450)))</f>
        <v>31240.0669645655</v>
      </c>
      <c r="F450" s="17">
        <f ca="1" t="shared" si="3332"/>
        <v>0.138732952063891</v>
      </c>
      <c r="G450" s="18">
        <f ca="1">IF(F450&lt;=('Ejercicio 3 - TIR'!$D$18-'Ejercicio 3 - TIR'!$C$18)/('Ejercicio 3 - TIR'!$E$18-'Ejercicio 3 - TIR'!$C$18),'Ejercicio 3 - TIR'!$C$18+SQRT(('Ejercicio 3 - TIR'!$E$18-'Ejercicio 3 - TIR'!$C$18)*('Ejercicio 3 - TIR'!$D$18-'Ejercicio 3 - TIR'!$C$18)*F450),'Ejercicio 3 - TIR'!$E$18-SQRT(('Ejercicio 3 - TIR'!$E$18-'Ejercicio 3 - TIR'!$C$18)*('Ejercicio 3 - TIR'!$E$18-'Ejercicio 3 - TIR'!$D$18)*(1-F450)))</f>
        <v>34561.791622771</v>
      </c>
      <c r="H450" s="17">
        <f ca="1" t="shared" ref="H450:L450" si="3333">RAND()</f>
        <v>0.82668336751933</v>
      </c>
      <c r="I450" s="18">
        <f ca="1">IF(H450&lt;=('Ejercicio 3 - TIR'!$D$18-'Ejercicio 3 - TIR'!$C$18)/('Ejercicio 3 - TIR'!$E$18-'Ejercicio 3 - TIR'!$C$18),'Ejercicio 3 - TIR'!$C$18+SQRT(('Ejercicio 3 - TIR'!$E$18-'Ejercicio 3 - TIR'!$C$18)*('Ejercicio 3 - TIR'!$D$18-'Ejercicio 3 - TIR'!$C$18)*H450),'Ejercicio 3 - TIR'!$E$18-SQRT(('Ejercicio 3 - TIR'!$E$18-'Ejercicio 3 - TIR'!$C$18)*('Ejercicio 3 - TIR'!$E$18-'Ejercicio 3 - TIR'!$D$18)*(1-H450)))</f>
        <v>41394.6224280874</v>
      </c>
      <c r="J450" s="17">
        <f ca="1" t="shared" si="3333"/>
        <v>0.55193875711606</v>
      </c>
      <c r="K450" s="18">
        <f ca="1">IF(J450&lt;=('Ejercicio 3 - TIR'!$D$18-'Ejercicio 3 - TIR'!$C$18)/('Ejercicio 3 - TIR'!$E$18-'Ejercicio 3 - TIR'!$C$18),'Ejercicio 3 - TIR'!$C$18+SQRT(('Ejercicio 3 - TIR'!$E$18-'Ejercicio 3 - TIR'!$C$18)*('Ejercicio 3 - TIR'!$D$18-'Ejercicio 3 - TIR'!$C$18)*J450),'Ejercicio 3 - TIR'!$E$18-SQRT(('Ejercicio 3 - TIR'!$E$18-'Ejercicio 3 - TIR'!$C$18)*('Ejercicio 3 - TIR'!$E$18-'Ejercicio 3 - TIR'!$D$18)*(1-J450)))</f>
        <v>39098.9457393375</v>
      </c>
      <c r="L450" s="17">
        <f ca="1" t="shared" si="3333"/>
        <v>0.754652256100091</v>
      </c>
      <c r="M450" s="18">
        <f ca="1">IF(L450&lt;=('Ejercicio 3 - TIR'!$D$18-'Ejercicio 3 - TIR'!$C$18)/('Ejercicio 3 - TIR'!$E$18-'Ejercicio 3 - TIR'!$C$18),'Ejercicio 3 - TIR'!$C$18+SQRT(('Ejercicio 3 - TIR'!$E$18-'Ejercicio 3 - TIR'!$C$18)*('Ejercicio 3 - TIR'!$D$18-'Ejercicio 3 - TIR'!$C$18)*L450),'Ejercicio 3 - TIR'!$E$18-SQRT(('Ejercicio 3 - TIR'!$E$18-'Ejercicio 3 - TIR'!$C$18)*('Ejercicio 3 - TIR'!$E$18-'Ejercicio 3 - TIR'!$D$18)*(1-L450)))</f>
        <v>40710.3519034199</v>
      </c>
      <c r="N450" s="17">
        <f ca="1" t="shared" ref="N450:R450" si="3334">RAND()</f>
        <v>0.307820501109448</v>
      </c>
      <c r="O450" s="18">
        <f ca="1">IF(N450&lt;=('Ejercicio 3 - TIR'!$D$18-'Ejercicio 3 - TIR'!$C$18)/('Ejercicio 3 - TIR'!$E$18-'Ejercicio 3 - TIR'!$C$18),'Ejercicio 3 - TIR'!$C$18+SQRT(('Ejercicio 3 - TIR'!$E$18-'Ejercicio 3 - TIR'!$C$18)*('Ejercicio 3 - TIR'!$D$18-'Ejercicio 3 - TIR'!$C$18)*N450),'Ejercicio 3 - TIR'!$E$18-SQRT(('Ejercicio 3 - TIR'!$E$18-'Ejercicio 3 - TIR'!$C$18)*('Ejercicio 3 - TIR'!$E$18-'Ejercicio 3 - TIR'!$D$18)*(1-N450)))</f>
        <v>36795.0772744993</v>
      </c>
      <c r="P450" s="17">
        <f ca="1" t="shared" si="3334"/>
        <v>0.764163028900064</v>
      </c>
      <c r="Q450" s="19">
        <f ca="1">IF(P450&lt;=('Ejercicio 3 - TIR'!$D$22-'Ejercicio 3 - TIR'!$C$22)/('Ejercicio 3 - TIR'!$E$22-'Ejercicio 3 - TIR'!$C$22),'Ejercicio 3 - TIR'!$C$22+SQRT(('Ejercicio 3 - TIR'!$E$22-'Ejercicio 3 - TIR'!$C$22)*('Ejercicio 3 - TIR'!$D$22-'Ejercicio 3 - TIR'!$C$22)*P450),'Ejercicio 3 - TIR'!$E$22-SQRT(('Ejercicio 3 - TIR'!$E$22-'Ejercicio 3 - TIR'!$C$22)*('Ejercicio 3 - TIR'!$E$22-'Ejercicio 3 - TIR'!$D$22)*(1-P450)))</f>
        <v>0.159396443317236</v>
      </c>
      <c r="R450" s="17">
        <f ca="1" t="shared" si="3334"/>
        <v>0.291608061350836</v>
      </c>
      <c r="S450" s="19">
        <f ca="1">IF(R450&lt;=('Ejercicio 3 - TIR'!$D$23-'Ejercicio 3 - TIR'!$C$23)/('Ejercicio 3 - TIR'!$E$23-'Ejercicio 3 - TIR'!$C$23),'Ejercicio 3 - TIR'!$C$23+SQRT(('Ejercicio 3 - TIR'!$E$23-'Ejercicio 3 - TIR'!$C$23)*('Ejercicio 3 - TIR'!$D$23-'Ejercicio 3 - TIR'!$C$23)*R450),'Ejercicio 3 - TIR'!$E$23-SQRT(('Ejercicio 3 - TIR'!$E$23-'Ejercicio 3 - TIR'!$C$23)*('Ejercicio 3 - TIR'!$E$23-'Ejercicio 3 - TIR'!$D$23)*(1-R450)))</f>
        <v>0.142910576388024</v>
      </c>
      <c r="T450" s="17">
        <f ca="1" t="shared" ref="T450:X450" si="3335">RAND()</f>
        <v>0.724764778679699</v>
      </c>
      <c r="U450" s="19">
        <f ca="1">IF(T450&lt;=('Ejercicio 3 - TIR'!$D$24-'Ejercicio 3 - TIR'!$C$24)/('Ejercicio 3 - TIR'!$E$24-'Ejercicio 3 - TIR'!$C$24),'Ejercicio 3 - TIR'!$C$24+SQRT(('Ejercicio 3 - TIR'!$E$24-'Ejercicio 3 - TIR'!$C$24)*('Ejercicio 3 - TIR'!$D$24-'Ejercicio 3 - TIR'!$C$24)*T450),'Ejercicio 3 - TIR'!$E$24-SQRT(('Ejercicio 3 - TIR'!$E$24-'Ejercicio 3 - TIR'!$C$24)*('Ejercicio 3 - TIR'!$E$24-'Ejercicio 3 - TIR'!$D$24)*(1-T450)))</f>
        <v>0.192239261182439</v>
      </c>
      <c r="V450" s="17">
        <f ca="1" t="shared" si="3335"/>
        <v>0.877047531180466</v>
      </c>
      <c r="W450" s="19">
        <f ca="1">IF(V450&lt;=('Ejercicio 3 - TIR'!$D$25-'Ejercicio 3 - TIR'!$C$25)/('Ejercicio 3 - TIR'!$E$25-'Ejercicio 3 - TIR'!$C$25),'Ejercicio 3 - TIR'!$C$25+SQRT(('Ejercicio 3 - TIR'!$E$25-'Ejercicio 3 - TIR'!$C$25)*('Ejercicio 3 - TIR'!$D$25-'Ejercicio 3 - TIR'!$C$25)*V450),'Ejercicio 3 - TIR'!$E$25-SQRT(('Ejercicio 3 - TIR'!$E$25-'Ejercicio 3 - TIR'!$C$25)*('Ejercicio 3 - TIR'!$E$25-'Ejercicio 3 - TIR'!$D$25)*(1-V450)))</f>
        <v>0.229255515410877</v>
      </c>
      <c r="X450" s="17">
        <f ca="1" t="shared" si="3335"/>
        <v>0.790381266978079</v>
      </c>
      <c r="Y450" s="19">
        <f ca="1">IF(X450&lt;=('Ejercicio 3 - TIR'!$D$26-'Ejercicio 3 - TIR'!$C$26)/('Ejercicio 3 - TIR'!$E$26-'Ejercicio 3 - TIR'!$C$26),'Ejercicio 3 - TIR'!$C$26+SQRT(('Ejercicio 3 - TIR'!$E$26-'Ejercicio 3 - TIR'!$C$26)*('Ejercicio 3 - TIR'!$D$26-'Ejercicio 3 - TIR'!$C$26)*X450),'Ejercicio 3 - TIR'!$E$26-SQRT(('Ejercicio 3 - TIR'!$E$26-'Ejercicio 3 - TIR'!$C$26)*('Ejercicio 3 - TIR'!$E$26-'Ejercicio 3 - TIR'!$D$26)*(1-X450)))</f>
        <v>0.24635566677257</v>
      </c>
      <c r="Z450" s="17">
        <f ca="1" t="shared" ref="Z450:Z513" si="3336">(1+Q450)</f>
        <v>1.15939644331724</v>
      </c>
      <c r="AA450" s="17">
        <f ca="1" t="shared" ref="AA450:AA513" si="3337">Z450*(1+S450)</f>
        <v>1.32508645729393</v>
      </c>
      <c r="AB450" s="17">
        <f ca="1" t="shared" ref="AB450:AB513" si="3338">AA450*(1+U450)</f>
        <v>1.57982009884697</v>
      </c>
      <c r="AC450" s="17">
        <f ca="1" t="shared" ref="AC450:AC513" si="3339">AB450*(1+W450)</f>
        <v>1.94200256986459</v>
      </c>
      <c r="AD450" s="17">
        <f ca="1" t="shared" ref="AD450:AD513" si="3340">AC450*(1+Y450)</f>
        <v>2.42042590783763</v>
      </c>
      <c r="AE450" s="16">
        <f ca="1" t="shared" ref="AE450:AE513" si="3341">E450*Q450</f>
        <v>4979.55556314401</v>
      </c>
      <c r="AF450" s="16">
        <f ca="1" t="shared" ref="AF450:AF513" si="3342">AE450*(1+S450)</f>
        <v>5691.18671882912</v>
      </c>
      <c r="AG450" s="16">
        <f ca="1" t="shared" ref="AG450:AG513" si="3343">AF450*(1+U450)</f>
        <v>6785.25624890813</v>
      </c>
      <c r="AH450" s="16">
        <f ca="1" t="shared" ref="AH450:AH513" si="3344">AG450*(1+W450)</f>
        <v>8340.81366744644</v>
      </c>
      <c r="AI450" s="16">
        <f ca="1" t="shared" ref="AI450:AI513" si="3345">AH450*(1+Y450)</f>
        <v>10395.620379916</v>
      </c>
      <c r="AJ450" s="18">
        <f ca="1" t="shared" ref="AJ450:AJ513" si="3346">G450*Z450</f>
        <v>40070.8182821121</v>
      </c>
      <c r="AK450" s="18">
        <f ca="1" t="shared" ref="AK450:AK513" si="3347">I450*AA450</f>
        <v>54851.4535842541</v>
      </c>
      <c r="AL450" s="18">
        <f ca="1" t="shared" ref="AL450:AL513" si="3348">K450*AB450</f>
        <v>61769.3003227325</v>
      </c>
      <c r="AM450" s="18">
        <f ca="1" t="shared" ref="AM450:AM513" si="3349">M450*AC450</f>
        <v>79059.6080165333</v>
      </c>
      <c r="AN450" s="18">
        <f ca="1" t="shared" ref="AN450:AN513" si="3350">O450*AD450</f>
        <v>89059.7583160856</v>
      </c>
      <c r="AO450" s="18">
        <f ca="1">C450/'Ejercicio 3 - TIR'!$D$7</f>
        <v>15991.9222079653</v>
      </c>
      <c r="AP450" s="18">
        <f ca="1" t="shared" ref="AP450:AP513" si="3351">AJ450-AO450</f>
        <v>24078.8960741468</v>
      </c>
      <c r="AQ450" s="18">
        <f ca="1" t="shared" ref="AQ450:AQ513" si="3352">AK450-AO450</f>
        <v>38859.5313762888</v>
      </c>
      <c r="AR450" s="18">
        <f ca="1" t="shared" ref="AR450:AR513" si="3353">AL450-AO450</f>
        <v>45777.3781147671</v>
      </c>
      <c r="AS450" s="18">
        <f ca="1" t="shared" ref="AS450:AS513" si="3354">AM450-AO450</f>
        <v>63067.685808568</v>
      </c>
      <c r="AT450" s="18">
        <f ca="1" t="shared" ref="AT450:AT513" si="3355">AN450-AO450</f>
        <v>73067.8361081203</v>
      </c>
      <c r="AU450" s="18">
        <f ca="1">AP450*'Ejercicio 3 - TIR'!$D$5</f>
        <v>12039.4480370734</v>
      </c>
      <c r="AV450" s="18">
        <f ca="1">AQ450*'Ejercicio 3 - TIR'!$D$5</f>
        <v>19429.7656881444</v>
      </c>
      <c r="AW450" s="18">
        <f ca="1">AR450*'Ejercicio 3 - TIR'!$D$5</f>
        <v>22888.6890573836</v>
      </c>
      <c r="AX450" s="18">
        <f ca="1">AS450*'Ejercicio 3 - TIR'!$D$5</f>
        <v>31533.842904284</v>
      </c>
      <c r="AY450" s="18">
        <f ca="1">AT450*'Ejercicio 3 - TIR'!$D$5</f>
        <v>36533.9180540602</v>
      </c>
      <c r="AZ450" s="18">
        <f ca="1" t="shared" ref="AZ450:BD450" si="3356">AJ450-AU450-AE450</f>
        <v>23051.8146818947</v>
      </c>
      <c r="BA450" s="18">
        <f ca="1" t="shared" si="3356"/>
        <v>29730.5011772806</v>
      </c>
      <c r="BB450" s="18">
        <f ca="1" t="shared" si="3356"/>
        <v>32095.3550164408</v>
      </c>
      <c r="BC450" s="18">
        <f ca="1" t="shared" si="3356"/>
        <v>39184.9514448029</v>
      </c>
      <c r="BD450" s="18">
        <f ca="1" t="shared" si="3356"/>
        <v>42130.2198821095</v>
      </c>
      <c r="BE450" s="18">
        <f ca="1" t="shared" ref="BE450:BI450" si="3357">AZ450/Z450</f>
        <v>19882.5991012526</v>
      </c>
      <c r="BF450" s="18">
        <f ca="1" t="shared" si="3357"/>
        <v>22436.6500869655</v>
      </c>
      <c r="BG450" s="18">
        <f ca="1" t="shared" si="3357"/>
        <v>20315.8290237386</v>
      </c>
      <c r="BH450" s="18">
        <f ca="1" t="shared" si="3357"/>
        <v>20177.6002013917</v>
      </c>
      <c r="BI450" s="18">
        <f ca="1" t="shared" si="3357"/>
        <v>17406.1183801111</v>
      </c>
      <c r="BJ450" s="18">
        <f ca="1" t="shared" ref="BJ450:BJ513" si="3358">E450*AD450</f>
        <v>75614.2674436167</v>
      </c>
      <c r="BK450" s="18">
        <f ca="1" t="shared" ref="BK450:BK513" si="3359">0.2*C450*AD450</f>
        <v>38707.2628282832</v>
      </c>
      <c r="BL450" s="18">
        <f ca="1" t="shared" ref="BL450:BL513" si="3360">BJ450+BK450</f>
        <v>114321.5302719</v>
      </c>
      <c r="BM450" s="18">
        <f ca="1">BK450*'Ejercicio 3 - TIR'!$D$5</f>
        <v>19353.6314141416</v>
      </c>
      <c r="BN450" s="18">
        <f ca="1" t="shared" ref="BN450:BN513" si="3361">BL450-BM450</f>
        <v>94967.8988577583</v>
      </c>
      <c r="BO450" s="18">
        <f ca="1" t="shared" ref="BO450:BO513" si="3362">BN450/AD450</f>
        <v>39236.0280685482</v>
      </c>
      <c r="BP450" s="18">
        <f ca="1" t="shared" ref="BP450:BP513" si="3363">-(C450+E450)</f>
        <v>-111199.678004392</v>
      </c>
      <c r="BQ450" s="18">
        <f ca="1" t="shared" ref="BQ450:BT450" si="3364">BE450</f>
        <v>19882.5991012526</v>
      </c>
      <c r="BR450" s="18">
        <f ca="1" t="shared" si="3364"/>
        <v>22436.6500869655</v>
      </c>
      <c r="BS450" s="18">
        <f ca="1" t="shared" si="3364"/>
        <v>20315.8290237386</v>
      </c>
      <c r="BT450" s="18">
        <f ca="1" t="shared" si="3364"/>
        <v>20177.6002013917</v>
      </c>
      <c r="BU450" s="18">
        <f ca="1" t="shared" ref="BU450:BU513" si="3365">BI450+BO450</f>
        <v>56642.1464486592</v>
      </c>
      <c r="BV450" s="20">
        <f ca="1" t="shared" ref="BV450:BV513" si="3366">IFERROR(IRR(BP450:BU450,0.1),NA())*100</f>
        <v>6.81093049190815</v>
      </c>
    </row>
    <row r="451" ht="15" customHeight="1" spans="1:74">
      <c r="A451" s="16">
        <v>450</v>
      </c>
      <c r="B451" s="17">
        <f ca="1" t="shared" ref="B451:F451" si="3367">RAND()</f>
        <v>0.681729519716516</v>
      </c>
      <c r="C451" s="18">
        <f ca="1">IF(B451&lt;=('Ejercicio 3 - TIR'!$D$13-'Ejercicio 3 - TIR'!$C$13)/('Ejercicio 3 - TIR'!$E$13-'Ejercicio 3 - TIR'!$C$13),'Ejercicio 3 - TIR'!$C$13+SQRT(('Ejercicio 3 - TIR'!$E$13-'Ejercicio 3 - TIR'!$C$13)*('Ejercicio 3 - TIR'!$D$13-'Ejercicio 3 - TIR'!$C$13)*B451),'Ejercicio 3 - TIR'!$E$13-SQRT(('Ejercicio 3 - TIR'!$E$13-'Ejercicio 3 - TIR'!$C$13)*('Ejercicio 3 - TIR'!$E$13-'Ejercicio 3 - TIR'!$D$13)*(1-B451)))</f>
        <v>80457.1093146336</v>
      </c>
      <c r="D451" s="17">
        <f ca="1" t="shared" si="3367"/>
        <v>0.327526464763004</v>
      </c>
      <c r="E451" s="18">
        <f ca="1">IF(D451&lt;=('Ejercicio 3 - TIR'!$D$14-'Ejercicio 3 - TIR'!$C$14)/('Ejercicio 3 - TIR'!$E$14-'Ejercicio 3 - TIR'!$C$14),'Ejercicio 3 - TIR'!$C$14+SQRT(('Ejercicio 3 - TIR'!$E$14-'Ejercicio 3 - TIR'!$C$14)*('Ejercicio 3 - TIR'!$D$14-'Ejercicio 3 - TIR'!$C$14)*D451),'Ejercicio 3 - TIR'!$E$14-SQRT(('Ejercicio 3 - TIR'!$E$14-'Ejercicio 3 - TIR'!$C$14)*('Ejercicio 3 - TIR'!$E$14-'Ejercicio 3 - TIR'!$D$14)*(1-D451)))</f>
        <v>29956.2571419596</v>
      </c>
      <c r="F451" s="17">
        <f ca="1" t="shared" si="3367"/>
        <v>0.924523554839826</v>
      </c>
      <c r="G451" s="18">
        <f ca="1">IF(F451&lt;=('Ejercicio 3 - TIR'!$D$18-'Ejercicio 3 - TIR'!$C$18)/('Ejercicio 3 - TIR'!$E$18-'Ejercicio 3 - TIR'!$C$18),'Ejercicio 3 - TIR'!$C$18+SQRT(('Ejercicio 3 - TIR'!$E$18-'Ejercicio 3 - TIR'!$C$18)*('Ejercicio 3 - TIR'!$D$18-'Ejercicio 3 - TIR'!$C$18)*F451),'Ejercicio 3 - TIR'!$E$18-SQRT(('Ejercicio 3 - TIR'!$E$18-'Ejercicio 3 - TIR'!$C$18)*('Ejercicio 3 - TIR'!$E$18-'Ejercicio 3 - TIR'!$D$18)*(1-F451)))</f>
        <v>42620.7704215412</v>
      </c>
      <c r="H451" s="17">
        <f ca="1" t="shared" ref="H451:L451" si="3368">RAND()</f>
        <v>0.790577774629598</v>
      </c>
      <c r="I451" s="18">
        <f ca="1">IF(H451&lt;=('Ejercicio 3 - TIR'!$D$18-'Ejercicio 3 - TIR'!$C$18)/('Ejercicio 3 - TIR'!$E$18-'Ejercicio 3 - TIR'!$C$18),'Ejercicio 3 - TIR'!$C$18+SQRT(('Ejercicio 3 - TIR'!$E$18-'Ejercicio 3 - TIR'!$C$18)*('Ejercicio 3 - TIR'!$D$18-'Ejercicio 3 - TIR'!$C$18)*H451),'Ejercicio 3 - TIR'!$E$18-SQRT(('Ejercicio 3 - TIR'!$E$18-'Ejercicio 3 - TIR'!$C$18)*('Ejercicio 3 - TIR'!$E$18-'Ejercicio 3 - TIR'!$D$18)*(1-H451)))</f>
        <v>41036.8362508243</v>
      </c>
      <c r="J451" s="17">
        <f ca="1" t="shared" si="3368"/>
        <v>0.933787271189075</v>
      </c>
      <c r="K451" s="18">
        <f ca="1">IF(J451&lt;=('Ejercicio 3 - TIR'!$D$18-'Ejercicio 3 - TIR'!$C$18)/('Ejercicio 3 - TIR'!$E$18-'Ejercicio 3 - TIR'!$C$18),'Ejercicio 3 - TIR'!$C$18+SQRT(('Ejercicio 3 - TIR'!$E$18-'Ejercicio 3 - TIR'!$C$18)*('Ejercicio 3 - TIR'!$D$18-'Ejercicio 3 - TIR'!$C$18)*J451),'Ejercicio 3 - TIR'!$E$18-SQRT(('Ejercicio 3 - TIR'!$E$18-'Ejercicio 3 - TIR'!$C$18)*('Ejercicio 3 - TIR'!$E$18-'Ejercicio 3 - TIR'!$D$18)*(1-J451)))</f>
        <v>42771.5577950462</v>
      </c>
      <c r="L451" s="17">
        <f ca="1" t="shared" si="3368"/>
        <v>0.536976174815402</v>
      </c>
      <c r="M451" s="18">
        <f ca="1">IF(L451&lt;=('Ejercicio 3 - TIR'!$D$18-'Ejercicio 3 - TIR'!$C$18)/('Ejercicio 3 - TIR'!$E$18-'Ejercicio 3 - TIR'!$C$18),'Ejercicio 3 - TIR'!$C$18+SQRT(('Ejercicio 3 - TIR'!$E$18-'Ejercicio 3 - TIR'!$C$18)*('Ejercicio 3 - TIR'!$D$18-'Ejercicio 3 - TIR'!$C$18)*L451),'Ejercicio 3 - TIR'!$E$18-SQRT(('Ejercicio 3 - TIR'!$E$18-'Ejercicio 3 - TIR'!$C$18)*('Ejercicio 3 - TIR'!$E$18-'Ejercicio 3 - TIR'!$D$18)*(1-L451)))</f>
        <v>38974.76608176</v>
      </c>
      <c r="N451" s="17">
        <f ca="1" t="shared" ref="N451:R451" si="3369">RAND()</f>
        <v>0.820407535802127</v>
      </c>
      <c r="O451" s="18">
        <f ca="1">IF(N451&lt;=('Ejercicio 3 - TIR'!$D$18-'Ejercicio 3 - TIR'!$C$18)/('Ejercicio 3 - TIR'!$E$18-'Ejercicio 3 - TIR'!$C$18),'Ejercicio 3 - TIR'!$C$18+SQRT(('Ejercicio 3 - TIR'!$E$18-'Ejercicio 3 - TIR'!$C$18)*('Ejercicio 3 - TIR'!$D$18-'Ejercicio 3 - TIR'!$C$18)*N451),'Ejercicio 3 - TIR'!$E$18-SQRT(('Ejercicio 3 - TIR'!$E$18-'Ejercicio 3 - TIR'!$C$18)*('Ejercicio 3 - TIR'!$E$18-'Ejercicio 3 - TIR'!$D$18)*(1-N451)))</f>
        <v>41329.927137666</v>
      </c>
      <c r="P451" s="17">
        <f ca="1" t="shared" si="3369"/>
        <v>0.556463567418394</v>
      </c>
      <c r="Q451" s="19">
        <f ca="1">IF(P451&lt;=('Ejercicio 3 - TIR'!$D$22-'Ejercicio 3 - TIR'!$C$22)/('Ejercicio 3 - TIR'!$E$22-'Ejercicio 3 - TIR'!$C$22),'Ejercicio 3 - TIR'!$C$22+SQRT(('Ejercicio 3 - TIR'!$E$22-'Ejercicio 3 - TIR'!$C$22)*('Ejercicio 3 - TIR'!$D$22-'Ejercicio 3 - TIR'!$C$22)*P451),'Ejercicio 3 - TIR'!$E$22-SQRT(('Ejercicio 3 - TIR'!$E$22-'Ejercicio 3 - TIR'!$C$22)*('Ejercicio 3 - TIR'!$E$22-'Ejercicio 3 - TIR'!$D$22)*(1-P451)))</f>
        <v>0.151744636285355</v>
      </c>
      <c r="R451" s="17">
        <f ca="1" t="shared" si="3369"/>
        <v>0.670026767434549</v>
      </c>
      <c r="S451" s="19">
        <f ca="1">IF(R451&lt;=('Ejercicio 3 - TIR'!$D$23-'Ejercicio 3 - TIR'!$C$23)/('Ejercicio 3 - TIR'!$E$23-'Ejercicio 3 - TIR'!$C$23),'Ejercicio 3 - TIR'!$C$23+SQRT(('Ejercicio 3 - TIR'!$E$23-'Ejercicio 3 - TIR'!$C$23)*('Ejercicio 3 - TIR'!$D$23-'Ejercicio 3 - TIR'!$C$23)*R451),'Ejercicio 3 - TIR'!$E$23-SQRT(('Ejercicio 3 - TIR'!$E$23-'Ejercicio 3 - TIR'!$C$23)*('Ejercicio 3 - TIR'!$E$23-'Ejercicio 3 - TIR'!$D$23)*(1-R451)))</f>
        <v>0.155628873259166</v>
      </c>
      <c r="T451" s="17">
        <f ca="1" t="shared" ref="T451:X451" si="3370">RAND()</f>
        <v>0.842464825018812</v>
      </c>
      <c r="U451" s="19">
        <f ca="1">IF(T451&lt;=('Ejercicio 3 - TIR'!$D$24-'Ejercicio 3 - TIR'!$C$24)/('Ejercicio 3 - TIR'!$E$24-'Ejercicio 3 - TIR'!$C$24),'Ejercicio 3 - TIR'!$C$24+SQRT(('Ejercicio 3 - TIR'!$E$24-'Ejercicio 3 - TIR'!$C$24)*('Ejercicio 3 - TIR'!$D$24-'Ejercicio 3 - TIR'!$C$24)*T451),'Ejercicio 3 - TIR'!$E$24-SQRT(('Ejercicio 3 - TIR'!$E$24-'Ejercicio 3 - TIR'!$C$24)*('Ejercicio 3 - TIR'!$E$24-'Ejercicio 3 - TIR'!$D$24)*(1-T451)))</f>
        <v>0.198997655132169</v>
      </c>
      <c r="V451" s="17">
        <f ca="1" t="shared" si="3370"/>
        <v>0.417305905985012</v>
      </c>
      <c r="W451" s="19">
        <f ca="1">IF(V451&lt;=('Ejercicio 3 - TIR'!$D$25-'Ejercicio 3 - TIR'!$C$25)/('Ejercicio 3 - TIR'!$E$25-'Ejercicio 3 - TIR'!$C$25),'Ejercicio 3 - TIR'!$C$25+SQRT(('Ejercicio 3 - TIR'!$E$25-'Ejercicio 3 - TIR'!$C$25)*('Ejercicio 3 - TIR'!$D$25-'Ejercicio 3 - TIR'!$C$25)*V451),'Ejercicio 3 - TIR'!$E$25-SQRT(('Ejercicio 3 - TIR'!$E$25-'Ejercicio 3 - TIR'!$C$25)*('Ejercicio 3 - TIR'!$E$25-'Ejercicio 3 - TIR'!$D$25)*(1-V451)))</f>
        <v>0.204839958712901</v>
      </c>
      <c r="X451" s="17">
        <f ca="1" t="shared" si="3370"/>
        <v>0.806279035484597</v>
      </c>
      <c r="Y451" s="19">
        <f ca="1">IF(X451&lt;=('Ejercicio 3 - TIR'!$D$26-'Ejercicio 3 - TIR'!$C$26)/('Ejercicio 3 - TIR'!$E$26-'Ejercicio 3 - TIR'!$C$26),'Ejercicio 3 - TIR'!$C$26+SQRT(('Ejercicio 3 - TIR'!$E$26-'Ejercicio 3 - TIR'!$C$26)*('Ejercicio 3 - TIR'!$D$26-'Ejercicio 3 - TIR'!$C$26)*X451),'Ejercicio 3 - TIR'!$E$26-SQRT(('Ejercicio 3 - TIR'!$E$26-'Ejercicio 3 - TIR'!$C$26)*('Ejercicio 3 - TIR'!$E$26-'Ejercicio 3 - TIR'!$D$26)*(1-X451)))</f>
        <v>0.24765663579058</v>
      </c>
      <c r="Z451" s="17">
        <f ca="1" t="shared" si="3336"/>
        <v>1.15174463628535</v>
      </c>
      <c r="AA451" s="17">
        <f ca="1" t="shared" si="3337"/>
        <v>1.33098935631273</v>
      </c>
      <c r="AB451" s="17">
        <f ca="1" t="shared" si="3338"/>
        <v>1.59585311722484</v>
      </c>
      <c r="AC451" s="17">
        <f ca="1" t="shared" si="3339"/>
        <v>1.92274760386903</v>
      </c>
      <c r="AD451" s="17">
        <f ca="1" t="shared" si="3340"/>
        <v>2.39892880691763</v>
      </c>
      <c r="AE451" s="16">
        <f ca="1" t="shared" si="3341"/>
        <v>4545.70134447722</v>
      </c>
      <c r="AF451" s="16">
        <f ca="1" t="shared" si="3342"/>
        <v>5253.14372289088</v>
      </c>
      <c r="AG451" s="16">
        <f ca="1" t="shared" si="3343"/>
        <v>6298.50700581844</v>
      </c>
      <c r="AH451" s="16">
        <f ca="1" t="shared" si="3344"/>
        <v>7588.6929208432</v>
      </c>
      <c r="AI451" s="16">
        <f ca="1" t="shared" si="3345"/>
        <v>9468.08307966702</v>
      </c>
      <c r="AJ451" s="18">
        <f ca="1" t="shared" si="3346"/>
        <v>49088.2437273596</v>
      </c>
      <c r="AK451" s="18">
        <f ca="1" t="shared" si="3347"/>
        <v>54619.5922665957</v>
      </c>
      <c r="AL451" s="18">
        <f ca="1" t="shared" si="3348"/>
        <v>68257.1238357869</v>
      </c>
      <c r="AM451" s="18">
        <f ca="1" t="shared" si="3349"/>
        <v>74938.6380950601</v>
      </c>
      <c r="AN451" s="18">
        <f ca="1" t="shared" si="3350"/>
        <v>99147.5527983539</v>
      </c>
      <c r="AO451" s="18">
        <f ca="1">C451/'Ejercicio 3 - TIR'!$D$7</f>
        <v>16091.4218629267</v>
      </c>
      <c r="AP451" s="18">
        <f ca="1" t="shared" si="3351"/>
        <v>32996.8218644329</v>
      </c>
      <c r="AQ451" s="18">
        <f ca="1" t="shared" si="3352"/>
        <v>38528.1704036689</v>
      </c>
      <c r="AR451" s="18">
        <f ca="1" t="shared" si="3353"/>
        <v>52165.7019728602</v>
      </c>
      <c r="AS451" s="18">
        <f ca="1" t="shared" si="3354"/>
        <v>58847.2162321334</v>
      </c>
      <c r="AT451" s="18">
        <f ca="1" t="shared" si="3355"/>
        <v>83056.1309354272</v>
      </c>
      <c r="AU451" s="18">
        <f ca="1">AP451*'Ejercicio 3 - TIR'!$D$5</f>
        <v>16498.4109322164</v>
      </c>
      <c r="AV451" s="18">
        <f ca="1">AQ451*'Ejercicio 3 - TIR'!$D$5</f>
        <v>19264.0852018345</v>
      </c>
      <c r="AW451" s="18">
        <f ca="1">AR451*'Ejercicio 3 - TIR'!$D$5</f>
        <v>26082.8509864301</v>
      </c>
      <c r="AX451" s="18">
        <f ca="1">AS451*'Ejercicio 3 - TIR'!$D$5</f>
        <v>29423.6081160667</v>
      </c>
      <c r="AY451" s="18">
        <f ca="1">AT451*'Ejercicio 3 - TIR'!$D$5</f>
        <v>41528.0654677136</v>
      </c>
      <c r="AZ451" s="18">
        <f ca="1" t="shared" ref="AZ451:BD451" si="3371">AJ451-AU451-AE451</f>
        <v>28044.1314506659</v>
      </c>
      <c r="BA451" s="18">
        <f ca="1" t="shared" si="3371"/>
        <v>30102.3633418703</v>
      </c>
      <c r="BB451" s="18">
        <f ca="1" t="shared" si="3371"/>
        <v>35875.7658435384</v>
      </c>
      <c r="BC451" s="18">
        <f ca="1" t="shared" si="3371"/>
        <v>37926.3370581502</v>
      </c>
      <c r="BD451" s="18">
        <f ca="1" t="shared" si="3371"/>
        <v>48151.4042509733</v>
      </c>
      <c r="BE451" s="18">
        <f ca="1" t="shared" ref="BE451:BI451" si="3372">AZ451/Z451</f>
        <v>24349.2616046512</v>
      </c>
      <c r="BF451" s="18">
        <f ca="1" t="shared" si="3372"/>
        <v>22616.5319798376</v>
      </c>
      <c r="BG451" s="18">
        <f ca="1" t="shared" si="3372"/>
        <v>22480.6189594226</v>
      </c>
      <c r="BH451" s="18">
        <f ca="1" t="shared" si="3372"/>
        <v>19725.0731098732</v>
      </c>
      <c r="BI451" s="18">
        <f ca="1" t="shared" si="3372"/>
        <v>20072.0438689644</v>
      </c>
      <c r="BJ451" s="18">
        <f ca="1" t="shared" si="3358"/>
        <v>71862.928205279</v>
      </c>
      <c r="BK451" s="18">
        <f ca="1" t="shared" si="3359"/>
        <v>38602.1754512391</v>
      </c>
      <c r="BL451" s="18">
        <f ca="1" t="shared" si="3360"/>
        <v>110465.103656518</v>
      </c>
      <c r="BM451" s="18">
        <f ca="1">BK451*'Ejercicio 3 - TIR'!$D$5</f>
        <v>19301.0877256196</v>
      </c>
      <c r="BN451" s="18">
        <f ca="1" t="shared" si="3361"/>
        <v>91164.0159308985</v>
      </c>
      <c r="BO451" s="18">
        <f ca="1" t="shared" si="3362"/>
        <v>38001.9680734229</v>
      </c>
      <c r="BP451" s="18">
        <f ca="1" t="shared" si="3363"/>
        <v>-110413.366456593</v>
      </c>
      <c r="BQ451" s="18">
        <f ca="1" t="shared" ref="BQ451:BT451" si="3373">BE451</f>
        <v>24349.2616046512</v>
      </c>
      <c r="BR451" s="18">
        <f ca="1" t="shared" si="3373"/>
        <v>22616.5319798376</v>
      </c>
      <c r="BS451" s="18">
        <f ca="1" t="shared" si="3373"/>
        <v>22480.6189594226</v>
      </c>
      <c r="BT451" s="18">
        <f ca="1" t="shared" si="3373"/>
        <v>19725.0731098732</v>
      </c>
      <c r="BU451" s="18">
        <f ca="1" t="shared" si="3365"/>
        <v>58074.0119423874</v>
      </c>
      <c r="BV451" s="20">
        <f ca="1" t="shared" si="3366"/>
        <v>9.01169750730544</v>
      </c>
    </row>
    <row r="452" ht="15" customHeight="1" spans="1:74">
      <c r="A452" s="16">
        <v>451</v>
      </c>
      <c r="B452" s="17">
        <f ca="1" t="shared" ref="B452:F452" si="3374">RAND()</f>
        <v>0.944131762799864</v>
      </c>
      <c r="C452" s="18">
        <f ca="1">IF(B452&lt;=('Ejercicio 3 - TIR'!$D$13-'Ejercicio 3 - TIR'!$C$13)/('Ejercicio 3 - TIR'!$E$13-'Ejercicio 3 - TIR'!$C$13),'Ejercicio 3 - TIR'!$C$13+SQRT(('Ejercicio 3 - TIR'!$E$13-'Ejercicio 3 - TIR'!$C$13)*('Ejercicio 3 - TIR'!$D$13-'Ejercicio 3 - TIR'!$C$13)*B452),'Ejercicio 3 - TIR'!$E$13-SQRT(('Ejercicio 3 - TIR'!$E$13-'Ejercicio 3 - TIR'!$C$13)*('Ejercicio 3 - TIR'!$E$13-'Ejercicio 3 - TIR'!$D$13)*(1-B452)))</f>
        <v>91812.0891162542</v>
      </c>
      <c r="D452" s="17">
        <f ca="1" t="shared" si="3374"/>
        <v>0.879142479022731</v>
      </c>
      <c r="E452" s="18">
        <f ca="1">IF(D452&lt;=('Ejercicio 3 - TIR'!$D$14-'Ejercicio 3 - TIR'!$C$14)/('Ejercicio 3 - TIR'!$E$14-'Ejercicio 3 - TIR'!$C$14),'Ejercicio 3 - TIR'!$C$14+SQRT(('Ejercicio 3 - TIR'!$E$14-'Ejercicio 3 - TIR'!$C$14)*('Ejercicio 3 - TIR'!$D$14-'Ejercicio 3 - TIR'!$C$14)*D452),'Ejercicio 3 - TIR'!$E$14-SQRT(('Ejercicio 3 - TIR'!$E$14-'Ejercicio 3 - TIR'!$C$14)*('Ejercicio 3 - TIR'!$E$14-'Ejercicio 3 - TIR'!$D$14)*(1-D452)))</f>
        <v>35742.2273256325</v>
      </c>
      <c r="F452" s="17">
        <f ca="1" t="shared" si="3374"/>
        <v>0.819151504579586</v>
      </c>
      <c r="G452" s="18">
        <f ca="1">IF(F452&lt;=('Ejercicio 3 - TIR'!$D$18-'Ejercicio 3 - TIR'!$C$18)/('Ejercicio 3 - TIR'!$E$18-'Ejercicio 3 - TIR'!$C$18),'Ejercicio 3 - TIR'!$C$18+SQRT(('Ejercicio 3 - TIR'!$E$18-'Ejercicio 3 - TIR'!$C$18)*('Ejercicio 3 - TIR'!$D$18-'Ejercicio 3 - TIR'!$C$18)*F452),'Ejercicio 3 - TIR'!$E$18-SQRT(('Ejercicio 3 - TIR'!$E$18-'Ejercicio 3 - TIR'!$C$18)*('Ejercicio 3 - TIR'!$E$18-'Ejercicio 3 - TIR'!$D$18)*(1-F452)))</f>
        <v>41317.1156471414</v>
      </c>
      <c r="H452" s="17">
        <f ca="1" t="shared" ref="H452:L452" si="3375">RAND()</f>
        <v>0.596166235843579</v>
      </c>
      <c r="I452" s="18">
        <f ca="1">IF(H452&lt;=('Ejercicio 3 - TIR'!$D$18-'Ejercicio 3 - TIR'!$C$18)/('Ejercicio 3 - TIR'!$E$18-'Ejercicio 3 - TIR'!$C$18),'Ejercicio 3 - TIR'!$C$18+SQRT(('Ejercicio 3 - TIR'!$E$18-'Ejercicio 3 - TIR'!$C$18)*('Ejercicio 3 - TIR'!$D$18-'Ejercicio 3 - TIR'!$C$18)*H452),'Ejercicio 3 - TIR'!$E$18-SQRT(('Ejercicio 3 - TIR'!$E$18-'Ejercicio 3 - TIR'!$C$18)*('Ejercicio 3 - TIR'!$E$18-'Ejercicio 3 - TIR'!$D$18)*(1-H452)))</f>
        <v>39456.4758433857</v>
      </c>
      <c r="J452" s="17">
        <f ca="1" t="shared" si="3375"/>
        <v>0.0641832978979737</v>
      </c>
      <c r="K452" s="18">
        <f ca="1">IF(J452&lt;=('Ejercicio 3 - TIR'!$D$18-'Ejercicio 3 - TIR'!$C$18)/('Ejercicio 3 - TIR'!$E$18-'Ejercicio 3 - TIR'!$C$18),'Ejercicio 3 - TIR'!$C$18+SQRT(('Ejercicio 3 - TIR'!$E$18-'Ejercicio 3 - TIR'!$C$18)*('Ejercicio 3 - TIR'!$D$18-'Ejercicio 3 - TIR'!$C$18)*J452),'Ejercicio 3 - TIR'!$E$18-SQRT(('Ejercicio 3 - TIR'!$E$18-'Ejercicio 3 - TIR'!$C$18)*('Ejercicio 3 - TIR'!$E$18-'Ejercicio 3 - TIR'!$D$18)*(1-J452)))</f>
        <v>33102.8204402924</v>
      </c>
      <c r="L452" s="17">
        <f ca="1" t="shared" si="3375"/>
        <v>0.60797416575304</v>
      </c>
      <c r="M452" s="18">
        <f ca="1">IF(L452&lt;=('Ejercicio 3 - TIR'!$D$18-'Ejercicio 3 - TIR'!$C$18)/('Ejercicio 3 - TIR'!$E$18-'Ejercicio 3 - TIR'!$C$18),'Ejercicio 3 - TIR'!$C$18+SQRT(('Ejercicio 3 - TIR'!$E$18-'Ejercicio 3 - TIR'!$C$18)*('Ejercicio 3 - TIR'!$D$18-'Ejercicio 3 - TIR'!$C$18)*L452),'Ejercicio 3 - TIR'!$E$18-SQRT(('Ejercicio 3 - TIR'!$E$18-'Ejercicio 3 - TIR'!$C$18)*('Ejercicio 3 - TIR'!$E$18-'Ejercicio 3 - TIR'!$D$18)*(1-L452)))</f>
        <v>39549.6662173584</v>
      </c>
      <c r="N452" s="17">
        <f ca="1" t="shared" ref="N452:R452" si="3376">RAND()</f>
        <v>0.875086963598107</v>
      </c>
      <c r="O452" s="18">
        <f ca="1">IF(N452&lt;=('Ejercicio 3 - TIR'!$D$18-'Ejercicio 3 - TIR'!$C$18)/('Ejercicio 3 - TIR'!$E$18-'Ejercicio 3 - TIR'!$C$18),'Ejercicio 3 - TIR'!$C$18+SQRT(('Ejercicio 3 - TIR'!$E$18-'Ejercicio 3 - TIR'!$C$18)*('Ejercicio 3 - TIR'!$D$18-'Ejercicio 3 - TIR'!$C$18)*N452),'Ejercicio 3 - TIR'!$E$18-SQRT(('Ejercicio 3 - TIR'!$E$18-'Ejercicio 3 - TIR'!$C$18)*('Ejercicio 3 - TIR'!$E$18-'Ejercicio 3 - TIR'!$D$18)*(1-N452)))</f>
        <v>41939.2030890401</v>
      </c>
      <c r="P452" s="17">
        <f ca="1" t="shared" si="3376"/>
        <v>0.420775706952637</v>
      </c>
      <c r="Q452" s="19">
        <f ca="1">IF(P452&lt;=('Ejercicio 3 - TIR'!$D$22-'Ejercicio 3 - TIR'!$C$22)/('Ejercicio 3 - TIR'!$E$22-'Ejercicio 3 - TIR'!$C$22),'Ejercicio 3 - TIR'!$C$22+SQRT(('Ejercicio 3 - TIR'!$E$22-'Ejercicio 3 - TIR'!$C$22)*('Ejercicio 3 - TIR'!$D$22-'Ejercicio 3 - TIR'!$C$22)*P452),'Ejercicio 3 - TIR'!$E$22-SQRT(('Ejercicio 3 - TIR'!$E$22-'Ejercicio 3 - TIR'!$C$22)*('Ejercicio 3 - TIR'!$E$22-'Ejercicio 3 - TIR'!$D$22)*(1-P452)))</f>
        <v>0.147520833426965</v>
      </c>
      <c r="R452" s="17">
        <f ca="1" t="shared" si="3376"/>
        <v>0.437018034846987</v>
      </c>
      <c r="S452" s="19">
        <f ca="1">IF(R452&lt;=('Ejercicio 3 - TIR'!$D$23-'Ejercicio 3 - TIR'!$C$23)/('Ejercicio 3 - TIR'!$E$23-'Ejercicio 3 - TIR'!$C$23),'Ejercicio 3 - TIR'!$C$23+SQRT(('Ejercicio 3 - TIR'!$E$23-'Ejercicio 3 - TIR'!$C$23)*('Ejercicio 3 - TIR'!$D$23-'Ejercicio 3 - TIR'!$C$23)*R452),'Ejercicio 3 - TIR'!$E$23-SQRT(('Ejercicio 3 - TIR'!$E$23-'Ejercicio 3 - TIR'!$C$23)*('Ejercicio 3 - TIR'!$E$23-'Ejercicio 3 - TIR'!$D$23)*(1-R452)))</f>
        <v>0.148046968868749</v>
      </c>
      <c r="T452" s="17">
        <f ca="1" t="shared" ref="T452:X452" si="3377">RAND()</f>
        <v>0.614141724411798</v>
      </c>
      <c r="U452" s="19">
        <f ca="1">IF(T452&lt;=('Ejercicio 3 - TIR'!$D$24-'Ejercicio 3 - TIR'!$C$24)/('Ejercicio 3 - TIR'!$E$24-'Ejercicio 3 - TIR'!$C$24),'Ejercicio 3 - TIR'!$C$24+SQRT(('Ejercicio 3 - TIR'!$E$24-'Ejercicio 3 - TIR'!$C$24)*('Ejercicio 3 - TIR'!$D$24-'Ejercicio 3 - TIR'!$C$24)*T452),'Ejercicio 3 - TIR'!$E$24-SQRT(('Ejercicio 3 - TIR'!$E$24-'Ejercicio 3 - TIR'!$C$24)*('Ejercicio 3 - TIR'!$E$24-'Ejercicio 3 - TIR'!$D$24)*(1-T452)))</f>
        <v>0.187130513060789</v>
      </c>
      <c r="V452" s="17">
        <f ca="1" t="shared" si="3377"/>
        <v>0.470512495663381</v>
      </c>
      <c r="W452" s="19">
        <f ca="1">IF(V452&lt;=('Ejercicio 3 - TIR'!$D$25-'Ejercicio 3 - TIR'!$C$25)/('Ejercicio 3 - TIR'!$E$25-'Ejercicio 3 - TIR'!$C$25),'Ejercicio 3 - TIR'!$C$25+SQRT(('Ejercicio 3 - TIR'!$E$25-'Ejercicio 3 - TIR'!$C$25)*('Ejercicio 3 - TIR'!$D$25-'Ejercicio 3 - TIR'!$C$25)*V452),'Ejercicio 3 - TIR'!$E$25-SQRT(('Ejercicio 3 - TIR'!$E$25-'Ejercicio 3 - TIR'!$C$25)*('Ejercicio 3 - TIR'!$E$25-'Ejercicio 3 - TIR'!$D$25)*(1-V452)))</f>
        <v>0.206951117724404</v>
      </c>
      <c r="X452" s="17">
        <f ca="1" t="shared" si="3377"/>
        <v>0.142578377842224</v>
      </c>
      <c r="Y452" s="19">
        <f ca="1">IF(X452&lt;=('Ejercicio 3 - TIR'!$D$26-'Ejercicio 3 - TIR'!$C$26)/('Ejercicio 3 - TIR'!$E$26-'Ejercicio 3 - TIR'!$C$26),'Ejercicio 3 - TIR'!$C$26+SQRT(('Ejercicio 3 - TIR'!$E$26-'Ejercicio 3 - TIR'!$C$26)*('Ejercicio 3 - TIR'!$D$26-'Ejercicio 3 - TIR'!$C$26)*X452),'Ejercicio 3 - TIR'!$E$26-SQRT(('Ejercicio 3 - TIR'!$E$26-'Ejercicio 3 - TIR'!$C$26)*('Ejercicio 3 - TIR'!$E$26-'Ejercicio 3 - TIR'!$D$26)*(1-X452)))</f>
        <v>0.209620438837447</v>
      </c>
      <c r="Z452" s="17">
        <f ca="1" t="shared" si="3336"/>
        <v>1.14752083342696</v>
      </c>
      <c r="AA452" s="17">
        <f ca="1" t="shared" si="3337"/>
        <v>1.31740781452957</v>
      </c>
      <c r="AB452" s="17">
        <f ca="1" t="shared" si="3338"/>
        <v>1.56393501477278</v>
      </c>
      <c r="AC452" s="17">
        <f ca="1" t="shared" si="3339"/>
        <v>1.88759311412834</v>
      </c>
      <c r="AD452" s="17">
        <f ca="1" t="shared" si="3340"/>
        <v>2.28327121105846</v>
      </c>
      <c r="AE452" s="16">
        <f ca="1" t="shared" si="3341"/>
        <v>5272.72316361335</v>
      </c>
      <c r="AF452" s="16">
        <f ca="1" t="shared" si="3342"/>
        <v>6053.33384567035</v>
      </c>
      <c r="AG452" s="16">
        <f ca="1" t="shared" si="3343"/>
        <v>7186.09731393888</v>
      </c>
      <c r="AH452" s="16">
        <f ca="1" t="shared" si="3344"/>
        <v>8673.26818513486</v>
      </c>
      <c r="AI452" s="16">
        <f ca="1" t="shared" si="3345"/>
        <v>10491.3624682577</v>
      </c>
      <c r="AJ452" s="18">
        <f ca="1" t="shared" si="3346"/>
        <v>47412.2509822059</v>
      </c>
      <c r="AK452" s="18">
        <f ca="1" t="shared" si="3347"/>
        <v>51980.2696098734</v>
      </c>
      <c r="AL452" s="18">
        <f ca="1" t="shared" si="3348"/>
        <v>51770.6599743093</v>
      </c>
      <c r="AM452" s="18">
        <f ca="1" t="shared" si="3349"/>
        <v>74653.6776179598</v>
      </c>
      <c r="AN452" s="18">
        <f ca="1" t="shared" si="3350"/>
        <v>95758.5750279393</v>
      </c>
      <c r="AO452" s="18">
        <f ca="1">C452/'Ejercicio 3 - TIR'!$D$7</f>
        <v>18362.4178232508</v>
      </c>
      <c r="AP452" s="18">
        <f ca="1" t="shared" si="3351"/>
        <v>29049.8331589551</v>
      </c>
      <c r="AQ452" s="18">
        <f ca="1" t="shared" si="3352"/>
        <v>33617.8517866226</v>
      </c>
      <c r="AR452" s="18">
        <f ca="1" t="shared" si="3353"/>
        <v>33408.2421510584</v>
      </c>
      <c r="AS452" s="18">
        <f ca="1" t="shared" si="3354"/>
        <v>56291.2597947089</v>
      </c>
      <c r="AT452" s="18">
        <f ca="1" t="shared" si="3355"/>
        <v>77396.1572046885</v>
      </c>
      <c r="AU452" s="18">
        <f ca="1">AP452*'Ejercicio 3 - TIR'!$D$5</f>
        <v>14524.9165794775</v>
      </c>
      <c r="AV452" s="18">
        <f ca="1">AQ452*'Ejercicio 3 - TIR'!$D$5</f>
        <v>16808.9258933113</v>
      </c>
      <c r="AW452" s="18">
        <f ca="1">AR452*'Ejercicio 3 - TIR'!$D$5</f>
        <v>16704.1210755292</v>
      </c>
      <c r="AX452" s="18">
        <f ca="1">AS452*'Ejercicio 3 - TIR'!$D$5</f>
        <v>28145.6298973545</v>
      </c>
      <c r="AY452" s="18">
        <f ca="1">AT452*'Ejercicio 3 - TIR'!$D$5</f>
        <v>38698.0786023442</v>
      </c>
      <c r="AZ452" s="18">
        <f ca="1" t="shared" ref="AZ452:BD452" si="3378">AJ452-AU452-AE452</f>
        <v>27614.611239115</v>
      </c>
      <c r="BA452" s="18">
        <f ca="1" t="shared" si="3378"/>
        <v>29118.0098708918</v>
      </c>
      <c r="BB452" s="18">
        <f ca="1" t="shared" si="3378"/>
        <v>27880.4415848412</v>
      </c>
      <c r="BC452" s="18">
        <f ca="1" t="shared" si="3378"/>
        <v>37834.7795354705</v>
      </c>
      <c r="BD452" s="18">
        <f ca="1" t="shared" si="3378"/>
        <v>46569.1339573374</v>
      </c>
      <c r="BE452" s="18">
        <f ca="1" t="shared" ref="BE452:BI452" si="3379">AZ452/Z452</f>
        <v>24064.5837833258</v>
      </c>
      <c r="BF452" s="18">
        <f ca="1" t="shared" si="3379"/>
        <v>22102.5027707836</v>
      </c>
      <c r="BG452" s="18">
        <f ca="1" t="shared" si="3379"/>
        <v>17827.1100279009</v>
      </c>
      <c r="BH452" s="18">
        <f ca="1" t="shared" si="3379"/>
        <v>20043.9275033815</v>
      </c>
      <c r="BI452" s="18">
        <f ca="1" t="shared" si="3379"/>
        <v>20395.7960542713</v>
      </c>
      <c r="BJ452" s="18">
        <f ca="1" t="shared" si="3358"/>
        <v>81609.1986717238</v>
      </c>
      <c r="BK452" s="18">
        <f ca="1" t="shared" si="3359"/>
        <v>41926.3799812554</v>
      </c>
      <c r="BL452" s="18">
        <f ca="1" t="shared" si="3360"/>
        <v>123535.578652979</v>
      </c>
      <c r="BM452" s="18">
        <f ca="1">BK452*'Ejercicio 3 - TIR'!$D$5</f>
        <v>20963.1899906277</v>
      </c>
      <c r="BN452" s="18">
        <f ca="1" t="shared" si="3361"/>
        <v>102572.388662352</v>
      </c>
      <c r="BO452" s="18">
        <f ca="1" t="shared" si="3362"/>
        <v>44923.4362372579</v>
      </c>
      <c r="BP452" s="18">
        <f ca="1" t="shared" si="3363"/>
        <v>-127554.316441887</v>
      </c>
      <c r="BQ452" s="18">
        <f ca="1" t="shared" ref="BQ452:BT452" si="3380">BE452</f>
        <v>24064.5837833258</v>
      </c>
      <c r="BR452" s="18">
        <f ca="1" t="shared" si="3380"/>
        <v>22102.5027707836</v>
      </c>
      <c r="BS452" s="18">
        <f ca="1" t="shared" si="3380"/>
        <v>17827.1100279009</v>
      </c>
      <c r="BT452" s="18">
        <f ca="1" t="shared" si="3380"/>
        <v>20043.9275033815</v>
      </c>
      <c r="BU452" s="18">
        <f ca="1" t="shared" si="3365"/>
        <v>65319.2322915292</v>
      </c>
      <c r="BV452" s="20">
        <f ca="1" t="shared" si="3366"/>
        <v>4.63336688397338</v>
      </c>
    </row>
    <row r="453" ht="15" customHeight="1" spans="1:74">
      <c r="A453" s="16">
        <v>452</v>
      </c>
      <c r="B453" s="17">
        <f ca="1" t="shared" ref="B453:F453" si="3381">RAND()</f>
        <v>0.858647020176897</v>
      </c>
      <c r="C453" s="18">
        <f ca="1">IF(B453&lt;=('Ejercicio 3 - TIR'!$D$13-'Ejercicio 3 - TIR'!$C$13)/('Ejercicio 3 - TIR'!$E$13-'Ejercicio 3 - TIR'!$C$13),'Ejercicio 3 - TIR'!$C$13+SQRT(('Ejercicio 3 - TIR'!$E$13-'Ejercicio 3 - TIR'!$C$13)*('Ejercicio 3 - TIR'!$D$13-'Ejercicio 3 - TIR'!$C$13)*B453),'Ejercicio 3 - TIR'!$E$13-SQRT(('Ejercicio 3 - TIR'!$E$13-'Ejercicio 3 - TIR'!$C$13)*('Ejercicio 3 - TIR'!$E$13-'Ejercicio 3 - TIR'!$D$13)*(1-B453)))</f>
        <v>86976.0383988694</v>
      </c>
      <c r="D453" s="17">
        <f ca="1" t="shared" si="3381"/>
        <v>0.400057969530866</v>
      </c>
      <c r="E453" s="18">
        <f ca="1">IF(D453&lt;=('Ejercicio 3 - TIR'!$D$14-'Ejercicio 3 - TIR'!$C$14)/('Ejercicio 3 - TIR'!$E$14-'Ejercicio 3 - TIR'!$C$14),'Ejercicio 3 - TIR'!$C$14+SQRT(('Ejercicio 3 - TIR'!$E$14-'Ejercicio 3 - TIR'!$C$14)*('Ejercicio 3 - TIR'!$D$14-'Ejercicio 3 - TIR'!$C$14)*D453),'Ejercicio 3 - TIR'!$E$14-SQRT(('Ejercicio 3 - TIR'!$E$14-'Ejercicio 3 - TIR'!$C$14)*('Ejercicio 3 - TIR'!$E$14-'Ejercicio 3 - TIR'!$D$14)*(1-D453)))</f>
        <v>30513.625319946</v>
      </c>
      <c r="F453" s="17">
        <f ca="1" t="shared" si="3381"/>
        <v>0.179550621177924</v>
      </c>
      <c r="G453" s="18">
        <f ca="1">IF(F453&lt;=('Ejercicio 3 - TIR'!$D$18-'Ejercicio 3 - TIR'!$C$18)/('Ejercicio 3 - TIR'!$E$18-'Ejercicio 3 - TIR'!$C$18),'Ejercicio 3 - TIR'!$C$18+SQRT(('Ejercicio 3 - TIR'!$E$18-'Ejercicio 3 - TIR'!$C$18)*('Ejercicio 3 - TIR'!$D$18-'Ejercicio 3 - TIR'!$C$18)*F453),'Ejercicio 3 - TIR'!$E$18-SQRT(('Ejercicio 3 - TIR'!$E$18-'Ejercicio 3 - TIR'!$C$18)*('Ejercicio 3 - TIR'!$E$18-'Ejercicio 3 - TIR'!$D$18)*(1-F453)))</f>
        <v>35189.6621447536</v>
      </c>
      <c r="H453" s="17">
        <f ca="1" t="shared" ref="H453:L453" si="3382">RAND()</f>
        <v>0.878063648412867</v>
      </c>
      <c r="I453" s="18">
        <f ca="1">IF(H453&lt;=('Ejercicio 3 - TIR'!$D$18-'Ejercicio 3 - TIR'!$C$18)/('Ejercicio 3 - TIR'!$E$18-'Ejercicio 3 - TIR'!$C$18),'Ejercicio 3 - TIR'!$C$18+SQRT(('Ejercicio 3 - TIR'!$E$18-'Ejercicio 3 - TIR'!$C$18)*('Ejercicio 3 - TIR'!$D$18-'Ejercicio 3 - TIR'!$C$18)*H453),'Ejercicio 3 - TIR'!$E$18-SQRT(('Ejercicio 3 - TIR'!$E$18-'Ejercicio 3 - TIR'!$C$18)*('Ejercicio 3 - TIR'!$E$18-'Ejercicio 3 - TIR'!$D$18)*(1-H453)))</f>
        <v>41975.8924673493</v>
      </c>
      <c r="J453" s="17">
        <f ca="1" t="shared" si="3382"/>
        <v>0.0786364242690483</v>
      </c>
      <c r="K453" s="18">
        <f ca="1">IF(J453&lt;=('Ejercicio 3 - TIR'!$D$18-'Ejercicio 3 - TIR'!$C$18)/('Ejercicio 3 - TIR'!$E$18-'Ejercicio 3 - TIR'!$C$18),'Ejercicio 3 - TIR'!$C$18+SQRT(('Ejercicio 3 - TIR'!$E$18-'Ejercicio 3 - TIR'!$C$18)*('Ejercicio 3 - TIR'!$D$18-'Ejercicio 3 - TIR'!$C$18)*J453),'Ejercicio 3 - TIR'!$E$18-SQRT(('Ejercicio 3 - TIR'!$E$18-'Ejercicio 3 - TIR'!$C$18)*('Ejercicio 3 - TIR'!$E$18-'Ejercicio 3 - TIR'!$D$18)*(1-J453)))</f>
        <v>33434.452451317</v>
      </c>
      <c r="L453" s="17">
        <f ca="1" t="shared" si="3382"/>
        <v>0.570407664990879</v>
      </c>
      <c r="M453" s="18">
        <f ca="1">IF(L453&lt;=('Ejercicio 3 - TIR'!$D$18-'Ejercicio 3 - TIR'!$C$18)/('Ejercicio 3 - TIR'!$E$18-'Ejercicio 3 - TIR'!$C$18),'Ejercicio 3 - TIR'!$C$18+SQRT(('Ejercicio 3 - TIR'!$E$18-'Ejercicio 3 - TIR'!$C$18)*('Ejercicio 3 - TIR'!$D$18-'Ejercicio 3 - TIR'!$C$18)*L453),'Ejercicio 3 - TIR'!$E$18-SQRT(('Ejercicio 3 - TIR'!$E$18-'Ejercicio 3 - TIR'!$C$18)*('Ejercicio 3 - TIR'!$E$18-'Ejercicio 3 - TIR'!$D$18)*(1-L453)))</f>
        <v>39249.9270131516</v>
      </c>
      <c r="N453" s="17">
        <f ca="1" t="shared" ref="N453:R453" si="3383">RAND()</f>
        <v>0.531652552095583</v>
      </c>
      <c r="O453" s="18">
        <f ca="1">IF(N453&lt;=('Ejercicio 3 - TIR'!$D$18-'Ejercicio 3 - TIR'!$C$18)/('Ejercicio 3 - TIR'!$E$18-'Ejercicio 3 - TIR'!$C$18),'Ejercicio 3 - TIR'!$C$18+SQRT(('Ejercicio 3 - TIR'!$E$18-'Ejercicio 3 - TIR'!$C$18)*('Ejercicio 3 - TIR'!$D$18-'Ejercicio 3 - TIR'!$C$18)*N453),'Ejercicio 3 - TIR'!$E$18-SQRT(('Ejercicio 3 - TIR'!$E$18-'Ejercicio 3 - TIR'!$C$18)*('Ejercicio 3 - TIR'!$E$18-'Ejercicio 3 - TIR'!$D$18)*(1-N453)))</f>
        <v>38930.1670093194</v>
      </c>
      <c r="P453" s="17">
        <f ca="1" t="shared" si="3383"/>
        <v>0.137199526716832</v>
      </c>
      <c r="Q453" s="19">
        <f ca="1">IF(P453&lt;=('Ejercicio 3 - TIR'!$D$22-'Ejercicio 3 - TIR'!$C$22)/('Ejercicio 3 - TIR'!$E$22-'Ejercicio 3 - TIR'!$C$22),'Ejercicio 3 - TIR'!$C$22+SQRT(('Ejercicio 3 - TIR'!$E$22-'Ejercicio 3 - TIR'!$C$22)*('Ejercicio 3 - TIR'!$D$22-'Ejercicio 3 - TIR'!$C$22)*P453),'Ejercicio 3 - TIR'!$E$22-SQRT(('Ejercicio 3 - TIR'!$E$22-'Ejercicio 3 - TIR'!$C$22)*('Ejercicio 3 - TIR'!$E$22-'Ejercicio 3 - TIR'!$D$22)*(1-P453)))</f>
        <v>0.135714933919374</v>
      </c>
      <c r="R453" s="17">
        <f ca="1" t="shared" si="3383"/>
        <v>0.335554855255324</v>
      </c>
      <c r="S453" s="19">
        <f ca="1">IF(R453&lt;=('Ejercicio 3 - TIR'!$D$23-'Ejercicio 3 - TIR'!$C$23)/('Ejercicio 3 - TIR'!$E$23-'Ejercicio 3 - TIR'!$C$23),'Ejercicio 3 - TIR'!$C$23+SQRT(('Ejercicio 3 - TIR'!$E$23-'Ejercicio 3 - TIR'!$C$23)*('Ejercicio 3 - TIR'!$D$23-'Ejercicio 3 - TIR'!$C$23)*R453),'Ejercicio 3 - TIR'!$E$23-SQRT(('Ejercicio 3 - TIR'!$E$23-'Ejercicio 3 - TIR'!$C$23)*('Ejercicio 3 - TIR'!$E$23-'Ejercicio 3 - TIR'!$D$23)*(1-R453)))</f>
        <v>0.144576385809545</v>
      </c>
      <c r="T453" s="17">
        <f ca="1" t="shared" ref="T453:X453" si="3384">RAND()</f>
        <v>0.714232274140958</v>
      </c>
      <c r="U453" s="19">
        <f ca="1">IF(T453&lt;=('Ejercicio 3 - TIR'!$D$24-'Ejercicio 3 - TIR'!$C$24)/('Ejercicio 3 - TIR'!$E$24-'Ejercicio 3 - TIR'!$C$24),'Ejercicio 3 - TIR'!$C$24+SQRT(('Ejercicio 3 - TIR'!$E$24-'Ejercicio 3 - TIR'!$C$24)*('Ejercicio 3 - TIR'!$D$24-'Ejercicio 3 - TIR'!$C$24)*T453),'Ejercicio 3 - TIR'!$E$24-SQRT(('Ejercicio 3 - TIR'!$E$24-'Ejercicio 3 - TIR'!$C$24)*('Ejercicio 3 - TIR'!$E$24-'Ejercicio 3 - TIR'!$D$24)*(1-T453)))</f>
        <v>0.191713083724002</v>
      </c>
      <c r="V453" s="17">
        <f ca="1" t="shared" si="3384"/>
        <v>0.49064603591536</v>
      </c>
      <c r="W453" s="19">
        <f ca="1">IF(V453&lt;=('Ejercicio 3 - TIR'!$D$25-'Ejercicio 3 - TIR'!$C$25)/('Ejercicio 3 - TIR'!$E$25-'Ejercicio 3 - TIR'!$C$25),'Ejercicio 3 - TIR'!$C$25+SQRT(('Ejercicio 3 - TIR'!$E$25-'Ejercicio 3 - TIR'!$C$25)*('Ejercicio 3 - TIR'!$D$25-'Ejercicio 3 - TIR'!$C$25)*V453),'Ejercicio 3 - TIR'!$E$25-SQRT(('Ejercicio 3 - TIR'!$E$25-'Ejercicio 3 - TIR'!$C$25)*('Ejercicio 3 - TIR'!$E$25-'Ejercicio 3 - TIR'!$D$25)*(1-V453)))</f>
        <v>0.207777507483614</v>
      </c>
      <c r="X453" s="17">
        <f ca="1" t="shared" si="3384"/>
        <v>0.62207223061751</v>
      </c>
      <c r="Y453" s="19">
        <f ca="1">IF(X453&lt;=('Ejercicio 3 - TIR'!$D$26-'Ejercicio 3 - TIR'!$C$26)/('Ejercicio 3 - TIR'!$E$26-'Ejercicio 3 - TIR'!$C$26),'Ejercicio 3 - TIR'!$C$26+SQRT(('Ejercicio 3 - TIR'!$E$26-'Ejercicio 3 - TIR'!$C$26)*('Ejercicio 3 - TIR'!$D$26-'Ejercicio 3 - TIR'!$C$26)*X453),'Ejercicio 3 - TIR'!$E$26-SQRT(('Ejercicio 3 - TIR'!$E$26-'Ejercicio 3 - TIR'!$C$26)*('Ejercicio 3 - TIR'!$E$26-'Ejercicio 3 - TIR'!$D$26)*(1-X453)))</f>
        <v>0.234824675378417</v>
      </c>
      <c r="Z453" s="17">
        <f ca="1" t="shared" si="3336"/>
        <v>1.13571493391937</v>
      </c>
      <c r="AA453" s="17">
        <f ca="1" t="shared" si="3337"/>
        <v>1.29991249437536</v>
      </c>
      <c r="AB453" s="17">
        <f ca="1" t="shared" si="3338"/>
        <v>1.54912272724342</v>
      </c>
      <c r="AC453" s="17">
        <f ca="1" t="shared" si="3339"/>
        <v>1.87099558629628</v>
      </c>
      <c r="AD453" s="17">
        <f ca="1" t="shared" si="3340"/>
        <v>2.31035151748276</v>
      </c>
      <c r="AE453" s="16">
        <f ca="1" t="shared" si="3341"/>
        <v>4141.15464393701</v>
      </c>
      <c r="AF453" s="16">
        <f ca="1" t="shared" si="3342"/>
        <v>4739.86781543584</v>
      </c>
      <c r="AG453" s="16">
        <f ca="1" t="shared" si="3343"/>
        <v>5648.56249077719</v>
      </c>
      <c r="AH453" s="16">
        <f ca="1" t="shared" si="3344"/>
        <v>6822.20672597631</v>
      </c>
      <c r="AI453" s="16">
        <f ca="1" t="shared" si="3345"/>
        <v>8424.22920576815</v>
      </c>
      <c r="AJ453" s="18">
        <f ca="1" t="shared" si="3346"/>
        <v>39965.4248173739</v>
      </c>
      <c r="AK453" s="18">
        <f ca="1" t="shared" si="3347"/>
        <v>54564.987080864</v>
      </c>
      <c r="AL453" s="18">
        <f ca="1" t="shared" si="3348"/>
        <v>51794.0701652747</v>
      </c>
      <c r="AM453" s="18">
        <f ca="1" t="shared" si="3349"/>
        <v>73436.4402040578</v>
      </c>
      <c r="AN453" s="18">
        <f ca="1" t="shared" si="3350"/>
        <v>89942.3704258383</v>
      </c>
      <c r="AO453" s="18">
        <f ca="1">C453/'Ejercicio 3 - TIR'!$D$7</f>
        <v>17395.2076797739</v>
      </c>
      <c r="AP453" s="18">
        <f ca="1" t="shared" si="3351"/>
        <v>22570.2171376001</v>
      </c>
      <c r="AQ453" s="18">
        <f ca="1" t="shared" si="3352"/>
        <v>37169.7794010901</v>
      </c>
      <c r="AR453" s="18">
        <f ca="1" t="shared" si="3353"/>
        <v>34398.8624855008</v>
      </c>
      <c r="AS453" s="18">
        <f ca="1" t="shared" si="3354"/>
        <v>56041.2325242839</v>
      </c>
      <c r="AT453" s="18">
        <f ca="1" t="shared" si="3355"/>
        <v>72547.1627460644</v>
      </c>
      <c r="AU453" s="18">
        <f ca="1">AP453*'Ejercicio 3 - TIR'!$D$5</f>
        <v>11285.1085688</v>
      </c>
      <c r="AV453" s="18">
        <f ca="1">AQ453*'Ejercicio 3 - TIR'!$D$5</f>
        <v>18584.889700545</v>
      </c>
      <c r="AW453" s="18">
        <f ca="1">AR453*'Ejercicio 3 - TIR'!$D$5</f>
        <v>17199.4312427504</v>
      </c>
      <c r="AX453" s="18">
        <f ca="1">AS453*'Ejercicio 3 - TIR'!$D$5</f>
        <v>28020.616262142</v>
      </c>
      <c r="AY453" s="18">
        <f ca="1">AT453*'Ejercicio 3 - TIR'!$D$5</f>
        <v>36273.5813730322</v>
      </c>
      <c r="AZ453" s="18">
        <f ca="1" t="shared" ref="AZ453:BD453" si="3385">AJ453-AU453-AE453</f>
        <v>24539.1616046369</v>
      </c>
      <c r="BA453" s="18">
        <f ca="1" t="shared" si="3385"/>
        <v>31240.2295648831</v>
      </c>
      <c r="BB453" s="18">
        <f ca="1" t="shared" si="3385"/>
        <v>28946.0764317471</v>
      </c>
      <c r="BC453" s="18">
        <f ca="1" t="shared" si="3385"/>
        <v>38593.6172159396</v>
      </c>
      <c r="BD453" s="18">
        <f ca="1" t="shared" si="3385"/>
        <v>45244.5598470379</v>
      </c>
      <c r="BE453" s="18">
        <f ca="1" t="shared" ref="BE453:BI453" si="3386">AZ453/Z453</f>
        <v>21606.7966280515</v>
      </c>
      <c r="BF453" s="18">
        <f ca="1" t="shared" si="3386"/>
        <v>24032.5634995106</v>
      </c>
      <c r="BG453" s="18">
        <f ca="1" t="shared" si="3386"/>
        <v>18685.4636644929</v>
      </c>
      <c r="BH453" s="18">
        <f ca="1" t="shared" si="3386"/>
        <v>20627.3160121865</v>
      </c>
      <c r="BI453" s="18">
        <f ca="1" t="shared" si="3386"/>
        <v>19583.4094962026</v>
      </c>
      <c r="BJ453" s="18">
        <f ca="1" t="shared" si="3358"/>
        <v>70497.2005618374</v>
      </c>
      <c r="BK453" s="18">
        <f ca="1" t="shared" si="3359"/>
        <v>40189.0444598933</v>
      </c>
      <c r="BL453" s="18">
        <f ca="1" t="shared" si="3360"/>
        <v>110686.245021731</v>
      </c>
      <c r="BM453" s="18">
        <f ca="1">BK453*'Ejercicio 3 - TIR'!$D$5</f>
        <v>20094.5222299466</v>
      </c>
      <c r="BN453" s="18">
        <f ca="1" t="shared" si="3361"/>
        <v>90591.7227917841</v>
      </c>
      <c r="BO453" s="18">
        <f ca="1" t="shared" si="3362"/>
        <v>39211.2291598329</v>
      </c>
      <c r="BP453" s="18">
        <f ca="1" t="shared" si="3363"/>
        <v>-117489.663718815</v>
      </c>
      <c r="BQ453" s="18">
        <f ca="1" t="shared" ref="BQ453:BT453" si="3387">BE453</f>
        <v>21606.7966280515</v>
      </c>
      <c r="BR453" s="18">
        <f ca="1" t="shared" si="3387"/>
        <v>24032.5634995106</v>
      </c>
      <c r="BS453" s="18">
        <f ca="1" t="shared" si="3387"/>
        <v>18685.4636644929</v>
      </c>
      <c r="BT453" s="18">
        <f ca="1" t="shared" si="3387"/>
        <v>20627.3160121865</v>
      </c>
      <c r="BU453" s="18">
        <f ca="1" t="shared" si="3365"/>
        <v>58794.6386560355</v>
      </c>
      <c r="BV453" s="20">
        <f ca="1" t="shared" si="3366"/>
        <v>6.0658663696801</v>
      </c>
    </row>
    <row r="454" ht="15" customHeight="1" spans="1:74">
      <c r="A454" s="16">
        <v>453</v>
      </c>
      <c r="B454" s="17">
        <f ca="1" t="shared" ref="B454:F454" si="3388">RAND()</f>
        <v>0.632987526149845</v>
      </c>
      <c r="C454" s="18">
        <f ca="1">IF(B454&lt;=('Ejercicio 3 - TIR'!$D$13-'Ejercicio 3 - TIR'!$C$13)/('Ejercicio 3 - TIR'!$E$13-'Ejercicio 3 - TIR'!$C$13),'Ejercicio 3 - TIR'!$C$13+SQRT(('Ejercicio 3 - TIR'!$E$13-'Ejercicio 3 - TIR'!$C$13)*('Ejercicio 3 - TIR'!$D$13-'Ejercicio 3 - TIR'!$C$13)*B454),'Ejercicio 3 - TIR'!$E$13-SQRT(('Ejercicio 3 - TIR'!$E$13-'Ejercicio 3 - TIR'!$C$13)*('Ejercicio 3 - TIR'!$E$13-'Ejercicio 3 - TIR'!$D$13)*(1-B454)))</f>
        <v>79013.9339412984</v>
      </c>
      <c r="D454" s="17">
        <f ca="1" t="shared" si="3388"/>
        <v>0.126706836192481</v>
      </c>
      <c r="E454" s="18">
        <f ca="1">IF(D454&lt;=('Ejercicio 3 - TIR'!$D$14-'Ejercicio 3 - TIR'!$C$14)/('Ejercicio 3 - TIR'!$E$14-'Ejercicio 3 - TIR'!$C$14),'Ejercicio 3 - TIR'!$C$14+SQRT(('Ejercicio 3 - TIR'!$E$14-'Ejercicio 3 - TIR'!$C$14)*('Ejercicio 3 - TIR'!$D$14-'Ejercicio 3 - TIR'!$C$14)*D454),'Ejercicio 3 - TIR'!$E$14-SQRT(('Ejercicio 3 - TIR'!$E$14-'Ejercicio 3 - TIR'!$C$14)*('Ejercicio 3 - TIR'!$E$14-'Ejercicio 3 - TIR'!$D$14)*(1-D454)))</f>
        <v>28082.6956895607</v>
      </c>
      <c r="F454" s="17">
        <f ca="1" t="shared" si="3388"/>
        <v>0.408543646011178</v>
      </c>
      <c r="G454" s="18">
        <f ca="1">IF(F454&lt;=('Ejercicio 3 - TIR'!$D$18-'Ejercicio 3 - TIR'!$C$18)/('Ejercicio 3 - TIR'!$E$18-'Ejercicio 3 - TIR'!$C$18),'Ejercicio 3 - TIR'!$C$18+SQRT(('Ejercicio 3 - TIR'!$E$18-'Ejercicio 3 - TIR'!$C$18)*('Ejercicio 3 - TIR'!$D$18-'Ejercicio 3 - TIR'!$C$18)*F454),'Ejercicio 3 - TIR'!$E$18-SQRT(('Ejercicio 3 - TIR'!$E$18-'Ejercicio 3 - TIR'!$C$18)*('Ejercicio 3 - TIR'!$E$18-'Ejercicio 3 - TIR'!$D$18)*(1-F454)))</f>
        <v>37828.2531194179</v>
      </c>
      <c r="H454" s="17">
        <f ca="1" t="shared" ref="H454:L454" si="3389">RAND()</f>
        <v>0.508174701221455</v>
      </c>
      <c r="I454" s="18">
        <f ca="1">IF(H454&lt;=('Ejercicio 3 - TIR'!$D$18-'Ejercicio 3 - TIR'!$C$18)/('Ejercicio 3 - TIR'!$E$18-'Ejercicio 3 - TIR'!$C$18),'Ejercicio 3 - TIR'!$C$18+SQRT(('Ejercicio 3 - TIR'!$E$18-'Ejercicio 3 - TIR'!$C$18)*('Ejercicio 3 - TIR'!$D$18-'Ejercicio 3 - TIR'!$C$18)*H454),'Ejercicio 3 - TIR'!$E$18-SQRT(('Ejercicio 3 - TIR'!$E$18-'Ejercicio 3 - TIR'!$C$18)*('Ejercicio 3 - TIR'!$E$18-'Ejercicio 3 - TIR'!$D$18)*(1-H454)))</f>
        <v>38730.7620047289</v>
      </c>
      <c r="J454" s="17">
        <f ca="1" t="shared" si="3389"/>
        <v>0.170976046183067</v>
      </c>
      <c r="K454" s="18">
        <f ca="1">IF(J454&lt;=('Ejercicio 3 - TIR'!$D$18-'Ejercicio 3 - TIR'!$C$18)/('Ejercicio 3 - TIR'!$E$18-'Ejercicio 3 - TIR'!$C$18),'Ejercicio 3 - TIR'!$C$18+SQRT(('Ejercicio 3 - TIR'!$E$18-'Ejercicio 3 - TIR'!$C$18)*('Ejercicio 3 - TIR'!$D$18-'Ejercicio 3 - TIR'!$C$18)*J454),'Ejercicio 3 - TIR'!$E$18-SQRT(('Ejercicio 3 - TIR'!$E$18-'Ejercicio 3 - TIR'!$C$18)*('Ejercicio 3 - TIR'!$E$18-'Ejercicio 3 - TIR'!$D$18)*(1-J454)))</f>
        <v>35064.2281670024</v>
      </c>
      <c r="L454" s="17">
        <f ca="1" t="shared" si="3389"/>
        <v>0.293633662759368</v>
      </c>
      <c r="M454" s="18">
        <f ca="1">IF(L454&lt;=('Ejercicio 3 - TIR'!$D$18-'Ejercicio 3 - TIR'!$C$18)/('Ejercicio 3 - TIR'!$E$18-'Ejercicio 3 - TIR'!$C$18),'Ejercicio 3 - TIR'!$C$18+SQRT(('Ejercicio 3 - TIR'!$E$18-'Ejercicio 3 - TIR'!$C$18)*('Ejercicio 3 - TIR'!$D$18-'Ejercicio 3 - TIR'!$C$18)*L454),'Ejercicio 3 - TIR'!$E$18-SQRT(('Ejercicio 3 - TIR'!$E$18-'Ejercicio 3 - TIR'!$C$18)*('Ejercicio 3 - TIR'!$E$18-'Ejercicio 3 - TIR'!$D$18)*(1-L454)))</f>
        <v>36636.6444393161</v>
      </c>
      <c r="N454" s="17">
        <f ca="1" t="shared" ref="N454:R454" si="3390">RAND()</f>
        <v>0.586414790231405</v>
      </c>
      <c r="O454" s="18">
        <f ca="1">IF(N454&lt;=('Ejercicio 3 - TIR'!$D$18-'Ejercicio 3 - TIR'!$C$18)/('Ejercicio 3 - TIR'!$E$18-'Ejercicio 3 - TIR'!$C$18),'Ejercicio 3 - TIR'!$C$18+SQRT(('Ejercicio 3 - TIR'!$E$18-'Ejercicio 3 - TIR'!$C$18)*('Ejercicio 3 - TIR'!$D$18-'Ejercicio 3 - TIR'!$C$18)*N454),'Ejercicio 3 - TIR'!$E$18-SQRT(('Ejercicio 3 - TIR'!$E$18-'Ejercicio 3 - TIR'!$C$18)*('Ejercicio 3 - TIR'!$E$18-'Ejercicio 3 - TIR'!$D$18)*(1-N454)))</f>
        <v>39378.8175445901</v>
      </c>
      <c r="P454" s="17">
        <f ca="1" t="shared" si="3390"/>
        <v>0.0605090664476025</v>
      </c>
      <c r="Q454" s="19">
        <f ca="1">IF(P454&lt;=('Ejercicio 3 - TIR'!$D$22-'Ejercicio 3 - TIR'!$C$22)/('Ejercicio 3 - TIR'!$E$22-'Ejercicio 3 - TIR'!$C$22),'Ejercicio 3 - TIR'!$C$22+SQRT(('Ejercicio 3 - TIR'!$E$22-'Ejercicio 3 - TIR'!$C$22)*('Ejercicio 3 - TIR'!$D$22-'Ejercicio 3 - TIR'!$C$22)*P454),'Ejercicio 3 - TIR'!$E$22-SQRT(('Ejercicio 3 - TIR'!$E$22-'Ejercicio 3 - TIR'!$C$22)*('Ejercicio 3 - TIR'!$E$22-'Ejercicio 3 - TIR'!$D$22)*(1-P454)))</f>
        <v>0.130436298175392</v>
      </c>
      <c r="R454" s="17">
        <f ca="1" t="shared" si="3390"/>
        <v>0.920628753182993</v>
      </c>
      <c r="S454" s="19">
        <f ca="1">IF(R454&lt;=('Ejercicio 3 - TIR'!$D$23-'Ejercicio 3 - TIR'!$C$23)/('Ejercicio 3 - TIR'!$E$23-'Ejercicio 3 - TIR'!$C$23),'Ejercicio 3 - TIR'!$C$23+SQRT(('Ejercicio 3 - TIR'!$E$23-'Ejercicio 3 - TIR'!$C$23)*('Ejercicio 3 - TIR'!$D$23-'Ejercicio 3 - TIR'!$C$23)*R454),'Ejercicio 3 - TIR'!$E$23-SQRT(('Ejercicio 3 - TIR'!$E$23-'Ejercicio 3 - TIR'!$C$23)*('Ejercicio 3 - TIR'!$E$23-'Ejercicio 3 - TIR'!$D$23)*(1-R454)))</f>
        <v>0.168047249510234</v>
      </c>
      <c r="T454" s="17">
        <f ca="1" t="shared" ref="T454:X454" si="3391">RAND()</f>
        <v>0.565607127992705</v>
      </c>
      <c r="U454" s="19">
        <f ca="1">IF(T454&lt;=('Ejercicio 3 - TIR'!$D$24-'Ejercicio 3 - TIR'!$C$24)/('Ejercicio 3 - TIR'!$E$24-'Ejercicio 3 - TIR'!$C$24),'Ejercicio 3 - TIR'!$C$24+SQRT(('Ejercicio 3 - TIR'!$E$24-'Ejercicio 3 - TIR'!$C$24)*('Ejercicio 3 - TIR'!$D$24-'Ejercicio 3 - TIR'!$C$24)*T454),'Ejercicio 3 - TIR'!$E$24-SQRT(('Ejercicio 3 - TIR'!$E$24-'Ejercicio 3 - TIR'!$C$24)*('Ejercicio 3 - TIR'!$E$24-'Ejercicio 3 - TIR'!$D$24)*(1-T454)))</f>
        <v>0.185124506575241</v>
      </c>
      <c r="V454" s="17">
        <f ca="1" t="shared" si="3391"/>
        <v>0.523696305087624</v>
      </c>
      <c r="W454" s="19">
        <f ca="1">IF(V454&lt;=('Ejercicio 3 - TIR'!$D$25-'Ejercicio 3 - TIR'!$C$25)/('Ejercicio 3 - TIR'!$E$25-'Ejercicio 3 - TIR'!$C$25),'Ejercicio 3 - TIR'!$C$25+SQRT(('Ejercicio 3 - TIR'!$E$25-'Ejercicio 3 - TIR'!$C$25)*('Ejercicio 3 - TIR'!$D$25-'Ejercicio 3 - TIR'!$C$25)*V454),'Ejercicio 3 - TIR'!$E$25-SQRT(('Ejercicio 3 - TIR'!$E$25-'Ejercicio 3 - TIR'!$C$25)*('Ejercicio 3 - TIR'!$E$25-'Ejercicio 3 - TIR'!$D$25)*(1-V454)))</f>
        <v>0.209170318000341</v>
      </c>
      <c r="X454" s="17">
        <f ca="1" t="shared" si="3391"/>
        <v>0.560582103687449</v>
      </c>
      <c r="Y454" s="19">
        <f ca="1">IF(X454&lt;=('Ejercicio 3 - TIR'!$D$26-'Ejercicio 3 - TIR'!$C$26)/('Ejercicio 3 - TIR'!$E$26-'Ejercicio 3 - TIR'!$C$26),'Ejercicio 3 - TIR'!$C$26+SQRT(('Ejercicio 3 - TIR'!$E$26-'Ejercicio 3 - TIR'!$C$26)*('Ejercicio 3 - TIR'!$D$26-'Ejercicio 3 - TIR'!$C$26)*X454),'Ejercicio 3 - TIR'!$E$26-SQRT(('Ejercicio 3 - TIR'!$E$26-'Ejercicio 3 - TIR'!$C$26)*('Ejercicio 3 - TIR'!$E$26-'Ejercicio 3 - TIR'!$D$26)*(1-X454)))</f>
        <v>0.231288023648308</v>
      </c>
      <c r="Z454" s="17">
        <f ca="1" t="shared" si="3336"/>
        <v>1.13043629817539</v>
      </c>
      <c r="AA454" s="17">
        <f ca="1" t="shared" si="3337"/>
        <v>1.3204030088303</v>
      </c>
      <c r="AB454" s="17">
        <f ca="1" t="shared" si="3338"/>
        <v>1.56484196432047</v>
      </c>
      <c r="AC454" s="17">
        <f ca="1" t="shared" si="3339"/>
        <v>1.89216045561766</v>
      </c>
      <c r="AD454" s="17">
        <f ca="1" t="shared" si="3340"/>
        <v>2.32979450782295</v>
      </c>
      <c r="AE454" s="16">
        <f ca="1" t="shared" si="3341"/>
        <v>3663.00286853233</v>
      </c>
      <c r="AF454" s="16">
        <f ca="1" t="shared" si="3342"/>
        <v>4278.56042553728</v>
      </c>
      <c r="AG454" s="16">
        <f ca="1" t="shared" si="3343"/>
        <v>5070.62681316722</v>
      </c>
      <c r="AH454" s="16">
        <f ca="1" t="shared" si="3344"/>
        <v>6131.25143613846</v>
      </c>
      <c r="AI454" s="16">
        <f ca="1" t="shared" si="3345"/>
        <v>7549.33646329378</v>
      </c>
      <c r="AJ454" s="18">
        <f ca="1" t="shared" si="3346"/>
        <v>42762.4304227565</v>
      </c>
      <c r="AK454" s="18">
        <f ca="1" t="shared" si="3347"/>
        <v>51140.2146853342</v>
      </c>
      <c r="AL454" s="18">
        <f ca="1" t="shared" si="3348"/>
        <v>54869.9756822331</v>
      </c>
      <c r="AM454" s="18">
        <f ca="1" t="shared" si="3349"/>
        <v>69322.4098345985</v>
      </c>
      <c r="AN454" s="18">
        <f ca="1" t="shared" si="3350"/>
        <v>91744.552839948</v>
      </c>
      <c r="AO454" s="18">
        <f ca="1">C454/'Ejercicio 3 - TIR'!$D$7</f>
        <v>15802.7867882597</v>
      </c>
      <c r="AP454" s="18">
        <f ca="1" t="shared" si="3351"/>
        <v>26959.6436344968</v>
      </c>
      <c r="AQ454" s="18">
        <f ca="1" t="shared" si="3352"/>
        <v>35337.4278970745</v>
      </c>
      <c r="AR454" s="18">
        <f ca="1" t="shared" si="3353"/>
        <v>39067.1888939734</v>
      </c>
      <c r="AS454" s="18">
        <f ca="1" t="shared" si="3354"/>
        <v>53519.6230463388</v>
      </c>
      <c r="AT454" s="18">
        <f ca="1" t="shared" si="3355"/>
        <v>75941.7660516883</v>
      </c>
      <c r="AU454" s="18">
        <f ca="1">AP454*'Ejercicio 3 - TIR'!$D$5</f>
        <v>13479.8218172484</v>
      </c>
      <c r="AV454" s="18">
        <f ca="1">AQ454*'Ejercicio 3 - TIR'!$D$5</f>
        <v>17668.7139485373</v>
      </c>
      <c r="AW454" s="18">
        <f ca="1">AR454*'Ejercicio 3 - TIR'!$D$5</f>
        <v>19533.5944469867</v>
      </c>
      <c r="AX454" s="18">
        <f ca="1">AS454*'Ejercicio 3 - TIR'!$D$5</f>
        <v>26759.8115231694</v>
      </c>
      <c r="AY454" s="18">
        <f ca="1">AT454*'Ejercicio 3 - TIR'!$D$5</f>
        <v>37970.8830258441</v>
      </c>
      <c r="AZ454" s="18">
        <f ca="1" t="shared" ref="AZ454:BD454" si="3392">AJ454-AU454-AE454</f>
        <v>25619.6057369758</v>
      </c>
      <c r="BA454" s="18">
        <f ca="1" t="shared" si="3392"/>
        <v>29192.9403112597</v>
      </c>
      <c r="BB454" s="18">
        <f ca="1" t="shared" si="3392"/>
        <v>30265.7544220792</v>
      </c>
      <c r="BC454" s="18">
        <f ca="1" t="shared" si="3392"/>
        <v>36431.3468752906</v>
      </c>
      <c r="BD454" s="18">
        <f ca="1" t="shared" si="3392"/>
        <v>46224.3333508101</v>
      </c>
      <c r="BE454" s="18">
        <f ca="1" t="shared" ref="BE454:BI454" si="3393">AZ454/Z454</f>
        <v>22663.4669979438</v>
      </c>
      <c r="BF454" s="18">
        <f ca="1" t="shared" si="3393"/>
        <v>22109.1137448413</v>
      </c>
      <c r="BG454" s="18">
        <f ca="1" t="shared" si="3393"/>
        <v>19341.0932938663</v>
      </c>
      <c r="BH454" s="18">
        <f ca="1" t="shared" si="3393"/>
        <v>19253.8358822209</v>
      </c>
      <c r="BI454" s="18">
        <f ca="1" t="shared" si="3393"/>
        <v>19840.5194945729</v>
      </c>
      <c r="BJ454" s="18">
        <f ca="1" t="shared" si="3358"/>
        <v>65426.9101824017</v>
      </c>
      <c r="BK454" s="18">
        <f ca="1" t="shared" si="3359"/>
        <v>36817.2458675845</v>
      </c>
      <c r="BL454" s="18">
        <f ca="1" t="shared" si="3360"/>
        <v>102244.156049986</v>
      </c>
      <c r="BM454" s="18">
        <f ca="1">BK454*'Ejercicio 3 - TIR'!$D$5</f>
        <v>18408.6229337922</v>
      </c>
      <c r="BN454" s="18">
        <f ca="1" t="shared" si="3361"/>
        <v>83835.533116194</v>
      </c>
      <c r="BO454" s="18">
        <f ca="1" t="shared" si="3362"/>
        <v>35984.0890836905</v>
      </c>
      <c r="BP454" s="18">
        <f ca="1" t="shared" si="3363"/>
        <v>-107096.629630859</v>
      </c>
      <c r="BQ454" s="18">
        <f ca="1" t="shared" ref="BQ454:BT454" si="3394">BE454</f>
        <v>22663.4669979438</v>
      </c>
      <c r="BR454" s="18">
        <f ca="1" t="shared" si="3394"/>
        <v>22109.1137448413</v>
      </c>
      <c r="BS454" s="18">
        <f ca="1" t="shared" si="3394"/>
        <v>19341.0932938663</v>
      </c>
      <c r="BT454" s="18">
        <f ca="1" t="shared" si="3394"/>
        <v>19253.8358822209</v>
      </c>
      <c r="BU454" s="18">
        <f ca="1" t="shared" si="3365"/>
        <v>55824.6085782634</v>
      </c>
      <c r="BV454" s="20">
        <f ca="1" t="shared" si="3366"/>
        <v>8.10535422393408</v>
      </c>
    </row>
    <row r="455" ht="15" customHeight="1" spans="1:74">
      <c r="A455" s="16">
        <v>454</v>
      </c>
      <c r="B455" s="17">
        <f ca="1" t="shared" ref="B455:F455" si="3395">RAND()</f>
        <v>0.768455832929142</v>
      </c>
      <c r="C455" s="18">
        <f ca="1">IF(B455&lt;=('Ejercicio 3 - TIR'!$D$13-'Ejercicio 3 - TIR'!$C$13)/('Ejercicio 3 - TIR'!$E$13-'Ejercicio 3 - TIR'!$C$13),'Ejercicio 3 - TIR'!$C$13+SQRT(('Ejercicio 3 - TIR'!$E$13-'Ejercicio 3 - TIR'!$C$13)*('Ejercicio 3 - TIR'!$D$13-'Ejercicio 3 - TIR'!$C$13)*B455),'Ejercicio 3 - TIR'!$E$13-SQRT(('Ejercicio 3 - TIR'!$E$13-'Ejercicio 3 - TIR'!$C$13)*('Ejercicio 3 - TIR'!$E$13-'Ejercicio 3 - TIR'!$D$13)*(1-B455)))</f>
        <v>83331.0768048734</v>
      </c>
      <c r="D455" s="17">
        <f ca="1" t="shared" si="3395"/>
        <v>0.967554151937466</v>
      </c>
      <c r="E455" s="18">
        <f ca="1">IF(D455&lt;=('Ejercicio 3 - TIR'!$D$14-'Ejercicio 3 - TIR'!$C$14)/('Ejercicio 3 - TIR'!$E$14-'Ejercicio 3 - TIR'!$C$14),'Ejercicio 3 - TIR'!$C$14+SQRT(('Ejercicio 3 - TIR'!$E$14-'Ejercicio 3 - TIR'!$C$14)*('Ejercicio 3 - TIR'!$D$14-'Ejercicio 3 - TIR'!$C$14)*D455),'Ejercicio 3 - TIR'!$E$14-SQRT(('Ejercicio 3 - TIR'!$E$14-'Ejercicio 3 - TIR'!$C$14)*('Ejercicio 3 - TIR'!$E$14-'Ejercicio 3 - TIR'!$D$14)*(1-D455)))</f>
        <v>37793.9000001405</v>
      </c>
      <c r="F455" s="17">
        <f ca="1" t="shared" si="3395"/>
        <v>0.0154506638554397</v>
      </c>
      <c r="G455" s="18">
        <f ca="1">IF(F455&lt;=('Ejercicio 3 - TIR'!$D$18-'Ejercicio 3 - TIR'!$C$18)/('Ejercicio 3 - TIR'!$E$18-'Ejercicio 3 - TIR'!$C$18),'Ejercicio 3 - TIR'!$C$18+SQRT(('Ejercicio 3 - TIR'!$E$18-'Ejercicio 3 - TIR'!$C$18)*('Ejercicio 3 - TIR'!$D$18-'Ejercicio 3 - TIR'!$C$18)*F455),'Ejercicio 3 - TIR'!$E$18-SQRT(('Ejercicio 3 - TIR'!$E$18-'Ejercicio 3 - TIR'!$C$18)*('Ejercicio 3 - TIR'!$E$18-'Ejercicio 3 - TIR'!$D$18)*(1-F455)))</f>
        <v>31522.3664402226</v>
      </c>
      <c r="H455" s="17">
        <f ca="1" t="shared" ref="H455:L455" si="3396">RAND()</f>
        <v>0.333378248184868</v>
      </c>
      <c r="I455" s="18">
        <f ca="1">IF(H455&lt;=('Ejercicio 3 - TIR'!$D$18-'Ejercicio 3 - TIR'!$C$18)/('Ejercicio 3 - TIR'!$E$18-'Ejercicio 3 - TIR'!$C$18),'Ejercicio 3 - TIR'!$C$18+SQRT(('Ejercicio 3 - TIR'!$E$18-'Ejercicio 3 - TIR'!$C$18)*('Ejercicio 3 - TIR'!$D$18-'Ejercicio 3 - TIR'!$C$18)*H455),'Ejercicio 3 - TIR'!$E$18-SQRT(('Ejercicio 3 - TIR'!$E$18-'Ejercicio 3 - TIR'!$C$18)*('Ejercicio 3 - TIR'!$E$18-'Ejercicio 3 - TIR'!$D$18)*(1-H455)))</f>
        <v>37071.5441897601</v>
      </c>
      <c r="J455" s="17">
        <f ca="1" t="shared" si="3396"/>
        <v>0.441391710312515</v>
      </c>
      <c r="K455" s="18">
        <f ca="1">IF(J455&lt;=('Ejercicio 3 - TIR'!$D$18-'Ejercicio 3 - TIR'!$C$18)/('Ejercicio 3 - TIR'!$E$18-'Ejercicio 3 - TIR'!$C$18),'Ejercicio 3 - TIR'!$C$18+SQRT(('Ejercicio 3 - TIR'!$E$18-'Ejercicio 3 - TIR'!$C$18)*('Ejercicio 3 - TIR'!$D$18-'Ejercicio 3 - TIR'!$C$18)*J455),'Ejercicio 3 - TIR'!$E$18-SQRT(('Ejercicio 3 - TIR'!$E$18-'Ejercicio 3 - TIR'!$C$18)*('Ejercicio 3 - TIR'!$E$18-'Ejercicio 3 - TIR'!$D$18)*(1-J455)))</f>
        <v>38136.8763384285</v>
      </c>
      <c r="L455" s="17">
        <f ca="1" t="shared" si="3396"/>
        <v>0.908182173454335</v>
      </c>
      <c r="M455" s="18">
        <f ca="1">IF(L455&lt;=('Ejercicio 3 - TIR'!$D$18-'Ejercicio 3 - TIR'!$C$18)/('Ejercicio 3 - TIR'!$E$18-'Ejercicio 3 - TIR'!$C$18),'Ejercicio 3 - TIR'!$C$18+SQRT(('Ejercicio 3 - TIR'!$E$18-'Ejercicio 3 - TIR'!$C$18)*('Ejercicio 3 - TIR'!$D$18-'Ejercicio 3 - TIR'!$C$18)*L455),'Ejercicio 3 - TIR'!$E$18-SQRT(('Ejercicio 3 - TIR'!$E$18-'Ejercicio 3 - TIR'!$C$18)*('Ejercicio 3 - TIR'!$E$18-'Ejercicio 3 - TIR'!$D$18)*(1-L455)))</f>
        <v>42375.8168907401</v>
      </c>
      <c r="N455" s="17">
        <f ca="1" t="shared" ref="N455:R455" si="3397">RAND()</f>
        <v>0.358633473756092</v>
      </c>
      <c r="O455" s="18">
        <f ca="1">IF(N455&lt;=('Ejercicio 3 - TIR'!$D$18-'Ejercicio 3 - TIR'!$C$18)/('Ejercicio 3 - TIR'!$E$18-'Ejercicio 3 - TIR'!$C$18),'Ejercicio 3 - TIR'!$C$18+SQRT(('Ejercicio 3 - TIR'!$E$18-'Ejercicio 3 - TIR'!$C$18)*('Ejercicio 3 - TIR'!$D$18-'Ejercicio 3 - TIR'!$C$18)*N455),'Ejercicio 3 - TIR'!$E$18-SQRT(('Ejercicio 3 - TIR'!$E$18-'Ejercicio 3 - TIR'!$C$18)*('Ejercicio 3 - TIR'!$E$18-'Ejercicio 3 - TIR'!$D$18)*(1-N455)))</f>
        <v>37334.5089176722</v>
      </c>
      <c r="P455" s="17">
        <f ca="1" t="shared" si="3397"/>
        <v>0.400516919566109</v>
      </c>
      <c r="Q455" s="19">
        <f ca="1">IF(P455&lt;=('Ejercicio 3 - TIR'!$D$22-'Ejercicio 3 - TIR'!$C$22)/('Ejercicio 3 - TIR'!$E$22-'Ejercicio 3 - TIR'!$C$22),'Ejercicio 3 - TIR'!$C$22+SQRT(('Ejercicio 3 - TIR'!$E$22-'Ejercicio 3 - TIR'!$C$22)*('Ejercicio 3 - TIR'!$D$22-'Ejercicio 3 - TIR'!$C$22)*P455),'Ejercicio 3 - TIR'!$E$22-SQRT(('Ejercicio 3 - TIR'!$E$22-'Ejercicio 3 - TIR'!$C$22)*('Ejercicio 3 - TIR'!$E$22-'Ejercicio 3 - TIR'!$D$22)*(1-P455)))</f>
        <v>0.146850148141472</v>
      </c>
      <c r="R455" s="17">
        <f ca="1" t="shared" si="3397"/>
        <v>0.140861811067949</v>
      </c>
      <c r="S455" s="19">
        <f ca="1">IF(R455&lt;=('Ejercicio 3 - TIR'!$D$23-'Ejercicio 3 - TIR'!$C$23)/('Ejercicio 3 - TIR'!$E$23-'Ejercicio 3 - TIR'!$C$23),'Ejercicio 3 - TIR'!$C$23+SQRT(('Ejercicio 3 - TIR'!$E$23-'Ejercicio 3 - TIR'!$C$23)*('Ejercicio 3 - TIR'!$D$23-'Ejercicio 3 - TIR'!$C$23)*R455),'Ejercicio 3 - TIR'!$E$23-SQRT(('Ejercicio 3 - TIR'!$E$23-'Ejercicio 3 - TIR'!$C$23)*('Ejercicio 3 - TIR'!$E$23-'Ejercicio 3 - TIR'!$D$23)*(1-R455)))</f>
        <v>0.135923292998696</v>
      </c>
      <c r="T455" s="17">
        <f ca="1" t="shared" ref="T455:X455" si="3398">RAND()</f>
        <v>0.0875733894927224</v>
      </c>
      <c r="U455" s="19">
        <f ca="1">IF(T455&lt;=('Ejercicio 3 - TIR'!$D$24-'Ejercicio 3 - TIR'!$C$24)/('Ejercicio 3 - TIR'!$E$24-'Ejercicio 3 - TIR'!$C$24),'Ejercicio 3 - TIR'!$C$24+SQRT(('Ejercicio 3 - TIR'!$E$24-'Ejercicio 3 - TIR'!$C$24)*('Ejercicio 3 - TIR'!$D$24-'Ejercicio 3 - TIR'!$C$24)*T455),'Ejercicio 3 - TIR'!$E$24-SQRT(('Ejercicio 3 - TIR'!$E$24-'Ejercicio 3 - TIR'!$C$24)*('Ejercicio 3 - TIR'!$E$24-'Ejercicio 3 - TIR'!$D$24)*(1-T455)))</f>
        <v>0.16356112524589</v>
      </c>
      <c r="V455" s="17">
        <f ca="1" t="shared" si="3398"/>
        <v>0.0610793421877285</v>
      </c>
      <c r="W455" s="19">
        <f ca="1">IF(V455&lt;=('Ejercicio 3 - TIR'!$D$25-'Ejercicio 3 - TIR'!$C$25)/('Ejercicio 3 - TIR'!$E$25-'Ejercicio 3 - TIR'!$C$25),'Ejercicio 3 - TIR'!$C$25+SQRT(('Ejercicio 3 - TIR'!$E$25-'Ejercicio 3 - TIR'!$C$25)*('Ejercicio 3 - TIR'!$D$25-'Ejercicio 3 - TIR'!$C$25)*V455),'Ejercicio 3 - TIR'!$E$25-SQRT(('Ejercicio 3 - TIR'!$E$25-'Ejercicio 3 - TIR'!$C$25)*('Ejercicio 3 - TIR'!$E$25-'Ejercicio 3 - TIR'!$D$25)*(1-V455)))</f>
        <v>0.189247220072152</v>
      </c>
      <c r="X455" s="17">
        <f ca="1" t="shared" si="3398"/>
        <v>0.233831498872096</v>
      </c>
      <c r="Y455" s="19">
        <f ca="1">IF(X455&lt;=('Ejercicio 3 - TIR'!$D$26-'Ejercicio 3 - TIR'!$C$26)/('Ejercicio 3 - TIR'!$E$26-'Ejercicio 3 - TIR'!$C$26),'Ejercicio 3 - TIR'!$C$26+SQRT(('Ejercicio 3 - TIR'!$E$26-'Ejercicio 3 - TIR'!$C$26)*('Ejercicio 3 - TIR'!$D$26-'Ejercicio 3 - TIR'!$C$26)*X455),'Ejercicio 3 - TIR'!$E$26-SQRT(('Ejercicio 3 - TIR'!$E$26-'Ejercicio 3 - TIR'!$C$26)*('Ejercicio 3 - TIR'!$E$26-'Ejercicio 3 - TIR'!$D$26)*(1-X455)))</f>
        <v>0.215126580486701</v>
      </c>
      <c r="Z455" s="17">
        <f ca="1" t="shared" si="3336"/>
        <v>1.14685014814147</v>
      </c>
      <c r="AA455" s="17">
        <f ca="1" t="shared" si="3337"/>
        <v>1.3027337968529</v>
      </c>
      <c r="AB455" s="17">
        <f ca="1" t="shared" si="3338"/>
        <v>1.51581040256201</v>
      </c>
      <c r="AC455" s="17">
        <f ca="1" t="shared" si="3339"/>
        <v>1.80267330740333</v>
      </c>
      <c r="AD455" s="17">
        <f ca="1" t="shared" si="3340"/>
        <v>2.19047625175966</v>
      </c>
      <c r="AE455" s="16">
        <f ca="1" t="shared" si="3341"/>
        <v>5550.03981386462</v>
      </c>
      <c r="AF455" s="16">
        <f ca="1" t="shared" si="3342"/>
        <v>6304.41950163896</v>
      </c>
      <c r="AG455" s="16">
        <f ca="1" t="shared" si="3343"/>
        <v>7335.57744934916</v>
      </c>
      <c r="AH455" s="16">
        <f ca="1" t="shared" si="3344"/>
        <v>8723.81508926246</v>
      </c>
      <c r="AI455" s="16">
        <f ca="1" t="shared" si="3345"/>
        <v>10600.5395982138</v>
      </c>
      <c r="AJ455" s="18">
        <f ca="1" t="shared" si="3346"/>
        <v>36151.430621739</v>
      </c>
      <c r="AK455" s="18">
        <f ca="1" t="shared" si="3347"/>
        <v>48294.3535175264</v>
      </c>
      <c r="AL455" s="18">
        <f ca="1" t="shared" si="3348"/>
        <v>57808.273875011</v>
      </c>
      <c r="AM455" s="18">
        <f ca="1" t="shared" si="3349"/>
        <v>76389.7539883482</v>
      </c>
      <c r="AN455" s="18">
        <f ca="1" t="shared" si="3350"/>
        <v>81780.3551552701</v>
      </c>
      <c r="AO455" s="18">
        <f ca="1">C455/'Ejercicio 3 - TIR'!$D$7</f>
        <v>16666.2153609747</v>
      </c>
      <c r="AP455" s="18">
        <f ca="1" t="shared" si="3351"/>
        <v>19485.2152607643</v>
      </c>
      <c r="AQ455" s="18">
        <f ca="1" t="shared" si="3352"/>
        <v>31628.1381565517</v>
      </c>
      <c r="AR455" s="18">
        <f ca="1" t="shared" si="3353"/>
        <v>41142.0585140364</v>
      </c>
      <c r="AS455" s="18">
        <f ca="1" t="shared" si="3354"/>
        <v>59723.5386273735</v>
      </c>
      <c r="AT455" s="18">
        <f ca="1" t="shared" si="3355"/>
        <v>65114.1397942954</v>
      </c>
      <c r="AU455" s="18">
        <f ca="1">AP455*'Ejercicio 3 - TIR'!$D$5</f>
        <v>9742.60763038217</v>
      </c>
      <c r="AV455" s="18">
        <f ca="1">AQ455*'Ejercicio 3 - TIR'!$D$5</f>
        <v>15814.0690782759</v>
      </c>
      <c r="AW455" s="18">
        <f ca="1">AR455*'Ejercicio 3 - TIR'!$D$5</f>
        <v>20571.0292570182</v>
      </c>
      <c r="AX455" s="18">
        <f ca="1">AS455*'Ejercicio 3 - TIR'!$D$5</f>
        <v>29861.7693136868</v>
      </c>
      <c r="AY455" s="18">
        <f ca="1">AT455*'Ejercicio 3 - TIR'!$D$5</f>
        <v>32557.0698971477</v>
      </c>
      <c r="AZ455" s="18">
        <f ca="1" t="shared" ref="AZ455:BD455" si="3399">AJ455-AU455-AE455</f>
        <v>20858.7831774922</v>
      </c>
      <c r="BA455" s="18">
        <f ca="1" t="shared" si="3399"/>
        <v>26175.8649376116</v>
      </c>
      <c r="BB455" s="18">
        <f ca="1" t="shared" si="3399"/>
        <v>29901.6671686437</v>
      </c>
      <c r="BC455" s="18">
        <f ca="1" t="shared" si="3399"/>
        <v>37804.169585399</v>
      </c>
      <c r="BD455" s="18">
        <f ca="1" t="shared" si="3399"/>
        <v>38622.7456599086</v>
      </c>
      <c r="BE455" s="18">
        <f ca="1" t="shared" ref="BE455:BI455" si="3400">AZ455/Z455</f>
        <v>18187.8889855793</v>
      </c>
      <c r="BF455" s="18">
        <f ca="1" t="shared" si="3400"/>
        <v>20093.0266803903</v>
      </c>
      <c r="BG455" s="18">
        <f ca="1" t="shared" si="3400"/>
        <v>19726.5219437102</v>
      </c>
      <c r="BH455" s="18">
        <f ca="1" t="shared" si="3400"/>
        <v>20971.1706664444</v>
      </c>
      <c r="BI455" s="18">
        <f ca="1" t="shared" si="3400"/>
        <v>17632.1225253559</v>
      </c>
      <c r="BJ455" s="18">
        <f ca="1" t="shared" si="3358"/>
        <v>82786.640411687</v>
      </c>
      <c r="BK455" s="18">
        <f ca="1" t="shared" si="3359"/>
        <v>36506.948954927</v>
      </c>
      <c r="BL455" s="18">
        <f ca="1" t="shared" si="3360"/>
        <v>119293.589366614</v>
      </c>
      <c r="BM455" s="18">
        <f ca="1">BK455*'Ejercicio 3 - TIR'!$D$5</f>
        <v>18253.4744774635</v>
      </c>
      <c r="BN455" s="18">
        <f ca="1" t="shared" si="3361"/>
        <v>101040.114889151</v>
      </c>
      <c r="BO455" s="18">
        <f ca="1" t="shared" si="3362"/>
        <v>46127.0076806278</v>
      </c>
      <c r="BP455" s="18">
        <f ca="1" t="shared" si="3363"/>
        <v>-121124.976805014</v>
      </c>
      <c r="BQ455" s="18">
        <f ca="1" t="shared" ref="BQ455:BT455" si="3401">BE455</f>
        <v>18187.8889855793</v>
      </c>
      <c r="BR455" s="18">
        <f ca="1" t="shared" si="3401"/>
        <v>20093.0266803903</v>
      </c>
      <c r="BS455" s="18">
        <f ca="1" t="shared" si="3401"/>
        <v>19726.5219437102</v>
      </c>
      <c r="BT455" s="18">
        <f ca="1" t="shared" si="3401"/>
        <v>20971.1706664444</v>
      </c>
      <c r="BU455" s="18">
        <f ca="1" t="shared" si="3365"/>
        <v>63759.1302059838</v>
      </c>
      <c r="BV455" s="20">
        <f ca="1" t="shared" si="3366"/>
        <v>4.67360395984204</v>
      </c>
    </row>
    <row r="456" ht="15" customHeight="1" spans="1:74">
      <c r="A456" s="16">
        <v>455</v>
      </c>
      <c r="B456" s="17">
        <f ca="1" t="shared" ref="B456:F456" si="3402">RAND()</f>
        <v>0.56252755140456</v>
      </c>
      <c r="C456" s="18">
        <f ca="1">IF(B456&lt;=('Ejercicio 3 - TIR'!$D$13-'Ejercicio 3 - TIR'!$C$13)/('Ejercicio 3 - TIR'!$E$13-'Ejercicio 3 - TIR'!$C$13),'Ejercicio 3 - TIR'!$C$13+SQRT(('Ejercicio 3 - TIR'!$E$13-'Ejercicio 3 - TIR'!$C$13)*('Ejercicio 3 - TIR'!$D$13-'Ejercicio 3 - TIR'!$C$13)*B456),'Ejercicio 3 - TIR'!$E$13-SQRT(('Ejercicio 3 - TIR'!$E$13-'Ejercicio 3 - TIR'!$C$13)*('Ejercicio 3 - TIR'!$E$13-'Ejercicio 3 - TIR'!$D$13)*(1-B456)))</f>
        <v>77087.8430017048</v>
      </c>
      <c r="D456" s="17">
        <f ca="1" t="shared" si="3402"/>
        <v>0.980899516040413</v>
      </c>
      <c r="E456" s="18">
        <f ca="1">IF(D456&lt;=('Ejercicio 3 - TIR'!$D$14-'Ejercicio 3 - TIR'!$C$14)/('Ejercicio 3 - TIR'!$E$14-'Ejercicio 3 - TIR'!$C$14),'Ejercicio 3 - TIR'!$C$14+SQRT(('Ejercicio 3 - TIR'!$E$14-'Ejercicio 3 - TIR'!$C$14)*('Ejercicio 3 - TIR'!$D$14-'Ejercicio 3 - TIR'!$C$14)*D456),'Ejercicio 3 - TIR'!$E$14-SQRT(('Ejercicio 3 - TIR'!$E$14-'Ejercicio 3 - TIR'!$C$14)*('Ejercicio 3 - TIR'!$E$14-'Ejercicio 3 - TIR'!$D$14)*(1-D456)))</f>
        <v>38307.3474680437</v>
      </c>
      <c r="F456" s="17">
        <f ca="1" t="shared" si="3402"/>
        <v>0.566763270152583</v>
      </c>
      <c r="G456" s="18">
        <f ca="1">IF(F456&lt;=('Ejercicio 3 - TIR'!$D$18-'Ejercicio 3 - TIR'!$C$18)/('Ejercicio 3 - TIR'!$E$18-'Ejercicio 3 - TIR'!$C$18),'Ejercicio 3 - TIR'!$C$18+SQRT(('Ejercicio 3 - TIR'!$E$18-'Ejercicio 3 - TIR'!$C$18)*('Ejercicio 3 - TIR'!$D$18-'Ejercicio 3 - TIR'!$C$18)*F456),'Ejercicio 3 - TIR'!$E$18-SQRT(('Ejercicio 3 - TIR'!$E$18-'Ejercicio 3 - TIR'!$C$18)*('Ejercicio 3 - TIR'!$E$18-'Ejercicio 3 - TIR'!$D$18)*(1-F456)))</f>
        <v>39220.3302827441</v>
      </c>
      <c r="H456" s="17">
        <f ca="1" t="shared" ref="H456:L456" si="3403">RAND()</f>
        <v>0.361704750464191</v>
      </c>
      <c r="I456" s="18">
        <f ca="1">IF(H456&lt;=('Ejercicio 3 - TIR'!$D$18-'Ejercicio 3 - TIR'!$C$18)/('Ejercicio 3 - TIR'!$E$18-'Ejercicio 3 - TIR'!$C$18),'Ejercicio 3 - TIR'!$C$18+SQRT(('Ejercicio 3 - TIR'!$E$18-'Ejercicio 3 - TIR'!$C$18)*('Ejercicio 3 - TIR'!$D$18-'Ejercicio 3 - TIR'!$C$18)*H456),'Ejercicio 3 - TIR'!$E$18-SQRT(('Ejercicio 3 - TIR'!$E$18-'Ejercicio 3 - TIR'!$C$18)*('Ejercicio 3 - TIR'!$E$18-'Ejercicio 3 - TIR'!$D$18)*(1-H456)))</f>
        <v>37365.8477156149</v>
      </c>
      <c r="J456" s="17">
        <f ca="1" t="shared" si="3403"/>
        <v>0.798001672113885</v>
      </c>
      <c r="K456" s="18">
        <f ca="1">IF(J456&lt;=('Ejercicio 3 - TIR'!$D$18-'Ejercicio 3 - TIR'!$C$18)/('Ejercicio 3 - TIR'!$E$18-'Ejercicio 3 - TIR'!$C$18),'Ejercicio 3 - TIR'!$C$18+SQRT(('Ejercicio 3 - TIR'!$E$18-'Ejercicio 3 - TIR'!$C$18)*('Ejercicio 3 - TIR'!$D$18-'Ejercicio 3 - TIR'!$C$18)*J456),'Ejercicio 3 - TIR'!$E$18-SQRT(('Ejercicio 3 - TIR'!$E$18-'Ejercicio 3 - TIR'!$C$18)*('Ejercicio 3 - TIR'!$E$18-'Ejercicio 3 - TIR'!$D$18)*(1-J456)))</f>
        <v>41107.7160186519</v>
      </c>
      <c r="L456" s="17">
        <f ca="1" t="shared" si="3403"/>
        <v>0.0264376890824674</v>
      </c>
      <c r="M456" s="18">
        <f ca="1">IF(L456&lt;=('Ejercicio 3 - TIR'!$D$18-'Ejercicio 3 - TIR'!$C$18)/('Ejercicio 3 - TIR'!$E$18-'Ejercicio 3 - TIR'!$C$18),'Ejercicio 3 - TIR'!$C$18+SQRT(('Ejercicio 3 - TIR'!$E$18-'Ejercicio 3 - TIR'!$C$18)*('Ejercicio 3 - TIR'!$D$18-'Ejercicio 3 - TIR'!$C$18)*L456),'Ejercicio 3 - TIR'!$E$18-SQRT(('Ejercicio 3 - TIR'!$E$18-'Ejercicio 3 - TIR'!$C$18)*('Ejercicio 3 - TIR'!$E$18-'Ejercicio 3 - TIR'!$D$18)*(1-L456)))</f>
        <v>31991.3948283477</v>
      </c>
      <c r="N456" s="17">
        <f ca="1" t="shared" ref="N456:R456" si="3404">RAND()</f>
        <v>0.117620450827064</v>
      </c>
      <c r="O456" s="18">
        <f ca="1">IF(N456&lt;=('Ejercicio 3 - TIR'!$D$18-'Ejercicio 3 - TIR'!$C$18)/('Ejercicio 3 - TIR'!$E$18-'Ejercicio 3 - TIR'!$C$18),'Ejercicio 3 - TIR'!$C$18+SQRT(('Ejercicio 3 - TIR'!$E$18-'Ejercicio 3 - TIR'!$C$18)*('Ejercicio 3 - TIR'!$D$18-'Ejercicio 3 - TIR'!$C$18)*N456),'Ejercicio 3 - TIR'!$E$18-SQRT(('Ejercicio 3 - TIR'!$E$18-'Ejercicio 3 - TIR'!$C$18)*('Ejercicio 3 - TIR'!$E$18-'Ejercicio 3 - TIR'!$D$18)*(1-N456)))</f>
        <v>34200.3651774649</v>
      </c>
      <c r="P456" s="17">
        <f ca="1" t="shared" si="3404"/>
        <v>0.736567545771831</v>
      </c>
      <c r="Q456" s="19">
        <f ca="1">IF(P456&lt;=('Ejercicio 3 - TIR'!$D$22-'Ejercicio 3 - TIR'!$C$22)/('Ejercicio 3 - TIR'!$E$22-'Ejercicio 3 - TIR'!$C$22),'Ejercicio 3 - TIR'!$C$22+SQRT(('Ejercicio 3 - TIR'!$E$22-'Ejercicio 3 - TIR'!$C$22)*('Ejercicio 3 - TIR'!$D$22-'Ejercicio 3 - TIR'!$C$22)*P456),'Ejercicio 3 - TIR'!$E$22-SQRT(('Ejercicio 3 - TIR'!$E$22-'Ejercicio 3 - TIR'!$C$22)*('Ejercicio 3 - TIR'!$E$22-'Ejercicio 3 - TIR'!$D$22)*(1-P456)))</f>
        <v>0.158224361832297</v>
      </c>
      <c r="R456" s="17">
        <f ca="1" t="shared" si="3404"/>
        <v>0.659575472439442</v>
      </c>
      <c r="S456" s="19">
        <f ca="1">IF(R456&lt;=('Ejercicio 3 - TIR'!$D$23-'Ejercicio 3 - TIR'!$C$23)/('Ejercicio 3 - TIR'!$E$23-'Ejercicio 3 - TIR'!$C$23),'Ejercicio 3 - TIR'!$C$23+SQRT(('Ejercicio 3 - TIR'!$E$23-'Ejercicio 3 - TIR'!$C$23)*('Ejercicio 3 - TIR'!$D$23-'Ejercicio 3 - TIR'!$C$23)*R456),'Ejercicio 3 - TIR'!$E$23-SQRT(('Ejercicio 3 - TIR'!$E$23-'Ejercicio 3 - TIR'!$C$23)*('Ejercicio 3 - TIR'!$E$23-'Ejercicio 3 - TIR'!$D$23)*(1-R456)))</f>
        <v>0.155245926605728</v>
      </c>
      <c r="T456" s="17">
        <f ca="1" t="shared" ref="T456:X456" si="3405">RAND()</f>
        <v>0.230011679595426</v>
      </c>
      <c r="U456" s="19">
        <f ca="1">IF(T456&lt;=('Ejercicio 3 - TIR'!$D$24-'Ejercicio 3 - TIR'!$C$24)/('Ejercicio 3 - TIR'!$E$24-'Ejercicio 3 - TIR'!$C$24),'Ejercicio 3 - TIR'!$C$24+SQRT(('Ejercicio 3 - TIR'!$E$24-'Ejercicio 3 - TIR'!$C$24)*('Ejercicio 3 - TIR'!$D$24-'Ejercicio 3 - TIR'!$C$24)*T456),'Ejercicio 3 - TIR'!$E$24-SQRT(('Ejercicio 3 - TIR'!$E$24-'Ejercicio 3 - TIR'!$C$24)*('Ejercicio 3 - TIR'!$E$24-'Ejercicio 3 - TIR'!$D$24)*(1-T456)))</f>
        <v>0.171977818980745</v>
      </c>
      <c r="V456" s="17">
        <f ca="1" t="shared" si="3405"/>
        <v>0.51613767362686</v>
      </c>
      <c r="W456" s="19">
        <f ca="1">IF(V456&lt;=('Ejercicio 3 - TIR'!$D$25-'Ejercicio 3 - TIR'!$C$25)/('Ejercicio 3 - TIR'!$E$25-'Ejercicio 3 - TIR'!$C$25),'Ejercicio 3 - TIR'!$C$25+SQRT(('Ejercicio 3 - TIR'!$E$25-'Ejercicio 3 - TIR'!$C$25)*('Ejercicio 3 - TIR'!$D$25-'Ejercicio 3 - TIR'!$C$25)*V456),'Ejercicio 3 - TIR'!$E$25-SQRT(('Ejercicio 3 - TIR'!$E$25-'Ejercicio 3 - TIR'!$C$25)*('Ejercicio 3 - TIR'!$E$25-'Ejercicio 3 - TIR'!$D$25)*(1-V456)))</f>
        <v>0.208847622883897</v>
      </c>
      <c r="X456" s="17">
        <f ca="1" t="shared" si="3405"/>
        <v>0.237764227519478</v>
      </c>
      <c r="Y456" s="19">
        <f ca="1">IF(X456&lt;=('Ejercicio 3 - TIR'!$D$26-'Ejercicio 3 - TIR'!$C$26)/('Ejercicio 3 - TIR'!$E$26-'Ejercicio 3 - TIR'!$C$26),'Ejercicio 3 - TIR'!$C$26+SQRT(('Ejercicio 3 - TIR'!$E$26-'Ejercicio 3 - TIR'!$C$26)*('Ejercicio 3 - TIR'!$D$26-'Ejercicio 3 - TIR'!$C$26)*X456),'Ejercicio 3 - TIR'!$E$26-SQRT(('Ejercicio 3 - TIR'!$E$26-'Ejercicio 3 - TIR'!$C$26)*('Ejercicio 3 - TIR'!$E$26-'Ejercicio 3 - TIR'!$D$26)*(1-X456)))</f>
        <v>0.215336996947203</v>
      </c>
      <c r="Z456" s="17">
        <f ca="1" t="shared" si="3336"/>
        <v>1.1582243618323</v>
      </c>
      <c r="AA456" s="17">
        <f ca="1" t="shared" si="3337"/>
        <v>1.33803397610228</v>
      </c>
      <c r="AB456" s="17">
        <f ca="1" t="shared" si="3338"/>
        <v>1.56814614103448</v>
      </c>
      <c r="AC456" s="17">
        <f ca="1" t="shared" si="3339"/>
        <v>1.89564973492409</v>
      </c>
      <c r="AD456" s="17">
        <f ca="1" t="shared" si="3340"/>
        <v>2.30385325610641</v>
      </c>
      <c r="AE456" s="16">
        <f ca="1" t="shared" si="3341"/>
        <v>6061.15560661929</v>
      </c>
      <c r="AF456" s="16">
        <f ca="1" t="shared" si="3342"/>
        <v>7002.1253250704</v>
      </c>
      <c r="AG456" s="16">
        <f ca="1" t="shared" si="3343"/>
        <v>8206.33556670585</v>
      </c>
      <c r="AH456" s="16">
        <f ca="1" t="shared" si="3344"/>
        <v>9920.20924239995</v>
      </c>
      <c r="AI456" s="16">
        <f ca="1" t="shared" si="3345"/>
        <v>12056.3973097462</v>
      </c>
      <c r="AJ456" s="18">
        <f ca="1" t="shared" si="3346"/>
        <v>45425.9420125832</v>
      </c>
      <c r="AK456" s="18">
        <f ca="1" t="shared" si="3347"/>
        <v>49996.7737893565</v>
      </c>
      <c r="AL456" s="18">
        <f ca="1" t="shared" si="3348"/>
        <v>64462.9062413905</v>
      </c>
      <c r="AM456" s="18">
        <f ca="1" t="shared" si="3349"/>
        <v>60644.4791262094</v>
      </c>
      <c r="AN456" s="18">
        <f ca="1" t="shared" si="3350"/>
        <v>78792.6226741307</v>
      </c>
      <c r="AO456" s="18">
        <f ca="1">C456/'Ejercicio 3 - TIR'!$D$7</f>
        <v>15417.568600341</v>
      </c>
      <c r="AP456" s="18">
        <f ca="1" t="shared" si="3351"/>
        <v>30008.3734122422</v>
      </c>
      <c r="AQ456" s="18">
        <f ca="1" t="shared" si="3352"/>
        <v>34579.2051890155</v>
      </c>
      <c r="AR456" s="18">
        <f ca="1" t="shared" si="3353"/>
        <v>49045.3376410496</v>
      </c>
      <c r="AS456" s="18">
        <f ca="1" t="shared" si="3354"/>
        <v>45226.9105258684</v>
      </c>
      <c r="AT456" s="18">
        <f ca="1" t="shared" si="3355"/>
        <v>63375.0540737897</v>
      </c>
      <c r="AU456" s="18">
        <f ca="1">AP456*'Ejercicio 3 - TIR'!$D$5</f>
        <v>15004.1867061211</v>
      </c>
      <c r="AV456" s="18">
        <f ca="1">AQ456*'Ejercicio 3 - TIR'!$D$5</f>
        <v>17289.6025945077</v>
      </c>
      <c r="AW456" s="18">
        <f ca="1">AR456*'Ejercicio 3 - TIR'!$D$5</f>
        <v>24522.6688205248</v>
      </c>
      <c r="AX456" s="18">
        <f ca="1">AS456*'Ejercicio 3 - TIR'!$D$5</f>
        <v>22613.4552629342</v>
      </c>
      <c r="AY456" s="18">
        <f ca="1">AT456*'Ejercicio 3 - TIR'!$D$5</f>
        <v>31687.5270368949</v>
      </c>
      <c r="AZ456" s="18">
        <f ca="1" t="shared" ref="AZ456:BD456" si="3406">AJ456-AU456-AE456</f>
        <v>24360.5996998428</v>
      </c>
      <c r="BA456" s="18">
        <f ca="1" t="shared" si="3406"/>
        <v>25705.0458697783</v>
      </c>
      <c r="BB456" s="18">
        <f ca="1" t="shared" si="3406"/>
        <v>31733.9018541599</v>
      </c>
      <c r="BC456" s="18">
        <f ca="1" t="shared" si="3406"/>
        <v>28110.8146208752</v>
      </c>
      <c r="BD456" s="18">
        <f ca="1" t="shared" si="3406"/>
        <v>35048.6983274896</v>
      </c>
      <c r="BE456" s="18">
        <f ca="1" t="shared" ref="BE456:BI456" si="3407">AZ456/Z456</f>
        <v>21032.7122296967</v>
      </c>
      <c r="BF456" s="18">
        <f ca="1" t="shared" si="3407"/>
        <v>19211.0561681383</v>
      </c>
      <c r="BG456" s="18">
        <f ca="1" t="shared" si="3407"/>
        <v>20236.5717223431</v>
      </c>
      <c r="BH456" s="18">
        <f ca="1" t="shared" si="3407"/>
        <v>14829.1185354455</v>
      </c>
      <c r="BI456" s="18">
        <f ca="1" t="shared" si="3407"/>
        <v>15213.0775840832</v>
      </c>
      <c r="BJ456" s="18">
        <f ca="1" t="shared" si="3358"/>
        <v>88254.5071970521</v>
      </c>
      <c r="BK456" s="18">
        <f ca="1" t="shared" si="3359"/>
        <v>35519.8156211394</v>
      </c>
      <c r="BL456" s="18">
        <f ca="1" t="shared" si="3360"/>
        <v>123774.322818192</v>
      </c>
      <c r="BM456" s="18">
        <f ca="1">BK456*'Ejercicio 3 - TIR'!$D$5</f>
        <v>17759.9078105697</v>
      </c>
      <c r="BN456" s="18">
        <f ca="1" t="shared" si="3361"/>
        <v>106014.415007622</v>
      </c>
      <c r="BO456" s="18">
        <f ca="1" t="shared" si="3362"/>
        <v>46016.1317682142</v>
      </c>
      <c r="BP456" s="18">
        <f ca="1" t="shared" si="3363"/>
        <v>-115395.190469748</v>
      </c>
      <c r="BQ456" s="18">
        <f ca="1" t="shared" ref="BQ456:BT456" si="3408">BE456</f>
        <v>21032.7122296967</v>
      </c>
      <c r="BR456" s="18">
        <f ca="1" t="shared" si="3408"/>
        <v>19211.0561681383</v>
      </c>
      <c r="BS456" s="18">
        <f ca="1" t="shared" si="3408"/>
        <v>20236.5717223431</v>
      </c>
      <c r="BT456" s="18">
        <f ca="1" t="shared" si="3408"/>
        <v>14829.1185354455</v>
      </c>
      <c r="BU456" s="18">
        <f ca="1" t="shared" si="3365"/>
        <v>61229.2093522974</v>
      </c>
      <c r="BV456" s="20">
        <f ca="1" t="shared" si="3366"/>
        <v>4.92502275323554</v>
      </c>
    </row>
    <row r="457" ht="15" customHeight="1" spans="1:74">
      <c r="A457" s="16">
        <v>456</v>
      </c>
      <c r="B457" s="17">
        <f ca="1" t="shared" ref="B457:F457" si="3409">RAND()</f>
        <v>0.225959389972341</v>
      </c>
      <c r="C457" s="18">
        <f ca="1">IF(B457&lt;=('Ejercicio 3 - TIR'!$D$13-'Ejercicio 3 - TIR'!$C$13)/('Ejercicio 3 - TIR'!$E$13-'Ejercicio 3 - TIR'!$C$13),'Ejercicio 3 - TIR'!$C$13+SQRT(('Ejercicio 3 - TIR'!$E$13-'Ejercicio 3 - TIR'!$C$13)*('Ejercicio 3 - TIR'!$D$13-'Ejercicio 3 - TIR'!$C$13)*B457),'Ejercicio 3 - TIR'!$E$13-SQRT(('Ejercicio 3 - TIR'!$E$13-'Ejercicio 3 - TIR'!$C$13)*('Ejercicio 3 - TIR'!$E$13-'Ejercicio 3 - TIR'!$D$13)*(1-B457)))</f>
        <v>69507.0371824737</v>
      </c>
      <c r="D457" s="17">
        <f ca="1" t="shared" si="3409"/>
        <v>0.764246953002279</v>
      </c>
      <c r="E457" s="18">
        <f ca="1">IF(D457&lt;=('Ejercicio 3 - TIR'!$D$14-'Ejercicio 3 - TIR'!$C$14)/('Ejercicio 3 - TIR'!$E$14-'Ejercicio 3 - TIR'!$C$14),'Ejercicio 3 - TIR'!$C$14+SQRT(('Ejercicio 3 - TIR'!$E$14-'Ejercicio 3 - TIR'!$C$14)*('Ejercicio 3 - TIR'!$D$14-'Ejercicio 3 - TIR'!$C$14)*D457),'Ejercicio 3 - TIR'!$E$14-SQRT(('Ejercicio 3 - TIR'!$E$14-'Ejercicio 3 - TIR'!$C$14)*('Ejercicio 3 - TIR'!$E$14-'Ejercicio 3 - TIR'!$D$14)*(1-D457)))</f>
        <v>34053.3238654137</v>
      </c>
      <c r="F457" s="17">
        <f ca="1" t="shared" si="3409"/>
        <v>0.58875631534251</v>
      </c>
      <c r="G457" s="18">
        <f ca="1">IF(F457&lt;=('Ejercicio 3 - TIR'!$D$18-'Ejercicio 3 - TIR'!$C$18)/('Ejercicio 3 - TIR'!$E$18-'Ejercicio 3 - TIR'!$C$18),'Ejercicio 3 - TIR'!$C$18+SQRT(('Ejercicio 3 - TIR'!$E$18-'Ejercicio 3 - TIR'!$C$18)*('Ejercicio 3 - TIR'!$D$18-'Ejercicio 3 - TIR'!$C$18)*F457),'Ejercicio 3 - TIR'!$E$18-SQRT(('Ejercicio 3 - TIR'!$E$18-'Ejercicio 3 - TIR'!$C$18)*('Ejercicio 3 - TIR'!$E$18-'Ejercicio 3 - TIR'!$D$18)*(1-F457)))</f>
        <v>39397.5234663914</v>
      </c>
      <c r="H457" s="17">
        <f ca="1" t="shared" ref="H457:L457" si="3410">RAND()</f>
        <v>0.471457881901214</v>
      </c>
      <c r="I457" s="18">
        <f ca="1">IF(H457&lt;=('Ejercicio 3 - TIR'!$D$18-'Ejercicio 3 - TIR'!$C$18)/('Ejercicio 3 - TIR'!$E$18-'Ejercicio 3 - TIR'!$C$18),'Ejercicio 3 - TIR'!$C$18+SQRT(('Ejercicio 3 - TIR'!$E$18-'Ejercicio 3 - TIR'!$C$18)*('Ejercicio 3 - TIR'!$D$18-'Ejercicio 3 - TIR'!$C$18)*H457),'Ejercicio 3 - TIR'!$E$18-SQRT(('Ejercicio 3 - TIR'!$E$18-'Ejercicio 3 - TIR'!$C$18)*('Ejercicio 3 - TIR'!$E$18-'Ejercicio 3 - TIR'!$D$18)*(1-H457)))</f>
        <v>38409.4400696587</v>
      </c>
      <c r="J457" s="17">
        <f ca="1" t="shared" si="3410"/>
        <v>0.735031936162983</v>
      </c>
      <c r="K457" s="18">
        <f ca="1">IF(J457&lt;=('Ejercicio 3 - TIR'!$D$18-'Ejercicio 3 - TIR'!$C$18)/('Ejercicio 3 - TIR'!$E$18-'Ejercicio 3 - TIR'!$C$18),'Ejercicio 3 - TIR'!$C$18+SQRT(('Ejercicio 3 - TIR'!$E$18-'Ejercicio 3 - TIR'!$C$18)*('Ejercicio 3 - TIR'!$D$18-'Ejercicio 3 - TIR'!$C$18)*J457),'Ejercicio 3 - TIR'!$E$18-SQRT(('Ejercicio 3 - TIR'!$E$18-'Ejercicio 3 - TIR'!$C$18)*('Ejercicio 3 - TIR'!$E$18-'Ejercicio 3 - TIR'!$D$18)*(1-J457)))</f>
        <v>40542.1300167259</v>
      </c>
      <c r="L457" s="17">
        <f ca="1" t="shared" si="3410"/>
        <v>0.987071634503814</v>
      </c>
      <c r="M457" s="18">
        <f ca="1">IF(L457&lt;=('Ejercicio 3 - TIR'!$D$18-'Ejercicio 3 - TIR'!$C$18)/('Ejercicio 3 - TIR'!$E$18-'Ejercicio 3 - TIR'!$C$18),'Ejercicio 3 - TIR'!$C$18+SQRT(('Ejercicio 3 - TIR'!$E$18-'Ejercicio 3 - TIR'!$C$18)*('Ejercicio 3 - TIR'!$D$18-'Ejercicio 3 - TIR'!$C$18)*L457),'Ejercicio 3 - TIR'!$E$18-SQRT(('Ejercicio 3 - TIR'!$E$18-'Ejercicio 3 - TIR'!$C$18)*('Ejercicio 3 - TIR'!$E$18-'Ejercicio 3 - TIR'!$D$18)*(1-L457)))</f>
        <v>44015.3033907777</v>
      </c>
      <c r="N457" s="17">
        <f ca="1" t="shared" ref="N457:R457" si="3411">RAND()</f>
        <v>0.621481113603243</v>
      </c>
      <c r="O457" s="18">
        <f ca="1">IF(N457&lt;=('Ejercicio 3 - TIR'!$D$18-'Ejercicio 3 - TIR'!$C$18)/('Ejercicio 3 - TIR'!$E$18-'Ejercicio 3 - TIR'!$C$18),'Ejercicio 3 - TIR'!$C$18+SQRT(('Ejercicio 3 - TIR'!$E$18-'Ejercicio 3 - TIR'!$C$18)*('Ejercicio 3 - TIR'!$D$18-'Ejercicio 3 - TIR'!$C$18)*N457),'Ejercicio 3 - TIR'!$E$18-SQRT(('Ejercicio 3 - TIR'!$E$18-'Ejercicio 3 - TIR'!$C$18)*('Ejercicio 3 - TIR'!$E$18-'Ejercicio 3 - TIR'!$D$18)*(1-N457)))</f>
        <v>39655.1627143454</v>
      </c>
      <c r="P457" s="17">
        <f ca="1" t="shared" si="3411"/>
        <v>0.821569506613182</v>
      </c>
      <c r="Q457" s="19">
        <f ca="1">IF(P457&lt;=('Ejercicio 3 - TIR'!$D$22-'Ejercicio 3 - TIR'!$C$22)/('Ejercicio 3 - TIR'!$E$22-'Ejercicio 3 - TIR'!$C$22),'Ejercicio 3 - TIR'!$C$22+SQRT(('Ejercicio 3 - TIR'!$E$22-'Ejercicio 3 - TIR'!$C$22)*('Ejercicio 3 - TIR'!$D$22-'Ejercicio 3 - TIR'!$C$22)*P457),'Ejercicio 3 - TIR'!$E$22-SQRT(('Ejercicio 3 - TIR'!$E$22-'Ejercicio 3 - TIR'!$C$22)*('Ejercicio 3 - TIR'!$E$22-'Ejercicio 3 - TIR'!$D$22)*(1-P457)))</f>
        <v>0.162078647146594</v>
      </c>
      <c r="R457" s="17">
        <f ca="1" t="shared" si="3411"/>
        <v>0.616255929594502</v>
      </c>
      <c r="S457" s="19">
        <f ca="1">IF(R457&lt;=('Ejercicio 3 - TIR'!$D$23-'Ejercicio 3 - TIR'!$C$23)/('Ejercicio 3 - TIR'!$E$23-'Ejercicio 3 - TIR'!$C$23),'Ejercicio 3 - TIR'!$C$23+SQRT(('Ejercicio 3 - TIR'!$E$23-'Ejercicio 3 - TIR'!$C$23)*('Ejercicio 3 - TIR'!$D$23-'Ejercicio 3 - TIR'!$C$23)*R457),'Ejercicio 3 - TIR'!$E$23-SQRT(('Ejercicio 3 - TIR'!$E$23-'Ejercicio 3 - TIR'!$C$23)*('Ejercicio 3 - TIR'!$E$23-'Ejercicio 3 - TIR'!$D$23)*(1-R457)))</f>
        <v>0.153718079850782</v>
      </c>
      <c r="T457" s="17">
        <f ca="1" t="shared" ref="T457:X457" si="3412">RAND()</f>
        <v>0.758556555176497</v>
      </c>
      <c r="U457" s="19">
        <f ca="1">IF(T457&lt;=('Ejercicio 3 - TIR'!$D$24-'Ejercicio 3 - TIR'!$C$24)/('Ejercicio 3 - TIR'!$E$24-'Ejercicio 3 - TIR'!$C$24),'Ejercicio 3 - TIR'!$C$24+SQRT(('Ejercicio 3 - TIR'!$E$24-'Ejercicio 3 - TIR'!$C$24)*('Ejercicio 3 - TIR'!$D$24-'Ejercicio 3 - TIR'!$C$24)*T457),'Ejercicio 3 - TIR'!$E$24-SQRT(('Ejercicio 3 - TIR'!$E$24-'Ejercicio 3 - TIR'!$C$24)*('Ejercicio 3 - TIR'!$E$24-'Ejercicio 3 - TIR'!$D$24)*(1-T457)))</f>
        <v>0.193999199137223</v>
      </c>
      <c r="V457" s="17">
        <f ca="1" t="shared" si="3412"/>
        <v>0.815663384805731</v>
      </c>
      <c r="W457" s="19">
        <f ca="1">IF(V457&lt;=('Ejercicio 3 - TIR'!$D$25-'Ejercicio 3 - TIR'!$C$25)/('Ejercicio 3 - TIR'!$E$25-'Ejercicio 3 - TIR'!$C$25),'Ejercicio 3 - TIR'!$C$25+SQRT(('Ejercicio 3 - TIR'!$E$25-'Ejercicio 3 - TIR'!$C$25)*('Ejercicio 3 - TIR'!$D$25-'Ejercicio 3 - TIR'!$C$25)*V457),'Ejercicio 3 - TIR'!$E$25-SQRT(('Ejercicio 3 - TIR'!$E$25-'Ejercicio 3 - TIR'!$C$25)*('Ejercicio 3 - TIR'!$E$25-'Ejercicio 3 - TIR'!$D$25)*(1-V457)))</f>
        <v>0.224599642656452</v>
      </c>
      <c r="X457" s="17">
        <f ca="1" t="shared" si="3412"/>
        <v>0.0832462891690879</v>
      </c>
      <c r="Y457" s="19">
        <f ca="1">IF(X457&lt;=('Ejercicio 3 - TIR'!$D$26-'Ejercicio 3 - TIR'!$C$26)/('Ejercicio 3 - TIR'!$E$26-'Ejercicio 3 - TIR'!$C$26),'Ejercicio 3 - TIR'!$C$26+SQRT(('Ejercicio 3 - TIR'!$E$26-'Ejercicio 3 - TIR'!$C$26)*('Ejercicio 3 - TIR'!$D$26-'Ejercicio 3 - TIR'!$C$26)*X457),'Ejercicio 3 - TIR'!$E$26-SQRT(('Ejercicio 3 - TIR'!$E$26-'Ejercicio 3 - TIR'!$C$26)*('Ejercicio 3 - TIR'!$E$26-'Ejercicio 3 - TIR'!$D$26)*(1-X457)))</f>
        <v>0.204992163978443</v>
      </c>
      <c r="Z457" s="17">
        <f ca="1" t="shared" si="3336"/>
        <v>1.16207864714659</v>
      </c>
      <c r="AA457" s="17">
        <f ca="1" t="shared" si="3337"/>
        <v>1.34071114542156</v>
      </c>
      <c r="AB457" s="17">
        <f ca="1" t="shared" si="3338"/>
        <v>1.60080803390769</v>
      </c>
      <c r="AC457" s="17">
        <f ca="1" t="shared" si="3339"/>
        <v>1.96034894628494</v>
      </c>
      <c r="AD457" s="17">
        <f ca="1" t="shared" si="3340"/>
        <v>2.36220511893675</v>
      </c>
      <c r="AE457" s="16">
        <f ca="1" t="shared" si="3341"/>
        <v>5519.31666295109</v>
      </c>
      <c r="AF457" s="16">
        <f ca="1" t="shared" si="3342"/>
        <v>6367.73542246835</v>
      </c>
      <c r="AG457" s="16">
        <f ca="1" t="shared" si="3343"/>
        <v>7603.07099474493</v>
      </c>
      <c r="AH457" s="16">
        <f ca="1" t="shared" si="3344"/>
        <v>9310.71802325628</v>
      </c>
      <c r="AI457" s="16">
        <f ca="1" t="shared" si="3345"/>
        <v>11219.3422590367</v>
      </c>
      <c r="AJ457" s="18">
        <f ca="1" t="shared" si="3346"/>
        <v>45783.0207707503</v>
      </c>
      <c r="AK457" s="18">
        <f ca="1" t="shared" si="3347"/>
        <v>51495.964390793</v>
      </c>
      <c r="AL457" s="18">
        <f ca="1" t="shared" si="3348"/>
        <v>64900.1674425051</v>
      </c>
      <c r="AM457" s="18">
        <f ca="1" t="shared" si="3349"/>
        <v>86285.3536225229</v>
      </c>
      <c r="AN457" s="18">
        <f ca="1" t="shared" si="3350"/>
        <v>93673.6283560966</v>
      </c>
      <c r="AO457" s="18">
        <f ca="1">C457/'Ejercicio 3 - TIR'!$D$7</f>
        <v>13901.4074364947</v>
      </c>
      <c r="AP457" s="18">
        <f ca="1" t="shared" si="3351"/>
        <v>31881.6133342556</v>
      </c>
      <c r="AQ457" s="18">
        <f ca="1" t="shared" si="3352"/>
        <v>37594.5569542983</v>
      </c>
      <c r="AR457" s="18">
        <f ca="1" t="shared" si="3353"/>
        <v>50998.7600060104</v>
      </c>
      <c r="AS457" s="18">
        <f ca="1" t="shared" si="3354"/>
        <v>72383.9461860282</v>
      </c>
      <c r="AT457" s="18">
        <f ca="1" t="shared" si="3355"/>
        <v>79772.2209196018</v>
      </c>
      <c r="AU457" s="18">
        <f ca="1">AP457*'Ejercicio 3 - TIR'!$D$5</f>
        <v>15940.8066671278</v>
      </c>
      <c r="AV457" s="18">
        <f ca="1">AQ457*'Ejercicio 3 - TIR'!$D$5</f>
        <v>18797.2784771491</v>
      </c>
      <c r="AW457" s="18">
        <f ca="1">AR457*'Ejercicio 3 - TIR'!$D$5</f>
        <v>25499.3800030052</v>
      </c>
      <c r="AX457" s="18">
        <f ca="1">AS457*'Ejercicio 3 - TIR'!$D$5</f>
        <v>36191.9730930141</v>
      </c>
      <c r="AY457" s="18">
        <f ca="1">AT457*'Ejercicio 3 - TIR'!$D$5</f>
        <v>39886.1104598009</v>
      </c>
      <c r="AZ457" s="18">
        <f ca="1" t="shared" ref="AZ457:BD457" si="3413">AJ457-AU457-AE457</f>
        <v>24322.8974406714</v>
      </c>
      <c r="BA457" s="18">
        <f ca="1" t="shared" si="3413"/>
        <v>26330.9504911755</v>
      </c>
      <c r="BB457" s="18">
        <f ca="1" t="shared" si="3413"/>
        <v>31797.716444755</v>
      </c>
      <c r="BC457" s="18">
        <f ca="1" t="shared" si="3413"/>
        <v>40782.6625062525</v>
      </c>
      <c r="BD457" s="18">
        <f ca="1" t="shared" si="3413"/>
        <v>42568.175637259</v>
      </c>
      <c r="BE457" s="18">
        <f ca="1" t="shared" ref="BE457:BI457" si="3414">AZ457/Z457</f>
        <v>20930.5088776863</v>
      </c>
      <c r="BF457" s="18">
        <f ca="1" t="shared" si="3414"/>
        <v>19639.5402403373</v>
      </c>
      <c r="BG457" s="18">
        <f ca="1" t="shared" si="3414"/>
        <v>19863.5412686769</v>
      </c>
      <c r="BH457" s="18">
        <f ca="1" t="shared" si="3414"/>
        <v>20803.7770946544</v>
      </c>
      <c r="BI457" s="18">
        <f ca="1" t="shared" si="3414"/>
        <v>18020.5246767136</v>
      </c>
      <c r="BJ457" s="18">
        <f ca="1" t="shared" si="3358"/>
        <v>80440.9359516913</v>
      </c>
      <c r="BK457" s="18">
        <f ca="1" t="shared" si="3359"/>
        <v>32837.9758069133</v>
      </c>
      <c r="BL457" s="18">
        <f ca="1" t="shared" si="3360"/>
        <v>113278.911758605</v>
      </c>
      <c r="BM457" s="18">
        <f ca="1">BK457*'Ejercicio 3 - TIR'!$D$5</f>
        <v>16418.9879034566</v>
      </c>
      <c r="BN457" s="18">
        <f ca="1" t="shared" si="3361"/>
        <v>96859.9238551479</v>
      </c>
      <c r="BO457" s="18">
        <f ca="1" t="shared" si="3362"/>
        <v>41004.0275836611</v>
      </c>
      <c r="BP457" s="18">
        <f ca="1" t="shared" si="3363"/>
        <v>-103560.361047887</v>
      </c>
      <c r="BQ457" s="18">
        <f ca="1" t="shared" ref="BQ457:BT457" si="3415">BE457</f>
        <v>20930.5088776863</v>
      </c>
      <c r="BR457" s="18">
        <f ca="1" t="shared" si="3415"/>
        <v>19639.5402403373</v>
      </c>
      <c r="BS457" s="18">
        <f ca="1" t="shared" si="3415"/>
        <v>19863.5412686769</v>
      </c>
      <c r="BT457" s="18">
        <f ca="1" t="shared" si="3415"/>
        <v>20803.7770946544</v>
      </c>
      <c r="BU457" s="18">
        <f ca="1" t="shared" si="3365"/>
        <v>59024.5522603747</v>
      </c>
      <c r="BV457" s="20">
        <f ca="1" t="shared" si="3366"/>
        <v>9.19142883722883</v>
      </c>
    </row>
    <row r="458" ht="15" customHeight="1" spans="1:74">
      <c r="A458" s="16">
        <v>457</v>
      </c>
      <c r="B458" s="17">
        <f ca="1" t="shared" ref="B458:F458" si="3416">RAND()</f>
        <v>0.132549061476122</v>
      </c>
      <c r="C458" s="18">
        <f ca="1">IF(B458&lt;=('Ejercicio 3 - TIR'!$D$13-'Ejercicio 3 - TIR'!$C$13)/('Ejercicio 3 - TIR'!$E$13-'Ejercicio 3 - TIR'!$C$13),'Ejercicio 3 - TIR'!$C$13+SQRT(('Ejercicio 3 - TIR'!$E$13-'Ejercicio 3 - TIR'!$C$13)*('Ejercicio 3 - TIR'!$D$13-'Ejercicio 3 - TIR'!$C$13)*B458),'Ejercicio 3 - TIR'!$E$13-SQRT(('Ejercicio 3 - TIR'!$E$13-'Ejercicio 3 - TIR'!$C$13)*('Ejercicio 3 - TIR'!$E$13-'Ejercicio 3 - TIR'!$D$13)*(1-B458)))</f>
        <v>67281.4575869429</v>
      </c>
      <c r="D458" s="17">
        <f ca="1" t="shared" si="3416"/>
        <v>0.540342553478337</v>
      </c>
      <c r="E458" s="18">
        <f ca="1">IF(D458&lt;=('Ejercicio 3 - TIR'!$D$14-'Ejercicio 3 - TIR'!$C$14)/('Ejercicio 3 - TIR'!$E$14-'Ejercicio 3 - TIR'!$C$14),'Ejercicio 3 - TIR'!$C$14+SQRT(('Ejercicio 3 - TIR'!$E$14-'Ejercicio 3 - TIR'!$C$14)*('Ejercicio 3 - TIR'!$D$14-'Ejercicio 3 - TIR'!$C$14)*D458),'Ejercicio 3 - TIR'!$E$14-SQRT(('Ejercicio 3 - TIR'!$E$14-'Ejercicio 3 - TIR'!$C$14)*('Ejercicio 3 - TIR'!$E$14-'Ejercicio 3 - TIR'!$D$14)*(1-D458)))</f>
        <v>31696.4696075555</v>
      </c>
      <c r="F458" s="17">
        <f ca="1" t="shared" si="3416"/>
        <v>0.222908300453711</v>
      </c>
      <c r="G458" s="18">
        <f ca="1">IF(F458&lt;=('Ejercicio 3 - TIR'!$D$18-'Ejercicio 3 - TIR'!$C$18)/('Ejercicio 3 - TIR'!$E$18-'Ejercicio 3 - TIR'!$C$18),'Ejercicio 3 - TIR'!$C$18+SQRT(('Ejercicio 3 - TIR'!$E$18-'Ejercicio 3 - TIR'!$C$18)*('Ejercicio 3 - TIR'!$D$18-'Ejercicio 3 - TIR'!$C$18)*F458),'Ejercicio 3 - TIR'!$E$18-SQRT(('Ejercicio 3 - TIR'!$E$18-'Ejercicio 3 - TIR'!$C$18)*('Ejercicio 3 - TIR'!$E$18-'Ejercicio 3 - TIR'!$D$18)*(1-F458)))</f>
        <v>35782.4082412137</v>
      </c>
      <c r="H458" s="17">
        <f ca="1" t="shared" ref="H458:L458" si="3417">RAND()</f>
        <v>0.951748252053373</v>
      </c>
      <c r="I458" s="18">
        <f ca="1">IF(H458&lt;=('Ejercicio 3 - TIR'!$D$18-'Ejercicio 3 - TIR'!$C$18)/('Ejercicio 3 - TIR'!$E$18-'Ejercicio 3 - TIR'!$C$18),'Ejercicio 3 - TIR'!$C$18+SQRT(('Ejercicio 3 - TIR'!$E$18-'Ejercicio 3 - TIR'!$C$18)*('Ejercicio 3 - TIR'!$D$18-'Ejercicio 3 - TIR'!$C$18)*H458),'Ejercicio 3 - TIR'!$E$18-SQRT(('Ejercicio 3 - TIR'!$E$18-'Ejercicio 3 - TIR'!$C$18)*('Ejercicio 3 - TIR'!$E$18-'Ejercicio 3 - TIR'!$D$18)*(1-H458)))</f>
        <v>43097.6643051246</v>
      </c>
      <c r="J458" s="17">
        <f ca="1" t="shared" si="3417"/>
        <v>0.324681114014159</v>
      </c>
      <c r="K458" s="18">
        <f ca="1">IF(J458&lt;=('Ejercicio 3 - TIR'!$D$18-'Ejercicio 3 - TIR'!$C$18)/('Ejercicio 3 - TIR'!$E$18-'Ejercicio 3 - TIR'!$C$18),'Ejercicio 3 - TIR'!$C$18+SQRT(('Ejercicio 3 - TIR'!$E$18-'Ejercicio 3 - TIR'!$C$18)*('Ejercicio 3 - TIR'!$D$18-'Ejercicio 3 - TIR'!$C$18)*J458),'Ejercicio 3 - TIR'!$E$18-SQRT(('Ejercicio 3 - TIR'!$E$18-'Ejercicio 3 - TIR'!$C$18)*('Ejercicio 3 - TIR'!$E$18-'Ejercicio 3 - TIR'!$D$18)*(1-J458)))</f>
        <v>36978.6937962719</v>
      </c>
      <c r="L458" s="17">
        <f ca="1" t="shared" si="3417"/>
        <v>0.919134294611861</v>
      </c>
      <c r="M458" s="18">
        <f ca="1">IF(L458&lt;=('Ejercicio 3 - TIR'!$D$18-'Ejercicio 3 - TIR'!$C$18)/('Ejercicio 3 - TIR'!$E$18-'Ejercicio 3 - TIR'!$C$18),'Ejercicio 3 - TIR'!$C$18+SQRT(('Ejercicio 3 - TIR'!$E$18-'Ejercicio 3 - TIR'!$C$18)*('Ejercicio 3 - TIR'!$D$18-'Ejercicio 3 - TIR'!$C$18)*L458),'Ejercicio 3 - TIR'!$E$18-SQRT(('Ejercicio 3 - TIR'!$E$18-'Ejercicio 3 - TIR'!$C$18)*('Ejercicio 3 - TIR'!$E$18-'Ejercicio 3 - TIR'!$D$18)*(1-L458)))</f>
        <v>42537.2925662778</v>
      </c>
      <c r="N458" s="17">
        <f ca="1" t="shared" ref="N458:R458" si="3418">RAND()</f>
        <v>0.45097921706751</v>
      </c>
      <c r="O458" s="18">
        <f ca="1">IF(N458&lt;=('Ejercicio 3 - TIR'!$D$18-'Ejercicio 3 - TIR'!$C$18)/('Ejercicio 3 - TIR'!$E$18-'Ejercicio 3 - TIR'!$C$18),'Ejercicio 3 - TIR'!$C$18+SQRT(('Ejercicio 3 - TIR'!$E$18-'Ejercicio 3 - TIR'!$C$18)*('Ejercicio 3 - TIR'!$D$18-'Ejercicio 3 - TIR'!$C$18)*N458),'Ejercicio 3 - TIR'!$E$18-SQRT(('Ejercicio 3 - TIR'!$E$18-'Ejercicio 3 - TIR'!$C$18)*('Ejercicio 3 - TIR'!$E$18-'Ejercicio 3 - TIR'!$D$18)*(1-N458)))</f>
        <v>38224.7724929098</v>
      </c>
      <c r="P458" s="17">
        <f ca="1" t="shared" si="3418"/>
        <v>0.718316028505139</v>
      </c>
      <c r="Q458" s="19">
        <f ca="1">IF(P458&lt;=('Ejercicio 3 - TIR'!$D$22-'Ejercicio 3 - TIR'!$C$22)/('Ejercicio 3 - TIR'!$E$22-'Ejercicio 3 - TIR'!$C$22),'Ejercicio 3 - TIR'!$C$22+SQRT(('Ejercicio 3 - TIR'!$E$22-'Ejercicio 3 - TIR'!$C$22)*('Ejercicio 3 - TIR'!$D$22-'Ejercicio 3 - TIR'!$C$22)*P458),'Ejercicio 3 - TIR'!$E$22-SQRT(('Ejercicio 3 - TIR'!$E$22-'Ejercicio 3 - TIR'!$C$22)*('Ejercicio 3 - TIR'!$E$22-'Ejercicio 3 - TIR'!$D$22)*(1-P458)))</f>
        <v>0.157482647831267</v>
      </c>
      <c r="R458" s="17">
        <f ca="1" t="shared" si="3418"/>
        <v>0.94050403382118</v>
      </c>
      <c r="S458" s="19">
        <f ca="1">IF(R458&lt;=('Ejercicio 3 - TIR'!$D$23-'Ejercicio 3 - TIR'!$C$23)/('Ejercicio 3 - TIR'!$E$23-'Ejercicio 3 - TIR'!$C$23),'Ejercicio 3 - TIR'!$C$23+SQRT(('Ejercicio 3 - TIR'!$E$23-'Ejercicio 3 - TIR'!$C$23)*('Ejercicio 3 - TIR'!$D$23-'Ejercicio 3 - TIR'!$C$23)*R458),'Ejercicio 3 - TIR'!$E$23-SQRT(('Ejercicio 3 - TIR'!$E$23-'Ejercicio 3 - TIR'!$C$23)*('Ejercicio 3 - TIR'!$E$23-'Ejercicio 3 - TIR'!$D$23)*(1-R458)))</f>
        <v>0.169651437823452</v>
      </c>
      <c r="T458" s="17">
        <f ca="1" t="shared" ref="T458:X458" si="3419">RAND()</f>
        <v>0.790029298436207</v>
      </c>
      <c r="U458" s="19">
        <f ca="1">IF(T458&lt;=('Ejercicio 3 - TIR'!$D$24-'Ejercicio 3 - TIR'!$C$24)/('Ejercicio 3 - TIR'!$E$24-'Ejercicio 3 - TIR'!$C$24),'Ejercicio 3 - TIR'!$C$24+SQRT(('Ejercicio 3 - TIR'!$E$24-'Ejercicio 3 - TIR'!$C$24)*('Ejercicio 3 - TIR'!$D$24-'Ejercicio 3 - TIR'!$C$24)*T458),'Ejercicio 3 - TIR'!$E$24-SQRT(('Ejercicio 3 - TIR'!$E$24-'Ejercicio 3 - TIR'!$C$24)*('Ejercicio 3 - TIR'!$E$24-'Ejercicio 3 - TIR'!$D$24)*(1-T458)))</f>
        <v>0.195752980299043</v>
      </c>
      <c r="V458" s="17">
        <f ca="1" t="shared" si="3419"/>
        <v>0.0951926685150395</v>
      </c>
      <c r="W458" s="19">
        <f ca="1">IF(V458&lt;=('Ejercicio 3 - TIR'!$D$25-'Ejercicio 3 - TIR'!$C$25)/('Ejercicio 3 - TIR'!$E$25-'Ejercicio 3 - TIR'!$C$25),'Ejercicio 3 - TIR'!$C$25+SQRT(('Ejercicio 3 - TIR'!$E$25-'Ejercicio 3 - TIR'!$C$25)*('Ejercicio 3 - TIR'!$D$25-'Ejercicio 3 - TIR'!$C$25)*V458),'Ejercicio 3 - TIR'!$E$25-SQRT(('Ejercicio 3 - TIR'!$E$25-'Ejercicio 3 - TIR'!$C$25)*('Ejercicio 3 - TIR'!$E$25-'Ejercicio 3 - TIR'!$D$25)*(1-V458)))</f>
        <v>0.191544251206599</v>
      </c>
      <c r="X458" s="17">
        <f ca="1" t="shared" si="3419"/>
        <v>0.0610418070647196</v>
      </c>
      <c r="Y458" s="19">
        <f ca="1">IF(X458&lt;=('Ejercicio 3 - TIR'!$D$26-'Ejercicio 3 - TIR'!$C$26)/('Ejercicio 3 - TIR'!$E$26-'Ejercicio 3 - TIR'!$C$26),'Ejercicio 3 - TIR'!$C$26+SQRT(('Ejercicio 3 - TIR'!$E$26-'Ejercicio 3 - TIR'!$C$26)*('Ejercicio 3 - TIR'!$D$26-'Ejercicio 3 - TIR'!$C$26)*X458),'Ejercicio 3 - TIR'!$E$26-SQRT(('Ejercicio 3 - TIR'!$E$26-'Ejercicio 3 - TIR'!$C$26)*('Ejercicio 3 - TIR'!$E$26-'Ejercicio 3 - TIR'!$D$26)*(1-X458)))</f>
        <v>0.202837946840315</v>
      </c>
      <c r="Z458" s="17">
        <f ca="1" t="shared" si="3336"/>
        <v>1.15748264783127</v>
      </c>
      <c r="AA458" s="17">
        <f ca="1" t="shared" si="3337"/>
        <v>1.35385124329154</v>
      </c>
      <c r="AB458" s="17">
        <f ca="1" t="shared" si="3338"/>
        <v>1.61887165904742</v>
      </c>
      <c r="AC458" s="17">
        <f ca="1" t="shared" si="3339"/>
        <v>1.92895721877924</v>
      </c>
      <c r="AD458" s="17">
        <f ca="1" t="shared" si="3340"/>
        <v>2.32022294057923</v>
      </c>
      <c r="AE458" s="16">
        <f ca="1" t="shared" si="3341"/>
        <v>4991.64396070112</v>
      </c>
      <c r="AF458" s="16">
        <f ca="1" t="shared" si="3342"/>
        <v>5838.48353573681</v>
      </c>
      <c r="AG458" s="16">
        <f ca="1" t="shared" si="3343"/>
        <v>6981.38408828419</v>
      </c>
      <c r="AH458" s="16">
        <f ca="1" t="shared" si="3344"/>
        <v>8318.62807586024</v>
      </c>
      <c r="AI458" s="16">
        <f ca="1" t="shared" si="3345"/>
        <v>10005.9615152959</v>
      </c>
      <c r="AJ458" s="18">
        <f ca="1" t="shared" si="3346"/>
        <v>41417.5166368194</v>
      </c>
      <c r="AK458" s="18">
        <f ca="1" t="shared" si="3347"/>
        <v>58347.8264024543</v>
      </c>
      <c r="AL458" s="18">
        <f ca="1" t="shared" si="3348"/>
        <v>59863.7593753772</v>
      </c>
      <c r="AM458" s="18">
        <f ca="1" t="shared" si="3349"/>
        <v>82052.6175630462</v>
      </c>
      <c r="AN458" s="18">
        <f ca="1" t="shared" si="3350"/>
        <v>88689.9940364713</v>
      </c>
      <c r="AO458" s="18">
        <f ca="1">C458/'Ejercicio 3 - TIR'!$D$7</f>
        <v>13456.2915173886</v>
      </c>
      <c r="AP458" s="18">
        <f ca="1" t="shared" si="3351"/>
        <v>27961.2251194308</v>
      </c>
      <c r="AQ458" s="18">
        <f ca="1" t="shared" si="3352"/>
        <v>44891.5348850657</v>
      </c>
      <c r="AR458" s="18">
        <f ca="1" t="shared" si="3353"/>
        <v>46407.4678579886</v>
      </c>
      <c r="AS458" s="18">
        <f ca="1" t="shared" si="3354"/>
        <v>68596.3260456576</v>
      </c>
      <c r="AT458" s="18">
        <f ca="1" t="shared" si="3355"/>
        <v>75233.7025190827</v>
      </c>
      <c r="AU458" s="18">
        <f ca="1">AP458*'Ejercicio 3 - TIR'!$D$5</f>
        <v>13980.6125597154</v>
      </c>
      <c r="AV458" s="18">
        <f ca="1">AQ458*'Ejercicio 3 - TIR'!$D$5</f>
        <v>22445.7674425329</v>
      </c>
      <c r="AW458" s="18">
        <f ca="1">AR458*'Ejercicio 3 - TIR'!$D$5</f>
        <v>23203.7339289943</v>
      </c>
      <c r="AX458" s="18">
        <f ca="1">AS458*'Ejercicio 3 - TIR'!$D$5</f>
        <v>34298.1630228288</v>
      </c>
      <c r="AY458" s="18">
        <f ca="1">AT458*'Ejercicio 3 - TIR'!$D$5</f>
        <v>37616.8512595413</v>
      </c>
      <c r="AZ458" s="18">
        <f ca="1" t="shared" ref="AZ458:BD458" si="3420">AJ458-AU458-AE458</f>
        <v>22445.2601164029</v>
      </c>
      <c r="BA458" s="18">
        <f ca="1" t="shared" si="3420"/>
        <v>30063.5754241846</v>
      </c>
      <c r="BB458" s="18">
        <f ca="1" t="shared" si="3420"/>
        <v>29678.6413580987</v>
      </c>
      <c r="BC458" s="18">
        <f ca="1" t="shared" si="3420"/>
        <v>39435.8264643572</v>
      </c>
      <c r="BD458" s="18">
        <f ca="1" t="shared" si="3420"/>
        <v>41067.181261634</v>
      </c>
      <c r="BE458" s="18">
        <f ca="1" t="shared" ref="BE458:BI458" si="3421">AZ458/Z458</f>
        <v>19391.4441468801</v>
      </c>
      <c r="BF458" s="18">
        <f ca="1" t="shared" si="3421"/>
        <v>22205.9665514602</v>
      </c>
      <c r="BG458" s="18">
        <f ca="1" t="shared" si="3421"/>
        <v>18332.9179878053</v>
      </c>
      <c r="BH458" s="18">
        <f ca="1" t="shared" si="3421"/>
        <v>20444.1166866907</v>
      </c>
      <c r="BI458" s="18">
        <f ca="1" t="shared" si="3421"/>
        <v>17699.6703822702</v>
      </c>
      <c r="BJ458" s="18">
        <f ca="1" t="shared" si="3358"/>
        <v>73542.8759188226</v>
      </c>
      <c r="BK458" s="18">
        <f ca="1" t="shared" si="3359"/>
        <v>31221.5962737667</v>
      </c>
      <c r="BL458" s="18">
        <f ca="1" t="shared" si="3360"/>
        <v>104764.472192589</v>
      </c>
      <c r="BM458" s="18">
        <f ca="1">BK458*'Ejercicio 3 - TIR'!$D$5</f>
        <v>15610.7981368833</v>
      </c>
      <c r="BN458" s="18">
        <f ca="1" t="shared" si="3361"/>
        <v>89153.6740557059</v>
      </c>
      <c r="BO458" s="18">
        <f ca="1" t="shared" si="3362"/>
        <v>38424.6153662498</v>
      </c>
      <c r="BP458" s="18">
        <f ca="1" t="shared" si="3363"/>
        <v>-98977.9271944985</v>
      </c>
      <c r="BQ458" s="18">
        <f ca="1" t="shared" ref="BQ458:BT458" si="3422">BE458</f>
        <v>19391.4441468801</v>
      </c>
      <c r="BR458" s="18">
        <f ca="1" t="shared" si="3422"/>
        <v>22205.9665514602</v>
      </c>
      <c r="BS458" s="18">
        <f ca="1" t="shared" si="3422"/>
        <v>18332.9179878053</v>
      </c>
      <c r="BT458" s="18">
        <f ca="1" t="shared" si="3422"/>
        <v>20444.1166866907</v>
      </c>
      <c r="BU458" s="18">
        <f ca="1" t="shared" si="3365"/>
        <v>56124.28574852</v>
      </c>
      <c r="BV458" s="20">
        <f ca="1" t="shared" si="3366"/>
        <v>9.86160521153381</v>
      </c>
    </row>
    <row r="459" ht="15" customHeight="1" spans="1:74">
      <c r="A459" s="16">
        <v>458</v>
      </c>
      <c r="B459" s="17">
        <f ca="1" t="shared" ref="B459:F459" si="3423">RAND()</f>
        <v>0.222715345484043</v>
      </c>
      <c r="C459" s="18">
        <f ca="1">IF(B459&lt;=('Ejercicio 3 - TIR'!$D$13-'Ejercicio 3 - TIR'!$C$13)/('Ejercicio 3 - TIR'!$E$13-'Ejercicio 3 - TIR'!$C$13),'Ejercicio 3 - TIR'!$C$13+SQRT(('Ejercicio 3 - TIR'!$E$13-'Ejercicio 3 - TIR'!$C$13)*('Ejercicio 3 - TIR'!$D$13-'Ejercicio 3 - TIR'!$C$13)*B459),'Ejercicio 3 - TIR'!$E$13-SQRT(('Ejercicio 3 - TIR'!$E$13-'Ejercicio 3 - TIR'!$C$13)*('Ejercicio 3 - TIR'!$E$13-'Ejercicio 3 - TIR'!$D$13)*(1-B459)))</f>
        <v>69438.5453430927</v>
      </c>
      <c r="D459" s="17">
        <f ca="1" t="shared" si="3423"/>
        <v>0.0697982951100407</v>
      </c>
      <c r="E459" s="18">
        <f ca="1">IF(D459&lt;=('Ejercicio 3 - TIR'!$D$14-'Ejercicio 3 - TIR'!$C$14)/('Ejercicio 3 - TIR'!$E$14-'Ejercicio 3 - TIR'!$C$14),'Ejercicio 3 - TIR'!$C$14+SQRT(('Ejercicio 3 - TIR'!$E$14-'Ejercicio 3 - TIR'!$C$14)*('Ejercicio 3 - TIR'!$D$14-'Ejercicio 3 - TIR'!$C$14)*D459),'Ejercicio 3 - TIR'!$E$14-SQRT(('Ejercicio 3 - TIR'!$E$14-'Ejercicio 3 - TIR'!$C$14)*('Ejercicio 3 - TIR'!$E$14-'Ejercicio 3 - TIR'!$D$14)*(1-D459)))</f>
        <v>27287.9842948003</v>
      </c>
      <c r="F459" s="17">
        <f ca="1" t="shared" si="3423"/>
        <v>0.403609034405643</v>
      </c>
      <c r="G459" s="18">
        <f ca="1">IF(F459&lt;=('Ejercicio 3 - TIR'!$D$18-'Ejercicio 3 - TIR'!$C$18)/('Ejercicio 3 - TIR'!$E$18-'Ejercicio 3 - TIR'!$C$18),'Ejercicio 3 - TIR'!$C$18+SQRT(('Ejercicio 3 - TIR'!$E$18-'Ejercicio 3 - TIR'!$C$18)*('Ejercicio 3 - TIR'!$D$18-'Ejercicio 3 - TIR'!$C$18)*F459),'Ejercicio 3 - TIR'!$E$18-SQRT(('Ejercicio 3 - TIR'!$E$18-'Ejercicio 3 - TIR'!$C$18)*('Ejercicio 3 - TIR'!$E$18-'Ejercicio 3 - TIR'!$D$18)*(1-F459)))</f>
        <v>37780.8325493386</v>
      </c>
      <c r="H459" s="17">
        <f ca="1" t="shared" ref="H459:L459" si="3424">RAND()</f>
        <v>0.748418033464387</v>
      </c>
      <c r="I459" s="18">
        <f ca="1">IF(H459&lt;=('Ejercicio 3 - TIR'!$D$18-'Ejercicio 3 - TIR'!$C$18)/('Ejercicio 3 - TIR'!$E$18-'Ejercicio 3 - TIR'!$C$18),'Ejercicio 3 - TIR'!$C$18+SQRT(('Ejercicio 3 - TIR'!$E$18-'Ejercicio 3 - TIR'!$C$18)*('Ejercicio 3 - TIR'!$D$18-'Ejercicio 3 - TIR'!$C$18)*H459),'Ejercicio 3 - TIR'!$E$18-SQRT(('Ejercicio 3 - TIR'!$E$18-'Ejercicio 3 - TIR'!$C$18)*('Ejercicio 3 - TIR'!$E$18-'Ejercicio 3 - TIR'!$D$18)*(1-H459)))</f>
        <v>40656.1943540058</v>
      </c>
      <c r="J459" s="17">
        <f ca="1" t="shared" si="3424"/>
        <v>0.825263260856025</v>
      </c>
      <c r="K459" s="18">
        <f ca="1">IF(J459&lt;=('Ejercicio 3 - TIR'!$D$18-'Ejercicio 3 - TIR'!$C$18)/('Ejercicio 3 - TIR'!$E$18-'Ejercicio 3 - TIR'!$C$18),'Ejercicio 3 - TIR'!$C$18+SQRT(('Ejercicio 3 - TIR'!$E$18-'Ejercicio 3 - TIR'!$C$18)*('Ejercicio 3 - TIR'!$D$18-'Ejercicio 3 - TIR'!$C$18)*J459),'Ejercicio 3 - TIR'!$E$18-SQRT(('Ejercicio 3 - TIR'!$E$18-'Ejercicio 3 - TIR'!$C$18)*('Ejercicio 3 - TIR'!$E$18-'Ejercicio 3 - TIR'!$D$18)*(1-J459)))</f>
        <v>41379.8818478124</v>
      </c>
      <c r="L459" s="17">
        <f ca="1" t="shared" si="3424"/>
        <v>0.361695491817298</v>
      </c>
      <c r="M459" s="18">
        <f ca="1">IF(L459&lt;=('Ejercicio 3 - TIR'!$D$18-'Ejercicio 3 - TIR'!$C$18)/('Ejercicio 3 - TIR'!$E$18-'Ejercicio 3 - TIR'!$C$18),'Ejercicio 3 - TIR'!$C$18+SQRT(('Ejercicio 3 - TIR'!$E$18-'Ejercicio 3 - TIR'!$C$18)*('Ejercicio 3 - TIR'!$D$18-'Ejercicio 3 - TIR'!$C$18)*L459),'Ejercicio 3 - TIR'!$E$18-SQRT(('Ejercicio 3 - TIR'!$E$18-'Ejercicio 3 - TIR'!$C$18)*('Ejercicio 3 - TIR'!$E$18-'Ejercicio 3 - TIR'!$D$18)*(1-L459)))</f>
        <v>37365.7534422892</v>
      </c>
      <c r="N459" s="17">
        <f ca="1" t="shared" ref="N459:R459" si="3425">RAND()</f>
        <v>0.907324117098035</v>
      </c>
      <c r="O459" s="18">
        <f ca="1">IF(N459&lt;=('Ejercicio 3 - TIR'!$D$18-'Ejercicio 3 - TIR'!$C$18)/('Ejercicio 3 - TIR'!$E$18-'Ejercicio 3 - TIR'!$C$18),'Ejercicio 3 - TIR'!$C$18+SQRT(('Ejercicio 3 - TIR'!$E$18-'Ejercicio 3 - TIR'!$C$18)*('Ejercicio 3 - TIR'!$D$18-'Ejercicio 3 - TIR'!$C$18)*N459),'Ejercicio 3 - TIR'!$E$18-SQRT(('Ejercicio 3 - TIR'!$E$18-'Ejercicio 3 - TIR'!$C$18)*('Ejercicio 3 - TIR'!$E$18-'Ejercicio 3 - TIR'!$D$18)*(1-N459)))</f>
        <v>42363.5836410674</v>
      </c>
      <c r="P459" s="17">
        <f ca="1" t="shared" si="3425"/>
        <v>0.190427228494079</v>
      </c>
      <c r="Q459" s="19">
        <f ca="1">IF(P459&lt;=('Ejercicio 3 - TIR'!$D$22-'Ejercicio 3 - TIR'!$C$22)/('Ejercicio 3 - TIR'!$E$22-'Ejercicio 3 - TIR'!$C$22),'Ejercicio 3 - TIR'!$C$22+SQRT(('Ejercicio 3 - TIR'!$E$22-'Ejercicio 3 - TIR'!$C$22)*('Ejercicio 3 - TIR'!$D$22-'Ejercicio 3 - TIR'!$C$22)*P459),'Ejercicio 3 - TIR'!$E$22-SQRT(('Ejercicio 3 - TIR'!$E$22-'Ejercicio 3 - TIR'!$C$22)*('Ejercicio 3 - TIR'!$E$22-'Ejercicio 3 - TIR'!$D$22)*(1-P459)))</f>
        <v>0.138514022018172</v>
      </c>
      <c r="R459" s="17">
        <f ca="1" t="shared" si="3425"/>
        <v>0.795962759784465</v>
      </c>
      <c r="S459" s="19">
        <f ca="1">IF(R459&lt;=('Ejercicio 3 - TIR'!$D$23-'Ejercicio 3 - TIR'!$C$23)/('Ejercicio 3 - TIR'!$E$23-'Ejercicio 3 - TIR'!$C$23),'Ejercicio 3 - TIR'!$C$23+SQRT(('Ejercicio 3 - TIR'!$E$23-'Ejercicio 3 - TIR'!$C$23)*('Ejercicio 3 - TIR'!$D$23-'Ejercicio 3 - TIR'!$C$23)*R459),'Ejercicio 3 - TIR'!$E$23-SQRT(('Ejercicio 3 - TIR'!$E$23-'Ejercicio 3 - TIR'!$C$23)*('Ejercicio 3 - TIR'!$E$23-'Ejercicio 3 - TIR'!$D$23)*(1-R459)))</f>
        <v>0.160835787718042</v>
      </c>
      <c r="T459" s="17">
        <f ca="1" t="shared" ref="T459:X459" si="3426">RAND()</f>
        <v>0.950894095306256</v>
      </c>
      <c r="U459" s="19">
        <f ca="1">IF(T459&lt;=('Ejercicio 3 - TIR'!$D$24-'Ejercicio 3 - TIR'!$C$24)/('Ejercicio 3 - TIR'!$E$24-'Ejercicio 3 - TIR'!$C$24),'Ejercicio 3 - TIR'!$C$24+SQRT(('Ejercicio 3 - TIR'!$E$24-'Ejercicio 3 - TIR'!$C$24)*('Ejercicio 3 - TIR'!$D$24-'Ejercicio 3 - TIR'!$C$24)*T459),'Ejercicio 3 - TIR'!$E$24-SQRT(('Ejercicio 3 - TIR'!$E$24-'Ejercicio 3 - TIR'!$C$24)*('Ejercicio 3 - TIR'!$E$24-'Ejercicio 3 - TIR'!$D$24)*(1-T459)))</f>
        <v>0.208274108428674</v>
      </c>
      <c r="V459" s="17">
        <f ca="1" t="shared" si="3426"/>
        <v>0.948973342641022</v>
      </c>
      <c r="W459" s="19">
        <f ca="1">IF(V459&lt;=('Ejercicio 3 - TIR'!$D$25-'Ejercicio 3 - TIR'!$C$25)/('Ejercicio 3 - TIR'!$E$25-'Ejercicio 3 - TIR'!$C$25),'Ejercicio 3 - TIR'!$C$25+SQRT(('Ejercicio 3 - TIR'!$E$25-'Ejercicio 3 - TIR'!$C$25)*('Ejercicio 3 - TIR'!$D$25-'Ejercicio 3 - TIR'!$C$25)*V459),'Ejercicio 3 - TIR'!$E$25-SQRT(('Ejercicio 3 - TIR'!$E$25-'Ejercicio 3 - TIR'!$C$25)*('Ejercicio 3 - TIR'!$E$25-'Ejercicio 3 - TIR'!$D$25)*(1-V459)))</f>
        <v>0.236636119547212</v>
      </c>
      <c r="X459" s="17">
        <f ca="1" t="shared" si="3426"/>
        <v>0.413995534970127</v>
      </c>
      <c r="Y459" s="19">
        <f ca="1">IF(X459&lt;=('Ejercicio 3 - TIR'!$D$26-'Ejercicio 3 - TIR'!$C$26)/('Ejercicio 3 - TIR'!$E$26-'Ejercicio 3 - TIR'!$C$26),'Ejercicio 3 - TIR'!$C$26+SQRT(('Ejercicio 3 - TIR'!$E$26-'Ejercicio 3 - TIR'!$C$26)*('Ejercicio 3 - TIR'!$D$26-'Ejercicio 3 - TIR'!$C$26)*X459),'Ejercicio 3 - TIR'!$E$26-SQRT(('Ejercicio 3 - TIR'!$E$26-'Ejercicio 3 - TIR'!$C$26)*('Ejercicio 3 - TIR'!$E$26-'Ejercicio 3 - TIR'!$D$26)*(1-X459)))</f>
        <v>0.2237467857704</v>
      </c>
      <c r="Z459" s="17">
        <f ca="1" t="shared" si="3336"/>
        <v>1.13851402201817</v>
      </c>
      <c r="AA459" s="17">
        <f ca="1" t="shared" si="3337"/>
        <v>1.3216278215775</v>
      </c>
      <c r="AB459" s="17">
        <f ca="1" t="shared" si="3338"/>
        <v>1.59688867779109</v>
      </c>
      <c r="AC459" s="17">
        <f ca="1" t="shared" si="3339"/>
        <v>1.97477021785245</v>
      </c>
      <c r="AD459" s="17">
        <f ca="1" t="shared" si="3340"/>
        <v>2.41661870673204</v>
      </c>
      <c r="AE459" s="16">
        <f ca="1" t="shared" si="3341"/>
        <v>3779.7684574415</v>
      </c>
      <c r="AF459" s="16">
        <f ca="1" t="shared" si="3342"/>
        <v>4387.69049468591</v>
      </c>
      <c r="AG459" s="16">
        <f ca="1" t="shared" si="3343"/>
        <v>5301.53282052758</v>
      </c>
      <c r="AH459" s="16">
        <f ca="1" t="shared" si="3344"/>
        <v>6556.06697482941</v>
      </c>
      <c r="AI459" s="16">
        <f ca="1" t="shared" si="3345"/>
        <v>8022.96588774296</v>
      </c>
      <c r="AJ459" s="18">
        <f ca="1" t="shared" si="3346"/>
        <v>43014.0076209425</v>
      </c>
      <c r="AK459" s="18">
        <f ca="1" t="shared" si="3347"/>
        <v>53732.3575777162</v>
      </c>
      <c r="AL459" s="18">
        <f ca="1" t="shared" si="3348"/>
        <v>66079.0648111045</v>
      </c>
      <c r="AM459" s="18">
        <f ca="1" t="shared" si="3349"/>
        <v>73788.7770654501</v>
      </c>
      <c r="AN459" s="18">
        <f ca="1" t="shared" si="3350"/>
        <v>102376.628711211</v>
      </c>
      <c r="AO459" s="18">
        <f ca="1">C459/'Ejercicio 3 - TIR'!$D$7</f>
        <v>13887.7090686185</v>
      </c>
      <c r="AP459" s="18">
        <f ca="1" t="shared" si="3351"/>
        <v>29126.298552324</v>
      </c>
      <c r="AQ459" s="18">
        <f ca="1" t="shared" si="3352"/>
        <v>39844.6485090976</v>
      </c>
      <c r="AR459" s="18">
        <f ca="1" t="shared" si="3353"/>
        <v>52191.3557424859</v>
      </c>
      <c r="AS459" s="18">
        <f ca="1" t="shared" si="3354"/>
        <v>59901.0679968316</v>
      </c>
      <c r="AT459" s="18">
        <f ca="1" t="shared" si="3355"/>
        <v>88488.9196425924</v>
      </c>
      <c r="AU459" s="18">
        <f ca="1">AP459*'Ejercicio 3 - TIR'!$D$5</f>
        <v>14563.149276162</v>
      </c>
      <c r="AV459" s="18">
        <f ca="1">AQ459*'Ejercicio 3 - TIR'!$D$5</f>
        <v>19922.3242545488</v>
      </c>
      <c r="AW459" s="18">
        <f ca="1">AR459*'Ejercicio 3 - TIR'!$D$5</f>
        <v>26095.677871243</v>
      </c>
      <c r="AX459" s="18">
        <f ca="1">AS459*'Ejercicio 3 - TIR'!$D$5</f>
        <v>29950.5339984158</v>
      </c>
      <c r="AY459" s="18">
        <f ca="1">AT459*'Ejercicio 3 - TIR'!$D$5</f>
        <v>44244.4598212962</v>
      </c>
      <c r="AZ459" s="18">
        <f ca="1" t="shared" ref="AZ459:BD459" si="3427">AJ459-AU459-AE459</f>
        <v>24671.089887339</v>
      </c>
      <c r="BA459" s="18">
        <f ca="1" t="shared" si="3427"/>
        <v>29422.3428284814</v>
      </c>
      <c r="BB459" s="18">
        <f ca="1" t="shared" si="3427"/>
        <v>34681.8541193339</v>
      </c>
      <c r="BC459" s="18">
        <f ca="1" t="shared" si="3427"/>
        <v>37282.1760922049</v>
      </c>
      <c r="BD459" s="18">
        <f ca="1" t="shared" si="3427"/>
        <v>50109.2030021718</v>
      </c>
      <c r="BE459" s="18">
        <f ca="1" t="shared" ref="BE459:BI459" si="3428">AZ459/Z459</f>
        <v>21669.5529525461</v>
      </c>
      <c r="BF459" s="18">
        <f ca="1" t="shared" si="3428"/>
        <v>22262.1999538136</v>
      </c>
      <c r="BG459" s="18">
        <f ca="1" t="shared" si="3428"/>
        <v>21718.3918964896</v>
      </c>
      <c r="BH459" s="18">
        <f ca="1" t="shared" si="3428"/>
        <v>18879.2476993851</v>
      </c>
      <c r="BI459" s="18">
        <f ca="1" t="shared" si="3428"/>
        <v>20735.2541228706</v>
      </c>
      <c r="BJ459" s="18">
        <f ca="1" t="shared" si="3358"/>
        <v>65944.6533158247</v>
      </c>
      <c r="BK459" s="18">
        <f ca="1" t="shared" si="3359"/>
        <v>33561.2975288758</v>
      </c>
      <c r="BL459" s="18">
        <f ca="1" t="shared" si="3360"/>
        <v>99505.9508447005</v>
      </c>
      <c r="BM459" s="18">
        <f ca="1">BK459*'Ejercicio 3 - TIR'!$D$5</f>
        <v>16780.6487644379</v>
      </c>
      <c r="BN459" s="18">
        <f ca="1" t="shared" si="3361"/>
        <v>82725.3020802626</v>
      </c>
      <c r="BO459" s="18">
        <f ca="1" t="shared" si="3362"/>
        <v>34231.8388291096</v>
      </c>
      <c r="BP459" s="18">
        <f ca="1" t="shared" si="3363"/>
        <v>-96726.5296378931</v>
      </c>
      <c r="BQ459" s="18">
        <f ca="1" t="shared" ref="BQ459:BT459" si="3429">BE459</f>
        <v>21669.5529525461</v>
      </c>
      <c r="BR459" s="18">
        <f ca="1" t="shared" si="3429"/>
        <v>22262.1999538136</v>
      </c>
      <c r="BS459" s="18">
        <f ca="1" t="shared" si="3429"/>
        <v>21718.3918964896</v>
      </c>
      <c r="BT459" s="18">
        <f ca="1" t="shared" si="3429"/>
        <v>18879.2476993851</v>
      </c>
      <c r="BU459" s="18">
        <f ca="1" t="shared" si="3365"/>
        <v>54967.0929519802</v>
      </c>
      <c r="BV459" s="20">
        <f ca="1" t="shared" si="3366"/>
        <v>11.6414127741111</v>
      </c>
    </row>
    <row r="460" ht="15" customHeight="1" spans="1:74">
      <c r="A460" s="16">
        <v>459</v>
      </c>
      <c r="B460" s="17">
        <f ca="1" t="shared" ref="B460:F460" si="3430">RAND()</f>
        <v>0.562260162766478</v>
      </c>
      <c r="C460" s="18">
        <f ca="1">IF(B460&lt;=('Ejercicio 3 - TIR'!$D$13-'Ejercicio 3 - TIR'!$C$13)/('Ejercicio 3 - TIR'!$E$13-'Ejercicio 3 - TIR'!$C$13),'Ejercicio 3 - TIR'!$C$13+SQRT(('Ejercicio 3 - TIR'!$E$13-'Ejercicio 3 - TIR'!$C$13)*('Ejercicio 3 - TIR'!$D$13-'Ejercicio 3 - TIR'!$C$13)*B460),'Ejercicio 3 - TIR'!$E$13-SQRT(('Ejercicio 3 - TIR'!$E$13-'Ejercicio 3 - TIR'!$C$13)*('Ejercicio 3 - TIR'!$E$13-'Ejercicio 3 - TIR'!$D$13)*(1-B460)))</f>
        <v>77080.8419727027</v>
      </c>
      <c r="D460" s="17">
        <f ca="1" t="shared" si="3430"/>
        <v>0.76208577159965</v>
      </c>
      <c r="E460" s="18">
        <f ca="1">IF(D460&lt;=('Ejercicio 3 - TIR'!$D$14-'Ejercicio 3 - TIR'!$C$14)/('Ejercicio 3 - TIR'!$E$14-'Ejercicio 3 - TIR'!$C$14),'Ejercicio 3 - TIR'!$C$14+SQRT(('Ejercicio 3 - TIR'!$E$14-'Ejercicio 3 - TIR'!$C$14)*('Ejercicio 3 - TIR'!$D$14-'Ejercicio 3 - TIR'!$C$14)*D460),'Ejercicio 3 - TIR'!$E$14-SQRT(('Ejercicio 3 - TIR'!$E$14-'Ejercicio 3 - TIR'!$C$14)*('Ejercicio 3 - TIR'!$E$14-'Ejercicio 3 - TIR'!$D$14)*(1-D460)))</f>
        <v>34026.129038885</v>
      </c>
      <c r="F460" s="17">
        <f ca="1" t="shared" si="3430"/>
        <v>0.243231383566292</v>
      </c>
      <c r="G460" s="18">
        <f ca="1">IF(F460&lt;=('Ejercicio 3 - TIR'!$D$18-'Ejercicio 3 - TIR'!$C$18)/('Ejercicio 3 - TIR'!$E$18-'Ejercicio 3 - TIR'!$C$18),'Ejercicio 3 - TIR'!$C$18+SQRT(('Ejercicio 3 - TIR'!$E$18-'Ejercicio 3 - TIR'!$C$18)*('Ejercicio 3 - TIR'!$D$18-'Ejercicio 3 - TIR'!$C$18)*F460),'Ejercicio 3 - TIR'!$E$18-SQRT(('Ejercicio 3 - TIR'!$E$18-'Ejercicio 3 - TIR'!$C$18)*('Ejercicio 3 - TIR'!$E$18-'Ejercicio 3 - TIR'!$D$18)*(1-F460)))</f>
        <v>36040.2572407923</v>
      </c>
      <c r="H460" s="17">
        <f ca="1" t="shared" ref="H460:L460" si="3431">RAND()</f>
        <v>0.697736255988247</v>
      </c>
      <c r="I460" s="18">
        <f ca="1">IF(H460&lt;=('Ejercicio 3 - TIR'!$D$18-'Ejercicio 3 - TIR'!$C$18)/('Ejercicio 3 - TIR'!$E$18-'Ejercicio 3 - TIR'!$C$18),'Ejercicio 3 - TIR'!$C$18+SQRT(('Ejercicio 3 - TIR'!$E$18-'Ejercicio 3 - TIR'!$C$18)*('Ejercicio 3 - TIR'!$D$18-'Ejercicio 3 - TIR'!$C$18)*H460),'Ejercicio 3 - TIR'!$E$18-SQRT(('Ejercicio 3 - TIR'!$E$18-'Ejercicio 3 - TIR'!$C$18)*('Ejercicio 3 - TIR'!$E$18-'Ejercicio 3 - TIR'!$D$18)*(1-H460)))</f>
        <v>40238.7206760282</v>
      </c>
      <c r="J460" s="17">
        <f ca="1" t="shared" si="3431"/>
        <v>0.175858045365969</v>
      </c>
      <c r="K460" s="18">
        <f ca="1">IF(J460&lt;=('Ejercicio 3 - TIR'!$D$18-'Ejercicio 3 - TIR'!$C$18)/('Ejercicio 3 - TIR'!$E$18-'Ejercicio 3 - TIR'!$C$18),'Ejercicio 3 - TIR'!$C$18+SQRT(('Ejercicio 3 - TIR'!$E$18-'Ejercicio 3 - TIR'!$C$18)*('Ejercicio 3 - TIR'!$D$18-'Ejercicio 3 - TIR'!$C$18)*J460),'Ejercicio 3 - TIR'!$E$18-SQRT(('Ejercicio 3 - TIR'!$E$18-'Ejercicio 3 - TIR'!$C$18)*('Ejercicio 3 - TIR'!$E$18-'Ejercicio 3 - TIR'!$D$18)*(1-J460)))</f>
        <v>35136.0205222424</v>
      </c>
      <c r="L460" s="17">
        <f ca="1" t="shared" si="3431"/>
        <v>0.445062200744321</v>
      </c>
      <c r="M460" s="18">
        <f ca="1">IF(L460&lt;=('Ejercicio 3 - TIR'!$D$18-'Ejercicio 3 - TIR'!$C$18)/('Ejercicio 3 - TIR'!$E$18-'Ejercicio 3 - TIR'!$C$18),'Ejercicio 3 - TIR'!$C$18+SQRT(('Ejercicio 3 - TIR'!$E$18-'Ejercicio 3 - TIR'!$C$18)*('Ejercicio 3 - TIR'!$D$18-'Ejercicio 3 - TIR'!$C$18)*L460),'Ejercicio 3 - TIR'!$E$18-SQRT(('Ejercicio 3 - TIR'!$E$18-'Ejercicio 3 - TIR'!$C$18)*('Ejercicio 3 - TIR'!$E$18-'Ejercicio 3 - TIR'!$D$18)*(1-L460)))</f>
        <v>38170.6382927926</v>
      </c>
      <c r="N460" s="17">
        <f ca="1" t="shared" ref="N460:R460" si="3432">RAND()</f>
        <v>0.520368021756208</v>
      </c>
      <c r="O460" s="18">
        <f ca="1">IF(N460&lt;=('Ejercicio 3 - TIR'!$D$18-'Ejercicio 3 - TIR'!$C$18)/('Ejercicio 3 - TIR'!$E$18-'Ejercicio 3 - TIR'!$C$18),'Ejercicio 3 - TIR'!$C$18+SQRT(('Ejercicio 3 - TIR'!$E$18-'Ejercicio 3 - TIR'!$C$18)*('Ejercicio 3 - TIR'!$D$18-'Ejercicio 3 - TIR'!$C$18)*N460),'Ejercicio 3 - TIR'!$E$18-SQRT(('Ejercicio 3 - TIR'!$E$18-'Ejercicio 3 - TIR'!$C$18)*('Ejercicio 3 - TIR'!$E$18-'Ejercicio 3 - TIR'!$D$18)*(1-N460)))</f>
        <v>38834.8855829281</v>
      </c>
      <c r="P460" s="17">
        <f ca="1" t="shared" si="3432"/>
        <v>0.475171876008678</v>
      </c>
      <c r="Q460" s="19">
        <f ca="1">IF(P460&lt;=('Ejercicio 3 - TIR'!$D$22-'Ejercicio 3 - TIR'!$C$22)/('Ejercicio 3 - TIR'!$E$22-'Ejercicio 3 - TIR'!$C$22),'Ejercicio 3 - TIR'!$C$22+SQRT(('Ejercicio 3 - TIR'!$E$22-'Ejercicio 3 - TIR'!$C$22)*('Ejercicio 3 - TIR'!$D$22-'Ejercicio 3 - TIR'!$C$22)*P460),'Ejercicio 3 - TIR'!$E$22-SQRT(('Ejercicio 3 - TIR'!$E$22-'Ejercicio 3 - TIR'!$C$22)*('Ejercicio 3 - TIR'!$E$22-'Ejercicio 3 - TIR'!$D$22)*(1-P460)))</f>
        <v>0.149245672787878</v>
      </c>
      <c r="R460" s="17">
        <f ca="1" t="shared" si="3432"/>
        <v>0.317776050065907</v>
      </c>
      <c r="S460" s="19">
        <f ca="1">IF(R460&lt;=('Ejercicio 3 - TIR'!$D$23-'Ejercicio 3 - TIR'!$C$23)/('Ejercicio 3 - TIR'!$E$23-'Ejercicio 3 - TIR'!$C$23),'Ejercicio 3 - TIR'!$C$23+SQRT(('Ejercicio 3 - TIR'!$E$23-'Ejercicio 3 - TIR'!$C$23)*('Ejercicio 3 - TIR'!$D$23-'Ejercicio 3 - TIR'!$C$23)*R460),'Ejercicio 3 - TIR'!$E$23-SQRT(('Ejercicio 3 - TIR'!$E$23-'Ejercicio 3 - TIR'!$C$23)*('Ejercicio 3 - TIR'!$E$23-'Ejercicio 3 - TIR'!$D$23)*(1-R460)))</f>
        <v>0.143916456470778</v>
      </c>
      <c r="T460" s="17">
        <f ca="1" t="shared" ref="T460:X460" si="3433">RAND()</f>
        <v>0.199891918972541</v>
      </c>
      <c r="U460" s="19">
        <f ca="1">IF(T460&lt;=('Ejercicio 3 - TIR'!$D$24-'Ejercicio 3 - TIR'!$C$24)/('Ejercicio 3 - TIR'!$E$24-'Ejercicio 3 - TIR'!$C$24),'Ejercicio 3 - TIR'!$C$24+SQRT(('Ejercicio 3 - TIR'!$E$24-'Ejercicio 3 - TIR'!$C$24)*('Ejercicio 3 - TIR'!$D$24-'Ejercicio 3 - TIR'!$C$24)*T460),'Ejercicio 3 - TIR'!$E$24-SQRT(('Ejercicio 3 - TIR'!$E$24-'Ejercicio 3 - TIR'!$C$24)*('Ejercicio 3 - TIR'!$E$24-'Ejercicio 3 - TIR'!$D$24)*(1-T460)))</f>
        <v>0.170488363278757</v>
      </c>
      <c r="V460" s="17">
        <f ca="1" t="shared" si="3433"/>
        <v>0.847796000947647</v>
      </c>
      <c r="W460" s="19">
        <f ca="1">IF(V460&lt;=('Ejercicio 3 - TIR'!$D$25-'Ejercicio 3 - TIR'!$C$25)/('Ejercicio 3 - TIR'!$E$25-'Ejercicio 3 - TIR'!$C$25),'Ejercicio 3 - TIR'!$C$25+SQRT(('Ejercicio 3 - TIR'!$E$25-'Ejercicio 3 - TIR'!$C$25)*('Ejercicio 3 - TIR'!$D$25-'Ejercicio 3 - TIR'!$C$25)*V460),'Ejercicio 3 - TIR'!$E$25-SQRT(('Ejercicio 3 - TIR'!$E$25-'Ejercicio 3 - TIR'!$C$25)*('Ejercicio 3 - TIR'!$E$25-'Ejercicio 3 - TIR'!$D$25)*(1-V460)))</f>
        <v>0.226919402159319</v>
      </c>
      <c r="X460" s="17">
        <f ca="1" t="shared" si="3433"/>
        <v>0.391835852737675</v>
      </c>
      <c r="Y460" s="19">
        <f ca="1">IF(X460&lt;=('Ejercicio 3 - TIR'!$D$26-'Ejercicio 3 - TIR'!$C$26)/('Ejercicio 3 - TIR'!$E$26-'Ejercicio 3 - TIR'!$C$26),'Ejercicio 3 - TIR'!$C$26+SQRT(('Ejercicio 3 - TIR'!$E$26-'Ejercicio 3 - TIR'!$C$26)*('Ejercicio 3 - TIR'!$D$26-'Ejercicio 3 - TIR'!$C$26)*X460),'Ejercicio 3 - TIR'!$E$26-SQRT(('Ejercicio 3 - TIR'!$E$26-'Ejercicio 3 - TIR'!$C$26)*('Ejercicio 3 - TIR'!$E$26-'Ejercicio 3 - TIR'!$D$26)*(1-X460)))</f>
        <v>0.222693051073918</v>
      </c>
      <c r="Z460" s="17">
        <f ca="1" t="shared" si="3336"/>
        <v>1.14924567278788</v>
      </c>
      <c r="AA460" s="17">
        <f ca="1" t="shared" si="3337"/>
        <v>1.31464103762988</v>
      </c>
      <c r="AB460" s="17">
        <f ca="1" t="shared" si="3338"/>
        <v>1.53877203643449</v>
      </c>
      <c r="AC460" s="17">
        <f ca="1" t="shared" si="3339"/>
        <v>1.88794926700168</v>
      </c>
      <c r="AD460" s="17">
        <f ca="1" t="shared" si="3340"/>
        <v>2.30838244954306</v>
      </c>
      <c r="AE460" s="16">
        <f ca="1" t="shared" si="3341"/>
        <v>5078.25252077555</v>
      </c>
      <c r="AF460" s="16">
        <f ca="1" t="shared" si="3342"/>
        <v>5809.09662862936</v>
      </c>
      <c r="AG460" s="16">
        <f ca="1" t="shared" si="3343"/>
        <v>6799.48000497253</v>
      </c>
      <c r="AH460" s="16">
        <f ca="1" t="shared" si="3344"/>
        <v>8342.41394269514</v>
      </c>
      <c r="AI460" s="16">
        <f ca="1" t="shared" si="3345"/>
        <v>10200.2115569155</v>
      </c>
      <c r="AJ460" s="18">
        <f ca="1" t="shared" si="3346"/>
        <v>41419.1096801425</v>
      </c>
      <c r="AK460" s="18">
        <f ca="1" t="shared" si="3347"/>
        <v>52899.4735024328</v>
      </c>
      <c r="AL460" s="18">
        <f ca="1" t="shared" si="3348"/>
        <v>54066.3258512151</v>
      </c>
      <c r="AM460" s="18">
        <f ca="1" t="shared" si="3349"/>
        <v>72064.2285858641</v>
      </c>
      <c r="AN460" s="18">
        <f ca="1" t="shared" si="3350"/>
        <v>89645.768309644</v>
      </c>
      <c r="AO460" s="18">
        <f ca="1">C460/'Ejercicio 3 - TIR'!$D$7</f>
        <v>15416.1683945405</v>
      </c>
      <c r="AP460" s="18">
        <f ca="1" t="shared" si="3351"/>
        <v>26002.941285602</v>
      </c>
      <c r="AQ460" s="18">
        <f ca="1" t="shared" si="3352"/>
        <v>37483.3051078923</v>
      </c>
      <c r="AR460" s="18">
        <f ca="1" t="shared" si="3353"/>
        <v>38650.1574566745</v>
      </c>
      <c r="AS460" s="18">
        <f ca="1" t="shared" si="3354"/>
        <v>56648.0601913236</v>
      </c>
      <c r="AT460" s="18">
        <f ca="1" t="shared" si="3355"/>
        <v>74229.5999151034</v>
      </c>
      <c r="AU460" s="18">
        <f ca="1">AP460*'Ejercicio 3 - TIR'!$D$5</f>
        <v>13001.470642801</v>
      </c>
      <c r="AV460" s="18">
        <f ca="1">AQ460*'Ejercicio 3 - TIR'!$D$5</f>
        <v>18741.6525539461</v>
      </c>
      <c r="AW460" s="18">
        <f ca="1">AR460*'Ejercicio 3 - TIR'!$D$5</f>
        <v>19325.0787283373</v>
      </c>
      <c r="AX460" s="18">
        <f ca="1">AS460*'Ejercicio 3 - TIR'!$D$5</f>
        <v>28324.0300956618</v>
      </c>
      <c r="AY460" s="18">
        <f ca="1">AT460*'Ejercicio 3 - TIR'!$D$5</f>
        <v>37114.7999575517</v>
      </c>
      <c r="AZ460" s="18">
        <f ca="1" t="shared" ref="AZ460:BD460" si="3434">AJ460-AU460-AE460</f>
        <v>23339.386516566</v>
      </c>
      <c r="BA460" s="18">
        <f ca="1" t="shared" si="3434"/>
        <v>28348.7243198573</v>
      </c>
      <c r="BB460" s="18">
        <f ca="1" t="shared" si="3434"/>
        <v>27941.7671179053</v>
      </c>
      <c r="BC460" s="18">
        <f ca="1" t="shared" si="3434"/>
        <v>35397.7845475072</v>
      </c>
      <c r="BD460" s="18">
        <f ca="1" t="shared" si="3434"/>
        <v>42330.7567951767</v>
      </c>
      <c r="BE460" s="18">
        <f ca="1" t="shared" ref="BE460:BI460" si="3435">AZ460/Z460</f>
        <v>20308.4397611422</v>
      </c>
      <c r="BF460" s="18">
        <f ca="1" t="shared" si="3435"/>
        <v>21563.8516586749</v>
      </c>
      <c r="BG460" s="18">
        <f ca="1" t="shared" si="3435"/>
        <v>18158.4838145678</v>
      </c>
      <c r="BH460" s="18">
        <f ca="1" t="shared" si="3435"/>
        <v>18749.3303799014</v>
      </c>
      <c r="BI460" s="18">
        <f ca="1" t="shared" si="3435"/>
        <v>18337.8438020771</v>
      </c>
      <c r="BJ460" s="18">
        <f ca="1" t="shared" si="3358"/>
        <v>78545.3190992496</v>
      </c>
      <c r="BK460" s="18">
        <f ca="1" t="shared" si="3359"/>
        <v>35586.4125611578</v>
      </c>
      <c r="BL460" s="18">
        <f ca="1" t="shared" si="3360"/>
        <v>114131.731660407</v>
      </c>
      <c r="BM460" s="18">
        <f ca="1">BK460*'Ejercicio 3 - TIR'!$D$5</f>
        <v>17793.2062805789</v>
      </c>
      <c r="BN460" s="18">
        <f ca="1" t="shared" si="3361"/>
        <v>96338.5253798285</v>
      </c>
      <c r="BO460" s="18">
        <f ca="1" t="shared" si="3362"/>
        <v>41734.2132361553</v>
      </c>
      <c r="BP460" s="18">
        <f ca="1" t="shared" si="3363"/>
        <v>-111106.971011588</v>
      </c>
      <c r="BQ460" s="18">
        <f ca="1" t="shared" ref="BQ460:BT460" si="3436">BE460</f>
        <v>20308.4397611422</v>
      </c>
      <c r="BR460" s="18">
        <f ca="1" t="shared" si="3436"/>
        <v>21563.8516586749</v>
      </c>
      <c r="BS460" s="18">
        <f ca="1" t="shared" si="3436"/>
        <v>18158.4838145678</v>
      </c>
      <c r="BT460" s="18">
        <f ca="1" t="shared" si="3436"/>
        <v>18749.3303799014</v>
      </c>
      <c r="BU460" s="18">
        <f ca="1" t="shared" si="3365"/>
        <v>60072.0570382324</v>
      </c>
      <c r="BV460" s="20">
        <f ca="1" t="shared" si="3366"/>
        <v>6.6198736642574</v>
      </c>
    </row>
    <row r="461" ht="15" customHeight="1" spans="1:74">
      <c r="A461" s="16">
        <v>460</v>
      </c>
      <c r="B461" s="17">
        <f ca="1" t="shared" ref="B461:F461" si="3437">RAND()</f>
        <v>0.823280656082144</v>
      </c>
      <c r="C461" s="18">
        <f ca="1">IF(B461&lt;=('Ejercicio 3 - TIR'!$D$13-'Ejercicio 3 - TIR'!$C$13)/('Ejercicio 3 - TIR'!$E$13-'Ejercicio 3 - TIR'!$C$13),'Ejercicio 3 - TIR'!$C$13+SQRT(('Ejercicio 3 - TIR'!$E$13-'Ejercicio 3 - TIR'!$C$13)*('Ejercicio 3 - TIR'!$D$13-'Ejercicio 3 - TIR'!$C$13)*B461),'Ejercicio 3 - TIR'!$E$13-SQRT(('Ejercicio 3 - TIR'!$E$13-'Ejercicio 3 - TIR'!$C$13)*('Ejercicio 3 - TIR'!$E$13-'Ejercicio 3 - TIR'!$D$13)*(1-B461)))</f>
        <v>85437.6096501492</v>
      </c>
      <c r="D461" s="17">
        <f ca="1" t="shared" si="3437"/>
        <v>0.0735585843299869</v>
      </c>
      <c r="E461" s="18">
        <f ca="1">IF(D461&lt;=('Ejercicio 3 - TIR'!$D$14-'Ejercicio 3 - TIR'!$C$14)/('Ejercicio 3 - TIR'!$E$14-'Ejercicio 3 - TIR'!$C$14),'Ejercicio 3 - TIR'!$C$14+SQRT(('Ejercicio 3 - TIR'!$E$14-'Ejercicio 3 - TIR'!$C$14)*('Ejercicio 3 - TIR'!$D$14-'Ejercicio 3 - TIR'!$C$14)*D461),'Ejercicio 3 - TIR'!$E$14-SQRT(('Ejercicio 3 - TIR'!$E$14-'Ejercicio 3 - TIR'!$C$14)*('Ejercicio 3 - TIR'!$E$14-'Ejercicio 3 - TIR'!$D$14)*(1-D461)))</f>
        <v>27348.8068938823</v>
      </c>
      <c r="F461" s="17">
        <f ca="1" t="shared" si="3437"/>
        <v>0.593979817171428</v>
      </c>
      <c r="G461" s="18">
        <f ca="1">IF(F461&lt;=('Ejercicio 3 - TIR'!$D$18-'Ejercicio 3 - TIR'!$C$18)/('Ejercicio 3 - TIR'!$E$18-'Ejercicio 3 - TIR'!$C$18),'Ejercicio 3 - TIR'!$C$18+SQRT(('Ejercicio 3 - TIR'!$E$18-'Ejercicio 3 - TIR'!$C$18)*('Ejercicio 3 - TIR'!$D$18-'Ejercicio 3 - TIR'!$C$18)*F461),'Ejercicio 3 - TIR'!$E$18-SQRT(('Ejercicio 3 - TIR'!$E$18-'Ejercicio 3 - TIR'!$C$18)*('Ejercicio 3 - TIR'!$E$18-'Ejercicio 3 - TIR'!$D$18)*(1-F461)))</f>
        <v>39439.1192690692</v>
      </c>
      <c r="H461" s="17">
        <f ca="1" t="shared" ref="H461:L461" si="3438">RAND()</f>
        <v>0.936256019341187</v>
      </c>
      <c r="I461" s="18">
        <f ca="1">IF(H461&lt;=('Ejercicio 3 - TIR'!$D$18-'Ejercicio 3 - TIR'!$C$18)/('Ejercicio 3 - TIR'!$E$18-'Ejercicio 3 - TIR'!$C$18),'Ejercicio 3 - TIR'!$C$18+SQRT(('Ejercicio 3 - TIR'!$E$18-'Ejercicio 3 - TIR'!$C$18)*('Ejercicio 3 - TIR'!$D$18-'Ejercicio 3 - TIR'!$C$18)*H461),'Ejercicio 3 - TIR'!$E$18-SQRT(('Ejercicio 3 - TIR'!$E$18-'Ejercicio 3 - TIR'!$C$18)*('Ejercicio 3 - TIR'!$E$18-'Ejercicio 3 - TIR'!$D$18)*(1-H461)))</f>
        <v>42813.4962727196</v>
      </c>
      <c r="J461" s="17">
        <f ca="1" t="shared" si="3438"/>
        <v>0.878348713105213</v>
      </c>
      <c r="K461" s="18">
        <f ca="1">IF(J461&lt;=('Ejercicio 3 - TIR'!$D$18-'Ejercicio 3 - TIR'!$C$18)/('Ejercicio 3 - TIR'!$E$18-'Ejercicio 3 - TIR'!$C$18),'Ejercicio 3 - TIR'!$C$18+SQRT(('Ejercicio 3 - TIR'!$E$18-'Ejercicio 3 - TIR'!$C$18)*('Ejercicio 3 - TIR'!$D$18-'Ejercicio 3 - TIR'!$C$18)*J461),'Ejercicio 3 - TIR'!$E$18-SQRT(('Ejercicio 3 - TIR'!$E$18-'Ejercicio 3 - TIR'!$C$18)*('Ejercicio 3 - TIR'!$E$18-'Ejercicio 3 - TIR'!$D$18)*(1-J461)))</f>
        <v>41979.429438482</v>
      </c>
      <c r="L461" s="17">
        <f ca="1" t="shared" si="3438"/>
        <v>0.249385140510955</v>
      </c>
      <c r="M461" s="18">
        <f ca="1">IF(L461&lt;=('Ejercicio 3 - TIR'!$D$18-'Ejercicio 3 - TIR'!$C$18)/('Ejercicio 3 - TIR'!$E$18-'Ejercicio 3 - TIR'!$C$18),'Ejercicio 3 - TIR'!$C$18+SQRT(('Ejercicio 3 - TIR'!$E$18-'Ejercicio 3 - TIR'!$C$18)*('Ejercicio 3 - TIR'!$D$18-'Ejercicio 3 - TIR'!$C$18)*L461),'Ejercicio 3 - TIR'!$E$18-SQRT(('Ejercicio 3 - TIR'!$E$18-'Ejercicio 3 - TIR'!$C$18)*('Ejercicio 3 - TIR'!$E$18-'Ejercicio 3 - TIR'!$D$18)*(1-L461)))</f>
        <v>36116.1892610222</v>
      </c>
      <c r="N461" s="17">
        <f ca="1" t="shared" ref="N461:R461" si="3439">RAND()</f>
        <v>0.362985589037993</v>
      </c>
      <c r="O461" s="18">
        <f ca="1">IF(N461&lt;=('Ejercicio 3 - TIR'!$D$18-'Ejercicio 3 - TIR'!$C$18)/('Ejercicio 3 - TIR'!$E$18-'Ejercicio 3 - TIR'!$C$18),'Ejercicio 3 - TIR'!$C$18+SQRT(('Ejercicio 3 - TIR'!$E$18-'Ejercicio 3 - TIR'!$C$18)*('Ejercicio 3 - TIR'!$D$18-'Ejercicio 3 - TIR'!$C$18)*N461),'Ejercicio 3 - TIR'!$E$18-SQRT(('Ejercicio 3 - TIR'!$E$18-'Ejercicio 3 - TIR'!$C$18)*('Ejercicio 3 - TIR'!$E$18-'Ejercicio 3 - TIR'!$D$18)*(1-N461)))</f>
        <v>37378.8778520652</v>
      </c>
      <c r="P461" s="17">
        <f ca="1" t="shared" si="3439"/>
        <v>0.810859905424739</v>
      </c>
      <c r="Q461" s="19">
        <f ca="1">IF(P461&lt;=('Ejercicio 3 - TIR'!$D$22-'Ejercicio 3 - TIR'!$C$22)/('Ejercicio 3 - TIR'!$E$22-'Ejercicio 3 - TIR'!$C$22),'Ejercicio 3 - TIR'!$C$22+SQRT(('Ejercicio 3 - TIR'!$E$22-'Ejercicio 3 - TIR'!$C$22)*('Ejercicio 3 - TIR'!$D$22-'Ejercicio 3 - TIR'!$C$22)*P461),'Ejercicio 3 - TIR'!$E$22-SQRT(('Ejercicio 3 - TIR'!$E$22-'Ejercicio 3 - TIR'!$C$22)*('Ejercicio 3 - TIR'!$E$22-'Ejercicio 3 - TIR'!$D$22)*(1-P461)))</f>
        <v>0.161548653972258</v>
      </c>
      <c r="R461" s="17">
        <f ca="1" t="shared" si="3439"/>
        <v>0.436779320359104</v>
      </c>
      <c r="S461" s="19">
        <f ca="1">IF(R461&lt;=('Ejercicio 3 - TIR'!$D$23-'Ejercicio 3 - TIR'!$C$23)/('Ejercicio 3 - TIR'!$E$23-'Ejercicio 3 - TIR'!$C$23),'Ejercicio 3 - TIR'!$C$23+SQRT(('Ejercicio 3 - TIR'!$E$23-'Ejercicio 3 - TIR'!$C$23)*('Ejercicio 3 - TIR'!$D$23-'Ejercicio 3 - TIR'!$C$23)*R461),'Ejercicio 3 - TIR'!$E$23-SQRT(('Ejercicio 3 - TIR'!$E$23-'Ejercicio 3 - TIR'!$C$23)*('Ejercicio 3 - TIR'!$E$23-'Ejercicio 3 - TIR'!$D$23)*(1-R461)))</f>
        <v>0.148039307706261</v>
      </c>
      <c r="T461" s="17">
        <f ca="1" t="shared" ref="T461:X461" si="3440">RAND()</f>
        <v>0.654944546191739</v>
      </c>
      <c r="U461" s="19">
        <f ca="1">IF(T461&lt;=('Ejercicio 3 - TIR'!$D$24-'Ejercicio 3 - TIR'!$C$24)/('Ejercicio 3 - TIR'!$E$24-'Ejercicio 3 - TIR'!$C$24),'Ejercicio 3 - TIR'!$C$24+SQRT(('Ejercicio 3 - TIR'!$E$24-'Ejercicio 3 - TIR'!$C$24)*('Ejercicio 3 - TIR'!$D$24-'Ejercicio 3 - TIR'!$C$24)*T461),'Ejercicio 3 - TIR'!$E$24-SQRT(('Ejercicio 3 - TIR'!$E$24-'Ejercicio 3 - TIR'!$C$24)*('Ejercicio 3 - TIR'!$E$24-'Ejercicio 3 - TIR'!$D$24)*(1-T461)))</f>
        <v>0.188916961688678</v>
      </c>
      <c r="V461" s="17">
        <f ca="1" t="shared" si="3440"/>
        <v>0.430208213801083</v>
      </c>
      <c r="W461" s="19">
        <f ca="1">IF(V461&lt;=('Ejercicio 3 - TIR'!$D$25-'Ejercicio 3 - TIR'!$C$25)/('Ejercicio 3 - TIR'!$E$25-'Ejercicio 3 - TIR'!$C$25),'Ejercicio 3 - TIR'!$C$25+SQRT(('Ejercicio 3 - TIR'!$E$25-'Ejercicio 3 - TIR'!$C$25)*('Ejercicio 3 - TIR'!$D$25-'Ejercicio 3 - TIR'!$C$25)*V461),'Ejercicio 3 - TIR'!$E$25-SQRT(('Ejercicio 3 - TIR'!$E$25-'Ejercicio 3 - TIR'!$C$25)*('Ejercicio 3 - TIR'!$E$25-'Ejercicio 3 - TIR'!$D$25)*(1-V461)))</f>
        <v>0.205342735734304</v>
      </c>
      <c r="X461" s="17">
        <f ca="1" t="shared" si="3440"/>
        <v>0.838453265873044</v>
      </c>
      <c r="Y461" s="19">
        <f ca="1">IF(X461&lt;=('Ejercicio 3 - TIR'!$D$26-'Ejercicio 3 - TIR'!$C$26)/('Ejercicio 3 - TIR'!$E$26-'Ejercicio 3 - TIR'!$C$26),'Ejercicio 3 - TIR'!$C$26+SQRT(('Ejercicio 3 - TIR'!$E$26-'Ejercicio 3 - TIR'!$C$26)*('Ejercicio 3 - TIR'!$D$26-'Ejercicio 3 - TIR'!$C$26)*X461),'Ejercicio 3 - TIR'!$E$26-SQRT(('Ejercicio 3 - TIR'!$E$26-'Ejercicio 3 - TIR'!$C$26)*('Ejercicio 3 - TIR'!$E$26-'Ejercicio 3 - TIR'!$D$26)*(1-X461)))</f>
        <v>0.250464388201942</v>
      </c>
      <c r="Z461" s="17">
        <f ca="1" t="shared" si="3336"/>
        <v>1.16154865397226</v>
      </c>
      <c r="AA461" s="17">
        <f ca="1" t="shared" si="3337"/>
        <v>1.33350351257345</v>
      </c>
      <c r="AB461" s="17">
        <f ca="1" t="shared" si="3338"/>
        <v>1.58542494457001</v>
      </c>
      <c r="AC461" s="17">
        <f ca="1" t="shared" si="3339"/>
        <v>1.91098043998942</v>
      </c>
      <c r="AD461" s="17">
        <f ca="1" t="shared" si="3340"/>
        <v>2.38961298675725</v>
      </c>
      <c r="AE461" s="16">
        <f ca="1" t="shared" si="3341"/>
        <v>4418.16294145389</v>
      </c>
      <c r="AF461" s="16">
        <f ca="1" t="shared" si="3342"/>
        <v>5072.22472464019</v>
      </c>
      <c r="AG461" s="16">
        <f ca="1" t="shared" si="3343"/>
        <v>6030.4540086214</v>
      </c>
      <c r="AH461" s="16">
        <f ca="1" t="shared" si="3344"/>
        <v>7268.76393247162</v>
      </c>
      <c r="AI461" s="16">
        <f ca="1" t="shared" si="3345"/>
        <v>9089.33044380247</v>
      </c>
      <c r="AJ461" s="18">
        <f ca="1" t="shared" si="3346"/>
        <v>45810.4559008387</v>
      </c>
      <c r="AK461" s="18">
        <f ca="1" t="shared" si="3347"/>
        <v>57091.9476652219</v>
      </c>
      <c r="AL461" s="18">
        <f ca="1" t="shared" si="3348"/>
        <v>66555.2345905858</v>
      </c>
      <c r="AM461" s="18">
        <f ca="1" t="shared" si="3349"/>
        <v>69017.3312447693</v>
      </c>
      <c r="AN461" s="18">
        <f ca="1" t="shared" si="3350"/>
        <v>89321.0519457079</v>
      </c>
      <c r="AO461" s="18">
        <f ca="1">C461/'Ejercicio 3 - TIR'!$D$7</f>
        <v>17087.5219300298</v>
      </c>
      <c r="AP461" s="18">
        <f ca="1" t="shared" si="3351"/>
        <v>28722.9339708089</v>
      </c>
      <c r="AQ461" s="18">
        <f ca="1" t="shared" si="3352"/>
        <v>40004.4257351921</v>
      </c>
      <c r="AR461" s="18">
        <f ca="1" t="shared" si="3353"/>
        <v>49467.712660556</v>
      </c>
      <c r="AS461" s="18">
        <f ca="1" t="shared" si="3354"/>
        <v>51929.8093147395</v>
      </c>
      <c r="AT461" s="18">
        <f ca="1" t="shared" si="3355"/>
        <v>72233.5300156781</v>
      </c>
      <c r="AU461" s="18">
        <f ca="1">AP461*'Ejercicio 3 - TIR'!$D$5</f>
        <v>14361.4669854044</v>
      </c>
      <c r="AV461" s="18">
        <f ca="1">AQ461*'Ejercicio 3 - TIR'!$D$5</f>
        <v>20002.212867596</v>
      </c>
      <c r="AW461" s="18">
        <f ca="1">AR461*'Ejercicio 3 - TIR'!$D$5</f>
        <v>24733.856330278</v>
      </c>
      <c r="AX461" s="18">
        <f ca="1">AS461*'Ejercicio 3 - TIR'!$D$5</f>
        <v>25964.9046573697</v>
      </c>
      <c r="AY461" s="18">
        <f ca="1">AT461*'Ejercicio 3 - TIR'!$D$5</f>
        <v>36116.765007839</v>
      </c>
      <c r="AZ461" s="18">
        <f ca="1" t="shared" ref="AZ461:BD461" si="3441">AJ461-AU461-AE461</f>
        <v>27030.8259739804</v>
      </c>
      <c r="BA461" s="18">
        <f ca="1" t="shared" si="3441"/>
        <v>32017.5100729857</v>
      </c>
      <c r="BB461" s="18">
        <f ca="1" t="shared" si="3441"/>
        <v>35790.9242516864</v>
      </c>
      <c r="BC461" s="18">
        <f ca="1" t="shared" si="3441"/>
        <v>35783.662654928</v>
      </c>
      <c r="BD461" s="18">
        <f ca="1" t="shared" si="3441"/>
        <v>44114.9564940664</v>
      </c>
      <c r="BE461" s="18">
        <f ca="1" t="shared" ref="BE461:BI461" si="3442">AZ461/Z461</f>
        <v>23271.3678256529</v>
      </c>
      <c r="BF461" s="18">
        <f ca="1" t="shared" si="3442"/>
        <v>24010.0680433882</v>
      </c>
      <c r="BG461" s="18">
        <f ca="1" t="shared" si="3442"/>
        <v>22574.9723279354</v>
      </c>
      <c r="BH461" s="18">
        <f ca="1" t="shared" si="3442"/>
        <v>18725.2898596524</v>
      </c>
      <c r="BI461" s="18">
        <f ca="1" t="shared" si="3442"/>
        <v>18461.1302075033</v>
      </c>
      <c r="BJ461" s="18">
        <f ca="1" t="shared" si="3358"/>
        <v>65353.0641259373</v>
      </c>
      <c r="BK461" s="18">
        <f ca="1" t="shared" si="3359"/>
        <v>40832.5643154986</v>
      </c>
      <c r="BL461" s="18">
        <f ca="1" t="shared" si="3360"/>
        <v>106185.628441436</v>
      </c>
      <c r="BM461" s="18">
        <f ca="1">BK461*'Ejercicio 3 - TIR'!$D$5</f>
        <v>20416.2821577493</v>
      </c>
      <c r="BN461" s="18">
        <f ca="1" t="shared" si="3361"/>
        <v>85769.3462836865</v>
      </c>
      <c r="BO461" s="18">
        <f ca="1" t="shared" si="3362"/>
        <v>35892.5678588972</v>
      </c>
      <c r="BP461" s="18">
        <f ca="1" t="shared" si="3363"/>
        <v>-112786.416544032</v>
      </c>
      <c r="BQ461" s="18">
        <f ca="1" t="shared" ref="BQ461:BT461" si="3443">BE461</f>
        <v>23271.3678256529</v>
      </c>
      <c r="BR461" s="18">
        <f ca="1" t="shared" si="3443"/>
        <v>24010.0680433882</v>
      </c>
      <c r="BS461" s="18">
        <f ca="1" t="shared" si="3443"/>
        <v>22574.9723279354</v>
      </c>
      <c r="BT461" s="18">
        <f ca="1" t="shared" si="3443"/>
        <v>18725.2898596524</v>
      </c>
      <c r="BU461" s="18">
        <f ca="1" t="shared" si="3365"/>
        <v>54353.6980664005</v>
      </c>
      <c r="BV461" s="20">
        <f ca="1" t="shared" si="3366"/>
        <v>7.40902643440637</v>
      </c>
    </row>
    <row r="462" ht="15" customHeight="1" spans="1:74">
      <c r="A462" s="16">
        <v>461</v>
      </c>
      <c r="B462" s="17">
        <f ca="1" t="shared" ref="B462:F462" si="3444">RAND()</f>
        <v>0.268896815114336</v>
      </c>
      <c r="C462" s="18">
        <f ca="1">IF(B462&lt;=('Ejercicio 3 - TIR'!$D$13-'Ejercicio 3 - TIR'!$C$13)/('Ejercicio 3 - TIR'!$E$13-'Ejercicio 3 - TIR'!$C$13),'Ejercicio 3 - TIR'!$C$13+SQRT(('Ejercicio 3 - TIR'!$E$13-'Ejercicio 3 - TIR'!$C$13)*('Ejercicio 3 - TIR'!$D$13-'Ejercicio 3 - TIR'!$C$13)*B462),'Ejercicio 3 - TIR'!$E$13-SQRT(('Ejercicio 3 - TIR'!$E$13-'Ejercicio 3 - TIR'!$C$13)*('Ejercicio 3 - TIR'!$E$13-'Ejercicio 3 - TIR'!$D$13)*(1-B462)))</f>
        <v>70380.3473709971</v>
      </c>
      <c r="D462" s="17">
        <f ca="1" t="shared" si="3444"/>
        <v>0.705344682812299</v>
      </c>
      <c r="E462" s="18">
        <f ca="1">IF(D462&lt;=('Ejercicio 3 - TIR'!$D$14-'Ejercicio 3 - TIR'!$C$14)/('Ejercicio 3 - TIR'!$E$14-'Ejercicio 3 - TIR'!$C$14),'Ejercicio 3 - TIR'!$C$14+SQRT(('Ejercicio 3 - TIR'!$E$14-'Ejercicio 3 - TIR'!$C$14)*('Ejercicio 3 - TIR'!$D$14-'Ejercicio 3 - TIR'!$C$14)*D462),'Ejercicio 3 - TIR'!$E$14-SQRT(('Ejercicio 3 - TIR'!$E$14-'Ejercicio 3 - TIR'!$C$14)*('Ejercicio 3 - TIR'!$E$14-'Ejercicio 3 - TIR'!$D$14)*(1-D462)))</f>
        <v>33351.8199800129</v>
      </c>
      <c r="F462" s="17">
        <f ca="1" t="shared" si="3444"/>
        <v>0.0560233225952496</v>
      </c>
      <c r="G462" s="18">
        <f ca="1">IF(F462&lt;=('Ejercicio 3 - TIR'!$D$18-'Ejercicio 3 - TIR'!$C$18)/('Ejercicio 3 - TIR'!$E$18-'Ejercicio 3 - TIR'!$C$18),'Ejercicio 3 - TIR'!$C$18+SQRT(('Ejercicio 3 - TIR'!$E$18-'Ejercicio 3 - TIR'!$C$18)*('Ejercicio 3 - TIR'!$D$18-'Ejercicio 3 - TIR'!$C$18)*F462),'Ejercicio 3 - TIR'!$E$18-SQRT(('Ejercicio 3 - TIR'!$E$18-'Ejercicio 3 - TIR'!$C$18)*('Ejercicio 3 - TIR'!$E$18-'Ejercicio 3 - TIR'!$D$18)*(1-F462)))</f>
        <v>32898.8788159024</v>
      </c>
      <c r="H462" s="17">
        <f ca="1" t="shared" ref="H462:L462" si="3445">RAND()</f>
        <v>0.691849526103527</v>
      </c>
      <c r="I462" s="18">
        <f ca="1">IF(H462&lt;=('Ejercicio 3 - TIR'!$D$18-'Ejercicio 3 - TIR'!$C$18)/('Ejercicio 3 - TIR'!$E$18-'Ejercicio 3 - TIR'!$C$18),'Ejercicio 3 - TIR'!$C$18+SQRT(('Ejercicio 3 - TIR'!$E$18-'Ejercicio 3 - TIR'!$C$18)*('Ejercicio 3 - TIR'!$D$18-'Ejercicio 3 - TIR'!$C$18)*H462),'Ejercicio 3 - TIR'!$E$18-SQRT(('Ejercicio 3 - TIR'!$E$18-'Ejercicio 3 - TIR'!$C$18)*('Ejercicio 3 - TIR'!$E$18-'Ejercicio 3 - TIR'!$D$18)*(1-H462)))</f>
        <v>40192.580157482</v>
      </c>
      <c r="J462" s="17">
        <f ca="1" t="shared" si="3445"/>
        <v>0.334915565818129</v>
      </c>
      <c r="K462" s="18">
        <f ca="1">IF(J462&lt;=('Ejercicio 3 - TIR'!$D$18-'Ejercicio 3 - TIR'!$C$18)/('Ejercicio 3 - TIR'!$E$18-'Ejercicio 3 - TIR'!$C$18),'Ejercicio 3 - TIR'!$C$18+SQRT(('Ejercicio 3 - TIR'!$E$18-'Ejercicio 3 - TIR'!$C$18)*('Ejercicio 3 - TIR'!$D$18-'Ejercicio 3 - TIR'!$C$18)*J462),'Ejercicio 3 - TIR'!$E$18-SQRT(('Ejercicio 3 - TIR'!$E$18-'Ejercicio 3 - TIR'!$C$18)*('Ejercicio 3 - TIR'!$E$18-'Ejercicio 3 - TIR'!$D$18)*(1-J462)))</f>
        <v>37087.8300538825</v>
      </c>
      <c r="L462" s="17">
        <f ca="1" t="shared" si="3445"/>
        <v>0.94068684447987</v>
      </c>
      <c r="M462" s="18">
        <f ca="1">IF(L462&lt;=('Ejercicio 3 - TIR'!$D$18-'Ejercicio 3 - TIR'!$C$18)/('Ejercicio 3 - TIR'!$E$18-'Ejercicio 3 - TIR'!$C$18),'Ejercicio 3 - TIR'!$C$18+SQRT(('Ejercicio 3 - TIR'!$E$18-'Ejercicio 3 - TIR'!$C$18)*('Ejercicio 3 - TIR'!$D$18-'Ejercicio 3 - TIR'!$C$18)*L462),'Ejercicio 3 - TIR'!$E$18-SQRT(('Ejercicio 3 - TIR'!$E$18-'Ejercicio 3 - TIR'!$C$18)*('Ejercicio 3 - TIR'!$E$18-'Ejercicio 3 - TIR'!$D$18)*(1-L462)))</f>
        <v>42890.8564145583</v>
      </c>
      <c r="N462" s="17">
        <f ca="1" t="shared" ref="N462:R462" si="3446">RAND()</f>
        <v>0.247231646379309</v>
      </c>
      <c r="O462" s="18">
        <f ca="1">IF(N462&lt;=('Ejercicio 3 - TIR'!$D$18-'Ejercicio 3 - TIR'!$C$18)/('Ejercicio 3 - TIR'!$E$18-'Ejercicio 3 - TIR'!$C$18),'Ejercicio 3 - TIR'!$C$18+SQRT(('Ejercicio 3 - TIR'!$E$18-'Ejercicio 3 - TIR'!$C$18)*('Ejercicio 3 - TIR'!$D$18-'Ejercicio 3 - TIR'!$C$18)*N462),'Ejercicio 3 - TIR'!$E$18-SQRT(('Ejercicio 3 - TIR'!$E$18-'Ejercicio 3 - TIR'!$C$18)*('Ejercicio 3 - TIR'!$E$18-'Ejercicio 3 - TIR'!$D$18)*(1-N462)))</f>
        <v>36089.7247028824</v>
      </c>
      <c r="P462" s="17">
        <f ca="1" t="shared" si="3446"/>
        <v>0.165352270126699</v>
      </c>
      <c r="Q462" s="19">
        <f ca="1">IF(P462&lt;=('Ejercicio 3 - TIR'!$D$22-'Ejercicio 3 - TIR'!$C$22)/('Ejercicio 3 - TIR'!$E$22-'Ejercicio 3 - TIR'!$C$22),'Ejercicio 3 - TIR'!$C$22+SQRT(('Ejercicio 3 - TIR'!$E$22-'Ejercicio 3 - TIR'!$C$22)*('Ejercicio 3 - TIR'!$D$22-'Ejercicio 3 - TIR'!$C$22)*P462),'Ejercicio 3 - TIR'!$E$22-SQRT(('Ejercicio 3 - TIR'!$E$22-'Ejercicio 3 - TIR'!$C$22)*('Ejercicio 3 - TIR'!$E$22-'Ejercicio 3 - TIR'!$D$22)*(1-P462)))</f>
        <v>0.137252074838351</v>
      </c>
      <c r="R462" s="17">
        <f ca="1" t="shared" si="3446"/>
        <v>0.764180905907913</v>
      </c>
      <c r="S462" s="19">
        <f ca="1">IF(R462&lt;=('Ejercicio 3 - TIR'!$D$23-'Ejercicio 3 - TIR'!$C$23)/('Ejercicio 3 - TIR'!$E$23-'Ejercicio 3 - TIR'!$C$23),'Ejercicio 3 - TIR'!$C$23+SQRT(('Ejercicio 3 - TIR'!$E$23-'Ejercicio 3 - TIR'!$C$23)*('Ejercicio 3 - TIR'!$D$23-'Ejercicio 3 - TIR'!$C$23)*R462),'Ejercicio 3 - TIR'!$E$23-SQRT(('Ejercicio 3 - TIR'!$E$23-'Ejercicio 3 - TIR'!$C$23)*('Ejercicio 3 - TIR'!$E$23-'Ejercicio 3 - TIR'!$D$23)*(1-R462)))</f>
        <v>0.159397224231532</v>
      </c>
      <c r="T462" s="17">
        <f ca="1" t="shared" ref="T462:X462" si="3447">RAND()</f>
        <v>0.490563734838062</v>
      </c>
      <c r="U462" s="19">
        <f ca="1">IF(T462&lt;=('Ejercicio 3 - TIR'!$D$24-'Ejercicio 3 - TIR'!$C$24)/('Ejercicio 3 - TIR'!$E$24-'Ejercicio 3 - TIR'!$C$24),'Ejercicio 3 - TIR'!$C$24+SQRT(('Ejercicio 3 - TIR'!$E$24-'Ejercicio 3 - TIR'!$C$24)*('Ejercicio 3 - TIR'!$D$24-'Ejercicio 3 - TIR'!$C$24)*T462),'Ejercicio 3 - TIR'!$E$24-SQRT(('Ejercicio 3 - TIR'!$E$24-'Ejercicio 3 - TIR'!$C$24)*('Ejercicio 3 - TIR'!$E$24-'Ejercicio 3 - TIR'!$D$24)*(1-T462)))</f>
        <v>0.182232003727317</v>
      </c>
      <c r="V462" s="17">
        <f ca="1" t="shared" si="3447"/>
        <v>0.258133124444366</v>
      </c>
      <c r="W462" s="19">
        <f ca="1">IF(V462&lt;=('Ejercicio 3 - TIR'!$D$25-'Ejercicio 3 - TIR'!$C$25)/('Ejercicio 3 - TIR'!$E$25-'Ejercicio 3 - TIR'!$C$25),'Ejercicio 3 - TIR'!$C$25+SQRT(('Ejercicio 3 - TIR'!$E$25-'Ejercicio 3 - TIR'!$C$25)*('Ejercicio 3 - TIR'!$D$25-'Ejercicio 3 - TIR'!$C$25)*V462),'Ejercicio 3 - TIR'!$E$25-SQRT(('Ejercicio 3 - TIR'!$E$25-'Ejercicio 3 - TIR'!$C$25)*('Ejercicio 3 - TIR'!$E$25-'Ejercicio 3 - TIR'!$D$25)*(1-V462)))</f>
        <v>0.199010165023537</v>
      </c>
      <c r="X462" s="17">
        <f ca="1" t="shared" si="3447"/>
        <v>0.309703866208774</v>
      </c>
      <c r="Y462" s="19">
        <f ca="1">IF(X462&lt;=('Ejercicio 3 - TIR'!$D$26-'Ejercicio 3 - TIR'!$C$26)/('Ejercicio 3 - TIR'!$E$26-'Ejercicio 3 - TIR'!$C$26),'Ejercicio 3 - TIR'!$C$26+SQRT(('Ejercicio 3 - TIR'!$E$26-'Ejercicio 3 - TIR'!$C$26)*('Ejercicio 3 - TIR'!$D$26-'Ejercicio 3 - TIR'!$C$26)*X462),'Ejercicio 3 - TIR'!$E$26-SQRT(('Ejercicio 3 - TIR'!$E$26-'Ejercicio 3 - TIR'!$C$26)*('Ejercicio 3 - TIR'!$E$26-'Ejercicio 3 - TIR'!$D$26)*(1-X462)))</f>
        <v>0.218917130541665</v>
      </c>
      <c r="Z462" s="17">
        <f ca="1" t="shared" si="3336"/>
        <v>1.13725207483835</v>
      </c>
      <c r="AA462" s="17">
        <f ca="1" t="shared" si="3337"/>
        <v>1.31852689881913</v>
      </c>
      <c r="AB462" s="17">
        <f ca="1" t="shared" si="3338"/>
        <v>1.55880469755931</v>
      </c>
      <c r="AC462" s="17">
        <f ca="1" t="shared" si="3339"/>
        <v>1.86902267766005</v>
      </c>
      <c r="AD462" s="17">
        <f ca="1" t="shared" si="3340"/>
        <v>2.27818375917069</v>
      </c>
      <c r="AE462" s="16">
        <f ca="1" t="shared" si="3341"/>
        <v>4577.60649189194</v>
      </c>
      <c r="AF462" s="16">
        <f ca="1" t="shared" si="3342"/>
        <v>5307.26426032376</v>
      </c>
      <c r="AG462" s="16">
        <f ca="1" t="shared" si="3343"/>
        <v>6274.41766079293</v>
      </c>
      <c r="AH462" s="16">
        <f ca="1" t="shared" si="3344"/>
        <v>7523.09055489393</v>
      </c>
      <c r="AI462" s="16">
        <f ca="1" t="shared" si="3345"/>
        <v>9170.02395197641</v>
      </c>
      <c r="AJ462" s="18">
        <f ca="1" t="shared" si="3346"/>
        <v>37414.3181932404</v>
      </c>
      <c r="AK462" s="18">
        <f ca="1" t="shared" si="3347"/>
        <v>52994.9980705843</v>
      </c>
      <c r="AL462" s="18">
        <f ca="1" t="shared" si="3348"/>
        <v>57812.6837102734</v>
      </c>
      <c r="AM462" s="18">
        <f ca="1" t="shared" si="3349"/>
        <v>80163.9833030707</v>
      </c>
      <c r="AN462" s="18">
        <f ca="1" t="shared" si="3350"/>
        <v>82219.024691048</v>
      </c>
      <c r="AO462" s="18">
        <f ca="1">C462/'Ejercicio 3 - TIR'!$D$7</f>
        <v>14076.0694741994</v>
      </c>
      <c r="AP462" s="18">
        <f ca="1" t="shared" si="3351"/>
        <v>23338.248719041</v>
      </c>
      <c r="AQ462" s="18">
        <f ca="1" t="shared" si="3352"/>
        <v>38918.9285963849</v>
      </c>
      <c r="AR462" s="18">
        <f ca="1" t="shared" si="3353"/>
        <v>43736.6142360739</v>
      </c>
      <c r="AS462" s="18">
        <f ca="1" t="shared" si="3354"/>
        <v>66087.9138288713</v>
      </c>
      <c r="AT462" s="18">
        <f ca="1" t="shared" si="3355"/>
        <v>68142.9552168486</v>
      </c>
      <c r="AU462" s="18">
        <f ca="1">AP462*'Ejercicio 3 - TIR'!$D$5</f>
        <v>11669.1243595205</v>
      </c>
      <c r="AV462" s="18">
        <f ca="1">AQ462*'Ejercicio 3 - TIR'!$D$5</f>
        <v>19459.4642981924</v>
      </c>
      <c r="AW462" s="18">
        <f ca="1">AR462*'Ejercicio 3 - TIR'!$D$5</f>
        <v>21868.307118037</v>
      </c>
      <c r="AX462" s="18">
        <f ca="1">AS462*'Ejercicio 3 - TIR'!$D$5</f>
        <v>33043.9569144357</v>
      </c>
      <c r="AY462" s="18">
        <f ca="1">AT462*'Ejercicio 3 - TIR'!$D$5</f>
        <v>34071.4776084243</v>
      </c>
      <c r="AZ462" s="18">
        <f ca="1" t="shared" ref="AZ462:BD462" si="3448">AJ462-AU462-AE462</f>
        <v>21167.587341828</v>
      </c>
      <c r="BA462" s="18">
        <f ca="1" t="shared" si="3448"/>
        <v>28228.2695120681</v>
      </c>
      <c r="BB462" s="18">
        <f ca="1" t="shared" si="3448"/>
        <v>29669.9589314435</v>
      </c>
      <c r="BC462" s="18">
        <f ca="1" t="shared" si="3448"/>
        <v>39596.9358337411</v>
      </c>
      <c r="BD462" s="18">
        <f ca="1" t="shared" si="3448"/>
        <v>38977.5231306473</v>
      </c>
      <c r="BE462" s="18">
        <f ca="1" t="shared" ref="BE462:BI462" si="3449">AZ462/Z462</f>
        <v>18612.9247949156</v>
      </c>
      <c r="BF462" s="18">
        <f ca="1" t="shared" si="3449"/>
        <v>21408.9447377594</v>
      </c>
      <c r="BG462" s="18">
        <f ca="1" t="shared" si="3449"/>
        <v>19033.7885033956</v>
      </c>
      <c r="BH462" s="18">
        <f ca="1" t="shared" si="3449"/>
        <v>21185.9044339232</v>
      </c>
      <c r="BI462" s="18">
        <f ca="1" t="shared" si="3449"/>
        <v>17109.0338844466</v>
      </c>
      <c r="BJ462" s="18">
        <f ca="1" t="shared" si="3358"/>
        <v>75981.5746172501</v>
      </c>
      <c r="BK462" s="18">
        <f ca="1" t="shared" si="3359"/>
        <v>32067.8728690795</v>
      </c>
      <c r="BL462" s="18">
        <f ca="1" t="shared" si="3360"/>
        <v>108049.44748633</v>
      </c>
      <c r="BM462" s="18">
        <f ca="1">BK462*'Ejercicio 3 - TIR'!$D$5</f>
        <v>16033.9364345397</v>
      </c>
      <c r="BN462" s="18">
        <f ca="1" t="shared" si="3361"/>
        <v>92015.5110517898</v>
      </c>
      <c r="BO462" s="18">
        <f ca="1" t="shared" si="3362"/>
        <v>40389.8547171126</v>
      </c>
      <c r="BP462" s="18">
        <f ca="1" t="shared" si="3363"/>
        <v>-103732.16735101</v>
      </c>
      <c r="BQ462" s="18">
        <f ca="1" t="shared" ref="BQ462:BT462" si="3450">BE462</f>
        <v>18612.9247949156</v>
      </c>
      <c r="BR462" s="18">
        <f ca="1" t="shared" si="3450"/>
        <v>21408.9447377594</v>
      </c>
      <c r="BS462" s="18">
        <f ca="1" t="shared" si="3450"/>
        <v>19033.7885033956</v>
      </c>
      <c r="BT462" s="18">
        <f ca="1" t="shared" si="3450"/>
        <v>21185.9044339232</v>
      </c>
      <c r="BU462" s="18">
        <f ca="1" t="shared" si="3365"/>
        <v>57498.8886015593</v>
      </c>
      <c r="BV462" s="20">
        <f ca="1" t="shared" si="3366"/>
        <v>8.51140060942564</v>
      </c>
    </row>
    <row r="463" ht="15" customHeight="1" spans="1:74">
      <c r="A463" s="16">
        <v>462</v>
      </c>
      <c r="B463" s="17">
        <f ca="1" t="shared" ref="B463:F463" si="3451">RAND()</f>
        <v>0.955792942259118</v>
      </c>
      <c r="C463" s="18">
        <f ca="1">IF(B463&lt;=('Ejercicio 3 - TIR'!$D$13-'Ejercicio 3 - TIR'!$C$13)/('Ejercicio 3 - TIR'!$E$13-'Ejercicio 3 - TIR'!$C$13),'Ejercicio 3 - TIR'!$C$13+SQRT(('Ejercicio 3 - TIR'!$E$13-'Ejercicio 3 - TIR'!$C$13)*('Ejercicio 3 - TIR'!$D$13-'Ejercicio 3 - TIR'!$C$13)*B463),'Ejercicio 3 - TIR'!$E$13-SQRT(('Ejercicio 3 - TIR'!$E$13-'Ejercicio 3 - TIR'!$C$13)*('Ejercicio 3 - TIR'!$E$13-'Ejercicio 3 - TIR'!$D$13)*(1-B463)))</f>
        <v>92716.5619870106</v>
      </c>
      <c r="D463" s="17">
        <f ca="1" t="shared" si="3451"/>
        <v>0.103767053997954</v>
      </c>
      <c r="E463" s="18">
        <f ca="1">IF(D463&lt;=('Ejercicio 3 - TIR'!$D$14-'Ejercicio 3 - TIR'!$C$14)/('Ejercicio 3 - TIR'!$E$14-'Ejercicio 3 - TIR'!$C$14),'Ejercicio 3 - TIR'!$C$14+SQRT(('Ejercicio 3 - TIR'!$E$14-'Ejercicio 3 - TIR'!$C$14)*('Ejercicio 3 - TIR'!$D$14-'Ejercicio 3 - TIR'!$C$14)*D463),'Ejercicio 3 - TIR'!$E$14-SQRT(('Ejercicio 3 - TIR'!$E$14-'Ejercicio 3 - TIR'!$C$14)*('Ejercicio 3 - TIR'!$E$14-'Ejercicio 3 - TIR'!$D$14)*(1-D463)))</f>
        <v>27789.7184535086</v>
      </c>
      <c r="F463" s="17">
        <f ca="1" t="shared" si="3451"/>
        <v>0.440069044065637</v>
      </c>
      <c r="G463" s="18">
        <f ca="1">IF(F463&lt;=('Ejercicio 3 - TIR'!$D$18-'Ejercicio 3 - TIR'!$C$18)/('Ejercicio 3 - TIR'!$E$18-'Ejercicio 3 - TIR'!$C$18),'Ejercicio 3 - TIR'!$C$18+SQRT(('Ejercicio 3 - TIR'!$E$18-'Ejercicio 3 - TIR'!$C$18)*('Ejercicio 3 - TIR'!$D$18-'Ejercicio 3 - TIR'!$C$18)*F463),'Ejercicio 3 - TIR'!$E$18-SQRT(('Ejercicio 3 - TIR'!$E$18-'Ejercicio 3 - TIR'!$C$18)*('Ejercicio 3 - TIR'!$E$18-'Ejercicio 3 - TIR'!$D$18)*(1-F463)))</f>
        <v>38124.6757849065</v>
      </c>
      <c r="H463" s="17">
        <f ca="1" t="shared" ref="H463:L463" si="3452">RAND()</f>
        <v>0.458623752313939</v>
      </c>
      <c r="I463" s="18">
        <f ca="1">IF(H463&lt;=('Ejercicio 3 - TIR'!$D$18-'Ejercicio 3 - TIR'!$C$18)/('Ejercicio 3 - TIR'!$E$18-'Ejercicio 3 - TIR'!$C$18),'Ejercicio 3 - TIR'!$C$18+SQRT(('Ejercicio 3 - TIR'!$E$18-'Ejercicio 3 - TIR'!$C$18)*('Ejercicio 3 - TIR'!$D$18-'Ejercicio 3 - TIR'!$C$18)*H463),'Ejercicio 3 - TIR'!$E$18-SQRT(('Ejercicio 3 - TIR'!$E$18-'Ejercicio 3 - TIR'!$C$18)*('Ejercicio 3 - TIR'!$E$18-'Ejercicio 3 - TIR'!$D$18)*(1-H463)))</f>
        <v>38294.188498406</v>
      </c>
      <c r="J463" s="17">
        <f ca="1" t="shared" si="3452"/>
        <v>0.909732230251262</v>
      </c>
      <c r="K463" s="18">
        <f ca="1">IF(J463&lt;=('Ejercicio 3 - TIR'!$D$18-'Ejercicio 3 - TIR'!$C$18)/('Ejercicio 3 - TIR'!$E$18-'Ejercicio 3 - TIR'!$C$18),'Ejercicio 3 - TIR'!$C$18+SQRT(('Ejercicio 3 - TIR'!$E$18-'Ejercicio 3 - TIR'!$C$18)*('Ejercicio 3 - TIR'!$D$18-'Ejercicio 3 - TIR'!$C$18)*J463),'Ejercicio 3 - TIR'!$E$18-SQRT(('Ejercicio 3 - TIR'!$E$18-'Ejercicio 3 - TIR'!$C$18)*('Ejercicio 3 - TIR'!$E$18-'Ejercicio 3 - TIR'!$D$18)*(1-J463)))</f>
        <v>42398.0617357141</v>
      </c>
      <c r="L463" s="17">
        <f ca="1" t="shared" si="3452"/>
        <v>0.816810907344522</v>
      </c>
      <c r="M463" s="18">
        <f ca="1">IF(L463&lt;=('Ejercicio 3 - TIR'!$D$18-'Ejercicio 3 - TIR'!$C$18)/('Ejercicio 3 - TIR'!$E$18-'Ejercicio 3 - TIR'!$C$18),'Ejercicio 3 - TIR'!$C$18+SQRT(('Ejercicio 3 - TIR'!$E$18-'Ejercicio 3 - TIR'!$C$18)*('Ejercicio 3 - TIR'!$D$18-'Ejercicio 3 - TIR'!$C$18)*L463),'Ejercicio 3 - TIR'!$E$18-SQRT(('Ejercicio 3 - TIR'!$E$18-'Ejercicio 3 - TIR'!$C$18)*('Ejercicio 3 - TIR'!$E$18-'Ejercicio 3 - TIR'!$D$18)*(1-L463)))</f>
        <v>41293.3597491582</v>
      </c>
      <c r="N463" s="17">
        <f ca="1" t="shared" ref="N463:R463" si="3453">RAND()</f>
        <v>0.481729915417494</v>
      </c>
      <c r="O463" s="18">
        <f ca="1">IF(N463&lt;=('Ejercicio 3 - TIR'!$D$18-'Ejercicio 3 - TIR'!$C$18)/('Ejercicio 3 - TIR'!$E$18-'Ejercicio 3 - TIR'!$C$18),'Ejercicio 3 - TIR'!$C$18+SQRT(('Ejercicio 3 - TIR'!$E$18-'Ejercicio 3 - TIR'!$C$18)*('Ejercicio 3 - TIR'!$D$18-'Ejercicio 3 - TIR'!$C$18)*N463),'Ejercicio 3 - TIR'!$E$18-SQRT(('Ejercicio 3 - TIR'!$E$18-'Ejercicio 3 - TIR'!$C$18)*('Ejercicio 3 - TIR'!$E$18-'Ejercicio 3 - TIR'!$D$18)*(1-N463)))</f>
        <v>38500.5580588938</v>
      </c>
      <c r="P463" s="17">
        <f ca="1" t="shared" si="3453"/>
        <v>0.753467641166731</v>
      </c>
      <c r="Q463" s="19">
        <f ca="1">IF(P463&lt;=('Ejercicio 3 - TIR'!$D$22-'Ejercicio 3 - TIR'!$C$22)/('Ejercicio 3 - TIR'!$E$22-'Ejercicio 3 - TIR'!$C$22),'Ejercicio 3 - TIR'!$C$22+SQRT(('Ejercicio 3 - TIR'!$E$22-'Ejercicio 3 - TIR'!$C$22)*('Ejercicio 3 - TIR'!$D$22-'Ejercicio 3 - TIR'!$C$22)*P463),'Ejercicio 3 - TIR'!$E$22-SQRT(('Ejercicio 3 - TIR'!$E$22-'Ejercicio 3 - TIR'!$C$22)*('Ejercicio 3 - TIR'!$E$22-'Ejercicio 3 - TIR'!$D$22)*(1-P463)))</f>
        <v>0.158934429846314</v>
      </c>
      <c r="R463" s="17">
        <f ca="1" t="shared" si="3453"/>
        <v>0.537446768868802</v>
      </c>
      <c r="S463" s="19">
        <f ca="1">IF(R463&lt;=('Ejercicio 3 - TIR'!$D$23-'Ejercicio 3 - TIR'!$C$23)/('Ejercicio 3 - TIR'!$E$23-'Ejercicio 3 - TIR'!$C$23),'Ejercicio 3 - TIR'!$C$23+SQRT(('Ejercicio 3 - TIR'!$E$23-'Ejercicio 3 - TIR'!$C$23)*('Ejercicio 3 - TIR'!$D$23-'Ejercicio 3 - TIR'!$C$23)*R463),'Ejercicio 3 - TIR'!$E$23-SQRT(('Ejercicio 3 - TIR'!$E$23-'Ejercicio 3 - TIR'!$C$23)*('Ejercicio 3 - TIR'!$E$23-'Ejercicio 3 - TIR'!$D$23)*(1-R463)))</f>
        <v>0.151145263542424</v>
      </c>
      <c r="T463" s="17">
        <f ca="1" t="shared" ref="T463:X463" si="3454">RAND()</f>
        <v>0.252898053864732</v>
      </c>
      <c r="U463" s="19">
        <f ca="1">IF(T463&lt;=('Ejercicio 3 - TIR'!$D$24-'Ejercicio 3 - TIR'!$C$24)/('Ejercicio 3 - TIR'!$E$24-'Ejercicio 3 - TIR'!$C$24),'Ejercicio 3 - TIR'!$C$24+SQRT(('Ejercicio 3 - TIR'!$E$24-'Ejercicio 3 - TIR'!$C$24)*('Ejercicio 3 - TIR'!$D$24-'Ejercicio 3 - TIR'!$C$24)*T463),'Ejercicio 3 - TIR'!$E$24-SQRT(('Ejercicio 3 - TIR'!$E$24-'Ejercicio 3 - TIR'!$C$24)*('Ejercicio 3 - TIR'!$E$24-'Ejercicio 3 - TIR'!$D$24)*(1-T463)))</f>
        <v>0.173045301324043</v>
      </c>
      <c r="V463" s="17">
        <f ca="1" t="shared" si="3454"/>
        <v>0.194119386787587</v>
      </c>
      <c r="W463" s="19">
        <f ca="1">IF(V463&lt;=('Ejercicio 3 - TIR'!$D$25-'Ejercicio 3 - TIR'!$C$25)/('Ejercicio 3 - TIR'!$E$25-'Ejercicio 3 - TIR'!$C$25),'Ejercicio 3 - TIR'!$C$25+SQRT(('Ejercicio 3 - TIR'!$E$25-'Ejercicio 3 - TIR'!$C$25)*('Ejercicio 3 - TIR'!$D$25-'Ejercicio 3 - TIR'!$C$25)*V463),'Ejercicio 3 - TIR'!$E$25-SQRT(('Ejercicio 3 - TIR'!$E$25-'Ejercicio 3 - TIR'!$C$25)*('Ejercicio 3 - TIR'!$E$25-'Ejercicio 3 - TIR'!$D$25)*(1-V463)))</f>
        <v>0.196485361430755</v>
      </c>
      <c r="X463" s="17">
        <f ca="1" t="shared" si="3454"/>
        <v>0.286538896835393</v>
      </c>
      <c r="Y463" s="19">
        <f ca="1">IF(X463&lt;=('Ejercicio 3 - TIR'!$D$26-'Ejercicio 3 - TIR'!$C$26)/('Ejercicio 3 - TIR'!$E$26-'Ejercicio 3 - TIR'!$C$26),'Ejercicio 3 - TIR'!$C$26+SQRT(('Ejercicio 3 - TIR'!$E$26-'Ejercicio 3 - TIR'!$C$26)*('Ejercicio 3 - TIR'!$D$26-'Ejercicio 3 - TIR'!$C$26)*X463),'Ejercicio 3 - TIR'!$E$26-SQRT(('Ejercicio 3 - TIR'!$E$26-'Ejercicio 3 - TIR'!$C$26)*('Ejercicio 3 - TIR'!$E$26-'Ejercicio 3 - TIR'!$D$26)*(1-X463)))</f>
        <v>0.217814654796628</v>
      </c>
      <c r="Z463" s="17">
        <f ca="1" t="shared" si="3336"/>
        <v>1.15893442984631</v>
      </c>
      <c r="AA463" s="17">
        <f ca="1" t="shared" si="3337"/>
        <v>1.33410187967382</v>
      </c>
      <c r="AB463" s="17">
        <f ca="1" t="shared" si="3338"/>
        <v>1.56496194143895</v>
      </c>
      <c r="AC463" s="17">
        <f ca="1" t="shared" si="3339"/>
        <v>1.87245405412796</v>
      </c>
      <c r="AD463" s="17">
        <f ca="1" t="shared" si="3340"/>
        <v>2.28030198755039</v>
      </c>
      <c r="AE463" s="16">
        <f ca="1" t="shared" si="3341"/>
        <v>4416.74305799797</v>
      </c>
      <c r="AF463" s="16">
        <f ca="1" t="shared" si="3342"/>
        <v>5084.31285149825</v>
      </c>
      <c r="AG463" s="16">
        <f ca="1" t="shared" si="3343"/>
        <v>5964.12930091147</v>
      </c>
      <c r="AH463" s="16">
        <f ca="1" t="shared" si="3344"/>
        <v>7135.99340222081</v>
      </c>
      <c r="AI463" s="16">
        <f ca="1" t="shared" si="3345"/>
        <v>8690.31734175655</v>
      </c>
      <c r="AJ463" s="18">
        <f ca="1" t="shared" si="3346"/>
        <v>44183.9993938561</v>
      </c>
      <c r="AK463" s="18">
        <f ca="1" t="shared" si="3347"/>
        <v>51088.3488563072</v>
      </c>
      <c r="AL463" s="18">
        <f ca="1" t="shared" si="3348"/>
        <v>66351.3530071716</v>
      </c>
      <c r="AM463" s="18">
        <f ca="1" t="shared" si="3349"/>
        <v>77319.9188708756</v>
      </c>
      <c r="AN463" s="18">
        <f ca="1" t="shared" si="3350"/>
        <v>87792.8990634947</v>
      </c>
      <c r="AO463" s="18">
        <f ca="1">C463/'Ejercicio 3 - TIR'!$D$7</f>
        <v>18543.3123974021</v>
      </c>
      <c r="AP463" s="18">
        <f ca="1" t="shared" si="3351"/>
        <v>25640.686996454</v>
      </c>
      <c r="AQ463" s="18">
        <f ca="1" t="shared" si="3352"/>
        <v>32545.0364589051</v>
      </c>
      <c r="AR463" s="18">
        <f ca="1" t="shared" si="3353"/>
        <v>47808.0406097695</v>
      </c>
      <c r="AS463" s="18">
        <f ca="1" t="shared" si="3354"/>
        <v>58776.6064734734</v>
      </c>
      <c r="AT463" s="18">
        <f ca="1" t="shared" si="3355"/>
        <v>69249.5866660925</v>
      </c>
      <c r="AU463" s="18">
        <f ca="1">AP463*'Ejercicio 3 - TIR'!$D$5</f>
        <v>12820.343498227</v>
      </c>
      <c r="AV463" s="18">
        <f ca="1">AQ463*'Ejercicio 3 - TIR'!$D$5</f>
        <v>16272.5182294525</v>
      </c>
      <c r="AW463" s="18">
        <f ca="1">AR463*'Ejercicio 3 - TIR'!$D$5</f>
        <v>23904.0203048848</v>
      </c>
      <c r="AX463" s="18">
        <f ca="1">AS463*'Ejercicio 3 - TIR'!$D$5</f>
        <v>29388.3032367367</v>
      </c>
      <c r="AY463" s="18">
        <f ca="1">AT463*'Ejercicio 3 - TIR'!$D$5</f>
        <v>34624.7933330463</v>
      </c>
      <c r="AZ463" s="18">
        <f ca="1" t="shared" ref="AZ463:BD463" si="3455">AJ463-AU463-AE463</f>
        <v>26946.9128376312</v>
      </c>
      <c r="BA463" s="18">
        <f ca="1" t="shared" si="3455"/>
        <v>29731.5177753564</v>
      </c>
      <c r="BB463" s="18">
        <f ca="1" t="shared" si="3455"/>
        <v>36483.2034013754</v>
      </c>
      <c r="BC463" s="18">
        <f ca="1" t="shared" si="3455"/>
        <v>40795.622231918</v>
      </c>
      <c r="BD463" s="18">
        <f ca="1" t="shared" si="3455"/>
        <v>44477.7883886918</v>
      </c>
      <c r="BE463" s="18">
        <f ca="1" t="shared" ref="BE463:BI463" si="3456">AZ463/Z463</f>
        <v>23251.4559440646</v>
      </c>
      <c r="BF463" s="18">
        <f ca="1" t="shared" si="3456"/>
        <v>22285.7925832662</v>
      </c>
      <c r="BG463" s="18">
        <f ca="1" t="shared" si="3456"/>
        <v>23312.5179822774</v>
      </c>
      <c r="BH463" s="18">
        <f ca="1" t="shared" si="3456"/>
        <v>21787.2487402193</v>
      </c>
      <c r="BI463" s="18">
        <f ca="1" t="shared" si="3456"/>
        <v>19505.2184454183</v>
      </c>
      <c r="BJ463" s="18">
        <f ca="1" t="shared" si="3358"/>
        <v>63368.9502230015</v>
      </c>
      <c r="BK463" s="18">
        <f ca="1" t="shared" si="3359"/>
        <v>42284.3521155638</v>
      </c>
      <c r="BL463" s="18">
        <f ca="1" t="shared" si="3360"/>
        <v>105653.302338565</v>
      </c>
      <c r="BM463" s="18">
        <f ca="1">BK463*'Ejercicio 3 - TIR'!$D$5</f>
        <v>21142.1760577819</v>
      </c>
      <c r="BN463" s="18">
        <f ca="1" t="shared" si="3361"/>
        <v>84511.1262807834</v>
      </c>
      <c r="BO463" s="18">
        <f ca="1" t="shared" si="3362"/>
        <v>37061.3746522097</v>
      </c>
      <c r="BP463" s="18">
        <f ca="1" t="shared" si="3363"/>
        <v>-120506.280440519</v>
      </c>
      <c r="BQ463" s="18">
        <f ca="1" t="shared" ref="BQ463:BT463" si="3457">BE463</f>
        <v>23251.4559440646</v>
      </c>
      <c r="BR463" s="18">
        <f ca="1" t="shared" si="3457"/>
        <v>22285.7925832662</v>
      </c>
      <c r="BS463" s="18">
        <f ca="1" t="shared" si="3457"/>
        <v>23312.5179822774</v>
      </c>
      <c r="BT463" s="18">
        <f ca="1" t="shared" si="3457"/>
        <v>21787.2487402193</v>
      </c>
      <c r="BU463" s="18">
        <f ca="1" t="shared" si="3365"/>
        <v>56566.593097628</v>
      </c>
      <c r="BV463" s="20">
        <f ca="1" t="shared" si="3366"/>
        <v>6.09660667653338</v>
      </c>
    </row>
    <row r="464" ht="15" customHeight="1" spans="1:74">
      <c r="A464" s="16">
        <v>463</v>
      </c>
      <c r="B464" s="17">
        <f ca="1" t="shared" ref="B464:F464" si="3458">RAND()</f>
        <v>0.717478714314699</v>
      </c>
      <c r="C464" s="18">
        <f ca="1">IF(B464&lt;=('Ejercicio 3 - TIR'!$D$13-'Ejercicio 3 - TIR'!$C$13)/('Ejercicio 3 - TIR'!$E$13-'Ejercicio 3 - TIR'!$C$13),'Ejercicio 3 - TIR'!$C$13+SQRT(('Ejercicio 3 - TIR'!$E$13-'Ejercicio 3 - TIR'!$C$13)*('Ejercicio 3 - TIR'!$D$13-'Ejercicio 3 - TIR'!$C$13)*B464),'Ejercicio 3 - TIR'!$E$13-SQRT(('Ejercicio 3 - TIR'!$E$13-'Ejercicio 3 - TIR'!$C$13)*('Ejercicio 3 - TIR'!$E$13-'Ejercicio 3 - TIR'!$D$13)*(1-B464)))</f>
        <v>81587.3537257036</v>
      </c>
      <c r="D464" s="17">
        <f ca="1" t="shared" si="3458"/>
        <v>0.71223711300376</v>
      </c>
      <c r="E464" s="18">
        <f ca="1">IF(D464&lt;=('Ejercicio 3 - TIR'!$D$14-'Ejercicio 3 - TIR'!$C$14)/('Ejercicio 3 - TIR'!$E$14-'Ejercicio 3 - TIR'!$C$14),'Ejercicio 3 - TIR'!$C$14+SQRT(('Ejercicio 3 - TIR'!$E$14-'Ejercicio 3 - TIR'!$C$14)*('Ejercicio 3 - TIR'!$D$14-'Ejercicio 3 - TIR'!$C$14)*D464),'Ejercicio 3 - TIR'!$E$14-SQRT(('Ejercicio 3 - TIR'!$E$14-'Ejercicio 3 - TIR'!$C$14)*('Ejercicio 3 - TIR'!$E$14-'Ejercicio 3 - TIR'!$D$14)*(1-D464)))</f>
        <v>33430.0355366687</v>
      </c>
      <c r="F464" s="17">
        <f ca="1" t="shared" si="3458"/>
        <v>0.847752814980806</v>
      </c>
      <c r="G464" s="18">
        <f ca="1">IF(F464&lt;=('Ejercicio 3 - TIR'!$D$18-'Ejercicio 3 - TIR'!$C$18)/('Ejercicio 3 - TIR'!$E$18-'Ejercicio 3 - TIR'!$C$18),'Ejercicio 3 - TIR'!$C$18+SQRT(('Ejercicio 3 - TIR'!$E$18-'Ejercicio 3 - TIR'!$C$18)*('Ejercicio 3 - TIR'!$D$18-'Ejercicio 3 - TIR'!$C$18)*F464),'Ejercicio 3 - TIR'!$E$18-SQRT(('Ejercicio 3 - TIR'!$E$18-'Ejercicio 3 - TIR'!$C$18)*('Ejercicio 3 - TIR'!$E$18-'Ejercicio 3 - TIR'!$D$18)*(1-F464)))</f>
        <v>41620.8671413454</v>
      </c>
      <c r="H464" s="17">
        <f ca="1" t="shared" ref="H464:L464" si="3459">RAND()</f>
        <v>0.0990815869303205</v>
      </c>
      <c r="I464" s="18">
        <f ca="1">IF(H464&lt;=('Ejercicio 3 - TIR'!$D$18-'Ejercicio 3 - TIR'!$C$18)/('Ejercicio 3 - TIR'!$E$18-'Ejercicio 3 - TIR'!$C$18),'Ejercicio 3 - TIR'!$C$18+SQRT(('Ejercicio 3 - TIR'!$E$18-'Ejercicio 3 - TIR'!$C$18)*('Ejercicio 3 - TIR'!$D$18-'Ejercicio 3 - TIR'!$C$18)*H464),'Ejercicio 3 - TIR'!$E$18-SQRT(('Ejercicio 3 - TIR'!$E$18-'Ejercicio 3 - TIR'!$C$18)*('Ejercicio 3 - TIR'!$E$18-'Ejercicio 3 - TIR'!$D$18)*(1-H464)))</f>
        <v>33855.1573300642</v>
      </c>
      <c r="J464" s="17">
        <f ca="1" t="shared" si="3459"/>
        <v>0.985358672615128</v>
      </c>
      <c r="K464" s="18">
        <f ca="1">IF(J464&lt;=('Ejercicio 3 - TIR'!$D$18-'Ejercicio 3 - TIR'!$C$18)/('Ejercicio 3 - TIR'!$E$18-'Ejercicio 3 - TIR'!$C$18),'Ejercicio 3 - TIR'!$C$18+SQRT(('Ejercicio 3 - TIR'!$E$18-'Ejercicio 3 - TIR'!$C$18)*('Ejercicio 3 - TIR'!$D$18-'Ejercicio 3 - TIR'!$C$18)*J464),'Ejercicio 3 - TIR'!$E$18-SQRT(('Ejercicio 3 - TIR'!$E$18-'Ejercicio 3 - TIR'!$C$18)*('Ejercicio 3 - TIR'!$E$18-'Ejercicio 3 - TIR'!$D$18)*(1-J464)))</f>
        <v>43952.0975456344</v>
      </c>
      <c r="L464" s="17">
        <f ca="1" t="shared" si="3459"/>
        <v>0.109220950281355</v>
      </c>
      <c r="M464" s="18">
        <f ca="1">IF(L464&lt;=('Ejercicio 3 - TIR'!$D$18-'Ejercicio 3 - TIR'!$C$18)/('Ejercicio 3 - TIR'!$E$18-'Ejercicio 3 - TIR'!$C$18),'Ejercicio 3 - TIR'!$C$18+SQRT(('Ejercicio 3 - TIR'!$E$18-'Ejercicio 3 - TIR'!$C$18)*('Ejercicio 3 - TIR'!$D$18-'Ejercicio 3 - TIR'!$C$18)*L464),'Ejercicio 3 - TIR'!$E$18-SQRT(('Ejercicio 3 - TIR'!$E$18-'Ejercicio 3 - TIR'!$C$18)*('Ejercicio 3 - TIR'!$E$18-'Ejercicio 3 - TIR'!$D$18)*(1-L464)))</f>
        <v>34047.6094848939</v>
      </c>
      <c r="N464" s="17">
        <f ca="1" t="shared" ref="N464:R464" si="3460">RAND()</f>
        <v>0.492207815877911</v>
      </c>
      <c r="O464" s="18">
        <f ca="1">IF(N464&lt;=('Ejercicio 3 - TIR'!$D$18-'Ejercicio 3 - TIR'!$C$18)/('Ejercicio 3 - TIR'!$E$18-'Ejercicio 3 - TIR'!$C$18),'Ejercicio 3 - TIR'!$C$18+SQRT(('Ejercicio 3 - TIR'!$E$18-'Ejercicio 3 - TIR'!$C$18)*('Ejercicio 3 - TIR'!$D$18-'Ejercicio 3 - TIR'!$C$18)*N464),'Ejercicio 3 - TIR'!$E$18-SQRT(('Ejercicio 3 - TIR'!$E$18-'Ejercicio 3 - TIR'!$C$18)*('Ejercicio 3 - TIR'!$E$18-'Ejercicio 3 - TIR'!$D$18)*(1-N464)))</f>
        <v>38592.506757733</v>
      </c>
      <c r="P464" s="17">
        <f ca="1" t="shared" si="3460"/>
        <v>0.518874629854059</v>
      </c>
      <c r="Q464" s="19">
        <f ca="1">IF(P464&lt;=('Ejercicio 3 - TIR'!$D$22-'Ejercicio 3 - TIR'!$C$22)/('Ejercicio 3 - TIR'!$E$22-'Ejercicio 3 - TIR'!$C$22),'Ejercicio 3 - TIR'!$C$22+SQRT(('Ejercicio 3 - TIR'!$E$22-'Ejercicio 3 - TIR'!$C$22)*('Ejercicio 3 - TIR'!$D$22-'Ejercicio 3 - TIR'!$C$22)*P464),'Ejercicio 3 - TIR'!$E$22-SQRT(('Ejercicio 3 - TIR'!$E$22-'Ejercicio 3 - TIR'!$C$22)*('Ejercicio 3 - TIR'!$E$22-'Ejercicio 3 - TIR'!$D$22)*(1-P464)))</f>
        <v>0.150571685976552</v>
      </c>
      <c r="R464" s="17">
        <f ca="1" t="shared" si="3460"/>
        <v>0.551626174491627</v>
      </c>
      <c r="S464" s="19">
        <f ca="1">IF(R464&lt;=('Ejercicio 3 - TIR'!$D$23-'Ejercicio 3 - TIR'!$C$23)/('Ejercicio 3 - TIR'!$E$23-'Ejercicio 3 - TIR'!$C$23),'Ejercicio 3 - TIR'!$C$23+SQRT(('Ejercicio 3 - TIR'!$E$23-'Ejercicio 3 - TIR'!$C$23)*('Ejercicio 3 - TIR'!$D$23-'Ejercicio 3 - TIR'!$C$23)*R464),'Ejercicio 3 - TIR'!$E$23-SQRT(('Ejercicio 3 - TIR'!$E$23-'Ejercicio 3 - TIR'!$C$23)*('Ejercicio 3 - TIR'!$E$23-'Ejercicio 3 - TIR'!$D$23)*(1-R464)))</f>
        <v>0.151590971753418</v>
      </c>
      <c r="T464" s="17">
        <f ca="1" t="shared" ref="T464:X464" si="3461">RAND()</f>
        <v>0.912167178119029</v>
      </c>
      <c r="U464" s="19">
        <f ca="1">IF(T464&lt;=('Ejercicio 3 - TIR'!$D$24-'Ejercicio 3 - TIR'!$C$24)/('Ejercicio 3 - TIR'!$E$24-'Ejercicio 3 - TIR'!$C$24),'Ejercicio 3 - TIR'!$C$24+SQRT(('Ejercicio 3 - TIR'!$E$24-'Ejercicio 3 - TIR'!$C$24)*('Ejercicio 3 - TIR'!$D$24-'Ejercicio 3 - TIR'!$C$24)*T464),'Ejercicio 3 - TIR'!$E$24-SQRT(('Ejercicio 3 - TIR'!$E$24-'Ejercicio 3 - TIR'!$C$24)*('Ejercicio 3 - TIR'!$E$24-'Ejercicio 3 - TIR'!$D$24)*(1-T464)))</f>
        <v>0.204317783917229</v>
      </c>
      <c r="V464" s="17">
        <f ca="1" t="shared" si="3461"/>
        <v>0.172722588332328</v>
      </c>
      <c r="W464" s="19">
        <f ca="1">IF(V464&lt;=('Ejercicio 3 - TIR'!$D$25-'Ejercicio 3 - TIR'!$C$25)/('Ejercicio 3 - TIR'!$E$25-'Ejercicio 3 - TIR'!$C$25),'Ejercicio 3 - TIR'!$C$25+SQRT(('Ejercicio 3 - TIR'!$E$25-'Ejercicio 3 - TIR'!$C$25)*('Ejercicio 3 - TIR'!$D$25-'Ejercicio 3 - TIR'!$C$25)*V464),'Ejercicio 3 - TIR'!$E$25-SQRT(('Ejercicio 3 - TIR'!$E$25-'Ejercicio 3 - TIR'!$C$25)*('Ejercicio 3 - TIR'!$E$25-'Ejercicio 3 - TIR'!$D$25)*(1-V464)))</f>
        <v>0.195550293362675</v>
      </c>
      <c r="X464" s="17">
        <f ca="1" t="shared" si="3461"/>
        <v>0.940420697662832</v>
      </c>
      <c r="Y464" s="19">
        <f ca="1">IF(X464&lt;=('Ejercicio 3 - TIR'!$D$26-'Ejercicio 3 - TIR'!$C$26)/('Ejercicio 3 - TIR'!$E$26-'Ejercicio 3 - TIR'!$C$26),'Ejercicio 3 - TIR'!$C$26+SQRT(('Ejercicio 3 - TIR'!$E$26-'Ejercicio 3 - TIR'!$C$26)*('Ejercicio 3 - TIR'!$D$26-'Ejercicio 3 - TIR'!$C$26)*X464),'Ejercicio 3 - TIR'!$E$26-SQRT(('Ejercicio 3 - TIR'!$E$26-'Ejercicio 3 - TIR'!$C$26)*('Ejercicio 3 - TIR'!$E$26-'Ejercicio 3 - TIR'!$D$26)*(1-X464)))</f>
        <v>0.262063215655511</v>
      </c>
      <c r="Z464" s="17">
        <f ca="1" t="shared" si="3336"/>
        <v>1.15057168597655</v>
      </c>
      <c r="AA464" s="17">
        <f ca="1" t="shared" si="3337"/>
        <v>1.32498796592571</v>
      </c>
      <c r="AB464" s="17">
        <f ca="1" t="shared" si="3338"/>
        <v>1.59570657084064</v>
      </c>
      <c r="AC464" s="17">
        <f ca="1" t="shared" si="3339"/>
        <v>1.90774745888928</v>
      </c>
      <c r="AD464" s="17">
        <f ca="1" t="shared" si="3340"/>
        <v>2.40769789262443</v>
      </c>
      <c r="AE464" s="16">
        <f ca="1" t="shared" si="3341"/>
        <v>5033.61681301224</v>
      </c>
      <c r="AF464" s="16">
        <f ca="1" t="shared" si="3342"/>
        <v>5796.66767713111</v>
      </c>
      <c r="AG464" s="16">
        <f ca="1" t="shared" si="3343"/>
        <v>6981.02997102717</v>
      </c>
      <c r="AH464" s="16">
        <f ca="1" t="shared" si="3344"/>
        <v>8346.17242983516</v>
      </c>
      <c r="AI464" s="16">
        <f ca="1" t="shared" si="3345"/>
        <v>10533.3972152131</v>
      </c>
      <c r="AJ464" s="18">
        <f ca="1" t="shared" si="3346"/>
        <v>47887.7912786238</v>
      </c>
      <c r="AK464" s="18">
        <f ca="1" t="shared" si="3347"/>
        <v>44857.6760468566</v>
      </c>
      <c r="AL464" s="18">
        <f ca="1" t="shared" si="3348"/>
        <v>70134.6508557977</v>
      </c>
      <c r="AM464" s="18">
        <f ca="1" t="shared" si="3349"/>
        <v>64954.2404760609</v>
      </c>
      <c r="AN464" s="18">
        <f ca="1" t="shared" si="3350"/>
        <v>92919.0971916878</v>
      </c>
      <c r="AO464" s="18">
        <f ca="1">C464/'Ejercicio 3 - TIR'!$D$7</f>
        <v>16317.4707451407</v>
      </c>
      <c r="AP464" s="18">
        <f ca="1" t="shared" si="3351"/>
        <v>31570.3205334831</v>
      </c>
      <c r="AQ464" s="18">
        <f ca="1" t="shared" si="3352"/>
        <v>28540.2053017159</v>
      </c>
      <c r="AR464" s="18">
        <f ca="1" t="shared" si="3353"/>
        <v>53817.180110657</v>
      </c>
      <c r="AS464" s="18">
        <f ca="1" t="shared" si="3354"/>
        <v>48636.7697309202</v>
      </c>
      <c r="AT464" s="18">
        <f ca="1" t="shared" si="3355"/>
        <v>76601.6264465471</v>
      </c>
      <c r="AU464" s="18">
        <f ca="1">AP464*'Ejercicio 3 - TIR'!$D$5</f>
        <v>15785.1602667415</v>
      </c>
      <c r="AV464" s="18">
        <f ca="1">AQ464*'Ejercicio 3 - TIR'!$D$5</f>
        <v>14270.1026508579</v>
      </c>
      <c r="AW464" s="18">
        <f ca="1">AR464*'Ejercicio 3 - TIR'!$D$5</f>
        <v>26908.5900553285</v>
      </c>
      <c r="AX464" s="18">
        <f ca="1">AS464*'Ejercicio 3 - TIR'!$D$5</f>
        <v>24318.3848654601</v>
      </c>
      <c r="AY464" s="18">
        <f ca="1">AT464*'Ejercicio 3 - TIR'!$D$5</f>
        <v>38300.8132232736</v>
      </c>
      <c r="AZ464" s="18">
        <f ca="1" t="shared" ref="AZ464:BD464" si="3462">AJ464-AU464-AE464</f>
        <v>27069.01419887</v>
      </c>
      <c r="BA464" s="18">
        <f ca="1" t="shared" si="3462"/>
        <v>24790.9057188675</v>
      </c>
      <c r="BB464" s="18">
        <f ca="1" t="shared" si="3462"/>
        <v>36245.030829442</v>
      </c>
      <c r="BC464" s="18">
        <f ca="1" t="shared" si="3462"/>
        <v>32289.6831807656</v>
      </c>
      <c r="BD464" s="18">
        <f ca="1" t="shared" si="3462"/>
        <v>44084.8867532011</v>
      </c>
      <c r="BE464" s="18">
        <f ca="1" t="shared" ref="BE464:BI464" si="3463">AZ464/Z464</f>
        <v>23526.5777254853</v>
      </c>
      <c r="BF464" s="18">
        <f ca="1" t="shared" si="3463"/>
        <v>18710.2874564957</v>
      </c>
      <c r="BG464" s="18">
        <f ca="1" t="shared" si="3463"/>
        <v>22714.095117342</v>
      </c>
      <c r="BH464" s="18">
        <f ca="1" t="shared" si="3463"/>
        <v>16925.5542867111</v>
      </c>
      <c r="BI464" s="18">
        <f ca="1" t="shared" si="3463"/>
        <v>18309.9743901623</v>
      </c>
      <c r="BJ464" s="18">
        <f ca="1" t="shared" si="3358"/>
        <v>80489.4261119972</v>
      </c>
      <c r="BK464" s="18">
        <f ca="1" t="shared" si="3359"/>
        <v>39287.5399260361</v>
      </c>
      <c r="BL464" s="18">
        <f ca="1" t="shared" si="3360"/>
        <v>119776.966038033</v>
      </c>
      <c r="BM464" s="18">
        <f ca="1">BK464*'Ejercicio 3 - TIR'!$D$5</f>
        <v>19643.7699630181</v>
      </c>
      <c r="BN464" s="18">
        <f ca="1" t="shared" si="3361"/>
        <v>100133.196075015</v>
      </c>
      <c r="BO464" s="18">
        <f ca="1" t="shared" si="3362"/>
        <v>41588.7709092391</v>
      </c>
      <c r="BP464" s="18">
        <f ca="1" t="shared" si="3363"/>
        <v>-115017.389262372</v>
      </c>
      <c r="BQ464" s="18">
        <f ca="1" t="shared" ref="BQ464:BT464" si="3464">BE464</f>
        <v>23526.5777254853</v>
      </c>
      <c r="BR464" s="18">
        <f ca="1" t="shared" si="3464"/>
        <v>18710.2874564957</v>
      </c>
      <c r="BS464" s="18">
        <f ca="1" t="shared" si="3464"/>
        <v>22714.095117342</v>
      </c>
      <c r="BT464" s="18">
        <f ca="1" t="shared" si="3464"/>
        <v>16925.5542867111</v>
      </c>
      <c r="BU464" s="18">
        <f ca="1" t="shared" si="3365"/>
        <v>59898.7452994014</v>
      </c>
      <c r="BV464" s="20">
        <f ca="1" t="shared" si="3366"/>
        <v>6.2919977193105</v>
      </c>
    </row>
    <row r="465" ht="15" customHeight="1" spans="1:74">
      <c r="A465" s="16">
        <v>464</v>
      </c>
      <c r="B465" s="17">
        <f ca="1" t="shared" ref="B465:F465" si="3465">RAND()</f>
        <v>0.038503624723593</v>
      </c>
      <c r="C465" s="18">
        <f ca="1">IF(B465&lt;=('Ejercicio 3 - TIR'!$D$13-'Ejercicio 3 - TIR'!$C$13)/('Ejercicio 3 - TIR'!$E$13-'Ejercicio 3 - TIR'!$C$13),'Ejercicio 3 - TIR'!$C$13+SQRT(('Ejercicio 3 - TIR'!$E$13-'Ejercicio 3 - TIR'!$C$13)*('Ejercicio 3 - TIR'!$D$13-'Ejercicio 3 - TIR'!$C$13)*B465),'Ejercicio 3 - TIR'!$E$13-SQRT(('Ejercicio 3 - TIR'!$E$13-'Ejercicio 3 - TIR'!$C$13)*('Ejercicio 3 - TIR'!$E$13-'Ejercicio 3 - TIR'!$D$13)*(1-B465)))</f>
        <v>63924.4681027417</v>
      </c>
      <c r="D465" s="17">
        <f ca="1" t="shared" si="3465"/>
        <v>0.850926513170979</v>
      </c>
      <c r="E465" s="18">
        <f ca="1">IF(D465&lt;=('Ejercicio 3 - TIR'!$D$14-'Ejercicio 3 - TIR'!$C$14)/('Ejercicio 3 - TIR'!$E$14-'Ejercicio 3 - TIR'!$C$14),'Ejercicio 3 - TIR'!$C$14+SQRT(('Ejercicio 3 - TIR'!$E$14-'Ejercicio 3 - TIR'!$C$14)*('Ejercicio 3 - TIR'!$D$14-'Ejercicio 3 - TIR'!$C$14)*D465),'Ejercicio 3 - TIR'!$E$14-SQRT(('Ejercicio 3 - TIR'!$E$14-'Ejercicio 3 - TIR'!$C$14)*('Ejercicio 3 - TIR'!$E$14-'Ejercicio 3 - TIR'!$D$14)*(1-D465)))</f>
        <v>35271.255660923</v>
      </c>
      <c r="F465" s="17">
        <f ca="1" t="shared" si="3465"/>
        <v>0.950680095049173</v>
      </c>
      <c r="G465" s="18">
        <f ca="1">IF(F465&lt;=('Ejercicio 3 - TIR'!$D$18-'Ejercicio 3 - TIR'!$C$18)/('Ejercicio 3 - TIR'!$E$18-'Ejercicio 3 - TIR'!$C$18),'Ejercicio 3 - TIR'!$C$18+SQRT(('Ejercicio 3 - TIR'!$E$18-'Ejercicio 3 - TIR'!$C$18)*('Ejercicio 3 - TIR'!$D$18-'Ejercicio 3 - TIR'!$C$18)*F465),'Ejercicio 3 - TIR'!$E$18-SQRT(('Ejercicio 3 - TIR'!$E$18-'Ejercicio 3 - TIR'!$C$18)*('Ejercicio 3 - TIR'!$E$18-'Ejercicio 3 - TIR'!$D$18)*(1-F465)))</f>
        <v>43076.7234022866</v>
      </c>
      <c r="H465" s="17">
        <f ca="1" t="shared" ref="H465:L465" si="3466">RAND()</f>
        <v>0.813116948036721</v>
      </c>
      <c r="I465" s="18">
        <f ca="1">IF(H465&lt;=('Ejercicio 3 - TIR'!$D$18-'Ejercicio 3 - TIR'!$C$18)/('Ejercicio 3 - TIR'!$E$18-'Ejercicio 3 - TIR'!$C$18),'Ejercicio 3 - TIR'!$C$18+SQRT(('Ejercicio 3 - TIR'!$E$18-'Ejercicio 3 - TIR'!$C$18)*('Ejercicio 3 - TIR'!$D$18-'Ejercicio 3 - TIR'!$C$18)*H465),'Ejercicio 3 - TIR'!$E$18-SQRT(('Ejercicio 3 - TIR'!$E$18-'Ejercicio 3 - TIR'!$C$18)*('Ejercicio 3 - TIR'!$E$18-'Ejercicio 3 - TIR'!$D$18)*(1-H465)))</f>
        <v>41256.1745637322</v>
      </c>
      <c r="J465" s="17">
        <f ca="1" t="shared" si="3466"/>
        <v>0.779420245103539</v>
      </c>
      <c r="K465" s="18">
        <f ca="1">IF(J465&lt;=('Ejercicio 3 - TIR'!$D$18-'Ejercicio 3 - TIR'!$C$18)/('Ejercicio 3 - TIR'!$E$18-'Ejercicio 3 - TIR'!$C$18),'Ejercicio 3 - TIR'!$C$18+SQRT(('Ejercicio 3 - TIR'!$E$18-'Ejercicio 3 - TIR'!$C$18)*('Ejercicio 3 - TIR'!$D$18-'Ejercicio 3 - TIR'!$C$18)*J465),'Ejercicio 3 - TIR'!$E$18-SQRT(('Ejercicio 3 - TIR'!$E$18-'Ejercicio 3 - TIR'!$C$18)*('Ejercicio 3 - TIR'!$E$18-'Ejercicio 3 - TIR'!$D$18)*(1-J465)))</f>
        <v>40932.6321020549</v>
      </c>
      <c r="L465" s="17">
        <f ca="1" t="shared" si="3466"/>
        <v>0.294833120481365</v>
      </c>
      <c r="M465" s="18">
        <f ca="1">IF(L465&lt;=('Ejercicio 3 - TIR'!$D$18-'Ejercicio 3 - TIR'!$C$18)/('Ejercicio 3 - TIR'!$E$18-'Ejercicio 3 - TIR'!$C$18),'Ejercicio 3 - TIR'!$C$18+SQRT(('Ejercicio 3 - TIR'!$E$18-'Ejercicio 3 - TIR'!$C$18)*('Ejercicio 3 - TIR'!$D$18-'Ejercicio 3 - TIR'!$C$18)*L465),'Ejercicio 3 - TIR'!$E$18-SQRT(('Ejercicio 3 - TIR'!$E$18-'Ejercicio 3 - TIR'!$C$18)*('Ejercicio 3 - TIR'!$E$18-'Ejercicio 3 - TIR'!$D$18)*(1-L465)))</f>
        <v>36650.1855667496</v>
      </c>
      <c r="N465" s="17">
        <f ca="1" t="shared" ref="N465:R465" si="3467">RAND()</f>
        <v>0.912503984336024</v>
      </c>
      <c r="O465" s="18">
        <f ca="1">IF(N465&lt;=('Ejercicio 3 - TIR'!$D$18-'Ejercicio 3 - TIR'!$C$18)/('Ejercicio 3 - TIR'!$E$18-'Ejercicio 3 - TIR'!$C$18),'Ejercicio 3 - TIR'!$C$18+SQRT(('Ejercicio 3 - TIR'!$E$18-'Ejercicio 3 - TIR'!$C$18)*('Ejercicio 3 - TIR'!$D$18-'Ejercicio 3 - TIR'!$C$18)*N465),'Ejercicio 3 - TIR'!$E$18-SQRT(('Ejercicio 3 - TIR'!$E$18-'Ejercicio 3 - TIR'!$C$18)*('Ejercicio 3 - TIR'!$E$18-'Ejercicio 3 - TIR'!$D$18)*(1-N465)))</f>
        <v>42438.3206338813</v>
      </c>
      <c r="P465" s="17">
        <f ca="1" t="shared" si="3467"/>
        <v>0.0574960412884227</v>
      </c>
      <c r="Q465" s="19">
        <f ca="1">IF(P465&lt;=('Ejercicio 3 - TIR'!$D$22-'Ejercicio 3 - TIR'!$C$22)/('Ejercicio 3 - TIR'!$E$22-'Ejercicio 3 - TIR'!$C$22),'Ejercicio 3 - TIR'!$C$22+SQRT(('Ejercicio 3 - TIR'!$E$22-'Ejercicio 3 - TIR'!$C$22)*('Ejercicio 3 - TIR'!$D$22-'Ejercicio 3 - TIR'!$C$22)*P465),'Ejercicio 3 - TIR'!$E$22-SQRT(('Ejercicio 3 - TIR'!$E$22-'Ejercicio 3 - TIR'!$C$22)*('Ejercicio 3 - TIR'!$E$22-'Ejercicio 3 - TIR'!$D$22)*(1-P465)))</f>
        <v>0.130173144760553</v>
      </c>
      <c r="R465" s="17">
        <f ca="1" t="shared" si="3467"/>
        <v>0.641386541118467</v>
      </c>
      <c r="S465" s="19">
        <f ca="1">IF(R465&lt;=('Ejercicio 3 - TIR'!$D$23-'Ejercicio 3 - TIR'!$C$23)/('Ejercicio 3 - TIR'!$E$23-'Ejercicio 3 - TIR'!$C$23),'Ejercicio 3 - TIR'!$C$23+SQRT(('Ejercicio 3 - TIR'!$E$23-'Ejercicio 3 - TIR'!$C$23)*('Ejercicio 3 - TIR'!$D$23-'Ejercicio 3 - TIR'!$C$23)*R465),'Ejercicio 3 - TIR'!$E$23-SQRT(('Ejercicio 3 - TIR'!$E$23-'Ejercicio 3 - TIR'!$C$23)*('Ejercicio 3 - TIR'!$E$23-'Ejercicio 3 - TIR'!$D$23)*(1-R465)))</f>
        <v>0.154593224801507</v>
      </c>
      <c r="T465" s="17">
        <f ca="1" t="shared" ref="T465:X465" si="3468">RAND()</f>
        <v>0.485376774104107</v>
      </c>
      <c r="U465" s="19">
        <f ca="1">IF(T465&lt;=('Ejercicio 3 - TIR'!$D$24-'Ejercicio 3 - TIR'!$C$24)/('Ejercicio 3 - TIR'!$E$24-'Ejercicio 3 - TIR'!$C$24),'Ejercicio 3 - TIR'!$C$24+SQRT(('Ejercicio 3 - TIR'!$E$24-'Ejercicio 3 - TIR'!$C$24)*('Ejercicio 3 - TIR'!$D$24-'Ejercicio 3 - TIR'!$C$24)*T465),'Ejercicio 3 - TIR'!$E$24-SQRT(('Ejercicio 3 - TIR'!$E$24-'Ejercicio 3 - TIR'!$C$24)*('Ejercicio 3 - TIR'!$E$24-'Ejercicio 3 - TIR'!$D$24)*(1-T465)))</f>
        <v>0.182040218223645</v>
      </c>
      <c r="V465" s="17">
        <f ca="1" t="shared" si="3468"/>
        <v>0.894878825479716</v>
      </c>
      <c r="W465" s="19">
        <f ca="1">IF(V465&lt;=('Ejercicio 3 - TIR'!$D$25-'Ejercicio 3 - TIR'!$C$25)/('Ejercicio 3 - TIR'!$E$25-'Ejercicio 3 - TIR'!$C$25),'Ejercicio 3 - TIR'!$C$25+SQRT(('Ejercicio 3 - TIR'!$E$25-'Ejercicio 3 - TIR'!$C$25)*('Ejercicio 3 - TIR'!$D$25-'Ejercicio 3 - TIR'!$C$25)*V465),'Ejercicio 3 - TIR'!$E$25-SQRT(('Ejercicio 3 - TIR'!$E$25-'Ejercicio 3 - TIR'!$C$25)*('Ejercicio 3 - TIR'!$E$25-'Ejercicio 3 - TIR'!$D$25)*(1-V465)))</f>
        <v>0.230818652007197</v>
      </c>
      <c r="X465" s="17">
        <f ca="1" t="shared" si="3468"/>
        <v>0.78618496714816</v>
      </c>
      <c r="Y465" s="19">
        <f ca="1">IF(X465&lt;=('Ejercicio 3 - TIR'!$D$26-'Ejercicio 3 - TIR'!$C$26)/('Ejercicio 3 - TIR'!$E$26-'Ejercicio 3 - TIR'!$C$26),'Ejercicio 3 - TIR'!$C$26+SQRT(('Ejercicio 3 - TIR'!$E$26-'Ejercicio 3 - TIR'!$C$26)*('Ejercicio 3 - TIR'!$D$26-'Ejercicio 3 - TIR'!$C$26)*X465),'Ejercicio 3 - TIR'!$E$26-SQRT(('Ejercicio 3 - TIR'!$E$26-'Ejercicio 3 - TIR'!$C$26)*('Ejercicio 3 - TIR'!$E$26-'Ejercicio 3 - TIR'!$D$26)*(1-X465)))</f>
        <v>0.246020577147339</v>
      </c>
      <c r="Z465" s="17">
        <f ca="1" t="shared" si="3336"/>
        <v>1.13017314476055</v>
      </c>
      <c r="AA465" s="17">
        <f ca="1" t="shared" si="3337"/>
        <v>1.30489025579315</v>
      </c>
      <c r="AB465" s="17">
        <f ca="1" t="shared" si="3338"/>
        <v>1.54243276271564</v>
      </c>
      <c r="AC465" s="17">
        <f ca="1" t="shared" si="3339"/>
        <v>1.8984550138174</v>
      </c>
      <c r="AD465" s="17">
        <f ca="1" t="shared" si="3340"/>
        <v>2.36551401200502</v>
      </c>
      <c r="AE465" s="16">
        <f ca="1" t="shared" si="3341"/>
        <v>4591.37026903579</v>
      </c>
      <c r="AF465" s="16">
        <f ca="1" t="shared" si="3342"/>
        <v>5301.16500518379</v>
      </c>
      <c r="AG465" s="16">
        <f ca="1" t="shared" si="3343"/>
        <v>6266.190239567</v>
      </c>
      <c r="AH465" s="16">
        <f ca="1" t="shared" si="3344"/>
        <v>7712.54382388451</v>
      </c>
      <c r="AI465" s="16">
        <f ca="1" t="shared" si="3345"/>
        <v>9609.98830671073</v>
      </c>
      <c r="AJ465" s="18">
        <f ca="1" t="shared" si="3346"/>
        <v>48684.1559535427</v>
      </c>
      <c r="AK465" s="18">
        <f ca="1" t="shared" si="3347"/>
        <v>53834.7801795152</v>
      </c>
      <c r="AL465" s="18">
        <f ca="1" t="shared" si="3348"/>
        <v>63135.8328183954</v>
      </c>
      <c r="AM465" s="18">
        <f ca="1" t="shared" si="3349"/>
        <v>69578.7285465339</v>
      </c>
      <c r="AN465" s="18">
        <f ca="1" t="shared" si="3350"/>
        <v>100388.442105408</v>
      </c>
      <c r="AO465" s="18">
        <f ca="1">C465/'Ejercicio 3 - TIR'!$D$7</f>
        <v>12784.8936205483</v>
      </c>
      <c r="AP465" s="18">
        <f ca="1" t="shared" si="3351"/>
        <v>35899.2623329944</v>
      </c>
      <c r="AQ465" s="18">
        <f ca="1" t="shared" si="3352"/>
        <v>41049.8865589669</v>
      </c>
      <c r="AR465" s="18">
        <f ca="1" t="shared" si="3353"/>
        <v>50350.939197847</v>
      </c>
      <c r="AS465" s="18">
        <f ca="1" t="shared" si="3354"/>
        <v>56793.8349259855</v>
      </c>
      <c r="AT465" s="18">
        <f ca="1" t="shared" si="3355"/>
        <v>87603.5484848596</v>
      </c>
      <c r="AU465" s="18">
        <f ca="1">AP465*'Ejercicio 3 - TIR'!$D$5</f>
        <v>17949.6311664972</v>
      </c>
      <c r="AV465" s="18">
        <f ca="1">AQ465*'Ejercicio 3 - TIR'!$D$5</f>
        <v>20524.9432794834</v>
      </c>
      <c r="AW465" s="18">
        <f ca="1">AR465*'Ejercicio 3 - TIR'!$D$5</f>
        <v>25175.4695989235</v>
      </c>
      <c r="AX465" s="18">
        <f ca="1">AS465*'Ejercicio 3 - TIR'!$D$5</f>
        <v>28396.9174629928</v>
      </c>
      <c r="AY465" s="18">
        <f ca="1">AT465*'Ejercicio 3 - TIR'!$D$5</f>
        <v>43801.7742424298</v>
      </c>
      <c r="AZ465" s="18">
        <f ca="1" t="shared" ref="AZ465:BD465" si="3469">AJ465-AU465-AE465</f>
        <v>26143.1545180098</v>
      </c>
      <c r="BA465" s="18">
        <f ca="1" t="shared" si="3469"/>
        <v>28008.671894848</v>
      </c>
      <c r="BB465" s="18">
        <f ca="1" t="shared" si="3469"/>
        <v>31694.1729799049</v>
      </c>
      <c r="BC465" s="18">
        <f ca="1" t="shared" si="3469"/>
        <v>33469.2672596566</v>
      </c>
      <c r="BD465" s="18">
        <f ca="1" t="shared" si="3469"/>
        <v>46976.6795562674</v>
      </c>
      <c r="BE465" s="18">
        <f ca="1" t="shared" ref="BE465:BI465" si="3470">AZ465/Z465</f>
        <v>23131.9905619848</v>
      </c>
      <c r="BF465" s="18">
        <f ca="1" t="shared" si="3470"/>
        <v>21464.388879066</v>
      </c>
      <c r="BG465" s="18">
        <f ca="1" t="shared" si="3470"/>
        <v>20548.171528789</v>
      </c>
      <c r="BH465" s="18">
        <f ca="1" t="shared" si="3470"/>
        <v>17629.7394544824</v>
      </c>
      <c r="BI465" s="18">
        <f ca="1" t="shared" si="3470"/>
        <v>19858.9732793211</v>
      </c>
      <c r="BJ465" s="18">
        <f ca="1" t="shared" si="3358"/>
        <v>83434.6494869246</v>
      </c>
      <c r="BK465" s="18">
        <f ca="1" t="shared" si="3359"/>
        <v>30242.8450014007</v>
      </c>
      <c r="BL465" s="18">
        <f ca="1" t="shared" si="3360"/>
        <v>113677.494488325</v>
      </c>
      <c r="BM465" s="18">
        <f ca="1">BK465*'Ejercicio 3 - TIR'!$D$5</f>
        <v>15121.4225007003</v>
      </c>
      <c r="BN465" s="18">
        <f ca="1" t="shared" si="3361"/>
        <v>98556.0719876249</v>
      </c>
      <c r="BO465" s="18">
        <f ca="1" t="shared" si="3362"/>
        <v>41663.7024711971</v>
      </c>
      <c r="BP465" s="18">
        <f ca="1" t="shared" si="3363"/>
        <v>-99195.7237636647</v>
      </c>
      <c r="BQ465" s="18">
        <f ca="1" t="shared" ref="BQ465:BT465" si="3471">BE465</f>
        <v>23131.9905619848</v>
      </c>
      <c r="BR465" s="18">
        <f ca="1" t="shared" si="3471"/>
        <v>21464.388879066</v>
      </c>
      <c r="BS465" s="18">
        <f ca="1" t="shared" si="3471"/>
        <v>20548.171528789</v>
      </c>
      <c r="BT465" s="18">
        <f ca="1" t="shared" si="3471"/>
        <v>17629.7394544824</v>
      </c>
      <c r="BU465" s="18">
        <f ca="1" t="shared" si="3365"/>
        <v>61522.6757505183</v>
      </c>
      <c r="BV465" s="20">
        <f ca="1" t="shared" si="3366"/>
        <v>11.7578710671277</v>
      </c>
    </row>
    <row r="466" ht="15" customHeight="1" spans="1:74">
      <c r="A466" s="16">
        <v>465</v>
      </c>
      <c r="B466" s="17">
        <f ca="1" t="shared" ref="B466:F466" si="3472">RAND()</f>
        <v>0.458667742369168</v>
      </c>
      <c r="C466" s="18">
        <f ca="1">IF(B466&lt;=('Ejercicio 3 - TIR'!$D$13-'Ejercicio 3 - TIR'!$C$13)/('Ejercicio 3 - TIR'!$E$13-'Ejercicio 3 - TIR'!$C$13),'Ejercicio 3 - TIR'!$C$13+SQRT(('Ejercicio 3 - TIR'!$E$13-'Ejercicio 3 - TIR'!$C$13)*('Ejercicio 3 - TIR'!$D$13-'Ejercicio 3 - TIR'!$C$13)*B466),'Ejercicio 3 - TIR'!$E$13-SQRT(('Ejercicio 3 - TIR'!$E$13-'Ejercicio 3 - TIR'!$C$13)*('Ejercicio 3 - TIR'!$E$13-'Ejercicio 3 - TIR'!$D$13)*(1-B466)))</f>
        <v>74512.7736080012</v>
      </c>
      <c r="D466" s="17">
        <f ca="1" t="shared" si="3472"/>
        <v>0.13360363042548</v>
      </c>
      <c r="E466" s="18">
        <f ca="1">IF(D466&lt;=('Ejercicio 3 - TIR'!$D$14-'Ejercicio 3 - TIR'!$C$14)/('Ejercicio 3 - TIR'!$E$14-'Ejercicio 3 - TIR'!$C$14),'Ejercicio 3 - TIR'!$C$14+SQRT(('Ejercicio 3 - TIR'!$E$14-'Ejercicio 3 - TIR'!$C$14)*('Ejercicio 3 - TIR'!$D$14-'Ejercicio 3 - TIR'!$C$14)*D466),'Ejercicio 3 - TIR'!$E$14-SQRT(('Ejercicio 3 - TIR'!$E$14-'Ejercicio 3 - TIR'!$C$14)*('Ejercicio 3 - TIR'!$E$14-'Ejercicio 3 - TIR'!$D$14)*(1-D466)))</f>
        <v>28165.4813665399</v>
      </c>
      <c r="F466" s="17">
        <f ca="1" t="shared" si="3472"/>
        <v>0.977684676687049</v>
      </c>
      <c r="G466" s="18">
        <f ca="1">IF(F466&lt;=('Ejercicio 3 - TIR'!$D$18-'Ejercicio 3 - TIR'!$C$18)/('Ejercicio 3 - TIR'!$E$18-'Ejercicio 3 - TIR'!$C$18),'Ejercicio 3 - TIR'!$C$18+SQRT(('Ejercicio 3 - TIR'!$E$18-'Ejercicio 3 - TIR'!$C$18)*('Ejercicio 3 - TIR'!$D$18-'Ejercicio 3 - TIR'!$C$18)*F466),'Ejercicio 3 - TIR'!$E$18-SQRT(('Ejercicio 3 - TIR'!$E$18-'Ejercicio 3 - TIR'!$C$18)*('Ejercicio 3 - TIR'!$E$18-'Ejercicio 3 - TIR'!$D$18)*(1-F466)))</f>
        <v>43706.3040355357</v>
      </c>
      <c r="H466" s="17">
        <f ca="1" t="shared" ref="H466:L466" si="3473">RAND()</f>
        <v>0.896357697441222</v>
      </c>
      <c r="I466" s="18">
        <f ca="1">IF(H466&lt;=('Ejercicio 3 - TIR'!$D$18-'Ejercicio 3 - TIR'!$C$18)/('Ejercicio 3 - TIR'!$E$18-'Ejercicio 3 - TIR'!$C$18),'Ejercicio 3 - TIR'!$C$18+SQRT(('Ejercicio 3 - TIR'!$E$18-'Ejercicio 3 - TIR'!$C$18)*('Ejercicio 3 - TIR'!$D$18-'Ejercicio 3 - TIR'!$C$18)*H466),'Ejercicio 3 - TIR'!$E$18-SQRT(('Ejercicio 3 - TIR'!$E$18-'Ejercicio 3 - TIR'!$C$18)*('Ejercicio 3 - TIR'!$E$18-'Ejercicio 3 - TIR'!$D$18)*(1-H466)))</f>
        <v>42211.9589866883</v>
      </c>
      <c r="J466" s="17">
        <f ca="1" t="shared" si="3473"/>
        <v>0.815176898112633</v>
      </c>
      <c r="K466" s="18">
        <f ca="1">IF(J466&lt;=('Ejercicio 3 - TIR'!$D$18-'Ejercicio 3 - TIR'!$C$18)/('Ejercicio 3 - TIR'!$E$18-'Ejercicio 3 - TIR'!$C$18),'Ejercicio 3 - TIR'!$C$18+SQRT(('Ejercicio 3 - TIR'!$E$18-'Ejercicio 3 - TIR'!$C$18)*('Ejercicio 3 - TIR'!$D$18-'Ejercicio 3 - TIR'!$C$18)*J466),'Ejercicio 3 - TIR'!$E$18-SQRT(('Ejercicio 3 - TIR'!$E$18-'Ejercicio 3 - TIR'!$C$18)*('Ejercicio 3 - TIR'!$E$18-'Ejercicio 3 - TIR'!$D$18)*(1-J466)))</f>
        <v>41276.8652130829</v>
      </c>
      <c r="L466" s="17">
        <f ca="1" t="shared" si="3473"/>
        <v>0.696761386896504</v>
      </c>
      <c r="M466" s="18">
        <f ca="1">IF(L466&lt;=('Ejercicio 3 - TIR'!$D$18-'Ejercicio 3 - TIR'!$C$18)/('Ejercicio 3 - TIR'!$E$18-'Ejercicio 3 - TIR'!$C$18),'Ejercicio 3 - TIR'!$C$18+SQRT(('Ejercicio 3 - TIR'!$E$18-'Ejercicio 3 - TIR'!$C$18)*('Ejercicio 3 - TIR'!$D$18-'Ejercicio 3 - TIR'!$C$18)*L466),'Ejercicio 3 - TIR'!$E$18-SQRT(('Ejercicio 3 - TIR'!$E$18-'Ejercicio 3 - TIR'!$C$18)*('Ejercicio 3 - TIR'!$E$18-'Ejercicio 3 - TIR'!$D$18)*(1-L466)))</f>
        <v>40231.0487544155</v>
      </c>
      <c r="N466" s="17">
        <f ca="1" t="shared" ref="N466:R466" si="3474">RAND()</f>
        <v>0.140519631213181</v>
      </c>
      <c r="O466" s="18">
        <f ca="1">IF(N466&lt;=('Ejercicio 3 - TIR'!$D$18-'Ejercicio 3 - TIR'!$C$18)/('Ejercicio 3 - TIR'!$E$18-'Ejercicio 3 - TIR'!$C$18),'Ejercicio 3 - TIR'!$C$18+SQRT(('Ejercicio 3 - TIR'!$E$18-'Ejercicio 3 - TIR'!$C$18)*('Ejercicio 3 - TIR'!$D$18-'Ejercicio 3 - TIR'!$C$18)*N466),'Ejercicio 3 - TIR'!$E$18-SQRT(('Ejercicio 3 - TIR'!$E$18-'Ejercicio 3 - TIR'!$C$18)*('Ejercicio 3 - TIR'!$E$18-'Ejercicio 3 - TIR'!$D$18)*(1-N466)))</f>
        <v>34591.0722801952</v>
      </c>
      <c r="P466" s="17">
        <f ca="1" t="shared" si="3474"/>
        <v>0.811312223262422</v>
      </c>
      <c r="Q466" s="19">
        <f ca="1">IF(P466&lt;=('Ejercicio 3 - TIR'!$D$22-'Ejercicio 3 - TIR'!$C$22)/('Ejercicio 3 - TIR'!$E$22-'Ejercicio 3 - TIR'!$C$22),'Ejercicio 3 - TIR'!$C$22+SQRT(('Ejercicio 3 - TIR'!$E$22-'Ejercicio 3 - TIR'!$C$22)*('Ejercicio 3 - TIR'!$D$22-'Ejercicio 3 - TIR'!$C$22)*P466),'Ejercicio 3 - TIR'!$E$22-SQRT(('Ejercicio 3 - TIR'!$E$22-'Ejercicio 3 - TIR'!$C$22)*('Ejercicio 3 - TIR'!$E$22-'Ejercicio 3 - TIR'!$D$22)*(1-P466)))</f>
        <v>0.161570729853637</v>
      </c>
      <c r="R466" s="17">
        <f ca="1" t="shared" si="3474"/>
        <v>0.180528387399376</v>
      </c>
      <c r="S466" s="19">
        <f ca="1">IF(R466&lt;=('Ejercicio 3 - TIR'!$D$23-'Ejercicio 3 - TIR'!$C$23)/('Ejercicio 3 - TIR'!$E$23-'Ejercicio 3 - TIR'!$C$23),'Ejercicio 3 - TIR'!$C$23+SQRT(('Ejercicio 3 - TIR'!$E$23-'Ejercicio 3 - TIR'!$C$23)*('Ejercicio 3 - TIR'!$D$23-'Ejercicio 3 - TIR'!$C$23)*R466),'Ejercicio 3 - TIR'!$E$23-SQRT(('Ejercicio 3 - TIR'!$E$23-'Ejercicio 3 - TIR'!$C$23)*('Ejercicio 3 - TIR'!$E$23-'Ejercicio 3 - TIR'!$D$23)*(1-R466)))</f>
        <v>0.138026400009954</v>
      </c>
      <c r="T466" s="17">
        <f ca="1" t="shared" ref="T466:X466" si="3475">RAND()</f>
        <v>0.996404672165409</v>
      </c>
      <c r="U466" s="19">
        <f ca="1">IF(T466&lt;=('Ejercicio 3 - TIR'!$D$24-'Ejercicio 3 - TIR'!$C$24)/('Ejercicio 3 - TIR'!$E$24-'Ejercicio 3 - TIR'!$C$24),'Ejercicio 3 - TIR'!$C$24+SQRT(('Ejercicio 3 - TIR'!$E$24-'Ejercicio 3 - TIR'!$C$24)*('Ejercicio 3 - TIR'!$D$24-'Ejercicio 3 - TIR'!$C$24)*T466),'Ejercicio 3 - TIR'!$E$24-SQRT(('Ejercicio 3 - TIR'!$E$24-'Ejercicio 3 - TIR'!$C$24)*('Ejercicio 3 - TIR'!$E$24-'Ejercicio 3 - TIR'!$D$24)*(1-T466)))</f>
        <v>0.216827159326904</v>
      </c>
      <c r="V466" s="17">
        <f ca="1" t="shared" si="3475"/>
        <v>0.271924285376277</v>
      </c>
      <c r="W466" s="19">
        <f ca="1">IF(V466&lt;=('Ejercicio 3 - TIR'!$D$25-'Ejercicio 3 - TIR'!$C$25)/('Ejercicio 3 - TIR'!$E$25-'Ejercicio 3 - TIR'!$C$25),'Ejercicio 3 - TIR'!$C$25+SQRT(('Ejercicio 3 - TIR'!$E$25-'Ejercicio 3 - TIR'!$C$25)*('Ejercicio 3 - TIR'!$D$25-'Ejercicio 3 - TIR'!$C$25)*V466),'Ejercicio 3 - TIR'!$E$25-SQRT(('Ejercicio 3 - TIR'!$E$25-'Ejercicio 3 - TIR'!$C$25)*('Ejercicio 3 - TIR'!$E$25-'Ejercicio 3 - TIR'!$D$25)*(1-V466)))</f>
        <v>0.199511381281877</v>
      </c>
      <c r="X466" s="17">
        <f ca="1" t="shared" si="3475"/>
        <v>0.542568557387122</v>
      </c>
      <c r="Y466" s="19">
        <f ca="1">IF(X466&lt;=('Ejercicio 3 - TIR'!$D$26-'Ejercicio 3 - TIR'!$C$26)/('Ejercicio 3 - TIR'!$E$26-'Ejercicio 3 - TIR'!$C$26),'Ejercicio 3 - TIR'!$C$26+SQRT(('Ejercicio 3 - TIR'!$E$26-'Ejercicio 3 - TIR'!$C$26)*('Ejercicio 3 - TIR'!$D$26-'Ejercicio 3 - TIR'!$C$26)*X466),'Ejercicio 3 - TIR'!$E$26-SQRT(('Ejercicio 3 - TIR'!$E$26-'Ejercicio 3 - TIR'!$C$26)*('Ejercicio 3 - TIR'!$E$26-'Ejercicio 3 - TIR'!$D$26)*(1-X466)))</f>
        <v>0.230299599698699</v>
      </c>
      <c r="Z466" s="17">
        <f ca="1" t="shared" si="3336"/>
        <v>1.16157072985364</v>
      </c>
      <c r="AA466" s="17">
        <f ca="1" t="shared" si="3337"/>
        <v>1.32189815605227</v>
      </c>
      <c r="AB466" s="17">
        <f ca="1" t="shared" si="3338"/>
        <v>1.60852157814855</v>
      </c>
      <c r="AC466" s="17">
        <f ca="1" t="shared" si="3339"/>
        <v>1.92943994002668</v>
      </c>
      <c r="AD466" s="17">
        <f ca="1" t="shared" si="3340"/>
        <v>2.3737891858575</v>
      </c>
      <c r="AE466" s="16">
        <f ca="1" t="shared" si="3341"/>
        <v>4550.71738107085</v>
      </c>
      <c r="AF466" s="16">
        <f ca="1" t="shared" si="3342"/>
        <v>5178.83651864278</v>
      </c>
      <c r="AG466" s="16">
        <f ca="1" t="shared" si="3343"/>
        <v>6301.74892959853</v>
      </c>
      <c r="AH466" s="16">
        <f ca="1" t="shared" si="3344"/>
        <v>7559.01956303432</v>
      </c>
      <c r="AI466" s="16">
        <f ca="1" t="shared" si="3345"/>
        <v>9299.85874251577</v>
      </c>
      <c r="AJ466" s="18">
        <f ca="1" t="shared" si="3346"/>
        <v>50767.9634777621</v>
      </c>
      <c r="AK466" s="18">
        <f ca="1" t="shared" si="3347"/>
        <v>55799.9107478572</v>
      </c>
      <c r="AL466" s="18">
        <f ca="1" t="shared" si="3348"/>
        <v>66394.7283735732</v>
      </c>
      <c r="AM466" s="18">
        <f ca="1" t="shared" si="3349"/>
        <v>77623.3922959297</v>
      </c>
      <c r="AN466" s="18">
        <f ca="1" t="shared" si="3350"/>
        <v>82111.9133059427</v>
      </c>
      <c r="AO466" s="18">
        <f ca="1">C466/'Ejercicio 3 - TIR'!$D$7</f>
        <v>14902.5547216002</v>
      </c>
      <c r="AP466" s="18">
        <f ca="1" t="shared" si="3351"/>
        <v>35865.4087561619</v>
      </c>
      <c r="AQ466" s="18">
        <f ca="1" t="shared" si="3352"/>
        <v>40897.356026257</v>
      </c>
      <c r="AR466" s="18">
        <f ca="1" t="shared" si="3353"/>
        <v>51492.173651973</v>
      </c>
      <c r="AS466" s="18">
        <f ca="1" t="shared" si="3354"/>
        <v>62720.8375743295</v>
      </c>
      <c r="AT466" s="18">
        <f ca="1" t="shared" si="3355"/>
        <v>67209.3585843425</v>
      </c>
      <c r="AU466" s="18">
        <f ca="1">AP466*'Ejercicio 3 - TIR'!$D$5</f>
        <v>17932.7043780809</v>
      </c>
      <c r="AV466" s="18">
        <f ca="1">AQ466*'Ejercicio 3 - TIR'!$D$5</f>
        <v>20448.6780131285</v>
      </c>
      <c r="AW466" s="18">
        <f ca="1">AR466*'Ejercicio 3 - TIR'!$D$5</f>
        <v>25746.0868259865</v>
      </c>
      <c r="AX466" s="18">
        <f ca="1">AS466*'Ejercicio 3 - TIR'!$D$5</f>
        <v>31360.4187871648</v>
      </c>
      <c r="AY466" s="18">
        <f ca="1">AT466*'Ejercicio 3 - TIR'!$D$5</f>
        <v>33604.6792921712</v>
      </c>
      <c r="AZ466" s="18">
        <f ca="1" t="shared" ref="AZ466:BD466" si="3476">AJ466-AU466-AE466</f>
        <v>28284.5417186103</v>
      </c>
      <c r="BA466" s="18">
        <f ca="1" t="shared" si="3476"/>
        <v>30172.396216086</v>
      </c>
      <c r="BB466" s="18">
        <f ca="1" t="shared" si="3476"/>
        <v>34346.8926179882</v>
      </c>
      <c r="BC466" s="18">
        <f ca="1" t="shared" si="3476"/>
        <v>38703.9539457307</v>
      </c>
      <c r="BD466" s="18">
        <f ca="1" t="shared" si="3476"/>
        <v>39207.3752712557</v>
      </c>
      <c r="BE466" s="18">
        <f ca="1" t="shared" ref="BE466:BI466" si="3477">AZ466/Z466</f>
        <v>24350.2534900947</v>
      </c>
      <c r="BF466" s="18">
        <f ca="1" t="shared" si="3477"/>
        <v>22825.0535625173</v>
      </c>
      <c r="BG466" s="18">
        <f ca="1" t="shared" si="3477"/>
        <v>21353.0816649176</v>
      </c>
      <c r="BH466" s="18">
        <f ca="1" t="shared" si="3477"/>
        <v>20059.6831975996</v>
      </c>
      <c r="BI466" s="18">
        <f ca="1" t="shared" si="3477"/>
        <v>16516.7890665457</v>
      </c>
      <c r="BJ466" s="18">
        <f ca="1" t="shared" si="3358"/>
        <v>66858.9150823633</v>
      </c>
      <c r="BK466" s="18">
        <f ca="1" t="shared" si="3359"/>
        <v>35375.5232397844</v>
      </c>
      <c r="BL466" s="18">
        <f ca="1" t="shared" si="3360"/>
        <v>102234.438322148</v>
      </c>
      <c r="BM466" s="18">
        <f ca="1">BK466*'Ejercicio 3 - TIR'!$D$5</f>
        <v>17687.7616198922</v>
      </c>
      <c r="BN466" s="18">
        <f ca="1" t="shared" si="3361"/>
        <v>84546.6767022555</v>
      </c>
      <c r="BO466" s="18">
        <f ca="1" t="shared" si="3362"/>
        <v>35616.75872734</v>
      </c>
      <c r="BP466" s="18">
        <f ca="1" t="shared" si="3363"/>
        <v>-102678.254974541</v>
      </c>
      <c r="BQ466" s="18">
        <f ca="1" t="shared" ref="BQ466:BT466" si="3478">BE466</f>
        <v>24350.2534900947</v>
      </c>
      <c r="BR466" s="18">
        <f ca="1" t="shared" si="3478"/>
        <v>22825.0535625173</v>
      </c>
      <c r="BS466" s="18">
        <f ca="1" t="shared" si="3478"/>
        <v>21353.0816649176</v>
      </c>
      <c r="BT466" s="18">
        <f ca="1" t="shared" si="3478"/>
        <v>20059.6831975996</v>
      </c>
      <c r="BU466" s="18">
        <f ca="1" t="shared" si="3365"/>
        <v>52133.5477938857</v>
      </c>
      <c r="BV466" s="20">
        <f ca="1" t="shared" si="3366"/>
        <v>10.1484801436244</v>
      </c>
    </row>
    <row r="467" ht="15" customHeight="1" spans="1:74">
      <c r="A467" s="16">
        <v>466</v>
      </c>
      <c r="B467" s="17">
        <f ca="1" t="shared" ref="B467:F467" si="3479">RAND()</f>
        <v>0.504286791118449</v>
      </c>
      <c r="C467" s="18">
        <f ca="1">IF(B467&lt;=('Ejercicio 3 - TIR'!$D$13-'Ejercicio 3 - TIR'!$C$13)/('Ejercicio 3 - TIR'!$E$13-'Ejercicio 3 - TIR'!$C$13),'Ejercicio 3 - TIR'!$C$13+SQRT(('Ejercicio 3 - TIR'!$E$13-'Ejercicio 3 - TIR'!$C$13)*('Ejercicio 3 - TIR'!$D$13-'Ejercicio 3 - TIR'!$C$13)*B467),'Ejercicio 3 - TIR'!$E$13-SQRT(('Ejercicio 3 - TIR'!$E$13-'Ejercicio 3 - TIR'!$C$13)*('Ejercicio 3 - TIR'!$E$13-'Ejercicio 3 - TIR'!$D$13)*(1-B467)))</f>
        <v>75610.3331171198</v>
      </c>
      <c r="D467" s="17">
        <f ca="1" t="shared" si="3479"/>
        <v>0.742235174650878</v>
      </c>
      <c r="E467" s="18">
        <f ca="1">IF(D467&lt;=('Ejercicio 3 - TIR'!$D$14-'Ejercicio 3 - TIR'!$C$14)/('Ejercicio 3 - TIR'!$E$14-'Ejercicio 3 - TIR'!$C$14),'Ejercicio 3 - TIR'!$C$14+SQRT(('Ejercicio 3 - TIR'!$E$14-'Ejercicio 3 - TIR'!$C$14)*('Ejercicio 3 - TIR'!$D$14-'Ejercicio 3 - TIR'!$C$14)*D467),'Ejercicio 3 - TIR'!$E$14-SQRT(('Ejercicio 3 - TIR'!$E$14-'Ejercicio 3 - TIR'!$C$14)*('Ejercicio 3 - TIR'!$E$14-'Ejercicio 3 - TIR'!$D$14)*(1-D467)))</f>
        <v>33781.9035225908</v>
      </c>
      <c r="F467" s="17">
        <f ca="1" t="shared" si="3479"/>
        <v>0.674797504338719</v>
      </c>
      <c r="G467" s="18">
        <f ca="1">IF(F467&lt;=('Ejercicio 3 - TIR'!$D$18-'Ejercicio 3 - TIR'!$C$18)/('Ejercicio 3 - TIR'!$E$18-'Ejercicio 3 - TIR'!$C$18),'Ejercicio 3 - TIR'!$C$18+SQRT(('Ejercicio 3 - TIR'!$E$18-'Ejercicio 3 - TIR'!$C$18)*('Ejercicio 3 - TIR'!$D$18-'Ejercicio 3 - TIR'!$C$18)*F467),'Ejercicio 3 - TIR'!$E$18-SQRT(('Ejercicio 3 - TIR'!$E$18-'Ejercicio 3 - TIR'!$C$18)*('Ejercicio 3 - TIR'!$E$18-'Ejercicio 3 - TIR'!$D$18)*(1-F467)))</f>
        <v>40061.3577600118</v>
      </c>
      <c r="H467" s="17">
        <f ca="1" t="shared" ref="H467:L467" si="3480">RAND()</f>
        <v>0.0717750590552302</v>
      </c>
      <c r="I467" s="18">
        <f ca="1">IF(H467&lt;=('Ejercicio 3 - TIR'!$D$18-'Ejercicio 3 - TIR'!$C$18)/('Ejercicio 3 - TIR'!$E$18-'Ejercicio 3 - TIR'!$C$18),'Ejercicio 3 - TIR'!$C$18+SQRT(('Ejercicio 3 - TIR'!$E$18-'Ejercicio 3 - TIR'!$C$18)*('Ejercicio 3 - TIR'!$D$18-'Ejercicio 3 - TIR'!$C$18)*H467),'Ejercicio 3 - TIR'!$E$18-SQRT(('Ejercicio 3 - TIR'!$E$18-'Ejercicio 3 - TIR'!$C$18)*('Ejercicio 3 - TIR'!$E$18-'Ejercicio 3 - TIR'!$D$18)*(1-H467)))</f>
        <v>33281.1977779897</v>
      </c>
      <c r="J467" s="17">
        <f ca="1" t="shared" si="3480"/>
        <v>0.640004593268551</v>
      </c>
      <c r="K467" s="18">
        <f ca="1">IF(J467&lt;=('Ejercicio 3 - TIR'!$D$18-'Ejercicio 3 - TIR'!$C$18)/('Ejercicio 3 - TIR'!$E$18-'Ejercicio 3 - TIR'!$C$18),'Ejercicio 3 - TIR'!$C$18+SQRT(('Ejercicio 3 - TIR'!$E$18-'Ejercicio 3 - TIR'!$C$18)*('Ejercicio 3 - TIR'!$D$18-'Ejercicio 3 - TIR'!$C$18)*J467),'Ejercicio 3 - TIR'!$E$18-SQRT(('Ejercicio 3 - TIR'!$E$18-'Ejercicio 3 - TIR'!$C$18)*('Ejercicio 3 - TIR'!$E$18-'Ejercicio 3 - TIR'!$D$18)*(1-J467)))</f>
        <v>39797.9941309578</v>
      </c>
      <c r="L467" s="17">
        <f ca="1" t="shared" si="3480"/>
        <v>0.525864947292478</v>
      </c>
      <c r="M467" s="18">
        <f ca="1">IF(L467&lt;=('Ejercicio 3 - TIR'!$D$18-'Ejercicio 3 - TIR'!$C$18)/('Ejercicio 3 - TIR'!$E$18-'Ejercicio 3 - TIR'!$C$18),'Ejercicio 3 - TIR'!$C$18+SQRT(('Ejercicio 3 - TIR'!$E$18-'Ejercicio 3 - TIR'!$C$18)*('Ejercicio 3 - TIR'!$D$18-'Ejercicio 3 - TIR'!$C$18)*L467),'Ejercicio 3 - TIR'!$E$18-SQRT(('Ejercicio 3 - TIR'!$E$18-'Ejercicio 3 - TIR'!$C$18)*('Ejercicio 3 - TIR'!$E$18-'Ejercicio 3 - TIR'!$D$18)*(1-L467)))</f>
        <v>38881.4268050731</v>
      </c>
      <c r="N467" s="17">
        <f ca="1" t="shared" ref="N467:R467" si="3481">RAND()</f>
        <v>0.185695473343488</v>
      </c>
      <c r="O467" s="18">
        <f ca="1">IF(N467&lt;=('Ejercicio 3 - TIR'!$D$18-'Ejercicio 3 - TIR'!$C$18)/('Ejercicio 3 - TIR'!$E$18-'Ejercicio 3 - TIR'!$C$18),'Ejercicio 3 - TIR'!$C$18+SQRT(('Ejercicio 3 - TIR'!$E$18-'Ejercicio 3 - TIR'!$C$18)*('Ejercicio 3 - TIR'!$D$18-'Ejercicio 3 - TIR'!$C$18)*N467),'Ejercicio 3 - TIR'!$E$18-SQRT(('Ejercicio 3 - TIR'!$E$18-'Ejercicio 3 - TIR'!$C$18)*('Ejercicio 3 - TIR'!$E$18-'Ejercicio 3 - TIR'!$D$18)*(1-N467)))</f>
        <v>35277.7192992355</v>
      </c>
      <c r="P467" s="17">
        <f ca="1" t="shared" si="3481"/>
        <v>0.44078074106789</v>
      </c>
      <c r="Q467" s="19">
        <f ca="1">IF(P467&lt;=('Ejercicio 3 - TIR'!$D$22-'Ejercicio 3 - TIR'!$C$22)/('Ejercicio 3 - TIR'!$E$22-'Ejercicio 3 - TIR'!$C$22),'Ejercicio 3 - TIR'!$C$22+SQRT(('Ejercicio 3 - TIR'!$E$22-'Ejercicio 3 - TIR'!$C$22)*('Ejercicio 3 - TIR'!$D$22-'Ejercicio 3 - TIR'!$C$22)*P467),'Ejercicio 3 - TIR'!$E$22-SQRT(('Ejercicio 3 - TIR'!$E$22-'Ejercicio 3 - TIR'!$C$22)*('Ejercicio 3 - TIR'!$E$22-'Ejercicio 3 - TIR'!$D$22)*(1-P467)))</f>
        <v>0.148167451676043</v>
      </c>
      <c r="R467" s="17">
        <f ca="1" t="shared" si="3481"/>
        <v>0.40051559536547</v>
      </c>
      <c r="S467" s="19">
        <f ca="1">IF(R467&lt;=('Ejercicio 3 - TIR'!$D$23-'Ejercicio 3 - TIR'!$C$23)/('Ejercicio 3 - TIR'!$E$23-'Ejercicio 3 - TIR'!$C$23),'Ejercicio 3 - TIR'!$C$23+SQRT(('Ejercicio 3 - TIR'!$E$23-'Ejercicio 3 - TIR'!$C$23)*('Ejercicio 3 - TIR'!$D$23-'Ejercicio 3 - TIR'!$C$23)*R467),'Ejercicio 3 - TIR'!$E$23-SQRT(('Ejercicio 3 - TIR'!$E$23-'Ejercicio 3 - TIR'!$C$23)*('Ejercicio 3 - TIR'!$E$23-'Ejercicio 3 - TIR'!$D$23)*(1-R467)))</f>
        <v>0.146850103755067</v>
      </c>
      <c r="T467" s="17">
        <f ca="1" t="shared" ref="T467:X467" si="3482">RAND()</f>
        <v>0.129608693850789</v>
      </c>
      <c r="U467" s="19">
        <f ca="1">IF(T467&lt;=('Ejercicio 3 - TIR'!$D$24-'Ejercicio 3 - TIR'!$C$24)/('Ejercicio 3 - TIR'!$E$24-'Ejercicio 3 - TIR'!$C$24),'Ejercicio 3 - TIR'!$C$24+SQRT(('Ejercicio 3 - TIR'!$E$24-'Ejercicio 3 - TIR'!$C$24)*('Ejercicio 3 - TIR'!$D$24-'Ejercicio 3 - TIR'!$C$24)*T467),'Ejercicio 3 - TIR'!$E$24-SQRT(('Ejercicio 3 - TIR'!$E$24-'Ejercicio 3 - TIR'!$C$24)*('Ejercicio 3 - TIR'!$E$24-'Ejercicio 3 - TIR'!$D$24)*(1-T467)))</f>
        <v>0.16649782582908</v>
      </c>
      <c r="V467" s="17">
        <f ca="1" t="shared" si="3482"/>
        <v>0.645740507465251</v>
      </c>
      <c r="W467" s="19">
        <f ca="1">IF(V467&lt;=('Ejercicio 3 - TIR'!$D$25-'Ejercicio 3 - TIR'!$C$25)/('Ejercicio 3 - TIR'!$E$25-'Ejercicio 3 - TIR'!$C$25),'Ejercicio 3 - TIR'!$C$25+SQRT(('Ejercicio 3 - TIR'!$E$25-'Ejercicio 3 - TIR'!$C$25)*('Ejercicio 3 - TIR'!$D$25-'Ejercicio 3 - TIR'!$C$25)*V467),'Ejercicio 3 - TIR'!$E$25-SQRT(('Ejercicio 3 - TIR'!$E$25-'Ejercicio 3 - TIR'!$C$25)*('Ejercicio 3 - TIR'!$E$25-'Ejercicio 3 - TIR'!$D$25)*(1-V467)))</f>
        <v>0.21478766943425</v>
      </c>
      <c r="X467" s="17">
        <f ca="1" t="shared" si="3482"/>
        <v>0.124895945491488</v>
      </c>
      <c r="Y467" s="19">
        <f ca="1">IF(X467&lt;=('Ejercicio 3 - TIR'!$D$26-'Ejercicio 3 - TIR'!$C$26)/('Ejercicio 3 - TIR'!$E$26-'Ejercicio 3 - TIR'!$C$26),'Ejercicio 3 - TIR'!$C$26+SQRT(('Ejercicio 3 - TIR'!$E$26-'Ejercicio 3 - TIR'!$C$26)*('Ejercicio 3 - TIR'!$D$26-'Ejercicio 3 - TIR'!$C$26)*X467),'Ejercicio 3 - TIR'!$E$26-SQRT(('Ejercicio 3 - TIR'!$E$26-'Ejercicio 3 - TIR'!$C$26)*('Ejercicio 3 - TIR'!$E$26-'Ejercicio 3 - TIR'!$D$26)*(1-X467)))</f>
        <v>0.208363525065385</v>
      </c>
      <c r="Z467" s="17">
        <f ca="1" t="shared" si="3336"/>
        <v>1.14816745167604</v>
      </c>
      <c r="AA467" s="17">
        <f ca="1" t="shared" si="3337"/>
        <v>1.31677596108286</v>
      </c>
      <c r="AB467" s="17">
        <f ca="1" t="shared" si="3338"/>
        <v>1.53601629570715</v>
      </c>
      <c r="AC467" s="17">
        <f ca="1" t="shared" si="3339"/>
        <v>1.86593365607512</v>
      </c>
      <c r="AD467" s="17">
        <f ca="1" t="shared" si="3340"/>
        <v>2.25472617019308</v>
      </c>
      <c r="AE467" s="16">
        <f ca="1" t="shared" si="3341"/>
        <v>5005.37855770822</v>
      </c>
      <c r="AF467" s="16">
        <f ca="1" t="shared" si="3342"/>
        <v>5740.41891824105</v>
      </c>
      <c r="AG467" s="16">
        <f ca="1" t="shared" si="3343"/>
        <v>6696.18618747631</v>
      </c>
      <c r="AH467" s="16">
        <f ca="1" t="shared" si="3344"/>
        <v>8134.44441278216</v>
      </c>
      <c r="AI467" s="16">
        <f ca="1" t="shared" si="3345"/>
        <v>9829.36592507788</v>
      </c>
      <c r="AJ467" s="18">
        <f ca="1" t="shared" si="3346"/>
        <v>45997.147049995</v>
      </c>
      <c r="AK467" s="18">
        <f ca="1" t="shared" si="3347"/>
        <v>43823.8811901011</v>
      </c>
      <c r="AL467" s="18">
        <f ca="1" t="shared" si="3348"/>
        <v>61130.3675216088</v>
      </c>
      <c r="AM467" s="18">
        <f ca="1" t="shared" si="3349"/>
        <v>72550.1628718074</v>
      </c>
      <c r="AN467" s="18">
        <f ca="1" t="shared" si="3350"/>
        <v>79541.5969287118</v>
      </c>
      <c r="AO467" s="18">
        <f ca="1">C467/'Ejercicio 3 - TIR'!$D$7</f>
        <v>15122.066623424</v>
      </c>
      <c r="AP467" s="18">
        <f ca="1" t="shared" si="3351"/>
        <v>30875.080426571</v>
      </c>
      <c r="AQ467" s="18">
        <f ca="1" t="shared" si="3352"/>
        <v>28701.8145666772</v>
      </c>
      <c r="AR467" s="18">
        <f ca="1" t="shared" si="3353"/>
        <v>46008.3008981848</v>
      </c>
      <c r="AS467" s="18">
        <f ca="1" t="shared" si="3354"/>
        <v>57428.0962483835</v>
      </c>
      <c r="AT467" s="18">
        <f ca="1" t="shared" si="3355"/>
        <v>64419.5303052878</v>
      </c>
      <c r="AU467" s="18">
        <f ca="1">AP467*'Ejercicio 3 - TIR'!$D$5</f>
        <v>15437.5402132855</v>
      </c>
      <c r="AV467" s="18">
        <f ca="1">AQ467*'Ejercicio 3 - TIR'!$D$5</f>
        <v>14350.9072833386</v>
      </c>
      <c r="AW467" s="18">
        <f ca="1">AR467*'Ejercicio 3 - TIR'!$D$5</f>
        <v>23004.1504490924</v>
      </c>
      <c r="AX467" s="18">
        <f ca="1">AS467*'Ejercicio 3 - TIR'!$D$5</f>
        <v>28714.0481241917</v>
      </c>
      <c r="AY467" s="18">
        <f ca="1">AT467*'Ejercicio 3 - TIR'!$D$5</f>
        <v>32209.7651526439</v>
      </c>
      <c r="AZ467" s="18">
        <f ca="1" t="shared" ref="AZ467:BD467" si="3483">AJ467-AU467-AE467</f>
        <v>25554.2282790012</v>
      </c>
      <c r="BA467" s="18">
        <f ca="1" t="shared" si="3483"/>
        <v>23732.5549885215</v>
      </c>
      <c r="BB467" s="18">
        <f ca="1" t="shared" si="3483"/>
        <v>31430.0308850401</v>
      </c>
      <c r="BC467" s="18">
        <f ca="1" t="shared" si="3483"/>
        <v>35701.6703348335</v>
      </c>
      <c r="BD467" s="18">
        <f ca="1" t="shared" si="3483"/>
        <v>37502.46585099</v>
      </c>
      <c r="BE467" s="18">
        <f ca="1" t="shared" ref="BE467:BI467" si="3484">AZ467/Z467</f>
        <v>22256.5343075162</v>
      </c>
      <c r="BF467" s="18">
        <f ca="1" t="shared" si="3484"/>
        <v>18023.2292280039</v>
      </c>
      <c r="BG467" s="18">
        <f ca="1" t="shared" si="3484"/>
        <v>20462.0426051992</v>
      </c>
      <c r="BH467" s="18">
        <f ca="1" t="shared" si="3484"/>
        <v>19133.4082101985</v>
      </c>
      <c r="BI467" s="18">
        <f ca="1" t="shared" si="3484"/>
        <v>16632.8250174071</v>
      </c>
      <c r="BJ467" s="18">
        <f ca="1" t="shared" si="3358"/>
        <v>76168.9419513233</v>
      </c>
      <c r="BK467" s="18">
        <f ca="1" t="shared" si="3359"/>
        <v>34096.1193632373</v>
      </c>
      <c r="BL467" s="18">
        <f ca="1" t="shared" si="3360"/>
        <v>110265.061314561</v>
      </c>
      <c r="BM467" s="18">
        <f ca="1">BK467*'Ejercicio 3 - TIR'!$D$5</f>
        <v>17048.0596816186</v>
      </c>
      <c r="BN467" s="18">
        <f ca="1" t="shared" si="3361"/>
        <v>93217.0016329419</v>
      </c>
      <c r="BO467" s="18">
        <f ca="1" t="shared" si="3362"/>
        <v>41342.9368343028</v>
      </c>
      <c r="BP467" s="18">
        <f ca="1" t="shared" si="3363"/>
        <v>-109392.236639711</v>
      </c>
      <c r="BQ467" s="18">
        <f ca="1" t="shared" ref="BQ467:BT467" si="3485">BE467</f>
        <v>22256.5343075162</v>
      </c>
      <c r="BR467" s="18">
        <f ca="1" t="shared" si="3485"/>
        <v>18023.2292280039</v>
      </c>
      <c r="BS467" s="18">
        <f ca="1" t="shared" si="3485"/>
        <v>20462.0426051992</v>
      </c>
      <c r="BT467" s="18">
        <f ca="1" t="shared" si="3485"/>
        <v>19133.4082101985</v>
      </c>
      <c r="BU467" s="18">
        <f ca="1" t="shared" si="3365"/>
        <v>57975.7618517099</v>
      </c>
      <c r="BV467" s="20">
        <f ca="1" t="shared" si="3366"/>
        <v>6.93785741724517</v>
      </c>
    </row>
    <row r="468" ht="15" customHeight="1" spans="1:74">
      <c r="A468" s="16">
        <v>467</v>
      </c>
      <c r="B468" s="17">
        <f ca="1" t="shared" ref="B468:F468" si="3486">RAND()</f>
        <v>0.329980127628254</v>
      </c>
      <c r="C468" s="18">
        <f ca="1">IF(B468&lt;=('Ejercicio 3 - TIR'!$D$13-'Ejercicio 3 - TIR'!$C$13)/('Ejercicio 3 - TIR'!$E$13-'Ejercicio 3 - TIR'!$C$13),'Ejercicio 3 - TIR'!$C$13+SQRT(('Ejercicio 3 - TIR'!$E$13-'Ejercicio 3 - TIR'!$C$13)*('Ejercicio 3 - TIR'!$D$13-'Ejercicio 3 - TIR'!$C$13)*B468),'Ejercicio 3 - TIR'!$E$13-SQRT(('Ejercicio 3 - TIR'!$E$13-'Ejercicio 3 - TIR'!$C$13)*('Ejercicio 3 - TIR'!$E$13-'Ejercicio 3 - TIR'!$D$13)*(1-B468)))</f>
        <v>71644.6857388937</v>
      </c>
      <c r="D468" s="17">
        <f ca="1" t="shared" si="3486"/>
        <v>0.924340253058602</v>
      </c>
      <c r="E468" s="18">
        <f ca="1">IF(D468&lt;=('Ejercicio 3 - TIR'!$D$14-'Ejercicio 3 - TIR'!$C$14)/('Ejercicio 3 - TIR'!$E$14-'Ejercicio 3 - TIR'!$C$14),'Ejercicio 3 - TIR'!$C$14+SQRT(('Ejercicio 3 - TIR'!$E$14-'Ejercicio 3 - TIR'!$C$14)*('Ejercicio 3 - TIR'!$D$14-'Ejercicio 3 - TIR'!$C$14)*D468),'Ejercicio 3 - TIR'!$E$14-SQRT(('Ejercicio 3 - TIR'!$E$14-'Ejercicio 3 - TIR'!$C$14)*('Ejercicio 3 - TIR'!$E$14-'Ejercicio 3 - TIR'!$D$14)*(1-D468)))</f>
        <v>36631.1779445614</v>
      </c>
      <c r="F468" s="17">
        <f ca="1" t="shared" si="3486"/>
        <v>0.572220519367561</v>
      </c>
      <c r="G468" s="18">
        <f ca="1">IF(F468&lt;=('Ejercicio 3 - TIR'!$D$18-'Ejercicio 3 - TIR'!$C$18)/('Ejercicio 3 - TIR'!$E$18-'Ejercicio 3 - TIR'!$C$18),'Ejercicio 3 - TIR'!$C$18+SQRT(('Ejercicio 3 - TIR'!$E$18-'Ejercicio 3 - TIR'!$C$18)*('Ejercicio 3 - TIR'!$D$18-'Ejercicio 3 - TIR'!$C$18)*F468),'Ejercicio 3 - TIR'!$E$18-SQRT(('Ejercicio 3 - TIR'!$E$18-'Ejercicio 3 - TIR'!$C$18)*('Ejercicio 3 - TIR'!$E$18-'Ejercicio 3 - TIR'!$D$18)*(1-F468)))</f>
        <v>39264.6142879849</v>
      </c>
      <c r="H468" s="17">
        <f ca="1" t="shared" ref="H468:L468" si="3487">RAND()</f>
        <v>0.140972394614603</v>
      </c>
      <c r="I468" s="18">
        <f ca="1">IF(H468&lt;=('Ejercicio 3 - TIR'!$D$18-'Ejercicio 3 - TIR'!$C$18)/('Ejercicio 3 - TIR'!$E$18-'Ejercicio 3 - TIR'!$C$18),'Ejercicio 3 - TIR'!$C$18+SQRT(('Ejercicio 3 - TIR'!$E$18-'Ejercicio 3 - TIR'!$C$18)*('Ejercicio 3 - TIR'!$D$18-'Ejercicio 3 - TIR'!$C$18)*H468),'Ejercicio 3 - TIR'!$E$18-SQRT(('Ejercicio 3 - TIR'!$E$18-'Ejercicio 3 - TIR'!$C$18)*('Ejercicio 3 - TIR'!$E$18-'Ejercicio 3 - TIR'!$D$18)*(1-H468)))</f>
        <v>34598.462698793</v>
      </c>
      <c r="J468" s="17">
        <f ca="1" t="shared" si="3487"/>
        <v>0.719356302856578</v>
      </c>
      <c r="K468" s="18">
        <f ca="1">IF(J468&lt;=('Ejercicio 3 - TIR'!$D$18-'Ejercicio 3 - TIR'!$C$18)/('Ejercicio 3 - TIR'!$E$18-'Ejercicio 3 - TIR'!$C$18),'Ejercicio 3 - TIR'!$C$18+SQRT(('Ejercicio 3 - TIR'!$E$18-'Ejercicio 3 - TIR'!$C$18)*('Ejercicio 3 - TIR'!$D$18-'Ejercicio 3 - TIR'!$C$18)*J468),'Ejercicio 3 - TIR'!$E$18-SQRT(('Ejercicio 3 - TIR'!$E$18-'Ejercicio 3 - TIR'!$C$18)*('Ejercicio 3 - TIR'!$E$18-'Ejercicio 3 - TIR'!$D$18)*(1-J468)))</f>
        <v>40412.159845226</v>
      </c>
      <c r="L468" s="17">
        <f ca="1" t="shared" si="3487"/>
        <v>0.114685315970392</v>
      </c>
      <c r="M468" s="18">
        <f ca="1">IF(L468&lt;=('Ejercicio 3 - TIR'!$D$18-'Ejercicio 3 - TIR'!$C$18)/('Ejercicio 3 - TIR'!$E$18-'Ejercicio 3 - TIR'!$C$18),'Ejercicio 3 - TIR'!$C$18+SQRT(('Ejercicio 3 - TIR'!$E$18-'Ejercicio 3 - TIR'!$C$18)*('Ejercicio 3 - TIR'!$D$18-'Ejercicio 3 - TIR'!$C$18)*L468),'Ejercicio 3 - TIR'!$E$18-SQRT(('Ejercicio 3 - TIR'!$E$18-'Ejercicio 3 - TIR'!$C$18)*('Ejercicio 3 - TIR'!$E$18-'Ejercicio 3 - TIR'!$D$18)*(1-L468)))</f>
        <v>34147.6255129361</v>
      </c>
      <c r="N468" s="17">
        <f ca="1" t="shared" ref="N468:R468" si="3488">RAND()</f>
        <v>0.823523552296163</v>
      </c>
      <c r="O468" s="18">
        <f ca="1">IF(N468&lt;=('Ejercicio 3 - TIR'!$D$18-'Ejercicio 3 - TIR'!$C$18)/('Ejercicio 3 - TIR'!$E$18-'Ejercicio 3 - TIR'!$C$18),'Ejercicio 3 - TIR'!$C$18+SQRT(('Ejercicio 3 - TIR'!$E$18-'Ejercicio 3 - TIR'!$C$18)*('Ejercicio 3 - TIR'!$D$18-'Ejercicio 3 - TIR'!$C$18)*N468),'Ejercicio 3 - TIR'!$E$18-SQRT(('Ejercicio 3 - TIR'!$E$18-'Ejercicio 3 - TIR'!$C$18)*('Ejercicio 3 - TIR'!$E$18-'Ejercicio 3 - TIR'!$D$18)*(1-N468)))</f>
        <v>41361.9052269371</v>
      </c>
      <c r="P468" s="17">
        <f ca="1" t="shared" si="3488"/>
        <v>0.5213111063567</v>
      </c>
      <c r="Q468" s="19">
        <f ca="1">IF(P468&lt;=('Ejercicio 3 - TIR'!$D$22-'Ejercicio 3 - TIR'!$C$22)/('Ejercicio 3 - TIR'!$E$22-'Ejercicio 3 - TIR'!$C$22),'Ejercicio 3 - TIR'!$C$22+SQRT(('Ejercicio 3 - TIR'!$E$22-'Ejercicio 3 - TIR'!$C$22)*('Ejercicio 3 - TIR'!$D$22-'Ejercicio 3 - TIR'!$C$22)*P468),'Ejercicio 3 - TIR'!$E$22-SQRT(('Ejercicio 3 - TIR'!$E$22-'Ejercicio 3 - TIR'!$C$22)*('Ejercicio 3 - TIR'!$E$22-'Ejercicio 3 - TIR'!$D$22)*(1-P468)))</f>
        <v>0.150646294806993</v>
      </c>
      <c r="R468" s="17">
        <f ca="1" t="shared" si="3488"/>
        <v>0.440792239129102</v>
      </c>
      <c r="S468" s="19">
        <f ca="1">IF(R468&lt;=('Ejercicio 3 - TIR'!$D$23-'Ejercicio 3 - TIR'!$C$23)/('Ejercicio 3 - TIR'!$E$23-'Ejercicio 3 - TIR'!$C$23),'Ejercicio 3 - TIR'!$C$23+SQRT(('Ejercicio 3 - TIR'!$E$23-'Ejercicio 3 - TIR'!$C$23)*('Ejercicio 3 - TIR'!$D$23-'Ejercicio 3 - TIR'!$C$23)*R468),'Ejercicio 3 - TIR'!$E$23-SQRT(('Ejercicio 3 - TIR'!$E$23-'Ejercicio 3 - TIR'!$C$23)*('Ejercicio 3 - TIR'!$E$23-'Ejercicio 3 - TIR'!$D$23)*(1-R468)))</f>
        <v>0.14816781905708</v>
      </c>
      <c r="T468" s="17">
        <f ca="1" t="shared" ref="T468:X468" si="3489">RAND()</f>
        <v>0.650288477635322</v>
      </c>
      <c r="U468" s="19">
        <f ca="1">IF(T468&lt;=('Ejercicio 3 - TIR'!$D$24-'Ejercicio 3 - TIR'!$C$24)/('Ejercicio 3 - TIR'!$E$24-'Ejercicio 3 - TIR'!$C$24),'Ejercicio 3 - TIR'!$C$24+SQRT(('Ejercicio 3 - TIR'!$E$24-'Ejercicio 3 - TIR'!$C$24)*('Ejercicio 3 - TIR'!$D$24-'Ejercicio 3 - TIR'!$C$24)*T468),'Ejercicio 3 - TIR'!$E$24-SQRT(('Ejercicio 3 - TIR'!$E$24-'Ejercicio 3 - TIR'!$C$24)*('Ejercicio 3 - TIR'!$E$24-'Ejercicio 3 - TIR'!$D$24)*(1-T468)))</f>
        <v>0.188707952086495</v>
      </c>
      <c r="V468" s="17">
        <f ca="1" t="shared" si="3489"/>
        <v>0.129024606929556</v>
      </c>
      <c r="W468" s="19">
        <f ca="1">IF(V468&lt;=('Ejercicio 3 - TIR'!$D$25-'Ejercicio 3 - TIR'!$C$25)/('Ejercicio 3 - TIR'!$E$25-'Ejercicio 3 - TIR'!$C$25),'Ejercicio 3 - TIR'!$C$25+SQRT(('Ejercicio 3 - TIR'!$E$25-'Ejercicio 3 - TIR'!$C$25)*('Ejercicio 3 - TIR'!$D$25-'Ejercicio 3 - TIR'!$C$25)*V468),'Ejercicio 3 - TIR'!$E$25-SQRT(('Ejercicio 3 - TIR'!$E$25-'Ejercicio 3 - TIR'!$C$25)*('Ejercicio 3 - TIR'!$E$25-'Ejercicio 3 - TIR'!$D$25)*(1-V468)))</f>
        <v>0.193440031610877</v>
      </c>
      <c r="X468" s="17">
        <f ca="1" t="shared" si="3489"/>
        <v>0.183678571295875</v>
      </c>
      <c r="Y468" s="19">
        <f ca="1">IF(X468&lt;=('Ejercicio 3 - TIR'!$D$26-'Ejercicio 3 - TIR'!$C$26)/('Ejercicio 3 - TIR'!$E$26-'Ejercicio 3 - TIR'!$C$26),'Ejercicio 3 - TIR'!$C$26+SQRT(('Ejercicio 3 - TIR'!$E$26-'Ejercicio 3 - TIR'!$C$26)*('Ejercicio 3 - TIR'!$D$26-'Ejercicio 3 - TIR'!$C$26)*X468),'Ejercicio 3 - TIR'!$E$26-SQRT(('Ejercicio 3 - TIR'!$E$26-'Ejercicio 3 - TIR'!$C$26)*('Ejercicio 3 - TIR'!$E$26-'Ejercicio 3 - TIR'!$D$26)*(1-X468)))</f>
        <v>0.212269533953338</v>
      </c>
      <c r="Z468" s="17">
        <f ca="1" t="shared" si="3336"/>
        <v>1.15064629480699</v>
      </c>
      <c r="AA468" s="17">
        <f ca="1" t="shared" si="3337"/>
        <v>1.32113504681466</v>
      </c>
      <c r="AB468" s="17">
        <f ca="1" t="shared" si="3338"/>
        <v>1.57044373592874</v>
      </c>
      <c r="AC468" s="17">
        <f ca="1" t="shared" si="3339"/>
        <v>1.87423042184991</v>
      </c>
      <c r="AD468" s="17">
        <f ca="1" t="shared" si="3340"/>
        <v>2.27207244001715</v>
      </c>
      <c r="AE468" s="16">
        <f ca="1" t="shared" si="3341"/>
        <v>5518.35123176383</v>
      </c>
      <c r="AF468" s="16">
        <f ca="1" t="shared" si="3342"/>
        <v>6335.99329856522</v>
      </c>
      <c r="AG468" s="16">
        <f ca="1" t="shared" si="3343"/>
        <v>7531.64561837122</v>
      </c>
      <c r="AH468" s="16">
        <f ca="1" t="shared" si="3344"/>
        <v>8988.56738487088</v>
      </c>
      <c r="AI468" s="16">
        <f ca="1" t="shared" si="3345"/>
        <v>10896.5663945656</v>
      </c>
      <c r="AJ468" s="18">
        <f ca="1" t="shared" si="3346"/>
        <v>45179.6829474956</v>
      </c>
      <c r="AK468" s="18">
        <f ca="1" t="shared" si="3347"/>
        <v>45709.241637285</v>
      </c>
      <c r="AL468" s="18">
        <f ca="1" t="shared" si="3348"/>
        <v>63465.0232842863</v>
      </c>
      <c r="AM468" s="18">
        <f ca="1" t="shared" si="3349"/>
        <v>64000.5185702829</v>
      </c>
      <c r="AN468" s="18">
        <f ca="1" t="shared" si="3350"/>
        <v>93977.2449327251</v>
      </c>
      <c r="AO468" s="18">
        <f ca="1">C468/'Ejercicio 3 - TIR'!$D$7</f>
        <v>14328.9371477787</v>
      </c>
      <c r="AP468" s="18">
        <f ca="1" t="shared" si="3351"/>
        <v>30850.7457997168</v>
      </c>
      <c r="AQ468" s="18">
        <f ca="1" t="shared" si="3352"/>
        <v>31380.3044895062</v>
      </c>
      <c r="AR468" s="18">
        <f ca="1" t="shared" si="3353"/>
        <v>49136.0861365076</v>
      </c>
      <c r="AS468" s="18">
        <f ca="1" t="shared" si="3354"/>
        <v>49671.5814225041</v>
      </c>
      <c r="AT468" s="18">
        <f ca="1" t="shared" si="3355"/>
        <v>79648.3077849464</v>
      </c>
      <c r="AU468" s="18">
        <f ca="1">AP468*'Ejercicio 3 - TIR'!$D$5</f>
        <v>15425.3728998584</v>
      </c>
      <c r="AV468" s="18">
        <f ca="1">AQ468*'Ejercicio 3 - TIR'!$D$5</f>
        <v>15690.1522447531</v>
      </c>
      <c r="AW468" s="18">
        <f ca="1">AR468*'Ejercicio 3 - TIR'!$D$5</f>
        <v>24568.0430682538</v>
      </c>
      <c r="AX468" s="18">
        <f ca="1">AS468*'Ejercicio 3 - TIR'!$D$5</f>
        <v>24835.7907112521</v>
      </c>
      <c r="AY468" s="18">
        <f ca="1">AT468*'Ejercicio 3 - TIR'!$D$5</f>
        <v>39824.1538924732</v>
      </c>
      <c r="AZ468" s="18">
        <f ca="1" t="shared" ref="AZ468:BD468" si="3490">AJ468-AU468-AE468</f>
        <v>24235.9588158733</v>
      </c>
      <c r="BA468" s="18">
        <f ca="1" t="shared" si="3490"/>
        <v>23683.0960939666</v>
      </c>
      <c r="BB468" s="18">
        <f ca="1" t="shared" si="3490"/>
        <v>31365.3345976613</v>
      </c>
      <c r="BC468" s="18">
        <f ca="1" t="shared" si="3490"/>
        <v>30176.1604741599</v>
      </c>
      <c r="BD468" s="18">
        <f ca="1" t="shared" si="3490"/>
        <v>43256.5246456863</v>
      </c>
      <c r="BE468" s="18">
        <f ca="1" t="shared" ref="BE468:BI468" si="3491">AZ468/Z468</f>
        <v>21062.9095363651</v>
      </c>
      <c r="BF468" s="18">
        <f ca="1" t="shared" si="3491"/>
        <v>17926.3249060481</v>
      </c>
      <c r="BG468" s="18">
        <f ca="1" t="shared" si="3491"/>
        <v>19972.2752748682</v>
      </c>
      <c r="BH468" s="18">
        <f ca="1" t="shared" si="3491"/>
        <v>16100.5605940253</v>
      </c>
      <c r="BI468" s="18">
        <f ca="1" t="shared" si="3491"/>
        <v>19038.3562970201</v>
      </c>
      <c r="BJ468" s="18">
        <f ca="1" t="shared" si="3358"/>
        <v>83228.689853202</v>
      </c>
      <c r="BK468" s="18">
        <f ca="1" t="shared" si="3359"/>
        <v>32556.3831882061</v>
      </c>
      <c r="BL468" s="18">
        <f ca="1" t="shared" si="3360"/>
        <v>115785.073041408</v>
      </c>
      <c r="BM468" s="18">
        <f ca="1">BK468*'Ejercicio 3 - TIR'!$D$5</f>
        <v>16278.191594103</v>
      </c>
      <c r="BN468" s="18">
        <f ca="1" t="shared" si="3361"/>
        <v>99506.8814473051</v>
      </c>
      <c r="BO468" s="18">
        <f ca="1" t="shared" si="3362"/>
        <v>43795.6465184507</v>
      </c>
      <c r="BP468" s="18">
        <f ca="1" t="shared" si="3363"/>
        <v>-108275.863683455</v>
      </c>
      <c r="BQ468" s="18">
        <f ca="1" t="shared" ref="BQ468:BT468" si="3492">BE468</f>
        <v>21062.9095363651</v>
      </c>
      <c r="BR468" s="18">
        <f ca="1" t="shared" si="3492"/>
        <v>17926.3249060481</v>
      </c>
      <c r="BS468" s="18">
        <f ca="1" t="shared" si="3492"/>
        <v>19972.2752748682</v>
      </c>
      <c r="BT468" s="18">
        <f ca="1" t="shared" si="3492"/>
        <v>16100.5605940253</v>
      </c>
      <c r="BU468" s="18">
        <f ca="1" t="shared" si="3365"/>
        <v>62834.0028154708</v>
      </c>
      <c r="BV468" s="20">
        <f ca="1" t="shared" si="3366"/>
        <v>7.13028052368576</v>
      </c>
    </row>
    <row r="469" ht="15" customHeight="1" spans="1:74">
      <c r="A469" s="16">
        <v>468</v>
      </c>
      <c r="B469" s="17">
        <f ca="1" t="shared" ref="B469:F469" si="3493">RAND()</f>
        <v>0.315984174074654</v>
      </c>
      <c r="C469" s="18">
        <f ca="1">IF(B469&lt;=('Ejercicio 3 - TIR'!$D$13-'Ejercicio 3 - TIR'!$C$13)/('Ejercicio 3 - TIR'!$E$13-'Ejercicio 3 - TIR'!$C$13),'Ejercicio 3 - TIR'!$C$13+SQRT(('Ejercicio 3 - TIR'!$E$13-'Ejercicio 3 - TIR'!$C$13)*('Ejercicio 3 - TIR'!$D$13-'Ejercicio 3 - TIR'!$C$13)*B469),'Ejercicio 3 - TIR'!$E$13-SQRT(('Ejercicio 3 - TIR'!$E$13-'Ejercicio 3 - TIR'!$C$13)*('Ejercicio 3 - TIR'!$E$13-'Ejercicio 3 - TIR'!$D$13)*(1-B469)))</f>
        <v>71350.061237231</v>
      </c>
      <c r="D469" s="17">
        <f ca="1" t="shared" si="3493"/>
        <v>0.834178748654293</v>
      </c>
      <c r="E469" s="18">
        <f ca="1">IF(D469&lt;=('Ejercicio 3 - TIR'!$D$14-'Ejercicio 3 - TIR'!$C$14)/('Ejercicio 3 - TIR'!$E$14-'Ejercicio 3 - TIR'!$C$14),'Ejercicio 3 - TIR'!$C$14+SQRT(('Ejercicio 3 - TIR'!$E$14-'Ejercicio 3 - TIR'!$C$14)*('Ejercicio 3 - TIR'!$D$14-'Ejercicio 3 - TIR'!$C$14)*D469),'Ejercicio 3 - TIR'!$E$14-SQRT(('Ejercicio 3 - TIR'!$E$14-'Ejercicio 3 - TIR'!$C$14)*('Ejercicio 3 - TIR'!$E$14-'Ejercicio 3 - TIR'!$D$14)*(1-D469)))</f>
        <v>35012.6973520894</v>
      </c>
      <c r="F469" s="17">
        <f ca="1" t="shared" si="3493"/>
        <v>0.911459495312137</v>
      </c>
      <c r="G469" s="18">
        <f ca="1">IF(F469&lt;=('Ejercicio 3 - TIR'!$D$18-'Ejercicio 3 - TIR'!$C$18)/('Ejercicio 3 - TIR'!$E$18-'Ejercicio 3 - TIR'!$C$18),'Ejercicio 3 - TIR'!$C$18+SQRT(('Ejercicio 3 - TIR'!$E$18-'Ejercicio 3 - TIR'!$C$18)*('Ejercicio 3 - TIR'!$D$18-'Ejercicio 3 - TIR'!$C$18)*F469),'Ejercicio 3 - TIR'!$E$18-SQRT(('Ejercicio 3 - TIR'!$E$18-'Ejercicio 3 - TIR'!$C$18)*('Ejercicio 3 - TIR'!$E$18-'Ejercicio 3 - TIR'!$D$18)*(1-F469)))</f>
        <v>42423.0758933198</v>
      </c>
      <c r="H469" s="17">
        <f ca="1" t="shared" ref="H469:L469" si="3494">RAND()</f>
        <v>0.862116511878016</v>
      </c>
      <c r="I469" s="18">
        <f ca="1">IF(H469&lt;=('Ejercicio 3 - TIR'!$D$18-'Ejercicio 3 - TIR'!$C$18)/('Ejercicio 3 - TIR'!$E$18-'Ejercicio 3 - TIR'!$C$18),'Ejercicio 3 - TIR'!$C$18+SQRT(('Ejercicio 3 - TIR'!$E$18-'Ejercicio 3 - TIR'!$C$18)*('Ejercicio 3 - TIR'!$D$18-'Ejercicio 3 - TIR'!$C$18)*H469),'Ejercicio 3 - TIR'!$E$18-SQRT(('Ejercicio 3 - TIR'!$E$18-'Ejercicio 3 - TIR'!$C$18)*('Ejercicio 3 - TIR'!$E$18-'Ejercicio 3 - TIR'!$D$18)*(1-H469)))</f>
        <v>41784.2167969297</v>
      </c>
      <c r="J469" s="17">
        <f ca="1" t="shared" si="3494"/>
        <v>0.905567281211106</v>
      </c>
      <c r="K469" s="18">
        <f ca="1">IF(J469&lt;=('Ejercicio 3 - TIR'!$D$18-'Ejercicio 3 - TIR'!$C$18)/('Ejercicio 3 - TIR'!$E$18-'Ejercicio 3 - TIR'!$C$18),'Ejercicio 3 - TIR'!$C$18+SQRT(('Ejercicio 3 - TIR'!$E$18-'Ejercicio 3 - TIR'!$C$18)*('Ejercicio 3 - TIR'!$D$18-'Ejercicio 3 - TIR'!$C$18)*J469),'Ejercicio 3 - TIR'!$E$18-SQRT(('Ejercicio 3 - TIR'!$E$18-'Ejercicio 3 - TIR'!$C$18)*('Ejercicio 3 - TIR'!$E$18-'Ejercicio 3 - TIR'!$D$18)*(1-J469)))</f>
        <v>42338.711983049</v>
      </c>
      <c r="L469" s="17">
        <f ca="1" t="shared" si="3494"/>
        <v>0.547929513539793</v>
      </c>
      <c r="M469" s="18">
        <f ca="1">IF(L469&lt;=('Ejercicio 3 - TIR'!$D$18-'Ejercicio 3 - TIR'!$C$18)/('Ejercicio 3 - TIR'!$E$18-'Ejercicio 3 - TIR'!$C$18),'Ejercicio 3 - TIR'!$C$18+SQRT(('Ejercicio 3 - TIR'!$E$18-'Ejercicio 3 - TIR'!$C$18)*('Ejercicio 3 - TIR'!$D$18-'Ejercicio 3 - TIR'!$C$18)*L469),'Ejercicio 3 - TIR'!$E$18-SQRT(('Ejercicio 3 - TIR'!$E$18-'Ejercicio 3 - TIR'!$C$18)*('Ejercicio 3 - TIR'!$E$18-'Ejercicio 3 - TIR'!$D$18)*(1-L469)))</f>
        <v>39065.8384626558</v>
      </c>
      <c r="N469" s="17">
        <f ca="1" t="shared" ref="N469:R469" si="3495">RAND()</f>
        <v>0.606618600145498</v>
      </c>
      <c r="O469" s="18">
        <f ca="1">IF(N469&lt;=('Ejercicio 3 - TIR'!$D$18-'Ejercicio 3 - TIR'!$C$18)/('Ejercicio 3 - TIR'!$E$18-'Ejercicio 3 - TIR'!$C$18),'Ejercicio 3 - TIR'!$C$18+SQRT(('Ejercicio 3 - TIR'!$E$18-'Ejercicio 3 - TIR'!$C$18)*('Ejercicio 3 - TIR'!$D$18-'Ejercicio 3 - TIR'!$C$18)*N469),'Ejercicio 3 - TIR'!$E$18-SQRT(('Ejercicio 3 - TIR'!$E$18-'Ejercicio 3 - TIR'!$C$18)*('Ejercicio 3 - TIR'!$E$18-'Ejercicio 3 - TIR'!$D$18)*(1-N469)))</f>
        <v>39539.014101144</v>
      </c>
      <c r="P469" s="17">
        <f ca="1" t="shared" si="3495"/>
        <v>0.245292313765896</v>
      </c>
      <c r="Q469" s="19">
        <f ca="1">IF(P469&lt;=('Ejercicio 3 - TIR'!$D$22-'Ejercicio 3 - TIR'!$C$22)/('Ejercicio 3 - TIR'!$E$22-'Ejercicio 3 - TIR'!$C$22),'Ejercicio 3 - TIR'!$C$22+SQRT(('Ejercicio 3 - TIR'!$E$22-'Ejercicio 3 - TIR'!$C$22)*('Ejercicio 3 - TIR'!$D$22-'Ejercicio 3 - TIR'!$C$22)*P469),'Ejercicio 3 - TIR'!$E$22-SQRT(('Ejercicio 3 - TIR'!$E$22-'Ejercicio 3 - TIR'!$C$22)*('Ejercicio 3 - TIR'!$E$22-'Ejercicio 3 - TIR'!$D$22)*(1-P469)))</f>
        <v>0.141012523998288</v>
      </c>
      <c r="R469" s="17">
        <f ca="1" t="shared" si="3495"/>
        <v>0.354664719230434</v>
      </c>
      <c r="S469" s="19">
        <f ca="1">IF(R469&lt;=('Ejercicio 3 - TIR'!$D$23-'Ejercicio 3 - TIR'!$C$23)/('Ejercicio 3 - TIR'!$E$23-'Ejercicio 3 - TIR'!$C$23),'Ejercicio 3 - TIR'!$C$23+SQRT(('Ejercicio 3 - TIR'!$E$23-'Ejercicio 3 - TIR'!$C$23)*('Ejercicio 3 - TIR'!$D$23-'Ejercicio 3 - TIR'!$C$23)*R469),'Ejercicio 3 - TIR'!$E$23-SQRT(('Ejercicio 3 - TIR'!$E$23-'Ejercicio 3 - TIR'!$C$23)*('Ejercicio 3 - TIR'!$E$23-'Ejercicio 3 - TIR'!$D$23)*(1-R469)))</f>
        <v>0.145266509347648</v>
      </c>
      <c r="T469" s="17">
        <f ca="1" t="shared" ref="T469:X469" si="3496">RAND()</f>
        <v>0.952737345683802</v>
      </c>
      <c r="U469" s="19">
        <f ca="1">IF(T469&lt;=('Ejercicio 3 - TIR'!$D$24-'Ejercicio 3 - TIR'!$C$24)/('Ejercicio 3 - TIR'!$E$24-'Ejercicio 3 - TIR'!$C$24),'Ejercicio 3 - TIR'!$C$24+SQRT(('Ejercicio 3 - TIR'!$E$24-'Ejercicio 3 - TIR'!$C$24)*('Ejercicio 3 - TIR'!$D$24-'Ejercicio 3 - TIR'!$C$24)*T469),'Ejercicio 3 - TIR'!$E$24-SQRT(('Ejercicio 3 - TIR'!$E$24-'Ejercicio 3 - TIR'!$C$24)*('Ejercicio 3 - TIR'!$E$24-'Ejercicio 3 - TIR'!$D$24)*(1-T469)))</f>
        <v>0.208496286161184</v>
      </c>
      <c r="V469" s="17">
        <f ca="1" t="shared" si="3496"/>
        <v>0.849056686050084</v>
      </c>
      <c r="W469" s="19">
        <f ca="1">IF(V469&lt;=('Ejercicio 3 - TIR'!$D$25-'Ejercicio 3 - TIR'!$C$25)/('Ejercicio 3 - TIR'!$E$25-'Ejercicio 3 - TIR'!$C$25),'Ejercicio 3 - TIR'!$C$25+SQRT(('Ejercicio 3 - TIR'!$E$25-'Ejercicio 3 - TIR'!$C$25)*('Ejercicio 3 - TIR'!$D$25-'Ejercicio 3 - TIR'!$C$25)*V469),'Ejercicio 3 - TIR'!$E$25-SQRT(('Ejercicio 3 - TIR'!$E$25-'Ejercicio 3 - TIR'!$C$25)*('Ejercicio 3 - TIR'!$E$25-'Ejercicio 3 - TIR'!$D$25)*(1-V469)))</f>
        <v>0.227015187648695</v>
      </c>
      <c r="X469" s="17">
        <f ca="1" t="shared" si="3496"/>
        <v>0.178479546092868</v>
      </c>
      <c r="Y469" s="19">
        <f ca="1">IF(X469&lt;=('Ejercicio 3 - TIR'!$D$26-'Ejercicio 3 - TIR'!$C$26)/('Ejercicio 3 - TIR'!$E$26-'Ejercicio 3 - TIR'!$C$26),'Ejercicio 3 - TIR'!$C$26+SQRT(('Ejercicio 3 - TIR'!$E$26-'Ejercicio 3 - TIR'!$C$26)*('Ejercicio 3 - TIR'!$D$26-'Ejercicio 3 - TIR'!$C$26)*X469),'Ejercicio 3 - TIR'!$E$26-SQRT(('Ejercicio 3 - TIR'!$E$26-'Ejercicio 3 - TIR'!$C$26)*('Ejercicio 3 - TIR'!$E$26-'Ejercicio 3 - TIR'!$D$26)*(1-X469)))</f>
        <v>0.211952101823077</v>
      </c>
      <c r="Z469" s="17">
        <f ca="1" t="shared" si="3336"/>
        <v>1.14101252399829</v>
      </c>
      <c r="AA469" s="17">
        <f ca="1" t="shared" si="3337"/>
        <v>1.30676343048147</v>
      </c>
      <c r="AB469" s="17">
        <f ca="1" t="shared" si="3338"/>
        <v>1.5792187526281</v>
      </c>
      <c r="AC469" s="17">
        <f ca="1" t="shared" si="3339"/>
        <v>1.93772539409431</v>
      </c>
      <c r="AD469" s="17">
        <f ca="1" t="shared" si="3340"/>
        <v>2.34843036412855</v>
      </c>
      <c r="AE469" s="16">
        <f ca="1" t="shared" si="3341"/>
        <v>4937.22882560629</v>
      </c>
      <c r="AF469" s="16">
        <f ca="1" t="shared" si="3342"/>
        <v>5654.4428229527</v>
      </c>
      <c r="AG469" s="16">
        <f ca="1" t="shared" si="3343"/>
        <v>6833.3731518491</v>
      </c>
      <c r="AH469" s="16">
        <f ca="1" t="shared" si="3344"/>
        <v>8384.65264018968</v>
      </c>
      <c r="AI469" s="16">
        <f ca="1" t="shared" si="3345"/>
        <v>10161.7973903343</v>
      </c>
      <c r="AJ469" s="18">
        <f ca="1" t="shared" si="3346"/>
        <v>48405.2609008077</v>
      </c>
      <c r="AK469" s="18">
        <f ca="1" t="shared" si="3347"/>
        <v>54602.0864815373</v>
      </c>
      <c r="AL469" s="18">
        <f ca="1" t="shared" si="3348"/>
        <v>66862.0879257512</v>
      </c>
      <c r="AM469" s="18">
        <f ca="1" t="shared" si="3349"/>
        <v>75698.8672306743</v>
      </c>
      <c r="AN469" s="18">
        <f ca="1" t="shared" si="3350"/>
        <v>92854.6212828335</v>
      </c>
      <c r="AO469" s="18">
        <f ca="1">C469/'Ejercicio 3 - TIR'!$D$7</f>
        <v>14270.0122474462</v>
      </c>
      <c r="AP469" s="18">
        <f ca="1" t="shared" si="3351"/>
        <v>34135.2486533615</v>
      </c>
      <c r="AQ469" s="18">
        <f ca="1" t="shared" si="3352"/>
        <v>40332.0742340911</v>
      </c>
      <c r="AR469" s="18">
        <f ca="1" t="shared" si="3353"/>
        <v>52592.075678305</v>
      </c>
      <c r="AS469" s="18">
        <f ca="1" t="shared" si="3354"/>
        <v>61428.8549832281</v>
      </c>
      <c r="AT469" s="18">
        <f ca="1" t="shared" si="3355"/>
        <v>78584.6090353873</v>
      </c>
      <c r="AU469" s="18">
        <f ca="1">AP469*'Ejercicio 3 - TIR'!$D$5</f>
        <v>17067.6243266808</v>
      </c>
      <c r="AV469" s="18">
        <f ca="1">AQ469*'Ejercicio 3 - TIR'!$D$5</f>
        <v>20166.0371170456</v>
      </c>
      <c r="AW469" s="18">
        <f ca="1">AR469*'Ejercicio 3 - TIR'!$D$5</f>
        <v>26296.0378391525</v>
      </c>
      <c r="AX469" s="18">
        <f ca="1">AS469*'Ejercicio 3 - TIR'!$D$5</f>
        <v>30714.4274916141</v>
      </c>
      <c r="AY469" s="18">
        <f ca="1">AT469*'Ejercicio 3 - TIR'!$D$5</f>
        <v>39292.3045176937</v>
      </c>
      <c r="AZ469" s="18">
        <f ca="1" t="shared" ref="AZ469:BD469" si="3497">AJ469-AU469-AE469</f>
        <v>26400.4077485207</v>
      </c>
      <c r="BA469" s="18">
        <f ca="1" t="shared" si="3497"/>
        <v>28781.606541539</v>
      </c>
      <c r="BB469" s="18">
        <f ca="1" t="shared" si="3497"/>
        <v>33732.6769347496</v>
      </c>
      <c r="BC469" s="18">
        <f ca="1" t="shared" si="3497"/>
        <v>36599.7870988706</v>
      </c>
      <c r="BD469" s="18">
        <f ca="1" t="shared" si="3497"/>
        <v>43400.5193748056</v>
      </c>
      <c r="BE469" s="18">
        <f ca="1" t="shared" ref="BE469:BI469" si="3498">AZ469/Z469</f>
        <v>23137.7019912187</v>
      </c>
      <c r="BF469" s="18">
        <f ca="1" t="shared" si="3498"/>
        <v>22025.1086540849</v>
      </c>
      <c r="BG469" s="18">
        <f ca="1" t="shared" si="3498"/>
        <v>21360.3573783634</v>
      </c>
      <c r="BH469" s="18">
        <f ca="1" t="shared" si="3498"/>
        <v>18888.015407352</v>
      </c>
      <c r="BI469" s="18">
        <f ca="1" t="shared" si="3498"/>
        <v>18480.6499003476</v>
      </c>
      <c r="BJ469" s="18">
        <f ca="1" t="shared" si="3358"/>
        <v>82224.88159169</v>
      </c>
      <c r="BK469" s="18">
        <f ca="1" t="shared" si="3359"/>
        <v>33512.1300583889</v>
      </c>
      <c r="BL469" s="18">
        <f ca="1" t="shared" si="3360"/>
        <v>115737.011650079</v>
      </c>
      <c r="BM469" s="18">
        <f ca="1">BK469*'Ejercicio 3 - TIR'!$D$5</f>
        <v>16756.0650291945</v>
      </c>
      <c r="BN469" s="18">
        <f ca="1" t="shared" si="3361"/>
        <v>98980.9466208845</v>
      </c>
      <c r="BO469" s="18">
        <f ca="1" t="shared" si="3362"/>
        <v>42147.7034758125</v>
      </c>
      <c r="BP469" s="18">
        <f ca="1" t="shared" si="3363"/>
        <v>-106362.75858932</v>
      </c>
      <c r="BQ469" s="18">
        <f ca="1" t="shared" ref="BQ469:BT469" si="3499">BE469</f>
        <v>23137.7019912187</v>
      </c>
      <c r="BR469" s="18">
        <f ca="1" t="shared" si="3499"/>
        <v>22025.1086540849</v>
      </c>
      <c r="BS469" s="18">
        <f ca="1" t="shared" si="3499"/>
        <v>21360.3573783634</v>
      </c>
      <c r="BT469" s="18">
        <f ca="1" t="shared" si="3499"/>
        <v>18888.015407352</v>
      </c>
      <c r="BU469" s="18">
        <f ca="1" t="shared" si="3365"/>
        <v>60628.3533761601</v>
      </c>
      <c r="BV469" s="20">
        <f ca="1" t="shared" si="3366"/>
        <v>9.83143493541565</v>
      </c>
    </row>
    <row r="470" ht="15" customHeight="1" spans="1:74">
      <c r="A470" s="16">
        <v>469</v>
      </c>
      <c r="B470" s="17">
        <f ca="1" t="shared" ref="B470:F470" si="3500">RAND()</f>
        <v>0.0606869388390707</v>
      </c>
      <c r="C470" s="18">
        <f ca="1">IF(B470&lt;=('Ejercicio 3 - TIR'!$D$13-'Ejercicio 3 - TIR'!$C$13)/('Ejercicio 3 - TIR'!$E$13-'Ejercicio 3 - TIR'!$C$13),'Ejercicio 3 - TIR'!$C$13+SQRT(('Ejercicio 3 - TIR'!$E$13-'Ejercicio 3 - TIR'!$C$13)*('Ejercicio 3 - TIR'!$D$13-'Ejercicio 3 - TIR'!$C$13)*B470),'Ejercicio 3 - TIR'!$E$13-SQRT(('Ejercicio 3 - TIR'!$E$13-'Ejercicio 3 - TIR'!$C$13)*('Ejercicio 3 - TIR'!$E$13-'Ejercicio 3 - TIR'!$D$13)*(1-B470)))</f>
        <v>64926.9438332123</v>
      </c>
      <c r="D470" s="17">
        <f ca="1" t="shared" si="3500"/>
        <v>0.556490266671316</v>
      </c>
      <c r="E470" s="18">
        <f ca="1">IF(D470&lt;=('Ejercicio 3 - TIR'!$D$14-'Ejercicio 3 - TIR'!$C$14)/('Ejercicio 3 - TIR'!$E$14-'Ejercicio 3 - TIR'!$C$14),'Ejercicio 3 - TIR'!$C$14+SQRT(('Ejercicio 3 - TIR'!$E$14-'Ejercicio 3 - TIR'!$C$14)*('Ejercicio 3 - TIR'!$D$14-'Ejercicio 3 - TIR'!$C$14)*D470),'Ejercicio 3 - TIR'!$E$14-SQRT(('Ejercicio 3 - TIR'!$E$14-'Ejercicio 3 - TIR'!$C$14)*('Ejercicio 3 - TIR'!$E$14-'Ejercicio 3 - TIR'!$D$14)*(1-D470)))</f>
        <v>31843.6245795511</v>
      </c>
      <c r="F470" s="17">
        <f ca="1" t="shared" si="3500"/>
        <v>0.938527825629004</v>
      </c>
      <c r="G470" s="18">
        <f ca="1">IF(F470&lt;=('Ejercicio 3 - TIR'!$D$18-'Ejercicio 3 - TIR'!$C$18)/('Ejercicio 3 - TIR'!$E$18-'Ejercicio 3 - TIR'!$C$18),'Ejercicio 3 - TIR'!$C$18+SQRT(('Ejercicio 3 - TIR'!$E$18-'Ejercicio 3 - TIR'!$C$18)*('Ejercicio 3 - TIR'!$D$18-'Ejercicio 3 - TIR'!$C$18)*F470),'Ejercicio 3 - TIR'!$E$18-SQRT(('Ejercicio 3 - TIR'!$E$18-'Ejercicio 3 - TIR'!$C$18)*('Ejercicio 3 - TIR'!$E$18-'Ejercicio 3 - TIR'!$D$18)*(1-F470)))</f>
        <v>42852.8127520347</v>
      </c>
      <c r="H470" s="17">
        <f ca="1" t="shared" ref="H470:L470" si="3501">RAND()</f>
        <v>0.218897341139843</v>
      </c>
      <c r="I470" s="18">
        <f ca="1">IF(H470&lt;=('Ejercicio 3 - TIR'!$D$18-'Ejercicio 3 - TIR'!$C$18)/('Ejercicio 3 - TIR'!$E$18-'Ejercicio 3 - TIR'!$C$18),'Ejercicio 3 - TIR'!$C$18+SQRT(('Ejercicio 3 - TIR'!$E$18-'Ejercicio 3 - TIR'!$C$18)*('Ejercicio 3 - TIR'!$D$18-'Ejercicio 3 - TIR'!$C$18)*H470),'Ejercicio 3 - TIR'!$E$18-SQRT(('Ejercicio 3 - TIR'!$E$18-'Ejercicio 3 - TIR'!$C$18)*('Ejercicio 3 - TIR'!$E$18-'Ejercicio 3 - TIR'!$D$18)*(1-H470)))</f>
        <v>35730.148442316</v>
      </c>
      <c r="J470" s="17">
        <f ca="1" t="shared" si="3501"/>
        <v>0.0579736278930243</v>
      </c>
      <c r="K470" s="18">
        <f ca="1">IF(J470&lt;=('Ejercicio 3 - TIR'!$D$18-'Ejercicio 3 - TIR'!$C$18)/('Ejercicio 3 - TIR'!$E$18-'Ejercicio 3 - TIR'!$C$18),'Ejercicio 3 - TIR'!$C$18+SQRT(('Ejercicio 3 - TIR'!$E$18-'Ejercicio 3 - TIR'!$C$18)*('Ejercicio 3 - TIR'!$D$18-'Ejercicio 3 - TIR'!$C$18)*J470),'Ejercicio 3 - TIR'!$E$18-SQRT(('Ejercicio 3 - TIR'!$E$18-'Ejercicio 3 - TIR'!$C$18)*('Ejercicio 3 - TIR'!$E$18-'Ejercicio 3 - TIR'!$D$18)*(1-J470)))</f>
        <v>32948.9055908851</v>
      </c>
      <c r="L470" s="17">
        <f ca="1" t="shared" si="3501"/>
        <v>0.591303419717658</v>
      </c>
      <c r="M470" s="18">
        <f ca="1">IF(L470&lt;=('Ejercicio 3 - TIR'!$D$18-'Ejercicio 3 - TIR'!$C$18)/('Ejercicio 3 - TIR'!$E$18-'Ejercicio 3 - TIR'!$C$18),'Ejercicio 3 - TIR'!$C$18+SQRT(('Ejercicio 3 - TIR'!$E$18-'Ejercicio 3 - TIR'!$C$18)*('Ejercicio 3 - TIR'!$D$18-'Ejercicio 3 - TIR'!$C$18)*L470),'Ejercicio 3 - TIR'!$E$18-SQRT(('Ejercicio 3 - TIR'!$E$18-'Ejercicio 3 - TIR'!$C$18)*('Ejercicio 3 - TIR'!$E$18-'Ejercicio 3 - TIR'!$D$18)*(1-L470)))</f>
        <v>39417.829524771</v>
      </c>
      <c r="N470" s="17">
        <f ca="1" t="shared" ref="N470:R470" si="3502">RAND()</f>
        <v>0.421493768715908</v>
      </c>
      <c r="O470" s="18">
        <f ca="1">IF(N470&lt;=('Ejercicio 3 - TIR'!$D$18-'Ejercicio 3 - TIR'!$C$18)/('Ejercicio 3 - TIR'!$E$18-'Ejercicio 3 - TIR'!$C$18),'Ejercicio 3 - TIR'!$C$18+SQRT(('Ejercicio 3 - TIR'!$E$18-'Ejercicio 3 - TIR'!$C$18)*('Ejercicio 3 - TIR'!$D$18-'Ejercicio 3 - TIR'!$C$18)*N470),'Ejercicio 3 - TIR'!$E$18-SQRT(('Ejercicio 3 - TIR'!$E$18-'Ejercicio 3 - TIR'!$C$18)*('Ejercicio 3 - TIR'!$E$18-'Ejercicio 3 - TIR'!$D$18)*(1-N470)))</f>
        <v>37951.3561929639</v>
      </c>
      <c r="P470" s="17">
        <f ca="1" t="shared" si="3502"/>
        <v>0.352724779015898</v>
      </c>
      <c r="Q470" s="19">
        <f ca="1">IF(P470&lt;=('Ejercicio 3 - TIR'!$D$22-'Ejercicio 3 - TIR'!$C$22)/('Ejercicio 3 - TIR'!$E$22-'Ejercicio 3 - TIR'!$C$22),'Ejercicio 3 - TIR'!$C$22+SQRT(('Ejercicio 3 - TIR'!$E$22-'Ejercicio 3 - TIR'!$C$22)*('Ejercicio 3 - TIR'!$D$22-'Ejercicio 3 - TIR'!$C$22)*P470),'Ejercicio 3 - TIR'!$E$22-SQRT(('Ejercicio 3 - TIR'!$E$22-'Ejercicio 3 - TIR'!$C$22)*('Ejercicio 3 - TIR'!$E$22-'Ejercicio 3 - TIR'!$D$22)*(1-P470)))</f>
        <v>0.145197313393071</v>
      </c>
      <c r="R470" s="17">
        <f ca="1" t="shared" si="3502"/>
        <v>0.45852558039965</v>
      </c>
      <c r="S470" s="19">
        <f ca="1">IF(R470&lt;=('Ejercicio 3 - TIR'!$D$23-'Ejercicio 3 - TIR'!$C$23)/('Ejercicio 3 - TIR'!$E$23-'Ejercicio 3 - TIR'!$C$23),'Ejercicio 3 - TIR'!$C$23+SQRT(('Ejercicio 3 - TIR'!$E$23-'Ejercicio 3 - TIR'!$C$23)*('Ejercicio 3 - TIR'!$D$23-'Ejercicio 3 - TIR'!$C$23)*R470),'Ejercicio 3 - TIR'!$E$23-SQRT(('Ejercicio 3 - TIR'!$E$23-'Ejercicio 3 - TIR'!$C$23)*('Ejercicio 3 - TIR'!$E$23-'Ejercicio 3 - TIR'!$D$23)*(1-R470)))</f>
        <v>0.148728836466508</v>
      </c>
      <c r="T470" s="17">
        <f ca="1" t="shared" ref="T470:X470" si="3503">RAND()</f>
        <v>0.537730164487162</v>
      </c>
      <c r="U470" s="19">
        <f ca="1">IF(T470&lt;=('Ejercicio 3 - TIR'!$D$24-'Ejercicio 3 - TIR'!$C$24)/('Ejercicio 3 - TIR'!$E$24-'Ejercicio 3 - TIR'!$C$24),'Ejercicio 3 - TIR'!$C$24+SQRT(('Ejercicio 3 - TIR'!$E$24-'Ejercicio 3 - TIR'!$C$24)*('Ejercicio 3 - TIR'!$D$24-'Ejercicio 3 - TIR'!$C$24)*T470),'Ejercicio 3 - TIR'!$E$24-SQRT(('Ejercicio 3 - TIR'!$E$24-'Ejercicio 3 - TIR'!$C$24)*('Ejercicio 3 - TIR'!$E$24-'Ejercicio 3 - TIR'!$D$24)*(1-T470)))</f>
        <v>0.184022846979841</v>
      </c>
      <c r="V470" s="17">
        <f ca="1" t="shared" si="3503"/>
        <v>0.866015711626703</v>
      </c>
      <c r="W470" s="19">
        <f ca="1">IF(V470&lt;=('Ejercicio 3 - TIR'!$D$25-'Ejercicio 3 - TIR'!$C$25)/('Ejercicio 3 - TIR'!$E$25-'Ejercicio 3 - TIR'!$C$25),'Ejercicio 3 - TIR'!$C$25+SQRT(('Ejercicio 3 - TIR'!$E$25-'Ejercicio 3 - TIR'!$C$25)*('Ejercicio 3 - TIR'!$D$25-'Ejercicio 3 - TIR'!$C$25)*V470),'Ejercicio 3 - TIR'!$E$25-SQRT(('Ejercicio 3 - TIR'!$E$25-'Ejercicio 3 - TIR'!$C$25)*('Ejercicio 3 - TIR'!$E$25-'Ejercicio 3 - TIR'!$D$25)*(1-V470)))</f>
        <v>0.228344861826658</v>
      </c>
      <c r="X470" s="17">
        <f ca="1" t="shared" si="3503"/>
        <v>0.800560844662739</v>
      </c>
      <c r="Y470" s="19">
        <f ca="1">IF(X470&lt;=('Ejercicio 3 - TIR'!$D$26-'Ejercicio 3 - TIR'!$C$26)/('Ejercicio 3 - TIR'!$E$26-'Ejercicio 3 - TIR'!$C$26),'Ejercicio 3 - TIR'!$C$26+SQRT(('Ejercicio 3 - TIR'!$E$26-'Ejercicio 3 - TIR'!$C$26)*('Ejercicio 3 - TIR'!$D$26-'Ejercicio 3 - TIR'!$C$26)*X470),'Ejercicio 3 - TIR'!$E$26-SQRT(('Ejercicio 3 - TIR'!$E$26-'Ejercicio 3 - TIR'!$C$26)*('Ejercicio 3 - TIR'!$E$26-'Ejercicio 3 - TIR'!$D$26)*(1-X470)))</f>
        <v>0.247182756989332</v>
      </c>
      <c r="Z470" s="17">
        <f ca="1" t="shared" si="3336"/>
        <v>1.14519731339307</v>
      </c>
      <c r="AA470" s="17">
        <f ca="1" t="shared" si="3337"/>
        <v>1.31552117733859</v>
      </c>
      <c r="AB470" s="17">
        <f ca="1" t="shared" si="3338"/>
        <v>1.55760712965471</v>
      </c>
      <c r="AC470" s="17">
        <f ca="1" t="shared" si="3339"/>
        <v>1.91327871445594</v>
      </c>
      <c r="AD470" s="17">
        <f ca="1" t="shared" si="3340"/>
        <v>2.38620822198416</v>
      </c>
      <c r="AE470" s="16">
        <f ca="1" t="shared" si="3341"/>
        <v>4623.60873764837</v>
      </c>
      <c r="AF470" s="16">
        <f ca="1" t="shared" si="3342"/>
        <v>5311.27268547519</v>
      </c>
      <c r="AG470" s="16">
        <f ca="1" t="shared" si="3343"/>
        <v>6288.6682061426</v>
      </c>
      <c r="AH470" s="16">
        <f ca="1" t="shared" si="3344"/>
        <v>7724.65327874793</v>
      </c>
      <c r="AI470" s="16">
        <f ca="1" t="shared" si="3345"/>
        <v>9634.05437297553</v>
      </c>
      <c r="AJ470" s="18">
        <f ca="1" t="shared" si="3346"/>
        <v>49074.9260349665</v>
      </c>
      <c r="AK470" s="18">
        <f ca="1" t="shared" si="3347"/>
        <v>47003.7669453183</v>
      </c>
      <c r="AL470" s="18">
        <f ca="1" t="shared" si="3348"/>
        <v>51321.4502626827</v>
      </c>
      <c r="AM470" s="18">
        <f ca="1" t="shared" si="3349"/>
        <v>75417.2941997972</v>
      </c>
      <c r="AN470" s="18">
        <f ca="1" t="shared" si="3350"/>
        <v>90559.8381831</v>
      </c>
      <c r="AO470" s="18">
        <f ca="1">C470/'Ejercicio 3 - TIR'!$D$7</f>
        <v>12985.3887666425</v>
      </c>
      <c r="AP470" s="18">
        <f ca="1" t="shared" si="3351"/>
        <v>36089.537268324</v>
      </c>
      <c r="AQ470" s="18">
        <f ca="1" t="shared" si="3352"/>
        <v>34018.3781786758</v>
      </c>
      <c r="AR470" s="18">
        <f ca="1" t="shared" si="3353"/>
        <v>38336.0614960403</v>
      </c>
      <c r="AS470" s="18">
        <f ca="1" t="shared" si="3354"/>
        <v>62431.9054331547</v>
      </c>
      <c r="AT470" s="18">
        <f ca="1" t="shared" si="3355"/>
        <v>77574.4494164576</v>
      </c>
      <c r="AU470" s="18">
        <f ca="1">AP470*'Ejercicio 3 - TIR'!$D$5</f>
        <v>18044.768634162</v>
      </c>
      <c r="AV470" s="18">
        <f ca="1">AQ470*'Ejercicio 3 - TIR'!$D$5</f>
        <v>17009.1890893379</v>
      </c>
      <c r="AW470" s="18">
        <f ca="1">AR470*'Ejercicio 3 - TIR'!$D$5</f>
        <v>19168.0307480201</v>
      </c>
      <c r="AX470" s="18">
        <f ca="1">AS470*'Ejercicio 3 - TIR'!$D$5</f>
        <v>31215.9527165773</v>
      </c>
      <c r="AY470" s="18">
        <f ca="1">AT470*'Ejercicio 3 - TIR'!$D$5</f>
        <v>38787.2247082288</v>
      </c>
      <c r="AZ470" s="18">
        <f ca="1" t="shared" ref="AZ470:BD470" si="3504">AJ470-AU470-AE470</f>
        <v>26406.5486631561</v>
      </c>
      <c r="BA470" s="18">
        <f ca="1" t="shared" si="3504"/>
        <v>24683.3051705052</v>
      </c>
      <c r="BB470" s="18">
        <f ca="1" t="shared" si="3504"/>
        <v>25864.75130852</v>
      </c>
      <c r="BC470" s="18">
        <f ca="1" t="shared" si="3504"/>
        <v>36476.6882044719</v>
      </c>
      <c r="BD470" s="18">
        <f ca="1" t="shared" si="3504"/>
        <v>42138.5591018957</v>
      </c>
      <c r="BE470" s="18">
        <f ca="1" t="shared" ref="BE470:BI470" si="3505">AZ470/Z470</f>
        <v>23058.514331401</v>
      </c>
      <c r="BF470" s="18">
        <f ca="1" t="shared" si="3505"/>
        <v>18763.1378313814</v>
      </c>
      <c r="BG470" s="18">
        <f ca="1" t="shared" si="3505"/>
        <v>16605.439726161</v>
      </c>
      <c r="BH470" s="18">
        <f ca="1" t="shared" si="3505"/>
        <v>19065.0154255463</v>
      </c>
      <c r="BI470" s="18">
        <f ca="1" t="shared" si="3505"/>
        <v>17659.212936102</v>
      </c>
      <c r="BJ470" s="18">
        <f ca="1" t="shared" si="3358"/>
        <v>75985.5187895018</v>
      </c>
      <c r="BK470" s="18">
        <f ca="1" t="shared" si="3359"/>
        <v>30985.841440623</v>
      </c>
      <c r="BL470" s="18">
        <f ca="1" t="shared" si="3360"/>
        <v>106971.360230125</v>
      </c>
      <c r="BM470" s="18">
        <f ca="1">BK470*'Ejercicio 3 - TIR'!$D$5</f>
        <v>15492.9207203115</v>
      </c>
      <c r="BN470" s="18">
        <f ca="1" t="shared" si="3361"/>
        <v>91478.4395098133</v>
      </c>
      <c r="BO470" s="18">
        <f ca="1" t="shared" si="3362"/>
        <v>38336.3189628723</v>
      </c>
      <c r="BP470" s="18">
        <f ca="1" t="shared" si="3363"/>
        <v>-96770.5684127634</v>
      </c>
      <c r="BQ470" s="18">
        <f ca="1" t="shared" ref="BQ470:BT470" si="3506">BE470</f>
        <v>23058.514331401</v>
      </c>
      <c r="BR470" s="18">
        <f ca="1" t="shared" si="3506"/>
        <v>18763.1378313814</v>
      </c>
      <c r="BS470" s="18">
        <f ca="1" t="shared" si="3506"/>
        <v>16605.439726161</v>
      </c>
      <c r="BT470" s="18">
        <f ca="1" t="shared" si="3506"/>
        <v>19065.0154255463</v>
      </c>
      <c r="BU470" s="18">
        <f ca="1" t="shared" si="3365"/>
        <v>55995.5318989744</v>
      </c>
      <c r="BV470" s="20">
        <f ca="1" t="shared" si="3366"/>
        <v>9.98773741263335</v>
      </c>
    </row>
    <row r="471" ht="15" customHeight="1" spans="1:74">
      <c r="A471" s="16">
        <v>470</v>
      </c>
      <c r="B471" s="17">
        <f ca="1" t="shared" ref="B471:F471" si="3507">RAND()</f>
        <v>0.113578410598294</v>
      </c>
      <c r="C471" s="18">
        <f ca="1">IF(B471&lt;=('Ejercicio 3 - TIR'!$D$13-'Ejercicio 3 - TIR'!$C$13)/('Ejercicio 3 - TIR'!$E$13-'Ejercicio 3 - TIR'!$C$13),'Ejercicio 3 - TIR'!$C$13+SQRT(('Ejercicio 3 - TIR'!$E$13-'Ejercicio 3 - TIR'!$C$13)*('Ejercicio 3 - TIR'!$D$13-'Ejercicio 3 - TIR'!$C$13)*B471),'Ejercicio 3 - TIR'!$E$13-SQRT(('Ejercicio 3 - TIR'!$E$13-'Ejercicio 3 - TIR'!$C$13)*('Ejercicio 3 - TIR'!$E$13-'Ejercicio 3 - TIR'!$D$13)*(1-B471)))</f>
        <v>66740.2792404557</v>
      </c>
      <c r="D471" s="17">
        <f ca="1" t="shared" si="3507"/>
        <v>0.0627613861721421</v>
      </c>
      <c r="E471" s="18">
        <f ca="1">IF(D471&lt;=('Ejercicio 3 - TIR'!$D$14-'Ejercicio 3 - TIR'!$C$14)/('Ejercicio 3 - TIR'!$E$14-'Ejercicio 3 - TIR'!$C$14),'Ejercicio 3 - TIR'!$C$14+SQRT(('Ejercicio 3 - TIR'!$E$14-'Ejercicio 3 - TIR'!$C$14)*('Ejercicio 3 - TIR'!$D$14-'Ejercicio 3 - TIR'!$C$14)*D471),'Ejercicio 3 - TIR'!$E$14-SQRT(('Ejercicio 3 - TIR'!$E$14-'Ejercicio 3 - TIR'!$C$14)*('Ejercicio 3 - TIR'!$E$14-'Ejercicio 3 - TIR'!$D$14)*(1-D471)))</f>
        <v>27169.5861271014</v>
      </c>
      <c r="F471" s="17">
        <f ca="1" t="shared" si="3507"/>
        <v>0.016357998970453</v>
      </c>
      <c r="G471" s="18">
        <f ca="1">IF(F471&lt;=('Ejercicio 3 - TIR'!$D$18-'Ejercicio 3 - TIR'!$C$18)/('Ejercicio 3 - TIR'!$E$18-'Ejercicio 3 - TIR'!$C$18),'Ejercicio 3 - TIR'!$C$18+SQRT(('Ejercicio 3 - TIR'!$E$18-'Ejercicio 3 - TIR'!$C$18)*('Ejercicio 3 - TIR'!$D$18-'Ejercicio 3 - TIR'!$C$18)*F471),'Ejercicio 3 - TIR'!$E$18-SQRT(('Ejercicio 3 - TIR'!$E$18-'Ejercicio 3 - TIR'!$C$18)*('Ejercicio 3 - TIR'!$E$18-'Ejercicio 3 - TIR'!$D$18)*(1-F471)))</f>
        <v>31566.4290107017</v>
      </c>
      <c r="H471" s="17">
        <f ca="1" t="shared" ref="H471:L471" si="3508">RAND()</f>
        <v>0.783438870134459</v>
      </c>
      <c r="I471" s="18">
        <f ca="1">IF(H471&lt;=('Ejercicio 3 - TIR'!$D$18-'Ejercicio 3 - TIR'!$C$18)/('Ejercicio 3 - TIR'!$E$18-'Ejercicio 3 - TIR'!$C$18),'Ejercicio 3 - TIR'!$C$18+SQRT(('Ejercicio 3 - TIR'!$E$18-'Ejercicio 3 - TIR'!$C$18)*('Ejercicio 3 - TIR'!$D$18-'Ejercicio 3 - TIR'!$C$18)*H471),'Ejercicio 3 - TIR'!$E$18-SQRT(('Ejercicio 3 - TIR'!$E$18-'Ejercicio 3 - TIR'!$C$18)*('Ejercicio 3 - TIR'!$E$18-'Ejercicio 3 - TIR'!$D$18)*(1-H471)))</f>
        <v>40969.8530126166</v>
      </c>
      <c r="J471" s="17">
        <f ca="1" t="shared" si="3508"/>
        <v>0.108668692926555</v>
      </c>
      <c r="K471" s="18">
        <f ca="1">IF(J471&lt;=('Ejercicio 3 - TIR'!$D$18-'Ejercicio 3 - TIR'!$C$18)/('Ejercicio 3 - TIR'!$E$18-'Ejercicio 3 - TIR'!$C$18),'Ejercicio 3 - TIR'!$C$18+SQRT(('Ejercicio 3 - TIR'!$E$18-'Ejercicio 3 - TIR'!$C$18)*('Ejercicio 3 - TIR'!$D$18-'Ejercicio 3 - TIR'!$C$18)*J471),'Ejercicio 3 - TIR'!$E$18-SQRT(('Ejercicio 3 - TIR'!$E$18-'Ejercicio 3 - TIR'!$C$18)*('Ejercicio 3 - TIR'!$E$18-'Ejercicio 3 - TIR'!$D$18)*(1-J471)))</f>
        <v>34037.363488588</v>
      </c>
      <c r="L471" s="17">
        <f ca="1" t="shared" si="3508"/>
        <v>0.227989350257968</v>
      </c>
      <c r="M471" s="18">
        <f ca="1">IF(L471&lt;=('Ejercicio 3 - TIR'!$D$18-'Ejercicio 3 - TIR'!$C$18)/('Ejercicio 3 - TIR'!$E$18-'Ejercicio 3 - TIR'!$C$18),'Ejercicio 3 - TIR'!$C$18+SQRT(('Ejercicio 3 - TIR'!$E$18-'Ejercicio 3 - TIR'!$C$18)*('Ejercicio 3 - TIR'!$D$18-'Ejercicio 3 - TIR'!$C$18)*L471),'Ejercicio 3 - TIR'!$E$18-SQRT(('Ejercicio 3 - TIR'!$E$18-'Ejercicio 3 - TIR'!$C$18)*('Ejercicio 3 - TIR'!$E$18-'Ejercicio 3 - TIR'!$D$18)*(1-L471)))</f>
        <v>35847.9400252307</v>
      </c>
      <c r="N471" s="17">
        <f ca="1" t="shared" ref="N471:R471" si="3509">RAND()</f>
        <v>0.361890381884153</v>
      </c>
      <c r="O471" s="18">
        <f ca="1">IF(N471&lt;=('Ejercicio 3 - TIR'!$D$18-'Ejercicio 3 - TIR'!$C$18)/('Ejercicio 3 - TIR'!$E$18-'Ejercicio 3 - TIR'!$C$18),'Ejercicio 3 - TIR'!$C$18+SQRT(('Ejercicio 3 - TIR'!$E$18-'Ejercicio 3 - TIR'!$C$18)*('Ejercicio 3 - TIR'!$D$18-'Ejercicio 3 - TIR'!$C$18)*N471),'Ejercicio 3 - TIR'!$E$18-SQRT(('Ejercicio 3 - TIR'!$E$18-'Ejercicio 3 - TIR'!$C$18)*('Ejercicio 3 - TIR'!$E$18-'Ejercicio 3 - TIR'!$D$18)*(1-N471)))</f>
        <v>37367.7375959397</v>
      </c>
      <c r="P471" s="17">
        <f ca="1" t="shared" si="3509"/>
        <v>0.104180403664333</v>
      </c>
      <c r="Q471" s="19">
        <f ca="1">IF(P471&lt;=('Ejercicio 3 - TIR'!$D$22-'Ejercicio 3 - TIR'!$C$22)/('Ejercicio 3 - TIR'!$E$22-'Ejercicio 3 - TIR'!$C$22),'Ejercicio 3 - TIR'!$C$22+SQRT(('Ejercicio 3 - TIR'!$E$22-'Ejercicio 3 - TIR'!$C$22)*('Ejercicio 3 - TIR'!$D$22-'Ejercicio 3 - TIR'!$C$22)*P471),'Ejercicio 3 - TIR'!$E$22-SQRT(('Ejercicio 3 - TIR'!$E$22-'Ejercicio 3 - TIR'!$C$22)*('Ejercicio 3 - TIR'!$E$22-'Ejercicio 3 - TIR'!$D$22)*(1-P471)))</f>
        <v>0.133693966795483</v>
      </c>
      <c r="R471" s="17">
        <f ca="1" t="shared" si="3509"/>
        <v>0.273405330635371</v>
      </c>
      <c r="S471" s="19">
        <f ca="1">IF(R471&lt;=('Ejercicio 3 - TIR'!$D$23-'Ejercicio 3 - TIR'!$C$23)/('Ejercicio 3 - TIR'!$E$23-'Ejercicio 3 - TIR'!$C$23),'Ejercicio 3 - TIR'!$C$23+SQRT(('Ejercicio 3 - TIR'!$E$23-'Ejercicio 3 - TIR'!$C$23)*('Ejercicio 3 - TIR'!$D$23-'Ejercicio 3 - TIR'!$C$23)*R471),'Ejercicio 3 - TIR'!$E$23-SQRT(('Ejercicio 3 - TIR'!$E$23-'Ejercicio 3 - TIR'!$C$23)*('Ejercicio 3 - TIR'!$E$23-'Ejercicio 3 - TIR'!$D$23)*(1-R471)))</f>
        <v>0.142183994120619</v>
      </c>
      <c r="T471" s="17">
        <f ca="1" t="shared" ref="T471:X471" si="3510">RAND()</f>
        <v>0.254557020414564</v>
      </c>
      <c r="U471" s="19">
        <f ca="1">IF(T471&lt;=('Ejercicio 3 - TIR'!$D$24-'Ejercicio 3 - TIR'!$C$24)/('Ejercicio 3 - TIR'!$E$24-'Ejercicio 3 - TIR'!$C$24),'Ejercicio 3 - TIR'!$C$24+SQRT(('Ejercicio 3 - TIR'!$E$24-'Ejercicio 3 - TIR'!$C$24)*('Ejercicio 3 - TIR'!$D$24-'Ejercicio 3 - TIR'!$C$24)*T471),'Ejercicio 3 - TIR'!$E$24-SQRT(('Ejercicio 3 - TIR'!$E$24-'Ejercicio 3 - TIR'!$C$24)*('Ejercicio 3 - TIR'!$E$24-'Ejercicio 3 - TIR'!$D$24)*(1-T471)))</f>
        <v>0.173120764322803</v>
      </c>
      <c r="V471" s="17">
        <f ca="1" t="shared" si="3510"/>
        <v>0.93119357407629</v>
      </c>
      <c r="W471" s="19">
        <f ca="1">IF(V471&lt;=('Ejercicio 3 - TIR'!$D$25-'Ejercicio 3 - TIR'!$C$25)/('Ejercicio 3 - TIR'!$E$25-'Ejercicio 3 - TIR'!$C$25),'Ejercicio 3 - TIR'!$C$25+SQRT(('Ejercicio 3 - TIR'!$E$25-'Ejercicio 3 - TIR'!$C$25)*('Ejercicio 3 - TIR'!$D$25-'Ejercicio 3 - TIR'!$C$25)*V471),'Ejercicio 3 - TIR'!$E$25-SQRT(('Ejercicio 3 - TIR'!$E$25-'Ejercicio 3 - TIR'!$C$25)*('Ejercicio 3 - TIR'!$E$25-'Ejercicio 3 - TIR'!$D$25)*(1-V471)))</f>
        <v>0.234481543545411</v>
      </c>
      <c r="X471" s="17">
        <f ca="1" t="shared" si="3510"/>
        <v>0.784114507770244</v>
      </c>
      <c r="Y471" s="19">
        <f ca="1">IF(X471&lt;=('Ejercicio 3 - TIR'!$D$26-'Ejercicio 3 - TIR'!$C$26)/('Ejercicio 3 - TIR'!$E$26-'Ejercicio 3 - TIR'!$C$26),'Ejercicio 3 - TIR'!$C$26+SQRT(('Ejercicio 3 - TIR'!$E$26-'Ejercicio 3 - TIR'!$C$26)*('Ejercicio 3 - TIR'!$D$26-'Ejercicio 3 - TIR'!$C$26)*X471),'Ejercicio 3 - TIR'!$E$26-SQRT(('Ejercicio 3 - TIR'!$E$26-'Ejercicio 3 - TIR'!$C$26)*('Ejercicio 3 - TIR'!$E$26-'Ejercicio 3 - TIR'!$D$26)*(1-X471)))</f>
        <v>0.245856455104359</v>
      </c>
      <c r="Z471" s="17">
        <f ca="1" t="shared" si="3336"/>
        <v>1.13369396679548</v>
      </c>
      <c r="AA471" s="17">
        <f ca="1" t="shared" si="3337"/>
        <v>1.29488710310491</v>
      </c>
      <c r="AB471" s="17">
        <f ca="1" t="shared" si="3338"/>
        <v>1.51905894810618</v>
      </c>
      <c r="AC471" s="17">
        <f ca="1" t="shared" si="3339"/>
        <v>1.87525023499458</v>
      </c>
      <c r="AD471" s="17">
        <f ca="1" t="shared" si="3340"/>
        <v>2.33629261020396</v>
      </c>
      <c r="AE471" s="16">
        <f ca="1" t="shared" si="3341"/>
        <v>3632.40974552371</v>
      </c>
      <c r="AF471" s="16">
        <f ca="1" t="shared" si="3342"/>
        <v>4148.88027142494</v>
      </c>
      <c r="AG471" s="16">
        <f ca="1" t="shared" si="3343"/>
        <v>4867.13759509782</v>
      </c>
      <c r="AH471" s="16">
        <f ca="1" t="shared" si="3344"/>
        <v>6008.39153104425</v>
      </c>
      <c r="AI471" s="16">
        <f ca="1" t="shared" si="3345"/>
        <v>7485.59337374584</v>
      </c>
      <c r="AJ471" s="18">
        <f ca="1" t="shared" si="3346"/>
        <v>35786.6701227104</v>
      </c>
      <c r="AK471" s="18">
        <f ca="1" t="shared" si="3347"/>
        <v>53051.3342821412</v>
      </c>
      <c r="AL471" s="18">
        <f ca="1" t="shared" si="3348"/>
        <v>51704.761577282</v>
      </c>
      <c r="AM471" s="18">
        <f ca="1" t="shared" si="3349"/>
        <v>67223.8579563855</v>
      </c>
      <c r="AN471" s="18">
        <f ca="1" t="shared" si="3350"/>
        <v>87301.9692054347</v>
      </c>
      <c r="AO471" s="18">
        <f ca="1">C471/'Ejercicio 3 - TIR'!$D$7</f>
        <v>13348.0558480911</v>
      </c>
      <c r="AP471" s="18">
        <f ca="1" t="shared" si="3351"/>
        <v>22438.6142746193</v>
      </c>
      <c r="AQ471" s="18">
        <f ca="1" t="shared" si="3352"/>
        <v>39703.2784340501</v>
      </c>
      <c r="AR471" s="18">
        <f ca="1" t="shared" si="3353"/>
        <v>38356.7057291909</v>
      </c>
      <c r="AS471" s="18">
        <f ca="1" t="shared" si="3354"/>
        <v>53875.8021082943</v>
      </c>
      <c r="AT471" s="18">
        <f ca="1" t="shared" si="3355"/>
        <v>73953.9133573436</v>
      </c>
      <c r="AU471" s="18">
        <f ca="1">AP471*'Ejercicio 3 - TIR'!$D$5</f>
        <v>11219.3071373097</v>
      </c>
      <c r="AV471" s="18">
        <f ca="1">AQ471*'Ejercicio 3 - TIR'!$D$5</f>
        <v>19851.639217025</v>
      </c>
      <c r="AW471" s="18">
        <f ca="1">AR471*'Ejercicio 3 - TIR'!$D$5</f>
        <v>19178.3528645954</v>
      </c>
      <c r="AX471" s="18">
        <f ca="1">AS471*'Ejercicio 3 - TIR'!$D$5</f>
        <v>26937.9010541472</v>
      </c>
      <c r="AY471" s="18">
        <f ca="1">AT471*'Ejercicio 3 - TIR'!$D$5</f>
        <v>36976.9566786718</v>
      </c>
      <c r="AZ471" s="18">
        <f ca="1" t="shared" ref="AZ471:BD471" si="3511">AJ471-AU471-AE471</f>
        <v>20934.9532398771</v>
      </c>
      <c r="BA471" s="18">
        <f ca="1" t="shared" si="3511"/>
        <v>29050.8147936912</v>
      </c>
      <c r="BB471" s="18">
        <f ca="1" t="shared" si="3511"/>
        <v>27659.2711175888</v>
      </c>
      <c r="BC471" s="18">
        <f ca="1" t="shared" si="3511"/>
        <v>34277.565371194</v>
      </c>
      <c r="BD471" s="18">
        <f ca="1" t="shared" si="3511"/>
        <v>42839.4191530171</v>
      </c>
      <c r="BE471" s="18">
        <f ca="1" t="shared" ref="BE471:BI471" si="3512">AZ471/Z471</f>
        <v>18466.1415276401</v>
      </c>
      <c r="BF471" s="18">
        <f ca="1" t="shared" si="3512"/>
        <v>22435.0174806996</v>
      </c>
      <c r="BG471" s="18">
        <f ca="1" t="shared" si="3512"/>
        <v>18208.1618044328</v>
      </c>
      <c r="BH471" s="18">
        <f ca="1" t="shared" si="3512"/>
        <v>18278.9287165684</v>
      </c>
      <c r="BI471" s="18">
        <f ca="1" t="shared" si="3512"/>
        <v>18336.495593879</v>
      </c>
      <c r="BJ471" s="18">
        <f ca="1" t="shared" si="3358"/>
        <v>63476.103291047</v>
      </c>
      <c r="BK471" s="18">
        <f ca="1" t="shared" si="3359"/>
        <v>31184.9642384851</v>
      </c>
      <c r="BL471" s="18">
        <f ca="1" t="shared" si="3360"/>
        <v>94661.0675295321</v>
      </c>
      <c r="BM471" s="18">
        <f ca="1">BK471*'Ejercicio 3 - TIR'!$D$5</f>
        <v>15592.4821192426</v>
      </c>
      <c r="BN471" s="18">
        <f ca="1" t="shared" si="3361"/>
        <v>79068.5854102896</v>
      </c>
      <c r="BO471" s="18">
        <f ca="1" t="shared" si="3362"/>
        <v>33843.6140511469</v>
      </c>
      <c r="BP471" s="18">
        <f ca="1" t="shared" si="3363"/>
        <v>-93909.865367557</v>
      </c>
      <c r="BQ471" s="18">
        <f ca="1" t="shared" ref="BQ471:BT471" si="3513">BE471</f>
        <v>18466.1415276401</v>
      </c>
      <c r="BR471" s="18">
        <f ca="1" t="shared" si="3513"/>
        <v>22435.0174806996</v>
      </c>
      <c r="BS471" s="18">
        <f ca="1" t="shared" si="3513"/>
        <v>18208.1618044328</v>
      </c>
      <c r="BT471" s="18">
        <f ca="1" t="shared" si="3513"/>
        <v>18278.9287165684</v>
      </c>
      <c r="BU471" s="18">
        <f ca="1" t="shared" si="3365"/>
        <v>52180.1096450259</v>
      </c>
      <c r="BV471" s="20">
        <f ca="1" t="shared" si="3366"/>
        <v>9.99406116392016</v>
      </c>
    </row>
    <row r="472" ht="15" customHeight="1" spans="1:74">
      <c r="A472" s="16">
        <v>471</v>
      </c>
      <c r="B472" s="17">
        <f ca="1" t="shared" ref="B472:F472" si="3514">RAND()</f>
        <v>0.664848977817839</v>
      </c>
      <c r="C472" s="18">
        <f ca="1">IF(B472&lt;=('Ejercicio 3 - TIR'!$D$13-'Ejercicio 3 - TIR'!$C$13)/('Ejercicio 3 - TIR'!$E$13-'Ejercicio 3 - TIR'!$C$13),'Ejercicio 3 - TIR'!$C$13+SQRT(('Ejercicio 3 - TIR'!$E$13-'Ejercicio 3 - TIR'!$C$13)*('Ejercicio 3 - TIR'!$D$13-'Ejercicio 3 - TIR'!$C$13)*B472),'Ejercicio 3 - TIR'!$E$13-SQRT(('Ejercicio 3 - TIR'!$E$13-'Ejercicio 3 - TIR'!$C$13)*('Ejercicio 3 - TIR'!$E$13-'Ejercicio 3 - TIR'!$D$13)*(1-B472)))</f>
        <v>79945.5434723702</v>
      </c>
      <c r="D472" s="17">
        <f ca="1" t="shared" si="3514"/>
        <v>0.761230595170523</v>
      </c>
      <c r="E472" s="18">
        <f ca="1">IF(D472&lt;=('Ejercicio 3 - TIR'!$D$14-'Ejercicio 3 - TIR'!$C$14)/('Ejercicio 3 - TIR'!$E$14-'Ejercicio 3 - TIR'!$C$14),'Ejercicio 3 - TIR'!$C$14+SQRT(('Ejercicio 3 - TIR'!$E$14-'Ejercicio 3 - TIR'!$C$14)*('Ejercicio 3 - TIR'!$D$14-'Ejercicio 3 - TIR'!$C$14)*D472),'Ejercicio 3 - TIR'!$E$14-SQRT(('Ejercicio 3 - TIR'!$E$14-'Ejercicio 3 - TIR'!$C$14)*('Ejercicio 3 - TIR'!$E$14-'Ejercicio 3 - TIR'!$D$14)*(1-D472)))</f>
        <v>34015.4022086341</v>
      </c>
      <c r="F472" s="17">
        <f ca="1" t="shared" si="3514"/>
        <v>0.262781062298112</v>
      </c>
      <c r="G472" s="18">
        <f ca="1">IF(F472&lt;=('Ejercicio 3 - TIR'!$D$18-'Ejercicio 3 - TIR'!$C$18)/('Ejercicio 3 - TIR'!$E$18-'Ejercicio 3 - TIR'!$C$18),'Ejercicio 3 - TIR'!$C$18+SQRT(('Ejercicio 3 - TIR'!$E$18-'Ejercicio 3 - TIR'!$C$18)*('Ejercicio 3 - TIR'!$D$18-'Ejercicio 3 - TIR'!$C$18)*F472),'Ejercicio 3 - TIR'!$E$18-SQRT(('Ejercicio 3 - TIR'!$E$18-'Ejercicio 3 - TIR'!$C$18)*('Ejercicio 3 - TIR'!$E$18-'Ejercicio 3 - TIR'!$D$18)*(1-F472)))</f>
        <v>36278.3086372619</v>
      </c>
      <c r="H472" s="17">
        <f ca="1" t="shared" ref="H472:L472" si="3515">RAND()</f>
        <v>0.247135167755055</v>
      </c>
      <c r="I472" s="18">
        <f ca="1">IF(H472&lt;=('Ejercicio 3 - TIR'!$D$18-'Ejercicio 3 - TIR'!$C$18)/('Ejercicio 3 - TIR'!$E$18-'Ejercicio 3 - TIR'!$C$18),'Ejercicio 3 - TIR'!$C$18+SQRT(('Ejercicio 3 - TIR'!$E$18-'Ejercicio 3 - TIR'!$C$18)*('Ejercicio 3 - TIR'!$D$18-'Ejercicio 3 - TIR'!$C$18)*H472),'Ejercicio 3 - TIR'!$E$18-SQRT(('Ejercicio 3 - TIR'!$E$18-'Ejercicio 3 - TIR'!$C$18)*('Ejercicio 3 - TIR'!$E$18-'Ejercicio 3 - TIR'!$D$18)*(1-H472)))</f>
        <v>36088.5363728287</v>
      </c>
      <c r="J472" s="17">
        <f ca="1" t="shared" si="3515"/>
        <v>0.582797383459138</v>
      </c>
      <c r="K472" s="18">
        <f ca="1">IF(J472&lt;=('Ejercicio 3 - TIR'!$D$18-'Ejercicio 3 - TIR'!$C$18)/('Ejercicio 3 - TIR'!$E$18-'Ejercicio 3 - TIR'!$C$18),'Ejercicio 3 - TIR'!$C$18+SQRT(('Ejercicio 3 - TIR'!$E$18-'Ejercicio 3 - TIR'!$C$18)*('Ejercicio 3 - TIR'!$D$18-'Ejercicio 3 - TIR'!$C$18)*J472),'Ejercicio 3 - TIR'!$E$18-SQRT(('Ejercicio 3 - TIR'!$E$18-'Ejercicio 3 - TIR'!$C$18)*('Ejercicio 3 - TIR'!$E$18-'Ejercicio 3 - TIR'!$D$18)*(1-J472)))</f>
        <v>39349.8453205853</v>
      </c>
      <c r="L472" s="17">
        <f ca="1" t="shared" si="3515"/>
        <v>0.0932477326001906</v>
      </c>
      <c r="M472" s="18">
        <f ca="1">IF(L472&lt;=('Ejercicio 3 - TIR'!$D$18-'Ejercicio 3 - TIR'!$C$18)/('Ejercicio 3 - TIR'!$E$18-'Ejercicio 3 - TIR'!$C$18),'Ejercicio 3 - TIR'!$C$18+SQRT(('Ejercicio 3 - TIR'!$E$18-'Ejercicio 3 - TIR'!$C$18)*('Ejercicio 3 - TIR'!$D$18-'Ejercicio 3 - TIR'!$C$18)*L472),'Ejercicio 3 - TIR'!$E$18-SQRT(('Ejercicio 3 - TIR'!$E$18-'Ejercicio 3 - TIR'!$C$18)*('Ejercicio 3 - TIR'!$E$18-'Ejercicio 3 - TIR'!$D$18)*(1-L472)))</f>
        <v>33739.9411613057</v>
      </c>
      <c r="N472" s="17">
        <f ca="1" t="shared" ref="N472:R472" si="3516">RAND()</f>
        <v>0.755535775481586</v>
      </c>
      <c r="O472" s="18">
        <f ca="1">IF(N472&lt;=('Ejercicio 3 - TIR'!$D$18-'Ejercicio 3 - TIR'!$C$18)/('Ejercicio 3 - TIR'!$E$18-'Ejercicio 3 - TIR'!$C$18),'Ejercicio 3 - TIR'!$C$18+SQRT(('Ejercicio 3 - TIR'!$E$18-'Ejercicio 3 - TIR'!$C$18)*('Ejercicio 3 - TIR'!$D$18-'Ejercicio 3 - TIR'!$C$18)*N472),'Ejercicio 3 - TIR'!$E$18-SQRT(('Ejercicio 3 - TIR'!$E$18-'Ejercicio 3 - TIR'!$C$18)*('Ejercicio 3 - TIR'!$E$18-'Ejercicio 3 - TIR'!$D$18)*(1-N472)))</f>
        <v>40718.0825744906</v>
      </c>
      <c r="P472" s="17">
        <f ca="1" t="shared" si="3516"/>
        <v>0.825194008792786</v>
      </c>
      <c r="Q472" s="19">
        <f ca="1">IF(P472&lt;=('Ejercicio 3 - TIR'!$D$22-'Ejercicio 3 - TIR'!$C$22)/('Ejercicio 3 - TIR'!$E$22-'Ejercicio 3 - TIR'!$C$22),'Ejercicio 3 - TIR'!$C$22+SQRT(('Ejercicio 3 - TIR'!$E$22-'Ejercicio 3 - TIR'!$C$22)*('Ejercicio 3 - TIR'!$D$22-'Ejercicio 3 - TIR'!$C$22)*P472),'Ejercicio 3 - TIR'!$E$22-SQRT(('Ejercicio 3 - TIR'!$E$22-'Ejercicio 3 - TIR'!$C$22)*('Ejercicio 3 - TIR'!$E$22-'Ejercicio 3 - TIR'!$D$22)*(1-P472)))</f>
        <v>0.162261601420281</v>
      </c>
      <c r="R472" s="17">
        <f ca="1" t="shared" si="3516"/>
        <v>0.86738412904472</v>
      </c>
      <c r="S472" s="19">
        <f ca="1">IF(R472&lt;=('Ejercicio 3 - TIR'!$D$23-'Ejercicio 3 - TIR'!$C$23)/('Ejercicio 3 - TIR'!$E$23-'Ejercicio 3 - TIR'!$C$23),'Ejercicio 3 - TIR'!$C$23+SQRT(('Ejercicio 3 - TIR'!$E$23-'Ejercicio 3 - TIR'!$C$23)*('Ejercicio 3 - TIR'!$D$23-'Ejercicio 3 - TIR'!$C$23)*R472),'Ejercicio 3 - TIR'!$E$23-SQRT(('Ejercicio 3 - TIR'!$E$23-'Ejercicio 3 - TIR'!$C$23)*('Ejercicio 3 - TIR'!$E$23-'Ejercicio 3 - TIR'!$D$23)*(1-R472)))</f>
        <v>0.164549803634921</v>
      </c>
      <c r="T472" s="17">
        <f ca="1" t="shared" ref="T472:X472" si="3517">RAND()</f>
        <v>0.852712172763136</v>
      </c>
      <c r="U472" s="19">
        <f ca="1">IF(T472&lt;=('Ejercicio 3 - TIR'!$D$24-'Ejercicio 3 - TIR'!$C$24)/('Ejercicio 3 - TIR'!$E$24-'Ejercicio 3 - TIR'!$C$24),'Ejercicio 3 - TIR'!$C$24+SQRT(('Ejercicio 3 - TIR'!$E$24-'Ejercicio 3 - TIR'!$C$24)*('Ejercicio 3 - TIR'!$D$24-'Ejercicio 3 - TIR'!$C$24)*T472),'Ejercicio 3 - TIR'!$E$24-SQRT(('Ejercicio 3 - TIR'!$E$24-'Ejercicio 3 - TIR'!$C$24)*('Ejercicio 3 - TIR'!$E$24-'Ejercicio 3 - TIR'!$D$24)*(1-T472)))</f>
        <v>0.199692220301982</v>
      </c>
      <c r="V472" s="17">
        <f ca="1" t="shared" si="3517"/>
        <v>0.697749649463947</v>
      </c>
      <c r="W472" s="19">
        <f ca="1">IF(V472&lt;=('Ejercicio 3 - TIR'!$D$25-'Ejercicio 3 - TIR'!$C$25)/('Ejercicio 3 - TIR'!$E$25-'Ejercicio 3 - TIR'!$C$25),'Ejercicio 3 - TIR'!$C$25+SQRT(('Ejercicio 3 - TIR'!$E$25-'Ejercicio 3 - TIR'!$C$25)*('Ejercicio 3 - TIR'!$D$25-'Ejercicio 3 - TIR'!$C$25)*V472),'Ejercicio 3 - TIR'!$E$25-SQRT(('Ejercicio 3 - TIR'!$E$25-'Ejercicio 3 - TIR'!$C$25)*('Ejercicio 3 - TIR'!$E$25-'Ejercicio 3 - TIR'!$D$25)*(1-V472)))</f>
        <v>0.217474990747485</v>
      </c>
      <c r="X472" s="17">
        <f ca="1" t="shared" si="3517"/>
        <v>0.688729444500079</v>
      </c>
      <c r="Y472" s="19">
        <f ca="1">IF(X472&lt;=('Ejercicio 3 - TIR'!$D$26-'Ejercicio 3 - TIR'!$C$26)/('Ejercicio 3 - TIR'!$E$26-'Ejercicio 3 - TIR'!$C$26),'Ejercicio 3 - TIR'!$C$26+SQRT(('Ejercicio 3 - TIR'!$E$26-'Ejercicio 3 - TIR'!$C$26)*('Ejercicio 3 - TIR'!$D$26-'Ejercicio 3 - TIR'!$C$26)*X472),'Ejercicio 3 - TIR'!$E$26-SQRT(('Ejercicio 3 - TIR'!$E$26-'Ejercicio 3 - TIR'!$C$26)*('Ejercicio 3 - TIR'!$E$26-'Ejercicio 3 - TIR'!$D$26)*(1-X472)))</f>
        <v>0.239001695160659</v>
      </c>
      <c r="Z472" s="17">
        <f ca="1" t="shared" si="3336"/>
        <v>1.16226160142028</v>
      </c>
      <c r="AA472" s="17">
        <f ca="1" t="shared" si="3337"/>
        <v>1.3535115197064</v>
      </c>
      <c r="AB472" s="17">
        <f ca="1" t="shared" si="3338"/>
        <v>1.62379724028088</v>
      </c>
      <c r="AC472" s="17">
        <f ca="1" t="shared" si="3339"/>
        <v>1.97693253008675</v>
      </c>
      <c r="AD472" s="17">
        <f ca="1" t="shared" si="3340"/>
        <v>2.44942275599574</v>
      </c>
      <c r="AE472" s="16">
        <f ca="1" t="shared" si="3341"/>
        <v>5519.39363532792</v>
      </c>
      <c r="AF472" s="16">
        <f ca="1" t="shared" si="3342"/>
        <v>6427.60877420497</v>
      </c>
      <c r="AG472" s="16">
        <f ca="1" t="shared" si="3343"/>
        <v>7711.15224155846</v>
      </c>
      <c r="AH472" s="16">
        <f ca="1" t="shared" si="3344"/>
        <v>9388.13500394383</v>
      </c>
      <c r="AI472" s="16">
        <f ca="1" t="shared" si="3345"/>
        <v>11631.9151842835</v>
      </c>
      <c r="AJ472" s="18">
        <f ca="1" t="shared" si="3346"/>
        <v>42164.8850935632</v>
      </c>
      <c r="AK472" s="18">
        <f ca="1" t="shared" si="3347"/>
        <v>48846.249709967</v>
      </c>
      <c r="AL472" s="18">
        <f ca="1" t="shared" si="3348"/>
        <v>63896.1702370458</v>
      </c>
      <c r="AM472" s="18">
        <f ca="1" t="shared" si="3349"/>
        <v>66701.5872449982</v>
      </c>
      <c r="AN472" s="18">
        <f ca="1" t="shared" si="3350"/>
        <v>99735.7980384707</v>
      </c>
      <c r="AO472" s="18">
        <f ca="1">C472/'Ejercicio 3 - TIR'!$D$7</f>
        <v>15989.108694474</v>
      </c>
      <c r="AP472" s="18">
        <f ca="1" t="shared" si="3351"/>
        <v>26175.7763990891</v>
      </c>
      <c r="AQ472" s="18">
        <f ca="1" t="shared" si="3352"/>
        <v>32857.1410154929</v>
      </c>
      <c r="AR472" s="18">
        <f ca="1" t="shared" si="3353"/>
        <v>47907.0615425717</v>
      </c>
      <c r="AS472" s="18">
        <f ca="1" t="shared" si="3354"/>
        <v>50712.4785505242</v>
      </c>
      <c r="AT472" s="18">
        <f ca="1" t="shared" si="3355"/>
        <v>83746.6893439967</v>
      </c>
      <c r="AU472" s="18">
        <f ca="1">AP472*'Ejercicio 3 - TIR'!$D$5</f>
        <v>13087.8881995446</v>
      </c>
      <c r="AV472" s="18">
        <f ca="1">AQ472*'Ejercicio 3 - TIR'!$D$5</f>
        <v>16428.5705077465</v>
      </c>
      <c r="AW472" s="18">
        <f ca="1">AR472*'Ejercicio 3 - TIR'!$D$5</f>
        <v>23953.5307712859</v>
      </c>
      <c r="AX472" s="18">
        <f ca="1">AS472*'Ejercicio 3 - TIR'!$D$5</f>
        <v>25356.2392752621</v>
      </c>
      <c r="AY472" s="18">
        <f ca="1">AT472*'Ejercicio 3 - TIR'!$D$5</f>
        <v>41873.3446719983</v>
      </c>
      <c r="AZ472" s="18">
        <f ca="1" t="shared" ref="AZ472:BD472" si="3518">AJ472-AU472-AE472</f>
        <v>23557.6032586907</v>
      </c>
      <c r="BA472" s="18">
        <f ca="1" t="shared" si="3518"/>
        <v>25990.0704280155</v>
      </c>
      <c r="BB472" s="18">
        <f ca="1" t="shared" si="3518"/>
        <v>32231.4872242015</v>
      </c>
      <c r="BC472" s="18">
        <f ca="1" t="shared" si="3518"/>
        <v>31957.2129657923</v>
      </c>
      <c r="BD472" s="18">
        <f ca="1" t="shared" si="3518"/>
        <v>46230.5381821889</v>
      </c>
      <c r="BE472" s="18">
        <f ca="1" t="shared" ref="BE472:BI472" si="3519">AZ472/Z472</f>
        <v>20268.7615506727</v>
      </c>
      <c r="BF472" s="18">
        <f ca="1" t="shared" si="3519"/>
        <v>19201.9573159254</v>
      </c>
      <c r="BG472" s="18">
        <f ca="1" t="shared" si="3519"/>
        <v>19849.453136542</v>
      </c>
      <c r="BH472" s="18">
        <f ca="1" t="shared" si="3519"/>
        <v>16165.0498838167</v>
      </c>
      <c r="BI472" s="18">
        <f ca="1" t="shared" si="3519"/>
        <v>18874.0543334241</v>
      </c>
      <c r="BJ472" s="18">
        <f ca="1" t="shared" si="3358"/>
        <v>83318.100224176</v>
      </c>
      <c r="BK472" s="18">
        <f ca="1" t="shared" si="3359"/>
        <v>39164.086684334</v>
      </c>
      <c r="BL472" s="18">
        <f ca="1" t="shared" si="3360"/>
        <v>122482.18690851</v>
      </c>
      <c r="BM472" s="18">
        <f ca="1">BK472*'Ejercicio 3 - TIR'!$D$5</f>
        <v>19582.043342167</v>
      </c>
      <c r="BN472" s="18">
        <f ca="1" t="shared" si="3361"/>
        <v>102900.143566343</v>
      </c>
      <c r="BO472" s="18">
        <f ca="1" t="shared" si="3362"/>
        <v>42009.9565558711</v>
      </c>
      <c r="BP472" s="18">
        <f ca="1" t="shared" si="3363"/>
        <v>-113960.945681004</v>
      </c>
      <c r="BQ472" s="18">
        <f ca="1" t="shared" ref="BQ472:BT472" si="3520">BE472</f>
        <v>20268.7615506727</v>
      </c>
      <c r="BR472" s="18">
        <f ca="1" t="shared" si="3520"/>
        <v>19201.9573159254</v>
      </c>
      <c r="BS472" s="18">
        <f ca="1" t="shared" si="3520"/>
        <v>19849.453136542</v>
      </c>
      <c r="BT472" s="18">
        <f ca="1" t="shared" si="3520"/>
        <v>16165.0498838167</v>
      </c>
      <c r="BU472" s="18">
        <f ca="1" t="shared" si="3365"/>
        <v>60884.0108892952</v>
      </c>
      <c r="BV472" s="20">
        <f ca="1" t="shared" si="3366"/>
        <v>5.24174929435084</v>
      </c>
    </row>
    <row r="473" ht="15" customHeight="1" spans="1:74">
      <c r="A473" s="16">
        <v>472</v>
      </c>
      <c r="B473" s="17">
        <f ca="1" t="shared" ref="B473:F473" si="3521">RAND()</f>
        <v>0.200461961940209</v>
      </c>
      <c r="C473" s="18">
        <f ca="1">IF(B473&lt;=('Ejercicio 3 - TIR'!$D$13-'Ejercicio 3 - TIR'!$C$13)/('Ejercicio 3 - TIR'!$E$13-'Ejercicio 3 - TIR'!$C$13),'Ejercicio 3 - TIR'!$C$13+SQRT(('Ejercicio 3 - TIR'!$E$13-'Ejercicio 3 - TIR'!$C$13)*('Ejercicio 3 - TIR'!$D$13-'Ejercicio 3 - TIR'!$C$13)*B473),'Ejercicio 3 - TIR'!$E$13-SQRT(('Ejercicio 3 - TIR'!$E$13-'Ejercicio 3 - TIR'!$C$13)*('Ejercicio 3 - TIR'!$E$13-'Ejercicio 3 - TIR'!$D$13)*(1-B473)))</f>
        <v>68954.5957349332</v>
      </c>
      <c r="D473" s="17">
        <f ca="1" t="shared" si="3521"/>
        <v>0.0854265246503911</v>
      </c>
      <c r="E473" s="18">
        <f ca="1">IF(D473&lt;=('Ejercicio 3 - TIR'!$D$14-'Ejercicio 3 - TIR'!$C$14)/('Ejercicio 3 - TIR'!$E$14-'Ejercicio 3 - TIR'!$C$14),'Ejercicio 3 - TIR'!$C$14+SQRT(('Ejercicio 3 - TIR'!$E$14-'Ejercicio 3 - TIR'!$C$14)*('Ejercicio 3 - TIR'!$D$14-'Ejercicio 3 - TIR'!$C$14)*D473),'Ejercicio 3 - TIR'!$E$14-SQRT(('Ejercicio 3 - TIR'!$E$14-'Ejercicio 3 - TIR'!$C$14)*('Ejercicio 3 - TIR'!$E$14-'Ejercicio 3 - TIR'!$D$14)*(1-D473)))</f>
        <v>27531.2031425351</v>
      </c>
      <c r="F473" s="17">
        <f ca="1" t="shared" si="3521"/>
        <v>0.279895493585848</v>
      </c>
      <c r="G473" s="18">
        <f ca="1">IF(F473&lt;=('Ejercicio 3 - TIR'!$D$18-'Ejercicio 3 - TIR'!$C$18)/('Ejercicio 3 - TIR'!$E$18-'Ejercicio 3 - TIR'!$C$18),'Ejercicio 3 - TIR'!$C$18+SQRT(('Ejercicio 3 - TIR'!$E$18-'Ejercicio 3 - TIR'!$C$18)*('Ejercicio 3 - TIR'!$D$18-'Ejercicio 3 - TIR'!$C$18)*F473),'Ejercicio 3 - TIR'!$E$18-SQRT(('Ejercicio 3 - TIR'!$E$18-'Ejercicio 3 - TIR'!$C$18)*('Ejercicio 3 - TIR'!$E$18-'Ejercicio 3 - TIR'!$D$18)*(1-F473)))</f>
        <v>36479.5311588013</v>
      </c>
      <c r="H473" s="17">
        <f ca="1" t="shared" ref="H473:L473" si="3522">RAND()</f>
        <v>0.326348288542636</v>
      </c>
      <c r="I473" s="18">
        <f ca="1">IF(H473&lt;=('Ejercicio 3 - TIR'!$D$18-'Ejercicio 3 - TIR'!$C$18)/('Ejercicio 3 - TIR'!$E$18-'Ejercicio 3 - TIR'!$C$18),'Ejercicio 3 - TIR'!$C$18+SQRT(('Ejercicio 3 - TIR'!$E$18-'Ejercicio 3 - TIR'!$C$18)*('Ejercicio 3 - TIR'!$D$18-'Ejercicio 3 - TIR'!$C$18)*H473),'Ejercicio 3 - TIR'!$E$18-SQRT(('Ejercicio 3 - TIR'!$E$18-'Ejercicio 3 - TIR'!$C$18)*('Ejercicio 3 - TIR'!$E$18-'Ejercicio 3 - TIR'!$D$18)*(1-H473)))</f>
        <v>36996.5879742483</v>
      </c>
      <c r="J473" s="17">
        <f ca="1" t="shared" si="3522"/>
        <v>0.884761552941726</v>
      </c>
      <c r="K473" s="18">
        <f ca="1">IF(J473&lt;=('Ejercicio 3 - TIR'!$D$18-'Ejercicio 3 - TIR'!$C$18)/('Ejercicio 3 - TIR'!$E$18-'Ejercicio 3 - TIR'!$C$18),'Ejercicio 3 - TIR'!$C$18+SQRT(('Ejercicio 3 - TIR'!$E$18-'Ejercicio 3 - TIR'!$C$18)*('Ejercicio 3 - TIR'!$D$18-'Ejercicio 3 - TIR'!$C$18)*J473),'Ejercicio 3 - TIR'!$E$18-SQRT(('Ejercicio 3 - TIR'!$E$18-'Ejercicio 3 - TIR'!$C$18)*('Ejercicio 3 - TIR'!$E$18-'Ejercicio 3 - TIR'!$D$18)*(1-J473)))</f>
        <v>42060.1218512716</v>
      </c>
      <c r="L473" s="17">
        <f ca="1" t="shared" si="3522"/>
        <v>0.987155577164694</v>
      </c>
      <c r="M473" s="18">
        <f ca="1">IF(L473&lt;=('Ejercicio 3 - TIR'!$D$18-'Ejercicio 3 - TIR'!$C$18)/('Ejercicio 3 - TIR'!$E$18-'Ejercicio 3 - TIR'!$C$18),'Ejercicio 3 - TIR'!$C$18+SQRT(('Ejercicio 3 - TIR'!$E$18-'Ejercicio 3 - TIR'!$C$18)*('Ejercicio 3 - TIR'!$D$18-'Ejercicio 3 - TIR'!$C$18)*L473),'Ejercicio 3 - TIR'!$E$18-SQRT(('Ejercicio 3 - TIR'!$E$18-'Ejercicio 3 - TIR'!$C$18)*('Ejercicio 3 - TIR'!$E$18-'Ejercicio 3 - TIR'!$D$18)*(1-L473)))</f>
        <v>44018.5053679984</v>
      </c>
      <c r="N473" s="17">
        <f ca="1" t="shared" ref="N473:R473" si="3523">RAND()</f>
        <v>0.204159105434375</v>
      </c>
      <c r="O473" s="18">
        <f ca="1">IF(N473&lt;=('Ejercicio 3 - TIR'!$D$18-'Ejercicio 3 - TIR'!$C$18)/('Ejercicio 3 - TIR'!$E$18-'Ejercicio 3 - TIR'!$C$18),'Ejercicio 3 - TIR'!$C$18+SQRT(('Ejercicio 3 - TIR'!$E$18-'Ejercicio 3 - TIR'!$C$18)*('Ejercicio 3 - TIR'!$D$18-'Ejercicio 3 - TIR'!$C$18)*N473),'Ejercicio 3 - TIR'!$E$18-SQRT(('Ejercicio 3 - TIR'!$E$18-'Ejercicio 3 - TIR'!$C$18)*('Ejercicio 3 - TIR'!$E$18-'Ejercicio 3 - TIR'!$D$18)*(1-N473)))</f>
        <v>35533.8834298489</v>
      </c>
      <c r="P473" s="17">
        <f ca="1" t="shared" si="3523"/>
        <v>0.332747464773249</v>
      </c>
      <c r="Q473" s="19">
        <f ca="1">IF(P473&lt;=('Ejercicio 3 - TIR'!$D$22-'Ejercicio 3 - TIR'!$C$22)/('Ejercicio 3 - TIR'!$E$22-'Ejercicio 3 - TIR'!$C$22),'Ejercicio 3 - TIR'!$C$22+SQRT(('Ejercicio 3 - TIR'!$E$22-'Ejercicio 3 - TIR'!$C$22)*('Ejercicio 3 - TIR'!$D$22-'Ejercicio 3 - TIR'!$C$22)*P473),'Ejercicio 3 - TIR'!$E$22-SQRT(('Ejercicio 3 - TIR'!$E$22-'Ejercicio 3 - TIR'!$C$22)*('Ejercicio 3 - TIR'!$E$22-'Ejercicio 3 - TIR'!$D$22)*(1-P473)))</f>
        <v>0.144473361775446</v>
      </c>
      <c r="R473" s="17">
        <f ca="1" t="shared" si="3523"/>
        <v>0.214346555817063</v>
      </c>
      <c r="S473" s="19">
        <f ca="1">IF(R473&lt;=('Ejercicio 3 - TIR'!$D$23-'Ejercicio 3 - TIR'!$C$23)/('Ejercicio 3 - TIR'!$E$23-'Ejercicio 3 - TIR'!$C$23),'Ejercicio 3 - TIR'!$C$23+SQRT(('Ejercicio 3 - TIR'!$E$23-'Ejercicio 3 - TIR'!$C$23)*('Ejercicio 3 - TIR'!$D$23-'Ejercicio 3 - TIR'!$C$23)*R473),'Ejercicio 3 - TIR'!$E$23-SQRT(('Ejercicio 3 - TIR'!$E$23-'Ejercicio 3 - TIR'!$C$23)*('Ejercicio 3 - TIR'!$E$23-'Ejercicio 3 - TIR'!$D$23)*(1-R473)))</f>
        <v>0.13964239803259</v>
      </c>
      <c r="T473" s="17">
        <f ca="1" t="shared" ref="T473:X473" si="3524">RAND()</f>
        <v>0.462188611210145</v>
      </c>
      <c r="U473" s="19">
        <f ca="1">IF(T473&lt;=('Ejercicio 3 - TIR'!$D$24-'Ejercicio 3 - TIR'!$C$24)/('Ejercicio 3 - TIR'!$E$24-'Ejercicio 3 - TIR'!$C$24),'Ejercicio 3 - TIR'!$C$24+SQRT(('Ejercicio 3 - TIR'!$E$24-'Ejercicio 3 - TIR'!$C$24)*('Ejercicio 3 - TIR'!$D$24-'Ejercicio 3 - TIR'!$C$24)*T473),'Ejercicio 3 - TIR'!$E$24-SQRT(('Ejercicio 3 - TIR'!$E$24-'Ejercicio 3 - TIR'!$C$24)*('Ejercicio 3 - TIR'!$E$24-'Ejercicio 3 - TIR'!$D$24)*(1-T473)))</f>
        <v>0.181194434824221</v>
      </c>
      <c r="V473" s="17">
        <f ca="1" t="shared" si="3524"/>
        <v>0.412775176796083</v>
      </c>
      <c r="W473" s="19">
        <f ca="1">IF(V473&lt;=('Ejercicio 3 - TIR'!$D$25-'Ejercicio 3 - TIR'!$C$25)/('Ejercicio 3 - TIR'!$E$25-'Ejercicio 3 - TIR'!$C$25),'Ejercicio 3 - TIR'!$C$25+SQRT(('Ejercicio 3 - TIR'!$E$25-'Ejercicio 3 - TIR'!$C$25)*('Ejercicio 3 - TIR'!$D$25-'Ejercicio 3 - TIR'!$C$25)*V473),'Ejercicio 3 - TIR'!$E$25-SQRT(('Ejercicio 3 - TIR'!$E$25-'Ejercicio 3 - TIR'!$C$25)*('Ejercicio 3 - TIR'!$E$25-'Ejercicio 3 - TIR'!$D$25)*(1-V473)))</f>
        <v>0.20466472806728</v>
      </c>
      <c r="X473" s="17">
        <f ca="1" t="shared" si="3524"/>
        <v>0.452677518204955</v>
      </c>
      <c r="Y473" s="19">
        <f ca="1">IF(X473&lt;=('Ejercicio 3 - TIR'!$D$26-'Ejercicio 3 - TIR'!$C$26)/('Ejercicio 3 - TIR'!$E$26-'Ejercicio 3 - TIR'!$C$26),'Ejercicio 3 - TIR'!$C$26+SQRT(('Ejercicio 3 - TIR'!$E$26-'Ejercicio 3 - TIR'!$C$26)*('Ejercicio 3 - TIR'!$D$26-'Ejercicio 3 - TIR'!$C$26)*X473),'Ejercicio 3 - TIR'!$E$26-SQRT(('Ejercicio 3 - TIR'!$E$26-'Ejercicio 3 - TIR'!$C$26)*('Ejercicio 3 - TIR'!$E$26-'Ejercicio 3 - TIR'!$D$26)*(1-X473)))</f>
        <v>0.225635108740169</v>
      </c>
      <c r="Z473" s="17">
        <f ca="1" t="shared" si="3336"/>
        <v>1.14447336177545</v>
      </c>
      <c r="AA473" s="17">
        <f ca="1" t="shared" si="3337"/>
        <v>1.30429036649819</v>
      </c>
      <c r="AB473" s="17">
        <f ca="1" t="shared" si="3338"/>
        <v>1.54062052230251</v>
      </c>
      <c r="AC473" s="17">
        <f ca="1" t="shared" si="3339"/>
        <v>1.85593120255442</v>
      </c>
      <c r="AD473" s="17">
        <f ca="1" t="shared" si="3340"/>
        <v>2.27469444125706</v>
      </c>
      <c r="AE473" s="16">
        <f ca="1" t="shared" si="3341"/>
        <v>3977.52547172476</v>
      </c>
      <c r="AF473" s="16">
        <f ca="1" t="shared" si="3342"/>
        <v>4532.95666683211</v>
      </c>
      <c r="AG473" s="16">
        <f ca="1" t="shared" si="3343"/>
        <v>5354.30318816144</v>
      </c>
      <c r="AH473" s="16">
        <f ca="1" t="shared" si="3344"/>
        <v>6450.14019415627</v>
      </c>
      <c r="AI473" s="16">
        <f ca="1" t="shared" si="3345"/>
        <v>7905.51827825406</v>
      </c>
      <c r="AJ473" s="18">
        <f ca="1" t="shared" si="3346"/>
        <v>41749.8516613055</v>
      </c>
      <c r="AK473" s="18">
        <f ca="1" t="shared" si="3347"/>
        <v>48254.2932881148</v>
      </c>
      <c r="AL473" s="18">
        <f ca="1" t="shared" si="3348"/>
        <v>64798.6868946131</v>
      </c>
      <c r="AM473" s="18">
        <f ca="1" t="shared" si="3349"/>
        <v>81695.3176022774</v>
      </c>
      <c r="AN473" s="18">
        <f ca="1" t="shared" si="3350"/>
        <v>80828.7271141536</v>
      </c>
      <c r="AO473" s="18">
        <f ca="1">C473/'Ejercicio 3 - TIR'!$D$7</f>
        <v>13790.9191469866</v>
      </c>
      <c r="AP473" s="18">
        <f ca="1" t="shared" si="3351"/>
        <v>27958.9325143188</v>
      </c>
      <c r="AQ473" s="18">
        <f ca="1" t="shared" si="3352"/>
        <v>34463.3741411281</v>
      </c>
      <c r="AR473" s="18">
        <f ca="1" t="shared" si="3353"/>
        <v>51007.7677476265</v>
      </c>
      <c r="AS473" s="18">
        <f ca="1" t="shared" si="3354"/>
        <v>67904.3984552908</v>
      </c>
      <c r="AT473" s="18">
        <f ca="1" t="shared" si="3355"/>
        <v>67037.8079671669</v>
      </c>
      <c r="AU473" s="18">
        <f ca="1">AP473*'Ejercicio 3 - TIR'!$D$5</f>
        <v>13979.4662571594</v>
      </c>
      <c r="AV473" s="18">
        <f ca="1">AQ473*'Ejercicio 3 - TIR'!$D$5</f>
        <v>17231.6870705641</v>
      </c>
      <c r="AW473" s="18">
        <f ca="1">AR473*'Ejercicio 3 - TIR'!$D$5</f>
        <v>25503.8838738132</v>
      </c>
      <c r="AX473" s="18">
        <f ca="1">AS473*'Ejercicio 3 - TIR'!$D$5</f>
        <v>33952.1992276454</v>
      </c>
      <c r="AY473" s="18">
        <f ca="1">AT473*'Ejercicio 3 - TIR'!$D$5</f>
        <v>33518.9039835835</v>
      </c>
      <c r="AZ473" s="18">
        <f ca="1" t="shared" ref="AZ473:BD473" si="3525">AJ473-AU473-AE473</f>
        <v>23792.8599324213</v>
      </c>
      <c r="BA473" s="18">
        <f ca="1" t="shared" si="3525"/>
        <v>26489.6495507186</v>
      </c>
      <c r="BB473" s="18">
        <f ca="1" t="shared" si="3525"/>
        <v>33940.4998326384</v>
      </c>
      <c r="BC473" s="18">
        <f ca="1" t="shared" si="3525"/>
        <v>41292.9781804757</v>
      </c>
      <c r="BD473" s="18">
        <f ca="1" t="shared" si="3525"/>
        <v>39404.304852316</v>
      </c>
      <c r="BE473" s="18">
        <f ca="1" t="shared" ref="BE473:BI473" si="3526">AZ473/Z473</f>
        <v>20789.3523144225</v>
      </c>
      <c r="BF473" s="18">
        <f ca="1" t="shared" si="3526"/>
        <v>20309.6260089991</v>
      </c>
      <c r="BG473" s="18">
        <f ca="1" t="shared" si="3526"/>
        <v>22030.4087484914</v>
      </c>
      <c r="BH473" s="18">
        <f ca="1" t="shared" si="3526"/>
        <v>22249.19658856</v>
      </c>
      <c r="BI473" s="18">
        <f ca="1" t="shared" si="3526"/>
        <v>17322.9002267839</v>
      </c>
      <c r="BJ473" s="18">
        <f ca="1" t="shared" si="3358"/>
        <v>62625.0747494433</v>
      </c>
      <c r="BK473" s="18">
        <f ca="1" t="shared" si="3359"/>
        <v>31370.127123476</v>
      </c>
      <c r="BL473" s="18">
        <f ca="1" t="shared" si="3360"/>
        <v>93995.2018729193</v>
      </c>
      <c r="BM473" s="18">
        <f ca="1">BK473*'Ejercicio 3 - TIR'!$D$5</f>
        <v>15685.063561738</v>
      </c>
      <c r="BN473" s="18">
        <f ca="1" t="shared" si="3361"/>
        <v>78310.1383111813</v>
      </c>
      <c r="BO473" s="18">
        <f ca="1" t="shared" si="3362"/>
        <v>34426.6627160284</v>
      </c>
      <c r="BP473" s="18">
        <f ca="1" t="shared" si="3363"/>
        <v>-96485.7988774683</v>
      </c>
      <c r="BQ473" s="18">
        <f ca="1" t="shared" ref="BQ473:BT473" si="3527">BE473</f>
        <v>20789.3523144225</v>
      </c>
      <c r="BR473" s="18">
        <f ca="1" t="shared" si="3527"/>
        <v>20309.6260089991</v>
      </c>
      <c r="BS473" s="18">
        <f ca="1" t="shared" si="3527"/>
        <v>22030.4087484914</v>
      </c>
      <c r="BT473" s="18">
        <f ca="1" t="shared" si="3527"/>
        <v>22249.19658856</v>
      </c>
      <c r="BU473" s="18">
        <f ca="1" t="shared" si="3365"/>
        <v>51749.5629428123</v>
      </c>
      <c r="BV473" s="20">
        <f ca="1" t="shared" si="3366"/>
        <v>11.0721561474883</v>
      </c>
    </row>
    <row r="474" ht="15" customHeight="1" spans="1:74">
      <c r="A474" s="16">
        <v>473</v>
      </c>
      <c r="B474" s="17">
        <f ca="1" t="shared" ref="B474:F474" si="3528">RAND()</f>
        <v>0.477612031232838</v>
      </c>
      <c r="C474" s="18">
        <f ca="1">IF(B474&lt;=('Ejercicio 3 - TIR'!$D$13-'Ejercicio 3 - TIR'!$C$13)/('Ejercicio 3 - TIR'!$E$13-'Ejercicio 3 - TIR'!$C$13),'Ejercicio 3 - TIR'!$C$13+SQRT(('Ejercicio 3 - TIR'!$E$13-'Ejercicio 3 - TIR'!$C$13)*('Ejercicio 3 - TIR'!$D$13-'Ejercicio 3 - TIR'!$C$13)*B474),'Ejercicio 3 - TIR'!$E$13-SQRT(('Ejercicio 3 - TIR'!$E$13-'Ejercicio 3 - TIR'!$C$13)*('Ejercicio 3 - TIR'!$E$13-'Ejercicio 3 - TIR'!$D$13)*(1-B474)))</f>
        <v>74962.7165507</v>
      </c>
      <c r="D474" s="17">
        <f ca="1" t="shared" si="3528"/>
        <v>0.654402727634766</v>
      </c>
      <c r="E474" s="18">
        <f ca="1">IF(D474&lt;=('Ejercicio 3 - TIR'!$D$14-'Ejercicio 3 - TIR'!$C$14)/('Ejercicio 3 - TIR'!$E$14-'Ejercicio 3 - TIR'!$C$14),'Ejercicio 3 - TIR'!$C$14+SQRT(('Ejercicio 3 - TIR'!$E$14-'Ejercicio 3 - TIR'!$C$14)*('Ejercicio 3 - TIR'!$D$14-'Ejercicio 3 - TIR'!$C$14)*D474),'Ejercicio 3 - TIR'!$E$14-SQRT(('Ejercicio 3 - TIR'!$E$14-'Ejercicio 3 - TIR'!$C$14)*('Ejercicio 3 - TIR'!$E$14-'Ejercicio 3 - TIR'!$D$14)*(1-D474)))</f>
        <v>32800.0284129182</v>
      </c>
      <c r="F474" s="17">
        <f ca="1" t="shared" si="3528"/>
        <v>0.853954846902441</v>
      </c>
      <c r="G474" s="18">
        <f ca="1">IF(F474&lt;=('Ejercicio 3 - TIR'!$D$18-'Ejercicio 3 - TIR'!$C$18)/('Ejercicio 3 - TIR'!$E$18-'Ejercicio 3 - TIR'!$C$18),'Ejercicio 3 - TIR'!$C$18+SQRT(('Ejercicio 3 - TIR'!$E$18-'Ejercicio 3 - TIR'!$C$18)*('Ejercicio 3 - TIR'!$D$18-'Ejercicio 3 - TIR'!$C$18)*F474),'Ejercicio 3 - TIR'!$E$18-SQRT(('Ejercicio 3 - TIR'!$E$18-'Ejercicio 3 - TIR'!$C$18)*('Ejercicio 3 - TIR'!$E$18-'Ejercicio 3 - TIR'!$D$18)*(1-F474)))</f>
        <v>41690.4099223141</v>
      </c>
      <c r="H474" s="17">
        <f ca="1" t="shared" ref="H474:L474" si="3529">RAND()</f>
        <v>0.339099911057004</v>
      </c>
      <c r="I474" s="18">
        <f ca="1">IF(H474&lt;=('Ejercicio 3 - TIR'!$D$18-'Ejercicio 3 - TIR'!$C$18)/('Ejercicio 3 - TIR'!$E$18-'Ejercicio 3 - TIR'!$C$18),'Ejercicio 3 - TIR'!$C$18+SQRT(('Ejercicio 3 - TIR'!$E$18-'Ejercicio 3 - TIR'!$C$18)*('Ejercicio 3 - TIR'!$D$18-'Ejercicio 3 - TIR'!$C$18)*H474),'Ejercicio 3 - TIR'!$E$18-SQRT(('Ejercicio 3 - TIR'!$E$18-'Ejercicio 3 - TIR'!$C$18)*('Ejercicio 3 - TIR'!$E$18-'Ejercicio 3 - TIR'!$D$18)*(1-H474)))</f>
        <v>37131.9693394287</v>
      </c>
      <c r="J474" s="17">
        <f ca="1" t="shared" si="3529"/>
        <v>0.883720223705942</v>
      </c>
      <c r="K474" s="18">
        <f ca="1">IF(J474&lt;=('Ejercicio 3 - TIR'!$D$18-'Ejercicio 3 - TIR'!$C$18)/('Ejercicio 3 - TIR'!$E$18-'Ejercicio 3 - TIR'!$C$18),'Ejercicio 3 - TIR'!$C$18+SQRT(('Ejercicio 3 - TIR'!$E$18-'Ejercicio 3 - TIR'!$C$18)*('Ejercicio 3 - TIR'!$D$18-'Ejercicio 3 - TIR'!$C$18)*J474),'Ejercicio 3 - TIR'!$E$18-SQRT(('Ejercicio 3 - TIR'!$E$18-'Ejercicio 3 - TIR'!$C$18)*('Ejercicio 3 - TIR'!$E$18-'Ejercicio 3 - TIR'!$D$18)*(1-J474)))</f>
        <v>42046.8689121452</v>
      </c>
      <c r="L474" s="17">
        <f ca="1" t="shared" si="3529"/>
        <v>0.586711530472876</v>
      </c>
      <c r="M474" s="18">
        <f ca="1">IF(L474&lt;=('Ejercicio 3 - TIR'!$D$18-'Ejercicio 3 - TIR'!$C$18)/('Ejercicio 3 - TIR'!$E$18-'Ejercicio 3 - TIR'!$C$18),'Ejercicio 3 - TIR'!$C$18+SQRT(('Ejercicio 3 - TIR'!$E$18-'Ejercicio 3 - TIR'!$C$18)*('Ejercicio 3 - TIR'!$D$18-'Ejercicio 3 - TIR'!$C$18)*L474),'Ejercicio 3 - TIR'!$E$18-SQRT(('Ejercicio 3 - TIR'!$E$18-'Ejercicio 3 - TIR'!$C$18)*('Ejercicio 3 - TIR'!$E$18-'Ejercicio 3 - TIR'!$D$18)*(1-L474)))</f>
        <v>39381.1902001255</v>
      </c>
      <c r="N474" s="17">
        <f ca="1" t="shared" ref="N474:R474" si="3530">RAND()</f>
        <v>0.227826134604687</v>
      </c>
      <c r="O474" s="18">
        <f ca="1">IF(N474&lt;=('Ejercicio 3 - TIR'!$D$18-'Ejercicio 3 - TIR'!$C$18)/('Ejercicio 3 - TIR'!$E$18-'Ejercicio 3 - TIR'!$C$18),'Ejercicio 3 - TIR'!$C$18+SQRT(('Ejercicio 3 - TIR'!$E$18-'Ejercicio 3 - TIR'!$C$18)*('Ejercicio 3 - TIR'!$D$18-'Ejercicio 3 - TIR'!$C$18)*N474),'Ejercicio 3 - TIR'!$E$18-SQRT(('Ejercicio 3 - TIR'!$E$18-'Ejercicio 3 - TIR'!$C$18)*('Ejercicio 3 - TIR'!$E$18-'Ejercicio 3 - TIR'!$D$18)*(1-N474)))</f>
        <v>35845.8464049873</v>
      </c>
      <c r="P474" s="17">
        <f ca="1" t="shared" si="3530"/>
        <v>0.456831843514569</v>
      </c>
      <c r="Q474" s="19">
        <f ca="1">IF(P474&lt;=('Ejercicio 3 - TIR'!$D$22-'Ejercicio 3 - TIR'!$C$22)/('Ejercicio 3 - TIR'!$E$22-'Ejercicio 3 - TIR'!$C$22),'Ejercicio 3 - TIR'!$C$22+SQRT(('Ejercicio 3 - TIR'!$E$22-'Ejercicio 3 - TIR'!$C$22)*('Ejercicio 3 - TIR'!$D$22-'Ejercicio 3 - TIR'!$C$22)*P474),'Ejercicio 3 - TIR'!$E$22-SQRT(('Ejercicio 3 - TIR'!$E$22-'Ejercicio 3 - TIR'!$C$22)*('Ejercicio 3 - TIR'!$E$22-'Ejercicio 3 - TIR'!$D$22)*(1-P474)))</f>
        <v>0.148675726988626</v>
      </c>
      <c r="R474" s="17">
        <f ca="1" t="shared" si="3530"/>
        <v>0.890361248947057</v>
      </c>
      <c r="S474" s="19">
        <f ca="1">IF(R474&lt;=('Ejercicio 3 - TIR'!$D$23-'Ejercicio 3 - TIR'!$C$23)/('Ejercicio 3 - TIR'!$E$23-'Ejercicio 3 - TIR'!$C$23),'Ejercicio 3 - TIR'!$C$23+SQRT(('Ejercicio 3 - TIR'!$E$23-'Ejercicio 3 - TIR'!$C$23)*('Ejercicio 3 - TIR'!$D$23-'Ejercicio 3 - TIR'!$C$23)*R474),'Ejercicio 3 - TIR'!$E$23-SQRT(('Ejercicio 3 - TIR'!$E$23-'Ejercicio 3 - TIR'!$C$23)*('Ejercicio 3 - TIR'!$E$23-'Ejercicio 3 - TIR'!$D$23)*(1-R474)))</f>
        <v>0.165951877282167</v>
      </c>
      <c r="T474" s="17">
        <f ca="1" t="shared" ref="T474:X474" si="3531">RAND()</f>
        <v>0.530637526638823</v>
      </c>
      <c r="U474" s="19">
        <f ca="1">IF(T474&lt;=('Ejercicio 3 - TIR'!$D$24-'Ejercicio 3 - TIR'!$C$24)/('Ejercicio 3 - TIR'!$E$24-'Ejercicio 3 - TIR'!$C$24),'Ejercicio 3 - TIR'!$C$24+SQRT(('Ejercicio 3 - TIR'!$E$24-'Ejercicio 3 - TIR'!$C$24)*('Ejercicio 3 - TIR'!$D$24-'Ejercicio 3 - TIR'!$C$24)*T474),'Ejercicio 3 - TIR'!$E$24-SQRT(('Ejercicio 3 - TIR'!$E$24-'Ejercicio 3 - TIR'!$C$24)*('Ejercicio 3 - TIR'!$E$24-'Ejercicio 3 - TIR'!$D$24)*(1-T474)))</f>
        <v>0.183747897641498</v>
      </c>
      <c r="V474" s="17">
        <f ca="1" t="shared" si="3531"/>
        <v>0.983710169561772</v>
      </c>
      <c r="W474" s="19">
        <f ca="1">IF(V474&lt;=('Ejercicio 3 - TIR'!$D$25-'Ejercicio 3 - TIR'!$C$25)/('Ejercicio 3 - TIR'!$E$25-'Ejercicio 3 - TIR'!$C$25),'Ejercicio 3 - TIR'!$C$25+SQRT(('Ejercicio 3 - TIR'!$E$25-'Ejercicio 3 - TIR'!$C$25)*('Ejercicio 3 - TIR'!$D$25-'Ejercicio 3 - TIR'!$C$25)*V474),'Ejercicio 3 - TIR'!$E$25-SQRT(('Ejercicio 3 - TIR'!$E$25-'Ejercicio 3 - TIR'!$C$25)*('Ejercicio 3 - TIR'!$E$25-'Ejercicio 3 - TIR'!$D$25)*(1-V474)))</f>
        <v>0.242449211528999</v>
      </c>
      <c r="X474" s="17">
        <f ca="1" t="shared" si="3531"/>
        <v>0.245535830677914</v>
      </c>
      <c r="Y474" s="19">
        <f ca="1">IF(X474&lt;=('Ejercicio 3 - TIR'!$D$26-'Ejercicio 3 - TIR'!$C$26)/('Ejercicio 3 - TIR'!$E$26-'Ejercicio 3 - TIR'!$C$26),'Ejercicio 3 - TIR'!$C$26+SQRT(('Ejercicio 3 - TIR'!$E$26-'Ejercicio 3 - TIR'!$C$26)*('Ejercicio 3 - TIR'!$D$26-'Ejercicio 3 - TIR'!$C$26)*X474),'Ejercicio 3 - TIR'!$E$26-SQRT(('Ejercicio 3 - TIR'!$E$26-'Ejercicio 3 - TIR'!$C$26)*('Ejercicio 3 - TIR'!$E$26-'Ejercicio 3 - TIR'!$D$26)*(1-X474)))</f>
        <v>0.215747752189859</v>
      </c>
      <c r="Z474" s="17">
        <f ca="1" t="shared" si="3336"/>
        <v>1.14867572698863</v>
      </c>
      <c r="AA474" s="17">
        <f ca="1" t="shared" si="3337"/>
        <v>1.33930062027085</v>
      </c>
      <c r="AB474" s="17">
        <f ca="1" t="shared" si="3338"/>
        <v>1.58539429355557</v>
      </c>
      <c r="AC474" s="17">
        <f ca="1" t="shared" si="3339"/>
        <v>1.96977188999069</v>
      </c>
      <c r="AD474" s="17">
        <f ca="1" t="shared" si="3340"/>
        <v>2.39474574758295</v>
      </c>
      <c r="AE474" s="16">
        <f ca="1" t="shared" si="3341"/>
        <v>4876.56806953821</v>
      </c>
      <c r="AF474" s="16">
        <f ca="1" t="shared" si="3342"/>
        <v>5685.84369537235</v>
      </c>
      <c r="AG474" s="16">
        <f ca="1" t="shared" si="3343"/>
        <v>6730.60552071518</v>
      </c>
      <c r="AH474" s="16">
        <f ca="1" t="shared" si="3344"/>
        <v>8362.43552232531</v>
      </c>
      <c r="AI474" s="16">
        <f ca="1" t="shared" si="3345"/>
        <v>10166.6121890996</v>
      </c>
      <c r="AJ474" s="18">
        <f ca="1" t="shared" si="3346"/>
        <v>47888.761925968</v>
      </c>
      <c r="AK474" s="18">
        <f ca="1" t="shared" si="3347"/>
        <v>49730.8695681749</v>
      </c>
      <c r="AL474" s="18">
        <f ca="1" t="shared" si="3348"/>
        <v>66660.8660351941</v>
      </c>
      <c r="AM474" s="18">
        <f ca="1" t="shared" si="3349"/>
        <v>77571.9614505842</v>
      </c>
      <c r="AN474" s="18">
        <f ca="1" t="shared" si="3350"/>
        <v>85841.688246855</v>
      </c>
      <c r="AO474" s="18">
        <f ca="1">C474/'Ejercicio 3 - TIR'!$D$7</f>
        <v>14992.54331014</v>
      </c>
      <c r="AP474" s="18">
        <f ca="1" t="shared" si="3351"/>
        <v>32896.218615828</v>
      </c>
      <c r="AQ474" s="18">
        <f ca="1" t="shared" si="3352"/>
        <v>34738.3262580349</v>
      </c>
      <c r="AR474" s="18">
        <f ca="1" t="shared" si="3353"/>
        <v>51668.3227250541</v>
      </c>
      <c r="AS474" s="18">
        <f ca="1" t="shared" si="3354"/>
        <v>62579.4181404442</v>
      </c>
      <c r="AT474" s="18">
        <f ca="1" t="shared" si="3355"/>
        <v>70849.144936715</v>
      </c>
      <c r="AU474" s="18">
        <f ca="1">AP474*'Ejercicio 3 - TIR'!$D$5</f>
        <v>16448.109307914</v>
      </c>
      <c r="AV474" s="18">
        <f ca="1">AQ474*'Ejercicio 3 - TIR'!$D$5</f>
        <v>17369.1631290174</v>
      </c>
      <c r="AW474" s="18">
        <f ca="1">AR474*'Ejercicio 3 - TIR'!$D$5</f>
        <v>25834.1613625271</v>
      </c>
      <c r="AX474" s="18">
        <f ca="1">AS474*'Ejercicio 3 - TIR'!$D$5</f>
        <v>31289.7090702221</v>
      </c>
      <c r="AY474" s="18">
        <f ca="1">AT474*'Ejercicio 3 - TIR'!$D$5</f>
        <v>35424.5724683575</v>
      </c>
      <c r="AZ474" s="18">
        <f ca="1" t="shared" ref="AZ474:BD474" si="3532">AJ474-AU474-AE474</f>
        <v>26564.0845485158</v>
      </c>
      <c r="BA474" s="18">
        <f ca="1" t="shared" si="3532"/>
        <v>26675.8627437851</v>
      </c>
      <c r="BB474" s="18">
        <f ca="1" t="shared" si="3532"/>
        <v>34096.0991519519</v>
      </c>
      <c r="BC474" s="18">
        <f ca="1" t="shared" si="3532"/>
        <v>37919.8168580368</v>
      </c>
      <c r="BD474" s="18">
        <f ca="1" t="shared" si="3532"/>
        <v>40250.5035893979</v>
      </c>
      <c r="BE474" s="18">
        <f ca="1" t="shared" ref="BE474:BI474" si="3533">AZ474/Z474</f>
        <v>23125.8343189303</v>
      </c>
      <c r="BF474" s="18">
        <f ca="1" t="shared" si="3533"/>
        <v>19917.7558346762</v>
      </c>
      <c r="BG474" s="18">
        <f ca="1" t="shared" si="3533"/>
        <v>21506.3844310203</v>
      </c>
      <c r="BH474" s="18">
        <f ca="1" t="shared" si="3533"/>
        <v>19250.8670931516</v>
      </c>
      <c r="BI474" s="18">
        <f ca="1" t="shared" si="3533"/>
        <v>16807.8400932639</v>
      </c>
      <c r="BJ474" s="18">
        <f ca="1" t="shared" si="3358"/>
        <v>78547.7285624359</v>
      </c>
      <c r="BK474" s="18">
        <f ca="1" t="shared" si="3359"/>
        <v>35903.329337411</v>
      </c>
      <c r="BL474" s="18">
        <f ca="1" t="shared" si="3360"/>
        <v>114451.057899847</v>
      </c>
      <c r="BM474" s="18">
        <f ca="1">BK474*'Ejercicio 3 - TIR'!$D$5</f>
        <v>17951.6646687055</v>
      </c>
      <c r="BN474" s="18">
        <f ca="1" t="shared" si="3361"/>
        <v>96499.3932311414</v>
      </c>
      <c r="BO474" s="18">
        <f ca="1" t="shared" si="3362"/>
        <v>40296.3000679882</v>
      </c>
      <c r="BP474" s="18">
        <f ca="1" t="shared" si="3363"/>
        <v>-107762.744963618</v>
      </c>
      <c r="BQ474" s="18">
        <f ca="1" t="shared" ref="BQ474:BT474" si="3534">BE474</f>
        <v>23125.8343189303</v>
      </c>
      <c r="BR474" s="18">
        <f ca="1" t="shared" si="3534"/>
        <v>19917.7558346762</v>
      </c>
      <c r="BS474" s="18">
        <f ca="1" t="shared" si="3534"/>
        <v>21506.3844310203</v>
      </c>
      <c r="BT474" s="18">
        <f ca="1" t="shared" si="3534"/>
        <v>19250.8670931516</v>
      </c>
      <c r="BU474" s="18">
        <f ca="1" t="shared" si="3365"/>
        <v>57104.1401612521</v>
      </c>
      <c r="BV474" s="20">
        <f ca="1" t="shared" si="3366"/>
        <v>8.24683920596598</v>
      </c>
    </row>
    <row r="475" ht="15" customHeight="1" spans="1:74">
      <c r="A475" s="16">
        <v>474</v>
      </c>
      <c r="B475" s="17">
        <f ca="1" t="shared" ref="B475:F475" si="3535">RAND()</f>
        <v>0.595665647645453</v>
      </c>
      <c r="C475" s="18">
        <f ca="1">IF(B475&lt;=('Ejercicio 3 - TIR'!$D$13-'Ejercicio 3 - TIR'!$C$13)/('Ejercicio 3 - TIR'!$E$13-'Ejercicio 3 - TIR'!$C$13),'Ejercicio 3 - TIR'!$C$13+SQRT(('Ejercicio 3 - TIR'!$E$13-'Ejercicio 3 - TIR'!$C$13)*('Ejercicio 3 - TIR'!$D$13-'Ejercicio 3 - TIR'!$C$13)*B475),'Ejercicio 3 - TIR'!$E$13-SQRT(('Ejercicio 3 - TIR'!$E$13-'Ejercicio 3 - TIR'!$C$13)*('Ejercicio 3 - TIR'!$E$13-'Ejercicio 3 - TIR'!$D$13)*(1-B475)))</f>
        <v>77972.7163993048</v>
      </c>
      <c r="D475" s="17">
        <f ca="1" t="shared" si="3535"/>
        <v>0.993899863802445</v>
      </c>
      <c r="E475" s="18">
        <f ca="1">IF(D475&lt;=('Ejercicio 3 - TIR'!$D$14-'Ejercicio 3 - TIR'!$C$14)/('Ejercicio 3 - TIR'!$E$14-'Ejercicio 3 - TIR'!$C$14),'Ejercicio 3 - TIR'!$C$14+SQRT(('Ejercicio 3 - TIR'!$E$14-'Ejercicio 3 - TIR'!$C$14)*('Ejercicio 3 - TIR'!$D$14-'Ejercicio 3 - TIR'!$C$14)*D475),'Ejercicio 3 - TIR'!$E$14-SQRT(('Ejercicio 3 - TIR'!$E$14-'Ejercicio 3 - TIR'!$C$14)*('Ejercicio 3 - TIR'!$E$14-'Ejercicio 3 - TIR'!$D$14)*(1-D475)))</f>
        <v>39043.4329978338</v>
      </c>
      <c r="F475" s="17">
        <f ca="1" t="shared" si="3535"/>
        <v>0.444893287678119</v>
      </c>
      <c r="G475" s="18">
        <f ca="1">IF(F475&lt;=('Ejercicio 3 - TIR'!$D$18-'Ejercicio 3 - TIR'!$C$18)/('Ejercicio 3 - TIR'!$E$18-'Ejercicio 3 - TIR'!$C$18),'Ejercicio 3 - TIR'!$C$18+SQRT(('Ejercicio 3 - TIR'!$E$18-'Ejercicio 3 - TIR'!$C$18)*('Ejercicio 3 - TIR'!$D$18-'Ejercicio 3 - TIR'!$C$18)*F475),'Ejercicio 3 - TIR'!$E$18-SQRT(('Ejercicio 3 - TIR'!$E$18-'Ejercicio 3 - TIR'!$C$18)*('Ejercicio 3 - TIR'!$E$18-'Ejercicio 3 - TIR'!$D$18)*(1-F475)))</f>
        <v>38169.0876572429</v>
      </c>
      <c r="H475" s="17">
        <f ca="1" t="shared" ref="H475:L475" si="3536">RAND()</f>
        <v>0.139537120047543</v>
      </c>
      <c r="I475" s="18">
        <f ca="1">IF(H475&lt;=('Ejercicio 3 - TIR'!$D$18-'Ejercicio 3 - TIR'!$C$18)/('Ejercicio 3 - TIR'!$E$18-'Ejercicio 3 - TIR'!$C$18),'Ejercicio 3 - TIR'!$C$18+SQRT(('Ejercicio 3 - TIR'!$E$18-'Ejercicio 3 - TIR'!$C$18)*('Ejercicio 3 - TIR'!$D$18-'Ejercicio 3 - TIR'!$C$18)*H475),'Ejercicio 3 - TIR'!$E$18-SQRT(('Ejercicio 3 - TIR'!$E$18-'Ejercicio 3 - TIR'!$C$18)*('Ejercicio 3 - TIR'!$E$18-'Ejercicio 3 - TIR'!$D$18)*(1-H475)))</f>
        <v>34574.993771267</v>
      </c>
      <c r="J475" s="17">
        <f ca="1" t="shared" si="3536"/>
        <v>0.997984467916019</v>
      </c>
      <c r="K475" s="18">
        <f ca="1">IF(J475&lt;=('Ejercicio 3 - TIR'!$D$18-'Ejercicio 3 - TIR'!$C$18)/('Ejercicio 3 - TIR'!$E$18-'Ejercicio 3 - TIR'!$C$18),'Ejercicio 3 - TIR'!$C$18+SQRT(('Ejercicio 3 - TIR'!$E$18-'Ejercicio 3 - TIR'!$C$18)*('Ejercicio 3 - TIR'!$D$18-'Ejercicio 3 - TIR'!$C$18)*J475),'Ejercicio 3 - TIR'!$E$18-SQRT(('Ejercicio 3 - TIR'!$E$18-'Ejercicio 3 - TIR'!$C$18)*('Ejercicio 3 - TIR'!$E$18-'Ejercicio 3 - TIR'!$D$18)*(1-J475)))</f>
        <v>44611.200686345</v>
      </c>
      <c r="L475" s="17">
        <f ca="1" t="shared" si="3536"/>
        <v>0.301827184444722</v>
      </c>
      <c r="M475" s="18">
        <f ca="1">IF(L475&lt;=('Ejercicio 3 - TIR'!$D$18-'Ejercicio 3 - TIR'!$C$18)/('Ejercicio 3 - TIR'!$E$18-'Ejercicio 3 - TIR'!$C$18),'Ejercicio 3 - TIR'!$C$18+SQRT(('Ejercicio 3 - TIR'!$E$18-'Ejercicio 3 - TIR'!$C$18)*('Ejercicio 3 - TIR'!$D$18-'Ejercicio 3 - TIR'!$C$18)*L475),'Ejercicio 3 - TIR'!$E$18-SQRT(('Ejercicio 3 - TIR'!$E$18-'Ejercicio 3 - TIR'!$C$18)*('Ejercicio 3 - TIR'!$E$18-'Ejercicio 3 - TIR'!$D$18)*(1-L475)))</f>
        <v>36728.6014643987</v>
      </c>
      <c r="N475" s="17">
        <f ca="1" t="shared" ref="N475:R475" si="3537">RAND()</f>
        <v>0.440954437855638</v>
      </c>
      <c r="O475" s="18">
        <f ca="1">IF(N475&lt;=('Ejercicio 3 - TIR'!$D$18-'Ejercicio 3 - TIR'!$C$18)/('Ejercicio 3 - TIR'!$E$18-'Ejercicio 3 - TIR'!$C$18),'Ejercicio 3 - TIR'!$C$18+SQRT(('Ejercicio 3 - TIR'!$E$18-'Ejercicio 3 - TIR'!$C$18)*('Ejercicio 3 - TIR'!$D$18-'Ejercicio 3 - TIR'!$C$18)*N475),'Ejercicio 3 - TIR'!$E$18-SQRT(('Ejercicio 3 - TIR'!$E$18-'Ejercicio 3 - TIR'!$C$18)*('Ejercicio 3 - TIR'!$E$18-'Ejercicio 3 - TIR'!$D$18)*(1-N475)))</f>
        <v>38132.8448699299</v>
      </c>
      <c r="P475" s="17">
        <f ca="1" t="shared" si="3537"/>
        <v>0.270396311971485</v>
      </c>
      <c r="Q475" s="19">
        <f ca="1">IF(P475&lt;=('Ejercicio 3 - TIR'!$D$22-'Ejercicio 3 - TIR'!$C$22)/('Ejercicio 3 - TIR'!$E$22-'Ejercicio 3 - TIR'!$C$22),'Ejercicio 3 - TIR'!$C$22+SQRT(('Ejercicio 3 - TIR'!$E$22-'Ejercicio 3 - TIR'!$C$22)*('Ejercicio 3 - TIR'!$D$22-'Ejercicio 3 - TIR'!$C$22)*P475),'Ejercicio 3 - TIR'!$E$22-SQRT(('Ejercicio 3 - TIR'!$E$22-'Ejercicio 3 - TIR'!$C$22)*('Ejercicio 3 - TIR'!$E$22-'Ejercicio 3 - TIR'!$D$22)*(1-P475)))</f>
        <v>0.142061581120778</v>
      </c>
      <c r="R475" s="17">
        <f ca="1" t="shared" si="3537"/>
        <v>0.694559879090656</v>
      </c>
      <c r="S475" s="19">
        <f ca="1">IF(R475&lt;=('Ejercicio 3 - TIR'!$D$23-'Ejercicio 3 - TIR'!$C$23)/('Ejercicio 3 - TIR'!$E$23-'Ejercicio 3 - TIR'!$C$23),'Ejercicio 3 - TIR'!$C$23+SQRT(('Ejercicio 3 - TIR'!$E$23-'Ejercicio 3 - TIR'!$C$23)*('Ejercicio 3 - TIR'!$D$23-'Ejercicio 3 - TIR'!$C$23)*R475),'Ejercicio 3 - TIR'!$E$23-SQRT(('Ejercicio 3 - TIR'!$E$23-'Ejercicio 3 - TIR'!$C$23)*('Ejercicio 3 - TIR'!$E$23-'Ejercicio 3 - TIR'!$D$23)*(1-R475)))</f>
        <v>0.156552351554221</v>
      </c>
      <c r="T475" s="17">
        <f ca="1" t="shared" ref="T475:X475" si="3538">RAND()</f>
        <v>0.897633319516597</v>
      </c>
      <c r="U475" s="19">
        <f ca="1">IF(T475&lt;=('Ejercicio 3 - TIR'!$D$24-'Ejercicio 3 - TIR'!$C$24)/('Ejercicio 3 - TIR'!$E$24-'Ejercicio 3 - TIR'!$C$24),'Ejercicio 3 - TIR'!$C$24+SQRT(('Ejercicio 3 - TIR'!$E$24-'Ejercicio 3 - TIR'!$C$24)*('Ejercicio 3 - TIR'!$D$24-'Ejercicio 3 - TIR'!$C$24)*T475),'Ejercicio 3 - TIR'!$E$24-SQRT(('Ejercicio 3 - TIR'!$E$24-'Ejercicio 3 - TIR'!$C$24)*('Ejercicio 3 - TIR'!$E$24-'Ejercicio 3 - TIR'!$D$24)*(1-T475)))</f>
        <v>0.203069946681905</v>
      </c>
      <c r="V475" s="17">
        <f ca="1" t="shared" si="3538"/>
        <v>0.488778551146594</v>
      </c>
      <c r="W475" s="19">
        <f ca="1">IF(V475&lt;=('Ejercicio 3 - TIR'!$D$25-'Ejercicio 3 - TIR'!$C$25)/('Ejercicio 3 - TIR'!$E$25-'Ejercicio 3 - TIR'!$C$25),'Ejercicio 3 - TIR'!$C$25+SQRT(('Ejercicio 3 - TIR'!$E$25-'Ejercicio 3 - TIR'!$C$25)*('Ejercicio 3 - TIR'!$D$25-'Ejercicio 3 - TIR'!$C$25)*V475),'Ejercicio 3 - TIR'!$E$25-SQRT(('Ejercicio 3 - TIR'!$E$25-'Ejercicio 3 - TIR'!$C$25)*('Ejercicio 3 - TIR'!$E$25-'Ejercicio 3 - TIR'!$D$25)*(1-V475)))</f>
        <v>0.207700176466244</v>
      </c>
      <c r="X475" s="17">
        <f ca="1" t="shared" si="3538"/>
        <v>0.219250207428056</v>
      </c>
      <c r="Y475" s="19">
        <f ca="1">IF(X475&lt;=('Ejercicio 3 - TIR'!$D$26-'Ejercicio 3 - TIR'!$C$26)/('Ejercicio 3 - TIR'!$E$26-'Ejercicio 3 - TIR'!$C$26),'Ejercicio 3 - TIR'!$C$26+SQRT(('Ejercicio 3 - TIR'!$E$26-'Ejercicio 3 - TIR'!$C$26)*('Ejercicio 3 - TIR'!$D$26-'Ejercicio 3 - TIR'!$C$26)*X475),'Ejercicio 3 - TIR'!$E$26-SQRT(('Ejercicio 3 - TIR'!$E$26-'Ejercicio 3 - TIR'!$C$26)*('Ejercicio 3 - TIR'!$E$26-'Ejercicio 3 - TIR'!$D$26)*(1-X475)))</f>
        <v>0.214330547878249</v>
      </c>
      <c r="Z475" s="17">
        <f ca="1" t="shared" si="3336"/>
        <v>1.14206158112078</v>
      </c>
      <c r="AA475" s="17">
        <f ca="1" t="shared" si="3337"/>
        <v>1.32085400726497</v>
      </c>
      <c r="AB475" s="17">
        <f ca="1" t="shared" si="3338"/>
        <v>1.58907976009485</v>
      </c>
      <c r="AC475" s="17">
        <f ca="1" t="shared" si="3339"/>
        <v>1.91913190668548</v>
      </c>
      <c r="AD475" s="17">
        <f ca="1" t="shared" si="3340"/>
        <v>2.33046049969601</v>
      </c>
      <c r="AE475" s="16">
        <f ca="1" t="shared" si="3341"/>
        <v>5546.57182405543</v>
      </c>
      <c r="AF475" s="16">
        <f ca="1" t="shared" si="3342"/>
        <v>6414.90068617569</v>
      </c>
      <c r="AG475" s="16">
        <f ca="1" t="shared" si="3343"/>
        <v>7717.57422648711</v>
      </c>
      <c r="AH475" s="16">
        <f ca="1" t="shared" si="3344"/>
        <v>9320.51575521981</v>
      </c>
      <c r="AI475" s="16">
        <f ca="1" t="shared" si="3345"/>
        <v>11318.1870035439</v>
      </c>
      <c r="AJ475" s="18">
        <f ca="1" t="shared" si="3346"/>
        <v>43591.4485997684</v>
      </c>
      <c r="AK475" s="18">
        <f ca="1" t="shared" si="3347"/>
        <v>45668.5190739393</v>
      </c>
      <c r="AL475" s="18">
        <f ca="1" t="shared" si="3348"/>
        <v>70890.7560842002</v>
      </c>
      <c r="AM475" s="18">
        <f ca="1" t="shared" si="3349"/>
        <v>70487.0309582627</v>
      </c>
      <c r="AN475" s="18">
        <f ca="1" t="shared" si="3350"/>
        <v>88867.0887104074</v>
      </c>
      <c r="AO475" s="18">
        <f ca="1">C475/'Ejercicio 3 - TIR'!$D$7</f>
        <v>15594.543279861</v>
      </c>
      <c r="AP475" s="18">
        <f ca="1" t="shared" si="3351"/>
        <v>27996.9053199074</v>
      </c>
      <c r="AQ475" s="18">
        <f ca="1" t="shared" si="3352"/>
        <v>30073.9757940783</v>
      </c>
      <c r="AR475" s="18">
        <f ca="1" t="shared" si="3353"/>
        <v>55296.2128043392</v>
      </c>
      <c r="AS475" s="18">
        <f ca="1" t="shared" si="3354"/>
        <v>54892.4876784017</v>
      </c>
      <c r="AT475" s="18">
        <f ca="1" t="shared" si="3355"/>
        <v>73272.5454305464</v>
      </c>
      <c r="AU475" s="18">
        <f ca="1">AP475*'Ejercicio 3 - TIR'!$D$5</f>
        <v>13998.4526599537</v>
      </c>
      <c r="AV475" s="18">
        <f ca="1">AQ475*'Ejercicio 3 - TIR'!$D$5</f>
        <v>15036.9878970392</v>
      </c>
      <c r="AW475" s="18">
        <f ca="1">AR475*'Ejercicio 3 - TIR'!$D$5</f>
        <v>27648.1064021696</v>
      </c>
      <c r="AX475" s="18">
        <f ca="1">AS475*'Ejercicio 3 - TIR'!$D$5</f>
        <v>27446.2438392009</v>
      </c>
      <c r="AY475" s="18">
        <f ca="1">AT475*'Ejercicio 3 - TIR'!$D$5</f>
        <v>36636.2727152732</v>
      </c>
      <c r="AZ475" s="18">
        <f ca="1" t="shared" ref="AZ475:BD475" si="3539">AJ475-AU475-AE475</f>
        <v>24046.4241157592</v>
      </c>
      <c r="BA475" s="18">
        <f ca="1" t="shared" si="3539"/>
        <v>24216.6304907244</v>
      </c>
      <c r="BB475" s="18">
        <f ca="1" t="shared" si="3539"/>
        <v>35525.0754555435</v>
      </c>
      <c r="BC475" s="18">
        <f ca="1" t="shared" si="3539"/>
        <v>33720.271363842</v>
      </c>
      <c r="BD475" s="18">
        <f ca="1" t="shared" si="3539"/>
        <v>40912.6289915902</v>
      </c>
      <c r="BE475" s="18">
        <f ca="1" t="shared" ref="BE475:BI475" si="3540">AZ475/Z475</f>
        <v>21055.2780281436</v>
      </c>
      <c r="BF475" s="18">
        <f ca="1" t="shared" si="3540"/>
        <v>18334.0705010001</v>
      </c>
      <c r="BG475" s="18">
        <f ca="1" t="shared" si="3540"/>
        <v>22355.7535295919</v>
      </c>
      <c r="BH475" s="18">
        <f ca="1" t="shared" si="3540"/>
        <v>17570.5855581756</v>
      </c>
      <c r="BI475" s="18">
        <f ca="1" t="shared" si="3540"/>
        <v>17555.5985595666</v>
      </c>
      <c r="BJ475" s="18">
        <f ca="1" t="shared" si="3358"/>
        <v>90989.1783739794</v>
      </c>
      <c r="BK475" s="18">
        <f ca="1" t="shared" si="3359"/>
        <v>36342.4671245158</v>
      </c>
      <c r="BL475" s="18">
        <f ca="1" t="shared" si="3360"/>
        <v>127331.645498495</v>
      </c>
      <c r="BM475" s="18">
        <f ca="1">BK475*'Ejercicio 3 - TIR'!$D$5</f>
        <v>18171.2335622579</v>
      </c>
      <c r="BN475" s="18">
        <f ca="1" t="shared" si="3361"/>
        <v>109160.411936237</v>
      </c>
      <c r="BO475" s="18">
        <f ca="1" t="shared" si="3362"/>
        <v>46840.7046377643</v>
      </c>
      <c r="BP475" s="18">
        <f ca="1" t="shared" si="3363"/>
        <v>-117016.149397139</v>
      </c>
      <c r="BQ475" s="18">
        <f ca="1" t="shared" ref="BQ475:BT475" si="3541">BE475</f>
        <v>21055.2780281436</v>
      </c>
      <c r="BR475" s="18">
        <f ca="1" t="shared" si="3541"/>
        <v>18334.0705010001</v>
      </c>
      <c r="BS475" s="18">
        <f ca="1" t="shared" si="3541"/>
        <v>22355.7535295919</v>
      </c>
      <c r="BT475" s="18">
        <f ca="1" t="shared" si="3541"/>
        <v>17570.5855581756</v>
      </c>
      <c r="BU475" s="18">
        <f ca="1" t="shared" si="3365"/>
        <v>64396.3031973309</v>
      </c>
      <c r="BV475" s="20">
        <f ca="1" t="shared" si="3366"/>
        <v>5.99296554649589</v>
      </c>
    </row>
    <row r="476" ht="15" customHeight="1" spans="1:74">
      <c r="A476" s="16">
        <v>475</v>
      </c>
      <c r="B476" s="17">
        <f ca="1" t="shared" ref="B476:F476" si="3542">RAND()</f>
        <v>0.132000820844762</v>
      </c>
      <c r="C476" s="18">
        <f ca="1">IF(B476&lt;=('Ejercicio 3 - TIR'!$D$13-'Ejercicio 3 - TIR'!$C$13)/('Ejercicio 3 - TIR'!$E$13-'Ejercicio 3 - TIR'!$C$13),'Ejercicio 3 - TIR'!$C$13+SQRT(('Ejercicio 3 - TIR'!$E$13-'Ejercicio 3 - TIR'!$C$13)*('Ejercicio 3 - TIR'!$D$13-'Ejercicio 3 - TIR'!$C$13)*B476),'Ejercicio 3 - TIR'!$E$13-SQRT(('Ejercicio 3 - TIR'!$E$13-'Ejercicio 3 - TIR'!$C$13)*('Ejercicio 3 - TIR'!$E$13-'Ejercicio 3 - TIR'!$D$13)*(1-B476)))</f>
        <v>67266.3834428073</v>
      </c>
      <c r="D476" s="17">
        <f ca="1" t="shared" si="3542"/>
        <v>0.104855161649713</v>
      </c>
      <c r="E476" s="18">
        <f ca="1">IF(D476&lt;=('Ejercicio 3 - TIR'!$D$14-'Ejercicio 3 - TIR'!$C$14)/('Ejercicio 3 - TIR'!$E$14-'Ejercicio 3 - TIR'!$C$14),'Ejercicio 3 - TIR'!$C$14+SQRT(('Ejercicio 3 - TIR'!$E$14-'Ejercicio 3 - TIR'!$C$14)*('Ejercicio 3 - TIR'!$D$14-'Ejercicio 3 - TIR'!$C$14)*D476),'Ejercicio 3 - TIR'!$E$14-SQRT(('Ejercicio 3 - TIR'!$E$14-'Ejercicio 3 - TIR'!$C$14)*('Ejercicio 3 - TIR'!$E$14-'Ejercicio 3 - TIR'!$D$14)*(1-D476)))</f>
        <v>27804.3068882932</v>
      </c>
      <c r="F476" s="17">
        <f ca="1" t="shared" si="3542"/>
        <v>0.59639181722105</v>
      </c>
      <c r="G476" s="18">
        <f ca="1">IF(F476&lt;=('Ejercicio 3 - TIR'!$D$18-'Ejercicio 3 - TIR'!$C$18)/('Ejercicio 3 - TIR'!$E$18-'Ejercicio 3 - TIR'!$C$18),'Ejercicio 3 - TIR'!$C$18+SQRT(('Ejercicio 3 - TIR'!$E$18-'Ejercicio 3 - TIR'!$C$18)*('Ejercicio 3 - TIR'!$D$18-'Ejercicio 3 - TIR'!$C$18)*F476),'Ejercicio 3 - TIR'!$E$18-SQRT(('Ejercicio 3 - TIR'!$E$18-'Ejercicio 3 - TIR'!$C$18)*('Ejercicio 3 - TIR'!$E$18-'Ejercicio 3 - TIR'!$D$18)*(1-F476)))</f>
        <v>39458.2647765411</v>
      </c>
      <c r="H476" s="17">
        <f ca="1" t="shared" ref="H476:L476" si="3543">RAND()</f>
        <v>0.318311266060552</v>
      </c>
      <c r="I476" s="18">
        <f ca="1">IF(H476&lt;=('Ejercicio 3 - TIR'!$D$18-'Ejercicio 3 - TIR'!$C$18)/('Ejercicio 3 - TIR'!$E$18-'Ejercicio 3 - TIR'!$C$18),'Ejercicio 3 - TIR'!$C$18+SQRT(('Ejercicio 3 - TIR'!$E$18-'Ejercicio 3 - TIR'!$C$18)*('Ejercicio 3 - TIR'!$D$18-'Ejercicio 3 - TIR'!$C$18)*H476),'Ejercicio 3 - TIR'!$E$18-SQRT(('Ejercicio 3 - TIR'!$E$18-'Ejercicio 3 - TIR'!$C$18)*('Ejercicio 3 - TIR'!$E$18-'Ejercicio 3 - TIR'!$D$18)*(1-H476)))</f>
        <v>36909.8979666188</v>
      </c>
      <c r="J476" s="17">
        <f ca="1" t="shared" si="3543"/>
        <v>0.182465651644443</v>
      </c>
      <c r="K476" s="18">
        <f ca="1">IF(J476&lt;=('Ejercicio 3 - TIR'!$D$18-'Ejercicio 3 - TIR'!$C$18)/('Ejercicio 3 - TIR'!$E$18-'Ejercicio 3 - TIR'!$C$18),'Ejercicio 3 - TIR'!$C$18+SQRT(('Ejercicio 3 - TIR'!$E$18-'Ejercicio 3 - TIR'!$C$18)*('Ejercicio 3 - TIR'!$D$18-'Ejercicio 3 - TIR'!$C$18)*J476),'Ejercicio 3 - TIR'!$E$18-SQRT(('Ejercicio 3 - TIR'!$E$18-'Ejercicio 3 - TIR'!$C$18)*('Ejercicio 3 - TIR'!$E$18-'Ejercicio 3 - TIR'!$D$18)*(1-J476)))</f>
        <v>35231.6199925708</v>
      </c>
      <c r="L476" s="17">
        <f ca="1" t="shared" si="3543"/>
        <v>0.0650313036291408</v>
      </c>
      <c r="M476" s="18">
        <f ca="1">IF(L476&lt;=('Ejercicio 3 - TIR'!$D$18-'Ejercicio 3 - TIR'!$C$18)/('Ejercicio 3 - TIR'!$E$18-'Ejercicio 3 - TIR'!$C$18),'Ejercicio 3 - TIR'!$C$18+SQRT(('Ejercicio 3 - TIR'!$E$18-'Ejercicio 3 - TIR'!$C$18)*('Ejercicio 3 - TIR'!$D$18-'Ejercicio 3 - TIR'!$C$18)*L476),'Ejercicio 3 - TIR'!$E$18-SQRT(('Ejercicio 3 - TIR'!$E$18-'Ejercicio 3 - TIR'!$C$18)*('Ejercicio 3 - TIR'!$E$18-'Ejercicio 3 - TIR'!$D$18)*(1-L476)))</f>
        <v>33123.2507975459</v>
      </c>
      <c r="N476" s="17">
        <f ca="1" t="shared" ref="N476:R476" si="3544">RAND()</f>
        <v>0.103758704252499</v>
      </c>
      <c r="O476" s="18">
        <f ca="1">IF(N476&lt;=('Ejercicio 3 - TIR'!$D$18-'Ejercicio 3 - TIR'!$C$18)/('Ejercicio 3 - TIR'!$E$18-'Ejercicio 3 - TIR'!$C$18),'Ejercicio 3 - TIR'!$C$18+SQRT(('Ejercicio 3 - TIR'!$E$18-'Ejercicio 3 - TIR'!$C$18)*('Ejercicio 3 - TIR'!$D$18-'Ejercicio 3 - TIR'!$C$18)*N476),'Ejercicio 3 - TIR'!$E$18-SQRT(('Ejercicio 3 - TIR'!$E$18-'Ejercicio 3 - TIR'!$C$18)*('Ejercicio 3 - TIR'!$E$18-'Ejercicio 3 - TIR'!$D$18)*(1-N476)))</f>
        <v>33945.0989389209</v>
      </c>
      <c r="P476" s="17">
        <f ca="1" t="shared" si="3544"/>
        <v>0.47410506026029</v>
      </c>
      <c r="Q476" s="19">
        <f ca="1">IF(P476&lt;=('Ejercicio 3 - TIR'!$D$22-'Ejercicio 3 - TIR'!$C$22)/('Ejercicio 3 - TIR'!$E$22-'Ejercicio 3 - TIR'!$C$22),'Ejercicio 3 - TIR'!$C$22+SQRT(('Ejercicio 3 - TIR'!$E$22-'Ejercicio 3 - TIR'!$C$22)*('Ejercicio 3 - TIR'!$D$22-'Ejercicio 3 - TIR'!$C$22)*P476),'Ejercicio 3 - TIR'!$E$22-SQRT(('Ejercicio 3 - TIR'!$E$22-'Ejercicio 3 - TIR'!$C$22)*('Ejercicio 3 - TIR'!$E$22-'Ejercicio 3 - TIR'!$D$22)*(1-P476)))</f>
        <v>0.149212824383625</v>
      </c>
      <c r="R476" s="17">
        <f ca="1" t="shared" si="3544"/>
        <v>0.322211329294465</v>
      </c>
      <c r="S476" s="19">
        <f ca="1">IF(R476&lt;=('Ejercicio 3 - TIR'!$D$23-'Ejercicio 3 - TIR'!$C$23)/('Ejercicio 3 - TIR'!$E$23-'Ejercicio 3 - TIR'!$C$23),'Ejercicio 3 - TIR'!$C$23+SQRT(('Ejercicio 3 - TIR'!$E$23-'Ejercicio 3 - TIR'!$C$23)*('Ejercicio 3 - TIR'!$D$23-'Ejercicio 3 - TIR'!$C$23)*R476),'Ejercicio 3 - TIR'!$E$23-SQRT(('Ejercicio 3 - TIR'!$E$23-'Ejercicio 3 - TIR'!$C$23)*('Ejercicio 3 - TIR'!$E$23-'Ejercicio 3 - TIR'!$D$23)*(1-R476)))</f>
        <v>0.144082782080359</v>
      </c>
      <c r="T476" s="17">
        <f ca="1" t="shared" ref="T476:X476" si="3545">RAND()</f>
        <v>0.0588527696139611</v>
      </c>
      <c r="U476" s="19">
        <f ca="1">IF(T476&lt;=('Ejercicio 3 - TIR'!$D$24-'Ejercicio 3 - TIR'!$C$24)/('Ejercicio 3 - TIR'!$E$24-'Ejercicio 3 - TIR'!$C$24),'Ejercicio 3 - TIR'!$C$24+SQRT(('Ejercicio 3 - TIR'!$E$24-'Ejercicio 3 - TIR'!$C$24)*('Ejercicio 3 - TIR'!$D$24-'Ejercicio 3 - TIR'!$C$24)*T476),'Ejercicio 3 - TIR'!$E$24-SQRT(('Ejercicio 3 - TIR'!$E$24-'Ejercicio 3 - TIR'!$C$24)*('Ejercicio 3 - TIR'!$E$24-'Ejercicio 3 - TIR'!$D$24)*(1-T476)))</f>
        <v>0.161117140648086</v>
      </c>
      <c r="V476" s="17">
        <f ca="1" t="shared" si="3545"/>
        <v>0.155571461200017</v>
      </c>
      <c r="W476" s="19">
        <f ca="1">IF(V476&lt;=('Ejercicio 3 - TIR'!$D$25-'Ejercicio 3 - TIR'!$C$25)/('Ejercicio 3 - TIR'!$E$25-'Ejercicio 3 - TIR'!$C$25),'Ejercicio 3 - TIR'!$C$25+SQRT(('Ejercicio 3 - TIR'!$E$25-'Ejercicio 3 - TIR'!$C$25)*('Ejercicio 3 - TIR'!$D$25-'Ejercicio 3 - TIR'!$C$25)*V476),'Ejercicio 3 - TIR'!$E$25-SQRT(('Ejercicio 3 - TIR'!$E$25-'Ejercicio 3 - TIR'!$C$25)*('Ejercicio 3 - TIR'!$E$25-'Ejercicio 3 - TIR'!$D$25)*(1-V476)))</f>
        <v>0.194758050199129</v>
      </c>
      <c r="X476" s="17">
        <f ca="1" t="shared" si="3545"/>
        <v>0.823771896757275</v>
      </c>
      <c r="Y476" s="19">
        <f ca="1">IF(X476&lt;=('Ejercicio 3 - TIR'!$D$26-'Ejercicio 3 - TIR'!$C$26)/('Ejercicio 3 - TIR'!$E$26-'Ejercicio 3 - TIR'!$C$26),'Ejercicio 3 - TIR'!$C$26+SQRT(('Ejercicio 3 - TIR'!$E$26-'Ejercicio 3 - TIR'!$C$26)*('Ejercicio 3 - TIR'!$D$26-'Ejercicio 3 - TIR'!$C$26)*X476),'Ejercicio 3 - TIR'!$E$26-SQRT(('Ejercicio 3 - TIR'!$E$26-'Ejercicio 3 - TIR'!$C$26)*('Ejercicio 3 - TIR'!$E$26-'Ejercicio 3 - TIR'!$D$26)*(1-X476)))</f>
        <v>0.249151470739909</v>
      </c>
      <c r="Z476" s="17">
        <f ca="1" t="shared" si="3336"/>
        <v>1.14921282438363</v>
      </c>
      <c r="AA476" s="17">
        <f ca="1" t="shared" si="3337"/>
        <v>1.31479460532324</v>
      </c>
      <c r="AB476" s="17">
        <f ca="1" t="shared" si="3338"/>
        <v>1.52663055267245</v>
      </c>
      <c r="AC476" s="17">
        <f ca="1" t="shared" si="3339"/>
        <v>1.82395414248536</v>
      </c>
      <c r="AD476" s="17">
        <f ca="1" t="shared" si="3340"/>
        <v>2.27839499964774</v>
      </c>
      <c r="AE476" s="16">
        <f ca="1" t="shared" si="3341"/>
        <v>4148.75916083131</v>
      </c>
      <c r="AF476" s="16">
        <f ca="1" t="shared" si="3342"/>
        <v>4746.52392290525</v>
      </c>
      <c r="AG476" s="16">
        <f ca="1" t="shared" si="3343"/>
        <v>5511.27028538148</v>
      </c>
      <c r="AH476" s="16">
        <f ca="1" t="shared" si="3344"/>
        <v>6584.63454028278</v>
      </c>
      <c r="AI476" s="16">
        <f ca="1" t="shared" si="3345"/>
        <v>8225.20592027904</v>
      </c>
      <c r="AJ476" s="18">
        <f ca="1" t="shared" si="3346"/>
        <v>45345.9439091257</v>
      </c>
      <c r="AK476" s="18">
        <f ca="1" t="shared" si="3347"/>
        <v>48528.9347295418</v>
      </c>
      <c r="AL476" s="18">
        <f ca="1" t="shared" si="3348"/>
        <v>53785.6675008042</v>
      </c>
      <c r="AM476" s="18">
        <f ca="1" t="shared" si="3349"/>
        <v>60415.2905047654</v>
      </c>
      <c r="AN476" s="18">
        <f ca="1" t="shared" si="3350"/>
        <v>77340.3436849851</v>
      </c>
      <c r="AO476" s="18">
        <f ca="1">C476/'Ejercicio 3 - TIR'!$D$7</f>
        <v>13453.2766885615</v>
      </c>
      <c r="AP476" s="18">
        <f ca="1" t="shared" si="3351"/>
        <v>31892.6672205642</v>
      </c>
      <c r="AQ476" s="18">
        <f ca="1" t="shared" si="3352"/>
        <v>35075.6580409803</v>
      </c>
      <c r="AR476" s="18">
        <f ca="1" t="shared" si="3353"/>
        <v>40332.3908122427</v>
      </c>
      <c r="AS476" s="18">
        <f ca="1" t="shared" si="3354"/>
        <v>46962.0138162039</v>
      </c>
      <c r="AT476" s="18">
        <f ca="1" t="shared" si="3355"/>
        <v>63887.0669964236</v>
      </c>
      <c r="AU476" s="18">
        <f ca="1">AP476*'Ejercicio 3 - TIR'!$D$5</f>
        <v>15946.3336102821</v>
      </c>
      <c r="AV476" s="18">
        <f ca="1">AQ476*'Ejercicio 3 - TIR'!$D$5</f>
        <v>17537.8290204902</v>
      </c>
      <c r="AW476" s="18">
        <f ca="1">AR476*'Ejercicio 3 - TIR'!$D$5</f>
        <v>20166.1954061214</v>
      </c>
      <c r="AX476" s="18">
        <f ca="1">AS476*'Ejercicio 3 - TIR'!$D$5</f>
        <v>23481.0069081019</v>
      </c>
      <c r="AY476" s="18">
        <f ca="1">AT476*'Ejercicio 3 - TIR'!$D$5</f>
        <v>31943.5334982118</v>
      </c>
      <c r="AZ476" s="18">
        <f ca="1" t="shared" ref="AZ476:BD476" si="3546">AJ476-AU476-AE476</f>
        <v>25250.8511380123</v>
      </c>
      <c r="BA476" s="18">
        <f ca="1" t="shared" si="3546"/>
        <v>26244.5817861464</v>
      </c>
      <c r="BB476" s="18">
        <f ca="1" t="shared" si="3546"/>
        <v>28108.2018093014</v>
      </c>
      <c r="BC476" s="18">
        <f ca="1" t="shared" si="3546"/>
        <v>30349.6490563806</v>
      </c>
      <c r="BD476" s="18">
        <f ca="1" t="shared" si="3546"/>
        <v>37171.6042664942</v>
      </c>
      <c r="BE476" s="18">
        <f ca="1" t="shared" ref="BE476:BI476" si="3547">AZ476/Z476</f>
        <v>21972.3019115762</v>
      </c>
      <c r="BF476" s="18">
        <f ca="1" t="shared" si="3547"/>
        <v>19960.9746494922</v>
      </c>
      <c r="BG476" s="18">
        <f ca="1" t="shared" si="3547"/>
        <v>18411.9214436632</v>
      </c>
      <c r="BH476" s="18">
        <f ca="1" t="shared" si="3547"/>
        <v>16639.4803188558</v>
      </c>
      <c r="BI476" s="18">
        <f ca="1" t="shared" si="3547"/>
        <v>16314.8199817158</v>
      </c>
      <c r="BJ476" s="18">
        <f ca="1" t="shared" si="3358"/>
        <v>63349.1937829583</v>
      </c>
      <c r="BK476" s="18">
        <f ca="1" t="shared" si="3359"/>
        <v>30651.8783360959</v>
      </c>
      <c r="BL476" s="18">
        <f ca="1" t="shared" si="3360"/>
        <v>94001.0721190542</v>
      </c>
      <c r="BM476" s="18">
        <f ca="1">BK476*'Ejercicio 3 - TIR'!$D$5</f>
        <v>15325.939168048</v>
      </c>
      <c r="BN476" s="18">
        <f ca="1" t="shared" si="3361"/>
        <v>78675.1329510062</v>
      </c>
      <c r="BO476" s="18">
        <f ca="1" t="shared" si="3362"/>
        <v>34530.9452325739</v>
      </c>
      <c r="BP476" s="18">
        <f ca="1" t="shared" si="3363"/>
        <v>-95070.6903311005</v>
      </c>
      <c r="BQ476" s="18">
        <f ca="1" t="shared" ref="BQ476:BT476" si="3548">BE476</f>
        <v>21972.3019115762</v>
      </c>
      <c r="BR476" s="18">
        <f ca="1" t="shared" si="3548"/>
        <v>19960.9746494922</v>
      </c>
      <c r="BS476" s="18">
        <f ca="1" t="shared" si="3548"/>
        <v>18411.9214436632</v>
      </c>
      <c r="BT476" s="18">
        <f ca="1" t="shared" si="3548"/>
        <v>16639.4803188558</v>
      </c>
      <c r="BU476" s="18">
        <f ca="1" t="shared" si="3365"/>
        <v>50845.7652142897</v>
      </c>
      <c r="BV476" s="20">
        <f ca="1" t="shared" si="3366"/>
        <v>9.33420422191773</v>
      </c>
    </row>
    <row r="477" ht="15" customHeight="1" spans="1:74">
      <c r="A477" s="16">
        <v>476</v>
      </c>
      <c r="B477" s="17">
        <f ca="1" t="shared" ref="B477:F477" si="3549">RAND()</f>
        <v>0.872763359730226</v>
      </c>
      <c r="C477" s="18">
        <f ca="1">IF(B477&lt;=('Ejercicio 3 - TIR'!$D$13-'Ejercicio 3 - TIR'!$C$13)/('Ejercicio 3 - TIR'!$E$13-'Ejercicio 3 - TIR'!$C$13),'Ejercicio 3 - TIR'!$C$13+SQRT(('Ejercicio 3 - TIR'!$E$13-'Ejercicio 3 - TIR'!$C$13)*('Ejercicio 3 - TIR'!$D$13-'Ejercicio 3 - TIR'!$C$13)*B477),'Ejercicio 3 - TIR'!$E$13-SQRT(('Ejercicio 3 - TIR'!$E$13-'Ejercicio 3 - TIR'!$C$13)*('Ejercicio 3 - TIR'!$E$13-'Ejercicio 3 - TIR'!$D$13)*(1-B477)))</f>
        <v>87643.4645501367</v>
      </c>
      <c r="D477" s="17">
        <f ca="1" t="shared" si="3549"/>
        <v>0.723651617973084</v>
      </c>
      <c r="E477" s="18">
        <f ca="1">IF(D477&lt;=('Ejercicio 3 - TIR'!$D$14-'Ejercicio 3 - TIR'!$C$14)/('Ejercicio 3 - TIR'!$E$14-'Ejercicio 3 - TIR'!$C$14),'Ejercicio 3 - TIR'!$C$14+SQRT(('Ejercicio 3 - TIR'!$E$14-'Ejercicio 3 - TIR'!$C$14)*('Ejercicio 3 - TIR'!$D$14-'Ejercicio 3 - TIR'!$C$14)*D477),'Ejercicio 3 - TIR'!$E$14-SQRT(('Ejercicio 3 - TIR'!$E$14-'Ejercicio 3 - TIR'!$C$14)*('Ejercicio 3 - TIR'!$E$14-'Ejercicio 3 - TIR'!$D$14)*(1-D477)))</f>
        <v>33561.6572548491</v>
      </c>
      <c r="F477" s="17">
        <f ca="1" t="shared" si="3549"/>
        <v>0.038581726427686</v>
      </c>
      <c r="G477" s="18">
        <f ca="1">IF(F477&lt;=('Ejercicio 3 - TIR'!$D$18-'Ejercicio 3 - TIR'!$C$18)/('Ejercicio 3 - TIR'!$E$18-'Ejercicio 3 - TIR'!$C$18),'Ejercicio 3 - TIR'!$C$18+SQRT(('Ejercicio 3 - TIR'!$E$18-'Ejercicio 3 - TIR'!$C$18)*('Ejercicio 3 - TIR'!$D$18-'Ejercicio 3 - TIR'!$C$18)*F477),'Ejercicio 3 - TIR'!$E$18-SQRT(('Ejercicio 3 - TIR'!$E$18-'Ejercicio 3 - TIR'!$C$18)*('Ejercicio 3 - TIR'!$E$18-'Ejercicio 3 - TIR'!$D$18)*(1-F477)))</f>
        <v>32405.6722478661</v>
      </c>
      <c r="H477" s="17">
        <f ca="1" t="shared" ref="H477:L477" si="3550">RAND()</f>
        <v>0.263846082908084</v>
      </c>
      <c r="I477" s="18">
        <f ca="1">IF(H477&lt;=('Ejercicio 3 - TIR'!$D$18-'Ejercicio 3 - TIR'!$C$18)/('Ejercicio 3 - TIR'!$E$18-'Ejercicio 3 - TIR'!$C$18),'Ejercicio 3 - TIR'!$C$18+SQRT(('Ejercicio 3 - TIR'!$E$18-'Ejercicio 3 - TIR'!$C$18)*('Ejercicio 3 - TIR'!$D$18-'Ejercicio 3 - TIR'!$C$18)*H477),'Ejercicio 3 - TIR'!$E$18-SQRT(('Ejercicio 3 - TIR'!$E$18-'Ejercicio 3 - TIR'!$C$18)*('Ejercicio 3 - TIR'!$E$18-'Ejercicio 3 - TIR'!$D$18)*(1-H477)))</f>
        <v>36291.018394204</v>
      </c>
      <c r="J477" s="17">
        <f ca="1" t="shared" si="3550"/>
        <v>0.329056014313499</v>
      </c>
      <c r="K477" s="18">
        <f ca="1">IF(J477&lt;=('Ejercicio 3 - TIR'!$D$18-'Ejercicio 3 - TIR'!$C$18)/('Ejercicio 3 - TIR'!$E$18-'Ejercicio 3 - TIR'!$C$18),'Ejercicio 3 - TIR'!$C$18+SQRT(('Ejercicio 3 - TIR'!$E$18-'Ejercicio 3 - TIR'!$C$18)*('Ejercicio 3 - TIR'!$D$18-'Ejercicio 3 - TIR'!$C$18)*J477),'Ejercicio 3 - TIR'!$E$18-SQRT(('Ejercicio 3 - TIR'!$E$18-'Ejercicio 3 - TIR'!$C$18)*('Ejercicio 3 - TIR'!$E$18-'Ejercicio 3 - TIR'!$D$18)*(1-J477)))</f>
        <v>37025.55351179</v>
      </c>
      <c r="L477" s="17">
        <f ca="1" t="shared" si="3550"/>
        <v>0.615417034778324</v>
      </c>
      <c r="M477" s="18">
        <f ca="1">IF(L477&lt;=('Ejercicio 3 - TIR'!$D$18-'Ejercicio 3 - TIR'!$C$18)/('Ejercicio 3 - TIR'!$E$18-'Ejercicio 3 - TIR'!$C$18),'Ejercicio 3 - TIR'!$C$18+SQRT(('Ejercicio 3 - TIR'!$E$18-'Ejercicio 3 - TIR'!$C$18)*('Ejercicio 3 - TIR'!$D$18-'Ejercicio 3 - TIR'!$C$18)*L477),'Ejercicio 3 - TIR'!$E$18-SQRT(('Ejercicio 3 - TIR'!$E$18-'Ejercicio 3 - TIR'!$C$18)*('Ejercicio 3 - TIR'!$E$18-'Ejercicio 3 - TIR'!$D$18)*(1-L477)))</f>
        <v>39607.9422987833</v>
      </c>
      <c r="N477" s="17">
        <f ca="1" t="shared" ref="N477:R477" si="3551">RAND()</f>
        <v>0.253603064526241</v>
      </c>
      <c r="O477" s="18">
        <f ca="1">IF(N477&lt;=('Ejercicio 3 - TIR'!$D$18-'Ejercicio 3 - TIR'!$C$18)/('Ejercicio 3 - TIR'!$E$18-'Ejercicio 3 - TIR'!$C$18),'Ejercicio 3 - TIR'!$C$18+SQRT(('Ejercicio 3 - TIR'!$E$18-'Ejercicio 3 - TIR'!$C$18)*('Ejercicio 3 - TIR'!$D$18-'Ejercicio 3 - TIR'!$C$18)*N477),'Ejercicio 3 - TIR'!$E$18-SQRT(('Ejercicio 3 - TIR'!$E$18-'Ejercicio 3 - TIR'!$C$18)*('Ejercicio 3 - TIR'!$E$18-'Ejercicio 3 - TIR'!$D$18)*(1-N477)))</f>
        <v>36167.6948432081</v>
      </c>
      <c r="P477" s="17">
        <f ca="1" t="shared" si="3551"/>
        <v>0.675298009176178</v>
      </c>
      <c r="Q477" s="19">
        <f ca="1">IF(P477&lt;=('Ejercicio 3 - TIR'!$D$22-'Ejercicio 3 - TIR'!$C$22)/('Ejercicio 3 - TIR'!$E$22-'Ejercicio 3 - TIR'!$C$22),'Ejercicio 3 - TIR'!$C$22+SQRT(('Ejercicio 3 - TIR'!$E$22-'Ejercicio 3 - TIR'!$C$22)*('Ejercicio 3 - TIR'!$D$22-'Ejercicio 3 - TIR'!$C$22)*P477),'Ejercicio 3 - TIR'!$E$22-SQRT(('Ejercicio 3 - TIR'!$E$22-'Ejercicio 3 - TIR'!$C$22)*('Ejercicio 3 - TIR'!$E$22-'Ejercicio 3 - TIR'!$D$22)*(1-P477)))</f>
        <v>0.155824318345021</v>
      </c>
      <c r="R477" s="17">
        <f ca="1" t="shared" si="3551"/>
        <v>0.576378875540057</v>
      </c>
      <c r="S477" s="19">
        <f ca="1">IF(R477&lt;=('Ejercicio 3 - TIR'!$D$23-'Ejercicio 3 - TIR'!$C$23)/('Ejercicio 3 - TIR'!$E$23-'Ejercicio 3 - TIR'!$C$23),'Ejercicio 3 - TIR'!$C$23+SQRT(('Ejercicio 3 - TIR'!$E$23-'Ejercicio 3 - TIR'!$C$23)*('Ejercicio 3 - TIR'!$D$23-'Ejercicio 3 - TIR'!$C$23)*R477),'Ejercicio 3 - TIR'!$E$23-SQRT(('Ejercicio 3 - TIR'!$E$23-'Ejercicio 3 - TIR'!$C$23)*('Ejercicio 3 - TIR'!$E$23-'Ejercicio 3 - TIR'!$D$23)*(1-R477)))</f>
        <v>0.152386271095198</v>
      </c>
      <c r="T477" s="17">
        <f ca="1" t="shared" ref="T477:X477" si="3552">RAND()</f>
        <v>0.89050976783829</v>
      </c>
      <c r="U477" s="19">
        <f ca="1">IF(T477&lt;=('Ejercicio 3 - TIR'!$D$24-'Ejercicio 3 - TIR'!$C$24)/('Ejercicio 3 - TIR'!$E$24-'Ejercicio 3 - TIR'!$C$24),'Ejercicio 3 - TIR'!$C$24+SQRT(('Ejercicio 3 - TIR'!$E$24-'Ejercicio 3 - TIR'!$C$24)*('Ejercicio 3 - TIR'!$D$24-'Ejercicio 3 - TIR'!$C$24)*T477),'Ejercicio 3 - TIR'!$E$24-SQRT(('Ejercicio 3 - TIR'!$E$24-'Ejercicio 3 - TIR'!$C$24)*('Ejercicio 3 - TIR'!$E$24-'Ejercicio 3 - TIR'!$D$24)*(1-T477)))</f>
        <v>0.202490783853845</v>
      </c>
      <c r="V477" s="17">
        <f ca="1" t="shared" si="3552"/>
        <v>0.526247324073109</v>
      </c>
      <c r="W477" s="19">
        <f ca="1">IF(V477&lt;=('Ejercicio 3 - TIR'!$D$25-'Ejercicio 3 - TIR'!$C$25)/('Ejercicio 3 - TIR'!$E$25-'Ejercicio 3 - TIR'!$C$25),'Ejercicio 3 - TIR'!$C$25+SQRT(('Ejercicio 3 - TIR'!$E$25-'Ejercicio 3 - TIR'!$C$25)*('Ejercicio 3 - TIR'!$D$25-'Ejercicio 3 - TIR'!$C$25)*V477),'Ejercicio 3 - TIR'!$E$25-SQRT(('Ejercicio 3 - TIR'!$E$25-'Ejercicio 3 - TIR'!$C$25)*('Ejercicio 3 - TIR'!$E$25-'Ejercicio 3 - TIR'!$D$25)*(1-V477)))</f>
        <v>0.209279803957445</v>
      </c>
      <c r="X477" s="17">
        <f ca="1" t="shared" si="3552"/>
        <v>0.315384726247534</v>
      </c>
      <c r="Y477" s="19">
        <f ca="1">IF(X477&lt;=('Ejercicio 3 - TIR'!$D$26-'Ejercicio 3 - TIR'!$C$26)/('Ejercicio 3 - TIR'!$E$26-'Ejercicio 3 - TIR'!$C$26),'Ejercicio 3 - TIR'!$C$26+SQRT(('Ejercicio 3 - TIR'!$E$26-'Ejercicio 3 - TIR'!$C$26)*('Ejercicio 3 - TIR'!$D$26-'Ejercicio 3 - TIR'!$C$26)*X477),'Ejercicio 3 - TIR'!$E$26-SQRT(('Ejercicio 3 - TIR'!$E$26-'Ejercicio 3 - TIR'!$C$26)*('Ejercicio 3 - TIR'!$E$26-'Ejercicio 3 - TIR'!$D$26)*(1-X477)))</f>
        <v>0.219181137072917</v>
      </c>
      <c r="Z477" s="17">
        <f ca="1" t="shared" si="3336"/>
        <v>1.15582431834502</v>
      </c>
      <c r="AA477" s="17">
        <f ca="1" t="shared" si="3337"/>
        <v>1.33195607625877</v>
      </c>
      <c r="AB477" s="17">
        <f ca="1" t="shared" si="3338"/>
        <v>1.6016649061993</v>
      </c>
      <c r="AC477" s="17">
        <f ca="1" t="shared" si="3339"/>
        <v>1.93686102377421</v>
      </c>
      <c r="AD477" s="17">
        <f ca="1" t="shared" si="3340"/>
        <v>2.36138442531725</v>
      </c>
      <c r="AE477" s="16">
        <f ca="1" t="shared" si="3341"/>
        <v>5229.72236426609</v>
      </c>
      <c r="AF477" s="16">
        <f ca="1" t="shared" si="3342"/>
        <v>6026.66025421976</v>
      </c>
      <c r="AG477" s="16">
        <f ca="1" t="shared" si="3343"/>
        <v>7247.00341311753</v>
      </c>
      <c r="AH477" s="16">
        <f ca="1" t="shared" si="3344"/>
        <v>8763.65486669371</v>
      </c>
      <c r="AI477" s="16">
        <f ca="1" t="shared" si="3345"/>
        <v>10684.4827052902</v>
      </c>
      <c r="AJ477" s="18">
        <f ca="1" t="shared" si="3346"/>
        <v>37455.264036402</v>
      </c>
      <c r="AK477" s="18">
        <f ca="1" t="shared" si="3347"/>
        <v>48338.0424637787</v>
      </c>
      <c r="AL477" s="18">
        <f ca="1" t="shared" si="3348"/>
        <v>59302.5296924382</v>
      </c>
      <c r="AM477" s="18">
        <f ca="1" t="shared" si="3349"/>
        <v>76715.079670411</v>
      </c>
      <c r="AN477" s="18">
        <f ca="1" t="shared" si="3350"/>
        <v>85405.8313023787</v>
      </c>
      <c r="AO477" s="18">
        <f ca="1">C477/'Ejercicio 3 - TIR'!$D$7</f>
        <v>17528.6929100273</v>
      </c>
      <c r="AP477" s="18">
        <f ca="1" t="shared" si="3351"/>
        <v>19926.5711263746</v>
      </c>
      <c r="AQ477" s="18">
        <f ca="1" t="shared" si="3352"/>
        <v>30809.3495537513</v>
      </c>
      <c r="AR477" s="18">
        <f ca="1" t="shared" si="3353"/>
        <v>41773.8367824109</v>
      </c>
      <c r="AS477" s="18">
        <f ca="1" t="shared" si="3354"/>
        <v>59186.3867603837</v>
      </c>
      <c r="AT477" s="18">
        <f ca="1" t="shared" si="3355"/>
        <v>67877.1383923513</v>
      </c>
      <c r="AU477" s="18">
        <f ca="1">AP477*'Ejercicio 3 - TIR'!$D$5</f>
        <v>9963.28556318731</v>
      </c>
      <c r="AV477" s="18">
        <f ca="1">AQ477*'Ejercicio 3 - TIR'!$D$5</f>
        <v>15404.6747768757</v>
      </c>
      <c r="AW477" s="18">
        <f ca="1">AR477*'Ejercicio 3 - TIR'!$D$5</f>
        <v>20886.9183912054</v>
      </c>
      <c r="AX477" s="18">
        <f ca="1">AS477*'Ejercicio 3 - TIR'!$D$5</f>
        <v>29593.1933801918</v>
      </c>
      <c r="AY477" s="18">
        <f ca="1">AT477*'Ejercicio 3 - TIR'!$D$5</f>
        <v>33938.5691961757</v>
      </c>
      <c r="AZ477" s="18">
        <f ca="1" t="shared" ref="AZ477:BD477" si="3553">AJ477-AU477-AE477</f>
        <v>22262.2561089486</v>
      </c>
      <c r="BA477" s="18">
        <f ca="1" t="shared" si="3553"/>
        <v>26906.7074326833</v>
      </c>
      <c r="BB477" s="18">
        <f ca="1" t="shared" si="3553"/>
        <v>31168.6078881152</v>
      </c>
      <c r="BC477" s="18">
        <f ca="1" t="shared" si="3553"/>
        <v>38358.2314235255</v>
      </c>
      <c r="BD477" s="18">
        <f ca="1" t="shared" si="3553"/>
        <v>40782.7794009128</v>
      </c>
      <c r="BE477" s="18">
        <f ca="1" t="shared" ref="BE477:BI477" si="3554">AZ477/Z477</f>
        <v>19260.9341710555</v>
      </c>
      <c r="BF477" s="18">
        <f ca="1" t="shared" si="3554"/>
        <v>20200.8969456857</v>
      </c>
      <c r="BG477" s="18">
        <f ca="1" t="shared" si="3554"/>
        <v>19460.1303727616</v>
      </c>
      <c r="BH477" s="18">
        <f ca="1" t="shared" si="3554"/>
        <v>19804.3282159604</v>
      </c>
      <c r="BI477" s="18">
        <f ca="1" t="shared" si="3554"/>
        <v>17270.7073713479</v>
      </c>
      <c r="BJ477" s="18">
        <f ca="1" t="shared" si="3358"/>
        <v>79251.9747294363</v>
      </c>
      <c r="BK477" s="18">
        <f ca="1" t="shared" si="3359"/>
        <v>41391.9824339075</v>
      </c>
      <c r="BL477" s="18">
        <f ca="1" t="shared" si="3360"/>
        <v>120643.957163344</v>
      </c>
      <c r="BM477" s="18">
        <f ca="1">BK477*'Ejercicio 3 - TIR'!$D$5</f>
        <v>20695.9912169537</v>
      </c>
      <c r="BN477" s="18">
        <f ca="1" t="shared" si="3361"/>
        <v>99947.96594639</v>
      </c>
      <c r="BO477" s="18">
        <f ca="1" t="shared" si="3362"/>
        <v>42326.0037098628</v>
      </c>
      <c r="BP477" s="18">
        <f ca="1" t="shared" si="3363"/>
        <v>-121205.121804986</v>
      </c>
      <c r="BQ477" s="18">
        <f ca="1" t="shared" ref="BQ477:BT477" si="3555">BE477</f>
        <v>19260.9341710555</v>
      </c>
      <c r="BR477" s="18">
        <f ca="1" t="shared" si="3555"/>
        <v>20200.8969456857</v>
      </c>
      <c r="BS477" s="18">
        <f ca="1" t="shared" si="3555"/>
        <v>19460.1303727616</v>
      </c>
      <c r="BT477" s="18">
        <f ca="1" t="shared" si="3555"/>
        <v>19804.3282159604</v>
      </c>
      <c r="BU477" s="18">
        <f ca="1" t="shared" si="3365"/>
        <v>59596.7110812107</v>
      </c>
      <c r="BV477" s="20">
        <f ca="1" t="shared" si="3366"/>
        <v>3.80424572811813</v>
      </c>
    </row>
    <row r="478" ht="15" customHeight="1" spans="1:74">
      <c r="A478" s="16">
        <v>477</v>
      </c>
      <c r="B478" s="17">
        <f ca="1" t="shared" ref="B478:F478" si="3556">RAND()</f>
        <v>0.143076899277236</v>
      </c>
      <c r="C478" s="18">
        <f ca="1">IF(B478&lt;=('Ejercicio 3 - TIR'!$D$13-'Ejercicio 3 - TIR'!$C$13)/('Ejercicio 3 - TIR'!$E$13-'Ejercicio 3 - TIR'!$C$13),'Ejercicio 3 - TIR'!$C$13+SQRT(('Ejercicio 3 - TIR'!$E$13-'Ejercicio 3 - TIR'!$C$13)*('Ejercicio 3 - TIR'!$D$13-'Ejercicio 3 - TIR'!$C$13)*B478),'Ejercicio 3 - TIR'!$E$13-SQRT(('Ejercicio 3 - TIR'!$E$13-'Ejercicio 3 - TIR'!$C$13)*('Ejercicio 3 - TIR'!$E$13-'Ejercicio 3 - TIR'!$D$13)*(1-B478)))</f>
        <v>67565.1014342766</v>
      </c>
      <c r="D478" s="17">
        <f ca="1" t="shared" si="3556"/>
        <v>0.14091058197743</v>
      </c>
      <c r="E478" s="18">
        <f ca="1">IF(D478&lt;=('Ejercicio 3 - TIR'!$D$14-'Ejercicio 3 - TIR'!$C$14)/('Ejercicio 3 - TIR'!$E$14-'Ejercicio 3 - TIR'!$C$14),'Ejercicio 3 - TIR'!$C$14+SQRT(('Ejercicio 3 - TIR'!$E$14-'Ejercicio 3 - TIR'!$C$14)*('Ejercicio 3 - TIR'!$D$14-'Ejercicio 3 - TIR'!$C$14)*D478),'Ejercicio 3 - TIR'!$E$14-SQRT(('Ejercicio 3 - TIR'!$E$14-'Ejercicio 3 - TIR'!$C$14)*('Ejercicio 3 - TIR'!$E$14-'Ejercicio 3 - TIR'!$D$14)*(1-D478)))</f>
        <v>28250.8912083161</v>
      </c>
      <c r="F478" s="17">
        <f ca="1" t="shared" si="3556"/>
        <v>0.438158188331216</v>
      </c>
      <c r="G478" s="18">
        <f ca="1">IF(F478&lt;=('Ejercicio 3 - TIR'!$D$18-'Ejercicio 3 - TIR'!$C$18)/('Ejercicio 3 - TIR'!$E$18-'Ejercicio 3 - TIR'!$C$18),'Ejercicio 3 - TIR'!$C$18+SQRT(('Ejercicio 3 - TIR'!$E$18-'Ejercicio 3 - TIR'!$C$18)*('Ejercicio 3 - TIR'!$D$18-'Ejercicio 3 - TIR'!$C$18)*F478),'Ejercicio 3 - TIR'!$E$18-SQRT(('Ejercicio 3 - TIR'!$E$18-'Ejercicio 3 - TIR'!$C$18)*('Ejercicio 3 - TIR'!$E$18-'Ejercicio 3 - TIR'!$D$18)*(1-F478)))</f>
        <v>38107.0172227326</v>
      </c>
      <c r="H478" s="17">
        <f ca="1" t="shared" ref="H478:L478" si="3557">RAND()</f>
        <v>0.691129972674812</v>
      </c>
      <c r="I478" s="18">
        <f ca="1">IF(H478&lt;=('Ejercicio 3 - TIR'!$D$18-'Ejercicio 3 - TIR'!$C$18)/('Ejercicio 3 - TIR'!$E$18-'Ejercicio 3 - TIR'!$C$18),'Ejercicio 3 - TIR'!$C$18+SQRT(('Ejercicio 3 - TIR'!$E$18-'Ejercicio 3 - TIR'!$C$18)*('Ejercicio 3 - TIR'!$D$18-'Ejercicio 3 - TIR'!$C$18)*H478),'Ejercicio 3 - TIR'!$E$18-SQRT(('Ejercicio 3 - TIR'!$E$18-'Ejercicio 3 - TIR'!$C$18)*('Ejercicio 3 - TIR'!$E$18-'Ejercicio 3 - TIR'!$D$18)*(1-H478)))</f>
        <v>40186.9705954161</v>
      </c>
      <c r="J478" s="17">
        <f ca="1" t="shared" si="3557"/>
        <v>0.526984117926444</v>
      </c>
      <c r="K478" s="18">
        <f ca="1">IF(J478&lt;=('Ejercicio 3 - TIR'!$D$18-'Ejercicio 3 - TIR'!$C$18)/('Ejercicio 3 - TIR'!$E$18-'Ejercicio 3 - TIR'!$C$18),'Ejercicio 3 - TIR'!$C$18+SQRT(('Ejercicio 3 - TIR'!$E$18-'Ejercicio 3 - TIR'!$C$18)*('Ejercicio 3 - TIR'!$D$18-'Ejercicio 3 - TIR'!$C$18)*J478),'Ejercicio 3 - TIR'!$E$18-SQRT(('Ejercicio 3 - TIR'!$E$18-'Ejercicio 3 - TIR'!$C$18)*('Ejercicio 3 - TIR'!$E$18-'Ejercicio 3 - TIR'!$D$18)*(1-J478)))</f>
        <v>38890.8727180725</v>
      </c>
      <c r="L478" s="17">
        <f ca="1" t="shared" si="3557"/>
        <v>0.225218419086835</v>
      </c>
      <c r="M478" s="18">
        <f ca="1">IF(L478&lt;=('Ejercicio 3 - TIR'!$D$18-'Ejercicio 3 - TIR'!$C$18)/('Ejercicio 3 - TIR'!$E$18-'Ejercicio 3 - TIR'!$C$18),'Ejercicio 3 - TIR'!$C$18+SQRT(('Ejercicio 3 - TIR'!$E$18-'Ejercicio 3 - TIR'!$C$18)*('Ejercicio 3 - TIR'!$D$18-'Ejercicio 3 - TIR'!$C$18)*L478),'Ejercicio 3 - TIR'!$E$18-SQRT(('Ejercicio 3 - TIR'!$E$18-'Ejercicio 3 - TIR'!$C$18)*('Ejercicio 3 - TIR'!$E$18-'Ejercicio 3 - TIR'!$D$18)*(1-L478)))</f>
        <v>35812.2941136031</v>
      </c>
      <c r="N478" s="17">
        <f ca="1" t="shared" ref="N478:R478" si="3558">RAND()</f>
        <v>0.864280855843128</v>
      </c>
      <c r="O478" s="18">
        <f ca="1">IF(N478&lt;=('Ejercicio 3 - TIR'!$D$18-'Ejercicio 3 - TIR'!$C$18)/('Ejercicio 3 - TIR'!$E$18-'Ejercicio 3 - TIR'!$C$18),'Ejercicio 3 - TIR'!$C$18+SQRT(('Ejercicio 3 - TIR'!$E$18-'Ejercicio 3 - TIR'!$C$18)*('Ejercicio 3 - TIR'!$D$18-'Ejercicio 3 - TIR'!$C$18)*N478),'Ejercicio 3 - TIR'!$E$18-SQRT(('Ejercicio 3 - TIR'!$E$18-'Ejercicio 3 - TIR'!$C$18)*('Ejercicio 3 - TIR'!$E$18-'Ejercicio 3 - TIR'!$D$18)*(1-N478)))</f>
        <v>41809.5555463595</v>
      </c>
      <c r="P478" s="17">
        <f ca="1" t="shared" si="3558"/>
        <v>0.487821372626837</v>
      </c>
      <c r="Q478" s="19">
        <f ca="1">IF(P478&lt;=('Ejercicio 3 - TIR'!$D$22-'Ejercicio 3 - TIR'!$C$22)/('Ejercicio 3 - TIR'!$E$22-'Ejercicio 3 - TIR'!$C$22),'Ejercicio 3 - TIR'!$C$22+SQRT(('Ejercicio 3 - TIR'!$E$22-'Ejercicio 3 - TIR'!$C$22)*('Ejercicio 3 - TIR'!$D$22-'Ejercicio 3 - TIR'!$C$22)*P478),'Ejercicio 3 - TIR'!$E$22-SQRT(('Ejercicio 3 - TIR'!$E$22-'Ejercicio 3 - TIR'!$C$22)*('Ejercicio 3 - TIR'!$E$22-'Ejercicio 3 - TIR'!$D$22)*(1-P478)))</f>
        <v>0.149632388879878</v>
      </c>
      <c r="R478" s="17">
        <f ca="1" t="shared" si="3558"/>
        <v>0.796555388812114</v>
      </c>
      <c r="S478" s="19">
        <f ca="1">IF(R478&lt;=('Ejercicio 3 - TIR'!$D$23-'Ejercicio 3 - TIR'!$C$23)/('Ejercicio 3 - TIR'!$E$23-'Ejercicio 3 - TIR'!$C$23),'Ejercicio 3 - TIR'!$C$23+SQRT(('Ejercicio 3 - TIR'!$E$23-'Ejercicio 3 - TIR'!$C$23)*('Ejercicio 3 - TIR'!$D$23-'Ejercicio 3 - TIR'!$C$23)*R478),'Ejercicio 3 - TIR'!$E$23-SQRT(('Ejercicio 3 - TIR'!$E$23-'Ejercicio 3 - TIR'!$C$23)*('Ejercicio 3 - TIR'!$E$23-'Ejercicio 3 - TIR'!$D$23)*(1-R478)))</f>
        <v>0.16086363931835</v>
      </c>
      <c r="T478" s="17">
        <f ca="1" t="shared" ref="T478:X478" si="3559">RAND()</f>
        <v>0.399774645345732</v>
      </c>
      <c r="U478" s="19">
        <f ca="1">IF(T478&lt;=('Ejercicio 3 - TIR'!$D$24-'Ejercicio 3 - TIR'!$C$24)/('Ejercicio 3 - TIR'!$E$24-'Ejercicio 3 - TIR'!$C$24),'Ejercicio 3 - TIR'!$C$24+SQRT(('Ejercicio 3 - TIR'!$E$24-'Ejercicio 3 - TIR'!$C$24)*('Ejercicio 3 - TIR'!$D$24-'Ejercicio 3 - TIR'!$C$24)*T478),'Ejercicio 3 - TIR'!$E$24-SQRT(('Ejercicio 3 - TIR'!$E$24-'Ejercicio 3 - TIR'!$C$24)*('Ejercicio 3 - TIR'!$E$24-'Ejercicio 3 - TIR'!$D$24)*(1-T478)))</f>
        <v>0.178974588094157</v>
      </c>
      <c r="V478" s="17">
        <f ca="1" t="shared" si="3559"/>
        <v>0.1805378034911</v>
      </c>
      <c r="W478" s="19">
        <f ca="1">IF(V478&lt;=('Ejercicio 3 - TIR'!$D$25-'Ejercicio 3 - TIR'!$C$25)/('Ejercicio 3 - TIR'!$E$25-'Ejercicio 3 - TIR'!$C$25),'Ejercicio 3 - TIR'!$C$25+SQRT(('Ejercicio 3 - TIR'!$E$25-'Ejercicio 3 - TIR'!$C$25)*('Ejercicio 3 - TIR'!$D$25-'Ejercicio 3 - TIR'!$C$25)*V478),'Ejercicio 3 - TIR'!$E$25-SQRT(('Ejercicio 3 - TIR'!$E$25-'Ejercicio 3 - TIR'!$C$25)*('Ejercicio 3 - TIR'!$E$25-'Ejercicio 3 - TIR'!$D$25)*(1-V478)))</f>
        <v>0.195898205083831</v>
      </c>
      <c r="X478" s="17">
        <f ca="1" t="shared" si="3559"/>
        <v>0.14380928651031</v>
      </c>
      <c r="Y478" s="19">
        <f ca="1">IF(X478&lt;=('Ejercicio 3 - TIR'!$D$26-'Ejercicio 3 - TIR'!$C$26)/('Ejercicio 3 - TIR'!$E$26-'Ejercicio 3 - TIR'!$C$26),'Ejercicio 3 - TIR'!$C$26+SQRT(('Ejercicio 3 - TIR'!$E$26-'Ejercicio 3 - TIR'!$C$26)*('Ejercicio 3 - TIR'!$D$26-'Ejercicio 3 - TIR'!$C$26)*X478),'Ejercicio 3 - TIR'!$E$26-SQRT(('Ejercicio 3 - TIR'!$E$26-'Ejercicio 3 - TIR'!$C$26)*('Ejercicio 3 - TIR'!$E$26-'Ejercicio 3 - TIR'!$D$26)*(1-X478)))</f>
        <v>0.209704950484024</v>
      </c>
      <c r="Z478" s="17">
        <f ca="1" t="shared" si="3336"/>
        <v>1.14963238887988</v>
      </c>
      <c r="AA478" s="17">
        <f ca="1" t="shared" si="3337"/>
        <v>1.33456643883334</v>
      </c>
      <c r="AB478" s="17">
        <f ca="1" t="shared" si="3338"/>
        <v>1.57341991750783</v>
      </c>
      <c r="AC478" s="17">
        <f ca="1" t="shared" si="3339"/>
        <v>1.88165005519076</v>
      </c>
      <c r="AD478" s="17">
        <f ca="1" t="shared" si="3340"/>
        <v>2.2762413868428</v>
      </c>
      <c r="AE478" s="16">
        <f ca="1" t="shared" si="3341"/>
        <v>4227.24833948588</v>
      </c>
      <c r="AF478" s="16">
        <f ca="1" t="shared" si="3342"/>
        <v>4907.25889167804</v>
      </c>
      <c r="AG478" s="16">
        <f ca="1" t="shared" si="3343"/>
        <v>5785.5335304875</v>
      </c>
      <c r="AH478" s="16">
        <f ca="1" t="shared" si="3344"/>
        <v>6918.90916456232</v>
      </c>
      <c r="AI478" s="16">
        <f ca="1" t="shared" si="3345"/>
        <v>8369.83866832032</v>
      </c>
      <c r="AJ478" s="18">
        <f ca="1" t="shared" si="3346"/>
        <v>43809.0612428567</v>
      </c>
      <c r="AK478" s="18">
        <f ca="1" t="shared" si="3347"/>
        <v>53632.1822350248</v>
      </c>
      <c r="AL478" s="18">
        <f ca="1" t="shared" si="3348"/>
        <v>61191.6737438771</v>
      </c>
      <c r="AM478" s="18">
        <f ca="1" t="shared" si="3349"/>
        <v>67386.205195369</v>
      </c>
      <c r="AN478" s="18">
        <f ca="1" t="shared" si="3350"/>
        <v>95168.6407001264</v>
      </c>
      <c r="AO478" s="18">
        <f ca="1">C478/'Ejercicio 3 - TIR'!$D$7</f>
        <v>13513.0202868553</v>
      </c>
      <c r="AP478" s="18">
        <f ca="1" t="shared" si="3351"/>
        <v>30296.0409560014</v>
      </c>
      <c r="AQ478" s="18">
        <f ca="1" t="shared" si="3352"/>
        <v>40119.1619481695</v>
      </c>
      <c r="AR478" s="18">
        <f ca="1" t="shared" si="3353"/>
        <v>47678.6534570218</v>
      </c>
      <c r="AS478" s="18">
        <f ca="1" t="shared" si="3354"/>
        <v>53873.1849085136</v>
      </c>
      <c r="AT478" s="18">
        <f ca="1" t="shared" si="3355"/>
        <v>81655.620413271</v>
      </c>
      <c r="AU478" s="18">
        <f ca="1">AP478*'Ejercicio 3 - TIR'!$D$5</f>
        <v>15148.0204780007</v>
      </c>
      <c r="AV478" s="18">
        <f ca="1">AQ478*'Ejercicio 3 - TIR'!$D$5</f>
        <v>20059.5809740847</v>
      </c>
      <c r="AW478" s="18">
        <f ca="1">AR478*'Ejercicio 3 - TIR'!$D$5</f>
        <v>23839.3267285109</v>
      </c>
      <c r="AX478" s="18">
        <f ca="1">AS478*'Ejercicio 3 - TIR'!$D$5</f>
        <v>26936.5924542568</v>
      </c>
      <c r="AY478" s="18">
        <f ca="1">AT478*'Ejercicio 3 - TIR'!$D$5</f>
        <v>40827.8102066355</v>
      </c>
      <c r="AZ478" s="18">
        <f ca="1" t="shared" ref="AZ478:BD478" si="3560">AJ478-AU478-AE478</f>
        <v>24433.7924253701</v>
      </c>
      <c r="BA478" s="18">
        <f ca="1" t="shared" si="3560"/>
        <v>28665.342369262</v>
      </c>
      <c r="BB478" s="18">
        <f ca="1" t="shared" si="3560"/>
        <v>31566.8134848787</v>
      </c>
      <c r="BC478" s="18">
        <f ca="1" t="shared" si="3560"/>
        <v>33530.7035765498</v>
      </c>
      <c r="BD478" s="18">
        <f ca="1" t="shared" si="3560"/>
        <v>45970.9918251705</v>
      </c>
      <c r="BE478" s="18">
        <f ca="1" t="shared" ref="BE478:BI478" si="3561">AZ478/Z478</f>
        <v>21253.5699774227</v>
      </c>
      <c r="BF478" s="18">
        <f ca="1" t="shared" si="3561"/>
        <v>21479.1422406222</v>
      </c>
      <c r="BG478" s="18">
        <f ca="1" t="shared" si="3561"/>
        <v>20062.5485502167</v>
      </c>
      <c r="BH478" s="18">
        <f ca="1" t="shared" si="3561"/>
        <v>17819.8403491932</v>
      </c>
      <c r="BI478" s="18">
        <f ca="1" t="shared" si="3561"/>
        <v>20196.009127544</v>
      </c>
      <c r="BJ478" s="18">
        <f ca="1" t="shared" si="3358"/>
        <v>64305.8477835626</v>
      </c>
      <c r="BK478" s="18">
        <f ca="1" t="shared" si="3359"/>
        <v>30758.8960381864</v>
      </c>
      <c r="BL478" s="18">
        <f ca="1" t="shared" si="3360"/>
        <v>95064.743821749</v>
      </c>
      <c r="BM478" s="18">
        <f ca="1">BK478*'Ejercicio 3 - TIR'!$D$5</f>
        <v>15379.4480190932</v>
      </c>
      <c r="BN478" s="18">
        <f ca="1" t="shared" si="3361"/>
        <v>79685.2958026558</v>
      </c>
      <c r="BO478" s="18">
        <f ca="1" t="shared" si="3362"/>
        <v>35007.4013517438</v>
      </c>
      <c r="BP478" s="18">
        <f ca="1" t="shared" si="3363"/>
        <v>-95815.9926425928</v>
      </c>
      <c r="BQ478" s="18">
        <f ca="1" t="shared" ref="BQ478:BT478" si="3562">BE478</f>
        <v>21253.5699774227</v>
      </c>
      <c r="BR478" s="18">
        <f ca="1" t="shared" si="3562"/>
        <v>21479.1422406222</v>
      </c>
      <c r="BS478" s="18">
        <f ca="1" t="shared" si="3562"/>
        <v>20062.5485502167</v>
      </c>
      <c r="BT478" s="18">
        <f ca="1" t="shared" si="3562"/>
        <v>17819.8403491932</v>
      </c>
      <c r="BU478" s="18">
        <f ca="1" t="shared" si="3365"/>
        <v>55203.4104792878</v>
      </c>
      <c r="BV478" s="20">
        <f ca="1" t="shared" si="3366"/>
        <v>10.9758925926844</v>
      </c>
    </row>
    <row r="479" ht="15" customHeight="1" spans="1:74">
      <c r="A479" s="16">
        <v>478</v>
      </c>
      <c r="B479" s="17">
        <f ca="1" t="shared" ref="B479:F479" si="3563">RAND()</f>
        <v>0.929759717746031</v>
      </c>
      <c r="C479" s="18">
        <f ca="1">IF(B479&lt;=('Ejercicio 3 - TIR'!$D$13-'Ejercicio 3 - TIR'!$C$13)/('Ejercicio 3 - TIR'!$E$13-'Ejercicio 3 - TIR'!$C$13),'Ejercicio 3 - TIR'!$C$13+SQRT(('Ejercicio 3 - TIR'!$E$13-'Ejercicio 3 - TIR'!$C$13)*('Ejercicio 3 - TIR'!$D$13-'Ejercicio 3 - TIR'!$C$13)*B479),'Ejercicio 3 - TIR'!$E$13-SQRT(('Ejercicio 3 - TIR'!$E$13-'Ejercicio 3 - TIR'!$C$13)*('Ejercicio 3 - TIR'!$E$13-'Ejercicio 3 - TIR'!$D$13)*(1-B479)))</f>
        <v>90819.1319198693</v>
      </c>
      <c r="D479" s="17">
        <f ca="1" t="shared" si="3563"/>
        <v>0.690619949122705</v>
      </c>
      <c r="E479" s="18">
        <f ca="1">IF(D479&lt;=('Ejercicio 3 - TIR'!$D$14-'Ejercicio 3 - TIR'!$C$14)/('Ejercicio 3 - TIR'!$E$14-'Ejercicio 3 - TIR'!$C$14),'Ejercicio 3 - TIR'!$C$14+SQRT(('Ejercicio 3 - TIR'!$E$14-'Ejercicio 3 - TIR'!$C$14)*('Ejercicio 3 - TIR'!$D$14-'Ejercicio 3 - TIR'!$C$14)*D479),'Ejercicio 3 - TIR'!$E$14-SQRT(('Ejercicio 3 - TIR'!$E$14-'Ejercicio 3 - TIR'!$C$14)*('Ejercicio 3 - TIR'!$E$14-'Ejercicio 3 - TIR'!$D$14)*(1-D479)))</f>
        <v>33187.7310951788</v>
      </c>
      <c r="F479" s="17">
        <f ca="1" t="shared" si="3563"/>
        <v>0.511382400267214</v>
      </c>
      <c r="G479" s="18">
        <f ca="1">IF(F479&lt;=('Ejercicio 3 - TIR'!$D$18-'Ejercicio 3 - TIR'!$C$18)/('Ejercicio 3 - TIR'!$E$18-'Ejercicio 3 - TIR'!$C$18),'Ejercicio 3 - TIR'!$C$18+SQRT(('Ejercicio 3 - TIR'!$E$18-'Ejercicio 3 - TIR'!$C$18)*('Ejercicio 3 - TIR'!$D$18-'Ejercicio 3 - TIR'!$C$18)*F479),'Ejercicio 3 - TIR'!$E$18-SQRT(('Ejercicio 3 - TIR'!$E$18-'Ejercicio 3 - TIR'!$C$18)*('Ejercicio 3 - TIR'!$E$18-'Ejercicio 3 - TIR'!$D$18)*(1-F479)))</f>
        <v>38758.2738048135</v>
      </c>
      <c r="H479" s="17">
        <f ca="1" t="shared" ref="H479:L479" si="3564">RAND()</f>
        <v>0.524270684538543</v>
      </c>
      <c r="I479" s="18">
        <f ca="1">IF(H479&lt;=('Ejercicio 3 - TIR'!$D$18-'Ejercicio 3 - TIR'!$C$18)/('Ejercicio 3 - TIR'!$E$18-'Ejercicio 3 - TIR'!$C$18),'Ejercicio 3 - TIR'!$C$18+SQRT(('Ejercicio 3 - TIR'!$E$18-'Ejercicio 3 - TIR'!$C$18)*('Ejercicio 3 - TIR'!$D$18-'Ejercicio 3 - TIR'!$C$18)*H479),'Ejercicio 3 - TIR'!$E$18-SQRT(('Ejercicio 3 - TIR'!$E$18-'Ejercicio 3 - TIR'!$C$18)*('Ejercicio 3 - TIR'!$E$18-'Ejercicio 3 - TIR'!$D$18)*(1-H479)))</f>
        <v>38867.9536918492</v>
      </c>
      <c r="J479" s="17">
        <f ca="1" t="shared" si="3564"/>
        <v>0.26154838567673</v>
      </c>
      <c r="K479" s="18">
        <f ca="1">IF(J479&lt;=('Ejercicio 3 - TIR'!$D$18-'Ejercicio 3 - TIR'!$C$18)/('Ejercicio 3 - TIR'!$E$18-'Ejercicio 3 - TIR'!$C$18),'Ejercicio 3 - TIR'!$C$18+SQRT(('Ejercicio 3 - TIR'!$E$18-'Ejercicio 3 - TIR'!$C$18)*('Ejercicio 3 - TIR'!$D$18-'Ejercicio 3 - TIR'!$C$18)*J479),'Ejercicio 3 - TIR'!$E$18-SQRT(('Ejercicio 3 - TIR'!$E$18-'Ejercicio 3 - TIR'!$C$18)*('Ejercicio 3 - TIR'!$E$18-'Ejercicio 3 - TIR'!$D$18)*(1-J479)))</f>
        <v>36263.5659054176</v>
      </c>
      <c r="L479" s="17">
        <f ca="1" t="shared" si="3564"/>
        <v>0.705184267313379</v>
      </c>
      <c r="M479" s="18">
        <f ca="1">IF(L479&lt;=('Ejercicio 3 - TIR'!$D$18-'Ejercicio 3 - TIR'!$C$18)/('Ejercicio 3 - TIR'!$E$18-'Ejercicio 3 - TIR'!$C$18),'Ejercicio 3 - TIR'!$C$18+SQRT(('Ejercicio 3 - TIR'!$E$18-'Ejercicio 3 - TIR'!$C$18)*('Ejercicio 3 - TIR'!$D$18-'Ejercicio 3 - TIR'!$C$18)*L479),'Ejercicio 3 - TIR'!$E$18-SQRT(('Ejercicio 3 - TIR'!$E$18-'Ejercicio 3 - TIR'!$C$18)*('Ejercicio 3 - TIR'!$E$18-'Ejercicio 3 - TIR'!$D$18)*(1-L479)))</f>
        <v>40297.7473535021</v>
      </c>
      <c r="N479" s="17">
        <f ca="1" t="shared" ref="N479:R479" si="3565">RAND()</f>
        <v>0.725041765310221</v>
      </c>
      <c r="O479" s="18">
        <f ca="1">IF(N479&lt;=('Ejercicio 3 - TIR'!$D$18-'Ejercicio 3 - TIR'!$C$18)/('Ejercicio 3 - TIR'!$E$18-'Ejercicio 3 - TIR'!$C$18),'Ejercicio 3 - TIR'!$C$18+SQRT(('Ejercicio 3 - TIR'!$E$18-'Ejercicio 3 - TIR'!$C$18)*('Ejercicio 3 - TIR'!$D$18-'Ejercicio 3 - TIR'!$C$18)*N479),'Ejercicio 3 - TIR'!$E$18-SQRT(('Ejercicio 3 - TIR'!$E$18-'Ejercicio 3 - TIR'!$C$18)*('Ejercicio 3 - TIR'!$E$18-'Ejercicio 3 - TIR'!$D$18)*(1-N479)))</f>
        <v>40458.8693476477</v>
      </c>
      <c r="P479" s="17">
        <f ca="1" t="shared" si="3565"/>
        <v>0.0977482676820591</v>
      </c>
      <c r="Q479" s="19">
        <f ca="1">IF(P479&lt;=('Ejercicio 3 - TIR'!$D$22-'Ejercicio 3 - TIR'!$C$22)/('Ejercicio 3 - TIR'!$E$22-'Ejercicio 3 - TIR'!$C$22),'Ejercicio 3 - TIR'!$C$22+SQRT(('Ejercicio 3 - TIR'!$E$22-'Ejercicio 3 - TIR'!$C$22)*('Ejercicio 3 - TIR'!$D$22-'Ejercicio 3 - TIR'!$C$22)*P479),'Ejercicio 3 - TIR'!$E$22-SQRT(('Ejercicio 3 - TIR'!$E$22-'Ejercicio 3 - TIR'!$C$22)*('Ejercicio 3 - TIR'!$E$22-'Ejercicio 3 - TIR'!$D$22)*(1-P479)))</f>
        <v>0.133264497043903</v>
      </c>
      <c r="R479" s="17">
        <f ca="1" t="shared" si="3565"/>
        <v>0.0969638771897061</v>
      </c>
      <c r="S479" s="19">
        <f ca="1">IF(R479&lt;=('Ejercicio 3 - TIR'!$D$23-'Ejercicio 3 - TIR'!$C$23)/('Ejercicio 3 - TIR'!$E$23-'Ejercicio 3 - TIR'!$C$23),'Ejercicio 3 - TIR'!$C$23+SQRT(('Ejercicio 3 - TIR'!$E$23-'Ejercicio 3 - TIR'!$C$23)*('Ejercicio 3 - TIR'!$D$23-'Ejercicio 3 - TIR'!$C$23)*R479),'Ejercicio 3 - TIR'!$E$23-SQRT(('Ejercicio 3 - TIR'!$E$23-'Ejercicio 3 - TIR'!$C$23)*('Ejercicio 3 - TIR'!$E$23-'Ejercicio 3 - TIR'!$D$23)*(1-R479)))</f>
        <v>0.133211168719741</v>
      </c>
      <c r="T479" s="17">
        <f ca="1" t="shared" ref="T479:X479" si="3566">RAND()</f>
        <v>0.883893342676497</v>
      </c>
      <c r="U479" s="19">
        <f ca="1">IF(T479&lt;=('Ejercicio 3 - TIR'!$D$24-'Ejercicio 3 - TIR'!$C$24)/('Ejercicio 3 - TIR'!$E$24-'Ejercicio 3 - TIR'!$C$24),'Ejercicio 3 - TIR'!$C$24+SQRT(('Ejercicio 3 - TIR'!$E$24-'Ejercicio 3 - TIR'!$C$24)*('Ejercicio 3 - TIR'!$D$24-'Ejercicio 3 - TIR'!$C$24)*T479),'Ejercicio 3 - TIR'!$E$24-SQRT(('Ejercicio 3 - TIR'!$E$24-'Ejercicio 3 - TIR'!$C$24)*('Ejercicio 3 - TIR'!$E$24-'Ejercicio 3 - TIR'!$D$24)*(1-T479)))</f>
        <v>0.201969508034837</v>
      </c>
      <c r="V479" s="17">
        <f ca="1" t="shared" si="3566"/>
        <v>0.0799590625232909</v>
      </c>
      <c r="W479" s="19">
        <f ca="1">IF(V479&lt;=('Ejercicio 3 - TIR'!$D$25-'Ejercicio 3 - TIR'!$C$25)/('Ejercicio 3 - TIR'!$E$25-'Ejercicio 3 - TIR'!$C$25),'Ejercicio 3 - TIR'!$C$25+SQRT(('Ejercicio 3 - TIR'!$E$25-'Ejercicio 3 - TIR'!$C$25)*('Ejercicio 3 - TIR'!$D$25-'Ejercicio 3 - TIR'!$C$25)*V479),'Ejercicio 3 - TIR'!$E$25-SQRT(('Ejercicio 3 - TIR'!$E$25-'Ejercicio 3 - TIR'!$C$25)*('Ejercicio 3 - TIR'!$E$25-'Ejercicio 3 - TIR'!$D$25)*(1-V479)))</f>
        <v>0.1905802971382</v>
      </c>
      <c r="X479" s="17">
        <f ca="1" t="shared" si="3566"/>
        <v>0.370299335926498</v>
      </c>
      <c r="Y479" s="19">
        <f ca="1">IF(X479&lt;=('Ejercicio 3 - TIR'!$D$26-'Ejercicio 3 - TIR'!$C$26)/('Ejercicio 3 - TIR'!$E$26-'Ejercicio 3 - TIR'!$C$26),'Ejercicio 3 - TIR'!$C$26+SQRT(('Ejercicio 3 - TIR'!$E$26-'Ejercicio 3 - TIR'!$C$26)*('Ejercicio 3 - TIR'!$D$26-'Ejercicio 3 - TIR'!$C$26)*X479),'Ejercicio 3 - TIR'!$E$26-SQRT(('Ejercicio 3 - TIR'!$E$26-'Ejercicio 3 - TIR'!$C$26)*('Ejercicio 3 - TIR'!$E$26-'Ejercicio 3 - TIR'!$D$26)*(1-X479)))</f>
        <v>0.221687191921526</v>
      </c>
      <c r="Z479" s="17">
        <f ca="1" t="shared" si="3336"/>
        <v>1.1332644970439</v>
      </c>
      <c r="AA479" s="17">
        <f ca="1" t="shared" si="3337"/>
        <v>1.28422798516371</v>
      </c>
      <c r="AB479" s="17">
        <f ca="1" t="shared" si="3338"/>
        <v>1.5436028795318</v>
      </c>
      <c r="AC479" s="17">
        <f ca="1" t="shared" si="3339"/>
        <v>1.83778317497635</v>
      </c>
      <c r="AD479" s="17">
        <f ca="1" t="shared" si="3340"/>
        <v>2.24519616639748</v>
      </c>
      <c r="AE479" s="16">
        <f ca="1" t="shared" si="3341"/>
        <v>4422.74629242729</v>
      </c>
      <c r="AF479" s="16">
        <f ca="1" t="shared" si="3342"/>
        <v>5011.90549499243</v>
      </c>
      <c r="AG479" s="16">
        <f ca="1" t="shared" si="3343"/>
        <v>6024.15758213315</v>
      </c>
      <c r="AH479" s="16">
        <f ca="1" t="shared" si="3344"/>
        <v>7172.24332414343</v>
      </c>
      <c r="AI479" s="16">
        <f ca="1" t="shared" si="3345"/>
        <v>8762.2378064507</v>
      </c>
      <c r="AJ479" s="18">
        <f ca="1" t="shared" si="3346"/>
        <v>43923.3756697018</v>
      </c>
      <c r="AK479" s="18">
        <f ca="1" t="shared" si="3347"/>
        <v>49915.3138571199</v>
      </c>
      <c r="AL479" s="18">
        <f ca="1" t="shared" si="3348"/>
        <v>55976.5447536936</v>
      </c>
      <c r="AM479" s="18">
        <f ca="1" t="shared" si="3349"/>
        <v>74058.5220757137</v>
      </c>
      <c r="AN479" s="18">
        <f ca="1" t="shared" si="3350"/>
        <v>90838.0983561152</v>
      </c>
      <c r="AO479" s="18">
        <f ca="1">C479/'Ejercicio 3 - TIR'!$D$7</f>
        <v>18163.8263839739</v>
      </c>
      <c r="AP479" s="18">
        <f ca="1" t="shared" si="3351"/>
        <v>25759.549285728</v>
      </c>
      <c r="AQ479" s="18">
        <f ca="1" t="shared" si="3352"/>
        <v>31751.487473146</v>
      </c>
      <c r="AR479" s="18">
        <f ca="1" t="shared" si="3353"/>
        <v>37812.7183697197</v>
      </c>
      <c r="AS479" s="18">
        <f ca="1" t="shared" si="3354"/>
        <v>55894.6956917399</v>
      </c>
      <c r="AT479" s="18">
        <f ca="1" t="shared" si="3355"/>
        <v>72674.2719721413</v>
      </c>
      <c r="AU479" s="18">
        <f ca="1">AP479*'Ejercicio 3 - TIR'!$D$5</f>
        <v>12879.774642864</v>
      </c>
      <c r="AV479" s="18">
        <f ca="1">AQ479*'Ejercicio 3 - TIR'!$D$5</f>
        <v>15875.743736573</v>
      </c>
      <c r="AW479" s="18">
        <f ca="1">AR479*'Ejercicio 3 - TIR'!$D$5</f>
        <v>18906.3591848599</v>
      </c>
      <c r="AX479" s="18">
        <f ca="1">AS479*'Ejercicio 3 - TIR'!$D$5</f>
        <v>27947.3478458699</v>
      </c>
      <c r="AY479" s="18">
        <f ca="1">AT479*'Ejercicio 3 - TIR'!$D$5</f>
        <v>36337.1359860707</v>
      </c>
      <c r="AZ479" s="18">
        <f ca="1" t="shared" ref="AZ479:BD479" si="3567">AJ479-AU479-AE479</f>
        <v>26620.8547344106</v>
      </c>
      <c r="BA479" s="18">
        <f ca="1" t="shared" si="3567"/>
        <v>29027.6646255544</v>
      </c>
      <c r="BB479" s="18">
        <f ca="1" t="shared" si="3567"/>
        <v>31046.0279867006</v>
      </c>
      <c r="BC479" s="18">
        <f ca="1" t="shared" si="3567"/>
        <v>38938.9309057004</v>
      </c>
      <c r="BD479" s="18">
        <f ca="1" t="shared" si="3567"/>
        <v>45738.7245635938</v>
      </c>
      <c r="BE479" s="18">
        <f ca="1" t="shared" ref="BE479:BI479" si="3568">AZ479/Z479</f>
        <v>23490.416230148</v>
      </c>
      <c r="BF479" s="18">
        <f ca="1" t="shared" si="3568"/>
        <v>22603.2020489369</v>
      </c>
      <c r="BG479" s="18">
        <f ca="1" t="shared" si="3568"/>
        <v>20112.704114751</v>
      </c>
      <c r="BH479" s="18">
        <f ca="1" t="shared" si="3568"/>
        <v>21187.9896583565</v>
      </c>
      <c r="BI479" s="18">
        <f ca="1" t="shared" si="3568"/>
        <v>20371.8166136831</v>
      </c>
      <c r="BJ479" s="18">
        <f ca="1" t="shared" si="3358"/>
        <v>74512.9666263258</v>
      </c>
      <c r="BK479" s="18">
        <f ca="1" t="shared" si="3359"/>
        <v>40781.3533644075</v>
      </c>
      <c r="BL479" s="18">
        <f ca="1" t="shared" si="3360"/>
        <v>115294.319990733</v>
      </c>
      <c r="BM479" s="18">
        <f ca="1">BK479*'Ejercicio 3 - TIR'!$D$5</f>
        <v>20390.6766822038</v>
      </c>
      <c r="BN479" s="18">
        <f ca="1" t="shared" si="3361"/>
        <v>94903.6433085295</v>
      </c>
      <c r="BO479" s="18">
        <f ca="1" t="shared" si="3362"/>
        <v>42269.6442871657</v>
      </c>
      <c r="BP479" s="18">
        <f ca="1" t="shared" si="3363"/>
        <v>-124006.863015048</v>
      </c>
      <c r="BQ479" s="18">
        <f ca="1" t="shared" ref="BQ479:BT479" si="3569">BE479</f>
        <v>23490.416230148</v>
      </c>
      <c r="BR479" s="18">
        <f ca="1" t="shared" si="3569"/>
        <v>22603.2020489369</v>
      </c>
      <c r="BS479" s="18">
        <f ca="1" t="shared" si="3569"/>
        <v>20112.704114751</v>
      </c>
      <c r="BT479" s="18">
        <f ca="1" t="shared" si="3569"/>
        <v>21187.9896583565</v>
      </c>
      <c r="BU479" s="18">
        <f ca="1" t="shared" si="3365"/>
        <v>62641.4609008488</v>
      </c>
      <c r="BV479" s="20">
        <f ca="1" t="shared" si="3366"/>
        <v>5.68254243699102</v>
      </c>
    </row>
    <row r="480" ht="15" customHeight="1" spans="1:74">
      <c r="A480" s="16">
        <v>479</v>
      </c>
      <c r="B480" s="17">
        <f ca="1" t="shared" ref="B480:F480" si="3570">RAND()</f>
        <v>0.614354799111186</v>
      </c>
      <c r="C480" s="18">
        <f ca="1">IF(B480&lt;=('Ejercicio 3 - TIR'!$D$13-'Ejercicio 3 - TIR'!$C$13)/('Ejercicio 3 - TIR'!$E$13-'Ejercicio 3 - TIR'!$C$13),'Ejercicio 3 - TIR'!$C$13+SQRT(('Ejercicio 3 - TIR'!$E$13-'Ejercicio 3 - TIR'!$C$13)*('Ejercicio 3 - TIR'!$D$13-'Ejercicio 3 - TIR'!$C$13)*B480),'Ejercicio 3 - TIR'!$E$13-SQRT(('Ejercicio 3 - TIR'!$E$13-'Ejercicio 3 - TIR'!$C$13)*('Ejercicio 3 - TIR'!$E$13-'Ejercicio 3 - TIR'!$D$13)*(1-B480)))</f>
        <v>78487.8118019906</v>
      </c>
      <c r="D480" s="17">
        <f ca="1" t="shared" si="3570"/>
        <v>0.14002631966075</v>
      </c>
      <c r="E480" s="18">
        <f ca="1">IF(D480&lt;=('Ejercicio 3 - TIR'!$D$14-'Ejercicio 3 - TIR'!$C$14)/('Ejercicio 3 - TIR'!$E$14-'Ejercicio 3 - TIR'!$C$14),'Ejercicio 3 - TIR'!$C$14+SQRT(('Ejercicio 3 - TIR'!$E$14-'Ejercicio 3 - TIR'!$C$14)*('Ejercicio 3 - TIR'!$D$14-'Ejercicio 3 - TIR'!$C$14)*D480),'Ejercicio 3 - TIR'!$E$14-SQRT(('Ejercicio 3 - TIR'!$E$14-'Ejercicio 3 - TIR'!$C$14)*('Ejercicio 3 - TIR'!$E$14-'Ejercicio 3 - TIR'!$D$14)*(1-D480)))</f>
        <v>28240.6749257765</v>
      </c>
      <c r="F480" s="17">
        <f ca="1" t="shared" si="3570"/>
        <v>0.85930093506702</v>
      </c>
      <c r="G480" s="18">
        <f ca="1">IF(F480&lt;=('Ejercicio 3 - TIR'!$D$18-'Ejercicio 3 - TIR'!$C$18)/('Ejercicio 3 - TIR'!$E$18-'Ejercicio 3 - TIR'!$C$18),'Ejercicio 3 - TIR'!$C$18+SQRT(('Ejercicio 3 - TIR'!$E$18-'Ejercicio 3 - TIR'!$C$18)*('Ejercicio 3 - TIR'!$D$18-'Ejercicio 3 - TIR'!$C$18)*F480),'Ejercicio 3 - TIR'!$E$18-SQRT(('Ejercicio 3 - TIR'!$E$18-'Ejercicio 3 - TIR'!$C$18)*('Ejercicio 3 - TIR'!$E$18-'Ejercicio 3 - TIR'!$D$18)*(1-F480)))</f>
        <v>41751.5496202076</v>
      </c>
      <c r="H480" s="17">
        <f ca="1" t="shared" ref="H480:L480" si="3571">RAND()</f>
        <v>0.096542228040793</v>
      </c>
      <c r="I480" s="18">
        <f ca="1">IF(H480&lt;=('Ejercicio 3 - TIR'!$D$18-'Ejercicio 3 - TIR'!$C$18)/('Ejercicio 3 - TIR'!$E$18-'Ejercicio 3 - TIR'!$C$18),'Ejercicio 3 - TIR'!$C$18+SQRT(('Ejercicio 3 - TIR'!$E$18-'Ejercicio 3 - TIR'!$C$18)*('Ejercicio 3 - TIR'!$D$18-'Ejercicio 3 - TIR'!$C$18)*H480),'Ejercicio 3 - TIR'!$E$18-SQRT(('Ejercicio 3 - TIR'!$E$18-'Ejercicio 3 - TIR'!$C$18)*('Ejercicio 3 - TIR'!$E$18-'Ejercicio 3 - TIR'!$D$18)*(1-H480)))</f>
        <v>33805.4348248418</v>
      </c>
      <c r="J480" s="17">
        <f ca="1" t="shared" si="3571"/>
        <v>0.799759498683029</v>
      </c>
      <c r="K480" s="18">
        <f ca="1">IF(J480&lt;=('Ejercicio 3 - TIR'!$D$18-'Ejercicio 3 - TIR'!$C$18)/('Ejercicio 3 - TIR'!$E$18-'Ejercicio 3 - TIR'!$C$18),'Ejercicio 3 - TIR'!$C$18+SQRT(('Ejercicio 3 - TIR'!$E$18-'Ejercicio 3 - TIR'!$C$18)*('Ejercicio 3 - TIR'!$D$18-'Ejercicio 3 - TIR'!$C$18)*J480),'Ejercicio 3 - TIR'!$E$18-SQRT(('Ejercicio 3 - TIR'!$E$18-'Ejercicio 3 - TIR'!$C$18)*('Ejercicio 3 - TIR'!$E$18-'Ejercicio 3 - TIR'!$D$18)*(1-J480)))</f>
        <v>41124.688709436</v>
      </c>
      <c r="L480" s="17">
        <f ca="1" t="shared" si="3571"/>
        <v>0.624866616177765</v>
      </c>
      <c r="M480" s="18">
        <f ca="1">IF(L480&lt;=('Ejercicio 3 - TIR'!$D$18-'Ejercicio 3 - TIR'!$C$18)/('Ejercicio 3 - TIR'!$E$18-'Ejercicio 3 - TIR'!$C$18),'Ejercicio 3 - TIR'!$C$18+SQRT(('Ejercicio 3 - TIR'!$E$18-'Ejercicio 3 - TIR'!$C$18)*('Ejercicio 3 - TIR'!$D$18-'Ejercicio 3 - TIR'!$C$18)*L480),'Ejercicio 3 - TIR'!$E$18-SQRT(('Ejercicio 3 - TIR'!$E$18-'Ejercicio 3 - TIR'!$C$18)*('Ejercicio 3 - TIR'!$E$18-'Ejercicio 3 - TIR'!$D$18)*(1-L480)))</f>
        <v>39681.4251237442</v>
      </c>
      <c r="N480" s="17">
        <f ca="1" t="shared" ref="N480:R480" si="3572">RAND()</f>
        <v>0.0435458779004632</v>
      </c>
      <c r="O480" s="18">
        <f ca="1">IF(N480&lt;=('Ejercicio 3 - TIR'!$D$18-'Ejercicio 3 - TIR'!$C$18)/('Ejercicio 3 - TIR'!$E$18-'Ejercicio 3 - TIR'!$C$18),'Ejercicio 3 - TIR'!$C$18+SQRT(('Ejercicio 3 - TIR'!$E$18-'Ejercicio 3 - TIR'!$C$18)*('Ejercicio 3 - TIR'!$D$18-'Ejercicio 3 - TIR'!$C$18)*N480),'Ejercicio 3 - TIR'!$E$18-SQRT(('Ejercicio 3 - TIR'!$E$18-'Ejercicio 3 - TIR'!$C$18)*('Ejercicio 3 - TIR'!$E$18-'Ejercicio 3 - TIR'!$D$18)*(1-N480)))</f>
        <v>32555.7546214513</v>
      </c>
      <c r="P480" s="17">
        <f ca="1" t="shared" si="3572"/>
        <v>0.836077351041087</v>
      </c>
      <c r="Q480" s="19">
        <f ca="1">IF(P480&lt;=('Ejercicio 3 - TIR'!$D$22-'Ejercicio 3 - TIR'!$C$22)/('Ejercicio 3 - TIR'!$E$22-'Ejercicio 3 - TIR'!$C$22),'Ejercicio 3 - TIR'!$C$22+SQRT(('Ejercicio 3 - TIR'!$E$22-'Ejercicio 3 - TIR'!$C$22)*('Ejercicio 3 - TIR'!$D$22-'Ejercicio 3 - TIR'!$C$22)*P480),'Ejercicio 3 - TIR'!$E$22-SQRT(('Ejercicio 3 - TIR'!$E$22-'Ejercicio 3 - TIR'!$C$22)*('Ejercicio 3 - TIR'!$E$22-'Ejercicio 3 - TIR'!$D$22)*(1-P480)))</f>
        <v>0.162822667025232</v>
      </c>
      <c r="R480" s="17">
        <f ca="1" t="shared" si="3572"/>
        <v>0.0568273356813804</v>
      </c>
      <c r="S480" s="19">
        <f ca="1">IF(R480&lt;=('Ejercicio 3 - TIR'!$D$23-'Ejercicio 3 - TIR'!$C$23)/('Ejercicio 3 - TIR'!$E$23-'Ejercicio 3 - TIR'!$C$23),'Ejercicio 3 - TIR'!$C$23+SQRT(('Ejercicio 3 - TIR'!$E$23-'Ejercicio 3 - TIR'!$C$23)*('Ejercicio 3 - TIR'!$D$23-'Ejercicio 3 - TIR'!$C$23)*R480),'Ejercicio 3 - TIR'!$E$23-SQRT(('Ejercicio 3 - TIR'!$E$23-'Ejercicio 3 - TIR'!$C$23)*('Ejercicio 3 - TIR'!$E$23-'Ejercicio 3 - TIR'!$D$23)*(1-R480)))</f>
        <v>0.130113812546537</v>
      </c>
      <c r="T480" s="17">
        <f ca="1" t="shared" ref="T480:X480" si="3573">RAND()</f>
        <v>0.257700920880503</v>
      </c>
      <c r="U480" s="19">
        <f ca="1">IF(T480&lt;=('Ejercicio 3 - TIR'!$D$24-'Ejercicio 3 - TIR'!$C$24)/('Ejercicio 3 - TIR'!$E$24-'Ejercicio 3 - TIR'!$C$24),'Ejercicio 3 - TIR'!$C$24+SQRT(('Ejercicio 3 - TIR'!$E$24-'Ejercicio 3 - TIR'!$C$24)*('Ejercicio 3 - TIR'!$D$24-'Ejercicio 3 - TIR'!$C$24)*T480),'Ejercicio 3 - TIR'!$E$24-SQRT(('Ejercicio 3 - TIR'!$E$24-'Ejercicio 3 - TIR'!$C$24)*('Ejercicio 3 - TIR'!$E$24-'Ejercicio 3 - TIR'!$D$24)*(1-T480)))</f>
        <v>0.173263102412384</v>
      </c>
      <c r="V480" s="17">
        <f ca="1" t="shared" si="3573"/>
        <v>0.10102748814985</v>
      </c>
      <c r="W480" s="19">
        <f ca="1">IF(V480&lt;=('Ejercicio 3 - TIR'!$D$25-'Ejercicio 3 - TIR'!$C$25)/('Ejercicio 3 - TIR'!$E$25-'Ejercicio 3 - TIR'!$C$25),'Ejercicio 3 - TIR'!$C$25+SQRT(('Ejercicio 3 - TIR'!$E$25-'Ejercicio 3 - TIR'!$C$25)*('Ejercicio 3 - TIR'!$D$25-'Ejercicio 3 - TIR'!$C$25)*V480),'Ejercicio 3 - TIR'!$E$25-SQRT(('Ejercicio 3 - TIR'!$E$25-'Ejercicio 3 - TIR'!$C$25)*('Ejercicio 3 - TIR'!$E$25-'Ejercicio 3 - TIR'!$D$25)*(1-V480)))</f>
        <v>0.191892791237123</v>
      </c>
      <c r="X480" s="17">
        <f ca="1" t="shared" si="3573"/>
        <v>0.507283428803914</v>
      </c>
      <c r="Y480" s="19">
        <f ca="1">IF(X480&lt;=('Ejercicio 3 - TIR'!$D$26-'Ejercicio 3 - TIR'!$C$26)/('Ejercicio 3 - TIR'!$E$26-'Ejercicio 3 - TIR'!$C$26),'Ejercicio 3 - TIR'!$C$26+SQRT(('Ejercicio 3 - TIR'!$E$26-'Ejercicio 3 - TIR'!$C$26)*('Ejercicio 3 - TIR'!$D$26-'Ejercicio 3 - TIR'!$C$26)*X480),'Ejercicio 3 - TIR'!$E$26-SQRT(('Ejercicio 3 - TIR'!$E$26-'Ejercicio 3 - TIR'!$C$26)*('Ejercicio 3 - TIR'!$E$26-'Ejercicio 3 - TIR'!$D$26)*(1-X480)))</f>
        <v>0.228418322201979</v>
      </c>
      <c r="Z480" s="17">
        <f ca="1" t="shared" si="3336"/>
        <v>1.16282266702523</v>
      </c>
      <c r="AA480" s="17">
        <f ca="1" t="shared" si="3337"/>
        <v>1.31412195754742</v>
      </c>
      <c r="AB480" s="17">
        <f ca="1" t="shared" si="3338"/>
        <v>1.54181080486032</v>
      </c>
      <c r="AC480" s="17">
        <f ca="1" t="shared" si="3339"/>
        <v>1.83767318376452</v>
      </c>
      <c r="AD480" s="17">
        <f ca="1" t="shared" si="3340"/>
        <v>2.25743140915558</v>
      </c>
      <c r="AE480" s="16">
        <f ca="1" t="shared" si="3341"/>
        <v>4598.22201000753</v>
      </c>
      <c r="AF480" s="16">
        <f ca="1" t="shared" si="3342"/>
        <v>5196.51420666501</v>
      </c>
      <c r="AG480" s="16">
        <f ca="1" t="shared" si="3343"/>
        <v>6096.87837984181</v>
      </c>
      <c r="AH480" s="16">
        <f ca="1" t="shared" si="3344"/>
        <v>7266.82538998293</v>
      </c>
      <c r="AI480" s="16">
        <f ca="1" t="shared" si="3345"/>
        <v>8926.70145329757</v>
      </c>
      <c r="AJ480" s="18">
        <f ca="1" t="shared" si="3346"/>
        <v>48549.6482818061</v>
      </c>
      <c r="AK480" s="18">
        <f ca="1" t="shared" si="3347"/>
        <v>44424.4641877628</v>
      </c>
      <c r="AL480" s="18">
        <f ca="1" t="shared" si="3348"/>
        <v>63406.4893987255</v>
      </c>
      <c r="AM480" s="18">
        <f ca="1" t="shared" si="3349"/>
        <v>72921.4908434643</v>
      </c>
      <c r="AN480" s="18">
        <f ca="1" t="shared" si="3350"/>
        <v>73492.383031226</v>
      </c>
      <c r="AO480" s="18">
        <f ca="1">C480/'Ejercicio 3 - TIR'!$D$7</f>
        <v>15697.5623603981</v>
      </c>
      <c r="AP480" s="18">
        <f ca="1" t="shared" si="3351"/>
        <v>32852.085921408</v>
      </c>
      <c r="AQ480" s="18">
        <f ca="1" t="shared" si="3352"/>
        <v>28726.9018273647</v>
      </c>
      <c r="AR480" s="18">
        <f ca="1" t="shared" si="3353"/>
        <v>47708.9270383274</v>
      </c>
      <c r="AS480" s="18">
        <f ca="1" t="shared" si="3354"/>
        <v>57223.9284830662</v>
      </c>
      <c r="AT480" s="18">
        <f ca="1" t="shared" si="3355"/>
        <v>57794.8206708279</v>
      </c>
      <c r="AU480" s="18">
        <f ca="1">AP480*'Ejercicio 3 - TIR'!$D$5</f>
        <v>16426.042960704</v>
      </c>
      <c r="AV480" s="18">
        <f ca="1">AQ480*'Ejercicio 3 - TIR'!$D$5</f>
        <v>14363.4509136823</v>
      </c>
      <c r="AW480" s="18">
        <f ca="1">AR480*'Ejercicio 3 - TIR'!$D$5</f>
        <v>23854.4635191637</v>
      </c>
      <c r="AX480" s="18">
        <f ca="1">AS480*'Ejercicio 3 - TIR'!$D$5</f>
        <v>28611.9642415331</v>
      </c>
      <c r="AY480" s="18">
        <f ca="1">AT480*'Ejercicio 3 - TIR'!$D$5</f>
        <v>28897.4103354139</v>
      </c>
      <c r="AZ480" s="18">
        <f ca="1" t="shared" ref="AZ480:BD480" si="3574">AJ480-AU480-AE480</f>
        <v>27525.3833110946</v>
      </c>
      <c r="BA480" s="18">
        <f ca="1" t="shared" si="3574"/>
        <v>24864.4990674154</v>
      </c>
      <c r="BB480" s="18">
        <f ca="1" t="shared" si="3574"/>
        <v>33455.14749972</v>
      </c>
      <c r="BC480" s="18">
        <f ca="1" t="shared" si="3574"/>
        <v>37042.7012119483</v>
      </c>
      <c r="BD480" s="18">
        <f ca="1" t="shared" si="3574"/>
        <v>35668.2712425145</v>
      </c>
      <c r="BE480" s="18">
        <f ca="1" t="shared" ref="BE480:BI480" si="3575">AZ480/Z480</f>
        <v>23671.1788406317</v>
      </c>
      <c r="BF480" s="18">
        <f ca="1" t="shared" si="3575"/>
        <v>18920.9981041796</v>
      </c>
      <c r="BG480" s="18">
        <f ca="1" t="shared" si="3575"/>
        <v>21698.6075037598</v>
      </c>
      <c r="BH480" s="18">
        <f ca="1" t="shared" si="3575"/>
        <v>20157.3933489443</v>
      </c>
      <c r="BI480" s="18">
        <f ca="1" t="shared" si="3575"/>
        <v>15800.37873924</v>
      </c>
      <c r="BJ480" s="18">
        <f ca="1" t="shared" si="3358"/>
        <v>63751.3865932002</v>
      </c>
      <c r="BK480" s="18">
        <f ca="1" t="shared" si="3359"/>
        <v>35436.1703195411</v>
      </c>
      <c r="BL480" s="18">
        <f ca="1" t="shared" si="3360"/>
        <v>99187.5569127413</v>
      </c>
      <c r="BM480" s="18">
        <f ca="1">BK480*'Ejercicio 3 - TIR'!$D$5</f>
        <v>17718.0851597706</v>
      </c>
      <c r="BN480" s="18">
        <f ca="1" t="shared" si="3361"/>
        <v>81469.4717529707</v>
      </c>
      <c r="BO480" s="18">
        <f ca="1" t="shared" si="3362"/>
        <v>36089.4561059755</v>
      </c>
      <c r="BP480" s="18">
        <f ca="1" t="shared" si="3363"/>
        <v>-106728.486727767</v>
      </c>
      <c r="BQ480" s="18">
        <f ca="1" t="shared" ref="BQ480:BT480" si="3576">BE480</f>
        <v>23671.1788406317</v>
      </c>
      <c r="BR480" s="18">
        <f ca="1" t="shared" si="3576"/>
        <v>18920.9981041796</v>
      </c>
      <c r="BS480" s="18">
        <f ca="1" t="shared" si="3576"/>
        <v>21698.6075037598</v>
      </c>
      <c r="BT480" s="18">
        <f ca="1" t="shared" si="3576"/>
        <v>20157.3933489443</v>
      </c>
      <c r="BU480" s="18">
        <f ca="1" t="shared" si="3365"/>
        <v>51889.8348452155</v>
      </c>
      <c r="BV480" s="20">
        <f ca="1" t="shared" si="3366"/>
        <v>7.61416418834846</v>
      </c>
    </row>
    <row r="481" ht="15" customHeight="1" spans="1:74">
      <c r="A481" s="16">
        <v>480</v>
      </c>
      <c r="B481" s="17">
        <f ca="1" t="shared" ref="B481:F481" si="3577">RAND()</f>
        <v>0.991646472963215</v>
      </c>
      <c r="C481" s="18">
        <f ca="1">IF(B481&lt;=('Ejercicio 3 - TIR'!$D$13-'Ejercicio 3 - TIR'!$C$13)/('Ejercicio 3 - TIR'!$E$13-'Ejercicio 3 - TIR'!$C$13),'Ejercicio 3 - TIR'!$C$13+SQRT(('Ejercicio 3 - TIR'!$E$13-'Ejercicio 3 - TIR'!$C$13)*('Ejercicio 3 - TIR'!$D$13-'Ejercicio 3 - TIR'!$C$13)*B481),'Ejercicio 3 - TIR'!$E$13-SQRT(('Ejercicio 3 - TIR'!$E$13-'Ejercicio 3 - TIR'!$C$13)*('Ejercicio 3 - TIR'!$E$13-'Ejercicio 3 - TIR'!$D$13)*(1-B481)))</f>
        <v>96833.8931723421</v>
      </c>
      <c r="D481" s="17">
        <f ca="1" t="shared" si="3577"/>
        <v>0.42331899889106</v>
      </c>
      <c r="E481" s="18">
        <f ca="1">IF(D481&lt;=('Ejercicio 3 - TIR'!$D$14-'Ejercicio 3 - TIR'!$C$14)/('Ejercicio 3 - TIR'!$E$14-'Ejercicio 3 - TIR'!$C$14),'Ejercicio 3 - TIR'!$C$14+SQRT(('Ejercicio 3 - TIR'!$E$14-'Ejercicio 3 - TIR'!$C$14)*('Ejercicio 3 - TIR'!$D$14-'Ejercicio 3 - TIR'!$C$14)*D481),'Ejercicio 3 - TIR'!$E$14-SQRT(('Ejercicio 3 - TIR'!$E$14-'Ejercicio 3 - TIR'!$C$14)*('Ejercicio 3 - TIR'!$E$14-'Ejercicio 3 - TIR'!$D$14)*(1-D481)))</f>
        <v>30699.3467881906</v>
      </c>
      <c r="F481" s="17">
        <f ca="1" t="shared" si="3577"/>
        <v>0.681899056318539</v>
      </c>
      <c r="G481" s="18">
        <f ca="1">IF(F481&lt;=('Ejercicio 3 - TIR'!$D$18-'Ejercicio 3 - TIR'!$C$18)/('Ejercicio 3 - TIR'!$E$18-'Ejercicio 3 - TIR'!$C$18),'Ejercicio 3 - TIR'!$C$18+SQRT(('Ejercicio 3 - TIR'!$E$18-'Ejercicio 3 - TIR'!$C$18)*('Ejercicio 3 - TIR'!$D$18-'Ejercicio 3 - TIR'!$C$18)*F481),'Ejercicio 3 - TIR'!$E$18-SQRT(('Ejercicio 3 - TIR'!$E$18-'Ejercicio 3 - TIR'!$C$18)*('Ejercicio 3 - TIR'!$E$18-'Ejercicio 3 - TIR'!$D$18)*(1-F481)))</f>
        <v>40115.5787675396</v>
      </c>
      <c r="H481" s="17">
        <f ca="1" t="shared" ref="H481:L481" si="3578">RAND()</f>
        <v>0.694396878485504</v>
      </c>
      <c r="I481" s="18">
        <f ca="1">IF(H481&lt;=('Ejercicio 3 - TIR'!$D$18-'Ejercicio 3 - TIR'!$C$18)/('Ejercicio 3 - TIR'!$E$18-'Ejercicio 3 - TIR'!$C$18),'Ejercicio 3 - TIR'!$C$18+SQRT(('Ejercicio 3 - TIR'!$E$18-'Ejercicio 3 - TIR'!$C$18)*('Ejercicio 3 - TIR'!$D$18-'Ejercicio 3 - TIR'!$C$18)*H481),'Ejercicio 3 - TIR'!$E$18-SQRT(('Ejercicio 3 - TIR'!$E$18-'Ejercicio 3 - TIR'!$C$18)*('Ejercicio 3 - TIR'!$E$18-'Ejercicio 3 - TIR'!$D$18)*(1-H481)))</f>
        <v>40212.4918680396</v>
      </c>
      <c r="J481" s="17">
        <f ca="1" t="shared" si="3578"/>
        <v>0.436197040911692</v>
      </c>
      <c r="K481" s="18">
        <f ca="1">IF(J481&lt;=('Ejercicio 3 - TIR'!$D$18-'Ejercicio 3 - TIR'!$C$18)/('Ejercicio 3 - TIR'!$E$18-'Ejercicio 3 - TIR'!$C$18),'Ejercicio 3 - TIR'!$C$18+SQRT(('Ejercicio 3 - TIR'!$E$18-'Ejercicio 3 - TIR'!$C$18)*('Ejercicio 3 - TIR'!$D$18-'Ejercicio 3 - TIR'!$C$18)*J481),'Ejercicio 3 - TIR'!$E$18-SQRT(('Ejercicio 3 - TIR'!$E$18-'Ejercicio 3 - TIR'!$C$18)*('Ejercicio 3 - TIR'!$E$18-'Ejercicio 3 - TIR'!$D$18)*(1-J481)))</f>
        <v>38088.8538209535</v>
      </c>
      <c r="L481" s="17">
        <f ca="1" t="shared" si="3578"/>
        <v>0.368013188701372</v>
      </c>
      <c r="M481" s="18">
        <f ca="1">IF(L481&lt;=('Ejercicio 3 - TIR'!$D$18-'Ejercicio 3 - TIR'!$C$18)/('Ejercicio 3 - TIR'!$E$18-'Ejercicio 3 - TIR'!$C$18),'Ejercicio 3 - TIR'!$C$18+SQRT(('Ejercicio 3 - TIR'!$E$18-'Ejercicio 3 - TIR'!$C$18)*('Ejercicio 3 - TIR'!$D$18-'Ejercicio 3 - TIR'!$C$18)*L481),'Ejercicio 3 - TIR'!$E$18-SQRT(('Ejercicio 3 - TIR'!$E$18-'Ejercicio 3 - TIR'!$C$18)*('Ejercicio 3 - TIR'!$E$18-'Ejercicio 3 - TIR'!$D$18)*(1-L481)))</f>
        <v>37429.8033826748</v>
      </c>
      <c r="N481" s="17">
        <f ca="1" t="shared" ref="N481:R481" si="3579">RAND()</f>
        <v>0.391906544457547</v>
      </c>
      <c r="O481" s="18">
        <f ca="1">IF(N481&lt;=('Ejercicio 3 - TIR'!$D$18-'Ejercicio 3 - TIR'!$C$18)/('Ejercicio 3 - TIR'!$E$18-'Ejercicio 3 - TIR'!$C$18),'Ejercicio 3 - TIR'!$C$18+SQRT(('Ejercicio 3 - TIR'!$E$18-'Ejercicio 3 - TIR'!$C$18)*('Ejercicio 3 - TIR'!$D$18-'Ejercicio 3 - TIR'!$C$18)*N481),'Ejercicio 3 - TIR'!$E$18-SQRT(('Ejercicio 3 - TIR'!$E$18-'Ejercicio 3 - TIR'!$C$18)*('Ejercicio 3 - TIR'!$E$18-'Ejercicio 3 - TIR'!$D$18)*(1-N481)))</f>
        <v>37667.2016843586</v>
      </c>
      <c r="P481" s="17">
        <f ca="1" t="shared" si="3579"/>
        <v>0.00316044879230315</v>
      </c>
      <c r="Q481" s="19">
        <f ca="1">IF(P481&lt;=('Ejercicio 3 - TIR'!$D$22-'Ejercicio 3 - TIR'!$C$22)/('Ejercicio 3 - TIR'!$E$22-'Ejercicio 3 - TIR'!$C$22),'Ejercicio 3 - TIR'!$C$22+SQRT(('Ejercicio 3 - TIR'!$E$22-'Ejercicio 3 - TIR'!$C$22)*('Ejercicio 3 - TIR'!$D$22-'Ejercicio 3 - TIR'!$C$22)*P481),'Ejercicio 3 - TIR'!$E$22-SQRT(('Ejercicio 3 - TIR'!$E$22-'Ejercicio 3 - TIR'!$C$22)*('Ejercicio 3 - TIR'!$E$22-'Ejercicio 3 - TIR'!$D$22)*(1-P481)))</f>
        <v>0.122385122182645</v>
      </c>
      <c r="R481" s="17">
        <f ca="1" t="shared" si="3579"/>
        <v>0.948275464435821</v>
      </c>
      <c r="S481" s="19">
        <f ca="1">IF(R481&lt;=('Ejercicio 3 - TIR'!$D$23-'Ejercicio 3 - TIR'!$C$23)/('Ejercicio 3 - TIR'!$E$23-'Ejercicio 3 - TIR'!$C$23),'Ejercicio 3 - TIR'!$C$23+SQRT(('Ejercicio 3 - TIR'!$E$23-'Ejercicio 3 - TIR'!$C$23)*('Ejercicio 3 - TIR'!$D$23-'Ejercicio 3 - TIR'!$C$23)*R481),'Ejercicio 3 - TIR'!$E$23-SQRT(('Ejercicio 3 - TIR'!$E$23-'Ejercicio 3 - TIR'!$C$23)*('Ejercicio 3 - TIR'!$E$23-'Ejercicio 3 - TIR'!$D$23)*(1-R481)))</f>
        <v>0.170350950097781</v>
      </c>
      <c r="T481" s="17">
        <f ca="1" t="shared" ref="T481:X481" si="3580">RAND()</f>
        <v>0.759474902877162</v>
      </c>
      <c r="U481" s="19">
        <f ca="1">IF(T481&lt;=('Ejercicio 3 - TIR'!$D$24-'Ejercicio 3 - TIR'!$C$24)/('Ejercicio 3 - TIR'!$E$24-'Ejercicio 3 - TIR'!$C$24),'Ejercicio 3 - TIR'!$C$24+SQRT(('Ejercicio 3 - TIR'!$E$24-'Ejercicio 3 - TIR'!$C$24)*('Ejercicio 3 - TIR'!$D$24-'Ejercicio 3 - TIR'!$C$24)*T481),'Ejercicio 3 - TIR'!$E$24-SQRT(('Ejercicio 3 - TIR'!$E$24-'Ejercicio 3 - TIR'!$C$24)*('Ejercicio 3 - TIR'!$E$24-'Ejercicio 3 - TIR'!$D$24)*(1-T481)))</f>
        <v>0.194048694215051</v>
      </c>
      <c r="V481" s="17">
        <f ca="1" t="shared" si="3580"/>
        <v>0.635823145478533</v>
      </c>
      <c r="W481" s="19">
        <f ca="1">IF(V481&lt;=('Ejercicio 3 - TIR'!$D$25-'Ejercicio 3 - TIR'!$C$25)/('Ejercicio 3 - TIR'!$E$25-'Ejercicio 3 - TIR'!$C$25),'Ejercicio 3 - TIR'!$C$25+SQRT(('Ejercicio 3 - TIR'!$E$25-'Ejercicio 3 - TIR'!$C$25)*('Ejercicio 3 - TIR'!$D$25-'Ejercicio 3 - TIR'!$C$25)*V481),'Ejercicio 3 - TIR'!$E$25-SQRT(('Ejercicio 3 - TIR'!$E$25-'Ejercicio 3 - TIR'!$C$25)*('Ejercicio 3 - TIR'!$E$25-'Ejercicio 3 - TIR'!$D$25)*(1-V481)))</f>
        <v>0.214298193451519</v>
      </c>
      <c r="X481" s="17">
        <f ca="1" t="shared" si="3580"/>
        <v>0.735626147369648</v>
      </c>
      <c r="Y481" s="19">
        <f ca="1">IF(X481&lt;=('Ejercicio 3 - TIR'!$D$26-'Ejercicio 3 - TIR'!$C$26)/('Ejercicio 3 - TIR'!$E$26-'Ejercicio 3 - TIR'!$C$26),'Ejercicio 3 - TIR'!$C$26+SQRT(('Ejercicio 3 - TIR'!$E$26-'Ejercicio 3 - TIR'!$C$26)*('Ejercicio 3 - TIR'!$D$26-'Ejercicio 3 - TIR'!$C$26)*X481),'Ejercicio 3 - TIR'!$E$26-SQRT(('Ejercicio 3 - TIR'!$E$26-'Ejercicio 3 - TIR'!$C$26)*('Ejercicio 3 - TIR'!$E$26-'Ejercicio 3 - TIR'!$D$26)*(1-X481)))</f>
        <v>0.242216156836501</v>
      </c>
      <c r="Z481" s="17">
        <f ca="1" t="shared" si="3336"/>
        <v>1.12238512218265</v>
      </c>
      <c r="AA481" s="17">
        <f ca="1" t="shared" si="3337"/>
        <v>1.31358449412207</v>
      </c>
      <c r="AB481" s="17">
        <f ca="1" t="shared" si="3338"/>
        <v>1.5684838499476</v>
      </c>
      <c r="AC481" s="17">
        <f ca="1" t="shared" si="3339"/>
        <v>1.90460710544925</v>
      </c>
      <c r="AD481" s="17">
        <f ca="1" t="shared" si="3340"/>
        <v>2.36593371881466</v>
      </c>
      <c r="AE481" s="16">
        <f ca="1" t="shared" si="3341"/>
        <v>3757.1433076001</v>
      </c>
      <c r="AF481" s="16">
        <f ca="1" t="shared" si="3342"/>
        <v>4397.17623970329</v>
      </c>
      <c r="AG481" s="16">
        <f ca="1" t="shared" si="3343"/>
        <v>5250.44254725116</v>
      </c>
      <c r="AH481" s="16">
        <f ca="1" t="shared" si="3344"/>
        <v>6375.60289994808</v>
      </c>
      <c r="AI481" s="16">
        <f ca="1" t="shared" si="3345"/>
        <v>7919.87693188915</v>
      </c>
      <c r="AJ481" s="18">
        <f ca="1" t="shared" si="3346"/>
        <v>45025.1287764325</v>
      </c>
      <c r="AK481" s="18">
        <f ca="1" t="shared" si="3347"/>
        <v>52822.5057878667</v>
      </c>
      <c r="AL481" s="18">
        <f ca="1" t="shared" si="3348"/>
        <v>59741.7520811804</v>
      </c>
      <c r="AM481" s="18">
        <f ca="1" t="shared" si="3349"/>
        <v>71289.0694782109</v>
      </c>
      <c r="AN481" s="18">
        <f ca="1" t="shared" si="3350"/>
        <v>89118.1025584166</v>
      </c>
      <c r="AO481" s="18">
        <f ca="1">C481/'Ejercicio 3 - TIR'!$D$7</f>
        <v>19366.7786344684</v>
      </c>
      <c r="AP481" s="18">
        <f ca="1" t="shared" si="3351"/>
        <v>25658.3501419641</v>
      </c>
      <c r="AQ481" s="18">
        <f ca="1" t="shared" si="3352"/>
        <v>33455.7271533983</v>
      </c>
      <c r="AR481" s="18">
        <f ca="1" t="shared" si="3353"/>
        <v>40374.973446712</v>
      </c>
      <c r="AS481" s="18">
        <f ca="1" t="shared" si="3354"/>
        <v>51922.2908437425</v>
      </c>
      <c r="AT481" s="18">
        <f ca="1" t="shared" si="3355"/>
        <v>69751.3239239481</v>
      </c>
      <c r="AU481" s="18">
        <f ca="1">AP481*'Ejercicio 3 - TIR'!$D$5</f>
        <v>12829.175070982</v>
      </c>
      <c r="AV481" s="18">
        <f ca="1">AQ481*'Ejercicio 3 - TIR'!$D$5</f>
        <v>16727.8635766991</v>
      </c>
      <c r="AW481" s="18">
        <f ca="1">AR481*'Ejercicio 3 - TIR'!$D$5</f>
        <v>20187.486723356</v>
      </c>
      <c r="AX481" s="18">
        <f ca="1">AS481*'Ejercicio 3 - TIR'!$D$5</f>
        <v>25961.1454218712</v>
      </c>
      <c r="AY481" s="18">
        <f ca="1">AT481*'Ejercicio 3 - TIR'!$D$5</f>
        <v>34875.6619619741</v>
      </c>
      <c r="AZ481" s="18">
        <f ca="1" t="shared" ref="AZ481:BD481" si="3581">AJ481-AU481-AE481</f>
        <v>28438.8103978504</v>
      </c>
      <c r="BA481" s="18">
        <f ca="1" t="shared" si="3581"/>
        <v>31697.4659714643</v>
      </c>
      <c r="BB481" s="18">
        <f ca="1" t="shared" si="3581"/>
        <v>34303.8228105732</v>
      </c>
      <c r="BC481" s="18">
        <f ca="1" t="shared" si="3581"/>
        <v>38952.3211563916</v>
      </c>
      <c r="BD481" s="18">
        <f ca="1" t="shared" si="3581"/>
        <v>46322.5636645533</v>
      </c>
      <c r="BE481" s="18">
        <f ca="1" t="shared" ref="BE481:BI481" si="3582">AZ481/Z481</f>
        <v>25337.8362166338</v>
      </c>
      <c r="BF481" s="18">
        <f ca="1" t="shared" si="3582"/>
        <v>24130.5116749639</v>
      </c>
      <c r="BG481" s="18">
        <f ca="1" t="shared" si="3582"/>
        <v>21870.6892083838</v>
      </c>
      <c r="BH481" s="18">
        <f ca="1" t="shared" si="3582"/>
        <v>20451.6307037527</v>
      </c>
      <c r="BI481" s="18">
        <f ca="1" t="shared" si="3582"/>
        <v>19578.9777609497</v>
      </c>
      <c r="BJ481" s="18">
        <f ca="1" t="shared" si="3358"/>
        <v>72632.6197117647</v>
      </c>
      <c r="BK481" s="18">
        <f ca="1" t="shared" si="3359"/>
        <v>45820.5145961082</v>
      </c>
      <c r="BL481" s="18">
        <f ca="1" t="shared" si="3360"/>
        <v>118453.134307873</v>
      </c>
      <c r="BM481" s="18">
        <f ca="1">BK481*'Ejercicio 3 - TIR'!$D$5</f>
        <v>22910.2572980541</v>
      </c>
      <c r="BN481" s="18">
        <f ca="1" t="shared" si="3361"/>
        <v>95542.8770098188</v>
      </c>
      <c r="BO481" s="18">
        <f ca="1" t="shared" si="3362"/>
        <v>40382.7361054248</v>
      </c>
      <c r="BP481" s="18">
        <f ca="1" t="shared" si="3363"/>
        <v>-127533.239960533</v>
      </c>
      <c r="BQ481" s="18">
        <f ca="1" t="shared" ref="BQ481:BT481" si="3583">BE481</f>
        <v>25337.8362166338</v>
      </c>
      <c r="BR481" s="18">
        <f ca="1" t="shared" si="3583"/>
        <v>24130.5116749639</v>
      </c>
      <c r="BS481" s="18">
        <f ca="1" t="shared" si="3583"/>
        <v>21870.6892083838</v>
      </c>
      <c r="BT481" s="18">
        <f ca="1" t="shared" si="3583"/>
        <v>20451.6307037527</v>
      </c>
      <c r="BU481" s="18">
        <f ca="1" t="shared" si="3365"/>
        <v>59961.7138663745</v>
      </c>
      <c r="BV481" s="20">
        <f ca="1" t="shared" si="3366"/>
        <v>5.29359698798586</v>
      </c>
    </row>
    <row r="482" ht="15" customHeight="1" spans="1:74">
      <c r="A482" s="16">
        <v>481</v>
      </c>
      <c r="B482" s="17">
        <f ca="1" t="shared" ref="B482:F482" si="3584">RAND()</f>
        <v>0.916310349031761</v>
      </c>
      <c r="C482" s="18">
        <f ca="1">IF(B482&lt;=('Ejercicio 3 - TIR'!$D$13-'Ejercicio 3 - TIR'!$C$13)/('Ejercicio 3 - TIR'!$E$13-'Ejercicio 3 - TIR'!$C$13),'Ejercicio 3 - TIR'!$C$13+SQRT(('Ejercicio 3 - TIR'!$E$13-'Ejercicio 3 - TIR'!$C$13)*('Ejercicio 3 - TIR'!$D$13-'Ejercicio 3 - TIR'!$C$13)*B482),'Ejercicio 3 - TIR'!$E$13-SQRT(('Ejercicio 3 - TIR'!$E$13-'Ejercicio 3 - TIR'!$C$13)*('Ejercicio 3 - TIR'!$E$13-'Ejercicio 3 - TIR'!$D$13)*(1-B482)))</f>
        <v>89978.6437463841</v>
      </c>
      <c r="D482" s="17">
        <f ca="1" t="shared" si="3584"/>
        <v>0.986521027305323</v>
      </c>
      <c r="E482" s="18">
        <f ca="1">IF(D482&lt;=('Ejercicio 3 - TIR'!$D$14-'Ejercicio 3 - TIR'!$C$14)/('Ejercicio 3 - TIR'!$E$14-'Ejercicio 3 - TIR'!$C$14),'Ejercicio 3 - TIR'!$C$14+SQRT(('Ejercicio 3 - TIR'!$E$14-'Ejercicio 3 - TIR'!$C$14)*('Ejercicio 3 - TIR'!$D$14-'Ejercicio 3 - TIR'!$C$14)*D482),'Ejercicio 3 - TIR'!$E$14-SQRT(('Ejercicio 3 - TIR'!$E$14-'Ejercicio 3 - TIR'!$C$14)*('Ejercicio 3 - TIR'!$E$14-'Ejercicio 3 - TIR'!$D$14)*(1-D482)))</f>
        <v>38578.0837210998</v>
      </c>
      <c r="F482" s="17">
        <f ca="1" t="shared" si="3584"/>
        <v>0.537549405763255</v>
      </c>
      <c r="G482" s="18">
        <f ca="1">IF(F482&lt;=('Ejercicio 3 - TIR'!$D$18-'Ejercicio 3 - TIR'!$C$18)/('Ejercicio 3 - TIR'!$E$18-'Ejercicio 3 - TIR'!$C$18),'Ejercicio 3 - TIR'!$C$18+SQRT(('Ejercicio 3 - TIR'!$E$18-'Ejercicio 3 - TIR'!$C$18)*('Ejercicio 3 - TIR'!$D$18-'Ejercicio 3 - TIR'!$C$18)*F482),'Ejercicio 3 - TIR'!$E$18-SQRT(('Ejercicio 3 - TIR'!$E$18-'Ejercicio 3 - TIR'!$C$18)*('Ejercicio 3 - TIR'!$E$18-'Ejercicio 3 - TIR'!$D$18)*(1-F482)))</f>
        <v>38979.5551596105</v>
      </c>
      <c r="H482" s="17">
        <f ca="1" t="shared" ref="H482:L482" si="3585">RAND()</f>
        <v>0.724217268653137</v>
      </c>
      <c r="I482" s="18">
        <f ca="1">IF(H482&lt;=('Ejercicio 3 - TIR'!$D$18-'Ejercicio 3 - TIR'!$C$18)/('Ejercicio 3 - TIR'!$E$18-'Ejercicio 3 - TIR'!$C$18),'Ejercicio 3 - TIR'!$C$18+SQRT(('Ejercicio 3 - TIR'!$E$18-'Ejercicio 3 - TIR'!$C$18)*('Ejercicio 3 - TIR'!$D$18-'Ejercicio 3 - TIR'!$C$18)*H482),'Ejercicio 3 - TIR'!$E$18-SQRT(('Ejercicio 3 - TIR'!$E$18-'Ejercicio 3 - TIR'!$C$18)*('Ejercicio 3 - TIR'!$E$18-'Ejercicio 3 - TIR'!$D$18)*(1-H482)))</f>
        <v>40452.0658699785</v>
      </c>
      <c r="J482" s="17">
        <f ca="1" t="shared" si="3585"/>
        <v>0.356203052399972</v>
      </c>
      <c r="K482" s="18">
        <f ca="1">IF(J482&lt;=('Ejercicio 3 - TIR'!$D$18-'Ejercicio 3 - TIR'!$C$18)/('Ejercicio 3 - TIR'!$E$18-'Ejercicio 3 - TIR'!$C$18),'Ejercicio 3 - TIR'!$C$18+SQRT(('Ejercicio 3 - TIR'!$E$18-'Ejercicio 3 - TIR'!$C$18)*('Ejercicio 3 - TIR'!$D$18-'Ejercicio 3 - TIR'!$C$18)*J482),'Ejercicio 3 - TIR'!$E$18-SQRT(('Ejercicio 3 - TIR'!$E$18-'Ejercicio 3 - TIR'!$C$18)*('Ejercicio 3 - TIR'!$E$18-'Ejercicio 3 - TIR'!$D$18)*(1-J482)))</f>
        <v>37309.6140705236</v>
      </c>
      <c r="L482" s="17">
        <f ca="1" t="shared" si="3585"/>
        <v>0.704605599871821</v>
      </c>
      <c r="M482" s="18">
        <f ca="1">IF(L482&lt;=('Ejercicio 3 - TIR'!$D$18-'Ejercicio 3 - TIR'!$C$18)/('Ejercicio 3 - TIR'!$E$18-'Ejercicio 3 - TIR'!$C$18),'Ejercicio 3 - TIR'!$C$18+SQRT(('Ejercicio 3 - TIR'!$E$18-'Ejercicio 3 - TIR'!$C$18)*('Ejercicio 3 - TIR'!$D$18-'Ejercicio 3 - TIR'!$C$18)*L482),'Ejercicio 3 - TIR'!$E$18-SQRT(('Ejercicio 3 - TIR'!$E$18-'Ejercicio 3 - TIR'!$C$18)*('Ejercicio 3 - TIR'!$E$18-'Ejercicio 3 - TIR'!$D$18)*(1-L482)))</f>
        <v>40293.1348001442</v>
      </c>
      <c r="N482" s="17">
        <f ca="1" t="shared" ref="N482:R482" si="3586">RAND()</f>
        <v>0.442831139346718</v>
      </c>
      <c r="O482" s="18">
        <f ca="1">IF(N482&lt;=('Ejercicio 3 - TIR'!$D$18-'Ejercicio 3 - TIR'!$C$18)/('Ejercicio 3 - TIR'!$E$18-'Ejercicio 3 - TIR'!$C$18),'Ejercicio 3 - TIR'!$C$18+SQRT(('Ejercicio 3 - TIR'!$E$18-'Ejercicio 3 - TIR'!$C$18)*('Ejercicio 3 - TIR'!$D$18-'Ejercicio 3 - TIR'!$C$18)*N482),'Ejercicio 3 - TIR'!$E$18-SQRT(('Ejercicio 3 - TIR'!$E$18-'Ejercicio 3 - TIR'!$C$18)*('Ejercicio 3 - TIR'!$E$18-'Ejercicio 3 - TIR'!$D$18)*(1-N482)))</f>
        <v>38150.133183084</v>
      </c>
      <c r="P482" s="17">
        <f ca="1" t="shared" si="3586"/>
        <v>0.871665906984429</v>
      </c>
      <c r="Q482" s="19">
        <f ca="1">IF(P482&lt;=('Ejercicio 3 - TIR'!$D$22-'Ejercicio 3 - TIR'!$C$22)/('Ejercicio 3 - TIR'!$E$22-'Ejercicio 3 - TIR'!$C$22),'Ejercicio 3 - TIR'!$C$22+SQRT(('Ejercicio 3 - TIR'!$E$22-'Ejercicio 3 - TIR'!$C$22)*('Ejercicio 3 - TIR'!$D$22-'Ejercicio 3 - TIR'!$C$22)*P482),'Ejercicio 3 - TIR'!$E$22-SQRT(('Ejercicio 3 - TIR'!$E$22-'Ejercicio 3 - TIR'!$C$22)*('Ejercicio 3 - TIR'!$E$22-'Ejercicio 3 - TIR'!$D$22)*(1-P482)))</f>
        <v>0.164801270861416</v>
      </c>
      <c r="R482" s="17">
        <f ca="1" t="shared" si="3586"/>
        <v>0.797583380012673</v>
      </c>
      <c r="S482" s="19">
        <f ca="1">IF(R482&lt;=('Ejercicio 3 - TIR'!$D$23-'Ejercicio 3 - TIR'!$C$23)/('Ejercicio 3 - TIR'!$E$23-'Ejercicio 3 - TIR'!$C$23),'Ejercicio 3 - TIR'!$C$23+SQRT(('Ejercicio 3 - TIR'!$E$23-'Ejercicio 3 - TIR'!$C$23)*('Ejercicio 3 - TIR'!$D$23-'Ejercicio 3 - TIR'!$C$23)*R482),'Ejercicio 3 - TIR'!$E$23-SQRT(('Ejercicio 3 - TIR'!$E$23-'Ejercicio 3 - TIR'!$C$23)*('Ejercicio 3 - TIR'!$E$23-'Ejercicio 3 - TIR'!$D$23)*(1-R482)))</f>
        <v>0.160912047884145</v>
      </c>
      <c r="T482" s="17">
        <f ca="1" t="shared" ref="T482:X482" si="3587">RAND()</f>
        <v>0.283985954509147</v>
      </c>
      <c r="U482" s="19">
        <f ca="1">IF(T482&lt;=('Ejercicio 3 - TIR'!$D$24-'Ejercicio 3 - TIR'!$C$24)/('Ejercicio 3 - TIR'!$E$24-'Ejercicio 3 - TIR'!$C$24),'Ejercicio 3 - TIR'!$C$24+SQRT(('Ejercicio 3 - TIR'!$E$24-'Ejercicio 3 - TIR'!$C$24)*('Ejercicio 3 - TIR'!$D$24-'Ejercicio 3 - TIR'!$C$24)*T482),'Ejercicio 3 - TIR'!$E$24-SQRT(('Ejercicio 3 - TIR'!$E$24-'Ejercicio 3 - TIR'!$C$24)*('Ejercicio 3 - TIR'!$E$24-'Ejercicio 3 - TIR'!$D$24)*(1-T482)))</f>
        <v>0.174420698279722</v>
      </c>
      <c r="V482" s="17">
        <f ca="1" t="shared" si="3587"/>
        <v>0.0587140621946367</v>
      </c>
      <c r="W482" s="19">
        <f ca="1">IF(V482&lt;=('Ejercicio 3 - TIR'!$D$25-'Ejercicio 3 - TIR'!$C$25)/('Ejercicio 3 - TIR'!$E$25-'Ejercicio 3 - TIR'!$C$25),'Ejercicio 3 - TIR'!$C$25+SQRT(('Ejercicio 3 - TIR'!$E$25-'Ejercicio 3 - TIR'!$C$25)*('Ejercicio 3 - TIR'!$D$25-'Ejercicio 3 - TIR'!$C$25)*V482),'Ejercicio 3 - TIR'!$E$25-SQRT(('Ejercicio 3 - TIR'!$E$25-'Ejercicio 3 - TIR'!$C$25)*('Ejercicio 3 - TIR'!$E$25-'Ejercicio 3 - TIR'!$D$25)*(1-V482)))</f>
        <v>0.1890664043078</v>
      </c>
      <c r="X482" s="17">
        <f ca="1" t="shared" si="3587"/>
        <v>0.076935408743342</v>
      </c>
      <c r="Y482" s="19">
        <f ca="1">IF(X482&lt;=('Ejercicio 3 - TIR'!$D$26-'Ejercicio 3 - TIR'!$C$26)/('Ejercicio 3 - TIR'!$E$26-'Ejercicio 3 - TIR'!$C$26),'Ejercicio 3 - TIR'!$C$26+SQRT(('Ejercicio 3 - TIR'!$E$26-'Ejercicio 3 - TIR'!$C$26)*('Ejercicio 3 - TIR'!$D$26-'Ejercicio 3 - TIR'!$C$26)*X482),'Ejercicio 3 - TIR'!$E$26-SQRT(('Ejercicio 3 - TIR'!$E$26-'Ejercicio 3 - TIR'!$C$26)*('Ejercicio 3 - TIR'!$E$26-'Ejercicio 3 - TIR'!$D$26)*(1-X482)))</f>
        <v>0.204412688979057</v>
      </c>
      <c r="Z482" s="17">
        <f ca="1" t="shared" si="3336"/>
        <v>1.16480127086142</v>
      </c>
      <c r="AA482" s="17">
        <f ca="1" t="shared" si="3337"/>
        <v>1.35223182873378</v>
      </c>
      <c r="AB482" s="17">
        <f ca="1" t="shared" si="3338"/>
        <v>1.58808904853759</v>
      </c>
      <c r="AC482" s="17">
        <f ca="1" t="shared" si="3339"/>
        <v>1.88834333466519</v>
      </c>
      <c r="AD482" s="17">
        <f ca="1" t="shared" si="3340"/>
        <v>2.27434467341978</v>
      </c>
      <c r="AE482" s="16">
        <f ca="1" t="shared" si="3341"/>
        <v>6357.71722463536</v>
      </c>
      <c r="AF482" s="16">
        <f ca="1" t="shared" si="3342"/>
        <v>7380.75052311974</v>
      </c>
      <c r="AG482" s="16">
        <f ca="1" t="shared" si="3343"/>
        <v>8668.1061831907</v>
      </c>
      <c r="AH482" s="16">
        <f ca="1" t="shared" si="3344"/>
        <v>10306.9538514048</v>
      </c>
      <c r="AI482" s="16">
        <f ca="1" t="shared" si="3345"/>
        <v>12413.8260033535</v>
      </c>
      <c r="AJ482" s="18">
        <f ca="1" t="shared" si="3346"/>
        <v>45403.435387527</v>
      </c>
      <c r="AK482" s="18">
        <f ca="1" t="shared" si="3347"/>
        <v>54700.5710074203</v>
      </c>
      <c r="AL482" s="18">
        <f ca="1" t="shared" si="3348"/>
        <v>59250.9895105625</v>
      </c>
      <c r="AM482" s="18">
        <f ca="1" t="shared" si="3349"/>
        <v>76087.2725326183</v>
      </c>
      <c r="AN482" s="18">
        <f ca="1" t="shared" si="3350"/>
        <v>86766.5521952024</v>
      </c>
      <c r="AO482" s="18">
        <f ca="1">C482/'Ejercicio 3 - TIR'!$D$7</f>
        <v>17995.7287492768</v>
      </c>
      <c r="AP482" s="18">
        <f ca="1" t="shared" si="3351"/>
        <v>27407.7066382502</v>
      </c>
      <c r="AQ482" s="18">
        <f ca="1" t="shared" si="3352"/>
        <v>36704.8422581435</v>
      </c>
      <c r="AR482" s="18">
        <f ca="1" t="shared" si="3353"/>
        <v>41255.2607612857</v>
      </c>
      <c r="AS482" s="18">
        <f ca="1" t="shared" si="3354"/>
        <v>58091.5437833415</v>
      </c>
      <c r="AT482" s="18">
        <f ca="1" t="shared" si="3355"/>
        <v>68770.8234459256</v>
      </c>
      <c r="AU482" s="18">
        <f ca="1">AP482*'Ejercicio 3 - TIR'!$D$5</f>
        <v>13703.8533191251</v>
      </c>
      <c r="AV482" s="18">
        <f ca="1">AQ482*'Ejercicio 3 - TIR'!$D$5</f>
        <v>18352.4211290718</v>
      </c>
      <c r="AW482" s="18">
        <f ca="1">AR482*'Ejercicio 3 - TIR'!$D$5</f>
        <v>20627.6303806428</v>
      </c>
      <c r="AX482" s="18">
        <f ca="1">AS482*'Ejercicio 3 - TIR'!$D$5</f>
        <v>29045.7718916708</v>
      </c>
      <c r="AY482" s="18">
        <f ca="1">AT482*'Ejercicio 3 - TIR'!$D$5</f>
        <v>34385.4117229628</v>
      </c>
      <c r="AZ482" s="18">
        <f ca="1" t="shared" ref="AZ482:BD482" si="3588">AJ482-AU482-AE482</f>
        <v>25341.8648437666</v>
      </c>
      <c r="BA482" s="18">
        <f ca="1" t="shared" si="3588"/>
        <v>28967.3993552288</v>
      </c>
      <c r="BB482" s="18">
        <f ca="1" t="shared" si="3588"/>
        <v>29955.252946729</v>
      </c>
      <c r="BC482" s="18">
        <f ca="1" t="shared" si="3588"/>
        <v>36734.5467895428</v>
      </c>
      <c r="BD482" s="18">
        <f ca="1" t="shared" si="3588"/>
        <v>39967.3144688862</v>
      </c>
      <c r="BE482" s="18">
        <f ca="1" t="shared" ref="BE482:BI482" si="3589">AZ482/Z482</f>
        <v>21756.3849539976</v>
      </c>
      <c r="BF482" s="18">
        <f ca="1" t="shared" si="3589"/>
        <v>21421.9180022953</v>
      </c>
      <c r="BG482" s="18">
        <f ca="1" t="shared" si="3589"/>
        <v>18862.4516832438</v>
      </c>
      <c r="BH482" s="18">
        <f ca="1" t="shared" si="3589"/>
        <v>19453.3198042908</v>
      </c>
      <c r="BI482" s="18">
        <f ca="1" t="shared" si="3589"/>
        <v>17573.1123501127</v>
      </c>
      <c r="BJ482" s="18">
        <f ca="1" t="shared" si="3358"/>
        <v>87739.8592218256</v>
      </c>
      <c r="BK482" s="18">
        <f ca="1" t="shared" si="3359"/>
        <v>40928.4898252249</v>
      </c>
      <c r="BL482" s="18">
        <f ca="1" t="shared" si="3360"/>
        <v>128668.349047051</v>
      </c>
      <c r="BM482" s="18">
        <f ca="1">BK482*'Ejercicio 3 - TIR'!$D$5</f>
        <v>20464.2449126125</v>
      </c>
      <c r="BN482" s="18">
        <f ca="1" t="shared" si="3361"/>
        <v>108204.104134438</v>
      </c>
      <c r="BO482" s="18">
        <f ca="1" t="shared" si="3362"/>
        <v>47575.9480957382</v>
      </c>
      <c r="BP482" s="18">
        <f ca="1" t="shared" si="3363"/>
        <v>-128556.727467484</v>
      </c>
      <c r="BQ482" s="18">
        <f ca="1" t="shared" ref="BQ482:BT482" si="3590">BE482</f>
        <v>21756.3849539976</v>
      </c>
      <c r="BR482" s="18">
        <f ca="1" t="shared" si="3590"/>
        <v>21421.9180022953</v>
      </c>
      <c r="BS482" s="18">
        <f ca="1" t="shared" si="3590"/>
        <v>18862.4516832438</v>
      </c>
      <c r="BT482" s="18">
        <f ca="1" t="shared" si="3590"/>
        <v>19453.3198042908</v>
      </c>
      <c r="BU482" s="18">
        <f ca="1" t="shared" si="3365"/>
        <v>65149.0604458509</v>
      </c>
      <c r="BV482" s="20">
        <f ca="1" t="shared" si="3366"/>
        <v>3.79400128457288</v>
      </c>
    </row>
    <row r="483" ht="15" customHeight="1" spans="1:74">
      <c r="A483" s="16">
        <v>482</v>
      </c>
      <c r="B483" s="17">
        <f ca="1" t="shared" ref="B483:F483" si="3591">RAND()</f>
        <v>0.450412893065134</v>
      </c>
      <c r="C483" s="18">
        <f ca="1">IF(B483&lt;=('Ejercicio 3 - TIR'!$D$13-'Ejercicio 3 - TIR'!$C$13)/('Ejercicio 3 - TIR'!$E$13-'Ejercicio 3 - TIR'!$C$13),'Ejercicio 3 - TIR'!$C$13+SQRT(('Ejercicio 3 - TIR'!$E$13-'Ejercicio 3 - TIR'!$C$13)*('Ejercicio 3 - TIR'!$D$13-'Ejercicio 3 - TIR'!$C$13)*B483),'Ejercicio 3 - TIR'!$E$13-SQRT(('Ejercicio 3 - TIR'!$E$13-'Ejercicio 3 - TIR'!$C$13)*('Ejercicio 3 - TIR'!$E$13-'Ejercicio 3 - TIR'!$D$13)*(1-B483)))</f>
        <v>74319.1797576121</v>
      </c>
      <c r="D483" s="17">
        <f ca="1" t="shared" si="3591"/>
        <v>0.386603454987931</v>
      </c>
      <c r="E483" s="18">
        <f ca="1">IF(D483&lt;=('Ejercicio 3 - TIR'!$D$14-'Ejercicio 3 - TIR'!$C$14)/('Ejercicio 3 - TIR'!$E$14-'Ejercicio 3 - TIR'!$C$14),'Ejercicio 3 - TIR'!$C$14+SQRT(('Ejercicio 3 - TIR'!$E$14-'Ejercicio 3 - TIR'!$C$14)*('Ejercicio 3 - TIR'!$D$14-'Ejercicio 3 - TIR'!$C$14)*D483),'Ejercicio 3 - TIR'!$E$14-SQRT(('Ejercicio 3 - TIR'!$E$14-'Ejercicio 3 - TIR'!$C$14)*('Ejercicio 3 - TIR'!$E$14-'Ejercicio 3 - TIR'!$D$14)*(1-D483)))</f>
        <v>30407.8426956284</v>
      </c>
      <c r="F483" s="17">
        <f ca="1" t="shared" si="3591"/>
        <v>0.472811161966795</v>
      </c>
      <c r="G483" s="18">
        <f ca="1">IF(F483&lt;=('Ejercicio 3 - TIR'!$D$18-'Ejercicio 3 - TIR'!$C$18)/('Ejercicio 3 - TIR'!$E$18-'Ejercicio 3 - TIR'!$C$18),'Ejercicio 3 - TIR'!$C$18+SQRT(('Ejercicio 3 - TIR'!$E$18-'Ejercicio 3 - TIR'!$C$18)*('Ejercicio 3 - TIR'!$D$18-'Ejercicio 3 - TIR'!$C$18)*F483),'Ejercicio 3 - TIR'!$E$18-SQRT(('Ejercicio 3 - TIR'!$E$18-'Ejercicio 3 - TIR'!$C$18)*('Ejercicio 3 - TIR'!$E$18-'Ejercicio 3 - TIR'!$D$18)*(1-F483)))</f>
        <v>38421.500715135</v>
      </c>
      <c r="H483" s="17">
        <f ca="1" t="shared" ref="H483:L483" si="3592">RAND()</f>
        <v>0.232805054247752</v>
      </c>
      <c r="I483" s="18">
        <f ca="1">IF(H483&lt;=('Ejercicio 3 - TIR'!$D$18-'Ejercicio 3 - TIR'!$C$18)/('Ejercicio 3 - TIR'!$E$18-'Ejercicio 3 - TIR'!$C$18),'Ejercicio 3 - TIR'!$C$18+SQRT(('Ejercicio 3 - TIR'!$E$18-'Ejercicio 3 - TIR'!$C$18)*('Ejercicio 3 - TIR'!$D$18-'Ejercicio 3 - TIR'!$C$18)*H483),'Ejercicio 3 - TIR'!$E$18-SQRT(('Ejercicio 3 - TIR'!$E$18-'Ejercicio 3 - TIR'!$C$18)*('Ejercicio 3 - TIR'!$E$18-'Ejercicio 3 - TIR'!$D$18)*(1-H483)))</f>
        <v>35909.3788283679</v>
      </c>
      <c r="J483" s="17">
        <f ca="1" t="shared" si="3592"/>
        <v>0.227585847274063</v>
      </c>
      <c r="K483" s="18">
        <f ca="1">IF(J483&lt;=('Ejercicio 3 - TIR'!$D$18-'Ejercicio 3 - TIR'!$C$18)/('Ejercicio 3 - TIR'!$E$18-'Ejercicio 3 - TIR'!$C$18),'Ejercicio 3 - TIR'!$C$18+SQRT(('Ejercicio 3 - TIR'!$E$18-'Ejercicio 3 - TIR'!$C$18)*('Ejercicio 3 - TIR'!$D$18-'Ejercicio 3 - TIR'!$C$18)*J483),'Ejercicio 3 - TIR'!$E$18-SQRT(('Ejercicio 3 - TIR'!$E$18-'Ejercicio 3 - TIR'!$C$18)*('Ejercicio 3 - TIR'!$E$18-'Ejercicio 3 - TIR'!$D$18)*(1-J483)))</f>
        <v>35842.7627960674</v>
      </c>
      <c r="L483" s="17">
        <f ca="1" t="shared" si="3592"/>
        <v>0.734426721052213</v>
      </c>
      <c r="M483" s="18">
        <f ca="1">IF(L483&lt;=('Ejercicio 3 - TIR'!$D$18-'Ejercicio 3 - TIR'!$C$18)/('Ejercicio 3 - TIR'!$E$18-'Ejercicio 3 - TIR'!$C$18),'Ejercicio 3 - TIR'!$C$18+SQRT(('Ejercicio 3 - TIR'!$E$18-'Ejercicio 3 - TIR'!$C$18)*('Ejercicio 3 - TIR'!$D$18-'Ejercicio 3 - TIR'!$C$18)*L483),'Ejercicio 3 - TIR'!$E$18-SQRT(('Ejercicio 3 - TIR'!$E$18-'Ejercicio 3 - TIR'!$C$18)*('Ejercicio 3 - TIR'!$E$18-'Ejercicio 3 - TIR'!$D$18)*(1-L483)))</f>
        <v>40537.0417970718</v>
      </c>
      <c r="N483" s="17">
        <f ca="1" t="shared" ref="N483:R483" si="3593">RAND()</f>
        <v>0.356859206935379</v>
      </c>
      <c r="O483" s="18">
        <f ca="1">IF(N483&lt;=('Ejercicio 3 - TIR'!$D$18-'Ejercicio 3 - TIR'!$C$18)/('Ejercicio 3 - TIR'!$E$18-'Ejercicio 3 - TIR'!$C$18),'Ejercicio 3 - TIR'!$C$18+SQRT(('Ejercicio 3 - TIR'!$E$18-'Ejercicio 3 - TIR'!$C$18)*('Ejercicio 3 - TIR'!$D$18-'Ejercicio 3 - TIR'!$C$18)*N483),'Ejercicio 3 - TIR'!$E$18-SQRT(('Ejercicio 3 - TIR'!$E$18-'Ejercicio 3 - TIR'!$C$18)*('Ejercicio 3 - TIR'!$E$18-'Ejercicio 3 - TIR'!$D$18)*(1-N483)))</f>
        <v>37316.3434200635</v>
      </c>
      <c r="P483" s="17">
        <f ca="1" t="shared" si="3593"/>
        <v>0.683088359323791</v>
      </c>
      <c r="Q483" s="19">
        <f ca="1">IF(P483&lt;=('Ejercicio 3 - TIR'!$D$22-'Ejercicio 3 - TIR'!$C$22)/('Ejercicio 3 - TIR'!$E$22-'Ejercicio 3 - TIR'!$C$22),'Ejercicio 3 - TIR'!$C$22+SQRT(('Ejercicio 3 - TIR'!$E$22-'Ejercicio 3 - TIR'!$C$22)*('Ejercicio 3 - TIR'!$D$22-'Ejercicio 3 - TIR'!$C$22)*P483),'Ejercicio 3 - TIR'!$E$22-SQRT(('Ejercicio 3 - TIR'!$E$22-'Ejercicio 3 - TIR'!$C$22)*('Ejercicio 3 - TIR'!$E$22-'Ejercicio 3 - TIR'!$D$22)*(1-P483)))</f>
        <v>0.156116094263769</v>
      </c>
      <c r="R483" s="17">
        <f ca="1" t="shared" si="3593"/>
        <v>0.474115378979722</v>
      </c>
      <c r="S483" s="19">
        <f ca="1">IF(R483&lt;=('Ejercicio 3 - TIR'!$D$23-'Ejercicio 3 - TIR'!$C$23)/('Ejercicio 3 - TIR'!$E$23-'Ejercicio 3 - TIR'!$C$23),'Ejercicio 3 - TIR'!$C$23+SQRT(('Ejercicio 3 - TIR'!$E$23-'Ejercicio 3 - TIR'!$C$23)*('Ejercicio 3 - TIR'!$D$23-'Ejercicio 3 - TIR'!$C$23)*R483),'Ejercicio 3 - TIR'!$E$23-SQRT(('Ejercicio 3 - TIR'!$E$23-'Ejercicio 3 - TIR'!$C$23)*('Ejercicio 3 - TIR'!$E$23-'Ejercicio 3 - TIR'!$D$23)*(1-R483)))</f>
        <v>0.149213142284997</v>
      </c>
      <c r="T483" s="17">
        <f ca="1" t="shared" ref="T483:X483" si="3594">RAND()</f>
        <v>0.397843222781327</v>
      </c>
      <c r="U483" s="19">
        <f ca="1">IF(T483&lt;=('Ejercicio 3 - TIR'!$D$24-'Ejercicio 3 - TIR'!$C$24)/('Ejercicio 3 - TIR'!$E$24-'Ejercicio 3 - TIR'!$C$24),'Ejercicio 3 - TIR'!$C$24+SQRT(('Ejercicio 3 - TIR'!$E$24-'Ejercicio 3 - TIR'!$C$24)*('Ejercicio 3 - TIR'!$D$24-'Ejercicio 3 - TIR'!$C$24)*T483),'Ejercicio 3 - TIR'!$E$24-SQRT(('Ejercicio 3 - TIR'!$E$24-'Ejercicio 3 - TIR'!$C$24)*('Ejercicio 3 - TIR'!$E$24-'Ejercicio 3 - TIR'!$D$24)*(1-T483)))</f>
        <v>0.178904511202246</v>
      </c>
      <c r="V483" s="17">
        <f ca="1" t="shared" si="3594"/>
        <v>0.780985850977731</v>
      </c>
      <c r="W483" s="19">
        <f ca="1">IF(V483&lt;=('Ejercicio 3 - TIR'!$D$25-'Ejercicio 3 - TIR'!$C$25)/('Ejercicio 3 - TIR'!$E$25-'Ejercicio 3 - TIR'!$C$25),'Ejercicio 3 - TIR'!$C$25+SQRT(('Ejercicio 3 - TIR'!$E$25-'Ejercicio 3 - TIR'!$C$25)*('Ejercicio 3 - TIR'!$D$25-'Ejercicio 3 - TIR'!$C$25)*V483),'Ejercicio 3 - TIR'!$E$25-SQRT(('Ejercicio 3 - TIR'!$E$25-'Ejercicio 3 - TIR'!$C$25)*('Ejercicio 3 - TIR'!$E$25-'Ejercicio 3 - TIR'!$D$25)*(1-V483)))</f>
        <v>0.222313369262802</v>
      </c>
      <c r="X483" s="17">
        <f ca="1" t="shared" si="3594"/>
        <v>0.458719185680008</v>
      </c>
      <c r="Y483" s="19">
        <f ca="1">IF(X483&lt;=('Ejercicio 3 - TIR'!$D$26-'Ejercicio 3 - TIR'!$C$26)/('Ejercicio 3 - TIR'!$E$26-'Ejercicio 3 - TIR'!$C$26),'Ejercicio 3 - TIR'!$C$26+SQRT(('Ejercicio 3 - TIR'!$E$26-'Ejercicio 3 - TIR'!$C$26)*('Ejercicio 3 - TIR'!$D$26-'Ejercicio 3 - TIR'!$C$26)*X483),'Ejercicio 3 - TIR'!$E$26-SQRT(('Ejercicio 3 - TIR'!$E$26-'Ejercicio 3 - TIR'!$C$26)*('Ejercicio 3 - TIR'!$E$26-'Ejercicio 3 - TIR'!$D$26)*(1-X483)))</f>
        <v>0.225935997213229</v>
      </c>
      <c r="Z483" s="17">
        <f ca="1" t="shared" si="3336"/>
        <v>1.15611609426377</v>
      </c>
      <c r="AA483" s="17">
        <f ca="1" t="shared" si="3337"/>
        <v>1.32862380953512</v>
      </c>
      <c r="AB483" s="17">
        <f ca="1" t="shared" si="3338"/>
        <v>1.56632060275167</v>
      </c>
      <c r="AC483" s="17">
        <f ca="1" t="shared" si="3339"/>
        <v>1.91453461329514</v>
      </c>
      <c r="AD483" s="17">
        <f ca="1" t="shared" si="3340"/>
        <v>2.34709690034922</v>
      </c>
      <c r="AE483" s="16">
        <f ca="1" t="shared" si="3341"/>
        <v>4747.15363662857</v>
      </c>
      <c r="AF483" s="16">
        <f ca="1" t="shared" si="3342"/>
        <v>5455.49134765957</v>
      </c>
      <c r="AG483" s="16">
        <f ca="1" t="shared" si="3343"/>
        <v>6431.50336058069</v>
      </c>
      <c r="AH483" s="16">
        <f ca="1" t="shared" si="3344"/>
        <v>7861.31254209642</v>
      </c>
      <c r="AI483" s="16">
        <f ca="1" t="shared" si="3345"/>
        <v>9637.46603069984</v>
      </c>
      <c r="AJ483" s="18">
        <f ca="1" t="shared" si="3346"/>
        <v>44419.7153425345</v>
      </c>
      <c r="AK483" s="18">
        <f ca="1" t="shared" si="3347"/>
        <v>47710.0556969861</v>
      </c>
      <c r="AL483" s="18">
        <f ca="1" t="shared" si="3348"/>
        <v>56141.2578270215</v>
      </c>
      <c r="AM483" s="18">
        <f ca="1" t="shared" si="3349"/>
        <v>77609.5696410858</v>
      </c>
      <c r="AN483" s="18">
        <f ca="1" t="shared" si="3350"/>
        <v>87585.0739735981</v>
      </c>
      <c r="AO483" s="18">
        <f ca="1">C483/'Ejercicio 3 - TIR'!$D$7</f>
        <v>14863.8359515224</v>
      </c>
      <c r="AP483" s="18">
        <f ca="1" t="shared" si="3351"/>
        <v>29555.879391012</v>
      </c>
      <c r="AQ483" s="18">
        <f ca="1" t="shared" si="3352"/>
        <v>32846.2197454637</v>
      </c>
      <c r="AR483" s="18">
        <f ca="1" t="shared" si="3353"/>
        <v>41277.4218754991</v>
      </c>
      <c r="AS483" s="18">
        <f ca="1" t="shared" si="3354"/>
        <v>62745.7336895634</v>
      </c>
      <c r="AT483" s="18">
        <f ca="1" t="shared" si="3355"/>
        <v>72721.2380220757</v>
      </c>
      <c r="AU483" s="18">
        <f ca="1">AP483*'Ejercicio 3 - TIR'!$D$5</f>
        <v>14777.939695506</v>
      </c>
      <c r="AV483" s="18">
        <f ca="1">AQ483*'Ejercicio 3 - TIR'!$D$5</f>
        <v>16423.1098727318</v>
      </c>
      <c r="AW483" s="18">
        <f ca="1">AR483*'Ejercicio 3 - TIR'!$D$5</f>
        <v>20638.7109377495</v>
      </c>
      <c r="AX483" s="18">
        <f ca="1">AS483*'Ejercicio 3 - TIR'!$D$5</f>
        <v>31372.8668447817</v>
      </c>
      <c r="AY483" s="18">
        <f ca="1">AT483*'Ejercicio 3 - TIR'!$D$5</f>
        <v>36360.6190110379</v>
      </c>
      <c r="AZ483" s="18">
        <f ca="1" t="shared" ref="AZ483:BD483" si="3595">AJ483-AU483-AE483</f>
        <v>24894.6220103999</v>
      </c>
      <c r="BA483" s="18">
        <f ca="1" t="shared" si="3595"/>
        <v>25831.4544765947</v>
      </c>
      <c r="BB483" s="18">
        <f ca="1" t="shared" si="3595"/>
        <v>29071.0435286913</v>
      </c>
      <c r="BC483" s="18">
        <f ca="1" t="shared" si="3595"/>
        <v>38375.3902542077</v>
      </c>
      <c r="BD483" s="18">
        <f ca="1" t="shared" si="3595"/>
        <v>41586.9889318604</v>
      </c>
      <c r="BE483" s="18">
        <f ca="1" t="shared" ref="BE483:BI483" si="3596">AZ483/Z483</f>
        <v>21532.9776429184</v>
      </c>
      <c r="BF483" s="18">
        <f ca="1" t="shared" si="3596"/>
        <v>19442.2637101716</v>
      </c>
      <c r="BG483" s="18">
        <f ca="1" t="shared" si="3596"/>
        <v>18560.0850027893</v>
      </c>
      <c r="BH483" s="18">
        <f ca="1" t="shared" si="3596"/>
        <v>20044.2394656731</v>
      </c>
      <c r="BI483" s="18">
        <f ca="1" t="shared" si="3596"/>
        <v>17718.479763521</v>
      </c>
      <c r="BJ483" s="18">
        <f ca="1" t="shared" si="3358"/>
        <v>71370.153337216</v>
      </c>
      <c r="BK483" s="18">
        <f ca="1" t="shared" si="3359"/>
        <v>34886.8632891176</v>
      </c>
      <c r="BL483" s="18">
        <f ca="1" t="shared" si="3360"/>
        <v>106257.016626334</v>
      </c>
      <c r="BM483" s="18">
        <f ca="1">BK483*'Ejercicio 3 - TIR'!$D$5</f>
        <v>17443.4316445588</v>
      </c>
      <c r="BN483" s="18">
        <f ca="1" t="shared" si="3361"/>
        <v>88813.5849817748</v>
      </c>
      <c r="BO483" s="18">
        <f ca="1" t="shared" si="3362"/>
        <v>37839.7606713896</v>
      </c>
      <c r="BP483" s="18">
        <f ca="1" t="shared" si="3363"/>
        <v>-104727.02245324</v>
      </c>
      <c r="BQ483" s="18">
        <f ca="1" t="shared" ref="BQ483:BT483" si="3597">BE483</f>
        <v>21532.9776429184</v>
      </c>
      <c r="BR483" s="18">
        <f ca="1" t="shared" si="3597"/>
        <v>19442.2637101716</v>
      </c>
      <c r="BS483" s="18">
        <f ca="1" t="shared" si="3597"/>
        <v>18560.0850027893</v>
      </c>
      <c r="BT483" s="18">
        <f ca="1" t="shared" si="3597"/>
        <v>20044.2394656731</v>
      </c>
      <c r="BU483" s="18">
        <f ca="1" t="shared" si="3365"/>
        <v>55558.2404349105</v>
      </c>
      <c r="BV483" s="20">
        <f ca="1" t="shared" si="3366"/>
        <v>7.73845846087866</v>
      </c>
    </row>
    <row r="484" ht="15" customHeight="1" spans="1:74">
      <c r="A484" s="16">
        <v>483</v>
      </c>
      <c r="B484" s="17">
        <f ca="1" t="shared" ref="B484:F484" si="3598">RAND()</f>
        <v>0.0925092685719702</v>
      </c>
      <c r="C484" s="18">
        <f ca="1">IF(B484&lt;=('Ejercicio 3 - TIR'!$D$13-'Ejercicio 3 - TIR'!$C$13)/('Ejercicio 3 - TIR'!$E$13-'Ejercicio 3 - TIR'!$C$13),'Ejercicio 3 - TIR'!$C$13+SQRT(('Ejercicio 3 - TIR'!$E$13-'Ejercicio 3 - TIR'!$C$13)*('Ejercicio 3 - TIR'!$D$13-'Ejercicio 3 - TIR'!$C$13)*B484),'Ejercicio 3 - TIR'!$E$13-SQRT(('Ejercicio 3 - TIR'!$E$13-'Ejercicio 3 - TIR'!$C$13)*('Ejercicio 3 - TIR'!$E$13-'Ejercicio 3 - TIR'!$D$13)*(1-B484)))</f>
        <v>66083.0672714337</v>
      </c>
      <c r="D484" s="17">
        <f ca="1" t="shared" si="3598"/>
        <v>0.414990531867211</v>
      </c>
      <c r="E484" s="18">
        <f ca="1">IF(D484&lt;=('Ejercicio 3 - TIR'!$D$14-'Ejercicio 3 - TIR'!$C$14)/('Ejercicio 3 - TIR'!$E$14-'Ejercicio 3 - TIR'!$C$14),'Ejercicio 3 - TIR'!$C$14+SQRT(('Ejercicio 3 - TIR'!$E$14-'Ejercicio 3 - TIR'!$C$14)*('Ejercicio 3 - TIR'!$D$14-'Ejercicio 3 - TIR'!$C$14)*D484),'Ejercicio 3 - TIR'!$E$14-SQRT(('Ejercicio 3 - TIR'!$E$14-'Ejercicio 3 - TIR'!$C$14)*('Ejercicio 3 - TIR'!$E$14-'Ejercicio 3 - TIR'!$D$14)*(1-D484)))</f>
        <v>30632.427196978</v>
      </c>
      <c r="F484" s="17">
        <f ca="1" t="shared" si="3598"/>
        <v>0.0415128831252907</v>
      </c>
      <c r="G484" s="18">
        <f ca="1">IF(F484&lt;=('Ejercicio 3 - TIR'!$D$18-'Ejercicio 3 - TIR'!$C$18)/('Ejercicio 3 - TIR'!$E$18-'Ejercicio 3 - TIR'!$C$18),'Ejercicio 3 - TIR'!$C$18+SQRT(('Ejercicio 3 - TIR'!$E$18-'Ejercicio 3 - TIR'!$C$18)*('Ejercicio 3 - TIR'!$D$18-'Ejercicio 3 - TIR'!$C$18)*F484),'Ejercicio 3 - TIR'!$E$18-SQRT(('Ejercicio 3 - TIR'!$E$18-'Ejercicio 3 - TIR'!$C$18)*('Ejercicio 3 - TIR'!$E$18-'Ejercicio 3 - TIR'!$D$18)*(1-F484)))</f>
        <v>32495.3822289969</v>
      </c>
      <c r="H484" s="17">
        <f ca="1" t="shared" ref="H484:L484" si="3599">RAND()</f>
        <v>0.95838296540799</v>
      </c>
      <c r="I484" s="18">
        <f ca="1">IF(H484&lt;=('Ejercicio 3 - TIR'!$D$18-'Ejercicio 3 - TIR'!$C$18)/('Ejercicio 3 - TIR'!$E$18-'Ejercicio 3 - TIR'!$C$18),'Ejercicio 3 - TIR'!$C$18+SQRT(('Ejercicio 3 - TIR'!$E$18-'Ejercicio 3 - TIR'!$C$18)*('Ejercicio 3 - TIR'!$D$18-'Ejercicio 3 - TIR'!$C$18)*H484),'Ejercicio 3 - TIR'!$E$18-SQRT(('Ejercicio 3 - TIR'!$E$18-'Ejercicio 3 - TIR'!$C$18)*('Ejercicio 3 - TIR'!$E$18-'Ejercicio 3 - TIR'!$D$18)*(1-H484)))</f>
        <v>43233.2862160495</v>
      </c>
      <c r="J484" s="17">
        <f ca="1" t="shared" si="3599"/>
        <v>0.0644420509865395</v>
      </c>
      <c r="K484" s="18">
        <f ca="1">IF(J484&lt;=('Ejercicio 3 - TIR'!$D$18-'Ejercicio 3 - TIR'!$C$18)/('Ejercicio 3 - TIR'!$E$18-'Ejercicio 3 - TIR'!$C$18),'Ejercicio 3 - TIR'!$C$18+SQRT(('Ejercicio 3 - TIR'!$E$18-'Ejercicio 3 - TIR'!$C$18)*('Ejercicio 3 - TIR'!$D$18-'Ejercicio 3 - TIR'!$C$18)*J484),'Ejercicio 3 - TIR'!$E$18-SQRT(('Ejercicio 3 - TIR'!$E$18-'Ejercicio 3 - TIR'!$C$18)*('Ejercicio 3 - TIR'!$E$18-'Ejercicio 3 - TIR'!$D$18)*(1-J484)))</f>
        <v>33109.0686142285</v>
      </c>
      <c r="L484" s="17">
        <f ca="1" t="shared" si="3599"/>
        <v>0.871497841499675</v>
      </c>
      <c r="M484" s="18">
        <f ca="1">IF(L484&lt;=('Ejercicio 3 - TIR'!$D$18-'Ejercicio 3 - TIR'!$C$18)/('Ejercicio 3 - TIR'!$E$18-'Ejercicio 3 - TIR'!$C$18),'Ejercicio 3 - TIR'!$C$18+SQRT(('Ejercicio 3 - TIR'!$E$18-'Ejercicio 3 - TIR'!$C$18)*('Ejercicio 3 - TIR'!$D$18-'Ejercicio 3 - TIR'!$C$18)*L484),'Ejercicio 3 - TIR'!$E$18-SQRT(('Ejercicio 3 - TIR'!$E$18-'Ejercicio 3 - TIR'!$C$18)*('Ejercicio 3 - TIR'!$E$18-'Ejercicio 3 - TIR'!$D$18)*(1-L484)))</f>
        <v>41895.5416112429</v>
      </c>
      <c r="N484" s="17">
        <f ca="1" t="shared" ref="N484:R484" si="3600">RAND()</f>
        <v>0.503910051356502</v>
      </c>
      <c r="O484" s="18">
        <f ca="1">IF(N484&lt;=('Ejercicio 3 - TIR'!$D$18-'Ejercicio 3 - TIR'!$C$18)/('Ejercicio 3 - TIR'!$E$18-'Ejercicio 3 - TIR'!$C$18),'Ejercicio 3 - TIR'!$C$18+SQRT(('Ejercicio 3 - TIR'!$E$18-'Ejercicio 3 - TIR'!$C$18)*('Ejercicio 3 - TIR'!$D$18-'Ejercicio 3 - TIR'!$C$18)*N484),'Ejercicio 3 - TIR'!$E$18-SQRT(('Ejercicio 3 - TIR'!$E$18-'Ejercicio 3 - TIR'!$C$18)*('Ejercicio 3 - TIR'!$E$18-'Ejercicio 3 - TIR'!$D$18)*(1-N484)))</f>
        <v>38694.0501323305</v>
      </c>
      <c r="P484" s="17">
        <f ca="1" t="shared" si="3600"/>
        <v>0.215752462908671</v>
      </c>
      <c r="Q484" s="19">
        <f ca="1">IF(P484&lt;=('Ejercicio 3 - TIR'!$D$22-'Ejercicio 3 - TIR'!$C$22)/('Ejercicio 3 - TIR'!$E$22-'Ejercicio 3 - TIR'!$C$22),'Ejercicio 3 - TIR'!$C$22+SQRT(('Ejercicio 3 - TIR'!$E$22-'Ejercicio 3 - TIR'!$C$22)*('Ejercicio 3 - TIR'!$D$22-'Ejercicio 3 - TIR'!$C$22)*P484),'Ejercicio 3 - TIR'!$E$22-SQRT(('Ejercicio 3 - TIR'!$E$22-'Ejercicio 3 - TIR'!$C$22)*('Ejercicio 3 - TIR'!$E$22-'Ejercicio 3 - TIR'!$D$22)*(1-P484)))</f>
        <v>0.139706710360575</v>
      </c>
      <c r="R484" s="17">
        <f ca="1" t="shared" si="3600"/>
        <v>0.979022557903272</v>
      </c>
      <c r="S484" s="19">
        <f ca="1">IF(R484&lt;=('Ejercicio 3 - TIR'!$D$23-'Ejercicio 3 - TIR'!$C$23)/('Ejercicio 3 - TIR'!$E$23-'Ejercicio 3 - TIR'!$C$23),'Ejercicio 3 - TIR'!$C$23+SQRT(('Ejercicio 3 - TIR'!$E$23-'Ejercicio 3 - TIR'!$C$23)*('Ejercicio 3 - TIR'!$D$23-'Ejercicio 3 - TIR'!$C$23)*R484),'Ejercicio 3 - TIR'!$E$23-SQRT(('Ejercicio 3 - TIR'!$E$23-'Ejercicio 3 - TIR'!$C$23)*('Ejercicio 3 - TIR'!$E$23-'Ejercicio 3 - TIR'!$D$23)*(1-R484)))</f>
        <v>0.173855132566596</v>
      </c>
      <c r="T484" s="17">
        <f ca="1" t="shared" ref="T484:X484" si="3601">RAND()</f>
        <v>0.70190533556566</v>
      </c>
      <c r="U484" s="19">
        <f ca="1">IF(T484&lt;=('Ejercicio 3 - TIR'!$D$24-'Ejercicio 3 - TIR'!$C$24)/('Ejercicio 3 - TIR'!$E$24-'Ejercicio 3 - TIR'!$C$24),'Ejercicio 3 - TIR'!$C$24+SQRT(('Ejercicio 3 - TIR'!$E$24-'Ejercicio 3 - TIR'!$C$24)*('Ejercicio 3 - TIR'!$D$24-'Ejercicio 3 - TIR'!$C$24)*T484),'Ejercicio 3 - TIR'!$E$24-SQRT(('Ejercicio 3 - TIR'!$E$24-'Ejercicio 3 - TIR'!$C$24)*('Ejercicio 3 - TIR'!$E$24-'Ejercicio 3 - TIR'!$D$24)*(1-T484)))</f>
        <v>0.191109429558831</v>
      </c>
      <c r="V484" s="17">
        <f ca="1" t="shared" si="3601"/>
        <v>0.282255363036514</v>
      </c>
      <c r="W484" s="19">
        <f ca="1">IF(V484&lt;=('Ejercicio 3 - TIR'!$D$25-'Ejercicio 3 - TIR'!$C$25)/('Ejercicio 3 - TIR'!$E$25-'Ejercicio 3 - TIR'!$C$25),'Ejercicio 3 - TIR'!$C$25+SQRT(('Ejercicio 3 - TIR'!$E$25-'Ejercicio 3 - TIR'!$C$25)*('Ejercicio 3 - TIR'!$D$25-'Ejercicio 3 - TIR'!$C$25)*V484),'Ejercicio 3 - TIR'!$E$25-SQRT(('Ejercicio 3 - TIR'!$E$25-'Ejercicio 3 - TIR'!$C$25)*('Ejercicio 3 - TIR'!$E$25-'Ejercicio 3 - TIR'!$D$25)*(1-V484)))</f>
        <v>0.199878569069506</v>
      </c>
      <c r="X484" s="17">
        <f ca="1" t="shared" si="3601"/>
        <v>0.206449774679818</v>
      </c>
      <c r="Y484" s="19">
        <f ca="1">IF(X484&lt;=('Ejercicio 3 - TIR'!$D$26-'Ejercicio 3 - TIR'!$C$26)/('Ejercicio 3 - TIR'!$E$26-'Ejercicio 3 - TIR'!$C$26),'Ejercicio 3 - TIR'!$C$26+SQRT(('Ejercicio 3 - TIR'!$E$26-'Ejercicio 3 - TIR'!$C$26)*('Ejercicio 3 - TIR'!$D$26-'Ejercicio 3 - TIR'!$C$26)*X484),'Ejercicio 3 - TIR'!$E$26-SQRT(('Ejercicio 3 - TIR'!$E$26-'Ejercicio 3 - TIR'!$C$26)*('Ejercicio 3 - TIR'!$E$26-'Ejercicio 3 - TIR'!$D$26)*(1-X484)))</f>
        <v>0.213609624978714</v>
      </c>
      <c r="Z484" s="17">
        <f ca="1" t="shared" si="3336"/>
        <v>1.13970671036058</v>
      </c>
      <c r="AA484" s="17">
        <f ca="1" t="shared" si="3337"/>
        <v>1.33785057157735</v>
      </c>
      <c r="AB484" s="17">
        <f ca="1" t="shared" si="3338"/>
        <v>1.59352643114646</v>
      </c>
      <c r="AC484" s="17">
        <f ca="1" t="shared" si="3339"/>
        <v>1.91203821397845</v>
      </c>
      <c r="AD484" s="17">
        <f ca="1" t="shared" si="3340"/>
        <v>2.32046797981135</v>
      </c>
      <c r="AE484" s="16">
        <f ca="1" t="shared" si="3341"/>
        <v>4279.55563404961</v>
      </c>
      <c r="AF484" s="16">
        <f ca="1" t="shared" si="3342"/>
        <v>5023.57834613343</v>
      </c>
      <c r="AG484" s="16">
        <f ca="1" t="shared" si="3343"/>
        <v>5983.63153820708</v>
      </c>
      <c r="AH484" s="16">
        <f ca="1" t="shared" si="3344"/>
        <v>7179.63124790308</v>
      </c>
      <c r="AI484" s="16">
        <f ca="1" t="shared" si="3345"/>
        <v>8713.26958625311</v>
      </c>
      <c r="AJ484" s="18">
        <f ca="1" t="shared" si="3346"/>
        <v>37035.2051821196</v>
      </c>
      <c r="AK484" s="18">
        <f ca="1" t="shared" si="3347"/>
        <v>57839.676675309</v>
      </c>
      <c r="AL484" s="18">
        <f ca="1" t="shared" si="3348"/>
        <v>52760.1759474147</v>
      </c>
      <c r="AM484" s="18">
        <f ca="1" t="shared" si="3349"/>
        <v>80105.8765560205</v>
      </c>
      <c r="AN484" s="18">
        <f ca="1" t="shared" si="3350"/>
        <v>89788.304341288</v>
      </c>
      <c r="AO484" s="18">
        <f ca="1">C484/'Ejercicio 3 - TIR'!$D$7</f>
        <v>13216.6134542867</v>
      </c>
      <c r="AP484" s="18">
        <f ca="1" t="shared" si="3351"/>
        <v>23818.5917278328</v>
      </c>
      <c r="AQ484" s="18">
        <f ca="1" t="shared" si="3352"/>
        <v>44623.0632210223</v>
      </c>
      <c r="AR484" s="18">
        <f ca="1" t="shared" si="3353"/>
        <v>39543.562493128</v>
      </c>
      <c r="AS484" s="18">
        <f ca="1" t="shared" si="3354"/>
        <v>66889.2631017338</v>
      </c>
      <c r="AT484" s="18">
        <f ca="1" t="shared" si="3355"/>
        <v>76571.6908870013</v>
      </c>
      <c r="AU484" s="18">
        <f ca="1">AP484*'Ejercicio 3 - TIR'!$D$5</f>
        <v>11909.2958639164</v>
      </c>
      <c r="AV484" s="18">
        <f ca="1">AQ484*'Ejercicio 3 - TIR'!$D$5</f>
        <v>22311.5316105112</v>
      </c>
      <c r="AW484" s="18">
        <f ca="1">AR484*'Ejercicio 3 - TIR'!$D$5</f>
        <v>19771.781246564</v>
      </c>
      <c r="AX484" s="18">
        <f ca="1">AS484*'Ejercicio 3 - TIR'!$D$5</f>
        <v>33444.6315508669</v>
      </c>
      <c r="AY484" s="18">
        <f ca="1">AT484*'Ejercicio 3 - TIR'!$D$5</f>
        <v>38285.8454435006</v>
      </c>
      <c r="AZ484" s="18">
        <f ca="1" t="shared" ref="AZ484:BD484" si="3602">AJ484-AU484-AE484</f>
        <v>20846.3536841535</v>
      </c>
      <c r="BA484" s="18">
        <f ca="1" t="shared" si="3602"/>
        <v>30504.5667186645</v>
      </c>
      <c r="BB484" s="18">
        <f ca="1" t="shared" si="3602"/>
        <v>27004.7631626436</v>
      </c>
      <c r="BC484" s="18">
        <f ca="1" t="shared" si="3602"/>
        <v>39481.6137572505</v>
      </c>
      <c r="BD484" s="18">
        <f ca="1" t="shared" si="3602"/>
        <v>42789.1893115343</v>
      </c>
      <c r="BE484" s="18">
        <f ca="1" t="shared" ref="BE484:BI484" si="3603">AZ484/Z484</f>
        <v>18290.9809117104</v>
      </c>
      <c r="BF484" s="18">
        <f ca="1" t="shared" si="3603"/>
        <v>22801.1762798733</v>
      </c>
      <c r="BG484" s="18">
        <f ca="1" t="shared" si="3603"/>
        <v>16946.5423571388</v>
      </c>
      <c r="BH484" s="18">
        <f ca="1" t="shared" si="3603"/>
        <v>20648.9668818385</v>
      </c>
      <c r="BI484" s="18">
        <f ca="1" t="shared" si="3603"/>
        <v>18439.8964708028</v>
      </c>
      <c r="BJ484" s="18">
        <f ca="1" t="shared" si="3358"/>
        <v>71081.5664544897</v>
      </c>
      <c r="BK484" s="18">
        <f ca="1" t="shared" si="3359"/>
        <v>30668.7283222163</v>
      </c>
      <c r="BL484" s="18">
        <f ca="1" t="shared" si="3360"/>
        <v>101750.294776706</v>
      </c>
      <c r="BM484" s="18">
        <f ca="1">BK484*'Ejercicio 3 - TIR'!$D$5</f>
        <v>15334.3641611081</v>
      </c>
      <c r="BN484" s="18">
        <f ca="1" t="shared" si="3361"/>
        <v>86415.9306155979</v>
      </c>
      <c r="BO484" s="18">
        <f ca="1" t="shared" si="3362"/>
        <v>37240.7339241213</v>
      </c>
      <c r="BP484" s="18">
        <f ca="1" t="shared" si="3363"/>
        <v>-96715.4944684117</v>
      </c>
      <c r="BQ484" s="18">
        <f ca="1" t="shared" ref="BQ484:BT484" si="3604">BE484</f>
        <v>18290.9809117104</v>
      </c>
      <c r="BR484" s="18">
        <f ca="1" t="shared" si="3604"/>
        <v>22801.1762798733</v>
      </c>
      <c r="BS484" s="18">
        <f ca="1" t="shared" si="3604"/>
        <v>16946.5423571388</v>
      </c>
      <c r="BT484" s="18">
        <f ca="1" t="shared" si="3604"/>
        <v>20648.9668818385</v>
      </c>
      <c r="BU484" s="18">
        <f ca="1" t="shared" si="3365"/>
        <v>55680.6303949241</v>
      </c>
      <c r="BV484" s="20">
        <f ca="1" t="shared" si="3366"/>
        <v>10.0566874418232</v>
      </c>
    </row>
    <row r="485" ht="15" customHeight="1" spans="1:74">
      <c r="A485" s="16">
        <v>484</v>
      </c>
      <c r="B485" s="17">
        <f ca="1" t="shared" ref="B485:F485" si="3605">RAND()</f>
        <v>0.585136328147586</v>
      </c>
      <c r="C485" s="18">
        <f ca="1">IF(B485&lt;=('Ejercicio 3 - TIR'!$D$13-'Ejercicio 3 - TIR'!$C$13)/('Ejercicio 3 - TIR'!$E$13-'Ejercicio 3 - TIR'!$C$13),'Ejercicio 3 - TIR'!$C$13+SQRT(('Ejercicio 3 - TIR'!$E$13-'Ejercicio 3 - TIR'!$C$13)*('Ejercicio 3 - TIR'!$D$13-'Ejercicio 3 - TIR'!$C$13)*B485),'Ejercicio 3 - TIR'!$E$13-SQRT(('Ejercicio 3 - TIR'!$E$13-'Ejercicio 3 - TIR'!$C$13)*('Ejercicio 3 - TIR'!$E$13-'Ejercicio 3 - TIR'!$D$13)*(1-B485)))</f>
        <v>77687.7521028719</v>
      </c>
      <c r="D485" s="17">
        <f ca="1" t="shared" si="3605"/>
        <v>0.495793288212519</v>
      </c>
      <c r="E485" s="18">
        <f ca="1">IF(D485&lt;=('Ejercicio 3 - TIR'!$D$14-'Ejercicio 3 - TIR'!$C$14)/('Ejercicio 3 - TIR'!$E$14-'Ejercicio 3 - TIR'!$C$14),'Ejercicio 3 - TIR'!$C$14+SQRT(('Ejercicio 3 - TIR'!$E$14-'Ejercicio 3 - TIR'!$C$14)*('Ejercicio 3 - TIR'!$D$14-'Ejercicio 3 - TIR'!$C$14)*D485),'Ejercicio 3 - TIR'!$E$14-SQRT(('Ejercicio 3 - TIR'!$E$14-'Ejercicio 3 - TIR'!$C$14)*('Ejercicio 3 - TIR'!$E$14-'Ejercicio 3 - TIR'!$D$14)*(1-D485)))</f>
        <v>31303.3910765102</v>
      </c>
      <c r="F485" s="17">
        <f ca="1" t="shared" si="3605"/>
        <v>0.138262715602327</v>
      </c>
      <c r="G485" s="18">
        <f ca="1">IF(F485&lt;=('Ejercicio 3 - TIR'!$D$18-'Ejercicio 3 - TIR'!$C$18)/('Ejercicio 3 - TIR'!$E$18-'Ejercicio 3 - TIR'!$C$18),'Ejercicio 3 - TIR'!$C$18+SQRT(('Ejercicio 3 - TIR'!$E$18-'Ejercicio 3 - TIR'!$C$18)*('Ejercicio 3 - TIR'!$D$18-'Ejercicio 3 - TIR'!$C$18)*F485),'Ejercicio 3 - TIR'!$E$18-SQRT(('Ejercicio 3 - TIR'!$E$18-'Ejercicio 3 - TIR'!$C$18)*('Ejercicio 3 - TIR'!$E$18-'Ejercicio 3 - TIR'!$D$18)*(1-F485)))</f>
        <v>34554.0539457004</v>
      </c>
      <c r="H485" s="17">
        <f ca="1" t="shared" ref="H485:L485" si="3606">RAND()</f>
        <v>0.950569121506524</v>
      </c>
      <c r="I485" s="18">
        <f ca="1">IF(H485&lt;=('Ejercicio 3 - TIR'!$D$18-'Ejercicio 3 - TIR'!$C$18)/('Ejercicio 3 - TIR'!$E$18-'Ejercicio 3 - TIR'!$C$18),'Ejercicio 3 - TIR'!$C$18+SQRT(('Ejercicio 3 - TIR'!$E$18-'Ejercicio 3 - TIR'!$C$18)*('Ejercicio 3 - TIR'!$D$18-'Ejercicio 3 - TIR'!$C$18)*H485),'Ejercicio 3 - TIR'!$E$18-SQRT(('Ejercicio 3 - TIR'!$E$18-'Ejercicio 3 - TIR'!$C$18)*('Ejercicio 3 - TIR'!$E$18-'Ejercicio 3 - TIR'!$D$18)*(1-H485)))</f>
        <v>43074.5608586583</v>
      </c>
      <c r="J485" s="17">
        <f ca="1" t="shared" si="3606"/>
        <v>0.57087858833671</v>
      </c>
      <c r="K485" s="18">
        <f ca="1">IF(J485&lt;=('Ejercicio 3 - TIR'!$D$18-'Ejercicio 3 - TIR'!$C$18)/('Ejercicio 3 - TIR'!$E$18-'Ejercicio 3 - TIR'!$C$18),'Ejercicio 3 - TIR'!$C$18+SQRT(('Ejercicio 3 - TIR'!$E$18-'Ejercicio 3 - TIR'!$C$18)*('Ejercicio 3 - TIR'!$D$18-'Ejercicio 3 - TIR'!$C$18)*J485),'Ejercicio 3 - TIR'!$E$18-SQRT(('Ejercicio 3 - TIR'!$E$18-'Ejercicio 3 - TIR'!$C$18)*('Ejercicio 3 - TIR'!$E$18-'Ejercicio 3 - TIR'!$D$18)*(1-J485)))</f>
        <v>39253.7445529097</v>
      </c>
      <c r="L485" s="17">
        <f ca="1" t="shared" si="3606"/>
        <v>0.0626080754106293</v>
      </c>
      <c r="M485" s="18">
        <f ca="1">IF(L485&lt;=('Ejercicio 3 - TIR'!$D$18-'Ejercicio 3 - TIR'!$C$18)/('Ejercicio 3 - TIR'!$E$18-'Ejercicio 3 - TIR'!$C$18),'Ejercicio 3 - TIR'!$C$18+SQRT(('Ejercicio 3 - TIR'!$E$18-'Ejercicio 3 - TIR'!$C$18)*('Ejercicio 3 - TIR'!$D$18-'Ejercicio 3 - TIR'!$C$18)*L485),'Ejercicio 3 - TIR'!$E$18-SQRT(('Ejercicio 3 - TIR'!$E$18-'Ejercicio 3 - TIR'!$C$18)*('Ejercicio 3 - TIR'!$E$18-'Ejercicio 3 - TIR'!$D$18)*(1-L485)))</f>
        <v>33064.5083311348</v>
      </c>
      <c r="N485" s="17">
        <f ca="1" t="shared" ref="N485:R485" si="3607">RAND()</f>
        <v>0.533444440567422</v>
      </c>
      <c r="O485" s="18">
        <f ca="1">IF(N485&lt;=('Ejercicio 3 - TIR'!$D$18-'Ejercicio 3 - TIR'!$C$18)/('Ejercicio 3 - TIR'!$E$18-'Ejercicio 3 - TIR'!$C$18),'Ejercicio 3 - TIR'!$C$18+SQRT(('Ejercicio 3 - TIR'!$E$18-'Ejercicio 3 - TIR'!$C$18)*('Ejercicio 3 - TIR'!$D$18-'Ejercicio 3 - TIR'!$C$18)*N485),'Ejercicio 3 - TIR'!$E$18-SQRT(('Ejercicio 3 - TIR'!$E$18-'Ejercicio 3 - TIR'!$C$18)*('Ejercicio 3 - TIR'!$E$18-'Ejercicio 3 - TIR'!$D$18)*(1-N485)))</f>
        <v>38945.2035239626</v>
      </c>
      <c r="P485" s="17">
        <f ca="1" t="shared" si="3607"/>
        <v>0.717755764221509</v>
      </c>
      <c r="Q485" s="19">
        <f ca="1">IF(P485&lt;=('Ejercicio 3 - TIR'!$D$22-'Ejercicio 3 - TIR'!$C$22)/('Ejercicio 3 - TIR'!$E$22-'Ejercicio 3 - TIR'!$C$22),'Ejercicio 3 - TIR'!$C$22+SQRT(('Ejercicio 3 - TIR'!$E$22-'Ejercicio 3 - TIR'!$C$22)*('Ejercicio 3 - TIR'!$D$22-'Ejercicio 3 - TIR'!$C$22)*P485),'Ejercicio 3 - TIR'!$E$22-SQRT(('Ejercicio 3 - TIR'!$E$22-'Ejercicio 3 - TIR'!$C$22)*('Ejercicio 3 - TIR'!$E$22-'Ejercicio 3 - TIR'!$D$22)*(1-P485)))</f>
        <v>0.157460265653711</v>
      </c>
      <c r="R485" s="17">
        <f ca="1" t="shared" si="3607"/>
        <v>0.926127844270382</v>
      </c>
      <c r="S485" s="19">
        <f ca="1">IF(R485&lt;=('Ejercicio 3 - TIR'!$D$23-'Ejercicio 3 - TIR'!$C$23)/('Ejercicio 3 - TIR'!$E$23-'Ejercicio 3 - TIR'!$C$23),'Ejercicio 3 - TIR'!$C$23+SQRT(('Ejercicio 3 - TIR'!$E$23-'Ejercicio 3 - TIR'!$C$23)*('Ejercicio 3 - TIR'!$D$23-'Ejercicio 3 - TIR'!$C$23)*R485),'Ejercicio 3 - TIR'!$E$23-SQRT(('Ejercicio 3 - TIR'!$E$23-'Ejercicio 3 - TIR'!$C$23)*('Ejercicio 3 - TIR'!$E$23-'Ejercicio 3 - TIR'!$D$23)*(1-R485)))</f>
        <v>0.1684687433333</v>
      </c>
      <c r="T485" s="17">
        <f ca="1" t="shared" ref="T485:X485" si="3608">RAND()</f>
        <v>0.631265635107588</v>
      </c>
      <c r="U485" s="19">
        <f ca="1">IF(T485&lt;=('Ejercicio 3 - TIR'!$D$24-'Ejercicio 3 - TIR'!$C$24)/('Ejercicio 3 - TIR'!$E$24-'Ejercicio 3 - TIR'!$C$24),'Ejercicio 3 - TIR'!$C$24+SQRT(('Ejercicio 3 - TIR'!$E$24-'Ejercicio 3 - TIR'!$C$24)*('Ejercicio 3 - TIR'!$D$24-'Ejercicio 3 - TIR'!$C$24)*T485),'Ejercicio 3 - TIR'!$E$24-SQRT(('Ejercicio 3 - TIR'!$E$24-'Ejercicio 3 - TIR'!$C$24)*('Ejercicio 3 - TIR'!$E$24-'Ejercicio 3 - TIR'!$D$24)*(1-T485)))</f>
        <v>0.187868143195596</v>
      </c>
      <c r="V485" s="17">
        <f ca="1" t="shared" si="3608"/>
        <v>0.337863421382862</v>
      </c>
      <c r="W485" s="19">
        <f ca="1">IF(V485&lt;=('Ejercicio 3 - TIR'!$D$25-'Ejercicio 3 - TIR'!$C$25)/('Ejercicio 3 - TIR'!$E$25-'Ejercicio 3 - TIR'!$C$25),'Ejercicio 3 - TIR'!$C$25+SQRT(('Ejercicio 3 - TIR'!$E$25-'Ejercicio 3 - TIR'!$C$25)*('Ejercicio 3 - TIR'!$D$25-'Ejercicio 3 - TIR'!$C$25)*V485),'Ejercicio 3 - TIR'!$E$25-SQRT(('Ejercicio 3 - TIR'!$E$25-'Ejercicio 3 - TIR'!$C$25)*('Ejercicio 3 - TIR'!$E$25-'Ejercicio 3 - TIR'!$D$25)*(1-V485)))</f>
        <v>0.201859808629795</v>
      </c>
      <c r="X485" s="17">
        <f ca="1" t="shared" si="3608"/>
        <v>0.882165601568687</v>
      </c>
      <c r="Y485" s="19">
        <f ca="1">IF(X485&lt;=('Ejercicio 3 - TIR'!$D$26-'Ejercicio 3 - TIR'!$C$26)/('Ejercicio 3 - TIR'!$E$26-'Ejercicio 3 - TIR'!$C$26),'Ejercicio 3 - TIR'!$C$26+SQRT(('Ejercicio 3 - TIR'!$E$26-'Ejercicio 3 - TIR'!$C$26)*('Ejercicio 3 - TIR'!$D$26-'Ejercicio 3 - TIR'!$C$26)*X485),'Ejercicio 3 - TIR'!$E$26-SQRT(('Ejercicio 3 - TIR'!$E$26-'Ejercicio 3 - TIR'!$C$26)*('Ejercicio 3 - TIR'!$E$26-'Ejercicio 3 - TIR'!$D$26)*(1-X485)))</f>
        <v>0.254774898384167</v>
      </c>
      <c r="Z485" s="17">
        <f ca="1" t="shared" si="3336"/>
        <v>1.15746026565371</v>
      </c>
      <c r="AA485" s="17">
        <f ca="1" t="shared" si="3337"/>
        <v>1.35245614206662</v>
      </c>
      <c r="AB485" s="17">
        <f ca="1" t="shared" si="3338"/>
        <v>1.60653956623015</v>
      </c>
      <c r="AC485" s="17">
        <f ca="1" t="shared" si="3339"/>
        <v>1.93083533562557</v>
      </c>
      <c r="AD485" s="17">
        <f ca="1" t="shared" si="3340"/>
        <v>2.42276371205613</v>
      </c>
      <c r="AE485" s="16">
        <f ca="1" t="shared" si="3341"/>
        <v>4929.0402747693</v>
      </c>
      <c r="AF485" s="16">
        <f ca="1" t="shared" si="3342"/>
        <v>5759.42949569891</v>
      </c>
      <c r="AG485" s="16">
        <f ca="1" t="shared" si="3343"/>
        <v>6841.44282092181</v>
      </c>
      <c r="AH485" s="16">
        <f ca="1" t="shared" si="3344"/>
        <v>8222.45515950477</v>
      </c>
      <c r="AI485" s="16">
        <f ca="1" t="shared" si="3345"/>
        <v>10317.330337236</v>
      </c>
      <c r="AJ485" s="18">
        <f ca="1" t="shared" si="3346"/>
        <v>39994.944459403</v>
      </c>
      <c r="AK485" s="18">
        <f ca="1" t="shared" si="3347"/>
        <v>58256.4544001148</v>
      </c>
      <c r="AL485" s="18">
        <f ca="1" t="shared" si="3348"/>
        <v>63062.6937469409</v>
      </c>
      <c r="AM485" s="18">
        <f ca="1" t="shared" si="3349"/>
        <v>63842.1210408409</v>
      </c>
      <c r="AN485" s="18">
        <f ca="1" t="shared" si="3350"/>
        <v>94355.0258564971</v>
      </c>
      <c r="AO485" s="18">
        <f ca="1">C485/'Ejercicio 3 - TIR'!$D$7</f>
        <v>15537.5504205744</v>
      </c>
      <c r="AP485" s="18">
        <f ca="1" t="shared" si="3351"/>
        <v>24457.3940388286</v>
      </c>
      <c r="AQ485" s="18">
        <f ca="1" t="shared" si="3352"/>
        <v>42718.9039795404</v>
      </c>
      <c r="AR485" s="18">
        <f ca="1" t="shared" si="3353"/>
        <v>47525.1433263665</v>
      </c>
      <c r="AS485" s="18">
        <f ca="1" t="shared" si="3354"/>
        <v>48304.5706202665</v>
      </c>
      <c r="AT485" s="18">
        <f ca="1" t="shared" si="3355"/>
        <v>78817.4754359227</v>
      </c>
      <c r="AU485" s="18">
        <f ca="1">AP485*'Ejercicio 3 - TIR'!$D$5</f>
        <v>12228.6970194143</v>
      </c>
      <c r="AV485" s="18">
        <f ca="1">AQ485*'Ejercicio 3 - TIR'!$D$5</f>
        <v>21359.4519897702</v>
      </c>
      <c r="AW485" s="18">
        <f ca="1">AR485*'Ejercicio 3 - TIR'!$D$5</f>
        <v>23762.5716631832</v>
      </c>
      <c r="AX485" s="18">
        <f ca="1">AS485*'Ejercicio 3 - TIR'!$D$5</f>
        <v>24152.2853101333</v>
      </c>
      <c r="AY485" s="18">
        <f ca="1">AT485*'Ejercicio 3 - TIR'!$D$5</f>
        <v>39408.7377179614</v>
      </c>
      <c r="AZ485" s="18">
        <f ca="1" t="shared" ref="AZ485:BD485" si="3609">AJ485-AU485-AE485</f>
        <v>22837.2071652194</v>
      </c>
      <c r="BA485" s="18">
        <f ca="1" t="shared" si="3609"/>
        <v>31137.5729146457</v>
      </c>
      <c r="BB485" s="18">
        <f ca="1" t="shared" si="3609"/>
        <v>32458.6792628358</v>
      </c>
      <c r="BC485" s="18">
        <f ca="1" t="shared" si="3609"/>
        <v>31467.3805712029</v>
      </c>
      <c r="BD485" s="18">
        <f ca="1" t="shared" si="3609"/>
        <v>44628.9578012998</v>
      </c>
      <c r="BE485" s="18">
        <f ca="1" t="shared" ref="BE485:BI485" si="3610">AZ485/Z485</f>
        <v>19730.4459106606</v>
      </c>
      <c r="BF485" s="18">
        <f ca="1" t="shared" si="3610"/>
        <v>23022.981630344</v>
      </c>
      <c r="BG485" s="18">
        <f ca="1" t="shared" si="3610"/>
        <v>20204.0957752458</v>
      </c>
      <c r="BH485" s="18">
        <f ca="1" t="shared" si="3610"/>
        <v>16297.2885313433</v>
      </c>
      <c r="BI485" s="18">
        <f ca="1" t="shared" si="3610"/>
        <v>18420.6811333758</v>
      </c>
      <c r="BJ485" s="18">
        <f ca="1" t="shared" si="3358"/>
        <v>75840.7199644706</v>
      </c>
      <c r="BK485" s="18">
        <f ca="1" t="shared" si="3359"/>
        <v>37643.81333321</v>
      </c>
      <c r="BL485" s="18">
        <f ca="1" t="shared" si="3360"/>
        <v>113484.533297681</v>
      </c>
      <c r="BM485" s="18">
        <f ca="1">BK485*'Ejercicio 3 - TIR'!$D$5</f>
        <v>18821.906666605</v>
      </c>
      <c r="BN485" s="18">
        <f ca="1" t="shared" si="3361"/>
        <v>94662.6266310756</v>
      </c>
      <c r="BO485" s="18">
        <f ca="1" t="shared" si="3362"/>
        <v>39072.1662867974</v>
      </c>
      <c r="BP485" s="18">
        <f ca="1" t="shared" si="3363"/>
        <v>-108991.143179382</v>
      </c>
      <c r="BQ485" s="18">
        <f ca="1" t="shared" ref="BQ485:BT485" si="3611">BE485</f>
        <v>19730.4459106606</v>
      </c>
      <c r="BR485" s="18">
        <f ca="1" t="shared" si="3611"/>
        <v>23022.981630344</v>
      </c>
      <c r="BS485" s="18">
        <f ca="1" t="shared" si="3611"/>
        <v>20204.0957752458</v>
      </c>
      <c r="BT485" s="18">
        <f ca="1" t="shared" si="3611"/>
        <v>16297.2885313433</v>
      </c>
      <c r="BU485" s="18">
        <f ca="1" t="shared" si="3365"/>
        <v>57492.8474201732</v>
      </c>
      <c r="BV485" s="20">
        <f ca="1" t="shared" si="3366"/>
        <v>6.8457314877246</v>
      </c>
    </row>
    <row r="486" ht="15" customHeight="1" spans="1:74">
      <c r="A486" s="16">
        <v>485</v>
      </c>
      <c r="B486" s="17">
        <f ca="1" t="shared" ref="B486:F486" si="3612">RAND()</f>
        <v>0.205756074302575</v>
      </c>
      <c r="C486" s="18">
        <f ca="1">IF(B486&lt;=('Ejercicio 3 - TIR'!$D$13-'Ejercicio 3 - TIR'!$C$13)/('Ejercicio 3 - TIR'!$E$13-'Ejercicio 3 - TIR'!$C$13),'Ejercicio 3 - TIR'!$C$13+SQRT(('Ejercicio 3 - TIR'!$E$13-'Ejercicio 3 - TIR'!$C$13)*('Ejercicio 3 - TIR'!$D$13-'Ejercicio 3 - TIR'!$C$13)*B486),'Ejercicio 3 - TIR'!$E$13-SQRT(('Ejercicio 3 - TIR'!$E$13-'Ejercicio 3 - TIR'!$C$13)*('Ejercicio 3 - TIR'!$E$13-'Ejercicio 3 - TIR'!$D$13)*(1-B486)))</f>
        <v>69072.0686572044</v>
      </c>
      <c r="D486" s="17">
        <f ca="1" t="shared" si="3612"/>
        <v>0.137797912956935</v>
      </c>
      <c r="E486" s="18">
        <f ca="1">IF(D486&lt;=('Ejercicio 3 - TIR'!$D$14-'Ejercicio 3 - TIR'!$C$14)/('Ejercicio 3 - TIR'!$E$14-'Ejercicio 3 - TIR'!$C$14),'Ejercicio 3 - TIR'!$C$14+SQRT(('Ejercicio 3 - TIR'!$E$14-'Ejercicio 3 - TIR'!$C$14)*('Ejercicio 3 - TIR'!$D$14-'Ejercicio 3 - TIR'!$C$14)*D486),'Ejercicio 3 - TIR'!$E$14-SQRT(('Ejercicio 3 - TIR'!$E$14-'Ejercicio 3 - TIR'!$C$14)*('Ejercicio 3 - TIR'!$E$14-'Ejercicio 3 - TIR'!$D$14)*(1-D486)))</f>
        <v>28214.7851361748</v>
      </c>
      <c r="F486" s="17">
        <f ca="1" t="shared" si="3612"/>
        <v>0.559093820532308</v>
      </c>
      <c r="G486" s="18">
        <f ca="1">IF(F486&lt;=('Ejercicio 3 - TIR'!$D$18-'Ejercicio 3 - TIR'!$C$18)/('Ejercicio 3 - TIR'!$E$18-'Ejercicio 3 - TIR'!$C$18),'Ejercicio 3 - TIR'!$C$18+SQRT(('Ejercicio 3 - TIR'!$E$18-'Ejercicio 3 - TIR'!$C$18)*('Ejercicio 3 - TIR'!$D$18-'Ejercicio 3 - TIR'!$C$18)*F486),'Ejercicio 3 - TIR'!$E$18-SQRT(('Ejercicio 3 - TIR'!$E$18-'Ejercicio 3 - TIR'!$C$18)*('Ejercicio 3 - TIR'!$E$18-'Ejercicio 3 - TIR'!$D$18)*(1-F486)))</f>
        <v>39157.7329661792</v>
      </c>
      <c r="H486" s="17">
        <f ca="1" t="shared" ref="H486:L486" si="3613">RAND()</f>
        <v>0.919751361173867</v>
      </c>
      <c r="I486" s="18">
        <f ca="1">IF(H486&lt;=('Ejercicio 3 - TIR'!$D$18-'Ejercicio 3 - TIR'!$C$18)/('Ejercicio 3 - TIR'!$E$18-'Ejercicio 3 - TIR'!$C$18),'Ejercicio 3 - TIR'!$C$18+SQRT(('Ejercicio 3 - TIR'!$E$18-'Ejercicio 3 - TIR'!$C$18)*('Ejercicio 3 - TIR'!$D$18-'Ejercicio 3 - TIR'!$C$18)*H486),'Ejercicio 3 - TIR'!$E$18-SQRT(('Ejercicio 3 - TIR'!$E$18-'Ejercicio 3 - TIR'!$C$18)*('Ejercicio 3 - TIR'!$E$18-'Ejercicio 3 - TIR'!$D$18)*(1-H486)))</f>
        <v>42546.7067211685</v>
      </c>
      <c r="J486" s="17">
        <f ca="1" t="shared" si="3613"/>
        <v>0.563979102471214</v>
      </c>
      <c r="K486" s="18">
        <f ca="1">IF(J486&lt;=('Ejercicio 3 - TIR'!$D$18-'Ejercicio 3 - TIR'!$C$18)/('Ejercicio 3 - TIR'!$E$18-'Ejercicio 3 - TIR'!$C$18),'Ejercicio 3 - TIR'!$C$18+SQRT(('Ejercicio 3 - TIR'!$E$18-'Ejercicio 3 - TIR'!$C$18)*('Ejercicio 3 - TIR'!$D$18-'Ejercicio 3 - TIR'!$C$18)*J486),'Ejercicio 3 - TIR'!$E$18-SQRT(('Ejercicio 3 - TIR'!$E$18-'Ejercicio 3 - TIR'!$C$18)*('Ejercicio 3 - TIR'!$E$18-'Ejercicio 3 - TIR'!$D$18)*(1-J486)))</f>
        <v>39197.6554279165</v>
      </c>
      <c r="L486" s="17">
        <f ca="1" t="shared" si="3613"/>
        <v>0.0348893001289021</v>
      </c>
      <c r="M486" s="18">
        <f ca="1">IF(L486&lt;=('Ejercicio 3 - TIR'!$D$18-'Ejercicio 3 - TIR'!$C$18)/('Ejercicio 3 - TIR'!$E$18-'Ejercicio 3 - TIR'!$C$18),'Ejercicio 3 - TIR'!$C$18+SQRT(('Ejercicio 3 - TIR'!$E$18-'Ejercicio 3 - TIR'!$C$18)*('Ejercicio 3 - TIR'!$D$18-'Ejercicio 3 - TIR'!$C$18)*L486),'Ejercicio 3 - TIR'!$E$18-SQRT(('Ejercicio 3 - TIR'!$E$18-'Ejercicio 3 - TIR'!$C$18)*('Ejercicio 3 - TIR'!$E$18-'Ejercicio 3 - TIR'!$D$18)*(1-L486)))</f>
        <v>32287.6614739369</v>
      </c>
      <c r="N486" s="17">
        <f ca="1" t="shared" ref="N486:R486" si="3614">RAND()</f>
        <v>0.756892453109759</v>
      </c>
      <c r="O486" s="18">
        <f ca="1">IF(N486&lt;=('Ejercicio 3 - TIR'!$D$18-'Ejercicio 3 - TIR'!$C$18)/('Ejercicio 3 - TIR'!$E$18-'Ejercicio 3 - TIR'!$C$18),'Ejercicio 3 - TIR'!$C$18+SQRT(('Ejercicio 3 - TIR'!$E$18-'Ejercicio 3 - TIR'!$C$18)*('Ejercicio 3 - TIR'!$D$18-'Ejercicio 3 - TIR'!$C$18)*N486),'Ejercicio 3 - TIR'!$E$18-SQRT(('Ejercicio 3 - TIR'!$E$18-'Ejercicio 3 - TIR'!$C$18)*('Ejercicio 3 - TIR'!$E$18-'Ejercicio 3 - TIR'!$D$18)*(1-N486)))</f>
        <v>40729.9805601417</v>
      </c>
      <c r="P486" s="17">
        <f ca="1" t="shared" si="3614"/>
        <v>0.622953617594111</v>
      </c>
      <c r="Q486" s="19">
        <f ca="1">IF(P486&lt;=('Ejercicio 3 - TIR'!$D$22-'Ejercicio 3 - TIR'!$C$22)/('Ejercicio 3 - TIR'!$E$22-'Ejercicio 3 - TIR'!$C$22),'Ejercicio 3 - TIR'!$C$22+SQRT(('Ejercicio 3 - TIR'!$E$22-'Ejercicio 3 - TIR'!$C$22)*('Ejercicio 3 - TIR'!$D$22-'Ejercicio 3 - TIR'!$C$22)*P486),'Ejercicio 3 - TIR'!$E$22-SQRT(('Ejercicio 3 - TIR'!$E$22-'Ejercicio 3 - TIR'!$C$22)*('Ejercicio 3 - TIR'!$E$22-'Ejercicio 3 - TIR'!$D$22)*(1-P486)))</f>
        <v>0.153948445567863</v>
      </c>
      <c r="R486" s="17">
        <f ca="1" t="shared" si="3614"/>
        <v>0.955633290596263</v>
      </c>
      <c r="S486" s="19">
        <f ca="1">IF(R486&lt;=('Ejercicio 3 - TIR'!$D$23-'Ejercicio 3 - TIR'!$C$23)/('Ejercicio 3 - TIR'!$E$23-'Ejercicio 3 - TIR'!$C$23),'Ejercicio 3 - TIR'!$C$23+SQRT(('Ejercicio 3 - TIR'!$E$23-'Ejercicio 3 - TIR'!$C$23)*('Ejercicio 3 - TIR'!$D$23-'Ejercicio 3 - TIR'!$C$23)*R486),'Ejercicio 3 - TIR'!$E$23-SQRT(('Ejercicio 3 - TIR'!$E$23-'Ejercicio 3 - TIR'!$C$23)*('Ejercicio 3 - TIR'!$E$23-'Ejercicio 3 - TIR'!$D$23)*(1-R486)))</f>
        <v>0.171063553450799</v>
      </c>
      <c r="T486" s="17">
        <f ca="1" t="shared" ref="T486:X486" si="3615">RAND()</f>
        <v>0.956088394648153</v>
      </c>
      <c r="U486" s="19">
        <f ca="1">IF(T486&lt;=('Ejercicio 3 - TIR'!$D$24-'Ejercicio 3 - TIR'!$C$24)/('Ejercicio 3 - TIR'!$E$24-'Ejercicio 3 - TIR'!$C$24),'Ejercicio 3 - TIR'!$C$24+SQRT(('Ejercicio 3 - TIR'!$E$24-'Ejercicio 3 - TIR'!$C$24)*('Ejercicio 3 - TIR'!$D$24-'Ejercicio 3 - TIR'!$C$24)*T486),'Ejercicio 3 - TIR'!$E$24-SQRT(('Ejercicio 3 - TIR'!$E$24-'Ejercicio 3 - TIR'!$C$24)*('Ejercicio 3 - TIR'!$E$24-'Ejercicio 3 - TIR'!$D$24)*(1-T486)))</f>
        <v>0.20891160539189</v>
      </c>
      <c r="V486" s="17">
        <f ca="1" t="shared" si="3615"/>
        <v>0.853191132191002</v>
      </c>
      <c r="W486" s="19">
        <f ca="1">IF(V486&lt;=('Ejercicio 3 - TIR'!$D$25-'Ejercicio 3 - TIR'!$C$25)/('Ejercicio 3 - TIR'!$E$25-'Ejercicio 3 - TIR'!$C$25),'Ejercicio 3 - TIR'!$C$25+SQRT(('Ejercicio 3 - TIR'!$E$25-'Ejercicio 3 - TIR'!$C$25)*('Ejercicio 3 - TIR'!$D$25-'Ejercicio 3 - TIR'!$C$25)*V486),'Ejercicio 3 - TIR'!$E$25-SQRT(('Ejercicio 3 - TIR'!$E$25-'Ejercicio 3 - TIR'!$C$25)*('Ejercicio 3 - TIR'!$E$25-'Ejercicio 3 - TIR'!$D$25)*(1-V486)))</f>
        <v>0.227332158520682</v>
      </c>
      <c r="X486" s="17">
        <f ca="1" t="shared" si="3615"/>
        <v>0.784892953967988</v>
      </c>
      <c r="Y486" s="19">
        <f ca="1">IF(X486&lt;=('Ejercicio 3 - TIR'!$D$26-'Ejercicio 3 - TIR'!$C$26)/('Ejercicio 3 - TIR'!$E$26-'Ejercicio 3 - TIR'!$C$26),'Ejercicio 3 - TIR'!$C$26+SQRT(('Ejercicio 3 - TIR'!$E$26-'Ejercicio 3 - TIR'!$C$26)*('Ejercicio 3 - TIR'!$D$26-'Ejercicio 3 - TIR'!$C$26)*X486),'Ejercicio 3 - TIR'!$E$26-SQRT(('Ejercicio 3 - TIR'!$E$26-'Ejercicio 3 - TIR'!$C$26)*('Ejercicio 3 - TIR'!$E$26-'Ejercicio 3 - TIR'!$D$26)*(1-X486)))</f>
        <v>0.245918068590925</v>
      </c>
      <c r="Z486" s="17">
        <f ca="1" t="shared" si="3336"/>
        <v>1.15394844556786</v>
      </c>
      <c r="AA486" s="17">
        <f ca="1" t="shared" si="3337"/>
        <v>1.35134696716573</v>
      </c>
      <c r="AB486" s="17">
        <f ca="1" t="shared" si="3338"/>
        <v>1.63365903151778</v>
      </c>
      <c r="AC486" s="17">
        <f ca="1" t="shared" si="3339"/>
        <v>2.00504226543952</v>
      </c>
      <c r="AD486" s="17">
        <f ca="1" t="shared" si="3340"/>
        <v>2.49811838679959</v>
      </c>
      <c r="AE486" s="16">
        <f ca="1" t="shared" si="3341"/>
        <v>4343.62231374535</v>
      </c>
      <c r="AF486" s="16">
        <f ca="1" t="shared" si="3342"/>
        <v>5086.65778158281</v>
      </c>
      <c r="AG486" s="16">
        <f ca="1" t="shared" si="3343"/>
        <v>6149.31962481242</v>
      </c>
      <c r="AH486" s="16">
        <f ca="1" t="shared" si="3344"/>
        <v>7547.25772855461</v>
      </c>
      <c r="AI486" s="16">
        <f ca="1" t="shared" si="3345"/>
        <v>9403.2647723187</v>
      </c>
      <c r="AJ486" s="18">
        <f ca="1" t="shared" si="3346"/>
        <v>45186.005088284</v>
      </c>
      <c r="AK486" s="18">
        <f ca="1" t="shared" si="3347"/>
        <v>57495.3630905407</v>
      </c>
      <c r="AL486" s="18">
        <f ca="1" t="shared" si="3348"/>
        <v>64035.6038041378</v>
      </c>
      <c r="AM486" s="18">
        <f ca="1" t="shared" si="3349"/>
        <v>64738.125907447</v>
      </c>
      <c r="AN486" s="18">
        <f ca="1" t="shared" si="3350"/>
        <v>101748.31333128</v>
      </c>
      <c r="AO486" s="18">
        <f ca="1">C486/'Ejercicio 3 - TIR'!$D$7</f>
        <v>13814.4137314409</v>
      </c>
      <c r="AP486" s="18">
        <f ca="1" t="shared" si="3351"/>
        <v>31371.5913568431</v>
      </c>
      <c r="AQ486" s="18">
        <f ca="1" t="shared" si="3352"/>
        <v>43680.9493590998</v>
      </c>
      <c r="AR486" s="18">
        <f ca="1" t="shared" si="3353"/>
        <v>50221.1900726969</v>
      </c>
      <c r="AS486" s="18">
        <f ca="1" t="shared" si="3354"/>
        <v>50923.7121760061</v>
      </c>
      <c r="AT486" s="18">
        <f ca="1" t="shared" si="3355"/>
        <v>87933.8995998387</v>
      </c>
      <c r="AU486" s="18">
        <f ca="1">AP486*'Ejercicio 3 - TIR'!$D$5</f>
        <v>15685.7956784216</v>
      </c>
      <c r="AV486" s="18">
        <f ca="1">AQ486*'Ejercicio 3 - TIR'!$D$5</f>
        <v>21840.4746795499</v>
      </c>
      <c r="AW486" s="18">
        <f ca="1">AR486*'Ejercicio 3 - TIR'!$D$5</f>
        <v>25110.5950363484</v>
      </c>
      <c r="AX486" s="18">
        <f ca="1">AS486*'Ejercicio 3 - TIR'!$D$5</f>
        <v>25461.856088003</v>
      </c>
      <c r="AY486" s="18">
        <f ca="1">AT486*'Ejercicio 3 - TIR'!$D$5</f>
        <v>43966.9497999193</v>
      </c>
      <c r="AZ486" s="18">
        <f ca="1" t="shared" ref="AZ486:BD486" si="3616">AJ486-AU486-AE486</f>
        <v>25156.5870961171</v>
      </c>
      <c r="BA486" s="18">
        <f ca="1" t="shared" si="3616"/>
        <v>30568.230629408</v>
      </c>
      <c r="BB486" s="18">
        <f ca="1" t="shared" si="3616"/>
        <v>32775.6891429769</v>
      </c>
      <c r="BC486" s="18">
        <f ca="1" t="shared" si="3616"/>
        <v>31729.0120908893</v>
      </c>
      <c r="BD486" s="18">
        <f ca="1" t="shared" si="3616"/>
        <v>48378.0987590415</v>
      </c>
      <c r="BE486" s="18">
        <f ca="1" t="shared" ref="BE486:BI486" si="3617">AZ486/Z486</f>
        <v>21800.4428124494</v>
      </c>
      <c r="BF486" s="18">
        <f ca="1" t="shared" si="3617"/>
        <v>22620.5640535982</v>
      </c>
      <c r="BG486" s="18">
        <f ca="1" t="shared" si="3617"/>
        <v>20062.7478014957</v>
      </c>
      <c r="BH486" s="18">
        <f ca="1" t="shared" si="3617"/>
        <v>15824.6101031362</v>
      </c>
      <c r="BI486" s="18">
        <f ca="1" t="shared" si="3617"/>
        <v>19365.8150929429</v>
      </c>
      <c r="BJ486" s="18">
        <f ca="1" t="shared" si="3358"/>
        <v>70483.8735282778</v>
      </c>
      <c r="BK486" s="18">
        <f ca="1" t="shared" si="3359"/>
        <v>34510.0409453691</v>
      </c>
      <c r="BL486" s="18">
        <f ca="1" t="shared" si="3360"/>
        <v>104993.914473647</v>
      </c>
      <c r="BM486" s="18">
        <f ca="1">BK486*'Ejercicio 3 - TIR'!$D$5</f>
        <v>17255.0204726846</v>
      </c>
      <c r="BN486" s="18">
        <f ca="1" t="shared" si="3361"/>
        <v>87738.8940009624</v>
      </c>
      <c r="BO486" s="18">
        <f ca="1" t="shared" si="3362"/>
        <v>35121.9920018952</v>
      </c>
      <c r="BP486" s="18">
        <f ca="1" t="shared" si="3363"/>
        <v>-97286.8537933792</v>
      </c>
      <c r="BQ486" s="18">
        <f ca="1" t="shared" ref="BQ486:BT486" si="3618">BE486</f>
        <v>21800.4428124494</v>
      </c>
      <c r="BR486" s="18">
        <f ca="1" t="shared" si="3618"/>
        <v>22620.5640535982</v>
      </c>
      <c r="BS486" s="18">
        <f ca="1" t="shared" si="3618"/>
        <v>20062.7478014957</v>
      </c>
      <c r="BT486" s="18">
        <f ca="1" t="shared" si="3618"/>
        <v>15824.6101031362</v>
      </c>
      <c r="BU486" s="18">
        <f ca="1" t="shared" si="3365"/>
        <v>54487.8070948381</v>
      </c>
      <c r="BV486" s="20">
        <f ca="1" t="shared" si="3366"/>
        <v>10.3312169588105</v>
      </c>
    </row>
    <row r="487" ht="15" customHeight="1" spans="1:74">
      <c r="A487" s="16">
        <v>486</v>
      </c>
      <c r="B487" s="17">
        <f ca="1" t="shared" ref="B487:F487" si="3619">RAND()</f>
        <v>0.54951431222597</v>
      </c>
      <c r="C487" s="18">
        <f ca="1">IF(B487&lt;=('Ejercicio 3 - TIR'!$D$13-'Ejercicio 3 - TIR'!$C$13)/('Ejercicio 3 - TIR'!$E$13-'Ejercicio 3 - TIR'!$C$13),'Ejercicio 3 - TIR'!$C$13+SQRT(('Ejercicio 3 - TIR'!$E$13-'Ejercicio 3 - TIR'!$C$13)*('Ejercicio 3 - TIR'!$D$13-'Ejercicio 3 - TIR'!$C$13)*B487),'Ejercicio 3 - TIR'!$E$13-SQRT(('Ejercicio 3 - TIR'!$E$13-'Ejercicio 3 - TIR'!$C$13)*('Ejercicio 3 - TIR'!$E$13-'Ejercicio 3 - TIR'!$D$13)*(1-B487)))</f>
        <v>76749.5629002628</v>
      </c>
      <c r="D487" s="17">
        <f ca="1" t="shared" si="3619"/>
        <v>0.851678793778931</v>
      </c>
      <c r="E487" s="18">
        <f ca="1">IF(D487&lt;=('Ejercicio 3 - TIR'!$D$14-'Ejercicio 3 - TIR'!$C$14)/('Ejercicio 3 - TIR'!$E$14-'Ejercicio 3 - TIR'!$C$14),'Ejercicio 3 - TIR'!$C$14+SQRT(('Ejercicio 3 - TIR'!$E$14-'Ejercicio 3 - TIR'!$C$14)*('Ejercicio 3 - TIR'!$D$14-'Ejercicio 3 - TIR'!$C$14)*D487),'Ejercicio 3 - TIR'!$E$14-SQRT(('Ejercicio 3 - TIR'!$E$14-'Ejercicio 3 - TIR'!$C$14)*('Ejercicio 3 - TIR'!$E$14-'Ejercicio 3 - TIR'!$D$14)*(1-D487)))</f>
        <v>35283.2022586123</v>
      </c>
      <c r="F487" s="17">
        <f ca="1" t="shared" si="3619"/>
        <v>0.758692978998964</v>
      </c>
      <c r="G487" s="18">
        <f ca="1">IF(F487&lt;=('Ejercicio 3 - TIR'!$D$18-'Ejercicio 3 - TIR'!$C$18)/('Ejercicio 3 - TIR'!$E$18-'Ejercicio 3 - TIR'!$C$18),'Ejercicio 3 - TIR'!$C$18+SQRT(('Ejercicio 3 - TIR'!$E$18-'Ejercicio 3 - TIR'!$C$18)*('Ejercicio 3 - TIR'!$D$18-'Ejercicio 3 - TIR'!$C$18)*F487),'Ejercicio 3 - TIR'!$E$18-SQRT(('Ejercicio 3 - TIR'!$E$18-'Ejercicio 3 - TIR'!$C$18)*('Ejercicio 3 - TIR'!$E$18-'Ejercicio 3 - TIR'!$D$18)*(1-F487)))</f>
        <v>40745.8224560936</v>
      </c>
      <c r="H487" s="17">
        <f ca="1" t="shared" ref="H487:L487" si="3620">RAND()</f>
        <v>0.990613257694707</v>
      </c>
      <c r="I487" s="18">
        <f ca="1">IF(H487&lt;=('Ejercicio 3 - TIR'!$D$18-'Ejercicio 3 - TIR'!$C$18)/('Ejercicio 3 - TIR'!$E$18-'Ejercicio 3 - TIR'!$C$18),'Ejercicio 3 - TIR'!$C$18+SQRT(('Ejercicio 3 - TIR'!$E$18-'Ejercicio 3 - TIR'!$C$18)*('Ejercicio 3 - TIR'!$D$18-'Ejercicio 3 - TIR'!$C$18)*H487),'Ejercicio 3 - TIR'!$E$18-SQRT(('Ejercicio 3 - TIR'!$E$18-'Ejercicio 3 - TIR'!$C$18)*('Ejercicio 3 - TIR'!$E$18-'Ejercicio 3 - TIR'!$D$18)*(1-H487)))</f>
        <v>44160.9495409113</v>
      </c>
      <c r="J487" s="17">
        <f ca="1" t="shared" si="3620"/>
        <v>0.609060383367678</v>
      </c>
      <c r="K487" s="18">
        <f ca="1">IF(J487&lt;=('Ejercicio 3 - TIR'!$D$18-'Ejercicio 3 - TIR'!$C$18)/('Ejercicio 3 - TIR'!$E$18-'Ejercicio 3 - TIR'!$C$18),'Ejercicio 3 - TIR'!$C$18+SQRT(('Ejercicio 3 - TIR'!$E$18-'Ejercicio 3 - TIR'!$C$18)*('Ejercicio 3 - TIR'!$D$18-'Ejercicio 3 - TIR'!$C$18)*J487),'Ejercicio 3 - TIR'!$E$18-SQRT(('Ejercicio 3 - TIR'!$E$18-'Ejercicio 3 - TIR'!$C$18)*('Ejercicio 3 - TIR'!$E$18-'Ejercicio 3 - TIR'!$D$18)*(1-J487)))</f>
        <v>39558.1932134244</v>
      </c>
      <c r="L487" s="17">
        <f ca="1" t="shared" si="3620"/>
        <v>0.723995137823409</v>
      </c>
      <c r="M487" s="18">
        <f ca="1">IF(L487&lt;=('Ejercicio 3 - TIR'!$D$18-'Ejercicio 3 - TIR'!$C$18)/('Ejercicio 3 - TIR'!$E$18-'Ejercicio 3 - TIR'!$C$18),'Ejercicio 3 - TIR'!$C$18+SQRT(('Ejercicio 3 - TIR'!$E$18-'Ejercicio 3 - TIR'!$C$18)*('Ejercicio 3 - TIR'!$D$18-'Ejercicio 3 - TIR'!$C$18)*L487),'Ejercicio 3 - TIR'!$E$18-SQRT(('Ejercicio 3 - TIR'!$E$18-'Ejercicio 3 - TIR'!$C$18)*('Ejercicio 3 - TIR'!$E$18-'Ejercicio 3 - TIR'!$D$18)*(1-L487)))</f>
        <v>40450.2346584418</v>
      </c>
      <c r="N487" s="17">
        <f ca="1" t="shared" ref="N487:R487" si="3621">RAND()</f>
        <v>0.536038808378113</v>
      </c>
      <c r="O487" s="18">
        <f ca="1">IF(N487&lt;=('Ejercicio 3 - TIR'!$D$18-'Ejercicio 3 - TIR'!$C$18)/('Ejercicio 3 - TIR'!$E$18-'Ejercicio 3 - TIR'!$C$18),'Ejercicio 3 - TIR'!$C$18+SQRT(('Ejercicio 3 - TIR'!$E$18-'Ejercicio 3 - TIR'!$C$18)*('Ejercicio 3 - TIR'!$D$18-'Ejercicio 3 - TIR'!$C$18)*N487),'Ejercicio 3 - TIR'!$E$18-SQRT(('Ejercicio 3 - TIR'!$E$18-'Ejercicio 3 - TIR'!$C$18)*('Ejercicio 3 - TIR'!$E$18-'Ejercicio 3 - TIR'!$D$18)*(1-N487)))</f>
        <v>38966.9293103446</v>
      </c>
      <c r="P487" s="17">
        <f ca="1" t="shared" si="3621"/>
        <v>0.943716366332312</v>
      </c>
      <c r="Q487" s="19">
        <f ca="1">IF(P487&lt;=('Ejercicio 3 - TIR'!$D$22-'Ejercicio 3 - TIR'!$C$22)/('Ejercicio 3 - TIR'!$E$22-'Ejercicio 3 - TIR'!$C$22),'Ejercicio 3 - TIR'!$C$22+SQRT(('Ejercicio 3 - TIR'!$E$22-'Ejercicio 3 - TIR'!$C$22)*('Ejercicio 3 - TIR'!$D$22-'Ejercicio 3 - TIR'!$C$22)*P487),'Ejercicio 3 - TIR'!$E$22-SQRT(('Ejercicio 3 - TIR'!$E$22-'Ejercicio 3 - TIR'!$C$22)*('Ejercicio 3 - TIR'!$E$22-'Ejercicio 3 - TIR'!$D$22)*(1-P487)))</f>
        <v>0.169934686264113</v>
      </c>
      <c r="R487" s="17">
        <f ca="1" t="shared" si="3621"/>
        <v>0.00316999838662735</v>
      </c>
      <c r="S487" s="19">
        <f ca="1">IF(R487&lt;=('Ejercicio 3 - TIR'!$D$23-'Ejercicio 3 - TIR'!$C$23)/('Ejercicio 3 - TIR'!$E$23-'Ejercicio 3 - TIR'!$C$23),'Ejercicio 3 - TIR'!$C$23+SQRT(('Ejercicio 3 - TIR'!$E$23-'Ejercicio 3 - TIR'!$C$23)*('Ejercicio 3 - TIR'!$D$23-'Ejercicio 3 - TIR'!$C$23)*R487),'Ejercicio 3 - TIR'!$E$23-SQRT(('Ejercicio 3 - TIR'!$E$23-'Ejercicio 3 - TIR'!$C$23)*('Ejercicio 3 - TIR'!$E$23-'Ejercicio 3 - TIR'!$D$23)*(1-R487)))</f>
        <v>0.122388722900616</v>
      </c>
      <c r="T487" s="17">
        <f ca="1" t="shared" ref="T487:X487" si="3622">RAND()</f>
        <v>0.208348683812636</v>
      </c>
      <c r="U487" s="19">
        <f ca="1">IF(T487&lt;=('Ejercicio 3 - TIR'!$D$24-'Ejercicio 3 - TIR'!$C$24)/('Ejercicio 3 - TIR'!$E$24-'Ejercicio 3 - TIR'!$C$24),'Ejercicio 3 - TIR'!$C$24+SQRT(('Ejercicio 3 - TIR'!$E$24-'Ejercicio 3 - TIR'!$C$24)*('Ejercicio 3 - TIR'!$D$24-'Ejercicio 3 - TIR'!$C$24)*T487),'Ejercicio 3 - TIR'!$E$24-SQRT(('Ejercicio 3 - TIR'!$E$24-'Ejercicio 3 - TIR'!$C$24)*('Ejercicio 3 - TIR'!$E$24-'Ejercicio 3 - TIR'!$D$24)*(1-T487)))</f>
        <v>0.170917271237103</v>
      </c>
      <c r="V487" s="17">
        <f ca="1" t="shared" si="3622"/>
        <v>0.59482041564389</v>
      </c>
      <c r="W487" s="19">
        <f ca="1">IF(V487&lt;=('Ejercicio 3 - TIR'!$D$25-'Ejercicio 3 - TIR'!$C$25)/('Ejercicio 3 - TIR'!$E$25-'Ejercicio 3 - TIR'!$C$25),'Ejercicio 3 - TIR'!$C$25+SQRT(('Ejercicio 3 - TIR'!$E$25-'Ejercicio 3 - TIR'!$C$25)*('Ejercicio 3 - TIR'!$D$25-'Ejercicio 3 - TIR'!$C$25)*V487),'Ejercicio 3 - TIR'!$E$25-SQRT(('Ejercicio 3 - TIR'!$E$25-'Ejercicio 3 - TIR'!$C$25)*('Ejercicio 3 - TIR'!$E$25-'Ejercicio 3 - TIR'!$D$25)*(1-V487)))</f>
        <v>0.212341952450421</v>
      </c>
      <c r="X487" s="17">
        <f ca="1" t="shared" si="3622"/>
        <v>0.484937126844599</v>
      </c>
      <c r="Y487" s="19">
        <f ca="1">IF(X487&lt;=('Ejercicio 3 - TIR'!$D$26-'Ejercicio 3 - TIR'!$C$26)/('Ejercicio 3 - TIR'!$E$26-'Ejercicio 3 - TIR'!$C$26),'Ejercicio 3 - TIR'!$C$26+SQRT(('Ejercicio 3 - TIR'!$E$26-'Ejercicio 3 - TIR'!$C$26)*('Ejercicio 3 - TIR'!$D$26-'Ejercicio 3 - TIR'!$C$26)*X487),'Ejercicio 3 - TIR'!$E$26-SQRT(('Ejercicio 3 - TIR'!$E$26-'Ejercicio 3 - TIR'!$C$26)*('Ejercicio 3 - TIR'!$E$26-'Ejercicio 3 - TIR'!$D$26)*(1-X487)))</f>
        <v>0.227261593548542</v>
      </c>
      <c r="Z487" s="17">
        <f ca="1" t="shared" si="3336"/>
        <v>1.16993468626411</v>
      </c>
      <c r="AA487" s="17">
        <f ca="1" t="shared" si="3337"/>
        <v>1.31312149839311</v>
      </c>
      <c r="AB487" s="17">
        <f ca="1" t="shared" si="3338"/>
        <v>1.53755664170124</v>
      </c>
      <c r="AC487" s="17">
        <f ca="1" t="shared" si="3339"/>
        <v>1.86404442100319</v>
      </c>
      <c r="AD487" s="17">
        <f ca="1" t="shared" si="3340"/>
        <v>2.28767012656564</v>
      </c>
      <c r="AE487" s="16">
        <f ca="1" t="shared" si="3341"/>
        <v>5995.83990621051</v>
      </c>
      <c r="AF487" s="16">
        <f ca="1" t="shared" si="3342"/>
        <v>6729.66309504817</v>
      </c>
      <c r="AG487" s="16">
        <f ca="1" t="shared" si="3343"/>
        <v>7879.87874759884</v>
      </c>
      <c r="AH487" s="16">
        <f ca="1" t="shared" si="3344"/>
        <v>9553.10758593655</v>
      </c>
      <c r="AI487" s="16">
        <f ca="1" t="shared" si="3345"/>
        <v>11724.1620392572</v>
      </c>
      <c r="AJ487" s="18">
        <f ca="1" t="shared" si="3346"/>
        <v>47669.9510117431</v>
      </c>
      <c r="AK487" s="18">
        <f ca="1" t="shared" si="3347"/>
        <v>57988.692231624</v>
      </c>
      <c r="AL487" s="18">
        <f ca="1" t="shared" si="3348"/>
        <v>60822.9627090015</v>
      </c>
      <c r="AM487" s="18">
        <f ca="1" t="shared" si="3349"/>
        <v>75401.0342433383</v>
      </c>
      <c r="AN487" s="18">
        <f ca="1" t="shared" si="3350"/>
        <v>89143.4801072705</v>
      </c>
      <c r="AO487" s="18">
        <f ca="1">C487/'Ejercicio 3 - TIR'!$D$7</f>
        <v>15349.9125800526</v>
      </c>
      <c r="AP487" s="18">
        <f ca="1" t="shared" si="3351"/>
        <v>32320.0384316905</v>
      </c>
      <c r="AQ487" s="18">
        <f ca="1" t="shared" si="3352"/>
        <v>42638.7796515714</v>
      </c>
      <c r="AR487" s="18">
        <f ca="1" t="shared" si="3353"/>
        <v>45473.0501289489</v>
      </c>
      <c r="AS487" s="18">
        <f ca="1" t="shared" si="3354"/>
        <v>60051.1216632857</v>
      </c>
      <c r="AT487" s="18">
        <f ca="1" t="shared" si="3355"/>
        <v>73793.567527218</v>
      </c>
      <c r="AU487" s="18">
        <f ca="1">AP487*'Ejercicio 3 - TIR'!$D$5</f>
        <v>16160.0192158453</v>
      </c>
      <c r="AV487" s="18">
        <f ca="1">AQ487*'Ejercicio 3 - TIR'!$D$5</f>
        <v>21319.3898257857</v>
      </c>
      <c r="AW487" s="18">
        <f ca="1">AR487*'Ejercicio 3 - TIR'!$D$5</f>
        <v>22736.5250644744</v>
      </c>
      <c r="AX487" s="18">
        <f ca="1">AS487*'Ejercicio 3 - TIR'!$D$5</f>
        <v>30025.5608316429</v>
      </c>
      <c r="AY487" s="18">
        <f ca="1">AT487*'Ejercicio 3 - TIR'!$D$5</f>
        <v>36896.783763609</v>
      </c>
      <c r="AZ487" s="18">
        <f ca="1" t="shared" ref="AZ487:BD487" si="3623">AJ487-AU487-AE487</f>
        <v>25514.0918896873</v>
      </c>
      <c r="BA487" s="18">
        <f ca="1" t="shared" si="3623"/>
        <v>29939.6393107901</v>
      </c>
      <c r="BB487" s="18">
        <f ca="1" t="shared" si="3623"/>
        <v>30206.5588969282</v>
      </c>
      <c r="BC487" s="18">
        <f ca="1" t="shared" si="3623"/>
        <v>35822.3658257589</v>
      </c>
      <c r="BD487" s="18">
        <f ca="1" t="shared" si="3623"/>
        <v>40522.5343044044</v>
      </c>
      <c r="BE487" s="18">
        <f ca="1" t="shared" ref="BE487:BI487" si="3624">AZ487/Z487</f>
        <v>21808.1335558654</v>
      </c>
      <c r="BF487" s="18">
        <f ca="1" t="shared" si="3624"/>
        <v>22800.3572764803</v>
      </c>
      <c r="BG487" s="18">
        <f ca="1" t="shared" si="3624"/>
        <v>19645.8186174566</v>
      </c>
      <c r="BH487" s="18">
        <f ca="1" t="shared" si="3624"/>
        <v>19217.549443634</v>
      </c>
      <c r="BI487" s="18">
        <f ca="1" t="shared" si="3624"/>
        <v>17713.4517052241</v>
      </c>
      <c r="BJ487" s="18">
        <f ca="1" t="shared" si="3358"/>
        <v>80716.3277766008</v>
      </c>
      <c r="BK487" s="18">
        <f ca="1" t="shared" si="3359"/>
        <v>35115.5364547804</v>
      </c>
      <c r="BL487" s="18">
        <f ca="1" t="shared" si="3360"/>
        <v>115831.864231381</v>
      </c>
      <c r="BM487" s="18">
        <f ca="1">BK487*'Ejercicio 3 - TIR'!$D$5</f>
        <v>17557.7682273902</v>
      </c>
      <c r="BN487" s="18">
        <f ca="1" t="shared" si="3361"/>
        <v>98274.096003991</v>
      </c>
      <c r="BO487" s="18">
        <f ca="1" t="shared" si="3362"/>
        <v>42958.1585486386</v>
      </c>
      <c r="BP487" s="18">
        <f ca="1" t="shared" si="3363"/>
        <v>-112032.765158875</v>
      </c>
      <c r="BQ487" s="18">
        <f ca="1" t="shared" ref="BQ487:BT487" si="3625">BE487</f>
        <v>21808.1335558654</v>
      </c>
      <c r="BR487" s="18">
        <f ca="1" t="shared" si="3625"/>
        <v>22800.3572764803</v>
      </c>
      <c r="BS487" s="18">
        <f ca="1" t="shared" si="3625"/>
        <v>19645.8186174566</v>
      </c>
      <c r="BT487" s="18">
        <f ca="1" t="shared" si="3625"/>
        <v>19217.549443634</v>
      </c>
      <c r="BU487" s="18">
        <f ca="1" t="shared" si="3365"/>
        <v>60671.6102538626</v>
      </c>
      <c r="BV487" s="20">
        <f ca="1" t="shared" si="3366"/>
        <v>7.62883274603003</v>
      </c>
    </row>
    <row r="488" ht="15" customHeight="1" spans="1:74">
      <c r="A488" s="16">
        <v>487</v>
      </c>
      <c r="B488" s="17">
        <f ca="1" t="shared" ref="B488:F488" si="3626">RAND()</f>
        <v>0.6841998094101</v>
      </c>
      <c r="C488" s="18">
        <f ca="1">IF(B488&lt;=('Ejercicio 3 - TIR'!$D$13-'Ejercicio 3 - TIR'!$C$13)/('Ejercicio 3 - TIR'!$E$13-'Ejercicio 3 - TIR'!$C$13),'Ejercicio 3 - TIR'!$C$13+SQRT(('Ejercicio 3 - TIR'!$E$13-'Ejercicio 3 - TIR'!$C$13)*('Ejercicio 3 - TIR'!$D$13-'Ejercicio 3 - TIR'!$C$13)*B488),'Ejercicio 3 - TIR'!$E$13-SQRT(('Ejercicio 3 - TIR'!$E$13-'Ejercicio 3 - TIR'!$C$13)*('Ejercicio 3 - TIR'!$E$13-'Ejercicio 3 - TIR'!$D$13)*(1-B488)))</f>
        <v>80533.0991498934</v>
      </c>
      <c r="D488" s="17">
        <f ca="1" t="shared" si="3626"/>
        <v>0.546502926478671</v>
      </c>
      <c r="E488" s="18">
        <f ca="1">IF(D488&lt;=('Ejercicio 3 - TIR'!$D$14-'Ejercicio 3 - TIR'!$C$14)/('Ejercicio 3 - TIR'!$E$14-'Ejercicio 3 - TIR'!$C$14),'Ejercicio 3 - TIR'!$C$14+SQRT(('Ejercicio 3 - TIR'!$E$14-'Ejercicio 3 - TIR'!$C$14)*('Ejercicio 3 - TIR'!$D$14-'Ejercicio 3 - TIR'!$C$14)*D488),'Ejercicio 3 - TIR'!$E$14-SQRT(('Ejercicio 3 - TIR'!$E$14-'Ejercicio 3 - TIR'!$C$14)*('Ejercicio 3 - TIR'!$E$14-'Ejercicio 3 - TIR'!$D$14)*(1-D488)))</f>
        <v>31752.2996521334</v>
      </c>
      <c r="F488" s="17">
        <f ca="1" t="shared" si="3626"/>
        <v>0.547579439361145</v>
      </c>
      <c r="G488" s="18">
        <f ca="1">IF(F488&lt;=('Ejercicio 3 - TIR'!$D$18-'Ejercicio 3 - TIR'!$C$18)/('Ejercicio 3 - TIR'!$E$18-'Ejercicio 3 - TIR'!$C$18),'Ejercicio 3 - TIR'!$C$18+SQRT(('Ejercicio 3 - TIR'!$E$18-'Ejercicio 3 - TIR'!$C$18)*('Ejercicio 3 - TIR'!$D$18-'Ejercicio 3 - TIR'!$C$18)*F488),'Ejercicio 3 - TIR'!$E$18-SQRT(('Ejercicio 3 - TIR'!$E$18-'Ejercicio 3 - TIR'!$C$18)*('Ejercicio 3 - TIR'!$E$18-'Ejercicio 3 - TIR'!$D$18)*(1-F488)))</f>
        <v>39062.9419011804</v>
      </c>
      <c r="H488" s="17">
        <f ca="1" t="shared" ref="H488:L488" si="3627">RAND()</f>
        <v>0.251741791493313</v>
      </c>
      <c r="I488" s="18">
        <f ca="1">IF(H488&lt;=('Ejercicio 3 - TIR'!$D$18-'Ejercicio 3 - TIR'!$C$18)/('Ejercicio 3 - TIR'!$E$18-'Ejercicio 3 - TIR'!$C$18),'Ejercicio 3 - TIR'!$C$18+SQRT(('Ejercicio 3 - TIR'!$E$18-'Ejercicio 3 - TIR'!$C$18)*('Ejercicio 3 - TIR'!$D$18-'Ejercicio 3 - TIR'!$C$18)*H488),'Ejercicio 3 - TIR'!$E$18-SQRT(('Ejercicio 3 - TIR'!$E$18-'Ejercicio 3 - TIR'!$C$18)*('Ejercicio 3 - TIR'!$E$18-'Ejercicio 3 - TIR'!$D$18)*(1-H488)))</f>
        <v>36145.0198310499</v>
      </c>
      <c r="J488" s="17">
        <f ca="1" t="shared" si="3627"/>
        <v>0.979460400888106</v>
      </c>
      <c r="K488" s="18">
        <f ca="1">IF(J488&lt;=('Ejercicio 3 - TIR'!$D$18-'Ejercicio 3 - TIR'!$C$18)/('Ejercicio 3 - TIR'!$E$18-'Ejercicio 3 - TIR'!$C$18),'Ejercicio 3 - TIR'!$C$18+SQRT(('Ejercicio 3 - TIR'!$E$18-'Ejercicio 3 - TIR'!$C$18)*('Ejercicio 3 - TIR'!$D$18-'Ejercicio 3 - TIR'!$C$18)*J488),'Ejercicio 3 - TIR'!$E$18-SQRT(('Ejercicio 3 - TIR'!$E$18-'Ejercicio 3 - TIR'!$C$18)*('Ejercicio 3 - TIR'!$E$18-'Ejercicio 3 - TIR'!$D$18)*(1-J488)))</f>
        <v>43758.8433082837</v>
      </c>
      <c r="L488" s="17">
        <f ca="1" t="shared" si="3627"/>
        <v>0.297308112945299</v>
      </c>
      <c r="M488" s="18">
        <f ca="1">IF(L488&lt;=('Ejercicio 3 - TIR'!$D$18-'Ejercicio 3 - TIR'!$C$18)/('Ejercicio 3 - TIR'!$E$18-'Ejercicio 3 - TIR'!$C$18),'Ejercicio 3 - TIR'!$C$18+SQRT(('Ejercicio 3 - TIR'!$E$18-'Ejercicio 3 - TIR'!$C$18)*('Ejercicio 3 - TIR'!$D$18-'Ejercicio 3 - TIR'!$C$18)*L488),'Ejercicio 3 - TIR'!$E$18-SQRT(('Ejercicio 3 - TIR'!$E$18-'Ejercicio 3 - TIR'!$C$18)*('Ejercicio 3 - TIR'!$E$18-'Ejercicio 3 - TIR'!$D$18)*(1-L488)))</f>
        <v>36678.0399026806</v>
      </c>
      <c r="N488" s="17">
        <f ca="1" t="shared" ref="N488:R488" si="3628">RAND()</f>
        <v>0.853919075859859</v>
      </c>
      <c r="O488" s="18">
        <f ca="1">IF(N488&lt;=('Ejercicio 3 - TIR'!$D$18-'Ejercicio 3 - TIR'!$C$18)/('Ejercicio 3 - TIR'!$E$18-'Ejercicio 3 - TIR'!$C$18),'Ejercicio 3 - TIR'!$C$18+SQRT(('Ejercicio 3 - TIR'!$E$18-'Ejercicio 3 - TIR'!$C$18)*('Ejercicio 3 - TIR'!$D$18-'Ejercicio 3 - TIR'!$C$18)*N488),'Ejercicio 3 - TIR'!$E$18-SQRT(('Ejercicio 3 - TIR'!$E$18-'Ejercicio 3 - TIR'!$C$18)*('Ejercicio 3 - TIR'!$E$18-'Ejercicio 3 - TIR'!$D$18)*(1-N488)))</f>
        <v>41690.0046358778</v>
      </c>
      <c r="P488" s="17">
        <f ca="1" t="shared" si="3628"/>
        <v>0.259811837859172</v>
      </c>
      <c r="Q488" s="19">
        <f ca="1">IF(P488&lt;=('Ejercicio 3 - TIR'!$D$22-'Ejercicio 3 - TIR'!$C$22)/('Ejercicio 3 - TIR'!$E$22-'Ejercicio 3 - TIR'!$C$22),'Ejercicio 3 - TIR'!$C$22+SQRT(('Ejercicio 3 - TIR'!$E$22-'Ejercicio 3 - TIR'!$C$22)*('Ejercicio 3 - TIR'!$D$22-'Ejercicio 3 - TIR'!$C$22)*P488),'Ejercicio 3 - TIR'!$E$22-SQRT(('Ejercicio 3 - TIR'!$E$22-'Ejercicio 3 - TIR'!$C$22)*('Ejercicio 3 - TIR'!$E$22-'Ejercicio 3 - TIR'!$D$22)*(1-P488)))</f>
        <v>0.141625478217753</v>
      </c>
      <c r="R488" s="17">
        <f ca="1" t="shared" si="3628"/>
        <v>0.943702921243032</v>
      </c>
      <c r="S488" s="19">
        <f ca="1">IF(R488&lt;=('Ejercicio 3 - TIR'!$D$23-'Ejercicio 3 - TIR'!$C$23)/('Ejercicio 3 - TIR'!$E$23-'Ejercicio 3 - TIR'!$C$23),'Ejercicio 3 - TIR'!$C$23+SQRT(('Ejercicio 3 - TIR'!$E$23-'Ejercicio 3 - TIR'!$C$23)*('Ejercicio 3 - TIR'!$D$23-'Ejercicio 3 - TIR'!$C$23)*R488),'Ejercicio 3 - TIR'!$E$23-SQRT(('Ejercicio 3 - TIR'!$E$23-'Ejercicio 3 - TIR'!$C$23)*('Ejercicio 3 - TIR'!$E$23-'Ejercicio 3 - TIR'!$D$23)*(1-R488)))</f>
        <v>0.169933484129921</v>
      </c>
      <c r="T488" s="17">
        <f ca="1" t="shared" ref="T488:X488" si="3629">RAND()</f>
        <v>0.916754735300424</v>
      </c>
      <c r="U488" s="19">
        <f ca="1">IF(T488&lt;=('Ejercicio 3 - TIR'!$D$24-'Ejercicio 3 - TIR'!$C$24)/('Ejercicio 3 - TIR'!$E$24-'Ejercicio 3 - TIR'!$C$24),'Ejercicio 3 - TIR'!$C$24+SQRT(('Ejercicio 3 - TIR'!$E$24-'Ejercicio 3 - TIR'!$C$24)*('Ejercicio 3 - TIR'!$D$24-'Ejercicio 3 - TIR'!$C$24)*T488),'Ejercicio 3 - TIR'!$E$24-SQRT(('Ejercicio 3 - TIR'!$E$24-'Ejercicio 3 - TIR'!$C$24)*('Ejercicio 3 - TIR'!$E$24-'Ejercicio 3 - TIR'!$D$24)*(1-T488)))</f>
        <v>0.20473282144079</v>
      </c>
      <c r="V488" s="17">
        <f ca="1" t="shared" si="3629"/>
        <v>0.0117087572472527</v>
      </c>
      <c r="W488" s="19">
        <f ca="1">IF(V488&lt;=('Ejercicio 3 - TIR'!$D$25-'Ejercicio 3 - TIR'!$C$25)/('Ejercicio 3 - TIR'!$E$25-'Ejercicio 3 - TIR'!$C$25),'Ejercicio 3 - TIR'!$C$25+SQRT(('Ejercicio 3 - TIR'!$E$25-'Ejercicio 3 - TIR'!$C$25)*('Ejercicio 3 - TIR'!$D$25-'Ejercicio 3 - TIR'!$C$25)*V488),'Ejercicio 3 - TIR'!$E$25-SQRT(('Ejercicio 3 - TIR'!$E$25-'Ejercicio 3 - TIR'!$C$25)*('Ejercicio 3 - TIR'!$E$25-'Ejercicio 3 - TIR'!$D$25)*(1-V488)))</f>
        <v>0.184048735623149</v>
      </c>
      <c r="X488" s="17">
        <f ca="1" t="shared" si="3629"/>
        <v>0.469839461249673</v>
      </c>
      <c r="Y488" s="19">
        <f ca="1">IF(X488&lt;=('Ejercicio 3 - TIR'!$D$26-'Ejercicio 3 - TIR'!$C$26)/('Ejercicio 3 - TIR'!$E$26-'Ejercicio 3 - TIR'!$C$26),'Ejercicio 3 - TIR'!$C$26+SQRT(('Ejercicio 3 - TIR'!$E$26-'Ejercicio 3 - TIR'!$C$26)*('Ejercicio 3 - TIR'!$D$26-'Ejercicio 3 - TIR'!$C$26)*X488),'Ejercicio 3 - TIR'!$E$26-SQRT(('Ejercicio 3 - TIR'!$E$26-'Ejercicio 3 - TIR'!$C$26)*('Ejercicio 3 - TIR'!$E$26-'Ejercicio 3 - TIR'!$D$26)*(1-X488)))</f>
        <v>0.226494234803605</v>
      </c>
      <c r="Z488" s="17">
        <f ca="1" t="shared" si="3336"/>
        <v>1.14162547821775</v>
      </c>
      <c r="AA488" s="17">
        <f ca="1" t="shared" si="3337"/>
        <v>1.33562587330278</v>
      </c>
      <c r="AB488" s="17">
        <f ca="1" t="shared" si="3338"/>
        <v>1.60907232673338</v>
      </c>
      <c r="AC488" s="17">
        <f ca="1" t="shared" si="3339"/>
        <v>1.90522005399486</v>
      </c>
      <c r="AD488" s="17">
        <f ca="1" t="shared" si="3340"/>
        <v>2.33674141225691</v>
      </c>
      <c r="AE488" s="16">
        <f ca="1" t="shared" si="3341"/>
        <v>4496.93462274678</v>
      </c>
      <c r="AF488" s="16">
        <f ca="1" t="shared" si="3342"/>
        <v>5261.11439109461</v>
      </c>
      <c r="AG488" s="16">
        <f ca="1" t="shared" si="3343"/>
        <v>6338.23718430616</v>
      </c>
      <c r="AH488" s="16">
        <f ca="1" t="shared" si="3344"/>
        <v>7504.78172415733</v>
      </c>
      <c r="AI488" s="16">
        <f ca="1" t="shared" si="3345"/>
        <v>9204.57151813843</v>
      </c>
      <c r="AJ488" s="18">
        <f ca="1" t="shared" si="3346"/>
        <v>44595.2497285274</v>
      </c>
      <c r="AK488" s="18">
        <f ca="1" t="shared" si="3347"/>
        <v>48276.2236773925</v>
      </c>
      <c r="AL488" s="18">
        <f ca="1" t="shared" si="3348"/>
        <v>70411.1438172216</v>
      </c>
      <c r="AM488" s="18">
        <f ca="1" t="shared" si="3349"/>
        <v>69879.7371638108</v>
      </c>
      <c r="AN488" s="18">
        <f ca="1" t="shared" si="3350"/>
        <v>97418.760309838</v>
      </c>
      <c r="AO488" s="18">
        <f ca="1">C488/'Ejercicio 3 - TIR'!$D$7</f>
        <v>16106.6198299787</v>
      </c>
      <c r="AP488" s="18">
        <f ca="1" t="shared" si="3351"/>
        <v>28488.6298985487</v>
      </c>
      <c r="AQ488" s="18">
        <f ca="1" t="shared" si="3352"/>
        <v>32169.6038474138</v>
      </c>
      <c r="AR488" s="18">
        <f ca="1" t="shared" si="3353"/>
        <v>54304.5239872429</v>
      </c>
      <c r="AS488" s="18">
        <f ca="1" t="shared" si="3354"/>
        <v>53773.1173338321</v>
      </c>
      <c r="AT488" s="18">
        <f ca="1" t="shared" si="3355"/>
        <v>81312.1404798593</v>
      </c>
      <c r="AU488" s="18">
        <f ca="1">AP488*'Ejercicio 3 - TIR'!$D$5</f>
        <v>14244.3149492744</v>
      </c>
      <c r="AV488" s="18">
        <f ca="1">AQ488*'Ejercicio 3 - TIR'!$D$5</f>
        <v>16084.8019237069</v>
      </c>
      <c r="AW488" s="18">
        <f ca="1">AR488*'Ejercicio 3 - TIR'!$D$5</f>
        <v>27152.2619936214</v>
      </c>
      <c r="AX488" s="18">
        <f ca="1">AS488*'Ejercicio 3 - TIR'!$D$5</f>
        <v>26886.558666916</v>
      </c>
      <c r="AY488" s="18">
        <f ca="1">AT488*'Ejercicio 3 - TIR'!$D$5</f>
        <v>40656.0702399297</v>
      </c>
      <c r="AZ488" s="18">
        <f ca="1" t="shared" ref="AZ488:BD488" si="3630">AJ488-AU488-AE488</f>
        <v>25854.0001565063</v>
      </c>
      <c r="BA488" s="18">
        <f ca="1" t="shared" si="3630"/>
        <v>26930.307362591</v>
      </c>
      <c r="BB488" s="18">
        <f ca="1" t="shared" si="3630"/>
        <v>36920.644639294</v>
      </c>
      <c r="BC488" s="18">
        <f ca="1" t="shared" si="3630"/>
        <v>35488.3967727374</v>
      </c>
      <c r="BD488" s="18">
        <f ca="1" t="shared" si="3630"/>
        <v>47558.1185517699</v>
      </c>
      <c r="BE488" s="18">
        <f ca="1" t="shared" ref="BE488:BI488" si="3631">AZ488/Z488</f>
        <v>22646.6565872971</v>
      </c>
      <c r="BF488" s="18">
        <f ca="1" t="shared" si="3631"/>
        <v>20163.0620526965</v>
      </c>
      <c r="BG488" s="18">
        <f ca="1" t="shared" si="3631"/>
        <v>22945.2983721667</v>
      </c>
      <c r="BH488" s="18">
        <f ca="1" t="shared" si="3631"/>
        <v>18626.9280014796</v>
      </c>
      <c r="BI488" s="18">
        <f ca="1" t="shared" si="3631"/>
        <v>20352.3240964162</v>
      </c>
      <c r="BJ488" s="18">
        <f ca="1" t="shared" si="3358"/>
        <v>74196.9135315306</v>
      </c>
      <c r="BK488" s="18">
        <f ca="1" t="shared" si="3359"/>
        <v>37637.0055681895</v>
      </c>
      <c r="BL488" s="18">
        <f ca="1" t="shared" si="3360"/>
        <v>111833.91909972</v>
      </c>
      <c r="BM488" s="18">
        <f ca="1">BK488*'Ejercicio 3 - TIR'!$D$5</f>
        <v>18818.5027840947</v>
      </c>
      <c r="BN488" s="18">
        <f ca="1" t="shared" si="3361"/>
        <v>93015.4163156253</v>
      </c>
      <c r="BO488" s="18">
        <f ca="1" t="shared" si="3362"/>
        <v>39805.6095671227</v>
      </c>
      <c r="BP488" s="18">
        <f ca="1" t="shared" si="3363"/>
        <v>-112285.398802027</v>
      </c>
      <c r="BQ488" s="18">
        <f ca="1" t="shared" ref="BQ488:BT488" si="3632">BE488</f>
        <v>22646.6565872971</v>
      </c>
      <c r="BR488" s="18">
        <f ca="1" t="shared" si="3632"/>
        <v>20163.0620526965</v>
      </c>
      <c r="BS488" s="18">
        <f ca="1" t="shared" si="3632"/>
        <v>22945.2983721667</v>
      </c>
      <c r="BT488" s="18">
        <f ca="1" t="shared" si="3632"/>
        <v>18626.9280014796</v>
      </c>
      <c r="BU488" s="18">
        <f ca="1" t="shared" si="3365"/>
        <v>60157.9336635389</v>
      </c>
      <c r="BV488" s="20">
        <f ca="1" t="shared" si="3366"/>
        <v>7.65767576555481</v>
      </c>
    </row>
    <row r="489" ht="15" customHeight="1" spans="1:74">
      <c r="A489" s="16">
        <v>488</v>
      </c>
      <c r="B489" s="17">
        <f ca="1" t="shared" ref="B489:F489" si="3633">RAND()</f>
        <v>0.984400517777533</v>
      </c>
      <c r="C489" s="18">
        <f ca="1">IF(B489&lt;=('Ejercicio 3 - TIR'!$D$13-'Ejercicio 3 - TIR'!$C$13)/('Ejercicio 3 - TIR'!$E$13-'Ejercicio 3 - TIR'!$C$13),'Ejercicio 3 - TIR'!$C$13+SQRT(('Ejercicio 3 - TIR'!$E$13-'Ejercicio 3 - TIR'!$C$13)*('Ejercicio 3 - TIR'!$D$13-'Ejercicio 3 - TIR'!$C$13)*B489),'Ejercicio 3 - TIR'!$E$13-SQRT(('Ejercicio 3 - TIR'!$E$13-'Ejercicio 3 - TIR'!$C$13)*('Ejercicio 3 - TIR'!$E$13-'Ejercicio 3 - TIR'!$D$13)*(1-B489)))</f>
        <v>95673.4102728639</v>
      </c>
      <c r="D489" s="17">
        <f ca="1" t="shared" si="3633"/>
        <v>0.0557709832875732</v>
      </c>
      <c r="E489" s="18">
        <f ca="1">IF(D489&lt;=('Ejercicio 3 - TIR'!$D$14-'Ejercicio 3 - TIR'!$C$14)/('Ejercicio 3 - TIR'!$E$14-'Ejercicio 3 - TIR'!$C$14),'Ejercicio 3 - TIR'!$C$14+SQRT(('Ejercicio 3 - TIR'!$E$14-'Ejercicio 3 - TIR'!$C$14)*('Ejercicio 3 - TIR'!$D$14-'Ejercicio 3 - TIR'!$C$14)*D489),'Ejercicio 3 - TIR'!$E$14-SQRT(('Ejercicio 3 - TIR'!$E$14-'Ejercicio 3 - TIR'!$C$14)*('Ejercicio 3 - TIR'!$E$14-'Ejercicio 3 - TIR'!$D$14)*(1-D489)))</f>
        <v>27045.1952832353</v>
      </c>
      <c r="F489" s="17">
        <f ca="1" t="shared" si="3633"/>
        <v>0.470567933540468</v>
      </c>
      <c r="G489" s="18">
        <f ca="1">IF(F489&lt;=('Ejercicio 3 - TIR'!$D$18-'Ejercicio 3 - TIR'!$C$18)/('Ejercicio 3 - TIR'!$E$18-'Ejercicio 3 - TIR'!$C$18),'Ejercicio 3 - TIR'!$C$18+SQRT(('Ejercicio 3 - TIR'!$E$18-'Ejercicio 3 - TIR'!$C$18)*('Ejercicio 3 - TIR'!$D$18-'Ejercicio 3 - TIR'!$C$18)*F489),'Ejercicio 3 - TIR'!$E$18-SQRT(('Ejercicio 3 - TIR'!$E$18-'Ejercicio 3 - TIR'!$C$18)*('Ejercicio 3 - TIR'!$E$18-'Ejercicio 3 - TIR'!$D$18)*(1-F489)))</f>
        <v>38401.4992728126</v>
      </c>
      <c r="H489" s="17">
        <f ca="1" t="shared" ref="H489:L489" si="3634">RAND()</f>
        <v>0.617406163185978</v>
      </c>
      <c r="I489" s="18">
        <f ca="1">IF(H489&lt;=('Ejercicio 3 - TIR'!$D$18-'Ejercicio 3 - TIR'!$C$18)/('Ejercicio 3 - TIR'!$E$18-'Ejercicio 3 - TIR'!$C$18),'Ejercicio 3 - TIR'!$C$18+SQRT(('Ejercicio 3 - TIR'!$E$18-'Ejercicio 3 - TIR'!$C$18)*('Ejercicio 3 - TIR'!$D$18-'Ejercicio 3 - TIR'!$C$18)*H489),'Ejercicio 3 - TIR'!$E$18-SQRT(('Ejercicio 3 - TIR'!$E$18-'Ejercicio 3 - TIR'!$C$18)*('Ejercicio 3 - TIR'!$E$18-'Ejercicio 3 - TIR'!$D$18)*(1-H489)))</f>
        <v>39623.4569920532</v>
      </c>
      <c r="J489" s="17">
        <f ca="1" t="shared" si="3634"/>
        <v>0.383674412983336</v>
      </c>
      <c r="K489" s="18">
        <f ca="1">IF(J489&lt;=('Ejercicio 3 - TIR'!$D$18-'Ejercicio 3 - TIR'!$C$18)/('Ejercicio 3 - TIR'!$E$18-'Ejercicio 3 - TIR'!$C$18),'Ejercicio 3 - TIR'!$C$18+SQRT(('Ejercicio 3 - TIR'!$E$18-'Ejercicio 3 - TIR'!$C$18)*('Ejercicio 3 - TIR'!$D$18-'Ejercicio 3 - TIR'!$C$18)*J489),'Ejercicio 3 - TIR'!$E$18-SQRT(('Ejercicio 3 - TIR'!$E$18-'Ejercicio 3 - TIR'!$C$18)*('Ejercicio 3 - TIR'!$E$18-'Ejercicio 3 - TIR'!$D$18)*(1-J489)))</f>
        <v>37586.248212885</v>
      </c>
      <c r="L489" s="17">
        <f ca="1" t="shared" si="3634"/>
        <v>0.708532038461804</v>
      </c>
      <c r="M489" s="18">
        <f ca="1">IF(L489&lt;=('Ejercicio 3 - TIR'!$D$18-'Ejercicio 3 - TIR'!$C$18)/('Ejercicio 3 - TIR'!$E$18-'Ejercicio 3 - TIR'!$C$18),'Ejercicio 3 - TIR'!$C$18+SQRT(('Ejercicio 3 - TIR'!$E$18-'Ejercicio 3 - TIR'!$C$18)*('Ejercicio 3 - TIR'!$D$18-'Ejercicio 3 - TIR'!$C$18)*L489),'Ejercicio 3 - TIR'!$E$18-SQRT(('Ejercicio 3 - TIR'!$E$18-'Ejercicio 3 - TIR'!$C$18)*('Ejercicio 3 - TIR'!$E$18-'Ejercicio 3 - TIR'!$D$18)*(1-L489)))</f>
        <v>40324.5217233566</v>
      </c>
      <c r="N489" s="17">
        <f ca="1" t="shared" ref="N489:R489" si="3635">RAND()</f>
        <v>0.270884955128401</v>
      </c>
      <c r="O489" s="18">
        <f ca="1">IF(N489&lt;=('Ejercicio 3 - TIR'!$D$18-'Ejercicio 3 - TIR'!$C$18)/('Ejercicio 3 - TIR'!$E$18-'Ejercicio 3 - TIR'!$C$18),'Ejercicio 3 - TIR'!$C$18+SQRT(('Ejercicio 3 - TIR'!$E$18-'Ejercicio 3 - TIR'!$C$18)*('Ejercicio 3 - TIR'!$D$18-'Ejercicio 3 - TIR'!$C$18)*N489),'Ejercicio 3 - TIR'!$E$18-SQRT(('Ejercicio 3 - TIR'!$E$18-'Ejercicio 3 - TIR'!$C$18)*('Ejercicio 3 - TIR'!$E$18-'Ejercicio 3 - TIR'!$D$18)*(1-N489)))</f>
        <v>36374.3817950653</v>
      </c>
      <c r="P489" s="17">
        <f ca="1" t="shared" si="3635"/>
        <v>0.730190871158884</v>
      </c>
      <c r="Q489" s="19">
        <f ca="1">IF(P489&lt;=('Ejercicio 3 - TIR'!$D$22-'Ejercicio 3 - TIR'!$C$22)/('Ejercicio 3 - TIR'!$E$22-'Ejercicio 3 - TIR'!$C$22),'Ejercicio 3 - TIR'!$C$22+SQRT(('Ejercicio 3 - TIR'!$E$22-'Ejercicio 3 - TIR'!$C$22)*('Ejercicio 3 - TIR'!$D$22-'Ejercicio 3 - TIR'!$C$22)*P489),'Ejercicio 3 - TIR'!$E$22-SQRT(('Ejercicio 3 - TIR'!$E$22-'Ejercicio 3 - TIR'!$C$22)*('Ejercicio 3 - TIR'!$E$22-'Ejercicio 3 - TIR'!$D$22)*(1-P489)))</f>
        <v>0.15796238597502</v>
      </c>
      <c r="R489" s="17">
        <f ca="1" t="shared" si="3635"/>
        <v>0.982330409374948</v>
      </c>
      <c r="S489" s="19">
        <f ca="1">IF(R489&lt;=('Ejercicio 3 - TIR'!$D$23-'Ejercicio 3 - TIR'!$C$23)/('Ejercicio 3 - TIR'!$E$23-'Ejercicio 3 - TIR'!$C$23),'Ejercicio 3 - TIR'!$C$23+SQRT(('Ejercicio 3 - TIR'!$E$23-'Ejercicio 3 - TIR'!$C$23)*('Ejercicio 3 - TIR'!$D$23-'Ejercicio 3 - TIR'!$C$23)*R489),'Ejercicio 3 - TIR'!$E$23-SQRT(('Ejercicio 3 - TIR'!$E$23-'Ejercicio 3 - TIR'!$C$23)*('Ejercicio 3 - TIR'!$E$23-'Ejercicio 3 - TIR'!$D$23)*(1-R489)))</f>
        <v>0.174360384487831</v>
      </c>
      <c r="T489" s="17">
        <f ca="1" t="shared" ref="T489:X489" si="3636">RAND()</f>
        <v>0.384949688440278</v>
      </c>
      <c r="U489" s="19">
        <f ca="1">IF(T489&lt;=('Ejercicio 3 - TIR'!$D$24-'Ejercicio 3 - TIR'!$C$24)/('Ejercicio 3 - TIR'!$E$24-'Ejercicio 3 - TIR'!$C$24),'Ejercicio 3 - TIR'!$C$24+SQRT(('Ejercicio 3 - TIR'!$E$24-'Ejercicio 3 - TIR'!$C$24)*('Ejercicio 3 - TIR'!$D$24-'Ejercicio 3 - TIR'!$C$24)*T489),'Ejercicio 3 - TIR'!$E$24-SQRT(('Ejercicio 3 - TIR'!$E$24-'Ejercicio 3 - TIR'!$C$24)*('Ejercicio 3 - TIR'!$E$24-'Ejercicio 3 - TIR'!$D$24)*(1-T489)))</f>
        <v>0.178432276478055</v>
      </c>
      <c r="V489" s="17">
        <f ca="1" t="shared" si="3636"/>
        <v>0.36308271661368</v>
      </c>
      <c r="W489" s="19">
        <f ca="1">IF(V489&lt;=('Ejercicio 3 - TIR'!$D$25-'Ejercicio 3 - TIR'!$C$25)/('Ejercicio 3 - TIR'!$E$25-'Ejercicio 3 - TIR'!$C$25),'Ejercicio 3 - TIR'!$C$25+SQRT(('Ejercicio 3 - TIR'!$E$25-'Ejercicio 3 - TIR'!$C$25)*('Ejercicio 3 - TIR'!$D$25-'Ejercicio 3 - TIR'!$C$25)*V489),'Ejercicio 3 - TIR'!$E$25-SQRT(('Ejercicio 3 - TIR'!$E$25-'Ejercicio 3 - TIR'!$C$25)*('Ejercicio 3 - TIR'!$E$25-'Ejercicio 3 - TIR'!$D$25)*(1-V489)))</f>
        <v>0.202785484309885</v>
      </c>
      <c r="X489" s="17">
        <f ca="1" t="shared" si="3636"/>
        <v>0.0601804486730666</v>
      </c>
      <c r="Y489" s="19">
        <f ca="1">IF(X489&lt;=('Ejercicio 3 - TIR'!$D$26-'Ejercicio 3 - TIR'!$C$26)/('Ejercicio 3 - TIR'!$E$26-'Ejercicio 3 - TIR'!$C$26),'Ejercicio 3 - TIR'!$C$26+SQRT(('Ejercicio 3 - TIR'!$E$26-'Ejercicio 3 - TIR'!$C$26)*('Ejercicio 3 - TIR'!$D$26-'Ejercicio 3 - TIR'!$C$26)*X489),'Ejercicio 3 - TIR'!$E$26-SQRT(('Ejercicio 3 - TIR'!$E$26-'Ejercicio 3 - TIR'!$C$26)*('Ejercicio 3 - TIR'!$E$26-'Ejercicio 3 - TIR'!$D$26)*(1-X489)))</f>
        <v>0.202747047164629</v>
      </c>
      <c r="Z489" s="17">
        <f ca="1" t="shared" si="3336"/>
        <v>1.15796238597502</v>
      </c>
      <c r="AA489" s="17">
        <f ca="1" t="shared" si="3337"/>
        <v>1.35986515281607</v>
      </c>
      <c r="AB489" s="17">
        <f ca="1" t="shared" si="3338"/>
        <v>1.60250898773622</v>
      </c>
      <c r="AC489" s="17">
        <f ca="1" t="shared" si="3339"/>
        <v>1.92747454892525</v>
      </c>
      <c r="AD489" s="17">
        <f ca="1" t="shared" si="3340"/>
        <v>2.31826432220482</v>
      </c>
      <c r="AE489" s="16">
        <f ca="1" t="shared" si="3341"/>
        <v>4272.1235761002</v>
      </c>
      <c r="AF489" s="16">
        <f ca="1" t="shared" si="3342"/>
        <v>5017.01268540856</v>
      </c>
      <c r="AG489" s="16">
        <f ca="1" t="shared" si="3343"/>
        <v>5912.20967998529</v>
      </c>
      <c r="AH489" s="16">
        <f ca="1" t="shared" si="3344"/>
        <v>7111.1199832827</v>
      </c>
      <c r="AI489" s="16">
        <f ca="1" t="shared" si="3345"/>
        <v>8552.87856192665</v>
      </c>
      <c r="AJ489" s="18">
        <f ca="1" t="shared" si="3346"/>
        <v>44467.491722964</v>
      </c>
      <c r="AK489" s="18">
        <f ca="1" t="shared" si="3347"/>
        <v>53882.5583975994</v>
      </c>
      <c r="AL489" s="18">
        <f ca="1" t="shared" si="3348"/>
        <v>60232.3005764326</v>
      </c>
      <c r="AM489" s="18">
        <f ca="1" t="shared" si="3349"/>
        <v>77724.4893193533</v>
      </c>
      <c r="AN489" s="18">
        <f ca="1" t="shared" si="3350"/>
        <v>84325.4315577566</v>
      </c>
      <c r="AO489" s="18">
        <f ca="1">C489/'Ejercicio 3 - TIR'!$D$7</f>
        <v>19134.6820545728</v>
      </c>
      <c r="AP489" s="18">
        <f ca="1" t="shared" si="3351"/>
        <v>25332.8096683913</v>
      </c>
      <c r="AQ489" s="18">
        <f ca="1" t="shared" si="3352"/>
        <v>34747.8763430266</v>
      </c>
      <c r="AR489" s="18">
        <f ca="1" t="shared" si="3353"/>
        <v>41097.6185218599</v>
      </c>
      <c r="AS489" s="18">
        <f ca="1" t="shared" si="3354"/>
        <v>58589.8072647805</v>
      </c>
      <c r="AT489" s="18">
        <f ca="1" t="shared" si="3355"/>
        <v>65190.7495031838</v>
      </c>
      <c r="AU489" s="18">
        <f ca="1">AP489*'Ejercicio 3 - TIR'!$D$5</f>
        <v>12666.4048341956</v>
      </c>
      <c r="AV489" s="18">
        <f ca="1">AQ489*'Ejercicio 3 - TIR'!$D$5</f>
        <v>17373.9381715133</v>
      </c>
      <c r="AW489" s="18">
        <f ca="1">AR489*'Ejercicio 3 - TIR'!$D$5</f>
        <v>20548.8092609299</v>
      </c>
      <c r="AX489" s="18">
        <f ca="1">AS489*'Ejercicio 3 - TIR'!$D$5</f>
        <v>29294.9036323903</v>
      </c>
      <c r="AY489" s="18">
        <f ca="1">AT489*'Ejercicio 3 - TIR'!$D$5</f>
        <v>32595.3747515919</v>
      </c>
      <c r="AZ489" s="18">
        <f ca="1" t="shared" ref="AZ489:BD489" si="3637">AJ489-AU489-AE489</f>
        <v>27528.9633126682</v>
      </c>
      <c r="BA489" s="18">
        <f ca="1" t="shared" si="3637"/>
        <v>31491.6075406775</v>
      </c>
      <c r="BB489" s="18">
        <f ca="1" t="shared" si="3637"/>
        <v>33771.2816355174</v>
      </c>
      <c r="BC489" s="18">
        <f ca="1" t="shared" si="3637"/>
        <v>41318.4657036803</v>
      </c>
      <c r="BD489" s="18">
        <f ca="1" t="shared" si="3637"/>
        <v>43177.178244238</v>
      </c>
      <c r="BE489" s="18">
        <f ca="1" t="shared" ref="BE489:BI489" si="3638">AZ489/Z489</f>
        <v>23773.6248138047</v>
      </c>
      <c r="BF489" s="18">
        <f ca="1" t="shared" si="3638"/>
        <v>23157.8899389129</v>
      </c>
      <c r="BG489" s="18">
        <f ca="1" t="shared" si="3638"/>
        <v>21074.0045104048</v>
      </c>
      <c r="BH489" s="18">
        <f ca="1" t="shared" si="3638"/>
        <v>21436.5817316339</v>
      </c>
      <c r="BI489" s="18">
        <f ca="1" t="shared" si="3638"/>
        <v>18624.786583082</v>
      </c>
      <c r="BJ489" s="18">
        <f ca="1" t="shared" si="3358"/>
        <v>62697.9113121866</v>
      </c>
      <c r="BK489" s="18">
        <f ca="1" t="shared" si="3359"/>
        <v>44359.250723849</v>
      </c>
      <c r="BL489" s="18">
        <f ca="1" t="shared" si="3360"/>
        <v>107057.162036036</v>
      </c>
      <c r="BM489" s="18">
        <f ca="1">BK489*'Ejercicio 3 - TIR'!$D$5</f>
        <v>22179.6253619245</v>
      </c>
      <c r="BN489" s="18">
        <f ca="1" t="shared" si="3361"/>
        <v>84877.5366741111</v>
      </c>
      <c r="BO489" s="18">
        <f ca="1" t="shared" si="3362"/>
        <v>36612.5363105217</v>
      </c>
      <c r="BP489" s="18">
        <f ca="1" t="shared" si="3363"/>
        <v>-122718.605556099</v>
      </c>
      <c r="BQ489" s="18">
        <f ca="1" t="shared" ref="BQ489:BT489" si="3639">BE489</f>
        <v>23773.6248138047</v>
      </c>
      <c r="BR489" s="18">
        <f ca="1" t="shared" si="3639"/>
        <v>23157.8899389129</v>
      </c>
      <c r="BS489" s="18">
        <f ca="1" t="shared" si="3639"/>
        <v>21074.0045104048</v>
      </c>
      <c r="BT489" s="18">
        <f ca="1" t="shared" si="3639"/>
        <v>21436.5817316339</v>
      </c>
      <c r="BU489" s="18">
        <f ca="1" t="shared" si="3365"/>
        <v>55237.3228936037</v>
      </c>
      <c r="BV489" s="20">
        <f ca="1" t="shared" si="3366"/>
        <v>5.0124537600436</v>
      </c>
    </row>
    <row r="490" ht="15" customHeight="1" spans="1:74">
      <c r="A490" s="16">
        <v>489</v>
      </c>
      <c r="B490" s="17">
        <f ca="1" t="shared" ref="B490:F490" si="3640">RAND()</f>
        <v>0.271188215268312</v>
      </c>
      <c r="C490" s="18">
        <f ca="1">IF(B490&lt;=('Ejercicio 3 - TIR'!$D$13-'Ejercicio 3 - TIR'!$C$13)/('Ejercicio 3 - TIR'!$E$13-'Ejercicio 3 - TIR'!$C$13),'Ejercicio 3 - TIR'!$C$13+SQRT(('Ejercicio 3 - TIR'!$E$13-'Ejercicio 3 - TIR'!$C$13)*('Ejercicio 3 - TIR'!$D$13-'Ejercicio 3 - TIR'!$C$13)*B490),'Ejercicio 3 - TIR'!$E$13-SQRT(('Ejercicio 3 - TIR'!$E$13-'Ejercicio 3 - TIR'!$C$13)*('Ejercicio 3 - TIR'!$E$13-'Ejercicio 3 - TIR'!$D$13)*(1-B490)))</f>
        <v>70426.8002800166</v>
      </c>
      <c r="D490" s="17">
        <f ca="1" t="shared" si="3640"/>
        <v>0.452878466291416</v>
      </c>
      <c r="E490" s="18">
        <f ca="1">IF(D490&lt;=('Ejercicio 3 - TIR'!$D$14-'Ejercicio 3 - TIR'!$C$14)/('Ejercicio 3 - TIR'!$E$14-'Ejercicio 3 - TIR'!$C$14),'Ejercicio 3 - TIR'!$C$14+SQRT(('Ejercicio 3 - TIR'!$E$14-'Ejercicio 3 - TIR'!$C$14)*('Ejercicio 3 - TIR'!$D$14-'Ejercicio 3 - TIR'!$C$14)*D490),'Ejercicio 3 - TIR'!$E$14-SQRT(('Ejercicio 3 - TIR'!$E$14-'Ejercicio 3 - TIR'!$C$14)*('Ejercicio 3 - TIR'!$E$14-'Ejercicio 3 - TIR'!$D$14)*(1-D490)))</f>
        <v>30940.8482706002</v>
      </c>
      <c r="F490" s="17">
        <f ca="1" t="shared" si="3640"/>
        <v>0.586002954990861</v>
      </c>
      <c r="G490" s="18">
        <f ca="1">IF(F490&lt;=('Ejercicio 3 - TIR'!$D$18-'Ejercicio 3 - TIR'!$C$18)/('Ejercicio 3 - TIR'!$E$18-'Ejercicio 3 - TIR'!$C$18),'Ejercicio 3 - TIR'!$C$18+SQRT(('Ejercicio 3 - TIR'!$E$18-'Ejercicio 3 - TIR'!$C$18)*('Ejercicio 3 - TIR'!$D$18-'Ejercicio 3 - TIR'!$C$18)*F490),'Ejercicio 3 - TIR'!$E$18-SQRT(('Ejercicio 3 - TIR'!$E$18-'Ejercicio 3 - TIR'!$C$18)*('Ejercicio 3 - TIR'!$E$18-'Ejercicio 3 - TIR'!$D$18)*(1-F490)))</f>
        <v>39375.5236253038</v>
      </c>
      <c r="H490" s="17">
        <f ca="1" t="shared" ref="H490:L490" si="3641">RAND()</f>
        <v>0.174432020062546</v>
      </c>
      <c r="I490" s="18">
        <f ca="1">IF(H490&lt;=('Ejercicio 3 - TIR'!$D$18-'Ejercicio 3 - TIR'!$C$18)/('Ejercicio 3 - TIR'!$E$18-'Ejercicio 3 - TIR'!$C$18),'Ejercicio 3 - TIR'!$C$18+SQRT(('Ejercicio 3 - TIR'!$E$18-'Ejercicio 3 - TIR'!$C$18)*('Ejercicio 3 - TIR'!$D$18-'Ejercicio 3 - TIR'!$C$18)*H490),'Ejercicio 3 - TIR'!$E$18-SQRT(('Ejercicio 3 - TIR'!$E$18-'Ejercicio 3 - TIR'!$C$18)*('Ejercicio 3 - TIR'!$E$18-'Ejercicio 3 - TIR'!$D$18)*(1-H490)))</f>
        <v>35115.1542507907</v>
      </c>
      <c r="J490" s="17">
        <f ca="1" t="shared" si="3641"/>
        <v>0.0956597673596873</v>
      </c>
      <c r="K490" s="18">
        <f ca="1">IF(J490&lt;=('Ejercicio 3 - TIR'!$D$18-'Ejercicio 3 - TIR'!$C$18)/('Ejercicio 3 - TIR'!$E$18-'Ejercicio 3 - TIR'!$C$18),'Ejercicio 3 - TIR'!$C$18+SQRT(('Ejercicio 3 - TIR'!$E$18-'Ejercicio 3 - TIR'!$C$18)*('Ejercicio 3 - TIR'!$D$18-'Ejercicio 3 - TIR'!$C$18)*J490),'Ejercicio 3 - TIR'!$E$18-SQRT(('Ejercicio 3 - TIR'!$E$18-'Ejercicio 3 - TIR'!$C$18)*('Ejercicio 3 - TIR'!$E$18-'Ejercicio 3 - TIR'!$D$18)*(1-J490)))</f>
        <v>33788.0027856316</v>
      </c>
      <c r="L490" s="17">
        <f ca="1" t="shared" si="3641"/>
        <v>0.108804419295999</v>
      </c>
      <c r="M490" s="18">
        <f ca="1">IF(L490&lt;=('Ejercicio 3 - TIR'!$D$18-'Ejercicio 3 - TIR'!$C$18)/('Ejercicio 3 - TIR'!$E$18-'Ejercicio 3 - TIR'!$C$18),'Ejercicio 3 - TIR'!$C$18+SQRT(('Ejercicio 3 - TIR'!$E$18-'Ejercicio 3 - TIR'!$C$18)*('Ejercicio 3 - TIR'!$D$18-'Ejercicio 3 - TIR'!$C$18)*L490),'Ejercicio 3 - TIR'!$E$18-SQRT(('Ejercicio 3 - TIR'!$E$18-'Ejercicio 3 - TIR'!$C$18)*('Ejercicio 3 - TIR'!$E$18-'Ejercicio 3 - TIR'!$D$18)*(1-L490)))</f>
        <v>34039.8840199194</v>
      </c>
      <c r="N490" s="17">
        <f ca="1" t="shared" ref="N490:R490" si="3642">RAND()</f>
        <v>0.422100709838649</v>
      </c>
      <c r="O490" s="18">
        <f ca="1">IF(N490&lt;=('Ejercicio 3 - TIR'!$D$18-'Ejercicio 3 - TIR'!$C$18)/('Ejercicio 3 - TIR'!$E$18-'Ejercicio 3 - TIR'!$C$18),'Ejercicio 3 - TIR'!$C$18+SQRT(('Ejercicio 3 - TIR'!$E$18-'Ejercicio 3 - TIR'!$C$18)*('Ejercicio 3 - TIR'!$D$18-'Ejercicio 3 - TIR'!$C$18)*N490),'Ejercicio 3 - TIR'!$E$18-SQRT(('Ejercicio 3 - TIR'!$E$18-'Ejercicio 3 - TIR'!$C$18)*('Ejercicio 3 - TIR'!$E$18-'Ejercicio 3 - TIR'!$D$18)*(1-N490)))</f>
        <v>37957.0790165611</v>
      </c>
      <c r="P490" s="17">
        <f ca="1" t="shared" si="3642"/>
        <v>0.94800577407822</v>
      </c>
      <c r="Q490" s="19">
        <f ca="1">IF(P490&lt;=('Ejercicio 3 - TIR'!$D$22-'Ejercicio 3 - TIR'!$C$22)/('Ejercicio 3 - TIR'!$E$22-'Ejercicio 3 - TIR'!$C$22),'Ejercicio 3 - TIR'!$C$22+SQRT(('Ejercicio 3 - TIR'!$E$22-'Ejercicio 3 - TIR'!$C$22)*('Ejercicio 3 - TIR'!$D$22-'Ejercicio 3 - TIR'!$C$22)*P490),'Ejercicio 3 - TIR'!$E$22-SQRT(('Ejercicio 3 - TIR'!$E$22-'Ejercicio 3 - TIR'!$C$22)*('Ejercicio 3 - TIR'!$E$22-'Ejercicio 3 - TIR'!$D$22)*(1-P490)))</f>
        <v>0.170325827856648</v>
      </c>
      <c r="R490" s="17">
        <f ca="1" t="shared" si="3642"/>
        <v>0.512924547675404</v>
      </c>
      <c r="S490" s="19">
        <f ca="1">IF(R490&lt;=('Ejercicio 3 - TIR'!$D$23-'Ejercicio 3 - TIR'!$C$23)/('Ejercicio 3 - TIR'!$E$23-'Ejercicio 3 - TIR'!$C$23),'Ejercicio 3 - TIR'!$C$23+SQRT(('Ejercicio 3 - TIR'!$E$23-'Ejercicio 3 - TIR'!$C$23)*('Ejercicio 3 - TIR'!$D$23-'Ejercicio 3 - TIR'!$C$23)*R490),'Ejercicio 3 - TIR'!$E$23-SQRT(('Ejercicio 3 - TIR'!$E$23-'Ejercicio 3 - TIR'!$C$23)*('Ejercicio 3 - TIR'!$E$23-'Ejercicio 3 - TIR'!$D$23)*(1-R490)))</f>
        <v>0.150390275006609</v>
      </c>
      <c r="T490" s="17">
        <f ca="1" t="shared" ref="T490:X490" si="3643">RAND()</f>
        <v>0.249600161421051</v>
      </c>
      <c r="U490" s="19">
        <f ca="1">IF(T490&lt;=('Ejercicio 3 - TIR'!$D$24-'Ejercicio 3 - TIR'!$C$24)/('Ejercicio 3 - TIR'!$E$24-'Ejercicio 3 - TIR'!$C$24),'Ejercicio 3 - TIR'!$C$24+SQRT(('Ejercicio 3 - TIR'!$E$24-'Ejercicio 3 - TIR'!$C$24)*('Ejercicio 3 - TIR'!$D$24-'Ejercicio 3 - TIR'!$C$24)*T490),'Ejercicio 3 - TIR'!$E$24-SQRT(('Ejercicio 3 - TIR'!$E$24-'Ejercicio 3 - TIR'!$C$24)*('Ejercicio 3 - TIR'!$E$24-'Ejercicio 3 - TIR'!$D$24)*(1-T490)))</f>
        <v>0.172894548237172</v>
      </c>
      <c r="V490" s="17">
        <f ca="1" t="shared" si="3643"/>
        <v>0.417051515176404</v>
      </c>
      <c r="W490" s="19">
        <f ca="1">IF(V490&lt;=('Ejercicio 3 - TIR'!$D$25-'Ejercicio 3 - TIR'!$C$25)/('Ejercicio 3 - TIR'!$E$25-'Ejercicio 3 - TIR'!$C$25),'Ejercicio 3 - TIR'!$C$25+SQRT(('Ejercicio 3 - TIR'!$E$25-'Ejercicio 3 - TIR'!$C$25)*('Ejercicio 3 - TIR'!$D$25-'Ejercicio 3 - TIR'!$C$25)*V490),'Ejercicio 3 - TIR'!$E$25-SQRT(('Ejercicio 3 - TIR'!$E$25-'Ejercicio 3 - TIR'!$C$25)*('Ejercicio 3 - TIR'!$E$25-'Ejercicio 3 - TIR'!$D$25)*(1-V490)))</f>
        <v>0.204830101872125</v>
      </c>
      <c r="X490" s="17">
        <f ca="1" t="shared" si="3643"/>
        <v>0.107491921841604</v>
      </c>
      <c r="Y490" s="19">
        <f ca="1">IF(X490&lt;=('Ejercicio 3 - TIR'!$D$26-'Ejercicio 3 - TIR'!$C$26)/('Ejercicio 3 - TIR'!$E$26-'Ejercicio 3 - TIR'!$C$26),'Ejercicio 3 - TIR'!$C$26+SQRT(('Ejercicio 3 - TIR'!$E$26-'Ejercicio 3 - TIR'!$C$26)*('Ejercicio 3 - TIR'!$D$26-'Ejercicio 3 - TIR'!$C$26)*X490),'Ejercicio 3 - TIR'!$E$26-SQRT(('Ejercicio 3 - TIR'!$E$26-'Ejercicio 3 - TIR'!$C$26)*('Ejercicio 3 - TIR'!$E$26-'Ejercicio 3 - TIR'!$D$26)*(1-X490)))</f>
        <v>0.207036084907406</v>
      </c>
      <c r="Z490" s="17">
        <f ca="1" t="shared" si="3336"/>
        <v>1.17032582785665</v>
      </c>
      <c r="AA490" s="17">
        <f ca="1" t="shared" si="3337"/>
        <v>1.34633145095535</v>
      </c>
      <c r="AB490" s="17">
        <f ca="1" t="shared" si="3338"/>
        <v>1.57910481894577</v>
      </c>
      <c r="AC490" s="17">
        <f ca="1" t="shared" si="3339"/>
        <v>1.90255301987719</v>
      </c>
      <c r="AD490" s="17">
        <f ca="1" t="shared" si="3340"/>
        <v>2.29645014844133</v>
      </c>
      <c r="AE490" s="16">
        <f ca="1" t="shared" si="3341"/>
        <v>5270.02559627692</v>
      </c>
      <c r="AF490" s="16">
        <f ca="1" t="shared" si="3342"/>
        <v>6062.58619499287</v>
      </c>
      <c r="AG490" s="16">
        <f ca="1" t="shared" si="3343"/>
        <v>7110.77429632508</v>
      </c>
      <c r="AH490" s="16">
        <f ca="1" t="shared" si="3344"/>
        <v>8567.27491983103</v>
      </c>
      <c r="AI490" s="16">
        <f ca="1" t="shared" si="3345"/>
        <v>10341.0099775583</v>
      </c>
      <c r="AJ490" s="18">
        <f ca="1" t="shared" si="3346"/>
        <v>46082.1922840726</v>
      </c>
      <c r="AK490" s="18">
        <f ca="1" t="shared" si="3347"/>
        <v>47276.6365729878</v>
      </c>
      <c r="AL490" s="18">
        <f ca="1" t="shared" si="3348"/>
        <v>53354.7980213439</v>
      </c>
      <c r="AM490" s="18">
        <f ca="1" t="shared" si="3349"/>
        <v>64762.684138367</v>
      </c>
      <c r="AN490" s="18">
        <f ca="1" t="shared" si="3350"/>
        <v>87166.539741981</v>
      </c>
      <c r="AO490" s="18">
        <f ca="1">C490/'Ejercicio 3 - TIR'!$D$7</f>
        <v>14085.3600560033</v>
      </c>
      <c r="AP490" s="18">
        <f ca="1" t="shared" si="3351"/>
        <v>31996.8322280693</v>
      </c>
      <c r="AQ490" s="18">
        <f ca="1" t="shared" si="3352"/>
        <v>33191.2765169845</v>
      </c>
      <c r="AR490" s="18">
        <f ca="1" t="shared" si="3353"/>
        <v>39269.4379653406</v>
      </c>
      <c r="AS490" s="18">
        <f ca="1" t="shared" si="3354"/>
        <v>50677.3240823637</v>
      </c>
      <c r="AT490" s="18">
        <f ca="1" t="shared" si="3355"/>
        <v>73081.1796859777</v>
      </c>
      <c r="AU490" s="18">
        <f ca="1">AP490*'Ejercicio 3 - TIR'!$D$5</f>
        <v>15998.4161140347</v>
      </c>
      <c r="AV490" s="18">
        <f ca="1">AQ490*'Ejercicio 3 - TIR'!$D$5</f>
        <v>16595.6382584922</v>
      </c>
      <c r="AW490" s="18">
        <f ca="1">AR490*'Ejercicio 3 - TIR'!$D$5</f>
        <v>19634.7189826703</v>
      </c>
      <c r="AX490" s="18">
        <f ca="1">AS490*'Ejercicio 3 - TIR'!$D$5</f>
        <v>25338.6620411818</v>
      </c>
      <c r="AY490" s="18">
        <f ca="1">AT490*'Ejercicio 3 - TIR'!$D$5</f>
        <v>36540.5898429888</v>
      </c>
      <c r="AZ490" s="18">
        <f ca="1" t="shared" ref="AZ490:BD490" si="3644">AJ490-AU490-AE490</f>
        <v>24813.7505737611</v>
      </c>
      <c r="BA490" s="18">
        <f ca="1" t="shared" si="3644"/>
        <v>24618.4121195027</v>
      </c>
      <c r="BB490" s="18">
        <f ca="1" t="shared" si="3644"/>
        <v>26609.3047423486</v>
      </c>
      <c r="BC490" s="18">
        <f ca="1" t="shared" si="3644"/>
        <v>30856.7471773541</v>
      </c>
      <c r="BD490" s="18">
        <f ca="1" t="shared" si="3644"/>
        <v>40284.9399214339</v>
      </c>
      <c r="BE490" s="18">
        <f ca="1" t="shared" ref="BE490:BI490" si="3645">AZ490/Z490</f>
        <v>21202.4292578464</v>
      </c>
      <c r="BF490" s="18">
        <f ca="1" t="shared" si="3645"/>
        <v>18285.5507847148</v>
      </c>
      <c r="BG490" s="18">
        <f ca="1" t="shared" si="3645"/>
        <v>16850.8793229529</v>
      </c>
      <c r="BH490" s="18">
        <f ca="1" t="shared" si="3645"/>
        <v>16218.6004042851</v>
      </c>
      <c r="BI490" s="18">
        <f ca="1" t="shared" si="3645"/>
        <v>17542.2662446109</v>
      </c>
      <c r="BJ490" s="18">
        <f ca="1" t="shared" si="3358"/>
        <v>71054.1156039204</v>
      </c>
      <c r="BK490" s="18">
        <f ca="1" t="shared" si="3359"/>
        <v>32346.3271914584</v>
      </c>
      <c r="BL490" s="18">
        <f ca="1" t="shared" si="3360"/>
        <v>103400.442795379</v>
      </c>
      <c r="BM490" s="18">
        <f ca="1">BK490*'Ejercicio 3 - TIR'!$D$5</f>
        <v>16173.1635957292</v>
      </c>
      <c r="BN490" s="18">
        <f ca="1" t="shared" si="3361"/>
        <v>87227.2791996496</v>
      </c>
      <c r="BO490" s="18">
        <f ca="1" t="shared" si="3362"/>
        <v>37983.5282986019</v>
      </c>
      <c r="BP490" s="18">
        <f ca="1" t="shared" si="3363"/>
        <v>-101367.648550617</v>
      </c>
      <c r="BQ490" s="18">
        <f ca="1" t="shared" ref="BQ490:BT490" si="3646">BE490</f>
        <v>21202.4292578464</v>
      </c>
      <c r="BR490" s="18">
        <f ca="1" t="shared" si="3646"/>
        <v>18285.5507847148</v>
      </c>
      <c r="BS490" s="18">
        <f ca="1" t="shared" si="3646"/>
        <v>16850.8793229529</v>
      </c>
      <c r="BT490" s="18">
        <f ca="1" t="shared" si="3646"/>
        <v>16218.6004042851</v>
      </c>
      <c r="BU490" s="18">
        <f ca="1" t="shared" si="3365"/>
        <v>55525.7945432127</v>
      </c>
      <c r="BV490" s="20">
        <f ca="1" t="shared" si="3366"/>
        <v>7.04296432217784</v>
      </c>
    </row>
    <row r="491" ht="15" customHeight="1" spans="1:74">
      <c r="A491" s="16">
        <v>490</v>
      </c>
      <c r="B491" s="17">
        <f ca="1" t="shared" ref="B491:F491" si="3647">RAND()</f>
        <v>0.246468021043182</v>
      </c>
      <c r="C491" s="18">
        <f ca="1">IF(B491&lt;=('Ejercicio 3 - TIR'!$D$13-'Ejercicio 3 - TIR'!$C$13)/('Ejercicio 3 - TIR'!$E$13-'Ejercicio 3 - TIR'!$C$13),'Ejercicio 3 - TIR'!$C$13+SQRT(('Ejercicio 3 - TIR'!$E$13-'Ejercicio 3 - TIR'!$C$13)*('Ejercicio 3 - TIR'!$D$13-'Ejercicio 3 - TIR'!$C$13)*B491),'Ejercicio 3 - TIR'!$E$13-SQRT(('Ejercicio 3 - TIR'!$E$13-'Ejercicio 3 - TIR'!$C$13)*('Ejercicio 3 - TIR'!$E$13-'Ejercicio 3 - TIR'!$D$13)*(1-B491)))</f>
        <v>69929.1091451989</v>
      </c>
      <c r="D491" s="17">
        <f ca="1" t="shared" si="3647"/>
        <v>0.165915884699345</v>
      </c>
      <c r="E491" s="18">
        <f ca="1">IF(D491&lt;=('Ejercicio 3 - TIR'!$D$14-'Ejercicio 3 - TIR'!$C$14)/('Ejercicio 3 - TIR'!$E$14-'Ejercicio 3 - TIR'!$C$14),'Ejercicio 3 - TIR'!$C$14+SQRT(('Ejercicio 3 - TIR'!$E$14-'Ejercicio 3 - TIR'!$C$14)*('Ejercicio 3 - TIR'!$D$14-'Ejercicio 3 - TIR'!$C$14)*D491),'Ejercicio 3 - TIR'!$E$14-SQRT(('Ejercicio 3 - TIR'!$E$14-'Ejercicio 3 - TIR'!$C$14)*('Ejercicio 3 - TIR'!$E$14-'Ejercicio 3 - TIR'!$D$14)*(1-D491)))</f>
        <v>28527.5616723809</v>
      </c>
      <c r="F491" s="17">
        <f ca="1" t="shared" si="3647"/>
        <v>0.89395430614022</v>
      </c>
      <c r="G491" s="18">
        <f ca="1">IF(F491&lt;=('Ejercicio 3 - TIR'!$D$18-'Ejercicio 3 - TIR'!$C$18)/('Ejercicio 3 - TIR'!$E$18-'Ejercicio 3 - TIR'!$C$18),'Ejercicio 3 - TIR'!$C$18+SQRT(('Ejercicio 3 - TIR'!$E$18-'Ejercicio 3 - TIR'!$C$18)*('Ejercicio 3 - TIR'!$D$18-'Ejercicio 3 - TIR'!$C$18)*F491),'Ejercicio 3 - TIR'!$E$18-SQRT(('Ejercicio 3 - TIR'!$E$18-'Ejercicio 3 - TIR'!$C$18)*('Ejercicio 3 - TIR'!$E$18-'Ejercicio 3 - TIR'!$D$18)*(1-F491)))</f>
        <v>42179.8179066799</v>
      </c>
      <c r="H491" s="17">
        <f ca="1" t="shared" ref="H491:L491" si="3648">RAND()</f>
        <v>0.489141595411924</v>
      </c>
      <c r="I491" s="18">
        <f ca="1">IF(H491&lt;=('Ejercicio 3 - TIR'!$D$18-'Ejercicio 3 - TIR'!$C$18)/('Ejercicio 3 - TIR'!$E$18-'Ejercicio 3 - TIR'!$C$18),'Ejercicio 3 - TIR'!$C$18+SQRT(('Ejercicio 3 - TIR'!$E$18-'Ejercicio 3 - TIR'!$C$18)*('Ejercicio 3 - TIR'!$D$18-'Ejercicio 3 - TIR'!$C$18)*H491),'Ejercicio 3 - TIR'!$E$18-SQRT(('Ejercicio 3 - TIR'!$E$18-'Ejercicio 3 - TIR'!$C$18)*('Ejercicio 3 - TIR'!$E$18-'Ejercicio 3 - TIR'!$D$18)*(1-H491)))</f>
        <v>38565.7013321612</v>
      </c>
      <c r="J491" s="17">
        <f ca="1" t="shared" si="3648"/>
        <v>0.0413352465568047</v>
      </c>
      <c r="K491" s="18">
        <f ca="1">IF(J491&lt;=('Ejercicio 3 - TIR'!$D$18-'Ejercicio 3 - TIR'!$C$18)/('Ejercicio 3 - TIR'!$E$18-'Ejercicio 3 - TIR'!$C$18),'Ejercicio 3 - TIR'!$C$18+SQRT(('Ejercicio 3 - TIR'!$E$18-'Ejercicio 3 - TIR'!$C$18)*('Ejercicio 3 - TIR'!$D$18-'Ejercicio 3 - TIR'!$C$18)*J491),'Ejercicio 3 - TIR'!$E$18-SQRT(('Ejercicio 3 - TIR'!$E$18-'Ejercicio 3 - TIR'!$C$18)*('Ejercicio 3 - TIR'!$E$18-'Ejercicio 3 - TIR'!$D$18)*(1-J491)))</f>
        <v>32490.0375466086</v>
      </c>
      <c r="L491" s="17">
        <f ca="1" t="shared" si="3648"/>
        <v>0.296378622920051</v>
      </c>
      <c r="M491" s="18">
        <f ca="1">IF(L491&lt;=('Ejercicio 3 - TIR'!$D$18-'Ejercicio 3 - TIR'!$C$18)/('Ejercicio 3 - TIR'!$E$18-'Ejercicio 3 - TIR'!$C$18),'Ejercicio 3 - TIR'!$C$18+SQRT(('Ejercicio 3 - TIR'!$E$18-'Ejercicio 3 - TIR'!$C$18)*('Ejercicio 3 - TIR'!$D$18-'Ejercicio 3 - TIR'!$C$18)*L491),'Ejercicio 3 - TIR'!$E$18-SQRT(('Ejercicio 3 - TIR'!$E$18-'Ejercicio 3 - TIR'!$C$18)*('Ejercicio 3 - TIR'!$E$18-'Ejercicio 3 - TIR'!$D$18)*(1-L491)))</f>
        <v>36667.5927768579</v>
      </c>
      <c r="N491" s="17">
        <f ca="1" t="shared" ref="N491:R491" si="3649">RAND()</f>
        <v>0.791062093475531</v>
      </c>
      <c r="O491" s="18">
        <f ca="1">IF(N491&lt;=('Ejercicio 3 - TIR'!$D$18-'Ejercicio 3 - TIR'!$C$18)/('Ejercicio 3 - TIR'!$E$18-'Ejercicio 3 - TIR'!$C$18),'Ejercicio 3 - TIR'!$C$18+SQRT(('Ejercicio 3 - TIR'!$E$18-'Ejercicio 3 - TIR'!$C$18)*('Ejercicio 3 - TIR'!$D$18-'Ejercicio 3 - TIR'!$C$18)*N491),'Ejercicio 3 - TIR'!$E$18-SQRT(('Ejercicio 3 - TIR'!$E$18-'Ejercicio 3 - TIR'!$C$18)*('Ejercicio 3 - TIR'!$E$18-'Ejercicio 3 - TIR'!$D$18)*(1-N491)))</f>
        <v>41041.4215948986</v>
      </c>
      <c r="P491" s="17">
        <f ca="1" t="shared" si="3649"/>
        <v>0.575082854661428</v>
      </c>
      <c r="Q491" s="19">
        <f ca="1">IF(P491&lt;=('Ejercicio 3 - TIR'!$D$22-'Ejercicio 3 - TIR'!$C$22)/('Ejercicio 3 - TIR'!$E$22-'Ejercicio 3 - TIR'!$C$22),'Ejercicio 3 - TIR'!$C$22+SQRT(('Ejercicio 3 - TIR'!$E$22-'Ejercicio 3 - TIR'!$C$22)*('Ejercicio 3 - TIR'!$D$22-'Ejercicio 3 - TIR'!$C$22)*P491),'Ejercicio 3 - TIR'!$E$22-SQRT(('Ejercicio 3 - TIR'!$E$22-'Ejercicio 3 - TIR'!$C$22)*('Ejercicio 3 - TIR'!$E$22-'Ejercicio 3 - TIR'!$D$22)*(1-P491)))</f>
        <v>0.15234406281448</v>
      </c>
      <c r="R491" s="17">
        <f ca="1" t="shared" si="3649"/>
        <v>0.401812331142116</v>
      </c>
      <c r="S491" s="19">
        <f ca="1">IF(R491&lt;=('Ejercicio 3 - TIR'!$D$23-'Ejercicio 3 - TIR'!$C$23)/('Ejercicio 3 - TIR'!$E$23-'Ejercicio 3 - TIR'!$C$23),'Ejercicio 3 - TIR'!$C$23+SQRT(('Ejercicio 3 - TIR'!$E$23-'Ejercicio 3 - TIR'!$C$23)*('Ejercicio 3 - TIR'!$D$23-'Ejercicio 3 - TIR'!$C$23)*R491),'Ejercicio 3 - TIR'!$E$23-SQRT(('Ejercicio 3 - TIR'!$E$23-'Ejercicio 3 - TIR'!$C$23)*('Ejercicio 3 - TIR'!$E$23-'Ejercicio 3 - TIR'!$D$23)*(1-R491)))</f>
        <v>0.146893534465663</v>
      </c>
      <c r="T491" s="17">
        <f ca="1" t="shared" ref="T491:X491" si="3650">RAND()</f>
        <v>0.815257310624296</v>
      </c>
      <c r="U491" s="19">
        <f ca="1">IF(T491&lt;=('Ejercicio 3 - TIR'!$D$24-'Ejercicio 3 - TIR'!$C$24)/('Ejercicio 3 - TIR'!$E$24-'Ejercicio 3 - TIR'!$C$24),'Ejercicio 3 - TIR'!$C$24+SQRT(('Ejercicio 3 - TIR'!$E$24-'Ejercicio 3 - TIR'!$C$24)*('Ejercicio 3 - TIR'!$D$24-'Ejercicio 3 - TIR'!$C$24)*T491),'Ejercicio 3 - TIR'!$E$24-SQRT(('Ejercicio 3 - TIR'!$E$24-'Ejercicio 3 - TIR'!$C$24)*('Ejercicio 3 - TIR'!$E$24-'Ejercicio 3 - TIR'!$D$24)*(1-T491)))</f>
        <v>0.197256219965626</v>
      </c>
      <c r="V491" s="17">
        <f ca="1" t="shared" si="3650"/>
        <v>0.260162744905603</v>
      </c>
      <c r="W491" s="19">
        <f ca="1">IF(V491&lt;=('Ejercicio 3 - TIR'!$D$25-'Ejercicio 3 - TIR'!$C$25)/('Ejercicio 3 - TIR'!$E$25-'Ejercicio 3 - TIR'!$C$25),'Ejercicio 3 - TIR'!$C$25+SQRT(('Ejercicio 3 - TIR'!$E$25-'Ejercicio 3 - TIR'!$C$25)*('Ejercicio 3 - TIR'!$D$25-'Ejercicio 3 - TIR'!$C$25)*V491),'Ejercicio 3 - TIR'!$E$25-SQRT(('Ejercicio 3 - TIR'!$E$25-'Ejercicio 3 - TIR'!$C$25)*('Ejercicio 3 - TIR'!$E$25-'Ejercicio 3 - TIR'!$D$25)*(1-V491)))</f>
        <v>0.199084754199828</v>
      </c>
      <c r="X491" s="17">
        <f ca="1" t="shared" si="3650"/>
        <v>0.267679606927041</v>
      </c>
      <c r="Y491" s="19">
        <f ca="1">IF(X491&lt;=('Ejercicio 3 - TIR'!$D$26-'Ejercicio 3 - TIR'!$C$26)/('Ejercicio 3 - TIR'!$E$26-'Ejercicio 3 - TIR'!$C$26),'Ejercicio 3 - TIR'!$C$26+SQRT(('Ejercicio 3 - TIR'!$E$26-'Ejercicio 3 - TIR'!$C$26)*('Ejercicio 3 - TIR'!$D$26-'Ejercicio 3 - TIR'!$C$26)*X491),'Ejercicio 3 - TIR'!$E$26-SQRT(('Ejercicio 3 - TIR'!$E$26-'Ejercicio 3 - TIR'!$C$26)*('Ejercicio 3 - TIR'!$E$26-'Ejercicio 3 - TIR'!$D$26)*(1-X491)))</f>
        <v>0.216883729999816</v>
      </c>
      <c r="Z491" s="17">
        <f ca="1" t="shared" si="3336"/>
        <v>1.15234406281448</v>
      </c>
      <c r="AA491" s="17">
        <f ca="1" t="shared" si="3337"/>
        <v>1.32161595512182</v>
      </c>
      <c r="AB491" s="17">
        <f ca="1" t="shared" si="3338"/>
        <v>1.58231292267541</v>
      </c>
      <c r="AC491" s="17">
        <f ca="1" t="shared" si="3339"/>
        <v>1.89732730195346</v>
      </c>
      <c r="AD491" s="17">
        <f ca="1" t="shared" si="3340"/>
        <v>2.30882672423161</v>
      </c>
      <c r="AE491" s="16">
        <f ca="1" t="shared" si="3341"/>
        <v>4346.00464736115</v>
      </c>
      <c r="AF491" s="16">
        <f ca="1" t="shared" si="3342"/>
        <v>4984.40463081623</v>
      </c>
      <c r="AG491" s="16">
        <f ca="1" t="shared" si="3343"/>
        <v>5967.6094470702</v>
      </c>
      <c r="AH491" s="16">
        <f ca="1" t="shared" si="3344"/>
        <v>7155.66950700074</v>
      </c>
      <c r="AI491" s="16">
        <f ca="1" t="shared" si="3345"/>
        <v>8707.61780032501</v>
      </c>
      <c r="AJ491" s="18">
        <f ca="1" t="shared" si="3346"/>
        <v>48605.6627353584</v>
      </c>
      <c r="AK491" s="18">
        <f ca="1" t="shared" si="3347"/>
        <v>50969.0462010471</v>
      </c>
      <c r="AL491" s="18">
        <f ca="1" t="shared" si="3348"/>
        <v>51409.4062682082</v>
      </c>
      <c r="AM491" s="18">
        <f ca="1" t="shared" si="3349"/>
        <v>69570.4248724439</v>
      </c>
      <c r="AN491" s="18">
        <f ca="1" t="shared" si="3350"/>
        <v>94757.5309787582</v>
      </c>
      <c r="AO491" s="18">
        <f ca="1">C491/'Ejercicio 3 - TIR'!$D$7</f>
        <v>13985.8218290398</v>
      </c>
      <c r="AP491" s="18">
        <f ca="1" t="shared" si="3351"/>
        <v>34619.8409063186</v>
      </c>
      <c r="AQ491" s="18">
        <f ca="1" t="shared" si="3352"/>
        <v>36983.2243720074</v>
      </c>
      <c r="AR491" s="18">
        <f ca="1" t="shared" si="3353"/>
        <v>37423.5844391684</v>
      </c>
      <c r="AS491" s="18">
        <f ca="1" t="shared" si="3354"/>
        <v>55584.6030434041</v>
      </c>
      <c r="AT491" s="18">
        <f ca="1" t="shared" si="3355"/>
        <v>80771.7091497184</v>
      </c>
      <c r="AU491" s="18">
        <f ca="1">AP491*'Ejercicio 3 - TIR'!$D$5</f>
        <v>17309.9204531593</v>
      </c>
      <c r="AV491" s="18">
        <f ca="1">AQ491*'Ejercicio 3 - TIR'!$D$5</f>
        <v>18491.6121860037</v>
      </c>
      <c r="AW491" s="18">
        <f ca="1">AR491*'Ejercicio 3 - TIR'!$D$5</f>
        <v>18711.7922195842</v>
      </c>
      <c r="AX491" s="18">
        <f ca="1">AS491*'Ejercicio 3 - TIR'!$D$5</f>
        <v>27792.3015217021</v>
      </c>
      <c r="AY491" s="18">
        <f ca="1">AT491*'Ejercicio 3 - TIR'!$D$5</f>
        <v>40385.8545748592</v>
      </c>
      <c r="AZ491" s="18">
        <f ca="1" t="shared" ref="AZ491:BD491" si="3651">AJ491-AU491-AE491</f>
        <v>26949.737634838</v>
      </c>
      <c r="BA491" s="18">
        <f ca="1" t="shared" si="3651"/>
        <v>27493.0293842272</v>
      </c>
      <c r="BB491" s="18">
        <f ca="1" t="shared" si="3651"/>
        <v>26730.0046015538</v>
      </c>
      <c r="BC491" s="18">
        <f ca="1" t="shared" si="3651"/>
        <v>34622.4538437411</v>
      </c>
      <c r="BD491" s="18">
        <f ca="1" t="shared" si="3651"/>
        <v>45664.058603574</v>
      </c>
      <c r="BE491" s="18">
        <f ca="1" t="shared" ref="BE491:BI491" si="3652">AZ491/Z491</f>
        <v>23386.8846158812</v>
      </c>
      <c r="BF491" s="18">
        <f ca="1" t="shared" si="3652"/>
        <v>20802.5858629204</v>
      </c>
      <c r="BG491" s="18">
        <f ca="1" t="shared" si="3652"/>
        <v>16892.9951961449</v>
      </c>
      <c r="BH491" s="18">
        <f ca="1" t="shared" si="3652"/>
        <v>18248.0133017083</v>
      </c>
      <c r="BI491" s="18">
        <f ca="1" t="shared" si="3652"/>
        <v>19778.0362312686</v>
      </c>
      <c r="BJ491" s="18">
        <f ca="1" t="shared" si="3358"/>
        <v>65865.1967663585</v>
      </c>
      <c r="BK491" s="18">
        <f ca="1" t="shared" si="3359"/>
        <v>32290.8391992289</v>
      </c>
      <c r="BL491" s="18">
        <f ca="1" t="shared" si="3360"/>
        <v>98156.0359655874</v>
      </c>
      <c r="BM491" s="18">
        <f ca="1">BK491*'Ejercicio 3 - TIR'!$D$5</f>
        <v>16145.4195996144</v>
      </c>
      <c r="BN491" s="18">
        <f ca="1" t="shared" si="3361"/>
        <v>82010.6163659729</v>
      </c>
      <c r="BO491" s="18">
        <f ca="1" t="shared" si="3362"/>
        <v>35520.4725869008</v>
      </c>
      <c r="BP491" s="18">
        <f ca="1" t="shared" si="3363"/>
        <v>-98456.6708175798</v>
      </c>
      <c r="BQ491" s="18">
        <f ca="1" t="shared" ref="BQ491:BT491" si="3653">BE491</f>
        <v>23386.8846158812</v>
      </c>
      <c r="BR491" s="18">
        <f ca="1" t="shared" si="3653"/>
        <v>20802.5858629204</v>
      </c>
      <c r="BS491" s="18">
        <f ca="1" t="shared" si="3653"/>
        <v>16892.9951961449</v>
      </c>
      <c r="BT491" s="18">
        <f ca="1" t="shared" si="3653"/>
        <v>18248.0133017083</v>
      </c>
      <c r="BU491" s="18">
        <f ca="1" t="shared" si="3365"/>
        <v>55298.5088181694</v>
      </c>
      <c r="BV491" s="20">
        <f ca="1" t="shared" si="3366"/>
        <v>9.8220642728033</v>
      </c>
    </row>
    <row r="492" ht="15" customHeight="1" spans="1:74">
      <c r="A492" s="16">
        <v>491</v>
      </c>
      <c r="B492" s="17">
        <f ca="1" t="shared" ref="B492:F492" si="3654">RAND()</f>
        <v>0.64688169357264</v>
      </c>
      <c r="C492" s="18">
        <f ca="1">IF(B492&lt;=('Ejercicio 3 - TIR'!$D$13-'Ejercicio 3 - TIR'!$C$13)/('Ejercicio 3 - TIR'!$E$13-'Ejercicio 3 - TIR'!$C$13),'Ejercicio 3 - TIR'!$C$13+SQRT(('Ejercicio 3 - TIR'!$E$13-'Ejercicio 3 - TIR'!$C$13)*('Ejercicio 3 - TIR'!$D$13-'Ejercicio 3 - TIR'!$C$13)*B492),'Ejercicio 3 - TIR'!$E$13-SQRT(('Ejercicio 3 - TIR'!$E$13-'Ejercicio 3 - TIR'!$C$13)*('Ejercicio 3 - TIR'!$E$13-'Ejercicio 3 - TIR'!$D$13)*(1-B492)))</f>
        <v>79415.0062493857</v>
      </c>
      <c r="D492" s="17">
        <f ca="1" t="shared" si="3654"/>
        <v>0.487729687288142</v>
      </c>
      <c r="E492" s="18">
        <f ca="1">IF(D492&lt;=('Ejercicio 3 - TIR'!$D$14-'Ejercicio 3 - TIR'!$C$14)/('Ejercicio 3 - TIR'!$E$14-'Ejercicio 3 - TIR'!$C$14),'Ejercicio 3 - TIR'!$C$14+SQRT(('Ejercicio 3 - TIR'!$E$14-'Ejercicio 3 - TIR'!$C$14)*('Ejercicio 3 - TIR'!$D$14-'Ejercicio 3 - TIR'!$C$14)*D492),'Ejercicio 3 - TIR'!$E$14-SQRT(('Ejercicio 3 - TIR'!$E$14-'Ejercicio 3 - TIR'!$C$14)*('Ejercicio 3 - TIR'!$E$14-'Ejercicio 3 - TIR'!$D$14)*(1-D492)))</f>
        <v>31234.1260043976</v>
      </c>
      <c r="F492" s="17">
        <f ca="1" t="shared" si="3654"/>
        <v>0.976209784962261</v>
      </c>
      <c r="G492" s="18">
        <f ca="1">IF(F492&lt;=('Ejercicio 3 - TIR'!$D$18-'Ejercicio 3 - TIR'!$C$18)/('Ejercicio 3 - TIR'!$E$18-'Ejercicio 3 - TIR'!$C$18),'Ejercicio 3 - TIR'!$C$18+SQRT(('Ejercicio 3 - TIR'!$E$18-'Ejercicio 3 - TIR'!$C$18)*('Ejercicio 3 - TIR'!$D$18-'Ejercicio 3 - TIR'!$C$18)*F492),'Ejercicio 3 - TIR'!$E$18-SQRT(('Ejercicio 3 - TIR'!$E$18-'Ejercicio 3 - TIR'!$C$18)*('Ejercicio 3 - TIR'!$E$18-'Ejercicio 3 - TIR'!$D$18)*(1-F492)))</f>
        <v>43664.2357514028</v>
      </c>
      <c r="H492" s="17">
        <f ca="1" t="shared" ref="H492:L492" si="3655">RAND()</f>
        <v>0.230293389162024</v>
      </c>
      <c r="I492" s="18">
        <f ca="1">IF(H492&lt;=('Ejercicio 3 - TIR'!$D$18-'Ejercicio 3 - TIR'!$C$18)/('Ejercicio 3 - TIR'!$E$18-'Ejercicio 3 - TIR'!$C$18),'Ejercicio 3 - TIR'!$C$18+SQRT(('Ejercicio 3 - TIR'!$E$18-'Ejercicio 3 - TIR'!$C$18)*('Ejercicio 3 - TIR'!$D$18-'Ejercicio 3 - TIR'!$C$18)*H492),'Ejercicio 3 - TIR'!$E$18-SQRT(('Ejercicio 3 - TIR'!$E$18-'Ejercicio 3 - TIR'!$C$18)*('Ejercicio 3 - TIR'!$E$18-'Ejercicio 3 - TIR'!$D$18)*(1-H492)))</f>
        <v>35877.415109919</v>
      </c>
      <c r="J492" s="17">
        <f ca="1" t="shared" si="3655"/>
        <v>0.306674842788243</v>
      </c>
      <c r="K492" s="18">
        <f ca="1">IF(J492&lt;=('Ejercicio 3 - TIR'!$D$18-'Ejercicio 3 - TIR'!$C$18)/('Ejercicio 3 - TIR'!$E$18-'Ejercicio 3 - TIR'!$C$18),'Ejercicio 3 - TIR'!$C$18+SQRT(('Ejercicio 3 - TIR'!$E$18-'Ejercicio 3 - TIR'!$C$18)*('Ejercicio 3 - TIR'!$D$18-'Ejercicio 3 - TIR'!$C$18)*J492),'Ejercicio 3 - TIR'!$E$18-SQRT(('Ejercicio 3 - TIR'!$E$18-'Ejercicio 3 - TIR'!$C$18)*('Ejercicio 3 - TIR'!$E$18-'Ejercicio 3 - TIR'!$D$18)*(1-J492)))</f>
        <v>36782.4203952746</v>
      </c>
      <c r="L492" s="17">
        <f ca="1" t="shared" si="3655"/>
        <v>0.683291534728383</v>
      </c>
      <c r="M492" s="18">
        <f ca="1">IF(L492&lt;=('Ejercicio 3 - TIR'!$D$18-'Ejercicio 3 - TIR'!$C$18)/('Ejercicio 3 - TIR'!$E$18-'Ejercicio 3 - TIR'!$C$18),'Ejercicio 3 - TIR'!$C$18+SQRT(('Ejercicio 3 - TIR'!$E$18-'Ejercicio 3 - TIR'!$C$18)*('Ejercicio 3 - TIR'!$D$18-'Ejercicio 3 - TIR'!$C$18)*L492),'Ejercicio 3 - TIR'!$E$18-SQRT(('Ejercicio 3 - TIR'!$E$18-'Ejercicio 3 - TIR'!$C$18)*('Ejercicio 3 - TIR'!$E$18-'Ejercicio 3 - TIR'!$D$18)*(1-L492)))</f>
        <v>40126.2812047297</v>
      </c>
      <c r="N492" s="17">
        <f ca="1" t="shared" ref="N492:R492" si="3656">RAND()</f>
        <v>0.648264724817651</v>
      </c>
      <c r="O492" s="18">
        <f ca="1">IF(N492&lt;=('Ejercicio 3 - TIR'!$D$18-'Ejercicio 3 - TIR'!$C$18)/('Ejercicio 3 - TIR'!$E$18-'Ejercicio 3 - TIR'!$C$18),'Ejercicio 3 - TIR'!$C$18+SQRT(('Ejercicio 3 - TIR'!$E$18-'Ejercicio 3 - TIR'!$C$18)*('Ejercicio 3 - TIR'!$D$18-'Ejercicio 3 - TIR'!$C$18)*N492),'Ejercicio 3 - TIR'!$E$18-SQRT(('Ejercicio 3 - TIR'!$E$18-'Ejercicio 3 - TIR'!$C$18)*('Ejercicio 3 - TIR'!$E$18-'Ejercicio 3 - TIR'!$D$18)*(1-N492)))</f>
        <v>39861.0196593784</v>
      </c>
      <c r="P492" s="17">
        <f ca="1" t="shared" si="3656"/>
        <v>0.110538048453353</v>
      </c>
      <c r="Q492" s="19">
        <f ca="1">IF(P492&lt;=('Ejercicio 3 - TIR'!$D$22-'Ejercicio 3 - TIR'!$C$22)/('Ejercicio 3 - TIR'!$E$22-'Ejercicio 3 - TIR'!$C$22),'Ejercicio 3 - TIR'!$C$22+SQRT(('Ejercicio 3 - TIR'!$E$22-'Ejercicio 3 - TIR'!$C$22)*('Ejercicio 3 - TIR'!$D$22-'Ejercicio 3 - TIR'!$C$22)*P492),'Ejercicio 3 - TIR'!$E$22-SQRT(('Ejercicio 3 - TIR'!$E$22-'Ejercicio 3 - TIR'!$C$22)*('Ejercicio 3 - TIR'!$E$22-'Ejercicio 3 - TIR'!$D$22)*(1-P492)))</f>
        <v>0.13410561899443</v>
      </c>
      <c r="R492" s="17">
        <f ca="1" t="shared" si="3656"/>
        <v>0.976599408172655</v>
      </c>
      <c r="S492" s="19">
        <f ca="1">IF(R492&lt;=('Ejercicio 3 - TIR'!$D$23-'Ejercicio 3 - TIR'!$C$23)/('Ejercicio 3 - TIR'!$E$23-'Ejercicio 3 - TIR'!$C$23),'Ejercicio 3 - TIR'!$C$23+SQRT(('Ejercicio 3 - TIR'!$E$23-'Ejercicio 3 - TIR'!$C$23)*('Ejercicio 3 - TIR'!$D$23-'Ejercicio 3 - TIR'!$C$23)*R492),'Ejercicio 3 - TIR'!$E$23-SQRT(('Ejercicio 3 - TIR'!$E$23-'Ejercicio 3 - TIR'!$C$23)*('Ejercicio 3 - TIR'!$E$23-'Ejercicio 3 - TIR'!$D$23)*(1-R492)))</f>
        <v>0.173509925632998</v>
      </c>
      <c r="T492" s="17">
        <f ca="1" t="shared" ref="T492:X492" si="3657">RAND()</f>
        <v>0.164400355326981</v>
      </c>
      <c r="U492" s="19">
        <f ca="1">IF(T492&lt;=('Ejercicio 3 - TIR'!$D$24-'Ejercicio 3 - TIR'!$C$24)/('Ejercicio 3 - TIR'!$E$24-'Ejercicio 3 - TIR'!$C$24),'Ejercicio 3 - TIR'!$C$24+SQRT(('Ejercicio 3 - TIR'!$E$24-'Ejercicio 3 - TIR'!$C$24)*('Ejercicio 3 - TIR'!$D$24-'Ejercicio 3 - TIR'!$C$24)*T492),'Ejercicio 3 - TIR'!$E$24-SQRT(('Ejercicio 3 - TIR'!$E$24-'Ejercicio 3 - TIR'!$C$24)*('Ejercicio 3 - TIR'!$E$24-'Ejercicio 3 - TIR'!$D$24)*(1-T492)))</f>
        <v>0.168580655160318</v>
      </c>
      <c r="V492" s="17">
        <f ca="1" t="shared" si="3657"/>
        <v>0.654481188364978</v>
      </c>
      <c r="W492" s="19">
        <f ca="1">IF(V492&lt;=('Ejercicio 3 - TIR'!$D$25-'Ejercicio 3 - TIR'!$C$25)/('Ejercicio 3 - TIR'!$E$25-'Ejercicio 3 - TIR'!$C$25),'Ejercicio 3 - TIR'!$C$25+SQRT(('Ejercicio 3 - TIR'!$E$25-'Ejercicio 3 - TIR'!$C$25)*('Ejercicio 3 - TIR'!$D$25-'Ejercicio 3 - TIR'!$C$25)*V492),'Ejercicio 3 - TIR'!$E$25-SQRT(('Ejercicio 3 - TIR'!$E$25-'Ejercicio 3 - TIR'!$C$25)*('Ejercicio 3 - TIR'!$E$25-'Ejercicio 3 - TIR'!$D$25)*(1-V492)))</f>
        <v>0.215224781226819</v>
      </c>
      <c r="X492" s="17">
        <f ca="1" t="shared" si="3657"/>
        <v>0.264503355962205</v>
      </c>
      <c r="Y492" s="19">
        <f ca="1">IF(X492&lt;=('Ejercicio 3 - TIR'!$D$26-'Ejercicio 3 - TIR'!$C$26)/('Ejercicio 3 - TIR'!$E$26-'Ejercicio 3 - TIR'!$C$26),'Ejercicio 3 - TIR'!$C$26+SQRT(('Ejercicio 3 - TIR'!$E$26-'Ejercicio 3 - TIR'!$C$26)*('Ejercicio 3 - TIR'!$D$26-'Ejercicio 3 - TIR'!$C$26)*X492),'Ejercicio 3 - TIR'!$E$26-SQRT(('Ejercicio 3 - TIR'!$E$26-'Ejercicio 3 - TIR'!$C$26)*('Ejercicio 3 - TIR'!$E$26-'Ejercicio 3 - TIR'!$D$26)*(1-X492)))</f>
        <v>0.21672375462202</v>
      </c>
      <c r="Z492" s="17">
        <f ca="1" t="shared" si="3336"/>
        <v>1.13410561899443</v>
      </c>
      <c r="AA492" s="17">
        <f ca="1" t="shared" si="3337"/>
        <v>1.33088420060612</v>
      </c>
      <c r="AB492" s="17">
        <f ca="1" t="shared" si="3338"/>
        <v>1.55524553108681</v>
      </c>
      <c r="AC492" s="17">
        <f ca="1" t="shared" si="3339"/>
        <v>1.88997291026896</v>
      </c>
      <c r="AD492" s="17">
        <f ca="1" t="shared" si="3340"/>
        <v>2.29957493551636</v>
      </c>
      <c r="AE492" s="16">
        <f ca="1" t="shared" si="3341"/>
        <v>4188.67180156977</v>
      </c>
      <c r="AF492" s="16">
        <f ca="1" t="shared" si="3342"/>
        <v>4915.44793436118</v>
      </c>
      <c r="AG492" s="16">
        <f ca="1" t="shared" si="3343"/>
        <v>5744.09736754222</v>
      </c>
      <c r="AH492" s="16">
        <f ca="1" t="shared" si="3344"/>
        <v>6980.36946681704</v>
      </c>
      <c r="AI492" s="16">
        <f ca="1" t="shared" si="3345"/>
        <v>8493.18134631454</v>
      </c>
      <c r="AJ492" s="18">
        <f ca="1" t="shared" si="3346"/>
        <v>49519.8551147634</v>
      </c>
      <c r="AK492" s="18">
        <f ca="1" t="shared" si="3347"/>
        <v>47748.6849283784</v>
      </c>
      <c r="AL492" s="18">
        <f ca="1" t="shared" si="3348"/>
        <v>57205.6949423073</v>
      </c>
      <c r="AM492" s="18">
        <f ca="1" t="shared" si="3349"/>
        <v>75837.5844667737</v>
      </c>
      <c r="AN492" s="18">
        <f ca="1" t="shared" si="3350"/>
        <v>91663.4017128315</v>
      </c>
      <c r="AO492" s="18">
        <f ca="1">C492/'Ejercicio 3 - TIR'!$D$7</f>
        <v>15883.0012498771</v>
      </c>
      <c r="AP492" s="18">
        <f ca="1" t="shared" si="3351"/>
        <v>33636.8538648863</v>
      </c>
      <c r="AQ492" s="18">
        <f ca="1" t="shared" si="3352"/>
        <v>31865.6836785012</v>
      </c>
      <c r="AR492" s="18">
        <f ca="1" t="shared" si="3353"/>
        <v>41322.6936924301</v>
      </c>
      <c r="AS492" s="18">
        <f ca="1" t="shared" si="3354"/>
        <v>59954.5832168966</v>
      </c>
      <c r="AT492" s="18">
        <f ca="1" t="shared" si="3355"/>
        <v>75780.4004629543</v>
      </c>
      <c r="AU492" s="18">
        <f ca="1">AP492*'Ejercicio 3 - TIR'!$D$5</f>
        <v>16818.4269324431</v>
      </c>
      <c r="AV492" s="18">
        <f ca="1">AQ492*'Ejercicio 3 - TIR'!$D$5</f>
        <v>15932.8418392506</v>
      </c>
      <c r="AW492" s="18">
        <f ca="1">AR492*'Ejercicio 3 - TIR'!$D$5</f>
        <v>20661.3468462151</v>
      </c>
      <c r="AX492" s="18">
        <f ca="1">AS492*'Ejercicio 3 - TIR'!$D$5</f>
        <v>29977.2916084483</v>
      </c>
      <c r="AY492" s="18">
        <f ca="1">AT492*'Ejercicio 3 - TIR'!$D$5</f>
        <v>37890.2002314772</v>
      </c>
      <c r="AZ492" s="18">
        <f ca="1" t="shared" ref="AZ492:BD492" si="3658">AJ492-AU492-AE492</f>
        <v>28512.7563807505</v>
      </c>
      <c r="BA492" s="18">
        <f ca="1" t="shared" si="3658"/>
        <v>26900.3951547666</v>
      </c>
      <c r="BB492" s="18">
        <f ca="1" t="shared" si="3658"/>
        <v>30800.25072855</v>
      </c>
      <c r="BC492" s="18">
        <f ca="1" t="shared" si="3658"/>
        <v>38879.9233915084</v>
      </c>
      <c r="BD492" s="18">
        <f ca="1" t="shared" si="3658"/>
        <v>45280.0201350398</v>
      </c>
      <c r="BE492" s="18">
        <f ca="1" t="shared" ref="BE492:BI492" si="3659">AZ492/Z492</f>
        <v>25141.1825346847</v>
      </c>
      <c r="BF492" s="18">
        <f ca="1" t="shared" si="3659"/>
        <v>20212.423547079</v>
      </c>
      <c r="BG492" s="18">
        <f ca="1" t="shared" si="3659"/>
        <v>19804.1081699985</v>
      </c>
      <c r="BH492" s="18">
        <f ca="1" t="shared" si="3659"/>
        <v>20571.6828956958</v>
      </c>
      <c r="BI492" s="18">
        <f ca="1" t="shared" si="3659"/>
        <v>19690.6043093883</v>
      </c>
      <c r="BJ492" s="18">
        <f ca="1" t="shared" si="3358"/>
        <v>71825.2132924724</v>
      </c>
      <c r="BK492" s="18">
        <f ca="1" t="shared" si="3359"/>
        <v>36524.1515749925</v>
      </c>
      <c r="BL492" s="18">
        <f ca="1" t="shared" si="3360"/>
        <v>108349.364867465</v>
      </c>
      <c r="BM492" s="18">
        <f ca="1">BK492*'Ejercicio 3 - TIR'!$D$5</f>
        <v>18262.0757874962</v>
      </c>
      <c r="BN492" s="18">
        <f ca="1" t="shared" si="3361"/>
        <v>90087.2890799686</v>
      </c>
      <c r="BO492" s="18">
        <f ca="1" t="shared" si="3362"/>
        <v>39175.6266293361</v>
      </c>
      <c r="BP492" s="18">
        <f ca="1" t="shared" si="3363"/>
        <v>-110649.132253783</v>
      </c>
      <c r="BQ492" s="18">
        <f ca="1" t="shared" ref="BQ492:BT492" si="3660">BE492</f>
        <v>25141.1825346847</v>
      </c>
      <c r="BR492" s="18">
        <f ca="1" t="shared" si="3660"/>
        <v>20212.423547079</v>
      </c>
      <c r="BS492" s="18">
        <f ca="1" t="shared" si="3660"/>
        <v>19804.1081699985</v>
      </c>
      <c r="BT492" s="18">
        <f ca="1" t="shared" si="3660"/>
        <v>20571.6828956958</v>
      </c>
      <c r="BU492" s="18">
        <f ca="1" t="shared" si="3365"/>
        <v>58866.2309387245</v>
      </c>
      <c r="BV492" s="20">
        <f ca="1" t="shared" si="3366"/>
        <v>8.2565312099457</v>
      </c>
    </row>
    <row r="493" ht="15" customHeight="1" spans="1:74">
      <c r="A493" s="16">
        <v>492</v>
      </c>
      <c r="B493" s="17">
        <f ca="1" t="shared" ref="B493:F493" si="3661">RAND()</f>
        <v>0.928002292788523</v>
      </c>
      <c r="C493" s="18">
        <f ca="1">IF(B493&lt;=('Ejercicio 3 - TIR'!$D$13-'Ejercicio 3 - TIR'!$C$13)/('Ejercicio 3 - TIR'!$E$13-'Ejercicio 3 - TIR'!$C$13),'Ejercicio 3 - TIR'!$C$13+SQRT(('Ejercicio 3 - TIR'!$E$13-'Ejercicio 3 - TIR'!$C$13)*('Ejercicio 3 - TIR'!$D$13-'Ejercicio 3 - TIR'!$C$13)*B493),'Ejercicio 3 - TIR'!$E$13-SQRT(('Ejercicio 3 - TIR'!$E$13-'Ejercicio 3 - TIR'!$C$13)*('Ejercicio 3 - TIR'!$E$13-'Ejercicio 3 - TIR'!$D$13)*(1-B493)))</f>
        <v>90704.9879691432</v>
      </c>
      <c r="D493" s="17">
        <f ca="1" t="shared" si="3661"/>
        <v>0.758043076894446</v>
      </c>
      <c r="E493" s="18">
        <f ca="1">IF(D493&lt;=('Ejercicio 3 - TIR'!$D$14-'Ejercicio 3 - TIR'!$C$14)/('Ejercicio 3 - TIR'!$E$14-'Ejercicio 3 - TIR'!$C$14),'Ejercicio 3 - TIR'!$C$14+SQRT(('Ejercicio 3 - TIR'!$E$14-'Ejercicio 3 - TIR'!$C$14)*('Ejercicio 3 - TIR'!$D$14-'Ejercicio 3 - TIR'!$C$14)*D493),'Ejercicio 3 - TIR'!$E$14-SQRT(('Ejercicio 3 - TIR'!$E$14-'Ejercicio 3 - TIR'!$C$14)*('Ejercicio 3 - TIR'!$E$14-'Ejercicio 3 - TIR'!$D$14)*(1-D493)))</f>
        <v>33975.5881228262</v>
      </c>
      <c r="F493" s="17">
        <f ca="1" t="shared" si="3661"/>
        <v>0.274035390657085</v>
      </c>
      <c r="G493" s="18">
        <f ca="1">IF(F493&lt;=('Ejercicio 3 - TIR'!$D$18-'Ejercicio 3 - TIR'!$C$18)/('Ejercicio 3 - TIR'!$E$18-'Ejercicio 3 - TIR'!$C$18),'Ejercicio 3 - TIR'!$C$18+SQRT(('Ejercicio 3 - TIR'!$E$18-'Ejercicio 3 - TIR'!$C$18)*('Ejercicio 3 - TIR'!$D$18-'Ejercicio 3 - TIR'!$C$18)*F493),'Ejercicio 3 - TIR'!$E$18-SQRT(('Ejercicio 3 - TIR'!$E$18-'Ejercicio 3 - TIR'!$C$18)*('Ejercicio 3 - TIR'!$E$18-'Ejercicio 3 - TIR'!$D$18)*(1-F493)))</f>
        <v>36411.3421838616</v>
      </c>
      <c r="H493" s="17">
        <f ca="1" t="shared" ref="H493:L493" si="3662">RAND()</f>
        <v>0.879262305492837</v>
      </c>
      <c r="I493" s="18">
        <f ca="1">IF(H493&lt;=('Ejercicio 3 - TIR'!$D$18-'Ejercicio 3 - TIR'!$C$18)/('Ejercicio 3 - TIR'!$E$18-'Ejercicio 3 - TIR'!$C$18),'Ejercicio 3 - TIR'!$C$18+SQRT(('Ejercicio 3 - TIR'!$E$18-'Ejercicio 3 - TIR'!$C$18)*('Ejercicio 3 - TIR'!$D$18-'Ejercicio 3 - TIR'!$C$18)*H493),'Ejercicio 3 - TIR'!$E$18-SQRT(('Ejercicio 3 - TIR'!$E$18-'Ejercicio 3 - TIR'!$C$18)*('Ejercicio 3 - TIR'!$E$18-'Ejercicio 3 - TIR'!$D$18)*(1-H493)))</f>
        <v>41990.7929469647</v>
      </c>
      <c r="J493" s="17">
        <f ca="1" t="shared" si="3662"/>
        <v>0.775437556890933</v>
      </c>
      <c r="K493" s="18">
        <f ca="1">IF(J493&lt;=('Ejercicio 3 - TIR'!$D$18-'Ejercicio 3 - TIR'!$C$18)/('Ejercicio 3 - TIR'!$E$18-'Ejercicio 3 - TIR'!$C$18),'Ejercicio 3 - TIR'!$C$18+SQRT(('Ejercicio 3 - TIR'!$E$18-'Ejercicio 3 - TIR'!$C$18)*('Ejercicio 3 - TIR'!$D$18-'Ejercicio 3 - TIR'!$C$18)*J493),'Ejercicio 3 - TIR'!$E$18-SQRT(('Ejercicio 3 - TIR'!$E$18-'Ejercicio 3 - TIR'!$C$18)*('Ejercicio 3 - TIR'!$E$18-'Ejercicio 3 - TIR'!$D$18)*(1-J493)))</f>
        <v>40896.0770921982</v>
      </c>
      <c r="L493" s="17">
        <f ca="1" t="shared" si="3662"/>
        <v>0.923902880997571</v>
      </c>
      <c r="M493" s="18">
        <f ca="1">IF(L493&lt;=('Ejercicio 3 - TIR'!$D$18-'Ejercicio 3 - TIR'!$C$18)/('Ejercicio 3 - TIR'!$E$18-'Ejercicio 3 - TIR'!$C$18),'Ejercicio 3 - TIR'!$C$18+SQRT(('Ejercicio 3 - TIR'!$E$18-'Ejercicio 3 - TIR'!$C$18)*('Ejercicio 3 - TIR'!$D$18-'Ejercicio 3 - TIR'!$C$18)*L493),'Ejercicio 3 - TIR'!$E$18-SQRT(('Ejercicio 3 - TIR'!$E$18-'Ejercicio 3 - TIR'!$C$18)*('Ejercicio 3 - TIR'!$E$18-'Ejercicio 3 - TIR'!$D$18)*(1-L493)))</f>
        <v>42611.0077594973</v>
      </c>
      <c r="N493" s="17">
        <f ca="1" t="shared" ref="N493:R493" si="3663">RAND()</f>
        <v>0.315723980151597</v>
      </c>
      <c r="O493" s="18">
        <f ca="1">IF(N493&lt;=('Ejercicio 3 - TIR'!$D$18-'Ejercicio 3 - TIR'!$C$18)/('Ejercicio 3 - TIR'!$E$18-'Ejercicio 3 - TIR'!$C$18),'Ejercicio 3 - TIR'!$C$18+SQRT(('Ejercicio 3 - TIR'!$E$18-'Ejercicio 3 - TIR'!$C$18)*('Ejercicio 3 - TIR'!$D$18-'Ejercicio 3 - TIR'!$C$18)*N493),'Ejercicio 3 - TIR'!$E$18-SQRT(('Ejercicio 3 - TIR'!$E$18-'Ejercicio 3 - TIR'!$C$18)*('Ejercicio 3 - TIR'!$E$18-'Ejercicio 3 - TIR'!$D$18)*(1-N493)))</f>
        <v>36881.7582798831</v>
      </c>
      <c r="P493" s="17">
        <f ca="1" t="shared" si="3663"/>
        <v>0.437605618590049</v>
      </c>
      <c r="Q493" s="19">
        <f ca="1">IF(P493&lt;=('Ejercicio 3 - TIR'!$D$22-'Ejercicio 3 - TIR'!$C$22)/('Ejercicio 3 - TIR'!$E$22-'Ejercicio 3 - TIR'!$C$22),'Ejercicio 3 - TIR'!$C$22+SQRT(('Ejercicio 3 - TIR'!$E$22-'Ejercicio 3 - TIR'!$C$22)*('Ejercicio 3 - TIR'!$D$22-'Ejercicio 3 - TIR'!$C$22)*P493),'Ejercicio 3 - TIR'!$E$22-SQRT(('Ejercicio 3 - TIR'!$E$22-'Ejercicio 3 - TIR'!$C$22)*('Ejercicio 3 - TIR'!$E$22-'Ejercicio 3 - TIR'!$D$22)*(1-P493)))</f>
        <v>0.148065817527057</v>
      </c>
      <c r="R493" s="17">
        <f ca="1" t="shared" si="3663"/>
        <v>0.721756271267481</v>
      </c>
      <c r="S493" s="19">
        <f ca="1">IF(R493&lt;=('Ejercicio 3 - TIR'!$D$23-'Ejercicio 3 - TIR'!$C$23)/('Ejercicio 3 - TIR'!$E$23-'Ejercicio 3 - TIR'!$C$23),'Ejercicio 3 - TIR'!$C$23+SQRT(('Ejercicio 3 - TIR'!$E$23-'Ejercicio 3 - TIR'!$C$23)*('Ejercicio 3 - TIR'!$D$23-'Ejercicio 3 - TIR'!$C$23)*R493),'Ejercicio 3 - TIR'!$E$23-SQRT(('Ejercicio 3 - TIR'!$E$23-'Ejercicio 3 - TIR'!$C$23)*('Ejercicio 3 - TIR'!$E$23-'Ejercicio 3 - TIR'!$D$23)*(1-R493)))</f>
        <v>0.15762057391892</v>
      </c>
      <c r="T493" s="17">
        <f ca="1" t="shared" ref="T493:X493" si="3664">RAND()</f>
        <v>0.104150602077648</v>
      </c>
      <c r="U493" s="19">
        <f ca="1">IF(T493&lt;=('Ejercicio 3 - TIR'!$D$24-'Ejercicio 3 - TIR'!$C$24)/('Ejercicio 3 - TIR'!$E$24-'Ejercicio 3 - TIR'!$C$24),'Ejercicio 3 - TIR'!$C$24+SQRT(('Ejercicio 3 - TIR'!$E$24-'Ejercicio 3 - TIR'!$C$24)*('Ejercicio 3 - TIR'!$D$24-'Ejercicio 3 - TIR'!$C$24)*T493),'Ejercicio 3 - TIR'!$E$24-SQRT(('Ejercicio 3 - TIR'!$E$24-'Ejercicio 3 - TIR'!$C$24)*('Ejercicio 3 - TIR'!$E$24-'Ejercicio 3 - TIR'!$D$24)*(1-T493)))</f>
        <v>0.164789058941091</v>
      </c>
      <c r="V493" s="17">
        <f ca="1" t="shared" si="3664"/>
        <v>0.186596475302448</v>
      </c>
      <c r="W493" s="19">
        <f ca="1">IF(V493&lt;=('Ejercicio 3 - TIR'!$D$25-'Ejercicio 3 - TIR'!$C$25)/('Ejercicio 3 - TIR'!$E$25-'Ejercicio 3 - TIR'!$C$25),'Ejercicio 3 - TIR'!$C$25+SQRT(('Ejercicio 3 - TIR'!$E$25-'Ejercicio 3 - TIR'!$C$25)*('Ejercicio 3 - TIR'!$D$25-'Ejercicio 3 - TIR'!$C$25)*V493),'Ejercicio 3 - TIR'!$E$25-SQRT(('Ejercicio 3 - TIR'!$E$25-'Ejercicio 3 - TIR'!$C$25)*('Ejercicio 3 - TIR'!$E$25-'Ejercicio 3 - TIR'!$D$25)*(1-V493)))</f>
        <v>0.196162767876308</v>
      </c>
      <c r="X493" s="17">
        <f ca="1" t="shared" si="3664"/>
        <v>0.886234037218559</v>
      </c>
      <c r="Y493" s="19">
        <f ca="1">IF(X493&lt;=('Ejercicio 3 - TIR'!$D$26-'Ejercicio 3 - TIR'!$C$26)/('Ejercicio 3 - TIR'!$E$26-'Ejercicio 3 - TIR'!$C$26),'Ejercicio 3 - TIR'!$C$26+SQRT(('Ejercicio 3 - TIR'!$E$26-'Ejercicio 3 - TIR'!$C$26)*('Ejercicio 3 - TIR'!$D$26-'Ejercicio 3 - TIR'!$C$26)*X493),'Ejercicio 3 - TIR'!$E$26-SQRT(('Ejercicio 3 - TIR'!$E$26-'Ejercicio 3 - TIR'!$C$26)*('Ejercicio 3 - TIR'!$E$26-'Ejercicio 3 - TIR'!$D$26)*(1-X493)))</f>
        <v>0.255214193597549</v>
      </c>
      <c r="Z493" s="17">
        <f ca="1" t="shared" si="3336"/>
        <v>1.14806581752706</v>
      </c>
      <c r="AA493" s="17">
        <f ca="1" t="shared" si="3337"/>
        <v>1.32902461058237</v>
      </c>
      <c r="AB493" s="17">
        <f ca="1" t="shared" si="3338"/>
        <v>1.54803332546978</v>
      </c>
      <c r="AC493" s="17">
        <f ca="1" t="shared" si="3339"/>
        <v>1.8516998273587</v>
      </c>
      <c r="AD493" s="17">
        <f ca="1" t="shared" si="3340"/>
        <v>2.32427990558278</v>
      </c>
      <c r="AE493" s="16">
        <f ca="1" t="shared" si="3341"/>
        <v>5030.62323136884</v>
      </c>
      <c r="AF493" s="16">
        <f ca="1" t="shared" si="3342"/>
        <v>5823.55295226705</v>
      </c>
      <c r="AG493" s="16">
        <f ca="1" t="shared" si="3343"/>
        <v>6783.21076296475</v>
      </c>
      <c r="AH493" s="16">
        <f ca="1" t="shared" si="3344"/>
        <v>8113.82416131628</v>
      </c>
      <c r="AI493" s="16">
        <f ca="1" t="shared" si="3345"/>
        <v>10184.5872516389</v>
      </c>
      <c r="AJ493" s="18">
        <f ca="1" t="shared" si="3346"/>
        <v>41802.6173315725</v>
      </c>
      <c r="AK493" s="18">
        <f ca="1" t="shared" si="3347"/>
        <v>55806.7972443846</v>
      </c>
      <c r="AL493" s="18">
        <f ca="1" t="shared" si="3348"/>
        <v>63308.4902197043</v>
      </c>
      <c r="AM493" s="18">
        <f ca="1" t="shared" si="3349"/>
        <v>78902.7957118415</v>
      </c>
      <c r="AN493" s="18">
        <f ca="1" t="shared" si="3350"/>
        <v>85723.5296524934</v>
      </c>
      <c r="AO493" s="18">
        <f ca="1">C493/'Ejercicio 3 - TIR'!$D$7</f>
        <v>18140.9975938286</v>
      </c>
      <c r="AP493" s="18">
        <f ca="1" t="shared" si="3351"/>
        <v>23661.6197377438</v>
      </c>
      <c r="AQ493" s="18">
        <f ca="1" t="shared" si="3352"/>
        <v>37665.7996505559</v>
      </c>
      <c r="AR493" s="18">
        <f ca="1" t="shared" si="3353"/>
        <v>45167.4926258757</v>
      </c>
      <c r="AS493" s="18">
        <f ca="1" t="shared" si="3354"/>
        <v>60761.7981180129</v>
      </c>
      <c r="AT493" s="18">
        <f ca="1" t="shared" si="3355"/>
        <v>67582.5320586648</v>
      </c>
      <c r="AU493" s="18">
        <f ca="1">AP493*'Ejercicio 3 - TIR'!$D$5</f>
        <v>11830.8098688719</v>
      </c>
      <c r="AV493" s="18">
        <f ca="1">AQ493*'Ejercicio 3 - TIR'!$D$5</f>
        <v>18832.899825278</v>
      </c>
      <c r="AW493" s="18">
        <f ca="1">AR493*'Ejercicio 3 - TIR'!$D$5</f>
        <v>22583.7463129378</v>
      </c>
      <c r="AX493" s="18">
        <f ca="1">AS493*'Ejercicio 3 - TIR'!$D$5</f>
        <v>30380.8990590064</v>
      </c>
      <c r="AY493" s="18">
        <f ca="1">AT493*'Ejercicio 3 - TIR'!$D$5</f>
        <v>33791.2660293324</v>
      </c>
      <c r="AZ493" s="18">
        <f ca="1" t="shared" ref="AZ493:BD493" si="3665">AJ493-AU493-AE493</f>
        <v>24941.1842313317</v>
      </c>
      <c r="BA493" s="18">
        <f ca="1" t="shared" si="3665"/>
        <v>31150.3444668396</v>
      </c>
      <c r="BB493" s="18">
        <f ca="1" t="shared" si="3665"/>
        <v>33941.5331438017</v>
      </c>
      <c r="BC493" s="18">
        <f ca="1" t="shared" si="3665"/>
        <v>40408.0724915188</v>
      </c>
      <c r="BD493" s="18">
        <f ca="1" t="shared" si="3665"/>
        <v>41747.6763715221</v>
      </c>
      <c r="BE493" s="18">
        <f ca="1" t="shared" ref="BE493:BI493" si="3666">AZ493/Z493</f>
        <v>21724.5247185002</v>
      </c>
      <c r="BF493" s="18">
        <f ca="1" t="shared" si="3666"/>
        <v>23438.5008515303</v>
      </c>
      <c r="BG493" s="18">
        <f ca="1" t="shared" si="3666"/>
        <v>21925.5829867238</v>
      </c>
      <c r="BH493" s="18">
        <f ca="1" t="shared" si="3666"/>
        <v>21822.1505961674</v>
      </c>
      <c r="BI493" s="18">
        <f ca="1" t="shared" si="3666"/>
        <v>17961.55285396</v>
      </c>
      <c r="BJ493" s="18">
        <f ca="1" t="shared" si="3358"/>
        <v>78968.7767542417</v>
      </c>
      <c r="BK493" s="18">
        <f ca="1" t="shared" si="3359"/>
        <v>42164.7561745614</v>
      </c>
      <c r="BL493" s="18">
        <f ca="1" t="shared" si="3360"/>
        <v>121133.532928803</v>
      </c>
      <c r="BM493" s="18">
        <f ca="1">BK493*'Ejercicio 3 - TIR'!$D$5</f>
        <v>21082.3780872807</v>
      </c>
      <c r="BN493" s="18">
        <f ca="1" t="shared" si="3361"/>
        <v>100051.154841522</v>
      </c>
      <c r="BO493" s="18">
        <f ca="1" t="shared" si="3362"/>
        <v>43046.0869197405</v>
      </c>
      <c r="BP493" s="18">
        <f ca="1" t="shared" si="3363"/>
        <v>-124680.576091969</v>
      </c>
      <c r="BQ493" s="18">
        <f ca="1" t="shared" ref="BQ493:BT493" si="3667">BE493</f>
        <v>21724.5247185002</v>
      </c>
      <c r="BR493" s="18">
        <f ca="1" t="shared" si="3667"/>
        <v>23438.5008515303</v>
      </c>
      <c r="BS493" s="18">
        <f ca="1" t="shared" si="3667"/>
        <v>21925.5829867238</v>
      </c>
      <c r="BT493" s="18">
        <f ca="1" t="shared" si="3667"/>
        <v>21822.1505961674</v>
      </c>
      <c r="BU493" s="18">
        <f ca="1" t="shared" si="3365"/>
        <v>61007.6397737005</v>
      </c>
      <c r="BV493" s="20">
        <f ca="1" t="shared" si="3366"/>
        <v>5.48406321867176</v>
      </c>
    </row>
    <row r="494" ht="15" customHeight="1" spans="1:74">
      <c r="A494" s="16">
        <v>493</v>
      </c>
      <c r="B494" s="17">
        <f ca="1" t="shared" ref="B494:F494" si="3668">RAND()</f>
        <v>0.650735112540895</v>
      </c>
      <c r="C494" s="18">
        <f ca="1">IF(B494&lt;=('Ejercicio 3 - TIR'!$D$13-'Ejercicio 3 - TIR'!$C$13)/('Ejercicio 3 - TIR'!$E$13-'Ejercicio 3 - TIR'!$C$13),'Ejercicio 3 - TIR'!$C$13+SQRT(('Ejercicio 3 - TIR'!$E$13-'Ejercicio 3 - TIR'!$C$13)*('Ejercicio 3 - TIR'!$D$13-'Ejercicio 3 - TIR'!$C$13)*B494),'Ejercicio 3 - TIR'!$E$13-SQRT(('Ejercicio 3 - TIR'!$E$13-'Ejercicio 3 - TIR'!$C$13)*('Ejercicio 3 - TIR'!$E$13-'Ejercicio 3 - TIR'!$D$13)*(1-B494)))</f>
        <v>79527.6316721556</v>
      </c>
      <c r="D494" s="17">
        <f ca="1" t="shared" si="3668"/>
        <v>0.653336098983968</v>
      </c>
      <c r="E494" s="18">
        <f ca="1">IF(D494&lt;=('Ejercicio 3 - TIR'!$D$14-'Ejercicio 3 - TIR'!$C$14)/('Ejercicio 3 - TIR'!$E$14-'Ejercicio 3 - TIR'!$C$14),'Ejercicio 3 - TIR'!$C$14+SQRT(('Ejercicio 3 - TIR'!$E$14-'Ejercicio 3 - TIR'!$C$14)*('Ejercicio 3 - TIR'!$D$14-'Ejercicio 3 - TIR'!$C$14)*D494),'Ejercicio 3 - TIR'!$E$14-SQRT(('Ejercicio 3 - TIR'!$E$14-'Ejercicio 3 - TIR'!$C$14)*('Ejercicio 3 - TIR'!$E$14-'Ejercicio 3 - TIR'!$D$14)*(1-D494)))</f>
        <v>32788.9262136347</v>
      </c>
      <c r="F494" s="17">
        <f ca="1" t="shared" si="3668"/>
        <v>0.286100832739404</v>
      </c>
      <c r="G494" s="18">
        <f ca="1">IF(F494&lt;=('Ejercicio 3 - TIR'!$D$18-'Ejercicio 3 - TIR'!$C$18)/('Ejercicio 3 - TIR'!$E$18-'Ejercicio 3 - TIR'!$C$18),'Ejercicio 3 - TIR'!$C$18+SQRT(('Ejercicio 3 - TIR'!$E$18-'Ejercicio 3 - TIR'!$C$18)*('Ejercicio 3 - TIR'!$D$18-'Ejercicio 3 - TIR'!$C$18)*F494),'Ejercicio 3 - TIR'!$E$18-SQRT(('Ejercicio 3 - TIR'!$E$18-'Ejercicio 3 - TIR'!$C$18)*('Ejercicio 3 - TIR'!$E$18-'Ejercicio 3 - TIR'!$D$18)*(1-F494)))</f>
        <v>36550.9636627683</v>
      </c>
      <c r="H494" s="17">
        <f ca="1" t="shared" ref="H494:L494" si="3669">RAND()</f>
        <v>0.342690754527311</v>
      </c>
      <c r="I494" s="18">
        <f ca="1">IF(H494&lt;=('Ejercicio 3 - TIR'!$D$18-'Ejercicio 3 - TIR'!$C$18)/('Ejercicio 3 - TIR'!$E$18-'Ejercicio 3 - TIR'!$C$18),'Ejercicio 3 - TIR'!$C$18+SQRT(('Ejercicio 3 - TIR'!$E$18-'Ejercicio 3 - TIR'!$C$18)*('Ejercicio 3 - TIR'!$D$18-'Ejercicio 3 - TIR'!$C$18)*H494),'Ejercicio 3 - TIR'!$E$18-SQRT(('Ejercicio 3 - TIR'!$E$18-'Ejercicio 3 - TIR'!$C$18)*('Ejercicio 3 - TIR'!$E$18-'Ejercicio 3 - TIR'!$D$18)*(1-H494)))</f>
        <v>37169.6313140284</v>
      </c>
      <c r="J494" s="17">
        <f ca="1" t="shared" si="3669"/>
        <v>0.596466835121683</v>
      </c>
      <c r="K494" s="18">
        <f ca="1">IF(J494&lt;=('Ejercicio 3 - TIR'!$D$18-'Ejercicio 3 - TIR'!$C$18)/('Ejercicio 3 - TIR'!$E$18-'Ejercicio 3 - TIR'!$C$18),'Ejercicio 3 - TIR'!$C$18+SQRT(('Ejercicio 3 - TIR'!$E$18-'Ejercicio 3 - TIR'!$C$18)*('Ejercicio 3 - TIR'!$D$18-'Ejercicio 3 - TIR'!$C$18)*J494),'Ejercicio 3 - TIR'!$E$18-SQRT(('Ejercicio 3 - TIR'!$E$18-'Ejercicio 3 - TIR'!$C$18)*('Ejercicio 3 - TIR'!$E$18-'Ejercicio 3 - TIR'!$D$18)*(1-J494)))</f>
        <v>39458.8596177474</v>
      </c>
      <c r="L494" s="17">
        <f ca="1" t="shared" si="3669"/>
        <v>0.299918679488257</v>
      </c>
      <c r="M494" s="18">
        <f ca="1">IF(L494&lt;=('Ejercicio 3 - TIR'!$D$18-'Ejercicio 3 - TIR'!$C$18)/('Ejercicio 3 - TIR'!$E$18-'Ejercicio 3 - TIR'!$C$18),'Ejercicio 3 - TIR'!$C$18+SQRT(('Ejercicio 3 - TIR'!$E$18-'Ejercicio 3 - TIR'!$C$18)*('Ejercicio 3 - TIR'!$D$18-'Ejercicio 3 - TIR'!$C$18)*L494),'Ejercicio 3 - TIR'!$E$18-SQRT(('Ejercicio 3 - TIR'!$E$18-'Ejercicio 3 - TIR'!$C$18)*('Ejercicio 3 - TIR'!$E$18-'Ejercicio 3 - TIR'!$D$18)*(1-L494)))</f>
        <v>36707.2946799167</v>
      </c>
      <c r="N494" s="17">
        <f ca="1" t="shared" ref="N494:R494" si="3670">RAND()</f>
        <v>0.8273638205467</v>
      </c>
      <c r="O494" s="18">
        <f ca="1">IF(N494&lt;=('Ejercicio 3 - TIR'!$D$18-'Ejercicio 3 - TIR'!$C$18)/('Ejercicio 3 - TIR'!$E$18-'Ejercicio 3 - TIR'!$C$18),'Ejercicio 3 - TIR'!$C$18+SQRT(('Ejercicio 3 - TIR'!$E$18-'Ejercicio 3 - TIR'!$C$18)*('Ejercicio 3 - TIR'!$D$18-'Ejercicio 3 - TIR'!$C$18)*N494),'Ejercicio 3 - TIR'!$E$18-SQRT(('Ejercicio 3 - TIR'!$E$18-'Ejercicio 3 - TIR'!$C$18)*('Ejercicio 3 - TIR'!$E$18-'Ejercicio 3 - TIR'!$D$18)*(1-N494)))</f>
        <v>41401.7068686671</v>
      </c>
      <c r="P494" s="17">
        <f ca="1" t="shared" si="3670"/>
        <v>0.721742670330827</v>
      </c>
      <c r="Q494" s="19">
        <f ca="1">IF(P494&lt;=('Ejercicio 3 - TIR'!$D$22-'Ejercicio 3 - TIR'!$C$22)/('Ejercicio 3 - TIR'!$E$22-'Ejercicio 3 - TIR'!$C$22),'Ejercicio 3 - TIR'!$C$22+SQRT(('Ejercicio 3 - TIR'!$E$22-'Ejercicio 3 - TIR'!$C$22)*('Ejercicio 3 - TIR'!$D$22-'Ejercicio 3 - TIR'!$C$22)*P494),'Ejercicio 3 - TIR'!$E$22-SQRT(('Ejercicio 3 - TIR'!$E$22-'Ejercicio 3 - TIR'!$C$22)*('Ejercicio 3 - TIR'!$E$22-'Ejercicio 3 - TIR'!$D$22)*(1-P494)))</f>
        <v>0.15762002695702</v>
      </c>
      <c r="R494" s="17">
        <f ca="1" t="shared" si="3670"/>
        <v>0.523905269160846</v>
      </c>
      <c r="S494" s="19">
        <f ca="1">IF(R494&lt;=('Ejercicio 3 - TIR'!$D$23-'Ejercicio 3 - TIR'!$C$23)/('Ejercicio 3 - TIR'!$E$23-'Ejercicio 3 - TIR'!$C$23),'Ejercicio 3 - TIR'!$C$23+SQRT(('Ejercicio 3 - TIR'!$E$23-'Ejercicio 3 - TIR'!$C$23)*('Ejercicio 3 - TIR'!$D$23-'Ejercicio 3 - TIR'!$C$23)*R494),'Ejercicio 3 - TIR'!$E$23-SQRT(('Ejercicio 3 - TIR'!$E$23-'Ejercicio 3 - TIR'!$C$23)*('Ejercicio 3 - TIR'!$E$23-'Ejercicio 3 - TIR'!$D$23)*(1-R494)))</f>
        <v>0.150725941253211</v>
      </c>
      <c r="T494" s="17">
        <f ca="1" t="shared" ref="T494:X494" si="3671">RAND()</f>
        <v>0.643779514413304</v>
      </c>
      <c r="U494" s="19">
        <f ca="1">IF(T494&lt;=('Ejercicio 3 - TIR'!$D$24-'Ejercicio 3 - TIR'!$C$24)/('Ejercicio 3 - TIR'!$E$24-'Ejercicio 3 - TIR'!$C$24),'Ejercicio 3 - TIR'!$C$24+SQRT(('Ejercicio 3 - TIR'!$E$24-'Ejercicio 3 - TIR'!$C$24)*('Ejercicio 3 - TIR'!$D$24-'Ejercicio 3 - TIR'!$C$24)*T494),'Ejercicio 3 - TIR'!$E$24-SQRT(('Ejercicio 3 - TIR'!$E$24-'Ejercicio 3 - TIR'!$C$24)*('Ejercicio 3 - TIR'!$E$24-'Ejercicio 3 - TIR'!$D$24)*(1-T494)))</f>
        <v>0.188418084927561</v>
      </c>
      <c r="V494" s="17">
        <f ca="1" t="shared" si="3671"/>
        <v>0.563291938035153</v>
      </c>
      <c r="W494" s="19">
        <f ca="1">IF(V494&lt;=('Ejercicio 3 - TIR'!$D$25-'Ejercicio 3 - TIR'!$C$25)/('Ejercicio 3 - TIR'!$E$25-'Ejercicio 3 - TIR'!$C$25),'Ejercicio 3 - TIR'!$C$25+SQRT(('Ejercicio 3 - TIR'!$E$25-'Ejercicio 3 - TIR'!$C$25)*('Ejercicio 3 - TIR'!$D$25-'Ejercicio 3 - TIR'!$C$25)*V494),'Ejercicio 3 - TIR'!$E$25-SQRT(('Ejercicio 3 - TIR'!$E$25-'Ejercicio 3 - TIR'!$C$25)*('Ejercicio 3 - TIR'!$E$25-'Ejercicio 3 - TIR'!$D$25)*(1-V494)))</f>
        <v>0.21090424298115</v>
      </c>
      <c r="X494" s="17">
        <f ca="1" t="shared" si="3671"/>
        <v>0.875003424515192</v>
      </c>
      <c r="Y494" s="19">
        <f ca="1">IF(X494&lt;=('Ejercicio 3 - TIR'!$D$26-'Ejercicio 3 - TIR'!$C$26)/('Ejercicio 3 - TIR'!$E$26-'Ejercicio 3 - TIR'!$C$26),'Ejercicio 3 - TIR'!$C$26+SQRT(('Ejercicio 3 - TIR'!$E$26-'Ejercicio 3 - TIR'!$C$26)*('Ejercicio 3 - TIR'!$D$26-'Ejercicio 3 - TIR'!$C$26)*X494),'Ejercicio 3 - TIR'!$E$26-SQRT(('Ejercicio 3 - TIR'!$E$26-'Ejercicio 3 - TIR'!$C$26)*('Ejercicio 3 - TIR'!$E$26-'Ejercicio 3 - TIR'!$D$26)*(1-X494)))</f>
        <v>0.254019593774963</v>
      </c>
      <c r="Z494" s="17">
        <f ca="1" t="shared" si="3336"/>
        <v>1.15762002695702</v>
      </c>
      <c r="AA494" s="17">
        <f ca="1" t="shared" si="3337"/>
        <v>1.33210339513368</v>
      </c>
      <c r="AB494" s="17">
        <f ca="1" t="shared" si="3338"/>
        <v>1.58309576577027</v>
      </c>
      <c r="AC494" s="17">
        <f ca="1" t="shared" si="3339"/>
        <v>1.91697737981672</v>
      </c>
      <c r="AD494" s="17">
        <f ca="1" t="shared" si="3340"/>
        <v>2.40392719511355</v>
      </c>
      <c r="AE494" s="16">
        <f ca="1" t="shared" si="3341"/>
        <v>5168.19143368484</v>
      </c>
      <c r="AF494" s="16">
        <f ca="1" t="shared" si="3342"/>
        <v>5947.17195210377</v>
      </c>
      <c r="AG494" s="16">
        <f ca="1" t="shared" si="3343"/>
        <v>7067.72670205406</v>
      </c>
      <c r="AH494" s="16">
        <f ca="1" t="shared" si="3344"/>
        <v>8558.34025174844</v>
      </c>
      <c r="AI494" s="16">
        <f ca="1" t="shared" si="3345"/>
        <v>10732.3263658855</v>
      </c>
      <c r="AJ494" s="18">
        <f ca="1" t="shared" si="3346"/>
        <v>42312.1275405989</v>
      </c>
      <c r="AK494" s="18">
        <f ca="1" t="shared" si="3347"/>
        <v>49513.7920692845</v>
      </c>
      <c r="AL494" s="18">
        <f ca="1" t="shared" si="3348"/>
        <v>62467.1535829796</v>
      </c>
      <c r="AM494" s="18">
        <f ca="1" t="shared" si="3349"/>
        <v>70367.0535756668</v>
      </c>
      <c r="AN494" s="18">
        <f ca="1" t="shared" si="3350"/>
        <v>99526.6890657084</v>
      </c>
      <c r="AO494" s="18">
        <f ca="1">C494/'Ejercicio 3 - TIR'!$D$7</f>
        <v>15905.5263344311</v>
      </c>
      <c r="AP494" s="18">
        <f ca="1" t="shared" si="3351"/>
        <v>26406.6012061678</v>
      </c>
      <c r="AQ494" s="18">
        <f ca="1" t="shared" si="3352"/>
        <v>33608.2657348534</v>
      </c>
      <c r="AR494" s="18">
        <f ca="1" t="shared" si="3353"/>
        <v>46561.6272485485</v>
      </c>
      <c r="AS494" s="18">
        <f ca="1" t="shared" si="3354"/>
        <v>54461.5272412357</v>
      </c>
      <c r="AT494" s="18">
        <f ca="1" t="shared" si="3355"/>
        <v>83621.1627312773</v>
      </c>
      <c r="AU494" s="18">
        <f ca="1">AP494*'Ejercicio 3 - TIR'!$D$5</f>
        <v>13203.3006030839</v>
      </c>
      <c r="AV494" s="18">
        <f ca="1">AQ494*'Ejercicio 3 - TIR'!$D$5</f>
        <v>16804.1328674267</v>
      </c>
      <c r="AW494" s="18">
        <f ca="1">AR494*'Ejercicio 3 - TIR'!$D$5</f>
        <v>23280.8136242742</v>
      </c>
      <c r="AX494" s="18">
        <f ca="1">AS494*'Ejercicio 3 - TIR'!$D$5</f>
        <v>27230.7636206179</v>
      </c>
      <c r="AY494" s="18">
        <f ca="1">AT494*'Ejercicio 3 - TIR'!$D$5</f>
        <v>41810.5813656387</v>
      </c>
      <c r="AZ494" s="18">
        <f ca="1" t="shared" ref="AZ494:BD494" si="3672">AJ494-AU494-AE494</f>
        <v>23940.6355038302</v>
      </c>
      <c r="BA494" s="18">
        <f ca="1" t="shared" si="3672"/>
        <v>26762.4872497541</v>
      </c>
      <c r="BB494" s="18">
        <f ca="1" t="shared" si="3672"/>
        <v>32118.6132566513</v>
      </c>
      <c r="BC494" s="18">
        <f ca="1" t="shared" si="3672"/>
        <v>34577.9497033005</v>
      </c>
      <c r="BD494" s="18">
        <f ca="1" t="shared" si="3672"/>
        <v>46983.7813341843</v>
      </c>
      <c r="BE494" s="18">
        <f ca="1" t="shared" ref="BE494:BI494" si="3673">AZ494/Z494</f>
        <v>20680.9099240981</v>
      </c>
      <c r="BF494" s="18">
        <f ca="1" t="shared" si="3673"/>
        <v>20090.3978981814</v>
      </c>
      <c r="BG494" s="18">
        <f ca="1" t="shared" si="3673"/>
        <v>20288.4840899209</v>
      </c>
      <c r="BH494" s="18">
        <f ca="1" t="shared" si="3673"/>
        <v>18037.7452897261</v>
      </c>
      <c r="BI494" s="18">
        <f ca="1" t="shared" si="3673"/>
        <v>19544.5941248503</v>
      </c>
      <c r="BJ494" s="18">
        <f ca="1" t="shared" si="3358"/>
        <v>78822.1914235281</v>
      </c>
      <c r="BK494" s="18">
        <f ca="1" t="shared" si="3359"/>
        <v>38235.7273079338</v>
      </c>
      <c r="BL494" s="18">
        <f ca="1" t="shared" si="3360"/>
        <v>117057.918731462</v>
      </c>
      <c r="BM494" s="18">
        <f ca="1">BK494*'Ejercicio 3 - TIR'!$D$5</f>
        <v>19117.8636539669</v>
      </c>
      <c r="BN494" s="18">
        <f ca="1" t="shared" si="3361"/>
        <v>97940.055077495</v>
      </c>
      <c r="BO494" s="18">
        <f ca="1" t="shared" si="3362"/>
        <v>40741.6893808503</v>
      </c>
      <c r="BP494" s="18">
        <f ca="1" t="shared" si="3363"/>
        <v>-112316.55788579</v>
      </c>
      <c r="BQ494" s="18">
        <f ca="1" t="shared" ref="BQ494:BT494" si="3674">BE494</f>
        <v>20680.9099240981</v>
      </c>
      <c r="BR494" s="18">
        <f ca="1" t="shared" si="3674"/>
        <v>20090.3978981814</v>
      </c>
      <c r="BS494" s="18">
        <f ca="1" t="shared" si="3674"/>
        <v>20288.4840899209</v>
      </c>
      <c r="BT494" s="18">
        <f ca="1" t="shared" si="3674"/>
        <v>18037.7452897261</v>
      </c>
      <c r="BU494" s="18">
        <f ca="1" t="shared" si="3365"/>
        <v>60286.2835057006</v>
      </c>
      <c r="BV494" s="20">
        <f ca="1" t="shared" si="3366"/>
        <v>6.39797020613855</v>
      </c>
    </row>
    <row r="495" ht="15" customHeight="1" spans="1:74">
      <c r="A495" s="16">
        <v>494</v>
      </c>
      <c r="B495" s="17">
        <f ca="1" t="shared" ref="B495:F495" si="3675">RAND()</f>
        <v>0.628560154630481</v>
      </c>
      <c r="C495" s="18">
        <f ca="1">IF(B495&lt;=('Ejercicio 3 - TIR'!$D$13-'Ejercicio 3 - TIR'!$C$13)/('Ejercicio 3 - TIR'!$E$13-'Ejercicio 3 - TIR'!$C$13),'Ejercicio 3 - TIR'!$C$13+SQRT(('Ejercicio 3 - TIR'!$E$13-'Ejercicio 3 - TIR'!$C$13)*('Ejercicio 3 - TIR'!$D$13-'Ejercicio 3 - TIR'!$C$13)*B495),'Ejercicio 3 - TIR'!$E$13-SQRT(('Ejercicio 3 - TIR'!$E$13-'Ejercicio 3 - TIR'!$C$13)*('Ejercicio 3 - TIR'!$E$13-'Ejercicio 3 - TIR'!$D$13)*(1-B495)))</f>
        <v>78887.7330813713</v>
      </c>
      <c r="D495" s="17">
        <f ca="1" t="shared" si="3675"/>
        <v>0.153927507472886</v>
      </c>
      <c r="E495" s="18">
        <f ca="1">IF(D495&lt;=('Ejercicio 3 - TIR'!$D$14-'Ejercicio 3 - TIR'!$C$14)/('Ejercicio 3 - TIR'!$E$14-'Ejercicio 3 - TIR'!$C$14),'Ejercicio 3 - TIR'!$C$14+SQRT(('Ejercicio 3 - TIR'!$E$14-'Ejercicio 3 - TIR'!$C$14)*('Ejercicio 3 - TIR'!$D$14-'Ejercicio 3 - TIR'!$C$14)*D495),'Ejercicio 3 - TIR'!$E$14-SQRT(('Ejercicio 3 - TIR'!$E$14-'Ejercicio 3 - TIR'!$C$14)*('Ejercicio 3 - TIR'!$E$14-'Ejercicio 3 - TIR'!$D$14)*(1-D495)))</f>
        <v>28397.7291034552</v>
      </c>
      <c r="F495" s="17">
        <f ca="1" t="shared" si="3675"/>
        <v>0.677762514941435</v>
      </c>
      <c r="G495" s="18">
        <f ca="1">IF(F495&lt;=('Ejercicio 3 - TIR'!$D$18-'Ejercicio 3 - TIR'!$C$18)/('Ejercicio 3 - TIR'!$E$18-'Ejercicio 3 - TIR'!$C$18),'Ejercicio 3 - TIR'!$C$18+SQRT(('Ejercicio 3 - TIR'!$E$18-'Ejercicio 3 - TIR'!$C$18)*('Ejercicio 3 - TIR'!$D$18-'Ejercicio 3 - TIR'!$C$18)*F495),'Ejercicio 3 - TIR'!$E$18-SQRT(('Ejercicio 3 - TIR'!$E$18-'Ejercicio 3 - TIR'!$C$18)*('Ejercicio 3 - TIR'!$E$18-'Ejercicio 3 - TIR'!$D$18)*(1-F495)))</f>
        <v>40083.9231719396</v>
      </c>
      <c r="H495" s="17">
        <f ca="1" t="shared" ref="H495:L495" si="3676">RAND()</f>
        <v>0.580724230842878</v>
      </c>
      <c r="I495" s="18">
        <f ca="1">IF(H495&lt;=('Ejercicio 3 - TIR'!$D$18-'Ejercicio 3 - TIR'!$C$18)/('Ejercicio 3 - TIR'!$E$18-'Ejercicio 3 - TIR'!$C$18),'Ejercicio 3 - TIR'!$C$18+SQRT(('Ejercicio 3 - TIR'!$E$18-'Ejercicio 3 - TIR'!$C$18)*('Ejercicio 3 - TIR'!$D$18-'Ejercicio 3 - TIR'!$C$18)*H495),'Ejercicio 3 - TIR'!$E$18-SQRT(('Ejercicio 3 - TIR'!$E$18-'Ejercicio 3 - TIR'!$C$18)*('Ejercicio 3 - TIR'!$E$18-'Ejercicio 3 - TIR'!$D$18)*(1-H495)))</f>
        <v>39333.2006635683</v>
      </c>
      <c r="J495" s="17">
        <f ca="1" t="shared" si="3676"/>
        <v>0.274722760995139</v>
      </c>
      <c r="K495" s="18">
        <f ca="1">IF(J495&lt;=('Ejercicio 3 - TIR'!$D$18-'Ejercicio 3 - TIR'!$C$18)/('Ejercicio 3 - TIR'!$E$18-'Ejercicio 3 - TIR'!$C$18),'Ejercicio 3 - TIR'!$C$18+SQRT(('Ejercicio 3 - TIR'!$E$18-'Ejercicio 3 - TIR'!$C$18)*('Ejercicio 3 - TIR'!$D$18-'Ejercicio 3 - TIR'!$C$18)*J495),'Ejercicio 3 - TIR'!$E$18-SQRT(('Ejercicio 3 - TIR'!$E$18-'Ejercicio 3 - TIR'!$C$18)*('Ejercicio 3 - TIR'!$E$18-'Ejercicio 3 - TIR'!$D$18)*(1-J495)))</f>
        <v>36419.3780188793</v>
      </c>
      <c r="L495" s="17">
        <f ca="1" t="shared" si="3676"/>
        <v>0.604008122911264</v>
      </c>
      <c r="M495" s="18">
        <f ca="1">IF(L495&lt;=('Ejercicio 3 - TIR'!$D$18-'Ejercicio 3 - TIR'!$C$18)/('Ejercicio 3 - TIR'!$E$18-'Ejercicio 3 - TIR'!$C$18),'Ejercicio 3 - TIR'!$C$18+SQRT(('Ejercicio 3 - TIR'!$E$18-'Ejercicio 3 - TIR'!$C$18)*('Ejercicio 3 - TIR'!$D$18-'Ejercicio 3 - TIR'!$C$18)*L495),'Ejercicio 3 - TIR'!$E$18-SQRT(('Ejercicio 3 - TIR'!$E$18-'Ejercicio 3 - TIR'!$C$18)*('Ejercicio 3 - TIR'!$E$18-'Ejercicio 3 - TIR'!$D$18)*(1-L495)))</f>
        <v>39518.4672314764</v>
      </c>
      <c r="N495" s="17">
        <f ca="1" t="shared" ref="N495:R495" si="3677">RAND()</f>
        <v>0.00500388740479796</v>
      </c>
      <c r="O495" s="18">
        <f ca="1">IF(N495&lt;=('Ejercicio 3 - TIR'!$D$18-'Ejercicio 3 - TIR'!$C$18)/('Ejercicio 3 - TIR'!$E$18-'Ejercicio 3 - TIR'!$C$18),'Ejercicio 3 - TIR'!$C$18+SQRT(('Ejercicio 3 - TIR'!$E$18-'Ejercicio 3 - TIR'!$C$18)*('Ejercicio 3 - TIR'!$D$18-'Ejercicio 3 - TIR'!$C$18)*N495),'Ejercicio 3 - TIR'!$E$18-SQRT(('Ejercicio 3 - TIR'!$E$18-'Ejercicio 3 - TIR'!$C$18)*('Ejercicio 3 - TIR'!$E$18-'Ejercicio 3 - TIR'!$D$18)*(1-N495)))</f>
        <v>30866.3619975043</v>
      </c>
      <c r="P495" s="17">
        <f ca="1" t="shared" si="3677"/>
        <v>0.475795479730759</v>
      </c>
      <c r="Q495" s="19">
        <f ca="1">IF(P495&lt;=('Ejercicio 3 - TIR'!$D$22-'Ejercicio 3 - TIR'!$C$22)/('Ejercicio 3 - TIR'!$E$22-'Ejercicio 3 - TIR'!$C$22),'Ejercicio 3 - TIR'!$C$22+SQRT(('Ejercicio 3 - TIR'!$E$22-'Ejercicio 3 - TIR'!$C$22)*('Ejercicio 3 - TIR'!$D$22-'Ejercicio 3 - TIR'!$C$22)*P495),'Ejercicio 3 - TIR'!$E$22-SQRT(('Ejercicio 3 - TIR'!$E$22-'Ejercicio 3 - TIR'!$C$22)*('Ejercicio 3 - TIR'!$E$22-'Ejercicio 3 - TIR'!$D$22)*(1-P495)))</f>
        <v>0.149264857141551</v>
      </c>
      <c r="R495" s="17">
        <f ca="1" t="shared" si="3677"/>
        <v>0.16130774730104</v>
      </c>
      <c r="S495" s="19">
        <f ca="1">IF(R495&lt;=('Ejercicio 3 - TIR'!$D$23-'Ejercicio 3 - TIR'!$C$23)/('Ejercicio 3 - TIR'!$E$23-'Ejercicio 3 - TIR'!$C$23),'Ejercicio 3 - TIR'!$C$23+SQRT(('Ejercicio 3 - TIR'!$E$23-'Ejercicio 3 - TIR'!$C$23)*('Ejercicio 3 - TIR'!$D$23-'Ejercicio 3 - TIR'!$C$23)*R495),'Ejercicio 3 - TIR'!$E$23-SQRT(('Ejercicio 3 - TIR'!$E$23-'Ejercicio 3 - TIR'!$C$23)*('Ejercicio 3 - TIR'!$E$23-'Ejercicio 3 - TIR'!$D$23)*(1-R495)))</f>
        <v>0.137039775384138</v>
      </c>
      <c r="T495" s="17">
        <f ca="1" t="shared" ref="T495:X495" si="3678">RAND()</f>
        <v>0.0484021915344099</v>
      </c>
      <c r="U495" s="19">
        <f ca="1">IF(T495&lt;=('Ejercicio 3 - TIR'!$D$24-'Ejercicio 3 - TIR'!$C$24)/('Ejercicio 3 - TIR'!$E$24-'Ejercicio 3 - TIR'!$C$24),'Ejercicio 3 - TIR'!$C$24+SQRT(('Ejercicio 3 - TIR'!$E$24-'Ejercicio 3 - TIR'!$C$24)*('Ejercicio 3 - TIR'!$D$24-'Ejercicio 3 - TIR'!$C$24)*T495),'Ejercicio 3 - TIR'!$E$24-SQRT(('Ejercicio 3 - TIR'!$E$24-'Ejercicio 3 - TIR'!$C$24)*('Ejercicio 3 - TIR'!$E$24-'Ejercicio 3 - TIR'!$D$24)*(1-T495)))</f>
        <v>0.160081894773417</v>
      </c>
      <c r="V495" s="17">
        <f ca="1" t="shared" si="3678"/>
        <v>0.544352536823005</v>
      </c>
      <c r="W495" s="19">
        <f ca="1">IF(V495&lt;=('Ejercicio 3 - TIR'!$D$25-'Ejercicio 3 - TIR'!$C$25)/('Ejercicio 3 - TIR'!$E$25-'Ejercicio 3 - TIR'!$C$25),'Ejercicio 3 - TIR'!$C$25+SQRT(('Ejercicio 3 - TIR'!$E$25-'Ejercicio 3 - TIR'!$C$25)*('Ejercicio 3 - TIR'!$D$25-'Ejercicio 3 - TIR'!$C$25)*V495),'Ejercicio 3 - TIR'!$E$25-SQRT(('Ejercicio 3 - TIR'!$E$25-'Ejercicio 3 - TIR'!$C$25)*('Ejercicio 3 - TIR'!$E$25-'Ejercicio 3 - TIR'!$D$25)*(1-V495)))</f>
        <v>0.210065477076601</v>
      </c>
      <c r="X495" s="17">
        <f ca="1" t="shared" si="3678"/>
        <v>0.00534446589227033</v>
      </c>
      <c r="Y495" s="19">
        <f ca="1">IF(X495&lt;=('Ejercicio 3 - TIR'!$D$26-'Ejercicio 3 - TIR'!$C$26)/('Ejercicio 3 - TIR'!$E$26-'Ejercicio 3 - TIR'!$C$26),'Ejercicio 3 - TIR'!$C$26+SQRT(('Ejercicio 3 - TIR'!$E$26-'Ejercicio 3 - TIR'!$C$26)*('Ejercicio 3 - TIR'!$D$26-'Ejercicio 3 - TIR'!$C$26)*X495),'Ejercicio 3 - TIR'!$E$26-SQRT(('Ejercicio 3 - TIR'!$E$26-'Ejercicio 3 - TIR'!$C$26)*('Ejercicio 3 - TIR'!$E$26-'Ejercicio 3 - TIR'!$D$26)*(1-X495)))</f>
        <v>0.193798691604899</v>
      </c>
      <c r="Z495" s="17">
        <f ca="1" t="shared" si="3336"/>
        <v>1.14926485714155</v>
      </c>
      <c r="AA495" s="17">
        <f ca="1" t="shared" si="3337"/>
        <v>1.30675985502111</v>
      </c>
      <c r="AB495" s="17">
        <f ca="1" t="shared" si="3338"/>
        <v>1.51594844862673</v>
      </c>
      <c r="AC495" s="17">
        <f ca="1" t="shared" si="3339"/>
        <v>1.83439688271103</v>
      </c>
      <c r="AD495" s="17">
        <f ca="1" t="shared" si="3340"/>
        <v>2.18990059846454</v>
      </c>
      <c r="AE495" s="16">
        <f ca="1" t="shared" si="3341"/>
        <v>4238.78297777169</v>
      </c>
      <c r="AF495" s="16">
        <f ca="1" t="shared" si="3342"/>
        <v>4819.66484494763</v>
      </c>
      <c r="AG495" s="16">
        <f ca="1" t="shared" si="3343"/>
        <v>5591.20592549968</v>
      </c>
      <c r="AH495" s="16">
        <f ca="1" t="shared" si="3344"/>
        <v>6765.72526567329</v>
      </c>
      <c r="AI495" s="16">
        <f ca="1" t="shared" si="3345"/>
        <v>8076.91396991898</v>
      </c>
      <c r="AJ495" s="18">
        <f ca="1" t="shared" si="3346"/>
        <v>46067.0442378721</v>
      </c>
      <c r="AK495" s="18">
        <f ca="1" t="shared" si="3347"/>
        <v>51399.0475966408</v>
      </c>
      <c r="AL495" s="18">
        <f ca="1" t="shared" si="3348"/>
        <v>55209.8996076704</v>
      </c>
      <c r="AM495" s="18">
        <f ca="1" t="shared" si="3349"/>
        <v>72492.5530989385</v>
      </c>
      <c r="AN495" s="18">
        <f ca="1" t="shared" si="3350"/>
        <v>67594.2646107578</v>
      </c>
      <c r="AO495" s="18">
        <f ca="1">C495/'Ejercicio 3 - TIR'!$D$7</f>
        <v>15777.5466162743</v>
      </c>
      <c r="AP495" s="18">
        <f ca="1" t="shared" si="3351"/>
        <v>30289.4976215978</v>
      </c>
      <c r="AQ495" s="18">
        <f ca="1" t="shared" si="3352"/>
        <v>35621.5009803666</v>
      </c>
      <c r="AR495" s="18">
        <f ca="1" t="shared" si="3353"/>
        <v>39432.3529913962</v>
      </c>
      <c r="AS495" s="18">
        <f ca="1" t="shared" si="3354"/>
        <v>56715.0064826642</v>
      </c>
      <c r="AT495" s="18">
        <f ca="1" t="shared" si="3355"/>
        <v>51816.7179944836</v>
      </c>
      <c r="AU495" s="18">
        <f ca="1">AP495*'Ejercicio 3 - TIR'!$D$5</f>
        <v>15144.7488107989</v>
      </c>
      <c r="AV495" s="18">
        <f ca="1">AQ495*'Ejercicio 3 - TIR'!$D$5</f>
        <v>17810.7504901833</v>
      </c>
      <c r="AW495" s="18">
        <f ca="1">AR495*'Ejercicio 3 - TIR'!$D$5</f>
        <v>19716.1764956981</v>
      </c>
      <c r="AX495" s="18">
        <f ca="1">AS495*'Ejercicio 3 - TIR'!$D$5</f>
        <v>28357.5032413321</v>
      </c>
      <c r="AY495" s="18">
        <f ca="1">AT495*'Ejercicio 3 - TIR'!$D$5</f>
        <v>25908.3589972418</v>
      </c>
      <c r="AZ495" s="18">
        <f ca="1" t="shared" ref="AZ495:BD495" si="3679">AJ495-AU495-AE495</f>
        <v>26683.5124493015</v>
      </c>
      <c r="BA495" s="18">
        <f ca="1" t="shared" si="3679"/>
        <v>28768.6322615099</v>
      </c>
      <c r="BB495" s="18">
        <f ca="1" t="shared" si="3679"/>
        <v>29902.5171864727</v>
      </c>
      <c r="BC495" s="18">
        <f ca="1" t="shared" si="3679"/>
        <v>37369.3245919331</v>
      </c>
      <c r="BD495" s="18">
        <f ca="1" t="shared" si="3679"/>
        <v>33608.9916435971</v>
      </c>
      <c r="BE495" s="18">
        <f ca="1" t="shared" ref="BE495:BI495" si="3680">AZ495/Z495</f>
        <v>23217.8964522318</v>
      </c>
      <c r="BF495" s="18">
        <f ca="1" t="shared" si="3680"/>
        <v>22015.2403297124</v>
      </c>
      <c r="BG495" s="18">
        <f ca="1" t="shared" si="3680"/>
        <v>19725.2863140306</v>
      </c>
      <c r="BH495" s="18">
        <f ca="1" t="shared" si="3680"/>
        <v>20371.4501175478</v>
      </c>
      <c r="BI495" s="18">
        <f ca="1" t="shared" si="3680"/>
        <v>15347.2681212847</v>
      </c>
      <c r="BJ495" s="18">
        <f ca="1" t="shared" si="3358"/>
        <v>62188.2039586904</v>
      </c>
      <c r="BK495" s="18">
        <f ca="1" t="shared" si="3359"/>
        <v>34551.2587772812</v>
      </c>
      <c r="BL495" s="18">
        <f ca="1" t="shared" si="3360"/>
        <v>96739.4627359716</v>
      </c>
      <c r="BM495" s="18">
        <f ca="1">BK495*'Ejercicio 3 - TIR'!$D$5</f>
        <v>17275.6293886406</v>
      </c>
      <c r="BN495" s="18">
        <f ca="1" t="shared" si="3361"/>
        <v>79463.833347331</v>
      </c>
      <c r="BO495" s="18">
        <f ca="1" t="shared" si="3362"/>
        <v>36286.5024115923</v>
      </c>
      <c r="BP495" s="18">
        <f ca="1" t="shared" si="3363"/>
        <v>-107285.462184827</v>
      </c>
      <c r="BQ495" s="18">
        <f ca="1" t="shared" ref="BQ495:BT495" si="3681">BE495</f>
        <v>23217.8964522318</v>
      </c>
      <c r="BR495" s="18">
        <f ca="1" t="shared" si="3681"/>
        <v>22015.2403297124</v>
      </c>
      <c r="BS495" s="18">
        <f ca="1" t="shared" si="3681"/>
        <v>19725.2863140306</v>
      </c>
      <c r="BT495" s="18">
        <f ca="1" t="shared" si="3681"/>
        <v>20371.4501175478</v>
      </c>
      <c r="BU495" s="18">
        <f ca="1" t="shared" si="3365"/>
        <v>51633.770532877</v>
      </c>
      <c r="BV495" s="20">
        <f ca="1" t="shared" si="3366"/>
        <v>7.64288615591253</v>
      </c>
    </row>
    <row r="496" ht="15" customHeight="1" spans="1:74">
      <c r="A496" s="16">
        <v>495</v>
      </c>
      <c r="B496" s="17">
        <f ca="1" t="shared" ref="B496:F496" si="3682">RAND()</f>
        <v>0.287744213658451</v>
      </c>
      <c r="C496" s="18">
        <f ca="1">IF(B496&lt;=('Ejercicio 3 - TIR'!$D$13-'Ejercicio 3 - TIR'!$C$13)/('Ejercicio 3 - TIR'!$E$13-'Ejercicio 3 - TIR'!$C$13),'Ejercicio 3 - TIR'!$C$13+SQRT(('Ejercicio 3 - TIR'!$E$13-'Ejercicio 3 - TIR'!$C$13)*('Ejercicio 3 - TIR'!$D$13-'Ejercicio 3 - TIR'!$C$13)*B496),'Ejercicio 3 - TIR'!$E$13-SQRT(('Ejercicio 3 - TIR'!$E$13-'Ejercicio 3 - TIR'!$C$13)*('Ejercicio 3 - TIR'!$E$13-'Ejercicio 3 - TIR'!$D$13)*(1-B496)))</f>
        <v>70764.628553585</v>
      </c>
      <c r="D496" s="17">
        <f ca="1" t="shared" si="3682"/>
        <v>0.61795056831886</v>
      </c>
      <c r="E496" s="18">
        <f ca="1">IF(D496&lt;=('Ejercicio 3 - TIR'!$D$14-'Ejercicio 3 - TIR'!$C$14)/('Ejercicio 3 - TIR'!$E$14-'Ejercicio 3 - TIR'!$C$14),'Ejercicio 3 - TIR'!$C$14+SQRT(('Ejercicio 3 - TIR'!$E$14-'Ejercicio 3 - TIR'!$C$14)*('Ejercicio 3 - TIR'!$D$14-'Ejercicio 3 - TIR'!$C$14)*D496),'Ejercicio 3 - TIR'!$E$14-SQRT(('Ejercicio 3 - TIR'!$E$14-'Ejercicio 3 - TIR'!$C$14)*('Ejercicio 3 - TIR'!$E$14-'Ejercicio 3 - TIR'!$D$14)*(1-D496)))</f>
        <v>32429.833901943</v>
      </c>
      <c r="F496" s="17">
        <f ca="1" t="shared" si="3682"/>
        <v>0.623357298711766</v>
      </c>
      <c r="G496" s="18">
        <f ca="1">IF(F496&lt;=('Ejercicio 3 - TIR'!$D$18-'Ejercicio 3 - TIR'!$C$18)/('Ejercicio 3 - TIR'!$E$18-'Ejercicio 3 - TIR'!$C$18),'Ejercicio 3 - TIR'!$C$18+SQRT(('Ejercicio 3 - TIR'!$E$18-'Ejercicio 3 - TIR'!$C$18)*('Ejercicio 3 - TIR'!$D$18-'Ejercicio 3 - TIR'!$C$18)*F496),'Ejercicio 3 - TIR'!$E$18-SQRT(('Ejercicio 3 - TIR'!$E$18-'Ejercicio 3 - TIR'!$C$18)*('Ejercicio 3 - TIR'!$E$18-'Ejercicio 3 - TIR'!$D$18)*(1-F496)))</f>
        <v>39669.7256841528</v>
      </c>
      <c r="H496" s="17">
        <f ca="1" t="shared" ref="H496:L496" si="3683">RAND()</f>
        <v>0.97348094962922</v>
      </c>
      <c r="I496" s="18">
        <f ca="1">IF(H496&lt;=('Ejercicio 3 - TIR'!$D$18-'Ejercicio 3 - TIR'!$C$18)/('Ejercicio 3 - TIR'!$E$18-'Ejercicio 3 - TIR'!$C$18),'Ejercicio 3 - TIR'!$C$18+SQRT(('Ejercicio 3 - TIR'!$E$18-'Ejercicio 3 - TIR'!$C$18)*('Ejercicio 3 - TIR'!$D$18-'Ejercicio 3 - TIR'!$C$18)*H496),'Ejercicio 3 - TIR'!$E$18-SQRT(('Ejercicio 3 - TIR'!$E$18-'Ejercicio 3 - TIR'!$C$18)*('Ejercicio 3 - TIR'!$E$18-'Ejercicio 3 - TIR'!$D$18)*(1-H496)))</f>
        <v>43589.7061377825</v>
      </c>
      <c r="J496" s="17">
        <f ca="1" t="shared" si="3683"/>
        <v>0.065502518515137</v>
      </c>
      <c r="K496" s="18">
        <f ca="1">IF(J496&lt;=('Ejercicio 3 - TIR'!$D$18-'Ejercicio 3 - TIR'!$C$18)/('Ejercicio 3 - TIR'!$E$18-'Ejercicio 3 - TIR'!$C$18),'Ejercicio 3 - TIR'!$C$18+SQRT(('Ejercicio 3 - TIR'!$E$18-'Ejercicio 3 - TIR'!$C$18)*('Ejercicio 3 - TIR'!$D$18-'Ejercicio 3 - TIR'!$C$18)*J496),'Ejercicio 3 - TIR'!$E$18-SQRT(('Ejercicio 3 - TIR'!$E$18-'Ejercicio 3 - TIR'!$C$18)*('Ejercicio 3 - TIR'!$E$18-'Ejercicio 3 - TIR'!$D$18)*(1-J496)))</f>
        <v>33134.5458645983</v>
      </c>
      <c r="L496" s="17">
        <f ca="1" t="shared" si="3683"/>
        <v>0.73424831590719</v>
      </c>
      <c r="M496" s="18">
        <f ca="1">IF(L496&lt;=('Ejercicio 3 - TIR'!$D$18-'Ejercicio 3 - TIR'!$C$18)/('Ejercicio 3 - TIR'!$E$18-'Ejercicio 3 - TIR'!$C$18),'Ejercicio 3 - TIR'!$C$18+SQRT(('Ejercicio 3 - TIR'!$E$18-'Ejercicio 3 - TIR'!$C$18)*('Ejercicio 3 - TIR'!$D$18-'Ejercicio 3 - TIR'!$C$18)*L496),'Ejercicio 3 - TIR'!$E$18-SQRT(('Ejercicio 3 - TIR'!$E$18-'Ejercicio 3 - TIR'!$C$18)*('Ejercicio 3 - TIR'!$E$18-'Ejercicio 3 - TIR'!$D$18)*(1-L496)))</f>
        <v>40535.5429997635</v>
      </c>
      <c r="N496" s="17">
        <f ca="1" t="shared" ref="N496:R496" si="3684">RAND()</f>
        <v>0.669988958274008</v>
      </c>
      <c r="O496" s="18">
        <f ca="1">IF(N496&lt;=('Ejercicio 3 - TIR'!$D$18-'Ejercicio 3 - TIR'!$C$18)/('Ejercicio 3 - TIR'!$E$18-'Ejercicio 3 - TIR'!$C$18),'Ejercicio 3 - TIR'!$C$18+SQRT(('Ejercicio 3 - TIR'!$E$18-'Ejercicio 3 - TIR'!$C$18)*('Ejercicio 3 - TIR'!$D$18-'Ejercicio 3 - TIR'!$C$18)*N496),'Ejercicio 3 - TIR'!$E$18-SQRT(('Ejercicio 3 - TIR'!$E$18-'Ejercicio 3 - TIR'!$C$18)*('Ejercicio 3 - TIR'!$E$18-'Ejercicio 3 - TIR'!$D$18)*(1-N496)))</f>
        <v>40024.9795850219</v>
      </c>
      <c r="P496" s="17">
        <f ca="1" t="shared" si="3684"/>
        <v>0.658175125131809</v>
      </c>
      <c r="Q496" s="19">
        <f ca="1">IF(P496&lt;=('Ejercicio 3 - TIR'!$D$22-'Ejercicio 3 - TIR'!$C$22)/('Ejercicio 3 - TIR'!$E$22-'Ejercicio 3 - TIR'!$C$22),'Ejercicio 3 - TIR'!$C$22+SQRT(('Ejercicio 3 - TIR'!$E$22-'Ejercicio 3 - TIR'!$C$22)*('Ejercicio 3 - TIR'!$D$22-'Ejercicio 3 - TIR'!$C$22)*P496),'Ejercicio 3 - TIR'!$E$22-SQRT(('Ejercicio 3 - TIR'!$E$22-'Ejercicio 3 - TIR'!$C$22)*('Ejercicio 3 - TIR'!$E$22-'Ejercicio 3 - TIR'!$D$22)*(1-P496)))</f>
        <v>0.155195065515855</v>
      </c>
      <c r="R496" s="17">
        <f ca="1" t="shared" si="3684"/>
        <v>0.300799870691464</v>
      </c>
      <c r="S496" s="19">
        <f ca="1">IF(R496&lt;=('Ejercicio 3 - TIR'!$D$23-'Ejercicio 3 - TIR'!$C$23)/('Ejercicio 3 - TIR'!$E$23-'Ejercicio 3 - TIR'!$C$23),'Ejercicio 3 - TIR'!$C$23+SQRT(('Ejercicio 3 - TIR'!$E$23-'Ejercicio 3 - TIR'!$C$23)*('Ejercicio 3 - TIR'!$D$23-'Ejercicio 3 - TIR'!$C$23)*R496),'Ejercicio 3 - TIR'!$E$23-SQRT(('Ejercicio 3 - TIR'!$E$23-'Ejercicio 3 - TIR'!$C$23)*('Ejercicio 3 - TIR'!$E$23-'Ejercicio 3 - TIR'!$D$23)*(1-R496)))</f>
        <v>0.143268858314164</v>
      </c>
      <c r="T496" s="17">
        <f ca="1" t="shared" ref="T496:X496" si="3685">RAND()</f>
        <v>0.224158221714384</v>
      </c>
      <c r="U496" s="19">
        <f ca="1">IF(T496&lt;=('Ejercicio 3 - TIR'!$D$24-'Ejercicio 3 - TIR'!$C$24)/('Ejercicio 3 - TIR'!$E$24-'Ejercicio 3 - TIR'!$C$24),'Ejercicio 3 - TIR'!$C$24+SQRT(('Ejercicio 3 - TIR'!$E$24-'Ejercicio 3 - TIR'!$C$24)*('Ejercicio 3 - TIR'!$D$24-'Ejercicio 3 - TIR'!$C$24)*T496),'Ejercicio 3 - TIR'!$E$24-SQRT(('Ejercicio 3 - TIR'!$E$24-'Ejercicio 3 - TIR'!$C$24)*('Ejercicio 3 - TIR'!$E$24-'Ejercicio 3 - TIR'!$D$24)*(1-T496)))</f>
        <v>0.171696365262417</v>
      </c>
      <c r="V496" s="17">
        <f ca="1" t="shared" si="3685"/>
        <v>0.786557415510169</v>
      </c>
      <c r="W496" s="19">
        <f ca="1">IF(V496&lt;=('Ejercicio 3 - TIR'!$D$25-'Ejercicio 3 - TIR'!$C$25)/('Ejercicio 3 - TIR'!$E$25-'Ejercicio 3 - TIR'!$C$25),'Ejercicio 3 - TIR'!$C$25+SQRT(('Ejercicio 3 - TIR'!$E$25-'Ejercicio 3 - TIR'!$C$25)*('Ejercicio 3 - TIR'!$D$25-'Ejercicio 3 - TIR'!$C$25)*V496),'Ejercicio 3 - TIR'!$E$25-SQRT(('Ejercicio 3 - TIR'!$E$25-'Ejercicio 3 - TIR'!$C$25)*('Ejercicio 3 - TIR'!$E$25-'Ejercicio 3 - TIR'!$D$25)*(1-V496)))</f>
        <v>0.22266780203287</v>
      </c>
      <c r="X496" s="17">
        <f ca="1" t="shared" si="3685"/>
        <v>0.307216003538132</v>
      </c>
      <c r="Y496" s="19">
        <f ca="1">IF(X496&lt;=('Ejercicio 3 - TIR'!$D$26-'Ejercicio 3 - TIR'!$C$26)/('Ejercicio 3 - TIR'!$E$26-'Ejercicio 3 - TIR'!$C$26),'Ejercicio 3 - TIR'!$C$26+SQRT(('Ejercicio 3 - TIR'!$E$26-'Ejercicio 3 - TIR'!$C$26)*('Ejercicio 3 - TIR'!$D$26-'Ejercicio 3 - TIR'!$C$26)*X496),'Ejercicio 3 - TIR'!$E$26-SQRT(('Ejercicio 3 - TIR'!$E$26-'Ejercicio 3 - TIR'!$C$26)*('Ejercicio 3 - TIR'!$E$26-'Ejercicio 3 - TIR'!$D$26)*(1-X496)))</f>
        <v>0.21880075015608</v>
      </c>
      <c r="Z496" s="17">
        <f ca="1" t="shared" si="3336"/>
        <v>1.15519506551585</v>
      </c>
      <c r="AA496" s="17">
        <f ca="1" t="shared" si="3337"/>
        <v>1.32069854368247</v>
      </c>
      <c r="AB496" s="17">
        <f ca="1" t="shared" si="3338"/>
        <v>1.54745768324011</v>
      </c>
      <c r="AC496" s="17">
        <f ca="1" t="shared" si="3339"/>
        <v>1.89202668430607</v>
      </c>
      <c r="AD496" s="17">
        <f ca="1" t="shared" si="3340"/>
        <v>2.30600354214756</v>
      </c>
      <c r="AE496" s="16">
        <f ca="1" t="shared" si="3341"/>
        <v>5032.95019708033</v>
      </c>
      <c r="AF496" s="16">
        <f ca="1" t="shared" si="3342"/>
        <v>5754.01522576808</v>
      </c>
      <c r="AG496" s="16">
        <f ca="1" t="shared" si="3343"/>
        <v>6741.95872569706</v>
      </c>
      <c r="AH496" s="16">
        <f ca="1" t="shared" si="3344"/>
        <v>8243.17585654435</v>
      </c>
      <c r="AI496" s="16">
        <f ca="1" t="shared" si="3345"/>
        <v>10046.7889176247</v>
      </c>
      <c r="AJ496" s="18">
        <f ca="1" t="shared" si="3346"/>
        <v>45826.2713607009</v>
      </c>
      <c r="AK496" s="18">
        <f ca="1" t="shared" si="3347"/>
        <v>57568.861415716</v>
      </c>
      <c r="AL496" s="18">
        <f ca="1" t="shared" si="3348"/>
        <v>51274.3075788446</v>
      </c>
      <c r="AM496" s="18">
        <f ca="1" t="shared" si="3349"/>
        <v>76694.3290183885</v>
      </c>
      <c r="AN496" s="18">
        <f ca="1" t="shared" si="3350"/>
        <v>92297.744697444</v>
      </c>
      <c r="AO496" s="18">
        <f ca="1">C496/'Ejercicio 3 - TIR'!$D$7</f>
        <v>14152.925710717</v>
      </c>
      <c r="AP496" s="18">
        <f ca="1" t="shared" si="3351"/>
        <v>31673.3456499839</v>
      </c>
      <c r="AQ496" s="18">
        <f ca="1" t="shared" si="3352"/>
        <v>43415.935704999</v>
      </c>
      <c r="AR496" s="18">
        <f ca="1" t="shared" si="3353"/>
        <v>37121.3818681276</v>
      </c>
      <c r="AS496" s="18">
        <f ca="1" t="shared" si="3354"/>
        <v>62541.4033076715</v>
      </c>
      <c r="AT496" s="18">
        <f ca="1" t="shared" si="3355"/>
        <v>78144.818986727</v>
      </c>
      <c r="AU496" s="18">
        <f ca="1">AP496*'Ejercicio 3 - TIR'!$D$5</f>
        <v>15836.672824992</v>
      </c>
      <c r="AV496" s="18">
        <f ca="1">AQ496*'Ejercicio 3 - TIR'!$D$5</f>
        <v>21707.9678524995</v>
      </c>
      <c r="AW496" s="18">
        <f ca="1">AR496*'Ejercicio 3 - TIR'!$D$5</f>
        <v>18560.6909340638</v>
      </c>
      <c r="AX496" s="18">
        <f ca="1">AS496*'Ejercicio 3 - TIR'!$D$5</f>
        <v>31270.7016538358</v>
      </c>
      <c r="AY496" s="18">
        <f ca="1">AT496*'Ejercicio 3 - TIR'!$D$5</f>
        <v>39072.4094933635</v>
      </c>
      <c r="AZ496" s="18">
        <f ca="1" t="shared" ref="AZ496:BD496" si="3686">AJ496-AU496-AE496</f>
        <v>24956.6483386286</v>
      </c>
      <c r="BA496" s="18">
        <f ca="1" t="shared" si="3686"/>
        <v>30106.8783374484</v>
      </c>
      <c r="BB496" s="18">
        <f ca="1" t="shared" si="3686"/>
        <v>25971.6579190838</v>
      </c>
      <c r="BC496" s="18">
        <f ca="1" t="shared" si="3686"/>
        <v>37180.4515080084</v>
      </c>
      <c r="BD496" s="18">
        <f ca="1" t="shared" si="3686"/>
        <v>43178.5462864557</v>
      </c>
      <c r="BE496" s="18">
        <f ca="1" t="shared" ref="BE496:BI496" si="3687">AZ496/Z496</f>
        <v>21603.8391122145</v>
      </c>
      <c r="BF496" s="18">
        <f ca="1" t="shared" si="3687"/>
        <v>22796.1774331198</v>
      </c>
      <c r="BG496" s="18">
        <f ca="1" t="shared" si="3687"/>
        <v>16783.4366008016</v>
      </c>
      <c r="BH496" s="18">
        <f ca="1" t="shared" si="3687"/>
        <v>19651.1242766351</v>
      </c>
      <c r="BI496" s="18">
        <f ca="1" t="shared" si="3687"/>
        <v>18724.4058811133</v>
      </c>
      <c r="BJ496" s="18">
        <f ca="1" t="shared" si="3358"/>
        <v>74783.3118491375</v>
      </c>
      <c r="BK496" s="18">
        <f ca="1" t="shared" si="3359"/>
        <v>32636.6968206646</v>
      </c>
      <c r="BL496" s="18">
        <f ca="1" t="shared" si="3360"/>
        <v>107420.008669802</v>
      </c>
      <c r="BM496" s="18">
        <f ca="1">BK496*'Ejercicio 3 - TIR'!$D$5</f>
        <v>16318.3484103323</v>
      </c>
      <c r="BN496" s="18">
        <f ca="1" t="shared" si="3361"/>
        <v>91101.6602594698</v>
      </c>
      <c r="BO496" s="18">
        <f ca="1" t="shared" si="3362"/>
        <v>39506.2967573015</v>
      </c>
      <c r="BP496" s="18">
        <f ca="1" t="shared" si="3363"/>
        <v>-103194.462455528</v>
      </c>
      <c r="BQ496" s="18">
        <f ca="1" t="shared" ref="BQ496:BT496" si="3688">BE496</f>
        <v>21603.8391122145</v>
      </c>
      <c r="BR496" s="18">
        <f ca="1" t="shared" si="3688"/>
        <v>22796.1774331198</v>
      </c>
      <c r="BS496" s="18">
        <f ca="1" t="shared" si="3688"/>
        <v>16783.4366008016</v>
      </c>
      <c r="BT496" s="18">
        <f ca="1" t="shared" si="3688"/>
        <v>19651.1242766351</v>
      </c>
      <c r="BU496" s="18">
        <f ca="1" t="shared" si="3365"/>
        <v>58230.7026384148</v>
      </c>
      <c r="BV496" s="20">
        <f ca="1" t="shared" si="3366"/>
        <v>9.17275574508063</v>
      </c>
    </row>
    <row r="497" ht="15" customHeight="1" spans="1:74">
      <c r="A497" s="16">
        <v>496</v>
      </c>
      <c r="B497" s="17">
        <f ca="1" t="shared" ref="B497:F497" si="3689">RAND()</f>
        <v>0.334860268014361</v>
      </c>
      <c r="C497" s="18">
        <f ca="1">IF(B497&lt;=('Ejercicio 3 - TIR'!$D$13-'Ejercicio 3 - TIR'!$C$13)/('Ejercicio 3 - TIR'!$E$13-'Ejercicio 3 - TIR'!$C$13),'Ejercicio 3 - TIR'!$C$13+SQRT(('Ejercicio 3 - TIR'!$E$13-'Ejercicio 3 - TIR'!$C$13)*('Ejercicio 3 - TIR'!$D$13-'Ejercicio 3 - TIR'!$C$13)*B497),'Ejercicio 3 - TIR'!$E$13-SQRT(('Ejercicio 3 - TIR'!$E$13-'Ejercicio 3 - TIR'!$C$13)*('Ejercicio 3 - TIR'!$E$13-'Ejercicio 3 - TIR'!$D$13)*(1-B497)))</f>
        <v>71748.1384970341</v>
      </c>
      <c r="D497" s="17">
        <f ca="1" t="shared" si="3689"/>
        <v>0.870411253807927</v>
      </c>
      <c r="E497" s="18">
        <f ca="1">IF(D497&lt;=('Ejercicio 3 - TIR'!$D$14-'Ejercicio 3 - TIR'!$C$14)/('Ejercicio 3 - TIR'!$E$14-'Ejercicio 3 - TIR'!$C$14),'Ejercicio 3 - TIR'!$C$14+SQRT(('Ejercicio 3 - TIR'!$E$14-'Ejercicio 3 - TIR'!$C$14)*('Ejercicio 3 - TIR'!$D$14-'Ejercicio 3 - TIR'!$C$14)*D497),'Ejercicio 3 - TIR'!$E$14-SQRT(('Ejercicio 3 - TIR'!$E$14-'Ejercicio 3 - TIR'!$C$14)*('Ejercicio 3 - TIR'!$E$14-'Ejercicio 3 - TIR'!$D$14)*(1-D497)))</f>
        <v>35591.1098983065</v>
      </c>
      <c r="F497" s="17">
        <f ca="1" t="shared" si="3689"/>
        <v>0.330208093208684</v>
      </c>
      <c r="G497" s="18">
        <f ca="1">IF(F497&lt;=('Ejercicio 3 - TIR'!$D$18-'Ejercicio 3 - TIR'!$C$18)/('Ejercicio 3 - TIR'!$E$18-'Ejercicio 3 - TIR'!$C$18),'Ejercicio 3 - TIR'!$C$18+SQRT(('Ejercicio 3 - TIR'!$E$18-'Ejercicio 3 - TIR'!$C$18)*('Ejercicio 3 - TIR'!$D$18-'Ejercicio 3 - TIR'!$C$18)*F497),'Ejercicio 3 - TIR'!$E$18-SQRT(('Ejercicio 3 - TIR'!$E$18-'Ejercicio 3 - TIR'!$C$18)*('Ejercicio 3 - TIR'!$E$18-'Ejercicio 3 - TIR'!$D$18)*(1-F497)))</f>
        <v>37037.8415711994</v>
      </c>
      <c r="H497" s="17">
        <f ca="1" t="shared" ref="H497:L497" si="3690">RAND()</f>
        <v>0.551267401626107</v>
      </c>
      <c r="I497" s="18">
        <f ca="1">IF(H497&lt;=('Ejercicio 3 - TIR'!$D$18-'Ejercicio 3 - TIR'!$C$18)/('Ejercicio 3 - TIR'!$E$18-'Ejercicio 3 - TIR'!$C$18),'Ejercicio 3 - TIR'!$C$18+SQRT(('Ejercicio 3 - TIR'!$E$18-'Ejercicio 3 - TIR'!$C$18)*('Ejercicio 3 - TIR'!$D$18-'Ejercicio 3 - TIR'!$C$18)*H497),'Ejercicio 3 - TIR'!$E$18-SQRT(('Ejercicio 3 - TIR'!$E$18-'Ejercicio 3 - TIR'!$C$18)*('Ejercicio 3 - TIR'!$E$18-'Ejercicio 3 - TIR'!$D$18)*(1-H497)))</f>
        <v>39093.410264797</v>
      </c>
      <c r="J497" s="17">
        <f ca="1" t="shared" si="3690"/>
        <v>0.818293471070004</v>
      </c>
      <c r="K497" s="18">
        <f ca="1">IF(J497&lt;=('Ejercicio 3 - TIR'!$D$18-'Ejercicio 3 - TIR'!$C$18)/('Ejercicio 3 - TIR'!$E$18-'Ejercicio 3 - TIR'!$C$18),'Ejercicio 3 - TIR'!$C$18+SQRT(('Ejercicio 3 - TIR'!$E$18-'Ejercicio 3 - TIR'!$C$18)*('Ejercicio 3 - TIR'!$D$18-'Ejercicio 3 - TIR'!$C$18)*J497),'Ejercicio 3 - TIR'!$E$18-SQRT(('Ejercicio 3 - TIR'!$E$18-'Ejercicio 3 - TIR'!$C$18)*('Ejercicio 3 - TIR'!$E$18-'Ejercicio 3 - TIR'!$D$18)*(1-J497)))</f>
        <v>41308.3892851833</v>
      </c>
      <c r="L497" s="17">
        <f ca="1" t="shared" si="3690"/>
        <v>0.614458210172588</v>
      </c>
      <c r="M497" s="18">
        <f ca="1">IF(L497&lt;=('Ejercicio 3 - TIR'!$D$18-'Ejercicio 3 - TIR'!$C$18)/('Ejercicio 3 - TIR'!$E$18-'Ejercicio 3 - TIR'!$C$18),'Ejercicio 3 - TIR'!$C$18+SQRT(('Ejercicio 3 - TIR'!$E$18-'Ejercicio 3 - TIR'!$C$18)*('Ejercicio 3 - TIR'!$D$18-'Ejercicio 3 - TIR'!$C$18)*L497),'Ejercicio 3 - TIR'!$E$18-SQRT(('Ejercicio 3 - TIR'!$E$18-'Ejercicio 3 - TIR'!$C$18)*('Ejercicio 3 - TIR'!$E$18-'Ejercicio 3 - TIR'!$D$18)*(1-L497)))</f>
        <v>39600.4547562024</v>
      </c>
      <c r="N497" s="17">
        <f ca="1" t="shared" ref="N497:R497" si="3691">RAND()</f>
        <v>0.360385343007964</v>
      </c>
      <c r="O497" s="18">
        <f ca="1">IF(N497&lt;=('Ejercicio 3 - TIR'!$D$18-'Ejercicio 3 - TIR'!$C$18)/('Ejercicio 3 - TIR'!$E$18-'Ejercicio 3 - TIR'!$C$18),'Ejercicio 3 - TIR'!$C$18+SQRT(('Ejercicio 3 - TIR'!$E$18-'Ejercicio 3 - TIR'!$C$18)*('Ejercicio 3 - TIR'!$D$18-'Ejercicio 3 - TIR'!$C$18)*N497),'Ejercicio 3 - TIR'!$E$18-SQRT(('Ejercicio 3 - TIR'!$E$18-'Ejercicio 3 - TIR'!$C$18)*('Ejercicio 3 - TIR'!$E$18-'Ejercicio 3 - TIR'!$D$18)*(1-N497)))</f>
        <v>37352.4010670797</v>
      </c>
      <c r="P497" s="17">
        <f ca="1" t="shared" si="3691"/>
        <v>0.395287587396266</v>
      </c>
      <c r="Q497" s="19">
        <f ca="1">IF(P497&lt;=('Ejercicio 3 - TIR'!$D$22-'Ejercicio 3 - TIR'!$C$22)/('Ejercicio 3 - TIR'!$E$22-'Ejercicio 3 - TIR'!$C$22),'Ejercicio 3 - TIR'!$C$22+SQRT(('Ejercicio 3 - TIR'!$E$22-'Ejercicio 3 - TIR'!$C$22)*('Ejercicio 3 - TIR'!$D$22-'Ejercicio 3 - TIR'!$C$22)*P497),'Ejercicio 3 - TIR'!$E$22-SQRT(('Ejercicio 3 - TIR'!$E$22-'Ejercicio 3 - TIR'!$C$22)*('Ejercicio 3 - TIR'!$E$22-'Ejercicio 3 - TIR'!$D$22)*(1-P497)))</f>
        <v>0.146674288318778</v>
      </c>
      <c r="R497" s="17">
        <f ca="1" t="shared" si="3691"/>
        <v>0.187244151293799</v>
      </c>
      <c r="S497" s="19">
        <f ca="1">IF(R497&lt;=('Ejercicio 3 - TIR'!$D$23-'Ejercicio 3 - TIR'!$C$23)/('Ejercicio 3 - TIR'!$E$23-'Ejercicio 3 - TIR'!$C$23),'Ejercicio 3 - TIR'!$C$23+SQRT(('Ejercicio 3 - TIR'!$E$23-'Ejercicio 3 - TIR'!$C$23)*('Ejercicio 3 - TIR'!$D$23-'Ejercicio 3 - TIR'!$C$23)*R497),'Ejercicio 3 - TIR'!$E$23-SQRT(('Ejercicio 3 - TIR'!$E$23-'Ejercicio 3 - TIR'!$C$23)*('Ejercicio 3 - TIR'!$E$23-'Ejercicio 3 - TIR'!$D$23)*(1-R497)))</f>
        <v>0.138358634816588</v>
      </c>
      <c r="T497" s="17">
        <f ca="1" t="shared" ref="T497:X497" si="3692">RAND()</f>
        <v>0.013525644643269</v>
      </c>
      <c r="U497" s="19">
        <f ca="1">IF(T497&lt;=('Ejercicio 3 - TIR'!$D$24-'Ejercicio 3 - TIR'!$C$24)/('Ejercicio 3 - TIR'!$E$24-'Ejercicio 3 - TIR'!$C$24),'Ejercicio 3 - TIR'!$C$24+SQRT(('Ejercicio 3 - TIR'!$E$24-'Ejercicio 3 - TIR'!$C$24)*('Ejercicio 3 - TIR'!$D$24-'Ejercicio 3 - TIR'!$C$24)*T497),'Ejercicio 3 - TIR'!$E$24-SQRT(('Ejercicio 3 - TIR'!$E$24-'Ejercicio 3 - TIR'!$C$24)*('Ejercicio 3 - TIR'!$E$24-'Ejercicio 3 - TIR'!$D$24)*(1-T497)))</f>
        <v>0.155329526597257</v>
      </c>
      <c r="V497" s="17">
        <f ca="1" t="shared" si="3692"/>
        <v>0.245574507380931</v>
      </c>
      <c r="W497" s="19">
        <f ca="1">IF(V497&lt;=('Ejercicio 3 - TIR'!$D$25-'Ejercicio 3 - TIR'!$C$25)/('Ejercicio 3 - TIR'!$E$25-'Ejercicio 3 - TIR'!$C$25),'Ejercicio 3 - TIR'!$C$25+SQRT(('Ejercicio 3 - TIR'!$E$25-'Ejercicio 3 - TIR'!$C$25)*('Ejercicio 3 - TIR'!$D$25-'Ejercicio 3 - TIR'!$C$25)*V497),'Ejercicio 3 - TIR'!$E$25-SQRT(('Ejercicio 3 - TIR'!$E$25-'Ejercicio 3 - TIR'!$C$25)*('Ejercicio 3 - TIR'!$E$25-'Ejercicio 3 - TIR'!$D$25)*(1-V497)))</f>
        <v>0.198541960800662</v>
      </c>
      <c r="X497" s="17">
        <f ca="1" t="shared" si="3692"/>
        <v>0.393245834981729</v>
      </c>
      <c r="Y497" s="19">
        <f ca="1">IF(X497&lt;=('Ejercicio 3 - TIR'!$D$26-'Ejercicio 3 - TIR'!$C$26)/('Ejercicio 3 - TIR'!$E$26-'Ejercicio 3 - TIR'!$C$26),'Ejercicio 3 - TIR'!$C$26+SQRT(('Ejercicio 3 - TIR'!$E$26-'Ejercicio 3 - TIR'!$C$26)*('Ejercicio 3 - TIR'!$D$26-'Ejercicio 3 - TIR'!$C$26)*X497),'Ejercicio 3 - TIR'!$E$26-SQRT(('Ejercicio 3 - TIR'!$E$26-'Ejercicio 3 - TIR'!$C$26)*('Ejercicio 3 - TIR'!$E$26-'Ejercicio 3 - TIR'!$D$26)*(1-X497)))</f>
        <v>0.222759520520014</v>
      </c>
      <c r="Z497" s="17">
        <f ca="1" t="shared" si="3336"/>
        <v>1.14667428831878</v>
      </c>
      <c r="AA497" s="17">
        <f ca="1" t="shared" si="3337"/>
        <v>1.30532657742985</v>
      </c>
      <c r="AB497" s="17">
        <f ca="1" t="shared" si="3338"/>
        <v>1.50808233675684</v>
      </c>
      <c r="AC497" s="17">
        <f ca="1" t="shared" si="3339"/>
        <v>1.80749996094539</v>
      </c>
      <c r="AD497" s="17">
        <f ca="1" t="shared" si="3340"/>
        <v>2.21013778558553</v>
      </c>
      <c r="AE497" s="16">
        <f ca="1" t="shared" si="3341"/>
        <v>5220.30071480951</v>
      </c>
      <c r="AF497" s="16">
        <f ca="1" t="shared" si="3342"/>
        <v>5942.57439504261</v>
      </c>
      <c r="AG497" s="16">
        <f ca="1" t="shared" si="3343"/>
        <v>6865.63166259356</v>
      </c>
      <c r="AH497" s="16">
        <f ca="1" t="shared" si="3344"/>
        <v>8228.74763501999</v>
      </c>
      <c r="AI497" s="16">
        <f ca="1" t="shared" si="3345"/>
        <v>10061.7795126773</v>
      </c>
      <c r="AJ497" s="18">
        <f ca="1" t="shared" si="3346"/>
        <v>42470.3406245187</v>
      </c>
      <c r="AK497" s="18">
        <f ca="1" t="shared" si="3347"/>
        <v>51029.6674210083</v>
      </c>
      <c r="AL497" s="18">
        <f ca="1" t="shared" si="3348"/>
        <v>62296.4522408605</v>
      </c>
      <c r="AM497" s="18">
        <f ca="1" t="shared" si="3349"/>
        <v>71577.8204252554</v>
      </c>
      <c r="AN497" s="18">
        <f ca="1" t="shared" si="3350"/>
        <v>82553.9529806981</v>
      </c>
      <c r="AO497" s="18">
        <f ca="1">C497/'Ejercicio 3 - TIR'!$D$7</f>
        <v>14349.6276994068</v>
      </c>
      <c r="AP497" s="18">
        <f ca="1" t="shared" si="3351"/>
        <v>28120.7129251119</v>
      </c>
      <c r="AQ497" s="18">
        <f ca="1" t="shared" si="3352"/>
        <v>36680.0397216015</v>
      </c>
      <c r="AR497" s="18">
        <f ca="1" t="shared" si="3353"/>
        <v>47946.8245414536</v>
      </c>
      <c r="AS497" s="18">
        <f ca="1" t="shared" si="3354"/>
        <v>57228.1927258486</v>
      </c>
      <c r="AT497" s="18">
        <f ca="1" t="shared" si="3355"/>
        <v>68204.3252812913</v>
      </c>
      <c r="AU497" s="18">
        <f ca="1">AP497*'Ejercicio 3 - TIR'!$D$5</f>
        <v>14060.356462556</v>
      </c>
      <c r="AV497" s="18">
        <f ca="1">AQ497*'Ejercicio 3 - TIR'!$D$5</f>
        <v>18340.0198608008</v>
      </c>
      <c r="AW497" s="18">
        <f ca="1">AR497*'Ejercicio 3 - TIR'!$D$5</f>
        <v>23973.4122707268</v>
      </c>
      <c r="AX497" s="18">
        <f ca="1">AS497*'Ejercicio 3 - TIR'!$D$5</f>
        <v>28614.0963629243</v>
      </c>
      <c r="AY497" s="18">
        <f ca="1">AT497*'Ejercicio 3 - TIR'!$D$5</f>
        <v>34102.1626406456</v>
      </c>
      <c r="AZ497" s="18">
        <f ca="1" t="shared" ref="AZ497:BD497" si="3693">AJ497-AU497-AE497</f>
        <v>23189.6834471533</v>
      </c>
      <c r="BA497" s="18">
        <f ca="1" t="shared" si="3693"/>
        <v>26747.073165165</v>
      </c>
      <c r="BB497" s="18">
        <f ca="1" t="shared" si="3693"/>
        <v>31457.4083075401</v>
      </c>
      <c r="BC497" s="18">
        <f ca="1" t="shared" si="3693"/>
        <v>34734.9764273111</v>
      </c>
      <c r="BD497" s="18">
        <f ca="1" t="shared" si="3693"/>
        <v>38390.0108273752</v>
      </c>
      <c r="BE497" s="18">
        <f ca="1" t="shared" ref="BE497:BI497" si="3694">AZ497/Z497</f>
        <v>20223.4267249101</v>
      </c>
      <c r="BF497" s="18">
        <f ca="1" t="shared" si="3694"/>
        <v>20490.713686248</v>
      </c>
      <c r="BG497" s="18">
        <f ca="1" t="shared" si="3694"/>
        <v>20859.2114242183</v>
      </c>
      <c r="BH497" s="18">
        <f ca="1" t="shared" si="3694"/>
        <v>19217.1381343452</v>
      </c>
      <c r="BI497" s="18">
        <f ca="1" t="shared" si="3694"/>
        <v>17369.9626682798</v>
      </c>
      <c r="BJ497" s="18">
        <f ca="1" t="shared" si="3358"/>
        <v>78661.2568171743</v>
      </c>
      <c r="BK497" s="18">
        <f ca="1" t="shared" si="3359"/>
        <v>31714.6543875438</v>
      </c>
      <c r="BL497" s="18">
        <f ca="1" t="shared" si="3360"/>
        <v>110375.911204718</v>
      </c>
      <c r="BM497" s="18">
        <f ca="1">BK497*'Ejercicio 3 - TIR'!$D$5</f>
        <v>15857.3271937719</v>
      </c>
      <c r="BN497" s="18">
        <f ca="1" t="shared" si="3361"/>
        <v>94518.5840109462</v>
      </c>
      <c r="BO497" s="18">
        <f ca="1" t="shared" si="3362"/>
        <v>42765.9237480099</v>
      </c>
      <c r="BP497" s="18">
        <f ca="1" t="shared" si="3363"/>
        <v>-107339.248395341</v>
      </c>
      <c r="BQ497" s="18">
        <f ca="1" t="shared" ref="BQ497:BT497" si="3695">BE497</f>
        <v>20223.4267249101</v>
      </c>
      <c r="BR497" s="18">
        <f ca="1" t="shared" si="3695"/>
        <v>20490.713686248</v>
      </c>
      <c r="BS497" s="18">
        <f ca="1" t="shared" si="3695"/>
        <v>20859.2114242183</v>
      </c>
      <c r="BT497" s="18">
        <f ca="1" t="shared" si="3695"/>
        <v>19217.1381343452</v>
      </c>
      <c r="BU497" s="18">
        <f ca="1" t="shared" si="3365"/>
        <v>60135.8864162897</v>
      </c>
      <c r="BV497" s="20">
        <f ca="1" t="shared" si="3366"/>
        <v>8.16798544747497</v>
      </c>
    </row>
    <row r="498" ht="15" customHeight="1" spans="1:74">
      <c r="A498" s="16">
        <v>497</v>
      </c>
      <c r="B498" s="17">
        <f ca="1" t="shared" ref="B498:F498" si="3696">RAND()</f>
        <v>0.865229056465343</v>
      </c>
      <c r="C498" s="18">
        <f ca="1">IF(B498&lt;=('Ejercicio 3 - TIR'!$D$13-'Ejercicio 3 - TIR'!$C$13)/('Ejercicio 3 - TIR'!$E$13-'Ejercicio 3 - TIR'!$C$13),'Ejercicio 3 - TIR'!$C$13+SQRT(('Ejercicio 3 - TIR'!$E$13-'Ejercicio 3 - TIR'!$C$13)*('Ejercicio 3 - TIR'!$D$13-'Ejercicio 3 - TIR'!$C$13)*B498),'Ejercicio 3 - TIR'!$E$13-SQRT(('Ejercicio 3 - TIR'!$E$13-'Ejercicio 3 - TIR'!$C$13)*('Ejercicio 3 - TIR'!$E$13-'Ejercicio 3 - TIR'!$D$13)*(1-B498)))</f>
        <v>87282.8803480667</v>
      </c>
      <c r="D498" s="17">
        <f ca="1" t="shared" si="3696"/>
        <v>0.7880847492913</v>
      </c>
      <c r="E498" s="18">
        <f ca="1">IF(D498&lt;=('Ejercicio 3 - TIR'!$D$14-'Ejercicio 3 - TIR'!$C$14)/('Ejercicio 3 - TIR'!$E$14-'Ejercicio 3 - TIR'!$C$14),'Ejercicio 3 - TIR'!$C$14+SQRT(('Ejercicio 3 - TIR'!$E$14-'Ejercicio 3 - TIR'!$C$14)*('Ejercicio 3 - TIR'!$D$14-'Ejercicio 3 - TIR'!$C$14)*D498),'Ejercicio 3 - TIR'!$E$14-SQRT(('Ejercicio 3 - TIR'!$E$14-'Ejercicio 3 - TIR'!$C$14)*('Ejercicio 3 - TIR'!$E$14-'Ejercicio 3 - TIR'!$D$14)*(1-D498)))</f>
        <v>34361.9783960768</v>
      </c>
      <c r="F498" s="17">
        <f ca="1" t="shared" si="3696"/>
        <v>0.233612181641702</v>
      </c>
      <c r="G498" s="18">
        <f ca="1">IF(F498&lt;=('Ejercicio 3 - TIR'!$D$18-'Ejercicio 3 - TIR'!$C$18)/('Ejercicio 3 - TIR'!$E$18-'Ejercicio 3 - TIR'!$C$18),'Ejercicio 3 - TIR'!$C$18+SQRT(('Ejercicio 3 - TIR'!$E$18-'Ejercicio 3 - TIR'!$C$18)*('Ejercicio 3 - TIR'!$D$18-'Ejercicio 3 - TIR'!$C$18)*F498),'Ejercicio 3 - TIR'!$E$18-SQRT(('Ejercicio 3 - TIR'!$E$18-'Ejercicio 3 - TIR'!$C$18)*('Ejercicio 3 - TIR'!$E$18-'Ejercicio 3 - TIR'!$D$18)*(1-F498)))</f>
        <v>35919.6137750917</v>
      </c>
      <c r="H498" s="17">
        <f ca="1" t="shared" ref="H498:L498" si="3697">RAND()</f>
        <v>0.948615950825573</v>
      </c>
      <c r="I498" s="18">
        <f ca="1">IF(H498&lt;=('Ejercicio 3 - TIR'!$D$18-'Ejercicio 3 - TIR'!$C$18)/('Ejercicio 3 - TIR'!$E$18-'Ejercicio 3 - TIR'!$C$18),'Ejercicio 3 - TIR'!$C$18+SQRT(('Ejercicio 3 - TIR'!$E$18-'Ejercicio 3 - TIR'!$C$18)*('Ejercicio 3 - TIR'!$D$18-'Ejercicio 3 - TIR'!$C$18)*H498),'Ejercicio 3 - TIR'!$E$18-SQRT(('Ejercicio 3 - TIR'!$E$18-'Ejercicio 3 - TIR'!$C$18)*('Ejercicio 3 - TIR'!$E$18-'Ejercicio 3 - TIR'!$D$18)*(1-H498)))</f>
        <v>43036.8892827754</v>
      </c>
      <c r="J498" s="17">
        <f ca="1" t="shared" si="3697"/>
        <v>0.233187340312404</v>
      </c>
      <c r="K498" s="18">
        <f ca="1">IF(J498&lt;=('Ejercicio 3 - TIR'!$D$18-'Ejercicio 3 - TIR'!$C$18)/('Ejercicio 3 - TIR'!$E$18-'Ejercicio 3 - TIR'!$C$18),'Ejercicio 3 - TIR'!$C$18+SQRT(('Ejercicio 3 - TIR'!$E$18-'Ejercicio 3 - TIR'!$C$18)*('Ejercicio 3 - TIR'!$D$18-'Ejercicio 3 - TIR'!$C$18)*J498),'Ejercicio 3 - TIR'!$E$18-SQRT(('Ejercicio 3 - TIR'!$E$18-'Ejercicio 3 - TIR'!$C$18)*('Ejercicio 3 - TIR'!$E$18-'Ejercicio 3 - TIR'!$D$18)*(1-J498)))</f>
        <v>35914.228694163</v>
      </c>
      <c r="L498" s="17">
        <f ca="1" t="shared" si="3697"/>
        <v>0.707452188412134</v>
      </c>
      <c r="M498" s="18">
        <f ca="1">IF(L498&lt;=('Ejercicio 3 - TIR'!$D$18-'Ejercicio 3 - TIR'!$C$18)/('Ejercicio 3 - TIR'!$E$18-'Ejercicio 3 - TIR'!$C$18),'Ejercicio 3 - TIR'!$C$18+SQRT(('Ejercicio 3 - TIR'!$E$18-'Ejercicio 3 - TIR'!$C$18)*('Ejercicio 3 - TIR'!$D$18-'Ejercicio 3 - TIR'!$C$18)*L498),'Ejercicio 3 - TIR'!$E$18-SQRT(('Ejercicio 3 - TIR'!$E$18-'Ejercicio 3 - TIR'!$C$18)*('Ejercicio 3 - TIR'!$E$18-'Ejercicio 3 - TIR'!$D$18)*(1-L498)))</f>
        <v>40315.8687177781</v>
      </c>
      <c r="N498" s="17">
        <f ca="1" t="shared" ref="N498:R498" si="3698">RAND()</f>
        <v>0.991620952086943</v>
      </c>
      <c r="O498" s="18">
        <f ca="1">IF(N498&lt;=('Ejercicio 3 - TIR'!$D$18-'Ejercicio 3 - TIR'!$C$18)/('Ejercicio 3 - TIR'!$E$18-'Ejercicio 3 - TIR'!$C$18),'Ejercicio 3 - TIR'!$C$18+SQRT(('Ejercicio 3 - TIR'!$E$18-'Ejercicio 3 - TIR'!$C$18)*('Ejercicio 3 - TIR'!$D$18-'Ejercicio 3 - TIR'!$C$18)*N498),'Ejercicio 3 - TIR'!$E$18-SQRT(('Ejercicio 3 - TIR'!$E$18-'Ejercicio 3 - TIR'!$C$18)*('Ejercicio 3 - TIR'!$E$18-'Ejercicio 3 - TIR'!$D$18)*(1-N498)))</f>
        <v>44207.2651177857</v>
      </c>
      <c r="P498" s="17">
        <f ca="1" t="shared" si="3698"/>
        <v>0.265969853054324</v>
      </c>
      <c r="Q498" s="19">
        <f ca="1">IF(P498&lt;=('Ejercicio 3 - TIR'!$D$22-'Ejercicio 3 - TIR'!$C$22)/('Ejercicio 3 - TIR'!$E$22-'Ejercicio 3 - TIR'!$C$22),'Ejercicio 3 - TIR'!$C$22+SQRT(('Ejercicio 3 - TIR'!$E$22-'Ejercicio 3 - TIR'!$C$22)*('Ejercicio 3 - TIR'!$D$22-'Ejercicio 3 - TIR'!$C$22)*P498),'Ejercicio 3 - TIR'!$E$22-SQRT(('Ejercicio 3 - TIR'!$E$22-'Ejercicio 3 - TIR'!$C$22)*('Ejercicio 3 - TIR'!$E$22-'Ejercicio 3 - TIR'!$D$22)*(1-P498)))</f>
        <v>0.14188025903635</v>
      </c>
      <c r="R498" s="17">
        <f ca="1" t="shared" si="3698"/>
        <v>0.0667270545556367</v>
      </c>
      <c r="S498" s="19">
        <f ca="1">IF(R498&lt;=('Ejercicio 3 - TIR'!$D$23-'Ejercicio 3 - TIR'!$C$23)/('Ejercicio 3 - TIR'!$E$23-'Ejercicio 3 - TIR'!$C$23),'Ejercicio 3 - TIR'!$C$23+SQRT(('Ejercicio 3 - TIR'!$E$23-'Ejercicio 3 - TIR'!$C$23)*('Ejercicio 3 - TIR'!$D$23-'Ejercicio 3 - TIR'!$C$23)*R498),'Ejercicio 3 - TIR'!$E$23-SQRT(('Ejercicio 3 - TIR'!$E$23-'Ejercicio 3 - TIR'!$C$23)*('Ejercicio 3 - TIR'!$E$23-'Ejercicio 3 - TIR'!$D$23)*(1-R498)))</f>
        <v>0.130959411398435</v>
      </c>
      <c r="T498" s="17">
        <f ca="1" t="shared" ref="T498:X498" si="3699">RAND()</f>
        <v>0.462075331128167</v>
      </c>
      <c r="U498" s="19">
        <f ca="1">IF(T498&lt;=('Ejercicio 3 - TIR'!$D$24-'Ejercicio 3 - TIR'!$C$24)/('Ejercicio 3 - TIR'!$E$24-'Ejercicio 3 - TIR'!$C$24),'Ejercicio 3 - TIR'!$C$24+SQRT(('Ejercicio 3 - TIR'!$E$24-'Ejercicio 3 - TIR'!$C$24)*('Ejercicio 3 - TIR'!$D$24-'Ejercicio 3 - TIR'!$C$24)*T498),'Ejercicio 3 - TIR'!$E$24-SQRT(('Ejercicio 3 - TIR'!$E$24-'Ejercicio 3 - TIR'!$C$24)*('Ejercicio 3 - TIR'!$E$24-'Ejercicio 3 - TIR'!$D$24)*(1-T498)))</f>
        <v>0.18119034819995</v>
      </c>
      <c r="V498" s="17">
        <f ca="1" t="shared" si="3699"/>
        <v>0.616684628699387</v>
      </c>
      <c r="W498" s="19">
        <f ca="1">IF(V498&lt;=('Ejercicio 3 - TIR'!$D$25-'Ejercicio 3 - TIR'!$C$25)/('Ejercicio 3 - TIR'!$E$25-'Ejercicio 3 - TIR'!$C$25),'Ejercicio 3 - TIR'!$C$25+SQRT(('Ejercicio 3 - TIR'!$E$25-'Ejercicio 3 - TIR'!$C$25)*('Ejercicio 3 - TIR'!$D$25-'Ejercicio 3 - TIR'!$C$25)*V498),'Ejercicio 3 - TIR'!$E$25-SQRT(('Ejercicio 3 - TIR'!$E$25-'Ejercicio 3 - TIR'!$C$25)*('Ejercicio 3 - TIR'!$E$25-'Ejercicio 3 - TIR'!$D$25)*(1-V498)))</f>
        <v>0.213372089882821</v>
      </c>
      <c r="X498" s="17">
        <f ca="1" t="shared" si="3699"/>
        <v>0.596927973804815</v>
      </c>
      <c r="Y498" s="19">
        <f ca="1">IF(X498&lt;=('Ejercicio 3 - TIR'!$D$26-'Ejercicio 3 - TIR'!$C$26)/('Ejercicio 3 - TIR'!$E$26-'Ejercicio 3 - TIR'!$C$26),'Ejercicio 3 - TIR'!$C$26+SQRT(('Ejercicio 3 - TIR'!$E$26-'Ejercicio 3 - TIR'!$C$26)*('Ejercicio 3 - TIR'!$D$26-'Ejercicio 3 - TIR'!$C$26)*X498),'Ejercicio 3 - TIR'!$E$26-SQRT(('Ejercicio 3 - TIR'!$E$26-'Ejercicio 3 - TIR'!$C$26)*('Ejercicio 3 - TIR'!$E$26-'Ejercicio 3 - TIR'!$D$26)*(1-X498)))</f>
        <v>0.233346072604185</v>
      </c>
      <c r="Z498" s="17">
        <f ca="1" t="shared" si="3336"/>
        <v>1.14188025903635</v>
      </c>
      <c r="AA498" s="17">
        <f ca="1" t="shared" si="3337"/>
        <v>1.29142022564724</v>
      </c>
      <c r="AB498" s="17">
        <f ca="1" t="shared" si="3338"/>
        <v>1.52541310600472</v>
      </c>
      <c r="AC498" s="17">
        <f ca="1" t="shared" si="3339"/>
        <v>1.8508936883676</v>
      </c>
      <c r="AD498" s="17">
        <f ca="1" t="shared" si="3340"/>
        <v>2.28279246135605</v>
      </c>
      <c r="AE498" s="16">
        <f ca="1" t="shared" si="3341"/>
        <v>4875.28639583684</v>
      </c>
      <c r="AF498" s="16">
        <f ca="1" t="shared" si="3342"/>
        <v>5513.75103263443</v>
      </c>
      <c r="AG498" s="16">
        <f ca="1" t="shared" si="3343"/>
        <v>6512.7895021253</v>
      </c>
      <c r="AH498" s="16">
        <f ca="1" t="shared" si="3344"/>
        <v>7902.43700916067</v>
      </c>
      <c r="AI498" s="16">
        <f ca="1" t="shared" si="3345"/>
        <v>9746.43964925027</v>
      </c>
      <c r="AJ498" s="18">
        <f ca="1" t="shared" si="3346"/>
        <v>41015.8978819874</v>
      </c>
      <c r="AK498" s="18">
        <f ca="1" t="shared" si="3347"/>
        <v>55578.7092687172</v>
      </c>
      <c r="AL498" s="18">
        <f ca="1" t="shared" si="3348"/>
        <v>54784.0351421271</v>
      </c>
      <c r="AM498" s="18">
        <f ca="1" t="shared" si="3349"/>
        <v>74620.3869507921</v>
      </c>
      <c r="AN498" s="18">
        <f ca="1" t="shared" si="3350"/>
        <v>100916.01154805</v>
      </c>
      <c r="AO498" s="18">
        <f ca="1">C498/'Ejercicio 3 - TIR'!$D$7</f>
        <v>17456.5760696133</v>
      </c>
      <c r="AP498" s="18">
        <f ca="1" t="shared" si="3351"/>
        <v>23559.321812374</v>
      </c>
      <c r="AQ498" s="18">
        <f ca="1" t="shared" si="3352"/>
        <v>38122.1331991039</v>
      </c>
      <c r="AR498" s="18">
        <f ca="1" t="shared" si="3353"/>
        <v>37327.4590725138</v>
      </c>
      <c r="AS498" s="18">
        <f ca="1" t="shared" si="3354"/>
        <v>57163.8108811788</v>
      </c>
      <c r="AT498" s="18">
        <f ca="1" t="shared" si="3355"/>
        <v>83459.4354784362</v>
      </c>
      <c r="AU498" s="18">
        <f ca="1">AP498*'Ejercicio 3 - TIR'!$D$5</f>
        <v>11779.660906187</v>
      </c>
      <c r="AV498" s="18">
        <f ca="1">AQ498*'Ejercicio 3 - TIR'!$D$5</f>
        <v>19061.066599552</v>
      </c>
      <c r="AW498" s="18">
        <f ca="1">AR498*'Ejercicio 3 - TIR'!$D$5</f>
        <v>18663.7295362569</v>
      </c>
      <c r="AX498" s="18">
        <f ca="1">AS498*'Ejercicio 3 - TIR'!$D$5</f>
        <v>28581.9054405894</v>
      </c>
      <c r="AY498" s="18">
        <f ca="1">AT498*'Ejercicio 3 - TIR'!$D$5</f>
        <v>41729.7177392181</v>
      </c>
      <c r="AZ498" s="18">
        <f ca="1" t="shared" ref="AZ498:BD498" si="3700">AJ498-AU498-AE498</f>
        <v>24360.9505799635</v>
      </c>
      <c r="BA498" s="18">
        <f ca="1" t="shared" si="3700"/>
        <v>31003.8916365309</v>
      </c>
      <c r="BB498" s="18">
        <f ca="1" t="shared" si="3700"/>
        <v>29607.5161037449</v>
      </c>
      <c r="BC498" s="18">
        <f ca="1" t="shared" si="3700"/>
        <v>38136.0445010421</v>
      </c>
      <c r="BD498" s="18">
        <f ca="1" t="shared" si="3700"/>
        <v>49439.8541595812</v>
      </c>
      <c r="BE498" s="18">
        <f ca="1" t="shared" ref="BE498:BI498" si="3701">AZ498/Z498</f>
        <v>21334.0675497115</v>
      </c>
      <c r="BF498" s="18">
        <f ca="1" t="shared" si="3701"/>
        <v>24007.5933617906</v>
      </c>
      <c r="BG498" s="18">
        <f ca="1" t="shared" si="3701"/>
        <v>19409.5068327368</v>
      </c>
      <c r="BH498" s="18">
        <f ca="1" t="shared" si="3701"/>
        <v>20604.1247753545</v>
      </c>
      <c r="BI498" s="18">
        <f ca="1" t="shared" si="3701"/>
        <v>21657.6210919377</v>
      </c>
      <c r="BJ498" s="18">
        <f ca="1" t="shared" si="3358"/>
        <v>78441.2652398435</v>
      </c>
      <c r="BK498" s="18">
        <f ca="1" t="shared" si="3359"/>
        <v>39849.7402528018</v>
      </c>
      <c r="BL498" s="18">
        <f ca="1" t="shared" si="3360"/>
        <v>118291.005492645</v>
      </c>
      <c r="BM498" s="18">
        <f ca="1">BK498*'Ejercicio 3 - TIR'!$D$5</f>
        <v>19924.8701264009</v>
      </c>
      <c r="BN498" s="18">
        <f ca="1" t="shared" si="3361"/>
        <v>98366.1353662444</v>
      </c>
      <c r="BO498" s="18">
        <f ca="1" t="shared" si="3362"/>
        <v>43090.2664308834</v>
      </c>
      <c r="BP498" s="18">
        <f ca="1" t="shared" si="3363"/>
        <v>-121644.858744143</v>
      </c>
      <c r="BQ498" s="18">
        <f ca="1" t="shared" ref="BQ498:BT498" si="3702">BE498</f>
        <v>21334.0675497115</v>
      </c>
      <c r="BR498" s="18">
        <f ca="1" t="shared" si="3702"/>
        <v>24007.5933617906</v>
      </c>
      <c r="BS498" s="18">
        <f ca="1" t="shared" si="3702"/>
        <v>19409.5068327368</v>
      </c>
      <c r="BT498" s="18">
        <f ca="1" t="shared" si="3702"/>
        <v>20604.1247753545</v>
      </c>
      <c r="BU498" s="18">
        <f ca="1" t="shared" si="3365"/>
        <v>64747.8875228211</v>
      </c>
      <c r="BV498" s="20">
        <f ca="1" t="shared" si="3366"/>
        <v>6.21584553067387</v>
      </c>
    </row>
    <row r="499" ht="15" customHeight="1" spans="1:74">
      <c r="A499" s="16">
        <v>498</v>
      </c>
      <c r="B499" s="17">
        <f ca="1" t="shared" ref="B499:F499" si="3703">RAND()</f>
        <v>0.250542968440337</v>
      </c>
      <c r="C499" s="18">
        <f ca="1">IF(B499&lt;=('Ejercicio 3 - TIR'!$D$13-'Ejercicio 3 - TIR'!$C$13)/('Ejercicio 3 - TIR'!$E$13-'Ejercicio 3 - TIR'!$C$13),'Ejercicio 3 - TIR'!$C$13+SQRT(('Ejercicio 3 - TIR'!$E$13-'Ejercicio 3 - TIR'!$C$13)*('Ejercicio 3 - TIR'!$D$13-'Ejercicio 3 - TIR'!$C$13)*B499),'Ejercicio 3 - TIR'!$E$13-SQRT(('Ejercicio 3 - TIR'!$E$13-'Ejercicio 3 - TIR'!$C$13)*('Ejercicio 3 - TIR'!$E$13-'Ejercicio 3 - TIR'!$D$13)*(1-B499)))</f>
        <v>70010.86133495</v>
      </c>
      <c r="D499" s="17">
        <f ca="1" t="shared" si="3703"/>
        <v>0.301296781969257</v>
      </c>
      <c r="E499" s="18">
        <f ca="1">IF(D499&lt;=('Ejercicio 3 - TIR'!$D$14-'Ejercicio 3 - TIR'!$C$14)/('Ejercicio 3 - TIR'!$E$14-'Ejercicio 3 - TIR'!$C$14),'Ejercicio 3 - TIR'!$C$14+SQRT(('Ejercicio 3 - TIR'!$E$14-'Ejercicio 3 - TIR'!$C$14)*('Ejercicio 3 - TIR'!$D$14-'Ejercicio 3 - TIR'!$C$14)*D499),'Ejercicio 3 - TIR'!$E$14-SQRT(('Ejercicio 3 - TIR'!$E$14-'Ejercicio 3 - TIR'!$C$14)*('Ejercicio 3 - TIR'!$E$14-'Ejercicio 3 - TIR'!$D$14)*(1-D499)))</f>
        <v>29753.6573969623</v>
      </c>
      <c r="F499" s="17">
        <f ca="1" t="shared" si="3703"/>
        <v>0.510425947818391</v>
      </c>
      <c r="G499" s="18">
        <f ca="1">IF(F499&lt;=('Ejercicio 3 - TIR'!$D$18-'Ejercicio 3 - TIR'!$C$18)/('Ejercicio 3 - TIR'!$E$18-'Ejercicio 3 - TIR'!$C$18),'Ejercicio 3 - TIR'!$C$18+SQRT(('Ejercicio 3 - TIR'!$E$18-'Ejercicio 3 - TIR'!$C$18)*('Ejercicio 3 - TIR'!$D$18-'Ejercicio 3 - TIR'!$C$18)*F499),'Ejercicio 3 - TIR'!$E$18-SQRT(('Ejercicio 3 - TIR'!$E$18-'Ejercicio 3 - TIR'!$C$18)*('Ejercicio 3 - TIR'!$E$18-'Ejercicio 3 - TIR'!$D$18)*(1-F499)))</f>
        <v>38750.0795523674</v>
      </c>
      <c r="H499" s="17">
        <f ca="1" t="shared" ref="H499:L499" si="3704">RAND()</f>
        <v>0.92179164358404</v>
      </c>
      <c r="I499" s="18">
        <f ca="1">IF(H499&lt;=('Ejercicio 3 - TIR'!$D$18-'Ejercicio 3 - TIR'!$C$18)/('Ejercicio 3 - TIR'!$E$18-'Ejercicio 3 - TIR'!$C$18),'Ejercicio 3 - TIR'!$C$18+SQRT(('Ejercicio 3 - TIR'!$E$18-'Ejercicio 3 - TIR'!$C$18)*('Ejercicio 3 - TIR'!$D$18-'Ejercicio 3 - TIR'!$C$18)*H499),'Ejercicio 3 - TIR'!$E$18-SQRT(('Ejercicio 3 - TIR'!$E$18-'Ejercicio 3 - TIR'!$C$18)*('Ejercicio 3 - TIR'!$E$18-'Ejercicio 3 - TIR'!$D$18)*(1-H499)))</f>
        <v>42578.0944008494</v>
      </c>
      <c r="J499" s="17">
        <f ca="1" t="shared" si="3704"/>
        <v>0.130915197190367</v>
      </c>
      <c r="K499" s="18">
        <f ca="1">IF(J499&lt;=('Ejercicio 3 - TIR'!$D$18-'Ejercicio 3 - TIR'!$C$18)/('Ejercicio 3 - TIR'!$E$18-'Ejercicio 3 - TIR'!$C$18),'Ejercicio 3 - TIR'!$C$18+SQRT(('Ejercicio 3 - TIR'!$E$18-'Ejercicio 3 - TIR'!$C$18)*('Ejercicio 3 - TIR'!$D$18-'Ejercicio 3 - TIR'!$C$18)*J499),'Ejercicio 3 - TIR'!$E$18-SQRT(('Ejercicio 3 - TIR'!$E$18-'Ejercicio 3 - TIR'!$C$18)*('Ejercicio 3 - TIR'!$E$18-'Ejercicio 3 - TIR'!$D$18)*(1-J499)))</f>
        <v>34431.39702335</v>
      </c>
      <c r="L499" s="17">
        <f ca="1" t="shared" si="3704"/>
        <v>0.625492990741963</v>
      </c>
      <c r="M499" s="18">
        <f ca="1">IF(L499&lt;=('Ejercicio 3 - TIR'!$D$18-'Ejercicio 3 - TIR'!$C$18)/('Ejercicio 3 - TIR'!$E$18-'Ejercicio 3 - TIR'!$C$18),'Ejercicio 3 - TIR'!$C$18+SQRT(('Ejercicio 3 - TIR'!$E$18-'Ejercicio 3 - TIR'!$C$18)*('Ejercicio 3 - TIR'!$D$18-'Ejercicio 3 - TIR'!$C$18)*L499),'Ejercicio 3 - TIR'!$E$18-SQRT(('Ejercicio 3 - TIR'!$E$18-'Ejercicio 3 - TIR'!$C$18)*('Ejercicio 3 - TIR'!$E$18-'Ejercicio 3 - TIR'!$D$18)*(1-L499)))</f>
        <v>39686.2763026508</v>
      </c>
      <c r="N499" s="17">
        <f ca="1" t="shared" ref="N499:R499" si="3705">RAND()</f>
        <v>0.613524067219691</v>
      </c>
      <c r="O499" s="18">
        <f ca="1">IF(N499&lt;=('Ejercicio 3 - TIR'!$D$18-'Ejercicio 3 - TIR'!$C$18)/('Ejercicio 3 - TIR'!$E$18-'Ejercicio 3 - TIR'!$C$18),'Ejercicio 3 - TIR'!$C$18+SQRT(('Ejercicio 3 - TIR'!$E$18-'Ejercicio 3 - TIR'!$C$18)*('Ejercicio 3 - TIR'!$D$18-'Ejercicio 3 - TIR'!$C$18)*N499),'Ejercicio 3 - TIR'!$E$18-SQRT(('Ejercicio 3 - TIR'!$E$18-'Ejercicio 3 - TIR'!$C$18)*('Ejercicio 3 - TIR'!$E$18-'Ejercicio 3 - TIR'!$D$18)*(1-N499)))</f>
        <v>39593.1543343654</v>
      </c>
      <c r="P499" s="17">
        <f ca="1" t="shared" si="3705"/>
        <v>0.00363931100725701</v>
      </c>
      <c r="Q499" s="19">
        <f ca="1">IF(P499&lt;=('Ejercicio 3 - TIR'!$D$22-'Ejercicio 3 - TIR'!$C$22)/('Ejercicio 3 - TIR'!$E$22-'Ejercicio 3 - TIR'!$C$22),'Ejercicio 3 - TIR'!$C$22+SQRT(('Ejercicio 3 - TIR'!$E$22-'Ejercicio 3 - TIR'!$C$22)*('Ejercicio 3 - TIR'!$D$22-'Ejercicio 3 - TIR'!$C$22)*P499),'Ejercicio 3 - TIR'!$E$22-SQRT(('Ejercicio 3 - TIR'!$E$22-'Ejercicio 3 - TIR'!$C$22)*('Ejercicio 3 - TIR'!$E$22-'Ejercicio 3 - TIR'!$D$22)*(1-P499)))</f>
        <v>0.122559445215874</v>
      </c>
      <c r="R499" s="17">
        <f ca="1" t="shared" si="3705"/>
        <v>0.565189626625706</v>
      </c>
      <c r="S499" s="19">
        <f ca="1">IF(R499&lt;=('Ejercicio 3 - TIR'!$D$23-'Ejercicio 3 - TIR'!$C$23)/('Ejercicio 3 - TIR'!$E$23-'Ejercicio 3 - TIR'!$C$23),'Ejercicio 3 - TIR'!$C$23+SQRT(('Ejercicio 3 - TIR'!$E$23-'Ejercicio 3 - TIR'!$C$23)*('Ejercicio 3 - TIR'!$D$23-'Ejercicio 3 - TIR'!$C$23)*R499),'Ejercicio 3 - TIR'!$E$23-SQRT(('Ejercicio 3 - TIR'!$E$23-'Ejercicio 3 - TIR'!$C$23)*('Ejercicio 3 - TIR'!$E$23-'Ejercicio 3 - TIR'!$D$23)*(1-R499)))</f>
        <v>0.152023962538027</v>
      </c>
      <c r="T499" s="17">
        <f ca="1" t="shared" ref="T499:X499" si="3706">RAND()</f>
        <v>0.608208570429428</v>
      </c>
      <c r="U499" s="19">
        <f ca="1">IF(T499&lt;=('Ejercicio 3 - TIR'!$D$24-'Ejercicio 3 - TIR'!$C$24)/('Ejercicio 3 - TIR'!$E$24-'Ejercicio 3 - TIR'!$C$24),'Ejercicio 3 - TIR'!$C$24+SQRT(('Ejercicio 3 - TIR'!$E$24-'Ejercicio 3 - TIR'!$C$24)*('Ejercicio 3 - TIR'!$D$24-'Ejercicio 3 - TIR'!$C$24)*T499),'Ejercicio 3 - TIR'!$E$24-SQRT(('Ejercicio 3 - TIR'!$E$24-'Ejercicio 3 - TIR'!$C$24)*('Ejercicio 3 - TIR'!$E$24-'Ejercicio 3 - TIR'!$D$24)*(1-T499)))</f>
        <v>0.186878768096618</v>
      </c>
      <c r="V499" s="17">
        <f ca="1" t="shared" si="3706"/>
        <v>0.713858868964439</v>
      </c>
      <c r="W499" s="19">
        <f ca="1">IF(V499&lt;=('Ejercicio 3 - TIR'!$D$25-'Ejercicio 3 - TIR'!$C$25)/('Ejercicio 3 - TIR'!$E$25-'Ejercicio 3 - TIR'!$C$25),'Ejercicio 3 - TIR'!$C$25+SQRT(('Ejercicio 3 - TIR'!$E$25-'Ejercicio 3 - TIR'!$C$25)*('Ejercicio 3 - TIR'!$D$25-'Ejercicio 3 - TIR'!$C$25)*V499),'Ejercicio 3 - TIR'!$E$25-SQRT(('Ejercicio 3 - TIR'!$E$25-'Ejercicio 3 - TIR'!$C$25)*('Ejercicio 3 - TIR'!$E$25-'Ejercicio 3 - TIR'!$D$25)*(1-V499)))</f>
        <v>0.218353610654224</v>
      </c>
      <c r="X499" s="17">
        <f ca="1" t="shared" si="3706"/>
        <v>0.0535294542024829</v>
      </c>
      <c r="Y499" s="19">
        <f ca="1">IF(X499&lt;=('Ejercicio 3 - TIR'!$D$26-'Ejercicio 3 - TIR'!$C$26)/('Ejercicio 3 - TIR'!$E$26-'Ejercicio 3 - TIR'!$C$26),'Ejercicio 3 - TIR'!$C$26+SQRT(('Ejercicio 3 - TIR'!$E$26-'Ejercicio 3 - TIR'!$C$26)*('Ejercicio 3 - TIR'!$D$26-'Ejercicio 3 - TIR'!$C$26)*X499),'Ejercicio 3 - TIR'!$E$26-SQRT(('Ejercicio 3 - TIR'!$E$26-'Ejercicio 3 - TIR'!$C$26)*('Ejercicio 3 - TIR'!$E$26-'Ejercicio 3 - TIR'!$D$26)*(1-X499)))</f>
        <v>0.202022043351556</v>
      </c>
      <c r="Z499" s="17">
        <f ca="1" t="shared" si="3336"/>
        <v>1.12255944521587</v>
      </c>
      <c r="AA499" s="17">
        <f ca="1" t="shared" si="3337"/>
        <v>1.29321538026208</v>
      </c>
      <c r="AB499" s="17">
        <f ca="1" t="shared" si="3338"/>
        <v>1.53488987740906</v>
      </c>
      <c r="AC499" s="17">
        <f ca="1" t="shared" si="3339"/>
        <v>1.87003862409794</v>
      </c>
      <c r="AD499" s="17">
        <f ca="1" t="shared" si="3340"/>
        <v>2.24782764808454</v>
      </c>
      <c r="AE499" s="16">
        <f ca="1" t="shared" si="3341"/>
        <v>3646.5917437149</v>
      </c>
      <c r="AF499" s="16">
        <f ca="1" t="shared" si="3342"/>
        <v>4200.96107035289</v>
      </c>
      <c r="AG499" s="16">
        <f ca="1" t="shared" si="3343"/>
        <v>4986.03150000229</v>
      </c>
      <c r="AH499" s="16">
        <f ca="1" t="shared" si="3344"/>
        <v>6074.74948086348</v>
      </c>
      <c r="AI499" s="16">
        <f ca="1" t="shared" si="3345"/>
        <v>7301.98278383633</v>
      </c>
      <c r="AJ499" s="18">
        <f ca="1" t="shared" si="3346"/>
        <v>43499.2678043766</v>
      </c>
      <c r="AK499" s="18">
        <f ca="1" t="shared" si="3347"/>
        <v>55062.6465414292</v>
      </c>
      <c r="AL499" s="18">
        <f ca="1" t="shared" si="3348"/>
        <v>52848.4027561923</v>
      </c>
      <c r="AM499" s="18">
        <f ca="1" t="shared" si="3349"/>
        <v>74214.86953258</v>
      </c>
      <c r="AN499" s="18">
        <f ca="1" t="shared" si="3350"/>
        <v>88998.586987665</v>
      </c>
      <c r="AO499" s="18">
        <f ca="1">C499/'Ejercicio 3 - TIR'!$D$7</f>
        <v>14002.17226699</v>
      </c>
      <c r="AP499" s="18">
        <f ca="1" t="shared" si="3351"/>
        <v>29497.0955373866</v>
      </c>
      <c r="AQ499" s="18">
        <f ca="1" t="shared" si="3352"/>
        <v>41060.4742744392</v>
      </c>
      <c r="AR499" s="18">
        <f ca="1" t="shared" si="3353"/>
        <v>38846.2304892023</v>
      </c>
      <c r="AS499" s="18">
        <f ca="1" t="shared" si="3354"/>
        <v>60212.69726559</v>
      </c>
      <c r="AT499" s="18">
        <f ca="1" t="shared" si="3355"/>
        <v>74996.414720675</v>
      </c>
      <c r="AU499" s="18">
        <f ca="1">AP499*'Ejercicio 3 - TIR'!$D$5</f>
        <v>14748.5477686933</v>
      </c>
      <c r="AV499" s="18">
        <f ca="1">AQ499*'Ejercicio 3 - TIR'!$D$5</f>
        <v>20530.2371372196</v>
      </c>
      <c r="AW499" s="18">
        <f ca="1">AR499*'Ejercicio 3 - TIR'!$D$5</f>
        <v>19423.1152446011</v>
      </c>
      <c r="AX499" s="18">
        <f ca="1">AS499*'Ejercicio 3 - TIR'!$D$5</f>
        <v>30106.348632795</v>
      </c>
      <c r="AY499" s="18">
        <f ca="1">AT499*'Ejercicio 3 - TIR'!$D$5</f>
        <v>37498.2073603375</v>
      </c>
      <c r="AZ499" s="18">
        <f ca="1" t="shared" ref="AZ499:BD499" si="3707">AJ499-AU499-AE499</f>
        <v>25104.1282919684</v>
      </c>
      <c r="BA499" s="18">
        <f ca="1" t="shared" si="3707"/>
        <v>30331.4483338567</v>
      </c>
      <c r="BB499" s="18">
        <f ca="1" t="shared" si="3707"/>
        <v>28439.2560115888</v>
      </c>
      <c r="BC499" s="18">
        <f ca="1" t="shared" si="3707"/>
        <v>38033.7714189215</v>
      </c>
      <c r="BD499" s="18">
        <f ca="1" t="shared" si="3707"/>
        <v>44198.3968434912</v>
      </c>
      <c r="BE499" s="18">
        <f ca="1" t="shared" ref="BE499:BI499" si="3708">AZ499/Z499</f>
        <v>22363.2952347933</v>
      </c>
      <c r="BF499" s="18">
        <f ca="1" t="shared" si="3708"/>
        <v>23454.2898242594</v>
      </c>
      <c r="BG499" s="18">
        <f ca="1" t="shared" si="3708"/>
        <v>18528.5318707002</v>
      </c>
      <c r="BH499" s="18">
        <f ca="1" t="shared" si="3708"/>
        <v>20338.4951138472</v>
      </c>
      <c r="BI499" s="18">
        <f ca="1" t="shared" si="3708"/>
        <v>19662.7160810813</v>
      </c>
      <c r="BJ499" s="18">
        <f ca="1" t="shared" si="3358"/>
        <v>66881.0937285271</v>
      </c>
      <c r="BK499" s="18">
        <f ca="1" t="shared" si="3359"/>
        <v>31474.4699549828</v>
      </c>
      <c r="BL499" s="18">
        <f ca="1" t="shared" si="3360"/>
        <v>98355.5636835098</v>
      </c>
      <c r="BM499" s="18">
        <f ca="1">BK499*'Ejercicio 3 - TIR'!$D$5</f>
        <v>15737.2349774914</v>
      </c>
      <c r="BN499" s="18">
        <f ca="1" t="shared" si="3361"/>
        <v>82618.3287060185</v>
      </c>
      <c r="BO499" s="18">
        <f ca="1" t="shared" si="3362"/>
        <v>36754.7435304573</v>
      </c>
      <c r="BP499" s="18">
        <f ca="1" t="shared" si="3363"/>
        <v>-99764.5187319123</v>
      </c>
      <c r="BQ499" s="18">
        <f ca="1" t="shared" ref="BQ499:BT499" si="3709">BE499</f>
        <v>22363.2952347933</v>
      </c>
      <c r="BR499" s="18">
        <f ca="1" t="shared" si="3709"/>
        <v>23454.2898242594</v>
      </c>
      <c r="BS499" s="18">
        <f ca="1" t="shared" si="3709"/>
        <v>18528.5318707002</v>
      </c>
      <c r="BT499" s="18">
        <f ca="1" t="shared" si="3709"/>
        <v>20338.4951138472</v>
      </c>
      <c r="BU499" s="18">
        <f ca="1" t="shared" si="3365"/>
        <v>56417.4596115386</v>
      </c>
      <c r="BV499" s="20">
        <f ca="1" t="shared" si="3366"/>
        <v>10.946322913771</v>
      </c>
    </row>
    <row r="500" ht="15" customHeight="1" spans="1:74">
      <c r="A500" s="16">
        <v>499</v>
      </c>
      <c r="B500" s="17">
        <f ca="1" t="shared" ref="B500:F500" si="3710">RAND()</f>
        <v>0.71776111180339</v>
      </c>
      <c r="C500" s="18">
        <f ca="1">IF(B500&lt;=('Ejercicio 3 - TIR'!$D$13-'Ejercicio 3 - TIR'!$C$13)/('Ejercicio 3 - TIR'!$E$13-'Ejercicio 3 - TIR'!$C$13),'Ejercicio 3 - TIR'!$C$13+SQRT(('Ejercicio 3 - TIR'!$E$13-'Ejercicio 3 - TIR'!$C$13)*('Ejercicio 3 - TIR'!$D$13-'Ejercicio 3 - TIR'!$C$13)*B500),'Ejercicio 3 - TIR'!$E$13-SQRT(('Ejercicio 3 - TIR'!$E$13-'Ejercicio 3 - TIR'!$C$13)*('Ejercicio 3 - TIR'!$E$13-'Ejercicio 3 - TIR'!$D$13)*(1-B500)))</f>
        <v>81596.558315469</v>
      </c>
      <c r="D500" s="17">
        <f ca="1" t="shared" si="3710"/>
        <v>0.363072202981792</v>
      </c>
      <c r="E500" s="18">
        <f ca="1">IF(D500&lt;=('Ejercicio 3 - TIR'!$D$14-'Ejercicio 3 - TIR'!$C$14)/('Ejercicio 3 - TIR'!$E$14-'Ejercicio 3 - TIR'!$C$14),'Ejercicio 3 - TIR'!$C$14+SQRT(('Ejercicio 3 - TIR'!$E$14-'Ejercicio 3 - TIR'!$C$14)*('Ejercicio 3 - TIR'!$D$14-'Ejercicio 3 - TIR'!$C$14)*D500),'Ejercicio 3 - TIR'!$E$14-SQRT(('Ejercicio 3 - TIR'!$E$14-'Ejercicio 3 - TIR'!$C$14)*('Ejercicio 3 - TIR'!$E$14-'Ejercicio 3 - TIR'!$D$14)*(1-D500)))</f>
        <v>30225.5859739455</v>
      </c>
      <c r="F500" s="17">
        <f ca="1" t="shared" si="3710"/>
        <v>0.0401918858642314</v>
      </c>
      <c r="G500" s="18">
        <f ca="1">IF(F500&lt;=('Ejercicio 3 - TIR'!$D$18-'Ejercicio 3 - TIR'!$C$18)/('Ejercicio 3 - TIR'!$E$18-'Ejercicio 3 - TIR'!$C$18),'Ejercicio 3 - TIR'!$C$18+SQRT(('Ejercicio 3 - TIR'!$E$18-'Ejercicio 3 - TIR'!$C$18)*('Ejercicio 3 - TIR'!$D$18-'Ejercicio 3 - TIR'!$C$18)*F500),'Ejercicio 3 - TIR'!$E$18-SQRT(('Ejercicio 3 - TIR'!$E$18-'Ejercicio 3 - TIR'!$C$18)*('Ejercicio 3 - TIR'!$E$18-'Ejercicio 3 - TIR'!$D$18)*(1-F500)))</f>
        <v>32455.3579941904</v>
      </c>
      <c r="H500" s="17">
        <f ca="1" t="shared" ref="H500:L500" si="3711">RAND()</f>
        <v>0.697452893286946</v>
      </c>
      <c r="I500" s="18">
        <f ca="1">IF(H500&lt;=('Ejercicio 3 - TIR'!$D$18-'Ejercicio 3 - TIR'!$C$18)/('Ejercicio 3 - TIR'!$E$18-'Ejercicio 3 - TIR'!$C$18),'Ejercicio 3 - TIR'!$C$18+SQRT(('Ejercicio 3 - TIR'!$E$18-'Ejercicio 3 - TIR'!$C$18)*('Ejercicio 3 - TIR'!$D$18-'Ejercicio 3 - TIR'!$C$18)*H500),'Ejercicio 3 - TIR'!$E$18-SQRT(('Ejercicio 3 - TIR'!$E$18-'Ejercicio 3 - TIR'!$C$18)*('Ejercicio 3 - TIR'!$E$18-'Ejercicio 3 - TIR'!$D$18)*(1-H500)))</f>
        <v>40236.4894244393</v>
      </c>
      <c r="J500" s="17">
        <f ca="1" t="shared" si="3711"/>
        <v>0.687335059407011</v>
      </c>
      <c r="K500" s="18">
        <f ca="1">IF(J500&lt;=('Ejercicio 3 - TIR'!$D$18-'Ejercicio 3 - TIR'!$C$18)/('Ejercicio 3 - TIR'!$E$18-'Ejercicio 3 - TIR'!$C$18),'Ejercicio 3 - TIR'!$C$18+SQRT(('Ejercicio 3 - TIR'!$E$18-'Ejercicio 3 - TIR'!$C$18)*('Ejercicio 3 - TIR'!$D$18-'Ejercicio 3 - TIR'!$C$18)*J500),'Ejercicio 3 - TIR'!$E$18-SQRT(('Ejercicio 3 - TIR'!$E$18-'Ejercicio 3 - TIR'!$C$18)*('Ejercicio 3 - TIR'!$E$18-'Ejercicio 3 - TIR'!$D$18)*(1-J500)))</f>
        <v>40157.4933614424</v>
      </c>
      <c r="L500" s="17">
        <f ca="1" t="shared" si="3711"/>
        <v>0.806421331778431</v>
      </c>
      <c r="M500" s="18">
        <f ca="1">IF(L500&lt;=('Ejercicio 3 - TIR'!$D$18-'Ejercicio 3 - TIR'!$C$18)/('Ejercicio 3 - TIR'!$E$18-'Ejercicio 3 - TIR'!$C$18),'Ejercicio 3 - TIR'!$C$18+SQRT(('Ejercicio 3 - TIR'!$E$18-'Ejercicio 3 - TIR'!$C$18)*('Ejercicio 3 - TIR'!$D$18-'Ejercicio 3 - TIR'!$C$18)*L500),'Ejercicio 3 - TIR'!$E$18-SQRT(('Ejercicio 3 - TIR'!$E$18-'Ejercicio 3 - TIR'!$C$18)*('Ejercicio 3 - TIR'!$E$18-'Ejercicio 3 - TIR'!$D$18)*(1-L500)))</f>
        <v>41189.6981593819</v>
      </c>
      <c r="N500" s="17">
        <f ca="1" t="shared" ref="N500:R500" si="3712">RAND()</f>
        <v>0.782605091488129</v>
      </c>
      <c r="O500" s="18">
        <f ca="1">IF(N500&lt;=('Ejercicio 3 - TIR'!$D$18-'Ejercicio 3 - TIR'!$C$18)/('Ejercicio 3 - TIR'!$E$18-'Ejercicio 3 - TIR'!$C$18),'Ejercicio 3 - TIR'!$C$18+SQRT(('Ejercicio 3 - TIR'!$E$18-'Ejercicio 3 - TIR'!$C$18)*('Ejercicio 3 - TIR'!$D$18-'Ejercicio 3 - TIR'!$C$18)*N500),'Ejercicio 3 - TIR'!$E$18-SQRT(('Ejercicio 3 - TIR'!$E$18-'Ejercicio 3 - TIR'!$C$18)*('Ejercicio 3 - TIR'!$E$18-'Ejercicio 3 - TIR'!$D$18)*(1-N500)))</f>
        <v>40962.1022625145</v>
      </c>
      <c r="P500" s="17">
        <f ca="1" t="shared" si="3712"/>
        <v>0.523917904288706</v>
      </c>
      <c r="Q500" s="19">
        <f ca="1">IF(P500&lt;=('Ejercicio 3 - TIR'!$D$22-'Ejercicio 3 - TIR'!$C$22)/('Ejercicio 3 - TIR'!$E$22-'Ejercicio 3 - TIR'!$C$22),'Ejercicio 3 - TIR'!$C$22+SQRT(('Ejercicio 3 - TIR'!$E$22-'Ejercicio 3 - TIR'!$C$22)*('Ejercicio 3 - TIR'!$D$22-'Ejercicio 3 - TIR'!$C$22)*P500),'Ejercicio 3 - TIR'!$E$22-SQRT(('Ejercicio 3 - TIR'!$E$22-'Ejercicio 3 - TIR'!$C$22)*('Ejercicio 3 - TIR'!$E$22-'Ejercicio 3 - TIR'!$D$22)*(1-P500)))</f>
        <v>0.150726329709441</v>
      </c>
      <c r="R500" s="17">
        <f ca="1" t="shared" si="3712"/>
        <v>0.253757236590406</v>
      </c>
      <c r="S500" s="19">
        <f ca="1">IF(R500&lt;=('Ejercicio 3 - TIR'!$D$23-'Ejercicio 3 - TIR'!$C$23)/('Ejercicio 3 - TIR'!$E$23-'Ejercicio 3 - TIR'!$C$23),'Ejercicio 3 - TIR'!$C$23+SQRT(('Ejercicio 3 - TIR'!$E$23-'Ejercicio 3 - TIR'!$C$23)*('Ejercicio 3 - TIR'!$D$23-'Ejercicio 3 - TIR'!$C$23)*R500),'Ejercicio 3 - TIR'!$E$23-SQRT(('Ejercicio 3 - TIR'!$E$23-'Ejercicio 3 - TIR'!$C$23)*('Ejercicio 3 - TIR'!$E$23-'Ejercicio 3 - TIR'!$D$23)*(1-R500)))</f>
        <v>0.141372015016435</v>
      </c>
      <c r="T500" s="17">
        <f ca="1" t="shared" ref="T500:X500" si="3713">RAND()</f>
        <v>0.819894533763025</v>
      </c>
      <c r="U500" s="19">
        <f ca="1">IF(T500&lt;=('Ejercicio 3 - TIR'!$D$24-'Ejercicio 3 - TIR'!$C$24)/('Ejercicio 3 - TIR'!$E$24-'Ejercicio 3 - TIR'!$C$24),'Ejercicio 3 - TIR'!$C$24+SQRT(('Ejercicio 3 - TIR'!$E$24-'Ejercicio 3 - TIR'!$C$24)*('Ejercicio 3 - TIR'!$D$24-'Ejercicio 3 - TIR'!$C$24)*T500),'Ejercicio 3 - TIR'!$E$24-SQRT(('Ejercicio 3 - TIR'!$E$24-'Ejercicio 3 - TIR'!$C$24)*('Ejercicio 3 - TIR'!$E$24-'Ejercicio 3 - TIR'!$D$24)*(1-T500)))</f>
        <v>0.197543479667065</v>
      </c>
      <c r="V500" s="17">
        <f ca="1" t="shared" si="3713"/>
        <v>0.765864204552811</v>
      </c>
      <c r="W500" s="19">
        <f ca="1">IF(V500&lt;=('Ejercicio 3 - TIR'!$D$25-'Ejercicio 3 - TIR'!$C$25)/('Ejercicio 3 - TIR'!$E$25-'Ejercicio 3 - TIR'!$C$25),'Ejercicio 3 - TIR'!$C$25+SQRT(('Ejercicio 3 - TIR'!$E$25-'Ejercicio 3 - TIR'!$C$25)*('Ejercicio 3 - TIR'!$D$25-'Ejercicio 3 - TIR'!$C$25)*V500),'Ejercicio 3 - TIR'!$E$25-SQRT(('Ejercicio 3 - TIR'!$E$25-'Ejercicio 3 - TIR'!$C$25)*('Ejercicio 3 - TIR'!$E$25-'Ejercicio 3 - TIR'!$D$25)*(1-V500)))</f>
        <v>0.221373521277231</v>
      </c>
      <c r="X500" s="17">
        <f ca="1" t="shared" si="3713"/>
        <v>0.937507948884748</v>
      </c>
      <c r="Y500" s="19">
        <f ca="1">IF(X500&lt;=('Ejercicio 3 - TIR'!$D$26-'Ejercicio 3 - TIR'!$C$26)/('Ejercicio 3 - TIR'!$E$26-'Ejercicio 3 - TIR'!$C$26),'Ejercicio 3 - TIR'!$C$26+SQRT(('Ejercicio 3 - TIR'!$E$26-'Ejercicio 3 - TIR'!$C$26)*('Ejercicio 3 - TIR'!$D$26-'Ejercicio 3 - TIR'!$C$26)*X500),'Ejercicio 3 - TIR'!$E$26-SQRT(('Ejercicio 3 - TIR'!$E$26-'Ejercicio 3 - TIR'!$C$26)*('Ejercicio 3 - TIR'!$E$26-'Ejercicio 3 - TIR'!$D$26)*(1-X500)))</f>
        <v>0.261629995208973</v>
      </c>
      <c r="Z500" s="17">
        <f ca="1" t="shared" si="3336"/>
        <v>1.15072632970944</v>
      </c>
      <c r="AA500" s="17">
        <f ca="1" t="shared" si="3337"/>
        <v>1.31340682967293</v>
      </c>
      <c r="AB500" s="17">
        <f ca="1" t="shared" si="3338"/>
        <v>1.57286178502501</v>
      </c>
      <c r="AC500" s="17">
        <f ca="1" t="shared" si="3339"/>
        <v>1.92105173685839</v>
      </c>
      <c r="AD500" s="17">
        <f ca="1" t="shared" si="3340"/>
        <v>2.42365649356884</v>
      </c>
      <c r="AE500" s="16">
        <f ca="1" t="shared" si="3341"/>
        <v>4555.79163716998</v>
      </c>
      <c r="AF500" s="16">
        <f ca="1" t="shared" si="3342"/>
        <v>5199.85308091172</v>
      </c>
      <c r="AG500" s="16">
        <f ca="1" t="shared" si="3343"/>
        <v>6227.05015227253</v>
      </c>
      <c r="AH500" s="16">
        <f ca="1" t="shared" si="3344"/>
        <v>7605.55417165101</v>
      </c>
      <c r="AI500" s="16">
        <f ca="1" t="shared" si="3345"/>
        <v>9595.39527314165</v>
      </c>
      <c r="AJ500" s="18">
        <f ca="1" t="shared" si="3346"/>
        <v>37347.2349840607</v>
      </c>
      <c r="AK500" s="18">
        <f ca="1" t="shared" si="3347"/>
        <v>52846.8800121212</v>
      </c>
      <c r="AL500" s="18">
        <f ca="1" t="shared" si="3348"/>
        <v>63162.1866906084</v>
      </c>
      <c r="AM500" s="18">
        <f ca="1" t="shared" si="3349"/>
        <v>79127.5411897533</v>
      </c>
      <c r="AN500" s="18">
        <f ca="1" t="shared" si="3350"/>
        <v>99278.0651387741</v>
      </c>
      <c r="AO500" s="18">
        <f ca="1">C500/'Ejercicio 3 - TIR'!$D$7</f>
        <v>16319.3116630938</v>
      </c>
      <c r="AP500" s="18">
        <f ca="1" t="shared" si="3351"/>
        <v>21027.9233209669</v>
      </c>
      <c r="AQ500" s="18">
        <f ca="1" t="shared" si="3352"/>
        <v>36527.5683490274</v>
      </c>
      <c r="AR500" s="18">
        <f ca="1" t="shared" si="3353"/>
        <v>46842.8750275145</v>
      </c>
      <c r="AS500" s="18">
        <f ca="1" t="shared" si="3354"/>
        <v>62808.2295266595</v>
      </c>
      <c r="AT500" s="18">
        <f ca="1" t="shared" si="3355"/>
        <v>82958.7534756803</v>
      </c>
      <c r="AU500" s="18">
        <f ca="1">AP500*'Ejercicio 3 - TIR'!$D$5</f>
        <v>10513.9616604834</v>
      </c>
      <c r="AV500" s="18">
        <f ca="1">AQ500*'Ejercicio 3 - TIR'!$D$5</f>
        <v>18263.7841745137</v>
      </c>
      <c r="AW500" s="18">
        <f ca="1">AR500*'Ejercicio 3 - TIR'!$D$5</f>
        <v>23421.4375137573</v>
      </c>
      <c r="AX500" s="18">
        <f ca="1">AS500*'Ejercicio 3 - TIR'!$D$5</f>
        <v>31404.1147633298</v>
      </c>
      <c r="AY500" s="18">
        <f ca="1">AT500*'Ejercicio 3 - TIR'!$D$5</f>
        <v>41479.3767378401</v>
      </c>
      <c r="AZ500" s="18">
        <f ca="1" t="shared" ref="AZ500:BD500" si="3714">AJ500-AU500-AE500</f>
        <v>22277.4816864073</v>
      </c>
      <c r="BA500" s="18">
        <f ca="1" t="shared" si="3714"/>
        <v>29383.2427566958</v>
      </c>
      <c r="BB500" s="18">
        <f ca="1" t="shared" si="3714"/>
        <v>33513.6990245786</v>
      </c>
      <c r="BC500" s="18">
        <f ca="1" t="shared" si="3714"/>
        <v>40117.8722547726</v>
      </c>
      <c r="BD500" s="18">
        <f ca="1" t="shared" si="3714"/>
        <v>48203.2931277923</v>
      </c>
      <c r="BE500" s="18">
        <f ca="1" t="shared" ref="BE500:BI500" si="3715">AZ500/Z500</f>
        <v>19359.4959211825</v>
      </c>
      <c r="BF500" s="18">
        <f ca="1" t="shared" si="3715"/>
        <v>22371.7755175774</v>
      </c>
      <c r="BG500" s="18">
        <f ca="1" t="shared" si="3715"/>
        <v>21307.4660111</v>
      </c>
      <c r="BH500" s="18">
        <f ca="1" t="shared" si="3715"/>
        <v>20883.2856945226</v>
      </c>
      <c r="BI500" s="18">
        <f ca="1" t="shared" si="3715"/>
        <v>19888.6654341073</v>
      </c>
      <c r="BJ500" s="18">
        <f ca="1" t="shared" si="3358"/>
        <v>73256.4377176761</v>
      </c>
      <c r="BK500" s="18">
        <f ca="1" t="shared" si="3359"/>
        <v>39552.405682831</v>
      </c>
      <c r="BL500" s="18">
        <f ca="1" t="shared" si="3360"/>
        <v>112808.843400507</v>
      </c>
      <c r="BM500" s="18">
        <f ca="1">BK500*'Ejercicio 3 - TIR'!$D$5</f>
        <v>19776.2028414155</v>
      </c>
      <c r="BN500" s="18">
        <f ca="1" t="shared" si="3361"/>
        <v>93032.6405590916</v>
      </c>
      <c r="BO500" s="18">
        <f ca="1" t="shared" si="3362"/>
        <v>38385.2418054924</v>
      </c>
      <c r="BP500" s="18">
        <f ca="1" t="shared" si="3363"/>
        <v>-111822.144289415</v>
      </c>
      <c r="BQ500" s="18">
        <f ca="1" t="shared" ref="BQ500:BT500" si="3716">BE500</f>
        <v>19359.4959211825</v>
      </c>
      <c r="BR500" s="18">
        <f ca="1" t="shared" si="3716"/>
        <v>22371.7755175774</v>
      </c>
      <c r="BS500" s="18">
        <f ca="1" t="shared" si="3716"/>
        <v>21307.4660111</v>
      </c>
      <c r="BT500" s="18">
        <f ca="1" t="shared" si="3716"/>
        <v>20883.2856945226</v>
      </c>
      <c r="BU500" s="18">
        <f ca="1" t="shared" si="3365"/>
        <v>58273.9072395997</v>
      </c>
      <c r="BV500" s="20">
        <f ca="1" t="shared" si="3366"/>
        <v>7.19326209701705</v>
      </c>
    </row>
    <row r="501" ht="15" customHeight="1" spans="1:74">
      <c r="A501" s="16">
        <v>500</v>
      </c>
      <c r="B501" s="17">
        <f ca="1" t="shared" ref="B501:F501" si="3717">RAND()</f>
        <v>0.683690532811559</v>
      </c>
      <c r="C501" s="18">
        <f ca="1">IF(B501&lt;=('Ejercicio 3 - TIR'!$D$13-'Ejercicio 3 - TIR'!$C$13)/('Ejercicio 3 - TIR'!$E$13-'Ejercicio 3 - TIR'!$C$13),'Ejercicio 3 - TIR'!$C$13+SQRT(('Ejercicio 3 - TIR'!$E$13-'Ejercicio 3 - TIR'!$C$13)*('Ejercicio 3 - TIR'!$D$13-'Ejercicio 3 - TIR'!$C$13)*B501),'Ejercicio 3 - TIR'!$E$13-SQRT(('Ejercicio 3 - TIR'!$E$13-'Ejercicio 3 - TIR'!$C$13)*('Ejercicio 3 - TIR'!$E$13-'Ejercicio 3 - TIR'!$D$13)*(1-B501)))</f>
        <v>80517.4087805002</v>
      </c>
      <c r="D501" s="17">
        <f ca="1" t="shared" si="3717"/>
        <v>0.833835313128024</v>
      </c>
      <c r="E501" s="18">
        <f ca="1">IF(D501&lt;=('Ejercicio 3 - TIR'!$D$14-'Ejercicio 3 - TIR'!$C$14)/('Ejercicio 3 - TIR'!$E$14-'Ejercicio 3 - TIR'!$C$14),'Ejercicio 3 - TIR'!$C$14+SQRT(('Ejercicio 3 - TIR'!$E$14-'Ejercicio 3 - TIR'!$C$14)*('Ejercicio 3 - TIR'!$D$14-'Ejercicio 3 - TIR'!$C$14)*D501),'Ejercicio 3 - TIR'!$E$14-SQRT(('Ejercicio 3 - TIR'!$E$14-'Ejercicio 3 - TIR'!$C$14)*('Ejercicio 3 - TIR'!$E$14-'Ejercicio 3 - TIR'!$D$14)*(1-D501)))</f>
        <v>35007.5353751082</v>
      </c>
      <c r="F501" s="17">
        <f ca="1" t="shared" si="3717"/>
        <v>0.445128642519766</v>
      </c>
      <c r="G501" s="18">
        <f ca="1">IF(F501&lt;=('Ejercicio 3 - TIR'!$D$18-'Ejercicio 3 - TIR'!$C$18)/('Ejercicio 3 - TIR'!$E$18-'Ejercicio 3 - TIR'!$C$18),'Ejercicio 3 - TIR'!$C$18+SQRT(('Ejercicio 3 - TIR'!$E$18-'Ejercicio 3 - TIR'!$C$18)*('Ejercicio 3 - TIR'!$D$18-'Ejercicio 3 - TIR'!$C$18)*F501),'Ejercicio 3 - TIR'!$E$18-SQRT(('Ejercicio 3 - TIR'!$E$18-'Ejercicio 3 - TIR'!$C$18)*('Ejercicio 3 - TIR'!$E$18-'Ejercicio 3 - TIR'!$D$18)*(1-F501)))</f>
        <v>38171.2481530036</v>
      </c>
      <c r="H501" s="17">
        <f ca="1" t="shared" ref="H501:L501" si="3718">RAND()</f>
        <v>0.813502128449955</v>
      </c>
      <c r="I501" s="18">
        <f ca="1">IF(H501&lt;=('Ejercicio 3 - TIR'!$D$18-'Ejercicio 3 - TIR'!$C$18)/('Ejercicio 3 - TIR'!$E$18-'Ejercicio 3 - TIR'!$C$18),'Ejercicio 3 - TIR'!$C$18+SQRT(('Ejercicio 3 - TIR'!$E$18-'Ejercicio 3 - TIR'!$C$18)*('Ejercicio 3 - TIR'!$D$18-'Ejercicio 3 - TIR'!$C$18)*H501),'Ejercicio 3 - TIR'!$E$18-SQRT(('Ejercicio 3 - TIR'!$E$18-'Ejercicio 3 - TIR'!$C$18)*('Ejercicio 3 - TIR'!$E$18-'Ejercicio 3 - TIR'!$D$18)*(1-H501)))</f>
        <v>41260.034710555</v>
      </c>
      <c r="J501" s="17">
        <f ca="1" t="shared" si="3718"/>
        <v>0.885494323656423</v>
      </c>
      <c r="K501" s="18">
        <f ca="1">IF(J501&lt;=('Ejercicio 3 - TIR'!$D$18-'Ejercicio 3 - TIR'!$C$18)/('Ejercicio 3 - TIR'!$E$18-'Ejercicio 3 - TIR'!$C$18),'Ejercicio 3 - TIR'!$C$18+SQRT(('Ejercicio 3 - TIR'!$E$18-'Ejercicio 3 - TIR'!$C$18)*('Ejercicio 3 - TIR'!$D$18-'Ejercicio 3 - TIR'!$C$18)*J501),'Ejercicio 3 - TIR'!$E$18-SQRT(('Ejercicio 3 - TIR'!$E$18-'Ejercicio 3 - TIR'!$C$18)*('Ejercicio 3 - TIR'!$E$18-'Ejercicio 3 - TIR'!$D$18)*(1-J501)))</f>
        <v>42069.4837100319</v>
      </c>
      <c r="L501" s="17">
        <f ca="1" t="shared" si="3718"/>
        <v>0.885024349703118</v>
      </c>
      <c r="M501" s="18">
        <f ca="1">IF(L501&lt;=('Ejercicio 3 - TIR'!$D$18-'Ejercicio 3 - TIR'!$C$18)/('Ejercicio 3 - TIR'!$E$18-'Ejercicio 3 - TIR'!$C$18),'Ejercicio 3 - TIR'!$C$18+SQRT(('Ejercicio 3 - TIR'!$E$18-'Ejercicio 3 - TIR'!$C$18)*('Ejercicio 3 - TIR'!$D$18-'Ejercicio 3 - TIR'!$C$18)*L501),'Ejercicio 3 - TIR'!$E$18-SQRT(('Ejercicio 3 - TIR'!$E$18-'Ejercicio 3 - TIR'!$C$18)*('Ejercicio 3 - TIR'!$E$18-'Ejercicio 3 - TIR'!$D$18)*(1-L501)))</f>
        <v>42063.4759029992</v>
      </c>
      <c r="N501" s="17">
        <f ca="1" t="shared" ref="N501:R501" si="3719">RAND()</f>
        <v>0.518362138771142</v>
      </c>
      <c r="O501" s="18">
        <f ca="1">IF(N501&lt;=('Ejercicio 3 - TIR'!$D$18-'Ejercicio 3 - TIR'!$C$18)/('Ejercicio 3 - TIR'!$E$18-'Ejercicio 3 - TIR'!$C$18),'Ejercicio 3 - TIR'!$C$18+SQRT(('Ejercicio 3 - TIR'!$E$18-'Ejercicio 3 - TIR'!$C$18)*('Ejercicio 3 - TIR'!$D$18-'Ejercicio 3 - TIR'!$C$18)*N501),'Ejercicio 3 - TIR'!$E$18-SQRT(('Ejercicio 3 - TIR'!$E$18-'Ejercicio 3 - TIR'!$C$18)*('Ejercicio 3 - TIR'!$E$18-'Ejercicio 3 - TIR'!$D$18)*(1-N501)))</f>
        <v>38817.8410518489</v>
      </c>
      <c r="P501" s="17">
        <f ca="1" t="shared" si="3719"/>
        <v>0.420332131921247</v>
      </c>
      <c r="Q501" s="19">
        <f ca="1">IF(P501&lt;=('Ejercicio 3 - TIR'!$D$22-'Ejercicio 3 - TIR'!$C$22)/('Ejercicio 3 - TIR'!$E$22-'Ejercicio 3 - TIR'!$C$22),'Ejercicio 3 - TIR'!$C$22+SQRT(('Ejercicio 3 - TIR'!$E$22-'Ejercicio 3 - TIR'!$C$22)*('Ejercicio 3 - TIR'!$D$22-'Ejercicio 3 - TIR'!$C$22)*P501),'Ejercicio 3 - TIR'!$E$22-SQRT(('Ejercicio 3 - TIR'!$E$22-'Ejercicio 3 - TIR'!$C$22)*('Ejercicio 3 - TIR'!$E$22-'Ejercicio 3 - TIR'!$D$22)*(1-P501)))</f>
        <v>0.147506323590372</v>
      </c>
      <c r="R501" s="17">
        <f ca="1" t="shared" si="3719"/>
        <v>0.0769046683033907</v>
      </c>
      <c r="S501" s="19">
        <f ca="1">IF(R501&lt;=('Ejercicio 3 - TIR'!$D$23-'Ejercicio 3 - TIR'!$C$23)/('Ejercicio 3 - TIR'!$E$23-'Ejercicio 3 - TIR'!$C$23),'Ejercicio 3 - TIR'!$C$23+SQRT(('Ejercicio 3 - TIR'!$E$23-'Ejercicio 3 - TIR'!$C$23)*('Ejercicio 3 - TIR'!$D$23-'Ejercicio 3 - TIR'!$C$23)*R501),'Ejercicio 3 - TIR'!$E$23-SQRT(('Ejercicio 3 - TIR'!$E$23-'Ejercicio 3 - TIR'!$C$23)*('Ejercicio 3 - TIR'!$E$23-'Ejercicio 3 - TIR'!$D$23)*(1-R501)))</f>
        <v>0.131765560035379</v>
      </c>
      <c r="T501" s="17">
        <f ca="1" t="shared" ref="T501:X501" si="3720">RAND()</f>
        <v>0.0992463564664272</v>
      </c>
      <c r="U501" s="19">
        <f ca="1">IF(T501&lt;=('Ejercicio 3 - TIR'!$D$24-'Ejercicio 3 - TIR'!$C$24)/('Ejercicio 3 - TIR'!$E$24-'Ejercicio 3 - TIR'!$C$24),'Ejercicio 3 - TIR'!$C$24+SQRT(('Ejercicio 3 - TIR'!$E$24-'Ejercicio 3 - TIR'!$C$24)*('Ejercicio 3 - TIR'!$D$24-'Ejercicio 3 - TIR'!$C$24)*T501),'Ejercicio 3 - TIR'!$E$24-SQRT(('Ejercicio 3 - TIR'!$E$24-'Ejercicio 3 - TIR'!$C$24)*('Ejercicio 3 - TIR'!$E$24-'Ejercicio 3 - TIR'!$D$24)*(1-T501)))</f>
        <v>0.16443666680988</v>
      </c>
      <c r="V501" s="17">
        <f ca="1" t="shared" si="3720"/>
        <v>0.989175596458369</v>
      </c>
      <c r="W501" s="19">
        <f ca="1">IF(V501&lt;=('Ejercicio 3 - TIR'!$D$25-'Ejercicio 3 - TIR'!$C$25)/('Ejercicio 3 - TIR'!$E$25-'Ejercicio 3 - TIR'!$C$25),'Ejercicio 3 - TIR'!$C$25+SQRT(('Ejercicio 3 - TIR'!$E$25-'Ejercicio 3 - TIR'!$C$25)*('Ejercicio 3 - TIR'!$D$25-'Ejercicio 3 - TIR'!$C$25)*V501),'Ejercicio 3 - TIR'!$E$25-SQRT(('Ejercicio 3 - TIR'!$E$25-'Ejercicio 3 - TIR'!$C$25)*('Ejercicio 3 - TIR'!$E$25-'Ejercicio 3 - TIR'!$D$25)*(1-V501)))</f>
        <v>0.243844887296263</v>
      </c>
      <c r="X501" s="17">
        <f ca="1" t="shared" si="3720"/>
        <v>0.773574245717908</v>
      </c>
      <c r="Y501" s="19">
        <f ca="1">IF(X501&lt;=('Ejercicio 3 - TIR'!$D$26-'Ejercicio 3 - TIR'!$C$26)/('Ejercicio 3 - TIR'!$E$26-'Ejercicio 3 - TIR'!$C$26),'Ejercicio 3 - TIR'!$C$26+SQRT(('Ejercicio 3 - TIR'!$E$26-'Ejercicio 3 - TIR'!$C$26)*('Ejercicio 3 - TIR'!$D$26-'Ejercicio 3 - TIR'!$C$26)*X501),'Ejercicio 3 - TIR'!$E$26-SQRT(('Ejercicio 3 - TIR'!$E$26-'Ejercicio 3 - TIR'!$C$26)*('Ejercicio 3 - TIR'!$E$26-'Ejercicio 3 - TIR'!$D$26)*(1-X501)))</f>
        <v>0.245032885833639</v>
      </c>
      <c r="Z501" s="17">
        <f ca="1" t="shared" si="3336"/>
        <v>1.14750632359037</v>
      </c>
      <c r="AA501" s="17">
        <f ca="1" t="shared" si="3337"/>
        <v>1.2987081369624</v>
      </c>
      <c r="AB501" s="17">
        <f ca="1" t="shared" si="3338"/>
        <v>1.51226337416336</v>
      </c>
      <c r="AC501" s="17">
        <f ca="1" t="shared" si="3339"/>
        <v>1.88102106619849</v>
      </c>
      <c r="AD501" s="17">
        <f ca="1" t="shared" si="3340"/>
        <v>2.34193308636298</v>
      </c>
      <c r="AE501" s="16">
        <f ca="1" t="shared" si="3341"/>
        <v>5163.83284114209</v>
      </c>
      <c r="AF501" s="16">
        <f ca="1" t="shared" si="3342"/>
        <v>5844.24816738426</v>
      </c>
      <c r="AG501" s="16">
        <f ca="1" t="shared" si="3343"/>
        <v>6805.25685603868</v>
      </c>
      <c r="AH501" s="16">
        <f ca="1" t="shared" si="3344"/>
        <v>8464.68394712155</v>
      </c>
      <c r="AI501" s="16">
        <f ca="1" t="shared" si="3345"/>
        <v>10538.8098823544</v>
      </c>
      <c r="AJ501" s="18">
        <f ca="1" t="shared" si="3346"/>
        <v>43801.7486349089</v>
      </c>
      <c r="AK501" s="18">
        <f ca="1" t="shared" si="3347"/>
        <v>53584.7428099487</v>
      </c>
      <c r="AL501" s="18">
        <f ca="1" t="shared" si="3348"/>
        <v>63620.1393846435</v>
      </c>
      <c r="AM501" s="18">
        <f ca="1" t="shared" si="3349"/>
        <v>79122.2842910742</v>
      </c>
      <c r="AN501" s="18">
        <f ca="1" t="shared" si="3350"/>
        <v>90908.786300504</v>
      </c>
      <c r="AO501" s="18">
        <f ca="1">C501/'Ejercicio 3 - TIR'!$D$7</f>
        <v>16103.4817561</v>
      </c>
      <c r="AP501" s="18">
        <f ca="1" t="shared" si="3351"/>
        <v>27698.2668788089</v>
      </c>
      <c r="AQ501" s="18">
        <f ca="1" t="shared" si="3352"/>
        <v>37481.2610538486</v>
      </c>
      <c r="AR501" s="18">
        <f ca="1" t="shared" si="3353"/>
        <v>47516.6576285434</v>
      </c>
      <c r="AS501" s="18">
        <f ca="1" t="shared" si="3354"/>
        <v>63018.8025349742</v>
      </c>
      <c r="AT501" s="18">
        <f ca="1" t="shared" si="3355"/>
        <v>74805.3045444039</v>
      </c>
      <c r="AU501" s="18">
        <f ca="1">AP501*'Ejercicio 3 - TIR'!$D$5</f>
        <v>13849.1334394044</v>
      </c>
      <c r="AV501" s="18">
        <f ca="1">AQ501*'Ejercicio 3 - TIR'!$D$5</f>
        <v>18740.6305269243</v>
      </c>
      <c r="AW501" s="18">
        <f ca="1">AR501*'Ejercicio 3 - TIR'!$D$5</f>
        <v>23758.3288142717</v>
      </c>
      <c r="AX501" s="18">
        <f ca="1">AS501*'Ejercicio 3 - TIR'!$D$5</f>
        <v>31509.4012674871</v>
      </c>
      <c r="AY501" s="18">
        <f ca="1">AT501*'Ejercicio 3 - TIR'!$D$5</f>
        <v>37402.652272202</v>
      </c>
      <c r="AZ501" s="18">
        <f ca="1" t="shared" ref="AZ501:BD501" si="3721">AJ501-AU501-AE501</f>
        <v>24788.7823543624</v>
      </c>
      <c r="BA501" s="18">
        <f ca="1" t="shared" si="3721"/>
        <v>28999.8641156401</v>
      </c>
      <c r="BB501" s="18">
        <f ca="1" t="shared" si="3721"/>
        <v>33056.5537143331</v>
      </c>
      <c r="BC501" s="18">
        <f ca="1" t="shared" si="3721"/>
        <v>39148.1990764656</v>
      </c>
      <c r="BD501" s="18">
        <f ca="1" t="shared" si="3721"/>
        <v>42967.3241459476</v>
      </c>
      <c r="BE501" s="18">
        <f ca="1" t="shared" ref="BE501:BI501" si="3722">AZ501/Z501</f>
        <v>21602.3056646887</v>
      </c>
      <c r="BF501" s="18">
        <f ca="1" t="shared" si="3722"/>
        <v>22329.7777924678</v>
      </c>
      <c r="BG501" s="18">
        <f ca="1" t="shared" si="3722"/>
        <v>21858.9924738613</v>
      </c>
      <c r="BH501" s="18">
        <f ca="1" t="shared" si="3722"/>
        <v>20812.206614774</v>
      </c>
      <c r="BI501" s="18">
        <f ca="1" t="shared" si="3722"/>
        <v>18346.9478253437</v>
      </c>
      <c r="BJ501" s="18">
        <f ca="1" t="shared" si="3358"/>
        <v>81985.3053669882</v>
      </c>
      <c r="BK501" s="18">
        <f ca="1" t="shared" si="3359"/>
        <v>37713.2767302533</v>
      </c>
      <c r="BL501" s="18">
        <f ca="1" t="shared" si="3360"/>
        <v>119698.582097241</v>
      </c>
      <c r="BM501" s="18">
        <f ca="1">BK501*'Ejercicio 3 - TIR'!$D$5</f>
        <v>18856.6383651267</v>
      </c>
      <c r="BN501" s="18">
        <f ca="1" t="shared" si="3361"/>
        <v>100841.943732115</v>
      </c>
      <c r="BO501" s="18">
        <f ca="1" t="shared" si="3362"/>
        <v>43059.2762531582</v>
      </c>
      <c r="BP501" s="18">
        <f ca="1" t="shared" si="3363"/>
        <v>-115524.944155608</v>
      </c>
      <c r="BQ501" s="18">
        <f ca="1" t="shared" ref="BQ501:BT501" si="3723">BE501</f>
        <v>21602.3056646887</v>
      </c>
      <c r="BR501" s="18">
        <f ca="1" t="shared" si="3723"/>
        <v>22329.7777924678</v>
      </c>
      <c r="BS501" s="18">
        <f ca="1" t="shared" si="3723"/>
        <v>21858.9924738613</v>
      </c>
      <c r="BT501" s="18">
        <f ca="1" t="shared" si="3723"/>
        <v>20812.206614774</v>
      </c>
      <c r="BU501" s="18">
        <f ca="1" t="shared" si="3365"/>
        <v>61406.2240785018</v>
      </c>
      <c r="BV501" s="20">
        <f ca="1" t="shared" si="3366"/>
        <v>7.45727988755118</v>
      </c>
    </row>
    <row r="502" ht="15" customHeight="1" spans="1:74">
      <c r="A502" s="16">
        <v>501</v>
      </c>
      <c r="B502" s="17">
        <f ca="1" t="shared" ref="B502:F502" si="3724">RAND()</f>
        <v>0.772053752945335</v>
      </c>
      <c r="C502" s="18">
        <f ca="1">IF(B502&lt;=('Ejercicio 3 - TIR'!$D$13-'Ejercicio 3 - TIR'!$C$13)/('Ejercicio 3 - TIR'!$E$13-'Ejercicio 3 - TIR'!$C$13),'Ejercicio 3 - TIR'!$C$13+SQRT(('Ejercicio 3 - TIR'!$E$13-'Ejercicio 3 - TIR'!$C$13)*('Ejercicio 3 - TIR'!$D$13-'Ejercicio 3 - TIR'!$C$13)*B502),'Ejercicio 3 - TIR'!$E$13-SQRT(('Ejercicio 3 - TIR'!$E$13-'Ejercicio 3 - TIR'!$C$13)*('Ejercicio 3 - TIR'!$E$13-'Ejercicio 3 - TIR'!$D$13)*(1-B502)))</f>
        <v>83461.0914366879</v>
      </c>
      <c r="D502" s="17">
        <f ca="1" t="shared" si="3724"/>
        <v>0.666172925612787</v>
      </c>
      <c r="E502" s="18">
        <f ca="1">IF(D502&lt;=('Ejercicio 3 - TIR'!$D$14-'Ejercicio 3 - TIR'!$C$14)/('Ejercicio 3 - TIR'!$E$14-'Ejercicio 3 - TIR'!$C$14),'Ejercicio 3 - TIR'!$C$14+SQRT(('Ejercicio 3 - TIR'!$E$14-'Ejercicio 3 - TIR'!$C$14)*('Ejercicio 3 - TIR'!$D$14-'Ejercicio 3 - TIR'!$C$14)*D502),'Ejercicio 3 - TIR'!$E$14-SQRT(('Ejercicio 3 - TIR'!$E$14-'Ejercicio 3 - TIR'!$C$14)*('Ejercicio 3 - TIR'!$E$14-'Ejercicio 3 - TIR'!$D$14)*(1-D502)))</f>
        <v>32923.6972112492</v>
      </c>
      <c r="F502" s="17">
        <f ca="1" t="shared" si="3724"/>
        <v>0.779269238483942</v>
      </c>
      <c r="G502" s="18">
        <f ca="1">IF(F502&lt;=('Ejercicio 3 - TIR'!$D$18-'Ejercicio 3 - TIR'!$C$18)/('Ejercicio 3 - TIR'!$E$18-'Ejercicio 3 - TIR'!$C$18),'Ejercicio 3 - TIR'!$C$18+SQRT(('Ejercicio 3 - TIR'!$E$18-'Ejercicio 3 - TIR'!$C$18)*('Ejercicio 3 - TIR'!$D$18-'Ejercicio 3 - TIR'!$C$18)*F502),'Ejercicio 3 - TIR'!$E$18-SQRT(('Ejercicio 3 - TIR'!$E$18-'Ejercicio 3 - TIR'!$C$18)*('Ejercicio 3 - TIR'!$E$18-'Ejercicio 3 - TIR'!$D$18)*(1-F502)))</f>
        <v>40931.2401012465</v>
      </c>
      <c r="H502" s="17">
        <f ca="1" t="shared" ref="H502:L502" si="3725">RAND()</f>
        <v>0.947904809098264</v>
      </c>
      <c r="I502" s="18">
        <f ca="1">IF(H502&lt;=('Ejercicio 3 - TIR'!$D$18-'Ejercicio 3 - TIR'!$C$18)/('Ejercicio 3 - TIR'!$E$18-'Ejercicio 3 - TIR'!$C$18),'Ejercicio 3 - TIR'!$C$18+SQRT(('Ejercicio 3 - TIR'!$E$18-'Ejercicio 3 - TIR'!$C$18)*('Ejercicio 3 - TIR'!$D$18-'Ejercicio 3 - TIR'!$C$18)*H502),'Ejercicio 3 - TIR'!$E$18-SQRT(('Ejercicio 3 - TIR'!$E$18-'Ejercicio 3 - TIR'!$C$18)*('Ejercicio 3 - TIR'!$E$18-'Ejercicio 3 - TIR'!$D$18)*(1-H502)))</f>
        <v>43023.3514936565</v>
      </c>
      <c r="J502" s="17">
        <f ca="1" t="shared" si="3725"/>
        <v>0.748248900197928</v>
      </c>
      <c r="K502" s="18">
        <f ca="1">IF(J502&lt;=('Ejercicio 3 - TIR'!$D$18-'Ejercicio 3 - TIR'!$C$18)/('Ejercicio 3 - TIR'!$E$18-'Ejercicio 3 - TIR'!$C$18),'Ejercicio 3 - TIR'!$C$18+SQRT(('Ejercicio 3 - TIR'!$E$18-'Ejercicio 3 - TIR'!$C$18)*('Ejercicio 3 - TIR'!$D$18-'Ejercicio 3 - TIR'!$C$18)*J502),'Ejercicio 3 - TIR'!$E$18-SQRT(('Ejercicio 3 - TIR'!$E$18-'Ejercicio 3 - TIR'!$C$18)*('Ejercicio 3 - TIR'!$E$18-'Ejercicio 3 - TIR'!$D$18)*(1-J502)))</f>
        <v>40654.7344747236</v>
      </c>
      <c r="L502" s="17">
        <f ca="1" t="shared" si="3725"/>
        <v>0.247909098400722</v>
      </c>
      <c r="M502" s="18">
        <f ca="1">IF(L502&lt;=('Ejercicio 3 - TIR'!$D$18-'Ejercicio 3 - TIR'!$C$18)/('Ejercicio 3 - TIR'!$E$18-'Ejercicio 3 - TIR'!$C$18),'Ejercicio 3 - TIR'!$C$18+SQRT(('Ejercicio 3 - TIR'!$E$18-'Ejercicio 3 - TIR'!$C$18)*('Ejercicio 3 - TIR'!$D$18-'Ejercicio 3 - TIR'!$C$18)*L502),'Ejercicio 3 - TIR'!$E$18-SQRT(('Ejercicio 3 - TIR'!$E$18-'Ejercicio 3 - TIR'!$C$18)*('Ejercicio 3 - TIR'!$E$18-'Ejercicio 3 - TIR'!$D$18)*(1-L502)))</f>
        <v>36098.0623775186</v>
      </c>
      <c r="N502" s="17">
        <f ca="1" t="shared" ref="N502:R502" si="3726">RAND()</f>
        <v>0.947581158121412</v>
      </c>
      <c r="O502" s="18">
        <f ca="1">IF(N502&lt;=('Ejercicio 3 - TIR'!$D$18-'Ejercicio 3 - TIR'!$C$18)/('Ejercicio 3 - TIR'!$E$18-'Ejercicio 3 - TIR'!$C$18),'Ejercicio 3 - TIR'!$C$18+SQRT(('Ejercicio 3 - TIR'!$E$18-'Ejercicio 3 - TIR'!$C$18)*('Ejercicio 3 - TIR'!$D$18-'Ejercicio 3 - TIR'!$C$18)*N502),'Ejercicio 3 - TIR'!$E$18-SQRT(('Ejercicio 3 - TIR'!$E$18-'Ejercicio 3 - TIR'!$C$18)*('Ejercicio 3 - TIR'!$E$18-'Ejercicio 3 - TIR'!$D$18)*(1-N502)))</f>
        <v>43017.2208542316</v>
      </c>
      <c r="P502" s="17">
        <f ca="1" t="shared" si="3726"/>
        <v>0.795353620932405</v>
      </c>
      <c r="Q502" s="19">
        <f ca="1">IF(P502&lt;=('Ejercicio 3 - TIR'!$D$22-'Ejercicio 3 - TIR'!$C$22)/('Ejercicio 3 - TIR'!$E$22-'Ejercicio 3 - TIR'!$C$22),'Ejercicio 3 - TIR'!$C$22+SQRT(('Ejercicio 3 - TIR'!$E$22-'Ejercicio 3 - TIR'!$C$22)*('Ejercicio 3 - TIR'!$D$22-'Ejercicio 3 - TIR'!$C$22)*P502),'Ejercicio 3 - TIR'!$E$22-SQRT(('Ejercicio 3 - TIR'!$E$22-'Ejercicio 3 - TIR'!$C$22)*('Ejercicio 3 - TIR'!$E$22-'Ejercicio 3 - TIR'!$D$22)*(1-P502)))</f>
        <v>0.160807202332081</v>
      </c>
      <c r="R502" s="17">
        <f ca="1" t="shared" si="3726"/>
        <v>0.774404139243412</v>
      </c>
      <c r="S502" s="19">
        <f ca="1">IF(R502&lt;=('Ejercicio 3 - TIR'!$D$23-'Ejercicio 3 - TIR'!$C$23)/('Ejercicio 3 - TIR'!$E$23-'Ejercicio 3 - TIR'!$C$23),'Ejercicio 3 - TIR'!$C$23+SQRT(('Ejercicio 3 - TIR'!$E$23-'Ejercicio 3 - TIR'!$C$23)*('Ejercicio 3 - TIR'!$D$23-'Ejercicio 3 - TIR'!$C$23)*R502),'Ejercicio 3 - TIR'!$E$23-SQRT(('Ejercicio 3 - TIR'!$E$23-'Ejercicio 3 - TIR'!$C$23)*('Ejercicio 3 - TIR'!$E$23-'Ejercicio 3 - TIR'!$D$23)*(1-R502)))</f>
        <v>0.159848758118621</v>
      </c>
      <c r="T502" s="17">
        <f ca="1" t="shared" ref="T502:X502" si="3727">RAND()</f>
        <v>0.997093265403063</v>
      </c>
      <c r="U502" s="19">
        <f ca="1">IF(T502&lt;=('Ejercicio 3 - TIR'!$D$24-'Ejercicio 3 - TIR'!$C$24)/('Ejercicio 3 - TIR'!$E$24-'Ejercicio 3 - TIR'!$C$24),'Ejercicio 3 - TIR'!$C$24+SQRT(('Ejercicio 3 - TIR'!$E$24-'Ejercicio 3 - TIR'!$C$24)*('Ejercicio 3 - TIR'!$D$24-'Ejercicio 3 - TIR'!$C$24)*T502),'Ejercicio 3 - TIR'!$E$24-SQRT(('Ejercicio 3 - TIR'!$E$24-'Ejercicio 3 - TIR'!$C$24)*('Ejercicio 3 - TIR'!$E$24-'Ejercicio 3 - TIR'!$D$24)*(1-T502)))</f>
        <v>0.217147131816676</v>
      </c>
      <c r="V502" s="17">
        <f ca="1" t="shared" si="3727"/>
        <v>0.46239174093838</v>
      </c>
      <c r="W502" s="19">
        <f ca="1">IF(V502&lt;=('Ejercicio 3 - TIR'!$D$25-'Ejercicio 3 - TIR'!$C$25)/('Ejercicio 3 - TIR'!$E$25-'Ejercicio 3 - TIR'!$C$25),'Ejercicio 3 - TIR'!$C$25+SQRT(('Ejercicio 3 - TIR'!$E$25-'Ejercicio 3 - TIR'!$C$25)*('Ejercicio 3 - TIR'!$D$25-'Ejercicio 3 - TIR'!$C$25)*V502),'Ejercicio 3 - TIR'!$E$25-SQRT(('Ejercicio 3 - TIR'!$E$25-'Ejercicio 3 - TIR'!$C$25)*('Ejercicio 3 - TIR'!$E$25-'Ejercicio 3 - TIR'!$D$25)*(1-V502)))</f>
        <v>0.206622253323672</v>
      </c>
      <c r="X502" s="17">
        <f ca="1" t="shared" si="3727"/>
        <v>0.315818385386935</v>
      </c>
      <c r="Y502" s="19">
        <f ca="1">IF(X502&lt;=('Ejercicio 3 - TIR'!$D$26-'Ejercicio 3 - TIR'!$C$26)/('Ejercicio 3 - TIR'!$E$26-'Ejercicio 3 - TIR'!$C$26),'Ejercicio 3 - TIR'!$C$26+SQRT(('Ejercicio 3 - TIR'!$E$26-'Ejercicio 3 - TIR'!$C$26)*('Ejercicio 3 - TIR'!$D$26-'Ejercicio 3 - TIR'!$C$26)*X502),'Ejercicio 3 - TIR'!$E$26-SQRT(('Ejercicio 3 - TIR'!$E$26-'Ejercicio 3 - TIR'!$C$26)*('Ejercicio 3 - TIR'!$E$26-'Ejercicio 3 - TIR'!$D$26)*(1-X502)))</f>
        <v>0.219201192450733</v>
      </c>
      <c r="Z502" s="17">
        <f ca="1" t="shared" si="3336"/>
        <v>1.16080720233208</v>
      </c>
      <c r="AA502" s="17">
        <f ca="1" t="shared" si="3337"/>
        <v>1.34636079204001</v>
      </c>
      <c r="AB502" s="17">
        <f ca="1" t="shared" si="3338"/>
        <v>1.63871917642193</v>
      </c>
      <c r="AC502" s="17">
        <f ca="1" t="shared" si="3339"/>
        <v>1.97731502521894</v>
      </c>
      <c r="AD502" s="17">
        <f ca="1" t="shared" si="3340"/>
        <v>2.41074483659769</v>
      </c>
      <c r="AE502" s="16">
        <f ca="1" t="shared" si="3341"/>
        <v>5294.36763896953</v>
      </c>
      <c r="AF502" s="16">
        <f ca="1" t="shared" si="3342"/>
        <v>6140.66573108222</v>
      </c>
      <c r="AG502" s="16">
        <f ca="1" t="shared" si="3343"/>
        <v>7474.09368203168</v>
      </c>
      <c r="AH502" s="16">
        <f ca="1" t="shared" si="3344"/>
        <v>9018.40776016529</v>
      </c>
      <c r="AI502" s="16">
        <f ca="1" t="shared" si="3345"/>
        <v>10995.2534952005</v>
      </c>
      <c r="AJ502" s="18">
        <f ca="1" t="shared" si="3346"/>
        <v>47513.2783099107</v>
      </c>
      <c r="AK502" s="18">
        <f ca="1" t="shared" si="3347"/>
        <v>57924.9535932153</v>
      </c>
      <c r="AL502" s="18">
        <f ca="1" t="shared" si="3348"/>
        <v>66621.6929960714</v>
      </c>
      <c r="AM502" s="18">
        <f ca="1" t="shared" si="3349"/>
        <v>71377.2411203583</v>
      </c>
      <c r="AN502" s="18">
        <f ca="1" t="shared" si="3350"/>
        <v>103703.543059121</v>
      </c>
      <c r="AO502" s="18">
        <f ca="1">C502/'Ejercicio 3 - TIR'!$D$7</f>
        <v>16692.2182873376</v>
      </c>
      <c r="AP502" s="18">
        <f ca="1" t="shared" si="3351"/>
        <v>30821.0600225731</v>
      </c>
      <c r="AQ502" s="18">
        <f ca="1" t="shared" si="3352"/>
        <v>41232.7353058777</v>
      </c>
      <c r="AR502" s="18">
        <f ca="1" t="shared" si="3353"/>
        <v>49929.4747087338</v>
      </c>
      <c r="AS502" s="18">
        <f ca="1" t="shared" si="3354"/>
        <v>54685.0228330207</v>
      </c>
      <c r="AT502" s="18">
        <f ca="1" t="shared" si="3355"/>
        <v>87011.3247717835</v>
      </c>
      <c r="AU502" s="18">
        <f ca="1">AP502*'Ejercicio 3 - TIR'!$D$5</f>
        <v>15410.5300112865</v>
      </c>
      <c r="AV502" s="18">
        <f ca="1">AQ502*'Ejercicio 3 - TIR'!$D$5</f>
        <v>20616.3676529388</v>
      </c>
      <c r="AW502" s="18">
        <f ca="1">AR502*'Ejercicio 3 - TIR'!$D$5</f>
        <v>24964.7373543669</v>
      </c>
      <c r="AX502" s="18">
        <f ca="1">AS502*'Ejercicio 3 - TIR'!$D$5</f>
        <v>27342.5114165103</v>
      </c>
      <c r="AY502" s="18">
        <f ca="1">AT502*'Ejercicio 3 - TIR'!$D$5</f>
        <v>43505.6623858918</v>
      </c>
      <c r="AZ502" s="18">
        <f ca="1" t="shared" ref="AZ502:BD502" si="3728">AJ502-AU502-AE502</f>
        <v>26808.3806596546</v>
      </c>
      <c r="BA502" s="18">
        <f ca="1" t="shared" si="3728"/>
        <v>31167.9202091942</v>
      </c>
      <c r="BB502" s="18">
        <f ca="1" t="shared" si="3728"/>
        <v>34182.8619596728</v>
      </c>
      <c r="BC502" s="18">
        <f ca="1" t="shared" si="3728"/>
        <v>35016.3219436826</v>
      </c>
      <c r="BD502" s="18">
        <f ca="1" t="shared" si="3728"/>
        <v>49202.6271780289</v>
      </c>
      <c r="BE502" s="18">
        <f ca="1" t="shared" ref="BE502:BI502" si="3729">AZ502/Z502</f>
        <v>23094.6022783078</v>
      </c>
      <c r="BF502" s="18">
        <f ca="1" t="shared" si="3729"/>
        <v>23149.7533153564</v>
      </c>
      <c r="BG502" s="18">
        <f ca="1" t="shared" si="3729"/>
        <v>20859.4995722876</v>
      </c>
      <c r="BH502" s="18">
        <f ca="1" t="shared" si="3729"/>
        <v>17709.0253687853</v>
      </c>
      <c r="BI502" s="18">
        <f ca="1" t="shared" si="3729"/>
        <v>20409.7200297105</v>
      </c>
      <c r="BJ502" s="18">
        <f ca="1" t="shared" si="3358"/>
        <v>79370.6330537247</v>
      </c>
      <c r="BK502" s="18">
        <f ca="1" t="shared" si="3359"/>
        <v>40240.6790475606</v>
      </c>
      <c r="BL502" s="18">
        <f ca="1" t="shared" si="3360"/>
        <v>119611.312101285</v>
      </c>
      <c r="BM502" s="18">
        <f ca="1">BK502*'Ejercicio 3 - TIR'!$D$5</f>
        <v>20120.3395237803</v>
      </c>
      <c r="BN502" s="18">
        <f ca="1" t="shared" si="3361"/>
        <v>99490.972577505</v>
      </c>
      <c r="BO502" s="18">
        <f ca="1" t="shared" si="3362"/>
        <v>41269.806354918</v>
      </c>
      <c r="BP502" s="18">
        <f ca="1" t="shared" si="3363"/>
        <v>-116384.788647937</v>
      </c>
      <c r="BQ502" s="18">
        <f ca="1" t="shared" ref="BQ502:BT502" si="3730">BE502</f>
        <v>23094.6022783078</v>
      </c>
      <c r="BR502" s="18">
        <f ca="1" t="shared" si="3730"/>
        <v>23149.7533153564</v>
      </c>
      <c r="BS502" s="18">
        <f ca="1" t="shared" si="3730"/>
        <v>20859.4995722876</v>
      </c>
      <c r="BT502" s="18">
        <f ca="1" t="shared" si="3730"/>
        <v>17709.0253687853</v>
      </c>
      <c r="BU502" s="18">
        <f ca="1" t="shared" si="3365"/>
        <v>61679.5263846285</v>
      </c>
      <c r="BV502" s="20">
        <f ca="1" t="shared" si="3366"/>
        <v>6.98153710312543</v>
      </c>
    </row>
    <row r="503" ht="15" customHeight="1" spans="1:74">
      <c r="A503" s="16">
        <v>502</v>
      </c>
      <c r="B503" s="17">
        <f ca="1" t="shared" ref="B503:F503" si="3731">RAND()</f>
        <v>0.0602160398410492</v>
      </c>
      <c r="C503" s="18">
        <f ca="1">IF(B503&lt;=('Ejercicio 3 - TIR'!$D$13-'Ejercicio 3 - TIR'!$C$13)/('Ejercicio 3 - TIR'!$E$13-'Ejercicio 3 - TIR'!$C$13),'Ejercicio 3 - TIR'!$C$13+SQRT(('Ejercicio 3 - TIR'!$E$13-'Ejercicio 3 - TIR'!$C$13)*('Ejercicio 3 - TIR'!$D$13-'Ejercicio 3 - TIR'!$C$13)*B503),'Ejercicio 3 - TIR'!$E$13-SQRT(('Ejercicio 3 - TIR'!$E$13-'Ejercicio 3 - TIR'!$C$13)*('Ejercicio 3 - TIR'!$E$13-'Ejercicio 3 - TIR'!$D$13)*(1-B503)))</f>
        <v>64907.7913501309</v>
      </c>
      <c r="D503" s="17">
        <f ca="1" t="shared" si="3731"/>
        <v>0.587667191595726</v>
      </c>
      <c r="E503" s="18">
        <f ca="1">IF(D503&lt;=('Ejercicio 3 - TIR'!$D$14-'Ejercicio 3 - TIR'!$C$14)/('Ejercicio 3 - TIR'!$E$14-'Ejercicio 3 - TIR'!$C$14),'Ejercicio 3 - TIR'!$C$14+SQRT(('Ejercicio 3 - TIR'!$E$14-'Ejercicio 3 - TIR'!$C$14)*('Ejercicio 3 - TIR'!$D$14-'Ejercicio 3 - TIR'!$C$14)*D503),'Ejercicio 3 - TIR'!$E$14-SQRT(('Ejercicio 3 - TIR'!$E$14-'Ejercicio 3 - TIR'!$C$14)*('Ejercicio 3 - TIR'!$E$14-'Ejercicio 3 - TIR'!$D$14)*(1-D503)))</f>
        <v>32135.5279096025</v>
      </c>
      <c r="F503" s="17">
        <f ca="1" t="shared" si="3731"/>
        <v>0.777681442026237</v>
      </c>
      <c r="G503" s="18">
        <f ca="1">IF(F503&lt;=('Ejercicio 3 - TIR'!$D$18-'Ejercicio 3 - TIR'!$C$18)/('Ejercicio 3 - TIR'!$E$18-'Ejercicio 3 - TIR'!$C$18),'Ejercicio 3 - TIR'!$C$18+SQRT(('Ejercicio 3 - TIR'!$E$18-'Ejercicio 3 - TIR'!$C$18)*('Ejercicio 3 - TIR'!$D$18-'Ejercicio 3 - TIR'!$C$18)*F503),'Ejercicio 3 - TIR'!$E$18-SQRT(('Ejercicio 3 - TIR'!$E$18-'Ejercicio 3 - TIR'!$C$18)*('Ejercicio 3 - TIR'!$E$18-'Ejercicio 3 - TIR'!$D$18)*(1-F503)))</f>
        <v>40916.6322908618</v>
      </c>
      <c r="H503" s="17">
        <f ca="1" t="shared" ref="H503:L503" si="3732">RAND()</f>
        <v>0.635954588227688</v>
      </c>
      <c r="I503" s="18">
        <f ca="1">IF(H503&lt;=('Ejercicio 3 - TIR'!$D$18-'Ejercicio 3 - TIR'!$C$18)/('Ejercicio 3 - TIR'!$E$18-'Ejercicio 3 - TIR'!$C$18),'Ejercicio 3 - TIR'!$C$18+SQRT(('Ejercicio 3 - TIR'!$E$18-'Ejercicio 3 - TIR'!$C$18)*('Ejercicio 3 - TIR'!$D$18-'Ejercicio 3 - TIR'!$C$18)*H503),'Ejercicio 3 - TIR'!$E$18-SQRT(('Ejercicio 3 - TIR'!$E$18-'Ejercicio 3 - TIR'!$C$18)*('Ejercicio 3 - TIR'!$E$18-'Ejercicio 3 - TIR'!$D$18)*(1-H503)))</f>
        <v>39766.9436485603</v>
      </c>
      <c r="J503" s="17">
        <f ca="1" t="shared" si="3732"/>
        <v>0.359707518986564</v>
      </c>
      <c r="K503" s="18">
        <f ca="1">IF(J503&lt;=('Ejercicio 3 - TIR'!$D$18-'Ejercicio 3 - TIR'!$C$18)/('Ejercicio 3 - TIR'!$E$18-'Ejercicio 3 - TIR'!$C$18),'Ejercicio 3 - TIR'!$C$18+SQRT(('Ejercicio 3 - TIR'!$E$18-'Ejercicio 3 - TIR'!$C$18)*('Ejercicio 3 - TIR'!$D$18-'Ejercicio 3 - TIR'!$C$18)*J503),'Ejercicio 3 - TIR'!$E$18-SQRT(('Ejercicio 3 - TIR'!$E$18-'Ejercicio 3 - TIR'!$C$18)*('Ejercicio 3 - TIR'!$E$18-'Ejercicio 3 - TIR'!$D$18)*(1-J503)))</f>
        <v>37345.4834999464</v>
      </c>
      <c r="L503" s="17">
        <f ca="1" t="shared" si="3732"/>
        <v>0.833436140556723</v>
      </c>
      <c r="M503" s="18">
        <f ca="1">IF(L503&lt;=('Ejercicio 3 - TIR'!$D$18-'Ejercicio 3 - TIR'!$C$18)/('Ejercicio 3 - TIR'!$E$18-'Ejercicio 3 - TIR'!$C$18),'Ejercicio 3 - TIR'!$C$18+SQRT(('Ejercicio 3 - TIR'!$E$18-'Ejercicio 3 - TIR'!$C$18)*('Ejercicio 3 - TIR'!$D$18-'Ejercicio 3 - TIR'!$C$18)*L503),'Ejercicio 3 - TIR'!$E$18-SQRT(('Ejercicio 3 - TIR'!$E$18-'Ejercicio 3 - TIR'!$C$18)*('Ejercicio 3 - TIR'!$E$18-'Ejercicio 3 - TIR'!$D$18)*(1-L503)))</f>
        <v>41465.5566975483</v>
      </c>
      <c r="N503" s="17">
        <f ca="1" t="shared" ref="N503:R503" si="3733">RAND()</f>
        <v>0.550107097818106</v>
      </c>
      <c r="O503" s="18">
        <f ca="1">IF(N503&lt;=('Ejercicio 3 - TIR'!$D$18-'Ejercicio 3 - TIR'!$C$18)/('Ejercicio 3 - TIR'!$E$18-'Ejercicio 3 - TIR'!$C$18),'Ejercicio 3 - TIR'!$C$18+SQRT(('Ejercicio 3 - TIR'!$E$18-'Ejercicio 3 - TIR'!$C$18)*('Ejercicio 3 - TIR'!$D$18-'Ejercicio 3 - TIR'!$C$18)*N503),'Ejercicio 3 - TIR'!$E$18-SQRT(('Ejercicio 3 - TIR'!$E$18-'Ejercicio 3 - TIR'!$C$18)*('Ejercicio 3 - TIR'!$E$18-'Ejercicio 3 - TIR'!$D$18)*(1-N503)))</f>
        <v>39083.8353503746</v>
      </c>
      <c r="P503" s="17">
        <f ca="1" t="shared" si="3733"/>
        <v>0.565214205770953</v>
      </c>
      <c r="Q503" s="19">
        <f ca="1">IF(P503&lt;=('Ejercicio 3 - TIR'!$D$22-'Ejercicio 3 - TIR'!$C$22)/('Ejercicio 3 - TIR'!$E$22-'Ejercicio 3 - TIR'!$C$22),'Ejercicio 3 - TIR'!$C$22+SQRT(('Ejercicio 3 - TIR'!$E$22-'Ejercicio 3 - TIR'!$C$22)*('Ejercicio 3 - TIR'!$D$22-'Ejercicio 3 - TIR'!$C$22)*P503),'Ejercicio 3 - TIR'!$E$22-SQRT(('Ejercicio 3 - TIR'!$E$22-'Ejercicio 3 - TIR'!$C$22)*('Ejercicio 3 - TIR'!$E$22-'Ejercicio 3 - TIR'!$D$22)*(1-P503)))</f>
        <v>0.152024753269859</v>
      </c>
      <c r="R503" s="17">
        <f ca="1" t="shared" si="3733"/>
        <v>0.107018226124535</v>
      </c>
      <c r="S503" s="19">
        <f ca="1">IF(R503&lt;=('Ejercicio 3 - TIR'!$D$23-'Ejercicio 3 - TIR'!$C$23)/('Ejercicio 3 - TIR'!$E$23-'Ejercicio 3 - TIR'!$C$23),'Ejercicio 3 - TIR'!$C$23+SQRT(('Ejercicio 3 - TIR'!$E$23-'Ejercicio 3 - TIR'!$C$23)*('Ejercicio 3 - TIR'!$D$23-'Ejercicio 3 - TIR'!$C$23)*R503),'Ejercicio 3 - TIR'!$E$23-SQRT(('Ejercicio 3 - TIR'!$E$23-'Ejercicio 3 - TIR'!$C$23)*('Ejercicio 3 - TIR'!$E$23-'Ejercicio 3 - TIR'!$D$23)*(1-R503)))</f>
        <v>0.133879222133252</v>
      </c>
      <c r="T503" s="17">
        <f ca="1" t="shared" ref="T503:X503" si="3734">RAND()</f>
        <v>0.768158010036557</v>
      </c>
      <c r="U503" s="19">
        <f ca="1">IF(T503&lt;=('Ejercicio 3 - TIR'!$D$24-'Ejercicio 3 - TIR'!$C$24)/('Ejercicio 3 - TIR'!$E$24-'Ejercicio 3 - TIR'!$C$24),'Ejercicio 3 - TIR'!$C$24+SQRT(('Ejercicio 3 - TIR'!$E$24-'Ejercicio 3 - TIR'!$C$24)*('Ejercicio 3 - TIR'!$D$24-'Ejercicio 3 - TIR'!$C$24)*T503),'Ejercicio 3 - TIR'!$E$24-SQRT(('Ejercicio 3 - TIR'!$E$24-'Ejercicio 3 - TIR'!$C$24)*('Ejercicio 3 - TIR'!$E$24-'Ejercicio 3 - TIR'!$D$24)*(1-T503)))</f>
        <v>0.194521429162968</v>
      </c>
      <c r="V503" s="17">
        <f ca="1" t="shared" si="3734"/>
        <v>0.000934743860797838</v>
      </c>
      <c r="W503" s="19">
        <f ca="1">IF(V503&lt;=('Ejercicio 3 - TIR'!$D$25-'Ejercicio 3 - TIR'!$C$25)/('Ejercicio 3 - TIR'!$E$25-'Ejercicio 3 - TIR'!$C$25),'Ejercicio 3 - TIR'!$C$25+SQRT(('Ejercicio 3 - TIR'!$E$25-'Ejercicio 3 - TIR'!$C$25)*('Ejercicio 3 - TIR'!$D$25-'Ejercicio 3 - TIR'!$C$25)*V503),'Ejercicio 3 - TIR'!$E$25-SQRT(('Ejercicio 3 - TIR'!$E$25-'Ejercicio 3 - TIR'!$C$25)*('Ejercicio 3 - TIR'!$E$25-'Ejercicio 3 - TIR'!$D$25)*(1-V503)))</f>
        <v>0.181143958655335</v>
      </c>
      <c r="X503" s="17">
        <f ca="1" t="shared" si="3734"/>
        <v>0.593955859804224</v>
      </c>
      <c r="Y503" s="19">
        <f ca="1">IF(X503&lt;=('Ejercicio 3 - TIR'!$D$26-'Ejercicio 3 - TIR'!$C$26)/('Ejercicio 3 - TIR'!$E$26-'Ejercicio 3 - TIR'!$C$26),'Ejercicio 3 - TIR'!$C$26+SQRT(('Ejercicio 3 - TIR'!$E$26-'Ejercicio 3 - TIR'!$C$26)*('Ejercicio 3 - TIR'!$D$26-'Ejercicio 3 - TIR'!$C$26)*X503),'Ejercicio 3 - TIR'!$E$26-SQRT(('Ejercicio 3 - TIR'!$E$26-'Ejercicio 3 - TIR'!$C$26)*('Ejercicio 3 - TIR'!$E$26-'Ejercicio 3 - TIR'!$D$26)*(1-X503)))</f>
        <v>0.233174383537884</v>
      </c>
      <c r="Z503" s="17">
        <f ca="1" t="shared" si="3336"/>
        <v>1.15202475326986</v>
      </c>
      <c r="AA503" s="17">
        <f ca="1" t="shared" si="3337"/>
        <v>1.30625693111588</v>
      </c>
      <c r="AB503" s="17">
        <f ca="1" t="shared" si="3338"/>
        <v>1.56035189621057</v>
      </c>
      <c r="AC503" s="17">
        <f ca="1" t="shared" si="3339"/>
        <v>1.84300021558552</v>
      </c>
      <c r="AD503" s="17">
        <f ca="1" t="shared" si="3340"/>
        <v>2.27274065471486</v>
      </c>
      <c r="AE503" s="16">
        <f ca="1" t="shared" si="3341"/>
        <v>4885.39570165398</v>
      </c>
      <c r="AF503" s="16">
        <f ca="1" t="shared" si="3342"/>
        <v>5539.44867800455</v>
      </c>
      <c r="AG503" s="16">
        <f ca="1" t="shared" si="3343"/>
        <v>6616.99015162491</v>
      </c>
      <c r="AH503" s="16">
        <f ca="1" t="shared" si="3344"/>
        <v>7815.61794207361</v>
      </c>
      <c r="AI503" s="16">
        <f ca="1" t="shared" si="3345"/>
        <v>9638.01983768425</v>
      </c>
      <c r="AJ503" s="18">
        <f ca="1" t="shared" si="3346"/>
        <v>47136.9732195136</v>
      </c>
      <c r="AK503" s="18">
        <f ca="1" t="shared" si="3347"/>
        <v>51945.8457702265</v>
      </c>
      <c r="AL503" s="18">
        <f ca="1" t="shared" si="3348"/>
        <v>58272.095994042</v>
      </c>
      <c r="AM503" s="18">
        <f ca="1" t="shared" si="3349"/>
        <v>76421.0299329549</v>
      </c>
      <c r="AN503" s="18">
        <f ca="1" t="shared" si="3350"/>
        <v>88827.4215429781</v>
      </c>
      <c r="AO503" s="18">
        <f ca="1">C503/'Ejercicio 3 - TIR'!$D$7</f>
        <v>12981.5582700262</v>
      </c>
      <c r="AP503" s="18">
        <f ca="1" t="shared" si="3351"/>
        <v>34155.4149494875</v>
      </c>
      <c r="AQ503" s="18">
        <f ca="1" t="shared" si="3352"/>
        <v>38964.2875002004</v>
      </c>
      <c r="AR503" s="18">
        <f ca="1" t="shared" si="3353"/>
        <v>45290.5377240158</v>
      </c>
      <c r="AS503" s="18">
        <f ca="1" t="shared" si="3354"/>
        <v>63439.4716629287</v>
      </c>
      <c r="AT503" s="18">
        <f ca="1" t="shared" si="3355"/>
        <v>75845.8632729519</v>
      </c>
      <c r="AU503" s="18">
        <f ca="1">AP503*'Ejercicio 3 - TIR'!$D$5</f>
        <v>17077.7074747437</v>
      </c>
      <c r="AV503" s="18">
        <f ca="1">AQ503*'Ejercicio 3 - TIR'!$D$5</f>
        <v>19482.1437501002</v>
      </c>
      <c r="AW503" s="18">
        <f ca="1">AR503*'Ejercicio 3 - TIR'!$D$5</f>
        <v>22645.2688620079</v>
      </c>
      <c r="AX503" s="18">
        <f ca="1">AS503*'Ejercicio 3 - TIR'!$D$5</f>
        <v>31719.7358314644</v>
      </c>
      <c r="AY503" s="18">
        <f ca="1">AT503*'Ejercicio 3 - TIR'!$D$5</f>
        <v>37922.9316364759</v>
      </c>
      <c r="AZ503" s="18">
        <f ca="1" t="shared" ref="AZ503:BD503" si="3735">AJ503-AU503-AE503</f>
        <v>25173.8700431159</v>
      </c>
      <c r="BA503" s="18">
        <f ca="1" t="shared" si="3735"/>
        <v>26924.2533421218</v>
      </c>
      <c r="BB503" s="18">
        <f ca="1" t="shared" si="3735"/>
        <v>29009.8369804092</v>
      </c>
      <c r="BC503" s="18">
        <f ca="1" t="shared" si="3735"/>
        <v>36885.6761594169</v>
      </c>
      <c r="BD503" s="18">
        <f ca="1" t="shared" si="3735"/>
        <v>41266.4700688179</v>
      </c>
      <c r="BE503" s="18">
        <f ca="1" t="shared" ref="BE503:BI503" si="3736">AZ503/Z503</f>
        <v>21851.8482104343</v>
      </c>
      <c r="BF503" s="18">
        <f ca="1" t="shared" si="3736"/>
        <v>20611.7592188556</v>
      </c>
      <c r="BG503" s="18">
        <f ca="1" t="shared" si="3736"/>
        <v>18591.8554980205</v>
      </c>
      <c r="BH503" s="18">
        <f ca="1" t="shared" si="3736"/>
        <v>20013.9293785695</v>
      </c>
      <c r="BI503" s="18">
        <f ca="1" t="shared" si="3736"/>
        <v>18157.1399196867</v>
      </c>
      <c r="BJ503" s="18">
        <f ca="1" t="shared" si="3358"/>
        <v>73035.7207408775</v>
      </c>
      <c r="BK503" s="18">
        <f ca="1" t="shared" si="3359"/>
        <v>29503.7152418383</v>
      </c>
      <c r="BL503" s="18">
        <f ca="1" t="shared" si="3360"/>
        <v>102539.435982716</v>
      </c>
      <c r="BM503" s="18">
        <f ca="1">BK503*'Ejercicio 3 - TIR'!$D$5</f>
        <v>14751.8576209192</v>
      </c>
      <c r="BN503" s="18">
        <f ca="1" t="shared" si="3361"/>
        <v>87787.5783617967</v>
      </c>
      <c r="BO503" s="18">
        <f ca="1" t="shared" si="3362"/>
        <v>38626.3070446156</v>
      </c>
      <c r="BP503" s="18">
        <f ca="1" t="shared" si="3363"/>
        <v>-97043.3192597334</v>
      </c>
      <c r="BQ503" s="18">
        <f ca="1" t="shared" ref="BQ503:BT503" si="3737">BE503</f>
        <v>21851.8482104343</v>
      </c>
      <c r="BR503" s="18">
        <f ca="1" t="shared" si="3737"/>
        <v>20611.7592188556</v>
      </c>
      <c r="BS503" s="18">
        <f ca="1" t="shared" si="3737"/>
        <v>18591.8554980205</v>
      </c>
      <c r="BT503" s="18">
        <f ca="1" t="shared" si="3737"/>
        <v>20013.9293785695</v>
      </c>
      <c r="BU503" s="18">
        <f ca="1" t="shared" si="3365"/>
        <v>56783.4469643022</v>
      </c>
      <c r="BV503" s="20">
        <f ca="1" t="shared" si="3366"/>
        <v>10.9466018643089</v>
      </c>
    </row>
    <row r="504" ht="15" customHeight="1" spans="1:74">
      <c r="A504" s="16">
        <v>503</v>
      </c>
      <c r="B504" s="17">
        <f ca="1" t="shared" ref="B504:F504" si="3738">RAND()</f>
        <v>0.431330576341325</v>
      </c>
      <c r="C504" s="18">
        <f ca="1">IF(B504&lt;=('Ejercicio 3 - TIR'!$D$13-'Ejercicio 3 - TIR'!$C$13)/('Ejercicio 3 - TIR'!$E$13-'Ejercicio 3 - TIR'!$C$13),'Ejercicio 3 - TIR'!$C$13+SQRT(('Ejercicio 3 - TIR'!$E$13-'Ejercicio 3 - TIR'!$C$13)*('Ejercicio 3 - TIR'!$D$13-'Ejercicio 3 - TIR'!$C$13)*B504),'Ejercicio 3 - TIR'!$E$13-SQRT(('Ejercicio 3 - TIR'!$E$13-'Ejercicio 3 - TIR'!$C$13)*('Ejercicio 3 - TIR'!$E$13-'Ejercicio 3 - TIR'!$D$13)*(1-B504)))</f>
        <v>73877.1496886268</v>
      </c>
      <c r="D504" s="17">
        <f ca="1" t="shared" si="3738"/>
        <v>0.0206628934994562</v>
      </c>
      <c r="E504" s="18">
        <f ca="1">IF(D504&lt;=('Ejercicio 3 - TIR'!$D$14-'Ejercicio 3 - TIR'!$C$14)/('Ejercicio 3 - TIR'!$E$14-'Ejercicio 3 - TIR'!$C$14),'Ejercicio 3 - TIR'!$C$14+SQRT(('Ejercicio 3 - TIR'!$E$14-'Ejercicio 3 - TIR'!$C$14)*('Ejercicio 3 - TIR'!$D$14-'Ejercicio 3 - TIR'!$C$14)*D504),'Ejercicio 3 - TIR'!$E$14-SQRT(('Ejercicio 3 - TIR'!$E$14-'Ejercicio 3 - TIR'!$C$14)*('Ejercicio 3 - TIR'!$E$14-'Ejercicio 3 - TIR'!$D$14)*(1-D504)))</f>
        <v>26244.8763040797</v>
      </c>
      <c r="F504" s="17">
        <f ca="1" t="shared" si="3738"/>
        <v>0.757351870523277</v>
      </c>
      <c r="G504" s="18">
        <f ca="1">IF(F504&lt;=('Ejercicio 3 - TIR'!$D$18-'Ejercicio 3 - TIR'!$C$18)/('Ejercicio 3 - TIR'!$E$18-'Ejercicio 3 - TIR'!$C$18),'Ejercicio 3 - TIR'!$C$18+SQRT(('Ejercicio 3 - TIR'!$E$18-'Ejercicio 3 - TIR'!$C$18)*('Ejercicio 3 - TIR'!$D$18-'Ejercicio 3 - TIR'!$C$18)*F504),'Ejercicio 3 - TIR'!$E$18-SQRT(('Ejercicio 3 - TIR'!$E$18-'Ejercicio 3 - TIR'!$C$18)*('Ejercicio 3 - TIR'!$E$18-'Ejercicio 3 - TIR'!$D$18)*(1-F504)))</f>
        <v>40734.0171459845</v>
      </c>
      <c r="H504" s="17">
        <f ca="1" t="shared" ref="H504:L504" si="3739">RAND()</f>
        <v>0.169256122547189</v>
      </c>
      <c r="I504" s="18">
        <f ca="1">IF(H504&lt;=('Ejercicio 3 - TIR'!$D$18-'Ejercicio 3 - TIR'!$C$18)/('Ejercicio 3 - TIR'!$E$18-'Ejercicio 3 - TIR'!$C$18),'Ejercicio 3 - TIR'!$C$18+SQRT(('Ejercicio 3 - TIR'!$E$18-'Ejercicio 3 - TIR'!$C$18)*('Ejercicio 3 - TIR'!$D$18-'Ejercicio 3 - TIR'!$C$18)*H504),'Ejercicio 3 - TIR'!$E$18-SQRT(('Ejercicio 3 - TIR'!$E$18-'Ejercicio 3 - TIR'!$C$18)*('Ejercicio 3 - TIR'!$E$18-'Ejercicio 3 - TIR'!$D$18)*(1-H504)))</f>
        <v>35038.6921301146</v>
      </c>
      <c r="J504" s="17">
        <f ca="1" t="shared" si="3739"/>
        <v>0.0813161742412065</v>
      </c>
      <c r="K504" s="18">
        <f ca="1">IF(J504&lt;=('Ejercicio 3 - TIR'!$D$18-'Ejercicio 3 - TIR'!$C$18)/('Ejercicio 3 - TIR'!$E$18-'Ejercicio 3 - TIR'!$C$18),'Ejercicio 3 - TIR'!$C$18+SQRT(('Ejercicio 3 - TIR'!$E$18-'Ejercicio 3 - TIR'!$C$18)*('Ejercicio 3 - TIR'!$D$18-'Ejercicio 3 - TIR'!$C$18)*J504),'Ejercicio 3 - TIR'!$E$18-SQRT(('Ejercicio 3 - TIR'!$E$18-'Ejercicio 3 - TIR'!$C$18)*('Ejercicio 3 - TIR'!$E$18-'Ejercicio 3 - TIR'!$D$18)*(1-J504)))</f>
        <v>33492.4813723456</v>
      </c>
      <c r="L504" s="17">
        <f ca="1" t="shared" si="3739"/>
        <v>0.745280060615039</v>
      </c>
      <c r="M504" s="18">
        <f ca="1">IF(L504&lt;=('Ejercicio 3 - TIR'!$D$18-'Ejercicio 3 - TIR'!$C$18)/('Ejercicio 3 - TIR'!$E$18-'Ejercicio 3 - TIR'!$C$18),'Ejercicio 3 - TIR'!$C$18+SQRT(('Ejercicio 3 - TIR'!$E$18-'Ejercicio 3 - TIR'!$C$18)*('Ejercicio 3 - TIR'!$D$18-'Ejercicio 3 - TIR'!$C$18)*L504),'Ejercicio 3 - TIR'!$E$18-SQRT(('Ejercicio 3 - TIR'!$E$18-'Ejercicio 3 - TIR'!$C$18)*('Ejercicio 3 - TIR'!$E$18-'Ejercicio 3 - TIR'!$D$18)*(1-L504)))</f>
        <v>40629.188238568</v>
      </c>
      <c r="N504" s="17">
        <f ca="1" t="shared" ref="N504:R504" si="3740">RAND()</f>
        <v>0.197135890109439</v>
      </c>
      <c r="O504" s="18">
        <f ca="1">IF(N504&lt;=('Ejercicio 3 - TIR'!$D$18-'Ejercicio 3 - TIR'!$C$18)/('Ejercicio 3 - TIR'!$E$18-'Ejercicio 3 - TIR'!$C$18),'Ejercicio 3 - TIR'!$C$18+SQRT(('Ejercicio 3 - TIR'!$E$18-'Ejercicio 3 - TIR'!$C$18)*('Ejercicio 3 - TIR'!$D$18-'Ejercicio 3 - TIR'!$C$18)*N504),'Ejercicio 3 - TIR'!$E$18-SQRT(('Ejercicio 3 - TIR'!$E$18-'Ejercicio 3 - TIR'!$C$18)*('Ejercicio 3 - TIR'!$E$18-'Ejercicio 3 - TIR'!$D$18)*(1-N504)))</f>
        <v>35437.8657133489</v>
      </c>
      <c r="P504" s="17">
        <f ca="1" t="shared" si="3740"/>
        <v>0.253768061556417</v>
      </c>
      <c r="Q504" s="19">
        <f ca="1">IF(P504&lt;=('Ejercicio 3 - TIR'!$D$22-'Ejercicio 3 - TIR'!$C$22)/('Ejercicio 3 - TIR'!$E$22-'Ejercicio 3 - TIR'!$C$22),'Ejercicio 3 - TIR'!$C$22+SQRT(('Ejercicio 3 - TIR'!$E$22-'Ejercicio 3 - TIR'!$C$22)*('Ejercicio 3 - TIR'!$D$22-'Ejercicio 3 - TIR'!$C$22)*P504),'Ejercicio 3 - TIR'!$E$22-SQRT(('Ejercicio 3 - TIR'!$E$22-'Ejercicio 3 - TIR'!$C$22)*('Ejercicio 3 - TIR'!$E$22-'Ejercicio 3 - TIR'!$D$22)*(1-P504)))</f>
        <v>0.141372470863275</v>
      </c>
      <c r="R504" s="17">
        <f ca="1" t="shared" si="3740"/>
        <v>0.552582651118384</v>
      </c>
      <c r="S504" s="19">
        <f ca="1">IF(R504&lt;=('Ejercicio 3 - TIR'!$D$23-'Ejercicio 3 - TIR'!$C$23)/('Ejercicio 3 - TIR'!$E$23-'Ejercicio 3 - TIR'!$C$23),'Ejercicio 3 - TIR'!$C$23+SQRT(('Ejercicio 3 - TIR'!$E$23-'Ejercicio 3 - TIR'!$C$23)*('Ejercicio 3 - TIR'!$D$23-'Ejercicio 3 - TIR'!$C$23)*R504),'Ejercicio 3 - TIR'!$E$23-SQRT(('Ejercicio 3 - TIR'!$E$23-'Ejercicio 3 - TIR'!$C$23)*('Ejercicio 3 - TIR'!$E$23-'Ejercicio 3 - TIR'!$D$23)*(1-R504)))</f>
        <v>0.151621289176798</v>
      </c>
      <c r="T504" s="17">
        <f ca="1" t="shared" ref="T504:X504" si="3741">RAND()</f>
        <v>0.957410474410964</v>
      </c>
      <c r="U504" s="19">
        <f ca="1">IF(T504&lt;=('Ejercicio 3 - TIR'!$D$24-'Ejercicio 3 - TIR'!$C$24)/('Ejercicio 3 - TIR'!$E$24-'Ejercicio 3 - TIR'!$C$24),'Ejercicio 3 - TIR'!$C$24+SQRT(('Ejercicio 3 - TIR'!$E$24-'Ejercicio 3 - TIR'!$C$24)*('Ejercicio 3 - TIR'!$D$24-'Ejercicio 3 - TIR'!$C$24)*T504),'Ejercicio 3 - TIR'!$E$24-SQRT(('Ejercicio 3 - TIR'!$E$24-'Ejercicio 3 - TIR'!$C$24)*('Ejercicio 3 - TIR'!$E$24-'Ejercicio 3 - TIR'!$D$24)*(1-T504)))</f>
        <v>0.209079804413414</v>
      </c>
      <c r="V504" s="17">
        <f ca="1" t="shared" si="3741"/>
        <v>0.987804057253843</v>
      </c>
      <c r="W504" s="19">
        <f ca="1">IF(V504&lt;=('Ejercicio 3 - TIR'!$D$25-'Ejercicio 3 - TIR'!$C$25)/('Ejercicio 3 - TIR'!$E$25-'Ejercicio 3 - TIR'!$C$25),'Ejercicio 3 - TIR'!$C$25+SQRT(('Ejercicio 3 - TIR'!$E$25-'Ejercicio 3 - TIR'!$C$25)*('Ejercicio 3 - TIR'!$D$25-'Ejercicio 3 - TIR'!$C$25)*V504),'Ejercicio 3 - TIR'!$E$25-SQRT(('Ejercicio 3 - TIR'!$E$25-'Ejercicio 3 - TIR'!$C$25)*('Ejercicio 3 - TIR'!$E$25-'Ejercicio 3 - TIR'!$D$25)*(1-V504)))</f>
        <v>0.243466562955722</v>
      </c>
      <c r="X504" s="17">
        <f ca="1" t="shared" si="3741"/>
        <v>0.722862342083773</v>
      </c>
      <c r="Y504" s="19">
        <f ca="1">IF(X504&lt;=('Ejercicio 3 - TIR'!$D$26-'Ejercicio 3 - TIR'!$C$26)/('Ejercicio 3 - TIR'!$E$26-'Ejercicio 3 - TIR'!$C$26),'Ejercicio 3 - TIR'!$C$26+SQRT(('Ejercicio 3 - TIR'!$E$26-'Ejercicio 3 - TIR'!$C$26)*('Ejercicio 3 - TIR'!$D$26-'Ejercicio 3 - TIR'!$C$26)*X504),'Ejercicio 3 - TIR'!$E$26-SQRT(('Ejercicio 3 - TIR'!$E$26-'Ejercicio 3 - TIR'!$C$26)*('Ejercicio 3 - TIR'!$E$26-'Ejercicio 3 - TIR'!$D$26)*(1-X504)))</f>
        <v>0.241314817400617</v>
      </c>
      <c r="Z504" s="17">
        <f ca="1" t="shared" si="3336"/>
        <v>1.14137247086328</v>
      </c>
      <c r="AA504" s="17">
        <f ca="1" t="shared" si="3337"/>
        <v>1.31442883632647</v>
      </c>
      <c r="AB504" s="17">
        <f ca="1" t="shared" si="3338"/>
        <v>1.58924936034096</v>
      </c>
      <c r="AC504" s="17">
        <f ca="1" t="shared" si="3339"/>
        <v>1.97617843978276</v>
      </c>
      <c r="AD504" s="17">
        <f ca="1" t="shared" si="3340"/>
        <v>2.45305957912997</v>
      </c>
      <c r="AE504" s="16">
        <f ca="1" t="shared" si="3341"/>
        <v>3710.30301060878</v>
      </c>
      <c r="AF504" s="16">
        <f ca="1" t="shared" si="3342"/>
        <v>4272.86393631383</v>
      </c>
      <c r="AG504" s="16">
        <f ca="1" t="shared" si="3343"/>
        <v>5166.23349240346</v>
      </c>
      <c r="AH504" s="16">
        <f ca="1" t="shared" si="3344"/>
        <v>6424.03860422567</v>
      </c>
      <c r="AI504" s="16">
        <f ca="1" t="shared" si="3345"/>
        <v>7974.25430697889</v>
      </c>
      <c r="AJ504" s="18">
        <f ca="1" t="shared" si="3346"/>
        <v>46492.6857980994</v>
      </c>
      <c r="AK504" s="18">
        <f ca="1" t="shared" si="3347"/>
        <v>46055.867322988</v>
      </c>
      <c r="AL504" s="18">
        <f ca="1" t="shared" si="3348"/>
        <v>53227.9045972318</v>
      </c>
      <c r="AM504" s="18">
        <f ca="1" t="shared" si="3349"/>
        <v>80290.5258229332</v>
      </c>
      <c r="AN504" s="18">
        <f ca="1" t="shared" si="3350"/>
        <v>86931.195952052</v>
      </c>
      <c r="AO504" s="18">
        <f ca="1">C504/'Ejercicio 3 - TIR'!$D$7</f>
        <v>14775.4299377254</v>
      </c>
      <c r="AP504" s="18">
        <f ca="1" t="shared" si="3351"/>
        <v>31717.255860374</v>
      </c>
      <c r="AQ504" s="18">
        <f ca="1" t="shared" si="3352"/>
        <v>31280.4373852626</v>
      </c>
      <c r="AR504" s="18">
        <f ca="1" t="shared" si="3353"/>
        <v>38452.4746595065</v>
      </c>
      <c r="AS504" s="18">
        <f ca="1" t="shared" si="3354"/>
        <v>65515.0958852079</v>
      </c>
      <c r="AT504" s="18">
        <f ca="1" t="shared" si="3355"/>
        <v>72155.7660143266</v>
      </c>
      <c r="AU504" s="18">
        <f ca="1">AP504*'Ejercicio 3 - TIR'!$D$5</f>
        <v>15858.627930187</v>
      </c>
      <c r="AV504" s="18">
        <f ca="1">AQ504*'Ejercicio 3 - TIR'!$D$5</f>
        <v>15640.2186926313</v>
      </c>
      <c r="AW504" s="18">
        <f ca="1">AR504*'Ejercicio 3 - TIR'!$D$5</f>
        <v>19226.2373297532</v>
      </c>
      <c r="AX504" s="18">
        <f ca="1">AS504*'Ejercicio 3 - TIR'!$D$5</f>
        <v>32757.5479426039</v>
      </c>
      <c r="AY504" s="18">
        <f ca="1">AT504*'Ejercicio 3 - TIR'!$D$5</f>
        <v>36077.8830071633</v>
      </c>
      <c r="AZ504" s="18">
        <f ca="1" t="shared" ref="AZ504:BD504" si="3742">AJ504-AU504-AE504</f>
        <v>26923.7548573036</v>
      </c>
      <c r="BA504" s="18">
        <f ca="1" t="shared" si="3742"/>
        <v>26142.7846940429</v>
      </c>
      <c r="BB504" s="18">
        <f ca="1" t="shared" si="3742"/>
        <v>28835.4337750751</v>
      </c>
      <c r="BC504" s="18">
        <f ca="1" t="shared" si="3742"/>
        <v>41108.9392761036</v>
      </c>
      <c r="BD504" s="18">
        <f ca="1" t="shared" si="3742"/>
        <v>42879.0586379098</v>
      </c>
      <c r="BE504" s="18">
        <f ca="1" t="shared" ref="BE504:BI504" si="3743">AZ504/Z504</f>
        <v>23588.9295953843</v>
      </c>
      <c r="BF504" s="18">
        <f ca="1" t="shared" si="3743"/>
        <v>19889.083358142</v>
      </c>
      <c r="BG504" s="18">
        <f ca="1" t="shared" si="3743"/>
        <v>18144.058757959</v>
      </c>
      <c r="BH504" s="18">
        <f ca="1" t="shared" si="3743"/>
        <v>20802.2405510217</v>
      </c>
      <c r="BI504" s="18">
        <f ca="1" t="shared" si="3743"/>
        <v>17479.8276416579</v>
      </c>
      <c r="BJ504" s="18">
        <f ca="1" t="shared" si="3358"/>
        <v>64380.2452208039</v>
      </c>
      <c r="BK504" s="18">
        <f ca="1" t="shared" si="3359"/>
        <v>36245.0099445009</v>
      </c>
      <c r="BL504" s="18">
        <f ca="1" t="shared" si="3360"/>
        <v>100625.255165305</v>
      </c>
      <c r="BM504" s="18">
        <f ca="1">BK504*'Ejercicio 3 - TIR'!$D$5</f>
        <v>18122.5049722505</v>
      </c>
      <c r="BN504" s="18">
        <f ca="1" t="shared" si="3361"/>
        <v>82502.7501930543</v>
      </c>
      <c r="BO504" s="18">
        <f ca="1" t="shared" si="3362"/>
        <v>33632.5912729424</v>
      </c>
      <c r="BP504" s="18">
        <f ca="1" t="shared" si="3363"/>
        <v>-100122.025992707</v>
      </c>
      <c r="BQ504" s="18">
        <f ca="1" t="shared" ref="BQ504:BT504" si="3744">BE504</f>
        <v>23588.9295953843</v>
      </c>
      <c r="BR504" s="18">
        <f ca="1" t="shared" si="3744"/>
        <v>19889.083358142</v>
      </c>
      <c r="BS504" s="18">
        <f ca="1" t="shared" si="3744"/>
        <v>18144.058757959</v>
      </c>
      <c r="BT504" s="18">
        <f ca="1" t="shared" si="3744"/>
        <v>20802.2405510217</v>
      </c>
      <c r="BU504" s="18">
        <f ca="1" t="shared" si="3365"/>
        <v>51112.4189146004</v>
      </c>
      <c r="BV504" s="20">
        <f ca="1" t="shared" si="3366"/>
        <v>9.07671756336426</v>
      </c>
    </row>
    <row r="505" ht="15" customHeight="1" spans="1:74">
      <c r="A505" s="16">
        <v>504</v>
      </c>
      <c r="B505" s="17">
        <f ca="1" t="shared" ref="B505:F505" si="3745">RAND()</f>
        <v>0.0240822851766045</v>
      </c>
      <c r="C505" s="18">
        <f ca="1">IF(B505&lt;=('Ejercicio 3 - TIR'!$D$13-'Ejercicio 3 - TIR'!$C$13)/('Ejercicio 3 - TIR'!$E$13-'Ejercicio 3 - TIR'!$C$13),'Ejercicio 3 - TIR'!$C$13+SQRT(('Ejercicio 3 - TIR'!$E$13-'Ejercicio 3 - TIR'!$C$13)*('Ejercicio 3 - TIR'!$D$13-'Ejercicio 3 - TIR'!$C$13)*B505),'Ejercicio 3 - TIR'!$E$13-SQRT(('Ejercicio 3 - TIR'!$E$13-'Ejercicio 3 - TIR'!$C$13)*('Ejercicio 3 - TIR'!$E$13-'Ejercicio 3 - TIR'!$D$13)*(1-B505)))</f>
        <v>63103.6936173923</v>
      </c>
      <c r="D505" s="17">
        <f ca="1" t="shared" si="3745"/>
        <v>0.503525969949307</v>
      </c>
      <c r="E505" s="18">
        <f ca="1">IF(D505&lt;=('Ejercicio 3 - TIR'!$D$14-'Ejercicio 3 - TIR'!$C$14)/('Ejercicio 3 - TIR'!$E$14-'Ejercicio 3 - TIR'!$C$14),'Ejercicio 3 - TIR'!$C$14+SQRT(('Ejercicio 3 - TIR'!$E$14-'Ejercicio 3 - TIR'!$C$14)*('Ejercicio 3 - TIR'!$D$14-'Ejercicio 3 - TIR'!$C$14)*D505),'Ejercicio 3 - TIR'!$E$14-SQRT(('Ejercicio 3 - TIR'!$E$14-'Ejercicio 3 - TIR'!$C$14)*('Ejercicio 3 - TIR'!$E$14-'Ejercicio 3 - TIR'!$D$14)*(1-D505)))</f>
        <v>31370.3357824534</v>
      </c>
      <c r="F505" s="17">
        <f ca="1" t="shared" si="3745"/>
        <v>0.570600247521003</v>
      </c>
      <c r="G505" s="18">
        <f ca="1">IF(F505&lt;=('Ejercicio 3 - TIR'!$D$18-'Ejercicio 3 - TIR'!$C$18)/('Ejercicio 3 - TIR'!$E$18-'Ejercicio 3 - TIR'!$C$18),'Ejercicio 3 - TIR'!$C$18+SQRT(('Ejercicio 3 - TIR'!$E$18-'Ejercicio 3 - TIR'!$C$18)*('Ejercicio 3 - TIR'!$D$18-'Ejercicio 3 - TIR'!$C$18)*F505),'Ejercicio 3 - TIR'!$E$18-SQRT(('Ejercicio 3 - TIR'!$E$18-'Ejercicio 3 - TIR'!$C$18)*('Ejercicio 3 - TIR'!$E$18-'Ejercicio 3 - TIR'!$D$18)*(1-F505)))</f>
        <v>39251.48837367</v>
      </c>
      <c r="H505" s="17">
        <f ca="1" t="shared" ref="H505:L505" si="3746">RAND()</f>
        <v>0.459508814454851</v>
      </c>
      <c r="I505" s="18">
        <f ca="1">IF(H505&lt;=('Ejercicio 3 - TIR'!$D$18-'Ejercicio 3 - TIR'!$C$18)/('Ejercicio 3 - TIR'!$E$18-'Ejercicio 3 - TIR'!$C$18),'Ejercicio 3 - TIR'!$C$18+SQRT(('Ejercicio 3 - TIR'!$E$18-'Ejercicio 3 - TIR'!$C$18)*('Ejercicio 3 - TIR'!$D$18-'Ejercicio 3 - TIR'!$C$18)*H505),'Ejercicio 3 - TIR'!$E$18-SQRT(('Ejercicio 3 - TIR'!$E$18-'Ejercicio 3 - TIR'!$C$18)*('Ejercicio 3 - TIR'!$E$18-'Ejercicio 3 - TIR'!$D$18)*(1-H505)))</f>
        <v>38302.1877940834</v>
      </c>
      <c r="J505" s="17">
        <f ca="1" t="shared" si="3746"/>
        <v>0.399881998096124</v>
      </c>
      <c r="K505" s="18">
        <f ca="1">IF(J505&lt;=('Ejercicio 3 - TIR'!$D$18-'Ejercicio 3 - TIR'!$C$18)/('Ejercicio 3 - TIR'!$E$18-'Ejercicio 3 - TIR'!$C$18),'Ejercicio 3 - TIR'!$C$18+SQRT(('Ejercicio 3 - TIR'!$E$18-'Ejercicio 3 - TIR'!$C$18)*('Ejercicio 3 - TIR'!$D$18-'Ejercicio 3 - TIR'!$C$18)*J505),'Ejercicio 3 - TIR'!$E$18-SQRT(('Ejercicio 3 - TIR'!$E$18-'Ejercicio 3 - TIR'!$C$18)*('Ejercicio 3 - TIR'!$E$18-'Ejercicio 3 - TIR'!$D$18)*(1-J505)))</f>
        <v>37744.8240596168</v>
      </c>
      <c r="L505" s="17">
        <f ca="1" t="shared" si="3746"/>
        <v>0.0259838563063177</v>
      </c>
      <c r="M505" s="18">
        <f ca="1">IF(L505&lt;=('Ejercicio 3 - TIR'!$D$18-'Ejercicio 3 - TIR'!$C$18)/('Ejercicio 3 - TIR'!$E$18-'Ejercicio 3 - TIR'!$C$18),'Ejercicio 3 - TIR'!$C$18+SQRT(('Ejercicio 3 - TIR'!$E$18-'Ejercicio 3 - TIR'!$C$18)*('Ejercicio 3 - TIR'!$D$18-'Ejercicio 3 - TIR'!$C$18)*L505),'Ejercicio 3 - TIR'!$E$18-SQRT(('Ejercicio 3 - TIR'!$E$18-'Ejercicio 3 - TIR'!$C$18)*('Ejercicio 3 - TIR'!$E$18-'Ejercicio 3 - TIR'!$D$18)*(1-L505)))</f>
        <v>31974.2285698337</v>
      </c>
      <c r="N505" s="17">
        <f ca="1" t="shared" ref="N505:R505" si="3747">RAND()</f>
        <v>0.377964880413439</v>
      </c>
      <c r="O505" s="18">
        <f ca="1">IF(N505&lt;=('Ejercicio 3 - TIR'!$D$18-'Ejercicio 3 - TIR'!$C$18)/('Ejercicio 3 - TIR'!$E$18-'Ejercicio 3 - TIR'!$C$18),'Ejercicio 3 - TIR'!$C$18+SQRT(('Ejercicio 3 - TIR'!$E$18-'Ejercicio 3 - TIR'!$C$18)*('Ejercicio 3 - TIR'!$D$18-'Ejercicio 3 - TIR'!$C$18)*N505),'Ejercicio 3 - TIR'!$E$18-SQRT(('Ejercicio 3 - TIR'!$E$18-'Ejercicio 3 - TIR'!$C$18)*('Ejercicio 3 - TIR'!$E$18-'Ejercicio 3 - TIR'!$D$18)*(1-N505)))</f>
        <v>37529.5904312264</v>
      </c>
      <c r="P505" s="17">
        <f ca="1" t="shared" si="3747"/>
        <v>0.81807661043034</v>
      </c>
      <c r="Q505" s="19">
        <f ca="1">IF(P505&lt;=('Ejercicio 3 - TIR'!$D$22-'Ejercicio 3 - TIR'!$C$22)/('Ejercicio 3 - TIR'!$E$22-'Ejercicio 3 - TIR'!$C$22),'Ejercicio 3 - TIR'!$C$22+SQRT(('Ejercicio 3 - TIR'!$E$22-'Ejercicio 3 - TIR'!$C$22)*('Ejercicio 3 - TIR'!$D$22-'Ejercicio 3 - TIR'!$C$22)*P505),'Ejercicio 3 - TIR'!$E$22-SQRT(('Ejercicio 3 - TIR'!$E$22-'Ejercicio 3 - TIR'!$C$22)*('Ejercicio 3 - TIR'!$E$22-'Ejercicio 3 - TIR'!$D$22)*(1-P505)))</f>
        <v>0.161904086062722</v>
      </c>
      <c r="R505" s="17">
        <f ca="1" t="shared" si="3747"/>
        <v>0.587326906768891</v>
      </c>
      <c r="S505" s="19">
        <f ca="1">IF(R505&lt;=('Ejercicio 3 - TIR'!$D$23-'Ejercicio 3 - TIR'!$C$23)/('Ejercicio 3 - TIR'!$E$23-'Ejercicio 3 - TIR'!$C$23),'Ejercicio 3 - TIR'!$C$23+SQRT(('Ejercicio 3 - TIR'!$E$23-'Ejercicio 3 - TIR'!$C$23)*('Ejercicio 3 - TIR'!$D$23-'Ejercicio 3 - TIR'!$C$23)*R505),'Ejercicio 3 - TIR'!$E$23-SQRT(('Ejercicio 3 - TIR'!$E$23-'Ejercicio 3 - TIR'!$C$23)*('Ejercicio 3 - TIR'!$E$23-'Ejercicio 3 - TIR'!$D$23)*(1-R505)))</f>
        <v>0.152745430331484</v>
      </c>
      <c r="T505" s="17">
        <f ca="1" t="shared" ref="T505:X505" si="3748">RAND()</f>
        <v>0.998419090230094</v>
      </c>
      <c r="U505" s="19">
        <f ca="1">IF(T505&lt;=('Ejercicio 3 - TIR'!$D$24-'Ejercicio 3 - TIR'!$C$24)/('Ejercicio 3 - TIR'!$E$24-'Ejercicio 3 - TIR'!$C$24),'Ejercicio 3 - TIR'!$C$24+SQRT(('Ejercicio 3 - TIR'!$E$24-'Ejercicio 3 - TIR'!$C$24)*('Ejercicio 3 - TIR'!$D$24-'Ejercicio 3 - TIR'!$C$24)*T505),'Ejercicio 3 - TIR'!$E$24-SQRT(('Ejercicio 3 - TIR'!$E$24-'Ejercicio 3 - TIR'!$C$24)*('Ejercicio 3 - TIR'!$E$24-'Ejercicio 3 - TIR'!$D$24)*(1-T505)))</f>
        <v>0.217896063842286</v>
      </c>
      <c r="V505" s="17">
        <f ca="1" t="shared" si="3748"/>
        <v>0.804366940849182</v>
      </c>
      <c r="W505" s="19">
        <f ca="1">IF(V505&lt;=('Ejercicio 3 - TIR'!$D$25-'Ejercicio 3 - TIR'!$C$25)/('Ejercicio 3 - TIR'!$E$25-'Ejercicio 3 - TIR'!$C$25),'Ejercicio 3 - TIR'!$C$25+SQRT(('Ejercicio 3 - TIR'!$E$25-'Ejercicio 3 - TIR'!$C$25)*('Ejercicio 3 - TIR'!$D$25-'Ejercicio 3 - TIR'!$C$25)*V505),'Ejercicio 3 - TIR'!$E$25-SQRT(('Ejercicio 3 - TIR'!$E$25-'Ejercicio 3 - TIR'!$C$25)*('Ejercicio 3 - TIR'!$E$25-'Ejercicio 3 - TIR'!$D$25)*(1-V505)))</f>
        <v>0.223832927045085</v>
      </c>
      <c r="X505" s="17">
        <f ca="1" t="shared" si="3748"/>
        <v>0.666977272260024</v>
      </c>
      <c r="Y505" s="19">
        <f ca="1">IF(X505&lt;=('Ejercicio 3 - TIR'!$D$26-'Ejercicio 3 - TIR'!$C$26)/('Ejercicio 3 - TIR'!$E$26-'Ejercicio 3 - TIR'!$C$26),'Ejercicio 3 - TIR'!$C$26+SQRT(('Ejercicio 3 - TIR'!$E$26-'Ejercicio 3 - TIR'!$C$26)*('Ejercicio 3 - TIR'!$D$26-'Ejercicio 3 - TIR'!$C$26)*X505),'Ejercicio 3 - TIR'!$E$26-SQRT(('Ejercicio 3 - TIR'!$E$26-'Ejercicio 3 - TIR'!$C$26)*('Ejercicio 3 - TIR'!$E$26-'Ejercicio 3 - TIR'!$D$26)*(1-X505)))</f>
        <v>0.237593364554638</v>
      </c>
      <c r="Z505" s="17">
        <f ca="1" t="shared" si="3336"/>
        <v>1.16190408606272</v>
      </c>
      <c r="AA505" s="17">
        <f ca="1" t="shared" si="3337"/>
        <v>1.33937962569228</v>
      </c>
      <c r="AB505" s="17">
        <f ca="1" t="shared" si="3338"/>
        <v>1.63122517412118</v>
      </c>
      <c r="AC505" s="17">
        <f ca="1" t="shared" si="3339"/>
        <v>1.99634707951436</v>
      </c>
      <c r="AD505" s="17">
        <f ca="1" t="shared" si="3340"/>
        <v>2.470665898955</v>
      </c>
      <c r="AE505" s="16">
        <f ca="1" t="shared" si="3341"/>
        <v>5078.98554433881</v>
      </c>
      <c r="AF505" s="16">
        <f ca="1" t="shared" si="3342"/>
        <v>5854.77737695623</v>
      </c>
      <c r="AG505" s="16">
        <f ca="1" t="shared" si="3343"/>
        <v>7130.51032206785</v>
      </c>
      <c r="AH505" s="16">
        <f ca="1" t="shared" si="3344"/>
        <v>8726.55331878149</v>
      </c>
      <c r="AI505" s="16">
        <f ca="1" t="shared" si="3345"/>
        <v>10799.9244827562</v>
      </c>
      <c r="AJ505" s="18">
        <f ca="1" t="shared" si="3346"/>
        <v>45606.4647254105</v>
      </c>
      <c r="AK505" s="18">
        <f ca="1" t="shared" si="3347"/>
        <v>51301.1699508349</v>
      </c>
      <c r="AL505" s="18">
        <f ca="1" t="shared" si="3348"/>
        <v>61570.3071988218</v>
      </c>
      <c r="AM505" s="18">
        <f ca="1" t="shared" si="3349"/>
        <v>63831.657825112</v>
      </c>
      <c r="AN505" s="18">
        <f ca="1" t="shared" si="3350"/>
        <v>92723.0792801788</v>
      </c>
      <c r="AO505" s="18">
        <f ca="1">C505/'Ejercicio 3 - TIR'!$D$7</f>
        <v>12620.7387234785</v>
      </c>
      <c r="AP505" s="18">
        <f ca="1" t="shared" si="3351"/>
        <v>32985.7260019321</v>
      </c>
      <c r="AQ505" s="18">
        <f ca="1" t="shared" si="3352"/>
        <v>38680.4312273565</v>
      </c>
      <c r="AR505" s="18">
        <f ca="1" t="shared" si="3353"/>
        <v>48949.5684753433</v>
      </c>
      <c r="AS505" s="18">
        <f ca="1" t="shared" si="3354"/>
        <v>51210.9191016336</v>
      </c>
      <c r="AT505" s="18">
        <f ca="1" t="shared" si="3355"/>
        <v>80102.3405567003</v>
      </c>
      <c r="AU505" s="18">
        <f ca="1">AP505*'Ejercicio 3 - TIR'!$D$5</f>
        <v>16492.863000966</v>
      </c>
      <c r="AV505" s="18">
        <f ca="1">AQ505*'Ejercicio 3 - TIR'!$D$5</f>
        <v>19340.2156136782</v>
      </c>
      <c r="AW505" s="18">
        <f ca="1">AR505*'Ejercicio 3 - TIR'!$D$5</f>
        <v>24474.7842376717</v>
      </c>
      <c r="AX505" s="18">
        <f ca="1">AS505*'Ejercicio 3 - TIR'!$D$5</f>
        <v>25605.4595508168</v>
      </c>
      <c r="AY505" s="18">
        <f ca="1">AT505*'Ejercicio 3 - TIR'!$D$5</f>
        <v>40051.1702783502</v>
      </c>
      <c r="AZ505" s="18">
        <f ca="1" t="shared" ref="AZ505:BD505" si="3749">AJ505-AU505-AE505</f>
        <v>24034.6161801057</v>
      </c>
      <c r="BA505" s="18">
        <f ca="1" t="shared" si="3749"/>
        <v>26106.1769602005</v>
      </c>
      <c r="BB505" s="18">
        <f ca="1" t="shared" si="3749"/>
        <v>29965.0126390823</v>
      </c>
      <c r="BC505" s="18">
        <f ca="1" t="shared" si="3749"/>
        <v>29499.6449555138</v>
      </c>
      <c r="BD505" s="18">
        <f ca="1" t="shared" si="3749"/>
        <v>41871.9845190724</v>
      </c>
      <c r="BE505" s="18">
        <f ca="1" t="shared" ref="BE505:BI505" si="3750">AZ505/Z505</f>
        <v>20685.5423510476</v>
      </c>
      <c r="BF505" s="18">
        <f ca="1" t="shared" si="3750"/>
        <v>19491.2453940809</v>
      </c>
      <c r="BG505" s="18">
        <f ca="1" t="shared" si="3750"/>
        <v>18369.6359732958</v>
      </c>
      <c r="BH505" s="18">
        <f ca="1" t="shared" si="3750"/>
        <v>14776.81173691</v>
      </c>
      <c r="BI505" s="18">
        <f ca="1" t="shared" si="3750"/>
        <v>16947.6514557402</v>
      </c>
      <c r="BJ505" s="18">
        <f ca="1" t="shared" si="3358"/>
        <v>77505.6188564754</v>
      </c>
      <c r="BK505" s="18">
        <f ca="1" t="shared" si="3359"/>
        <v>31181.6287837191</v>
      </c>
      <c r="BL505" s="18">
        <f ca="1" t="shared" si="3360"/>
        <v>108687.247640194</v>
      </c>
      <c r="BM505" s="18">
        <f ca="1">BK505*'Ejercicio 3 - TIR'!$D$5</f>
        <v>15590.8143918595</v>
      </c>
      <c r="BN505" s="18">
        <f ca="1" t="shared" si="3361"/>
        <v>93096.4332483349</v>
      </c>
      <c r="BO505" s="18">
        <f ca="1" t="shared" si="3362"/>
        <v>37680.7051441926</v>
      </c>
      <c r="BP505" s="18">
        <f ca="1" t="shared" si="3363"/>
        <v>-94474.0293998457</v>
      </c>
      <c r="BQ505" s="18">
        <f ca="1" t="shared" ref="BQ505:BT505" si="3751">BE505</f>
        <v>20685.5423510476</v>
      </c>
      <c r="BR505" s="18">
        <f ca="1" t="shared" si="3751"/>
        <v>19491.2453940809</v>
      </c>
      <c r="BS505" s="18">
        <f ca="1" t="shared" si="3751"/>
        <v>18369.6359732958</v>
      </c>
      <c r="BT505" s="18">
        <f ca="1" t="shared" si="3751"/>
        <v>14776.81173691</v>
      </c>
      <c r="BU505" s="18">
        <f ca="1" t="shared" si="3365"/>
        <v>54628.3565999329</v>
      </c>
      <c r="BV505" s="20">
        <f ca="1" t="shared" si="3366"/>
        <v>9.37376795813341</v>
      </c>
    </row>
    <row r="506" ht="15" customHeight="1" spans="1:74">
      <c r="A506" s="16">
        <v>505</v>
      </c>
      <c r="B506" s="17">
        <f ca="1" t="shared" ref="B506:F506" si="3752">RAND()</f>
        <v>0.840835225180774</v>
      </c>
      <c r="C506" s="18">
        <f ca="1">IF(B506&lt;=('Ejercicio 3 - TIR'!$D$13-'Ejercicio 3 - TIR'!$C$13)/('Ejercicio 3 - TIR'!$E$13-'Ejercicio 3 - TIR'!$C$13),'Ejercicio 3 - TIR'!$C$13+SQRT(('Ejercicio 3 - TIR'!$E$13-'Ejercicio 3 - TIR'!$C$13)*('Ejercicio 3 - TIR'!$D$13-'Ejercicio 3 - TIR'!$C$13)*B506),'Ejercicio 3 - TIR'!$E$13-SQRT(('Ejercicio 3 - TIR'!$E$13-'Ejercicio 3 - TIR'!$C$13)*('Ejercicio 3 - TIR'!$E$13-'Ejercicio 3 - TIR'!$D$13)*(1-B506)))</f>
        <v>86179.8071727247</v>
      </c>
      <c r="D506" s="17">
        <f ca="1" t="shared" si="3752"/>
        <v>0.0602626567544307</v>
      </c>
      <c r="E506" s="18">
        <f ca="1">IF(D506&lt;=('Ejercicio 3 - TIR'!$D$14-'Ejercicio 3 - TIR'!$C$14)/('Ejercicio 3 - TIR'!$E$14-'Ejercicio 3 - TIR'!$C$14),'Ejercicio 3 - TIR'!$C$14+SQRT(('Ejercicio 3 - TIR'!$E$14-'Ejercicio 3 - TIR'!$C$14)*('Ejercicio 3 - TIR'!$D$14-'Ejercicio 3 - TIR'!$C$14)*D506),'Ejercicio 3 - TIR'!$E$14-SQRT(('Ejercicio 3 - TIR'!$E$14-'Ejercicio 3 - TIR'!$C$14)*('Ejercicio 3 - TIR'!$E$14-'Ejercicio 3 - TIR'!$D$14)*(1-D506)))</f>
        <v>27125.9584324681</v>
      </c>
      <c r="F506" s="17">
        <f ca="1" t="shared" si="3752"/>
        <v>0.605328961671469</v>
      </c>
      <c r="G506" s="18">
        <f ca="1">IF(F506&lt;=('Ejercicio 3 - TIR'!$D$18-'Ejercicio 3 - TIR'!$C$18)/('Ejercicio 3 - TIR'!$E$18-'Ejercicio 3 - TIR'!$C$18),'Ejercicio 3 - TIR'!$C$18+SQRT(('Ejercicio 3 - TIR'!$E$18-'Ejercicio 3 - TIR'!$C$18)*('Ejercicio 3 - TIR'!$D$18-'Ejercicio 3 - TIR'!$C$18)*F506),'Ejercicio 3 - TIR'!$E$18-SQRT(('Ejercicio 3 - TIR'!$E$18-'Ejercicio 3 - TIR'!$C$18)*('Ejercicio 3 - TIR'!$E$18-'Ejercicio 3 - TIR'!$D$18)*(1-F506)))</f>
        <v>39528.8689911616</v>
      </c>
      <c r="H506" s="17">
        <f ca="1" t="shared" ref="H506:L506" si="3753">RAND()</f>
        <v>0.591559249586502</v>
      </c>
      <c r="I506" s="18">
        <f ca="1">IF(H506&lt;=('Ejercicio 3 - TIR'!$D$18-'Ejercicio 3 - TIR'!$C$18)/('Ejercicio 3 - TIR'!$E$18-'Ejercicio 3 - TIR'!$C$18),'Ejercicio 3 - TIR'!$C$18+SQRT(('Ejercicio 3 - TIR'!$E$18-'Ejercicio 3 - TIR'!$C$18)*('Ejercicio 3 - TIR'!$D$18-'Ejercicio 3 - TIR'!$C$18)*H506),'Ejercicio 3 - TIR'!$E$18-SQRT(('Ejercicio 3 - TIR'!$E$18-'Ejercicio 3 - TIR'!$C$18)*('Ejercicio 3 - TIR'!$E$18-'Ejercicio 3 - TIR'!$D$18)*(1-H506)))</f>
        <v>39419.8666358912</v>
      </c>
      <c r="J506" s="17">
        <f ca="1" t="shared" si="3753"/>
        <v>0.526159175724359</v>
      </c>
      <c r="K506" s="18">
        <f ca="1">IF(J506&lt;=('Ejercicio 3 - TIR'!$D$18-'Ejercicio 3 - TIR'!$C$18)/('Ejercicio 3 - TIR'!$E$18-'Ejercicio 3 - TIR'!$C$18),'Ejercicio 3 - TIR'!$C$18+SQRT(('Ejercicio 3 - TIR'!$E$18-'Ejercicio 3 - TIR'!$C$18)*('Ejercicio 3 - TIR'!$D$18-'Ejercicio 3 - TIR'!$C$18)*J506),'Ejercicio 3 - TIR'!$E$18-SQRT(('Ejercicio 3 - TIR'!$E$18-'Ejercicio 3 - TIR'!$C$18)*('Ejercicio 3 - TIR'!$E$18-'Ejercicio 3 - TIR'!$D$18)*(1-J506)))</f>
        <v>38883.9110958324</v>
      </c>
      <c r="L506" s="17">
        <f ca="1" t="shared" si="3753"/>
        <v>0.44448261109369</v>
      </c>
      <c r="M506" s="18">
        <f ca="1">IF(L506&lt;=('Ejercicio 3 - TIR'!$D$18-'Ejercicio 3 - TIR'!$C$18)/('Ejercicio 3 - TIR'!$E$18-'Ejercicio 3 - TIR'!$C$18),'Ejercicio 3 - TIR'!$C$18+SQRT(('Ejercicio 3 - TIR'!$E$18-'Ejercicio 3 - TIR'!$C$18)*('Ejercicio 3 - TIR'!$D$18-'Ejercicio 3 - TIR'!$C$18)*L506),'Ejercicio 3 - TIR'!$E$18-SQRT(('Ejercicio 3 - TIR'!$E$18-'Ejercicio 3 - TIR'!$C$18)*('Ejercicio 3 - TIR'!$E$18-'Ejercicio 3 - TIR'!$D$18)*(1-L506)))</f>
        <v>38165.3163848104</v>
      </c>
      <c r="N506" s="17">
        <f ca="1" t="shared" ref="N506:R506" si="3754">RAND()</f>
        <v>0.414097343065675</v>
      </c>
      <c r="O506" s="18">
        <f ca="1">IF(N506&lt;=('Ejercicio 3 - TIR'!$D$18-'Ejercicio 3 - TIR'!$C$18)/('Ejercicio 3 - TIR'!$E$18-'Ejercicio 3 - TIR'!$C$18),'Ejercicio 3 - TIR'!$C$18+SQRT(('Ejercicio 3 - TIR'!$E$18-'Ejercicio 3 - TIR'!$C$18)*('Ejercicio 3 - TIR'!$D$18-'Ejercicio 3 - TIR'!$C$18)*N506),'Ejercicio 3 - TIR'!$E$18-SQRT(('Ejercicio 3 - TIR'!$E$18-'Ejercicio 3 - TIR'!$C$18)*('Ejercicio 3 - TIR'!$E$18-'Ejercicio 3 - TIR'!$D$18)*(1-N506)))</f>
        <v>37881.2817142804</v>
      </c>
      <c r="P506" s="17">
        <f ca="1" t="shared" si="3754"/>
        <v>0.368851526451788</v>
      </c>
      <c r="Q506" s="19">
        <f ca="1">IF(P506&lt;=('Ejercicio 3 - TIR'!$D$22-'Ejercicio 3 - TIR'!$C$22)/('Ejercicio 3 - TIR'!$E$22-'Ejercicio 3 - TIR'!$C$22),'Ejercicio 3 - TIR'!$C$22+SQRT(('Ejercicio 3 - TIR'!$E$22-'Ejercicio 3 - TIR'!$C$22)*('Ejercicio 3 - TIR'!$D$22-'Ejercicio 3 - TIR'!$C$22)*P506),'Ejercicio 3 - TIR'!$E$22-SQRT(('Ejercicio 3 - TIR'!$E$22-'Ejercicio 3 - TIR'!$C$22)*('Ejercicio 3 - TIR'!$E$22-'Ejercicio 3 - TIR'!$D$22)*(1-P506)))</f>
        <v>0.145766892471022</v>
      </c>
      <c r="R506" s="17">
        <f ca="1" t="shared" si="3754"/>
        <v>0.844629950524971</v>
      </c>
      <c r="S506" s="19">
        <f ca="1">IF(R506&lt;=('Ejercicio 3 - TIR'!$D$23-'Ejercicio 3 - TIR'!$C$23)/('Ejercicio 3 - TIR'!$E$23-'Ejercicio 3 - TIR'!$C$23),'Ejercicio 3 - TIR'!$C$23+SQRT(('Ejercicio 3 - TIR'!$E$23-'Ejercicio 3 - TIR'!$C$23)*('Ejercicio 3 - TIR'!$D$23-'Ejercicio 3 - TIR'!$C$23)*R506),'Ejercicio 3 - TIR'!$E$23-SQRT(('Ejercicio 3 - TIR'!$E$23-'Ejercicio 3 - TIR'!$C$23)*('Ejercicio 3 - TIR'!$E$23-'Ejercicio 3 - TIR'!$D$23)*(1-R506)))</f>
        <v>0.163276779943592</v>
      </c>
      <c r="T506" s="17">
        <f ca="1" t="shared" ref="T506:X506" si="3755">RAND()</f>
        <v>0.318282343170251</v>
      </c>
      <c r="U506" s="19">
        <f ca="1">IF(T506&lt;=('Ejercicio 3 - TIR'!$D$24-'Ejercicio 3 - TIR'!$C$24)/('Ejercicio 3 - TIR'!$E$24-'Ejercicio 3 - TIR'!$C$24),'Ejercicio 3 - TIR'!$C$24+SQRT(('Ejercicio 3 - TIR'!$E$24-'Ejercicio 3 - TIR'!$C$24)*('Ejercicio 3 - TIR'!$D$24-'Ejercicio 3 - TIR'!$C$24)*T506),'Ejercicio 3 - TIR'!$E$24-SQRT(('Ejercicio 3 - TIR'!$E$24-'Ejercicio 3 - TIR'!$C$24)*('Ejercicio 3 - TIR'!$E$24-'Ejercicio 3 - TIR'!$D$24)*(1-T506)))</f>
        <v>0.175853296127526</v>
      </c>
      <c r="V506" s="17">
        <f ca="1" t="shared" si="3755"/>
        <v>0.345284556679454</v>
      </c>
      <c r="W506" s="19">
        <f ca="1">IF(V506&lt;=('Ejercicio 3 - TIR'!$D$25-'Ejercicio 3 - TIR'!$C$25)/('Ejercicio 3 - TIR'!$E$25-'Ejercicio 3 - TIR'!$C$25),'Ejercicio 3 - TIR'!$C$25+SQRT(('Ejercicio 3 - TIR'!$E$25-'Ejercicio 3 - TIR'!$C$25)*('Ejercicio 3 - TIR'!$D$25-'Ejercicio 3 - TIR'!$C$25)*V506),'Ejercicio 3 - TIR'!$E$25-SQRT(('Ejercicio 3 - TIR'!$E$25-'Ejercicio 3 - TIR'!$C$25)*('Ejercicio 3 - TIR'!$E$25-'Ejercicio 3 - TIR'!$D$25)*(1-V506)))</f>
        <v>0.202130343101063</v>
      </c>
      <c r="X506" s="17">
        <f ca="1" t="shared" si="3755"/>
        <v>0.83687272457735</v>
      </c>
      <c r="Y506" s="19">
        <f ca="1">IF(X506&lt;=('Ejercicio 3 - TIR'!$D$26-'Ejercicio 3 - TIR'!$C$26)/('Ejercicio 3 - TIR'!$E$26-'Ejercicio 3 - TIR'!$C$26),'Ejercicio 3 - TIR'!$C$26+SQRT(('Ejercicio 3 - TIR'!$E$26-'Ejercicio 3 - TIR'!$C$26)*('Ejercicio 3 - TIR'!$D$26-'Ejercicio 3 - TIR'!$C$26)*X506),'Ejercicio 3 - TIR'!$E$26-SQRT(('Ejercicio 3 - TIR'!$E$26-'Ejercicio 3 - TIR'!$C$26)*('Ejercicio 3 - TIR'!$E$26-'Ejercicio 3 - TIR'!$D$26)*(1-X506)))</f>
        <v>0.250320254595393</v>
      </c>
      <c r="Z506" s="17">
        <f ca="1" t="shared" si="3336"/>
        <v>1.14576689247102</v>
      </c>
      <c r="AA506" s="17">
        <f ca="1" t="shared" si="3337"/>
        <v>1.33284402123967</v>
      </c>
      <c r="AB506" s="17">
        <f ca="1" t="shared" si="3338"/>
        <v>1.56722903559853</v>
      </c>
      <c r="AC506" s="17">
        <f ca="1" t="shared" si="3339"/>
        <v>1.88401357828201</v>
      </c>
      <c r="AD506" s="17">
        <f ca="1" t="shared" si="3340"/>
        <v>2.35562033685873</v>
      </c>
      <c r="AE506" s="16">
        <f ca="1" t="shared" si="3341"/>
        <v>3954.066665999</v>
      </c>
      <c r="AF506" s="16">
        <f ca="1" t="shared" si="3342"/>
        <v>4599.67393890561</v>
      </c>
      <c r="AG506" s="16">
        <f ca="1" t="shared" si="3343"/>
        <v>5408.54176217404</v>
      </c>
      <c r="AH506" s="16">
        <f ca="1" t="shared" si="3344"/>
        <v>6501.77216423871</v>
      </c>
      <c r="AI506" s="16">
        <f ca="1" t="shared" si="3345"/>
        <v>8129.29742771217</v>
      </c>
      <c r="AJ506" s="18">
        <f ca="1" t="shared" si="3346"/>
        <v>45290.8693868973</v>
      </c>
      <c r="AK506" s="18">
        <f ca="1" t="shared" si="3347"/>
        <v>52540.5335637125</v>
      </c>
      <c r="AL506" s="18">
        <f ca="1" t="shared" si="3348"/>
        <v>60939.9944870203</v>
      </c>
      <c r="AM506" s="18">
        <f ca="1" t="shared" si="3349"/>
        <v>71903.9742884116</v>
      </c>
      <c r="AN506" s="18">
        <f ca="1" t="shared" si="3350"/>
        <v>89233.9175924339</v>
      </c>
      <c r="AO506" s="18">
        <f ca="1">C506/'Ejercicio 3 - TIR'!$D$7</f>
        <v>17235.9614345449</v>
      </c>
      <c r="AP506" s="18">
        <f ca="1" t="shared" si="3351"/>
        <v>28054.9079523524</v>
      </c>
      <c r="AQ506" s="18">
        <f ca="1" t="shared" si="3352"/>
        <v>35304.5721291676</v>
      </c>
      <c r="AR506" s="18">
        <f ca="1" t="shared" si="3353"/>
        <v>43704.0330524753</v>
      </c>
      <c r="AS506" s="18">
        <f ca="1" t="shared" si="3354"/>
        <v>54668.0128538666</v>
      </c>
      <c r="AT506" s="18">
        <f ca="1" t="shared" si="3355"/>
        <v>71997.956157889</v>
      </c>
      <c r="AU506" s="18">
        <f ca="1">AP506*'Ejercicio 3 - TIR'!$D$5</f>
        <v>14027.4539761762</v>
      </c>
      <c r="AV506" s="18">
        <f ca="1">AQ506*'Ejercicio 3 - TIR'!$D$5</f>
        <v>17652.2860645838</v>
      </c>
      <c r="AW506" s="18">
        <f ca="1">AR506*'Ejercicio 3 - TIR'!$D$5</f>
        <v>21852.0165262377</v>
      </c>
      <c r="AX506" s="18">
        <f ca="1">AS506*'Ejercicio 3 - TIR'!$D$5</f>
        <v>27334.0064269333</v>
      </c>
      <c r="AY506" s="18">
        <f ca="1">AT506*'Ejercicio 3 - TIR'!$D$5</f>
        <v>35998.9780789445</v>
      </c>
      <c r="AZ506" s="18">
        <f ca="1" t="shared" ref="AZ506:BD506" si="3756">AJ506-AU506-AE506</f>
        <v>27309.3487447221</v>
      </c>
      <c r="BA506" s="18">
        <f ca="1" t="shared" si="3756"/>
        <v>30288.5735602231</v>
      </c>
      <c r="BB506" s="18">
        <f ca="1" t="shared" si="3756"/>
        <v>33679.4361986086</v>
      </c>
      <c r="BC506" s="18">
        <f ca="1" t="shared" si="3756"/>
        <v>38068.1956972395</v>
      </c>
      <c r="BD506" s="18">
        <f ca="1" t="shared" si="3756"/>
        <v>45105.6420857773</v>
      </c>
      <c r="BE506" s="18">
        <f ca="1" t="shared" ref="BE506:BI506" si="3757">AZ506/Z506</f>
        <v>23834.9955162567</v>
      </c>
      <c r="BF506" s="18">
        <f ca="1" t="shared" si="3757"/>
        <v>22724.7697986836</v>
      </c>
      <c r="BG506" s="18">
        <f ca="1" t="shared" si="3757"/>
        <v>21489.7985129189</v>
      </c>
      <c r="BH506" s="18">
        <f ca="1" t="shared" si="3757"/>
        <v>20205.9030444744</v>
      </c>
      <c r="BI506" s="18">
        <f ca="1" t="shared" si="3757"/>
        <v>19148.0950389172</v>
      </c>
      <c r="BJ506" s="18">
        <f ca="1" t="shared" si="3358"/>
        <v>63898.4593403066</v>
      </c>
      <c r="BK506" s="18">
        <f ca="1" t="shared" si="3359"/>
        <v>40601.3812805269</v>
      </c>
      <c r="BL506" s="18">
        <f ca="1" t="shared" si="3360"/>
        <v>104499.840620834</v>
      </c>
      <c r="BM506" s="18">
        <f ca="1">BK506*'Ejercicio 3 - TIR'!$D$5</f>
        <v>20300.6906402635</v>
      </c>
      <c r="BN506" s="18">
        <f ca="1" t="shared" si="3361"/>
        <v>84199.14998057</v>
      </c>
      <c r="BO506" s="18">
        <f ca="1" t="shared" si="3362"/>
        <v>35743.9391497406</v>
      </c>
      <c r="BP506" s="18">
        <f ca="1" t="shared" si="3363"/>
        <v>-113305.765605193</v>
      </c>
      <c r="BQ506" s="18">
        <f ca="1" t="shared" ref="BQ506:BT506" si="3758">BE506</f>
        <v>23834.9955162567</v>
      </c>
      <c r="BR506" s="18">
        <f ca="1" t="shared" si="3758"/>
        <v>22724.7697986836</v>
      </c>
      <c r="BS506" s="18">
        <f ca="1" t="shared" si="3758"/>
        <v>21489.7985129189</v>
      </c>
      <c r="BT506" s="18">
        <f ca="1" t="shared" si="3758"/>
        <v>20205.9030444744</v>
      </c>
      <c r="BU506" s="18">
        <f ca="1" t="shared" si="3365"/>
        <v>54892.0341886578</v>
      </c>
      <c r="BV506" s="20">
        <f ca="1" t="shared" si="3366"/>
        <v>7.26425475288102</v>
      </c>
    </row>
    <row r="507" ht="15" customHeight="1" spans="1:74">
      <c r="A507" s="16">
        <v>506</v>
      </c>
      <c r="B507" s="17">
        <f ca="1" t="shared" ref="B507:F507" si="3759">RAND()</f>
        <v>0.451160946087878</v>
      </c>
      <c r="C507" s="18">
        <f ca="1">IF(B507&lt;=('Ejercicio 3 - TIR'!$D$13-'Ejercicio 3 - TIR'!$C$13)/('Ejercicio 3 - TIR'!$E$13-'Ejercicio 3 - TIR'!$C$13),'Ejercicio 3 - TIR'!$C$13+SQRT(('Ejercicio 3 - TIR'!$E$13-'Ejercicio 3 - TIR'!$C$13)*('Ejercicio 3 - TIR'!$D$13-'Ejercicio 3 - TIR'!$C$13)*B507),'Ejercicio 3 - TIR'!$E$13-SQRT(('Ejercicio 3 - TIR'!$E$13-'Ejercicio 3 - TIR'!$C$13)*('Ejercicio 3 - TIR'!$E$13-'Ejercicio 3 - TIR'!$D$13)*(1-B507)))</f>
        <v>74336.6630249582</v>
      </c>
      <c r="D507" s="17">
        <f ca="1" t="shared" si="3759"/>
        <v>0.934333696243284</v>
      </c>
      <c r="E507" s="18">
        <f ca="1">IF(D507&lt;=('Ejercicio 3 - TIR'!$D$14-'Ejercicio 3 - TIR'!$C$14)/('Ejercicio 3 - TIR'!$E$14-'Ejercicio 3 - TIR'!$C$14),'Ejercicio 3 - TIR'!$C$14+SQRT(('Ejercicio 3 - TIR'!$E$14-'Ejercicio 3 - TIR'!$C$14)*('Ejercicio 3 - TIR'!$D$14-'Ejercicio 3 - TIR'!$C$14)*D507),'Ejercicio 3 - TIR'!$E$14-SQRT(('Ejercicio 3 - TIR'!$E$14-'Ejercicio 3 - TIR'!$C$14)*('Ejercicio 3 - TIR'!$E$14-'Ejercicio 3 - TIR'!$D$14)*(1-D507)))</f>
        <v>36861.5377071713</v>
      </c>
      <c r="F507" s="17">
        <f ca="1" t="shared" si="3759"/>
        <v>0.517383374485347</v>
      </c>
      <c r="G507" s="18">
        <f ca="1">IF(F507&lt;=('Ejercicio 3 - TIR'!$D$18-'Ejercicio 3 - TIR'!$C$18)/('Ejercicio 3 - TIR'!$E$18-'Ejercicio 3 - TIR'!$C$18),'Ejercicio 3 - TIR'!$C$18+SQRT(('Ejercicio 3 - TIR'!$E$18-'Ejercicio 3 - TIR'!$C$18)*('Ejercicio 3 - TIR'!$D$18-'Ejercicio 3 - TIR'!$C$18)*F507),'Ejercicio 3 - TIR'!$E$18-SQRT(('Ejercicio 3 - TIR'!$E$18-'Ejercicio 3 - TIR'!$C$18)*('Ejercicio 3 - TIR'!$E$18-'Ejercicio 3 - TIR'!$D$18)*(1-F507)))</f>
        <v>38809.5122551025</v>
      </c>
      <c r="H507" s="17">
        <f ca="1" t="shared" ref="H507:L507" si="3760">RAND()</f>
        <v>0.135787395808439</v>
      </c>
      <c r="I507" s="18">
        <f ca="1">IF(H507&lt;=('Ejercicio 3 - TIR'!$D$18-'Ejercicio 3 - TIR'!$C$18)/('Ejercicio 3 - TIR'!$E$18-'Ejercicio 3 - TIR'!$C$18),'Ejercicio 3 - TIR'!$C$18+SQRT(('Ejercicio 3 - TIR'!$E$18-'Ejercicio 3 - TIR'!$C$18)*('Ejercicio 3 - TIR'!$D$18-'Ejercicio 3 - TIR'!$C$18)*H507),'Ejercicio 3 - TIR'!$E$18-SQRT(('Ejercicio 3 - TIR'!$E$18-'Ejercicio 3 - TIR'!$C$18)*('Ejercicio 3 - TIR'!$E$18-'Ejercicio 3 - TIR'!$D$18)*(1-H507)))</f>
        <v>34513.1041835156</v>
      </c>
      <c r="J507" s="17">
        <f ca="1" t="shared" si="3760"/>
        <v>0.35436396195513</v>
      </c>
      <c r="K507" s="18">
        <f ca="1">IF(J507&lt;=('Ejercicio 3 - TIR'!$D$18-'Ejercicio 3 - TIR'!$C$18)/('Ejercicio 3 - TIR'!$E$18-'Ejercicio 3 - TIR'!$C$18),'Ejercicio 3 - TIR'!$C$18+SQRT(('Ejercicio 3 - TIR'!$E$18-'Ejercicio 3 - TIR'!$C$18)*('Ejercicio 3 - TIR'!$D$18-'Ejercicio 3 - TIR'!$C$18)*J507),'Ejercicio 3 - TIR'!$E$18-SQRT(('Ejercicio 3 - TIR'!$E$18-'Ejercicio 3 - TIR'!$C$18)*('Ejercicio 3 - TIR'!$E$18-'Ejercicio 3 - TIR'!$D$18)*(1-J507)))</f>
        <v>37290.7197376713</v>
      </c>
      <c r="L507" s="17">
        <f ca="1" t="shared" si="3760"/>
        <v>0.0271492362722463</v>
      </c>
      <c r="M507" s="18">
        <f ca="1">IF(L507&lt;=('Ejercicio 3 - TIR'!$D$18-'Ejercicio 3 - TIR'!$C$18)/('Ejercicio 3 - TIR'!$E$18-'Ejercicio 3 - TIR'!$C$18),'Ejercicio 3 - TIR'!$C$18+SQRT(('Ejercicio 3 - TIR'!$E$18-'Ejercicio 3 - TIR'!$C$18)*('Ejercicio 3 - TIR'!$D$18-'Ejercicio 3 - TIR'!$C$18)*L507),'Ejercicio 3 - TIR'!$E$18-SQRT(('Ejercicio 3 - TIR'!$E$18-'Ejercicio 3 - TIR'!$C$18)*('Ejercicio 3 - TIR'!$E$18-'Ejercicio 3 - TIR'!$D$18)*(1-L507)))</f>
        <v>32018.015223143</v>
      </c>
      <c r="N507" s="17">
        <f ca="1" t="shared" ref="N507:R507" si="3761">RAND()</f>
        <v>0.406750987240259</v>
      </c>
      <c r="O507" s="18">
        <f ca="1">IF(N507&lt;=('Ejercicio 3 - TIR'!$D$18-'Ejercicio 3 - TIR'!$C$18)/('Ejercicio 3 - TIR'!$E$18-'Ejercicio 3 - TIR'!$C$18),'Ejercicio 3 - TIR'!$C$18+SQRT(('Ejercicio 3 - TIR'!$E$18-'Ejercicio 3 - TIR'!$C$18)*('Ejercicio 3 - TIR'!$D$18-'Ejercicio 3 - TIR'!$C$18)*N507),'Ejercicio 3 - TIR'!$E$18-SQRT(('Ejercicio 3 - TIR'!$E$18-'Ejercicio 3 - TIR'!$C$18)*('Ejercicio 3 - TIR'!$E$18-'Ejercicio 3 - TIR'!$D$18)*(1-N507)))</f>
        <v>37811.0593446753</v>
      </c>
      <c r="P507" s="17">
        <f ca="1" t="shared" si="3761"/>
        <v>0.0846673336756678</v>
      </c>
      <c r="Q507" s="19">
        <f ca="1">IF(P507&lt;=('Ejercicio 3 - TIR'!$D$22-'Ejercicio 3 - TIR'!$C$22)/('Ejercicio 3 - TIR'!$E$22-'Ejercicio 3 - TIR'!$C$22),'Ejercicio 3 - TIR'!$C$22+SQRT(('Ejercicio 3 - TIR'!$E$22-'Ejercicio 3 - TIR'!$C$22)*('Ejercicio 3 - TIR'!$D$22-'Ejercicio 3 - TIR'!$C$22)*P507),'Ejercicio 3 - TIR'!$E$22-SQRT(('Ejercicio 3 - TIR'!$E$22-'Ejercicio 3 - TIR'!$C$22)*('Ejercicio 3 - TIR'!$E$22-'Ejercicio 3 - TIR'!$D$22)*(1-P507)))</f>
        <v>0.132345088116988</v>
      </c>
      <c r="R507" s="17">
        <f ca="1" t="shared" si="3761"/>
        <v>0.925541356620718</v>
      </c>
      <c r="S507" s="19">
        <f ca="1">IF(R507&lt;=('Ejercicio 3 - TIR'!$D$23-'Ejercicio 3 - TIR'!$C$23)/('Ejercicio 3 - TIR'!$E$23-'Ejercicio 3 - TIR'!$C$23),'Ejercicio 3 - TIR'!$C$23+SQRT(('Ejercicio 3 - TIR'!$E$23-'Ejercicio 3 - TIR'!$C$23)*('Ejercicio 3 - TIR'!$D$23-'Ejercicio 3 - TIR'!$C$23)*R507),'Ejercicio 3 - TIR'!$E$23-SQRT(('Ejercicio 3 - TIR'!$E$23-'Ejercicio 3 - TIR'!$C$23)*('Ejercicio 3 - TIR'!$E$23-'Ejercicio 3 - TIR'!$D$23)*(1-R507)))</f>
        <v>0.16842305920881</v>
      </c>
      <c r="T507" s="17">
        <f ca="1" t="shared" ref="T507:X507" si="3762">RAND()</f>
        <v>0.00793921634832961</v>
      </c>
      <c r="U507" s="19">
        <f ca="1">IF(T507&lt;=('Ejercicio 3 - TIR'!$D$24-'Ejercicio 3 - TIR'!$C$24)/('Ejercicio 3 - TIR'!$E$24-'Ejercicio 3 - TIR'!$C$24),'Ejercicio 3 - TIR'!$C$24+SQRT(('Ejercicio 3 - TIR'!$E$24-'Ejercicio 3 - TIR'!$C$24)*('Ejercicio 3 - TIR'!$D$24-'Ejercicio 3 - TIR'!$C$24)*T507),'Ejercicio 3 - TIR'!$E$24-SQRT(('Ejercicio 3 - TIR'!$E$24-'Ejercicio 3 - TIR'!$C$24)*('Ejercicio 3 - TIR'!$E$24-'Ejercicio 3 - TIR'!$D$24)*(1-T507)))</f>
        <v>0.154083179439051</v>
      </c>
      <c r="V507" s="17">
        <f ca="1" t="shared" si="3762"/>
        <v>0.244170858079017</v>
      </c>
      <c r="W507" s="19">
        <f ca="1">IF(V507&lt;=('Ejercicio 3 - TIR'!$D$25-'Ejercicio 3 - TIR'!$C$25)/('Ejercicio 3 - TIR'!$E$25-'Ejercicio 3 - TIR'!$C$25),'Ejercicio 3 - TIR'!$C$25+SQRT(('Ejercicio 3 - TIR'!$E$25-'Ejercicio 3 - TIR'!$C$25)*('Ejercicio 3 - TIR'!$D$25-'Ejercicio 3 - TIR'!$C$25)*V507),'Ejercicio 3 - TIR'!$E$25-SQRT(('Ejercicio 3 - TIR'!$E$25-'Ejercicio 3 - TIR'!$C$25)*('Ejercicio 3 - TIR'!$E$25-'Ejercicio 3 - TIR'!$D$25)*(1-V507)))</f>
        <v>0.198488893999118</v>
      </c>
      <c r="X507" s="17">
        <f ca="1" t="shared" si="3762"/>
        <v>0.402671867600201</v>
      </c>
      <c r="Y507" s="19">
        <f ca="1">IF(X507&lt;=('Ejercicio 3 - TIR'!$D$26-'Ejercicio 3 - TIR'!$C$26)/('Ejercicio 3 - TIR'!$E$26-'Ejercicio 3 - TIR'!$C$26),'Ejercicio 3 - TIR'!$C$26+SQRT(('Ejercicio 3 - TIR'!$E$26-'Ejercicio 3 - TIR'!$C$26)*('Ejercicio 3 - TIR'!$D$26-'Ejercicio 3 - TIR'!$C$26)*X507),'Ejercicio 3 - TIR'!$E$26-SQRT(('Ejercicio 3 - TIR'!$E$26-'Ejercicio 3 - TIR'!$C$26)*('Ejercicio 3 - TIR'!$E$26-'Ejercicio 3 - TIR'!$D$26)*(1-X507)))</f>
        <v>0.223205881334782</v>
      </c>
      <c r="Z507" s="17">
        <f ca="1" t="shared" si="3336"/>
        <v>1.13234508811699</v>
      </c>
      <c r="AA507" s="17">
        <f ca="1" t="shared" si="3337"/>
        <v>1.32305811193772</v>
      </c>
      <c r="AB507" s="17">
        <f ca="1" t="shared" si="3338"/>
        <v>1.52691911240771</v>
      </c>
      <c r="AC507" s="17">
        <f ca="1" t="shared" si="3339"/>
        <v>1.82999559825564</v>
      </c>
      <c r="AD507" s="17">
        <f ca="1" t="shared" si="3340"/>
        <v>2.23846137860306</v>
      </c>
      <c r="AE507" s="16">
        <f ca="1" t="shared" si="3341"/>
        <v>4878.44345598327</v>
      </c>
      <c r="AF507" s="16">
        <f ca="1" t="shared" si="3342"/>
        <v>5700.08582701718</v>
      </c>
      <c r="AG507" s="16">
        <f ca="1" t="shared" si="3343"/>
        <v>6578.37317431946</v>
      </c>
      <c r="AH507" s="16">
        <f ca="1" t="shared" si="3344"/>
        <v>7884.10719000359</v>
      </c>
      <c r="AI507" s="16">
        <f ca="1" t="shared" si="3345"/>
        <v>9643.88628388624</v>
      </c>
      <c r="AJ507" s="18">
        <f ca="1" t="shared" si="3346"/>
        <v>43945.7605742814</v>
      </c>
      <c r="AK507" s="18">
        <f ca="1" t="shared" si="3347"/>
        <v>45662.842458152</v>
      </c>
      <c r="AL507" s="18">
        <f ca="1" t="shared" si="3348"/>
        <v>56939.9126828898</v>
      </c>
      <c r="AM507" s="18">
        <f ca="1" t="shared" si="3349"/>
        <v>58592.8269232337</v>
      </c>
      <c r="AN507" s="18">
        <f ca="1" t="shared" si="3350"/>
        <v>84638.5960271238</v>
      </c>
      <c r="AO507" s="18">
        <f ca="1">C507/'Ejercicio 3 - TIR'!$D$7</f>
        <v>14867.3326049916</v>
      </c>
      <c r="AP507" s="18">
        <f ca="1" t="shared" si="3351"/>
        <v>29078.4279692898</v>
      </c>
      <c r="AQ507" s="18">
        <f ca="1" t="shared" si="3352"/>
        <v>30795.5098531604</v>
      </c>
      <c r="AR507" s="18">
        <f ca="1" t="shared" si="3353"/>
        <v>42072.5800778982</v>
      </c>
      <c r="AS507" s="18">
        <f ca="1" t="shared" si="3354"/>
        <v>43725.494318242</v>
      </c>
      <c r="AT507" s="18">
        <f ca="1" t="shared" si="3355"/>
        <v>69771.2634221321</v>
      </c>
      <c r="AU507" s="18">
        <f ca="1">AP507*'Ejercicio 3 - TIR'!$D$5</f>
        <v>14539.2139846449</v>
      </c>
      <c r="AV507" s="18">
        <f ca="1">AQ507*'Ejercicio 3 - TIR'!$D$5</f>
        <v>15397.7549265802</v>
      </c>
      <c r="AW507" s="18">
        <f ca="1">AR507*'Ejercicio 3 - TIR'!$D$5</f>
        <v>21036.2900389491</v>
      </c>
      <c r="AX507" s="18">
        <f ca="1">AS507*'Ejercicio 3 - TIR'!$D$5</f>
        <v>21862.747159121</v>
      </c>
      <c r="AY507" s="18">
        <f ca="1">AT507*'Ejercicio 3 - TIR'!$D$5</f>
        <v>34885.6317110661</v>
      </c>
      <c r="AZ507" s="18">
        <f ca="1" t="shared" ref="AZ507:BD507" si="3763">AJ507-AU507-AE507</f>
        <v>24528.1031336533</v>
      </c>
      <c r="BA507" s="18">
        <f ca="1" t="shared" si="3763"/>
        <v>24565.0017045547</v>
      </c>
      <c r="BB507" s="18">
        <f ca="1" t="shared" si="3763"/>
        <v>29325.2494696213</v>
      </c>
      <c r="BC507" s="18">
        <f ca="1" t="shared" si="3763"/>
        <v>28845.9725741091</v>
      </c>
      <c r="BD507" s="18">
        <f ca="1" t="shared" si="3763"/>
        <v>40109.0780321715</v>
      </c>
      <c r="BE507" s="18">
        <f ca="1" t="shared" ref="BE507:BI507" si="3764">AZ507/Z507</f>
        <v>21661.3322131699</v>
      </c>
      <c r="BF507" s="18">
        <f ca="1" t="shared" si="3764"/>
        <v>18566.8350338575</v>
      </c>
      <c r="BG507" s="18">
        <f ca="1" t="shared" si="3764"/>
        <v>19205.5029184748</v>
      </c>
      <c r="BH507" s="18">
        <f ca="1" t="shared" si="3764"/>
        <v>15762.8644580376</v>
      </c>
      <c r="BI507" s="18">
        <f ca="1" t="shared" si="3764"/>
        <v>17918.1461049831</v>
      </c>
      <c r="BJ507" s="18">
        <f ca="1" t="shared" si="3358"/>
        <v>82513.1285134233</v>
      </c>
      <c r="BK507" s="18">
        <f ca="1" t="shared" si="3359"/>
        <v>33279.9498391198</v>
      </c>
      <c r="BL507" s="18">
        <f ca="1" t="shared" si="3360"/>
        <v>115793.078352543</v>
      </c>
      <c r="BM507" s="18">
        <f ca="1">BK507*'Ejercicio 3 - TIR'!$D$5</f>
        <v>16639.9749195599</v>
      </c>
      <c r="BN507" s="18">
        <f ca="1" t="shared" si="3361"/>
        <v>99153.1034329832</v>
      </c>
      <c r="BO507" s="18">
        <f ca="1" t="shared" si="3362"/>
        <v>44295.2040096672</v>
      </c>
      <c r="BP507" s="18">
        <f ca="1" t="shared" si="3363"/>
        <v>-111198.20073213</v>
      </c>
      <c r="BQ507" s="18">
        <f ca="1" t="shared" ref="BQ507:BT507" si="3765">BE507</f>
        <v>21661.3322131699</v>
      </c>
      <c r="BR507" s="18">
        <f ca="1" t="shared" si="3765"/>
        <v>18566.8350338575</v>
      </c>
      <c r="BS507" s="18">
        <f ca="1" t="shared" si="3765"/>
        <v>19205.5029184748</v>
      </c>
      <c r="BT507" s="18">
        <f ca="1" t="shared" si="3765"/>
        <v>15762.8644580376</v>
      </c>
      <c r="BU507" s="18">
        <f ca="1" t="shared" si="3365"/>
        <v>62213.3501146503</v>
      </c>
      <c r="BV507" s="20">
        <f ca="1" t="shared" si="3366"/>
        <v>6.23913233245901</v>
      </c>
    </row>
    <row r="508" ht="15" customHeight="1" spans="1:74">
      <c r="A508" s="16">
        <v>507</v>
      </c>
      <c r="B508" s="17">
        <f ca="1" t="shared" ref="B508:F508" si="3766">RAND()</f>
        <v>0.988254483480403</v>
      </c>
      <c r="C508" s="18">
        <f ca="1">IF(B508&lt;=('Ejercicio 3 - TIR'!$D$13-'Ejercicio 3 - TIR'!$C$13)/('Ejercicio 3 - TIR'!$E$13-'Ejercicio 3 - TIR'!$C$13),'Ejercicio 3 - TIR'!$C$13+SQRT(('Ejercicio 3 - TIR'!$E$13-'Ejercicio 3 - TIR'!$C$13)*('Ejercicio 3 - TIR'!$D$13-'Ejercicio 3 - TIR'!$C$13)*B508),'Ejercicio 3 - TIR'!$E$13-SQRT(('Ejercicio 3 - TIR'!$E$13-'Ejercicio 3 - TIR'!$C$13)*('Ejercicio 3 - TIR'!$E$13-'Ejercicio 3 - TIR'!$D$13)*(1-B508)))</f>
        <v>96245.7197995467</v>
      </c>
      <c r="D508" s="17">
        <f ca="1" t="shared" si="3766"/>
        <v>0.346977717347656</v>
      </c>
      <c r="E508" s="18">
        <f ca="1">IF(D508&lt;=('Ejercicio 3 - TIR'!$D$14-'Ejercicio 3 - TIR'!$C$14)/('Ejercicio 3 - TIR'!$E$14-'Ejercicio 3 - TIR'!$C$14),'Ejercicio 3 - TIR'!$C$14+SQRT(('Ejercicio 3 - TIR'!$E$14-'Ejercicio 3 - TIR'!$C$14)*('Ejercicio 3 - TIR'!$D$14-'Ejercicio 3 - TIR'!$C$14)*D508),'Ejercicio 3 - TIR'!$E$14-SQRT(('Ejercicio 3 - TIR'!$E$14-'Ejercicio 3 - TIR'!$C$14)*('Ejercicio 3 - TIR'!$E$14-'Ejercicio 3 - TIR'!$D$14)*(1-D508)))</f>
        <v>30102.8619087207</v>
      </c>
      <c r="F508" s="17">
        <f ca="1" t="shared" si="3766"/>
        <v>0.771181989395681</v>
      </c>
      <c r="G508" s="18">
        <f ca="1">IF(F508&lt;=('Ejercicio 3 - TIR'!$D$18-'Ejercicio 3 - TIR'!$C$18)/('Ejercicio 3 - TIR'!$E$18-'Ejercicio 3 - TIR'!$C$18),'Ejercicio 3 - TIR'!$C$18+SQRT(('Ejercicio 3 - TIR'!$E$18-'Ejercicio 3 - TIR'!$C$18)*('Ejercicio 3 - TIR'!$D$18-'Ejercicio 3 - TIR'!$C$18)*F508),'Ejercicio 3 - TIR'!$E$18-SQRT(('Ejercicio 3 - TIR'!$E$18-'Ejercicio 3 - TIR'!$C$18)*('Ejercicio 3 - TIR'!$E$18-'Ejercicio 3 - TIR'!$D$18)*(1-F508)))</f>
        <v>40857.3739252349</v>
      </c>
      <c r="H508" s="17">
        <f ca="1" t="shared" ref="H508:L508" si="3767">RAND()</f>
        <v>0.36241860275601</v>
      </c>
      <c r="I508" s="18">
        <f ca="1">IF(H508&lt;=('Ejercicio 3 - TIR'!$D$18-'Ejercicio 3 - TIR'!$C$18)/('Ejercicio 3 - TIR'!$E$18-'Ejercicio 3 - TIR'!$C$18),'Ejercicio 3 - TIR'!$C$18+SQRT(('Ejercicio 3 - TIR'!$E$18-'Ejercicio 3 - TIR'!$C$18)*('Ejercicio 3 - TIR'!$D$18-'Ejercicio 3 - TIR'!$C$18)*H508),'Ejercicio 3 - TIR'!$E$18-SQRT(('Ejercicio 3 - TIR'!$E$18-'Ejercicio 3 - TIR'!$C$18)*('Ejercicio 3 - TIR'!$E$18-'Ejercicio 3 - TIR'!$D$18)*(1-H508)))</f>
        <v>37373.1126678901</v>
      </c>
      <c r="J508" s="17">
        <f ca="1" t="shared" si="3767"/>
        <v>0.110229842479624</v>
      </c>
      <c r="K508" s="18">
        <f ca="1">IF(J508&lt;=('Ejercicio 3 - TIR'!$D$18-'Ejercicio 3 - TIR'!$C$18)/('Ejercicio 3 - TIR'!$E$18-'Ejercicio 3 - TIR'!$C$18),'Ejercicio 3 - TIR'!$C$18+SQRT(('Ejercicio 3 - TIR'!$E$18-'Ejercicio 3 - TIR'!$C$18)*('Ejercicio 3 - TIR'!$D$18-'Ejercicio 3 - TIR'!$C$18)*J508),'Ejercicio 3 - TIR'!$E$18-SQRT(('Ejercicio 3 - TIR'!$E$18-'Ejercicio 3 - TIR'!$C$18)*('Ejercicio 3 - TIR'!$E$18-'Ejercicio 3 - TIR'!$D$18)*(1-J508)))</f>
        <v>34066.2607358535</v>
      </c>
      <c r="L508" s="17">
        <f ca="1" t="shared" si="3767"/>
        <v>0.40646481326678</v>
      </c>
      <c r="M508" s="18">
        <f ca="1">IF(L508&lt;=('Ejercicio 3 - TIR'!$D$18-'Ejercicio 3 - TIR'!$C$18)/('Ejercicio 3 - TIR'!$E$18-'Ejercicio 3 - TIR'!$C$18),'Ejercicio 3 - TIR'!$C$18+SQRT(('Ejercicio 3 - TIR'!$E$18-'Ejercicio 3 - TIR'!$C$18)*('Ejercicio 3 - TIR'!$D$18-'Ejercicio 3 - TIR'!$C$18)*L508),'Ejercicio 3 - TIR'!$E$18-SQRT(('Ejercicio 3 - TIR'!$E$18-'Ejercicio 3 - TIR'!$C$18)*('Ejercicio 3 - TIR'!$E$18-'Ejercicio 3 - TIR'!$D$18)*(1-L508)))</f>
        <v>37808.3110843522</v>
      </c>
      <c r="N508" s="17">
        <f ca="1" t="shared" ref="N508:R508" si="3768">RAND()</f>
        <v>0.972292215821385</v>
      </c>
      <c r="O508" s="18">
        <f ca="1">IF(N508&lt;=('Ejercicio 3 - TIR'!$D$18-'Ejercicio 3 - TIR'!$C$18)/('Ejercicio 3 - TIR'!$E$18-'Ejercicio 3 - TIR'!$C$18),'Ejercicio 3 - TIR'!$C$18+SQRT(('Ejercicio 3 - TIR'!$E$18-'Ejercicio 3 - TIR'!$C$18)*('Ejercicio 3 - TIR'!$D$18-'Ejercicio 3 - TIR'!$C$18)*N508),'Ejercicio 3 - TIR'!$E$18-SQRT(('Ejercicio 3 - TIR'!$E$18-'Ejercicio 3 - TIR'!$C$18)*('Ejercicio 3 - TIR'!$E$18-'Ejercicio 3 - TIR'!$D$18)*(1-N508)))</f>
        <v>43558.4439610629</v>
      </c>
      <c r="P508" s="17">
        <f ca="1" t="shared" si="3768"/>
        <v>0.209494613761014</v>
      </c>
      <c r="Q508" s="19">
        <f ca="1">IF(P508&lt;=('Ejercicio 3 - TIR'!$D$22-'Ejercicio 3 - TIR'!$C$22)/('Ejercicio 3 - TIR'!$E$22-'Ejercicio 3 - TIR'!$C$22),'Ejercicio 3 - TIR'!$C$22+SQRT(('Ejercicio 3 - TIR'!$E$22-'Ejercicio 3 - TIR'!$C$22)*('Ejercicio 3 - TIR'!$D$22-'Ejercicio 3 - TIR'!$C$22)*P508),'Ejercicio 3 - TIR'!$E$22-SQRT(('Ejercicio 3 - TIR'!$E$22-'Ejercicio 3 - TIR'!$C$22)*('Ejercicio 3 - TIR'!$E$22-'Ejercicio 3 - TIR'!$D$22)*(1-P508)))</f>
        <v>0.139418813165841</v>
      </c>
      <c r="R508" s="17">
        <f ca="1" t="shared" si="3768"/>
        <v>0.377563397090606</v>
      </c>
      <c r="S508" s="19">
        <f ca="1">IF(R508&lt;=('Ejercicio 3 - TIR'!$D$23-'Ejercicio 3 - TIR'!$C$23)/('Ejercicio 3 - TIR'!$E$23-'Ejercicio 3 - TIR'!$C$23),'Ejercicio 3 - TIR'!$C$23+SQRT(('Ejercicio 3 - TIR'!$E$23-'Ejercicio 3 - TIR'!$C$23)*('Ejercicio 3 - TIR'!$D$23-'Ejercicio 3 - TIR'!$C$23)*R508),'Ejercicio 3 - TIR'!$E$23-SQRT(('Ejercicio 3 - TIR'!$E$23-'Ejercicio 3 - TIR'!$C$23)*('Ejercicio 3 - TIR'!$E$23-'Ejercicio 3 - TIR'!$D$23)*(1-R508)))</f>
        <v>0.146069409559157</v>
      </c>
      <c r="T508" s="17">
        <f ca="1" t="shared" ref="T508:X508" si="3769">RAND()</f>
        <v>0.599689305488067</v>
      </c>
      <c r="U508" s="19">
        <f ca="1">IF(T508&lt;=('Ejercicio 3 - TIR'!$D$24-'Ejercicio 3 - TIR'!$C$24)/('Ejercicio 3 - TIR'!$E$24-'Ejercicio 3 - TIR'!$C$24),'Ejercicio 3 - TIR'!$C$24+SQRT(('Ejercicio 3 - TIR'!$E$24-'Ejercicio 3 - TIR'!$C$24)*('Ejercicio 3 - TIR'!$D$24-'Ejercicio 3 - TIR'!$C$24)*T508),'Ejercicio 3 - TIR'!$E$24-SQRT(('Ejercicio 3 - TIR'!$E$24-'Ejercicio 3 - TIR'!$C$24)*('Ejercicio 3 - TIR'!$E$24-'Ejercicio 3 - TIR'!$D$24)*(1-T508)))</f>
        <v>0.186520604177593</v>
      </c>
      <c r="V508" s="17">
        <f ca="1" t="shared" si="3769"/>
        <v>0.592430267502085</v>
      </c>
      <c r="W508" s="19">
        <f ca="1">IF(V508&lt;=('Ejercicio 3 - TIR'!$D$25-'Ejercicio 3 - TIR'!$C$25)/('Ejercicio 3 - TIR'!$E$25-'Ejercicio 3 - TIR'!$C$25),'Ejercicio 3 - TIR'!$C$25+SQRT(('Ejercicio 3 - TIR'!$E$25-'Ejercicio 3 - TIR'!$C$25)*('Ejercicio 3 - TIR'!$D$25-'Ejercicio 3 - TIR'!$C$25)*V508),'Ejercicio 3 - TIR'!$E$25-SQRT(('Ejercicio 3 - TIR'!$E$25-'Ejercicio 3 - TIR'!$C$25)*('Ejercicio 3 - TIR'!$E$25-'Ejercicio 3 - TIR'!$D$25)*(1-V508)))</f>
        <v>0.212231043650338</v>
      </c>
      <c r="X508" s="17">
        <f ca="1" t="shared" si="3769"/>
        <v>0.427740850354712</v>
      </c>
      <c r="Y508" s="19">
        <f ca="1">IF(X508&lt;=('Ejercicio 3 - TIR'!$D$26-'Ejercicio 3 - TIR'!$C$26)/('Ejercicio 3 - TIR'!$E$26-'Ejercicio 3 - TIR'!$C$26),'Ejercicio 3 - TIR'!$C$26+SQRT(('Ejercicio 3 - TIR'!$E$26-'Ejercicio 3 - TIR'!$C$26)*('Ejercicio 3 - TIR'!$D$26-'Ejercicio 3 - TIR'!$C$26)*X508),'Ejercicio 3 - TIR'!$E$26-SQRT(('Ejercicio 3 - TIR'!$E$26-'Ejercicio 3 - TIR'!$C$26)*('Ejercicio 3 - TIR'!$E$26-'Ejercicio 3 - TIR'!$D$26)*(1-X508)))</f>
        <v>0.224410437957432</v>
      </c>
      <c r="Z508" s="17">
        <f ca="1" t="shared" si="3336"/>
        <v>1.13941881316584</v>
      </c>
      <c r="AA508" s="17">
        <f ca="1" t="shared" si="3337"/>
        <v>1.30585304644557</v>
      </c>
      <c r="AB508" s="17">
        <f ca="1" t="shared" si="3338"/>
        <v>1.54942154563575</v>
      </c>
      <c r="AC508" s="17">
        <f ca="1" t="shared" si="3339"/>
        <v>1.87825689732034</v>
      </c>
      <c r="AD508" s="17">
        <f ca="1" t="shared" si="3340"/>
        <v>2.29975735024457</v>
      </c>
      <c r="AE508" s="16">
        <f ca="1" t="shared" si="3341"/>
        <v>4196.90528020903</v>
      </c>
      <c r="AF508" s="16">
        <f ca="1" t="shared" si="3342"/>
        <v>4809.94475646488</v>
      </c>
      <c r="AG508" s="16">
        <f ca="1" t="shared" si="3343"/>
        <v>5707.09855850155</v>
      </c>
      <c r="AH508" s="16">
        <f ca="1" t="shared" si="3344"/>
        <v>6918.32204178767</v>
      </c>
      <c r="AI508" s="16">
        <f ca="1" t="shared" si="3345"/>
        <v>8470.86572111579</v>
      </c>
      <c r="AJ508" s="18">
        <f ca="1" t="shared" si="3346"/>
        <v>46553.6605069641</v>
      </c>
      <c r="AK508" s="18">
        <f ca="1" t="shared" si="3347"/>
        <v>48803.7930325179</v>
      </c>
      <c r="AL508" s="18">
        <f ca="1" t="shared" si="3348"/>
        <v>52782.9983633765</v>
      </c>
      <c r="AM508" s="18">
        <f ca="1" t="shared" si="3349"/>
        <v>71013.7210702177</v>
      </c>
      <c r="AN508" s="18">
        <f ca="1" t="shared" si="3350"/>
        <v>100173.85166467</v>
      </c>
      <c r="AO508" s="18">
        <f ca="1">C508/'Ejercicio 3 - TIR'!$D$7</f>
        <v>19249.1439599093</v>
      </c>
      <c r="AP508" s="18">
        <f ca="1" t="shared" si="3351"/>
        <v>27304.5165470548</v>
      </c>
      <c r="AQ508" s="18">
        <f ca="1" t="shared" si="3352"/>
        <v>29554.6490726085</v>
      </c>
      <c r="AR508" s="18">
        <f ca="1" t="shared" si="3353"/>
        <v>33533.8544034672</v>
      </c>
      <c r="AS508" s="18">
        <f ca="1" t="shared" si="3354"/>
        <v>51764.5771103083</v>
      </c>
      <c r="AT508" s="18">
        <f ca="1" t="shared" si="3355"/>
        <v>80924.7077047611</v>
      </c>
      <c r="AU508" s="18">
        <f ca="1">AP508*'Ejercicio 3 - TIR'!$D$5</f>
        <v>13652.2582735274</v>
      </c>
      <c r="AV508" s="18">
        <f ca="1">AQ508*'Ejercicio 3 - TIR'!$D$5</f>
        <v>14777.3245363043</v>
      </c>
      <c r="AW508" s="18">
        <f ca="1">AR508*'Ejercicio 3 - TIR'!$D$5</f>
        <v>16766.9272017336</v>
      </c>
      <c r="AX508" s="18">
        <f ca="1">AS508*'Ejercicio 3 - TIR'!$D$5</f>
        <v>25882.2885551542</v>
      </c>
      <c r="AY508" s="18">
        <f ca="1">AT508*'Ejercicio 3 - TIR'!$D$5</f>
        <v>40462.3538523805</v>
      </c>
      <c r="AZ508" s="18">
        <f ca="1" t="shared" ref="AZ508:BD508" si="3770">AJ508-AU508-AE508</f>
        <v>28704.4969532277</v>
      </c>
      <c r="BA508" s="18">
        <f ca="1" t="shared" si="3770"/>
        <v>29216.5237397487</v>
      </c>
      <c r="BB508" s="18">
        <f ca="1" t="shared" si="3770"/>
        <v>30308.9726031414</v>
      </c>
      <c r="BC508" s="18">
        <f ca="1" t="shared" si="3770"/>
        <v>38213.1104732758</v>
      </c>
      <c r="BD508" s="18">
        <f ca="1" t="shared" si="3770"/>
        <v>51240.6320911741</v>
      </c>
      <c r="BE508" s="18">
        <f ca="1" t="shared" ref="BE508:BI508" si="3771">AZ508/Z508</f>
        <v>25192.2266172463</v>
      </c>
      <c r="BF508" s="18">
        <f ca="1" t="shared" si="3771"/>
        <v>22373.5157790333</v>
      </c>
      <c r="BG508" s="18">
        <f ca="1" t="shared" si="3771"/>
        <v>19561.4761447668</v>
      </c>
      <c r="BH508" s="18">
        <f ca="1" t="shared" si="3771"/>
        <v>20344.9861026963</v>
      </c>
      <c r="BI508" s="18">
        <f ca="1" t="shared" si="3771"/>
        <v>22280.8863229527</v>
      </c>
      <c r="BJ508" s="18">
        <f ca="1" t="shared" si="3358"/>
        <v>69229.2779379777</v>
      </c>
      <c r="BK508" s="18">
        <f ca="1" t="shared" si="3359"/>
        <v>44268.3603077173</v>
      </c>
      <c r="BL508" s="18">
        <f ca="1" t="shared" si="3360"/>
        <v>113497.638245695</v>
      </c>
      <c r="BM508" s="18">
        <f ca="1">BK508*'Ejercicio 3 - TIR'!$D$5</f>
        <v>22134.1801538587</v>
      </c>
      <c r="BN508" s="18">
        <f ca="1" t="shared" si="3361"/>
        <v>91363.4580918363</v>
      </c>
      <c r="BO508" s="18">
        <f ca="1" t="shared" si="3362"/>
        <v>39727.4338886754</v>
      </c>
      <c r="BP508" s="18">
        <f ca="1" t="shared" si="3363"/>
        <v>-126348.581708267</v>
      </c>
      <c r="BQ508" s="18">
        <f ca="1" t="shared" ref="BQ508:BT508" si="3772">BE508</f>
        <v>25192.2266172463</v>
      </c>
      <c r="BR508" s="18">
        <f ca="1" t="shared" si="3772"/>
        <v>22373.5157790333</v>
      </c>
      <c r="BS508" s="18">
        <f ca="1" t="shared" si="3772"/>
        <v>19561.4761447668</v>
      </c>
      <c r="BT508" s="18">
        <f ca="1" t="shared" si="3772"/>
        <v>20344.9861026963</v>
      </c>
      <c r="BU508" s="18">
        <f ca="1" t="shared" si="3365"/>
        <v>62008.320211628</v>
      </c>
      <c r="BV508" s="20">
        <f ca="1" t="shared" si="3366"/>
        <v>5.039158364464</v>
      </c>
    </row>
    <row r="509" ht="15" customHeight="1" spans="1:74">
      <c r="A509" s="16">
        <v>508</v>
      </c>
      <c r="B509" s="17">
        <f ca="1" t="shared" ref="B509:F509" si="3773">RAND()</f>
        <v>0.697969372363274</v>
      </c>
      <c r="C509" s="18">
        <f ca="1">IF(B509&lt;=('Ejercicio 3 - TIR'!$D$13-'Ejercicio 3 - TIR'!$C$13)/('Ejercicio 3 - TIR'!$E$13-'Ejercicio 3 - TIR'!$C$13),'Ejercicio 3 - TIR'!$C$13+SQRT(('Ejercicio 3 - TIR'!$E$13-'Ejercicio 3 - TIR'!$C$13)*('Ejercicio 3 - TIR'!$D$13-'Ejercicio 3 - TIR'!$C$13)*B509),'Ejercicio 3 - TIR'!$E$13-SQRT(('Ejercicio 3 - TIR'!$E$13-'Ejercicio 3 - TIR'!$C$13)*('Ejercicio 3 - TIR'!$E$13-'Ejercicio 3 - TIR'!$D$13)*(1-B509)))</f>
        <v>80962.2282510775</v>
      </c>
      <c r="D509" s="17">
        <f ca="1" t="shared" si="3773"/>
        <v>0.94123227378799</v>
      </c>
      <c r="E509" s="18">
        <f ca="1">IF(D509&lt;=('Ejercicio 3 - TIR'!$D$14-'Ejercicio 3 - TIR'!$C$14)/('Ejercicio 3 - TIR'!$E$14-'Ejercicio 3 - TIR'!$C$14),'Ejercicio 3 - TIR'!$C$14+SQRT(('Ejercicio 3 - TIR'!$E$14-'Ejercicio 3 - TIR'!$C$14)*('Ejercicio 3 - TIR'!$D$14-'Ejercicio 3 - TIR'!$C$14)*D509),'Ejercicio 3 - TIR'!$E$14-SQRT(('Ejercicio 3 - TIR'!$E$14-'Ejercicio 3 - TIR'!$C$14)*('Ejercicio 3 - TIR'!$E$14-'Ejercicio 3 - TIR'!$D$14)*(1-D509)))</f>
        <v>37030.9666671118</v>
      </c>
      <c r="F509" s="17">
        <f ca="1" t="shared" si="3773"/>
        <v>0.611697404722256</v>
      </c>
      <c r="G509" s="18">
        <f ca="1">IF(F509&lt;=('Ejercicio 3 - TIR'!$D$18-'Ejercicio 3 - TIR'!$C$18)/('Ejercicio 3 - TIR'!$E$18-'Ejercicio 3 - TIR'!$C$18),'Ejercicio 3 - TIR'!$C$18+SQRT(('Ejercicio 3 - TIR'!$E$18-'Ejercicio 3 - TIR'!$C$18)*('Ejercicio 3 - TIR'!$D$18-'Ejercicio 3 - TIR'!$C$18)*F509),'Ejercicio 3 - TIR'!$E$18-SQRT(('Ejercicio 3 - TIR'!$E$18-'Ejercicio 3 - TIR'!$C$18)*('Ejercicio 3 - TIR'!$E$18-'Ejercicio 3 - TIR'!$D$18)*(1-F509)))</f>
        <v>39578.8627043266</v>
      </c>
      <c r="H509" s="17">
        <f ca="1" t="shared" ref="H509:L509" si="3774">RAND()</f>
        <v>0.476346266087954</v>
      </c>
      <c r="I509" s="18">
        <f ca="1">IF(H509&lt;=('Ejercicio 3 - TIR'!$D$18-'Ejercicio 3 - TIR'!$C$18)/('Ejercicio 3 - TIR'!$E$18-'Ejercicio 3 - TIR'!$C$18),'Ejercicio 3 - TIR'!$C$18+SQRT(('Ejercicio 3 - TIR'!$E$18-'Ejercicio 3 - TIR'!$C$18)*('Ejercicio 3 - TIR'!$D$18-'Ejercicio 3 - TIR'!$C$18)*H509),'Ejercicio 3 - TIR'!$E$18-SQRT(('Ejercicio 3 - TIR'!$E$18-'Ejercicio 3 - TIR'!$C$18)*('Ejercicio 3 - TIR'!$E$18-'Ejercicio 3 - TIR'!$D$18)*(1-H509)))</f>
        <v>38452.9249324239</v>
      </c>
      <c r="J509" s="17">
        <f ca="1" t="shared" si="3774"/>
        <v>0.708215555676427</v>
      </c>
      <c r="K509" s="18">
        <f ca="1">IF(J509&lt;=('Ejercicio 3 - TIR'!$D$18-'Ejercicio 3 - TIR'!$C$18)/('Ejercicio 3 - TIR'!$E$18-'Ejercicio 3 - TIR'!$C$18),'Ejercicio 3 - TIR'!$C$18+SQRT(('Ejercicio 3 - TIR'!$E$18-'Ejercicio 3 - TIR'!$C$18)*('Ejercicio 3 - TIR'!$D$18-'Ejercicio 3 - TIR'!$C$18)*J509),'Ejercicio 3 - TIR'!$E$18-SQRT(('Ejercicio 3 - TIR'!$E$18-'Ejercicio 3 - TIR'!$C$18)*('Ejercicio 3 - TIR'!$E$18-'Ejercicio 3 - TIR'!$D$18)*(1-J509)))</f>
        <v>40321.9840397592</v>
      </c>
      <c r="L509" s="17">
        <f ca="1" t="shared" si="3774"/>
        <v>0.162283707595806</v>
      </c>
      <c r="M509" s="18">
        <f ca="1">IF(L509&lt;=('Ejercicio 3 - TIR'!$D$18-'Ejercicio 3 - TIR'!$C$18)/('Ejercicio 3 - TIR'!$E$18-'Ejercicio 3 - TIR'!$C$18),'Ejercicio 3 - TIR'!$C$18+SQRT(('Ejercicio 3 - TIR'!$E$18-'Ejercicio 3 - TIR'!$C$18)*('Ejercicio 3 - TIR'!$D$18-'Ejercicio 3 - TIR'!$C$18)*L509),'Ejercicio 3 - TIR'!$E$18-SQRT(('Ejercicio 3 - TIR'!$E$18-'Ejercicio 3 - TIR'!$C$18)*('Ejercicio 3 - TIR'!$E$18-'Ejercicio 3 - TIR'!$D$18)*(1-L509)))</f>
        <v>34933.8176029694</v>
      </c>
      <c r="N509" s="17">
        <f ca="1" t="shared" ref="N509:R509" si="3775">RAND()</f>
        <v>0.580990017921035</v>
      </c>
      <c r="O509" s="18">
        <f ca="1">IF(N509&lt;=('Ejercicio 3 - TIR'!$D$18-'Ejercicio 3 - TIR'!$C$18)/('Ejercicio 3 - TIR'!$E$18-'Ejercicio 3 - TIR'!$C$18),'Ejercicio 3 - TIR'!$C$18+SQRT(('Ejercicio 3 - TIR'!$E$18-'Ejercicio 3 - TIR'!$C$18)*('Ejercicio 3 - TIR'!$D$18-'Ejercicio 3 - TIR'!$C$18)*N509),'Ejercicio 3 - TIR'!$E$18-SQRT(('Ejercicio 3 - TIR'!$E$18-'Ejercicio 3 - TIR'!$C$18)*('Ejercicio 3 - TIR'!$E$18-'Ejercicio 3 - TIR'!$D$18)*(1-N509)))</f>
        <v>39335.3362386234</v>
      </c>
      <c r="P509" s="17">
        <f ca="1" t="shared" si="3775"/>
        <v>0.921493901778728</v>
      </c>
      <c r="Q509" s="19">
        <f ca="1">IF(P509&lt;=('Ejercicio 3 - TIR'!$D$22-'Ejercicio 3 - TIR'!$C$22)/('Ejercicio 3 - TIR'!$E$22-'Ejercicio 3 - TIR'!$C$22),'Ejercicio 3 - TIR'!$C$22+SQRT(('Ejercicio 3 - TIR'!$E$22-'Ejercicio 3 - TIR'!$C$22)*('Ejercicio 3 - TIR'!$D$22-'Ejercicio 3 - TIR'!$C$22)*P509),'Ejercicio 3 - TIR'!$E$22-SQRT(('Ejercicio 3 - TIR'!$E$22-'Ejercicio 3 - TIR'!$C$22)*('Ejercicio 3 - TIR'!$E$22-'Ejercicio 3 - TIR'!$D$22)*(1-P509)))</f>
        <v>0.168112570639609</v>
      </c>
      <c r="R509" s="17">
        <f ca="1" t="shared" si="3775"/>
        <v>0.264650566968746</v>
      </c>
      <c r="S509" s="19">
        <f ca="1">IF(R509&lt;=('Ejercicio 3 - TIR'!$D$23-'Ejercicio 3 - TIR'!$C$23)/('Ejercicio 3 - TIR'!$E$23-'Ejercicio 3 - TIR'!$C$23),'Ejercicio 3 - TIR'!$C$23+SQRT(('Ejercicio 3 - TIR'!$E$23-'Ejercicio 3 - TIR'!$C$23)*('Ejercicio 3 - TIR'!$D$23-'Ejercicio 3 - TIR'!$C$23)*R509),'Ejercicio 3 - TIR'!$E$23-SQRT(('Ejercicio 3 - TIR'!$E$23-'Ejercicio 3 - TIR'!$C$23)*('Ejercicio 3 - TIR'!$E$23-'Ejercicio 3 - TIR'!$D$23)*(1-R509)))</f>
        <v>0.14182592542239</v>
      </c>
      <c r="T509" s="17">
        <f ca="1" t="shared" ref="T509:X509" si="3776">RAND()</f>
        <v>0.21390207141308</v>
      </c>
      <c r="U509" s="19">
        <f ca="1">IF(T509&lt;=('Ejercicio 3 - TIR'!$D$24-'Ejercicio 3 - TIR'!$C$24)/('Ejercicio 3 - TIR'!$E$24-'Ejercicio 3 - TIR'!$C$24),'Ejercicio 3 - TIR'!$C$24+SQRT(('Ejercicio 3 - TIR'!$E$24-'Ejercicio 3 - TIR'!$C$24)*('Ejercicio 3 - TIR'!$D$24-'Ejercicio 3 - TIR'!$C$24)*T509),'Ejercicio 3 - TIR'!$E$24-SQRT(('Ejercicio 3 - TIR'!$E$24-'Ejercicio 3 - TIR'!$C$24)*('Ejercicio 3 - TIR'!$E$24-'Ejercicio 3 - TIR'!$D$24)*(1-T509)))</f>
        <v>0.171194205575286</v>
      </c>
      <c r="V509" s="17">
        <f ca="1" t="shared" si="3776"/>
        <v>0.153741878617086</v>
      </c>
      <c r="W509" s="19">
        <f ca="1">IF(V509&lt;=('Ejercicio 3 - TIR'!$D$25-'Ejercicio 3 - TIR'!$C$25)/('Ejercicio 3 - TIR'!$E$25-'Ejercicio 3 - TIR'!$C$25),'Ejercicio 3 - TIR'!$C$25+SQRT(('Ejercicio 3 - TIR'!$E$25-'Ejercicio 3 - TIR'!$C$25)*('Ejercicio 3 - TIR'!$D$25-'Ejercicio 3 - TIR'!$C$25)*V509),'Ejercicio 3 - TIR'!$E$25-SQRT(('Ejercicio 3 - TIR'!$E$25-'Ejercicio 3 - TIR'!$C$25)*('Ejercicio 3 - TIR'!$E$25-'Ejercicio 3 - TIR'!$D$25)*(1-V509)))</f>
        <v>0.194671013259619</v>
      </c>
      <c r="X509" s="17">
        <f ca="1" t="shared" si="3776"/>
        <v>0.818425749381259</v>
      </c>
      <c r="Y509" s="19">
        <f ca="1">IF(X509&lt;=('Ejercicio 3 - TIR'!$D$26-'Ejercicio 3 - TIR'!$C$26)/('Ejercicio 3 - TIR'!$E$26-'Ejercicio 3 - TIR'!$C$26),'Ejercicio 3 - TIR'!$C$26+SQRT(('Ejercicio 3 - TIR'!$E$26-'Ejercicio 3 - TIR'!$C$26)*('Ejercicio 3 - TIR'!$D$26-'Ejercicio 3 - TIR'!$C$26)*X509),'Ejercicio 3 - TIR'!$E$26-SQRT(('Ejercicio 3 - TIR'!$E$26-'Ejercicio 3 - TIR'!$C$26)*('Ejercicio 3 - TIR'!$E$26-'Ejercicio 3 - TIR'!$D$26)*(1-X509)))</f>
        <v>0.2486870481535</v>
      </c>
      <c r="Z509" s="17">
        <f ca="1" t="shared" si="3336"/>
        <v>1.16811257063961</v>
      </c>
      <c r="AA509" s="17">
        <f ca="1" t="shared" si="3337"/>
        <v>1.3337812169681</v>
      </c>
      <c r="AB509" s="17">
        <f ca="1" t="shared" si="3338"/>
        <v>1.56211683281819</v>
      </c>
      <c r="AC509" s="17">
        <f ca="1" t="shared" si="3339"/>
        <v>1.86621569949281</v>
      </c>
      <c r="AD509" s="17">
        <f ca="1" t="shared" si="3340"/>
        <v>2.3303193730174</v>
      </c>
      <c r="AE509" s="16">
        <f ca="1" t="shared" si="3341"/>
        <v>6225.37099967783</v>
      </c>
      <c r="AF509" s="16">
        <f ca="1" t="shared" si="3342"/>
        <v>7108.29000280484</v>
      </c>
      <c r="AG509" s="16">
        <f ca="1" t="shared" si="3343"/>
        <v>8325.18806283376</v>
      </c>
      <c r="AH509" s="16">
        <f ca="1" t="shared" si="3344"/>
        <v>9945.8608586025</v>
      </c>
      <c r="AI509" s="16">
        <f ca="1" t="shared" si="3345"/>
        <v>12419.2676368738</v>
      </c>
      <c r="AJ509" s="18">
        <f ca="1" t="shared" si="3346"/>
        <v>46232.567056543</v>
      </c>
      <c r="AK509" s="18">
        <f ca="1" t="shared" si="3347"/>
        <v>51287.7890123512</v>
      </c>
      <c r="AL509" s="18">
        <f ca="1" t="shared" si="3348"/>
        <v>62987.6500011342</v>
      </c>
      <c r="AM509" s="18">
        <f ca="1" t="shared" si="3349"/>
        <v>65194.03885388</v>
      </c>
      <c r="AN509" s="18">
        <f ca="1" t="shared" si="3350"/>
        <v>91663.8960810175</v>
      </c>
      <c r="AO509" s="18">
        <f ca="1">C509/'Ejercicio 3 - TIR'!$D$7</f>
        <v>16192.4456502155</v>
      </c>
      <c r="AP509" s="18">
        <f ca="1" t="shared" si="3351"/>
        <v>30040.1214063275</v>
      </c>
      <c r="AQ509" s="18">
        <f ca="1" t="shared" si="3352"/>
        <v>35095.3433621357</v>
      </c>
      <c r="AR509" s="18">
        <f ca="1" t="shared" si="3353"/>
        <v>46795.2043509187</v>
      </c>
      <c r="AS509" s="18">
        <f ca="1" t="shared" si="3354"/>
        <v>49001.5932036645</v>
      </c>
      <c r="AT509" s="18">
        <f ca="1" t="shared" si="3355"/>
        <v>75471.450430802</v>
      </c>
      <c r="AU509" s="18">
        <f ca="1">AP509*'Ejercicio 3 - TIR'!$D$5</f>
        <v>15020.0607031638</v>
      </c>
      <c r="AV509" s="18">
        <f ca="1">AQ509*'Ejercicio 3 - TIR'!$D$5</f>
        <v>17547.6716810679</v>
      </c>
      <c r="AW509" s="18">
        <f ca="1">AR509*'Ejercicio 3 - TIR'!$D$5</f>
        <v>23397.6021754593</v>
      </c>
      <c r="AX509" s="18">
        <f ca="1">AS509*'Ejercicio 3 - TIR'!$D$5</f>
        <v>24500.7966018322</v>
      </c>
      <c r="AY509" s="18">
        <f ca="1">AT509*'Ejercicio 3 - TIR'!$D$5</f>
        <v>37735.725215401</v>
      </c>
      <c r="AZ509" s="18">
        <f ca="1" t="shared" ref="AZ509:BD509" si="3777">AJ509-AU509-AE509</f>
        <v>24987.1353537015</v>
      </c>
      <c r="BA509" s="18">
        <f ca="1" t="shared" si="3777"/>
        <v>26631.8273284785</v>
      </c>
      <c r="BB509" s="18">
        <f ca="1" t="shared" si="3777"/>
        <v>31264.8597628411</v>
      </c>
      <c r="BC509" s="18">
        <f ca="1" t="shared" si="3777"/>
        <v>30747.3813934452</v>
      </c>
      <c r="BD509" s="18">
        <f ca="1" t="shared" si="3777"/>
        <v>41508.9032287427</v>
      </c>
      <c r="BE509" s="18">
        <f ca="1" t="shared" ref="BE509:BI509" si="3778">AZ509/Z509</f>
        <v>21391.0336912303</v>
      </c>
      <c r="BF509" s="18">
        <f ca="1" t="shared" si="3778"/>
        <v>19967.1632721122</v>
      </c>
      <c r="BG509" s="18">
        <f ca="1" t="shared" si="3778"/>
        <v>20014.4183239077</v>
      </c>
      <c r="BH509" s="18">
        <f ca="1" t="shared" si="3778"/>
        <v>16475.791840033</v>
      </c>
      <c r="BI509" s="18">
        <f ca="1" t="shared" si="3778"/>
        <v>17812.5383624971</v>
      </c>
      <c r="BJ509" s="18">
        <f ca="1" t="shared" si="3358"/>
        <v>86293.9790259322</v>
      </c>
      <c r="BK509" s="18">
        <f ca="1" t="shared" si="3359"/>
        <v>37733.5697952285</v>
      </c>
      <c r="BL509" s="18">
        <f ca="1" t="shared" si="3360"/>
        <v>124027.548821161</v>
      </c>
      <c r="BM509" s="18">
        <f ca="1">BK509*'Ejercicio 3 - TIR'!$D$5</f>
        <v>18866.7848976143</v>
      </c>
      <c r="BN509" s="18">
        <f ca="1" t="shared" si="3361"/>
        <v>105160.763923546</v>
      </c>
      <c r="BO509" s="18">
        <f ca="1" t="shared" si="3362"/>
        <v>45127.1894922195</v>
      </c>
      <c r="BP509" s="18">
        <f ca="1" t="shared" si="3363"/>
        <v>-117993.194918189</v>
      </c>
      <c r="BQ509" s="18">
        <f ca="1" t="shared" ref="BQ509:BT509" si="3779">BE509</f>
        <v>21391.0336912303</v>
      </c>
      <c r="BR509" s="18">
        <f ca="1" t="shared" si="3779"/>
        <v>19967.1632721122</v>
      </c>
      <c r="BS509" s="18">
        <f ca="1" t="shared" si="3779"/>
        <v>20014.4183239077</v>
      </c>
      <c r="BT509" s="18">
        <f ca="1" t="shared" si="3779"/>
        <v>16475.791840033</v>
      </c>
      <c r="BU509" s="18">
        <f ca="1" t="shared" si="3365"/>
        <v>62939.7278547166</v>
      </c>
      <c r="BV509" s="20">
        <f ca="1" t="shared" si="3366"/>
        <v>5.16714884203799</v>
      </c>
    </row>
    <row r="510" ht="15" customHeight="1" spans="1:74">
      <c r="A510" s="16">
        <v>509</v>
      </c>
      <c r="B510" s="17">
        <f ca="1" t="shared" ref="B510:F510" si="3780">RAND()</f>
        <v>0.0699490980793969</v>
      </c>
      <c r="C510" s="18">
        <f ca="1">IF(B510&lt;=('Ejercicio 3 - TIR'!$D$13-'Ejercicio 3 - TIR'!$C$13)/('Ejercicio 3 - TIR'!$E$13-'Ejercicio 3 - TIR'!$C$13),'Ejercicio 3 - TIR'!$C$13+SQRT(('Ejercicio 3 - TIR'!$E$13-'Ejercicio 3 - TIR'!$C$13)*('Ejercicio 3 - TIR'!$D$13-'Ejercicio 3 - TIR'!$C$13)*B510),'Ejercicio 3 - TIR'!$E$13-SQRT(('Ejercicio 3 - TIR'!$E$13-'Ejercicio 3 - TIR'!$C$13)*('Ejercicio 3 - TIR'!$E$13-'Ejercicio 3 - TIR'!$D$13)*(1-B510)))</f>
        <v>65289.5783604895</v>
      </c>
      <c r="D510" s="17">
        <f ca="1" t="shared" si="3780"/>
        <v>0.0553722712032594</v>
      </c>
      <c r="E510" s="18">
        <f ca="1">IF(D510&lt;=('Ejercicio 3 - TIR'!$D$14-'Ejercicio 3 - TIR'!$C$14)/('Ejercicio 3 - TIR'!$E$14-'Ejercicio 3 - TIR'!$C$14),'Ejercicio 3 - TIR'!$C$14+SQRT(('Ejercicio 3 - TIR'!$E$14-'Ejercicio 3 - TIR'!$C$14)*('Ejercicio 3 - TIR'!$D$14-'Ejercicio 3 - TIR'!$C$14)*D510),'Ejercicio 3 - TIR'!$E$14-SQRT(('Ejercicio 3 - TIR'!$E$14-'Ejercicio 3 - TIR'!$C$14)*('Ejercicio 3 - TIR'!$E$14-'Ejercicio 3 - TIR'!$D$14)*(1-D510)))</f>
        <v>27037.8715220162</v>
      </c>
      <c r="F510" s="17">
        <f ca="1" t="shared" si="3780"/>
        <v>0.987836990573899</v>
      </c>
      <c r="G510" s="18">
        <f ca="1">IF(F510&lt;=('Ejercicio 3 - TIR'!$D$18-'Ejercicio 3 - TIR'!$C$18)/('Ejercicio 3 - TIR'!$E$18-'Ejercicio 3 - TIR'!$C$18),'Ejercicio 3 - TIR'!$C$18+SQRT(('Ejercicio 3 - TIR'!$E$18-'Ejercicio 3 - TIR'!$C$18)*('Ejercicio 3 - TIR'!$D$18-'Ejercicio 3 - TIR'!$C$18)*F510),'Ejercicio 3 - TIR'!$E$18-SQRT(('Ejercicio 3 - TIR'!$E$18-'Ejercicio 3 - TIR'!$C$18)*('Ejercicio 3 - TIR'!$E$18-'Ejercicio 3 - TIR'!$D$18)*(1-F510)))</f>
        <v>44044.8949236039</v>
      </c>
      <c r="H510" s="17">
        <f ca="1" t="shared" ref="H510:L510" si="3781">RAND()</f>
        <v>0.389436291664547</v>
      </c>
      <c r="I510" s="18">
        <f ca="1">IF(H510&lt;=('Ejercicio 3 - TIR'!$D$18-'Ejercicio 3 - TIR'!$C$18)/('Ejercicio 3 - TIR'!$E$18-'Ejercicio 3 - TIR'!$C$18),'Ejercicio 3 - TIR'!$C$18+SQRT(('Ejercicio 3 - TIR'!$E$18-'Ejercicio 3 - TIR'!$C$18)*('Ejercicio 3 - TIR'!$D$18-'Ejercicio 3 - TIR'!$C$18)*H510),'Ejercicio 3 - TIR'!$E$18-SQRT(('Ejercicio 3 - TIR'!$E$18-'Ejercicio 3 - TIR'!$C$18)*('Ejercicio 3 - TIR'!$E$18-'Ejercicio 3 - TIR'!$D$18)*(1-H510)))</f>
        <v>37642.9996565277</v>
      </c>
      <c r="J510" s="17">
        <f ca="1" t="shared" si="3781"/>
        <v>0.586004346712215</v>
      </c>
      <c r="K510" s="18">
        <f ca="1">IF(J510&lt;=('Ejercicio 3 - TIR'!$D$18-'Ejercicio 3 - TIR'!$C$18)/('Ejercicio 3 - TIR'!$E$18-'Ejercicio 3 - TIR'!$C$18),'Ejercicio 3 - TIR'!$C$18+SQRT(('Ejercicio 3 - TIR'!$E$18-'Ejercicio 3 - TIR'!$C$18)*('Ejercicio 3 - TIR'!$D$18-'Ejercicio 3 - TIR'!$C$18)*J510),'Ejercicio 3 - TIR'!$E$18-SQRT(('Ejercicio 3 - TIR'!$E$18-'Ejercicio 3 - TIR'!$C$18)*('Ejercicio 3 - TIR'!$E$18-'Ejercicio 3 - TIR'!$D$18)*(1-J510)))</f>
        <v>39375.5347584462</v>
      </c>
      <c r="L510" s="17">
        <f ca="1" t="shared" si="3781"/>
        <v>0.700568762542839</v>
      </c>
      <c r="M510" s="18">
        <f ca="1">IF(L510&lt;=('Ejercicio 3 - TIR'!$D$18-'Ejercicio 3 - TIR'!$C$18)/('Ejercicio 3 - TIR'!$E$18-'Ejercicio 3 - TIR'!$C$18),'Ejercicio 3 - TIR'!$C$18+SQRT(('Ejercicio 3 - TIR'!$E$18-'Ejercicio 3 - TIR'!$C$18)*('Ejercicio 3 - TIR'!$D$18-'Ejercicio 3 - TIR'!$C$18)*L510),'Ejercicio 3 - TIR'!$E$18-SQRT(('Ejercicio 3 - TIR'!$E$18-'Ejercicio 3 - TIR'!$C$18)*('Ejercicio 3 - TIR'!$E$18-'Ejercicio 3 - TIR'!$D$18)*(1-L510)))</f>
        <v>40261.0821056609</v>
      </c>
      <c r="N510" s="17">
        <f ca="1" t="shared" ref="N510:R510" si="3782">RAND()</f>
        <v>0.734608493503815</v>
      </c>
      <c r="O510" s="18">
        <f ca="1">IF(N510&lt;=('Ejercicio 3 - TIR'!$D$18-'Ejercicio 3 - TIR'!$C$18)/('Ejercicio 3 - TIR'!$E$18-'Ejercicio 3 - TIR'!$C$18),'Ejercicio 3 - TIR'!$C$18+SQRT(('Ejercicio 3 - TIR'!$E$18-'Ejercicio 3 - TIR'!$C$18)*('Ejercicio 3 - TIR'!$D$18-'Ejercicio 3 - TIR'!$C$18)*N510),'Ejercicio 3 - TIR'!$E$18-SQRT(('Ejercicio 3 - TIR'!$E$18-'Ejercicio 3 - TIR'!$C$18)*('Ejercicio 3 - TIR'!$E$18-'Ejercicio 3 - TIR'!$D$18)*(1-N510)))</f>
        <v>40538.5694012779</v>
      </c>
      <c r="P510" s="17">
        <f ca="1" t="shared" si="3782"/>
        <v>0.461800767967697</v>
      </c>
      <c r="Q510" s="19">
        <f ca="1">IF(P510&lt;=('Ejercicio 3 - TIR'!$D$22-'Ejercicio 3 - TIR'!$C$22)/('Ejercicio 3 - TIR'!$E$22-'Ejercicio 3 - TIR'!$C$22),'Ejercicio 3 - TIR'!$C$22+SQRT(('Ejercicio 3 - TIR'!$E$22-'Ejercicio 3 - TIR'!$C$22)*('Ejercicio 3 - TIR'!$D$22-'Ejercicio 3 - TIR'!$C$22)*P510),'Ejercicio 3 - TIR'!$E$22-SQRT(('Ejercicio 3 - TIR'!$E$22-'Ejercicio 3 - TIR'!$C$22)*('Ejercicio 3 - TIR'!$E$22-'Ejercicio 3 - TIR'!$D$22)*(1-P510)))</f>
        <v>0.148831257037144</v>
      </c>
      <c r="R510" s="17">
        <f ca="1" t="shared" si="3782"/>
        <v>0.286316636399262</v>
      </c>
      <c r="S510" s="19">
        <f ca="1">IF(R510&lt;=('Ejercicio 3 - TIR'!$D$23-'Ejercicio 3 - TIR'!$C$23)/('Ejercicio 3 - TIR'!$E$23-'Ejercicio 3 - TIR'!$C$23),'Ejercicio 3 - TIR'!$C$23+SQRT(('Ejercicio 3 - TIR'!$E$23-'Ejercicio 3 - TIR'!$C$23)*('Ejercicio 3 - TIR'!$D$23-'Ejercicio 3 - TIR'!$C$23)*R510),'Ejercicio 3 - TIR'!$E$23-SQRT(('Ejercicio 3 - TIR'!$E$23-'Ejercicio 3 - TIR'!$C$23)*('Ejercicio 3 - TIR'!$E$23-'Ejercicio 3 - TIR'!$D$23)*(1-R510)))</f>
        <v>0.142701760846213</v>
      </c>
      <c r="T510" s="17">
        <f ca="1" t="shared" ref="T510:X510" si="3783">RAND()</f>
        <v>0.145252724758004</v>
      </c>
      <c r="U510" s="19">
        <f ca="1">IF(T510&lt;=('Ejercicio 3 - TIR'!$D$24-'Ejercicio 3 - TIR'!$C$24)/('Ejercicio 3 - TIR'!$E$24-'Ejercicio 3 - TIR'!$C$24),'Ejercicio 3 - TIR'!$C$24+SQRT(('Ejercicio 3 - TIR'!$E$24-'Ejercicio 3 - TIR'!$C$24)*('Ejercicio 3 - TIR'!$D$24-'Ejercicio 3 - TIR'!$C$24)*T510),'Ejercicio 3 - TIR'!$E$24-SQRT(('Ejercicio 3 - TIR'!$E$24-'Ejercicio 3 - TIR'!$C$24)*('Ejercicio 3 - TIR'!$E$24-'Ejercicio 3 - TIR'!$D$24)*(1-T510)))</f>
        <v>0.167465128742492</v>
      </c>
      <c r="V510" s="17">
        <f ca="1" t="shared" si="3783"/>
        <v>0.787723756400819</v>
      </c>
      <c r="W510" s="19">
        <f ca="1">IF(V510&lt;=('Ejercicio 3 - TIR'!$D$25-'Ejercicio 3 - TIR'!$C$25)/('Ejercicio 3 - TIR'!$E$25-'Ejercicio 3 - TIR'!$C$25),'Ejercicio 3 - TIR'!$C$25+SQRT(('Ejercicio 3 - TIR'!$E$25-'Ejercicio 3 - TIR'!$C$25)*('Ejercicio 3 - TIR'!$D$25-'Ejercicio 3 - TIR'!$C$25)*V510),'Ejercicio 3 - TIR'!$E$25-SQRT(('Ejercicio 3 - TIR'!$E$25-'Ejercicio 3 - TIR'!$C$25)*('Ejercicio 3 - TIR'!$E$25-'Ejercicio 3 - TIR'!$D$25)*(1-V510)))</f>
        <v>0.222742581696039</v>
      </c>
      <c r="X510" s="17">
        <f ca="1" t="shared" si="3783"/>
        <v>0.687675223970616</v>
      </c>
      <c r="Y510" s="19">
        <f ca="1">IF(X510&lt;=('Ejercicio 3 - TIR'!$D$26-'Ejercicio 3 - TIR'!$C$26)/('Ejercicio 3 - TIR'!$E$26-'Ejercicio 3 - TIR'!$C$26),'Ejercicio 3 - TIR'!$C$26+SQRT(('Ejercicio 3 - TIR'!$E$26-'Ejercicio 3 - TIR'!$C$26)*('Ejercicio 3 - TIR'!$D$26-'Ejercicio 3 - TIR'!$C$26)*X510),'Ejercicio 3 - TIR'!$E$26-SQRT(('Ejercicio 3 - TIR'!$E$26-'Ejercicio 3 - TIR'!$C$26)*('Ejercicio 3 - TIR'!$E$26-'Ejercicio 3 - TIR'!$D$26)*(1-X510)))</f>
        <v>0.238932326696553</v>
      </c>
      <c r="Z510" s="17">
        <f ca="1" t="shared" si="3336"/>
        <v>1.14883125703714</v>
      </c>
      <c r="AA510" s="17">
        <f ca="1" t="shared" si="3337"/>
        <v>1.31277150033151</v>
      </c>
      <c r="AB510" s="17">
        <f ca="1" t="shared" si="3338"/>
        <v>1.532614948644</v>
      </c>
      <c r="AC510" s="17">
        <f ca="1" t="shared" si="3339"/>
        <v>1.87399355905091</v>
      </c>
      <c r="AD510" s="17">
        <f ca="1" t="shared" si="3340"/>
        <v>2.3217512003293</v>
      </c>
      <c r="AE510" s="16">
        <f ca="1" t="shared" si="3341"/>
        <v>4024.08040623046</v>
      </c>
      <c r="AF510" s="16">
        <f ca="1" t="shared" si="3342"/>
        <v>4598.32376598629</v>
      </c>
      <c r="AG510" s="16">
        <f ca="1" t="shared" si="3343"/>
        <v>5368.38264745684</v>
      </c>
      <c r="AH510" s="16">
        <f ca="1" t="shared" si="3344"/>
        <v>6564.15005788359</v>
      </c>
      <c r="AI510" s="16">
        <f ca="1" t="shared" si="3345"/>
        <v>8132.53770399903</v>
      </c>
      <c r="AJ510" s="18">
        <f ca="1" t="shared" si="3346"/>
        <v>50600.1520011528</v>
      </c>
      <c r="AK510" s="18">
        <f ca="1" t="shared" si="3347"/>
        <v>49416.6571360785</v>
      </c>
      <c r="AL510" s="18">
        <f ca="1" t="shared" si="3348"/>
        <v>60347.5331816462</v>
      </c>
      <c r="AM510" s="18">
        <f ca="1" t="shared" si="3349"/>
        <v>75449.0085464284</v>
      </c>
      <c r="AN510" s="18">
        <f ca="1" t="shared" si="3350"/>
        <v>94120.4721670495</v>
      </c>
      <c r="AO510" s="18">
        <f ca="1">C510/'Ejercicio 3 - TIR'!$D$7</f>
        <v>13057.9156720979</v>
      </c>
      <c r="AP510" s="18">
        <f ca="1" t="shared" si="3351"/>
        <v>37542.2363290549</v>
      </c>
      <c r="AQ510" s="18">
        <f ca="1" t="shared" si="3352"/>
        <v>36358.7414639806</v>
      </c>
      <c r="AR510" s="18">
        <f ca="1" t="shared" si="3353"/>
        <v>47289.6175095483</v>
      </c>
      <c r="AS510" s="18">
        <f ca="1" t="shared" si="3354"/>
        <v>62391.0928743305</v>
      </c>
      <c r="AT510" s="18">
        <f ca="1" t="shared" si="3355"/>
        <v>81062.5564949516</v>
      </c>
      <c r="AU510" s="18">
        <f ca="1">AP510*'Ejercicio 3 - TIR'!$D$5</f>
        <v>18771.1181645275</v>
      </c>
      <c r="AV510" s="18">
        <f ca="1">AQ510*'Ejercicio 3 - TIR'!$D$5</f>
        <v>18179.3707319903</v>
      </c>
      <c r="AW510" s="18">
        <f ca="1">AR510*'Ejercicio 3 - TIR'!$D$5</f>
        <v>23644.8087547741</v>
      </c>
      <c r="AX510" s="18">
        <f ca="1">AS510*'Ejercicio 3 - TIR'!$D$5</f>
        <v>31195.5464371653</v>
      </c>
      <c r="AY510" s="18">
        <f ca="1">AT510*'Ejercicio 3 - TIR'!$D$5</f>
        <v>40531.2782474758</v>
      </c>
      <c r="AZ510" s="18">
        <f ca="1" t="shared" ref="AZ510:BD510" si="3784">AJ510-AU510-AE510</f>
        <v>27804.9534303949</v>
      </c>
      <c r="BA510" s="18">
        <f ca="1" t="shared" si="3784"/>
        <v>26638.9626381019</v>
      </c>
      <c r="BB510" s="18">
        <f ca="1" t="shared" si="3784"/>
        <v>31334.3417794152</v>
      </c>
      <c r="BC510" s="18">
        <f ca="1" t="shared" si="3784"/>
        <v>37689.3120513796</v>
      </c>
      <c r="BD510" s="18">
        <f ca="1" t="shared" si="3784"/>
        <v>45456.6562155747</v>
      </c>
      <c r="BE510" s="18">
        <f ca="1" t="shared" ref="BE510:BI510" si="3785">AZ510/Z510</f>
        <v>24202.8176549656</v>
      </c>
      <c r="BF510" s="18">
        <f ca="1" t="shared" si="3785"/>
        <v>20292.1549038616</v>
      </c>
      <c r="BG510" s="18">
        <f ca="1" t="shared" si="3785"/>
        <v>20445.019022644</v>
      </c>
      <c r="BH510" s="18">
        <f ca="1" t="shared" si="3785"/>
        <v>20111.7617877339</v>
      </c>
      <c r="BI510" s="18">
        <f ca="1" t="shared" si="3785"/>
        <v>19578.6078237528</v>
      </c>
      <c r="BJ510" s="18">
        <f ca="1" t="shared" si="3358"/>
        <v>62775.2106605904</v>
      </c>
      <c r="BK510" s="18">
        <f ca="1" t="shared" si="3359"/>
        <v>30317.2313854921</v>
      </c>
      <c r="BL510" s="18">
        <f ca="1" t="shared" si="3360"/>
        <v>93092.4420460824</v>
      </c>
      <c r="BM510" s="18">
        <f ca="1">BK510*'Ejercicio 3 - TIR'!$D$5</f>
        <v>15158.615692746</v>
      </c>
      <c r="BN510" s="18">
        <f ca="1" t="shared" si="3361"/>
        <v>77933.8263533364</v>
      </c>
      <c r="BO510" s="18">
        <f ca="1" t="shared" si="3362"/>
        <v>33566.8293580651</v>
      </c>
      <c r="BP510" s="18">
        <f ca="1" t="shared" si="3363"/>
        <v>-92327.4498825057</v>
      </c>
      <c r="BQ510" s="18">
        <f ca="1" t="shared" ref="BQ510:BT510" si="3786">BE510</f>
        <v>24202.8176549656</v>
      </c>
      <c r="BR510" s="18">
        <f ca="1" t="shared" si="3786"/>
        <v>20292.1549038616</v>
      </c>
      <c r="BS510" s="18">
        <f ca="1" t="shared" si="3786"/>
        <v>20445.019022644</v>
      </c>
      <c r="BT510" s="18">
        <f ca="1" t="shared" si="3786"/>
        <v>20111.7617877339</v>
      </c>
      <c r="BU510" s="18">
        <f ca="1" t="shared" si="3365"/>
        <v>53145.4371818179</v>
      </c>
      <c r="BV510" s="20">
        <f ca="1" t="shared" si="3366"/>
        <v>13.1301598663438</v>
      </c>
    </row>
    <row r="511" ht="15" customHeight="1" spans="1:74">
      <c r="A511" s="16">
        <v>510</v>
      </c>
      <c r="B511" s="17">
        <f ca="1" t="shared" ref="B511:F511" si="3787">RAND()</f>
        <v>0.535728622651918</v>
      </c>
      <c r="C511" s="18">
        <f ca="1">IF(B511&lt;=('Ejercicio 3 - TIR'!$D$13-'Ejercicio 3 - TIR'!$C$13)/('Ejercicio 3 - TIR'!$E$13-'Ejercicio 3 - TIR'!$C$13),'Ejercicio 3 - TIR'!$C$13+SQRT(('Ejercicio 3 - TIR'!$E$13-'Ejercicio 3 - TIR'!$C$13)*('Ejercicio 3 - TIR'!$D$13-'Ejercicio 3 - TIR'!$C$13)*B511),'Ejercicio 3 - TIR'!$E$13-SQRT(('Ejercicio 3 - TIR'!$E$13-'Ejercicio 3 - TIR'!$C$13)*('Ejercicio 3 - TIR'!$E$13-'Ejercicio 3 - TIR'!$D$13)*(1-B511)))</f>
        <v>76396.4906673245</v>
      </c>
      <c r="D511" s="17">
        <f ca="1" t="shared" si="3787"/>
        <v>0.859127689133071</v>
      </c>
      <c r="E511" s="18">
        <f ca="1">IF(D511&lt;=('Ejercicio 3 - TIR'!$D$14-'Ejercicio 3 - TIR'!$C$14)/('Ejercicio 3 - TIR'!$E$14-'Ejercicio 3 - TIR'!$C$14),'Ejercicio 3 - TIR'!$C$14+SQRT(('Ejercicio 3 - TIR'!$E$14-'Ejercicio 3 - TIR'!$C$14)*('Ejercicio 3 - TIR'!$D$14-'Ejercicio 3 - TIR'!$C$14)*D511),'Ejercicio 3 - TIR'!$E$14-SQRT(('Ejercicio 3 - TIR'!$E$14-'Ejercicio 3 - TIR'!$C$14)*('Ejercicio 3 - TIR'!$E$14-'Ejercicio 3 - TIR'!$D$14)*(1-D511)))</f>
        <v>35403.1699367891</v>
      </c>
      <c r="F511" s="17">
        <f ca="1" t="shared" si="3787"/>
        <v>0.395652153373836</v>
      </c>
      <c r="G511" s="18">
        <f ca="1">IF(F511&lt;=('Ejercicio 3 - TIR'!$D$18-'Ejercicio 3 - TIR'!$C$18)/('Ejercicio 3 - TIR'!$E$18-'Ejercicio 3 - TIR'!$C$18),'Ejercicio 3 - TIR'!$C$18+SQRT(('Ejercicio 3 - TIR'!$E$18-'Ejercicio 3 - TIR'!$C$18)*('Ejercicio 3 - TIR'!$D$18-'Ejercicio 3 - TIR'!$C$18)*F511),'Ejercicio 3 - TIR'!$E$18-SQRT(('Ejercicio 3 - TIR'!$E$18-'Ejercicio 3 - TIR'!$C$18)*('Ejercicio 3 - TIR'!$E$18-'Ejercicio 3 - TIR'!$D$18)*(1-F511)))</f>
        <v>37703.7538256408</v>
      </c>
      <c r="H511" s="17">
        <f ca="1" t="shared" ref="H511:L511" si="3788">RAND()</f>
        <v>0.202886389368155</v>
      </c>
      <c r="I511" s="18">
        <f ca="1">IF(H511&lt;=('Ejercicio 3 - TIR'!$D$18-'Ejercicio 3 - TIR'!$C$18)/('Ejercicio 3 - TIR'!$E$18-'Ejercicio 3 - TIR'!$C$18),'Ejercicio 3 - TIR'!$C$18+SQRT(('Ejercicio 3 - TIR'!$E$18-'Ejercicio 3 - TIR'!$C$18)*('Ejercicio 3 - TIR'!$D$18-'Ejercicio 3 - TIR'!$C$18)*H511),'Ejercicio 3 - TIR'!$E$18-SQRT(('Ejercicio 3 - TIR'!$E$18-'Ejercicio 3 - TIR'!$C$18)*('Ejercicio 3 - TIR'!$E$18-'Ejercicio 3 - TIR'!$D$18)*(1-H511)))</f>
        <v>35516.6075087161</v>
      </c>
      <c r="J511" s="17">
        <f ca="1" t="shared" si="3788"/>
        <v>0.462030792708601</v>
      </c>
      <c r="K511" s="18">
        <f ca="1">IF(J511&lt;=('Ejercicio 3 - TIR'!$D$18-'Ejercicio 3 - TIR'!$C$18)/('Ejercicio 3 - TIR'!$E$18-'Ejercicio 3 - TIR'!$C$18),'Ejercicio 3 - TIR'!$C$18+SQRT(('Ejercicio 3 - TIR'!$E$18-'Ejercicio 3 - TIR'!$C$18)*('Ejercicio 3 - TIR'!$D$18-'Ejercicio 3 - TIR'!$C$18)*J511),'Ejercicio 3 - TIR'!$E$18-SQRT(('Ejercicio 3 - TIR'!$E$18-'Ejercicio 3 - TIR'!$C$18)*('Ejercicio 3 - TIR'!$E$18-'Ejercicio 3 - TIR'!$D$18)*(1-J511)))</f>
        <v>38324.9395737321</v>
      </c>
      <c r="L511" s="17">
        <f ca="1" t="shared" si="3788"/>
        <v>0.738096054249904</v>
      </c>
      <c r="M511" s="18">
        <f ca="1">IF(L511&lt;=('Ejercicio 3 - TIR'!$D$18-'Ejercicio 3 - TIR'!$C$18)/('Ejercicio 3 - TIR'!$E$18-'Ejercicio 3 - TIR'!$C$18),'Ejercicio 3 - TIR'!$C$18+SQRT(('Ejercicio 3 - TIR'!$E$18-'Ejercicio 3 - TIR'!$C$18)*('Ejercicio 3 - TIR'!$D$18-'Ejercicio 3 - TIR'!$C$18)*L511),'Ejercicio 3 - TIR'!$E$18-SQRT(('Ejercicio 3 - TIR'!$E$18-'Ejercicio 3 - TIR'!$C$18)*('Ejercicio 3 - TIR'!$E$18-'Ejercicio 3 - TIR'!$D$18)*(1-L511)))</f>
        <v>40567.9806034656</v>
      </c>
      <c r="N511" s="17">
        <f ca="1" t="shared" ref="N511:R511" si="3789">RAND()</f>
        <v>0.999125265425679</v>
      </c>
      <c r="O511" s="18">
        <f ca="1">IF(N511&lt;=('Ejercicio 3 - TIR'!$D$18-'Ejercicio 3 - TIR'!$C$18)/('Ejercicio 3 - TIR'!$E$18-'Ejercicio 3 - TIR'!$C$18),'Ejercicio 3 - TIR'!$C$18+SQRT(('Ejercicio 3 - TIR'!$E$18-'Ejercicio 3 - TIR'!$C$18)*('Ejercicio 3 - TIR'!$D$18-'Ejercicio 3 - TIR'!$C$18)*N511),'Ejercicio 3 - TIR'!$E$18-SQRT(('Ejercicio 3 - TIR'!$E$18-'Ejercicio 3 - TIR'!$C$18)*('Ejercicio 3 - TIR'!$E$18-'Ejercicio 3 - TIR'!$D$18)*(1-N511)))</f>
        <v>44743.865088139</v>
      </c>
      <c r="P511" s="17">
        <f ca="1" t="shared" si="3789"/>
        <v>0.183725626687141</v>
      </c>
      <c r="Q511" s="19">
        <f ca="1">IF(P511&lt;=('Ejercicio 3 - TIR'!$D$22-'Ejercicio 3 - TIR'!$C$22)/('Ejercicio 3 - TIR'!$E$22-'Ejercicio 3 - TIR'!$C$22),'Ejercicio 3 - TIR'!$C$22+SQRT(('Ejercicio 3 - TIR'!$E$22-'Ejercicio 3 - TIR'!$C$22)*('Ejercicio 3 - TIR'!$D$22-'Ejercicio 3 - TIR'!$C$22)*P511),'Ejercicio 3 - TIR'!$E$22-SQRT(('Ejercicio 3 - TIR'!$E$22-'Ejercicio 3 - TIR'!$C$22)*('Ejercicio 3 - TIR'!$E$22-'Ejercicio 3 - TIR'!$D$22)*(1-P511)))</f>
        <v>0.138185327273295</v>
      </c>
      <c r="R511" s="17">
        <f ca="1" t="shared" si="3789"/>
        <v>0.895423829118864</v>
      </c>
      <c r="S511" s="19">
        <f ca="1">IF(R511&lt;=('Ejercicio 3 - TIR'!$D$23-'Ejercicio 3 - TIR'!$C$23)/('Ejercicio 3 - TIR'!$E$23-'Ejercicio 3 - TIR'!$C$23),'Ejercicio 3 - TIR'!$C$23+SQRT(('Ejercicio 3 - TIR'!$E$23-'Ejercicio 3 - TIR'!$C$23)*('Ejercicio 3 - TIR'!$D$23-'Ejercicio 3 - TIR'!$C$23)*R511),'Ejercicio 3 - TIR'!$E$23-SQRT(('Ejercicio 3 - TIR'!$E$23-'Ejercicio 3 - TIR'!$C$23)*('Ejercicio 3 - TIR'!$E$23-'Ejercicio 3 - TIR'!$D$23)*(1-R511)))</f>
        <v>0.166280047099715</v>
      </c>
      <c r="T511" s="17">
        <f ca="1" t="shared" ref="T511:X511" si="3790">RAND()</f>
        <v>0.973859847360743</v>
      </c>
      <c r="U511" s="19">
        <f ca="1">IF(T511&lt;=('Ejercicio 3 - TIR'!$D$24-'Ejercicio 3 - TIR'!$C$24)/('Ejercicio 3 - TIR'!$E$24-'Ejercicio 3 - TIR'!$C$24),'Ejercicio 3 - TIR'!$C$24+SQRT(('Ejercicio 3 - TIR'!$E$24-'Ejercicio 3 - TIR'!$C$24)*('Ejercicio 3 - TIR'!$D$24-'Ejercicio 3 - TIR'!$C$24)*T511),'Ejercicio 3 - TIR'!$E$24-SQRT(('Ejercicio 3 - TIR'!$E$24-'Ejercicio 3 - TIR'!$C$24)*('Ejercicio 3 - TIR'!$E$24-'Ejercicio 3 - TIR'!$D$24)*(1-T511)))</f>
        <v>0.211444742704634</v>
      </c>
      <c r="V511" s="17">
        <f ca="1" t="shared" si="3790"/>
        <v>0.432931560056224</v>
      </c>
      <c r="W511" s="19">
        <f ca="1">IF(V511&lt;=('Ejercicio 3 - TIR'!$D$25-'Ejercicio 3 - TIR'!$C$25)/('Ejercicio 3 - TIR'!$E$25-'Ejercicio 3 - TIR'!$C$25),'Ejercicio 3 - TIR'!$C$25+SQRT(('Ejercicio 3 - TIR'!$E$25-'Ejercicio 3 - TIR'!$C$25)*('Ejercicio 3 - TIR'!$D$25-'Ejercicio 3 - TIR'!$C$25)*V511),'Ejercicio 3 - TIR'!$E$25-SQRT(('Ejercicio 3 - TIR'!$E$25-'Ejercicio 3 - TIR'!$C$25)*('Ejercicio 3 - TIR'!$E$25-'Ejercicio 3 - TIR'!$D$25)*(1-V511)))</f>
        <v>0.205449584291466</v>
      </c>
      <c r="X511" s="17">
        <f ca="1" t="shared" si="3790"/>
        <v>0.217773758671469</v>
      </c>
      <c r="Y511" s="19">
        <f ca="1">IF(X511&lt;=('Ejercicio 3 - TIR'!$D$26-'Ejercicio 3 - TIR'!$C$26)/('Ejercicio 3 - TIR'!$E$26-'Ejercicio 3 - TIR'!$C$26),'Ejercicio 3 - TIR'!$C$26+SQRT(('Ejercicio 3 - TIR'!$E$26-'Ejercicio 3 - TIR'!$C$26)*('Ejercicio 3 - TIR'!$D$26-'Ejercicio 3 - TIR'!$C$26)*X511),'Ejercicio 3 - TIR'!$E$26-SQRT(('Ejercicio 3 - TIR'!$E$26-'Ejercicio 3 - TIR'!$C$26)*('Ejercicio 3 - TIR'!$E$26-'Ejercicio 3 - TIR'!$D$26)*(1-X511)))</f>
        <v>0.214248487548979</v>
      </c>
      <c r="Z511" s="17">
        <f ca="1" t="shared" si="3336"/>
        <v>1.1381853272733</v>
      </c>
      <c r="AA511" s="17">
        <f ca="1" t="shared" si="3337"/>
        <v>1.3274428371005</v>
      </c>
      <c r="AB511" s="17">
        <f ca="1" t="shared" si="3338"/>
        <v>1.60812364624633</v>
      </c>
      <c r="AC511" s="17">
        <f ca="1" t="shared" si="3339"/>
        <v>1.93851198085691</v>
      </c>
      <c r="AD511" s="17">
        <f ca="1" t="shared" si="3340"/>
        <v>2.35383524085108</v>
      </c>
      <c r="AE511" s="16">
        <f ca="1" t="shared" si="3341"/>
        <v>4892.19862422729</v>
      </c>
      <c r="AF511" s="16">
        <f ca="1" t="shared" si="3342"/>
        <v>5705.67364188496</v>
      </c>
      <c r="AG511" s="16">
        <f ca="1" t="shared" si="3343"/>
        <v>6912.10833704994</v>
      </c>
      <c r="AH511" s="16">
        <f ca="1" t="shared" si="3344"/>
        <v>8332.19812147442</v>
      </c>
      <c r="AI511" s="16">
        <f ca="1" t="shared" si="3345"/>
        <v>10117.3589669588</v>
      </c>
      <c r="AJ511" s="18">
        <f ca="1" t="shared" si="3346"/>
        <v>42913.8593874687</v>
      </c>
      <c r="AK511" s="18">
        <f ca="1" t="shared" si="3347"/>
        <v>47146.2662355552</v>
      </c>
      <c r="AL511" s="18">
        <f ca="1" t="shared" si="3348"/>
        <v>61631.2415694802</v>
      </c>
      <c r="AM511" s="18">
        <f ca="1" t="shared" si="3349"/>
        <v>78641.5164389889</v>
      </c>
      <c r="AN511" s="18">
        <f ca="1" t="shared" si="3350"/>
        <v>105319.686456348</v>
      </c>
      <c r="AO511" s="18">
        <f ca="1">C511/'Ejercicio 3 - TIR'!$D$7</f>
        <v>15279.2981334649</v>
      </c>
      <c r="AP511" s="18">
        <f ca="1" t="shared" si="3351"/>
        <v>27634.5612540038</v>
      </c>
      <c r="AQ511" s="18">
        <f ca="1" t="shared" si="3352"/>
        <v>31866.9681020903</v>
      </c>
      <c r="AR511" s="18">
        <f ca="1" t="shared" si="3353"/>
        <v>46351.9434360153</v>
      </c>
      <c r="AS511" s="18">
        <f ca="1" t="shared" si="3354"/>
        <v>63362.2183055239</v>
      </c>
      <c r="AT511" s="18">
        <f ca="1" t="shared" si="3355"/>
        <v>90040.3883228829</v>
      </c>
      <c r="AU511" s="18">
        <f ca="1">AP511*'Ejercicio 3 - TIR'!$D$5</f>
        <v>13817.2806270019</v>
      </c>
      <c r="AV511" s="18">
        <f ca="1">AQ511*'Ejercicio 3 - TIR'!$D$5</f>
        <v>15933.4840510451</v>
      </c>
      <c r="AW511" s="18">
        <f ca="1">AR511*'Ejercicio 3 - TIR'!$D$5</f>
        <v>23175.9717180076</v>
      </c>
      <c r="AX511" s="18">
        <f ca="1">AS511*'Ejercicio 3 - TIR'!$D$5</f>
        <v>31681.109152762</v>
      </c>
      <c r="AY511" s="18">
        <f ca="1">AT511*'Ejercicio 3 - TIR'!$D$5</f>
        <v>45020.1941614414</v>
      </c>
      <c r="AZ511" s="18">
        <f ca="1" t="shared" ref="AZ511:BD511" si="3791">AJ511-AU511-AE511</f>
        <v>24204.3801362395</v>
      </c>
      <c r="BA511" s="18">
        <f ca="1" t="shared" si="3791"/>
        <v>25507.1085426251</v>
      </c>
      <c r="BB511" s="18">
        <f ca="1" t="shared" si="3791"/>
        <v>31543.1615144226</v>
      </c>
      <c r="BC511" s="18">
        <f ca="1" t="shared" si="3791"/>
        <v>38628.2091647525</v>
      </c>
      <c r="BD511" s="18">
        <f ca="1" t="shared" si="3791"/>
        <v>50182.1333279476</v>
      </c>
      <c r="BE511" s="18">
        <f ca="1" t="shared" ref="BE511:BI511" si="3792">AZ511/Z511</f>
        <v>21265.763629395</v>
      </c>
      <c r="BF511" s="18">
        <f ca="1" t="shared" si="3792"/>
        <v>19215.2218006913</v>
      </c>
      <c r="BG511" s="18">
        <f ca="1" t="shared" si="3792"/>
        <v>19614.8857011402</v>
      </c>
      <c r="BH511" s="18">
        <f ca="1" t="shared" si="3792"/>
        <v>19926.7322287464</v>
      </c>
      <c r="BI511" s="18">
        <f ca="1" t="shared" si="3792"/>
        <v>21319.3058108023</v>
      </c>
      <c r="BJ511" s="18">
        <f ca="1" t="shared" si="3358"/>
        <v>83333.2290350537</v>
      </c>
      <c r="BK511" s="18">
        <f ca="1" t="shared" si="3359"/>
        <v>35964.9504020198</v>
      </c>
      <c r="BL511" s="18">
        <f ca="1" t="shared" si="3360"/>
        <v>119298.179437074</v>
      </c>
      <c r="BM511" s="18">
        <f ca="1">BK511*'Ejercicio 3 - TIR'!$D$5</f>
        <v>17982.4752010099</v>
      </c>
      <c r="BN511" s="18">
        <f ca="1" t="shared" si="3361"/>
        <v>101315.704236064</v>
      </c>
      <c r="BO511" s="18">
        <f ca="1" t="shared" si="3362"/>
        <v>43042.8190035216</v>
      </c>
      <c r="BP511" s="18">
        <f ca="1" t="shared" si="3363"/>
        <v>-111799.660604114</v>
      </c>
      <c r="BQ511" s="18">
        <f ca="1" t="shared" ref="BQ511:BT511" si="3793">BE511</f>
        <v>21265.763629395</v>
      </c>
      <c r="BR511" s="18">
        <f ca="1" t="shared" si="3793"/>
        <v>19215.2218006913</v>
      </c>
      <c r="BS511" s="18">
        <f ca="1" t="shared" si="3793"/>
        <v>19614.8857011402</v>
      </c>
      <c r="BT511" s="18">
        <f ca="1" t="shared" si="3793"/>
        <v>19926.7322287464</v>
      </c>
      <c r="BU511" s="18">
        <f ca="1" t="shared" si="3365"/>
        <v>64362.1248143239</v>
      </c>
      <c r="BV511" s="20">
        <f ca="1" t="shared" si="3366"/>
        <v>7.54266692920529</v>
      </c>
    </row>
    <row r="512" ht="15" customHeight="1" spans="1:74">
      <c r="A512" s="16">
        <v>511</v>
      </c>
      <c r="B512" s="17">
        <f ca="1" t="shared" ref="B512:F512" si="3794">RAND()</f>
        <v>0.0501270221671983</v>
      </c>
      <c r="C512" s="18">
        <f ca="1">IF(B512&lt;=('Ejercicio 3 - TIR'!$D$13-'Ejercicio 3 - TIR'!$C$13)/('Ejercicio 3 - TIR'!$E$13-'Ejercicio 3 - TIR'!$C$13),'Ejercicio 3 - TIR'!$C$13+SQRT(('Ejercicio 3 - TIR'!$E$13-'Ejercicio 3 - TIR'!$C$13)*('Ejercicio 3 - TIR'!$D$13-'Ejercicio 3 - TIR'!$C$13)*B512),'Ejercicio 3 - TIR'!$E$13-SQRT(('Ejercicio 3 - TIR'!$E$13-'Ejercicio 3 - TIR'!$C$13)*('Ejercicio 3 - TIR'!$E$13-'Ejercicio 3 - TIR'!$D$13)*(1-B512)))</f>
        <v>64477.812955772</v>
      </c>
      <c r="D512" s="17">
        <f ca="1" t="shared" si="3794"/>
        <v>0.77167100962704</v>
      </c>
      <c r="E512" s="18">
        <f ca="1">IF(D512&lt;=('Ejercicio 3 - TIR'!$D$14-'Ejercicio 3 - TIR'!$C$14)/('Ejercicio 3 - TIR'!$E$14-'Ejercicio 3 - TIR'!$C$14),'Ejercicio 3 - TIR'!$C$14+SQRT(('Ejercicio 3 - TIR'!$E$14-'Ejercicio 3 - TIR'!$C$14)*('Ejercicio 3 - TIR'!$D$14-'Ejercicio 3 - TIR'!$C$14)*D512),'Ejercicio 3 - TIR'!$E$14-SQRT(('Ejercicio 3 - TIR'!$E$14-'Ejercicio 3 - TIR'!$C$14)*('Ejercicio 3 - TIR'!$E$14-'Ejercicio 3 - TIR'!$D$14)*(1-D512)))</f>
        <v>34147.7057015266</v>
      </c>
      <c r="F512" s="17">
        <f ca="1" t="shared" si="3794"/>
        <v>0.469514670327992</v>
      </c>
      <c r="G512" s="18">
        <f ca="1">IF(F512&lt;=('Ejercicio 3 - TIR'!$D$18-'Ejercicio 3 - TIR'!$C$18)/('Ejercicio 3 - TIR'!$E$18-'Ejercicio 3 - TIR'!$C$18),'Ejercicio 3 - TIR'!$C$18+SQRT(('Ejercicio 3 - TIR'!$E$18-'Ejercicio 3 - TIR'!$C$18)*('Ejercicio 3 - TIR'!$D$18-'Ejercicio 3 - TIR'!$C$18)*F512),'Ejercicio 3 - TIR'!$E$18-SQRT(('Ejercicio 3 - TIR'!$E$18-'Ejercicio 3 - TIR'!$C$18)*('Ejercicio 3 - TIR'!$E$18-'Ejercicio 3 - TIR'!$D$18)*(1-F512)))</f>
        <v>38392.0915479515</v>
      </c>
      <c r="H512" s="17">
        <f ca="1" t="shared" ref="H512:L512" si="3795">RAND()</f>
        <v>0.657592156057173</v>
      </c>
      <c r="I512" s="18">
        <f ca="1">IF(H512&lt;=('Ejercicio 3 - TIR'!$D$18-'Ejercicio 3 - TIR'!$C$18)/('Ejercicio 3 - TIR'!$E$18-'Ejercicio 3 - TIR'!$C$18),'Ejercicio 3 - TIR'!$C$18+SQRT(('Ejercicio 3 - TIR'!$E$18-'Ejercicio 3 - TIR'!$C$18)*('Ejercicio 3 - TIR'!$D$18-'Ejercicio 3 - TIR'!$C$18)*H512),'Ejercicio 3 - TIR'!$E$18-SQRT(('Ejercicio 3 - TIR'!$E$18-'Ejercicio 3 - TIR'!$C$18)*('Ejercicio 3 - TIR'!$E$18-'Ejercicio 3 - TIR'!$D$18)*(1-H512)))</f>
        <v>39931.707980432</v>
      </c>
      <c r="J512" s="17">
        <f ca="1" t="shared" si="3795"/>
        <v>0.394875926573385</v>
      </c>
      <c r="K512" s="18">
        <f ca="1">IF(J512&lt;=('Ejercicio 3 - TIR'!$D$18-'Ejercicio 3 - TIR'!$C$18)/('Ejercicio 3 - TIR'!$E$18-'Ejercicio 3 - TIR'!$C$18),'Ejercicio 3 - TIR'!$C$18+SQRT(('Ejercicio 3 - TIR'!$E$18-'Ejercicio 3 - TIR'!$C$18)*('Ejercicio 3 - TIR'!$D$18-'Ejercicio 3 - TIR'!$C$18)*J512),'Ejercicio 3 - TIR'!$E$18-SQRT(('Ejercicio 3 - TIR'!$E$18-'Ejercicio 3 - TIR'!$C$18)*('Ejercicio 3 - TIR'!$E$18-'Ejercicio 3 - TIR'!$D$18)*(1-J512)))</f>
        <v>37696.1931489541</v>
      </c>
      <c r="L512" s="17">
        <f ca="1" t="shared" si="3795"/>
        <v>0.108350103960528</v>
      </c>
      <c r="M512" s="18">
        <f ca="1">IF(L512&lt;=('Ejercicio 3 - TIR'!$D$18-'Ejercicio 3 - TIR'!$C$18)/('Ejercicio 3 - TIR'!$E$18-'Ejercicio 3 - TIR'!$C$18),'Ejercicio 3 - TIR'!$C$18+SQRT(('Ejercicio 3 - TIR'!$E$18-'Ejercicio 3 - TIR'!$C$18)*('Ejercicio 3 - TIR'!$D$18-'Ejercicio 3 - TIR'!$C$18)*L512),'Ejercicio 3 - TIR'!$E$18-SQRT(('Ejercicio 3 - TIR'!$E$18-'Ejercicio 3 - TIR'!$C$18)*('Ejercicio 3 - TIR'!$E$18-'Ejercicio 3 - TIR'!$D$18)*(1-L512)))</f>
        <v>34031.4408831185</v>
      </c>
      <c r="N512" s="17">
        <f ca="1" t="shared" ref="N512:R512" si="3796">RAND()</f>
        <v>0.695756649617146</v>
      </c>
      <c r="O512" s="18">
        <f ca="1">IF(N512&lt;=('Ejercicio 3 - TIR'!$D$18-'Ejercicio 3 - TIR'!$C$18)/('Ejercicio 3 - TIR'!$E$18-'Ejercicio 3 - TIR'!$C$18),'Ejercicio 3 - TIR'!$C$18+SQRT(('Ejercicio 3 - TIR'!$E$18-'Ejercicio 3 - TIR'!$C$18)*('Ejercicio 3 - TIR'!$D$18-'Ejercicio 3 - TIR'!$C$18)*N512),'Ejercicio 3 - TIR'!$E$18-SQRT(('Ejercicio 3 - TIR'!$E$18-'Ejercicio 3 - TIR'!$C$18)*('Ejercicio 3 - TIR'!$E$18-'Ejercicio 3 - TIR'!$D$18)*(1-N512)))</f>
        <v>40223.1546729338</v>
      </c>
      <c r="P512" s="17">
        <f ca="1" t="shared" si="3796"/>
        <v>0.183903079734862</v>
      </c>
      <c r="Q512" s="19">
        <f ca="1">IF(P512&lt;=('Ejercicio 3 - TIR'!$D$22-'Ejercicio 3 - TIR'!$C$22)/('Ejercicio 3 - TIR'!$E$22-'Ejercicio 3 - TIR'!$C$22),'Ejercicio 3 - TIR'!$C$22+SQRT(('Ejercicio 3 - TIR'!$E$22-'Ejercicio 3 - TIR'!$C$22)*('Ejercicio 3 - TIR'!$D$22-'Ejercicio 3 - TIR'!$C$22)*P512),'Ejercicio 3 - TIR'!$E$22-SQRT(('Ejercicio 3 - TIR'!$E$22-'Ejercicio 3 - TIR'!$C$22)*('Ejercicio 3 - TIR'!$E$22-'Ejercicio 3 - TIR'!$D$22)*(1-P512)))</f>
        <v>0.138194107384611</v>
      </c>
      <c r="R512" s="17">
        <f ca="1" t="shared" si="3796"/>
        <v>0.921072271727586</v>
      </c>
      <c r="S512" s="19">
        <f ca="1">IF(R512&lt;=('Ejercicio 3 - TIR'!$D$23-'Ejercicio 3 - TIR'!$C$23)/('Ejercicio 3 - TIR'!$E$23-'Ejercicio 3 - TIR'!$C$23),'Ejercicio 3 - TIR'!$C$23+SQRT(('Ejercicio 3 - TIR'!$E$23-'Ejercicio 3 - TIR'!$C$23)*('Ejercicio 3 - TIR'!$D$23-'Ejercicio 3 - TIR'!$C$23)*R512),'Ejercicio 3 - TIR'!$E$23-SQRT(('Ejercicio 3 - TIR'!$E$23-'Ejercicio 3 - TIR'!$C$23)*('Ejercicio 3 - TIR'!$E$23-'Ejercicio 3 - TIR'!$D$23)*(1-R512)))</f>
        <v>0.168080691677352</v>
      </c>
      <c r="T512" s="17">
        <f ca="1" t="shared" ref="T512:X512" si="3797">RAND()</f>
        <v>0.580112523951008</v>
      </c>
      <c r="U512" s="19">
        <f ca="1">IF(T512&lt;=('Ejercicio 3 - TIR'!$D$24-'Ejercicio 3 - TIR'!$C$24)/('Ejercicio 3 - TIR'!$E$24-'Ejercicio 3 - TIR'!$C$24),'Ejercicio 3 - TIR'!$C$24+SQRT(('Ejercicio 3 - TIR'!$E$24-'Ejercicio 3 - TIR'!$C$24)*('Ejercicio 3 - TIR'!$D$24-'Ejercicio 3 - TIR'!$C$24)*T512),'Ejercicio 3 - TIR'!$E$24-SQRT(('Ejercicio 3 - TIR'!$E$24-'Ejercicio 3 - TIR'!$C$24)*('Ejercicio 3 - TIR'!$E$24-'Ejercicio 3 - TIR'!$D$24)*(1-T512)))</f>
        <v>0.185711737679824</v>
      </c>
      <c r="V512" s="17">
        <f ca="1" t="shared" si="3797"/>
        <v>0.782979188005465</v>
      </c>
      <c r="W512" s="19">
        <f ca="1">IF(V512&lt;=('Ejercicio 3 - TIR'!$D$25-'Ejercicio 3 - TIR'!$C$25)/('Ejercicio 3 - TIR'!$E$25-'Ejercicio 3 - TIR'!$C$25),'Ejercicio 3 - TIR'!$C$25+SQRT(('Ejercicio 3 - TIR'!$E$25-'Ejercicio 3 - TIR'!$C$25)*('Ejercicio 3 - TIR'!$D$25-'Ejercicio 3 - TIR'!$C$25)*V512),'Ejercicio 3 - TIR'!$E$25-SQRT(('Ejercicio 3 - TIR'!$E$25-'Ejercicio 3 - TIR'!$C$25)*('Ejercicio 3 - TIR'!$E$25-'Ejercicio 3 - TIR'!$D$25)*(1-V512)))</f>
        <v>0.22243965090967</v>
      </c>
      <c r="X512" s="17">
        <f ca="1" t="shared" si="3797"/>
        <v>0.551401857631397</v>
      </c>
      <c r="Y512" s="19">
        <f ca="1">IF(X512&lt;=('Ejercicio 3 - TIR'!$D$26-'Ejercicio 3 - TIR'!$C$26)/('Ejercicio 3 - TIR'!$E$26-'Ejercicio 3 - TIR'!$C$26),'Ejercicio 3 - TIR'!$C$26+SQRT(('Ejercicio 3 - TIR'!$E$26-'Ejercicio 3 - TIR'!$C$26)*('Ejercicio 3 - TIR'!$D$26-'Ejercicio 3 - TIR'!$C$26)*X512),'Ejercicio 3 - TIR'!$E$26-SQRT(('Ejercicio 3 - TIR'!$E$26-'Ejercicio 3 - TIR'!$C$26)*('Ejercicio 3 - TIR'!$E$26-'Ejercicio 3 - TIR'!$D$26)*(1-X512)))</f>
        <v>0.230781812621852</v>
      </c>
      <c r="Z512" s="17">
        <f ca="1" t="shared" si="3336"/>
        <v>1.13819410738461</v>
      </c>
      <c r="AA512" s="17">
        <f ca="1" t="shared" si="3337"/>
        <v>1.3295025602169</v>
      </c>
      <c r="AB512" s="17">
        <f ca="1" t="shared" si="3338"/>
        <v>1.57640679092456</v>
      </c>
      <c r="AC512" s="17">
        <f ca="1" t="shared" si="3339"/>
        <v>1.92706216718945</v>
      </c>
      <c r="AD512" s="17">
        <f ca="1" t="shared" si="3340"/>
        <v>2.37179306716843</v>
      </c>
      <c r="AE512" s="16">
        <f ca="1" t="shared" si="3341"/>
        <v>4719.01170865486</v>
      </c>
      <c r="AF512" s="16">
        <f ca="1" t="shared" si="3342"/>
        <v>5512.18646067909</v>
      </c>
      <c r="AG512" s="16">
        <f ca="1" t="shared" si="3343"/>
        <v>6535.864186707</v>
      </c>
      <c r="AH512" s="16">
        <f ca="1" t="shared" si="3344"/>
        <v>7989.69953479112</v>
      </c>
      <c r="AI512" s="16">
        <f ca="1" t="shared" si="3345"/>
        <v>9833.57687573419</v>
      </c>
      <c r="AJ512" s="18">
        <f ca="1" t="shared" si="3346"/>
        <v>43697.6523700489</v>
      </c>
      <c r="AK512" s="18">
        <f ca="1" t="shared" si="3347"/>
        <v>53089.307993818</v>
      </c>
      <c r="AL512" s="18">
        <f ca="1" t="shared" si="3348"/>
        <v>59424.534872015</v>
      </c>
      <c r="AM512" s="18">
        <f ca="1" t="shared" si="3349"/>
        <v>65580.702220802</v>
      </c>
      <c r="AN512" s="18">
        <f ca="1" t="shared" si="3350"/>
        <v>95400.9993929077</v>
      </c>
      <c r="AO512" s="18">
        <f ca="1">C512/'Ejercicio 3 - TIR'!$D$7</f>
        <v>12895.5625911544</v>
      </c>
      <c r="AP512" s="18">
        <f ca="1" t="shared" si="3351"/>
        <v>30802.0897788945</v>
      </c>
      <c r="AQ512" s="18">
        <f ca="1" t="shared" si="3352"/>
        <v>40193.7454026636</v>
      </c>
      <c r="AR512" s="18">
        <f ca="1" t="shared" si="3353"/>
        <v>46528.9722808606</v>
      </c>
      <c r="AS512" s="18">
        <f ca="1" t="shared" si="3354"/>
        <v>52685.1396296476</v>
      </c>
      <c r="AT512" s="18">
        <f ca="1" t="shared" si="3355"/>
        <v>82505.4368017534</v>
      </c>
      <c r="AU512" s="18">
        <f ca="1">AP512*'Ejercicio 3 - TIR'!$D$5</f>
        <v>15401.0448894473</v>
      </c>
      <c r="AV512" s="18">
        <f ca="1">AQ512*'Ejercicio 3 - TIR'!$D$5</f>
        <v>20096.8727013318</v>
      </c>
      <c r="AW512" s="18">
        <f ca="1">AR512*'Ejercicio 3 - TIR'!$D$5</f>
        <v>23264.4861404303</v>
      </c>
      <c r="AX512" s="18">
        <f ca="1">AS512*'Ejercicio 3 - TIR'!$D$5</f>
        <v>26342.5698148238</v>
      </c>
      <c r="AY512" s="18">
        <f ca="1">AT512*'Ejercicio 3 - TIR'!$D$5</f>
        <v>41252.7184008767</v>
      </c>
      <c r="AZ512" s="18">
        <f ca="1" t="shared" ref="AZ512:BD512" si="3798">AJ512-AU512-AE512</f>
        <v>23577.5957719468</v>
      </c>
      <c r="BA512" s="18">
        <f ca="1" t="shared" si="3798"/>
        <v>27480.2488318071</v>
      </c>
      <c r="BB512" s="18">
        <f ca="1" t="shared" si="3798"/>
        <v>29624.1845448777</v>
      </c>
      <c r="BC512" s="18">
        <f ca="1" t="shared" si="3798"/>
        <v>31248.4328711871</v>
      </c>
      <c r="BD512" s="18">
        <f ca="1" t="shared" si="3798"/>
        <v>44314.7041162969</v>
      </c>
      <c r="BE512" s="18">
        <f ca="1" t="shared" ref="BE512:BI512" si="3799">AZ512/Z512</f>
        <v>20714.9163916552</v>
      </c>
      <c r="BF512" s="18">
        <f ca="1" t="shared" si="3799"/>
        <v>20669.5719542833</v>
      </c>
      <c r="BG512" s="18">
        <f ca="1" t="shared" si="3799"/>
        <v>18792.2208375563</v>
      </c>
      <c r="BH512" s="18">
        <f ca="1" t="shared" si="3799"/>
        <v>16215.5811074646</v>
      </c>
      <c r="BI512" s="18">
        <f ca="1" t="shared" si="3799"/>
        <v>18684.051627321</v>
      </c>
      <c r="BJ512" s="18">
        <f ca="1" t="shared" si="3358"/>
        <v>80991.2916425886</v>
      </c>
      <c r="BK512" s="18">
        <f ca="1" t="shared" si="3359"/>
        <v>30585.6059509365</v>
      </c>
      <c r="BL512" s="18">
        <f ca="1" t="shared" si="3360"/>
        <v>111576.897593525</v>
      </c>
      <c r="BM512" s="18">
        <f ca="1">BK512*'Ejercicio 3 - TIR'!$D$5</f>
        <v>15292.8029754683</v>
      </c>
      <c r="BN512" s="18">
        <f ca="1" t="shared" si="3361"/>
        <v>96284.0946180569</v>
      </c>
      <c r="BO512" s="18">
        <f ca="1" t="shared" si="3362"/>
        <v>40595.4869971038</v>
      </c>
      <c r="BP512" s="18">
        <f ca="1" t="shared" si="3363"/>
        <v>-98625.5186572986</v>
      </c>
      <c r="BQ512" s="18">
        <f ca="1" t="shared" ref="BQ512:BT512" si="3800">BE512</f>
        <v>20714.9163916552</v>
      </c>
      <c r="BR512" s="18">
        <f ca="1" t="shared" si="3800"/>
        <v>20669.5719542833</v>
      </c>
      <c r="BS512" s="18">
        <f ca="1" t="shared" si="3800"/>
        <v>18792.2208375563</v>
      </c>
      <c r="BT512" s="18">
        <f ca="1" t="shared" si="3800"/>
        <v>16215.5811074646</v>
      </c>
      <c r="BU512" s="18">
        <f ca="1" t="shared" si="3365"/>
        <v>59279.5386244248</v>
      </c>
      <c r="BV512" s="20">
        <f ca="1" t="shared" si="3366"/>
        <v>9.76031276159375</v>
      </c>
    </row>
    <row r="513" ht="15" customHeight="1" spans="1:74">
      <c r="A513" s="16">
        <v>512</v>
      </c>
      <c r="B513" s="17">
        <f ca="1" t="shared" ref="B513:F513" si="3801">RAND()</f>
        <v>0.256344766760692</v>
      </c>
      <c r="C513" s="18">
        <f ca="1">IF(B513&lt;=('Ejercicio 3 - TIR'!$D$13-'Ejercicio 3 - TIR'!$C$13)/('Ejercicio 3 - TIR'!$E$13-'Ejercicio 3 - TIR'!$C$13),'Ejercicio 3 - TIR'!$C$13+SQRT(('Ejercicio 3 - TIR'!$E$13-'Ejercicio 3 - TIR'!$C$13)*('Ejercicio 3 - TIR'!$D$13-'Ejercicio 3 - TIR'!$C$13)*B513),'Ejercicio 3 - TIR'!$E$13-SQRT(('Ejercicio 3 - TIR'!$E$13-'Ejercicio 3 - TIR'!$C$13)*('Ejercicio 3 - TIR'!$E$13-'Ejercicio 3 - TIR'!$D$13)*(1-B513)))</f>
        <v>70127.1648501993</v>
      </c>
      <c r="D513" s="17">
        <f ca="1" t="shared" si="3801"/>
        <v>0.15423821271063</v>
      </c>
      <c r="E513" s="18">
        <f ca="1">IF(D513&lt;=('Ejercicio 3 - TIR'!$D$14-'Ejercicio 3 - TIR'!$C$14)/('Ejercicio 3 - TIR'!$E$14-'Ejercicio 3 - TIR'!$C$14),'Ejercicio 3 - TIR'!$C$14+SQRT(('Ejercicio 3 - TIR'!$E$14-'Ejercicio 3 - TIR'!$C$14)*('Ejercicio 3 - TIR'!$D$14-'Ejercicio 3 - TIR'!$C$14)*D513),'Ejercicio 3 - TIR'!$E$14-SQRT(('Ejercicio 3 - TIR'!$E$14-'Ejercicio 3 - TIR'!$C$14)*('Ejercicio 3 - TIR'!$E$14-'Ejercicio 3 - TIR'!$D$14)*(1-D513)))</f>
        <v>28401.156561127</v>
      </c>
      <c r="F513" s="17">
        <f ca="1" t="shared" si="3801"/>
        <v>0.819645977319934</v>
      </c>
      <c r="G513" s="18">
        <f ca="1">IF(F513&lt;=('Ejercicio 3 - TIR'!$D$18-'Ejercicio 3 - TIR'!$C$18)/('Ejercicio 3 - TIR'!$E$18-'Ejercicio 3 - TIR'!$C$18),'Ejercicio 3 - TIR'!$C$18+SQRT(('Ejercicio 3 - TIR'!$E$18-'Ejercicio 3 - TIR'!$C$18)*('Ejercicio 3 - TIR'!$D$18-'Ejercicio 3 - TIR'!$C$18)*F513),'Ejercicio 3 - TIR'!$E$18-SQRT(('Ejercicio 3 - TIR'!$E$18-'Ejercicio 3 - TIR'!$C$18)*('Ejercicio 3 - TIR'!$E$18-'Ejercicio 3 - TIR'!$D$18)*(1-F513)))</f>
        <v>41322.1539318502</v>
      </c>
      <c r="H513" s="17">
        <f ca="1" t="shared" ref="H513:L513" si="3802">RAND()</f>
        <v>0.355236959416979</v>
      </c>
      <c r="I513" s="18">
        <f ca="1">IF(H513&lt;=('Ejercicio 3 - TIR'!$D$18-'Ejercicio 3 - TIR'!$C$18)/('Ejercicio 3 - TIR'!$E$18-'Ejercicio 3 - TIR'!$C$18),'Ejercicio 3 - TIR'!$C$18+SQRT(('Ejercicio 3 - TIR'!$E$18-'Ejercicio 3 - TIR'!$C$18)*('Ejercicio 3 - TIR'!$D$18-'Ejercicio 3 - TIR'!$C$18)*H513),'Ejercicio 3 - TIR'!$E$18-SQRT(('Ejercicio 3 - TIR'!$E$18-'Ejercicio 3 - TIR'!$C$18)*('Ejercicio 3 - TIR'!$E$18-'Ejercicio 3 - TIR'!$D$18)*(1-H513)))</f>
        <v>37299.6947821499</v>
      </c>
      <c r="J513" s="17">
        <f ca="1" t="shared" si="3802"/>
        <v>0.0826809597006579</v>
      </c>
      <c r="K513" s="18">
        <f ca="1">IF(J513&lt;=('Ejercicio 3 - TIR'!$D$18-'Ejercicio 3 - TIR'!$C$18)/('Ejercicio 3 - TIR'!$E$18-'Ejercicio 3 - TIR'!$C$18),'Ejercicio 3 - TIR'!$C$18+SQRT(('Ejercicio 3 - TIR'!$E$18-'Ejercicio 3 - TIR'!$C$18)*('Ejercicio 3 - TIR'!$D$18-'Ejercicio 3 - TIR'!$C$18)*J513),'Ejercicio 3 - TIR'!$E$18-SQRT(('Ejercicio 3 - TIR'!$E$18-'Ejercicio 3 - TIR'!$C$18)*('Ejercicio 3 - TIR'!$E$18-'Ejercicio 3 - TIR'!$D$18)*(1-J513)))</f>
        <v>33521.667780342</v>
      </c>
      <c r="L513" s="17">
        <f ca="1" t="shared" si="3802"/>
        <v>0.620998826414557</v>
      </c>
      <c r="M513" s="18">
        <f ca="1">IF(L513&lt;=('Ejercicio 3 - TIR'!$D$18-'Ejercicio 3 - TIR'!$C$18)/('Ejercicio 3 - TIR'!$E$18-'Ejercicio 3 - TIR'!$C$18),'Ejercicio 3 - TIR'!$C$18+SQRT(('Ejercicio 3 - TIR'!$E$18-'Ejercicio 3 - TIR'!$C$18)*('Ejercicio 3 - TIR'!$D$18-'Ejercicio 3 - TIR'!$C$18)*L513),'Ejercicio 3 - TIR'!$E$18-SQRT(('Ejercicio 3 - TIR'!$E$18-'Ejercicio 3 - TIR'!$C$18)*('Ejercicio 3 - TIR'!$E$18-'Ejercicio 3 - TIR'!$D$18)*(1-L513)))</f>
        <v>39651.415645499</v>
      </c>
      <c r="N513" s="17">
        <f ca="1" t="shared" ref="N513:R513" si="3803">RAND()</f>
        <v>0.669045050159558</v>
      </c>
      <c r="O513" s="18">
        <f ca="1">IF(N513&lt;=('Ejercicio 3 - TIR'!$D$18-'Ejercicio 3 - TIR'!$C$18)/('Ejercicio 3 - TIR'!$E$18-'Ejercicio 3 - TIR'!$C$18),'Ejercicio 3 - TIR'!$C$18+SQRT(('Ejercicio 3 - TIR'!$E$18-'Ejercicio 3 - TIR'!$C$18)*('Ejercicio 3 - TIR'!$D$18-'Ejercicio 3 - TIR'!$C$18)*N513),'Ejercicio 3 - TIR'!$E$18-SQRT(('Ejercicio 3 - TIR'!$E$18-'Ejercicio 3 - TIR'!$C$18)*('Ejercicio 3 - TIR'!$E$18-'Ejercicio 3 - TIR'!$D$18)*(1-N513)))</f>
        <v>40017.8698092048</v>
      </c>
      <c r="P513" s="17">
        <f ca="1" t="shared" si="3803"/>
        <v>0.769107219535915</v>
      </c>
      <c r="Q513" s="19">
        <f ca="1">IF(P513&lt;=('Ejercicio 3 - TIR'!$D$22-'Ejercicio 3 - TIR'!$C$22)/('Ejercicio 3 - TIR'!$E$22-'Ejercicio 3 - TIR'!$C$22),'Ejercicio 3 - TIR'!$C$22+SQRT(('Ejercicio 3 - TIR'!$E$22-'Ejercicio 3 - TIR'!$C$22)*('Ejercicio 3 - TIR'!$D$22-'Ejercicio 3 - TIR'!$C$22)*P513),'Ejercicio 3 - TIR'!$E$22-SQRT(('Ejercicio 3 - TIR'!$E$22-'Ejercicio 3 - TIR'!$C$22)*('Ejercicio 3 - TIR'!$E$22-'Ejercicio 3 - TIR'!$D$22)*(1-P513)))</f>
        <v>0.159613558308637</v>
      </c>
      <c r="R513" s="17">
        <f ca="1" t="shared" si="3803"/>
        <v>0.489784695252399</v>
      </c>
      <c r="S513" s="19">
        <f ca="1">IF(R513&lt;=('Ejercicio 3 - TIR'!$D$23-'Ejercicio 3 - TIR'!$C$23)/('Ejercicio 3 - TIR'!$E$23-'Ejercicio 3 - TIR'!$C$23),'Ejercicio 3 - TIR'!$C$23+SQRT(('Ejercicio 3 - TIR'!$E$23-'Ejercicio 3 - TIR'!$C$23)*('Ejercicio 3 - TIR'!$D$23-'Ejercicio 3 - TIR'!$C$23)*R513),'Ejercicio 3 - TIR'!$E$23-SQRT(('Ejercicio 3 - TIR'!$E$23-'Ejercicio 3 - TIR'!$C$23)*('Ejercicio 3 - TIR'!$E$23-'Ejercicio 3 - TIR'!$D$23)*(1-R513)))</f>
        <v>0.149691959373782</v>
      </c>
      <c r="T513" s="17">
        <f ca="1" t="shared" ref="T513:X513" si="3804">RAND()</f>
        <v>0.860230867928523</v>
      </c>
      <c r="U513" s="19">
        <f ca="1">IF(T513&lt;=('Ejercicio 3 - TIR'!$D$24-'Ejercicio 3 - TIR'!$C$24)/('Ejercicio 3 - TIR'!$E$24-'Ejercicio 3 - TIR'!$C$24),'Ejercicio 3 - TIR'!$C$24+SQRT(('Ejercicio 3 - TIR'!$E$24-'Ejercicio 3 - TIR'!$C$24)*('Ejercicio 3 - TIR'!$D$24-'Ejercicio 3 - TIR'!$C$24)*T513),'Ejercicio 3 - TIR'!$E$24-SQRT(('Ejercicio 3 - TIR'!$E$24-'Ejercicio 3 - TIR'!$C$24)*('Ejercicio 3 - TIR'!$E$24-'Ejercicio 3 - TIR'!$D$24)*(1-T513)))</f>
        <v>0.200217341690255</v>
      </c>
      <c r="V513" s="17">
        <f ca="1" t="shared" si="3804"/>
        <v>0.181068153159642</v>
      </c>
      <c r="W513" s="19">
        <f ca="1">IF(V513&lt;=('Ejercicio 3 - TIR'!$D$25-'Ejercicio 3 - TIR'!$C$25)/('Ejercicio 3 - TIR'!$E$25-'Ejercicio 3 - TIR'!$C$25),'Ejercicio 3 - TIR'!$C$25+SQRT(('Ejercicio 3 - TIR'!$E$25-'Ejercicio 3 - TIR'!$C$25)*('Ejercicio 3 - TIR'!$D$25-'Ejercicio 3 - TIR'!$C$25)*V513),'Ejercicio 3 - TIR'!$E$25-SQRT(('Ejercicio 3 - TIR'!$E$25-'Ejercicio 3 - TIR'!$C$25)*('Ejercicio 3 - TIR'!$E$25-'Ejercicio 3 - TIR'!$D$25)*(1-V513)))</f>
        <v>0.195921539323303</v>
      </c>
      <c r="X513" s="17">
        <f ca="1" t="shared" si="3804"/>
        <v>0.309895391893624</v>
      </c>
      <c r="Y513" s="19">
        <f ca="1">IF(X513&lt;=('Ejercicio 3 - TIR'!$D$26-'Ejercicio 3 - TIR'!$C$26)/('Ejercicio 3 - TIR'!$E$26-'Ejercicio 3 - TIR'!$C$26),'Ejercicio 3 - TIR'!$C$26+SQRT(('Ejercicio 3 - TIR'!$E$26-'Ejercicio 3 - TIR'!$C$26)*('Ejercicio 3 - TIR'!$D$26-'Ejercicio 3 - TIR'!$C$26)*X513),'Ejercicio 3 - TIR'!$E$26-SQRT(('Ejercicio 3 - TIR'!$E$26-'Ejercicio 3 - TIR'!$C$26)*('Ejercicio 3 - TIR'!$E$26-'Ejercicio 3 - TIR'!$D$26)*(1-X513)))</f>
        <v>0.218926070561222</v>
      </c>
      <c r="Z513" s="17">
        <f ca="1" t="shared" si="3336"/>
        <v>1.15961355830864</v>
      </c>
      <c r="AA513" s="17">
        <f ca="1" t="shared" si="3337"/>
        <v>1.33319838396826</v>
      </c>
      <c r="AB513" s="17">
        <f ca="1" t="shared" si="3338"/>
        <v>1.60012782035213</v>
      </c>
      <c r="AC513" s="17">
        <f ca="1" t="shared" si="3339"/>
        <v>1.91362732602956</v>
      </c>
      <c r="AD513" s="17">
        <f ca="1" t="shared" si="3340"/>
        <v>2.33257023703579</v>
      </c>
      <c r="AE513" s="16">
        <f ca="1" t="shared" si="3341"/>
        <v>4533.20965880217</v>
      </c>
      <c r="AF513" s="16">
        <f ca="1" t="shared" si="3342"/>
        <v>5211.79469488042</v>
      </c>
      <c r="AG513" s="16">
        <f ca="1" t="shared" si="3343"/>
        <v>6255.28637412474</v>
      </c>
      <c r="AH513" s="16">
        <f ca="1" t="shared" si="3344"/>
        <v>7480.83170945135</v>
      </c>
      <c r="AI513" s="16">
        <f ca="1" t="shared" si="3345"/>
        <v>9118.58080013132</v>
      </c>
      <c r="AJ513" s="18">
        <f ca="1" t="shared" si="3346"/>
        <v>47917.72995789</v>
      </c>
      <c r="AK513" s="18">
        <f ca="1" t="shared" si="3347"/>
        <v>49727.8928060716</v>
      </c>
      <c r="AL513" s="18">
        <f ca="1" t="shared" si="3348"/>
        <v>53638.9531999268</v>
      </c>
      <c r="AM513" s="18">
        <f ca="1" t="shared" si="3349"/>
        <v>75878.032494983</v>
      </c>
      <c r="AN513" s="18">
        <f ca="1" t="shared" si="3350"/>
        <v>93344.4920665242</v>
      </c>
      <c r="AO513" s="18">
        <f ca="1">C513/'Ejercicio 3 - TIR'!$D$7</f>
        <v>14025.4329700399</v>
      </c>
      <c r="AP513" s="18">
        <f ca="1" t="shared" si="3351"/>
        <v>33892.2969878502</v>
      </c>
      <c r="AQ513" s="18">
        <f ca="1" t="shared" si="3352"/>
        <v>35702.4598360318</v>
      </c>
      <c r="AR513" s="18">
        <f ca="1" t="shared" si="3353"/>
        <v>39613.5202298869</v>
      </c>
      <c r="AS513" s="18">
        <f ca="1" t="shared" si="3354"/>
        <v>61852.5995249431</v>
      </c>
      <c r="AT513" s="18">
        <f ca="1" t="shared" si="3355"/>
        <v>79319.0590964843</v>
      </c>
      <c r="AU513" s="18">
        <f ca="1">AP513*'Ejercicio 3 - TIR'!$D$5</f>
        <v>16946.1484939251</v>
      </c>
      <c r="AV513" s="18">
        <f ca="1">AQ513*'Ejercicio 3 - TIR'!$D$5</f>
        <v>17851.2299180159</v>
      </c>
      <c r="AW513" s="18">
        <f ca="1">AR513*'Ejercicio 3 - TIR'!$D$5</f>
        <v>19806.7601149434</v>
      </c>
      <c r="AX513" s="18">
        <f ca="1">AS513*'Ejercicio 3 - TIR'!$D$5</f>
        <v>30926.2997624715</v>
      </c>
      <c r="AY513" s="18">
        <f ca="1">AT513*'Ejercicio 3 - TIR'!$D$5</f>
        <v>39659.5295482422</v>
      </c>
      <c r="AZ513" s="18">
        <f ca="1" t="shared" ref="AZ513:BD513" si="3805">AJ513-AU513-AE513</f>
        <v>26438.3718051628</v>
      </c>
      <c r="BA513" s="18">
        <f ca="1" t="shared" si="3805"/>
        <v>26664.8681931753</v>
      </c>
      <c r="BB513" s="18">
        <f ca="1" t="shared" si="3805"/>
        <v>27576.9067108586</v>
      </c>
      <c r="BC513" s="18">
        <f ca="1" t="shared" si="3805"/>
        <v>37470.9010230601</v>
      </c>
      <c r="BD513" s="18">
        <f ca="1" t="shared" si="3805"/>
        <v>44566.3817181507</v>
      </c>
      <c r="BE513" s="18">
        <f ca="1" t="shared" ref="BE513:BI513" si="3806">AZ513/Z513</f>
        <v>22799.2951753036</v>
      </c>
      <c r="BF513" s="18">
        <f ca="1" t="shared" si="3806"/>
        <v>20000.6754537216</v>
      </c>
      <c r="BG513" s="18">
        <f ca="1" t="shared" si="3806"/>
        <v>17234.1898941485</v>
      </c>
      <c r="BH513" s="18">
        <f ca="1" t="shared" si="3806"/>
        <v>19581.0858851005</v>
      </c>
      <c r="BI513" s="18">
        <f ca="1" t="shared" si="3806"/>
        <v>19106.1263710478</v>
      </c>
      <c r="BJ513" s="18">
        <f ca="1" t="shared" si="3358"/>
        <v>66247.6924918786</v>
      </c>
      <c r="BK513" s="18">
        <f ca="1" t="shared" si="3359"/>
        <v>32715.3075074555</v>
      </c>
      <c r="BL513" s="18">
        <f ca="1" t="shared" si="3360"/>
        <v>98962.999999334</v>
      </c>
      <c r="BM513" s="18">
        <f ca="1">BK513*'Ejercicio 3 - TIR'!$D$5</f>
        <v>16357.6537537277</v>
      </c>
      <c r="BN513" s="18">
        <f ca="1" t="shared" si="3361"/>
        <v>82605.3462456063</v>
      </c>
      <c r="BO513" s="18">
        <f ca="1" t="shared" si="3362"/>
        <v>35413.8730461469</v>
      </c>
      <c r="BP513" s="18">
        <f ca="1" t="shared" si="3363"/>
        <v>-98528.3214113263</v>
      </c>
      <c r="BQ513" s="18">
        <f ca="1" t="shared" ref="BQ513:BT513" si="3807">BE513</f>
        <v>22799.2951753036</v>
      </c>
      <c r="BR513" s="18">
        <f ca="1" t="shared" si="3807"/>
        <v>20000.6754537216</v>
      </c>
      <c r="BS513" s="18">
        <f ca="1" t="shared" si="3807"/>
        <v>17234.1898941485</v>
      </c>
      <c r="BT513" s="18">
        <f ca="1" t="shared" si="3807"/>
        <v>19581.0858851005</v>
      </c>
      <c r="BU513" s="18">
        <f ca="1" t="shared" si="3365"/>
        <v>54519.9994171947</v>
      </c>
      <c r="BV513" s="20">
        <f ca="1" t="shared" si="3366"/>
        <v>9.62064890678025</v>
      </c>
    </row>
    <row r="514" ht="15" customHeight="1" spans="1:74">
      <c r="A514" s="16">
        <v>513</v>
      </c>
      <c r="B514" s="17">
        <f ca="1" t="shared" ref="B514:F514" si="3808">RAND()</f>
        <v>0.523825465470651</v>
      </c>
      <c r="C514" s="18">
        <f ca="1">IF(B514&lt;=('Ejercicio 3 - TIR'!$D$13-'Ejercicio 3 - TIR'!$C$13)/('Ejercicio 3 - TIR'!$E$13-'Ejercicio 3 - TIR'!$C$13),'Ejercicio 3 - TIR'!$C$13+SQRT(('Ejercicio 3 - TIR'!$E$13-'Ejercicio 3 - TIR'!$C$13)*('Ejercicio 3 - TIR'!$D$13-'Ejercicio 3 - TIR'!$C$13)*B514),'Ejercicio 3 - TIR'!$E$13-SQRT(('Ejercicio 3 - TIR'!$E$13-'Ejercicio 3 - TIR'!$C$13)*('Ejercicio 3 - TIR'!$E$13-'Ejercicio 3 - TIR'!$D$13)*(1-B514)))</f>
        <v>76095.8279491797</v>
      </c>
      <c r="D514" s="17">
        <f ca="1" t="shared" si="3808"/>
        <v>0.938893264842006</v>
      </c>
      <c r="E514" s="18">
        <f ca="1">IF(D514&lt;=('Ejercicio 3 - TIR'!$D$14-'Ejercicio 3 - TIR'!$C$14)/('Ejercicio 3 - TIR'!$E$14-'Ejercicio 3 - TIR'!$C$14),'Ejercicio 3 - TIR'!$C$14+SQRT(('Ejercicio 3 - TIR'!$E$14-'Ejercicio 3 - TIR'!$C$14)*('Ejercicio 3 - TIR'!$D$14-'Ejercicio 3 - TIR'!$C$14)*D514),'Ejercicio 3 - TIR'!$E$14-SQRT(('Ejercicio 3 - TIR'!$E$14-'Ejercicio 3 - TIR'!$C$14)*('Ejercicio 3 - TIR'!$E$14-'Ejercicio 3 - TIR'!$D$14)*(1-D514)))</f>
        <v>36972.458047574</v>
      </c>
      <c r="F514" s="17">
        <f ca="1" t="shared" si="3808"/>
        <v>0.68911753350227</v>
      </c>
      <c r="G514" s="18">
        <f ca="1">IF(F514&lt;=('Ejercicio 3 - TIR'!$D$18-'Ejercicio 3 - TIR'!$C$18)/('Ejercicio 3 - TIR'!$E$18-'Ejercicio 3 - TIR'!$C$18),'Ejercicio 3 - TIR'!$C$18+SQRT(('Ejercicio 3 - TIR'!$E$18-'Ejercicio 3 - TIR'!$C$18)*('Ejercicio 3 - TIR'!$D$18-'Ejercicio 3 - TIR'!$C$18)*F514),'Ejercicio 3 - TIR'!$E$18-SQRT(('Ejercicio 3 - TIR'!$E$18-'Ejercicio 3 - TIR'!$C$18)*('Ejercicio 3 - TIR'!$E$18-'Ejercicio 3 - TIR'!$D$18)*(1-F514)))</f>
        <v>40171.3164332988</v>
      </c>
      <c r="H514" s="17">
        <f ca="1" t="shared" ref="H514:L514" si="3809">RAND()</f>
        <v>0.279771548672087</v>
      </c>
      <c r="I514" s="18">
        <f ca="1">IF(H514&lt;=('Ejercicio 3 - TIR'!$D$18-'Ejercicio 3 - TIR'!$C$18)/('Ejercicio 3 - TIR'!$E$18-'Ejercicio 3 - TIR'!$C$18),'Ejercicio 3 - TIR'!$C$18+SQRT(('Ejercicio 3 - TIR'!$E$18-'Ejercicio 3 - TIR'!$C$18)*('Ejercicio 3 - TIR'!$D$18-'Ejercicio 3 - TIR'!$C$18)*H514),'Ejercicio 3 - TIR'!$E$18-SQRT(('Ejercicio 3 - TIR'!$E$18-'Ejercicio 3 - TIR'!$C$18)*('Ejercicio 3 - TIR'!$E$18-'Ejercicio 3 - TIR'!$D$18)*(1-H514)))</f>
        <v>36478.0963485281</v>
      </c>
      <c r="J514" s="17">
        <f ca="1" t="shared" si="3809"/>
        <v>0.0985753638306937</v>
      </c>
      <c r="K514" s="18">
        <f ca="1">IF(J514&lt;=('Ejercicio 3 - TIR'!$D$18-'Ejercicio 3 - TIR'!$C$18)/('Ejercicio 3 - TIR'!$E$18-'Ejercicio 3 - TIR'!$C$18),'Ejercicio 3 - TIR'!$C$18+SQRT(('Ejercicio 3 - TIR'!$E$18-'Ejercicio 3 - TIR'!$C$18)*('Ejercicio 3 - TIR'!$D$18-'Ejercicio 3 - TIR'!$C$18)*J514),'Ejercicio 3 - TIR'!$E$18-SQRT(('Ejercicio 3 - TIR'!$E$18-'Ejercicio 3 - TIR'!$C$18)*('Ejercicio 3 - TIR'!$E$18-'Ejercicio 3 - TIR'!$D$18)*(1-J514)))</f>
        <v>33845.2964222026</v>
      </c>
      <c r="L514" s="17">
        <f ca="1" t="shared" si="3809"/>
        <v>0.555247199081753</v>
      </c>
      <c r="M514" s="18">
        <f ca="1">IF(L514&lt;=('Ejercicio 3 - TIR'!$D$18-'Ejercicio 3 - TIR'!$C$18)/('Ejercicio 3 - TIR'!$E$18-'Ejercicio 3 - TIR'!$C$18),'Ejercicio 3 - TIR'!$C$18+SQRT(('Ejercicio 3 - TIR'!$E$18-'Ejercicio 3 - TIR'!$C$18)*('Ejercicio 3 - TIR'!$D$18-'Ejercicio 3 - TIR'!$C$18)*L514),'Ejercicio 3 - TIR'!$E$18-SQRT(('Ejercicio 3 - TIR'!$E$18-'Ejercicio 3 - TIR'!$C$18)*('Ejercicio 3 - TIR'!$E$18-'Ejercicio 3 - TIR'!$D$18)*(1-L514)))</f>
        <v>39126.1755331718</v>
      </c>
      <c r="N514" s="17">
        <f ca="1" t="shared" ref="N514:R514" si="3810">RAND()</f>
        <v>0.233146676791643</v>
      </c>
      <c r="O514" s="18">
        <f ca="1">IF(N514&lt;=('Ejercicio 3 - TIR'!$D$18-'Ejercicio 3 - TIR'!$C$18)/('Ejercicio 3 - TIR'!$E$18-'Ejercicio 3 - TIR'!$C$18),'Ejercicio 3 - TIR'!$C$18+SQRT(('Ejercicio 3 - TIR'!$E$18-'Ejercicio 3 - TIR'!$C$18)*('Ejercicio 3 - TIR'!$D$18-'Ejercicio 3 - TIR'!$C$18)*N514),'Ejercicio 3 - TIR'!$E$18-SQRT(('Ejercicio 3 - TIR'!$E$18-'Ejercicio 3 - TIR'!$C$18)*('Ejercicio 3 - TIR'!$E$18-'Ejercicio 3 - TIR'!$D$18)*(1-N514)))</f>
        <v>35913.7130061195</v>
      </c>
      <c r="P514" s="17">
        <f ca="1" t="shared" si="3810"/>
        <v>0.486389337455524</v>
      </c>
      <c r="Q514" s="19">
        <f ca="1">IF(P514&lt;=('Ejercicio 3 - TIR'!$D$22-'Ejercicio 3 - TIR'!$C$22)/('Ejercicio 3 - TIR'!$E$22-'Ejercicio 3 - TIR'!$C$22),'Ejercicio 3 - TIR'!$C$22+SQRT(('Ejercicio 3 - TIR'!$E$22-'Ejercicio 3 - TIR'!$C$22)*('Ejercicio 3 - TIR'!$D$22-'Ejercicio 3 - TIR'!$C$22)*P514),'Ejercicio 3 - TIR'!$E$22-SQRT(('Ejercicio 3 - TIR'!$E$22-'Ejercicio 3 - TIR'!$C$22)*('Ejercicio 3 - TIR'!$E$22-'Ejercicio 3 - TIR'!$D$22)*(1-P514)))</f>
        <v>0.149588862895014</v>
      </c>
      <c r="R514" s="17">
        <f ca="1" t="shared" si="3810"/>
        <v>0.725405294945892</v>
      </c>
      <c r="S514" s="19">
        <f ca="1">IF(R514&lt;=('Ejercicio 3 - TIR'!$D$23-'Ejercicio 3 - TIR'!$C$23)/('Ejercicio 3 - TIR'!$E$23-'Ejercicio 3 - TIR'!$C$23),'Ejercicio 3 - TIR'!$C$23+SQRT(('Ejercicio 3 - TIR'!$E$23-'Ejercicio 3 - TIR'!$C$23)*('Ejercicio 3 - TIR'!$D$23-'Ejercicio 3 - TIR'!$C$23)*R514),'Ejercicio 3 - TIR'!$E$23-SQRT(('Ejercicio 3 - TIR'!$E$23-'Ejercicio 3 - TIR'!$C$23)*('Ejercicio 3 - TIR'!$E$23-'Ejercicio 3 - TIR'!$D$23)*(1-R514)))</f>
        <v>0.157767805571708</v>
      </c>
      <c r="T514" s="17">
        <f ca="1" t="shared" ref="T514:X514" si="3811">RAND()</f>
        <v>0.281868239733677</v>
      </c>
      <c r="U514" s="19">
        <f ca="1">IF(T514&lt;=('Ejercicio 3 - TIR'!$D$24-'Ejercicio 3 - TIR'!$C$24)/('Ejercicio 3 - TIR'!$E$24-'Ejercicio 3 - TIR'!$C$24),'Ejercicio 3 - TIR'!$C$24+SQRT(('Ejercicio 3 - TIR'!$E$24-'Ejercicio 3 - TIR'!$C$24)*('Ejercicio 3 - TIR'!$D$24-'Ejercicio 3 - TIR'!$C$24)*T514),'Ejercicio 3 - TIR'!$E$24-SQRT(('Ejercicio 3 - TIR'!$E$24-'Ejercicio 3 - TIR'!$C$24)*('Ejercicio 3 - TIR'!$E$24-'Ejercicio 3 - TIR'!$D$24)*(1-T514)))</f>
        <v>0.174329473965557</v>
      </c>
      <c r="V514" s="17">
        <f ca="1" t="shared" si="3811"/>
        <v>0.145208979352896</v>
      </c>
      <c r="W514" s="19">
        <f ca="1">IF(V514&lt;=('Ejercicio 3 - TIR'!$D$25-'Ejercicio 3 - TIR'!$C$25)/('Ejercicio 3 - TIR'!$E$25-'Ejercicio 3 - TIR'!$C$25),'Ejercicio 3 - TIR'!$C$25+SQRT(('Ejercicio 3 - TIR'!$E$25-'Ejercicio 3 - TIR'!$C$25)*('Ejercicio 3 - TIR'!$D$25-'Ejercicio 3 - TIR'!$C$25)*V514),'Ejercicio 3 - TIR'!$E$25-SQRT(('Ejercicio 3 - TIR'!$E$25-'Ejercicio 3 - TIR'!$C$25)*('Ejercicio 3 - TIR'!$E$25-'Ejercicio 3 - TIR'!$D$25)*(1-V514)))</f>
        <v>0.194258070384665</v>
      </c>
      <c r="X514" s="17">
        <f ca="1" t="shared" si="3811"/>
        <v>0.0236626102480577</v>
      </c>
      <c r="Y514" s="19">
        <f ca="1">IF(X514&lt;=('Ejercicio 3 - TIR'!$D$26-'Ejercicio 3 - TIR'!$C$26)/('Ejercicio 3 - TIR'!$E$26-'Ejercicio 3 - TIR'!$C$26),'Ejercicio 3 - TIR'!$C$26+SQRT(('Ejercicio 3 - TIR'!$E$26-'Ejercicio 3 - TIR'!$C$26)*('Ejercicio 3 - TIR'!$D$26-'Ejercicio 3 - TIR'!$C$26)*X514),'Ejercicio 3 - TIR'!$E$26-SQRT(('Ejercicio 3 - TIR'!$E$26-'Ejercicio 3 - TIR'!$C$26)*('Ejercicio 3 - TIR'!$E$26-'Ejercicio 3 - TIR'!$D$26)*(1-X514)))</f>
        <v>0.197993062471278</v>
      </c>
      <c r="Z514" s="17">
        <f ca="1" t="shared" ref="Z514:Z577" si="3812">(1+Q514)</f>
        <v>1.14958886289501</v>
      </c>
      <c r="AA514" s="17">
        <f ca="1" t="shared" ref="AA514:AA577" si="3813">Z514*(1+S514)</f>
        <v>1.33095697510364</v>
      </c>
      <c r="AB514" s="17">
        <f ca="1" t="shared" ref="AB514:AB577" si="3814">AA514*(1+U514)</f>
        <v>1.56298200444424</v>
      </c>
      <c r="AC514" s="17">
        <f ca="1" t="shared" ref="AC514:AC577" si="3815">AB514*(1+W514)</f>
        <v>1.86660387267354</v>
      </c>
      <c r="AD514" s="17">
        <f ca="1" t="shared" ref="AD514:AD577" si="3816">AC514*(1+Y514)</f>
        <v>2.23617848984492</v>
      </c>
      <c r="AE514" s="16">
        <f ca="1" t="shared" ref="AE514:AE577" si="3817">E514*Q514</f>
        <v>5530.66795777021</v>
      </c>
      <c r="AF514" s="16">
        <f ca="1" t="shared" ref="AF514:AF577" si="3818">AE514*(1+S514)</f>
        <v>6403.22930481338</v>
      </c>
      <c r="AG514" s="16">
        <f ca="1" t="shared" ref="AG514:AG577" si="3819">AF514*(1+U514)</f>
        <v>7519.50090120234</v>
      </c>
      <c r="AH514" s="16">
        <f ca="1" t="shared" ref="AH514:AH577" si="3820">AG514*(1+W514)</f>
        <v>8980.22463652565</v>
      </c>
      <c r="AI514" s="16">
        <f ca="1" t="shared" ref="AI514:AI577" si="3821">AH514*(1+Y514)</f>
        <v>10758.2468139914</v>
      </c>
      <c r="AJ514" s="18">
        <f ca="1" t="shared" ref="AJ514:AJ577" si="3822">G514*Z514</f>
        <v>46180.4979795518</v>
      </c>
      <c r="AK514" s="18">
        <f ca="1" t="shared" ref="AK514:AK577" si="3823">I514*AA514</f>
        <v>48550.7767735759</v>
      </c>
      <c r="AL514" s="18">
        <f ca="1" t="shared" ref="AL514:AL577" si="3824">K514*AB514</f>
        <v>52899.5892429837</v>
      </c>
      <c r="AM514" s="18">
        <f ca="1" t="shared" ref="AM514:AM577" si="3825">M514*AC514</f>
        <v>73033.0707731229</v>
      </c>
      <c r="AN514" s="18">
        <f ca="1" t="shared" ref="AN514:AN577" si="3826">O514*AD514</f>
        <v>80309.4725147479</v>
      </c>
      <c r="AO514" s="18">
        <f ca="1">C514/'Ejercicio 3 - TIR'!$D$7</f>
        <v>15219.1655898359</v>
      </c>
      <c r="AP514" s="18">
        <f ca="1" t="shared" ref="AP514:AP577" si="3827">AJ514-AO514</f>
        <v>30961.3323897159</v>
      </c>
      <c r="AQ514" s="18">
        <f ca="1" t="shared" ref="AQ514:AQ577" si="3828">AK514-AO514</f>
        <v>33331.61118374</v>
      </c>
      <c r="AR514" s="18">
        <f ca="1" t="shared" ref="AR514:AR577" si="3829">AL514-AO514</f>
        <v>37680.4236531478</v>
      </c>
      <c r="AS514" s="18">
        <f ca="1" t="shared" ref="AS514:AS577" si="3830">AM514-AO514</f>
        <v>57813.905183287</v>
      </c>
      <c r="AT514" s="18">
        <f ca="1" t="shared" ref="AT514:AT577" si="3831">AN514-AO514</f>
        <v>65090.306924912</v>
      </c>
      <c r="AU514" s="18">
        <f ca="1">AP514*'Ejercicio 3 - TIR'!$D$5</f>
        <v>15480.6661948579</v>
      </c>
      <c r="AV514" s="18">
        <f ca="1">AQ514*'Ejercicio 3 - TIR'!$D$5</f>
        <v>16665.80559187</v>
      </c>
      <c r="AW514" s="18">
        <f ca="1">AR514*'Ejercicio 3 - TIR'!$D$5</f>
        <v>18840.2118265739</v>
      </c>
      <c r="AX514" s="18">
        <f ca="1">AS514*'Ejercicio 3 - TIR'!$D$5</f>
        <v>28906.9525916435</v>
      </c>
      <c r="AY514" s="18">
        <f ca="1">AT514*'Ejercicio 3 - TIR'!$D$5</f>
        <v>32545.153462456</v>
      </c>
      <c r="AZ514" s="18">
        <f ca="1" t="shared" ref="AZ514:BD514" si="3832">AJ514-AU514-AE514</f>
        <v>25169.1638269237</v>
      </c>
      <c r="BA514" s="18">
        <f ca="1" t="shared" si="3832"/>
        <v>25481.7418768925</v>
      </c>
      <c r="BB514" s="18">
        <f ca="1" t="shared" si="3832"/>
        <v>26539.8765152075</v>
      </c>
      <c r="BC514" s="18">
        <f ca="1" t="shared" si="3832"/>
        <v>35145.8935449538</v>
      </c>
      <c r="BD514" s="18">
        <f ca="1" t="shared" si="3832"/>
        <v>37006.0722383005</v>
      </c>
      <c r="BE514" s="18">
        <f ca="1" t="shared" ref="BE514:BI514" si="3833">AZ514/Z514</f>
        <v>21894.0567704701</v>
      </c>
      <c r="BF514" s="18">
        <f ca="1" t="shared" si="3833"/>
        <v>19145.4287054684</v>
      </c>
      <c r="BG514" s="18">
        <f ca="1" t="shared" si="3833"/>
        <v>16980.2828437839</v>
      </c>
      <c r="BH514" s="18">
        <f ca="1" t="shared" si="3833"/>
        <v>18828.7906499489</v>
      </c>
      <c r="BI514" s="18">
        <f ca="1" t="shared" si="3833"/>
        <v>16548.8007358782</v>
      </c>
      <c r="BJ514" s="18">
        <f ca="1" t="shared" ref="BJ514:BJ577" si="3834">E514*AD514</f>
        <v>82677.0154026786</v>
      </c>
      <c r="BK514" s="18">
        <f ca="1" t="shared" ref="BK514:BK577" si="3835">0.2*C514*AD514</f>
        <v>34032.770725379</v>
      </c>
      <c r="BL514" s="18">
        <f ca="1" t="shared" ref="BL514:BL577" si="3836">BJ514+BK514</f>
        <v>116709.786128058</v>
      </c>
      <c r="BM514" s="18">
        <f ca="1">BK514*'Ejercicio 3 - TIR'!$D$5</f>
        <v>17016.3853626895</v>
      </c>
      <c r="BN514" s="18">
        <f ca="1" t="shared" ref="BN514:BN577" si="3837">BL514-BM514</f>
        <v>99693.4007653681</v>
      </c>
      <c r="BO514" s="18">
        <f ca="1" t="shared" ref="BO514:BO577" si="3838">BN514/AD514</f>
        <v>44582.040842492</v>
      </c>
      <c r="BP514" s="18">
        <f ca="1" t="shared" ref="BP514:BP577" si="3839">-(C514+E514)</f>
        <v>-113068.285996754</v>
      </c>
      <c r="BQ514" s="18">
        <f ca="1" t="shared" ref="BQ514:BT514" si="3840">BE514</f>
        <v>21894.0567704701</v>
      </c>
      <c r="BR514" s="18">
        <f ca="1" t="shared" si="3840"/>
        <v>19145.4287054684</v>
      </c>
      <c r="BS514" s="18">
        <f ca="1" t="shared" si="3840"/>
        <v>16980.2828437839</v>
      </c>
      <c r="BT514" s="18">
        <f ca="1" t="shared" si="3840"/>
        <v>18828.7906499489</v>
      </c>
      <c r="BU514" s="18">
        <f ca="1" t="shared" ref="BU514:BU577" si="3841">BI514+BO514</f>
        <v>61130.8415783702</v>
      </c>
      <c r="BV514" s="20">
        <f ca="1" t="shared" ref="BV514:BV577" si="3842">IFERROR(IRR(BP514:BU514,0.1),NA())*100</f>
        <v>5.85685389124111</v>
      </c>
    </row>
    <row r="515" ht="15" customHeight="1" spans="1:74">
      <c r="A515" s="16">
        <v>514</v>
      </c>
      <c r="B515" s="17">
        <f ca="1" t="shared" ref="B515:F515" si="3843">RAND()</f>
        <v>0.874360011735575</v>
      </c>
      <c r="C515" s="18">
        <f ca="1">IF(B515&lt;=('Ejercicio 3 - TIR'!$D$13-'Ejercicio 3 - TIR'!$C$13)/('Ejercicio 3 - TIR'!$E$13-'Ejercicio 3 - TIR'!$C$13),'Ejercicio 3 - TIR'!$C$13+SQRT(('Ejercicio 3 - TIR'!$E$13-'Ejercicio 3 - TIR'!$C$13)*('Ejercicio 3 - TIR'!$D$13-'Ejercicio 3 - TIR'!$C$13)*B515),'Ejercicio 3 - TIR'!$E$13-SQRT(('Ejercicio 3 - TIR'!$E$13-'Ejercicio 3 - TIR'!$C$13)*('Ejercicio 3 - TIR'!$E$13-'Ejercicio 3 - TIR'!$D$13)*(1-B515)))</f>
        <v>87721.2384208622</v>
      </c>
      <c r="D515" s="17">
        <f ca="1" t="shared" si="3843"/>
        <v>0.260176020240513</v>
      </c>
      <c r="E515" s="18">
        <f ca="1">IF(D515&lt;=('Ejercicio 3 - TIR'!$D$14-'Ejercicio 3 - TIR'!$C$14)/('Ejercicio 3 - TIR'!$E$14-'Ejercicio 3 - TIR'!$C$14),'Ejercicio 3 - TIR'!$C$14+SQRT(('Ejercicio 3 - TIR'!$E$14-'Ejercicio 3 - TIR'!$C$14)*('Ejercicio 3 - TIR'!$D$14-'Ejercicio 3 - TIR'!$C$14)*D515),'Ejercicio 3 - TIR'!$E$14-SQRT(('Ejercicio 3 - TIR'!$E$14-'Ejercicio 3 - TIR'!$C$14)*('Ejercicio 3 - TIR'!$E$14-'Ejercicio 3 - TIR'!$D$14)*(1-D515)))</f>
        <v>29417.3749578272</v>
      </c>
      <c r="F515" s="17">
        <f ca="1" t="shared" si="3843"/>
        <v>0.684924488832787</v>
      </c>
      <c r="G515" s="18">
        <f ca="1">IF(F515&lt;=('Ejercicio 3 - TIR'!$D$18-'Ejercicio 3 - TIR'!$C$18)/('Ejercicio 3 - TIR'!$E$18-'Ejercicio 3 - TIR'!$C$18),'Ejercicio 3 - TIR'!$C$18+SQRT(('Ejercicio 3 - TIR'!$E$18-'Ejercicio 3 - TIR'!$C$18)*('Ejercicio 3 - TIR'!$D$18-'Ejercicio 3 - TIR'!$C$18)*F515),'Ejercicio 3 - TIR'!$E$18-SQRT(('Ejercicio 3 - TIR'!$E$18-'Ejercicio 3 - TIR'!$C$18)*('Ejercicio 3 - TIR'!$E$18-'Ejercicio 3 - TIR'!$D$18)*(1-F515)))</f>
        <v>40138.8619298007</v>
      </c>
      <c r="H515" s="17">
        <f ca="1" t="shared" ref="H515:L515" si="3844">RAND()</f>
        <v>0.214494416197939</v>
      </c>
      <c r="I515" s="18">
        <f ca="1">IF(H515&lt;=('Ejercicio 3 - TIR'!$D$18-'Ejercicio 3 - TIR'!$C$18)/('Ejercicio 3 - TIR'!$E$18-'Ejercicio 3 - TIR'!$C$18),'Ejercicio 3 - TIR'!$C$18+SQRT(('Ejercicio 3 - TIR'!$E$18-'Ejercicio 3 - TIR'!$C$18)*('Ejercicio 3 - TIR'!$D$18-'Ejercicio 3 - TIR'!$C$18)*H515),'Ejercicio 3 - TIR'!$E$18-SQRT(('Ejercicio 3 - TIR'!$E$18-'Ejercicio 3 - TIR'!$C$18)*('Ejercicio 3 - TIR'!$E$18-'Ejercicio 3 - TIR'!$D$18)*(1-H515)))</f>
        <v>35672.2272900238</v>
      </c>
      <c r="J515" s="17">
        <f ca="1" t="shared" si="3844"/>
        <v>0.490174111142627</v>
      </c>
      <c r="K515" s="18">
        <f ca="1">IF(J515&lt;=('Ejercicio 3 - TIR'!$D$18-'Ejercicio 3 - TIR'!$C$18)/('Ejercicio 3 - TIR'!$E$18-'Ejercicio 3 - TIR'!$C$18),'Ejercicio 3 - TIR'!$C$18+SQRT(('Ejercicio 3 - TIR'!$E$18-'Ejercicio 3 - TIR'!$C$18)*('Ejercicio 3 - TIR'!$D$18-'Ejercicio 3 - TIR'!$C$18)*J515),'Ejercicio 3 - TIR'!$E$18-SQRT(('Ejercicio 3 - TIR'!$E$18-'Ejercicio 3 - TIR'!$C$18)*('Ejercicio 3 - TIR'!$E$18-'Ejercicio 3 - TIR'!$D$18)*(1-J515)))</f>
        <v>38574.7371196669</v>
      </c>
      <c r="L515" s="17">
        <f ca="1" t="shared" si="3844"/>
        <v>0.688676276676313</v>
      </c>
      <c r="M515" s="18">
        <f ca="1">IF(L515&lt;=('Ejercicio 3 - TIR'!$D$18-'Ejercicio 3 - TIR'!$C$18)/('Ejercicio 3 - TIR'!$E$18-'Ejercicio 3 - TIR'!$C$18),'Ejercicio 3 - TIR'!$C$18+SQRT(('Ejercicio 3 - TIR'!$E$18-'Ejercicio 3 - TIR'!$C$18)*('Ejercicio 3 - TIR'!$D$18-'Ejercicio 3 - TIR'!$C$18)*L515),'Ejercicio 3 - TIR'!$E$18-SQRT(('Ejercicio 3 - TIR'!$E$18-'Ejercicio 3 - TIR'!$C$18)*('Ejercicio 3 - TIR'!$E$18-'Ejercicio 3 - TIR'!$D$18)*(1-L515)))</f>
        <v>40167.8908073931</v>
      </c>
      <c r="N515" s="17">
        <f ca="1" t="shared" ref="N515:R515" si="3845">RAND()</f>
        <v>0.90135769344044</v>
      </c>
      <c r="O515" s="18">
        <f ca="1">IF(N515&lt;=('Ejercicio 3 - TIR'!$D$18-'Ejercicio 3 - TIR'!$C$18)/('Ejercicio 3 - TIR'!$E$18-'Ejercicio 3 - TIR'!$C$18),'Ejercicio 3 - TIR'!$C$18+SQRT(('Ejercicio 3 - TIR'!$E$18-'Ejercicio 3 - TIR'!$C$18)*('Ejercicio 3 - TIR'!$D$18-'Ejercicio 3 - TIR'!$C$18)*N515),'Ejercicio 3 - TIR'!$E$18-SQRT(('Ejercicio 3 - TIR'!$E$18-'Ejercicio 3 - TIR'!$C$18)*('Ejercicio 3 - TIR'!$E$18-'Ejercicio 3 - TIR'!$D$18)*(1-N515)))</f>
        <v>42280.0417297379</v>
      </c>
      <c r="P515" s="17">
        <f ca="1" t="shared" si="3845"/>
        <v>0.801361492414114</v>
      </c>
      <c r="Q515" s="19">
        <f ca="1">IF(P515&lt;=('Ejercicio 3 - TIR'!$D$22-'Ejercicio 3 - TIR'!$C$22)/('Ejercicio 3 - TIR'!$E$22-'Ejercicio 3 - TIR'!$C$22),'Ejercicio 3 - TIR'!$C$22+SQRT(('Ejercicio 3 - TIR'!$E$22-'Ejercicio 3 - TIR'!$C$22)*('Ejercicio 3 - TIR'!$D$22-'Ejercicio 3 - TIR'!$C$22)*P515),'Ejercicio 3 - TIR'!$E$22-SQRT(('Ejercicio 3 - TIR'!$E$22-'Ejercicio 3 - TIR'!$C$22)*('Ejercicio 3 - TIR'!$E$22-'Ejercicio 3 - TIR'!$D$22)*(1-P515)))</f>
        <v>0.161091025578985</v>
      </c>
      <c r="R515" s="17">
        <f ca="1" t="shared" si="3845"/>
        <v>0.921500732465926</v>
      </c>
      <c r="S515" s="19">
        <f ca="1">IF(R515&lt;=('Ejercicio 3 - TIR'!$D$23-'Ejercicio 3 - TIR'!$C$23)/('Ejercicio 3 - TIR'!$E$23-'Ejercicio 3 - TIR'!$C$23),'Ejercicio 3 - TIR'!$C$23+SQRT(('Ejercicio 3 - TIR'!$E$23-'Ejercicio 3 - TIR'!$C$23)*('Ejercicio 3 - TIR'!$D$23-'Ejercicio 3 - TIR'!$C$23)*R515),'Ejercicio 3 - TIR'!$E$23-SQRT(('Ejercicio 3 - TIR'!$E$23-'Ejercicio 3 - TIR'!$C$23)*('Ejercicio 3 - TIR'!$E$23-'Ejercicio 3 - TIR'!$D$23)*(1-R515)))</f>
        <v>0.168113087803751</v>
      </c>
      <c r="T515" s="17">
        <f ca="1" t="shared" ref="T515:X515" si="3846">RAND()</f>
        <v>0.567083204595596</v>
      </c>
      <c r="U515" s="19">
        <f ca="1">IF(T515&lt;=('Ejercicio 3 - TIR'!$D$24-'Ejercicio 3 - TIR'!$C$24)/('Ejercicio 3 - TIR'!$E$24-'Ejercicio 3 - TIR'!$C$24),'Ejercicio 3 - TIR'!$C$24+SQRT(('Ejercicio 3 - TIR'!$E$24-'Ejercicio 3 - TIR'!$C$24)*('Ejercicio 3 - TIR'!$D$24-'Ejercicio 3 - TIR'!$C$24)*T515),'Ejercicio 3 - TIR'!$E$24-SQRT(('Ejercicio 3 - TIR'!$E$24-'Ejercicio 3 - TIR'!$C$24)*('Ejercicio 3 - TIR'!$E$24-'Ejercicio 3 - TIR'!$D$24)*(1-T515)))</f>
        <v>0.185183810847074</v>
      </c>
      <c r="V515" s="17">
        <f ca="1" t="shared" si="3846"/>
        <v>0.85501548658652</v>
      </c>
      <c r="W515" s="19">
        <f ca="1">IF(V515&lt;=('Ejercicio 3 - TIR'!$D$25-'Ejercicio 3 - TIR'!$C$25)/('Ejercicio 3 - TIR'!$E$25-'Ejercicio 3 - TIR'!$C$25),'Ejercicio 3 - TIR'!$C$25+SQRT(('Ejercicio 3 - TIR'!$E$25-'Ejercicio 3 - TIR'!$C$25)*('Ejercicio 3 - TIR'!$D$25-'Ejercicio 3 - TIR'!$C$25)*V515),'Ejercicio 3 - TIR'!$E$25-SQRT(('Ejercicio 3 - TIR'!$E$25-'Ejercicio 3 - TIR'!$C$25)*('Ejercicio 3 - TIR'!$E$25-'Ejercicio 3 - TIR'!$D$25)*(1-V515)))</f>
        <v>0.227473442407967</v>
      </c>
      <c r="X515" s="17">
        <f ca="1" t="shared" si="3846"/>
        <v>0.493887063170026</v>
      </c>
      <c r="Y515" s="19">
        <f ca="1">IF(X515&lt;=('Ejercicio 3 - TIR'!$D$26-'Ejercicio 3 - TIR'!$C$26)/('Ejercicio 3 - TIR'!$E$26-'Ejercicio 3 - TIR'!$C$26),'Ejercicio 3 - TIR'!$C$26+SQRT(('Ejercicio 3 - TIR'!$E$26-'Ejercicio 3 - TIR'!$C$26)*('Ejercicio 3 - TIR'!$D$26-'Ejercicio 3 - TIR'!$C$26)*X515),'Ejercicio 3 - TIR'!$E$26-SQRT(('Ejercicio 3 - TIR'!$E$26-'Ejercicio 3 - TIR'!$C$26)*('Ejercicio 3 - TIR'!$E$26-'Ejercicio 3 - TIR'!$D$26)*(1-X515)))</f>
        <v>0.227721803217002</v>
      </c>
      <c r="Z515" s="17">
        <f ca="1" t="shared" si="3812"/>
        <v>1.16109102557899</v>
      </c>
      <c r="AA515" s="17">
        <f ca="1" t="shared" si="3813"/>
        <v>1.35628562311029</v>
      </c>
      <c r="AB515" s="17">
        <f ca="1" t="shared" si="3814"/>
        <v>1.60744776339495</v>
      </c>
      <c r="AC515" s="17">
        <f ca="1" t="shared" si="3815"/>
        <v>1.97309943962539</v>
      </c>
      <c r="AD515" s="17">
        <f ca="1" t="shared" si="3816"/>
        <v>2.42241720194334</v>
      </c>
      <c r="AE515" s="16">
        <f ca="1" t="shared" si="3817"/>
        <v>4738.87510179793</v>
      </c>
      <c r="AF515" s="16">
        <f ca="1" t="shared" si="3818"/>
        <v>5535.5420278775</v>
      </c>
      <c r="AG515" s="16">
        <f ca="1" t="shared" si="3819"/>
        <v>6560.63479570399</v>
      </c>
      <c r="AH515" s="16">
        <f ca="1" t="shared" si="3820"/>
        <v>8053.00497706427</v>
      </c>
      <c r="AI515" s="16">
        <f ca="1" t="shared" si="3821"/>
        <v>9886.84979175683</v>
      </c>
      <c r="AJ515" s="18">
        <f ca="1" t="shared" si="3822"/>
        <v>46604.8723636456</v>
      </c>
      <c r="AK515" s="18">
        <f ca="1" t="shared" si="3823"/>
        <v>48381.7290177819</v>
      </c>
      <c r="AL515" s="18">
        <f ca="1" t="shared" si="3824"/>
        <v>62006.8749065569</v>
      </c>
      <c r="AM515" s="18">
        <f ca="1" t="shared" si="3825"/>
        <v>79255.2428430012</v>
      </c>
      <c r="AN515" s="18">
        <f ca="1" t="shared" si="3826"/>
        <v>102419.900384999</v>
      </c>
      <c r="AO515" s="18">
        <f ca="1">C515/'Ejercicio 3 - TIR'!$D$7</f>
        <v>17544.2476841724</v>
      </c>
      <c r="AP515" s="18">
        <f ca="1" t="shared" si="3827"/>
        <v>29060.6246794731</v>
      </c>
      <c r="AQ515" s="18">
        <f ca="1" t="shared" si="3828"/>
        <v>30837.4813336095</v>
      </c>
      <c r="AR515" s="18">
        <f ca="1" t="shared" si="3829"/>
        <v>44462.6272223845</v>
      </c>
      <c r="AS515" s="18">
        <f ca="1" t="shared" si="3830"/>
        <v>61710.9951588287</v>
      </c>
      <c r="AT515" s="18">
        <f ca="1" t="shared" si="3831"/>
        <v>84875.652700827</v>
      </c>
      <c r="AU515" s="18">
        <f ca="1">AP515*'Ejercicio 3 - TIR'!$D$5</f>
        <v>14530.3123397366</v>
      </c>
      <c r="AV515" s="18">
        <f ca="1">AQ515*'Ejercicio 3 - TIR'!$D$5</f>
        <v>15418.7406668047</v>
      </c>
      <c r="AW515" s="18">
        <f ca="1">AR515*'Ejercicio 3 - TIR'!$D$5</f>
        <v>22231.3136111922</v>
      </c>
      <c r="AX515" s="18">
        <f ca="1">AS515*'Ejercicio 3 - TIR'!$D$5</f>
        <v>30855.4975794144</v>
      </c>
      <c r="AY515" s="18">
        <f ca="1">AT515*'Ejercicio 3 - TIR'!$D$5</f>
        <v>42437.8263504135</v>
      </c>
      <c r="AZ515" s="18">
        <f ca="1" t="shared" ref="AZ515:BD515" si="3847">AJ515-AU515-AE515</f>
        <v>27335.6849221111</v>
      </c>
      <c r="BA515" s="18">
        <f ca="1" t="shared" si="3847"/>
        <v>27427.4463230997</v>
      </c>
      <c r="BB515" s="18">
        <f ca="1" t="shared" si="3847"/>
        <v>33214.9264996607</v>
      </c>
      <c r="BC515" s="18">
        <f ca="1" t="shared" si="3847"/>
        <v>40346.7402865225</v>
      </c>
      <c r="BD515" s="18">
        <f ca="1" t="shared" si="3847"/>
        <v>50095.2242428291</v>
      </c>
      <c r="BE515" s="18">
        <f ca="1" t="shared" ref="BE515:BI515" si="3848">AZ515/Z515</f>
        <v>23543.1024096323</v>
      </c>
      <c r="BF515" s="18">
        <f ca="1" t="shared" si="3848"/>
        <v>20222.4707360695</v>
      </c>
      <c r="BG515" s="18">
        <f ca="1" t="shared" si="3848"/>
        <v>20663.1451771162</v>
      </c>
      <c r="BH515" s="18">
        <f ca="1" t="shared" si="3848"/>
        <v>20448.4069460699</v>
      </c>
      <c r="BI515" s="18">
        <f ca="1" t="shared" si="3848"/>
        <v>20679.8499460131</v>
      </c>
      <c r="BJ515" s="18">
        <f ca="1" t="shared" si="3834"/>
        <v>71261.1551338578</v>
      </c>
      <c r="BK515" s="18">
        <f ca="1" t="shared" si="3835"/>
        <v>42499.487385294</v>
      </c>
      <c r="BL515" s="18">
        <f ca="1" t="shared" si="3836"/>
        <v>113760.642519152</v>
      </c>
      <c r="BM515" s="18">
        <f ca="1">BK515*'Ejercicio 3 - TIR'!$D$5</f>
        <v>21249.743692647</v>
      </c>
      <c r="BN515" s="18">
        <f ca="1" t="shared" si="3837"/>
        <v>92510.8988265048</v>
      </c>
      <c r="BO515" s="18">
        <f ca="1" t="shared" si="3838"/>
        <v>38189.4987999134</v>
      </c>
      <c r="BP515" s="18">
        <f ca="1" t="shared" si="3839"/>
        <v>-117138.613378689</v>
      </c>
      <c r="BQ515" s="18">
        <f ca="1" t="shared" ref="BQ515:BT515" si="3849">BE515</f>
        <v>23543.1024096323</v>
      </c>
      <c r="BR515" s="18">
        <f ca="1" t="shared" si="3849"/>
        <v>20222.4707360695</v>
      </c>
      <c r="BS515" s="18">
        <f ca="1" t="shared" si="3849"/>
        <v>20663.1451771162</v>
      </c>
      <c r="BT515" s="18">
        <f ca="1" t="shared" si="3849"/>
        <v>20448.4069460699</v>
      </c>
      <c r="BU515" s="18">
        <f ca="1" t="shared" si="3841"/>
        <v>58869.3487459265</v>
      </c>
      <c r="BV515" s="20">
        <f ca="1" t="shared" si="3842"/>
        <v>6.16342789265274</v>
      </c>
    </row>
    <row r="516" ht="15" customHeight="1" spans="1:74">
      <c r="A516" s="16">
        <v>515</v>
      </c>
      <c r="B516" s="17">
        <f ca="1" t="shared" ref="B516:F516" si="3850">RAND()</f>
        <v>0.0173304881816236</v>
      </c>
      <c r="C516" s="18">
        <f ca="1">IF(B516&lt;=('Ejercicio 3 - TIR'!$D$13-'Ejercicio 3 - TIR'!$C$13)/('Ejercicio 3 - TIR'!$E$13-'Ejercicio 3 - TIR'!$C$13),'Ejercicio 3 - TIR'!$C$13+SQRT(('Ejercicio 3 - TIR'!$E$13-'Ejercicio 3 - TIR'!$C$13)*('Ejercicio 3 - TIR'!$D$13-'Ejercicio 3 - TIR'!$C$13)*B516),'Ejercicio 3 - TIR'!$E$13-SQRT(('Ejercicio 3 - TIR'!$E$13-'Ejercicio 3 - TIR'!$C$13)*('Ejercicio 3 - TIR'!$E$13-'Ejercicio 3 - TIR'!$D$13)*(1-B516)))</f>
        <v>62632.9062407631</v>
      </c>
      <c r="D516" s="17">
        <f ca="1" t="shared" si="3850"/>
        <v>0.423605268722105</v>
      </c>
      <c r="E516" s="18">
        <f ca="1">IF(D516&lt;=('Ejercicio 3 - TIR'!$D$14-'Ejercicio 3 - TIR'!$C$14)/('Ejercicio 3 - TIR'!$E$14-'Ejercicio 3 - TIR'!$C$14),'Ejercicio 3 - TIR'!$C$14+SQRT(('Ejercicio 3 - TIR'!$E$14-'Ejercicio 3 - TIR'!$C$14)*('Ejercicio 3 - TIR'!$D$14-'Ejercicio 3 - TIR'!$C$14)*D516),'Ejercicio 3 - TIR'!$E$14-SQRT(('Ejercicio 3 - TIR'!$E$14-'Ejercicio 3 - TIR'!$C$14)*('Ejercicio 3 - TIR'!$E$14-'Ejercicio 3 - TIR'!$D$14)*(1-D516)))</f>
        <v>30701.6555402758</v>
      </c>
      <c r="F516" s="17">
        <f ca="1" t="shared" si="3850"/>
        <v>0.552525398212415</v>
      </c>
      <c r="G516" s="18">
        <f ca="1">IF(F516&lt;=('Ejercicio 3 - TIR'!$D$18-'Ejercicio 3 - TIR'!$C$18)/('Ejercicio 3 - TIR'!$E$18-'Ejercicio 3 - TIR'!$C$18),'Ejercicio 3 - TIR'!$C$18+SQRT(('Ejercicio 3 - TIR'!$E$18-'Ejercicio 3 - TIR'!$C$18)*('Ejercicio 3 - TIR'!$D$18-'Ejercicio 3 - TIR'!$C$18)*F516),'Ejercicio 3 - TIR'!$E$18-SQRT(('Ejercicio 3 - TIR'!$E$18-'Ejercicio 3 - TIR'!$C$18)*('Ejercicio 3 - TIR'!$E$18-'Ejercicio 3 - TIR'!$D$18)*(1-F516)))</f>
        <v>39103.7799694337</v>
      </c>
      <c r="H516" s="17">
        <f ca="1" t="shared" ref="H516:L516" si="3851">RAND()</f>
        <v>0.76137350787732</v>
      </c>
      <c r="I516" s="18">
        <f ca="1">IF(H516&lt;=('Ejercicio 3 - TIR'!$D$18-'Ejercicio 3 - TIR'!$C$18)/('Ejercicio 3 - TIR'!$E$18-'Ejercicio 3 - TIR'!$C$18),'Ejercicio 3 - TIR'!$C$18+SQRT(('Ejercicio 3 - TIR'!$E$18-'Ejercicio 3 - TIR'!$C$18)*('Ejercicio 3 - TIR'!$D$18-'Ejercicio 3 - TIR'!$C$18)*H516),'Ejercicio 3 - TIR'!$E$18-SQRT(('Ejercicio 3 - TIR'!$E$18-'Ejercicio 3 - TIR'!$C$18)*('Ejercicio 3 - TIR'!$E$18-'Ejercicio 3 - TIR'!$D$18)*(1-H516)))</f>
        <v>40769.5169413883</v>
      </c>
      <c r="J516" s="17">
        <f ca="1" t="shared" si="3851"/>
        <v>0.976572711073378</v>
      </c>
      <c r="K516" s="18">
        <f ca="1">IF(J516&lt;=('Ejercicio 3 - TIR'!$D$18-'Ejercicio 3 - TIR'!$C$18)/('Ejercicio 3 - TIR'!$E$18-'Ejercicio 3 - TIR'!$C$18),'Ejercicio 3 - TIR'!$C$18+SQRT(('Ejercicio 3 - TIR'!$E$18-'Ejercicio 3 - TIR'!$C$18)*('Ejercicio 3 - TIR'!$D$18-'Ejercicio 3 - TIR'!$C$18)*J516),'Ejercicio 3 - TIR'!$E$18-SQRT(('Ejercicio 3 - TIR'!$E$18-'Ejercicio 3 - TIR'!$C$18)*('Ejercicio 3 - TIR'!$E$18-'Ejercicio 3 - TIR'!$D$18)*(1-J516)))</f>
        <v>43674.4636295082</v>
      </c>
      <c r="L516" s="17">
        <f ca="1" t="shared" si="3851"/>
        <v>0.823476203260513</v>
      </c>
      <c r="M516" s="18">
        <f ca="1">IF(L516&lt;=('Ejercicio 3 - TIR'!$D$18-'Ejercicio 3 - TIR'!$C$18)/('Ejercicio 3 - TIR'!$E$18-'Ejercicio 3 - TIR'!$C$18),'Ejercicio 3 - TIR'!$C$18+SQRT(('Ejercicio 3 - TIR'!$E$18-'Ejercicio 3 - TIR'!$C$18)*('Ejercicio 3 - TIR'!$D$18-'Ejercicio 3 - TIR'!$C$18)*L516),'Ejercicio 3 - TIR'!$E$18-SQRT(('Ejercicio 3 - TIR'!$E$18-'Ejercicio 3 - TIR'!$C$18)*('Ejercicio 3 - TIR'!$E$18-'Ejercicio 3 - TIR'!$D$18)*(1-L516)))</f>
        <v>41361.4172050836</v>
      </c>
      <c r="N516" s="17">
        <f ca="1" t="shared" ref="N516:R516" si="3852">RAND()</f>
        <v>0.337805200992483</v>
      </c>
      <c r="O516" s="18">
        <f ca="1">IF(N516&lt;=('Ejercicio 3 - TIR'!$D$18-'Ejercicio 3 - TIR'!$C$18)/('Ejercicio 3 - TIR'!$E$18-'Ejercicio 3 - TIR'!$C$18),'Ejercicio 3 - TIR'!$C$18+SQRT(('Ejercicio 3 - TIR'!$E$18-'Ejercicio 3 - TIR'!$C$18)*('Ejercicio 3 - TIR'!$D$18-'Ejercicio 3 - TIR'!$C$18)*N516),'Ejercicio 3 - TIR'!$E$18-SQRT(('Ejercicio 3 - TIR'!$E$18-'Ejercicio 3 - TIR'!$C$18)*('Ejercicio 3 - TIR'!$E$18-'Ejercicio 3 - TIR'!$D$18)*(1-N516)))</f>
        <v>37118.3411093367</v>
      </c>
      <c r="P516" s="17">
        <f ca="1" t="shared" si="3852"/>
        <v>0.123491907552776</v>
      </c>
      <c r="Q516" s="19">
        <f ca="1">IF(P516&lt;=('Ejercicio 3 - TIR'!$D$22-'Ejercicio 3 - TIR'!$C$22)/('Ejercicio 3 - TIR'!$E$22-'Ejercicio 3 - TIR'!$C$22),'Ejercicio 3 - TIR'!$C$22+SQRT(('Ejercicio 3 - TIR'!$E$22-'Ejercicio 3 - TIR'!$C$22)*('Ejercicio 3 - TIR'!$D$22-'Ejercicio 3 - TIR'!$C$22)*P516),'Ejercicio 3 - TIR'!$E$22-SQRT(('Ejercicio 3 - TIR'!$E$22-'Ejercicio 3 - TIR'!$C$22)*('Ejercicio 3 - TIR'!$E$22-'Ejercicio 3 - TIR'!$D$22)*(1-P516)))</f>
        <v>0.134909239873146</v>
      </c>
      <c r="R516" s="17">
        <f ca="1" t="shared" si="3852"/>
        <v>0.799165466247392</v>
      </c>
      <c r="S516" s="19">
        <f ca="1">IF(R516&lt;=('Ejercicio 3 - TIR'!$D$23-'Ejercicio 3 - TIR'!$C$23)/('Ejercicio 3 - TIR'!$E$23-'Ejercicio 3 - TIR'!$C$23),'Ejercicio 3 - TIR'!$C$23+SQRT(('Ejercicio 3 - TIR'!$E$23-'Ejercicio 3 - TIR'!$C$23)*('Ejercicio 3 - TIR'!$D$23-'Ejercicio 3 - TIR'!$C$23)*R516),'Ejercicio 3 - TIR'!$E$23-SQRT(('Ejercicio 3 - TIR'!$E$23-'Ejercicio 3 - TIR'!$C$23)*('Ejercicio 3 - TIR'!$E$23-'Ejercicio 3 - TIR'!$D$23)*(1-R516)))</f>
        <v>0.160986789835625</v>
      </c>
      <c r="T516" s="17">
        <f ca="1" t="shared" ref="T516:X516" si="3853">RAND()</f>
        <v>0.217046219186932</v>
      </c>
      <c r="U516" s="19">
        <f ca="1">IF(T516&lt;=('Ejercicio 3 - TIR'!$D$24-'Ejercicio 3 - TIR'!$C$24)/('Ejercicio 3 - TIR'!$E$24-'Ejercicio 3 - TIR'!$C$24),'Ejercicio 3 - TIR'!$C$24+SQRT(('Ejercicio 3 - TIR'!$E$24-'Ejercicio 3 - TIR'!$C$24)*('Ejercicio 3 - TIR'!$D$24-'Ejercicio 3 - TIR'!$C$24)*T516),'Ejercicio 3 - TIR'!$E$24-SQRT(('Ejercicio 3 - TIR'!$E$24-'Ejercicio 3 - TIR'!$C$24)*('Ejercicio 3 - TIR'!$E$24-'Ejercicio 3 - TIR'!$D$24)*(1-T516)))</f>
        <v>0.171349404213995</v>
      </c>
      <c r="V516" s="17">
        <f ca="1" t="shared" si="3853"/>
        <v>0.929865729978111</v>
      </c>
      <c r="W516" s="19">
        <f ca="1">IF(V516&lt;=('Ejercicio 3 - TIR'!$D$25-'Ejercicio 3 - TIR'!$C$25)/('Ejercicio 3 - TIR'!$E$25-'Ejercicio 3 - TIR'!$C$25),'Ejercicio 3 - TIR'!$C$25+SQRT(('Ejercicio 3 - TIR'!$E$25-'Ejercicio 3 - TIR'!$C$25)*('Ejercicio 3 - TIR'!$D$25-'Ejercicio 3 - TIR'!$C$25)*V516),'Ejercicio 3 - TIR'!$E$25-SQRT(('Ejercicio 3 - TIR'!$E$25-'Ejercicio 3 - TIR'!$C$25)*('Ejercicio 3 - TIR'!$E$25-'Ejercicio 3 - TIR'!$D$25)*(1-V516)))</f>
        <v>0.234332519504508</v>
      </c>
      <c r="X516" s="17">
        <f ca="1" t="shared" si="3853"/>
        <v>0.443790701563418</v>
      </c>
      <c r="Y516" s="19">
        <f ca="1">IF(X516&lt;=('Ejercicio 3 - TIR'!$D$26-'Ejercicio 3 - TIR'!$C$26)/('Ejercicio 3 - TIR'!$E$26-'Ejercicio 3 - TIR'!$C$26),'Ejercicio 3 - TIR'!$C$26+SQRT(('Ejercicio 3 - TIR'!$E$26-'Ejercicio 3 - TIR'!$C$26)*('Ejercicio 3 - TIR'!$D$26-'Ejercicio 3 - TIR'!$C$26)*X516),'Ejercicio 3 - TIR'!$E$26-SQRT(('Ejercicio 3 - TIR'!$E$26-'Ejercicio 3 - TIR'!$C$26)*('Ejercicio 3 - TIR'!$E$26-'Ejercicio 3 - TIR'!$D$26)*(1-X516)))</f>
        <v>0.225195527449326</v>
      </c>
      <c r="Z516" s="17">
        <f ca="1" t="shared" si="3812"/>
        <v>1.13490923987315</v>
      </c>
      <c r="AA516" s="17">
        <f ca="1" t="shared" si="3813"/>
        <v>1.31761463515511</v>
      </c>
      <c r="AB516" s="17">
        <f ca="1" t="shared" si="3814"/>
        <v>1.54338711787258</v>
      </c>
      <c r="AC516" s="17">
        <f ca="1" t="shared" si="3815"/>
        <v>1.90505290977447</v>
      </c>
      <c r="AD516" s="17">
        <f ca="1" t="shared" si="3816"/>
        <v>2.33406230461</v>
      </c>
      <c r="AE516" s="16">
        <f ca="1" t="shared" si="3817"/>
        <v>4141.93701178576</v>
      </c>
      <c r="AF516" s="16">
        <f ca="1" t="shared" si="3818"/>
        <v>4808.7341550145</v>
      </c>
      <c r="AG516" s="16">
        <f ca="1" t="shared" si="3819"/>
        <v>5632.70788749973</v>
      </c>
      <c r="AH516" s="16">
        <f ca="1" t="shared" si="3820"/>
        <v>6952.63451841046</v>
      </c>
      <c r="AI516" s="16">
        <f ca="1" t="shared" si="3821"/>
        <v>8518.33671594629</v>
      </c>
      <c r="AJ516" s="18">
        <f ca="1" t="shared" si="3822"/>
        <v>44379.2412012767</v>
      </c>
      <c r="AK516" s="18">
        <f ca="1" t="shared" si="3823"/>
        <v>53718.5121901775</v>
      </c>
      <c r="AL516" s="18">
        <f ca="1" t="shared" si="3824"/>
        <v>67406.6045457775</v>
      </c>
      <c r="AM516" s="18">
        <f ca="1" t="shared" si="3825"/>
        <v>78795.6881989402</v>
      </c>
      <c r="AN516" s="18">
        <f ca="1" t="shared" si="3826"/>
        <v>86636.5207929585</v>
      </c>
      <c r="AO516" s="18">
        <f ca="1">C516/'Ejercicio 3 - TIR'!$D$7</f>
        <v>12526.5812481526</v>
      </c>
      <c r="AP516" s="18">
        <f ca="1" t="shared" si="3827"/>
        <v>31852.6599531241</v>
      </c>
      <c r="AQ516" s="18">
        <f ca="1" t="shared" si="3828"/>
        <v>41191.9309420248</v>
      </c>
      <c r="AR516" s="18">
        <f ca="1" t="shared" si="3829"/>
        <v>54880.0232976249</v>
      </c>
      <c r="AS516" s="18">
        <f ca="1" t="shared" si="3830"/>
        <v>66269.1069507876</v>
      </c>
      <c r="AT516" s="18">
        <f ca="1" t="shared" si="3831"/>
        <v>74109.9395448058</v>
      </c>
      <c r="AU516" s="18">
        <f ca="1">AP516*'Ejercicio 3 - TIR'!$D$5</f>
        <v>15926.3299765621</v>
      </c>
      <c r="AV516" s="18">
        <f ca="1">AQ516*'Ejercicio 3 - TIR'!$D$5</f>
        <v>20595.9654710124</v>
      </c>
      <c r="AW516" s="18">
        <f ca="1">AR516*'Ejercicio 3 - TIR'!$D$5</f>
        <v>27440.0116488124</v>
      </c>
      <c r="AX516" s="18">
        <f ca="1">AS516*'Ejercicio 3 - TIR'!$D$5</f>
        <v>33134.5534753938</v>
      </c>
      <c r="AY516" s="18">
        <f ca="1">AT516*'Ejercicio 3 - TIR'!$D$5</f>
        <v>37054.9697724029</v>
      </c>
      <c r="AZ516" s="18">
        <f ca="1" t="shared" ref="AZ516:BD516" si="3854">AJ516-AU516-AE516</f>
        <v>24310.9742129289</v>
      </c>
      <c r="BA516" s="18">
        <f ca="1" t="shared" si="3854"/>
        <v>28313.8125641505</v>
      </c>
      <c r="BB516" s="18">
        <f ca="1" t="shared" si="3854"/>
        <v>34333.8850094653</v>
      </c>
      <c r="BC516" s="18">
        <f ca="1" t="shared" si="3854"/>
        <v>38708.500205136</v>
      </c>
      <c r="BD516" s="18">
        <f ca="1" t="shared" si="3854"/>
        <v>41063.2143046093</v>
      </c>
      <c r="BE516" s="18">
        <f ca="1" t="shared" ref="BE516:BI516" si="3855">AZ516/Z516</f>
        <v>21421.0734733698</v>
      </c>
      <c r="BF516" s="18">
        <f ca="1" t="shared" si="3855"/>
        <v>21488.6900985411</v>
      </c>
      <c r="BG516" s="18">
        <f ca="1" t="shared" si="3855"/>
        <v>22245.8025027392</v>
      </c>
      <c r="BH516" s="18">
        <f ca="1" t="shared" si="3855"/>
        <v>20318.8583406424</v>
      </c>
      <c r="BI516" s="18">
        <f ca="1" t="shared" si="3855"/>
        <v>17593.0240694541</v>
      </c>
      <c r="BJ516" s="18">
        <f ca="1" t="shared" si="3834"/>
        <v>71659.5768856785</v>
      </c>
      <c r="BK516" s="18">
        <f ca="1" t="shared" si="3835"/>
        <v>29237.8210969475</v>
      </c>
      <c r="BL516" s="18">
        <f ca="1" t="shared" si="3836"/>
        <v>100897.397982626</v>
      </c>
      <c r="BM516" s="18">
        <f ca="1">BK516*'Ejercicio 3 - TIR'!$D$5</f>
        <v>14618.9105484738</v>
      </c>
      <c r="BN516" s="18">
        <f ca="1" t="shared" si="3837"/>
        <v>86278.4874341522</v>
      </c>
      <c r="BO516" s="18">
        <f ca="1" t="shared" si="3838"/>
        <v>36964.9461643521</v>
      </c>
      <c r="BP516" s="18">
        <f ca="1" t="shared" si="3839"/>
        <v>-93334.5617810389</v>
      </c>
      <c r="BQ516" s="18">
        <f ca="1" t="shared" ref="BQ516:BT516" si="3856">BE516</f>
        <v>21421.0734733698</v>
      </c>
      <c r="BR516" s="18">
        <f ca="1" t="shared" si="3856"/>
        <v>21488.6900985411</v>
      </c>
      <c r="BS516" s="18">
        <f ca="1" t="shared" si="3856"/>
        <v>22245.8025027392</v>
      </c>
      <c r="BT516" s="18">
        <f ca="1" t="shared" si="3856"/>
        <v>20318.8583406424</v>
      </c>
      <c r="BU516" s="18">
        <f ca="1" t="shared" si="3841"/>
        <v>54557.9702338062</v>
      </c>
      <c r="BV516" s="20">
        <f ca="1" t="shared" si="3842"/>
        <v>12.9780065743858</v>
      </c>
    </row>
    <row r="517" ht="15" customHeight="1" spans="1:74">
      <c r="A517" s="16">
        <v>516</v>
      </c>
      <c r="B517" s="17">
        <f ca="1" t="shared" ref="B517:F517" si="3857">RAND()</f>
        <v>0.761649302676284</v>
      </c>
      <c r="C517" s="18">
        <f ca="1">IF(B517&lt;=('Ejercicio 3 - TIR'!$D$13-'Ejercicio 3 - TIR'!$C$13)/('Ejercicio 3 - TIR'!$E$13-'Ejercicio 3 - TIR'!$C$13),'Ejercicio 3 - TIR'!$C$13+SQRT(('Ejercicio 3 - TIR'!$E$13-'Ejercicio 3 - TIR'!$C$13)*('Ejercicio 3 - TIR'!$D$13-'Ejercicio 3 - TIR'!$C$13)*B517),'Ejercicio 3 - TIR'!$E$13-SQRT(('Ejercicio 3 - TIR'!$E$13-'Ejercicio 3 - TIR'!$C$13)*('Ejercicio 3 - TIR'!$E$13-'Ejercicio 3 - TIR'!$D$13)*(1-B517)))</f>
        <v>83087.8494333672</v>
      </c>
      <c r="D517" s="17">
        <f ca="1" t="shared" si="3857"/>
        <v>0.231958601541757</v>
      </c>
      <c r="E517" s="18">
        <f ca="1">IF(D517&lt;=('Ejercicio 3 - TIR'!$D$14-'Ejercicio 3 - TIR'!$C$14)/('Ejercicio 3 - TIR'!$E$14-'Ejercicio 3 - TIR'!$C$14),'Ejercicio 3 - TIR'!$C$14+SQRT(('Ejercicio 3 - TIR'!$E$14-'Ejercicio 3 - TIR'!$C$14)*('Ejercicio 3 - TIR'!$D$14-'Ejercicio 3 - TIR'!$C$14)*D517),'Ejercicio 3 - TIR'!$E$14-SQRT(('Ejercicio 3 - TIR'!$E$14-'Ejercicio 3 - TIR'!$C$14)*('Ejercicio 3 - TIR'!$E$14-'Ejercicio 3 - TIR'!$D$14)*(1-D517)))</f>
        <v>29170.9585367912</v>
      </c>
      <c r="F517" s="17">
        <f ca="1" t="shared" si="3857"/>
        <v>0.766839900806447</v>
      </c>
      <c r="G517" s="18">
        <f ca="1">IF(F517&lt;=('Ejercicio 3 - TIR'!$D$18-'Ejercicio 3 - TIR'!$C$18)/('Ejercicio 3 - TIR'!$E$18-'Ejercicio 3 - TIR'!$C$18),'Ejercicio 3 - TIR'!$C$18+SQRT(('Ejercicio 3 - TIR'!$E$18-'Ejercicio 3 - TIR'!$C$18)*('Ejercicio 3 - TIR'!$D$18-'Ejercicio 3 - TIR'!$C$18)*F517),'Ejercicio 3 - TIR'!$E$18-SQRT(('Ejercicio 3 - TIR'!$E$18-'Ejercicio 3 - TIR'!$C$18)*('Ejercicio 3 - TIR'!$E$18-'Ejercicio 3 - TIR'!$D$18)*(1-F517)))</f>
        <v>40818.2530636687</v>
      </c>
      <c r="H517" s="17">
        <f ca="1" t="shared" ref="H517:L517" si="3858">RAND()</f>
        <v>0.503120003234791</v>
      </c>
      <c r="I517" s="18">
        <f ca="1">IF(H517&lt;=('Ejercicio 3 - TIR'!$D$18-'Ejercicio 3 - TIR'!$C$18)/('Ejercicio 3 - TIR'!$E$18-'Ejercicio 3 - TIR'!$C$18),'Ejercicio 3 - TIR'!$C$18+SQRT(('Ejercicio 3 - TIR'!$E$18-'Ejercicio 3 - TIR'!$C$18)*('Ejercicio 3 - TIR'!$D$18-'Ejercicio 3 - TIR'!$C$18)*H517),'Ejercicio 3 - TIR'!$E$18-SQRT(('Ejercicio 3 - TIR'!$E$18-'Ejercicio 3 - TIR'!$C$18)*('Ejercicio 3 - TIR'!$E$18-'Ejercicio 3 - TIR'!$D$18)*(1-H517)))</f>
        <v>38687.2320381822</v>
      </c>
      <c r="J517" s="17">
        <f ca="1" t="shared" si="3858"/>
        <v>0.0570980217822308</v>
      </c>
      <c r="K517" s="18">
        <f ca="1">IF(J517&lt;=('Ejercicio 3 - TIR'!$D$18-'Ejercicio 3 - TIR'!$C$18)/('Ejercicio 3 - TIR'!$E$18-'Ejercicio 3 - TIR'!$C$18),'Ejercicio 3 - TIR'!$C$18+SQRT(('Ejercicio 3 - TIR'!$E$18-'Ejercicio 3 - TIR'!$C$18)*('Ejercicio 3 - TIR'!$D$18-'Ejercicio 3 - TIR'!$C$18)*J517),'Ejercicio 3 - TIR'!$E$18-SQRT(('Ejercicio 3 - TIR'!$E$18-'Ejercicio 3 - TIR'!$C$18)*('Ejercicio 3 - TIR'!$E$18-'Ejercicio 3 - TIR'!$D$18)*(1-J517)))</f>
        <v>32926.5514291286</v>
      </c>
      <c r="L517" s="17">
        <f ca="1" t="shared" si="3858"/>
        <v>0.352074661474389</v>
      </c>
      <c r="M517" s="18">
        <f ca="1">IF(L517&lt;=('Ejercicio 3 - TIR'!$D$18-'Ejercicio 3 - TIR'!$C$18)/('Ejercicio 3 - TIR'!$E$18-'Ejercicio 3 - TIR'!$C$18),'Ejercicio 3 - TIR'!$C$18+SQRT(('Ejercicio 3 - TIR'!$E$18-'Ejercicio 3 - TIR'!$C$18)*('Ejercicio 3 - TIR'!$D$18-'Ejercicio 3 - TIR'!$C$18)*L517),'Ejercicio 3 - TIR'!$E$18-SQRT(('Ejercicio 3 - TIR'!$E$18-'Ejercicio 3 - TIR'!$C$18)*('Ejercicio 3 - TIR'!$E$18-'Ejercicio 3 - TIR'!$D$18)*(1-L517)))</f>
        <v>37267.1314300182</v>
      </c>
      <c r="N517" s="17">
        <f ca="1" t="shared" ref="N517:R517" si="3859">RAND()</f>
        <v>0.243433019366042</v>
      </c>
      <c r="O517" s="18">
        <f ca="1">IF(N517&lt;=('Ejercicio 3 - TIR'!$D$18-'Ejercicio 3 - TIR'!$C$18)/('Ejercicio 3 - TIR'!$E$18-'Ejercicio 3 - TIR'!$C$18),'Ejercicio 3 - TIR'!$C$18+SQRT(('Ejercicio 3 - TIR'!$E$18-'Ejercicio 3 - TIR'!$C$18)*('Ejercicio 3 - TIR'!$D$18-'Ejercicio 3 - TIR'!$C$18)*N517),'Ejercicio 3 - TIR'!$E$18-SQRT(('Ejercicio 3 - TIR'!$E$18-'Ejercicio 3 - TIR'!$C$18)*('Ejercicio 3 - TIR'!$E$18-'Ejercicio 3 - TIR'!$D$18)*(1-N517)))</f>
        <v>36042.7603712961</v>
      </c>
      <c r="P517" s="17">
        <f ca="1" t="shared" si="3859"/>
        <v>0.328471246991838</v>
      </c>
      <c r="Q517" s="19">
        <f ca="1">IF(P517&lt;=('Ejercicio 3 - TIR'!$D$22-'Ejercicio 3 - TIR'!$C$22)/('Ejercicio 3 - TIR'!$E$22-'Ejercicio 3 - TIR'!$C$22),'Ejercicio 3 - TIR'!$C$22+SQRT(('Ejercicio 3 - TIR'!$E$22-'Ejercicio 3 - TIR'!$C$22)*('Ejercicio 3 - TIR'!$D$22-'Ejercicio 3 - TIR'!$C$22)*P517),'Ejercicio 3 - TIR'!$E$22-SQRT(('Ejercicio 3 - TIR'!$E$22-'Ejercicio 3 - TIR'!$C$22)*('Ejercicio 3 - TIR'!$E$22-'Ejercicio 3 - TIR'!$D$22)*(1-P517)))</f>
        <v>0.144315596735127</v>
      </c>
      <c r="R517" s="17">
        <f ca="1" t="shared" si="3859"/>
        <v>0.560740650913757</v>
      </c>
      <c r="S517" s="19">
        <f ca="1">IF(R517&lt;=('Ejercicio 3 - TIR'!$D$23-'Ejercicio 3 - TIR'!$C$23)/('Ejercicio 3 - TIR'!$E$23-'Ejercicio 3 - TIR'!$C$23),'Ejercicio 3 - TIR'!$C$23+SQRT(('Ejercicio 3 - TIR'!$E$23-'Ejercicio 3 - TIR'!$C$23)*('Ejercicio 3 - TIR'!$D$23-'Ejercicio 3 - TIR'!$C$23)*R517),'Ejercicio 3 - TIR'!$E$23-SQRT(('Ejercicio 3 - TIR'!$E$23-'Ejercicio 3 - TIR'!$C$23)*('Ejercicio 3 - TIR'!$E$23-'Ejercicio 3 - TIR'!$D$23)*(1-R517)))</f>
        <v>0.151881201512952</v>
      </c>
      <c r="T517" s="17">
        <f ca="1" t="shared" ref="T517:X517" si="3860">RAND()</f>
        <v>0.643647859584304</v>
      </c>
      <c r="U517" s="19">
        <f ca="1">IF(T517&lt;=('Ejercicio 3 - TIR'!$D$24-'Ejercicio 3 - TIR'!$C$24)/('Ejercicio 3 - TIR'!$E$24-'Ejercicio 3 - TIR'!$C$24),'Ejercicio 3 - TIR'!$C$24+SQRT(('Ejercicio 3 - TIR'!$E$24-'Ejercicio 3 - TIR'!$C$24)*('Ejercicio 3 - TIR'!$D$24-'Ejercicio 3 - TIR'!$C$24)*T517),'Ejercicio 3 - TIR'!$E$24-SQRT(('Ejercicio 3 - TIR'!$E$24-'Ejercicio 3 - TIR'!$C$24)*('Ejercicio 3 - TIR'!$E$24-'Ejercicio 3 - TIR'!$D$24)*(1-T517)))</f>
        <v>0.188412249317751</v>
      </c>
      <c r="V517" s="17">
        <f ca="1" t="shared" si="3860"/>
        <v>0.857315016275097</v>
      </c>
      <c r="W517" s="19">
        <f ca="1">IF(V517&lt;=('Ejercicio 3 - TIR'!$D$25-'Ejercicio 3 - TIR'!$C$25)/('Ejercicio 3 - TIR'!$E$25-'Ejercicio 3 - TIR'!$C$25),'Ejercicio 3 - TIR'!$C$25+SQRT(('Ejercicio 3 - TIR'!$E$25-'Ejercicio 3 - TIR'!$C$25)*('Ejercicio 3 - TIR'!$D$25-'Ejercicio 3 - TIR'!$C$25)*V517),'Ejercicio 3 - TIR'!$E$25-SQRT(('Ejercicio 3 - TIR'!$E$25-'Ejercicio 3 - TIR'!$C$25)*('Ejercicio 3 - TIR'!$E$25-'Ejercicio 3 - TIR'!$D$25)*(1-V517)))</f>
        <v>0.227652797870043</v>
      </c>
      <c r="X517" s="17">
        <f ca="1" t="shared" si="3860"/>
        <v>0.739713294154628</v>
      </c>
      <c r="Y517" s="19">
        <f ca="1">IF(X517&lt;=('Ejercicio 3 - TIR'!$D$26-'Ejercicio 3 - TIR'!$C$26)/('Ejercicio 3 - TIR'!$E$26-'Ejercicio 3 - TIR'!$C$26),'Ejercicio 3 - TIR'!$C$26+SQRT(('Ejercicio 3 - TIR'!$E$26-'Ejercicio 3 - TIR'!$C$26)*('Ejercicio 3 - TIR'!$D$26-'Ejercicio 3 - TIR'!$C$26)*X517),'Ejercicio 3 - TIR'!$E$26-SQRT(('Ejercicio 3 - TIR'!$E$26-'Ejercicio 3 - TIR'!$C$26)*('Ejercicio 3 - TIR'!$E$26-'Ejercicio 3 - TIR'!$D$26)*(1-X517)))</f>
        <v>0.242509358346849</v>
      </c>
      <c r="Z517" s="17">
        <f ca="1" t="shared" si="3812"/>
        <v>1.14431559673513</v>
      </c>
      <c r="AA517" s="17">
        <f ca="1" t="shared" si="3813"/>
        <v>1.31811562447727</v>
      </c>
      <c r="AB517" s="17">
        <f ca="1" t="shared" si="3814"/>
        <v>1.5664647541459</v>
      </c>
      <c r="AC517" s="17">
        <f ca="1" t="shared" si="3815"/>
        <v>1.92307483819202</v>
      </c>
      <c r="AD517" s="17">
        <f ca="1" t="shared" si="3816"/>
        <v>2.38943848325494</v>
      </c>
      <c r="AE517" s="16">
        <f ca="1" t="shared" si="3817"/>
        <v>4209.82428857267</v>
      </c>
      <c r="AF517" s="16">
        <f ca="1" t="shared" si="3818"/>
        <v>4849.21745967949</v>
      </c>
      <c r="AG517" s="16">
        <f ca="1" t="shared" si="3819"/>
        <v>5762.86942868861</v>
      </c>
      <c r="AH517" s="16">
        <f ca="1" t="shared" si="3820"/>
        <v>7074.80277788931</v>
      </c>
      <c r="AI517" s="16">
        <f ca="1" t="shared" si="3821"/>
        <v>8790.50865998575</v>
      </c>
      <c r="AJ517" s="18">
        <f ca="1" t="shared" si="3822"/>
        <v>46708.9636122374</v>
      </c>
      <c r="AK517" s="18">
        <f ca="1" t="shared" si="3823"/>
        <v>50994.2450173055</v>
      </c>
      <c r="AL517" s="18">
        <f ca="1" t="shared" si="3824"/>
        <v>51578.2822893023</v>
      </c>
      <c r="AM517" s="18">
        <f ca="1" t="shared" si="3825"/>
        <v>71667.4827446632</v>
      </c>
      <c r="AN517" s="18">
        <f ca="1" t="shared" si="3826"/>
        <v>86121.9586739111</v>
      </c>
      <c r="AO517" s="18">
        <f ca="1">C517/'Ejercicio 3 - TIR'!$D$7</f>
        <v>16617.5698866734</v>
      </c>
      <c r="AP517" s="18">
        <f ca="1" t="shared" si="3827"/>
        <v>30091.393725564</v>
      </c>
      <c r="AQ517" s="18">
        <f ca="1" t="shared" si="3828"/>
        <v>34376.675130632</v>
      </c>
      <c r="AR517" s="18">
        <f ca="1" t="shared" si="3829"/>
        <v>34960.7124026289</v>
      </c>
      <c r="AS517" s="18">
        <f ca="1" t="shared" si="3830"/>
        <v>55049.9128579897</v>
      </c>
      <c r="AT517" s="18">
        <f ca="1" t="shared" si="3831"/>
        <v>69504.3887872376</v>
      </c>
      <c r="AU517" s="18">
        <f ca="1">AP517*'Ejercicio 3 - TIR'!$D$5</f>
        <v>15045.696862782</v>
      </c>
      <c r="AV517" s="18">
        <f ca="1">AQ517*'Ejercicio 3 - TIR'!$D$5</f>
        <v>17188.337565316</v>
      </c>
      <c r="AW517" s="18">
        <f ca="1">AR517*'Ejercicio 3 - TIR'!$D$5</f>
        <v>17480.3562013144</v>
      </c>
      <c r="AX517" s="18">
        <f ca="1">AS517*'Ejercicio 3 - TIR'!$D$5</f>
        <v>27524.9564289949</v>
      </c>
      <c r="AY517" s="18">
        <f ca="1">AT517*'Ejercicio 3 - TIR'!$D$5</f>
        <v>34752.1943936188</v>
      </c>
      <c r="AZ517" s="18">
        <f ca="1" t="shared" ref="AZ517:BD517" si="3861">AJ517-AU517-AE517</f>
        <v>27453.4424608828</v>
      </c>
      <c r="BA517" s="18">
        <f ca="1" t="shared" si="3861"/>
        <v>28956.6899923099</v>
      </c>
      <c r="BB517" s="18">
        <f ca="1" t="shared" si="3861"/>
        <v>28335.0566592993</v>
      </c>
      <c r="BC517" s="18">
        <f ca="1" t="shared" si="3861"/>
        <v>37067.723537779</v>
      </c>
      <c r="BD517" s="18">
        <f ca="1" t="shared" si="3861"/>
        <v>42579.2556203065</v>
      </c>
      <c r="BE517" s="18">
        <f ca="1" t="shared" ref="BE517:BI517" si="3862">AZ517/Z517</f>
        <v>23991.1459209425</v>
      </c>
      <c r="BF517" s="18">
        <f ca="1" t="shared" si="3862"/>
        <v>21968.2472877093</v>
      </c>
      <c r="BG517" s="18">
        <f ca="1" t="shared" si="3862"/>
        <v>18088.5376350192</v>
      </c>
      <c r="BH517" s="18">
        <f ca="1" t="shared" si="3862"/>
        <v>19275.2371367035</v>
      </c>
      <c r="BI517" s="18">
        <f ca="1" t="shared" si="3862"/>
        <v>17819.7747791791</v>
      </c>
      <c r="BJ517" s="18">
        <f ca="1" t="shared" si="3834"/>
        <v>69702.2109212433</v>
      </c>
      <c r="BK517" s="18">
        <f ca="1" t="shared" si="3835"/>
        <v>39706.660985396</v>
      </c>
      <c r="BL517" s="18">
        <f ca="1" t="shared" si="3836"/>
        <v>109408.871906639</v>
      </c>
      <c r="BM517" s="18">
        <f ca="1">BK517*'Ejercicio 3 - TIR'!$D$5</f>
        <v>19853.330492698</v>
      </c>
      <c r="BN517" s="18">
        <f ca="1" t="shared" si="3837"/>
        <v>89555.5414139413</v>
      </c>
      <c r="BO517" s="18">
        <f ca="1" t="shared" si="3838"/>
        <v>37479.743480128</v>
      </c>
      <c r="BP517" s="18">
        <f ca="1" t="shared" si="3839"/>
        <v>-112258.807970158</v>
      </c>
      <c r="BQ517" s="18">
        <f ca="1" t="shared" ref="BQ517:BT517" si="3863">BE517</f>
        <v>23991.1459209425</v>
      </c>
      <c r="BR517" s="18">
        <f ca="1" t="shared" si="3863"/>
        <v>21968.2472877093</v>
      </c>
      <c r="BS517" s="18">
        <f ca="1" t="shared" si="3863"/>
        <v>18088.5376350192</v>
      </c>
      <c r="BT517" s="18">
        <f ca="1" t="shared" si="3863"/>
        <v>19275.2371367035</v>
      </c>
      <c r="BU517" s="18">
        <f ca="1" t="shared" si="3841"/>
        <v>55299.5182593071</v>
      </c>
      <c r="BV517" s="20">
        <f ca="1" t="shared" si="3842"/>
        <v>6.48736138237251</v>
      </c>
    </row>
    <row r="518" ht="15" customHeight="1" spans="1:74">
      <c r="A518" s="16">
        <v>517</v>
      </c>
      <c r="B518" s="17">
        <f ca="1" t="shared" ref="B518:F518" si="3864">RAND()</f>
        <v>0.296414106371495</v>
      </c>
      <c r="C518" s="18">
        <f ca="1">IF(B518&lt;=('Ejercicio 3 - TIR'!$D$13-'Ejercicio 3 - TIR'!$C$13)/('Ejercicio 3 - TIR'!$E$13-'Ejercicio 3 - TIR'!$C$13),'Ejercicio 3 - TIR'!$C$13+SQRT(('Ejercicio 3 - TIR'!$E$13-'Ejercicio 3 - TIR'!$C$13)*('Ejercicio 3 - TIR'!$D$13-'Ejercicio 3 - TIR'!$C$13)*B518),'Ejercicio 3 - TIR'!$E$13-SQRT(('Ejercicio 3 - TIR'!$E$13-'Ejercicio 3 - TIR'!$C$13)*('Ejercicio 3 - TIR'!$E$13-'Ejercicio 3 - TIR'!$D$13)*(1-B518)))</f>
        <v>70943.1062851824</v>
      </c>
      <c r="D518" s="17">
        <f ca="1" t="shared" si="3864"/>
        <v>0.07401260107241</v>
      </c>
      <c r="E518" s="18">
        <f ca="1">IF(D518&lt;=('Ejercicio 3 - TIR'!$D$14-'Ejercicio 3 - TIR'!$C$14)/('Ejercicio 3 - TIR'!$E$14-'Ejercicio 3 - TIR'!$C$14),'Ejercicio 3 - TIR'!$C$14+SQRT(('Ejercicio 3 - TIR'!$E$14-'Ejercicio 3 - TIR'!$C$14)*('Ejercicio 3 - TIR'!$D$14-'Ejercicio 3 - TIR'!$C$14)*D518),'Ejercicio 3 - TIR'!$E$14-SQRT(('Ejercicio 3 - TIR'!$E$14-'Ejercicio 3 - TIR'!$C$14)*('Ejercicio 3 - TIR'!$E$14-'Ejercicio 3 - TIR'!$D$14)*(1-D518)))</f>
        <v>27356.0443714902</v>
      </c>
      <c r="F518" s="17">
        <f ca="1" t="shared" si="3864"/>
        <v>0.37275821821365</v>
      </c>
      <c r="G518" s="18">
        <f ca="1">IF(F518&lt;=('Ejercicio 3 - TIR'!$D$18-'Ejercicio 3 - TIR'!$C$18)/('Ejercicio 3 - TIR'!$E$18-'Ejercicio 3 - TIR'!$C$18),'Ejercicio 3 - TIR'!$C$18+SQRT(('Ejercicio 3 - TIR'!$E$18-'Ejercicio 3 - TIR'!$C$18)*('Ejercicio 3 - TIR'!$D$18-'Ejercicio 3 - TIR'!$C$18)*F518),'Ejercicio 3 - TIR'!$E$18-SQRT(('Ejercicio 3 - TIR'!$E$18-'Ejercicio 3 - TIR'!$C$18)*('Ejercicio 3 - TIR'!$E$18-'Ejercicio 3 - TIR'!$D$18)*(1-F518)))</f>
        <v>37477.5485777123</v>
      </c>
      <c r="H518" s="17">
        <f ca="1" t="shared" ref="H518:L518" si="3865">RAND()</f>
        <v>0.566798499664919</v>
      </c>
      <c r="I518" s="18">
        <f ca="1">IF(H518&lt;=('Ejercicio 3 - TIR'!$D$18-'Ejercicio 3 - TIR'!$C$18)/('Ejercicio 3 - TIR'!$E$18-'Ejercicio 3 - TIR'!$C$18),'Ejercicio 3 - TIR'!$C$18+SQRT(('Ejercicio 3 - TIR'!$E$18-'Ejercicio 3 - TIR'!$C$18)*('Ejercicio 3 - TIR'!$D$18-'Ejercicio 3 - TIR'!$C$18)*H518),'Ejercicio 3 - TIR'!$E$18-SQRT(('Ejercicio 3 - TIR'!$E$18-'Ejercicio 3 - TIR'!$C$18)*('Ejercicio 3 - TIR'!$E$18-'Ejercicio 3 - TIR'!$D$18)*(1-H518)))</f>
        <v>39220.6168421499</v>
      </c>
      <c r="J518" s="17">
        <f ca="1" t="shared" si="3865"/>
        <v>0.473198741705743</v>
      </c>
      <c r="K518" s="18">
        <f ca="1">IF(J518&lt;=('Ejercicio 3 - TIR'!$D$18-'Ejercicio 3 - TIR'!$C$18)/('Ejercicio 3 - TIR'!$E$18-'Ejercicio 3 - TIR'!$C$18),'Ejercicio 3 - TIR'!$C$18+SQRT(('Ejercicio 3 - TIR'!$E$18-'Ejercicio 3 - TIR'!$C$18)*('Ejercicio 3 - TIR'!$D$18-'Ejercicio 3 - TIR'!$C$18)*J518),'Ejercicio 3 - TIR'!$E$18-SQRT(('Ejercicio 3 - TIR'!$E$18-'Ejercicio 3 - TIR'!$C$18)*('Ejercicio 3 - TIR'!$E$18-'Ejercicio 3 - TIR'!$D$18)*(1-J518)))</f>
        <v>38424.9517064409</v>
      </c>
      <c r="L518" s="17">
        <f ca="1" t="shared" si="3865"/>
        <v>0.274855416032644</v>
      </c>
      <c r="M518" s="18">
        <f ca="1">IF(L518&lt;=('Ejercicio 3 - TIR'!$D$18-'Ejercicio 3 - TIR'!$C$18)/('Ejercicio 3 - TIR'!$E$18-'Ejercicio 3 - TIR'!$C$18),'Ejercicio 3 - TIR'!$C$18+SQRT(('Ejercicio 3 - TIR'!$E$18-'Ejercicio 3 - TIR'!$C$18)*('Ejercicio 3 - TIR'!$D$18-'Ejercicio 3 - TIR'!$C$18)*L518),'Ejercicio 3 - TIR'!$E$18-SQRT(('Ejercicio 3 - TIR'!$E$18-'Ejercicio 3 - TIR'!$C$18)*('Ejercicio 3 - TIR'!$E$18-'Ejercicio 3 - TIR'!$D$18)*(1-L518)))</f>
        <v>36420.927690365</v>
      </c>
      <c r="N518" s="17">
        <f ca="1" t="shared" ref="N518:R518" si="3866">RAND()</f>
        <v>0.55262847288068</v>
      </c>
      <c r="O518" s="18">
        <f ca="1">IF(N518&lt;=('Ejercicio 3 - TIR'!$D$18-'Ejercicio 3 - TIR'!$C$18)/('Ejercicio 3 - TIR'!$E$18-'Ejercicio 3 - TIR'!$C$18),'Ejercicio 3 - TIR'!$C$18+SQRT(('Ejercicio 3 - TIR'!$E$18-'Ejercicio 3 - TIR'!$C$18)*('Ejercicio 3 - TIR'!$D$18-'Ejercicio 3 - TIR'!$C$18)*N518),'Ejercicio 3 - TIR'!$E$18-SQRT(('Ejercicio 3 - TIR'!$E$18-'Ejercicio 3 - TIR'!$C$18)*('Ejercicio 3 - TIR'!$E$18-'Ejercicio 3 - TIR'!$D$18)*(1-N518)))</f>
        <v>39104.6290936041</v>
      </c>
      <c r="P518" s="17">
        <f ca="1" t="shared" si="3866"/>
        <v>0.0906300073019317</v>
      </c>
      <c r="Q518" s="19">
        <f ca="1">IF(P518&lt;=('Ejercicio 3 - TIR'!$D$22-'Ejercicio 3 - TIR'!$C$22)/('Ejercicio 3 - TIR'!$E$22-'Ejercicio 3 - TIR'!$C$22),'Ejercicio 3 - TIR'!$C$22+SQRT(('Ejercicio 3 - TIR'!$E$22-'Ejercicio 3 - TIR'!$C$22)*('Ejercicio 3 - TIR'!$D$22-'Ejercicio 3 - TIR'!$C$22)*P518),'Ejercicio 3 - TIR'!$E$22-SQRT(('Ejercicio 3 - TIR'!$E$22-'Ejercicio 3 - TIR'!$C$22)*('Ejercicio 3 - TIR'!$E$22-'Ejercicio 3 - TIR'!$D$22)*(1-P518)))</f>
        <v>0.132772392616244</v>
      </c>
      <c r="R518" s="17">
        <f ca="1" t="shared" si="3866"/>
        <v>0.589474316459983</v>
      </c>
      <c r="S518" s="19">
        <f ca="1">IF(R518&lt;=('Ejercicio 3 - TIR'!$D$23-'Ejercicio 3 - TIR'!$C$23)/('Ejercicio 3 - TIR'!$E$23-'Ejercicio 3 - TIR'!$C$23),'Ejercicio 3 - TIR'!$C$23+SQRT(('Ejercicio 3 - TIR'!$E$23-'Ejercicio 3 - TIR'!$C$23)*('Ejercicio 3 - TIR'!$D$23-'Ejercicio 3 - TIR'!$C$23)*R518),'Ejercicio 3 - TIR'!$E$23-SQRT(('Ejercicio 3 - TIR'!$E$23-'Ejercicio 3 - TIR'!$C$23)*('Ejercicio 3 - TIR'!$E$23-'Ejercicio 3 - TIR'!$D$23)*(1-R518)))</f>
        <v>0.152816434553723</v>
      </c>
      <c r="T518" s="17">
        <f ca="1" t="shared" ref="T518:X518" si="3867">RAND()</f>
        <v>0.723437280280226</v>
      </c>
      <c r="U518" s="19">
        <f ca="1">IF(T518&lt;=('Ejercicio 3 - TIR'!$D$24-'Ejercicio 3 - TIR'!$C$24)/('Ejercicio 3 - TIR'!$E$24-'Ejercicio 3 - TIR'!$C$24),'Ejercicio 3 - TIR'!$C$24+SQRT(('Ejercicio 3 - TIR'!$E$24-'Ejercicio 3 - TIR'!$C$24)*('Ejercicio 3 - TIR'!$D$24-'Ejercicio 3 - TIR'!$C$24)*T518),'Ejercicio 3 - TIR'!$E$24-SQRT(('Ejercicio 3 - TIR'!$E$24-'Ejercicio 3 - TIR'!$C$24)*('Ejercicio 3 - TIR'!$E$24-'Ejercicio 3 - TIR'!$D$24)*(1-T518)))</f>
        <v>0.192172394727261</v>
      </c>
      <c r="V518" s="17">
        <f ca="1" t="shared" si="3867"/>
        <v>0.174588420313265</v>
      </c>
      <c r="W518" s="19">
        <f ca="1">IF(V518&lt;=('Ejercicio 3 - TIR'!$D$25-'Ejercicio 3 - TIR'!$C$25)/('Ejercicio 3 - TIR'!$E$25-'Ejercicio 3 - TIR'!$C$25),'Ejercicio 3 - TIR'!$C$25+SQRT(('Ejercicio 3 - TIR'!$E$25-'Ejercicio 3 - TIR'!$C$25)*('Ejercicio 3 - TIR'!$D$25-'Ejercicio 3 - TIR'!$C$25)*V518),'Ejercicio 3 - TIR'!$E$25-SQRT(('Ejercicio 3 - TIR'!$E$25-'Ejercicio 3 - TIR'!$C$25)*('Ejercicio 3 - TIR'!$E$25-'Ejercicio 3 - TIR'!$D$25)*(1-V518)))</f>
        <v>0.195634058604168</v>
      </c>
      <c r="X518" s="17">
        <f ca="1" t="shared" si="3867"/>
        <v>0.527397796049812</v>
      </c>
      <c r="Y518" s="19">
        <f ca="1">IF(X518&lt;=('Ejercicio 3 - TIR'!$D$26-'Ejercicio 3 - TIR'!$C$26)/('Ejercicio 3 - TIR'!$E$26-'Ejercicio 3 - TIR'!$C$26),'Ejercicio 3 - TIR'!$C$26+SQRT(('Ejercicio 3 - TIR'!$E$26-'Ejercicio 3 - TIR'!$C$26)*('Ejercicio 3 - TIR'!$D$26-'Ejercicio 3 - TIR'!$C$26)*X518),'Ejercicio 3 - TIR'!$E$26-SQRT(('Ejercicio 3 - TIR'!$E$26-'Ejercicio 3 - TIR'!$C$26)*('Ejercicio 3 - TIR'!$E$26-'Ejercicio 3 - TIR'!$D$26)*(1-X518)))</f>
        <v>0.229482162543008</v>
      </c>
      <c r="Z518" s="17">
        <f ca="1" t="shared" si="3812"/>
        <v>1.13277239261624</v>
      </c>
      <c r="AA518" s="17">
        <f ca="1" t="shared" si="3813"/>
        <v>1.30587863081675</v>
      </c>
      <c r="AB518" s="17">
        <f ca="1" t="shared" si="3814"/>
        <v>1.55683245452396</v>
      </c>
      <c r="AC518" s="17">
        <f ca="1" t="shared" si="3815"/>
        <v>1.86140190616917</v>
      </c>
      <c r="AD518" s="17">
        <f ca="1" t="shared" si="3816"/>
        <v>2.28856044095855</v>
      </c>
      <c r="AE518" s="16">
        <f ca="1" t="shared" si="3817"/>
        <v>3632.12746371888</v>
      </c>
      <c r="AF518" s="16">
        <f ca="1" t="shared" si="3818"/>
        <v>4187.17623256906</v>
      </c>
      <c r="AG518" s="16">
        <f ca="1" t="shared" si="3819"/>
        <v>4991.83591632693</v>
      </c>
      <c r="AH518" s="16">
        <f ca="1" t="shared" si="3820"/>
        <v>5968.40903652402</v>
      </c>
      <c r="AI518" s="16">
        <f ca="1" t="shared" si="3821"/>
        <v>7338.05244916679</v>
      </c>
      <c r="AJ518" s="18">
        <f ca="1" t="shared" si="3822"/>
        <v>42453.5323717667</v>
      </c>
      <c r="AK518" s="18">
        <f ca="1" t="shared" si="3823"/>
        <v>51217.365421615</v>
      </c>
      <c r="AL518" s="18">
        <f ca="1" t="shared" si="3824"/>
        <v>59821.211880103</v>
      </c>
      <c r="AM518" s="18">
        <f ca="1" t="shared" si="3825"/>
        <v>67793.984227295</v>
      </c>
      <c r="AN518" s="18">
        <f ca="1" t="shared" si="3826"/>
        <v>89493.3072019791</v>
      </c>
      <c r="AO518" s="18">
        <f ca="1">C518/'Ejercicio 3 - TIR'!$D$7</f>
        <v>14188.6212570365</v>
      </c>
      <c r="AP518" s="18">
        <f ca="1" t="shared" si="3827"/>
        <v>28264.9111147302</v>
      </c>
      <c r="AQ518" s="18">
        <f ca="1" t="shared" si="3828"/>
        <v>37028.7441645785</v>
      </c>
      <c r="AR518" s="18">
        <f ca="1" t="shared" si="3829"/>
        <v>45632.5906230665</v>
      </c>
      <c r="AS518" s="18">
        <f ca="1" t="shared" si="3830"/>
        <v>53605.3629702585</v>
      </c>
      <c r="AT518" s="18">
        <f ca="1" t="shared" si="3831"/>
        <v>75304.6859449426</v>
      </c>
      <c r="AU518" s="18">
        <f ca="1">AP518*'Ejercicio 3 - TIR'!$D$5</f>
        <v>14132.4555573651</v>
      </c>
      <c r="AV518" s="18">
        <f ca="1">AQ518*'Ejercicio 3 - TIR'!$D$5</f>
        <v>18514.3720822892</v>
      </c>
      <c r="AW518" s="18">
        <f ca="1">AR518*'Ejercicio 3 - TIR'!$D$5</f>
        <v>22816.2953115332</v>
      </c>
      <c r="AX518" s="18">
        <f ca="1">AS518*'Ejercicio 3 - TIR'!$D$5</f>
        <v>26802.6814851293</v>
      </c>
      <c r="AY518" s="18">
        <f ca="1">AT518*'Ejercicio 3 - TIR'!$D$5</f>
        <v>37652.3429724713</v>
      </c>
      <c r="AZ518" s="18">
        <f ca="1" t="shared" ref="AZ518:BD518" si="3868">AJ518-AU518-AE518</f>
        <v>24688.9493506827</v>
      </c>
      <c r="BA518" s="18">
        <f ca="1" t="shared" si="3868"/>
        <v>28515.8171067567</v>
      </c>
      <c r="BB518" s="18">
        <f ca="1" t="shared" si="3868"/>
        <v>32013.0806522428</v>
      </c>
      <c r="BC518" s="18">
        <f ca="1" t="shared" si="3868"/>
        <v>35022.8937056417</v>
      </c>
      <c r="BD518" s="18">
        <f ca="1" t="shared" si="3868"/>
        <v>44502.911780341</v>
      </c>
      <c r="BE518" s="18">
        <f ca="1" t="shared" ref="BE518:BI518" si="3869">AZ518/Z518</f>
        <v>21795.1545355561</v>
      </c>
      <c r="BF518" s="18">
        <f ca="1" t="shared" si="3869"/>
        <v>21836.4987632287</v>
      </c>
      <c r="BG518" s="18">
        <f ca="1" t="shared" si="3869"/>
        <v>20562.958177816</v>
      </c>
      <c r="BH518" s="18">
        <f ca="1" t="shared" si="3869"/>
        <v>18815.3313852139</v>
      </c>
      <c r="BI518" s="18">
        <f ca="1" t="shared" si="3869"/>
        <v>19445.8101188279</v>
      </c>
      <c r="BJ518" s="18">
        <f ca="1" t="shared" si="3834"/>
        <v>62605.9609696993</v>
      </c>
      <c r="BK518" s="18">
        <f ca="1" t="shared" si="3835"/>
        <v>32471.5173205973</v>
      </c>
      <c r="BL518" s="18">
        <f ca="1" t="shared" si="3836"/>
        <v>95077.4782902966</v>
      </c>
      <c r="BM518" s="18">
        <f ca="1">BK518*'Ejercicio 3 - TIR'!$D$5</f>
        <v>16235.7586602986</v>
      </c>
      <c r="BN518" s="18">
        <f ca="1" t="shared" si="3837"/>
        <v>78841.7196299979</v>
      </c>
      <c r="BO518" s="18">
        <f ca="1" t="shared" si="3838"/>
        <v>34450.3550000085</v>
      </c>
      <c r="BP518" s="18">
        <f ca="1" t="shared" si="3839"/>
        <v>-98299.1506566726</v>
      </c>
      <c r="BQ518" s="18">
        <f ca="1" t="shared" ref="BQ518:BT518" si="3870">BE518</f>
        <v>21795.1545355561</v>
      </c>
      <c r="BR518" s="18">
        <f ca="1" t="shared" si="3870"/>
        <v>21836.4987632287</v>
      </c>
      <c r="BS518" s="18">
        <f ca="1" t="shared" si="3870"/>
        <v>20562.958177816</v>
      </c>
      <c r="BT518" s="18">
        <f ca="1" t="shared" si="3870"/>
        <v>18815.3313852139</v>
      </c>
      <c r="BU518" s="18">
        <f ca="1" t="shared" si="3841"/>
        <v>53896.1651188364</v>
      </c>
      <c r="BV518" s="20">
        <f ca="1" t="shared" si="3842"/>
        <v>10.4594720884499</v>
      </c>
    </row>
    <row r="519" ht="15" customHeight="1" spans="1:74">
      <c r="A519" s="16">
        <v>518</v>
      </c>
      <c r="B519" s="17">
        <f ca="1" t="shared" ref="B519:F519" si="3871">RAND()</f>
        <v>0.672503233759618</v>
      </c>
      <c r="C519" s="18">
        <f ca="1">IF(B519&lt;=('Ejercicio 3 - TIR'!$D$13-'Ejercicio 3 - TIR'!$C$13)/('Ejercicio 3 - TIR'!$E$13-'Ejercicio 3 - TIR'!$C$13),'Ejercicio 3 - TIR'!$C$13+SQRT(('Ejercicio 3 - TIR'!$E$13-'Ejercicio 3 - TIR'!$C$13)*('Ejercicio 3 - TIR'!$D$13-'Ejercicio 3 - TIR'!$C$13)*B519),'Ejercicio 3 - TIR'!$E$13-SQRT(('Ejercicio 3 - TIR'!$E$13-'Ejercicio 3 - TIR'!$C$13)*('Ejercicio 3 - TIR'!$E$13-'Ejercicio 3 - TIR'!$D$13)*(1-B519)))</f>
        <v>80175.8702715994</v>
      </c>
      <c r="D519" s="17">
        <f ca="1" t="shared" si="3871"/>
        <v>0.118938738979228</v>
      </c>
      <c r="E519" s="18">
        <f ca="1">IF(D519&lt;=('Ejercicio 3 - TIR'!$D$14-'Ejercicio 3 - TIR'!$C$14)/('Ejercicio 3 - TIR'!$E$14-'Ejercicio 3 - TIR'!$C$14),'Ejercicio 3 - TIR'!$C$14+SQRT(('Ejercicio 3 - TIR'!$E$14-'Ejercicio 3 - TIR'!$C$14)*('Ejercicio 3 - TIR'!$D$14-'Ejercicio 3 - TIR'!$C$14)*D519),'Ejercicio 3 - TIR'!$E$14-SQRT(('Ejercicio 3 - TIR'!$E$14-'Ejercicio 3 - TIR'!$C$14)*('Ejercicio 3 - TIR'!$E$14-'Ejercicio 3 - TIR'!$D$14)*(1-D519)))</f>
        <v>27986.7047767468</v>
      </c>
      <c r="F519" s="17">
        <f ca="1" t="shared" si="3871"/>
        <v>0.69382343556869</v>
      </c>
      <c r="G519" s="18">
        <f ca="1">IF(F519&lt;=('Ejercicio 3 - TIR'!$D$18-'Ejercicio 3 - TIR'!$C$18)/('Ejercicio 3 - TIR'!$E$18-'Ejercicio 3 - TIR'!$C$18),'Ejercicio 3 - TIR'!$C$18+SQRT(('Ejercicio 3 - TIR'!$E$18-'Ejercicio 3 - TIR'!$C$18)*('Ejercicio 3 - TIR'!$D$18-'Ejercicio 3 - TIR'!$C$18)*F519),'Ejercicio 3 - TIR'!$E$18-SQRT(('Ejercicio 3 - TIR'!$E$18-'Ejercicio 3 - TIR'!$C$18)*('Ejercicio 3 - TIR'!$E$18-'Ejercicio 3 - TIR'!$D$18)*(1-F519)))</f>
        <v>40208.0022608156</v>
      </c>
      <c r="H519" s="17">
        <f ca="1" t="shared" ref="H519:L519" si="3872">RAND()</f>
        <v>0.451450482389489</v>
      </c>
      <c r="I519" s="18">
        <f ca="1">IF(H519&lt;=('Ejercicio 3 - TIR'!$D$18-'Ejercicio 3 - TIR'!$C$18)/('Ejercicio 3 - TIR'!$E$18-'Ejercicio 3 - TIR'!$C$18),'Ejercicio 3 - TIR'!$C$18+SQRT(('Ejercicio 3 - TIR'!$E$18-'Ejercicio 3 - TIR'!$C$18)*('Ejercicio 3 - TIR'!$D$18-'Ejercicio 3 - TIR'!$C$18)*H519),'Ejercicio 3 - TIR'!$E$18-SQRT(('Ejercicio 3 - TIR'!$E$18-'Ejercicio 3 - TIR'!$C$18)*('Ejercicio 3 - TIR'!$E$18-'Ejercicio 3 - TIR'!$D$18)*(1-H519)))</f>
        <v>38229.0687418701</v>
      </c>
      <c r="J519" s="17">
        <f ca="1" t="shared" si="3872"/>
        <v>0.289689615964772</v>
      </c>
      <c r="K519" s="18">
        <f ca="1">IF(J519&lt;=('Ejercicio 3 - TIR'!$D$18-'Ejercicio 3 - TIR'!$C$18)/('Ejercicio 3 - TIR'!$E$18-'Ejercicio 3 - TIR'!$C$18),'Ejercicio 3 - TIR'!$C$18+SQRT(('Ejercicio 3 - TIR'!$E$18-'Ejercicio 3 - TIR'!$C$18)*('Ejercicio 3 - TIR'!$D$18-'Ejercicio 3 - TIR'!$C$18)*J519),'Ejercicio 3 - TIR'!$E$18-SQRT(('Ejercicio 3 - TIR'!$E$18-'Ejercicio 3 - TIR'!$C$18)*('Ejercicio 3 - TIR'!$E$18-'Ejercicio 3 - TIR'!$D$18)*(1-J519)))</f>
        <v>36591.9225112797</v>
      </c>
      <c r="L519" s="17">
        <f ca="1" t="shared" si="3872"/>
        <v>0.811435741155806</v>
      </c>
      <c r="M519" s="18">
        <f ca="1">IF(L519&lt;=('Ejercicio 3 - TIR'!$D$18-'Ejercicio 3 - TIR'!$C$18)/('Ejercicio 3 - TIR'!$E$18-'Ejercicio 3 - TIR'!$C$18),'Ejercicio 3 - TIR'!$C$18+SQRT(('Ejercicio 3 - TIR'!$E$18-'Ejercicio 3 - TIR'!$C$18)*('Ejercicio 3 - TIR'!$D$18-'Ejercicio 3 - TIR'!$C$18)*L519),'Ejercicio 3 - TIR'!$E$18-SQRT(('Ejercicio 3 - TIR'!$E$18-'Ejercicio 3 - TIR'!$C$18)*('Ejercicio 3 - TIR'!$E$18-'Ejercicio 3 - TIR'!$D$18)*(1-L519)))</f>
        <v>41239.3724708083</v>
      </c>
      <c r="N519" s="17">
        <f ca="1" t="shared" ref="N519:R519" si="3873">RAND()</f>
        <v>0.25984714527562</v>
      </c>
      <c r="O519" s="18">
        <f ca="1">IF(N519&lt;=('Ejercicio 3 - TIR'!$D$18-'Ejercicio 3 - TIR'!$C$18)/('Ejercicio 3 - TIR'!$E$18-'Ejercicio 3 - TIR'!$C$18),'Ejercicio 3 - TIR'!$C$18+SQRT(('Ejercicio 3 - TIR'!$E$18-'Ejercicio 3 - TIR'!$C$18)*('Ejercicio 3 - TIR'!$D$18-'Ejercicio 3 - TIR'!$C$18)*N519),'Ejercicio 3 - TIR'!$E$18-SQRT(('Ejercicio 3 - TIR'!$E$18-'Ejercicio 3 - TIR'!$C$18)*('Ejercicio 3 - TIR'!$E$18-'Ejercicio 3 - TIR'!$D$18)*(1-N519)))</f>
        <v>36243.1620026508</v>
      </c>
      <c r="P519" s="17">
        <f ca="1" t="shared" si="3873"/>
        <v>0.0220811859882817</v>
      </c>
      <c r="Q519" s="19">
        <f ca="1">IF(P519&lt;=('Ejercicio 3 - TIR'!$D$22-'Ejercicio 3 - TIR'!$C$22)/('Ejercicio 3 - TIR'!$E$22-'Ejercicio 3 - TIR'!$C$22),'Ejercicio 3 - TIR'!$C$22+SQRT(('Ejercicio 3 - TIR'!$E$22-'Ejercicio 3 - TIR'!$C$22)*('Ejercicio 3 - TIR'!$D$22-'Ejercicio 3 - TIR'!$C$22)*P519),'Ejercicio 3 - TIR'!$E$22-SQRT(('Ejercicio 3 - TIR'!$E$22-'Ejercicio 3 - TIR'!$C$22)*('Ejercicio 3 - TIR'!$E$22-'Ejercicio 3 - TIR'!$D$22)*(1-P519)))</f>
        <v>0.126304453567036</v>
      </c>
      <c r="R519" s="17">
        <f ca="1" t="shared" si="3873"/>
        <v>0.148779503409095</v>
      </c>
      <c r="S519" s="19">
        <f ca="1">IF(R519&lt;=('Ejercicio 3 - TIR'!$D$23-'Ejercicio 3 - TIR'!$C$23)/('Ejercicio 3 - TIR'!$E$23-'Ejercicio 3 - TIR'!$C$23),'Ejercicio 3 - TIR'!$C$23+SQRT(('Ejercicio 3 - TIR'!$E$23-'Ejercicio 3 - TIR'!$C$23)*('Ejercicio 3 - TIR'!$D$23-'Ejercicio 3 - TIR'!$C$23)*R519),'Ejercicio 3 - TIR'!$E$23-SQRT(('Ejercicio 3 - TIR'!$E$23-'Ejercicio 3 - TIR'!$C$23)*('Ejercicio 3 - TIR'!$E$23-'Ejercicio 3 - TIR'!$D$23)*(1-R519)))</f>
        <v>0.136364690835343</v>
      </c>
      <c r="T519" s="17">
        <f ca="1" t="shared" ref="T519:X519" si="3874">RAND()</f>
        <v>0.762599532647461</v>
      </c>
      <c r="U519" s="19">
        <f ca="1">IF(T519&lt;=('Ejercicio 3 - TIR'!$D$24-'Ejercicio 3 - TIR'!$C$24)/('Ejercicio 3 - TIR'!$E$24-'Ejercicio 3 - TIR'!$C$24),'Ejercicio 3 - TIR'!$C$24+SQRT(('Ejercicio 3 - TIR'!$E$24-'Ejercicio 3 - TIR'!$C$24)*('Ejercicio 3 - TIR'!$D$24-'Ejercicio 3 - TIR'!$C$24)*T519),'Ejercicio 3 - TIR'!$E$24-SQRT(('Ejercicio 3 - TIR'!$E$24-'Ejercicio 3 - TIR'!$C$24)*('Ejercicio 3 - TIR'!$E$24-'Ejercicio 3 - TIR'!$D$24)*(1-T519)))</f>
        <v>0.194217810244529</v>
      </c>
      <c r="V519" s="17">
        <f ca="1" t="shared" si="3874"/>
        <v>0.0358660975709248</v>
      </c>
      <c r="W519" s="19">
        <f ca="1">IF(V519&lt;=('Ejercicio 3 - TIR'!$D$25-'Ejercicio 3 - TIR'!$C$25)/('Ejercicio 3 - TIR'!$E$25-'Ejercicio 3 - TIR'!$C$25),'Ejercicio 3 - TIR'!$C$25+SQRT(('Ejercicio 3 - TIR'!$E$25-'Ejercicio 3 - TIR'!$C$25)*('Ejercicio 3 - TIR'!$D$25-'Ejercicio 3 - TIR'!$C$25)*V519),'Ejercicio 3 - TIR'!$E$25-SQRT(('Ejercicio 3 - TIR'!$E$25-'Ejercicio 3 - TIR'!$C$25)*('Ejercicio 3 - TIR'!$E$25-'Ejercicio 3 - TIR'!$D$25)*(1-V519)))</f>
        <v>0.187086080482135</v>
      </c>
      <c r="X519" s="17">
        <f ca="1" t="shared" si="3874"/>
        <v>0.803844743702087</v>
      </c>
      <c r="Y519" s="19">
        <f ca="1">IF(X519&lt;=('Ejercicio 3 - TIR'!$D$26-'Ejercicio 3 - TIR'!$C$26)/('Ejercicio 3 - TIR'!$E$26-'Ejercicio 3 - TIR'!$C$26),'Ejercicio 3 - TIR'!$C$26+SQRT(('Ejercicio 3 - TIR'!$E$26-'Ejercicio 3 - TIR'!$C$26)*('Ejercicio 3 - TIR'!$D$26-'Ejercicio 3 - TIR'!$C$26)*X519),'Ejercicio 3 - TIR'!$E$26-SQRT(('Ejercicio 3 - TIR'!$E$26-'Ejercicio 3 - TIR'!$C$26)*('Ejercicio 3 - TIR'!$E$26-'Ejercicio 3 - TIR'!$D$26)*(1-X519)))</f>
        <v>0.247454057334151</v>
      </c>
      <c r="Z519" s="17">
        <f ca="1" t="shared" si="3812"/>
        <v>1.12630445356704</v>
      </c>
      <c r="AA519" s="17">
        <f ca="1" t="shared" si="3813"/>
        <v>1.27989261216417</v>
      </c>
      <c r="AB519" s="17">
        <f ca="1" t="shared" si="3814"/>
        <v>1.52847055264685</v>
      </c>
      <c r="AC519" s="17">
        <f ca="1" t="shared" si="3815"/>
        <v>1.81442611747391</v>
      </c>
      <c r="AD519" s="17">
        <f ca="1" t="shared" si="3816"/>
        <v>2.26341322197588</v>
      </c>
      <c r="AE519" s="16">
        <f ca="1" t="shared" si="3817"/>
        <v>3534.84545396895</v>
      </c>
      <c r="AF519" s="16">
        <f ca="1" t="shared" si="3818"/>
        <v>4016.87356145014</v>
      </c>
      <c r="AG519" s="16">
        <f ca="1" t="shared" si="3819"/>
        <v>4797.02194858413</v>
      </c>
      <c r="AH519" s="16">
        <f ca="1" t="shared" si="3820"/>
        <v>5694.47798293151</v>
      </c>
      <c r="AI519" s="16">
        <f ca="1" t="shared" si="3821"/>
        <v>7103.5996642079</v>
      </c>
      <c r="AJ519" s="18">
        <f ca="1" t="shared" si="3822"/>
        <v>45286.4520153901</v>
      </c>
      <c r="AK519" s="18">
        <f ca="1" t="shared" si="3823"/>
        <v>48929.1026526359</v>
      </c>
      <c r="AL519" s="18">
        <f ca="1" t="shared" si="3824"/>
        <v>55929.6760232264</v>
      </c>
      <c r="AM519" s="18">
        <f ca="1" t="shared" si="3825"/>
        <v>74825.7944792692</v>
      </c>
      <c r="AN519" s="18">
        <f ca="1" t="shared" si="3826"/>
        <v>82033.2520830138</v>
      </c>
      <c r="AO519" s="18">
        <f ca="1">C519/'Ejercicio 3 - TIR'!$D$7</f>
        <v>16035.1740543199</v>
      </c>
      <c r="AP519" s="18">
        <f ca="1" t="shared" si="3827"/>
        <v>29251.2779610702</v>
      </c>
      <c r="AQ519" s="18">
        <f ca="1" t="shared" si="3828"/>
        <v>32893.928598316</v>
      </c>
      <c r="AR519" s="18">
        <f ca="1" t="shared" si="3829"/>
        <v>39894.5019689065</v>
      </c>
      <c r="AS519" s="18">
        <f ca="1" t="shared" si="3830"/>
        <v>58790.6204249494</v>
      </c>
      <c r="AT519" s="18">
        <f ca="1" t="shared" si="3831"/>
        <v>65998.078028694</v>
      </c>
      <c r="AU519" s="18">
        <f ca="1">AP519*'Ejercicio 3 - TIR'!$D$5</f>
        <v>14625.6389805351</v>
      </c>
      <c r="AV519" s="18">
        <f ca="1">AQ519*'Ejercicio 3 - TIR'!$D$5</f>
        <v>16446.964299158</v>
      </c>
      <c r="AW519" s="18">
        <f ca="1">AR519*'Ejercicio 3 - TIR'!$D$5</f>
        <v>19947.2509844533</v>
      </c>
      <c r="AX519" s="18">
        <f ca="1">AS519*'Ejercicio 3 - TIR'!$D$5</f>
        <v>29395.3102124747</v>
      </c>
      <c r="AY519" s="18">
        <f ca="1">AT519*'Ejercicio 3 - TIR'!$D$5</f>
        <v>32999.039014347</v>
      </c>
      <c r="AZ519" s="18">
        <f ca="1" t="shared" ref="AZ519:BD519" si="3875">AJ519-AU519-AE519</f>
        <v>27125.967580886</v>
      </c>
      <c r="BA519" s="18">
        <f ca="1" t="shared" si="3875"/>
        <v>28465.2647920277</v>
      </c>
      <c r="BB519" s="18">
        <f ca="1" t="shared" si="3875"/>
        <v>31185.403090189</v>
      </c>
      <c r="BC519" s="18">
        <f ca="1" t="shared" si="3875"/>
        <v>39736.006283863</v>
      </c>
      <c r="BD519" s="18">
        <f ca="1" t="shared" si="3875"/>
        <v>41930.6134044589</v>
      </c>
      <c r="BE519" s="18">
        <f ca="1" t="shared" ref="BE519:BI519" si="3876">AZ519/Z519</f>
        <v>24084.0453884182</v>
      </c>
      <c r="BF519" s="18">
        <f ca="1" t="shared" si="3876"/>
        <v>22240.3540121196</v>
      </c>
      <c r="BG519" s="18">
        <f ca="1" t="shared" si="3876"/>
        <v>20403.0120411448</v>
      </c>
      <c r="BH519" s="18">
        <f ca="1" t="shared" si="3876"/>
        <v>21900.040955751</v>
      </c>
      <c r="BI519" s="18">
        <f ca="1" t="shared" si="3876"/>
        <v>18525.3903252606</v>
      </c>
      <c r="BJ519" s="18">
        <f ca="1" t="shared" si="3834"/>
        <v>63345.4776312243</v>
      </c>
      <c r="BK519" s="18">
        <f ca="1" t="shared" si="3835"/>
        <v>36294.2249712322</v>
      </c>
      <c r="BL519" s="18">
        <f ca="1" t="shared" si="3836"/>
        <v>99639.7026024565</v>
      </c>
      <c r="BM519" s="18">
        <f ca="1">BK519*'Ejercicio 3 - TIR'!$D$5</f>
        <v>18147.1124856161</v>
      </c>
      <c r="BN519" s="18">
        <f ca="1" t="shared" si="3837"/>
        <v>81492.5901168404</v>
      </c>
      <c r="BO519" s="18">
        <f ca="1" t="shared" si="3838"/>
        <v>36004.2918039067</v>
      </c>
      <c r="BP519" s="18">
        <f ca="1" t="shared" si="3839"/>
        <v>-108162.575048346</v>
      </c>
      <c r="BQ519" s="18">
        <f ca="1" t="shared" ref="BQ519:BT519" si="3877">BE519</f>
        <v>24084.0453884182</v>
      </c>
      <c r="BR519" s="18">
        <f ca="1" t="shared" si="3877"/>
        <v>22240.3540121196</v>
      </c>
      <c r="BS519" s="18">
        <f ca="1" t="shared" si="3877"/>
        <v>20403.0120411448</v>
      </c>
      <c r="BT519" s="18">
        <f ca="1" t="shared" si="3877"/>
        <v>21900.040955751</v>
      </c>
      <c r="BU519" s="18">
        <f ca="1" t="shared" si="3841"/>
        <v>54529.6821291673</v>
      </c>
      <c r="BV519" s="20">
        <f ca="1" t="shared" si="3842"/>
        <v>8.79999341770967</v>
      </c>
    </row>
    <row r="520" ht="15" customHeight="1" spans="1:74">
      <c r="A520" s="16">
        <v>519</v>
      </c>
      <c r="B520" s="17">
        <f ca="1" t="shared" ref="B520:F520" si="3878">RAND()</f>
        <v>0.734446261503947</v>
      </c>
      <c r="C520" s="18">
        <f ca="1">IF(B520&lt;=('Ejercicio 3 - TIR'!$D$13-'Ejercicio 3 - TIR'!$C$13)/('Ejercicio 3 - TIR'!$E$13-'Ejercicio 3 - TIR'!$C$13),'Ejercicio 3 - TIR'!$C$13+SQRT(('Ejercicio 3 - TIR'!$E$13-'Ejercicio 3 - TIR'!$C$13)*('Ejercicio 3 - TIR'!$D$13-'Ejercicio 3 - TIR'!$C$13)*B520),'Ejercicio 3 - TIR'!$E$13-SQRT(('Ejercicio 3 - TIR'!$E$13-'Ejercicio 3 - TIR'!$C$13)*('Ejercicio 3 - TIR'!$E$13-'Ejercicio 3 - TIR'!$D$13)*(1-B520)))</f>
        <v>82148.8239548408</v>
      </c>
      <c r="D520" s="17">
        <f ca="1" t="shared" si="3878"/>
        <v>0.0375782797174979</v>
      </c>
      <c r="E520" s="18">
        <f ca="1">IF(D520&lt;=('Ejercicio 3 - TIR'!$D$14-'Ejercicio 3 - TIR'!$C$14)/('Ejercicio 3 - TIR'!$E$14-'Ejercicio 3 - TIR'!$C$14),'Ejercicio 3 - TIR'!$C$14+SQRT(('Ejercicio 3 - TIR'!$E$14-'Ejercicio 3 - TIR'!$C$14)*('Ejercicio 3 - TIR'!$D$14-'Ejercicio 3 - TIR'!$C$14)*D520),'Ejercicio 3 - TIR'!$E$14-SQRT(('Ejercicio 3 - TIR'!$E$14-'Ejercicio 3 - TIR'!$C$14)*('Ejercicio 3 - TIR'!$E$14-'Ejercicio 3 - TIR'!$D$14)*(1-D520)))</f>
        <v>26678.8004583072</v>
      </c>
      <c r="F520" s="17">
        <f ca="1" t="shared" si="3878"/>
        <v>0.179574552724871</v>
      </c>
      <c r="G520" s="18">
        <f ca="1">IF(F520&lt;=('Ejercicio 3 - TIR'!$D$18-'Ejercicio 3 - TIR'!$C$18)/('Ejercicio 3 - TIR'!$E$18-'Ejercicio 3 - TIR'!$C$18),'Ejercicio 3 - TIR'!$C$18+SQRT(('Ejercicio 3 - TIR'!$E$18-'Ejercicio 3 - TIR'!$C$18)*('Ejercicio 3 - TIR'!$D$18-'Ejercicio 3 - TIR'!$C$18)*F520),'Ejercicio 3 - TIR'!$E$18-SQRT(('Ejercicio 3 - TIR'!$E$18-'Ejercicio 3 - TIR'!$C$18)*('Ejercicio 3 - TIR'!$E$18-'Ejercicio 3 - TIR'!$D$18)*(1-F520)))</f>
        <v>35190.0079873475</v>
      </c>
      <c r="H520" s="17">
        <f ca="1" t="shared" ref="H520:L520" si="3879">RAND()</f>
        <v>0.285797050489226</v>
      </c>
      <c r="I520" s="18">
        <f ca="1">IF(H520&lt;=('Ejercicio 3 - TIR'!$D$18-'Ejercicio 3 - TIR'!$C$18)/('Ejercicio 3 - TIR'!$E$18-'Ejercicio 3 - TIR'!$C$18),'Ejercicio 3 - TIR'!$C$18+SQRT(('Ejercicio 3 - TIR'!$E$18-'Ejercicio 3 - TIR'!$C$18)*('Ejercicio 3 - TIR'!$D$18-'Ejercicio 3 - TIR'!$C$18)*H520),'Ejercicio 3 - TIR'!$E$18-SQRT(('Ejercicio 3 - TIR'!$E$18-'Ejercicio 3 - TIR'!$C$18)*('Ejercicio 3 - TIR'!$E$18-'Ejercicio 3 - TIR'!$D$18)*(1-H520)))</f>
        <v>36547.4848280377</v>
      </c>
      <c r="J520" s="17">
        <f ca="1" t="shared" si="3879"/>
        <v>0.0291287048994917</v>
      </c>
      <c r="K520" s="18">
        <f ca="1">IF(J520&lt;=('Ejercicio 3 - TIR'!$D$18-'Ejercicio 3 - TIR'!$C$18)/('Ejercicio 3 - TIR'!$E$18-'Ejercicio 3 - TIR'!$C$18),'Ejercicio 3 - TIR'!$C$18+SQRT(('Ejercicio 3 - TIR'!$E$18-'Ejercicio 3 - TIR'!$C$18)*('Ejercicio 3 - TIR'!$D$18-'Ejercicio 3 - TIR'!$C$18)*J520),'Ejercicio 3 - TIR'!$E$18-SQRT(('Ejercicio 3 - TIR'!$E$18-'Ejercicio 3 - TIR'!$C$18)*('Ejercicio 3 - TIR'!$E$18-'Ejercicio 3 - TIR'!$D$18)*(1-J520)))</f>
        <v>32090.2884334282</v>
      </c>
      <c r="L520" s="17">
        <f ca="1" t="shared" si="3879"/>
        <v>0.062326900333795</v>
      </c>
      <c r="M520" s="18">
        <f ca="1">IF(L520&lt;=('Ejercicio 3 - TIR'!$D$18-'Ejercicio 3 - TIR'!$C$18)/('Ejercicio 3 - TIR'!$E$18-'Ejercicio 3 - TIR'!$C$18),'Ejercicio 3 - TIR'!$C$18+SQRT(('Ejercicio 3 - TIR'!$E$18-'Ejercicio 3 - TIR'!$C$18)*('Ejercicio 3 - TIR'!$D$18-'Ejercicio 3 - TIR'!$C$18)*L520),'Ejercicio 3 - TIR'!$E$18-SQRT(('Ejercicio 3 - TIR'!$E$18-'Ejercicio 3 - TIR'!$C$18)*('Ejercicio 3 - TIR'!$E$18-'Ejercicio 3 - TIR'!$D$18)*(1-L520)))</f>
        <v>33057.619180027</v>
      </c>
      <c r="N520" s="17">
        <f ca="1" t="shared" ref="N520:R520" si="3880">RAND()</f>
        <v>0.655057728205003</v>
      </c>
      <c r="O520" s="18">
        <f ca="1">IF(N520&lt;=('Ejercicio 3 - TIR'!$D$18-'Ejercicio 3 - TIR'!$C$18)/('Ejercicio 3 - TIR'!$E$18-'Ejercicio 3 - TIR'!$C$18),'Ejercicio 3 - TIR'!$C$18+SQRT(('Ejercicio 3 - TIR'!$E$18-'Ejercicio 3 - TIR'!$C$18)*('Ejercicio 3 - TIR'!$D$18-'Ejercicio 3 - TIR'!$C$18)*N520),'Ejercicio 3 - TIR'!$E$18-SQRT(('Ejercicio 3 - TIR'!$E$18-'Ejercicio 3 - TIR'!$C$18)*('Ejercicio 3 - TIR'!$E$18-'Ejercicio 3 - TIR'!$D$18)*(1-N520)))</f>
        <v>39912.5505915859</v>
      </c>
      <c r="P520" s="17">
        <f ca="1" t="shared" si="3880"/>
        <v>0.178464843742255</v>
      </c>
      <c r="Q520" s="19">
        <f ca="1">IF(P520&lt;=('Ejercicio 3 - TIR'!$D$22-'Ejercicio 3 - TIR'!$C$22)/('Ejercicio 3 - TIR'!$E$22-'Ejercicio 3 - TIR'!$C$22),'Ejercicio 3 - TIR'!$C$22+SQRT(('Ejercicio 3 - TIR'!$E$22-'Ejercicio 3 - TIR'!$C$22)*('Ejercicio 3 - TIR'!$D$22-'Ejercicio 3 - TIR'!$C$22)*P520),'Ejercicio 3 - TIR'!$E$22-SQRT(('Ejercicio 3 - TIR'!$E$22-'Ejercicio 3 - TIR'!$C$22)*('Ejercicio 3 - TIR'!$E$22-'Ejercicio 3 - TIR'!$D$22)*(1-P520)))</f>
        <v>0.13792307782542</v>
      </c>
      <c r="R520" s="17">
        <f ca="1" t="shared" si="3880"/>
        <v>0.228005337301166</v>
      </c>
      <c r="S520" s="19">
        <f ca="1">IF(R520&lt;=('Ejercicio 3 - TIR'!$D$23-'Ejercicio 3 - TIR'!$C$23)/('Ejercicio 3 - TIR'!$E$23-'Ejercicio 3 - TIR'!$C$23),'Ejercicio 3 - TIR'!$C$23+SQRT(('Ejercicio 3 - TIR'!$E$23-'Ejercicio 3 - TIR'!$C$23)*('Ejercicio 3 - TIR'!$D$23-'Ejercicio 3 - TIR'!$C$23)*R520),'Ejercicio 3 - TIR'!$E$23-SQRT(('Ejercicio 3 - TIR'!$E$23-'Ejercicio 3 - TIR'!$C$23)*('Ejercicio 3 - TIR'!$E$23-'Ejercicio 3 - TIR'!$D$23)*(1-R520)))</f>
        <v>0.1402585687338</v>
      </c>
      <c r="T520" s="17">
        <f ca="1" t="shared" ref="T520:X520" si="3881">RAND()</f>
        <v>0.813747803112502</v>
      </c>
      <c r="U520" s="19">
        <f ca="1">IF(T520&lt;=('Ejercicio 3 - TIR'!$D$24-'Ejercicio 3 - TIR'!$C$24)/('Ejercicio 3 - TIR'!$E$24-'Ejercicio 3 - TIR'!$C$24),'Ejercicio 3 - TIR'!$C$24+SQRT(('Ejercicio 3 - TIR'!$E$24-'Ejercicio 3 - TIR'!$C$24)*('Ejercicio 3 - TIR'!$D$24-'Ejercicio 3 - TIR'!$C$24)*T520),'Ejercicio 3 - TIR'!$E$24-SQRT(('Ejercicio 3 - TIR'!$E$24-'Ejercicio 3 - TIR'!$C$24)*('Ejercicio 3 - TIR'!$E$24-'Ejercicio 3 - TIR'!$D$24)*(1-T520)))</f>
        <v>0.197163490825325</v>
      </c>
      <c r="V520" s="17">
        <f ca="1" t="shared" si="3881"/>
        <v>0.167763642178863</v>
      </c>
      <c r="W520" s="19">
        <f ca="1">IF(V520&lt;=('Ejercicio 3 - TIR'!$D$25-'Ejercicio 3 - TIR'!$C$25)/('Ejercicio 3 - TIR'!$E$25-'Ejercicio 3 - TIR'!$C$25),'Ejercicio 3 - TIR'!$C$25+SQRT(('Ejercicio 3 - TIR'!$E$25-'Ejercicio 3 - TIR'!$C$25)*('Ejercicio 3 - TIR'!$D$25-'Ejercicio 3 - TIR'!$C$25)*V520),'Ejercicio 3 - TIR'!$E$25-SQRT(('Ejercicio 3 - TIR'!$E$25-'Ejercicio 3 - TIR'!$C$25)*('Ejercicio 3 - TIR'!$E$25-'Ejercicio 3 - TIR'!$D$25)*(1-V520)))</f>
        <v>0.195325439603822</v>
      </c>
      <c r="X520" s="17">
        <f ca="1" t="shared" si="3881"/>
        <v>0.26990759681296</v>
      </c>
      <c r="Y520" s="19">
        <f ca="1">IF(X520&lt;=('Ejercicio 3 - TIR'!$D$26-'Ejercicio 3 - TIR'!$C$26)/('Ejercicio 3 - TIR'!$E$26-'Ejercicio 3 - TIR'!$C$26),'Ejercicio 3 - TIR'!$C$26+SQRT(('Ejercicio 3 - TIR'!$E$26-'Ejercicio 3 - TIR'!$C$26)*('Ejercicio 3 - TIR'!$D$26-'Ejercicio 3 - TIR'!$C$26)*X520),'Ejercicio 3 - TIR'!$E$26-SQRT(('Ejercicio 3 - TIR'!$E$26-'Ejercicio 3 - TIR'!$C$26)*('Ejercicio 3 - TIR'!$E$26-'Ejercicio 3 - TIR'!$D$26)*(1-X520)))</f>
        <v>0.216995379445286</v>
      </c>
      <c r="Z520" s="17">
        <f ca="1" t="shared" si="3812"/>
        <v>1.13792307782542</v>
      </c>
      <c r="AA520" s="17">
        <f ca="1" t="shared" si="3813"/>
        <v>1.29752654005037</v>
      </c>
      <c r="AB520" s="17">
        <f ca="1" t="shared" si="3814"/>
        <v>1.55335140212521</v>
      </c>
      <c r="AC520" s="17">
        <f ca="1" t="shared" si="3815"/>
        <v>1.85676044760453</v>
      </c>
      <c r="AD520" s="17">
        <f ca="1" t="shared" si="3816"/>
        <v>2.25966888547148</v>
      </c>
      <c r="AE520" s="16">
        <f ca="1" t="shared" si="3817"/>
        <v>3679.62227189995</v>
      </c>
      <c r="AF520" s="16">
        <f ca="1" t="shared" si="3818"/>
        <v>4195.72082523765</v>
      </c>
      <c r="AG520" s="16">
        <f ca="1" t="shared" si="3819"/>
        <v>5022.96378967002</v>
      </c>
      <c r="AH520" s="16">
        <f ca="1" t="shared" si="3820"/>
        <v>6004.0764000014</v>
      </c>
      <c r="AI520" s="16">
        <f ca="1" t="shared" si="3821"/>
        <v>7306.93323663819</v>
      </c>
      <c r="AJ520" s="18">
        <f ca="1" t="shared" si="3822"/>
        <v>40043.5221976636</v>
      </c>
      <c r="AK520" s="18">
        <f ca="1" t="shared" si="3823"/>
        <v>47421.3315364673</v>
      </c>
      <c r="AL520" s="18">
        <f ca="1" t="shared" si="3824"/>
        <v>49847.4945326682</v>
      </c>
      <c r="AM520" s="18">
        <f ca="1" t="shared" si="3825"/>
        <v>61380.0797854472</v>
      </c>
      <c r="AN520" s="18">
        <f ca="1" t="shared" si="3826"/>
        <v>90189.148711613</v>
      </c>
      <c r="AO520" s="18">
        <f ca="1">C520/'Ejercicio 3 - TIR'!$D$7</f>
        <v>16429.7647909682</v>
      </c>
      <c r="AP520" s="18">
        <f ca="1" t="shared" si="3827"/>
        <v>23613.7574066954</v>
      </c>
      <c r="AQ520" s="18">
        <f ca="1" t="shared" si="3828"/>
        <v>30991.5667454991</v>
      </c>
      <c r="AR520" s="18">
        <f ca="1" t="shared" si="3829"/>
        <v>33417.7297417</v>
      </c>
      <c r="AS520" s="18">
        <f ca="1" t="shared" si="3830"/>
        <v>44950.314994479</v>
      </c>
      <c r="AT520" s="18">
        <f ca="1" t="shared" si="3831"/>
        <v>73759.3839206448</v>
      </c>
      <c r="AU520" s="18">
        <f ca="1">AP520*'Ejercicio 3 - TIR'!$D$5</f>
        <v>11806.8787033477</v>
      </c>
      <c r="AV520" s="18">
        <f ca="1">AQ520*'Ejercicio 3 - TIR'!$D$5</f>
        <v>15495.7833727496</v>
      </c>
      <c r="AW520" s="18">
        <f ca="1">AR520*'Ejercicio 3 - TIR'!$D$5</f>
        <v>16708.86487085</v>
      </c>
      <c r="AX520" s="18">
        <f ca="1">AS520*'Ejercicio 3 - TIR'!$D$5</f>
        <v>22475.1574972395</v>
      </c>
      <c r="AY520" s="18">
        <f ca="1">AT520*'Ejercicio 3 - TIR'!$D$5</f>
        <v>36879.6919603224</v>
      </c>
      <c r="AZ520" s="18">
        <f ca="1" t="shared" ref="AZ520:BD520" si="3882">AJ520-AU520-AE520</f>
        <v>24557.0212224159</v>
      </c>
      <c r="BA520" s="18">
        <f ca="1" t="shared" si="3882"/>
        <v>27729.8273384801</v>
      </c>
      <c r="BB520" s="18">
        <f ca="1" t="shared" si="3882"/>
        <v>28115.6658721482</v>
      </c>
      <c r="BC520" s="18">
        <f ca="1" t="shared" si="3882"/>
        <v>32900.8458882063</v>
      </c>
      <c r="BD520" s="18">
        <f ca="1" t="shared" si="3882"/>
        <v>46002.5235146524</v>
      </c>
      <c r="BE520" s="18">
        <f ca="1" t="shared" ref="BE520:BI520" si="3883">AZ520/Z520</f>
        <v>21580.5634853145</v>
      </c>
      <c r="BF520" s="18">
        <f ca="1" t="shared" si="3883"/>
        <v>21371.2987615679</v>
      </c>
      <c r="BG520" s="18">
        <f ca="1" t="shared" si="3883"/>
        <v>18100.0035366639</v>
      </c>
      <c r="BH520" s="18">
        <f ca="1" t="shared" si="3883"/>
        <v>17719.4887636974</v>
      </c>
      <c r="BI520" s="18">
        <f ca="1" t="shared" si="3883"/>
        <v>20358.0815801931</v>
      </c>
      <c r="BJ520" s="18">
        <f ca="1" t="shared" si="3834"/>
        <v>60285.2552973389</v>
      </c>
      <c r="BK520" s="18">
        <f ca="1" t="shared" si="3835"/>
        <v>37125.8282937656</v>
      </c>
      <c r="BL520" s="18">
        <f ca="1" t="shared" si="3836"/>
        <v>97411.0835911045</v>
      </c>
      <c r="BM520" s="18">
        <f ca="1">BK520*'Ejercicio 3 - TIR'!$D$5</f>
        <v>18562.9141468828</v>
      </c>
      <c r="BN520" s="18">
        <f ca="1" t="shared" si="3837"/>
        <v>78848.1694442217</v>
      </c>
      <c r="BO520" s="18">
        <f ca="1" t="shared" si="3838"/>
        <v>34893.6828537913</v>
      </c>
      <c r="BP520" s="18">
        <f ca="1" t="shared" si="3839"/>
        <v>-108827.624413148</v>
      </c>
      <c r="BQ520" s="18">
        <f ca="1" t="shared" ref="BQ520:BT520" si="3884">BE520</f>
        <v>21580.5634853145</v>
      </c>
      <c r="BR520" s="18">
        <f ca="1" t="shared" si="3884"/>
        <v>21371.2987615679</v>
      </c>
      <c r="BS520" s="18">
        <f ca="1" t="shared" si="3884"/>
        <v>18100.0035366639</v>
      </c>
      <c r="BT520" s="18">
        <f ca="1" t="shared" si="3884"/>
        <v>17719.4887636974</v>
      </c>
      <c r="BU520" s="18">
        <f ca="1" t="shared" si="3841"/>
        <v>55251.7644339844</v>
      </c>
      <c r="BV520" s="20">
        <f ca="1" t="shared" si="3842"/>
        <v>6.31221979524887</v>
      </c>
    </row>
    <row r="521" ht="15" customHeight="1" spans="1:74">
      <c r="A521" s="16">
        <v>520</v>
      </c>
      <c r="B521" s="17">
        <f ca="1" t="shared" ref="B521:F521" si="3885">RAND()</f>
        <v>0.607830691819951</v>
      </c>
      <c r="C521" s="18">
        <f ca="1">IF(B521&lt;=('Ejercicio 3 - TIR'!$D$13-'Ejercicio 3 - TIR'!$C$13)/('Ejercicio 3 - TIR'!$E$13-'Ejercicio 3 - TIR'!$C$13),'Ejercicio 3 - TIR'!$C$13+SQRT(('Ejercicio 3 - TIR'!$E$13-'Ejercicio 3 - TIR'!$C$13)*('Ejercicio 3 - TIR'!$D$13-'Ejercicio 3 - TIR'!$C$13)*B521),'Ejercicio 3 - TIR'!$E$13-SQRT(('Ejercicio 3 - TIR'!$E$13-'Ejercicio 3 - TIR'!$C$13)*('Ejercicio 3 - TIR'!$E$13-'Ejercicio 3 - TIR'!$D$13)*(1-B521)))</f>
        <v>78306.6099971429</v>
      </c>
      <c r="D521" s="17">
        <f ca="1" t="shared" si="3885"/>
        <v>0.921235460819482</v>
      </c>
      <c r="E521" s="18">
        <f ca="1">IF(D521&lt;=('Ejercicio 3 - TIR'!$D$14-'Ejercicio 3 - TIR'!$C$14)/('Ejercicio 3 - TIR'!$E$14-'Ejercicio 3 - TIR'!$C$14),'Ejercicio 3 - TIR'!$C$14+SQRT(('Ejercicio 3 - TIR'!$E$14-'Ejercicio 3 - TIR'!$C$14)*('Ejercicio 3 - TIR'!$D$14-'Ejercicio 3 - TIR'!$C$14)*D521),'Ejercicio 3 - TIR'!$E$14-SQRT(('Ejercicio 3 - TIR'!$E$14-'Ejercicio 3 - TIR'!$C$14)*('Ejercicio 3 - TIR'!$E$14-'Ejercicio 3 - TIR'!$D$14)*(1-D521)))</f>
        <v>36562.7509724959</v>
      </c>
      <c r="F521" s="17">
        <f ca="1" t="shared" si="3885"/>
        <v>0.823164904385352</v>
      </c>
      <c r="G521" s="18">
        <f ca="1">IF(F521&lt;=('Ejercicio 3 - TIR'!$D$18-'Ejercicio 3 - TIR'!$C$18)/('Ejercicio 3 - TIR'!$E$18-'Ejercicio 3 - TIR'!$C$18),'Ejercicio 3 - TIR'!$C$18+SQRT(('Ejercicio 3 - TIR'!$E$18-'Ejercicio 3 - TIR'!$C$18)*('Ejercicio 3 - TIR'!$D$18-'Ejercicio 3 - TIR'!$C$18)*F521),'Ejercicio 3 - TIR'!$E$18-SQRT(('Ejercicio 3 - TIR'!$E$18-'Ejercicio 3 - TIR'!$C$18)*('Ejercicio 3 - TIR'!$E$18-'Ejercicio 3 - TIR'!$D$18)*(1-F521)))</f>
        <v>41358.2103065802</v>
      </c>
      <c r="H521" s="17">
        <f ca="1" t="shared" ref="H521:L521" si="3886">RAND()</f>
        <v>0.566332821812517</v>
      </c>
      <c r="I521" s="18">
        <f ca="1">IF(H521&lt;=('Ejercicio 3 - TIR'!$D$18-'Ejercicio 3 - TIR'!$C$18)/('Ejercicio 3 - TIR'!$E$18-'Ejercicio 3 - TIR'!$C$18),'Ejercicio 3 - TIR'!$C$18+SQRT(('Ejercicio 3 - TIR'!$E$18-'Ejercicio 3 - TIR'!$C$18)*('Ejercicio 3 - TIR'!$D$18-'Ejercicio 3 - TIR'!$C$18)*H521),'Ejercicio 3 - TIR'!$E$18-SQRT(('Ejercicio 3 - TIR'!$E$18-'Ejercicio 3 - TIR'!$C$18)*('Ejercicio 3 - TIR'!$E$18-'Ejercicio 3 - TIR'!$D$18)*(1-H521)))</f>
        <v>39216.8282652916</v>
      </c>
      <c r="J521" s="17">
        <f ca="1" t="shared" si="3886"/>
        <v>0.0200339035007657</v>
      </c>
      <c r="K521" s="18">
        <f ca="1">IF(J521&lt;=('Ejercicio 3 - TIR'!$D$18-'Ejercicio 3 - TIR'!$C$18)/('Ejercicio 3 - TIR'!$E$18-'Ejercicio 3 - TIR'!$C$18),'Ejercicio 3 - TIR'!$C$18+SQRT(('Ejercicio 3 - TIR'!$E$18-'Ejercicio 3 - TIR'!$C$18)*('Ejercicio 3 - TIR'!$D$18-'Ejercicio 3 - TIR'!$C$18)*J521),'Ejercicio 3 - TIR'!$E$18-SQRT(('Ejercicio 3 - TIR'!$E$18-'Ejercicio 3 - TIR'!$C$18)*('Ejercicio 3 - TIR'!$E$18-'Ejercicio 3 - TIR'!$D$18)*(1-J521)))</f>
        <v>31733.518250586</v>
      </c>
      <c r="L521" s="17">
        <f ca="1" t="shared" si="3886"/>
        <v>0.109400266271737</v>
      </c>
      <c r="M521" s="18">
        <f ca="1">IF(L521&lt;=('Ejercicio 3 - TIR'!$D$18-'Ejercicio 3 - TIR'!$C$18)/('Ejercicio 3 - TIR'!$E$18-'Ejercicio 3 - TIR'!$C$18),'Ejercicio 3 - TIR'!$C$18+SQRT(('Ejercicio 3 - TIR'!$E$18-'Ejercicio 3 - TIR'!$C$18)*('Ejercicio 3 - TIR'!$D$18-'Ejercicio 3 - TIR'!$C$18)*L521),'Ejercicio 3 - TIR'!$E$18-SQRT(('Ejercicio 3 - TIR'!$E$18-'Ejercicio 3 - TIR'!$C$18)*('Ejercicio 3 - TIR'!$E$18-'Ejercicio 3 - TIR'!$D$18)*(1-L521)))</f>
        <v>34050.930749934</v>
      </c>
      <c r="N521" s="17">
        <f ca="1" t="shared" ref="N521:R521" si="3887">RAND()</f>
        <v>0.445906438450226</v>
      </c>
      <c r="O521" s="18">
        <f ca="1">IF(N521&lt;=('Ejercicio 3 - TIR'!$D$18-'Ejercicio 3 - TIR'!$C$18)/('Ejercicio 3 - TIR'!$E$18-'Ejercicio 3 - TIR'!$C$18),'Ejercicio 3 - TIR'!$C$18+SQRT(('Ejercicio 3 - TIR'!$E$18-'Ejercicio 3 - TIR'!$C$18)*('Ejercicio 3 - TIR'!$D$18-'Ejercicio 3 - TIR'!$C$18)*N521),'Ejercicio 3 - TIR'!$E$18-SQRT(('Ejercicio 3 - TIR'!$E$18-'Ejercicio 3 - TIR'!$C$18)*('Ejercicio 3 - TIR'!$E$18-'Ejercicio 3 - TIR'!$D$18)*(1-N521)))</f>
        <v>38178.384056006</v>
      </c>
      <c r="P521" s="17">
        <f ca="1" t="shared" si="3887"/>
        <v>0.974483087712533</v>
      </c>
      <c r="Q521" s="19">
        <f ca="1">IF(P521&lt;=('Ejercicio 3 - TIR'!$D$22-'Ejercicio 3 - TIR'!$C$22)/('Ejercicio 3 - TIR'!$E$22-'Ejercicio 3 - TIR'!$C$22),'Ejercicio 3 - TIR'!$C$22+SQRT(('Ejercicio 3 - TIR'!$E$22-'Ejercicio 3 - TIR'!$C$22)*('Ejercicio 3 - TIR'!$D$22-'Ejercicio 3 - TIR'!$C$22)*P521),'Ejercicio 3 - TIR'!$E$22-SQRT(('Ejercicio 3 - TIR'!$E$22-'Ejercicio 3 - TIR'!$C$22)*('Ejercicio 3 - TIR'!$E$22-'Ejercicio 3 - TIR'!$D$22)*(1-P521)))</f>
        <v>0.173222799831978</v>
      </c>
      <c r="R521" s="17">
        <f ca="1" t="shared" si="3887"/>
        <v>0.769129151567729</v>
      </c>
      <c r="S521" s="19">
        <f ca="1">IF(R521&lt;=('Ejercicio 3 - TIR'!$D$23-'Ejercicio 3 - TIR'!$C$23)/('Ejercicio 3 - TIR'!$E$23-'Ejercicio 3 - TIR'!$C$23),'Ejercicio 3 - TIR'!$C$23+SQRT(('Ejercicio 3 - TIR'!$E$23-'Ejercicio 3 - TIR'!$C$23)*('Ejercicio 3 - TIR'!$D$23-'Ejercicio 3 - TIR'!$C$23)*R521),'Ejercicio 3 - TIR'!$E$23-SQRT(('Ejercicio 3 - TIR'!$E$23-'Ejercicio 3 - TIR'!$C$23)*('Ejercicio 3 - TIR'!$E$23-'Ejercicio 3 - TIR'!$D$23)*(1-R521)))</f>
        <v>0.159614526564779</v>
      </c>
      <c r="T521" s="17">
        <f ca="1" t="shared" ref="T521:X521" si="3888">RAND()</f>
        <v>0.19428586114747</v>
      </c>
      <c r="U521" s="19">
        <f ca="1">IF(T521&lt;=('Ejercicio 3 - TIR'!$D$24-'Ejercicio 3 - TIR'!$C$24)/('Ejercicio 3 - TIR'!$E$24-'Ejercicio 3 - TIR'!$C$24),'Ejercicio 3 - TIR'!$C$24+SQRT(('Ejercicio 3 - TIR'!$E$24-'Ejercicio 3 - TIR'!$C$24)*('Ejercicio 3 - TIR'!$D$24-'Ejercicio 3 - TIR'!$C$24)*T521),'Ejercicio 3 - TIR'!$E$24-SQRT(('Ejercicio 3 - TIR'!$E$24-'Ejercicio 3 - TIR'!$C$24)*('Ejercicio 3 - TIR'!$E$24-'Ejercicio 3 - TIR'!$D$24)*(1-T521)))</f>
        <v>0.170199017511</v>
      </c>
      <c r="V521" s="17">
        <f ca="1" t="shared" si="3888"/>
        <v>0.724188800338659</v>
      </c>
      <c r="W521" s="19">
        <f ca="1">IF(V521&lt;=('Ejercicio 3 - TIR'!$D$25-'Ejercicio 3 - TIR'!$C$25)/('Ejercicio 3 - TIR'!$E$25-'Ejercicio 3 - TIR'!$C$25),'Ejercicio 3 - TIR'!$C$25+SQRT(('Ejercicio 3 - TIR'!$E$25-'Ejercicio 3 - TIR'!$C$25)*('Ejercicio 3 - TIR'!$D$25-'Ejercicio 3 - TIR'!$C$25)*V521),'Ejercicio 3 - TIR'!$E$25-SQRT(('Ejercicio 3 - TIR'!$E$25-'Ejercicio 3 - TIR'!$C$25)*('Ejercicio 3 - TIR'!$E$25-'Ejercicio 3 - TIR'!$D$25)*(1-V521)))</f>
        <v>0.218930091747566</v>
      </c>
      <c r="X521" s="17">
        <f ca="1" t="shared" si="3888"/>
        <v>0.319395978476703</v>
      </c>
      <c r="Y521" s="19">
        <f ca="1">IF(X521&lt;=('Ejercicio 3 - TIR'!$D$26-'Ejercicio 3 - TIR'!$C$26)/('Ejercicio 3 - TIR'!$E$26-'Ejercicio 3 - TIR'!$C$26),'Ejercicio 3 - TIR'!$C$26+SQRT(('Ejercicio 3 - TIR'!$E$26-'Ejercicio 3 - TIR'!$C$26)*('Ejercicio 3 - TIR'!$D$26-'Ejercicio 3 - TIR'!$C$26)*X521),'Ejercicio 3 - TIR'!$E$26-SQRT(('Ejercicio 3 - TIR'!$E$26-'Ejercicio 3 - TIR'!$C$26)*('Ejercicio 3 - TIR'!$E$26-'Ejercicio 3 - TIR'!$D$26)*(1-X521)))</f>
        <v>0.219366122350203</v>
      </c>
      <c r="Z521" s="17">
        <f ca="1" t="shared" si="3812"/>
        <v>1.17322279983198</v>
      </c>
      <c r="AA521" s="17">
        <f ca="1" t="shared" si="3813"/>
        <v>1.36048620158216</v>
      </c>
      <c r="AB521" s="17">
        <f ca="1" t="shared" si="3814"/>
        <v>1.59203961642872</v>
      </c>
      <c r="AC521" s="17">
        <f ca="1" t="shared" si="3815"/>
        <v>1.94058499571922</v>
      </c>
      <c r="AD521" s="17">
        <f ca="1" t="shared" si="3816"/>
        <v>2.36628360132113</v>
      </c>
      <c r="AE521" s="16">
        <f ca="1" t="shared" si="3817"/>
        <v>6333.50209301511</v>
      </c>
      <c r="AF521" s="16">
        <f ca="1" t="shared" si="3818"/>
        <v>7344.42103108876</v>
      </c>
      <c r="AG521" s="16">
        <f ca="1" t="shared" si="3819"/>
        <v>8594.43427476719</v>
      </c>
      <c r="AH521" s="16">
        <f ca="1" t="shared" si="3820"/>
        <v>10476.0145590604</v>
      </c>
      <c r="AI521" s="16">
        <f ca="1" t="shared" si="3821"/>
        <v>12774.0972505657</v>
      </c>
      <c r="AJ521" s="18">
        <f ca="1" t="shared" si="3822"/>
        <v>48522.3952919258</v>
      </c>
      <c r="AK521" s="18">
        <f ca="1" t="shared" si="3823"/>
        <v>53353.9537247466</v>
      </c>
      <c r="AL521" s="18">
        <f ca="1" t="shared" si="3824"/>
        <v>50521.0182235968</v>
      </c>
      <c r="AM521" s="18">
        <f ca="1" t="shared" si="3825"/>
        <v>66078.725303596</v>
      </c>
      <c r="AN521" s="18">
        <f ca="1" t="shared" si="3826"/>
        <v>90340.8841166672</v>
      </c>
      <c r="AO521" s="18">
        <f ca="1">C521/'Ejercicio 3 - TIR'!$D$7</f>
        <v>15661.3219994286</v>
      </c>
      <c r="AP521" s="18">
        <f ca="1" t="shared" si="3827"/>
        <v>32861.0732924972</v>
      </c>
      <c r="AQ521" s="18">
        <f ca="1" t="shared" si="3828"/>
        <v>37692.631725318</v>
      </c>
      <c r="AR521" s="18">
        <f ca="1" t="shared" si="3829"/>
        <v>34859.6962241682</v>
      </c>
      <c r="AS521" s="18">
        <f ca="1" t="shared" si="3830"/>
        <v>50417.4033041674</v>
      </c>
      <c r="AT521" s="18">
        <f ca="1" t="shared" si="3831"/>
        <v>74679.5621172386</v>
      </c>
      <c r="AU521" s="18">
        <f ca="1">AP521*'Ejercicio 3 - TIR'!$D$5</f>
        <v>16430.5366462486</v>
      </c>
      <c r="AV521" s="18">
        <f ca="1">AQ521*'Ejercicio 3 - TIR'!$D$5</f>
        <v>18846.315862659</v>
      </c>
      <c r="AW521" s="18">
        <f ca="1">AR521*'Ejercicio 3 - TIR'!$D$5</f>
        <v>17429.8481120841</v>
      </c>
      <c r="AX521" s="18">
        <f ca="1">AS521*'Ejercicio 3 - TIR'!$D$5</f>
        <v>25208.7016520837</v>
      </c>
      <c r="AY521" s="18">
        <f ca="1">AT521*'Ejercicio 3 - TIR'!$D$5</f>
        <v>37339.7810586193</v>
      </c>
      <c r="AZ521" s="18">
        <f ca="1" t="shared" ref="AZ521:BD521" si="3889">AJ521-AU521-AE521</f>
        <v>25758.3565526621</v>
      </c>
      <c r="BA521" s="18">
        <f ca="1" t="shared" si="3889"/>
        <v>27163.2168309988</v>
      </c>
      <c r="BB521" s="18">
        <f ca="1" t="shared" si="3889"/>
        <v>24496.7358367455</v>
      </c>
      <c r="BC521" s="18">
        <f ca="1" t="shared" si="3889"/>
        <v>30394.0090924519</v>
      </c>
      <c r="BD521" s="18">
        <f ca="1" t="shared" si="3889"/>
        <v>40227.0058074821</v>
      </c>
      <c r="BE521" s="18">
        <f ca="1" t="shared" ref="BE521:BI521" si="3890">AZ521/Z521</f>
        <v>21955.2130732126</v>
      </c>
      <c r="BF521" s="18">
        <f ca="1" t="shared" si="3890"/>
        <v>19965.8157498471</v>
      </c>
      <c r="BG521" s="18">
        <f ca="1" t="shared" si="3890"/>
        <v>15387.0139812832</v>
      </c>
      <c r="BH521" s="18">
        <f ca="1" t="shared" si="3890"/>
        <v>15662.2921229932</v>
      </c>
      <c r="BI521" s="18">
        <f ca="1" t="shared" si="3890"/>
        <v>17000.0780062977</v>
      </c>
      <c r="BJ521" s="18">
        <f ca="1" t="shared" si="3834"/>
        <v>86517.8380454053</v>
      </c>
      <c r="BK521" s="18">
        <f ca="1" t="shared" si="3835"/>
        <v>37059.1294222577</v>
      </c>
      <c r="BL521" s="18">
        <f ca="1" t="shared" si="3836"/>
        <v>123576.967467663</v>
      </c>
      <c r="BM521" s="18">
        <f ca="1">BK521*'Ejercicio 3 - TIR'!$D$5</f>
        <v>18529.5647111289</v>
      </c>
      <c r="BN521" s="18">
        <f ca="1" t="shared" si="3837"/>
        <v>105047.402756534</v>
      </c>
      <c r="BO521" s="18">
        <f ca="1" t="shared" si="3838"/>
        <v>44393.4119722102</v>
      </c>
      <c r="BP521" s="18">
        <f ca="1" t="shared" si="3839"/>
        <v>-114869.360969639</v>
      </c>
      <c r="BQ521" s="18">
        <f ca="1" t="shared" ref="BQ521:BT521" si="3891">BE521</f>
        <v>21955.2130732126</v>
      </c>
      <c r="BR521" s="18">
        <f ca="1" t="shared" si="3891"/>
        <v>19965.8157498471</v>
      </c>
      <c r="BS521" s="18">
        <f ca="1" t="shared" si="3891"/>
        <v>15387.0139812832</v>
      </c>
      <c r="BT521" s="18">
        <f ca="1" t="shared" si="3891"/>
        <v>15662.2921229932</v>
      </c>
      <c r="BU521" s="18">
        <f ca="1" t="shared" si="3841"/>
        <v>61393.4899785079</v>
      </c>
      <c r="BV521" s="20">
        <f ca="1" t="shared" si="3842"/>
        <v>4.58082519943701</v>
      </c>
    </row>
    <row r="522" ht="15" customHeight="1" spans="1:74">
      <c r="A522" s="16">
        <v>521</v>
      </c>
      <c r="B522" s="17">
        <f ca="1" t="shared" ref="B522:F522" si="3892">RAND()</f>
        <v>0.355912226476829</v>
      </c>
      <c r="C522" s="18">
        <f ca="1">IF(B522&lt;=('Ejercicio 3 - TIR'!$D$13-'Ejercicio 3 - TIR'!$C$13)/('Ejercicio 3 - TIR'!$E$13-'Ejercicio 3 - TIR'!$C$13),'Ejercicio 3 - TIR'!$C$13+SQRT(('Ejercicio 3 - TIR'!$E$13-'Ejercicio 3 - TIR'!$C$13)*('Ejercicio 3 - TIR'!$D$13-'Ejercicio 3 - TIR'!$C$13)*B522),'Ejercicio 3 - TIR'!$E$13-SQRT(('Ejercicio 3 - TIR'!$E$13-'Ejercicio 3 - TIR'!$C$13)*('Ejercicio 3 - TIR'!$E$13-'Ejercicio 3 - TIR'!$D$13)*(1-B522)))</f>
        <v>72198.825056703</v>
      </c>
      <c r="D522" s="17">
        <f ca="1" t="shared" si="3892"/>
        <v>0.769100554567829</v>
      </c>
      <c r="E522" s="18">
        <f ca="1">IF(D522&lt;=('Ejercicio 3 - TIR'!$D$14-'Ejercicio 3 - TIR'!$C$14)/('Ejercicio 3 - TIR'!$E$14-'Ejercicio 3 - TIR'!$C$14),'Ejercicio 3 - TIR'!$C$14+SQRT(('Ejercicio 3 - TIR'!$E$14-'Ejercicio 3 - TIR'!$C$14)*('Ejercicio 3 - TIR'!$D$14-'Ejercicio 3 - TIR'!$C$14)*D522),'Ejercicio 3 - TIR'!$E$14-SQRT(('Ejercicio 3 - TIR'!$E$14-'Ejercicio 3 - TIR'!$C$14)*('Ejercicio 3 - TIR'!$E$14-'Ejercicio 3 - TIR'!$D$14)*(1-D522)))</f>
        <v>34114.856262178</v>
      </c>
      <c r="F522" s="17">
        <f ca="1" t="shared" si="3892"/>
        <v>0.709421794532107</v>
      </c>
      <c r="G522" s="18">
        <f ca="1">IF(F522&lt;=('Ejercicio 3 - TIR'!$D$18-'Ejercicio 3 - TIR'!$C$18)/('Ejercicio 3 - TIR'!$E$18-'Ejercicio 3 - TIR'!$C$18),'Ejercicio 3 - TIR'!$C$18+SQRT(('Ejercicio 3 - TIR'!$E$18-'Ejercicio 3 - TIR'!$C$18)*('Ejercicio 3 - TIR'!$D$18-'Ejercicio 3 - TIR'!$C$18)*F522),'Ejercicio 3 - TIR'!$E$18-SQRT(('Ejercicio 3 - TIR'!$E$18-'Ejercicio 3 - TIR'!$C$18)*('Ejercicio 3 - TIR'!$E$18-'Ejercicio 3 - TIR'!$D$18)*(1-F522)))</f>
        <v>40331.6635286119</v>
      </c>
      <c r="H522" s="17">
        <f ca="1" t="shared" ref="H522:L522" si="3893">RAND()</f>
        <v>0.553228786813178</v>
      </c>
      <c r="I522" s="18">
        <f ca="1">IF(H522&lt;=('Ejercicio 3 - TIR'!$D$18-'Ejercicio 3 - TIR'!$C$18)/('Ejercicio 3 - TIR'!$E$18-'Ejercicio 3 - TIR'!$C$18),'Ejercicio 3 - TIR'!$C$18+SQRT(('Ejercicio 3 - TIR'!$E$18-'Ejercicio 3 - TIR'!$C$18)*('Ejercicio 3 - TIR'!$D$18-'Ejercicio 3 - TIR'!$C$18)*H522),'Ejercicio 3 - TIR'!$E$18-SQRT(('Ejercicio 3 - TIR'!$E$18-'Ejercicio 3 - TIR'!$C$18)*('Ejercicio 3 - TIR'!$E$18-'Ejercicio 3 - TIR'!$D$18)*(1-H522)))</f>
        <v>39109.5728781308</v>
      </c>
      <c r="J522" s="17">
        <f ca="1" t="shared" si="3893"/>
        <v>0.319815803383533</v>
      </c>
      <c r="K522" s="18">
        <f ca="1">IF(J522&lt;=('Ejercicio 3 - TIR'!$D$18-'Ejercicio 3 - TIR'!$C$18)/('Ejercicio 3 - TIR'!$E$18-'Ejercicio 3 - TIR'!$C$18),'Ejercicio 3 - TIR'!$C$18+SQRT(('Ejercicio 3 - TIR'!$E$18-'Ejercicio 3 - TIR'!$C$18)*('Ejercicio 3 - TIR'!$D$18-'Ejercicio 3 - TIR'!$C$18)*J522),'Ejercicio 3 - TIR'!$E$18-SQRT(('Ejercicio 3 - TIR'!$E$18-'Ejercicio 3 - TIR'!$C$18)*('Ejercicio 3 - TIR'!$E$18-'Ejercicio 3 - TIR'!$D$18)*(1-J522)))</f>
        <v>36926.2089563866</v>
      </c>
      <c r="L522" s="17">
        <f ca="1" t="shared" si="3893"/>
        <v>0.954122696118768</v>
      </c>
      <c r="M522" s="18">
        <f ca="1">IF(L522&lt;=('Ejercicio 3 - TIR'!$D$18-'Ejercicio 3 - TIR'!$C$18)/('Ejercicio 3 - TIR'!$E$18-'Ejercicio 3 - TIR'!$C$18),'Ejercicio 3 - TIR'!$C$18+SQRT(('Ejercicio 3 - TIR'!$E$18-'Ejercicio 3 - TIR'!$C$18)*('Ejercicio 3 - TIR'!$D$18-'Ejercicio 3 - TIR'!$C$18)*L522),'Ejercicio 3 - TIR'!$E$18-SQRT(('Ejercicio 3 - TIR'!$E$18-'Ejercicio 3 - TIR'!$C$18)*('Ejercicio 3 - TIR'!$E$18-'Ejercicio 3 - TIR'!$D$18)*(1-L522)))</f>
        <v>43145.0612433041</v>
      </c>
      <c r="N522" s="17">
        <f ca="1" t="shared" ref="N522:R522" si="3894">RAND()</f>
        <v>0.0576531803681803</v>
      </c>
      <c r="O522" s="18">
        <f ca="1">IF(N522&lt;=('Ejercicio 3 - TIR'!$D$18-'Ejercicio 3 - TIR'!$C$18)/('Ejercicio 3 - TIR'!$E$18-'Ejercicio 3 - TIR'!$C$18),'Ejercicio 3 - TIR'!$C$18+SQRT(('Ejercicio 3 - TIR'!$E$18-'Ejercicio 3 - TIR'!$C$18)*('Ejercicio 3 - TIR'!$D$18-'Ejercicio 3 - TIR'!$C$18)*N522),'Ejercicio 3 - TIR'!$E$18-SQRT(('Ejercicio 3 - TIR'!$E$18-'Ejercicio 3 - TIR'!$C$18)*('Ejercicio 3 - TIR'!$E$18-'Ejercicio 3 - TIR'!$D$18)*(1-N522)))</f>
        <v>32940.744302932</v>
      </c>
      <c r="P522" s="17">
        <f ca="1" t="shared" si="3894"/>
        <v>0.10437420048941</v>
      </c>
      <c r="Q522" s="19">
        <f ca="1">IF(P522&lt;=('Ejercicio 3 - TIR'!$D$22-'Ejercicio 3 - TIR'!$C$22)/('Ejercicio 3 - TIR'!$E$22-'Ejercicio 3 - TIR'!$C$22),'Ejercicio 3 - TIR'!$C$22+SQRT(('Ejercicio 3 - TIR'!$E$22-'Ejercicio 3 - TIR'!$C$22)*('Ejercicio 3 - TIR'!$D$22-'Ejercicio 3 - TIR'!$C$22)*P522),'Ejercicio 3 - TIR'!$E$22-SQRT(('Ejercicio 3 - TIR'!$E$22-'Ejercicio 3 - TIR'!$C$22)*('Ejercicio 3 - TIR'!$E$22-'Ejercicio 3 - TIR'!$D$22)*(1-P522)))</f>
        <v>0.133706697665045</v>
      </c>
      <c r="R522" s="17">
        <f ca="1" t="shared" si="3894"/>
        <v>0.0220718456468605</v>
      </c>
      <c r="S522" s="19">
        <f ca="1">IF(R522&lt;=('Ejercicio 3 - TIR'!$D$23-'Ejercicio 3 - TIR'!$C$23)/('Ejercicio 3 - TIR'!$E$23-'Ejercicio 3 - TIR'!$C$23),'Ejercicio 3 - TIR'!$C$23+SQRT(('Ejercicio 3 - TIR'!$E$23-'Ejercicio 3 - TIR'!$C$23)*('Ejercicio 3 - TIR'!$D$23-'Ejercicio 3 - TIR'!$C$23)*R522),'Ejercicio 3 - TIR'!$E$23-SQRT(('Ejercicio 3 - TIR'!$E$23-'Ejercicio 3 - TIR'!$C$23)*('Ejercicio 3 - TIR'!$E$23-'Ejercicio 3 - TIR'!$D$23)*(1-R522)))</f>
        <v>0.126303120034106</v>
      </c>
      <c r="T522" s="17">
        <f ca="1" t="shared" ref="T522:X522" si="3895">RAND()</f>
        <v>0.779090355964057</v>
      </c>
      <c r="U522" s="19">
        <f ca="1">IF(T522&lt;=('Ejercicio 3 - TIR'!$D$24-'Ejercicio 3 - TIR'!$C$24)/('Ejercicio 3 - TIR'!$E$24-'Ejercicio 3 - TIR'!$C$24),'Ejercicio 3 - TIR'!$C$24+SQRT(('Ejercicio 3 - TIR'!$E$24-'Ejercicio 3 - TIR'!$C$24)*('Ejercicio 3 - TIR'!$D$24-'Ejercicio 3 - TIR'!$C$24)*T522),'Ejercicio 3 - TIR'!$E$24-SQRT(('Ejercicio 3 - TIR'!$E$24-'Ejercicio 3 - TIR'!$C$24)*('Ejercicio 3 - TIR'!$E$24-'Ejercicio 3 - TIR'!$D$24)*(1-T522)))</f>
        <v>0.195129394794243</v>
      </c>
      <c r="V522" s="17">
        <f ca="1" t="shared" si="3895"/>
        <v>0.509569852553074</v>
      </c>
      <c r="W522" s="19">
        <f ca="1">IF(V522&lt;=('Ejercicio 3 - TIR'!$D$25-'Ejercicio 3 - TIR'!$C$25)/('Ejercicio 3 - TIR'!$E$25-'Ejercicio 3 - TIR'!$C$25),'Ejercicio 3 - TIR'!$C$25+SQRT(('Ejercicio 3 - TIR'!$E$25-'Ejercicio 3 - TIR'!$C$25)*('Ejercicio 3 - TIR'!$D$25-'Ejercicio 3 - TIR'!$C$25)*V522),'Ejercicio 3 - TIR'!$E$25-SQRT(('Ejercicio 3 - TIR'!$E$25-'Ejercicio 3 - TIR'!$C$25)*('Ejercicio 3 - TIR'!$E$25-'Ejercicio 3 - TIR'!$D$25)*(1-V522)))</f>
        <v>0.208569268458495</v>
      </c>
      <c r="X522" s="17">
        <f ca="1" t="shared" si="3895"/>
        <v>0.0352224658116869</v>
      </c>
      <c r="Y522" s="19">
        <f ca="1">IF(X522&lt;=('Ejercicio 3 - TIR'!$D$26-'Ejercicio 3 - TIR'!$C$26)/('Ejercicio 3 - TIR'!$E$26-'Ejercicio 3 - TIR'!$C$26),'Ejercicio 3 - TIR'!$C$26+SQRT(('Ejercicio 3 - TIR'!$E$26-'Ejercicio 3 - TIR'!$C$26)*('Ejercicio 3 - TIR'!$D$26-'Ejercicio 3 - TIR'!$C$26)*X522),'Ejercicio 3 - TIR'!$E$26-SQRT(('Ejercicio 3 - TIR'!$E$26-'Ejercicio 3 - TIR'!$C$26)*('Ejercicio 3 - TIR'!$E$26-'Ejercicio 3 - TIR'!$D$26)*(1-X522)))</f>
        <v>0.199751956608371</v>
      </c>
      <c r="Z522" s="17">
        <f ca="1" t="shared" si="3812"/>
        <v>1.13370669766504</v>
      </c>
      <c r="AA522" s="17">
        <f ca="1" t="shared" si="3813"/>
        <v>1.2768973907837</v>
      </c>
      <c r="AB522" s="17">
        <f ca="1" t="shared" si="3814"/>
        <v>1.52605760586167</v>
      </c>
      <c r="AC522" s="17">
        <f ca="1" t="shared" si="3815"/>
        <v>1.84434632434177</v>
      </c>
      <c r="AD522" s="17">
        <f ca="1" t="shared" si="3816"/>
        <v>2.21275811129249</v>
      </c>
      <c r="AE522" s="16">
        <f ca="1" t="shared" si="3817"/>
        <v>4561.38477213348</v>
      </c>
      <c r="AF522" s="16">
        <f ca="1" t="shared" si="3818"/>
        <v>5137.50190053</v>
      </c>
      <c r="AG522" s="16">
        <f ca="1" t="shared" si="3819"/>
        <v>6139.97953713469</v>
      </c>
      <c r="AH522" s="16">
        <f ca="1" t="shared" si="3820"/>
        <v>7420.59057754501</v>
      </c>
      <c r="AI522" s="16">
        <f ca="1" t="shared" si="3821"/>
        <v>8902.86806459927</v>
      </c>
      <c r="AJ522" s="18">
        <f ca="1" t="shared" si="3822"/>
        <v>45724.2770703604</v>
      </c>
      <c r="AK522" s="18">
        <f ca="1" t="shared" si="3823"/>
        <v>49938.9115627503</v>
      </c>
      <c r="AL522" s="18">
        <f ca="1" t="shared" si="3824"/>
        <v>56351.5220335312</v>
      </c>
      <c r="AM522" s="18">
        <f ca="1" t="shared" si="3825"/>
        <v>79574.4351175884</v>
      </c>
      <c r="AN522" s="18">
        <f ca="1" t="shared" si="3826"/>
        <v>72889.8991483247</v>
      </c>
      <c r="AO522" s="18">
        <f ca="1">C522/'Ejercicio 3 - TIR'!$D$7</f>
        <v>14439.7650113406</v>
      </c>
      <c r="AP522" s="18">
        <f ca="1" t="shared" si="3827"/>
        <v>31284.5120590198</v>
      </c>
      <c r="AQ522" s="18">
        <f ca="1" t="shared" si="3828"/>
        <v>35499.1465514097</v>
      </c>
      <c r="AR522" s="18">
        <f ca="1" t="shared" si="3829"/>
        <v>41911.7570221906</v>
      </c>
      <c r="AS522" s="18">
        <f ca="1" t="shared" si="3830"/>
        <v>65134.6701062478</v>
      </c>
      <c r="AT522" s="18">
        <f ca="1" t="shared" si="3831"/>
        <v>58450.1341369841</v>
      </c>
      <c r="AU522" s="18">
        <f ca="1">AP522*'Ejercicio 3 - TIR'!$D$5</f>
        <v>15642.2560295099</v>
      </c>
      <c r="AV522" s="18">
        <f ca="1">AQ522*'Ejercicio 3 - TIR'!$D$5</f>
        <v>17749.5732757049</v>
      </c>
      <c r="AW522" s="18">
        <f ca="1">AR522*'Ejercicio 3 - TIR'!$D$5</f>
        <v>20955.8785110953</v>
      </c>
      <c r="AX522" s="18">
        <f ca="1">AS522*'Ejercicio 3 - TIR'!$D$5</f>
        <v>32567.3350531239</v>
      </c>
      <c r="AY522" s="18">
        <f ca="1">AT522*'Ejercicio 3 - TIR'!$D$5</f>
        <v>29225.0670684921</v>
      </c>
      <c r="AZ522" s="18">
        <f ca="1" t="shared" ref="AZ522:BD522" si="3896">AJ522-AU522-AE522</f>
        <v>25520.636268717</v>
      </c>
      <c r="BA522" s="18">
        <f ca="1" t="shared" si="3896"/>
        <v>27051.8363865155</v>
      </c>
      <c r="BB522" s="18">
        <f ca="1" t="shared" si="3896"/>
        <v>29255.6639853012</v>
      </c>
      <c r="BC522" s="18">
        <f ca="1" t="shared" si="3896"/>
        <v>39586.5094869195</v>
      </c>
      <c r="BD522" s="18">
        <f ca="1" t="shared" si="3896"/>
        <v>34761.9640152334</v>
      </c>
      <c r="BE522" s="18">
        <f ca="1" t="shared" ref="BE522:BI522" si="3897">AZ522/Z522</f>
        <v>22510.7925367987</v>
      </c>
      <c r="BF522" s="18">
        <f ca="1" t="shared" si="3897"/>
        <v>21185.5992359043</v>
      </c>
      <c r="BG522" s="18">
        <f ca="1" t="shared" si="3897"/>
        <v>19170.7468138349</v>
      </c>
      <c r="BH522" s="18">
        <f ca="1" t="shared" si="3897"/>
        <v>21463.7072031727</v>
      </c>
      <c r="BI522" s="18">
        <f ca="1" t="shared" si="3897"/>
        <v>15709.7894423393</v>
      </c>
      <c r="BJ522" s="18">
        <f ca="1" t="shared" si="3834"/>
        <v>75487.9249097118</v>
      </c>
      <c r="BK522" s="18">
        <f ca="1" t="shared" si="3835"/>
        <v>31951.7071540014</v>
      </c>
      <c r="BL522" s="18">
        <f ca="1" t="shared" si="3836"/>
        <v>107439.632063713</v>
      </c>
      <c r="BM522" s="18">
        <f ca="1">BK522*'Ejercicio 3 - TIR'!$D$5</f>
        <v>15975.8535770007</v>
      </c>
      <c r="BN522" s="18">
        <f ca="1" t="shared" si="3837"/>
        <v>91463.7784867125</v>
      </c>
      <c r="BO522" s="18">
        <f ca="1" t="shared" si="3838"/>
        <v>41334.7387678483</v>
      </c>
      <c r="BP522" s="18">
        <f ca="1" t="shared" si="3839"/>
        <v>-106313.681318881</v>
      </c>
      <c r="BQ522" s="18">
        <f ca="1" t="shared" ref="BQ522:BT522" si="3898">BE522</f>
        <v>22510.7925367987</v>
      </c>
      <c r="BR522" s="18">
        <f ca="1" t="shared" si="3898"/>
        <v>21185.5992359043</v>
      </c>
      <c r="BS522" s="18">
        <f ca="1" t="shared" si="3898"/>
        <v>19170.7468138349</v>
      </c>
      <c r="BT522" s="18">
        <f ca="1" t="shared" si="3898"/>
        <v>21463.7072031727</v>
      </c>
      <c r="BU522" s="18">
        <f ca="1" t="shared" si="3841"/>
        <v>57044.5282101876</v>
      </c>
      <c r="BV522" s="20">
        <f ca="1" t="shared" si="3842"/>
        <v>8.76678108468156</v>
      </c>
    </row>
    <row r="523" ht="15" customHeight="1" spans="1:74">
      <c r="A523" s="16">
        <v>522</v>
      </c>
      <c r="B523" s="17">
        <f ca="1" t="shared" ref="B523:F523" si="3899">RAND()</f>
        <v>0.455392704582606</v>
      </c>
      <c r="C523" s="18">
        <f ca="1">IF(B523&lt;=('Ejercicio 3 - TIR'!$D$13-'Ejercicio 3 - TIR'!$C$13)/('Ejercicio 3 - TIR'!$E$13-'Ejercicio 3 - TIR'!$C$13),'Ejercicio 3 - TIR'!$C$13+SQRT(('Ejercicio 3 - TIR'!$E$13-'Ejercicio 3 - TIR'!$C$13)*('Ejercicio 3 - TIR'!$D$13-'Ejercicio 3 - TIR'!$C$13)*B523),'Ejercicio 3 - TIR'!$E$13-SQRT(('Ejercicio 3 - TIR'!$E$13-'Ejercicio 3 - TIR'!$C$13)*('Ejercicio 3 - TIR'!$E$13-'Ejercicio 3 - TIR'!$D$13)*(1-B523)))</f>
        <v>74435.7915338481</v>
      </c>
      <c r="D523" s="17">
        <f ca="1" t="shared" si="3899"/>
        <v>0.682144693577928</v>
      </c>
      <c r="E523" s="18">
        <f ca="1">IF(D523&lt;=('Ejercicio 3 - TIR'!$D$14-'Ejercicio 3 - TIR'!$C$14)/('Ejercicio 3 - TIR'!$E$14-'Ejercicio 3 - TIR'!$C$14),'Ejercicio 3 - TIR'!$C$14+SQRT(('Ejercicio 3 - TIR'!$E$14-'Ejercicio 3 - TIR'!$C$14)*('Ejercicio 3 - TIR'!$D$14-'Ejercicio 3 - TIR'!$C$14)*D523),'Ejercicio 3 - TIR'!$E$14-SQRT(('Ejercicio 3 - TIR'!$E$14-'Ejercicio 3 - TIR'!$C$14)*('Ejercicio 3 - TIR'!$E$14-'Ejercicio 3 - TIR'!$D$14)*(1-D523)))</f>
        <v>33095.0527906934</v>
      </c>
      <c r="F523" s="17">
        <f ca="1" t="shared" si="3899"/>
        <v>0.21836040236594</v>
      </c>
      <c r="G523" s="18">
        <f ca="1">IF(F523&lt;=('Ejercicio 3 - TIR'!$D$18-'Ejercicio 3 - TIR'!$C$18)/('Ejercicio 3 - TIR'!$E$18-'Ejercicio 3 - TIR'!$C$18),'Ejercicio 3 - TIR'!$C$18+SQRT(('Ejercicio 3 - TIR'!$E$18-'Ejercicio 3 - TIR'!$C$18)*('Ejercicio 3 - TIR'!$D$18-'Ejercicio 3 - TIR'!$C$18)*F523),'Ejercicio 3 - TIR'!$E$18-SQRT(('Ejercicio 3 - TIR'!$E$18-'Ejercicio 3 - TIR'!$C$18)*('Ejercicio 3 - TIR'!$E$18-'Ejercicio 3 - TIR'!$D$18)*(1-F523)))</f>
        <v>35723.1163149888</v>
      </c>
      <c r="H523" s="17">
        <f ca="1" t="shared" ref="H523:L523" si="3900">RAND()</f>
        <v>0.0555112245910097</v>
      </c>
      <c r="I523" s="18">
        <f ca="1">IF(H523&lt;=('Ejercicio 3 - TIR'!$D$18-'Ejercicio 3 - TIR'!$C$18)/('Ejercicio 3 - TIR'!$E$18-'Ejercicio 3 - TIR'!$C$18),'Ejercicio 3 - TIR'!$C$18+SQRT(('Ejercicio 3 - TIR'!$E$18-'Ejercicio 3 - TIR'!$C$18)*('Ejercicio 3 - TIR'!$D$18-'Ejercicio 3 - TIR'!$C$18)*H523),'Ejercicio 3 - TIR'!$E$18-SQRT(('Ejercicio 3 - TIR'!$E$18-'Ejercicio 3 - TIR'!$C$18)*('Ejercicio 3 - TIR'!$E$18-'Ejercicio 3 - TIR'!$D$18)*(1-H523)))</f>
        <v>32885.59936385</v>
      </c>
      <c r="J523" s="17">
        <f ca="1" t="shared" si="3900"/>
        <v>0.0271114252336253</v>
      </c>
      <c r="K523" s="18">
        <f ca="1">IF(J523&lt;=('Ejercicio 3 - TIR'!$D$18-'Ejercicio 3 - TIR'!$C$18)/('Ejercicio 3 - TIR'!$E$18-'Ejercicio 3 - TIR'!$C$18),'Ejercicio 3 - TIR'!$C$18+SQRT(('Ejercicio 3 - TIR'!$E$18-'Ejercicio 3 - TIR'!$C$18)*('Ejercicio 3 - TIR'!$D$18-'Ejercicio 3 - TIR'!$C$18)*J523),'Ejercicio 3 - TIR'!$E$18-SQRT(('Ejercicio 3 - TIR'!$E$18-'Ejercicio 3 - TIR'!$C$18)*('Ejercicio 3 - TIR'!$E$18-'Ejercicio 3 - TIR'!$D$18)*(1-J523)))</f>
        <v>32016.6094775746</v>
      </c>
      <c r="L523" s="17">
        <f ca="1" t="shared" si="3900"/>
        <v>0.813524847904099</v>
      </c>
      <c r="M523" s="18">
        <f ca="1">IF(L523&lt;=('Ejercicio 3 - TIR'!$D$18-'Ejercicio 3 - TIR'!$C$18)/('Ejercicio 3 - TIR'!$E$18-'Ejercicio 3 - TIR'!$C$18),'Ejercicio 3 - TIR'!$C$18+SQRT(('Ejercicio 3 - TIR'!$E$18-'Ejercicio 3 - TIR'!$C$18)*('Ejercicio 3 - TIR'!$D$18-'Ejercicio 3 - TIR'!$C$18)*L523),'Ejercicio 3 - TIR'!$E$18-SQRT(('Ejercicio 3 - TIR'!$E$18-'Ejercicio 3 - TIR'!$C$18)*('Ejercicio 3 - TIR'!$E$18-'Ejercicio 3 - TIR'!$D$18)*(1-L523)))</f>
        <v>41260.262521621</v>
      </c>
      <c r="N523" s="17">
        <f ca="1" t="shared" ref="N523:R523" si="3901">RAND()</f>
        <v>0.979246719862546</v>
      </c>
      <c r="O523" s="18">
        <f ca="1">IF(N523&lt;=('Ejercicio 3 - TIR'!$D$18-'Ejercicio 3 - TIR'!$C$18)/('Ejercicio 3 - TIR'!$E$18-'Ejercicio 3 - TIR'!$C$18),'Ejercicio 3 - TIR'!$C$18+SQRT(('Ejercicio 3 - TIR'!$E$18-'Ejercicio 3 - TIR'!$C$18)*('Ejercicio 3 - TIR'!$D$18-'Ejercicio 3 - TIR'!$C$18)*N523),'Ejercicio 3 - TIR'!$E$18-SQRT(('Ejercicio 3 - TIR'!$E$18-'Ejercicio 3 - TIR'!$C$18)*('Ejercicio 3 - TIR'!$E$18-'Ejercicio 3 - TIR'!$D$18)*(1-N523)))</f>
        <v>43752.4039073847</v>
      </c>
      <c r="P523" s="17">
        <f ca="1" t="shared" si="3901"/>
        <v>0.486821124456472</v>
      </c>
      <c r="Q523" s="19">
        <f ca="1">IF(P523&lt;=('Ejercicio 3 - TIR'!$D$22-'Ejercicio 3 - TIR'!$C$22)/('Ejercicio 3 - TIR'!$E$22-'Ejercicio 3 - TIR'!$C$22),'Ejercicio 3 - TIR'!$C$22+SQRT(('Ejercicio 3 - TIR'!$E$22-'Ejercicio 3 - TIR'!$C$22)*('Ejercicio 3 - TIR'!$D$22-'Ejercicio 3 - TIR'!$C$22)*P523),'Ejercicio 3 - TIR'!$E$22-SQRT(('Ejercicio 3 - TIR'!$E$22-'Ejercicio 3 - TIR'!$C$22)*('Ejercicio 3 - TIR'!$E$22-'Ejercicio 3 - TIR'!$D$22)*(1-P523)))</f>
        <v>0.14960199358188</v>
      </c>
      <c r="R523" s="17">
        <f ca="1" t="shared" si="3901"/>
        <v>0.174220957763789</v>
      </c>
      <c r="S523" s="19">
        <f ca="1">IF(R523&lt;=('Ejercicio 3 - TIR'!$D$23-'Ejercicio 3 - TIR'!$C$23)/('Ejercicio 3 - TIR'!$E$23-'Ejercicio 3 - TIR'!$C$23),'Ejercicio 3 - TIR'!$C$23+SQRT(('Ejercicio 3 - TIR'!$E$23-'Ejercicio 3 - TIR'!$C$23)*('Ejercicio 3 - TIR'!$D$23-'Ejercicio 3 - TIR'!$C$23)*R523),'Ejercicio 3 - TIR'!$E$23-SQRT(('Ejercicio 3 - TIR'!$E$23-'Ejercicio 3 - TIR'!$C$23)*('Ejercicio 3 - TIR'!$E$23-'Ejercicio 3 - TIR'!$D$23)*(1-R523)))</f>
        <v>0.137708690634116</v>
      </c>
      <c r="T523" s="17">
        <f ca="1" t="shared" ref="T523:X523" si="3902">RAND()</f>
        <v>0.788831343584956</v>
      </c>
      <c r="U523" s="19">
        <f ca="1">IF(T523&lt;=('Ejercicio 3 - TIR'!$D$24-'Ejercicio 3 - TIR'!$C$24)/('Ejercicio 3 - TIR'!$E$24-'Ejercicio 3 - TIR'!$C$24),'Ejercicio 3 - TIR'!$C$24+SQRT(('Ejercicio 3 - TIR'!$E$24-'Ejercicio 3 - TIR'!$C$24)*('Ejercicio 3 - TIR'!$D$24-'Ejercicio 3 - TIR'!$C$24)*T523),'Ejercicio 3 - TIR'!$E$24-SQRT(('Ejercicio 3 - TIR'!$E$24-'Ejercicio 3 - TIR'!$C$24)*('Ejercicio 3 - TIR'!$E$24-'Ejercicio 3 - TIR'!$D$24)*(1-T523)))</f>
        <v>0.195683909895665</v>
      </c>
      <c r="V523" s="17">
        <f ca="1" t="shared" si="3902"/>
        <v>0.964343097497774</v>
      </c>
      <c r="W523" s="19">
        <f ca="1">IF(V523&lt;=('Ejercicio 3 - TIR'!$D$25-'Ejercicio 3 - TIR'!$C$25)/('Ejercicio 3 - TIR'!$E$25-'Ejercicio 3 - TIR'!$C$25),'Ejercicio 3 - TIR'!$C$25+SQRT(('Ejercicio 3 - TIR'!$E$25-'Ejercicio 3 - TIR'!$C$25)*('Ejercicio 3 - TIR'!$D$25-'Ejercicio 3 - TIR'!$C$25)*V523),'Ejercicio 3 - TIR'!$E$25-SQRT(('Ejercicio 3 - TIR'!$E$25-'Ejercicio 3 - TIR'!$C$25)*('Ejercicio 3 - TIR'!$E$25-'Ejercicio 3 - TIR'!$D$25)*(1-V523)))</f>
        <v>0.238828645616677</v>
      </c>
      <c r="X523" s="17">
        <f ca="1" t="shared" si="3902"/>
        <v>0.555212779650593</v>
      </c>
      <c r="Y523" s="19">
        <f ca="1">IF(X523&lt;=('Ejercicio 3 - TIR'!$D$26-'Ejercicio 3 - TIR'!$C$26)/('Ejercicio 3 - TIR'!$E$26-'Ejercicio 3 - TIR'!$C$26),'Ejercicio 3 - TIR'!$C$26+SQRT(('Ejercicio 3 - TIR'!$E$26-'Ejercicio 3 - TIR'!$C$26)*('Ejercicio 3 - TIR'!$D$26-'Ejercicio 3 - TIR'!$C$26)*X523),'Ejercicio 3 - TIR'!$E$26-SQRT(('Ejercicio 3 - TIR'!$E$26-'Ejercicio 3 - TIR'!$C$26)*('Ejercicio 3 - TIR'!$E$26-'Ejercicio 3 - TIR'!$D$26)*(1-X523)))</f>
        <v>0.230991317199023</v>
      </c>
      <c r="Z523" s="17">
        <f ca="1" t="shared" si="3812"/>
        <v>1.14960199358188</v>
      </c>
      <c r="AA523" s="17">
        <f ca="1" t="shared" si="3813"/>
        <v>1.30791217886841</v>
      </c>
      <c r="AB523" s="17">
        <f ca="1" t="shared" si="3814"/>
        <v>1.56384954782954</v>
      </c>
      <c r="AC523" s="17">
        <f ca="1" t="shared" si="3815"/>
        <v>1.93734161728592</v>
      </c>
      <c r="AD523" s="17">
        <f ca="1" t="shared" si="3816"/>
        <v>2.38485070932728</v>
      </c>
      <c r="AE523" s="16">
        <f ca="1" t="shared" si="3817"/>
        <v>4951.08587518529</v>
      </c>
      <c r="AF523" s="16">
        <f ca="1" t="shared" si="3818"/>
        <v>5632.89342827412</v>
      </c>
      <c r="AG523" s="16">
        <f ca="1" t="shared" si="3819"/>
        <v>6735.16003834439</v>
      </c>
      <c r="AH523" s="16">
        <f ca="1" t="shared" si="3820"/>
        <v>8343.70918831375</v>
      </c>
      <c r="AI523" s="16">
        <f ca="1" t="shared" si="3821"/>
        <v>10271.0335640479</v>
      </c>
      <c r="AJ523" s="18">
        <f ca="1" t="shared" si="3822"/>
        <v>41067.3657326685</v>
      </c>
      <c r="AK523" s="18">
        <f ca="1" t="shared" si="3823"/>
        <v>43011.4759173666</v>
      </c>
      <c r="AL523" s="18">
        <f ca="1" t="shared" si="3824"/>
        <v>50069.16025454</v>
      </c>
      <c r="AM523" s="18">
        <f ca="1" t="shared" si="3825"/>
        <v>79935.2237232788</v>
      </c>
      <c r="AN523" s="18">
        <f ca="1" t="shared" si="3826"/>
        <v>104342.9514933</v>
      </c>
      <c r="AO523" s="18">
        <f ca="1">C523/'Ejercicio 3 - TIR'!$D$7</f>
        <v>14887.1583067696</v>
      </c>
      <c r="AP523" s="18">
        <f ca="1" t="shared" si="3827"/>
        <v>26180.2074258989</v>
      </c>
      <c r="AQ523" s="18">
        <f ca="1" t="shared" si="3828"/>
        <v>28124.317610597</v>
      </c>
      <c r="AR523" s="18">
        <f ca="1" t="shared" si="3829"/>
        <v>35182.0019477704</v>
      </c>
      <c r="AS523" s="18">
        <f ca="1" t="shared" si="3830"/>
        <v>65048.0654165092</v>
      </c>
      <c r="AT523" s="18">
        <f ca="1" t="shared" si="3831"/>
        <v>89455.7931865303</v>
      </c>
      <c r="AU523" s="18">
        <f ca="1">AP523*'Ejercicio 3 - TIR'!$D$5</f>
        <v>13090.1037129494</v>
      </c>
      <c r="AV523" s="18">
        <f ca="1">AQ523*'Ejercicio 3 - TIR'!$D$5</f>
        <v>14062.1588052985</v>
      </c>
      <c r="AW523" s="18">
        <f ca="1">AR523*'Ejercicio 3 - TIR'!$D$5</f>
        <v>17591.0009738852</v>
      </c>
      <c r="AX523" s="18">
        <f ca="1">AS523*'Ejercicio 3 - TIR'!$D$5</f>
        <v>32524.0327082546</v>
      </c>
      <c r="AY523" s="18">
        <f ca="1">AT523*'Ejercicio 3 - TIR'!$D$5</f>
        <v>44727.8965932652</v>
      </c>
      <c r="AZ523" s="18">
        <f ca="1" t="shared" ref="AZ523:BD523" si="3903">AJ523-AU523-AE523</f>
        <v>23026.1761445338</v>
      </c>
      <c r="BA523" s="18">
        <f ca="1" t="shared" si="3903"/>
        <v>23316.423683794</v>
      </c>
      <c r="BB523" s="18">
        <f ca="1" t="shared" si="3903"/>
        <v>25742.9992423104</v>
      </c>
      <c r="BC523" s="18">
        <f ca="1" t="shared" si="3903"/>
        <v>39067.4818267105</v>
      </c>
      <c r="BD523" s="18">
        <f ca="1" t="shared" si="3903"/>
        <v>49344.0213359869</v>
      </c>
      <c r="BE523" s="18">
        <f ca="1" t="shared" ref="BE523:BI523" si="3904">AZ523/Z523</f>
        <v>20029.6939924311</v>
      </c>
      <c r="BF523" s="18">
        <f ca="1" t="shared" si="3904"/>
        <v>17827.2089368929</v>
      </c>
      <c r="BG523" s="18">
        <f ca="1" t="shared" si="3904"/>
        <v>16461.3017141189</v>
      </c>
      <c r="BH523" s="18">
        <f ca="1" t="shared" si="3904"/>
        <v>20165.5100360882</v>
      </c>
      <c r="BI523" s="18">
        <f ca="1" t="shared" si="3904"/>
        <v>20690.6122647425</v>
      </c>
      <c r="BJ523" s="18">
        <f ca="1" t="shared" si="3834"/>
        <v>78926.7601231089</v>
      </c>
      <c r="BK523" s="18">
        <f ca="1" t="shared" si="3835"/>
        <v>35503.650047767</v>
      </c>
      <c r="BL523" s="18">
        <f ca="1" t="shared" si="3836"/>
        <v>114430.410170876</v>
      </c>
      <c r="BM523" s="18">
        <f ca="1">BK523*'Ejercicio 3 - TIR'!$D$5</f>
        <v>17751.8250238835</v>
      </c>
      <c r="BN523" s="18">
        <f ca="1" t="shared" si="3837"/>
        <v>96678.5851469924</v>
      </c>
      <c r="BO523" s="18">
        <f ca="1" t="shared" si="3838"/>
        <v>40538.6319440782</v>
      </c>
      <c r="BP523" s="18">
        <f ca="1" t="shared" si="3839"/>
        <v>-107530.844324541</v>
      </c>
      <c r="BQ523" s="18">
        <f ca="1" t="shared" ref="BQ523:BT523" si="3905">BE523</f>
        <v>20029.6939924311</v>
      </c>
      <c r="BR523" s="18">
        <f ca="1" t="shared" si="3905"/>
        <v>17827.2089368929</v>
      </c>
      <c r="BS523" s="18">
        <f ca="1" t="shared" si="3905"/>
        <v>16461.3017141189</v>
      </c>
      <c r="BT523" s="18">
        <f ca="1" t="shared" si="3905"/>
        <v>20165.5100360882</v>
      </c>
      <c r="BU523" s="18">
        <f ca="1" t="shared" si="3841"/>
        <v>61229.2442088207</v>
      </c>
      <c r="BV523" s="20">
        <f ca="1" t="shared" si="3842"/>
        <v>6.78038602823734</v>
      </c>
    </row>
    <row r="524" ht="15" customHeight="1" spans="1:74">
      <c r="A524" s="16">
        <v>523</v>
      </c>
      <c r="B524" s="17">
        <f ca="1" t="shared" ref="B524:F524" si="3906">RAND()</f>
        <v>0.0254635925326554</v>
      </c>
      <c r="C524" s="18">
        <f ca="1">IF(B524&lt;=('Ejercicio 3 - TIR'!$D$13-'Ejercicio 3 - TIR'!$C$13)/('Ejercicio 3 - TIR'!$E$13-'Ejercicio 3 - TIR'!$C$13),'Ejercicio 3 - TIR'!$C$13+SQRT(('Ejercicio 3 - TIR'!$E$13-'Ejercicio 3 - TIR'!$C$13)*('Ejercicio 3 - TIR'!$D$13-'Ejercicio 3 - TIR'!$C$13)*B524),'Ejercicio 3 - TIR'!$E$13-SQRT(('Ejercicio 3 - TIR'!$E$13-'Ejercicio 3 - TIR'!$C$13)*('Ejercicio 3 - TIR'!$E$13-'Ejercicio 3 - TIR'!$D$13)*(1-B524)))</f>
        <v>63191.4631461231</v>
      </c>
      <c r="D524" s="17">
        <f ca="1" t="shared" si="3906"/>
        <v>0.472901259197557</v>
      </c>
      <c r="E524" s="18">
        <f ca="1">IF(D524&lt;=('Ejercicio 3 - TIR'!$D$14-'Ejercicio 3 - TIR'!$C$14)/('Ejercicio 3 - TIR'!$E$14-'Ejercicio 3 - TIR'!$C$14),'Ejercicio 3 - TIR'!$C$14+SQRT(('Ejercicio 3 - TIR'!$E$14-'Ejercicio 3 - TIR'!$C$14)*('Ejercicio 3 - TIR'!$D$14-'Ejercicio 3 - TIR'!$C$14)*D524),'Ejercicio 3 - TIR'!$E$14-SQRT(('Ejercicio 3 - TIR'!$E$14-'Ejercicio 3 - TIR'!$C$14)*('Ejercicio 3 - TIR'!$E$14-'Ejercicio 3 - TIR'!$D$14)*(1-D524)))</f>
        <v>31108.16041978</v>
      </c>
      <c r="F524" s="17">
        <f ca="1" t="shared" si="3906"/>
        <v>0.598824154767577</v>
      </c>
      <c r="G524" s="18">
        <f ca="1">IF(F524&lt;=('Ejercicio 3 - TIR'!$D$18-'Ejercicio 3 - TIR'!$C$18)/('Ejercicio 3 - TIR'!$E$18-'Ejercicio 3 - TIR'!$C$18),'Ejercicio 3 - TIR'!$C$18+SQRT(('Ejercicio 3 - TIR'!$E$18-'Ejercicio 3 - TIR'!$C$18)*('Ejercicio 3 - TIR'!$D$18-'Ejercicio 3 - TIR'!$C$18)*F524),'Ejercicio 3 - TIR'!$E$18-SQRT(('Ejercicio 3 - TIR'!$E$18-'Ejercicio 3 - TIR'!$C$18)*('Ejercicio 3 - TIR'!$E$18-'Ejercicio 3 - TIR'!$D$18)*(1-F524)))</f>
        <v>39477.532548883</v>
      </c>
      <c r="H524" s="17">
        <f ca="1" t="shared" ref="H524:L524" si="3907">RAND()</f>
        <v>0.542183701205306</v>
      </c>
      <c r="I524" s="18">
        <f ca="1">IF(H524&lt;=('Ejercicio 3 - TIR'!$D$18-'Ejercicio 3 - TIR'!$C$18)/('Ejercicio 3 - TIR'!$E$18-'Ejercicio 3 - TIR'!$C$18),'Ejercicio 3 - TIR'!$C$18+SQRT(('Ejercicio 3 - TIR'!$E$18-'Ejercicio 3 - TIR'!$C$18)*('Ejercicio 3 - TIR'!$D$18-'Ejercicio 3 - TIR'!$C$18)*H524),'Ejercicio 3 - TIR'!$E$18-SQRT(('Ejercicio 3 - TIR'!$E$18-'Ejercicio 3 - TIR'!$C$18)*('Ejercicio 3 - TIR'!$E$18-'Ejercicio 3 - TIR'!$D$18)*(1-H524)))</f>
        <v>39018.1791499613</v>
      </c>
      <c r="J524" s="17">
        <f ca="1" t="shared" si="3907"/>
        <v>0.189626094404544</v>
      </c>
      <c r="K524" s="18">
        <f ca="1">IF(J524&lt;=('Ejercicio 3 - TIR'!$D$18-'Ejercicio 3 - TIR'!$C$18)/('Ejercicio 3 - TIR'!$E$18-'Ejercicio 3 - TIR'!$C$18),'Ejercicio 3 - TIR'!$C$18+SQRT(('Ejercicio 3 - TIR'!$E$18-'Ejercicio 3 - TIR'!$C$18)*('Ejercicio 3 - TIR'!$D$18-'Ejercicio 3 - TIR'!$C$18)*J524),'Ejercicio 3 - TIR'!$E$18-SQRT(('Ejercicio 3 - TIR'!$E$18-'Ejercicio 3 - TIR'!$C$18)*('Ejercicio 3 - TIR'!$E$18-'Ejercicio 3 - TIR'!$D$18)*(1-J524)))</f>
        <v>35333.2836189989</v>
      </c>
      <c r="L524" s="17">
        <f ca="1" t="shared" si="3907"/>
        <v>0.390506192144687</v>
      </c>
      <c r="M524" s="18">
        <f ca="1">IF(L524&lt;=('Ejercicio 3 - TIR'!$D$18-'Ejercicio 3 - TIR'!$C$18)/('Ejercicio 3 - TIR'!$E$18-'Ejercicio 3 - TIR'!$C$18),'Ejercicio 3 - TIR'!$C$18+SQRT(('Ejercicio 3 - TIR'!$E$18-'Ejercicio 3 - TIR'!$C$18)*('Ejercicio 3 - TIR'!$D$18-'Ejercicio 3 - TIR'!$C$18)*L524),'Ejercicio 3 - TIR'!$E$18-SQRT(('Ejercicio 3 - TIR'!$E$18-'Ejercicio 3 - TIR'!$C$18)*('Ejercicio 3 - TIR'!$E$18-'Ejercicio 3 - TIR'!$D$18)*(1-L524)))</f>
        <v>37653.4912831794</v>
      </c>
      <c r="N524" s="17">
        <f ca="1" t="shared" ref="N524:R524" si="3908">RAND()</f>
        <v>0.172618699553076</v>
      </c>
      <c r="O524" s="18">
        <f ca="1">IF(N524&lt;=('Ejercicio 3 - TIR'!$D$18-'Ejercicio 3 - TIR'!$C$18)/('Ejercicio 3 - TIR'!$E$18-'Ejercicio 3 - TIR'!$C$18),'Ejercicio 3 - TIR'!$C$18+SQRT(('Ejercicio 3 - TIR'!$E$18-'Ejercicio 3 - TIR'!$C$18)*('Ejercicio 3 - TIR'!$D$18-'Ejercicio 3 - TIR'!$C$18)*N524),'Ejercicio 3 - TIR'!$E$18-SQRT(('Ejercicio 3 - TIR'!$E$18-'Ejercicio 3 - TIR'!$C$18)*('Ejercicio 3 - TIR'!$E$18-'Ejercicio 3 - TIR'!$D$18)*(1-N524)))</f>
        <v>35088.4973158057</v>
      </c>
      <c r="P524" s="17">
        <f ca="1" t="shared" si="3908"/>
        <v>0.677628778037474</v>
      </c>
      <c r="Q524" s="19">
        <f ca="1">IF(P524&lt;=('Ejercicio 3 - TIR'!$D$22-'Ejercicio 3 - TIR'!$C$22)/('Ejercicio 3 - TIR'!$E$22-'Ejercicio 3 - TIR'!$C$22),'Ejercicio 3 - TIR'!$C$22+SQRT(('Ejercicio 3 - TIR'!$E$22-'Ejercicio 3 - TIR'!$C$22)*('Ejercicio 3 - TIR'!$D$22-'Ejercicio 3 - TIR'!$C$22)*P524),'Ejercicio 3 - TIR'!$E$22-SQRT(('Ejercicio 3 - TIR'!$E$22-'Ejercicio 3 - TIR'!$C$22)*('Ejercicio 3 - TIR'!$E$22-'Ejercicio 3 - TIR'!$D$22)*(1-P524)))</f>
        <v>0.155911243296248</v>
      </c>
      <c r="R524" s="17">
        <f ca="1" t="shared" si="3908"/>
        <v>0.518378295256305</v>
      </c>
      <c r="S524" s="19">
        <f ca="1">IF(R524&lt;=('Ejercicio 3 - TIR'!$D$23-'Ejercicio 3 - TIR'!$C$23)/('Ejercicio 3 - TIR'!$E$23-'Ejercicio 3 - TIR'!$C$23),'Ejercicio 3 - TIR'!$C$23+SQRT(('Ejercicio 3 - TIR'!$E$23-'Ejercicio 3 - TIR'!$C$23)*('Ejercicio 3 - TIR'!$D$23-'Ejercicio 3 - TIR'!$C$23)*R524),'Ejercicio 3 - TIR'!$E$23-SQRT(('Ejercicio 3 - TIR'!$E$23-'Ejercicio 3 - TIR'!$C$23)*('Ejercicio 3 - TIR'!$E$23-'Ejercicio 3 - TIR'!$D$23)*(1-R524)))</f>
        <v>0.150556510591666</v>
      </c>
      <c r="T524" s="17">
        <f ca="1" t="shared" ref="T524:X524" si="3909">RAND()</f>
        <v>0.196815751171554</v>
      </c>
      <c r="U524" s="19">
        <f ca="1">IF(T524&lt;=('Ejercicio 3 - TIR'!$D$24-'Ejercicio 3 - TIR'!$C$24)/('Ejercicio 3 - TIR'!$E$24-'Ejercicio 3 - TIR'!$C$24),'Ejercicio 3 - TIR'!$C$24+SQRT(('Ejercicio 3 - TIR'!$E$24-'Ejercicio 3 - TIR'!$C$24)*('Ejercicio 3 - TIR'!$D$24-'Ejercicio 3 - TIR'!$C$24)*T524),'Ejercicio 3 - TIR'!$E$24-SQRT(('Ejercicio 3 - TIR'!$E$24-'Ejercicio 3 - TIR'!$C$24)*('Ejercicio 3 - TIR'!$E$24-'Ejercicio 3 - TIR'!$D$24)*(1-T524)))</f>
        <v>0.170330102741016</v>
      </c>
      <c r="V524" s="17">
        <f ca="1" t="shared" si="3909"/>
        <v>0.563686801392565</v>
      </c>
      <c r="W524" s="19">
        <f ca="1">IF(V524&lt;=('Ejercicio 3 - TIR'!$D$25-'Ejercicio 3 - TIR'!$C$25)/('Ejercicio 3 - TIR'!$E$25-'Ejercicio 3 - TIR'!$C$25),'Ejercicio 3 - TIR'!$C$25+SQRT(('Ejercicio 3 - TIR'!$E$25-'Ejercicio 3 - TIR'!$C$25)*('Ejercicio 3 - TIR'!$D$25-'Ejercicio 3 - TIR'!$C$25)*V524),'Ejercicio 3 - TIR'!$E$25-SQRT(('Ejercicio 3 - TIR'!$E$25-'Ejercicio 3 - TIR'!$C$25)*('Ejercicio 3 - TIR'!$E$25-'Ejercicio 3 - TIR'!$D$25)*(1-V524)))</f>
        <v>0.210921921808691</v>
      </c>
      <c r="X524" s="17">
        <f ca="1" t="shared" si="3909"/>
        <v>0.908844673623024</v>
      </c>
      <c r="Y524" s="19">
        <f ca="1">IF(X524&lt;=('Ejercicio 3 - TIR'!$D$26-'Ejercicio 3 - TIR'!$C$26)/('Ejercicio 3 - TIR'!$E$26-'Ejercicio 3 - TIR'!$C$26),'Ejercicio 3 - TIR'!$C$26+SQRT(('Ejercicio 3 - TIR'!$E$26-'Ejercicio 3 - TIR'!$C$26)*('Ejercicio 3 - TIR'!$D$26-'Ejercicio 3 - TIR'!$C$26)*X524),'Ejercicio 3 - TIR'!$E$26-SQRT(('Ejercicio 3 - TIR'!$E$26-'Ejercicio 3 - TIR'!$C$26)*('Ejercicio 3 - TIR'!$E$26-'Ejercicio 3 - TIR'!$D$26)*(1-X524)))</f>
        <v>0.257813545519041</v>
      </c>
      <c r="Z524" s="17">
        <f ca="1" t="shared" si="3812"/>
        <v>1.15591124329625</v>
      </c>
      <c r="AA524" s="17">
        <f ca="1" t="shared" si="3813"/>
        <v>1.32994120664061</v>
      </c>
      <c r="AB524" s="17">
        <f ca="1" t="shared" si="3814"/>
        <v>1.55647022900721</v>
      </c>
      <c r="AC524" s="17">
        <f ca="1" t="shared" si="3815"/>
        <v>1.88476392094743</v>
      </c>
      <c r="AD524" s="17">
        <f ca="1" t="shared" si="3816"/>
        <v>2.37068158987325</v>
      </c>
      <c r="AE524" s="16">
        <f ca="1" t="shared" si="3817"/>
        <v>4850.11196770704</v>
      </c>
      <c r="AF524" s="16">
        <f ca="1" t="shared" si="3818"/>
        <v>5580.32790154389</v>
      </c>
      <c r="AG524" s="16">
        <f ca="1" t="shared" si="3819"/>
        <v>6530.82572634242</v>
      </c>
      <c r="AH524" s="16">
        <f ca="1" t="shared" si="3820"/>
        <v>7908.32003954021</v>
      </c>
      <c r="AI524" s="16">
        <f ca="1" t="shared" si="3821"/>
        <v>9947.19206803336</v>
      </c>
      <c r="AJ524" s="18">
        <f ca="1" t="shared" si="3822"/>
        <v>45632.5237308474</v>
      </c>
      <c r="AK524" s="18">
        <f ca="1" t="shared" si="3823"/>
        <v>51891.8842596188</v>
      </c>
      <c r="AL524" s="18">
        <f ca="1" t="shared" si="3824"/>
        <v>54995.2040460399</v>
      </c>
      <c r="AM524" s="18">
        <f ca="1" t="shared" si="3825"/>
        <v>70967.9418682449</v>
      </c>
      <c r="AN524" s="18">
        <f ca="1" t="shared" si="3826"/>
        <v>83183.6546028975</v>
      </c>
      <c r="AO524" s="18">
        <f ca="1">C524/'Ejercicio 3 - TIR'!$D$7</f>
        <v>12638.2926292246</v>
      </c>
      <c r="AP524" s="18">
        <f ca="1" t="shared" si="3827"/>
        <v>32994.2311016228</v>
      </c>
      <c r="AQ524" s="18">
        <f ca="1" t="shared" si="3828"/>
        <v>39253.5916303942</v>
      </c>
      <c r="AR524" s="18">
        <f ca="1" t="shared" si="3829"/>
        <v>42356.9114168153</v>
      </c>
      <c r="AS524" s="18">
        <f ca="1" t="shared" si="3830"/>
        <v>58329.6492390203</v>
      </c>
      <c r="AT524" s="18">
        <f ca="1" t="shared" si="3831"/>
        <v>70545.3619736728</v>
      </c>
      <c r="AU524" s="18">
        <f ca="1">AP524*'Ejercicio 3 - TIR'!$D$5</f>
        <v>16497.1155508114</v>
      </c>
      <c r="AV524" s="18">
        <f ca="1">AQ524*'Ejercicio 3 - TIR'!$D$5</f>
        <v>19626.7958151971</v>
      </c>
      <c r="AW524" s="18">
        <f ca="1">AR524*'Ejercicio 3 - TIR'!$D$5</f>
        <v>21178.4557084076</v>
      </c>
      <c r="AX524" s="18">
        <f ca="1">AS524*'Ejercicio 3 - TIR'!$D$5</f>
        <v>29164.8246195102</v>
      </c>
      <c r="AY524" s="18">
        <f ca="1">AT524*'Ejercicio 3 - TIR'!$D$5</f>
        <v>35272.6809868364</v>
      </c>
      <c r="AZ524" s="18">
        <f ca="1" t="shared" ref="AZ524:BD524" si="3910">AJ524-AU524-AE524</f>
        <v>24285.296212329</v>
      </c>
      <c r="BA524" s="18">
        <f ca="1" t="shared" si="3910"/>
        <v>26684.7605428778</v>
      </c>
      <c r="BB524" s="18">
        <f ca="1" t="shared" si="3910"/>
        <v>27285.9226112898</v>
      </c>
      <c r="BC524" s="18">
        <f ca="1" t="shared" si="3910"/>
        <v>33894.7972091946</v>
      </c>
      <c r="BD524" s="18">
        <f ca="1" t="shared" si="3910"/>
        <v>37963.7815480277</v>
      </c>
      <c r="BE524" s="18">
        <f ca="1" t="shared" ref="BE524:BI524" si="3911">AZ524/Z524</f>
        <v>21009.6548097205</v>
      </c>
      <c r="BF524" s="18">
        <f ca="1" t="shared" si="3911"/>
        <v>20064.6166985703</v>
      </c>
      <c r="BG524" s="18">
        <f ca="1" t="shared" si="3911"/>
        <v>17530.6421560624</v>
      </c>
      <c r="BH524" s="18">
        <f ca="1" t="shared" si="3911"/>
        <v>17983.5770583705</v>
      </c>
      <c r="BI524" s="18">
        <f ca="1" t="shared" si="3911"/>
        <v>16013.8677881484</v>
      </c>
      <c r="BJ524" s="18">
        <f ca="1" t="shared" si="3834"/>
        <v>73747.5432019963</v>
      </c>
      <c r="BK524" s="18">
        <f ca="1" t="shared" si="3835"/>
        <v>29961.3676635336</v>
      </c>
      <c r="BL524" s="18">
        <f ca="1" t="shared" si="3836"/>
        <v>103708.91086553</v>
      </c>
      <c r="BM524" s="18">
        <f ca="1">BK524*'Ejercicio 3 - TIR'!$D$5</f>
        <v>14980.6838317668</v>
      </c>
      <c r="BN524" s="18">
        <f ca="1" t="shared" si="3837"/>
        <v>88728.2270337631</v>
      </c>
      <c r="BO524" s="18">
        <f ca="1" t="shared" si="3838"/>
        <v>37427.3067343923</v>
      </c>
      <c r="BP524" s="18">
        <f ca="1" t="shared" si="3839"/>
        <v>-94299.6235659032</v>
      </c>
      <c r="BQ524" s="18">
        <f ca="1" t="shared" ref="BQ524:BT524" si="3912">BE524</f>
        <v>21009.6548097205</v>
      </c>
      <c r="BR524" s="18">
        <f ca="1" t="shared" si="3912"/>
        <v>20064.6166985703</v>
      </c>
      <c r="BS524" s="18">
        <f ca="1" t="shared" si="3912"/>
        <v>17530.6421560624</v>
      </c>
      <c r="BT524" s="18">
        <f ca="1" t="shared" si="3912"/>
        <v>17983.5770583705</v>
      </c>
      <c r="BU524" s="18">
        <f ca="1" t="shared" si="3841"/>
        <v>53441.1745225407</v>
      </c>
      <c r="BV524" s="20">
        <f ca="1" t="shared" si="3842"/>
        <v>10.0068885682844</v>
      </c>
    </row>
    <row r="525" ht="15" customHeight="1" spans="1:74">
      <c r="A525" s="16">
        <v>524</v>
      </c>
      <c r="B525" s="17">
        <f ca="1" t="shared" ref="B525:F525" si="3913">RAND()</f>
        <v>0.153253905120663</v>
      </c>
      <c r="C525" s="18">
        <f ca="1">IF(B525&lt;=('Ejercicio 3 - TIR'!$D$13-'Ejercicio 3 - TIR'!$C$13)/('Ejercicio 3 - TIR'!$E$13-'Ejercicio 3 - TIR'!$C$13),'Ejercicio 3 - TIR'!$C$13+SQRT(('Ejercicio 3 - TIR'!$E$13-'Ejercicio 3 - TIR'!$C$13)*('Ejercicio 3 - TIR'!$D$13-'Ejercicio 3 - TIR'!$C$13)*B525),'Ejercicio 3 - TIR'!$E$13-SQRT(('Ejercicio 3 - TIR'!$E$13-'Ejercicio 3 - TIR'!$C$13)*('Ejercicio 3 - TIR'!$E$13-'Ejercicio 3 - TIR'!$D$13)*(1-B525)))</f>
        <v>67829.5314066849</v>
      </c>
      <c r="D525" s="17">
        <f ca="1" t="shared" si="3913"/>
        <v>0.773530054865808</v>
      </c>
      <c r="E525" s="18">
        <f ca="1">IF(D525&lt;=('Ejercicio 3 - TIR'!$D$14-'Ejercicio 3 - TIR'!$C$14)/('Ejercicio 3 - TIR'!$E$14-'Ejercicio 3 - TIR'!$C$14),'Ejercicio 3 - TIR'!$C$14+SQRT(('Ejercicio 3 - TIR'!$E$14-'Ejercicio 3 - TIR'!$C$14)*('Ejercicio 3 - TIR'!$D$14-'Ejercicio 3 - TIR'!$C$14)*D525),'Ejercicio 3 - TIR'!$E$14-SQRT(('Ejercicio 3 - TIR'!$E$14-'Ejercicio 3 - TIR'!$C$14)*('Ejercicio 3 - TIR'!$E$14-'Ejercicio 3 - TIR'!$D$14)*(1-D525)))</f>
        <v>34171.5789642366</v>
      </c>
      <c r="F525" s="17">
        <f ca="1" t="shared" si="3913"/>
        <v>0.769501777092668</v>
      </c>
      <c r="G525" s="18">
        <f ca="1">IF(F525&lt;=('Ejercicio 3 - TIR'!$D$18-'Ejercicio 3 - TIR'!$C$18)/('Ejercicio 3 - TIR'!$E$18-'Ejercicio 3 - TIR'!$C$18),'Ejercicio 3 - TIR'!$C$18+SQRT(('Ejercicio 3 - TIR'!$E$18-'Ejercicio 3 - TIR'!$C$18)*('Ejercicio 3 - TIR'!$D$18-'Ejercicio 3 - TIR'!$C$18)*F525),'Ejercicio 3 - TIR'!$E$18-SQRT(('Ejercicio 3 - TIR'!$E$18-'Ejercicio 3 - TIR'!$C$18)*('Ejercicio 3 - TIR'!$E$18-'Ejercicio 3 - TIR'!$D$18)*(1-F525)))</f>
        <v>40842.1920777831</v>
      </c>
      <c r="H525" s="17">
        <f ca="1" t="shared" ref="H525:L525" si="3914">RAND()</f>
        <v>0.0108804117993679</v>
      </c>
      <c r="I525" s="18">
        <f ca="1">IF(H525&lt;=('Ejercicio 3 - TIR'!$D$18-'Ejercicio 3 - TIR'!$C$18)/('Ejercicio 3 - TIR'!$E$18-'Ejercicio 3 - TIR'!$C$18),'Ejercicio 3 - TIR'!$C$18+SQRT(('Ejercicio 3 - TIR'!$E$18-'Ejercicio 3 - TIR'!$C$18)*('Ejercicio 3 - TIR'!$D$18-'Ejercicio 3 - TIR'!$C$18)*H525),'Ejercicio 3 - TIR'!$E$18-SQRT(('Ejercicio 3 - TIR'!$E$18-'Ejercicio 3 - TIR'!$C$18)*('Ejercicio 3 - TIR'!$E$18-'Ejercicio 3 - TIR'!$D$18)*(1-H525)))</f>
        <v>31277.5217297194</v>
      </c>
      <c r="J525" s="17">
        <f ca="1" t="shared" si="3914"/>
        <v>0.572998759673237</v>
      </c>
      <c r="K525" s="18">
        <f ca="1">IF(J525&lt;=('Ejercicio 3 - TIR'!$D$18-'Ejercicio 3 - TIR'!$C$18)/('Ejercicio 3 - TIR'!$E$18-'Ejercicio 3 - TIR'!$C$18),'Ejercicio 3 - TIR'!$C$18+SQRT(('Ejercicio 3 - TIR'!$E$18-'Ejercicio 3 - TIR'!$C$18)*('Ejercicio 3 - TIR'!$D$18-'Ejercicio 3 - TIR'!$C$18)*J525),'Ejercicio 3 - TIR'!$E$18-SQRT(('Ejercicio 3 - TIR'!$E$18-'Ejercicio 3 - TIR'!$C$18)*('Ejercicio 3 - TIR'!$E$18-'Ejercicio 3 - TIR'!$D$18)*(1-J525)))</f>
        <v>39270.9122502042</v>
      </c>
      <c r="L525" s="17">
        <f ca="1" t="shared" si="3914"/>
        <v>0.191118693287588</v>
      </c>
      <c r="M525" s="18">
        <f ca="1">IF(L525&lt;=('Ejercicio 3 - TIR'!$D$18-'Ejercicio 3 - TIR'!$C$18)/('Ejercicio 3 - TIR'!$E$18-'Ejercicio 3 - TIR'!$C$18),'Ejercicio 3 - TIR'!$C$18+SQRT(('Ejercicio 3 - TIR'!$E$18-'Ejercicio 3 - TIR'!$C$18)*('Ejercicio 3 - TIR'!$D$18-'Ejercicio 3 - TIR'!$C$18)*L525),'Ejercicio 3 - TIR'!$E$18-SQRT(('Ejercicio 3 - TIR'!$E$18-'Ejercicio 3 - TIR'!$C$18)*('Ejercicio 3 - TIR'!$E$18-'Ejercicio 3 - TIR'!$D$18)*(1-L525)))</f>
        <v>35354.2323439629</v>
      </c>
      <c r="N525" s="17">
        <f ca="1" t="shared" ref="N525:R525" si="3915">RAND()</f>
        <v>0.295476530620153</v>
      </c>
      <c r="O525" s="18">
        <f ca="1">IF(N525&lt;=('Ejercicio 3 - TIR'!$D$18-'Ejercicio 3 - TIR'!$C$18)/('Ejercicio 3 - TIR'!$E$18-'Ejercicio 3 - TIR'!$C$18),'Ejercicio 3 - TIR'!$C$18+SQRT(('Ejercicio 3 - TIR'!$E$18-'Ejercicio 3 - TIR'!$C$18)*('Ejercicio 3 - TIR'!$D$18-'Ejercicio 3 - TIR'!$C$18)*N525),'Ejercicio 3 - TIR'!$E$18-SQRT(('Ejercicio 3 - TIR'!$E$18-'Ejercicio 3 - TIR'!$C$18)*('Ejercicio 3 - TIR'!$E$18-'Ejercicio 3 - TIR'!$D$18)*(1-N525)))</f>
        <v>36657.4379150709</v>
      </c>
      <c r="P525" s="17">
        <f ca="1" t="shared" si="3915"/>
        <v>0.71658306275064</v>
      </c>
      <c r="Q525" s="19">
        <f ca="1">IF(P525&lt;=('Ejercicio 3 - TIR'!$D$22-'Ejercicio 3 - TIR'!$C$22)/('Ejercicio 3 - TIR'!$E$22-'Ejercicio 3 - TIR'!$C$22),'Ejercicio 3 - TIR'!$C$22+SQRT(('Ejercicio 3 - TIR'!$E$22-'Ejercicio 3 - TIR'!$C$22)*('Ejercicio 3 - TIR'!$D$22-'Ejercicio 3 - TIR'!$C$22)*P525),'Ejercicio 3 - TIR'!$E$22-SQRT(('Ejercicio 3 - TIR'!$E$22-'Ejercicio 3 - TIR'!$C$22)*('Ejercicio 3 - TIR'!$E$22-'Ejercicio 3 - TIR'!$D$22)*(1-P525)))</f>
        <v>0.157413488825211</v>
      </c>
      <c r="R525" s="17">
        <f ca="1" t="shared" si="3915"/>
        <v>0.207984473537013</v>
      </c>
      <c r="S525" s="19">
        <f ca="1">IF(R525&lt;=('Ejercicio 3 - TIR'!$D$23-'Ejercicio 3 - TIR'!$C$23)/('Ejercicio 3 - TIR'!$E$23-'Ejercicio 3 - TIR'!$C$23),'Ejercicio 3 - TIR'!$C$23+SQRT(('Ejercicio 3 - TIR'!$E$23-'Ejercicio 3 - TIR'!$C$23)*('Ejercicio 3 - TIR'!$D$23-'Ejercicio 3 - TIR'!$C$23)*R525),'Ejercicio 3 - TIR'!$E$23-SQRT(('Ejercicio 3 - TIR'!$E$23-'Ejercicio 3 - TIR'!$C$23)*('Ejercicio 3 - TIR'!$E$23-'Ejercicio 3 - TIR'!$D$23)*(1-R525)))</f>
        <v>0.139348696399671</v>
      </c>
      <c r="T525" s="17">
        <f ca="1" t="shared" ref="T525:X525" si="3916">RAND()</f>
        <v>0.498970413925897</v>
      </c>
      <c r="U525" s="19">
        <f ca="1">IF(T525&lt;=('Ejercicio 3 - TIR'!$D$24-'Ejercicio 3 - TIR'!$C$24)/('Ejercicio 3 - TIR'!$E$24-'Ejercicio 3 - TIR'!$C$24),'Ejercicio 3 - TIR'!$C$24+SQRT(('Ejercicio 3 - TIR'!$E$24-'Ejercicio 3 - TIR'!$C$24)*('Ejercicio 3 - TIR'!$D$24-'Ejercicio 3 - TIR'!$C$24)*T525),'Ejercicio 3 - TIR'!$E$24-SQRT(('Ejercicio 3 - TIR'!$E$24-'Ejercicio 3 - TIR'!$C$24)*('Ejercicio 3 - TIR'!$E$24-'Ejercicio 3 - TIR'!$D$24)*(1-T525)))</f>
        <v>0.182544922360146</v>
      </c>
      <c r="V525" s="17">
        <f ca="1" t="shared" si="3916"/>
        <v>0.648132739563565</v>
      </c>
      <c r="W525" s="19">
        <f ca="1">IF(V525&lt;=('Ejercicio 3 - TIR'!$D$25-'Ejercicio 3 - TIR'!$C$25)/('Ejercicio 3 - TIR'!$E$25-'Ejercicio 3 - TIR'!$C$25),'Ejercicio 3 - TIR'!$C$25+SQRT(('Ejercicio 3 - TIR'!$E$25-'Ejercicio 3 - TIR'!$C$25)*('Ejercicio 3 - TIR'!$D$25-'Ejercicio 3 - TIR'!$C$25)*V525),'Ejercicio 3 - TIR'!$E$25-SQRT(('Ejercicio 3 - TIR'!$E$25-'Ejercicio 3 - TIR'!$C$25)*('Ejercicio 3 - TIR'!$E$25-'Ejercicio 3 - TIR'!$D$25)*(1-V525)))</f>
        <v>0.214906761170739</v>
      </c>
      <c r="X525" s="17">
        <f ca="1" t="shared" si="3916"/>
        <v>0.781933663467085</v>
      </c>
      <c r="Y525" s="19">
        <f ca="1">IF(X525&lt;=('Ejercicio 3 - TIR'!$D$26-'Ejercicio 3 - TIR'!$C$26)/('Ejercicio 3 - TIR'!$E$26-'Ejercicio 3 - TIR'!$C$26),'Ejercicio 3 - TIR'!$C$26+SQRT(('Ejercicio 3 - TIR'!$E$26-'Ejercicio 3 - TIR'!$C$26)*('Ejercicio 3 - TIR'!$D$26-'Ejercicio 3 - TIR'!$C$26)*X525),'Ejercicio 3 - TIR'!$E$26-SQRT(('Ejercicio 3 - TIR'!$E$26-'Ejercicio 3 - TIR'!$C$26)*('Ejercicio 3 - TIR'!$E$26-'Ejercicio 3 - TIR'!$D$26)*(1-X525)))</f>
        <v>0.245684431852616</v>
      </c>
      <c r="Z525" s="17">
        <f ca="1" t="shared" si="3812"/>
        <v>1.15741348882521</v>
      </c>
      <c r="AA525" s="17">
        <f ca="1" t="shared" si="3813"/>
        <v>1.3186975496884</v>
      </c>
      <c r="AB525" s="17">
        <f ca="1" t="shared" si="3814"/>
        <v>1.55941909151278</v>
      </c>
      <c r="AC525" s="17">
        <f ca="1" t="shared" si="3815"/>
        <v>1.89454879777761</v>
      </c>
      <c r="AD525" s="17">
        <f ca="1" t="shared" si="3816"/>
        <v>2.36000994277666</v>
      </c>
      <c r="AE525" s="16">
        <f ca="1" t="shared" si="3817"/>
        <v>5379.0674634267</v>
      </c>
      <c r="AF525" s="16">
        <f ca="1" t="shared" si="3818"/>
        <v>6128.63350230109</v>
      </c>
      <c r="AG525" s="16">
        <f ca="1" t="shared" si="3819"/>
        <v>7247.38442915243</v>
      </c>
      <c r="AH525" s="16">
        <f ca="1" t="shared" si="3820"/>
        <v>8804.89634378083</v>
      </c>
      <c r="AI525" s="16">
        <f ca="1" t="shared" si="3821"/>
        <v>10968.1222995238</v>
      </c>
      <c r="AJ525" s="18">
        <f ca="1" t="shared" si="3822"/>
        <v>47271.3040240163</v>
      </c>
      <c r="AK525" s="18">
        <f ca="1" t="shared" si="3823"/>
        <v>41245.5912653066</v>
      </c>
      <c r="AL525" s="18">
        <f ca="1" t="shared" si="3824"/>
        <v>61239.8103040916</v>
      </c>
      <c r="AM525" s="18">
        <f ca="1" t="shared" si="3825"/>
        <v>66980.3183836052</v>
      </c>
      <c r="AN525" s="18">
        <f ca="1" t="shared" si="3826"/>
        <v>86511.9179562854</v>
      </c>
      <c r="AO525" s="18">
        <f ca="1">C525/'Ejercicio 3 - TIR'!$D$7</f>
        <v>13565.906281337</v>
      </c>
      <c r="AP525" s="18">
        <f ca="1" t="shared" si="3827"/>
        <v>33705.3977426793</v>
      </c>
      <c r="AQ525" s="18">
        <f ca="1" t="shared" si="3828"/>
        <v>27679.6849839696</v>
      </c>
      <c r="AR525" s="18">
        <f ca="1" t="shared" si="3829"/>
        <v>47673.9040227546</v>
      </c>
      <c r="AS525" s="18">
        <f ca="1" t="shared" si="3830"/>
        <v>53414.4121022683</v>
      </c>
      <c r="AT525" s="18">
        <f ca="1" t="shared" si="3831"/>
        <v>72946.0116749484</v>
      </c>
      <c r="AU525" s="18">
        <f ca="1">AP525*'Ejercicio 3 - TIR'!$D$5</f>
        <v>16852.6988713397</v>
      </c>
      <c r="AV525" s="18">
        <f ca="1">AQ525*'Ejercicio 3 - TIR'!$D$5</f>
        <v>13839.8424919848</v>
      </c>
      <c r="AW525" s="18">
        <f ca="1">AR525*'Ejercicio 3 - TIR'!$D$5</f>
        <v>23836.9520113773</v>
      </c>
      <c r="AX525" s="18">
        <f ca="1">AS525*'Ejercicio 3 - TIR'!$D$5</f>
        <v>26707.2060511341</v>
      </c>
      <c r="AY525" s="18">
        <f ca="1">AT525*'Ejercicio 3 - TIR'!$D$5</f>
        <v>36473.0058374742</v>
      </c>
      <c r="AZ525" s="18">
        <f ca="1" t="shared" ref="AZ525:BD525" si="3917">AJ525-AU525-AE525</f>
        <v>25039.53768925</v>
      </c>
      <c r="BA525" s="18">
        <f ca="1" t="shared" si="3917"/>
        <v>21277.1152710207</v>
      </c>
      <c r="BB525" s="18">
        <f ca="1" t="shared" si="3917"/>
        <v>30155.4738635619</v>
      </c>
      <c r="BC525" s="18">
        <f ca="1" t="shared" si="3917"/>
        <v>31468.2159886903</v>
      </c>
      <c r="BD525" s="18">
        <f ca="1" t="shared" si="3917"/>
        <v>39070.7898192874</v>
      </c>
      <c r="BE525" s="18">
        <f ca="1" t="shared" ref="BE525:BI525" si="3918">AZ525/Z525</f>
        <v>21634.0468907662</v>
      </c>
      <c r="BF525" s="18">
        <f ca="1" t="shared" si="3918"/>
        <v>16134.9471499726</v>
      </c>
      <c r="BG525" s="18">
        <f ca="1" t="shared" si="3918"/>
        <v>19337.6328580845</v>
      </c>
      <c r="BH525" s="18">
        <f ca="1" t="shared" si="3918"/>
        <v>16609.8735622982</v>
      </c>
      <c r="BI525" s="18">
        <f ca="1" t="shared" si="3918"/>
        <v>16555.3496665861</v>
      </c>
      <c r="BJ525" s="18">
        <f ca="1" t="shared" si="3834"/>
        <v>80645.2661159763</v>
      </c>
      <c r="BK525" s="18">
        <f ca="1" t="shared" si="3835"/>
        <v>32015.6737067316</v>
      </c>
      <c r="BL525" s="18">
        <f ca="1" t="shared" si="3836"/>
        <v>112660.939822708</v>
      </c>
      <c r="BM525" s="18">
        <f ca="1">BK525*'Ejercicio 3 - TIR'!$D$5</f>
        <v>16007.8368533658</v>
      </c>
      <c r="BN525" s="18">
        <f ca="1" t="shared" si="3837"/>
        <v>96653.1029693421</v>
      </c>
      <c r="BO525" s="18">
        <f ca="1" t="shared" si="3838"/>
        <v>40954.5321049051</v>
      </c>
      <c r="BP525" s="18">
        <f ca="1" t="shared" si="3839"/>
        <v>-102001.110370922</v>
      </c>
      <c r="BQ525" s="18">
        <f ca="1" t="shared" ref="BQ525:BT525" si="3919">BE525</f>
        <v>21634.0468907662</v>
      </c>
      <c r="BR525" s="18">
        <f ca="1" t="shared" si="3919"/>
        <v>16134.9471499726</v>
      </c>
      <c r="BS525" s="18">
        <f ca="1" t="shared" si="3919"/>
        <v>19337.6328580845</v>
      </c>
      <c r="BT525" s="18">
        <f ca="1" t="shared" si="3919"/>
        <v>16609.8735622982</v>
      </c>
      <c r="BU525" s="18">
        <f ca="1" t="shared" si="3841"/>
        <v>57509.8817714912</v>
      </c>
      <c r="BV525" s="20">
        <f ca="1" t="shared" si="3842"/>
        <v>7.54625662345365</v>
      </c>
    </row>
    <row r="526" ht="15" customHeight="1" spans="1:74">
      <c r="A526" s="16">
        <v>525</v>
      </c>
      <c r="B526" s="17">
        <f ca="1" t="shared" ref="B526:F526" si="3920">RAND()</f>
        <v>0.862724298222433</v>
      </c>
      <c r="C526" s="18">
        <f ca="1">IF(B526&lt;=('Ejercicio 3 - TIR'!$D$13-'Ejercicio 3 - TIR'!$C$13)/('Ejercicio 3 - TIR'!$E$13-'Ejercicio 3 - TIR'!$C$13),'Ejercicio 3 - TIR'!$C$13+SQRT(('Ejercicio 3 - TIR'!$E$13-'Ejercicio 3 - TIR'!$C$13)*('Ejercicio 3 - TIR'!$D$13-'Ejercicio 3 - TIR'!$C$13)*B526),'Ejercicio 3 - TIR'!$E$13-SQRT(('Ejercicio 3 - TIR'!$E$13-'Ejercicio 3 - TIR'!$C$13)*('Ejercicio 3 - TIR'!$E$13-'Ejercicio 3 - TIR'!$D$13)*(1-B526)))</f>
        <v>87165.248653243</v>
      </c>
      <c r="D526" s="17">
        <f ca="1" t="shared" si="3920"/>
        <v>0.569439422686668</v>
      </c>
      <c r="E526" s="18">
        <f ca="1">IF(D526&lt;=('Ejercicio 3 - TIR'!$D$14-'Ejercicio 3 - TIR'!$C$14)/('Ejercicio 3 - TIR'!$E$14-'Ejercicio 3 - TIR'!$C$14),'Ejercicio 3 - TIR'!$C$14+SQRT(('Ejercicio 3 - TIR'!$E$14-'Ejercicio 3 - TIR'!$C$14)*('Ejercicio 3 - TIR'!$D$14-'Ejercicio 3 - TIR'!$C$14)*D526),'Ejercicio 3 - TIR'!$E$14-SQRT(('Ejercicio 3 - TIR'!$E$14-'Ejercicio 3 - TIR'!$C$14)*('Ejercicio 3 - TIR'!$E$14-'Ejercicio 3 - TIR'!$D$14)*(1-D526)))</f>
        <v>31963.5775000937</v>
      </c>
      <c r="F526" s="17">
        <f ca="1" t="shared" si="3920"/>
        <v>0.354089760186698</v>
      </c>
      <c r="G526" s="18">
        <f ca="1">IF(F526&lt;=('Ejercicio 3 - TIR'!$D$18-'Ejercicio 3 - TIR'!$C$18)/('Ejercicio 3 - TIR'!$E$18-'Ejercicio 3 - TIR'!$C$18),'Ejercicio 3 - TIR'!$C$18+SQRT(('Ejercicio 3 - TIR'!$E$18-'Ejercicio 3 - TIR'!$C$18)*('Ejercicio 3 - TIR'!$D$18-'Ejercicio 3 - TIR'!$C$18)*F526),'Ejercicio 3 - TIR'!$E$18-SQRT(('Ejercicio 3 - TIR'!$E$18-'Ejercicio 3 - TIR'!$C$18)*('Ejercicio 3 - TIR'!$E$18-'Ejercicio 3 - TIR'!$D$18)*(1-F526)))</f>
        <v>37287.8984644412</v>
      </c>
      <c r="H526" s="17">
        <f ca="1" t="shared" ref="H526:L526" si="3921">RAND()</f>
        <v>0.226809086929881</v>
      </c>
      <c r="I526" s="18">
        <f ca="1">IF(H526&lt;=('Ejercicio 3 - TIR'!$D$18-'Ejercicio 3 - TIR'!$C$18)/('Ejercicio 3 - TIR'!$E$18-'Ejercicio 3 - TIR'!$C$18),'Ejercicio 3 - TIR'!$C$18+SQRT(('Ejercicio 3 - TIR'!$E$18-'Ejercicio 3 - TIR'!$C$18)*('Ejercicio 3 - TIR'!$D$18-'Ejercicio 3 - TIR'!$C$18)*H526),'Ejercicio 3 - TIR'!$E$18-SQRT(('Ejercicio 3 - TIR'!$E$18-'Ejercicio 3 - TIR'!$C$18)*('Ejercicio 3 - TIR'!$E$18-'Ejercicio 3 - TIR'!$D$18)*(1-H526)))</f>
        <v>35832.7834727069</v>
      </c>
      <c r="J526" s="17">
        <f ca="1" t="shared" si="3921"/>
        <v>0.429777449706747</v>
      </c>
      <c r="K526" s="18">
        <f ca="1">IF(J526&lt;=('Ejercicio 3 - TIR'!$D$18-'Ejercicio 3 - TIR'!$C$18)/('Ejercicio 3 - TIR'!$E$18-'Ejercicio 3 - TIR'!$C$18),'Ejercicio 3 - TIR'!$C$18+SQRT(('Ejercicio 3 - TIR'!$E$18-'Ejercicio 3 - TIR'!$C$18)*('Ejercicio 3 - TIR'!$D$18-'Ejercicio 3 - TIR'!$C$18)*J526),'Ejercicio 3 - TIR'!$E$18-SQRT(('Ejercicio 3 - TIR'!$E$18-'Ejercicio 3 - TIR'!$C$18)*('Ejercicio 3 - TIR'!$E$18-'Ejercicio 3 - TIR'!$D$18)*(1-J526)))</f>
        <v>38029.110626714</v>
      </c>
      <c r="L526" s="17">
        <f ca="1" t="shared" si="3921"/>
        <v>0.94956493999128</v>
      </c>
      <c r="M526" s="18">
        <f ca="1">IF(L526&lt;=('Ejercicio 3 - TIR'!$D$18-'Ejercicio 3 - TIR'!$C$18)/('Ejercicio 3 - TIR'!$E$18-'Ejercicio 3 - TIR'!$C$18),'Ejercicio 3 - TIR'!$C$18+SQRT(('Ejercicio 3 - TIR'!$E$18-'Ejercicio 3 - TIR'!$C$18)*('Ejercicio 3 - TIR'!$D$18-'Ejercicio 3 - TIR'!$C$18)*L526),'Ejercicio 3 - TIR'!$E$18-SQRT(('Ejercicio 3 - TIR'!$E$18-'Ejercicio 3 - TIR'!$C$18)*('Ejercicio 3 - TIR'!$E$18-'Ejercicio 3 - TIR'!$D$18)*(1-L526)))</f>
        <v>43055.1016734405</v>
      </c>
      <c r="N526" s="17">
        <f ca="1" t="shared" ref="N526:R526" si="3922">RAND()</f>
        <v>0.308772731997917</v>
      </c>
      <c r="O526" s="18">
        <f ca="1">IF(N526&lt;=('Ejercicio 3 - TIR'!$D$18-'Ejercicio 3 - TIR'!$C$18)/('Ejercicio 3 - TIR'!$E$18-'Ejercicio 3 - TIR'!$C$18),'Ejercicio 3 - TIR'!$C$18+SQRT(('Ejercicio 3 - TIR'!$E$18-'Ejercicio 3 - TIR'!$C$18)*('Ejercicio 3 - TIR'!$D$18-'Ejercicio 3 - TIR'!$C$18)*N526),'Ejercicio 3 - TIR'!$E$18-SQRT(('Ejercicio 3 - TIR'!$E$18-'Ejercicio 3 - TIR'!$C$18)*('Ejercicio 3 - TIR'!$E$18-'Ejercicio 3 - TIR'!$D$18)*(1-N526)))</f>
        <v>36805.5793140399</v>
      </c>
      <c r="P526" s="17">
        <f ca="1" t="shared" si="3922"/>
        <v>0.0841866168322771</v>
      </c>
      <c r="Q526" s="19">
        <f ca="1">IF(P526&lt;=('Ejercicio 3 - TIR'!$D$22-'Ejercicio 3 - TIR'!$C$22)/('Ejercicio 3 - TIR'!$E$22-'Ejercicio 3 - TIR'!$C$22),'Ejercicio 3 - TIR'!$C$22+SQRT(('Ejercicio 3 - TIR'!$E$22-'Ejercicio 3 - TIR'!$C$22)*('Ejercicio 3 - TIR'!$D$22-'Ejercicio 3 - TIR'!$C$22)*P526),'Ejercicio 3 - TIR'!$E$22-SQRT(('Ejercicio 3 - TIR'!$E$22-'Ejercicio 3 - TIR'!$C$22)*('Ejercicio 3 - TIR'!$E$22-'Ejercicio 3 - TIR'!$D$22)*(1-P526)))</f>
        <v>0.132309992294803</v>
      </c>
      <c r="R526" s="17">
        <f ca="1" t="shared" si="3922"/>
        <v>0.970957344656413</v>
      </c>
      <c r="S526" s="19">
        <f ca="1">IF(R526&lt;=('Ejercicio 3 - TIR'!$D$23-'Ejercicio 3 - TIR'!$C$23)/('Ejercicio 3 - TIR'!$E$23-'Ejercicio 3 - TIR'!$C$23),'Ejercicio 3 - TIR'!$C$23+SQRT(('Ejercicio 3 - TIR'!$E$23-'Ejercicio 3 - TIR'!$C$23)*('Ejercicio 3 - TIR'!$D$23-'Ejercicio 3 - TIR'!$C$23)*R526),'Ejercicio 3 - TIR'!$E$23-SQRT(('Ejercicio 3 - TIR'!$E$23-'Ejercicio 3 - TIR'!$C$23)*('Ejercicio 3 - TIR'!$E$23-'Ejercicio 3 - TIR'!$D$23)*(1-R526)))</f>
        <v>0.172769731704946</v>
      </c>
      <c r="T526" s="17">
        <f ca="1" t="shared" ref="T526:X526" si="3923">RAND()</f>
        <v>0.409027609388061</v>
      </c>
      <c r="U526" s="19">
        <f ca="1">IF(T526&lt;=('Ejercicio 3 - TIR'!$D$24-'Ejercicio 3 - TIR'!$C$24)/('Ejercicio 3 - TIR'!$E$24-'Ejercicio 3 - TIR'!$C$24),'Ejercicio 3 - TIR'!$C$24+SQRT(('Ejercicio 3 - TIR'!$E$24-'Ejercicio 3 - TIR'!$C$24)*('Ejercicio 3 - TIR'!$D$24-'Ejercicio 3 - TIR'!$C$24)*T526),'Ejercicio 3 - TIR'!$E$24-SQRT(('Ejercicio 3 - TIR'!$E$24-'Ejercicio 3 - TIR'!$C$24)*('Ejercicio 3 - TIR'!$E$24-'Ejercicio 3 - TIR'!$D$24)*(1-T526)))</f>
        <v>0.179307984913926</v>
      </c>
      <c r="V526" s="17">
        <f ca="1" t="shared" si="3923"/>
        <v>0.949263991586645</v>
      </c>
      <c r="W526" s="19">
        <f ca="1">IF(V526&lt;=('Ejercicio 3 - TIR'!$D$25-'Ejercicio 3 - TIR'!$C$25)/('Ejercicio 3 - TIR'!$E$25-'Ejercicio 3 - TIR'!$C$25),'Ejercicio 3 - TIR'!$C$25+SQRT(('Ejercicio 3 - TIR'!$E$25-'Ejercicio 3 - TIR'!$C$25)*('Ejercicio 3 - TIR'!$D$25-'Ejercicio 3 - TIR'!$C$25)*V526),'Ejercicio 3 - TIR'!$E$25-SQRT(('Ejercicio 3 - TIR'!$E$25-'Ejercicio 3 - TIR'!$C$25)*('Ejercicio 3 - TIR'!$E$25-'Ejercicio 3 - TIR'!$D$25)*(1-V526)))</f>
        <v>0.236674234376714</v>
      </c>
      <c r="X526" s="17">
        <f ca="1" t="shared" si="3923"/>
        <v>0.797152299518568</v>
      </c>
      <c r="Y526" s="19">
        <f ca="1">IF(X526&lt;=('Ejercicio 3 - TIR'!$D$26-'Ejercicio 3 - TIR'!$C$26)/('Ejercicio 3 - TIR'!$E$26-'Ejercicio 3 - TIR'!$C$26),'Ejercicio 3 - TIR'!$C$26+SQRT(('Ejercicio 3 - TIR'!$E$26-'Ejercicio 3 - TIR'!$C$26)*('Ejercicio 3 - TIR'!$D$26-'Ejercicio 3 - TIR'!$C$26)*X526),'Ejercicio 3 - TIR'!$E$26-SQRT(('Ejercicio 3 - TIR'!$E$26-'Ejercicio 3 - TIR'!$C$26)*('Ejercicio 3 - TIR'!$E$26-'Ejercicio 3 - TIR'!$D$26)*(1-X526)))</f>
        <v>0.246903511023075</v>
      </c>
      <c r="Z526" s="17">
        <f ca="1" t="shared" si="3812"/>
        <v>1.1323099922948</v>
      </c>
      <c r="AA526" s="17">
        <f ca="1" t="shared" si="3813"/>
        <v>1.32793888587041</v>
      </c>
      <c r="AB526" s="17">
        <f ca="1" t="shared" si="3814"/>
        <v>1.56604893158467</v>
      </c>
      <c r="AC526" s="17">
        <f ca="1" t="shared" si="3815"/>
        <v>1.93669236346395</v>
      </c>
      <c r="AD526" s="17">
        <f ca="1" t="shared" si="3816"/>
        <v>2.41486850777477</v>
      </c>
      <c r="AE526" s="16">
        <f ca="1" t="shared" si="3817"/>
        <v>4229.10069275173</v>
      </c>
      <c r="AF526" s="16">
        <f ca="1" t="shared" si="3818"/>
        <v>4959.76128479164</v>
      </c>
      <c r="AG526" s="16">
        <f ca="1" t="shared" si="3819"/>
        <v>5849.08608642174</v>
      </c>
      <c r="AH526" s="16">
        <f ca="1" t="shared" si="3820"/>
        <v>7233.4140577291</v>
      </c>
      <c r="AI526" s="16">
        <f ca="1" t="shared" si="3821"/>
        <v>9019.36938526608</v>
      </c>
      <c r="AJ526" s="18">
        <f ca="1" t="shared" si="3822"/>
        <v>42221.4600229608</v>
      </c>
      <c r="AK526" s="18">
        <f ca="1" t="shared" si="3823"/>
        <v>47583.7465623818</v>
      </c>
      <c r="AL526" s="18">
        <f ca="1" t="shared" si="3824"/>
        <v>59555.4480660808</v>
      </c>
      <c r="AM526" s="18">
        <f ca="1" t="shared" si="3825"/>
        <v>83384.4866191159</v>
      </c>
      <c r="AN526" s="18">
        <f ca="1" t="shared" si="3826"/>
        <v>88880.6343958815</v>
      </c>
      <c r="AO526" s="18">
        <f ca="1">C526/'Ejercicio 3 - TIR'!$D$7</f>
        <v>17433.0497306486</v>
      </c>
      <c r="AP526" s="18">
        <f ca="1" t="shared" si="3827"/>
        <v>24788.4102923122</v>
      </c>
      <c r="AQ526" s="18">
        <f ca="1" t="shared" si="3828"/>
        <v>30150.6968317332</v>
      </c>
      <c r="AR526" s="18">
        <f ca="1" t="shared" si="3829"/>
        <v>42122.3983354322</v>
      </c>
      <c r="AS526" s="18">
        <f ca="1" t="shared" si="3830"/>
        <v>65951.4368884673</v>
      </c>
      <c r="AT526" s="18">
        <f ca="1" t="shared" si="3831"/>
        <v>71447.5846652329</v>
      </c>
      <c r="AU526" s="18">
        <f ca="1">AP526*'Ejercicio 3 - TIR'!$D$5</f>
        <v>12394.2051461561</v>
      </c>
      <c r="AV526" s="18">
        <f ca="1">AQ526*'Ejercicio 3 - TIR'!$D$5</f>
        <v>15075.3484158666</v>
      </c>
      <c r="AW526" s="18">
        <f ca="1">AR526*'Ejercicio 3 - TIR'!$D$5</f>
        <v>21061.1991677161</v>
      </c>
      <c r="AX526" s="18">
        <f ca="1">AS526*'Ejercicio 3 - TIR'!$D$5</f>
        <v>32975.7184442337</v>
      </c>
      <c r="AY526" s="18">
        <f ca="1">AT526*'Ejercicio 3 - TIR'!$D$5</f>
        <v>35723.7923326164</v>
      </c>
      <c r="AZ526" s="18">
        <f ca="1" t="shared" ref="AZ526:BD526" si="3924">AJ526-AU526-AE526</f>
        <v>25598.154184053</v>
      </c>
      <c r="BA526" s="18">
        <f ca="1" t="shared" si="3924"/>
        <v>27548.6368617236</v>
      </c>
      <c r="BB526" s="18">
        <f ca="1" t="shared" si="3924"/>
        <v>32645.162811943</v>
      </c>
      <c r="BC526" s="18">
        <f ca="1" t="shared" si="3924"/>
        <v>43175.3541171532</v>
      </c>
      <c r="BD526" s="18">
        <f ca="1" t="shared" si="3924"/>
        <v>44137.472677999</v>
      </c>
      <c r="BE526" s="18">
        <f ca="1" t="shared" ref="BE526:BI526" si="3925">AZ526/Z526</f>
        <v>22607.0195955565</v>
      </c>
      <c r="BF526" s="18">
        <f ca="1" t="shared" si="3925"/>
        <v>20745.4101652175</v>
      </c>
      <c r="BG526" s="18">
        <f ca="1" t="shared" si="3925"/>
        <v>20845.5573472469</v>
      </c>
      <c r="BH526" s="18">
        <f ca="1" t="shared" si="3925"/>
        <v>22293.3466004535</v>
      </c>
      <c r="BI526" s="18">
        <f ca="1" t="shared" si="3925"/>
        <v>18277.3813712409</v>
      </c>
      <c r="BJ526" s="18">
        <f ca="1" t="shared" si="3834"/>
        <v>77187.8367007946</v>
      </c>
      <c r="BK526" s="18">
        <f ca="1" t="shared" si="3835"/>
        <v>42098.5227890148</v>
      </c>
      <c r="BL526" s="18">
        <f ca="1" t="shared" si="3836"/>
        <v>119286.359489809</v>
      </c>
      <c r="BM526" s="18">
        <f ca="1">BK526*'Ejercicio 3 - TIR'!$D$5</f>
        <v>21049.2613945074</v>
      </c>
      <c r="BN526" s="18">
        <f ca="1" t="shared" si="3837"/>
        <v>98237.098095302</v>
      </c>
      <c r="BO526" s="18">
        <f ca="1" t="shared" si="3838"/>
        <v>40680.102365418</v>
      </c>
      <c r="BP526" s="18">
        <f ca="1" t="shared" si="3839"/>
        <v>-119128.826153337</v>
      </c>
      <c r="BQ526" s="18">
        <f ca="1" t="shared" ref="BQ526:BT526" si="3926">BE526</f>
        <v>22607.0195955565</v>
      </c>
      <c r="BR526" s="18">
        <f ca="1" t="shared" si="3926"/>
        <v>20745.4101652175</v>
      </c>
      <c r="BS526" s="18">
        <f ca="1" t="shared" si="3926"/>
        <v>20845.5573472469</v>
      </c>
      <c r="BT526" s="18">
        <f ca="1" t="shared" si="3926"/>
        <v>22293.3466004535</v>
      </c>
      <c r="BU526" s="18">
        <f ca="1" t="shared" si="3841"/>
        <v>58957.4837366589</v>
      </c>
      <c r="BV526" s="20">
        <f ca="1" t="shared" si="3842"/>
        <v>5.96812068226462</v>
      </c>
    </row>
    <row r="527" ht="15" customHeight="1" spans="1:74">
      <c r="A527" s="16">
        <v>526</v>
      </c>
      <c r="B527" s="17">
        <f ca="1" t="shared" ref="B527:F527" si="3927">RAND()</f>
        <v>0.956581343901695</v>
      </c>
      <c r="C527" s="18">
        <f ca="1">IF(B527&lt;=('Ejercicio 3 - TIR'!$D$13-'Ejercicio 3 - TIR'!$C$13)/('Ejercicio 3 - TIR'!$E$13-'Ejercicio 3 - TIR'!$C$13),'Ejercicio 3 - TIR'!$C$13+SQRT(('Ejercicio 3 - TIR'!$E$13-'Ejercicio 3 - TIR'!$C$13)*('Ejercicio 3 - TIR'!$D$13-'Ejercicio 3 - TIR'!$C$13)*B527),'Ejercicio 3 - TIR'!$E$13-SQRT(('Ejercicio 3 - TIR'!$E$13-'Ejercicio 3 - TIR'!$C$13)*('Ejercicio 3 - TIR'!$E$13-'Ejercicio 3 - TIR'!$D$13)*(1-B527)))</f>
        <v>92781.8016570638</v>
      </c>
      <c r="D527" s="17">
        <f ca="1" t="shared" si="3927"/>
        <v>0.494658685469479</v>
      </c>
      <c r="E527" s="18">
        <f ca="1">IF(D527&lt;=('Ejercicio 3 - TIR'!$D$14-'Ejercicio 3 - TIR'!$C$14)/('Ejercicio 3 - TIR'!$E$14-'Ejercicio 3 - TIR'!$C$14),'Ejercicio 3 - TIR'!$C$14+SQRT(('Ejercicio 3 - TIR'!$E$14-'Ejercicio 3 - TIR'!$C$14)*('Ejercicio 3 - TIR'!$D$14-'Ejercicio 3 - TIR'!$C$14)*D527),'Ejercicio 3 - TIR'!$E$14-SQRT(('Ejercicio 3 - TIR'!$E$14-'Ejercicio 3 - TIR'!$C$14)*('Ejercicio 3 - TIR'!$E$14-'Ejercicio 3 - TIR'!$D$14)*(1-D527)))</f>
        <v>31293.6117029173</v>
      </c>
      <c r="F527" s="17">
        <f ca="1" t="shared" si="3927"/>
        <v>0.88276354161026</v>
      </c>
      <c r="G527" s="18">
        <f ca="1">IF(F527&lt;=('Ejercicio 3 - TIR'!$D$18-'Ejercicio 3 - TIR'!$C$18)/('Ejercicio 3 - TIR'!$E$18-'Ejercicio 3 - TIR'!$C$18),'Ejercicio 3 - TIR'!$C$18+SQRT(('Ejercicio 3 - TIR'!$E$18-'Ejercicio 3 - TIR'!$C$18)*('Ejercicio 3 - TIR'!$D$18-'Ejercicio 3 - TIR'!$C$18)*F527),'Ejercicio 3 - TIR'!$E$18-SQRT(('Ejercicio 3 - TIR'!$E$18-'Ejercicio 3 - TIR'!$C$18)*('Ejercicio 3 - TIR'!$E$18-'Ejercicio 3 - TIR'!$D$18)*(1-F527)))</f>
        <v>42034.7454781705</v>
      </c>
      <c r="H527" s="17">
        <f ca="1" t="shared" ref="H527:L527" si="3928">RAND()</f>
        <v>0.623027803961143</v>
      </c>
      <c r="I527" s="18">
        <f ca="1">IF(H527&lt;=('Ejercicio 3 - TIR'!$D$18-'Ejercicio 3 - TIR'!$C$18)/('Ejercicio 3 - TIR'!$E$18-'Ejercicio 3 - TIR'!$C$18),'Ejercicio 3 - TIR'!$C$18+SQRT(('Ejercicio 3 - TIR'!$E$18-'Ejercicio 3 - TIR'!$C$18)*('Ejercicio 3 - TIR'!$D$18-'Ejercicio 3 - TIR'!$C$18)*H527),'Ejercicio 3 - TIR'!$E$18-SQRT(('Ejercicio 3 - TIR'!$E$18-'Ejercicio 3 - TIR'!$C$18)*('Ejercicio 3 - TIR'!$E$18-'Ejercicio 3 - TIR'!$D$18)*(1-H527)))</f>
        <v>39667.1697302867</v>
      </c>
      <c r="J527" s="17">
        <f ca="1" t="shared" si="3928"/>
        <v>0.442357424159322</v>
      </c>
      <c r="K527" s="18">
        <f ca="1">IF(J527&lt;=('Ejercicio 3 - TIR'!$D$18-'Ejercicio 3 - TIR'!$C$18)/('Ejercicio 3 - TIR'!$E$18-'Ejercicio 3 - TIR'!$C$18),'Ejercicio 3 - TIR'!$C$18+SQRT(('Ejercicio 3 - TIR'!$E$18-'Ejercicio 3 - TIR'!$C$18)*('Ejercicio 3 - TIR'!$D$18-'Ejercicio 3 - TIR'!$C$18)*J527),'Ejercicio 3 - TIR'!$E$18-SQRT(('Ejercicio 3 - TIR'!$E$18-'Ejercicio 3 - TIR'!$C$18)*('Ejercicio 3 - TIR'!$E$18-'Ejercicio 3 - TIR'!$D$18)*(1-J527)))</f>
        <v>38145.7727456576</v>
      </c>
      <c r="L527" s="17">
        <f ca="1" t="shared" si="3928"/>
        <v>0.525057103746325</v>
      </c>
      <c r="M527" s="18">
        <f ca="1">IF(L527&lt;=('Ejercicio 3 - TIR'!$D$18-'Ejercicio 3 - TIR'!$C$18)/('Ejercicio 3 - TIR'!$E$18-'Ejercicio 3 - TIR'!$C$18),'Ejercicio 3 - TIR'!$C$18+SQRT(('Ejercicio 3 - TIR'!$E$18-'Ejercicio 3 - TIR'!$C$18)*('Ejercicio 3 - TIR'!$D$18-'Ejercicio 3 - TIR'!$C$18)*L527),'Ejercicio 3 - TIR'!$E$18-SQRT(('Ejercicio 3 - TIR'!$E$18-'Ejercicio 3 - TIR'!$C$18)*('Ejercicio 3 - TIR'!$E$18-'Ejercicio 3 - TIR'!$D$18)*(1-L527)))</f>
        <v>38874.6022762684</v>
      </c>
      <c r="N527" s="17">
        <f ca="1" t="shared" ref="N527:R527" si="3929">RAND()</f>
        <v>0.151546138834396</v>
      </c>
      <c r="O527" s="18">
        <f ca="1">IF(N527&lt;=('Ejercicio 3 - TIR'!$D$18-'Ejercicio 3 - TIR'!$C$18)/('Ejercicio 3 - TIR'!$E$18-'Ejercicio 3 - TIR'!$C$18),'Ejercicio 3 - TIR'!$C$18+SQRT(('Ejercicio 3 - TIR'!$E$18-'Ejercicio 3 - TIR'!$C$18)*('Ejercicio 3 - TIR'!$D$18-'Ejercicio 3 - TIR'!$C$18)*N527),'Ejercicio 3 - TIR'!$E$18-SQRT(('Ejercicio 3 - TIR'!$E$18-'Ejercicio 3 - TIR'!$C$18)*('Ejercicio 3 - TIR'!$E$18-'Ejercicio 3 - TIR'!$D$18)*(1-N527)))</f>
        <v>34767.8004179243</v>
      </c>
      <c r="P527" s="17">
        <f ca="1" t="shared" si="3929"/>
        <v>0.456485348568188</v>
      </c>
      <c r="Q527" s="19">
        <f ca="1">IF(P527&lt;=('Ejercicio 3 - TIR'!$D$22-'Ejercicio 3 - TIR'!$C$22)/('Ejercicio 3 - TIR'!$E$22-'Ejercicio 3 - TIR'!$C$22),'Ejercicio 3 - TIR'!$C$22+SQRT(('Ejercicio 3 - TIR'!$E$22-'Ejercicio 3 - TIR'!$C$22)*('Ejercicio 3 - TIR'!$D$22-'Ejercicio 3 - TIR'!$C$22)*P527),'Ejercicio 3 - TIR'!$E$22-SQRT(('Ejercicio 3 - TIR'!$E$22-'Ejercicio 3 - TIR'!$C$22)*('Ejercicio 3 - TIR'!$E$22-'Ejercicio 3 - TIR'!$D$22)*(1-P527)))</f>
        <v>0.148664850033146</v>
      </c>
      <c r="R527" s="17">
        <f ca="1" t="shared" si="3929"/>
        <v>0.983600830168158</v>
      </c>
      <c r="S527" s="19">
        <f ca="1">IF(R527&lt;=('Ejercicio 3 - TIR'!$D$23-'Ejercicio 3 - TIR'!$C$23)/('Ejercicio 3 - TIR'!$E$23-'Ejercicio 3 - TIR'!$C$23),'Ejercicio 3 - TIR'!$C$23+SQRT(('Ejercicio 3 - TIR'!$E$23-'Ejercicio 3 - TIR'!$C$23)*('Ejercicio 3 - TIR'!$D$23-'Ejercicio 3 - TIR'!$C$23)*R527),'Ejercicio 3 - TIR'!$E$23-SQRT(('Ejercicio 3 - TIR'!$E$23-'Ejercicio 3 - TIR'!$C$23)*('Ejercicio 3 - TIR'!$E$23-'Ejercicio 3 - TIR'!$D$23)*(1-R527)))</f>
        <v>0.174566906433963</v>
      </c>
      <c r="T527" s="17">
        <f ca="1" t="shared" ref="T527:X527" si="3930">RAND()</f>
        <v>0.71146505188508</v>
      </c>
      <c r="U527" s="19">
        <f ca="1">IF(T527&lt;=('Ejercicio 3 - TIR'!$D$24-'Ejercicio 3 - TIR'!$C$24)/('Ejercicio 3 - TIR'!$E$24-'Ejercicio 3 - TIR'!$C$24),'Ejercicio 3 - TIR'!$C$24+SQRT(('Ejercicio 3 - TIR'!$E$24-'Ejercicio 3 - TIR'!$C$24)*('Ejercicio 3 - TIR'!$D$24-'Ejercicio 3 - TIR'!$C$24)*T527),'Ejercicio 3 - TIR'!$E$24-SQRT(('Ejercicio 3 - TIR'!$E$24-'Ejercicio 3 - TIR'!$C$24)*('Ejercicio 3 - TIR'!$E$24-'Ejercicio 3 - TIR'!$D$24)*(1-T527)))</f>
        <v>0.191576455978858</v>
      </c>
      <c r="V527" s="17">
        <f ca="1" t="shared" si="3930"/>
        <v>0.854175905637765</v>
      </c>
      <c r="W527" s="19">
        <f ca="1">IF(V527&lt;=('Ejercicio 3 - TIR'!$D$25-'Ejercicio 3 - TIR'!$C$25)/('Ejercicio 3 - TIR'!$E$25-'Ejercicio 3 - TIR'!$C$25),'Ejercicio 3 - TIR'!$C$25+SQRT(('Ejercicio 3 - TIR'!$E$25-'Ejercicio 3 - TIR'!$C$25)*('Ejercicio 3 - TIR'!$D$25-'Ejercicio 3 - TIR'!$C$25)*V527),'Ejercicio 3 - TIR'!$E$25-SQRT(('Ejercicio 3 - TIR'!$E$25-'Ejercicio 3 - TIR'!$C$25)*('Ejercicio 3 - TIR'!$E$25-'Ejercicio 3 - TIR'!$D$25)*(1-V527)))</f>
        <v>0.227408312806082</v>
      </c>
      <c r="X527" s="17">
        <f ca="1" t="shared" si="3930"/>
        <v>0.0162575909687999</v>
      </c>
      <c r="Y527" s="19">
        <f ca="1">IF(X527&lt;=('Ejercicio 3 - TIR'!$D$26-'Ejercicio 3 - TIR'!$C$26)/('Ejercicio 3 - TIR'!$E$26-'Ejercicio 3 - TIR'!$C$26),'Ejercicio 3 - TIR'!$C$26+SQRT(('Ejercicio 3 - TIR'!$E$26-'Ejercicio 3 - TIR'!$C$26)*('Ejercicio 3 - TIR'!$D$26-'Ejercicio 3 - TIR'!$C$26)*X527),'Ejercicio 3 - TIR'!$E$26-SQRT(('Ejercicio 3 - TIR'!$E$26-'Ejercicio 3 - TIR'!$C$26)*('Ejercicio 3 - TIR'!$E$26-'Ejercicio 3 - TIR'!$D$26)*(1-X527)))</f>
        <v>0.196625367583445</v>
      </c>
      <c r="Z527" s="17">
        <f ca="1" t="shared" si="3812"/>
        <v>1.14866485003315</v>
      </c>
      <c r="AA527" s="17">
        <f ca="1" t="shared" si="3813"/>
        <v>1.34918371943286</v>
      </c>
      <c r="AB527" s="17">
        <f ca="1" t="shared" si="3814"/>
        <v>1.60765555486619</v>
      </c>
      <c r="AC527" s="17">
        <f ca="1" t="shared" si="3815"/>
        <v>1.97324979217163</v>
      </c>
      <c r="AD527" s="17">
        <f ca="1" t="shared" si="3816"/>
        <v>2.36124075789133</v>
      </c>
      <c r="AE527" s="16">
        <f ca="1" t="shared" si="3817"/>
        <v>4652.2600908097</v>
      </c>
      <c r="AF527" s="16">
        <f ca="1" t="shared" si="3818"/>
        <v>5464.39074278854</v>
      </c>
      <c r="AG527" s="16">
        <f ca="1" t="shared" si="3819"/>
        <v>6511.23935537565</v>
      </c>
      <c r="AH527" s="16">
        <f ca="1" t="shared" si="3820"/>
        <v>7991.94931145819</v>
      </c>
      <c r="AI527" s="16">
        <f ca="1" t="shared" si="3821"/>
        <v>9563.36928253191</v>
      </c>
      <c r="AJ527" s="18">
        <f ca="1" t="shared" si="3822"/>
        <v>48283.8346108641</v>
      </c>
      <c r="AK527" s="18">
        <f ca="1" t="shared" si="3823"/>
        <v>53518.2995960829</v>
      </c>
      <c r="AL527" s="18">
        <f ca="1" t="shared" si="3824"/>
        <v>61325.2634492196</v>
      </c>
      <c r="AM527" s="18">
        <f ca="1" t="shared" si="3825"/>
        <v>76709.3008624015</v>
      </c>
      <c r="AN527" s="18">
        <f ca="1" t="shared" si="3826"/>
        <v>82095.1474090343</v>
      </c>
      <c r="AO527" s="18">
        <f ca="1">C527/'Ejercicio 3 - TIR'!$D$7</f>
        <v>18556.3603314128</v>
      </c>
      <c r="AP527" s="18">
        <f ca="1" t="shared" si="3827"/>
        <v>29727.4742794514</v>
      </c>
      <c r="AQ527" s="18">
        <f ca="1" t="shared" si="3828"/>
        <v>34961.9392646701</v>
      </c>
      <c r="AR527" s="18">
        <f ca="1" t="shared" si="3829"/>
        <v>42768.9031178069</v>
      </c>
      <c r="AS527" s="18">
        <f ca="1" t="shared" si="3830"/>
        <v>58152.9405309888</v>
      </c>
      <c r="AT527" s="18">
        <f ca="1" t="shared" si="3831"/>
        <v>63538.7870776215</v>
      </c>
      <c r="AU527" s="18">
        <f ca="1">AP527*'Ejercicio 3 - TIR'!$D$5</f>
        <v>14863.7371397257</v>
      </c>
      <c r="AV527" s="18">
        <f ca="1">AQ527*'Ejercicio 3 - TIR'!$D$5</f>
        <v>17480.9696323351</v>
      </c>
      <c r="AW527" s="18">
        <f ca="1">AR527*'Ejercicio 3 - TIR'!$D$5</f>
        <v>21384.4515589034</v>
      </c>
      <c r="AX527" s="18">
        <f ca="1">AS527*'Ejercicio 3 - TIR'!$D$5</f>
        <v>29076.4702654944</v>
      </c>
      <c r="AY527" s="18">
        <f ca="1">AT527*'Ejercicio 3 - TIR'!$D$5</f>
        <v>31769.3935388108</v>
      </c>
      <c r="AZ527" s="18">
        <f ca="1" t="shared" ref="AZ527:BD527" si="3931">AJ527-AU527-AE527</f>
        <v>28767.8373803287</v>
      </c>
      <c r="BA527" s="18">
        <f ca="1" t="shared" si="3931"/>
        <v>30572.9392209593</v>
      </c>
      <c r="BB527" s="18">
        <f ca="1" t="shared" si="3931"/>
        <v>33429.5725349405</v>
      </c>
      <c r="BC527" s="18">
        <f ca="1" t="shared" si="3931"/>
        <v>39640.881285449</v>
      </c>
      <c r="BD527" s="18">
        <f ca="1" t="shared" si="3931"/>
        <v>40762.3845876916</v>
      </c>
      <c r="BE527" s="18">
        <f ca="1" t="shared" ref="BE527:BI527" si="3932">AZ527/Z527</f>
        <v>25044.5875309048</v>
      </c>
      <c r="BF527" s="18">
        <f ca="1" t="shared" si="3932"/>
        <v>22660.323261098</v>
      </c>
      <c r="BG527" s="18">
        <f ca="1" t="shared" si="3932"/>
        <v>20793.9893802209</v>
      </c>
      <c r="BH527" s="18">
        <f ca="1" t="shared" si="3932"/>
        <v>20089.1349096876</v>
      </c>
      <c r="BI527" s="18">
        <f ca="1" t="shared" si="3932"/>
        <v>17263.1208619716</v>
      </c>
      <c r="BJ527" s="18">
        <f ca="1" t="shared" si="3834"/>
        <v>73891.7514145536</v>
      </c>
      <c r="BK527" s="18">
        <f ca="1" t="shared" si="3835"/>
        <v>43816.0343326498</v>
      </c>
      <c r="BL527" s="18">
        <f ca="1" t="shared" si="3836"/>
        <v>117707.785747203</v>
      </c>
      <c r="BM527" s="18">
        <f ca="1">BK527*'Ejercicio 3 - TIR'!$D$5</f>
        <v>21908.0171663249</v>
      </c>
      <c r="BN527" s="18">
        <f ca="1" t="shared" si="3837"/>
        <v>95799.7685808785</v>
      </c>
      <c r="BO527" s="18">
        <f ca="1" t="shared" si="3838"/>
        <v>40571.7918686237</v>
      </c>
      <c r="BP527" s="18">
        <f ca="1" t="shared" si="3839"/>
        <v>-124075.413359981</v>
      </c>
      <c r="BQ527" s="18">
        <f ca="1" t="shared" ref="BQ527:BT527" si="3933">BE527</f>
        <v>25044.5875309048</v>
      </c>
      <c r="BR527" s="18">
        <f ca="1" t="shared" si="3933"/>
        <v>22660.323261098</v>
      </c>
      <c r="BS527" s="18">
        <f ca="1" t="shared" si="3933"/>
        <v>20793.9893802209</v>
      </c>
      <c r="BT527" s="18">
        <f ca="1" t="shared" si="3933"/>
        <v>20089.1349096876</v>
      </c>
      <c r="BU527" s="18">
        <f ca="1" t="shared" si="3841"/>
        <v>57834.9127305953</v>
      </c>
      <c r="BV527" s="20">
        <f ca="1" t="shared" si="3842"/>
        <v>5.03455839624392</v>
      </c>
    </row>
    <row r="528" ht="15" customHeight="1" spans="1:74">
      <c r="A528" s="16">
        <v>527</v>
      </c>
      <c r="B528" s="17">
        <f ca="1" t="shared" ref="B528:F528" si="3934">RAND()</f>
        <v>0.993156321512892</v>
      </c>
      <c r="C528" s="18">
        <f ca="1">IF(B528&lt;=('Ejercicio 3 - TIR'!$D$13-'Ejercicio 3 - TIR'!$C$13)/('Ejercicio 3 - TIR'!$E$13-'Ejercicio 3 - TIR'!$C$13),'Ejercicio 3 - TIR'!$C$13+SQRT(('Ejercicio 3 - TIR'!$E$13-'Ejercicio 3 - TIR'!$C$13)*('Ejercicio 3 - TIR'!$D$13-'Ejercicio 3 - TIR'!$C$13)*B528),'Ejercicio 3 - TIR'!$E$13-SQRT(('Ejercicio 3 - TIR'!$E$13-'Ejercicio 3 - TIR'!$C$13)*('Ejercicio 3 - TIR'!$E$13-'Ejercicio 3 - TIR'!$D$13)*(1-B528)))</f>
        <v>97134.2689964811</v>
      </c>
      <c r="D528" s="17">
        <f ca="1" t="shared" si="3934"/>
        <v>0.307248675126903</v>
      </c>
      <c r="E528" s="18">
        <f ca="1">IF(D528&lt;=('Ejercicio 3 - TIR'!$D$14-'Ejercicio 3 - TIR'!$C$14)/('Ejercicio 3 - TIR'!$E$14-'Ejercicio 3 - TIR'!$C$14),'Ejercicio 3 - TIR'!$C$14+SQRT(('Ejercicio 3 - TIR'!$E$14-'Ejercicio 3 - TIR'!$C$14)*('Ejercicio 3 - TIR'!$D$14-'Ejercicio 3 - TIR'!$C$14)*D528),'Ejercicio 3 - TIR'!$E$14-SQRT(('Ejercicio 3 - TIR'!$E$14-'Ejercicio 3 - TIR'!$C$14)*('Ejercicio 3 - TIR'!$E$14-'Ejercicio 3 - TIR'!$D$14)*(1-D528)))</f>
        <v>29800.3802593667</v>
      </c>
      <c r="F528" s="17">
        <f ca="1" t="shared" si="3934"/>
        <v>0.194730576776462</v>
      </c>
      <c r="G528" s="18">
        <f ca="1">IF(F528&lt;=('Ejercicio 3 - TIR'!$D$18-'Ejercicio 3 - TIR'!$C$18)/('Ejercicio 3 - TIR'!$E$18-'Ejercicio 3 - TIR'!$C$18),'Ejercicio 3 - TIR'!$C$18+SQRT(('Ejercicio 3 - TIR'!$E$18-'Ejercicio 3 - TIR'!$C$18)*('Ejercicio 3 - TIR'!$D$18-'Ejercicio 3 - TIR'!$C$18)*F528),'Ejercicio 3 - TIR'!$E$18-SQRT(('Ejercicio 3 - TIR'!$E$18-'Ejercicio 3 - TIR'!$C$18)*('Ejercicio 3 - TIR'!$E$18-'Ejercicio 3 - TIR'!$D$18)*(1-F528)))</f>
        <v>35404.5893938827</v>
      </c>
      <c r="H528" s="17">
        <f ca="1" t="shared" ref="H528:L528" si="3935">RAND()</f>
        <v>0.135329510626705</v>
      </c>
      <c r="I528" s="18">
        <f ca="1">IF(H528&lt;=('Ejercicio 3 - TIR'!$D$18-'Ejercicio 3 - TIR'!$C$18)/('Ejercicio 3 - TIR'!$E$18-'Ejercicio 3 - TIR'!$C$18),'Ejercicio 3 - TIR'!$C$18+SQRT(('Ejercicio 3 - TIR'!$E$18-'Ejercicio 3 - TIR'!$C$18)*('Ejercicio 3 - TIR'!$D$18-'Ejercicio 3 - TIR'!$C$18)*H528),'Ejercicio 3 - TIR'!$E$18-SQRT(('Ejercicio 3 - TIR'!$E$18-'Ejercicio 3 - TIR'!$C$18)*('Ejercicio 3 - TIR'!$E$18-'Ejercicio 3 - TIR'!$D$18)*(1-H528)))</f>
        <v>34505.4884967122</v>
      </c>
      <c r="J528" s="17">
        <f ca="1" t="shared" si="3935"/>
        <v>0.56169193101997</v>
      </c>
      <c r="K528" s="18">
        <f ca="1">IF(J528&lt;=('Ejercicio 3 - TIR'!$D$18-'Ejercicio 3 - TIR'!$C$18)/('Ejercicio 3 - TIR'!$E$18-'Ejercicio 3 - TIR'!$C$18),'Ejercicio 3 - TIR'!$C$18+SQRT(('Ejercicio 3 - TIR'!$E$18-'Ejercicio 3 - TIR'!$C$18)*('Ejercicio 3 - TIR'!$D$18-'Ejercicio 3 - TIR'!$C$18)*J528),'Ejercicio 3 - TIR'!$E$18-SQRT(('Ejercicio 3 - TIR'!$E$18-'Ejercicio 3 - TIR'!$C$18)*('Ejercicio 3 - TIR'!$E$18-'Ejercicio 3 - TIR'!$D$18)*(1-J528)))</f>
        <v>39178.9863085744</v>
      </c>
      <c r="L528" s="17">
        <f ca="1" t="shared" si="3935"/>
        <v>0.301928861372717</v>
      </c>
      <c r="M528" s="18">
        <f ca="1">IF(L528&lt;=('Ejercicio 3 - TIR'!$D$18-'Ejercicio 3 - TIR'!$C$18)/('Ejercicio 3 - TIR'!$E$18-'Ejercicio 3 - TIR'!$C$18),'Ejercicio 3 - TIR'!$C$18+SQRT(('Ejercicio 3 - TIR'!$E$18-'Ejercicio 3 - TIR'!$C$18)*('Ejercicio 3 - TIR'!$D$18-'Ejercicio 3 - TIR'!$C$18)*L528),'Ejercicio 3 - TIR'!$E$18-SQRT(('Ejercicio 3 - TIR'!$E$18-'Ejercicio 3 - TIR'!$C$18)*('Ejercicio 3 - TIR'!$E$18-'Ejercicio 3 - TIR'!$D$18)*(1-L528)))</f>
        <v>36729.7347054626</v>
      </c>
      <c r="N528" s="17">
        <f ca="1" t="shared" ref="N528:R528" si="3936">RAND()</f>
        <v>0.235634918808082</v>
      </c>
      <c r="O528" s="18">
        <f ca="1">IF(N528&lt;=('Ejercicio 3 - TIR'!$D$18-'Ejercicio 3 - TIR'!$C$18)/('Ejercicio 3 - TIR'!$E$18-'Ejercicio 3 - TIR'!$C$18),'Ejercicio 3 - TIR'!$C$18+SQRT(('Ejercicio 3 - TIR'!$E$18-'Ejercicio 3 - TIR'!$C$18)*('Ejercicio 3 - TIR'!$D$18-'Ejercicio 3 - TIR'!$C$18)*N528),'Ejercicio 3 - TIR'!$E$18-SQRT(('Ejercicio 3 - TIR'!$E$18-'Ejercicio 3 - TIR'!$C$18)*('Ejercicio 3 - TIR'!$E$18-'Ejercicio 3 - TIR'!$D$18)*(1-N528)))</f>
        <v>35945.1861048425</v>
      </c>
      <c r="P528" s="17">
        <f ca="1" t="shared" si="3936"/>
        <v>0.0890277395107839</v>
      </c>
      <c r="Q528" s="19">
        <f ca="1">IF(P528&lt;=('Ejercicio 3 - TIR'!$D$22-'Ejercicio 3 - TIR'!$C$22)/('Ejercicio 3 - TIR'!$E$22-'Ejercicio 3 - TIR'!$C$22),'Ejercicio 3 - TIR'!$C$22+SQRT(('Ejercicio 3 - TIR'!$E$22-'Ejercicio 3 - TIR'!$C$22)*('Ejercicio 3 - TIR'!$D$22-'Ejercicio 3 - TIR'!$C$22)*P528),'Ejercicio 3 - TIR'!$E$22-SQRT(('Ejercicio 3 - TIR'!$E$22-'Ejercicio 3 - TIR'!$C$22)*('Ejercicio 3 - TIR'!$E$22-'Ejercicio 3 - TIR'!$D$22)*(1-P528)))</f>
        <v>0.132658986180552</v>
      </c>
      <c r="R528" s="17">
        <f ca="1" t="shared" si="3936"/>
        <v>0.337782291016679</v>
      </c>
      <c r="S528" s="19">
        <f ca="1">IF(R528&lt;=('Ejercicio 3 - TIR'!$D$23-'Ejercicio 3 - TIR'!$C$23)/('Ejercicio 3 - TIR'!$E$23-'Ejercicio 3 - TIR'!$C$23),'Ejercicio 3 - TIR'!$C$23+SQRT(('Ejercicio 3 - TIR'!$E$23-'Ejercicio 3 - TIR'!$C$23)*('Ejercicio 3 - TIR'!$D$23-'Ejercicio 3 - TIR'!$C$23)*R528),'Ejercicio 3 - TIR'!$E$23-SQRT(('Ejercicio 3 - TIR'!$E$23-'Ejercicio 3 - TIR'!$C$23)*('Ejercicio 3 - TIR'!$E$23-'Ejercicio 3 - TIR'!$D$23)*(1-R528)))</f>
        <v>0.144657820743732</v>
      </c>
      <c r="T528" s="17">
        <f ca="1" t="shared" ref="T528:X528" si="3937">RAND()</f>
        <v>0.996621186871534</v>
      </c>
      <c r="U528" s="19">
        <f ca="1">IF(T528&lt;=('Ejercicio 3 - TIR'!$D$24-'Ejercicio 3 - TIR'!$C$24)/('Ejercicio 3 - TIR'!$E$24-'Ejercicio 3 - TIR'!$C$24),'Ejercicio 3 - TIR'!$C$24+SQRT(('Ejercicio 3 - TIR'!$E$24-'Ejercicio 3 - TIR'!$C$24)*('Ejercicio 3 - TIR'!$D$24-'Ejercicio 3 - TIR'!$C$24)*T528),'Ejercicio 3 - TIR'!$E$24-SQRT(('Ejercicio 3 - TIR'!$E$24-'Ejercicio 3 - TIR'!$C$24)*('Ejercicio 3 - TIR'!$E$24-'Ejercicio 3 - TIR'!$D$24)*(1-T528)))</f>
        <v>0.216924178685342</v>
      </c>
      <c r="V528" s="17">
        <f ca="1" t="shared" si="3937"/>
        <v>0.419512349701846</v>
      </c>
      <c r="W528" s="19">
        <f ca="1">IF(V528&lt;=('Ejercicio 3 - TIR'!$D$25-'Ejercicio 3 - TIR'!$C$25)/('Ejercicio 3 - TIR'!$E$25-'Ejercicio 3 - TIR'!$C$25),'Ejercicio 3 - TIR'!$C$25+SQRT(('Ejercicio 3 - TIR'!$E$25-'Ejercicio 3 - TIR'!$C$25)*('Ejercicio 3 - TIR'!$D$25-'Ejercicio 3 - TIR'!$C$25)*V528),'Ejercicio 3 - TIR'!$E$25-SQRT(('Ejercicio 3 - TIR'!$E$25-'Ejercicio 3 - TIR'!$C$25)*('Ejercicio 3 - TIR'!$E$25-'Ejercicio 3 - TIR'!$D$25)*(1-V528)))</f>
        <v>0.204925541866335</v>
      </c>
      <c r="X528" s="17">
        <f ca="1" t="shared" si="3937"/>
        <v>0.617575760927326</v>
      </c>
      <c r="Y528" s="19">
        <f ca="1">IF(X528&lt;=('Ejercicio 3 - TIR'!$D$26-'Ejercicio 3 - TIR'!$C$26)/('Ejercicio 3 - TIR'!$E$26-'Ejercicio 3 - TIR'!$C$26),'Ejercicio 3 - TIR'!$C$26+SQRT(('Ejercicio 3 - TIR'!$E$26-'Ejercicio 3 - TIR'!$C$26)*('Ejercicio 3 - TIR'!$D$26-'Ejercicio 3 - TIR'!$C$26)*X528),'Ejercicio 3 - TIR'!$E$26-SQRT(('Ejercicio 3 - TIR'!$E$26-'Ejercicio 3 - TIR'!$C$26)*('Ejercicio 3 - TIR'!$E$26-'Ejercicio 3 - TIR'!$D$26)*(1-X528)))</f>
        <v>0.234556728870025</v>
      </c>
      <c r="Z528" s="17">
        <f ca="1" t="shared" si="3812"/>
        <v>1.13265898618055</v>
      </c>
      <c r="AA528" s="17">
        <f ca="1" t="shared" si="3813"/>
        <v>1.29650696676724</v>
      </c>
      <c r="AB528" s="17">
        <f ca="1" t="shared" si="3814"/>
        <v>1.57775067569304</v>
      </c>
      <c r="AC528" s="17">
        <f ca="1" t="shared" si="3815"/>
        <v>1.90107208783941</v>
      </c>
      <c r="AD528" s="17">
        <f ca="1" t="shared" si="3816"/>
        <v>2.34698133810914</v>
      </c>
      <c r="AE528" s="16">
        <f ca="1" t="shared" si="3817"/>
        <v>3953.28823300253</v>
      </c>
      <c r="AF528" s="16">
        <f ca="1" t="shared" si="3818"/>
        <v>4525.16229356052</v>
      </c>
      <c r="AG528" s="16">
        <f ca="1" t="shared" si="3819"/>
        <v>5506.77940750901</v>
      </c>
      <c r="AH528" s="16">
        <f ca="1" t="shared" si="3820"/>
        <v>6635.25916153117</v>
      </c>
      <c r="AI528" s="16">
        <f ca="1" t="shared" si="3821"/>
        <v>8191.60384566478</v>
      </c>
      <c r="AJ528" s="18">
        <f ca="1" t="shared" si="3822"/>
        <v>40101.3263290139</v>
      </c>
      <c r="AK528" s="18">
        <f ca="1" t="shared" si="3823"/>
        <v>44736.6062276941</v>
      </c>
      <c r="AL528" s="18">
        <f ca="1" t="shared" si="3824"/>
        <v>61814.6721213216</v>
      </c>
      <c r="AM528" s="18">
        <f ca="1" t="shared" si="3825"/>
        <v>69825.8734423016</v>
      </c>
      <c r="AN528" s="18">
        <f ca="1" t="shared" si="3826"/>
        <v>84362.6809829252</v>
      </c>
      <c r="AO528" s="18">
        <f ca="1">C528/'Ejercicio 3 - TIR'!$D$7</f>
        <v>19426.8537992962</v>
      </c>
      <c r="AP528" s="18">
        <f ca="1" t="shared" si="3827"/>
        <v>20674.4725297177</v>
      </c>
      <c r="AQ528" s="18">
        <f ca="1" t="shared" si="3828"/>
        <v>25309.7524283978</v>
      </c>
      <c r="AR528" s="18">
        <f ca="1" t="shared" si="3829"/>
        <v>42387.8183220254</v>
      </c>
      <c r="AS528" s="18">
        <f ca="1" t="shared" si="3830"/>
        <v>50399.0196430053</v>
      </c>
      <c r="AT528" s="18">
        <f ca="1" t="shared" si="3831"/>
        <v>64935.8271836289</v>
      </c>
      <c r="AU528" s="18">
        <f ca="1">AP528*'Ejercicio 3 - TIR'!$D$5</f>
        <v>10337.2362648588</v>
      </c>
      <c r="AV528" s="18">
        <f ca="1">AQ528*'Ejercicio 3 - TIR'!$D$5</f>
        <v>12654.8762141989</v>
      </c>
      <c r="AW528" s="18">
        <f ca="1">AR528*'Ejercicio 3 - TIR'!$D$5</f>
        <v>21193.9091610127</v>
      </c>
      <c r="AX528" s="18">
        <f ca="1">AS528*'Ejercicio 3 - TIR'!$D$5</f>
        <v>25199.5098215027</v>
      </c>
      <c r="AY528" s="18">
        <f ca="1">AT528*'Ejercicio 3 - TIR'!$D$5</f>
        <v>32467.9135918145</v>
      </c>
      <c r="AZ528" s="18">
        <f ca="1" t="shared" ref="AZ528:BD528" si="3938">AJ528-AU528-AE528</f>
        <v>25810.8018311525</v>
      </c>
      <c r="BA528" s="18">
        <f ca="1" t="shared" si="3938"/>
        <v>27556.5677199346</v>
      </c>
      <c r="BB528" s="18">
        <f ca="1" t="shared" si="3938"/>
        <v>35113.9835527999</v>
      </c>
      <c r="BC528" s="18">
        <f ca="1" t="shared" si="3938"/>
        <v>37991.1044592677</v>
      </c>
      <c r="BD528" s="18">
        <f ca="1" t="shared" si="3938"/>
        <v>43703.1635454459</v>
      </c>
      <c r="BE528" s="18">
        <f ca="1" t="shared" ref="BE528:BI528" si="3939">AZ528/Z528</f>
        <v>22787.7959262826</v>
      </c>
      <c r="BF528" s="18">
        <f ca="1" t="shared" si="3939"/>
        <v>21254.4694523665</v>
      </c>
      <c r="BG528" s="18">
        <f ca="1" t="shared" si="3939"/>
        <v>22255.72398337</v>
      </c>
      <c r="BH528" s="18">
        <f ca="1" t="shared" si="3939"/>
        <v>19984.0420057111</v>
      </c>
      <c r="BI528" s="18">
        <f ca="1" t="shared" si="3939"/>
        <v>18621.010246573</v>
      </c>
      <c r="BJ528" s="18">
        <f ca="1" t="shared" si="3834"/>
        <v>69940.9363372896</v>
      </c>
      <c r="BK528" s="18">
        <f ca="1" t="shared" si="3835"/>
        <v>45594.4633251228</v>
      </c>
      <c r="BL528" s="18">
        <f ca="1" t="shared" si="3836"/>
        <v>115535.399662412</v>
      </c>
      <c r="BM528" s="18">
        <f ca="1">BK528*'Ejercicio 3 - TIR'!$D$5</f>
        <v>22797.2316625614</v>
      </c>
      <c r="BN528" s="18">
        <f ca="1" t="shared" si="3837"/>
        <v>92738.167999851</v>
      </c>
      <c r="BO528" s="18">
        <f ca="1" t="shared" si="3838"/>
        <v>39513.8071590148</v>
      </c>
      <c r="BP528" s="18">
        <f ca="1" t="shared" si="3839"/>
        <v>-126934.649255848</v>
      </c>
      <c r="BQ528" s="18">
        <f ca="1" t="shared" ref="BQ528:BT528" si="3940">BE528</f>
        <v>22787.7959262826</v>
      </c>
      <c r="BR528" s="18">
        <f ca="1" t="shared" si="3940"/>
        <v>21254.4694523665</v>
      </c>
      <c r="BS528" s="18">
        <f ca="1" t="shared" si="3940"/>
        <v>22255.72398337</v>
      </c>
      <c r="BT528" s="18">
        <f ca="1" t="shared" si="3940"/>
        <v>19984.0420057111</v>
      </c>
      <c r="BU528" s="18">
        <f ca="1" t="shared" si="3841"/>
        <v>58134.8174055879</v>
      </c>
      <c r="BV528" s="20">
        <f ca="1" t="shared" si="3842"/>
        <v>3.82521503790323</v>
      </c>
    </row>
    <row r="529" ht="15" customHeight="1" spans="1:74">
      <c r="A529" s="16">
        <v>528</v>
      </c>
      <c r="B529" s="17">
        <f ca="1" t="shared" ref="B529:F529" si="3941">RAND()</f>
        <v>0.129068440807911</v>
      </c>
      <c r="C529" s="18">
        <f ca="1">IF(B529&lt;=('Ejercicio 3 - TIR'!$D$13-'Ejercicio 3 - TIR'!$C$13)/('Ejercicio 3 - TIR'!$E$13-'Ejercicio 3 - TIR'!$C$13),'Ejercicio 3 - TIR'!$C$13+SQRT(('Ejercicio 3 - TIR'!$E$13-'Ejercicio 3 - TIR'!$C$13)*('Ejercicio 3 - TIR'!$D$13-'Ejercicio 3 - TIR'!$C$13)*B529),'Ejercicio 3 - TIR'!$E$13-SQRT(('Ejercicio 3 - TIR'!$E$13-'Ejercicio 3 - TIR'!$C$13)*('Ejercicio 3 - TIR'!$E$13-'Ejercicio 3 - TIR'!$D$13)*(1-B529)))</f>
        <v>67185.2192954122</v>
      </c>
      <c r="D529" s="17">
        <f ca="1" t="shared" si="3941"/>
        <v>0.0727112003319765</v>
      </c>
      <c r="E529" s="18">
        <f ca="1">IF(D529&lt;=('Ejercicio 3 - TIR'!$D$14-'Ejercicio 3 - TIR'!$C$14)/('Ejercicio 3 - TIR'!$E$14-'Ejercicio 3 - TIR'!$C$14),'Ejercicio 3 - TIR'!$C$14+SQRT(('Ejercicio 3 - TIR'!$E$14-'Ejercicio 3 - TIR'!$C$14)*('Ejercicio 3 - TIR'!$D$14-'Ejercicio 3 - TIR'!$C$14)*D529),'Ejercicio 3 - TIR'!$E$14-SQRT(('Ejercicio 3 - TIR'!$E$14-'Ejercicio 3 - TIR'!$C$14)*('Ejercicio 3 - TIR'!$E$14-'Ejercicio 3 - TIR'!$D$14)*(1-D529)))</f>
        <v>27335.2387511555</v>
      </c>
      <c r="F529" s="17">
        <f ca="1" t="shared" si="3941"/>
        <v>0.672175576376799</v>
      </c>
      <c r="G529" s="18">
        <f ca="1">IF(F529&lt;=('Ejercicio 3 - TIR'!$D$18-'Ejercicio 3 - TIR'!$C$18)/('Ejercicio 3 - TIR'!$E$18-'Ejercicio 3 - TIR'!$C$18),'Ejercicio 3 - TIR'!$C$18+SQRT(('Ejercicio 3 - TIR'!$E$18-'Ejercicio 3 - TIR'!$C$18)*('Ejercicio 3 - TIR'!$D$18-'Ejercicio 3 - TIR'!$C$18)*F529),'Ejercicio 3 - TIR'!$E$18-SQRT(('Ejercicio 3 - TIR'!$E$18-'Ejercicio 3 - TIR'!$C$18)*('Ejercicio 3 - TIR'!$E$18-'Ejercicio 3 - TIR'!$D$18)*(1-F529)))</f>
        <v>40041.4889561744</v>
      </c>
      <c r="H529" s="17">
        <f ca="1" t="shared" ref="H529:L529" si="3942">RAND()</f>
        <v>0.160520212850006</v>
      </c>
      <c r="I529" s="18">
        <f ca="1">IF(H529&lt;=('Ejercicio 3 - TIR'!$D$18-'Ejercicio 3 - TIR'!$C$18)/('Ejercicio 3 - TIR'!$E$18-'Ejercicio 3 - TIR'!$C$18),'Ejercicio 3 - TIR'!$C$18+SQRT(('Ejercicio 3 - TIR'!$E$18-'Ejercicio 3 - TIR'!$C$18)*('Ejercicio 3 - TIR'!$D$18-'Ejercicio 3 - TIR'!$C$18)*H529),'Ejercicio 3 - TIR'!$E$18-SQRT(('Ejercicio 3 - TIR'!$E$18-'Ejercicio 3 - TIR'!$C$18)*('Ejercicio 3 - TIR'!$E$18-'Ejercicio 3 - TIR'!$D$18)*(1-H529)))</f>
        <v>34906.9371228395</v>
      </c>
      <c r="J529" s="17">
        <f ca="1" t="shared" si="3942"/>
        <v>0.582643521690764</v>
      </c>
      <c r="K529" s="18">
        <f ca="1">IF(J529&lt;=('Ejercicio 3 - TIR'!$D$18-'Ejercicio 3 - TIR'!$C$18)/('Ejercicio 3 - TIR'!$E$18-'Ejercicio 3 - TIR'!$C$18),'Ejercicio 3 - TIR'!$C$18+SQRT(('Ejercicio 3 - TIR'!$E$18-'Ejercicio 3 - TIR'!$C$18)*('Ejercicio 3 - TIR'!$D$18-'Ejercicio 3 - TIR'!$C$18)*J529),'Ejercicio 3 - TIR'!$E$18-SQRT(('Ejercicio 3 - TIR'!$E$18-'Ejercicio 3 - TIR'!$C$18)*('Ejercicio 3 - TIR'!$E$18-'Ejercicio 3 - TIR'!$D$18)*(1-J529)))</f>
        <v>39348.6110333896</v>
      </c>
      <c r="L529" s="17">
        <f ca="1" t="shared" si="3942"/>
        <v>0.399027464962815</v>
      </c>
      <c r="M529" s="18">
        <f ca="1">IF(L529&lt;=('Ejercicio 3 - TIR'!$D$18-'Ejercicio 3 - TIR'!$C$18)/('Ejercicio 3 - TIR'!$E$18-'Ejercicio 3 - TIR'!$C$18),'Ejercicio 3 - TIR'!$C$18+SQRT(('Ejercicio 3 - TIR'!$E$18-'Ejercicio 3 - TIR'!$C$18)*('Ejercicio 3 - TIR'!$D$18-'Ejercicio 3 - TIR'!$C$18)*L529),'Ejercicio 3 - TIR'!$E$18-SQRT(('Ejercicio 3 - TIR'!$E$18-'Ejercicio 3 - TIR'!$C$18)*('Ejercicio 3 - TIR'!$E$18-'Ejercicio 3 - TIR'!$D$18)*(1-L529)))</f>
        <v>37736.5444317487</v>
      </c>
      <c r="N529" s="17">
        <f ca="1" t="shared" ref="N529:R529" si="3943">RAND()</f>
        <v>0.661173769403509</v>
      </c>
      <c r="O529" s="18">
        <f ca="1">IF(N529&lt;=('Ejercicio 3 - TIR'!$D$18-'Ejercicio 3 - TIR'!$C$18)/('Ejercicio 3 - TIR'!$E$18-'Ejercicio 3 - TIR'!$C$18),'Ejercicio 3 - TIR'!$C$18+SQRT(('Ejercicio 3 - TIR'!$E$18-'Ejercicio 3 - TIR'!$C$18)*('Ejercicio 3 - TIR'!$D$18-'Ejercicio 3 - TIR'!$C$18)*N529),'Ejercicio 3 - TIR'!$E$18-SQRT(('Ejercicio 3 - TIR'!$E$18-'Ejercicio 3 - TIR'!$C$18)*('Ejercicio 3 - TIR'!$E$18-'Ejercicio 3 - TIR'!$D$18)*(1-N529)))</f>
        <v>39958.7180606003</v>
      </c>
      <c r="P529" s="17">
        <f ca="1" t="shared" si="3943"/>
        <v>0.925709257871361</v>
      </c>
      <c r="Q529" s="19">
        <f ca="1">IF(P529&lt;=('Ejercicio 3 - TIR'!$D$22-'Ejercicio 3 - TIR'!$C$22)/('Ejercicio 3 - TIR'!$E$22-'Ejercicio 3 - TIR'!$C$22),'Ejercicio 3 - TIR'!$C$22+SQRT(('Ejercicio 3 - TIR'!$E$22-'Ejercicio 3 - TIR'!$C$22)*('Ejercicio 3 - TIR'!$D$22-'Ejercicio 3 - TIR'!$C$22)*P529),'Ejercicio 3 - TIR'!$E$22-SQRT(('Ejercicio 3 - TIR'!$E$22-'Ejercicio 3 - TIR'!$C$22)*('Ejercicio 3 - TIR'!$E$22-'Ejercicio 3 - TIR'!$D$22)*(1-P529)))</f>
        <v>0.168436119343769</v>
      </c>
      <c r="R529" s="17">
        <f ca="1" t="shared" si="3943"/>
        <v>0.480648249697643</v>
      </c>
      <c r="S529" s="19">
        <f ca="1">IF(R529&lt;=('Ejercicio 3 - TIR'!$D$23-'Ejercicio 3 - TIR'!$C$23)/('Ejercicio 3 - TIR'!$E$23-'Ejercicio 3 - TIR'!$C$23),'Ejercicio 3 - TIR'!$C$23+SQRT(('Ejercicio 3 - TIR'!$E$23-'Ejercicio 3 - TIR'!$C$23)*('Ejercicio 3 - TIR'!$D$23-'Ejercicio 3 - TIR'!$C$23)*R529),'Ejercicio 3 - TIR'!$E$23-SQRT(('Ejercicio 3 - TIR'!$E$23-'Ejercicio 3 - TIR'!$C$23)*('Ejercicio 3 - TIR'!$E$23-'Ejercicio 3 - TIR'!$D$23)*(1-R529)))</f>
        <v>0.14941371872878</v>
      </c>
      <c r="T529" s="17">
        <f ca="1" t="shared" ref="T529:X529" si="3944">RAND()</f>
        <v>0.555124189149086</v>
      </c>
      <c r="U529" s="19">
        <f ca="1">IF(T529&lt;=('Ejercicio 3 - TIR'!$D$24-'Ejercicio 3 - TIR'!$C$24)/('Ejercicio 3 - TIR'!$E$24-'Ejercicio 3 - TIR'!$C$24),'Ejercicio 3 - TIR'!$C$24+SQRT(('Ejercicio 3 - TIR'!$E$24-'Ejercicio 3 - TIR'!$C$24)*('Ejercicio 3 - TIR'!$D$24-'Ejercicio 3 - TIR'!$C$24)*T529),'Ejercicio 3 - TIR'!$E$24-SQRT(('Ejercicio 3 - TIR'!$E$24-'Ejercicio 3 - TIR'!$C$24)*('Ejercicio 3 - TIR'!$E$24-'Ejercicio 3 - TIR'!$D$24)*(1-T529)))</f>
        <v>0.18470620068082</v>
      </c>
      <c r="V529" s="17">
        <f ca="1" t="shared" si="3944"/>
        <v>0.0899683271664105</v>
      </c>
      <c r="W529" s="19">
        <f ca="1">IF(V529&lt;=('Ejercicio 3 - TIR'!$D$25-'Ejercicio 3 - TIR'!$C$25)/('Ejercicio 3 - TIR'!$E$25-'Ejercicio 3 - TIR'!$C$25),'Ejercicio 3 - TIR'!$C$25+SQRT(('Ejercicio 3 - TIR'!$E$25-'Ejercicio 3 - TIR'!$C$25)*('Ejercicio 3 - TIR'!$D$25-'Ejercicio 3 - TIR'!$C$25)*V529),'Ejercicio 3 - TIR'!$E$25-SQRT(('Ejercicio 3 - TIR'!$E$25-'Ejercicio 3 - TIR'!$C$25)*('Ejercicio 3 - TIR'!$E$25-'Ejercicio 3 - TIR'!$D$25)*(1-V529)))</f>
        <v>0.191222996838322</v>
      </c>
      <c r="X529" s="17">
        <f ca="1" t="shared" si="3944"/>
        <v>0.16278053791831</v>
      </c>
      <c r="Y529" s="19">
        <f ca="1">IF(X529&lt;=('Ejercicio 3 - TIR'!$D$26-'Ejercicio 3 - TIR'!$C$26)/('Ejercicio 3 - TIR'!$E$26-'Ejercicio 3 - TIR'!$C$26),'Ejercicio 3 - TIR'!$C$26+SQRT(('Ejercicio 3 - TIR'!$E$26-'Ejercicio 3 - TIR'!$C$26)*('Ejercicio 3 - TIR'!$D$26-'Ejercicio 3 - TIR'!$C$26)*X529),'Ejercicio 3 - TIR'!$E$26-SQRT(('Ejercicio 3 - TIR'!$E$26-'Ejercicio 3 - TIR'!$C$26)*('Ejercicio 3 - TIR'!$E$26-'Ejercicio 3 - TIR'!$D$26)*(1-X529)))</f>
        <v>0.210964433032625</v>
      </c>
      <c r="Z529" s="17">
        <f ca="1" t="shared" si="3812"/>
        <v>1.16843611934377</v>
      </c>
      <c r="AA529" s="17">
        <f ca="1" t="shared" si="3813"/>
        <v>1.34301650503195</v>
      </c>
      <c r="AB529" s="17">
        <f ca="1" t="shared" si="3814"/>
        <v>1.59107998112803</v>
      </c>
      <c r="AC529" s="17">
        <f ca="1" t="shared" si="3815"/>
        <v>1.89533106332879</v>
      </c>
      <c r="AD529" s="17">
        <f ca="1" t="shared" si="3816"/>
        <v>2.29517850651307</v>
      </c>
      <c r="AE529" s="16">
        <f ca="1" t="shared" si="3817"/>
        <v>4604.24153658005</v>
      </c>
      <c r="AF529" s="16">
        <f ca="1" t="shared" si="3818"/>
        <v>5292.17838648598</v>
      </c>
      <c r="AG529" s="16">
        <f ca="1" t="shared" si="3819"/>
        <v>6269.67654957896</v>
      </c>
      <c r="AH529" s="16">
        <f ca="1" t="shared" si="3820"/>
        <v>7468.5828885964</v>
      </c>
      <c r="AI529" s="16">
        <f ca="1" t="shared" si="3821"/>
        <v>9044.1882432463</v>
      </c>
      <c r="AJ529" s="18">
        <f ca="1" t="shared" si="3822"/>
        <v>46785.9219686989</v>
      </c>
      <c r="AK529" s="18">
        <f ca="1" t="shared" si="3823"/>
        <v>46880.5926960859</v>
      </c>
      <c r="AL529" s="18">
        <f ca="1" t="shared" si="3824"/>
        <v>62606.7873004198</v>
      </c>
      <c r="AM529" s="18">
        <f ca="1" t="shared" si="3825"/>
        <v>71523.2448841805</v>
      </c>
      <c r="AN529" s="18">
        <f ca="1" t="shared" si="3826"/>
        <v>91712.3908405055</v>
      </c>
      <c r="AO529" s="18">
        <f ca="1">C529/'Ejercicio 3 - TIR'!$D$7</f>
        <v>13437.0438590824</v>
      </c>
      <c r="AP529" s="18">
        <f ca="1" t="shared" si="3827"/>
        <v>33348.8781096164</v>
      </c>
      <c r="AQ529" s="18">
        <f ca="1" t="shared" si="3828"/>
        <v>33443.5488370034</v>
      </c>
      <c r="AR529" s="18">
        <f ca="1" t="shared" si="3829"/>
        <v>49169.7434413373</v>
      </c>
      <c r="AS529" s="18">
        <f ca="1" t="shared" si="3830"/>
        <v>58086.2010250981</v>
      </c>
      <c r="AT529" s="18">
        <f ca="1" t="shared" si="3831"/>
        <v>78275.3469814231</v>
      </c>
      <c r="AU529" s="18">
        <f ca="1">AP529*'Ejercicio 3 - TIR'!$D$5</f>
        <v>16674.4390548082</v>
      </c>
      <c r="AV529" s="18">
        <f ca="1">AQ529*'Ejercicio 3 - TIR'!$D$5</f>
        <v>16721.7744185017</v>
      </c>
      <c r="AW529" s="18">
        <f ca="1">AR529*'Ejercicio 3 - TIR'!$D$5</f>
        <v>24584.8717206687</v>
      </c>
      <c r="AX529" s="18">
        <f ca="1">AS529*'Ejercicio 3 - TIR'!$D$5</f>
        <v>29043.100512549</v>
      </c>
      <c r="AY529" s="18">
        <f ca="1">AT529*'Ejercicio 3 - TIR'!$D$5</f>
        <v>39137.6734907115</v>
      </c>
      <c r="AZ529" s="18">
        <f ca="1" t="shared" ref="AZ529:BD529" si="3945">AJ529-AU529-AE529</f>
        <v>25507.2413773106</v>
      </c>
      <c r="BA529" s="18">
        <f ca="1" t="shared" si="3945"/>
        <v>24866.6398910982</v>
      </c>
      <c r="BB529" s="18">
        <f ca="1" t="shared" si="3945"/>
        <v>31752.2390301721</v>
      </c>
      <c r="BC529" s="18">
        <f ca="1" t="shared" si="3945"/>
        <v>35011.5614830351</v>
      </c>
      <c r="BD529" s="18">
        <f ca="1" t="shared" si="3945"/>
        <v>43530.5291065477</v>
      </c>
      <c r="BE529" s="18">
        <f ca="1" t="shared" ref="BE529:BI529" si="3946">AZ529/Z529</f>
        <v>21830.240399994</v>
      </c>
      <c r="BF529" s="18">
        <f ca="1" t="shared" si="3946"/>
        <v>18515.5132479229</v>
      </c>
      <c r="BG529" s="18">
        <f ca="1" t="shared" si="3946"/>
        <v>19956.4065960158</v>
      </c>
      <c r="BH529" s="18">
        <f ca="1" t="shared" si="3946"/>
        <v>18472.5308208392</v>
      </c>
      <c r="BI529" s="18">
        <f ca="1" t="shared" si="3946"/>
        <v>18966.0756159141</v>
      </c>
      <c r="BJ529" s="18">
        <f ca="1" t="shared" si="3834"/>
        <v>62739.2524520553</v>
      </c>
      <c r="BK529" s="18">
        <f ca="1" t="shared" si="3835"/>
        <v>30840.4142564395</v>
      </c>
      <c r="BL529" s="18">
        <f ca="1" t="shared" si="3836"/>
        <v>93579.6667084949</v>
      </c>
      <c r="BM529" s="18">
        <f ca="1">BK529*'Ejercicio 3 - TIR'!$D$5</f>
        <v>15420.2071282198</v>
      </c>
      <c r="BN529" s="18">
        <f ca="1" t="shared" si="3837"/>
        <v>78159.4595802751</v>
      </c>
      <c r="BO529" s="18">
        <f ca="1" t="shared" si="3838"/>
        <v>34053.7606806967</v>
      </c>
      <c r="BP529" s="18">
        <f ca="1" t="shared" si="3839"/>
        <v>-94520.4580465677</v>
      </c>
      <c r="BQ529" s="18">
        <f ca="1" t="shared" ref="BQ529:BT529" si="3947">BE529</f>
        <v>21830.240399994</v>
      </c>
      <c r="BR529" s="18">
        <f ca="1" t="shared" si="3947"/>
        <v>18515.5132479229</v>
      </c>
      <c r="BS529" s="18">
        <f ca="1" t="shared" si="3947"/>
        <v>19956.4065960158</v>
      </c>
      <c r="BT529" s="18">
        <f ca="1" t="shared" si="3947"/>
        <v>18472.5308208392</v>
      </c>
      <c r="BU529" s="18">
        <f ca="1" t="shared" si="3841"/>
        <v>53019.8362966108</v>
      </c>
      <c r="BV529" s="20">
        <f ca="1" t="shared" si="3842"/>
        <v>10.4144498697224</v>
      </c>
    </row>
    <row r="530" ht="15" customHeight="1" spans="1:74">
      <c r="A530" s="16">
        <v>529</v>
      </c>
      <c r="B530" s="17">
        <f ca="1" t="shared" ref="B530:F530" si="3948">RAND()</f>
        <v>0.643519117931255</v>
      </c>
      <c r="C530" s="18">
        <f ca="1">IF(B530&lt;=('Ejercicio 3 - TIR'!$D$13-'Ejercicio 3 - TIR'!$C$13)/('Ejercicio 3 - TIR'!$E$13-'Ejercicio 3 - TIR'!$C$13),'Ejercicio 3 - TIR'!$C$13+SQRT(('Ejercicio 3 - TIR'!$E$13-'Ejercicio 3 - TIR'!$C$13)*('Ejercicio 3 - TIR'!$D$13-'Ejercicio 3 - TIR'!$C$13)*B530),'Ejercicio 3 - TIR'!$E$13-SQRT(('Ejercicio 3 - TIR'!$E$13-'Ejercicio 3 - TIR'!$C$13)*('Ejercicio 3 - TIR'!$E$13-'Ejercicio 3 - TIR'!$D$13)*(1-B530)))</f>
        <v>79317.2279787623</v>
      </c>
      <c r="D530" s="17">
        <f ca="1" t="shared" si="3948"/>
        <v>0.82612999561649</v>
      </c>
      <c r="E530" s="18">
        <f ca="1">IF(D530&lt;=('Ejercicio 3 - TIR'!$D$14-'Ejercicio 3 - TIR'!$C$14)/('Ejercicio 3 - TIR'!$E$14-'Ejercicio 3 - TIR'!$C$14),'Ejercicio 3 - TIR'!$C$14+SQRT(('Ejercicio 3 - TIR'!$E$14-'Ejercicio 3 - TIR'!$C$14)*('Ejercicio 3 - TIR'!$D$14-'Ejercicio 3 - TIR'!$C$14)*D530),'Ejercicio 3 - TIR'!$E$14-SQRT(('Ejercicio 3 - TIR'!$E$14-'Ejercicio 3 - TIR'!$C$14)*('Ejercicio 3 - TIR'!$E$14-'Ejercicio 3 - TIR'!$D$14)*(1-D530)))</f>
        <v>34893.0928481588</v>
      </c>
      <c r="F530" s="17">
        <f ca="1" t="shared" si="3948"/>
        <v>0.348954908266886</v>
      </c>
      <c r="G530" s="18">
        <f ca="1">IF(F530&lt;=('Ejercicio 3 - TIR'!$D$18-'Ejercicio 3 - TIR'!$C$18)/('Ejercicio 3 - TIR'!$E$18-'Ejercicio 3 - TIR'!$C$18),'Ejercicio 3 - TIR'!$C$18+SQRT(('Ejercicio 3 - TIR'!$E$18-'Ejercicio 3 - TIR'!$C$18)*('Ejercicio 3 - TIR'!$D$18-'Ejercicio 3 - TIR'!$C$18)*F530),'Ejercicio 3 - TIR'!$E$18-SQRT(('Ejercicio 3 - TIR'!$E$18-'Ejercicio 3 - TIR'!$C$18)*('Ejercicio 3 - TIR'!$E$18-'Ejercicio 3 - TIR'!$D$18)*(1-F530)))</f>
        <v>37234.8625584757</v>
      </c>
      <c r="H530" s="17">
        <f ca="1" t="shared" ref="H530:L530" si="3949">RAND()</f>
        <v>0.715377872566955</v>
      </c>
      <c r="I530" s="18">
        <f ca="1">IF(H530&lt;=('Ejercicio 3 - TIR'!$D$18-'Ejercicio 3 - TIR'!$C$18)/('Ejercicio 3 - TIR'!$E$18-'Ejercicio 3 - TIR'!$C$18),'Ejercicio 3 - TIR'!$C$18+SQRT(('Ejercicio 3 - TIR'!$E$18-'Ejercicio 3 - TIR'!$C$18)*('Ejercicio 3 - TIR'!$D$18-'Ejercicio 3 - TIR'!$C$18)*H530),'Ejercicio 3 - TIR'!$E$18-SQRT(('Ejercicio 3 - TIR'!$E$18-'Ejercicio 3 - TIR'!$C$18)*('Ejercicio 3 - TIR'!$E$18-'Ejercicio 3 - TIR'!$D$18)*(1-H530)))</f>
        <v>40379.7554656189</v>
      </c>
      <c r="J530" s="17">
        <f ca="1" t="shared" si="3949"/>
        <v>0.891415961712919</v>
      </c>
      <c r="K530" s="18">
        <f ca="1">IF(J530&lt;=('Ejercicio 3 - TIR'!$D$18-'Ejercicio 3 - TIR'!$C$18)/('Ejercicio 3 - TIR'!$E$18-'Ejercicio 3 - TIR'!$C$18),'Ejercicio 3 - TIR'!$C$18+SQRT(('Ejercicio 3 - TIR'!$E$18-'Ejercicio 3 - TIR'!$C$18)*('Ejercicio 3 - TIR'!$D$18-'Ejercicio 3 - TIR'!$C$18)*J530),'Ejercicio 3 - TIR'!$E$18-SQRT(('Ejercicio 3 - TIR'!$E$18-'Ejercicio 3 - TIR'!$C$18)*('Ejercicio 3 - TIR'!$E$18-'Ejercicio 3 - TIR'!$D$18)*(1-J530)))</f>
        <v>42146.2651013924</v>
      </c>
      <c r="L530" s="17">
        <f ca="1" t="shared" si="3949"/>
        <v>0.477963876502873</v>
      </c>
      <c r="M530" s="18">
        <f ca="1">IF(L530&lt;=('Ejercicio 3 - TIR'!$D$18-'Ejercicio 3 - TIR'!$C$18)/('Ejercicio 3 - TIR'!$E$18-'Ejercicio 3 - TIR'!$C$18),'Ejercicio 3 - TIR'!$C$18+SQRT(('Ejercicio 3 - TIR'!$E$18-'Ejercicio 3 - TIR'!$C$18)*('Ejercicio 3 - TIR'!$D$18-'Ejercicio 3 - TIR'!$C$18)*L530),'Ejercicio 3 - TIR'!$E$18-SQRT(('Ejercicio 3 - TIR'!$E$18-'Ejercicio 3 - TIR'!$C$18)*('Ejercicio 3 - TIR'!$E$18-'Ejercicio 3 - TIR'!$D$18)*(1-L530)))</f>
        <v>38467.2652890665</v>
      </c>
      <c r="N530" s="17">
        <f ca="1" t="shared" ref="N530:R530" si="3950">RAND()</f>
        <v>0.902609914806685</v>
      </c>
      <c r="O530" s="18">
        <f ca="1">IF(N530&lt;=('Ejercicio 3 - TIR'!$D$18-'Ejercicio 3 - TIR'!$C$18)/('Ejercicio 3 - TIR'!$E$18-'Ejercicio 3 - TIR'!$C$18),'Ejercicio 3 - TIR'!$C$18+SQRT(('Ejercicio 3 - TIR'!$E$18-'Ejercicio 3 - TIR'!$C$18)*('Ejercicio 3 - TIR'!$D$18-'Ejercicio 3 - TIR'!$C$18)*N530),'Ejercicio 3 - TIR'!$E$18-SQRT(('Ejercicio 3 - TIR'!$E$18-'Ejercicio 3 - TIR'!$C$18)*('Ejercicio 3 - TIR'!$E$18-'Ejercicio 3 - TIR'!$D$18)*(1-N530)))</f>
        <v>42297.3612173473</v>
      </c>
      <c r="P530" s="17">
        <f ca="1" t="shared" si="3950"/>
        <v>0.975745193718787</v>
      </c>
      <c r="Q530" s="19">
        <f ca="1">IF(P530&lt;=('Ejercicio 3 - TIR'!$D$22-'Ejercicio 3 - TIR'!$C$22)/('Ejercicio 3 - TIR'!$E$22-'Ejercicio 3 - TIR'!$C$22),'Ejercicio 3 - TIR'!$C$22+SQRT(('Ejercicio 3 - TIR'!$E$22-'Ejercicio 3 - TIR'!$C$22)*('Ejercicio 3 - TIR'!$D$22-'Ejercicio 3 - TIR'!$C$22)*P530),'Ejercicio 3 - TIR'!$E$22-SQRT(('Ejercicio 3 - TIR'!$E$22-'Ejercicio 3 - TIR'!$C$22)*('Ejercicio 3 - TIR'!$E$22-'Ejercicio 3 - TIR'!$D$22)*(1-P530)))</f>
        <v>0.173392530642812</v>
      </c>
      <c r="R530" s="17">
        <f ca="1" t="shared" si="3950"/>
        <v>0.92121793208737</v>
      </c>
      <c r="S530" s="19">
        <f ca="1">IF(R530&lt;=('Ejercicio 3 - TIR'!$D$23-'Ejercicio 3 - TIR'!$C$23)/('Ejercicio 3 - TIR'!$E$23-'Ejercicio 3 - TIR'!$C$23),'Ejercicio 3 - TIR'!$C$23+SQRT(('Ejercicio 3 - TIR'!$E$23-'Ejercicio 3 - TIR'!$C$23)*('Ejercicio 3 - TIR'!$D$23-'Ejercicio 3 - TIR'!$C$23)*R530),'Ejercicio 3 - TIR'!$E$23-SQRT(('Ejercicio 3 - TIR'!$E$23-'Ejercicio 3 - TIR'!$C$23)*('Ejercicio 3 - TIR'!$E$23-'Ejercicio 3 - TIR'!$D$23)*(1-R530)))</f>
        <v>0.168091695240601</v>
      </c>
      <c r="T530" s="17">
        <f ca="1" t="shared" ref="T530:X530" si="3951">RAND()</f>
        <v>0.326542303361516</v>
      </c>
      <c r="U530" s="19">
        <f ca="1">IF(T530&lt;=('Ejercicio 3 - TIR'!$D$24-'Ejercicio 3 - TIR'!$C$24)/('Ejercicio 3 - TIR'!$E$24-'Ejercicio 3 - TIR'!$C$24),'Ejercicio 3 - TIR'!$C$24+SQRT(('Ejercicio 3 - TIR'!$E$24-'Ejercicio 3 - TIR'!$C$24)*('Ejercicio 3 - TIR'!$D$24-'Ejercicio 3 - TIR'!$C$24)*T530),'Ejercicio 3 - TIR'!$E$24-SQRT(('Ejercicio 3 - TIR'!$E$24-'Ejercicio 3 - TIR'!$C$24)*('Ejercicio 3 - TIR'!$E$24-'Ejercicio 3 - TIR'!$D$24)*(1-T530)))</f>
        <v>0.176186615609108</v>
      </c>
      <c r="V530" s="17">
        <f ca="1" t="shared" si="3951"/>
        <v>0.833993587879961</v>
      </c>
      <c r="W530" s="19">
        <f ca="1">IF(V530&lt;=('Ejercicio 3 - TIR'!$D$25-'Ejercicio 3 - TIR'!$C$25)/('Ejercicio 3 - TIR'!$E$25-'Ejercicio 3 - TIR'!$C$25),'Ejercicio 3 - TIR'!$C$25+SQRT(('Ejercicio 3 - TIR'!$E$25-'Ejercicio 3 - TIR'!$C$25)*('Ejercicio 3 - TIR'!$D$25-'Ejercicio 3 - TIR'!$C$25)*V530),'Ejercicio 3 - TIR'!$E$25-SQRT(('Ejercicio 3 - TIR'!$E$25-'Ejercicio 3 - TIR'!$C$25)*('Ejercicio 3 - TIR'!$E$25-'Ejercicio 3 - TIR'!$D$25)*(1-V530)))</f>
        <v>0.22589559288387</v>
      </c>
      <c r="X530" s="17">
        <f ca="1" t="shared" si="3951"/>
        <v>0.427523339413165</v>
      </c>
      <c r="Y530" s="19">
        <f ca="1">IF(X530&lt;=('Ejercicio 3 - TIR'!$D$26-'Ejercicio 3 - TIR'!$C$26)/('Ejercicio 3 - TIR'!$E$26-'Ejercicio 3 - TIR'!$C$26),'Ejercicio 3 - TIR'!$C$26+SQRT(('Ejercicio 3 - TIR'!$E$26-'Ejercicio 3 - TIR'!$C$26)*('Ejercicio 3 - TIR'!$D$26-'Ejercicio 3 - TIR'!$C$26)*X530),'Ejercicio 3 - TIR'!$E$26-SQRT(('Ejercicio 3 - TIR'!$E$26-'Ejercicio 3 - TIR'!$C$26)*('Ejercicio 3 - TIR'!$E$26-'Ejercicio 3 - TIR'!$D$26)*(1-X530)))</f>
        <v>0.224399874396105</v>
      </c>
      <c r="Z530" s="17">
        <f ca="1" t="shared" si="3812"/>
        <v>1.17339253064281</v>
      </c>
      <c r="AA530" s="17">
        <f ca="1" t="shared" si="3813"/>
        <v>1.37063007030122</v>
      </c>
      <c r="AB530" s="17">
        <f ca="1" t="shared" si="3814"/>
        <v>1.61211674363967</v>
      </c>
      <c r="AC530" s="17">
        <f ca="1" t="shared" si="3815"/>
        <v>1.97628681124216</v>
      </c>
      <c r="AD530" s="17">
        <f ca="1" t="shared" si="3816"/>
        <v>2.41976532345558</v>
      </c>
      <c r="AE530" s="16">
        <f ca="1" t="shared" si="3817"/>
        <v>6050.20167089685</v>
      </c>
      <c r="AF530" s="16">
        <f ca="1" t="shared" si="3818"/>
        <v>7067.19032630542</v>
      </c>
      <c r="AG530" s="16">
        <f ca="1" t="shared" si="3819"/>
        <v>8312.3346717626</v>
      </c>
      <c r="AH530" s="16">
        <f ca="1" t="shared" si="3820"/>
        <v>10190.0544406896</v>
      </c>
      <c r="AI530" s="16">
        <f ca="1" t="shared" si="3821"/>
        <v>12476.7013772698</v>
      </c>
      <c r="AJ530" s="18">
        <f ca="1" t="shared" si="3822"/>
        <v>43691.109605627</v>
      </c>
      <c r="AK530" s="18">
        <f ca="1" t="shared" si="3823"/>
        <v>55345.7070725873</v>
      </c>
      <c r="AL530" s="18">
        <f ca="1" t="shared" si="3824"/>
        <v>67944.6996518308</v>
      </c>
      <c r="AM530" s="18">
        <f ca="1" t="shared" si="3825"/>
        <v>76022.3490553356</v>
      </c>
      <c r="AN530" s="18">
        <f ca="1" t="shared" si="3826"/>
        <v>102349.687947412</v>
      </c>
      <c r="AO530" s="18">
        <f ca="1">C530/'Ejercicio 3 - TIR'!$D$7</f>
        <v>15863.4455957525</v>
      </c>
      <c r="AP530" s="18">
        <f ca="1" t="shared" si="3827"/>
        <v>27827.6640098746</v>
      </c>
      <c r="AQ530" s="18">
        <f ca="1" t="shared" si="3828"/>
        <v>39482.2614768349</v>
      </c>
      <c r="AR530" s="18">
        <f ca="1" t="shared" si="3829"/>
        <v>52081.2540560783</v>
      </c>
      <c r="AS530" s="18">
        <f ca="1" t="shared" si="3830"/>
        <v>60158.9034595832</v>
      </c>
      <c r="AT530" s="18">
        <f ca="1" t="shared" si="3831"/>
        <v>86486.2423516595</v>
      </c>
      <c r="AU530" s="18">
        <f ca="1">AP530*'Ejercicio 3 - TIR'!$D$5</f>
        <v>13913.8320049373</v>
      </c>
      <c r="AV530" s="18">
        <f ca="1">AQ530*'Ejercicio 3 - TIR'!$D$5</f>
        <v>19741.1307384174</v>
      </c>
      <c r="AW530" s="18">
        <f ca="1">AR530*'Ejercicio 3 - TIR'!$D$5</f>
        <v>26040.6270280392</v>
      </c>
      <c r="AX530" s="18">
        <f ca="1">AS530*'Ejercicio 3 - TIR'!$D$5</f>
        <v>30079.4517297916</v>
      </c>
      <c r="AY530" s="18">
        <f ca="1">AT530*'Ejercicio 3 - TIR'!$D$5</f>
        <v>43243.1211758297</v>
      </c>
      <c r="AZ530" s="18">
        <f ca="1" t="shared" ref="AZ530:BD530" si="3952">AJ530-AU530-AE530</f>
        <v>23727.0759297929</v>
      </c>
      <c r="BA530" s="18">
        <f ca="1" t="shared" si="3952"/>
        <v>28537.3860078645</v>
      </c>
      <c r="BB530" s="18">
        <f ca="1" t="shared" si="3952"/>
        <v>33591.737952029</v>
      </c>
      <c r="BC530" s="18">
        <f ca="1" t="shared" si="3952"/>
        <v>35752.8428848545</v>
      </c>
      <c r="BD530" s="18">
        <f ca="1" t="shared" si="3952"/>
        <v>46629.8653943124</v>
      </c>
      <c r="BE530" s="18">
        <f ca="1" t="shared" ref="BE530:BI530" si="3953">AZ530/Z530</f>
        <v>20220.9195219563</v>
      </c>
      <c r="BF530" s="18">
        <f ca="1" t="shared" si="3953"/>
        <v>20820.6332446747</v>
      </c>
      <c r="BG530" s="18">
        <f ca="1" t="shared" si="3953"/>
        <v>20837.0380647429</v>
      </c>
      <c r="BH530" s="18">
        <f ca="1" t="shared" si="3953"/>
        <v>18090.9181205245</v>
      </c>
      <c r="BI530" s="18">
        <f ca="1" t="shared" si="3953"/>
        <v>19270.4081434318</v>
      </c>
      <c r="BJ530" s="18">
        <f ca="1" t="shared" si="3834"/>
        <v>84433.0961020907</v>
      </c>
      <c r="BK530" s="18">
        <f ca="1" t="shared" si="3835"/>
        <v>38385.815563126</v>
      </c>
      <c r="BL530" s="18">
        <f ca="1" t="shared" si="3836"/>
        <v>122818.911665217</v>
      </c>
      <c r="BM530" s="18">
        <f ca="1">BK530*'Ejercicio 3 - TIR'!$D$5</f>
        <v>19192.907781563</v>
      </c>
      <c r="BN530" s="18">
        <f ca="1" t="shared" si="3837"/>
        <v>103626.003883654</v>
      </c>
      <c r="BO530" s="18">
        <f ca="1" t="shared" si="3838"/>
        <v>42824.8156460351</v>
      </c>
      <c r="BP530" s="18">
        <f ca="1" t="shared" si="3839"/>
        <v>-114210.320826921</v>
      </c>
      <c r="BQ530" s="18">
        <f ca="1" t="shared" ref="BQ530:BT530" si="3954">BE530</f>
        <v>20220.9195219563</v>
      </c>
      <c r="BR530" s="18">
        <f ca="1" t="shared" si="3954"/>
        <v>20820.6332446747</v>
      </c>
      <c r="BS530" s="18">
        <f ca="1" t="shared" si="3954"/>
        <v>20837.0380647429</v>
      </c>
      <c r="BT530" s="18">
        <f ca="1" t="shared" si="3954"/>
        <v>18090.9181205245</v>
      </c>
      <c r="BU530" s="18">
        <f ca="1" t="shared" si="3841"/>
        <v>62095.2237894669</v>
      </c>
      <c r="BV530" s="20">
        <f ca="1" t="shared" si="3842"/>
        <v>6.43670770536569</v>
      </c>
    </row>
    <row r="531" ht="15" customHeight="1" spans="1:74">
      <c r="A531" s="16">
        <v>530</v>
      </c>
      <c r="B531" s="17">
        <f ca="1" t="shared" ref="B531:F531" si="3955">RAND()</f>
        <v>0.606381614327076</v>
      </c>
      <c r="C531" s="18">
        <f ca="1">IF(B531&lt;=('Ejercicio 3 - TIR'!$D$13-'Ejercicio 3 - TIR'!$C$13)/('Ejercicio 3 - TIR'!$E$13-'Ejercicio 3 - TIR'!$C$13),'Ejercicio 3 - TIR'!$C$13+SQRT(('Ejercicio 3 - TIR'!$E$13-'Ejercicio 3 - TIR'!$C$13)*('Ejercicio 3 - TIR'!$D$13-'Ejercicio 3 - TIR'!$C$13)*B531),'Ejercicio 3 - TIR'!$E$13-SQRT(('Ejercicio 3 - TIR'!$E$13-'Ejercicio 3 - TIR'!$C$13)*('Ejercicio 3 - TIR'!$E$13-'Ejercicio 3 - TIR'!$D$13)*(1-B531)))</f>
        <v>78266.5680849179</v>
      </c>
      <c r="D531" s="17">
        <f ca="1" t="shared" si="3955"/>
        <v>0.146654773552091</v>
      </c>
      <c r="E531" s="18">
        <f ca="1">IF(D531&lt;=('Ejercicio 3 - TIR'!$D$14-'Ejercicio 3 - TIR'!$C$14)/('Ejercicio 3 - TIR'!$E$14-'Ejercicio 3 - TIR'!$C$14),'Ejercicio 3 - TIR'!$C$14+SQRT(('Ejercicio 3 - TIR'!$E$14-'Ejercicio 3 - TIR'!$C$14)*('Ejercicio 3 - TIR'!$D$14-'Ejercicio 3 - TIR'!$C$14)*D531),'Ejercicio 3 - TIR'!$E$14-SQRT(('Ejercicio 3 - TIR'!$E$14-'Ejercicio 3 - TIR'!$C$14)*('Ejercicio 3 - TIR'!$E$14-'Ejercicio 3 - TIR'!$D$14)*(1-D531)))</f>
        <v>28316.490316043</v>
      </c>
      <c r="F531" s="17">
        <f ca="1" t="shared" si="3955"/>
        <v>0.575526974315098</v>
      </c>
      <c r="G531" s="18">
        <f ca="1">IF(F531&lt;=('Ejercicio 3 - TIR'!$D$18-'Ejercicio 3 - TIR'!$C$18)/('Ejercicio 3 - TIR'!$E$18-'Ejercicio 3 - TIR'!$C$18),'Ejercicio 3 - TIR'!$C$18+SQRT(('Ejercicio 3 - TIR'!$E$18-'Ejercicio 3 - TIR'!$C$18)*('Ejercicio 3 - TIR'!$D$18-'Ejercicio 3 - TIR'!$C$18)*F531),'Ejercicio 3 - TIR'!$E$18-SQRT(('Ejercicio 3 - TIR'!$E$18-'Ejercicio 3 - TIR'!$C$18)*('Ejercicio 3 - TIR'!$E$18-'Ejercicio 3 - TIR'!$D$18)*(1-F531)))</f>
        <v>39291.3425373982</v>
      </c>
      <c r="H531" s="17">
        <f ca="1" t="shared" ref="H531:L531" si="3956">RAND()</f>
        <v>0.633811154987806</v>
      </c>
      <c r="I531" s="18">
        <f ca="1">IF(H531&lt;=('Ejercicio 3 - TIR'!$D$18-'Ejercicio 3 - TIR'!$C$18)/('Ejercicio 3 - TIR'!$E$18-'Ejercicio 3 - TIR'!$C$18),'Ejercicio 3 - TIR'!$C$18+SQRT(('Ejercicio 3 - TIR'!$E$18-'Ejercicio 3 - TIR'!$C$18)*('Ejercicio 3 - TIR'!$D$18-'Ejercicio 3 - TIR'!$C$18)*H531),'Ejercicio 3 - TIR'!$E$18-SQRT(('Ejercicio 3 - TIR'!$E$18-'Ejercicio 3 - TIR'!$C$18)*('Ejercicio 3 - TIR'!$E$18-'Ejercicio 3 - TIR'!$D$18)*(1-H531)))</f>
        <v>39750.4704116351</v>
      </c>
      <c r="J531" s="17">
        <f ca="1" t="shared" si="3956"/>
        <v>0.438774943850308</v>
      </c>
      <c r="K531" s="18">
        <f ca="1">IF(J531&lt;=('Ejercicio 3 - TIR'!$D$18-'Ejercicio 3 - TIR'!$C$18)/('Ejercicio 3 - TIR'!$E$18-'Ejercicio 3 - TIR'!$C$18),'Ejercicio 3 - TIR'!$C$18+SQRT(('Ejercicio 3 - TIR'!$E$18-'Ejercicio 3 - TIR'!$C$18)*('Ejercicio 3 - TIR'!$D$18-'Ejercicio 3 - TIR'!$C$18)*J531),'Ejercicio 3 - TIR'!$E$18-SQRT(('Ejercicio 3 - TIR'!$E$18-'Ejercicio 3 - TIR'!$C$18)*('Ejercicio 3 - TIR'!$E$18-'Ejercicio 3 - TIR'!$D$18)*(1-J531)))</f>
        <v>38112.7209724941</v>
      </c>
      <c r="L531" s="17">
        <f ca="1" t="shared" si="3956"/>
        <v>0.839878253635958</v>
      </c>
      <c r="M531" s="18">
        <f ca="1">IF(L531&lt;=('Ejercicio 3 - TIR'!$D$18-'Ejercicio 3 - TIR'!$C$18)/('Ejercicio 3 - TIR'!$E$18-'Ejercicio 3 - TIR'!$C$18),'Ejercicio 3 - TIR'!$C$18+SQRT(('Ejercicio 3 - TIR'!$E$18-'Ejercicio 3 - TIR'!$C$18)*('Ejercicio 3 - TIR'!$D$18-'Ejercicio 3 - TIR'!$C$18)*L531),'Ejercicio 3 - TIR'!$E$18-SQRT(('Ejercicio 3 - TIR'!$E$18-'Ejercicio 3 - TIR'!$C$18)*('Ejercicio 3 - TIR'!$E$18-'Ejercicio 3 - TIR'!$D$18)*(1-L531)))</f>
        <v>41534.5806924265</v>
      </c>
      <c r="N531" s="17">
        <f ca="1" t="shared" ref="N531:R531" si="3957">RAND()</f>
        <v>0.423786945215222</v>
      </c>
      <c r="O531" s="18">
        <f ca="1">IF(N531&lt;=('Ejercicio 3 - TIR'!$D$18-'Ejercicio 3 - TIR'!$C$18)/('Ejercicio 3 - TIR'!$E$18-'Ejercicio 3 - TIR'!$C$18),'Ejercicio 3 - TIR'!$C$18+SQRT(('Ejercicio 3 - TIR'!$E$18-'Ejercicio 3 - TIR'!$C$18)*('Ejercicio 3 - TIR'!$D$18-'Ejercicio 3 - TIR'!$C$18)*N531),'Ejercicio 3 - TIR'!$E$18-SQRT(('Ejercicio 3 - TIR'!$E$18-'Ejercicio 3 - TIR'!$C$18)*('Ejercicio 3 - TIR'!$E$18-'Ejercicio 3 - TIR'!$D$18)*(1-N531)))</f>
        <v>37972.9569033254</v>
      </c>
      <c r="P531" s="17">
        <f ca="1" t="shared" si="3957"/>
        <v>0.0721856831705185</v>
      </c>
      <c r="Q531" s="19">
        <f ca="1">IF(P531&lt;=('Ejercicio 3 - TIR'!$D$22-'Ejercicio 3 - TIR'!$C$22)/('Ejercicio 3 - TIR'!$E$22-'Ejercicio 3 - TIR'!$C$22),'Ejercicio 3 - TIR'!$C$22+SQRT(('Ejercicio 3 - TIR'!$E$22-'Ejercicio 3 - TIR'!$C$22)*('Ejercicio 3 - TIR'!$D$22-'Ejercicio 3 - TIR'!$C$22)*P531),'Ejercicio 3 - TIR'!$E$22-SQRT(('Ejercicio 3 - TIR'!$E$22-'Ejercicio 3 - TIR'!$C$22)*('Ejercicio 3 - TIR'!$E$22-'Ejercicio 3 - TIR'!$D$22)*(1-P531)))</f>
        <v>0.131398869667951</v>
      </c>
      <c r="R531" s="17">
        <f ca="1" t="shared" si="3957"/>
        <v>0.124967852148659</v>
      </c>
      <c r="S531" s="19">
        <f ca="1">IF(R531&lt;=('Ejercicio 3 - TIR'!$D$23-'Ejercicio 3 - TIR'!$C$23)/('Ejercicio 3 - TIR'!$E$23-'Ejercicio 3 - TIR'!$C$23),'Ejercicio 3 - TIR'!$C$23+SQRT(('Ejercicio 3 - TIR'!$E$23-'Ejercicio 3 - TIR'!$C$23)*('Ejercicio 3 - TIR'!$D$23-'Ejercicio 3 - TIR'!$C$23)*R531),'Ejercicio 3 - TIR'!$E$23-SQRT(('Ejercicio 3 - TIR'!$E$23-'Ejercicio 3 - TIR'!$C$23)*('Ejercicio 3 - TIR'!$E$23-'Ejercicio 3 - TIR'!$D$23)*(1-R531)))</f>
        <v>0.134998071004885</v>
      </c>
      <c r="T531" s="17">
        <f ca="1" t="shared" ref="T531:X531" si="3958">RAND()</f>
        <v>0.641269269936655</v>
      </c>
      <c r="U531" s="19">
        <f ca="1">IF(T531&lt;=('Ejercicio 3 - TIR'!$D$24-'Ejercicio 3 - TIR'!$C$24)/('Ejercicio 3 - TIR'!$E$24-'Ejercicio 3 - TIR'!$C$24),'Ejercicio 3 - TIR'!$C$24+SQRT(('Ejercicio 3 - TIR'!$E$24-'Ejercicio 3 - TIR'!$C$24)*('Ejercicio 3 - TIR'!$D$24-'Ejercicio 3 - TIR'!$C$24)*T531),'Ejercicio 3 - TIR'!$E$24-SQRT(('Ejercicio 3 - TIR'!$E$24-'Ejercicio 3 - TIR'!$C$24)*('Ejercicio 3 - TIR'!$E$24-'Ejercicio 3 - TIR'!$D$24)*(1-T531)))</f>
        <v>0.188307003231355</v>
      </c>
      <c r="V531" s="17">
        <f ca="1" t="shared" si="3958"/>
        <v>0.0416806524969657</v>
      </c>
      <c r="W531" s="19">
        <f ca="1">IF(V531&lt;=('Ejercicio 3 - TIR'!$D$25-'Ejercicio 3 - TIR'!$C$25)/('Ejercicio 3 - TIR'!$E$25-'Ejercicio 3 - TIR'!$C$25),'Ejercicio 3 - TIR'!$C$25+SQRT(('Ejercicio 3 - TIR'!$E$25-'Ejercicio 3 - TIR'!$C$25)*('Ejercicio 3 - TIR'!$D$25-'Ejercicio 3 - TIR'!$C$25)*V531),'Ejercicio 3 - TIR'!$E$25-SQRT(('Ejercicio 3 - TIR'!$E$25-'Ejercicio 3 - TIR'!$C$25)*('Ejercicio 3 - TIR'!$E$25-'Ejercicio 3 - TIR'!$D$25)*(1-V531)))</f>
        <v>0.187638907873234</v>
      </c>
      <c r="X531" s="17">
        <f ca="1" t="shared" si="3958"/>
        <v>0.83289626951441</v>
      </c>
      <c r="Y531" s="19">
        <f ca="1">IF(X531&lt;=('Ejercicio 3 - TIR'!$D$26-'Ejercicio 3 - TIR'!$C$26)/('Ejercicio 3 - TIR'!$E$26-'Ejercicio 3 - TIR'!$C$26),'Ejercicio 3 - TIR'!$C$26+SQRT(('Ejercicio 3 - TIR'!$E$26-'Ejercicio 3 - TIR'!$C$26)*('Ejercicio 3 - TIR'!$D$26-'Ejercicio 3 - TIR'!$C$26)*X531),'Ejercicio 3 - TIR'!$E$26-SQRT(('Ejercicio 3 - TIR'!$E$26-'Ejercicio 3 - TIR'!$C$26)*('Ejercicio 3 - TIR'!$E$26-'Ejercicio 3 - TIR'!$D$26)*(1-X531)))</f>
        <v>0.249960690010884</v>
      </c>
      <c r="Z531" s="17">
        <f ca="1" t="shared" si="3812"/>
        <v>1.13139886966795</v>
      </c>
      <c r="AA531" s="17">
        <f ca="1" t="shared" si="3813"/>
        <v>1.28413553461023</v>
      </c>
      <c r="AB531" s="17">
        <f ca="1" t="shared" si="3814"/>
        <v>1.52594724887558</v>
      </c>
      <c r="AC531" s="17">
        <f ca="1" t="shared" si="3815"/>
        <v>1.81227432412676</v>
      </c>
      <c r="AD531" s="17">
        <f ca="1" t="shared" si="3816"/>
        <v>2.26527166467449</v>
      </c>
      <c r="AE531" s="16">
        <f ca="1" t="shared" si="3817"/>
        <v>3720.75482049153</v>
      </c>
      <c r="AF531" s="16">
        <f ca="1" t="shared" si="3818"/>
        <v>4223.04954394001</v>
      </c>
      <c r="AG531" s="16">
        <f ca="1" t="shared" si="3819"/>
        <v>5018.2793480569</v>
      </c>
      <c r="AH531" s="16">
        <f ca="1" t="shared" si="3820"/>
        <v>5959.9038043291</v>
      </c>
      <c r="AI531" s="16">
        <f ca="1" t="shared" si="3821"/>
        <v>7449.64547165769</v>
      </c>
      <c r="AJ531" s="18">
        <f ca="1" t="shared" si="3822"/>
        <v>44454.1805345486</v>
      </c>
      <c r="AK531" s="18">
        <f ca="1" t="shared" si="3823"/>
        <v>51044.9915730532</v>
      </c>
      <c r="AL531" s="18">
        <f ca="1" t="shared" si="3824"/>
        <v>58158.00171514</v>
      </c>
      <c r="AM531" s="18">
        <f ca="1" t="shared" si="3825"/>
        <v>75272.0541522555</v>
      </c>
      <c r="AN531" s="18">
        <f ca="1" t="shared" si="3826"/>
        <v>86019.0632970085</v>
      </c>
      <c r="AO531" s="18">
        <f ca="1">C531/'Ejercicio 3 - TIR'!$D$7</f>
        <v>15653.3136169836</v>
      </c>
      <c r="AP531" s="18">
        <f ca="1" t="shared" si="3827"/>
        <v>28800.866917565</v>
      </c>
      <c r="AQ531" s="18">
        <f ca="1" t="shared" si="3828"/>
        <v>35391.6779560696</v>
      </c>
      <c r="AR531" s="18">
        <f ca="1" t="shared" si="3829"/>
        <v>42504.6880981564</v>
      </c>
      <c r="AS531" s="18">
        <f ca="1" t="shared" si="3830"/>
        <v>59618.7405352719</v>
      </c>
      <c r="AT531" s="18">
        <f ca="1" t="shared" si="3831"/>
        <v>70365.749680025</v>
      </c>
      <c r="AU531" s="18">
        <f ca="1">AP531*'Ejercicio 3 - TIR'!$D$5</f>
        <v>14400.4334587825</v>
      </c>
      <c r="AV531" s="18">
        <f ca="1">AQ531*'Ejercicio 3 - TIR'!$D$5</f>
        <v>17695.8389780348</v>
      </c>
      <c r="AW531" s="18">
        <f ca="1">AR531*'Ejercicio 3 - TIR'!$D$5</f>
        <v>21252.3440490782</v>
      </c>
      <c r="AX531" s="18">
        <f ca="1">AS531*'Ejercicio 3 - TIR'!$D$5</f>
        <v>29809.370267636</v>
      </c>
      <c r="AY531" s="18">
        <f ca="1">AT531*'Ejercicio 3 - TIR'!$D$5</f>
        <v>35182.8748400125</v>
      </c>
      <c r="AZ531" s="18">
        <f ca="1" t="shared" ref="AZ531:BD531" si="3959">AJ531-AU531-AE531</f>
        <v>26332.9922552745</v>
      </c>
      <c r="BA531" s="18">
        <f ca="1" t="shared" si="3959"/>
        <v>29126.1030510784</v>
      </c>
      <c r="BB531" s="18">
        <f ca="1" t="shared" si="3959"/>
        <v>31887.3783180049</v>
      </c>
      <c r="BC531" s="18">
        <f ca="1" t="shared" si="3959"/>
        <v>39502.7800802905</v>
      </c>
      <c r="BD531" s="18">
        <f ca="1" t="shared" si="3959"/>
        <v>43386.5429853384</v>
      </c>
      <c r="BE531" s="18">
        <f ca="1" t="shared" ref="BE531:BI531" si="3960">AZ531/Z531</f>
        <v>23274.7203141567</v>
      </c>
      <c r="BF531" s="18">
        <f ca="1" t="shared" si="3960"/>
        <v>22681.4867014165</v>
      </c>
      <c r="BG531" s="18">
        <f ca="1" t="shared" si="3960"/>
        <v>20896.7763082909</v>
      </c>
      <c r="BH531" s="18">
        <f ca="1" t="shared" si="3960"/>
        <v>21797.3512919049</v>
      </c>
      <c r="BI531" s="18">
        <f ca="1" t="shared" si="3960"/>
        <v>19152.9094112307</v>
      </c>
      <c r="BJ531" s="18">
        <f ca="1" t="shared" si="3834"/>
        <v>64144.5431559618</v>
      </c>
      <c r="BK531" s="18">
        <f ca="1" t="shared" si="3835"/>
        <v>35459.0077948163</v>
      </c>
      <c r="BL531" s="18">
        <f ca="1" t="shared" si="3836"/>
        <v>99603.5509507781</v>
      </c>
      <c r="BM531" s="18">
        <f ca="1">BK531*'Ejercicio 3 - TIR'!$D$5</f>
        <v>17729.5038974081</v>
      </c>
      <c r="BN531" s="18">
        <f ca="1" t="shared" si="3837"/>
        <v>81874.0470533699</v>
      </c>
      <c r="BO531" s="18">
        <f ca="1" t="shared" si="3838"/>
        <v>36143.1471245348</v>
      </c>
      <c r="BP531" s="18">
        <f ca="1" t="shared" si="3839"/>
        <v>-106583.058400961</v>
      </c>
      <c r="BQ531" s="18">
        <f ca="1" t="shared" ref="BQ531:BT531" si="3961">BE531</f>
        <v>23274.7203141567</v>
      </c>
      <c r="BR531" s="18">
        <f ca="1" t="shared" si="3961"/>
        <v>22681.4867014165</v>
      </c>
      <c r="BS531" s="18">
        <f ca="1" t="shared" si="3961"/>
        <v>20896.7763082909</v>
      </c>
      <c r="BT531" s="18">
        <f ca="1" t="shared" si="3961"/>
        <v>21797.3512919049</v>
      </c>
      <c r="BU531" s="18">
        <f ca="1" t="shared" si="3841"/>
        <v>55296.0565357655</v>
      </c>
      <c r="BV531" s="20">
        <f ca="1" t="shared" si="3842"/>
        <v>9.43383830245796</v>
      </c>
    </row>
    <row r="532" ht="15" customHeight="1" spans="1:74">
      <c r="A532" s="16">
        <v>531</v>
      </c>
      <c r="B532" s="17">
        <f ca="1" t="shared" ref="B532:F532" si="3962">RAND()</f>
        <v>0.918452244443789</v>
      </c>
      <c r="C532" s="18">
        <f ca="1">IF(B532&lt;=('Ejercicio 3 - TIR'!$D$13-'Ejercicio 3 - TIR'!$C$13)/('Ejercicio 3 - TIR'!$E$13-'Ejercicio 3 - TIR'!$C$13),'Ejercicio 3 - TIR'!$C$13+SQRT(('Ejercicio 3 - TIR'!$E$13-'Ejercicio 3 - TIR'!$C$13)*('Ejercicio 3 - TIR'!$D$13-'Ejercicio 3 - TIR'!$C$13)*B532),'Ejercicio 3 - TIR'!$E$13-SQRT(('Ejercicio 3 - TIR'!$E$13-'Ejercicio 3 - TIR'!$C$13)*('Ejercicio 3 - TIR'!$E$13-'Ejercicio 3 - TIR'!$D$13)*(1-B532)))</f>
        <v>90107.7147904312</v>
      </c>
      <c r="D532" s="17">
        <f ca="1" t="shared" si="3962"/>
        <v>0.932771908137486</v>
      </c>
      <c r="E532" s="18">
        <f ca="1">IF(D532&lt;=('Ejercicio 3 - TIR'!$D$14-'Ejercicio 3 - TIR'!$C$14)/('Ejercicio 3 - TIR'!$E$14-'Ejercicio 3 - TIR'!$C$14),'Ejercicio 3 - TIR'!$C$14+SQRT(('Ejercicio 3 - TIR'!$E$14-'Ejercicio 3 - TIR'!$C$14)*('Ejercicio 3 - TIR'!$D$14-'Ejercicio 3 - TIR'!$C$14)*D532),'Ejercicio 3 - TIR'!$E$14-SQRT(('Ejercicio 3 - TIR'!$E$14-'Ejercicio 3 - TIR'!$C$14)*('Ejercicio 3 - TIR'!$E$14-'Ejercicio 3 - TIR'!$D$14)*(1-D532)))</f>
        <v>36824.4348881849</v>
      </c>
      <c r="F532" s="17">
        <f ca="1" t="shared" si="3962"/>
        <v>0.986660607790032</v>
      </c>
      <c r="G532" s="18">
        <f ca="1">IF(F532&lt;=('Ejercicio 3 - TIR'!$D$18-'Ejercicio 3 - TIR'!$C$18)/('Ejercicio 3 - TIR'!$E$18-'Ejercicio 3 - TIR'!$C$18),'Ejercicio 3 - TIR'!$C$18+SQRT(('Ejercicio 3 - TIR'!$E$18-'Ejercicio 3 - TIR'!$C$18)*('Ejercicio 3 - TIR'!$D$18-'Ejercicio 3 - TIR'!$C$18)*F532),'Ejercicio 3 - TIR'!$E$18-SQRT(('Ejercicio 3 - TIR'!$E$18-'Ejercicio 3 - TIR'!$C$18)*('Ejercicio 3 - TIR'!$E$18-'Ejercicio 3 - TIR'!$D$18)*(1-F532)))</f>
        <v>43999.7728179321</v>
      </c>
      <c r="H532" s="17">
        <f ca="1" t="shared" ref="H532:L532" si="3963">RAND()</f>
        <v>0.889743383677197</v>
      </c>
      <c r="I532" s="18">
        <f ca="1">IF(H532&lt;=('Ejercicio 3 - TIR'!$D$18-'Ejercicio 3 - TIR'!$C$18)/('Ejercicio 3 - TIR'!$E$18-'Ejercicio 3 - TIR'!$C$18),'Ejercicio 3 - TIR'!$C$18+SQRT(('Ejercicio 3 - TIR'!$E$18-'Ejercicio 3 - TIR'!$C$18)*('Ejercicio 3 - TIR'!$D$18-'Ejercicio 3 - TIR'!$C$18)*H532),'Ejercicio 3 - TIR'!$E$18-SQRT(('Ejercicio 3 - TIR'!$E$18-'Ejercicio 3 - TIR'!$C$18)*('Ejercicio 3 - TIR'!$E$18-'Ejercicio 3 - TIR'!$D$18)*(1-H532)))</f>
        <v>42124.3702908389</v>
      </c>
      <c r="J532" s="17">
        <f ca="1" t="shared" si="3963"/>
        <v>0.682294942254084</v>
      </c>
      <c r="K532" s="18">
        <f ca="1">IF(J532&lt;=('Ejercicio 3 - TIR'!$D$18-'Ejercicio 3 - TIR'!$C$18)/('Ejercicio 3 - TIR'!$E$18-'Ejercicio 3 - TIR'!$C$18),'Ejercicio 3 - TIR'!$C$18+SQRT(('Ejercicio 3 - TIR'!$E$18-'Ejercicio 3 - TIR'!$C$18)*('Ejercicio 3 - TIR'!$D$18-'Ejercicio 3 - TIR'!$C$18)*J532),'Ejercicio 3 - TIR'!$E$18-SQRT(('Ejercicio 3 - TIR'!$E$18-'Ejercicio 3 - TIR'!$C$18)*('Ejercicio 3 - TIR'!$E$18-'Ejercicio 3 - TIR'!$D$18)*(1-J532)))</f>
        <v>40118.6191163828</v>
      </c>
      <c r="L532" s="17">
        <f ca="1" t="shared" si="3963"/>
        <v>0.635641100321726</v>
      </c>
      <c r="M532" s="18">
        <f ca="1">IF(L532&lt;=('Ejercicio 3 - TIR'!$D$18-'Ejercicio 3 - TIR'!$C$18)/('Ejercicio 3 - TIR'!$E$18-'Ejercicio 3 - TIR'!$C$18),'Ejercicio 3 - TIR'!$C$18+SQRT(('Ejercicio 3 - TIR'!$E$18-'Ejercicio 3 - TIR'!$C$18)*('Ejercicio 3 - TIR'!$D$18-'Ejercicio 3 - TIR'!$C$18)*L532),'Ejercicio 3 - TIR'!$E$18-SQRT(('Ejercicio 3 - TIR'!$E$18-'Ejercicio 3 - TIR'!$C$18)*('Ejercicio 3 - TIR'!$E$18-'Ejercicio 3 - TIR'!$D$18)*(1-L532)))</f>
        <v>39764.5360897617</v>
      </c>
      <c r="N532" s="17">
        <f ca="1" t="shared" ref="N532:R532" si="3964">RAND()</f>
        <v>0.905896840881252</v>
      </c>
      <c r="O532" s="18">
        <f ca="1">IF(N532&lt;=('Ejercicio 3 - TIR'!$D$18-'Ejercicio 3 - TIR'!$C$18)/('Ejercicio 3 - TIR'!$E$18-'Ejercicio 3 - TIR'!$C$18),'Ejercicio 3 - TIR'!$C$18+SQRT(('Ejercicio 3 - TIR'!$E$18-'Ejercicio 3 - TIR'!$C$18)*('Ejercicio 3 - TIR'!$D$18-'Ejercicio 3 - TIR'!$C$18)*N532),'Ejercicio 3 - TIR'!$E$18-SQRT(('Ejercicio 3 - TIR'!$E$18-'Ejercicio 3 - TIR'!$C$18)*('Ejercicio 3 - TIR'!$E$18-'Ejercicio 3 - TIR'!$D$18)*(1-N532)))</f>
        <v>42343.3598410951</v>
      </c>
      <c r="P532" s="17">
        <f ca="1" t="shared" si="3964"/>
        <v>0.913953752480839</v>
      </c>
      <c r="Q532" s="19">
        <f ca="1">IF(P532&lt;=('Ejercicio 3 - TIR'!$D$22-'Ejercicio 3 - TIR'!$C$22)/('Ejercicio 3 - TIR'!$E$22-'Ejercicio 3 - TIR'!$C$22),'Ejercicio 3 - TIR'!$C$22+SQRT(('Ejercicio 3 - TIR'!$E$22-'Ejercicio 3 - TIR'!$C$22)*('Ejercicio 3 - TIR'!$D$22-'Ejercicio 3 - TIR'!$C$22)*P532),'Ejercicio 3 - TIR'!$E$22-SQRT(('Ejercicio 3 - TIR'!$E$22-'Ejercicio 3 - TIR'!$C$22)*('Ejercicio 3 - TIR'!$E$22-'Ejercicio 3 - TIR'!$D$22)*(1-P532)))</f>
        <v>0.167554790257513</v>
      </c>
      <c r="R532" s="17">
        <f ca="1" t="shared" si="3964"/>
        <v>0.484677583774572</v>
      </c>
      <c r="S532" s="19">
        <f ca="1">IF(R532&lt;=('Ejercicio 3 - TIR'!$D$23-'Ejercicio 3 - TIR'!$C$23)/('Ejercicio 3 - TIR'!$E$23-'Ejercicio 3 - TIR'!$C$23),'Ejercicio 3 - TIR'!$C$23+SQRT(('Ejercicio 3 - TIR'!$E$23-'Ejercicio 3 - TIR'!$C$23)*('Ejercicio 3 - TIR'!$D$23-'Ejercicio 3 - TIR'!$C$23)*R532),'Ejercicio 3 - TIR'!$E$23-SQRT(('Ejercicio 3 - TIR'!$E$23-'Ejercicio 3 - TIR'!$C$23)*('Ejercicio 3 - TIR'!$E$23-'Ejercicio 3 - TIR'!$D$23)*(1-R532)))</f>
        <v>0.149536750850326</v>
      </c>
      <c r="T532" s="17">
        <f ca="1" t="shared" ref="T532:X532" si="3965">RAND()</f>
        <v>0.277379947232117</v>
      </c>
      <c r="U532" s="19">
        <f ca="1">IF(T532&lt;=('Ejercicio 3 - TIR'!$D$24-'Ejercicio 3 - TIR'!$C$24)/('Ejercicio 3 - TIR'!$E$24-'Ejercicio 3 - TIR'!$C$24),'Ejercicio 3 - TIR'!$C$24+SQRT(('Ejercicio 3 - TIR'!$E$24-'Ejercicio 3 - TIR'!$C$24)*('Ejercicio 3 - TIR'!$D$24-'Ejercicio 3 - TIR'!$C$24)*T532),'Ejercicio 3 - TIR'!$E$24-SQRT(('Ejercicio 3 - TIR'!$E$24-'Ejercicio 3 - TIR'!$C$24)*('Ejercicio 3 - TIR'!$E$24-'Ejercicio 3 - TIR'!$D$24)*(1-T532)))</f>
        <v>0.174134993043037</v>
      </c>
      <c r="V532" s="17">
        <f ca="1" t="shared" si="3965"/>
        <v>0.473866362052917</v>
      </c>
      <c r="W532" s="19">
        <f ca="1">IF(V532&lt;=('Ejercicio 3 - TIR'!$D$25-'Ejercicio 3 - TIR'!$C$25)/('Ejercicio 3 - TIR'!$E$25-'Ejercicio 3 - TIR'!$C$25),'Ejercicio 3 - TIR'!$C$25+SQRT(('Ejercicio 3 - TIR'!$E$25-'Ejercicio 3 - TIR'!$C$25)*('Ejercicio 3 - TIR'!$D$25-'Ejercicio 3 - TIR'!$C$25)*V532),'Ejercicio 3 - TIR'!$E$25-SQRT(('Ejercicio 3 - TIR'!$E$25-'Ejercicio 3 - TIR'!$C$25)*('Ejercicio 3 - TIR'!$E$25-'Ejercicio 3 - TIR'!$D$25)*(1-V532)))</f>
        <v>0.207087673882499</v>
      </c>
      <c r="X532" s="17">
        <f ca="1" t="shared" si="3965"/>
        <v>0.116236995529754</v>
      </c>
      <c r="Y532" s="19">
        <f ca="1">IF(X532&lt;=('Ejercicio 3 - TIR'!$D$26-'Ejercicio 3 - TIR'!$C$26)/('Ejercicio 3 - TIR'!$E$26-'Ejercicio 3 - TIR'!$C$26),'Ejercicio 3 - TIR'!$C$26+SQRT(('Ejercicio 3 - TIR'!$E$26-'Ejercicio 3 - TIR'!$C$26)*('Ejercicio 3 - TIR'!$D$26-'Ejercicio 3 - TIR'!$C$26)*X532),'Ejercicio 3 - TIR'!$E$26-SQRT(('Ejercicio 3 - TIR'!$E$26-'Ejercicio 3 - TIR'!$C$26)*('Ejercicio 3 - TIR'!$E$26-'Ejercicio 3 - TIR'!$D$26)*(1-X532)))</f>
        <v>0.207715526747188</v>
      </c>
      <c r="Z532" s="17">
        <f ca="1" t="shared" si="3812"/>
        <v>1.16755479025751</v>
      </c>
      <c r="AA532" s="17">
        <f ca="1" t="shared" si="3813"/>
        <v>1.34214714003236</v>
      </c>
      <c r="AB532" s="17">
        <f ca="1" t="shared" si="3814"/>
        <v>1.57586192292462</v>
      </c>
      <c r="AC532" s="17">
        <f ca="1" t="shared" si="3815"/>
        <v>1.90220350290308</v>
      </c>
      <c r="AD532" s="17">
        <f ca="1" t="shared" si="3816"/>
        <v>2.29732070548894</v>
      </c>
      <c r="AE532" s="16">
        <f ca="1" t="shared" si="3817"/>
        <v>6170.11046404128</v>
      </c>
      <c r="AF532" s="16">
        <f ca="1" t="shared" si="3818"/>
        <v>7092.7687352216</v>
      </c>
      <c r="AG532" s="16">
        <f ca="1" t="shared" si="3819"/>
        <v>8327.86796958529</v>
      </c>
      <c r="AH532" s="16">
        <f ca="1" t="shared" si="3820"/>
        <v>10052.4667758073</v>
      </c>
      <c r="AI532" s="16">
        <f ca="1" t="shared" si="3821"/>
        <v>12140.5202072527</v>
      </c>
      <c r="AJ532" s="18">
        <f ca="1" t="shared" si="3822"/>
        <v>51372.1455238189</v>
      </c>
      <c r="AK532" s="18">
        <f ca="1" t="shared" si="3823"/>
        <v>56537.1031115133</v>
      </c>
      <c r="AL532" s="18">
        <f ca="1" t="shared" si="3824"/>
        <v>63221.4042658234</v>
      </c>
      <c r="AM532" s="18">
        <f ca="1" t="shared" si="3825"/>
        <v>75640.2398412608</v>
      </c>
      <c r="AN532" s="18">
        <f ca="1" t="shared" si="3826"/>
        <v>97276.2773029168</v>
      </c>
      <c r="AO532" s="18">
        <f ca="1">C532/'Ejercicio 3 - TIR'!$D$7</f>
        <v>18021.5429580862</v>
      </c>
      <c r="AP532" s="18">
        <f ca="1" t="shared" si="3827"/>
        <v>33350.6025657327</v>
      </c>
      <c r="AQ532" s="18">
        <f ca="1" t="shared" si="3828"/>
        <v>38515.560153427</v>
      </c>
      <c r="AR532" s="18">
        <f ca="1" t="shared" si="3829"/>
        <v>45199.8613077372</v>
      </c>
      <c r="AS532" s="18">
        <f ca="1" t="shared" si="3830"/>
        <v>57618.6968831745</v>
      </c>
      <c r="AT532" s="18">
        <f ca="1" t="shared" si="3831"/>
        <v>79254.7343448306</v>
      </c>
      <c r="AU532" s="18">
        <f ca="1">AP532*'Ejercicio 3 - TIR'!$D$5</f>
        <v>16675.3012828663</v>
      </c>
      <c r="AV532" s="18">
        <f ca="1">AQ532*'Ejercicio 3 - TIR'!$D$5</f>
        <v>19257.7800767135</v>
      </c>
      <c r="AW532" s="18">
        <f ca="1">AR532*'Ejercicio 3 - TIR'!$D$5</f>
        <v>22599.9306538686</v>
      </c>
      <c r="AX532" s="18">
        <f ca="1">AS532*'Ejercicio 3 - TIR'!$D$5</f>
        <v>28809.3484415873</v>
      </c>
      <c r="AY532" s="18">
        <f ca="1">AT532*'Ejercicio 3 - TIR'!$D$5</f>
        <v>39627.3671724153</v>
      </c>
      <c r="AZ532" s="18">
        <f ca="1" t="shared" ref="AZ532:BD532" si="3966">AJ532-AU532-AE532</f>
        <v>28526.7337769113</v>
      </c>
      <c r="BA532" s="18">
        <f ca="1" t="shared" si="3966"/>
        <v>30186.5542995782</v>
      </c>
      <c r="BB532" s="18">
        <f ca="1" t="shared" si="3966"/>
        <v>32293.6056423696</v>
      </c>
      <c r="BC532" s="18">
        <f ca="1" t="shared" si="3966"/>
        <v>36778.4246238662</v>
      </c>
      <c r="BD532" s="18">
        <f ca="1" t="shared" si="3966"/>
        <v>45508.3899232489</v>
      </c>
      <c r="BE532" s="18">
        <f ca="1" t="shared" ref="BE532:BI532" si="3967">AZ532/Z532</f>
        <v>24432.8865890906</v>
      </c>
      <c r="BF532" s="18">
        <f ca="1" t="shared" si="3967"/>
        <v>22491.2406391228</v>
      </c>
      <c r="BG532" s="18">
        <f ca="1" t="shared" si="3967"/>
        <v>20492.6619347692</v>
      </c>
      <c r="BH532" s="18">
        <f ca="1" t="shared" si="3967"/>
        <v>19334.6424647711</v>
      </c>
      <c r="BI532" s="18">
        <f ca="1" t="shared" si="3967"/>
        <v>19809.332591012</v>
      </c>
      <c r="BJ532" s="18">
        <f ca="1" t="shared" si="3834"/>
        <v>84597.5367365567</v>
      </c>
      <c r="BK532" s="18">
        <f ca="1" t="shared" si="3835"/>
        <v>41401.26378247</v>
      </c>
      <c r="BL532" s="18">
        <f ca="1" t="shared" si="3836"/>
        <v>125998.800519027</v>
      </c>
      <c r="BM532" s="18">
        <f ca="1">BK532*'Ejercicio 3 - TIR'!$D$5</f>
        <v>20700.631891235</v>
      </c>
      <c r="BN532" s="18">
        <f ca="1" t="shared" si="3837"/>
        <v>105298.168627792</v>
      </c>
      <c r="BO532" s="18">
        <f ca="1" t="shared" si="3838"/>
        <v>45835.2063672281</v>
      </c>
      <c r="BP532" s="18">
        <f ca="1" t="shared" si="3839"/>
        <v>-126932.149678616</v>
      </c>
      <c r="BQ532" s="18">
        <f ca="1" t="shared" ref="BQ532:BT532" si="3968">BE532</f>
        <v>24432.8865890906</v>
      </c>
      <c r="BR532" s="18">
        <f ca="1" t="shared" si="3968"/>
        <v>22491.2406391228</v>
      </c>
      <c r="BS532" s="18">
        <f ca="1" t="shared" si="3968"/>
        <v>20492.6619347692</v>
      </c>
      <c r="BT532" s="18">
        <f ca="1" t="shared" si="3968"/>
        <v>19334.6424647711</v>
      </c>
      <c r="BU532" s="18">
        <f ca="1" t="shared" si="3841"/>
        <v>65644.5389582401</v>
      </c>
      <c r="BV532" s="20">
        <f ca="1" t="shared" si="3842"/>
        <v>5.43140021004316</v>
      </c>
    </row>
    <row r="533" ht="15" customHeight="1" spans="1:74">
      <c r="A533" s="16">
        <v>532</v>
      </c>
      <c r="B533" s="17">
        <f ca="1" t="shared" ref="B533:F533" si="3969">RAND()</f>
        <v>0.827240744562453</v>
      </c>
      <c r="C533" s="18">
        <f ca="1">IF(B533&lt;=('Ejercicio 3 - TIR'!$D$13-'Ejercicio 3 - TIR'!$C$13)/('Ejercicio 3 - TIR'!$E$13-'Ejercicio 3 - TIR'!$C$13),'Ejercicio 3 - TIR'!$C$13+SQRT(('Ejercicio 3 - TIR'!$E$13-'Ejercicio 3 - TIR'!$C$13)*('Ejercicio 3 - TIR'!$D$13-'Ejercicio 3 - TIR'!$C$13)*B533),'Ejercicio 3 - TIR'!$E$13-SQRT(('Ejercicio 3 - TIR'!$E$13-'Ejercicio 3 - TIR'!$C$13)*('Ejercicio 3 - TIR'!$E$13-'Ejercicio 3 - TIR'!$D$13)*(1-B533)))</f>
        <v>85601.6977901887</v>
      </c>
      <c r="D533" s="17">
        <f ca="1" t="shared" si="3969"/>
        <v>0.771090339019833</v>
      </c>
      <c r="E533" s="18">
        <f ca="1">IF(D533&lt;=('Ejercicio 3 - TIR'!$D$14-'Ejercicio 3 - TIR'!$C$14)/('Ejercicio 3 - TIR'!$E$14-'Ejercicio 3 - TIR'!$C$14),'Ejercicio 3 - TIR'!$C$14+SQRT(('Ejercicio 3 - TIR'!$E$14-'Ejercicio 3 - TIR'!$C$14)*('Ejercicio 3 - TIR'!$D$14-'Ejercicio 3 - TIR'!$C$14)*D533),'Ejercicio 3 - TIR'!$E$14-SQRT(('Ejercicio 3 - TIR'!$E$14-'Ejercicio 3 - TIR'!$C$14)*('Ejercicio 3 - TIR'!$E$14-'Ejercicio 3 - TIR'!$D$14)*(1-D533)))</f>
        <v>34140.2688502778</v>
      </c>
      <c r="F533" s="17">
        <f ca="1" t="shared" si="3969"/>
        <v>0.0674027620756641</v>
      </c>
      <c r="G533" s="18">
        <f ca="1">IF(F533&lt;=('Ejercicio 3 - TIR'!$D$18-'Ejercicio 3 - TIR'!$C$18)/('Ejercicio 3 - TIR'!$E$18-'Ejercicio 3 - TIR'!$C$18),'Ejercicio 3 - TIR'!$C$18+SQRT(('Ejercicio 3 - TIR'!$E$18-'Ejercicio 3 - TIR'!$C$18)*('Ejercicio 3 - TIR'!$D$18-'Ejercicio 3 - TIR'!$C$18)*F533),'Ejercicio 3 - TIR'!$E$18-SQRT(('Ejercicio 3 - TIR'!$E$18-'Ejercicio 3 - TIR'!$C$18)*('Ejercicio 3 - TIR'!$E$18-'Ejercicio 3 - TIR'!$D$18)*(1-F533)))</f>
        <v>33179.6877694751</v>
      </c>
      <c r="H533" s="17">
        <f ca="1" t="shared" ref="H533:L533" si="3970">RAND()</f>
        <v>0.956391508739942</v>
      </c>
      <c r="I533" s="18">
        <f ca="1">IF(H533&lt;=('Ejercicio 3 - TIR'!$D$18-'Ejercicio 3 - TIR'!$C$18)/('Ejercicio 3 - TIR'!$E$18-'Ejercicio 3 - TIR'!$C$18),'Ejercicio 3 - TIR'!$C$18+SQRT(('Ejercicio 3 - TIR'!$E$18-'Ejercicio 3 - TIR'!$C$18)*('Ejercicio 3 - TIR'!$D$18-'Ejercicio 3 - TIR'!$C$18)*H533),'Ejercicio 3 - TIR'!$E$18-SQRT(('Ejercicio 3 - TIR'!$E$18-'Ejercicio 3 - TIR'!$C$18)*('Ejercicio 3 - TIR'!$E$18-'Ejercicio 3 - TIR'!$D$18)*(1-H533)))</f>
        <v>43191.5097886623</v>
      </c>
      <c r="J533" s="17">
        <f ca="1" t="shared" si="3970"/>
        <v>0.382127622243504</v>
      </c>
      <c r="K533" s="18">
        <f ca="1">IF(J533&lt;=('Ejercicio 3 - TIR'!$D$18-'Ejercicio 3 - TIR'!$C$18)/('Ejercicio 3 - TIR'!$E$18-'Ejercicio 3 - TIR'!$C$18),'Ejercicio 3 - TIR'!$C$18+SQRT(('Ejercicio 3 - TIR'!$E$18-'Ejercicio 3 - TIR'!$C$18)*('Ejercicio 3 - TIR'!$D$18-'Ejercicio 3 - TIR'!$C$18)*J533),'Ejercicio 3 - TIR'!$E$18-SQRT(('Ejercicio 3 - TIR'!$E$18-'Ejercicio 3 - TIR'!$C$18)*('Ejercicio 3 - TIR'!$E$18-'Ejercicio 3 - TIR'!$D$18)*(1-J533)))</f>
        <v>37570.9407167488</v>
      </c>
      <c r="L533" s="17">
        <f ca="1" t="shared" si="3970"/>
        <v>0.957870129094401</v>
      </c>
      <c r="M533" s="18">
        <f ca="1">IF(L533&lt;=('Ejercicio 3 - TIR'!$D$18-'Ejercicio 3 - TIR'!$C$18)/('Ejercicio 3 - TIR'!$E$18-'Ejercicio 3 - TIR'!$C$18),'Ejercicio 3 - TIR'!$C$18+SQRT(('Ejercicio 3 - TIR'!$E$18-'Ejercicio 3 - TIR'!$C$18)*('Ejercicio 3 - TIR'!$D$18-'Ejercicio 3 - TIR'!$C$18)*L533),'Ejercicio 3 - TIR'!$E$18-SQRT(('Ejercicio 3 - TIR'!$E$18-'Ejercicio 3 - TIR'!$C$18)*('Ejercicio 3 - TIR'!$E$18-'Ejercicio 3 - TIR'!$D$18)*(1-L533)))</f>
        <v>43222.4341593291</v>
      </c>
      <c r="N533" s="17">
        <f ca="1" t="shared" ref="N533:R533" si="3971">RAND()</f>
        <v>0.0677920038521493</v>
      </c>
      <c r="O533" s="18">
        <f ca="1">IF(N533&lt;=('Ejercicio 3 - TIR'!$D$18-'Ejercicio 3 - TIR'!$C$18)/('Ejercicio 3 - TIR'!$E$18-'Ejercicio 3 - TIR'!$C$18),'Ejercicio 3 - TIR'!$C$18+SQRT(('Ejercicio 3 - TIR'!$E$18-'Ejercicio 3 - TIR'!$C$18)*('Ejercicio 3 - TIR'!$D$18-'Ejercicio 3 - TIR'!$C$18)*N533),'Ejercicio 3 - TIR'!$E$18-SQRT(('Ejercicio 3 - TIR'!$E$18-'Ejercicio 3 - TIR'!$C$18)*('Ejercicio 3 - TIR'!$E$18-'Ejercicio 3 - TIR'!$D$18)*(1-N533)))</f>
        <v>33188.8556846967</v>
      </c>
      <c r="P533" s="17">
        <f ca="1" t="shared" si="3971"/>
        <v>0.00302204700869968</v>
      </c>
      <c r="Q533" s="19">
        <f ca="1">IF(P533&lt;=('Ejercicio 3 - TIR'!$D$22-'Ejercicio 3 - TIR'!$C$22)/('Ejercicio 3 - TIR'!$E$22-'Ejercicio 3 - TIR'!$C$22),'Ejercicio 3 - TIR'!$C$22+SQRT(('Ejercicio 3 - TIR'!$E$22-'Ejercicio 3 - TIR'!$C$22)*('Ejercicio 3 - TIR'!$D$22-'Ejercicio 3 - TIR'!$C$22)*P533),'Ejercicio 3 - TIR'!$E$22-SQRT(('Ejercicio 3 - TIR'!$E$22-'Ejercicio 3 - TIR'!$C$22)*('Ejercicio 3 - TIR'!$E$22-'Ejercicio 3 - TIR'!$D$22)*(1-P533)))</f>
        <v>0.122332313146998</v>
      </c>
      <c r="R533" s="17">
        <f ca="1" t="shared" si="3971"/>
        <v>0.242054394784032</v>
      </c>
      <c r="S533" s="19">
        <f ca="1">IF(R533&lt;=('Ejercicio 3 - TIR'!$D$23-'Ejercicio 3 - TIR'!$C$23)/('Ejercicio 3 - TIR'!$E$23-'Ejercicio 3 - TIR'!$C$23),'Ejercicio 3 - TIR'!$C$23+SQRT(('Ejercicio 3 - TIR'!$E$23-'Ejercicio 3 - TIR'!$C$23)*('Ejercicio 3 - TIR'!$D$23-'Ejercicio 3 - TIR'!$C$23)*R533),'Ejercicio 3 - TIR'!$E$23-SQRT(('Ejercicio 3 - TIR'!$E$23-'Ejercicio 3 - TIR'!$C$23)*('Ejercicio 3 - TIR'!$E$23-'Ejercicio 3 - TIR'!$D$23)*(1-R533)))</f>
        <v>0.140873378035461</v>
      </c>
      <c r="T533" s="17">
        <f ca="1" t="shared" ref="T533:X533" si="3972">RAND()</f>
        <v>0.937255582927607</v>
      </c>
      <c r="U533" s="19">
        <f ca="1">IF(T533&lt;=('Ejercicio 3 - TIR'!$D$24-'Ejercicio 3 - TIR'!$C$24)/('Ejercicio 3 - TIR'!$E$24-'Ejercicio 3 - TIR'!$C$24),'Ejercicio 3 - TIR'!$C$24+SQRT(('Ejercicio 3 - TIR'!$E$24-'Ejercicio 3 - TIR'!$C$24)*('Ejercicio 3 - TIR'!$D$24-'Ejercicio 3 - TIR'!$C$24)*T533),'Ejercicio 3 - TIR'!$E$24-SQRT(('Ejercicio 3 - TIR'!$E$24-'Ejercicio 3 - TIR'!$C$24)*('Ejercicio 3 - TIR'!$E$24-'Ejercicio 3 - TIR'!$D$24)*(1-T533)))</f>
        <v>0.206745402012784</v>
      </c>
      <c r="V533" s="17">
        <f ca="1" t="shared" si="3972"/>
        <v>0.0392772536378179</v>
      </c>
      <c r="W533" s="19">
        <f ca="1">IF(V533&lt;=('Ejercicio 3 - TIR'!$D$25-'Ejercicio 3 - TIR'!$C$25)/('Ejercicio 3 - TIR'!$E$25-'Ejercicio 3 - TIR'!$C$25),'Ejercicio 3 - TIR'!$C$25+SQRT(('Ejercicio 3 - TIR'!$E$25-'Ejercicio 3 - TIR'!$C$25)*('Ejercicio 3 - TIR'!$D$25-'Ejercicio 3 - TIR'!$C$25)*V533),'Ejercicio 3 - TIR'!$E$25-SQRT(('Ejercicio 3 - TIR'!$E$25-'Ejercicio 3 - TIR'!$C$25)*('Ejercicio 3 - TIR'!$E$25-'Ejercicio 3 - TIR'!$D$25)*(1-V533)))</f>
        <v>0.187415399860624</v>
      </c>
      <c r="X533" s="17">
        <f ca="1" t="shared" si="3972"/>
        <v>0.0237612840551182</v>
      </c>
      <c r="Y533" s="19">
        <f ca="1">IF(X533&lt;=('Ejercicio 3 - TIR'!$D$26-'Ejercicio 3 - TIR'!$C$26)/('Ejercicio 3 - TIR'!$E$26-'Ejercicio 3 - TIR'!$C$26),'Ejercicio 3 - TIR'!$C$26+SQRT(('Ejercicio 3 - TIR'!$E$26-'Ejercicio 3 - TIR'!$C$26)*('Ejercicio 3 - TIR'!$D$26-'Ejercicio 3 - TIR'!$C$26)*X533),'Ejercicio 3 - TIR'!$E$26-SQRT(('Ejercicio 3 - TIR'!$E$26-'Ejercicio 3 - TIR'!$C$26)*('Ejercicio 3 - TIR'!$E$26-'Ejercicio 3 - TIR'!$D$26)*(1-X533)))</f>
        <v>0.198009710790585</v>
      </c>
      <c r="Z533" s="17">
        <f ca="1" t="shared" si="3812"/>
        <v>1.122332313147</v>
      </c>
      <c r="AA533" s="17">
        <f ca="1" t="shared" si="3813"/>
        <v>1.28043905737837</v>
      </c>
      <c r="AB533" s="17">
        <f ca="1" t="shared" si="3814"/>
        <v>1.54516394504893</v>
      </c>
      <c r="AC533" s="17">
        <f ca="1" t="shared" si="3815"/>
        <v>1.83475146366049</v>
      </c>
      <c r="AD533" s="17">
        <f ca="1" t="shared" si="3816"/>
        <v>2.19805007035251</v>
      </c>
      <c r="AE533" s="16">
        <f ca="1" t="shared" si="3817"/>
        <v>4176.45805991488</v>
      </c>
      <c r="AF533" s="16">
        <f ca="1" t="shared" si="3818"/>
        <v>4764.80981503851</v>
      </c>
      <c r="AG533" s="16">
        <f ca="1" t="shared" si="3819"/>
        <v>5749.91233576311</v>
      </c>
      <c r="AH533" s="16">
        <f ca="1" t="shared" si="3820"/>
        <v>6827.53445533369</v>
      </c>
      <c r="AI533" s="16">
        <f ca="1" t="shared" si="3821"/>
        <v>8179.45257824708</v>
      </c>
      <c r="AJ533" s="18">
        <f ca="1" t="shared" si="3822"/>
        <v>37238.6357238102</v>
      </c>
      <c r="AK533" s="18">
        <f ca="1" t="shared" si="3823"/>
        <v>55304.0960805433</v>
      </c>
      <c r="AL533" s="18">
        <f ca="1" t="shared" si="3824"/>
        <v>58053.2629770911</v>
      </c>
      <c r="AM533" s="18">
        <f ca="1" t="shared" si="3825"/>
        <v>79302.4243367985</v>
      </c>
      <c r="AN533" s="18">
        <f ca="1" t="shared" si="3826"/>
        <v>72950.7665726669</v>
      </c>
      <c r="AO533" s="18">
        <f ca="1">C533/'Ejercicio 3 - TIR'!$D$7</f>
        <v>17120.3395580377</v>
      </c>
      <c r="AP533" s="18">
        <f ca="1" t="shared" si="3827"/>
        <v>20118.2961657724</v>
      </c>
      <c r="AQ533" s="18">
        <f ca="1" t="shared" si="3828"/>
        <v>38183.7565225056</v>
      </c>
      <c r="AR533" s="18">
        <f ca="1" t="shared" si="3829"/>
        <v>40932.9234190534</v>
      </c>
      <c r="AS533" s="18">
        <f ca="1" t="shared" si="3830"/>
        <v>62182.0847787607</v>
      </c>
      <c r="AT533" s="18">
        <f ca="1" t="shared" si="3831"/>
        <v>55830.4270146292</v>
      </c>
      <c r="AU533" s="18">
        <f ca="1">AP533*'Ejercicio 3 - TIR'!$D$5</f>
        <v>10059.1480828862</v>
      </c>
      <c r="AV533" s="18">
        <f ca="1">AQ533*'Ejercicio 3 - TIR'!$D$5</f>
        <v>19091.8782612528</v>
      </c>
      <c r="AW533" s="18">
        <f ca="1">AR533*'Ejercicio 3 - TIR'!$D$5</f>
        <v>20466.4617095267</v>
      </c>
      <c r="AX533" s="18">
        <f ca="1">AS533*'Ejercicio 3 - TIR'!$D$5</f>
        <v>31091.0423893804</v>
      </c>
      <c r="AY533" s="18">
        <f ca="1">AT533*'Ejercicio 3 - TIR'!$D$5</f>
        <v>27915.2135073146</v>
      </c>
      <c r="AZ533" s="18">
        <f ca="1" t="shared" ref="AZ533:BD533" si="3973">AJ533-AU533-AE533</f>
        <v>23003.0295810091</v>
      </c>
      <c r="BA533" s="18">
        <f ca="1" t="shared" si="3973"/>
        <v>31447.408004252</v>
      </c>
      <c r="BB533" s="18">
        <f ca="1" t="shared" si="3973"/>
        <v>31836.8889318013</v>
      </c>
      <c r="BC533" s="18">
        <f ca="1" t="shared" si="3973"/>
        <v>41383.8474920844</v>
      </c>
      <c r="BD533" s="18">
        <f ca="1" t="shared" si="3973"/>
        <v>36856.1004871053</v>
      </c>
      <c r="BE533" s="18">
        <f ca="1" t="shared" ref="BE533:BI533" si="3974">AZ533/Z533</f>
        <v>20495.7384827574</v>
      </c>
      <c r="BF533" s="18">
        <f ca="1" t="shared" si="3974"/>
        <v>24559.8631368204</v>
      </c>
      <c r="BG533" s="18">
        <f ca="1" t="shared" si="3974"/>
        <v>20604.2142219369</v>
      </c>
      <c r="BH533" s="18">
        <f ca="1" t="shared" si="3974"/>
        <v>22555.5604188046</v>
      </c>
      <c r="BI533" s="18">
        <f ca="1" t="shared" si="3974"/>
        <v>16767.6346340893</v>
      </c>
      <c r="BJ533" s="18">
        <f ca="1" t="shared" si="3834"/>
        <v>75042.0203482067</v>
      </c>
      <c r="BK533" s="18">
        <f ca="1" t="shared" si="3835"/>
        <v>37631.3635700038</v>
      </c>
      <c r="BL533" s="18">
        <f ca="1" t="shared" si="3836"/>
        <v>112673.38391821</v>
      </c>
      <c r="BM533" s="18">
        <f ca="1">BK533*'Ejercicio 3 - TIR'!$D$5</f>
        <v>18815.6817850019</v>
      </c>
      <c r="BN533" s="18">
        <f ca="1" t="shared" si="3837"/>
        <v>93857.7021332086</v>
      </c>
      <c r="BO533" s="18">
        <f ca="1" t="shared" si="3838"/>
        <v>42700.4386292966</v>
      </c>
      <c r="BP533" s="18">
        <f ca="1" t="shared" si="3839"/>
        <v>-119741.966640466</v>
      </c>
      <c r="BQ533" s="18">
        <f ca="1" t="shared" ref="BQ533:BT533" si="3975">BE533</f>
        <v>20495.7384827574</v>
      </c>
      <c r="BR533" s="18">
        <f ca="1" t="shared" si="3975"/>
        <v>24559.8631368204</v>
      </c>
      <c r="BS533" s="18">
        <f ca="1" t="shared" si="3975"/>
        <v>20604.2142219369</v>
      </c>
      <c r="BT533" s="18">
        <f ca="1" t="shared" si="3975"/>
        <v>22555.5604188046</v>
      </c>
      <c r="BU533" s="18">
        <f ca="1" t="shared" si="3841"/>
        <v>59468.073263386</v>
      </c>
      <c r="BV533" s="20">
        <f ca="1" t="shared" si="3842"/>
        <v>6.27565754396822</v>
      </c>
    </row>
    <row r="534" ht="15" customHeight="1" spans="1:74">
      <c r="A534" s="16">
        <v>533</v>
      </c>
      <c r="B534" s="17">
        <f ca="1" t="shared" ref="B534:F534" si="3976">RAND()</f>
        <v>0.922086108907791</v>
      </c>
      <c r="C534" s="18">
        <f ca="1">IF(B534&lt;=('Ejercicio 3 - TIR'!$D$13-'Ejercicio 3 - TIR'!$C$13)/('Ejercicio 3 - TIR'!$E$13-'Ejercicio 3 - TIR'!$C$13),'Ejercicio 3 - TIR'!$C$13+SQRT(('Ejercicio 3 - TIR'!$E$13-'Ejercicio 3 - TIR'!$C$13)*('Ejercicio 3 - TIR'!$D$13-'Ejercicio 3 - TIR'!$C$13)*B534),'Ejercicio 3 - TIR'!$E$13-SQRT(('Ejercicio 3 - TIR'!$E$13-'Ejercicio 3 - TIR'!$C$13)*('Ejercicio 3 - TIR'!$E$13-'Ejercicio 3 - TIR'!$D$13)*(1-B534)))</f>
        <v>90330.6324244731</v>
      </c>
      <c r="D534" s="17">
        <f ca="1" t="shared" si="3976"/>
        <v>0.275589391673414</v>
      </c>
      <c r="E534" s="18">
        <f ca="1">IF(D534&lt;=('Ejercicio 3 - TIR'!$D$14-'Ejercicio 3 - TIR'!$C$14)/('Ejercicio 3 - TIR'!$E$14-'Ejercicio 3 - TIR'!$C$14),'Ejercicio 3 - TIR'!$C$14+SQRT(('Ejercicio 3 - TIR'!$E$14-'Ejercicio 3 - TIR'!$C$14)*('Ejercicio 3 - TIR'!$D$14-'Ejercicio 3 - TIR'!$C$14)*D534),'Ejercicio 3 - TIR'!$E$14-SQRT(('Ejercicio 3 - TIR'!$E$14-'Ejercicio 3 - TIR'!$C$14)*('Ejercicio 3 - TIR'!$E$14-'Ejercicio 3 - TIR'!$D$14)*(1-D534)))</f>
        <v>29546.3396678544</v>
      </c>
      <c r="F534" s="17">
        <f ca="1" t="shared" si="3976"/>
        <v>0.350832848635702</v>
      </c>
      <c r="G534" s="18">
        <f ca="1">IF(F534&lt;=('Ejercicio 3 - TIR'!$D$18-'Ejercicio 3 - TIR'!$C$18)/('Ejercicio 3 - TIR'!$E$18-'Ejercicio 3 - TIR'!$C$18),'Ejercicio 3 - TIR'!$C$18+SQRT(('Ejercicio 3 - TIR'!$E$18-'Ejercicio 3 - TIR'!$C$18)*('Ejercicio 3 - TIR'!$D$18-'Ejercicio 3 - TIR'!$C$18)*F534),'Ejercicio 3 - TIR'!$E$18-SQRT(('Ejercicio 3 - TIR'!$E$18-'Ejercicio 3 - TIR'!$C$18)*('Ejercicio 3 - TIR'!$E$18-'Ejercicio 3 - TIR'!$D$18)*(1-F534)))</f>
        <v>37254.3040531367</v>
      </c>
      <c r="H534" s="17">
        <f ca="1" t="shared" ref="H534:L534" si="3977">RAND()</f>
        <v>0.816866560718758</v>
      </c>
      <c r="I534" s="18">
        <f ca="1">IF(H534&lt;=('Ejercicio 3 - TIR'!$D$18-'Ejercicio 3 - TIR'!$C$18)/('Ejercicio 3 - TIR'!$E$18-'Ejercicio 3 - TIR'!$C$18),'Ejercicio 3 - TIR'!$C$18+SQRT(('Ejercicio 3 - TIR'!$E$18-'Ejercicio 3 - TIR'!$C$18)*('Ejercicio 3 - TIR'!$D$18-'Ejercicio 3 - TIR'!$C$18)*H534),'Ejercicio 3 - TIR'!$E$18-SQRT(('Ejercicio 3 - TIR'!$E$18-'Ejercicio 3 - TIR'!$C$18)*('Ejercicio 3 - TIR'!$E$18-'Ejercicio 3 - TIR'!$D$18)*(1-H534)))</f>
        <v>41293.922835923</v>
      </c>
      <c r="J534" s="17">
        <f ca="1" t="shared" si="3977"/>
        <v>0.0735131976204133</v>
      </c>
      <c r="K534" s="18">
        <f ca="1">IF(J534&lt;=('Ejercicio 3 - TIR'!$D$18-'Ejercicio 3 - TIR'!$C$18)/('Ejercicio 3 - TIR'!$E$18-'Ejercicio 3 - TIR'!$C$18),'Ejercicio 3 - TIR'!$C$18+SQRT(('Ejercicio 3 - TIR'!$E$18-'Ejercicio 3 - TIR'!$C$18)*('Ejercicio 3 - TIR'!$D$18-'Ejercicio 3 - TIR'!$C$18)*J534),'Ejercicio 3 - TIR'!$E$18-SQRT(('Ejercicio 3 - TIR'!$E$18-'Ejercicio 3 - TIR'!$C$18)*('Ejercicio 3 - TIR'!$E$18-'Ejercicio 3 - TIR'!$D$18)*(1-J534)))</f>
        <v>33320.6896336547</v>
      </c>
      <c r="L534" s="17">
        <f ca="1" t="shared" si="3977"/>
        <v>0.165732929385898</v>
      </c>
      <c r="M534" s="18">
        <f ca="1">IF(L534&lt;=('Ejercicio 3 - TIR'!$D$18-'Ejercicio 3 - TIR'!$C$18)/('Ejercicio 3 - TIR'!$E$18-'Ejercicio 3 - TIR'!$C$18),'Ejercicio 3 - TIR'!$C$18+SQRT(('Ejercicio 3 - TIR'!$E$18-'Ejercicio 3 - TIR'!$C$18)*('Ejercicio 3 - TIR'!$D$18-'Ejercicio 3 - TIR'!$C$18)*L534),'Ejercicio 3 - TIR'!$E$18-SQRT(('Ejercicio 3 - TIR'!$E$18-'Ejercicio 3 - TIR'!$C$18)*('Ejercicio 3 - TIR'!$E$18-'Ejercicio 3 - TIR'!$D$18)*(1-L534)))</f>
        <v>34985.9742686746</v>
      </c>
      <c r="N534" s="17">
        <f ca="1" t="shared" ref="N534:R534" si="3978">RAND()</f>
        <v>0.485491102840724</v>
      </c>
      <c r="O534" s="18">
        <f ca="1">IF(N534&lt;=('Ejercicio 3 - TIR'!$D$18-'Ejercicio 3 - TIR'!$C$18)/('Ejercicio 3 - TIR'!$E$18-'Ejercicio 3 - TIR'!$C$18),'Ejercicio 3 - TIR'!$C$18+SQRT(('Ejercicio 3 - TIR'!$E$18-'Ejercicio 3 - TIR'!$C$18)*('Ejercicio 3 - TIR'!$D$18-'Ejercicio 3 - TIR'!$C$18)*N534),'Ejercicio 3 - TIR'!$E$18-SQRT(('Ejercicio 3 - TIR'!$E$18-'Ejercicio 3 - TIR'!$C$18)*('Ejercicio 3 - TIR'!$E$18-'Ejercicio 3 - TIR'!$D$18)*(1-N534)))</f>
        <v>38533.6783057547</v>
      </c>
      <c r="P534" s="17">
        <f ca="1" t="shared" si="3978"/>
        <v>0.288359110207534</v>
      </c>
      <c r="Q534" s="19">
        <f ca="1">IF(P534&lt;=('Ejercicio 3 - TIR'!$D$22-'Ejercicio 3 - TIR'!$C$22)/('Ejercicio 3 - TIR'!$E$22-'Ejercicio 3 - TIR'!$C$22),'Ejercicio 3 - TIR'!$C$22+SQRT(('Ejercicio 3 - TIR'!$E$22-'Ejercicio 3 - TIR'!$C$22)*('Ejercicio 3 - TIR'!$D$22-'Ejercicio 3 - TIR'!$C$22)*P534),'Ejercicio 3 - TIR'!$E$22-SQRT(('Ejercicio 3 - TIR'!$E$22-'Ejercicio 3 - TIR'!$C$22)*('Ejercicio 3 - TIR'!$E$22-'Ejercicio 3 - TIR'!$D$22)*(1-P534)))</f>
        <v>0.142782589808307</v>
      </c>
      <c r="R534" s="17">
        <f ca="1" t="shared" si="3978"/>
        <v>0.651084243047155</v>
      </c>
      <c r="S534" s="19">
        <f ca="1">IF(R534&lt;=('Ejercicio 3 - TIR'!$D$23-'Ejercicio 3 - TIR'!$C$23)/('Ejercicio 3 - TIR'!$E$23-'Ejercicio 3 - TIR'!$C$23),'Ejercicio 3 - TIR'!$C$23+SQRT(('Ejercicio 3 - TIR'!$E$23-'Ejercicio 3 - TIR'!$C$23)*('Ejercicio 3 - TIR'!$D$23-'Ejercicio 3 - TIR'!$C$23)*R534),'Ejercicio 3 - TIR'!$E$23-SQRT(('Ejercicio 3 - TIR'!$E$23-'Ejercicio 3 - TIR'!$C$23)*('Ejercicio 3 - TIR'!$E$23-'Ejercicio 3 - TIR'!$D$23)*(1-R534)))</f>
        <v>0.154939106909068</v>
      </c>
      <c r="T534" s="17">
        <f ca="1" t="shared" ref="T534:X534" si="3979">RAND()</f>
        <v>0.626891695849967</v>
      </c>
      <c r="U534" s="19">
        <f ca="1">IF(T534&lt;=('Ejercicio 3 - TIR'!$D$24-'Ejercicio 3 - TIR'!$C$24)/('Ejercicio 3 - TIR'!$E$24-'Ejercicio 3 - TIR'!$C$24),'Ejercicio 3 - TIR'!$C$24+SQRT(('Ejercicio 3 - TIR'!$E$24-'Ejercicio 3 - TIR'!$C$24)*('Ejercicio 3 - TIR'!$D$24-'Ejercicio 3 - TIR'!$C$24)*T534),'Ejercicio 3 - TIR'!$E$24-SQRT(('Ejercicio 3 - TIR'!$E$24-'Ejercicio 3 - TIR'!$C$24)*('Ejercicio 3 - TIR'!$E$24-'Ejercicio 3 - TIR'!$D$24)*(1-T534)))</f>
        <v>0.187678130443613</v>
      </c>
      <c r="V534" s="17">
        <f ca="1" t="shared" si="3979"/>
        <v>0.312500088248193</v>
      </c>
      <c r="W534" s="19">
        <f ca="1">IF(V534&lt;=('Ejercicio 3 - TIR'!$D$25-'Ejercicio 3 - TIR'!$C$25)/('Ejercicio 3 - TIR'!$E$25-'Ejercicio 3 - TIR'!$C$25),'Ejercicio 3 - TIR'!$C$25+SQRT(('Ejercicio 3 - TIR'!$E$25-'Ejercicio 3 - TIR'!$C$25)*('Ejercicio 3 - TIR'!$D$25-'Ejercicio 3 - TIR'!$C$25)*V534),'Ejercicio 3 - TIR'!$E$25-SQRT(('Ejercicio 3 - TIR'!$E$25-'Ejercicio 3 - TIR'!$C$25)*('Ejercicio 3 - TIR'!$E$25-'Ejercicio 3 - TIR'!$D$25)*(1-V534)))</f>
        <v>0.20094646097241</v>
      </c>
      <c r="X534" s="17">
        <f ca="1" t="shared" si="3979"/>
        <v>0.151381964371195</v>
      </c>
      <c r="Y534" s="19">
        <f ca="1">IF(X534&lt;=('Ejercicio 3 - TIR'!$D$26-'Ejercicio 3 - TIR'!$C$26)/('Ejercicio 3 - TIR'!$E$26-'Ejercicio 3 - TIR'!$C$26),'Ejercicio 3 - TIR'!$C$26+SQRT(('Ejercicio 3 - TIR'!$E$26-'Ejercicio 3 - TIR'!$C$26)*('Ejercicio 3 - TIR'!$D$26-'Ejercicio 3 - TIR'!$C$26)*X534),'Ejercicio 3 - TIR'!$E$26-SQRT(('Ejercicio 3 - TIR'!$E$26-'Ejercicio 3 - TIR'!$C$26)*('Ejercicio 3 - TIR'!$E$26-'Ejercicio 3 - TIR'!$D$26)*(1-X534)))</f>
        <v>0.210217104238793</v>
      </c>
      <c r="Z534" s="17">
        <f ca="1" t="shared" si="3812"/>
        <v>1.14278258980831</v>
      </c>
      <c r="AA534" s="17">
        <f ca="1" t="shared" si="3813"/>
        <v>1.31984430366444</v>
      </c>
      <c r="AB534" s="17">
        <f ca="1" t="shared" si="3814"/>
        <v>1.56755021505283</v>
      </c>
      <c r="AC534" s="17">
        <f ca="1" t="shared" si="3815"/>
        <v>1.88254388316424</v>
      </c>
      <c r="AD534" s="17">
        <f ca="1" t="shared" si="3816"/>
        <v>2.27828680688548</v>
      </c>
      <c r="AE534" s="16">
        <f ca="1" t="shared" si="3817"/>
        <v>4218.70289713215</v>
      </c>
      <c r="AF534" s="16">
        <f ca="1" t="shared" si="3818"/>
        <v>4872.3449563285</v>
      </c>
      <c r="AG534" s="16">
        <f ca="1" t="shared" si="3819"/>
        <v>5786.7775486086</v>
      </c>
      <c r="AH534" s="16">
        <f ca="1" t="shared" si="3820"/>
        <v>6949.6100174361</v>
      </c>
      <c r="AI534" s="16">
        <f ca="1" t="shared" si="3821"/>
        <v>8410.53691089042</v>
      </c>
      <c r="AJ534" s="18">
        <f ca="1" t="shared" si="3822"/>
        <v>42573.5700673496</v>
      </c>
      <c r="AK534" s="18">
        <f ca="1" t="shared" si="3823"/>
        <v>54501.5488309518</v>
      </c>
      <c r="AL534" s="18">
        <f ca="1" t="shared" si="3824"/>
        <v>52231.8542009441</v>
      </c>
      <c r="AM534" s="18">
        <f ca="1" t="shared" si="3825"/>
        <v>65862.6318560347</v>
      </c>
      <c r="AN534" s="18">
        <f ca="1" t="shared" si="3826"/>
        <v>87790.7709047701</v>
      </c>
      <c r="AO534" s="18">
        <f ca="1">C534/'Ejercicio 3 - TIR'!$D$7</f>
        <v>18066.1264848946</v>
      </c>
      <c r="AP534" s="18">
        <f ca="1" t="shared" si="3827"/>
        <v>24507.443582455</v>
      </c>
      <c r="AQ534" s="18">
        <f ca="1" t="shared" si="3828"/>
        <v>36435.4223460572</v>
      </c>
      <c r="AR534" s="18">
        <f ca="1" t="shared" si="3829"/>
        <v>34165.7277160495</v>
      </c>
      <c r="AS534" s="18">
        <f ca="1" t="shared" si="3830"/>
        <v>47796.5053711401</v>
      </c>
      <c r="AT534" s="18">
        <f ca="1" t="shared" si="3831"/>
        <v>69724.6444198754</v>
      </c>
      <c r="AU534" s="18">
        <f ca="1">AP534*'Ejercicio 3 - TIR'!$D$5</f>
        <v>12253.7217912275</v>
      </c>
      <c r="AV534" s="18">
        <f ca="1">AQ534*'Ejercicio 3 - TIR'!$D$5</f>
        <v>18217.7111730286</v>
      </c>
      <c r="AW534" s="18">
        <f ca="1">AR534*'Ejercicio 3 - TIR'!$D$5</f>
        <v>17082.8638580247</v>
      </c>
      <c r="AX534" s="18">
        <f ca="1">AS534*'Ejercicio 3 - TIR'!$D$5</f>
        <v>23898.25268557</v>
      </c>
      <c r="AY534" s="18">
        <f ca="1">AT534*'Ejercicio 3 - TIR'!$D$5</f>
        <v>34862.3222099377</v>
      </c>
      <c r="AZ534" s="18">
        <f ca="1" t="shared" ref="AZ534:BD534" si="3980">AJ534-AU534-AE534</f>
        <v>26101.14537899</v>
      </c>
      <c r="BA534" s="18">
        <f ca="1" t="shared" si="3980"/>
        <v>31411.4927015947</v>
      </c>
      <c r="BB534" s="18">
        <f ca="1" t="shared" si="3980"/>
        <v>29362.2127943108</v>
      </c>
      <c r="BC534" s="18">
        <f ca="1" t="shared" si="3980"/>
        <v>35014.7691530286</v>
      </c>
      <c r="BD534" s="18">
        <f ca="1" t="shared" si="3980"/>
        <v>44517.9117839419</v>
      </c>
      <c r="BE534" s="18">
        <f ca="1" t="shared" ref="BE534:BI534" si="3981">AZ534/Z534</f>
        <v>22839.9921487851</v>
      </c>
      <c r="BF534" s="18">
        <f ca="1" t="shared" si="3981"/>
        <v>23799.3925604583</v>
      </c>
      <c r="BG534" s="18">
        <f ca="1" t="shared" si="3981"/>
        <v>18731.2741323066</v>
      </c>
      <c r="BH534" s="18">
        <f ca="1" t="shared" si="3981"/>
        <v>18599.709396508</v>
      </c>
      <c r="BI534" s="18">
        <f ca="1" t="shared" si="3981"/>
        <v>19540.0823326541</v>
      </c>
      <c r="BJ534" s="18">
        <f ca="1" t="shared" si="3834"/>
        <v>67315.0358570296</v>
      </c>
      <c r="BK534" s="18">
        <f ca="1" t="shared" si="3835"/>
        <v>41159.8176220597</v>
      </c>
      <c r="BL534" s="18">
        <f ca="1" t="shared" si="3836"/>
        <v>108474.853479089</v>
      </c>
      <c r="BM534" s="18">
        <f ca="1">BK534*'Ejercicio 3 - TIR'!$D$5</f>
        <v>20579.9088110298</v>
      </c>
      <c r="BN534" s="18">
        <f ca="1" t="shared" si="3837"/>
        <v>87894.9446680594</v>
      </c>
      <c r="BO534" s="18">
        <f ca="1" t="shared" si="3838"/>
        <v>38579.4029103017</v>
      </c>
      <c r="BP534" s="18">
        <f ca="1" t="shared" si="3839"/>
        <v>-119876.972092327</v>
      </c>
      <c r="BQ534" s="18">
        <f ca="1" t="shared" ref="BQ534:BT534" si="3982">BE534</f>
        <v>22839.9921487851</v>
      </c>
      <c r="BR534" s="18">
        <f ca="1" t="shared" si="3982"/>
        <v>23799.3925604583</v>
      </c>
      <c r="BS534" s="18">
        <f ca="1" t="shared" si="3982"/>
        <v>18731.2741323066</v>
      </c>
      <c r="BT534" s="18">
        <f ca="1" t="shared" si="3982"/>
        <v>18599.709396508</v>
      </c>
      <c r="BU534" s="18">
        <f ca="1" t="shared" si="3841"/>
        <v>58119.4852429558</v>
      </c>
      <c r="BV534" s="20">
        <f ca="1" t="shared" si="3842"/>
        <v>5.12645145189332</v>
      </c>
    </row>
    <row r="535" ht="15" customHeight="1" spans="1:74">
      <c r="A535" s="16">
        <v>534</v>
      </c>
      <c r="B535" s="17">
        <f ca="1" t="shared" ref="B535:F535" si="3983">RAND()</f>
        <v>0.447873087139495</v>
      </c>
      <c r="C535" s="18">
        <f ca="1">IF(B535&lt;=('Ejercicio 3 - TIR'!$D$13-'Ejercicio 3 - TIR'!$C$13)/('Ejercicio 3 - TIR'!$E$13-'Ejercicio 3 - TIR'!$C$13),'Ejercicio 3 - TIR'!$C$13+SQRT(('Ejercicio 3 - TIR'!$E$13-'Ejercicio 3 - TIR'!$C$13)*('Ejercicio 3 - TIR'!$D$13-'Ejercicio 3 - TIR'!$C$13)*B535),'Ejercicio 3 - TIR'!$E$13-SQRT(('Ejercicio 3 - TIR'!$E$13-'Ejercicio 3 - TIR'!$C$13)*('Ejercicio 3 - TIR'!$E$13-'Ejercicio 3 - TIR'!$D$13)*(1-B535)))</f>
        <v>74259.908791292</v>
      </c>
      <c r="D535" s="17">
        <f ca="1" t="shared" si="3983"/>
        <v>0.846607805989071</v>
      </c>
      <c r="E535" s="18">
        <f ca="1">IF(D535&lt;=('Ejercicio 3 - TIR'!$D$14-'Ejercicio 3 - TIR'!$C$14)/('Ejercicio 3 - TIR'!$E$14-'Ejercicio 3 - TIR'!$C$14),'Ejercicio 3 - TIR'!$C$14+SQRT(('Ejercicio 3 - TIR'!$E$14-'Ejercicio 3 - TIR'!$C$14)*('Ejercicio 3 - TIR'!$D$14-'Ejercicio 3 - TIR'!$C$14)*D535),'Ejercicio 3 - TIR'!$E$14-SQRT(('Ejercicio 3 - TIR'!$E$14-'Ejercicio 3 - TIR'!$C$14)*('Ejercicio 3 - TIR'!$E$14-'Ejercicio 3 - TIR'!$D$14)*(1-D535)))</f>
        <v>35203.2480675316</v>
      </c>
      <c r="F535" s="17">
        <f ca="1" t="shared" si="3983"/>
        <v>0.156815453733755</v>
      </c>
      <c r="G535" s="18">
        <f ca="1">IF(F535&lt;=('Ejercicio 3 - TIR'!$D$18-'Ejercicio 3 - TIR'!$C$18)/('Ejercicio 3 - TIR'!$E$18-'Ejercicio 3 - TIR'!$C$18),'Ejercicio 3 - TIR'!$C$18+SQRT(('Ejercicio 3 - TIR'!$E$18-'Ejercicio 3 - TIR'!$C$18)*('Ejercicio 3 - TIR'!$D$18-'Ejercicio 3 - TIR'!$C$18)*F535),'Ejercicio 3 - TIR'!$E$18-SQRT(('Ejercicio 3 - TIR'!$E$18-'Ejercicio 3 - TIR'!$C$18)*('Ejercicio 3 - TIR'!$E$18-'Ejercicio 3 - TIR'!$D$18)*(1-F535)))</f>
        <v>34849.9812432692</v>
      </c>
      <c r="H535" s="17">
        <f ca="1" t="shared" ref="H535:L535" si="3984">RAND()</f>
        <v>0.423443522270039</v>
      </c>
      <c r="I535" s="18">
        <f ca="1">IF(H535&lt;=('Ejercicio 3 - TIR'!$D$18-'Ejercicio 3 - TIR'!$C$18)/('Ejercicio 3 - TIR'!$E$18-'Ejercicio 3 - TIR'!$C$18),'Ejercicio 3 - TIR'!$C$18+SQRT(('Ejercicio 3 - TIR'!$E$18-'Ejercicio 3 - TIR'!$C$18)*('Ejercicio 3 - TIR'!$D$18-'Ejercicio 3 - TIR'!$C$18)*H535),'Ejercicio 3 - TIR'!$E$18-SQRT(('Ejercicio 3 - TIR'!$E$18-'Ejercicio 3 - TIR'!$C$18)*('Ejercicio 3 - TIR'!$E$18-'Ejercicio 3 - TIR'!$D$18)*(1-H535)))</f>
        <v>37969.7257380983</v>
      </c>
      <c r="J535" s="17">
        <f ca="1" t="shared" si="3984"/>
        <v>0.108785058583547</v>
      </c>
      <c r="K535" s="18">
        <f ca="1">IF(J535&lt;=('Ejercicio 3 - TIR'!$D$18-'Ejercicio 3 - TIR'!$C$18)/('Ejercicio 3 - TIR'!$E$18-'Ejercicio 3 - TIR'!$C$18),'Ejercicio 3 - TIR'!$C$18+SQRT(('Ejercicio 3 - TIR'!$E$18-'Ejercicio 3 - TIR'!$C$18)*('Ejercicio 3 - TIR'!$D$18-'Ejercicio 3 - TIR'!$C$18)*J535),'Ejercicio 3 - TIR'!$E$18-SQRT(('Ejercicio 3 - TIR'!$E$18-'Ejercicio 3 - TIR'!$C$18)*('Ejercicio 3 - TIR'!$E$18-'Ejercicio 3 - TIR'!$D$18)*(1-J535)))</f>
        <v>34039.5245744434</v>
      </c>
      <c r="L535" s="17">
        <f ca="1" t="shared" si="3984"/>
        <v>0.706020927784578</v>
      </c>
      <c r="M535" s="18">
        <f ca="1">IF(L535&lt;=('Ejercicio 3 - TIR'!$D$18-'Ejercicio 3 - TIR'!$C$18)/('Ejercicio 3 - TIR'!$E$18-'Ejercicio 3 - TIR'!$C$18),'Ejercicio 3 - TIR'!$C$18+SQRT(('Ejercicio 3 - TIR'!$E$18-'Ejercicio 3 - TIR'!$C$18)*('Ejercicio 3 - TIR'!$D$18-'Ejercicio 3 - TIR'!$C$18)*L535),'Ejercicio 3 - TIR'!$E$18-SQRT(('Ejercicio 3 - TIR'!$E$18-'Ejercicio 3 - TIR'!$C$18)*('Ejercicio 3 - TIR'!$E$18-'Ejercicio 3 - TIR'!$D$18)*(1-L535)))</f>
        <v>40304.4243786138</v>
      </c>
      <c r="N535" s="17">
        <f ca="1" t="shared" ref="N535:R535" si="3985">RAND()</f>
        <v>0.75236086786803</v>
      </c>
      <c r="O535" s="18">
        <f ca="1">IF(N535&lt;=('Ejercicio 3 - TIR'!$D$18-'Ejercicio 3 - TIR'!$C$18)/('Ejercicio 3 - TIR'!$E$18-'Ejercicio 3 - TIR'!$C$18),'Ejercicio 3 - TIR'!$C$18+SQRT(('Ejercicio 3 - TIR'!$E$18-'Ejercicio 3 - TIR'!$C$18)*('Ejercicio 3 - TIR'!$D$18-'Ejercicio 3 - TIR'!$C$18)*N535),'Ejercicio 3 - TIR'!$E$18-SQRT(('Ejercicio 3 - TIR'!$E$18-'Ejercicio 3 - TIR'!$C$18)*('Ejercicio 3 - TIR'!$E$18-'Ejercicio 3 - TIR'!$D$18)*(1-N535)))</f>
        <v>40690.3671954681</v>
      </c>
      <c r="P535" s="17">
        <f ca="1" t="shared" si="3985"/>
        <v>0.0705740174411298</v>
      </c>
      <c r="Q535" s="19">
        <f ca="1">IF(P535&lt;=('Ejercicio 3 - TIR'!$D$22-'Ejercicio 3 - TIR'!$C$22)/('Ejercicio 3 - TIR'!$E$22-'Ejercicio 3 - TIR'!$C$22),'Ejercicio 3 - TIR'!$C$22+SQRT(('Ejercicio 3 - TIR'!$E$22-'Ejercicio 3 - TIR'!$C$22)*('Ejercicio 3 - TIR'!$D$22-'Ejercicio 3 - TIR'!$C$22)*P535),'Ejercicio 3 - TIR'!$E$22-SQRT(('Ejercicio 3 - TIR'!$E$22-'Ejercicio 3 - TIR'!$C$22)*('Ejercicio 3 - TIR'!$E$22-'Ejercicio 3 - TIR'!$D$22)*(1-P535)))</f>
        <v>0.131270901977838</v>
      </c>
      <c r="R535" s="17">
        <f ca="1" t="shared" si="3985"/>
        <v>0.871261040556577</v>
      </c>
      <c r="S535" s="19">
        <f ca="1">IF(R535&lt;=('Ejercicio 3 - TIR'!$D$23-'Ejercicio 3 - TIR'!$C$23)/('Ejercicio 3 - TIR'!$E$23-'Ejercicio 3 - TIR'!$C$23),'Ejercicio 3 - TIR'!$C$23+SQRT(('Ejercicio 3 - TIR'!$E$23-'Ejercicio 3 - TIR'!$C$23)*('Ejercicio 3 - TIR'!$D$23-'Ejercicio 3 - TIR'!$C$23)*R535),'Ejercicio 3 - TIR'!$E$23-SQRT(('Ejercicio 3 - TIR'!$E$23-'Ejercicio 3 - TIR'!$C$23)*('Ejercicio 3 - TIR'!$E$23-'Ejercicio 3 - TIR'!$D$23)*(1-R535)))</f>
        <v>0.164777315381374</v>
      </c>
      <c r="T535" s="17">
        <f ca="1" t="shared" ref="T535:X535" si="3986">RAND()</f>
        <v>0.0542039067625972</v>
      </c>
      <c r="U535" s="19">
        <f ca="1">IF(T535&lt;=('Ejercicio 3 - TIR'!$D$24-'Ejercicio 3 - TIR'!$C$24)/('Ejercicio 3 - TIR'!$E$24-'Ejercicio 3 - TIR'!$C$24),'Ejercicio 3 - TIR'!$C$24+SQRT(('Ejercicio 3 - TIR'!$E$24-'Ejercicio 3 - TIR'!$C$24)*('Ejercicio 3 - TIR'!$D$24-'Ejercicio 3 - TIR'!$C$24)*T535),'Ejercicio 3 - TIR'!$E$24-SQRT(('Ejercicio 3 - TIR'!$E$24-'Ejercicio 3 - TIR'!$C$24)*('Ejercicio 3 - TIR'!$E$24-'Ejercicio 3 - TIR'!$D$24)*(1-T535)))</f>
        <v>0.160669030143432</v>
      </c>
      <c r="V535" s="17">
        <f ca="1" t="shared" si="3986"/>
        <v>0.696360907091657</v>
      </c>
      <c r="W535" s="19">
        <f ca="1">IF(V535&lt;=('Ejercicio 3 - TIR'!$D$25-'Ejercicio 3 - TIR'!$C$25)/('Ejercicio 3 - TIR'!$E$25-'Ejercicio 3 - TIR'!$C$25),'Ejercicio 3 - TIR'!$C$25+SQRT(('Ejercicio 3 - TIR'!$E$25-'Ejercicio 3 - TIR'!$C$25)*('Ejercicio 3 - TIR'!$D$25-'Ejercicio 3 - TIR'!$C$25)*V535),'Ejercicio 3 - TIR'!$E$25-SQRT(('Ejercicio 3 - TIR'!$E$25-'Ejercicio 3 - TIR'!$C$25)*('Ejercicio 3 - TIR'!$E$25-'Ejercicio 3 - TIR'!$D$25)*(1-V535)))</f>
        <v>0.217400355443975</v>
      </c>
      <c r="X535" s="17">
        <f ca="1" t="shared" si="3986"/>
        <v>0.808914823703677</v>
      </c>
      <c r="Y535" s="19">
        <f ca="1">IF(X535&lt;=('Ejercicio 3 - TIR'!$D$26-'Ejercicio 3 - TIR'!$C$26)/('Ejercicio 3 - TIR'!$E$26-'Ejercicio 3 - TIR'!$C$26),'Ejercicio 3 - TIR'!$C$26+SQRT(('Ejercicio 3 - TIR'!$E$26-'Ejercicio 3 - TIR'!$C$26)*('Ejercicio 3 - TIR'!$D$26-'Ejercicio 3 - TIR'!$C$26)*X535),'Ejercicio 3 - TIR'!$E$26-SQRT(('Ejercicio 3 - TIR'!$E$26-'Ejercicio 3 - TIR'!$C$26)*('Ejercicio 3 - TIR'!$E$26-'Ejercicio 3 - TIR'!$D$26)*(1-X535)))</f>
        <v>0.247877423017445</v>
      </c>
      <c r="Z535" s="17">
        <f ca="1" t="shared" si="3812"/>
        <v>1.13127090197784</v>
      </c>
      <c r="AA535" s="17">
        <f ca="1" t="shared" si="3813"/>
        <v>1.31767868417481</v>
      </c>
      <c r="AB535" s="17">
        <f ca="1" t="shared" si="3814"/>
        <v>1.52938884040185</v>
      </c>
      <c r="AC535" s="17">
        <f ca="1" t="shared" si="3815"/>
        <v>1.86187851791726</v>
      </c>
      <c r="AD535" s="17">
        <f ca="1" t="shared" si="3816"/>
        <v>2.32339616691013</v>
      </c>
      <c r="AE535" s="16">
        <f ca="1" t="shared" si="3817"/>
        <v>4621.16212637446</v>
      </c>
      <c r="AF535" s="16">
        <f ca="1" t="shared" si="3818"/>
        <v>5382.62481550052</v>
      </c>
      <c r="AG535" s="16">
        <f ca="1" t="shared" si="3819"/>
        <v>6247.44592423296</v>
      </c>
      <c r="AH535" s="16">
        <f ca="1" t="shared" si="3820"/>
        <v>7605.64288877821</v>
      </c>
      <c r="AI535" s="16">
        <f ca="1" t="shared" si="3821"/>
        <v>9490.91004843952</v>
      </c>
      <c r="AJ535" s="18">
        <f ca="1" t="shared" si="3822"/>
        <v>39424.7697149839</v>
      </c>
      <c r="AK535" s="18">
        <f ca="1" t="shared" si="3823"/>
        <v>50031.8982490558</v>
      </c>
      <c r="AL535" s="18">
        <f ca="1" t="shared" si="3824"/>
        <v>52059.6690167383</v>
      </c>
      <c r="AM535" s="18">
        <f ca="1" t="shared" si="3825"/>
        <v>75041.9419275618</v>
      </c>
      <c r="AN535" s="18">
        <f ca="1" t="shared" si="3826"/>
        <v>94539.8431721164</v>
      </c>
      <c r="AO535" s="18">
        <f ca="1">C535/'Ejercicio 3 - TIR'!$D$7</f>
        <v>14851.9817582584</v>
      </c>
      <c r="AP535" s="18">
        <f ca="1" t="shared" si="3827"/>
        <v>24572.7879567255</v>
      </c>
      <c r="AQ535" s="18">
        <f ca="1" t="shared" si="3828"/>
        <v>35179.9164907974</v>
      </c>
      <c r="AR535" s="18">
        <f ca="1" t="shared" si="3829"/>
        <v>37207.6872584799</v>
      </c>
      <c r="AS535" s="18">
        <f ca="1" t="shared" si="3830"/>
        <v>60189.9601693034</v>
      </c>
      <c r="AT535" s="18">
        <f ca="1" t="shared" si="3831"/>
        <v>79687.8614138579</v>
      </c>
      <c r="AU535" s="18">
        <f ca="1">AP535*'Ejercicio 3 - TIR'!$D$5</f>
        <v>12286.3939783628</v>
      </c>
      <c r="AV535" s="18">
        <f ca="1">AQ535*'Ejercicio 3 - TIR'!$D$5</f>
        <v>17589.9582453987</v>
      </c>
      <c r="AW535" s="18">
        <f ca="1">AR535*'Ejercicio 3 - TIR'!$D$5</f>
        <v>18603.84362924</v>
      </c>
      <c r="AX535" s="18">
        <f ca="1">AS535*'Ejercicio 3 - TIR'!$D$5</f>
        <v>30094.9800846517</v>
      </c>
      <c r="AY535" s="18">
        <f ca="1">AT535*'Ejercicio 3 - TIR'!$D$5</f>
        <v>39843.930706929</v>
      </c>
      <c r="AZ535" s="18">
        <f ca="1" t="shared" ref="AZ535:BD535" si="3987">AJ535-AU535-AE535</f>
        <v>22517.2136102467</v>
      </c>
      <c r="BA535" s="18">
        <f ca="1" t="shared" si="3987"/>
        <v>27059.3151881566</v>
      </c>
      <c r="BB535" s="18">
        <f ca="1" t="shared" si="3987"/>
        <v>27208.3794632654</v>
      </c>
      <c r="BC535" s="18">
        <f ca="1" t="shared" si="3987"/>
        <v>37341.3189541319</v>
      </c>
      <c r="BD535" s="18">
        <f ca="1" t="shared" si="3987"/>
        <v>45205.0024167479</v>
      </c>
      <c r="BE535" s="18">
        <f ca="1" t="shared" ref="BE535:BI535" si="3988">AZ535/Z535</f>
        <v>19904.3514430355</v>
      </c>
      <c r="BF535" s="18">
        <f ca="1" t="shared" si="3988"/>
        <v>20535.5945369203</v>
      </c>
      <c r="BG535" s="18">
        <f ca="1" t="shared" si="3988"/>
        <v>17790.3609235937</v>
      </c>
      <c r="BH535" s="18">
        <f ca="1" t="shared" si="3988"/>
        <v>20055.7225376351</v>
      </c>
      <c r="BI535" s="18">
        <f ca="1" t="shared" si="3988"/>
        <v>19456.4332422333</v>
      </c>
      <c r="BJ535" s="18">
        <f ca="1" t="shared" si="3834"/>
        <v>81791.0916228895</v>
      </c>
      <c r="BK535" s="18">
        <f ca="1" t="shared" si="3835"/>
        <v>34507.0374881568</v>
      </c>
      <c r="BL535" s="18">
        <f ca="1" t="shared" si="3836"/>
        <v>116298.129111046</v>
      </c>
      <c r="BM535" s="18">
        <f ca="1">BK535*'Ejercicio 3 - TIR'!$D$5</f>
        <v>17253.5187440784</v>
      </c>
      <c r="BN535" s="18">
        <f ca="1" t="shared" si="3837"/>
        <v>99044.6103669679</v>
      </c>
      <c r="BO535" s="18">
        <f ca="1" t="shared" si="3838"/>
        <v>42629.2389466608</v>
      </c>
      <c r="BP535" s="18">
        <f ca="1" t="shared" si="3839"/>
        <v>-109463.156858824</v>
      </c>
      <c r="BQ535" s="18">
        <f ca="1" t="shared" ref="BQ535:BT535" si="3989">BE535</f>
        <v>19904.3514430355</v>
      </c>
      <c r="BR535" s="18">
        <f ca="1" t="shared" si="3989"/>
        <v>20535.5945369203</v>
      </c>
      <c r="BS535" s="18">
        <f ca="1" t="shared" si="3989"/>
        <v>17790.3609235937</v>
      </c>
      <c r="BT535" s="18">
        <f ca="1" t="shared" si="3989"/>
        <v>20055.7225376351</v>
      </c>
      <c r="BU535" s="18">
        <f ca="1" t="shared" si="3841"/>
        <v>62085.6721888941</v>
      </c>
      <c r="BV535" s="20">
        <f ca="1" t="shared" si="3842"/>
        <v>7.32999748735728</v>
      </c>
    </row>
    <row r="536" ht="15" customHeight="1" spans="1:74">
      <c r="A536" s="16">
        <v>535</v>
      </c>
      <c r="B536" s="17">
        <f ca="1" t="shared" ref="B536:F536" si="3990">RAND()</f>
        <v>0.562226036934138</v>
      </c>
      <c r="C536" s="18">
        <f ca="1">IF(B536&lt;=('Ejercicio 3 - TIR'!$D$13-'Ejercicio 3 - TIR'!$C$13)/('Ejercicio 3 - TIR'!$E$13-'Ejercicio 3 - TIR'!$C$13),'Ejercicio 3 - TIR'!$C$13+SQRT(('Ejercicio 3 - TIR'!$E$13-'Ejercicio 3 - TIR'!$C$13)*('Ejercicio 3 - TIR'!$D$13-'Ejercicio 3 - TIR'!$C$13)*B536),'Ejercicio 3 - TIR'!$E$13-SQRT(('Ejercicio 3 - TIR'!$E$13-'Ejercicio 3 - TIR'!$C$13)*('Ejercicio 3 - TIR'!$E$13-'Ejercicio 3 - TIR'!$D$13)*(1-B536)))</f>
        <v>77079.9486108989</v>
      </c>
      <c r="D536" s="17">
        <f ca="1" t="shared" si="3990"/>
        <v>0.237534959429734</v>
      </c>
      <c r="E536" s="18">
        <f ca="1">IF(D536&lt;=('Ejercicio 3 - TIR'!$D$14-'Ejercicio 3 - TIR'!$C$14)/('Ejercicio 3 - TIR'!$E$14-'Ejercicio 3 - TIR'!$C$14),'Ejercicio 3 - TIR'!$C$14+SQRT(('Ejercicio 3 - TIR'!$E$14-'Ejercicio 3 - TIR'!$C$14)*('Ejercicio 3 - TIR'!$D$14-'Ejercicio 3 - TIR'!$C$14)*D536),'Ejercicio 3 - TIR'!$E$14-SQRT(('Ejercicio 3 - TIR'!$E$14-'Ejercicio 3 - TIR'!$C$14)*('Ejercicio 3 - TIR'!$E$14-'Ejercicio 3 - TIR'!$D$14)*(1-D536)))</f>
        <v>29220.7963652882</v>
      </c>
      <c r="F536" s="17">
        <f ca="1" t="shared" si="3990"/>
        <v>0.609268631868369</v>
      </c>
      <c r="G536" s="18">
        <f ca="1">IF(F536&lt;=('Ejercicio 3 - TIR'!$D$18-'Ejercicio 3 - TIR'!$C$18)/('Ejercicio 3 - TIR'!$E$18-'Ejercicio 3 - TIR'!$C$18),'Ejercicio 3 - TIR'!$C$18+SQRT(('Ejercicio 3 - TIR'!$E$18-'Ejercicio 3 - TIR'!$C$18)*('Ejercicio 3 - TIR'!$D$18-'Ejercicio 3 - TIR'!$C$18)*F536),'Ejercicio 3 - TIR'!$E$18-SQRT(('Ejercicio 3 - TIR'!$E$18-'Ejercicio 3 - TIR'!$C$18)*('Ejercicio 3 - TIR'!$E$18-'Ejercicio 3 - TIR'!$D$18)*(1-F536)))</f>
        <v>39559.8271312956</v>
      </c>
      <c r="H536" s="17">
        <f ca="1" t="shared" ref="H536:L536" si="3991">RAND()</f>
        <v>0.354516376354406</v>
      </c>
      <c r="I536" s="18">
        <f ca="1">IF(H536&lt;=('Ejercicio 3 - TIR'!$D$18-'Ejercicio 3 - TIR'!$C$18)/('Ejercicio 3 - TIR'!$E$18-'Ejercicio 3 - TIR'!$C$18),'Ejercicio 3 - TIR'!$C$18+SQRT(('Ejercicio 3 - TIR'!$E$18-'Ejercicio 3 - TIR'!$C$18)*('Ejercicio 3 - TIR'!$D$18-'Ejercicio 3 - TIR'!$C$18)*H536),'Ejercicio 3 - TIR'!$E$18-SQRT(('Ejercicio 3 - TIR'!$E$18-'Ejercicio 3 - TIR'!$C$18)*('Ejercicio 3 - TIR'!$E$18-'Ejercicio 3 - TIR'!$D$18)*(1-H536)))</f>
        <v>37292.2874636948</v>
      </c>
      <c r="J536" s="17">
        <f ca="1" t="shared" si="3991"/>
        <v>0.280394889126562</v>
      </c>
      <c r="K536" s="18">
        <f ca="1">IF(J536&lt;=('Ejercicio 3 - TIR'!$D$18-'Ejercicio 3 - TIR'!$C$18)/('Ejercicio 3 - TIR'!$E$18-'Ejercicio 3 - TIR'!$C$18),'Ejercicio 3 - TIR'!$C$18+SQRT(('Ejercicio 3 - TIR'!$E$18-'Ejercicio 3 - TIR'!$C$18)*('Ejercicio 3 - TIR'!$D$18-'Ejercicio 3 - TIR'!$C$18)*J536),'Ejercicio 3 - TIR'!$E$18-SQRT(('Ejercicio 3 - TIR'!$E$18-'Ejercicio 3 - TIR'!$C$18)*('Ejercicio 3 - TIR'!$E$18-'Ejercicio 3 - TIR'!$D$18)*(1-J536)))</f>
        <v>36485.3090419026</v>
      </c>
      <c r="L536" s="17">
        <f ca="1" t="shared" si="3991"/>
        <v>0.759526148603861</v>
      </c>
      <c r="M536" s="18">
        <f ca="1">IF(L536&lt;=('Ejercicio 3 - TIR'!$D$18-'Ejercicio 3 - TIR'!$C$18)/('Ejercicio 3 - TIR'!$E$18-'Ejercicio 3 - TIR'!$C$18),'Ejercicio 3 - TIR'!$C$18+SQRT(('Ejercicio 3 - TIR'!$E$18-'Ejercicio 3 - TIR'!$C$18)*('Ejercicio 3 - TIR'!$D$18-'Ejercicio 3 - TIR'!$C$18)*L536),'Ejercicio 3 - TIR'!$E$18-SQRT(('Ejercicio 3 - TIR'!$E$18-'Ejercicio 3 - TIR'!$C$18)*('Ejercicio 3 - TIR'!$E$18-'Ejercicio 3 - TIR'!$D$18)*(1-L536)))</f>
        <v>40753.1730839708</v>
      </c>
      <c r="N536" s="17">
        <f ca="1" t="shared" ref="N536:R536" si="3992">RAND()</f>
        <v>0.533131548732266</v>
      </c>
      <c r="O536" s="18">
        <f ca="1">IF(N536&lt;=('Ejercicio 3 - TIR'!$D$18-'Ejercicio 3 - TIR'!$C$18)/('Ejercicio 3 - TIR'!$E$18-'Ejercicio 3 - TIR'!$C$18),'Ejercicio 3 - TIR'!$C$18+SQRT(('Ejercicio 3 - TIR'!$E$18-'Ejercicio 3 - TIR'!$C$18)*('Ejercicio 3 - TIR'!$D$18-'Ejercicio 3 - TIR'!$C$18)*N536),'Ejercicio 3 - TIR'!$E$18-SQRT(('Ejercicio 3 - TIR'!$E$18-'Ejercicio 3 - TIR'!$C$18)*('Ejercicio 3 - TIR'!$E$18-'Ejercicio 3 - TIR'!$D$18)*(1-N536)))</f>
        <v>38942.579734609</v>
      </c>
      <c r="P536" s="17">
        <f ca="1" t="shared" si="3992"/>
        <v>0.426687259452663</v>
      </c>
      <c r="Q536" s="19">
        <f ca="1">IF(P536&lt;=('Ejercicio 3 - TIR'!$D$22-'Ejercicio 3 - TIR'!$C$22)/('Ejercicio 3 - TIR'!$E$22-'Ejercicio 3 - TIR'!$C$22),'Ejercicio 3 - TIR'!$C$22+SQRT(('Ejercicio 3 - TIR'!$E$22-'Ejercicio 3 - TIR'!$C$22)*('Ejercicio 3 - TIR'!$D$22-'Ejercicio 3 - TIR'!$C$22)*P536),'Ejercicio 3 - TIR'!$E$22-SQRT(('Ejercicio 3 - TIR'!$E$22-'Ejercicio 3 - TIR'!$C$22)*('Ejercicio 3 - TIR'!$E$22-'Ejercicio 3 - TIR'!$D$22)*(1-P536)))</f>
        <v>0.147713481683376</v>
      </c>
      <c r="R536" s="17">
        <f ca="1" t="shared" si="3992"/>
        <v>0.93588167836826</v>
      </c>
      <c r="S536" s="19">
        <f ca="1">IF(R536&lt;=('Ejercicio 3 - TIR'!$D$23-'Ejercicio 3 - TIR'!$C$23)/('Ejercicio 3 - TIR'!$E$23-'Ejercicio 3 - TIR'!$C$23),'Ejercicio 3 - TIR'!$C$23+SQRT(('Ejercicio 3 - TIR'!$E$23-'Ejercicio 3 - TIR'!$C$23)*('Ejercicio 3 - TIR'!$D$23-'Ejercicio 3 - TIR'!$C$23)*R536),'Ejercicio 3 - TIR'!$E$23-SQRT(('Ejercicio 3 - TIR'!$E$23-'Ejercicio 3 - TIR'!$C$23)*('Ejercicio 3 - TIR'!$E$23-'Ejercicio 3 - TIR'!$D$23)*(1-R536)))</f>
        <v>0.169256956719014</v>
      </c>
      <c r="T536" s="17">
        <f ca="1" t="shared" ref="T536:X536" si="3993">RAND()</f>
        <v>0.0182244571611905</v>
      </c>
      <c r="U536" s="19">
        <f ca="1">IF(T536&lt;=('Ejercicio 3 - TIR'!$D$24-'Ejercicio 3 - TIR'!$C$24)/('Ejercicio 3 - TIR'!$E$24-'Ejercicio 3 - TIR'!$C$24),'Ejercicio 3 - TIR'!$C$24+SQRT(('Ejercicio 3 - TIR'!$E$24-'Ejercicio 3 - TIR'!$C$24)*('Ejercicio 3 - TIR'!$D$24-'Ejercicio 3 - TIR'!$C$24)*T536),'Ejercicio 3 - TIR'!$E$24-SQRT(('Ejercicio 3 - TIR'!$E$24-'Ejercicio 3 - TIR'!$C$24)*('Ejercicio 3 - TIR'!$E$24-'Ejercicio 3 - TIR'!$D$24)*(1-T536)))</f>
        <v>0.156186385054173</v>
      </c>
      <c r="V536" s="17">
        <f ca="1" t="shared" si="3993"/>
        <v>0.788508243824424</v>
      </c>
      <c r="W536" s="19">
        <f ca="1">IF(V536&lt;=('Ejercicio 3 - TIR'!$D$25-'Ejercicio 3 - TIR'!$C$25)/('Ejercicio 3 - TIR'!$E$25-'Ejercicio 3 - TIR'!$C$25),'Ejercicio 3 - TIR'!$C$25+SQRT(('Ejercicio 3 - TIR'!$E$25-'Ejercicio 3 - TIR'!$C$25)*('Ejercicio 3 - TIR'!$D$25-'Ejercicio 3 - TIR'!$C$25)*V536),'Ejercicio 3 - TIR'!$E$25-SQRT(('Ejercicio 3 - TIR'!$E$25-'Ejercicio 3 - TIR'!$C$25)*('Ejercicio 3 - TIR'!$E$25-'Ejercicio 3 - TIR'!$D$25)*(1-V536)))</f>
        <v>0.222792994530553</v>
      </c>
      <c r="X536" s="17">
        <f ca="1" t="shared" si="3993"/>
        <v>0.956335818924738</v>
      </c>
      <c r="Y536" s="19">
        <f ca="1">IF(X536&lt;=('Ejercicio 3 - TIR'!$D$26-'Ejercicio 3 - TIR'!$C$26)/('Ejercicio 3 - TIR'!$E$26-'Ejercicio 3 - TIR'!$C$26),'Ejercicio 3 - TIR'!$C$26+SQRT(('Ejercicio 3 - TIR'!$E$26-'Ejercicio 3 - TIR'!$C$26)*('Ejercicio 3 - TIR'!$D$26-'Ejercicio 3 - TIR'!$C$26)*X536),'Ejercicio 3 - TIR'!$E$26-SQRT(('Ejercicio 3 - TIR'!$E$26-'Ejercicio 3 - TIR'!$C$26)*('Ejercicio 3 - TIR'!$E$26-'Ejercicio 3 - TIR'!$D$26)*(1-X536)))</f>
        <v>0.264644656376153</v>
      </c>
      <c r="Z536" s="17">
        <f ca="1" t="shared" si="3812"/>
        <v>1.14771348168338</v>
      </c>
      <c r="AA536" s="17">
        <f ca="1" t="shared" si="3813"/>
        <v>1.34197197277849</v>
      </c>
      <c r="AB536" s="17">
        <f ca="1" t="shared" si="3814"/>
        <v>1.55156972405078</v>
      </c>
      <c r="AC536" s="17">
        <f ca="1" t="shared" si="3815"/>
        <v>1.89724858909499</v>
      </c>
      <c r="AD536" s="17">
        <f ca="1" t="shared" si="3816"/>
        <v>2.39934529001618</v>
      </c>
      <c r="AE536" s="16">
        <f ca="1" t="shared" si="3817"/>
        <v>4316.30556867765</v>
      </c>
      <c r="AF536" s="16">
        <f ca="1" t="shared" si="3818"/>
        <v>5046.87031350136</v>
      </c>
      <c r="AG536" s="16">
        <f ca="1" t="shared" si="3819"/>
        <v>5835.12274360436</v>
      </c>
      <c r="AH536" s="16">
        <f ca="1" t="shared" si="3820"/>
        <v>7135.14721310531</v>
      </c>
      <c r="AI536" s="16">
        <f ca="1" t="shared" si="3821"/>
        <v>9023.42579551083</v>
      </c>
      <c r="AJ536" s="18">
        <f ca="1" t="shared" si="3822"/>
        <v>45403.3469316517</v>
      </c>
      <c r="AK536" s="18">
        <f ca="1" t="shared" si="3823"/>
        <v>50045.204577077</v>
      </c>
      <c r="AL536" s="18">
        <f ca="1" t="shared" si="3824"/>
        <v>56609.5008820522</v>
      </c>
      <c r="AM536" s="18">
        <f ca="1" t="shared" si="3825"/>
        <v>77318.9001347076</v>
      </c>
      <c r="AN536" s="18">
        <f ca="1" t="shared" si="3826"/>
        <v>93436.6952673137</v>
      </c>
      <c r="AO536" s="18">
        <f ca="1">C536/'Ejercicio 3 - TIR'!$D$7</f>
        <v>15415.9897221798</v>
      </c>
      <c r="AP536" s="18">
        <f ca="1" t="shared" si="3827"/>
        <v>29987.3572094719</v>
      </c>
      <c r="AQ536" s="18">
        <f ca="1" t="shared" si="3828"/>
        <v>34629.2148548972</v>
      </c>
      <c r="AR536" s="18">
        <f ca="1" t="shared" si="3829"/>
        <v>41193.5111598724</v>
      </c>
      <c r="AS536" s="18">
        <f ca="1" t="shared" si="3830"/>
        <v>61902.9104125278</v>
      </c>
      <c r="AT536" s="18">
        <f ca="1" t="shared" si="3831"/>
        <v>78020.7055451339</v>
      </c>
      <c r="AU536" s="18">
        <f ca="1">AP536*'Ejercicio 3 - TIR'!$D$5</f>
        <v>14993.678604736</v>
      </c>
      <c r="AV536" s="18">
        <f ca="1">AQ536*'Ejercicio 3 - TIR'!$D$5</f>
        <v>17314.6074274486</v>
      </c>
      <c r="AW536" s="18">
        <f ca="1">AR536*'Ejercicio 3 - TIR'!$D$5</f>
        <v>20596.7555799362</v>
      </c>
      <c r="AX536" s="18">
        <f ca="1">AS536*'Ejercicio 3 - TIR'!$D$5</f>
        <v>30951.4552062639</v>
      </c>
      <c r="AY536" s="18">
        <f ca="1">AT536*'Ejercicio 3 - TIR'!$D$5</f>
        <v>39010.352772567</v>
      </c>
      <c r="AZ536" s="18">
        <f ca="1" t="shared" ref="AZ536:BD536" si="3994">AJ536-AU536-AE536</f>
        <v>26093.3627582381</v>
      </c>
      <c r="BA536" s="18">
        <f ca="1" t="shared" si="3994"/>
        <v>27683.7268361271</v>
      </c>
      <c r="BB536" s="18">
        <f ca="1" t="shared" si="3994"/>
        <v>30177.6225585116</v>
      </c>
      <c r="BC536" s="18">
        <f ca="1" t="shared" si="3994"/>
        <v>39232.2977153384</v>
      </c>
      <c r="BD536" s="18">
        <f ca="1" t="shared" si="3994"/>
        <v>45402.9166992359</v>
      </c>
      <c r="BE536" s="18">
        <f ca="1" t="shared" ref="BE536:BI536" si="3995">AZ536/Z536</f>
        <v>22735.0842999303</v>
      </c>
      <c r="BF536" s="18">
        <f ca="1" t="shared" si="3995"/>
        <v>20629.1393543855</v>
      </c>
      <c r="BG536" s="18">
        <f ca="1" t="shared" si="3995"/>
        <v>19449.7366703735</v>
      </c>
      <c r="BH536" s="18">
        <f ca="1" t="shared" si="3995"/>
        <v>20678.5225409247</v>
      </c>
      <c r="BI536" s="18">
        <f ca="1" t="shared" si="3995"/>
        <v>18923.0440854679</v>
      </c>
      <c r="BJ536" s="18">
        <f ca="1" t="shared" si="3834"/>
        <v>70110.7801295762</v>
      </c>
      <c r="BK536" s="18">
        <f ca="1" t="shared" si="3835"/>
        <v>36988.2823308499</v>
      </c>
      <c r="BL536" s="18">
        <f ca="1" t="shared" si="3836"/>
        <v>107099.062460426</v>
      </c>
      <c r="BM536" s="18">
        <f ca="1">BK536*'Ejercicio 3 - TIR'!$D$5</f>
        <v>18494.141165425</v>
      </c>
      <c r="BN536" s="18">
        <f ca="1" t="shared" si="3837"/>
        <v>88604.9212950011</v>
      </c>
      <c r="BO536" s="18">
        <f ca="1" t="shared" si="3838"/>
        <v>36928.7912263781</v>
      </c>
      <c r="BP536" s="18">
        <f ca="1" t="shared" si="3839"/>
        <v>-106300.744976187</v>
      </c>
      <c r="BQ536" s="18">
        <f ca="1" t="shared" ref="BQ536:BT536" si="3996">BE536</f>
        <v>22735.0842999303</v>
      </c>
      <c r="BR536" s="18">
        <f ca="1" t="shared" si="3996"/>
        <v>20629.1393543855</v>
      </c>
      <c r="BS536" s="18">
        <f ca="1" t="shared" si="3996"/>
        <v>19449.7366703735</v>
      </c>
      <c r="BT536" s="18">
        <f ca="1" t="shared" si="3996"/>
        <v>20678.5225409247</v>
      </c>
      <c r="BU536" s="18">
        <f ca="1" t="shared" si="3841"/>
        <v>55851.835311846</v>
      </c>
      <c r="BV536" s="20">
        <f ca="1" t="shared" si="3842"/>
        <v>8.33471631350542</v>
      </c>
    </row>
    <row r="537" ht="15" customHeight="1" spans="1:74">
      <c r="A537" s="16">
        <v>536</v>
      </c>
      <c r="B537" s="17">
        <f ca="1" t="shared" ref="B537:F537" si="3997">RAND()</f>
        <v>0.369333854070345</v>
      </c>
      <c r="C537" s="18">
        <f ca="1">IF(B537&lt;=('Ejercicio 3 - TIR'!$D$13-'Ejercicio 3 - TIR'!$C$13)/('Ejercicio 3 - TIR'!$E$13-'Ejercicio 3 - TIR'!$C$13),'Ejercicio 3 - TIR'!$C$13+SQRT(('Ejercicio 3 - TIR'!$E$13-'Ejercicio 3 - TIR'!$C$13)*('Ejercicio 3 - TIR'!$D$13-'Ejercicio 3 - TIR'!$C$13)*B537),'Ejercicio 3 - TIR'!$E$13-SQRT(('Ejercicio 3 - TIR'!$E$13-'Ejercicio 3 - TIR'!$C$13)*('Ejercicio 3 - TIR'!$E$13-'Ejercicio 3 - TIR'!$D$13)*(1-B537)))</f>
        <v>72490.0131749289</v>
      </c>
      <c r="D537" s="17">
        <f ca="1" t="shared" si="3997"/>
        <v>0.167780920647741</v>
      </c>
      <c r="E537" s="18">
        <f ca="1">IF(D537&lt;=('Ejercicio 3 - TIR'!$D$14-'Ejercicio 3 - TIR'!$C$14)/('Ejercicio 3 - TIR'!$E$14-'Ejercicio 3 - TIR'!$C$14),'Ejercicio 3 - TIR'!$C$14+SQRT(('Ejercicio 3 - TIR'!$E$14-'Ejercicio 3 - TIR'!$C$14)*('Ejercicio 3 - TIR'!$D$14-'Ejercicio 3 - TIR'!$C$14)*D537),'Ejercicio 3 - TIR'!$E$14-SQRT(('Ejercicio 3 - TIR'!$E$14-'Ejercicio 3 - TIR'!$C$14)*('Ejercicio 3 - TIR'!$E$14-'Ejercicio 3 - TIR'!$D$14)*(1-D537)))</f>
        <v>28547.3326667484</v>
      </c>
      <c r="F537" s="17">
        <f ca="1" t="shared" si="3997"/>
        <v>0.717647646790595</v>
      </c>
      <c r="G537" s="18">
        <f ca="1">IF(F537&lt;=('Ejercicio 3 - TIR'!$D$18-'Ejercicio 3 - TIR'!$C$18)/('Ejercicio 3 - TIR'!$E$18-'Ejercicio 3 - TIR'!$C$18),'Ejercicio 3 - TIR'!$C$18+SQRT(('Ejercicio 3 - TIR'!$E$18-'Ejercicio 3 - TIR'!$C$18)*('Ejercicio 3 - TIR'!$D$18-'Ejercicio 3 - TIR'!$C$18)*F537),'Ejercicio 3 - TIR'!$E$18-SQRT(('Ejercicio 3 - TIR'!$E$18-'Ejercicio 3 - TIR'!$C$18)*('Ejercicio 3 - TIR'!$E$18-'Ejercicio 3 - TIR'!$D$18)*(1-F537)))</f>
        <v>40398.2148582637</v>
      </c>
      <c r="H537" s="17">
        <f ca="1" t="shared" ref="H537:L537" si="3998">RAND()</f>
        <v>0.627109603048055</v>
      </c>
      <c r="I537" s="18">
        <f ca="1">IF(H537&lt;=('Ejercicio 3 - TIR'!$D$18-'Ejercicio 3 - TIR'!$C$18)/('Ejercicio 3 - TIR'!$E$18-'Ejercicio 3 - TIR'!$C$18),'Ejercicio 3 - TIR'!$C$18+SQRT(('Ejercicio 3 - TIR'!$E$18-'Ejercicio 3 - TIR'!$C$18)*('Ejercicio 3 - TIR'!$D$18-'Ejercicio 3 - TIR'!$C$18)*H537),'Ejercicio 3 - TIR'!$E$18-SQRT(('Ejercicio 3 - TIR'!$E$18-'Ejercicio 3 - TIR'!$C$18)*('Ejercicio 3 - TIR'!$E$18-'Ejercicio 3 - TIR'!$D$18)*(1-H537)))</f>
        <v>39698.7855145481</v>
      </c>
      <c r="J537" s="17">
        <f ca="1" t="shared" si="3998"/>
        <v>0.182607494077712</v>
      </c>
      <c r="K537" s="18">
        <f ca="1">IF(J537&lt;=('Ejercicio 3 - TIR'!$D$18-'Ejercicio 3 - TIR'!$C$18)/('Ejercicio 3 - TIR'!$E$18-'Ejercicio 3 - TIR'!$C$18),'Ejercicio 3 - TIR'!$C$18+SQRT(('Ejercicio 3 - TIR'!$E$18-'Ejercicio 3 - TIR'!$C$18)*('Ejercicio 3 - TIR'!$D$18-'Ejercicio 3 - TIR'!$C$18)*J537),'Ejercicio 3 - TIR'!$E$18-SQRT(('Ejercicio 3 - TIR'!$E$18-'Ejercicio 3 - TIR'!$C$18)*('Ejercicio 3 - TIR'!$E$18-'Ejercicio 3 - TIR'!$D$18)*(1-J537)))</f>
        <v>35233.6530369959</v>
      </c>
      <c r="L537" s="17">
        <f ca="1" t="shared" si="3998"/>
        <v>0.600787455049773</v>
      </c>
      <c r="M537" s="18">
        <f ca="1">IF(L537&lt;=('Ejercicio 3 - TIR'!$D$18-'Ejercicio 3 - TIR'!$C$18)/('Ejercicio 3 - TIR'!$E$18-'Ejercicio 3 - TIR'!$C$18),'Ejercicio 3 - TIR'!$C$18+SQRT(('Ejercicio 3 - TIR'!$E$18-'Ejercicio 3 - TIR'!$C$18)*('Ejercicio 3 - TIR'!$D$18-'Ejercicio 3 - TIR'!$C$18)*L537),'Ejercicio 3 - TIR'!$E$18-SQRT(('Ejercicio 3 - TIR'!$E$18-'Ejercicio 3 - TIR'!$C$18)*('Ejercicio 3 - TIR'!$E$18-'Ejercicio 3 - TIR'!$D$18)*(1-L537)))</f>
        <v>39493.0563180393</v>
      </c>
      <c r="N537" s="17">
        <f ca="1" t="shared" ref="N537:R537" si="3999">RAND()</f>
        <v>0.907165755298042</v>
      </c>
      <c r="O537" s="18">
        <f ca="1">IF(N537&lt;=('Ejercicio 3 - TIR'!$D$18-'Ejercicio 3 - TIR'!$C$18)/('Ejercicio 3 - TIR'!$E$18-'Ejercicio 3 - TIR'!$C$18),'Ejercicio 3 - TIR'!$C$18+SQRT(('Ejercicio 3 - TIR'!$E$18-'Ejercicio 3 - TIR'!$C$18)*('Ejercicio 3 - TIR'!$D$18-'Ejercicio 3 - TIR'!$C$18)*N537),'Ejercicio 3 - TIR'!$E$18-SQRT(('Ejercicio 3 - TIR'!$E$18-'Ejercicio 3 - TIR'!$C$18)*('Ejercicio 3 - TIR'!$E$18-'Ejercicio 3 - TIR'!$D$18)*(1-N537)))</f>
        <v>42361.332087464</v>
      </c>
      <c r="P537" s="17">
        <f ca="1" t="shared" si="3999"/>
        <v>0.62572991790722</v>
      </c>
      <c r="Q537" s="19">
        <f ca="1">IF(P537&lt;=('Ejercicio 3 - TIR'!$D$22-'Ejercicio 3 - TIR'!$C$22)/('Ejercicio 3 - TIR'!$E$22-'Ejercicio 3 - TIR'!$C$22),'Ejercicio 3 - TIR'!$C$22+SQRT(('Ejercicio 3 - TIR'!$E$22-'Ejercicio 3 - TIR'!$C$22)*('Ejercicio 3 - TIR'!$D$22-'Ejercicio 3 - TIR'!$C$22)*P537),'Ejercicio 3 - TIR'!$E$22-SQRT(('Ejercicio 3 - TIR'!$E$22-'Ejercicio 3 - TIR'!$C$22)*('Ejercicio 3 - TIR'!$E$22-'Ejercicio 3 - TIR'!$D$22)*(1-P537)))</f>
        <v>0.1540445353005</v>
      </c>
      <c r="R537" s="17">
        <f ca="1" t="shared" si="3999"/>
        <v>0.186198273159406</v>
      </c>
      <c r="S537" s="19">
        <f ca="1">IF(R537&lt;=('Ejercicio 3 - TIR'!$D$23-'Ejercicio 3 - TIR'!$C$23)/('Ejercicio 3 - TIR'!$E$23-'Ejercicio 3 - TIR'!$C$23),'Ejercicio 3 - TIR'!$C$23+SQRT(('Ejercicio 3 - TIR'!$E$23-'Ejercicio 3 - TIR'!$C$23)*('Ejercicio 3 - TIR'!$D$23-'Ejercicio 3 - TIR'!$C$23)*R537),'Ejercicio 3 - TIR'!$E$23-SQRT(('Ejercicio 3 - TIR'!$E$23-'Ejercicio 3 - TIR'!$C$23)*('Ejercicio 3 - TIR'!$E$23-'Ejercicio 3 - TIR'!$D$23)*(1-R537)))</f>
        <v>0.138307290670302</v>
      </c>
      <c r="T537" s="17">
        <f ca="1" t="shared" ref="T537:X537" si="4000">RAND()</f>
        <v>0.048068741368249</v>
      </c>
      <c r="U537" s="19">
        <f ca="1">IF(T537&lt;=('Ejercicio 3 - TIR'!$D$24-'Ejercicio 3 - TIR'!$C$24)/('Ejercicio 3 - TIR'!$E$24-'Ejercicio 3 - TIR'!$C$24),'Ejercicio 3 - TIR'!$C$24+SQRT(('Ejercicio 3 - TIR'!$E$24-'Ejercicio 3 - TIR'!$C$24)*('Ejercicio 3 - TIR'!$D$24-'Ejercicio 3 - TIR'!$C$24)*T537),'Ejercicio 3 - TIR'!$E$24-SQRT(('Ejercicio 3 - TIR'!$E$24-'Ejercicio 3 - TIR'!$C$24)*('Ejercicio 3 - TIR'!$E$24-'Ejercicio 3 - TIR'!$D$24)*(1-T537)))</f>
        <v>0.160047106890709</v>
      </c>
      <c r="V537" s="17">
        <f ca="1" t="shared" si="4000"/>
        <v>0.514401564979548</v>
      </c>
      <c r="W537" s="19">
        <f ca="1">IF(V537&lt;=('Ejercicio 3 - TIR'!$D$25-'Ejercicio 3 - TIR'!$C$25)/('Ejercicio 3 - TIR'!$E$25-'Ejercicio 3 - TIR'!$C$25),'Ejercicio 3 - TIR'!$C$25+SQRT(('Ejercicio 3 - TIR'!$E$25-'Ejercicio 3 - TIR'!$C$25)*('Ejercicio 3 - TIR'!$D$25-'Ejercicio 3 - TIR'!$C$25)*V537),'Ejercicio 3 - TIR'!$E$25-SQRT(('Ejercicio 3 - TIR'!$E$25-'Ejercicio 3 - TIR'!$C$25)*('Ejercicio 3 - TIR'!$E$25-'Ejercicio 3 - TIR'!$D$25)*(1-V537)))</f>
        <v>0.208773861173139</v>
      </c>
      <c r="X537" s="17">
        <f ca="1" t="shared" si="4000"/>
        <v>0.953346719439892</v>
      </c>
      <c r="Y537" s="19">
        <f ca="1">IF(X537&lt;=('Ejercicio 3 - TIR'!$D$26-'Ejercicio 3 - TIR'!$C$26)/('Ejercicio 3 - TIR'!$E$26-'Ejercicio 3 - TIR'!$C$26),'Ejercicio 3 - TIR'!$C$26+SQRT(('Ejercicio 3 - TIR'!$E$26-'Ejercicio 3 - TIR'!$C$26)*('Ejercicio 3 - TIR'!$D$26-'Ejercicio 3 - TIR'!$C$26)*X537),'Ejercicio 3 - TIR'!$E$26-SQRT(('Ejercicio 3 - TIR'!$E$26-'Ejercicio 3 - TIR'!$C$26)*('Ejercicio 3 - TIR'!$E$26-'Ejercicio 3 - TIR'!$D$26)*(1-X537)))</f>
        <v>0.264127769059625</v>
      </c>
      <c r="Z537" s="17">
        <f ca="1" t="shared" si="3812"/>
        <v>1.1540445353005</v>
      </c>
      <c r="AA537" s="17">
        <f ca="1" t="shared" si="3813"/>
        <v>1.31365730829078</v>
      </c>
      <c r="AB537" s="17">
        <f ca="1" t="shared" si="3814"/>
        <v>1.52390435992855</v>
      </c>
      <c r="AC537" s="17">
        <f ca="1" t="shared" si="3815"/>
        <v>1.84205575720942</v>
      </c>
      <c r="AD537" s="17">
        <f ca="1" t="shared" si="3816"/>
        <v>2.32859383484458</v>
      </c>
      <c r="AE537" s="16">
        <f ca="1" t="shared" si="3817"/>
        <v>4397.56059471804</v>
      </c>
      <c r="AF537" s="16">
        <f ca="1" t="shared" si="3818"/>
        <v>5005.77528613197</v>
      </c>
      <c r="AG537" s="16">
        <f ca="1" t="shared" si="3819"/>
        <v>5806.9351384224</v>
      </c>
      <c r="AH537" s="16">
        <f ca="1" t="shared" si="3820"/>
        <v>7019.27140885283</v>
      </c>
      <c r="AI537" s="16">
        <f ca="1" t="shared" si="3821"/>
        <v>8873.25590649714</v>
      </c>
      <c r="AJ537" s="18">
        <f ca="1" t="shared" si="3822"/>
        <v>46621.3390930746</v>
      </c>
      <c r="AK537" s="18">
        <f ca="1" t="shared" si="3823"/>
        <v>52150.5997214543</v>
      </c>
      <c r="AL537" s="18">
        <f ca="1" t="shared" si="3824"/>
        <v>53692.717479288</v>
      </c>
      <c r="AM537" s="18">
        <f ca="1" t="shared" si="3825"/>
        <v>72748.4117604402</v>
      </c>
      <c r="AN537" s="18">
        <f ca="1" t="shared" si="3826"/>
        <v>98642.3367346728</v>
      </c>
      <c r="AO537" s="18">
        <f ca="1">C537/'Ejercicio 3 - TIR'!$D$7</f>
        <v>14498.0026349858</v>
      </c>
      <c r="AP537" s="18">
        <f ca="1" t="shared" si="3827"/>
        <v>32123.3364580889</v>
      </c>
      <c r="AQ537" s="18">
        <f ca="1" t="shared" si="3828"/>
        <v>37652.5970864685</v>
      </c>
      <c r="AR537" s="18">
        <f ca="1" t="shared" si="3829"/>
        <v>39194.7148443023</v>
      </c>
      <c r="AS537" s="18">
        <f ca="1" t="shared" si="3830"/>
        <v>58250.4091254544</v>
      </c>
      <c r="AT537" s="18">
        <f ca="1" t="shared" si="3831"/>
        <v>84144.334099687</v>
      </c>
      <c r="AU537" s="18">
        <f ca="1">AP537*'Ejercicio 3 - TIR'!$D$5</f>
        <v>16061.6682290444</v>
      </c>
      <c r="AV537" s="18">
        <f ca="1">AQ537*'Ejercicio 3 - TIR'!$D$5</f>
        <v>18826.2985432342</v>
      </c>
      <c r="AW537" s="18">
        <f ca="1">AR537*'Ejercicio 3 - TIR'!$D$5</f>
        <v>19597.3574221511</v>
      </c>
      <c r="AX537" s="18">
        <f ca="1">AS537*'Ejercicio 3 - TIR'!$D$5</f>
        <v>29125.2045627272</v>
      </c>
      <c r="AY537" s="18">
        <f ca="1">AT537*'Ejercicio 3 - TIR'!$D$5</f>
        <v>42072.1670498435</v>
      </c>
      <c r="AZ537" s="18">
        <f ca="1" t="shared" ref="AZ537:BD537" si="4001">AJ537-AU537-AE537</f>
        <v>26162.1102693122</v>
      </c>
      <c r="BA537" s="18">
        <f ca="1" t="shared" si="4001"/>
        <v>28318.5258920881</v>
      </c>
      <c r="BB537" s="18">
        <f ca="1" t="shared" si="4001"/>
        <v>28288.4249187145</v>
      </c>
      <c r="BC537" s="18">
        <f ca="1" t="shared" si="4001"/>
        <v>36603.9357888602</v>
      </c>
      <c r="BD537" s="18">
        <f ca="1" t="shared" si="4001"/>
        <v>47696.9137783322</v>
      </c>
      <c r="BE537" s="18">
        <f ca="1" t="shared" ref="BE537:BI537" si="4002">AZ537/Z537</f>
        <v>22669.9312453309</v>
      </c>
      <c r="BF537" s="18">
        <f ca="1" t="shared" si="4002"/>
        <v>21557.0116447902</v>
      </c>
      <c r="BG537" s="18">
        <f ca="1" t="shared" si="4002"/>
        <v>18563.1235545784</v>
      </c>
      <c r="BH537" s="18">
        <f ca="1" t="shared" si="4002"/>
        <v>19871.2420324955</v>
      </c>
      <c r="BI537" s="18">
        <f ca="1" t="shared" si="4002"/>
        <v>20483.1401099692</v>
      </c>
      <c r="BJ537" s="18">
        <f ca="1" t="shared" si="3834"/>
        <v>66475.1428490478</v>
      </c>
      <c r="BK537" s="18">
        <f ca="1" t="shared" si="3835"/>
        <v>33759.9595533884</v>
      </c>
      <c r="BL537" s="18">
        <f ca="1" t="shared" si="3836"/>
        <v>100235.102402436</v>
      </c>
      <c r="BM537" s="18">
        <f ca="1">BK537*'Ejercicio 3 - TIR'!$D$5</f>
        <v>16879.9797766942</v>
      </c>
      <c r="BN537" s="18">
        <f ca="1" t="shared" si="3837"/>
        <v>83355.122625742</v>
      </c>
      <c r="BO537" s="18">
        <f ca="1" t="shared" si="3838"/>
        <v>35796.3339842413</v>
      </c>
      <c r="BP537" s="18">
        <f ca="1" t="shared" si="3839"/>
        <v>-101037.345841677</v>
      </c>
      <c r="BQ537" s="18">
        <f ca="1" t="shared" ref="BQ537:BT537" si="4003">BE537</f>
        <v>22669.9312453309</v>
      </c>
      <c r="BR537" s="18">
        <f ca="1" t="shared" si="4003"/>
        <v>21557.0116447902</v>
      </c>
      <c r="BS537" s="18">
        <f ca="1" t="shared" si="4003"/>
        <v>18563.1235545784</v>
      </c>
      <c r="BT537" s="18">
        <f ca="1" t="shared" si="4003"/>
        <v>19871.2420324955</v>
      </c>
      <c r="BU537" s="18">
        <f ca="1" t="shared" si="3841"/>
        <v>56279.4740942106</v>
      </c>
      <c r="BV537" s="20">
        <f ca="1" t="shared" si="3842"/>
        <v>9.95014906632523</v>
      </c>
    </row>
    <row r="538" ht="15" customHeight="1" spans="1:74">
      <c r="A538" s="16">
        <v>537</v>
      </c>
      <c r="B538" s="17">
        <f ca="1" t="shared" ref="B538:F538" si="4004">RAND()</f>
        <v>0.692940988637013</v>
      </c>
      <c r="C538" s="18">
        <f ca="1">IF(B538&lt;=('Ejercicio 3 - TIR'!$D$13-'Ejercicio 3 - TIR'!$C$13)/('Ejercicio 3 - TIR'!$E$13-'Ejercicio 3 - TIR'!$C$13),'Ejercicio 3 - TIR'!$C$13+SQRT(('Ejercicio 3 - TIR'!$E$13-'Ejercicio 3 - TIR'!$C$13)*('Ejercicio 3 - TIR'!$D$13-'Ejercicio 3 - TIR'!$C$13)*B538),'Ejercicio 3 - TIR'!$E$13-SQRT(('Ejercicio 3 - TIR'!$E$13-'Ejercicio 3 - TIR'!$C$13)*('Ejercicio 3 - TIR'!$E$13-'Ejercicio 3 - TIR'!$D$13)*(1-B538)))</f>
        <v>80804.4064005412</v>
      </c>
      <c r="D538" s="17">
        <f ca="1" t="shared" si="4004"/>
        <v>0.716626483754076</v>
      </c>
      <c r="E538" s="18">
        <f ca="1">IF(D538&lt;=('Ejercicio 3 - TIR'!$D$14-'Ejercicio 3 - TIR'!$C$14)/('Ejercicio 3 - TIR'!$E$14-'Ejercicio 3 - TIR'!$C$14),'Ejercicio 3 - TIR'!$C$14+SQRT(('Ejercicio 3 - TIR'!$E$14-'Ejercicio 3 - TIR'!$C$14)*('Ejercicio 3 - TIR'!$D$14-'Ejercicio 3 - TIR'!$C$14)*D538),'Ejercicio 3 - TIR'!$E$14-SQRT(('Ejercicio 3 - TIR'!$E$14-'Ejercicio 3 - TIR'!$C$14)*('Ejercicio 3 - TIR'!$E$14-'Ejercicio 3 - TIR'!$D$14)*(1-D538)))</f>
        <v>33480.3353278801</v>
      </c>
      <c r="F538" s="17">
        <f ca="1" t="shared" si="4004"/>
        <v>0.533468187375469</v>
      </c>
      <c r="G538" s="18">
        <f ca="1">IF(F538&lt;=('Ejercicio 3 - TIR'!$D$18-'Ejercicio 3 - TIR'!$C$18)/('Ejercicio 3 - TIR'!$E$18-'Ejercicio 3 - TIR'!$C$18),'Ejercicio 3 - TIR'!$C$18+SQRT(('Ejercicio 3 - TIR'!$E$18-'Ejercicio 3 - TIR'!$C$18)*('Ejercicio 3 - TIR'!$D$18-'Ejercicio 3 - TIR'!$C$18)*F538),'Ejercicio 3 - TIR'!$E$18-SQRT(('Ejercicio 3 - TIR'!$E$18-'Ejercicio 3 - TIR'!$C$18)*('Ejercicio 3 - TIR'!$E$18-'Ejercicio 3 - TIR'!$D$18)*(1-F538)))</f>
        <v>38945.4026240477</v>
      </c>
      <c r="H538" s="17">
        <f ca="1" t="shared" ref="H538:L538" si="4005">RAND()</f>
        <v>0.954016446449711</v>
      </c>
      <c r="I538" s="18">
        <f ca="1">IF(H538&lt;=('Ejercicio 3 - TIR'!$D$18-'Ejercicio 3 - TIR'!$C$18)/('Ejercicio 3 - TIR'!$E$18-'Ejercicio 3 - TIR'!$C$18),'Ejercicio 3 - TIR'!$C$18+SQRT(('Ejercicio 3 - TIR'!$E$18-'Ejercicio 3 - TIR'!$C$18)*('Ejercicio 3 - TIR'!$D$18-'Ejercicio 3 - TIR'!$C$18)*H538),'Ejercicio 3 - TIR'!$E$18-SQRT(('Ejercicio 3 - TIR'!$E$18-'Ejercicio 3 - TIR'!$C$18)*('Ejercicio 3 - TIR'!$E$18-'Ejercicio 3 - TIR'!$D$18)*(1-H538)))</f>
        <v>43142.9145102415</v>
      </c>
      <c r="J538" s="17">
        <f ca="1" t="shared" si="4005"/>
        <v>0.125442202044294</v>
      </c>
      <c r="K538" s="18">
        <f ca="1">IF(J538&lt;=('Ejercicio 3 - TIR'!$D$18-'Ejercicio 3 - TIR'!$C$18)/('Ejercicio 3 - TIR'!$E$18-'Ejercicio 3 - TIR'!$C$18),'Ejercicio 3 - TIR'!$C$18+SQRT(('Ejercicio 3 - TIR'!$E$18-'Ejercicio 3 - TIR'!$C$18)*('Ejercicio 3 - TIR'!$D$18-'Ejercicio 3 - TIR'!$C$18)*J538),'Ejercicio 3 - TIR'!$E$18-SQRT(('Ejercicio 3 - TIR'!$E$18-'Ejercicio 3 - TIR'!$C$18)*('Ejercicio 3 - TIR'!$E$18-'Ejercicio 3 - TIR'!$D$18)*(1-J538)))</f>
        <v>34337.7794211606</v>
      </c>
      <c r="L538" s="17">
        <f ca="1" t="shared" si="4005"/>
        <v>0.0897571119195832</v>
      </c>
      <c r="M538" s="18">
        <f ca="1">IF(L538&lt;=('Ejercicio 3 - TIR'!$D$18-'Ejercicio 3 - TIR'!$C$18)/('Ejercicio 3 - TIR'!$E$18-'Ejercicio 3 - TIR'!$C$18),'Ejercicio 3 - TIR'!$C$18+SQRT(('Ejercicio 3 - TIR'!$E$18-'Ejercicio 3 - TIR'!$C$18)*('Ejercicio 3 - TIR'!$D$18-'Ejercicio 3 - TIR'!$C$18)*L538),'Ejercicio 3 - TIR'!$E$18-SQRT(('Ejercicio 3 - TIR'!$E$18-'Ejercicio 3 - TIR'!$C$18)*('Ejercicio 3 - TIR'!$E$18-'Ejercicio 3 - TIR'!$D$18)*(1-L538)))</f>
        <v>33669.2733324103</v>
      </c>
      <c r="N538" s="17">
        <f ca="1" t="shared" ref="N538:R538" si="4006">RAND()</f>
        <v>0.263060188168571</v>
      </c>
      <c r="O538" s="18">
        <f ca="1">IF(N538&lt;=('Ejercicio 3 - TIR'!$D$18-'Ejercicio 3 - TIR'!$C$18)/('Ejercicio 3 - TIR'!$E$18-'Ejercicio 3 - TIR'!$C$18),'Ejercicio 3 - TIR'!$C$18+SQRT(('Ejercicio 3 - TIR'!$E$18-'Ejercicio 3 - TIR'!$C$18)*('Ejercicio 3 - TIR'!$D$18-'Ejercicio 3 - TIR'!$C$18)*N538),'Ejercicio 3 - TIR'!$E$18-SQRT(('Ejercicio 3 - TIR'!$E$18-'Ejercicio 3 - TIR'!$C$18)*('Ejercicio 3 - TIR'!$E$18-'Ejercicio 3 - TIR'!$D$18)*(1-N538)))</f>
        <v>36281.6421599201</v>
      </c>
      <c r="P538" s="17">
        <f ca="1" t="shared" si="4006"/>
        <v>0.969341828147886</v>
      </c>
      <c r="Q538" s="19">
        <f ca="1">IF(P538&lt;=('Ejercicio 3 - TIR'!$D$22-'Ejercicio 3 - TIR'!$C$22)/('Ejercicio 3 - TIR'!$E$22-'Ejercicio 3 - TIR'!$C$22),'Ejercicio 3 - TIR'!$C$22+SQRT(('Ejercicio 3 - TIR'!$E$22-'Ejercicio 3 - TIR'!$C$22)*('Ejercicio 3 - TIR'!$D$22-'Ejercicio 3 - TIR'!$C$22)*P538),'Ejercicio 3 - TIR'!$E$22-SQRT(('Ejercicio 3 - TIR'!$E$22-'Ejercicio 3 - TIR'!$C$22)*('Ejercicio 3 - TIR'!$E$22-'Ejercicio 3 - TIR'!$D$22)*(1-P538)))</f>
        <v>0.172571358850112</v>
      </c>
      <c r="R538" s="17">
        <f ca="1" t="shared" si="4006"/>
        <v>0.90324776017485</v>
      </c>
      <c r="S538" s="19">
        <f ca="1">IF(R538&lt;=('Ejercicio 3 - TIR'!$D$23-'Ejercicio 3 - TIR'!$C$23)/('Ejercicio 3 - TIR'!$E$23-'Ejercicio 3 - TIR'!$C$23),'Ejercicio 3 - TIR'!$C$23+SQRT(('Ejercicio 3 - TIR'!$E$23-'Ejercicio 3 - TIR'!$C$23)*('Ejercicio 3 - TIR'!$D$23-'Ejercicio 3 - TIR'!$C$23)*R538),'Ejercicio 3 - TIR'!$E$23-SQRT(('Ejercicio 3 - TIR'!$E$23-'Ejercicio 3 - TIR'!$C$23)*('Ejercicio 3 - TIR'!$E$23-'Ejercicio 3 - TIR'!$D$23)*(1-R538)))</f>
        <v>0.166803256777323</v>
      </c>
      <c r="T538" s="17">
        <f ca="1" t="shared" ref="T538:X538" si="4007">RAND()</f>
        <v>0.32403608436743</v>
      </c>
      <c r="U538" s="19">
        <f ca="1">IF(T538&lt;=('Ejercicio 3 - TIR'!$D$24-'Ejercicio 3 - TIR'!$C$24)/('Ejercicio 3 - TIR'!$E$24-'Ejercicio 3 - TIR'!$C$24),'Ejercicio 3 - TIR'!$C$24+SQRT(('Ejercicio 3 - TIR'!$E$24-'Ejercicio 3 - TIR'!$C$24)*('Ejercicio 3 - TIR'!$D$24-'Ejercicio 3 - TIR'!$C$24)*T538),'Ejercicio 3 - TIR'!$E$24-SQRT(('Ejercicio 3 - TIR'!$E$24-'Ejercicio 3 - TIR'!$C$24)*('Ejercicio 3 - TIR'!$E$24-'Ejercicio 3 - TIR'!$D$24)*(1-T538)))</f>
        <v>0.176085930636487</v>
      </c>
      <c r="V538" s="17">
        <f ca="1" t="shared" si="4007"/>
        <v>0.025897768012191</v>
      </c>
      <c r="W538" s="19">
        <f ca="1">IF(V538&lt;=('Ejercicio 3 - TIR'!$D$25-'Ejercicio 3 - TIR'!$C$25)/('Ejercicio 3 - TIR'!$E$25-'Ejercicio 3 - TIR'!$C$25),'Ejercicio 3 - TIR'!$C$25+SQRT(('Ejercicio 3 - TIR'!$E$25-'Ejercicio 3 - TIR'!$C$25)*('Ejercicio 3 - TIR'!$D$25-'Ejercicio 3 - TIR'!$C$25)*V538),'Ejercicio 3 - TIR'!$E$25-SQRT(('Ejercicio 3 - TIR'!$E$25-'Ejercicio 3 - TIR'!$C$25)*('Ejercicio 3 - TIR'!$E$25-'Ejercicio 3 - TIR'!$D$25)*(1-V538)))</f>
        <v>0.186021368218027</v>
      </c>
      <c r="X538" s="17">
        <f ca="1" t="shared" si="4007"/>
        <v>0.122681658617055</v>
      </c>
      <c r="Y538" s="19">
        <f ca="1">IF(X538&lt;=('Ejercicio 3 - TIR'!$D$26-'Ejercicio 3 - TIR'!$C$26)/('Ejercicio 3 - TIR'!$E$26-'Ejercicio 3 - TIR'!$C$26),'Ejercicio 3 - TIR'!$C$26+SQRT(('Ejercicio 3 - TIR'!$E$26-'Ejercicio 3 - TIR'!$C$26)*('Ejercicio 3 - TIR'!$D$26-'Ejercicio 3 - TIR'!$C$26)*X538),'Ejercicio 3 - TIR'!$E$26-SQRT(('Ejercicio 3 - TIR'!$E$26-'Ejercicio 3 - TIR'!$C$26)*('Ejercicio 3 - TIR'!$E$26-'Ejercicio 3 - TIR'!$D$26)*(1-X538)))</f>
        <v>0.208200013139172</v>
      </c>
      <c r="Z538" s="17">
        <f ca="1" t="shared" si="3812"/>
        <v>1.17257135885011</v>
      </c>
      <c r="AA538" s="17">
        <f ca="1" t="shared" si="3813"/>
        <v>1.36816008031012</v>
      </c>
      <c r="AB538" s="17">
        <f ca="1" t="shared" si="3814"/>
        <v>1.60907382131122</v>
      </c>
      <c r="AC538" s="17">
        <f ca="1" t="shared" si="3815"/>
        <v>1.90839593511534</v>
      </c>
      <c r="AD538" s="17">
        <f ca="1" t="shared" si="3816"/>
        <v>2.3057239938811</v>
      </c>
      <c r="AE538" s="16">
        <f ca="1" t="shared" si="3817"/>
        <v>5777.74696228969</v>
      </c>
      <c r="AF538" s="16">
        <f ca="1" t="shared" si="3818"/>
        <v>6741.49397243489</v>
      </c>
      <c r="AG538" s="16">
        <f ca="1" t="shared" si="3819"/>
        <v>7928.57621245135</v>
      </c>
      <c r="AH538" s="16">
        <f ca="1" t="shared" si="3820"/>
        <v>9403.46080751246</v>
      </c>
      <c r="AI538" s="16">
        <f ca="1" t="shared" si="3821"/>
        <v>11361.2614711902</v>
      </c>
      <c r="AJ538" s="18">
        <f ca="1" t="shared" si="3822"/>
        <v>45666.2636758444</v>
      </c>
      <c r="AK538" s="18">
        <f ca="1" t="shared" si="3823"/>
        <v>59026.4133811447</v>
      </c>
      <c r="AL538" s="18">
        <f ca="1" t="shared" si="3824"/>
        <v>55252.0219485486</v>
      </c>
      <c r="AM538" s="18">
        <f ca="1" t="shared" si="3825"/>
        <v>64254.3043658593</v>
      </c>
      <c r="AN538" s="18">
        <f ca="1" t="shared" si="3826"/>
        <v>83655.4528655359</v>
      </c>
      <c r="AO538" s="18">
        <f ca="1">C538/'Ejercicio 3 - TIR'!$D$7</f>
        <v>16160.8812801082</v>
      </c>
      <c r="AP538" s="18">
        <f ca="1" t="shared" si="3827"/>
        <v>29505.3823957362</v>
      </c>
      <c r="AQ538" s="18">
        <f ca="1" t="shared" si="3828"/>
        <v>42865.5321010365</v>
      </c>
      <c r="AR538" s="18">
        <f ca="1" t="shared" si="3829"/>
        <v>39091.1406684404</v>
      </c>
      <c r="AS538" s="18">
        <f ca="1" t="shared" si="3830"/>
        <v>48093.423085751</v>
      </c>
      <c r="AT538" s="18">
        <f ca="1" t="shared" si="3831"/>
        <v>67494.5715854277</v>
      </c>
      <c r="AU538" s="18">
        <f ca="1">AP538*'Ejercicio 3 - TIR'!$D$5</f>
        <v>14752.6911978681</v>
      </c>
      <c r="AV538" s="18">
        <f ca="1">AQ538*'Ejercicio 3 - TIR'!$D$5</f>
        <v>21432.7660505182</v>
      </c>
      <c r="AW538" s="18">
        <f ca="1">AR538*'Ejercicio 3 - TIR'!$D$5</f>
        <v>19545.5703342202</v>
      </c>
      <c r="AX538" s="18">
        <f ca="1">AS538*'Ejercicio 3 - TIR'!$D$5</f>
        <v>24046.7115428755</v>
      </c>
      <c r="AY538" s="18">
        <f ca="1">AT538*'Ejercicio 3 - TIR'!$D$5</f>
        <v>33747.2857927138</v>
      </c>
      <c r="AZ538" s="18">
        <f ca="1" t="shared" ref="AZ538:BD538" si="4008">AJ538-AU538-AE538</f>
        <v>25135.8255156866</v>
      </c>
      <c r="BA538" s="18">
        <f ca="1" t="shared" si="4008"/>
        <v>30852.1533581916</v>
      </c>
      <c r="BB538" s="18">
        <f ca="1" t="shared" si="4008"/>
        <v>27777.8754018771</v>
      </c>
      <c r="BC538" s="18">
        <f ca="1" t="shared" si="4008"/>
        <v>30804.1320154713</v>
      </c>
      <c r="BD538" s="18">
        <f ca="1" t="shared" si="4008"/>
        <v>38546.9056016318</v>
      </c>
      <c r="BE538" s="18">
        <f ca="1" t="shared" ref="BE538:BI538" si="4009">AZ538/Z538</f>
        <v>21436.4996432594</v>
      </c>
      <c r="BF538" s="18">
        <f ca="1" t="shared" si="4009"/>
        <v>22550.104919885</v>
      </c>
      <c r="BG538" s="18">
        <f ca="1" t="shared" si="4009"/>
        <v>17263.2697356552</v>
      </c>
      <c r="BH538" s="18">
        <f ca="1" t="shared" si="4009"/>
        <v>16141.3737310279</v>
      </c>
      <c r="BI538" s="18">
        <f ca="1" t="shared" si="4009"/>
        <v>16717.9184082427</v>
      </c>
      <c r="BJ538" s="18">
        <f ca="1" t="shared" si="3834"/>
        <v>77196.4124886782</v>
      </c>
      <c r="BK538" s="18">
        <f ca="1" t="shared" si="3835"/>
        <v>37262.5317298095</v>
      </c>
      <c r="BL538" s="18">
        <f ca="1" t="shared" si="3836"/>
        <v>114458.944218488</v>
      </c>
      <c r="BM538" s="18">
        <f ca="1">BK538*'Ejercicio 3 - TIR'!$D$5</f>
        <v>18631.2658649047</v>
      </c>
      <c r="BN538" s="18">
        <f ca="1" t="shared" si="3837"/>
        <v>95827.6783535829</v>
      </c>
      <c r="BO538" s="18">
        <f ca="1" t="shared" si="3838"/>
        <v>41560.7759679342</v>
      </c>
      <c r="BP538" s="18">
        <f ca="1" t="shared" si="3839"/>
        <v>-114284.741728421</v>
      </c>
      <c r="BQ538" s="18">
        <f ca="1" t="shared" ref="BQ538:BT538" si="4010">BE538</f>
        <v>21436.4996432594</v>
      </c>
      <c r="BR538" s="18">
        <f ca="1" t="shared" si="4010"/>
        <v>22550.104919885</v>
      </c>
      <c r="BS538" s="18">
        <f ca="1" t="shared" si="4010"/>
        <v>17263.2697356552</v>
      </c>
      <c r="BT538" s="18">
        <f ca="1" t="shared" si="4010"/>
        <v>16141.3737310279</v>
      </c>
      <c r="BU538" s="18">
        <f ca="1" t="shared" si="3841"/>
        <v>58278.6943761769</v>
      </c>
      <c r="BV538" s="20">
        <f ca="1" t="shared" si="3842"/>
        <v>5.11948557108535</v>
      </c>
    </row>
    <row r="539" ht="15" customHeight="1" spans="1:74">
      <c r="A539" s="16">
        <v>538</v>
      </c>
      <c r="B539" s="17">
        <f ca="1" t="shared" ref="B539:F539" si="4011">RAND()</f>
        <v>0.898006706473673</v>
      </c>
      <c r="C539" s="18">
        <f ca="1">IF(B539&lt;=('Ejercicio 3 - TIR'!$D$13-'Ejercicio 3 - TIR'!$C$13)/('Ejercicio 3 - TIR'!$E$13-'Ejercicio 3 - TIR'!$C$13),'Ejercicio 3 - TIR'!$C$13+SQRT(('Ejercicio 3 - TIR'!$E$13-'Ejercicio 3 - TIR'!$C$13)*('Ejercicio 3 - TIR'!$D$13-'Ejercicio 3 - TIR'!$C$13)*B539),'Ejercicio 3 - TIR'!$E$13-SQRT(('Ejercicio 3 - TIR'!$E$13-'Ejercicio 3 - TIR'!$C$13)*('Ejercicio 3 - TIR'!$E$13-'Ejercicio 3 - TIR'!$D$13)*(1-B539)))</f>
        <v>88936.9103668282</v>
      </c>
      <c r="D539" s="17">
        <f ca="1" t="shared" si="4011"/>
        <v>0.306287498919728</v>
      </c>
      <c r="E539" s="18">
        <f ca="1">IF(D539&lt;=('Ejercicio 3 - TIR'!$D$14-'Ejercicio 3 - TIR'!$C$14)/('Ejercicio 3 - TIR'!$E$14-'Ejercicio 3 - TIR'!$C$14),'Ejercicio 3 - TIR'!$C$14+SQRT(('Ejercicio 3 - TIR'!$E$14-'Ejercicio 3 - TIR'!$C$14)*('Ejercicio 3 - TIR'!$D$14-'Ejercicio 3 - TIR'!$C$14)*D539),'Ejercicio 3 - TIR'!$E$14-SQRT(('Ejercicio 3 - TIR'!$E$14-'Ejercicio 3 - TIR'!$C$14)*('Ejercicio 3 - TIR'!$E$14-'Ejercicio 3 - TIR'!$D$14)*(1-D539)))</f>
        <v>29792.8657835349</v>
      </c>
      <c r="F539" s="17">
        <f ca="1" t="shared" si="4011"/>
        <v>0.965508981450804</v>
      </c>
      <c r="G539" s="18">
        <f ca="1">IF(F539&lt;=('Ejercicio 3 - TIR'!$D$18-'Ejercicio 3 - TIR'!$C$18)/('Ejercicio 3 - TIR'!$E$18-'Ejercicio 3 - TIR'!$C$18),'Ejercicio 3 - TIR'!$C$18+SQRT(('Ejercicio 3 - TIR'!$E$18-'Ejercicio 3 - TIR'!$C$18)*('Ejercicio 3 - TIR'!$D$18-'Ejercicio 3 - TIR'!$C$18)*F539),'Ejercicio 3 - TIR'!$E$18-SQRT(('Ejercicio 3 - TIR'!$E$18-'Ejercicio 3 - TIR'!$C$18)*('Ejercicio 3 - TIR'!$E$18-'Ejercicio 3 - TIR'!$D$18)*(1-F539)))</f>
        <v>43391.6386005659</v>
      </c>
      <c r="H539" s="17">
        <f ca="1" t="shared" ref="H539:L539" si="4012">RAND()</f>
        <v>0.128739747626377</v>
      </c>
      <c r="I539" s="18">
        <f ca="1">IF(H539&lt;=('Ejercicio 3 - TIR'!$D$18-'Ejercicio 3 - TIR'!$C$18)/('Ejercicio 3 - TIR'!$E$18-'Ejercicio 3 - TIR'!$C$18),'Ejercicio 3 - TIR'!$C$18+SQRT(('Ejercicio 3 - TIR'!$E$18-'Ejercicio 3 - TIR'!$C$18)*('Ejercicio 3 - TIR'!$D$18-'Ejercicio 3 - TIR'!$C$18)*H539),'Ejercicio 3 - TIR'!$E$18-SQRT(('Ejercicio 3 - TIR'!$E$18-'Ejercicio 3 - TIR'!$C$18)*('Ejercicio 3 - TIR'!$E$18-'Ejercicio 3 - TIR'!$D$18)*(1-H539)))</f>
        <v>34394.423983181</v>
      </c>
      <c r="J539" s="17">
        <f ca="1" t="shared" si="4012"/>
        <v>0.35108017193706</v>
      </c>
      <c r="K539" s="18">
        <f ca="1">IF(J539&lt;=('Ejercicio 3 - TIR'!$D$18-'Ejercicio 3 - TIR'!$C$18)/('Ejercicio 3 - TIR'!$E$18-'Ejercicio 3 - TIR'!$C$18),'Ejercicio 3 - TIR'!$C$18+SQRT(('Ejercicio 3 - TIR'!$E$18-'Ejercicio 3 - TIR'!$C$18)*('Ejercicio 3 - TIR'!$D$18-'Ejercicio 3 - TIR'!$C$18)*J539),'Ejercicio 3 - TIR'!$E$18-SQRT(('Ejercicio 3 - TIR'!$E$18-'Ejercicio 3 - TIR'!$C$18)*('Ejercicio 3 - TIR'!$E$18-'Ejercicio 3 - TIR'!$D$18)*(1-J539)))</f>
        <v>37256.8606015659</v>
      </c>
      <c r="L539" s="17">
        <f ca="1" t="shared" si="4012"/>
        <v>0.683881728833907</v>
      </c>
      <c r="M539" s="18">
        <f ca="1">IF(L539&lt;=('Ejercicio 3 - TIR'!$D$18-'Ejercicio 3 - TIR'!$C$18)/('Ejercicio 3 - TIR'!$E$18-'Ejercicio 3 - TIR'!$C$18),'Ejercicio 3 - TIR'!$C$18+SQRT(('Ejercicio 3 - TIR'!$E$18-'Ejercicio 3 - TIR'!$C$18)*('Ejercicio 3 - TIR'!$D$18-'Ejercicio 3 - TIR'!$C$18)*L539),'Ejercicio 3 - TIR'!$E$18-SQRT(('Ejercicio 3 - TIR'!$E$18-'Ejercicio 3 - TIR'!$C$18)*('Ejercicio 3 - TIR'!$E$18-'Ejercicio 3 - TIR'!$D$18)*(1-L539)))</f>
        <v>40130.8244704615</v>
      </c>
      <c r="N539" s="17">
        <f ca="1" t="shared" ref="N539:R539" si="4013">RAND()</f>
        <v>0.328569476110574</v>
      </c>
      <c r="O539" s="18">
        <f ca="1">IF(N539&lt;=('Ejercicio 3 - TIR'!$D$18-'Ejercicio 3 - TIR'!$C$18)/('Ejercicio 3 - TIR'!$E$18-'Ejercicio 3 - TIR'!$C$18),'Ejercicio 3 - TIR'!$C$18+SQRT(('Ejercicio 3 - TIR'!$E$18-'Ejercicio 3 - TIR'!$C$18)*('Ejercicio 3 - TIR'!$D$18-'Ejercicio 3 - TIR'!$C$18)*N539),'Ejercicio 3 - TIR'!$E$18-SQRT(('Ejercicio 3 - TIR'!$E$18-'Ejercicio 3 - TIR'!$C$18)*('Ejercicio 3 - TIR'!$E$18-'Ejercicio 3 - TIR'!$D$18)*(1-N539)))</f>
        <v>37020.3576416438</v>
      </c>
      <c r="P539" s="17">
        <f ca="1" t="shared" si="4013"/>
        <v>0.302942504059763</v>
      </c>
      <c r="Q539" s="19">
        <f ca="1">IF(P539&lt;=('Ejercicio 3 - TIR'!$D$22-'Ejercicio 3 - TIR'!$C$22)/('Ejercicio 3 - TIR'!$E$22-'Ejercicio 3 - TIR'!$C$22),'Ejercicio 3 - TIR'!$C$22+SQRT(('Ejercicio 3 - TIR'!$E$22-'Ejercicio 3 - TIR'!$C$22)*('Ejercicio 3 - TIR'!$D$22-'Ejercicio 3 - TIR'!$C$22)*P539),'Ejercicio 3 - TIR'!$E$22-SQRT(('Ejercicio 3 - TIR'!$E$22-'Ejercicio 3 - TIR'!$C$22)*('Ejercicio 3 - TIR'!$E$22-'Ejercicio 3 - TIR'!$D$22)*(1-P539)))</f>
        <v>0.143351584685147</v>
      </c>
      <c r="R539" s="17">
        <f ca="1" t="shared" si="4013"/>
        <v>0.657604487586938</v>
      </c>
      <c r="S539" s="19">
        <f ca="1">IF(R539&lt;=('Ejercicio 3 - TIR'!$D$23-'Ejercicio 3 - TIR'!$C$23)/('Ejercicio 3 - TIR'!$E$23-'Ejercicio 3 - TIR'!$C$23),'Ejercicio 3 - TIR'!$C$23+SQRT(('Ejercicio 3 - TIR'!$E$23-'Ejercicio 3 - TIR'!$C$23)*('Ejercicio 3 - TIR'!$D$23-'Ejercicio 3 - TIR'!$C$23)*R539),'Ejercicio 3 - TIR'!$E$23-SQRT(('Ejercicio 3 - TIR'!$E$23-'Ejercicio 3 - TIR'!$C$23)*('Ejercicio 3 - TIR'!$E$23-'Ejercicio 3 - TIR'!$D$23)*(1-R539)))</f>
        <v>0.155174369648617</v>
      </c>
      <c r="T539" s="17">
        <f ca="1" t="shared" ref="T539:X539" si="4014">RAND()</f>
        <v>0.53165584921157</v>
      </c>
      <c r="U539" s="19">
        <f ca="1">IF(T539&lt;=('Ejercicio 3 - TIR'!$D$24-'Ejercicio 3 - TIR'!$C$24)/('Ejercicio 3 - TIR'!$E$24-'Ejercicio 3 - TIR'!$C$24),'Ejercicio 3 - TIR'!$C$24+SQRT(('Ejercicio 3 - TIR'!$E$24-'Ejercicio 3 - TIR'!$C$24)*('Ejercicio 3 - TIR'!$D$24-'Ejercicio 3 - TIR'!$C$24)*T539),'Ejercicio 3 - TIR'!$E$24-SQRT(('Ejercicio 3 - TIR'!$E$24-'Ejercicio 3 - TIR'!$C$24)*('Ejercicio 3 - TIR'!$E$24-'Ejercicio 3 - TIR'!$D$24)*(1-T539)))</f>
        <v>0.183787245034275</v>
      </c>
      <c r="V539" s="17">
        <f ca="1" t="shared" si="4014"/>
        <v>0.109113876835233</v>
      </c>
      <c r="W539" s="19">
        <f ca="1">IF(V539&lt;=('Ejercicio 3 - TIR'!$D$25-'Ejercicio 3 - TIR'!$C$25)/('Ejercicio 3 - TIR'!$E$25-'Ejercicio 3 - TIR'!$C$25),'Ejercicio 3 - TIR'!$C$25+SQRT(('Ejercicio 3 - TIR'!$E$25-'Ejercicio 3 - TIR'!$C$25)*('Ejercicio 3 - TIR'!$D$25-'Ejercicio 3 - TIR'!$C$25)*V539),'Ejercicio 3 - TIR'!$E$25-SQRT(('Ejercicio 3 - TIR'!$E$25-'Ejercicio 3 - TIR'!$C$25)*('Ejercicio 3 - TIR'!$E$25-'Ejercicio 3 - TIR'!$D$25)*(1-V539)))</f>
        <v>0.192359588487054</v>
      </c>
      <c r="X539" s="17">
        <f ca="1" t="shared" si="4014"/>
        <v>0.833295785175325</v>
      </c>
      <c r="Y539" s="19">
        <f ca="1">IF(X539&lt;=('Ejercicio 3 - TIR'!$D$26-'Ejercicio 3 - TIR'!$C$26)/('Ejercicio 3 - TIR'!$E$26-'Ejercicio 3 - TIR'!$C$26),'Ejercicio 3 - TIR'!$C$26+SQRT(('Ejercicio 3 - TIR'!$E$26-'Ejercicio 3 - TIR'!$C$26)*('Ejercicio 3 - TIR'!$D$26-'Ejercicio 3 - TIR'!$C$26)*X539),'Ejercicio 3 - TIR'!$E$26-SQRT(('Ejercicio 3 - TIR'!$E$26-'Ejercicio 3 - TIR'!$C$26)*('Ejercicio 3 - TIR'!$E$26-'Ejercicio 3 - TIR'!$D$26)*(1-X539)))</f>
        <v>0.24999662085609</v>
      </c>
      <c r="Z539" s="17">
        <f ca="1" t="shared" si="3812"/>
        <v>1.14335158468515</v>
      </c>
      <c r="AA539" s="17">
        <f ca="1" t="shared" si="3813"/>
        <v>1.32077044612541</v>
      </c>
      <c r="AB539" s="17">
        <f ca="1" t="shared" si="3814"/>
        <v>1.56351120774149</v>
      </c>
      <c r="AC539" s="17">
        <f ca="1" t="shared" si="3815"/>
        <v>1.86426758025754</v>
      </c>
      <c r="AD539" s="17">
        <f ca="1" t="shared" si="3816"/>
        <v>2.33032817569349</v>
      </c>
      <c r="AE539" s="16">
        <f ca="1" t="shared" si="3817"/>
        <v>4270.85452238161</v>
      </c>
      <c r="AF539" s="16">
        <f ca="1" t="shared" si="3818"/>
        <v>4933.58168075312</v>
      </c>
      <c r="AG539" s="16">
        <f ca="1" t="shared" si="3819"/>
        <v>5840.3110660103</v>
      </c>
      <c r="AH539" s="16">
        <f ca="1" t="shared" si="3820"/>
        <v>6963.75089930444</v>
      </c>
      <c r="AI539" s="16">
        <f ca="1" t="shared" si="3821"/>
        <v>8704.6650926141</v>
      </c>
      <c r="AJ539" s="18">
        <f ca="1" t="shared" si="3822"/>
        <v>49611.8987560422</v>
      </c>
      <c r="AK539" s="18">
        <f ca="1" t="shared" si="3823"/>
        <v>45427.1387084926</v>
      </c>
      <c r="AL539" s="18">
        <f ca="1" t="shared" si="3824"/>
        <v>58251.5191158107</v>
      </c>
      <c r="AM539" s="18">
        <f ca="1" t="shared" si="3825"/>
        <v>74814.5950292874</v>
      </c>
      <c r="AN539" s="18">
        <f ca="1" t="shared" si="3826"/>
        <v>86269.5824865722</v>
      </c>
      <c r="AO539" s="18">
        <f ca="1">C539/'Ejercicio 3 - TIR'!$D$7</f>
        <v>17787.3820733657</v>
      </c>
      <c r="AP539" s="18">
        <f ca="1" t="shared" si="3827"/>
        <v>31824.5166826765</v>
      </c>
      <c r="AQ539" s="18">
        <f ca="1" t="shared" si="3828"/>
        <v>27639.7566351269</v>
      </c>
      <c r="AR539" s="18">
        <f ca="1" t="shared" si="3829"/>
        <v>40464.137042445</v>
      </c>
      <c r="AS539" s="18">
        <f ca="1" t="shared" si="3830"/>
        <v>57027.2129559217</v>
      </c>
      <c r="AT539" s="18">
        <f ca="1" t="shared" si="3831"/>
        <v>68482.2004132065</v>
      </c>
      <c r="AU539" s="18">
        <f ca="1">AP539*'Ejercicio 3 - TIR'!$D$5</f>
        <v>15912.2583413383</v>
      </c>
      <c r="AV539" s="18">
        <f ca="1">AQ539*'Ejercicio 3 - TIR'!$D$5</f>
        <v>13819.8783175635</v>
      </c>
      <c r="AW539" s="18">
        <f ca="1">AR539*'Ejercicio 3 - TIR'!$D$5</f>
        <v>20232.0685212225</v>
      </c>
      <c r="AX539" s="18">
        <f ca="1">AS539*'Ejercicio 3 - TIR'!$D$5</f>
        <v>28513.6064779609</v>
      </c>
      <c r="AY539" s="18">
        <f ca="1">AT539*'Ejercicio 3 - TIR'!$D$5</f>
        <v>34241.1002066033</v>
      </c>
      <c r="AZ539" s="18">
        <f ca="1" t="shared" ref="AZ539:BD539" si="4015">AJ539-AU539-AE539</f>
        <v>29428.7858923223</v>
      </c>
      <c r="BA539" s="18">
        <f ca="1" t="shared" si="4015"/>
        <v>26673.678710176</v>
      </c>
      <c r="BB539" s="18">
        <f ca="1" t="shared" si="4015"/>
        <v>32179.1395285778</v>
      </c>
      <c r="BC539" s="18">
        <f ca="1" t="shared" si="4015"/>
        <v>39337.2376520221</v>
      </c>
      <c r="BD539" s="18">
        <f ca="1" t="shared" si="4015"/>
        <v>43323.8171873548</v>
      </c>
      <c r="BE539" s="18">
        <f ca="1" t="shared" ref="BE539:BI539" si="4016">AZ539/Z539</f>
        <v>25739.0519998504</v>
      </c>
      <c r="BF539" s="18">
        <f ca="1" t="shared" si="4016"/>
        <v>20195.5447961646</v>
      </c>
      <c r="BG539" s="18">
        <f ca="1" t="shared" si="4016"/>
        <v>20581.329618392</v>
      </c>
      <c r="BH539" s="18">
        <f ca="1" t="shared" si="4016"/>
        <v>21100.6392368781</v>
      </c>
      <c r="BI539" s="18">
        <f ca="1" t="shared" si="4016"/>
        <v>18591.2944104802</v>
      </c>
      <c r="BJ539" s="18">
        <f ca="1" t="shared" si="3834"/>
        <v>69427.1545700258</v>
      </c>
      <c r="BK539" s="18">
        <f ca="1" t="shared" si="3835"/>
        <v>41450.4376173892</v>
      </c>
      <c r="BL539" s="18">
        <f ca="1" t="shared" si="3836"/>
        <v>110877.592187415</v>
      </c>
      <c r="BM539" s="18">
        <f ca="1">BK539*'Ejercicio 3 - TIR'!$D$5</f>
        <v>20725.2188086946</v>
      </c>
      <c r="BN539" s="18">
        <f ca="1" t="shared" si="3837"/>
        <v>90152.3733787204</v>
      </c>
      <c r="BO539" s="18">
        <f ca="1" t="shared" si="3838"/>
        <v>38686.5568202177</v>
      </c>
      <c r="BP539" s="18">
        <f ca="1" t="shared" si="3839"/>
        <v>-118729.776150363</v>
      </c>
      <c r="BQ539" s="18">
        <f ca="1" t="shared" ref="BQ539:BT539" si="4017">BE539</f>
        <v>25739.0519998504</v>
      </c>
      <c r="BR539" s="18">
        <f ca="1" t="shared" si="4017"/>
        <v>20195.5447961646</v>
      </c>
      <c r="BS539" s="18">
        <f ca="1" t="shared" si="4017"/>
        <v>20581.329618392</v>
      </c>
      <c r="BT539" s="18">
        <f ca="1" t="shared" si="4017"/>
        <v>21100.6392368781</v>
      </c>
      <c r="BU539" s="18">
        <f ca="1" t="shared" si="3841"/>
        <v>57277.8512306979</v>
      </c>
      <c r="BV539" s="20">
        <f ca="1" t="shared" si="3842"/>
        <v>6.08699526991765</v>
      </c>
    </row>
    <row r="540" ht="15" customHeight="1" spans="1:74">
      <c r="A540" s="16">
        <v>539</v>
      </c>
      <c r="B540" s="17">
        <f ca="1" t="shared" ref="B540:F540" si="4018">RAND()</f>
        <v>0.516078846232585</v>
      </c>
      <c r="C540" s="18">
        <f ca="1">IF(B540&lt;=('Ejercicio 3 - TIR'!$D$13-'Ejercicio 3 - TIR'!$C$13)/('Ejercicio 3 - TIR'!$E$13-'Ejercicio 3 - TIR'!$C$13),'Ejercicio 3 - TIR'!$C$13+SQRT(('Ejercicio 3 - TIR'!$E$13-'Ejercicio 3 - TIR'!$C$13)*('Ejercicio 3 - TIR'!$D$13-'Ejercicio 3 - TIR'!$C$13)*B540),'Ejercicio 3 - TIR'!$E$13-SQRT(('Ejercicio 3 - TIR'!$E$13-'Ejercicio 3 - TIR'!$C$13)*('Ejercicio 3 - TIR'!$E$13-'Ejercicio 3 - TIR'!$D$13)*(1-B540)))</f>
        <v>75902.1705433685</v>
      </c>
      <c r="D540" s="17">
        <f ca="1" t="shared" si="4018"/>
        <v>0.0766856467862935</v>
      </c>
      <c r="E540" s="18">
        <f ca="1">IF(D540&lt;=('Ejercicio 3 - TIR'!$D$14-'Ejercicio 3 - TIR'!$C$14)/('Ejercicio 3 - TIR'!$E$14-'Ejercicio 3 - TIR'!$C$14),'Ejercicio 3 - TIR'!$C$14+SQRT(('Ejercicio 3 - TIR'!$E$14-'Ejercicio 3 - TIR'!$C$14)*('Ejercicio 3 - TIR'!$D$14-'Ejercicio 3 - TIR'!$C$14)*D540),'Ejercicio 3 - TIR'!$E$14-SQRT(('Ejercicio 3 - TIR'!$E$14-'Ejercicio 3 - TIR'!$C$14)*('Ejercicio 3 - TIR'!$E$14-'Ejercicio 3 - TIR'!$D$14)*(1-D540)))</f>
        <v>27398.212565427</v>
      </c>
      <c r="F540" s="17">
        <f ca="1" t="shared" si="4018"/>
        <v>0.446606095715895</v>
      </c>
      <c r="G540" s="18">
        <f ca="1">IF(F540&lt;=('Ejercicio 3 - TIR'!$D$18-'Ejercicio 3 - TIR'!$C$18)/('Ejercicio 3 - TIR'!$E$18-'Ejercicio 3 - TIR'!$C$18),'Ejercicio 3 - TIR'!$C$18+SQRT(('Ejercicio 3 - TIR'!$E$18-'Ejercicio 3 - TIR'!$C$18)*('Ejercicio 3 - TIR'!$D$18-'Ejercicio 3 - TIR'!$C$18)*F540),'Ejercicio 3 - TIR'!$E$18-SQRT(('Ejercicio 3 - TIR'!$E$18-'Ejercicio 3 - TIR'!$C$18)*('Ejercicio 3 - TIR'!$E$18-'Ejercicio 3 - TIR'!$D$18)*(1-F540)))</f>
        <v>38184.797759101</v>
      </c>
      <c r="H540" s="17">
        <f ca="1" t="shared" ref="H540:L540" si="4019">RAND()</f>
        <v>0.849971614108231</v>
      </c>
      <c r="I540" s="18">
        <f ca="1">IF(H540&lt;=('Ejercicio 3 - TIR'!$D$18-'Ejercicio 3 - TIR'!$C$18)/('Ejercicio 3 - TIR'!$E$18-'Ejercicio 3 - TIR'!$C$18),'Ejercicio 3 - TIR'!$C$18+SQRT(('Ejercicio 3 - TIR'!$E$18-'Ejercicio 3 - TIR'!$C$18)*('Ejercicio 3 - TIR'!$D$18-'Ejercicio 3 - TIR'!$C$18)*H540),'Ejercicio 3 - TIR'!$E$18-SQRT(('Ejercicio 3 - TIR'!$E$18-'Ejercicio 3 - TIR'!$C$18)*('Ejercicio 3 - TIR'!$E$18-'Ejercicio 3 - TIR'!$D$18)*(1-H540)))</f>
        <v>41645.5806848453</v>
      </c>
      <c r="J540" s="17">
        <f ca="1" t="shared" si="4019"/>
        <v>0.304322609236437</v>
      </c>
      <c r="K540" s="18">
        <f ca="1">IF(J540&lt;=('Ejercicio 3 - TIR'!$D$18-'Ejercicio 3 - TIR'!$C$18)/('Ejercicio 3 - TIR'!$E$18-'Ejercicio 3 - TIR'!$C$18),'Ejercicio 3 - TIR'!$C$18+SQRT(('Ejercicio 3 - TIR'!$E$18-'Ejercicio 3 - TIR'!$C$18)*('Ejercicio 3 - TIR'!$D$18-'Ejercicio 3 - TIR'!$C$18)*J540),'Ejercicio 3 - TIR'!$E$18-SQRT(('Ejercicio 3 - TIR'!$E$18-'Ejercicio 3 - TIR'!$C$18)*('Ejercicio 3 - TIR'!$E$18-'Ejercicio 3 - TIR'!$D$18)*(1-J540)))</f>
        <v>36756.3593292146</v>
      </c>
      <c r="L540" s="17">
        <f ca="1" t="shared" si="4019"/>
        <v>0.767027639388666</v>
      </c>
      <c r="M540" s="18">
        <f ca="1">IF(L540&lt;=('Ejercicio 3 - TIR'!$D$18-'Ejercicio 3 - TIR'!$C$18)/('Ejercicio 3 - TIR'!$E$18-'Ejercicio 3 - TIR'!$C$18),'Ejercicio 3 - TIR'!$C$18+SQRT(('Ejercicio 3 - TIR'!$E$18-'Ejercicio 3 - TIR'!$C$18)*('Ejercicio 3 - TIR'!$D$18-'Ejercicio 3 - TIR'!$C$18)*L540),'Ejercicio 3 - TIR'!$E$18-SQRT(('Ejercicio 3 - TIR'!$E$18-'Ejercicio 3 - TIR'!$C$18)*('Ejercicio 3 - TIR'!$E$18-'Ejercicio 3 - TIR'!$D$18)*(1-L540)))</f>
        <v>40819.9369567134</v>
      </c>
      <c r="N540" s="17">
        <f ca="1" t="shared" ref="N540:R540" si="4020">RAND()</f>
        <v>0.934390944274546</v>
      </c>
      <c r="O540" s="18">
        <f ca="1">IF(N540&lt;=('Ejercicio 3 - TIR'!$D$18-'Ejercicio 3 - TIR'!$C$18)/('Ejercicio 3 - TIR'!$E$18-'Ejercicio 3 - TIR'!$C$18),'Ejercicio 3 - TIR'!$C$18+SQRT(('Ejercicio 3 - TIR'!$E$18-'Ejercicio 3 - TIR'!$C$18)*('Ejercicio 3 - TIR'!$D$18-'Ejercicio 3 - TIR'!$C$18)*N540),'Ejercicio 3 - TIR'!$E$18-SQRT(('Ejercicio 3 - TIR'!$E$18-'Ejercicio 3 - TIR'!$C$18)*('Ejercicio 3 - TIR'!$E$18-'Ejercicio 3 - TIR'!$D$18)*(1-N540)))</f>
        <v>42781.739605139</v>
      </c>
      <c r="P540" s="17">
        <f ca="1" t="shared" si="4020"/>
        <v>0.487758106230633</v>
      </c>
      <c r="Q540" s="19">
        <f ca="1">IF(P540&lt;=('Ejercicio 3 - TIR'!$D$22-'Ejercicio 3 - TIR'!$C$22)/('Ejercicio 3 - TIR'!$E$22-'Ejercicio 3 - TIR'!$C$22),'Ejercicio 3 - TIR'!$C$22+SQRT(('Ejercicio 3 - TIR'!$E$22-'Ejercicio 3 - TIR'!$C$22)*('Ejercicio 3 - TIR'!$D$22-'Ejercicio 3 - TIR'!$C$22)*P540),'Ejercicio 3 - TIR'!$E$22-SQRT(('Ejercicio 3 - TIR'!$E$22-'Ejercicio 3 - TIR'!$C$22)*('Ejercicio 3 - TIR'!$E$22-'Ejercicio 3 - TIR'!$D$22)*(1-P540)))</f>
        <v>0.14963046727973</v>
      </c>
      <c r="R540" s="17">
        <f ca="1" t="shared" si="4020"/>
        <v>0.657417196706058</v>
      </c>
      <c r="S540" s="19">
        <f ca="1">IF(R540&lt;=('Ejercicio 3 - TIR'!$D$23-'Ejercicio 3 - TIR'!$C$23)/('Ejercicio 3 - TIR'!$E$23-'Ejercicio 3 - TIR'!$C$23),'Ejercicio 3 - TIR'!$C$23+SQRT(('Ejercicio 3 - TIR'!$E$23-'Ejercicio 3 - TIR'!$C$23)*('Ejercicio 3 - TIR'!$D$23-'Ejercicio 3 - TIR'!$C$23)*R540),'Ejercicio 3 - TIR'!$E$23-SQRT(('Ejercicio 3 - TIR'!$E$23-'Ejercicio 3 - TIR'!$C$23)*('Ejercicio 3 - TIR'!$E$23-'Ejercicio 3 - TIR'!$D$23)*(1-R540)))</f>
        <v>0.155167580747557</v>
      </c>
      <c r="T540" s="17">
        <f ca="1" t="shared" ref="T540:X540" si="4021">RAND()</f>
        <v>0.44966583555668</v>
      </c>
      <c r="U540" s="19">
        <f ca="1">IF(T540&lt;=('Ejercicio 3 - TIR'!$D$24-'Ejercicio 3 - TIR'!$C$24)/('Ejercicio 3 - TIR'!$E$24-'Ejercicio 3 - TIR'!$C$24),'Ejercicio 3 - TIR'!$C$24+SQRT(('Ejercicio 3 - TIR'!$E$24-'Ejercicio 3 - TIR'!$C$24)*('Ejercicio 3 - TIR'!$D$24-'Ejercicio 3 - TIR'!$C$24)*T540),'Ejercicio 3 - TIR'!$E$24-SQRT(('Ejercicio 3 - TIR'!$E$24-'Ejercicio 3 - TIR'!$C$24)*('Ejercicio 3 - TIR'!$E$24-'Ejercicio 3 - TIR'!$D$24)*(1-T540)))</f>
        <v>0.180745246651631</v>
      </c>
      <c r="V540" s="17">
        <f ca="1" t="shared" si="4021"/>
        <v>0.770331143030037</v>
      </c>
      <c r="W540" s="19">
        <f ca="1">IF(V540&lt;=('Ejercicio 3 - TIR'!$D$25-'Ejercicio 3 - TIR'!$C$25)/('Ejercicio 3 - TIR'!$E$25-'Ejercicio 3 - TIR'!$C$25),'Ejercicio 3 - TIR'!$C$25+SQRT(('Ejercicio 3 - TIR'!$E$25-'Ejercicio 3 - TIR'!$C$25)*('Ejercicio 3 - TIR'!$D$25-'Ejercicio 3 - TIR'!$C$25)*V540),'Ejercicio 3 - TIR'!$E$25-SQRT(('Ejercicio 3 - TIR'!$E$25-'Ejercicio 3 - TIR'!$C$25)*('Ejercicio 3 - TIR'!$E$25-'Ejercicio 3 - TIR'!$D$25)*(1-V540)))</f>
        <v>0.221647910140611</v>
      </c>
      <c r="X540" s="17">
        <f ca="1" t="shared" si="4021"/>
        <v>0.313606049512564</v>
      </c>
      <c r="Y540" s="19">
        <f ca="1">IF(X540&lt;=('Ejercicio 3 - TIR'!$D$26-'Ejercicio 3 - TIR'!$C$26)/('Ejercicio 3 - TIR'!$E$26-'Ejercicio 3 - TIR'!$C$26),'Ejercicio 3 - TIR'!$C$26+SQRT(('Ejercicio 3 - TIR'!$E$26-'Ejercicio 3 - TIR'!$C$26)*('Ejercicio 3 - TIR'!$D$26-'Ejercicio 3 - TIR'!$C$26)*X540),'Ejercicio 3 - TIR'!$E$26-SQRT(('Ejercicio 3 - TIR'!$E$26-'Ejercicio 3 - TIR'!$C$26)*('Ejercicio 3 - TIR'!$E$26-'Ejercicio 3 - TIR'!$D$26)*(1-X540)))</f>
        <v>0.219098734228209</v>
      </c>
      <c r="Z540" s="17">
        <f ca="1" t="shared" si="3812"/>
        <v>1.14963046727973</v>
      </c>
      <c r="AA540" s="17">
        <f ca="1" t="shared" si="3813"/>
        <v>1.32801584564121</v>
      </c>
      <c r="AB540" s="17">
        <f ca="1" t="shared" si="3814"/>
        <v>1.5680483972189</v>
      </c>
      <c r="AC540" s="17">
        <f ca="1" t="shared" si="3815"/>
        <v>1.91560304746181</v>
      </c>
      <c r="AD540" s="17">
        <f ca="1" t="shared" si="3816"/>
        <v>2.33530925044439</v>
      </c>
      <c r="AE540" s="16">
        <f ca="1" t="shared" si="3817"/>
        <v>4099.60734879421</v>
      </c>
      <c r="AF540" s="16">
        <f ca="1" t="shared" si="3818"/>
        <v>4735.73350312151</v>
      </c>
      <c r="AG540" s="16">
        <f ca="1" t="shared" si="3819"/>
        <v>5591.6948232196</v>
      </c>
      <c r="AH540" s="16">
        <f ca="1" t="shared" si="3820"/>
        <v>6831.0822949303</v>
      </c>
      <c r="AI540" s="16">
        <f ca="1" t="shared" si="3821"/>
        <v>8327.76377915826</v>
      </c>
      <c r="AJ540" s="18">
        <f ca="1" t="shared" si="3822"/>
        <v>43898.4068907772</v>
      </c>
      <c r="AK540" s="18">
        <f ca="1" t="shared" si="3823"/>
        <v>55305.9910504041</v>
      </c>
      <c r="AL540" s="18">
        <f ca="1" t="shared" si="3824"/>
        <v>57635.7503337771</v>
      </c>
      <c r="AM540" s="18">
        <f ca="1" t="shared" si="3825"/>
        <v>78194.7956314792</v>
      </c>
      <c r="AN540" s="18">
        <f ca="1" t="shared" si="3826"/>
        <v>99908.5922499841</v>
      </c>
      <c r="AO540" s="18">
        <f ca="1">C540/'Ejercicio 3 - TIR'!$D$7</f>
        <v>15180.4341086737</v>
      </c>
      <c r="AP540" s="18">
        <f ca="1" t="shared" si="3827"/>
        <v>28717.9727821035</v>
      </c>
      <c r="AQ540" s="18">
        <f ca="1" t="shared" si="3828"/>
        <v>40125.5569417304</v>
      </c>
      <c r="AR540" s="18">
        <f ca="1" t="shared" si="3829"/>
        <v>42455.3162251034</v>
      </c>
      <c r="AS540" s="18">
        <f ca="1" t="shared" si="3830"/>
        <v>63014.3615228055</v>
      </c>
      <c r="AT540" s="18">
        <f ca="1" t="shared" si="3831"/>
        <v>84728.1581413104</v>
      </c>
      <c r="AU540" s="18">
        <f ca="1">AP540*'Ejercicio 3 - TIR'!$D$5</f>
        <v>14358.9863910518</v>
      </c>
      <c r="AV540" s="18">
        <f ca="1">AQ540*'Ejercicio 3 - TIR'!$D$5</f>
        <v>20062.7784708652</v>
      </c>
      <c r="AW540" s="18">
        <f ca="1">AR540*'Ejercicio 3 - TIR'!$D$5</f>
        <v>21227.6581125517</v>
      </c>
      <c r="AX540" s="18">
        <f ca="1">AS540*'Ejercicio 3 - TIR'!$D$5</f>
        <v>31507.1807614027</v>
      </c>
      <c r="AY540" s="18">
        <f ca="1">AT540*'Ejercicio 3 - TIR'!$D$5</f>
        <v>42364.0790706552</v>
      </c>
      <c r="AZ540" s="18">
        <f ca="1" t="shared" ref="AZ540:BD540" si="4022">AJ540-AU540-AE540</f>
        <v>25439.8131509312</v>
      </c>
      <c r="BA540" s="18">
        <f ca="1" t="shared" si="4022"/>
        <v>30507.4790764174</v>
      </c>
      <c r="BB540" s="18">
        <f ca="1" t="shared" si="4022"/>
        <v>30816.3973980058</v>
      </c>
      <c r="BC540" s="18">
        <f ca="1" t="shared" si="4022"/>
        <v>39856.5325751461</v>
      </c>
      <c r="BD540" s="18">
        <f ca="1" t="shared" si="4022"/>
        <v>49216.7494001707</v>
      </c>
      <c r="BE540" s="18">
        <f ca="1" t="shared" ref="BE540:BI540" si="4023">AZ540/Z540</f>
        <v>22128.6873260477</v>
      </c>
      <c r="BF540" s="18">
        <f ca="1" t="shared" si="4023"/>
        <v>22972.2252008879</v>
      </c>
      <c r="BG540" s="18">
        <f ca="1" t="shared" si="4023"/>
        <v>19652.7080749943</v>
      </c>
      <c r="BH540" s="18">
        <f ca="1" t="shared" si="4023"/>
        <v>20806.258701643</v>
      </c>
      <c r="BI540" s="18">
        <f ca="1" t="shared" si="4023"/>
        <v>21075.0457956714</v>
      </c>
      <c r="BJ540" s="18">
        <f ca="1" t="shared" si="3834"/>
        <v>63983.2992496834</v>
      </c>
      <c r="BK540" s="18">
        <f ca="1" t="shared" si="3835"/>
        <v>35451.0081997472</v>
      </c>
      <c r="BL540" s="18">
        <f ca="1" t="shared" si="3836"/>
        <v>99434.3074494306</v>
      </c>
      <c r="BM540" s="18">
        <f ca="1">BK540*'Ejercicio 3 - TIR'!$D$5</f>
        <v>17725.5040998736</v>
      </c>
      <c r="BN540" s="18">
        <f ca="1" t="shared" si="3837"/>
        <v>81708.803349557</v>
      </c>
      <c r="BO540" s="18">
        <f ca="1" t="shared" si="3838"/>
        <v>34988.4296197639</v>
      </c>
      <c r="BP540" s="18">
        <f ca="1" t="shared" si="3839"/>
        <v>-103300.383108795</v>
      </c>
      <c r="BQ540" s="18">
        <f ca="1" t="shared" ref="BQ540:BT540" si="4024">BE540</f>
        <v>22128.6873260477</v>
      </c>
      <c r="BR540" s="18">
        <f ca="1" t="shared" si="4024"/>
        <v>22972.2252008879</v>
      </c>
      <c r="BS540" s="18">
        <f ca="1" t="shared" si="4024"/>
        <v>19652.7080749943</v>
      </c>
      <c r="BT540" s="18">
        <f ca="1" t="shared" si="4024"/>
        <v>20806.258701643</v>
      </c>
      <c r="BU540" s="18">
        <f ca="1" t="shared" si="3841"/>
        <v>56063.4754154353</v>
      </c>
      <c r="BV540" s="20">
        <f ca="1" t="shared" si="3842"/>
        <v>9.8648457544636</v>
      </c>
    </row>
    <row r="541" ht="15" customHeight="1" spans="1:74">
      <c r="A541" s="16">
        <v>540</v>
      </c>
      <c r="B541" s="17">
        <f ca="1" t="shared" ref="B541:F541" si="4025">RAND()</f>
        <v>0.781752926292075</v>
      </c>
      <c r="C541" s="18">
        <f ca="1">IF(B541&lt;=('Ejercicio 3 - TIR'!$D$13-'Ejercicio 3 - TIR'!$C$13)/('Ejercicio 3 - TIR'!$E$13-'Ejercicio 3 - TIR'!$C$13),'Ejercicio 3 - TIR'!$C$13+SQRT(('Ejercicio 3 - TIR'!$E$13-'Ejercicio 3 - TIR'!$C$13)*('Ejercicio 3 - TIR'!$D$13-'Ejercicio 3 - TIR'!$C$13)*B541),'Ejercicio 3 - TIR'!$E$13-SQRT(('Ejercicio 3 - TIR'!$E$13-'Ejercicio 3 - TIR'!$C$13)*('Ejercicio 3 - TIR'!$E$13-'Ejercicio 3 - TIR'!$D$13)*(1-B541)))</f>
        <v>83816.7837421139</v>
      </c>
      <c r="D541" s="17">
        <f ca="1" t="shared" si="4025"/>
        <v>0.78286406148439</v>
      </c>
      <c r="E541" s="18">
        <f ca="1">IF(D541&lt;=('Ejercicio 3 - TIR'!$D$14-'Ejercicio 3 - TIR'!$C$14)/('Ejercicio 3 - TIR'!$E$14-'Ejercicio 3 - TIR'!$C$14),'Ejercicio 3 - TIR'!$C$14+SQRT(('Ejercicio 3 - TIR'!$E$14-'Ejercicio 3 - TIR'!$C$14)*('Ejercicio 3 - TIR'!$D$14-'Ejercicio 3 - TIR'!$C$14)*D541),'Ejercicio 3 - TIR'!$E$14-SQRT(('Ejercicio 3 - TIR'!$E$14-'Ejercicio 3 - TIR'!$C$14)*('Ejercicio 3 - TIR'!$E$14-'Ejercicio 3 - TIR'!$D$14)*(1-D541)))</f>
        <v>34292.9525341608</v>
      </c>
      <c r="F541" s="17">
        <f ca="1" t="shared" si="4025"/>
        <v>0.918991479831034</v>
      </c>
      <c r="G541" s="18">
        <f ca="1">IF(F541&lt;=('Ejercicio 3 - TIR'!$D$18-'Ejercicio 3 - TIR'!$C$18)/('Ejercicio 3 - TIR'!$E$18-'Ejercicio 3 - TIR'!$C$18),'Ejercicio 3 - TIR'!$C$18+SQRT(('Ejercicio 3 - TIR'!$E$18-'Ejercicio 3 - TIR'!$C$18)*('Ejercicio 3 - TIR'!$D$18-'Ejercicio 3 - TIR'!$C$18)*F541),'Ejercicio 3 - TIR'!$E$18-SQRT(('Ejercicio 3 - TIR'!$E$18-'Ejercicio 3 - TIR'!$C$18)*('Ejercicio 3 - TIR'!$E$18-'Ejercicio 3 - TIR'!$D$18)*(1-F541)))</f>
        <v>42535.1188643928</v>
      </c>
      <c r="H541" s="17">
        <f ca="1" t="shared" ref="H541:L541" si="4026">RAND()</f>
        <v>0.102252608372447</v>
      </c>
      <c r="I541" s="18">
        <f ca="1">IF(H541&lt;=('Ejercicio 3 - TIR'!$D$18-'Ejercicio 3 - TIR'!$C$18)/('Ejercicio 3 - TIR'!$E$18-'Ejercicio 3 - TIR'!$C$18),'Ejercicio 3 - TIR'!$C$18+SQRT(('Ejercicio 3 - TIR'!$E$18-'Ejercicio 3 - TIR'!$C$18)*('Ejercicio 3 - TIR'!$D$18-'Ejercicio 3 - TIR'!$C$18)*H541),'Ejercicio 3 - TIR'!$E$18-SQRT(('Ejercicio 3 - TIR'!$E$18-'Ejercicio 3 - TIR'!$C$18)*('Ejercicio 3 - TIR'!$E$18-'Ejercicio 3 - TIR'!$D$18)*(1-H541)))</f>
        <v>33916.3619924449</v>
      </c>
      <c r="J541" s="17">
        <f ca="1" t="shared" si="4026"/>
        <v>0.690553460044352</v>
      </c>
      <c r="K541" s="18">
        <f ca="1">IF(J541&lt;=('Ejercicio 3 - TIR'!$D$18-'Ejercicio 3 - TIR'!$C$18)/('Ejercicio 3 - TIR'!$E$18-'Ejercicio 3 - TIR'!$C$18),'Ejercicio 3 - TIR'!$C$18+SQRT(('Ejercicio 3 - TIR'!$E$18-'Ejercicio 3 - TIR'!$C$18)*('Ejercicio 3 - TIR'!$D$18-'Ejercicio 3 - TIR'!$C$18)*J541),'Ejercicio 3 - TIR'!$E$18-SQRT(('Ejercicio 3 - TIR'!$E$18-'Ejercicio 3 - TIR'!$C$18)*('Ejercicio 3 - TIR'!$E$18-'Ejercicio 3 - TIR'!$D$18)*(1-J541)))</f>
        <v>40182.4808773941</v>
      </c>
      <c r="L541" s="17">
        <f ca="1" t="shared" si="4026"/>
        <v>0.101123400947025</v>
      </c>
      <c r="M541" s="18">
        <f ca="1">IF(L541&lt;=('Ejercicio 3 - TIR'!$D$18-'Ejercicio 3 - TIR'!$C$18)/('Ejercicio 3 - TIR'!$E$18-'Ejercicio 3 - TIR'!$C$18),'Ejercicio 3 - TIR'!$C$18+SQRT(('Ejercicio 3 - TIR'!$E$18-'Ejercicio 3 - TIR'!$C$18)*('Ejercicio 3 - TIR'!$D$18-'Ejercicio 3 - TIR'!$C$18)*L541),'Ejercicio 3 - TIR'!$E$18-SQRT(('Ejercicio 3 - TIR'!$E$18-'Ejercicio 3 - TIR'!$C$18)*('Ejercicio 3 - TIR'!$E$18-'Ejercicio 3 - TIR'!$D$18)*(1-L541)))</f>
        <v>33894.6771550481</v>
      </c>
      <c r="N541" s="17">
        <f ca="1" t="shared" ref="N541:R541" si="4027">RAND()</f>
        <v>0.749715869130465</v>
      </c>
      <c r="O541" s="18">
        <f ca="1">IF(N541&lt;=('Ejercicio 3 - TIR'!$D$18-'Ejercicio 3 - TIR'!$C$18)/('Ejercicio 3 - TIR'!$E$18-'Ejercicio 3 - TIR'!$C$18),'Ejercicio 3 - TIR'!$C$18+SQRT(('Ejercicio 3 - TIR'!$E$18-'Ejercicio 3 - TIR'!$C$18)*('Ejercicio 3 - TIR'!$D$18-'Ejercicio 3 - TIR'!$C$18)*N541),'Ejercicio 3 - TIR'!$E$18-SQRT(('Ejercicio 3 - TIR'!$E$18-'Ejercicio 3 - TIR'!$C$18)*('Ejercicio 3 - TIR'!$E$18-'Ejercicio 3 - TIR'!$D$18)*(1-N541)))</f>
        <v>40667.413034316</v>
      </c>
      <c r="P541" s="17">
        <f ca="1" t="shared" si="4027"/>
        <v>0.458273135957692</v>
      </c>
      <c r="Q541" s="19">
        <f ca="1">IF(P541&lt;=('Ejercicio 3 - TIR'!$D$22-'Ejercicio 3 - TIR'!$C$22)/('Ejercicio 3 - TIR'!$E$22-'Ejercicio 3 - TIR'!$C$22),'Ejercicio 3 - TIR'!$C$22+SQRT(('Ejercicio 3 - TIR'!$E$22-'Ejercicio 3 - TIR'!$C$22)*('Ejercicio 3 - TIR'!$D$22-'Ejercicio 3 - TIR'!$C$22)*P541),'Ejercicio 3 - TIR'!$E$22-SQRT(('Ejercicio 3 - TIR'!$E$22-'Ejercicio 3 - TIR'!$C$22)*('Ejercicio 3 - TIR'!$E$22-'Ejercicio 3 - TIR'!$D$22)*(1-P541)))</f>
        <v>0.148720926947504</v>
      </c>
      <c r="R541" s="17">
        <f ca="1" t="shared" si="4027"/>
        <v>0.1175770809893</v>
      </c>
      <c r="S541" s="19">
        <f ca="1">IF(R541&lt;=('Ejercicio 3 - TIR'!$D$23-'Ejercicio 3 - TIR'!$C$23)/('Ejercicio 3 - TIR'!$E$23-'Ejercicio 3 - TIR'!$C$23),'Ejercicio 3 - TIR'!$C$23+SQRT(('Ejercicio 3 - TIR'!$E$23-'Ejercicio 3 - TIR'!$C$23)*('Ejercicio 3 - TIR'!$D$23-'Ejercicio 3 - TIR'!$C$23)*R541),'Ejercicio 3 - TIR'!$E$23-SQRT(('Ejercicio 3 - TIR'!$E$23-'Ejercicio 3 - TIR'!$C$23)*('Ejercicio 3 - TIR'!$E$23-'Ejercicio 3 - TIR'!$D$23)*(1-R541)))</f>
        <v>0.134547808968389</v>
      </c>
      <c r="T541" s="17">
        <f ca="1" t="shared" ref="T541:X541" si="4028">RAND()</f>
        <v>0.901283440409839</v>
      </c>
      <c r="U541" s="19">
        <f ca="1">IF(T541&lt;=('Ejercicio 3 - TIR'!$D$24-'Ejercicio 3 - TIR'!$C$24)/('Ejercicio 3 - TIR'!$E$24-'Ejercicio 3 - TIR'!$C$24),'Ejercicio 3 - TIR'!$C$24+SQRT(('Ejercicio 3 - TIR'!$E$24-'Ejercicio 3 - TIR'!$C$24)*('Ejercicio 3 - TIR'!$D$24-'Ejercicio 3 - TIR'!$C$24)*T541),'Ejercicio 3 - TIR'!$E$24-SQRT(('Ejercicio 3 - TIR'!$E$24-'Ejercicio 3 - TIR'!$C$24)*('Ejercicio 3 - TIR'!$E$24-'Ejercicio 3 - TIR'!$D$24)*(1-T541)))</f>
        <v>0.20337452656757</v>
      </c>
      <c r="V541" s="17">
        <f ca="1" t="shared" si="4028"/>
        <v>0.142228186945328</v>
      </c>
      <c r="W541" s="19">
        <f ca="1">IF(V541&lt;=('Ejercicio 3 - TIR'!$D$25-'Ejercicio 3 - TIR'!$C$25)/('Ejercicio 3 - TIR'!$E$25-'Ejercicio 3 - TIR'!$C$25),'Ejercicio 3 - TIR'!$C$25+SQRT(('Ejercicio 3 - TIR'!$E$25-'Ejercicio 3 - TIR'!$C$25)*('Ejercicio 3 - TIR'!$D$25-'Ejercicio 3 - TIR'!$C$25)*V541),'Ejercicio 3 - TIR'!$E$25-SQRT(('Ejercicio 3 - TIR'!$E$25-'Ejercicio 3 - TIR'!$C$25)*('Ejercicio 3 - TIR'!$E$25-'Ejercicio 3 - TIR'!$D$25)*(1-V541)))</f>
        <v>0.194110969552921</v>
      </c>
      <c r="X541" s="17">
        <f ca="1" t="shared" si="4028"/>
        <v>0.568369391387745</v>
      </c>
      <c r="Y541" s="19">
        <f ca="1">IF(X541&lt;=('Ejercicio 3 - TIR'!$D$26-'Ejercicio 3 - TIR'!$C$26)/('Ejercicio 3 - TIR'!$E$26-'Ejercicio 3 - TIR'!$C$26),'Ejercicio 3 - TIR'!$C$26+SQRT(('Ejercicio 3 - TIR'!$E$26-'Ejercicio 3 - TIR'!$C$26)*('Ejercicio 3 - TIR'!$D$26-'Ejercicio 3 - TIR'!$C$26)*X541),'Ejercicio 3 - TIR'!$E$26-SQRT(('Ejercicio 3 - TIR'!$E$26-'Ejercicio 3 - TIR'!$C$26)*('Ejercicio 3 - TIR'!$E$26-'Ejercicio 3 - TIR'!$D$26)*(1-X541)))</f>
        <v>0.231721585708454</v>
      </c>
      <c r="Z541" s="17">
        <f ca="1" t="shared" si="3812"/>
        <v>1.1487209269475</v>
      </c>
      <c r="AA541" s="17">
        <f ca="1" t="shared" si="3813"/>
        <v>1.30327881078443</v>
      </c>
      <c r="AB541" s="17">
        <f ca="1" t="shared" si="3814"/>
        <v>1.56833252191326</v>
      </c>
      <c r="AC541" s="17">
        <f ca="1" t="shared" si="3815"/>
        <v>1.87276306832321</v>
      </c>
      <c r="AD541" s="17">
        <f ca="1" t="shared" si="3816"/>
        <v>2.3067226961713</v>
      </c>
      <c r="AE541" s="16">
        <f ca="1" t="shared" si="3817"/>
        <v>5100.07968864714</v>
      </c>
      <c r="AF541" s="16">
        <f ca="1" t="shared" si="3818"/>
        <v>5786.2842363188</v>
      </c>
      <c r="AG541" s="16">
        <f ca="1" t="shared" si="3819"/>
        <v>6963.06705346553</v>
      </c>
      <c r="AH541" s="16">
        <f ca="1" t="shared" si="3820"/>
        <v>8314.67475027572</v>
      </c>
      <c r="AI541" s="16">
        <f ca="1" t="shared" si="3821"/>
        <v>10241.3643680597</v>
      </c>
      <c r="AJ541" s="18">
        <f ca="1" t="shared" si="3822"/>
        <v>48860.9811697275</v>
      </c>
      <c r="AK541" s="18">
        <f ca="1" t="shared" si="3823"/>
        <v>44202.4759236477</v>
      </c>
      <c r="AL541" s="18">
        <f ca="1" t="shared" si="3824"/>
        <v>63019.4915711746</v>
      </c>
      <c r="AM541" s="18">
        <f ca="1" t="shared" si="3825"/>
        <v>63476.6995887127</v>
      </c>
      <c r="AN541" s="18">
        <f ca="1" t="shared" si="3826"/>
        <v>93808.4446408292</v>
      </c>
      <c r="AO541" s="18">
        <f ca="1">C541/'Ejercicio 3 - TIR'!$D$7</f>
        <v>16763.3567484228</v>
      </c>
      <c r="AP541" s="18">
        <f ca="1" t="shared" si="3827"/>
        <v>32097.6244213047</v>
      </c>
      <c r="AQ541" s="18">
        <f ca="1" t="shared" si="3828"/>
        <v>27439.119175225</v>
      </c>
      <c r="AR541" s="18">
        <f ca="1" t="shared" si="3829"/>
        <v>46256.1348227518</v>
      </c>
      <c r="AS541" s="18">
        <f ca="1" t="shared" si="3830"/>
        <v>46713.3428402899</v>
      </c>
      <c r="AT541" s="18">
        <f ca="1" t="shared" si="3831"/>
        <v>77045.0878924064</v>
      </c>
      <c r="AU541" s="18">
        <f ca="1">AP541*'Ejercicio 3 - TIR'!$D$5</f>
        <v>16048.8122106524</v>
      </c>
      <c r="AV541" s="18">
        <f ca="1">AQ541*'Ejercicio 3 - TIR'!$D$5</f>
        <v>13719.5595876125</v>
      </c>
      <c r="AW541" s="18">
        <f ca="1">AR541*'Ejercicio 3 - TIR'!$D$5</f>
        <v>23128.0674113759</v>
      </c>
      <c r="AX541" s="18">
        <f ca="1">AS541*'Ejercicio 3 - TIR'!$D$5</f>
        <v>23356.671420145</v>
      </c>
      <c r="AY541" s="18">
        <f ca="1">AT541*'Ejercicio 3 - TIR'!$D$5</f>
        <v>38522.5439462032</v>
      </c>
      <c r="AZ541" s="18">
        <f ca="1" t="shared" ref="AZ541:BD541" si="4029">AJ541-AU541-AE541</f>
        <v>27712.089270428</v>
      </c>
      <c r="BA541" s="18">
        <f ca="1" t="shared" si="4029"/>
        <v>24696.6320997165</v>
      </c>
      <c r="BB541" s="18">
        <f ca="1" t="shared" si="4029"/>
        <v>32928.3571063332</v>
      </c>
      <c r="BC541" s="18">
        <f ca="1" t="shared" si="4029"/>
        <v>31805.353418292</v>
      </c>
      <c r="BD541" s="18">
        <f ca="1" t="shared" si="4029"/>
        <v>45044.5363265663</v>
      </c>
      <c r="BE541" s="18">
        <f ca="1" t="shared" ref="BE541:BI541" si="4030">AZ541/Z541</f>
        <v>24124.3008813876</v>
      </c>
      <c r="BF541" s="18">
        <f ca="1" t="shared" si="4030"/>
        <v>18949.6153051486</v>
      </c>
      <c r="BG541" s="18">
        <f ca="1" t="shared" si="4030"/>
        <v>20995.7752238428</v>
      </c>
      <c r="BH541" s="18">
        <f ca="1" t="shared" si="4030"/>
        <v>16983.1165277992</v>
      </c>
      <c r="BI541" s="18">
        <f ca="1" t="shared" si="4030"/>
        <v>19527.5038483522</v>
      </c>
      <c r="BJ541" s="18">
        <f ca="1" t="shared" si="3834"/>
        <v>79104.3319292738</v>
      </c>
      <c r="BK541" s="18">
        <f ca="1" t="shared" si="3835"/>
        <v>38668.4154756031</v>
      </c>
      <c r="BL541" s="18">
        <f ca="1" t="shared" si="3836"/>
        <v>117772.747404877</v>
      </c>
      <c r="BM541" s="18">
        <f ca="1">BK541*'Ejercicio 3 - TIR'!$D$5</f>
        <v>19334.2077378016</v>
      </c>
      <c r="BN541" s="18">
        <f ca="1" t="shared" si="3837"/>
        <v>98438.5396670754</v>
      </c>
      <c r="BO541" s="18">
        <f ca="1" t="shared" si="3838"/>
        <v>42674.6309083722</v>
      </c>
      <c r="BP541" s="18">
        <f ca="1" t="shared" si="3839"/>
        <v>-118109.736276275</v>
      </c>
      <c r="BQ541" s="18">
        <f ca="1" t="shared" ref="BQ541:BT541" si="4031">BE541</f>
        <v>24124.3008813876</v>
      </c>
      <c r="BR541" s="18">
        <f ca="1" t="shared" si="4031"/>
        <v>18949.6153051486</v>
      </c>
      <c r="BS541" s="18">
        <f ca="1" t="shared" si="4031"/>
        <v>20995.7752238428</v>
      </c>
      <c r="BT541" s="18">
        <f ca="1" t="shared" si="4031"/>
        <v>16983.1165277992</v>
      </c>
      <c r="BU541" s="18">
        <f ca="1" t="shared" si="3841"/>
        <v>62202.1347567244</v>
      </c>
      <c r="BV541" s="20">
        <f ca="1" t="shared" si="3842"/>
        <v>5.75383952653639</v>
      </c>
    </row>
    <row r="542" ht="15" customHeight="1" spans="1:74">
      <c r="A542" s="16">
        <v>541</v>
      </c>
      <c r="B542" s="17">
        <f ca="1" t="shared" ref="B542:F542" si="4032">RAND()</f>
        <v>0.993451871439277</v>
      </c>
      <c r="C542" s="18">
        <f ca="1">IF(B542&lt;=('Ejercicio 3 - TIR'!$D$13-'Ejercicio 3 - TIR'!$C$13)/('Ejercicio 3 - TIR'!$E$13-'Ejercicio 3 - TIR'!$C$13),'Ejercicio 3 - TIR'!$C$13+SQRT(('Ejercicio 3 - TIR'!$E$13-'Ejercicio 3 - TIR'!$C$13)*('Ejercicio 3 - TIR'!$D$13-'Ejercicio 3 - TIR'!$C$13)*B542),'Ejercicio 3 - TIR'!$E$13-SQRT(('Ejercicio 3 - TIR'!$E$13-'Ejercicio 3 - TIR'!$C$13)*('Ejercicio 3 - TIR'!$E$13-'Ejercicio 3 - TIR'!$D$13)*(1-B542)))</f>
        <v>97196.8313870072</v>
      </c>
      <c r="D542" s="17">
        <f ca="1" t="shared" si="4032"/>
        <v>0.175168617220701</v>
      </c>
      <c r="E542" s="18">
        <f ca="1">IF(D542&lt;=('Ejercicio 3 - TIR'!$D$14-'Ejercicio 3 - TIR'!$C$14)/('Ejercicio 3 - TIR'!$E$14-'Ejercicio 3 - TIR'!$C$14),'Ejercicio 3 - TIR'!$C$14+SQRT(('Ejercicio 3 - TIR'!$E$14-'Ejercicio 3 - TIR'!$C$14)*('Ejercicio 3 - TIR'!$D$14-'Ejercicio 3 - TIR'!$C$14)*D542),'Ejercicio 3 - TIR'!$E$14-SQRT(('Ejercicio 3 - TIR'!$E$14-'Ejercicio 3 - TIR'!$C$14)*('Ejercicio 3 - TIR'!$E$14-'Ejercicio 3 - TIR'!$D$14)*(1-D542)))</f>
        <v>28624.5891203766</v>
      </c>
      <c r="F542" s="17">
        <f ca="1" t="shared" si="4032"/>
        <v>0.902615772564825</v>
      </c>
      <c r="G542" s="18">
        <f ca="1">IF(F542&lt;=('Ejercicio 3 - TIR'!$D$18-'Ejercicio 3 - TIR'!$C$18)/('Ejercicio 3 - TIR'!$E$18-'Ejercicio 3 - TIR'!$C$18),'Ejercicio 3 - TIR'!$C$18+SQRT(('Ejercicio 3 - TIR'!$E$18-'Ejercicio 3 - TIR'!$C$18)*('Ejercicio 3 - TIR'!$D$18-'Ejercicio 3 - TIR'!$C$18)*F542),'Ejercicio 3 - TIR'!$E$18-SQRT(('Ejercicio 3 - TIR'!$E$18-'Ejercicio 3 - TIR'!$C$18)*('Ejercicio 3 - TIR'!$E$18-'Ejercicio 3 - TIR'!$D$18)*(1-F542)))</f>
        <v>42297.4424968859</v>
      </c>
      <c r="H542" s="17">
        <f ca="1" t="shared" ref="H542:L542" si="4033">RAND()</f>
        <v>0.815249255467431</v>
      </c>
      <c r="I542" s="18">
        <f ca="1">IF(H542&lt;=('Ejercicio 3 - TIR'!$D$18-'Ejercicio 3 - TIR'!$C$18)/('Ejercicio 3 - TIR'!$E$18-'Ejercicio 3 - TIR'!$C$18),'Ejercicio 3 - TIR'!$C$18+SQRT(('Ejercicio 3 - TIR'!$E$18-'Ejercicio 3 - TIR'!$C$18)*('Ejercicio 3 - TIR'!$D$18-'Ejercicio 3 - TIR'!$C$18)*H542),'Ejercicio 3 - TIR'!$E$18-SQRT(('Ejercicio 3 - TIR'!$E$18-'Ejercicio 3 - TIR'!$C$18)*('Ejercicio 3 - TIR'!$E$18-'Ejercicio 3 - TIR'!$D$18)*(1-H542)))</f>
        <v>41277.5940791012</v>
      </c>
      <c r="J542" s="17">
        <f ca="1" t="shared" si="4033"/>
        <v>0.351865841027997</v>
      </c>
      <c r="K542" s="18">
        <f ca="1">IF(J542&lt;=('Ejercicio 3 - TIR'!$D$18-'Ejercicio 3 - TIR'!$C$18)/('Ejercicio 3 - TIR'!$E$18-'Ejercicio 3 - TIR'!$C$18),'Ejercicio 3 - TIR'!$C$18+SQRT(('Ejercicio 3 - TIR'!$E$18-'Ejercicio 3 - TIR'!$C$18)*('Ejercicio 3 - TIR'!$D$18-'Ejercicio 3 - TIR'!$C$18)*J542),'Ejercicio 3 - TIR'!$E$18-SQRT(('Ejercicio 3 - TIR'!$E$18-'Ejercicio 3 - TIR'!$C$18)*('Ejercicio 3 - TIR'!$E$18-'Ejercicio 3 - TIR'!$D$18)*(1-J542)))</f>
        <v>37264.9759913023</v>
      </c>
      <c r="L542" s="17">
        <f ca="1" t="shared" si="4033"/>
        <v>0.651712564299188</v>
      </c>
      <c r="M542" s="18">
        <f ca="1">IF(L542&lt;=('Ejercicio 3 - TIR'!$D$18-'Ejercicio 3 - TIR'!$C$18)/('Ejercicio 3 - TIR'!$E$18-'Ejercicio 3 - TIR'!$C$18),'Ejercicio 3 - TIR'!$C$18+SQRT(('Ejercicio 3 - TIR'!$E$18-'Ejercicio 3 - TIR'!$C$18)*('Ejercicio 3 - TIR'!$D$18-'Ejercicio 3 - TIR'!$C$18)*L542),'Ejercicio 3 - TIR'!$E$18-SQRT(('Ejercicio 3 - TIR'!$E$18-'Ejercicio 3 - TIR'!$C$18)*('Ejercicio 3 - TIR'!$E$18-'Ejercicio 3 - TIR'!$D$18)*(1-L542)))</f>
        <v>39887.2081319692</v>
      </c>
      <c r="N542" s="17">
        <f ca="1" t="shared" ref="N542:R542" si="4034">RAND()</f>
        <v>0.392158110147116</v>
      </c>
      <c r="O542" s="18">
        <f ca="1">IF(N542&lt;=('Ejercicio 3 - TIR'!$D$18-'Ejercicio 3 - TIR'!$C$18)/('Ejercicio 3 - TIR'!$E$18-'Ejercicio 3 - TIR'!$C$18),'Ejercicio 3 - TIR'!$C$18+SQRT(('Ejercicio 3 - TIR'!$E$18-'Ejercicio 3 - TIR'!$C$18)*('Ejercicio 3 - TIR'!$D$18-'Ejercicio 3 - TIR'!$C$18)*N542),'Ejercicio 3 - TIR'!$E$18-SQRT(('Ejercicio 3 - TIR'!$E$18-'Ejercicio 3 - TIR'!$C$18)*('Ejercicio 3 - TIR'!$E$18-'Ejercicio 3 - TIR'!$D$18)*(1-N542)))</f>
        <v>37669.6620865634</v>
      </c>
      <c r="P542" s="17">
        <f ca="1" t="shared" si="4034"/>
        <v>0.0924163458553828</v>
      </c>
      <c r="Q542" s="19">
        <f ca="1">IF(P542&lt;=('Ejercicio 3 - TIR'!$D$22-'Ejercicio 3 - TIR'!$C$22)/('Ejercicio 3 - TIR'!$E$22-'Ejercicio 3 - TIR'!$C$22),'Ejercicio 3 - TIR'!$C$22+SQRT(('Ejercicio 3 - TIR'!$E$22-'Ejercicio 3 - TIR'!$C$22)*('Ejercicio 3 - TIR'!$D$22-'Ejercicio 3 - TIR'!$C$22)*P542),'Ejercicio 3 - TIR'!$E$22-SQRT(('Ejercicio 3 - TIR'!$E$22-'Ejercicio 3 - TIR'!$C$22)*('Ejercicio 3 - TIR'!$E$22-'Ejercicio 3 - TIR'!$D$22)*(1-P542)))</f>
        <v>0.132897651822704</v>
      </c>
      <c r="R542" s="17">
        <f ca="1" t="shared" si="4034"/>
        <v>0.414316407323444</v>
      </c>
      <c r="S542" s="19">
        <f ca="1">IF(R542&lt;=('Ejercicio 3 - TIR'!$D$23-'Ejercicio 3 - TIR'!$C$23)/('Ejercicio 3 - TIR'!$E$23-'Ejercicio 3 - TIR'!$C$23),'Ejercicio 3 - TIR'!$C$23+SQRT(('Ejercicio 3 - TIR'!$E$23-'Ejercicio 3 - TIR'!$C$23)*('Ejercicio 3 - TIR'!$D$23-'Ejercicio 3 - TIR'!$C$23)*R542),'Ejercicio 3 - TIR'!$E$23-SQRT(('Ejercicio 3 - TIR'!$E$23-'Ejercicio 3 - TIR'!$C$23)*('Ejercicio 3 - TIR'!$E$23-'Ejercicio 3 - TIR'!$D$23)*(1-R542)))</f>
        <v>0.147308781246738</v>
      </c>
      <c r="T542" s="17">
        <f ca="1" t="shared" ref="T542:X542" si="4035">RAND()</f>
        <v>0.495310204830856</v>
      </c>
      <c r="U542" s="19">
        <f ca="1">IF(T542&lt;=('Ejercicio 3 - TIR'!$D$24-'Ejercicio 3 - TIR'!$C$24)/('Ejercicio 3 - TIR'!$E$24-'Ejercicio 3 - TIR'!$C$24),'Ejercicio 3 - TIR'!$C$24+SQRT(('Ejercicio 3 - TIR'!$E$24-'Ejercicio 3 - TIR'!$C$24)*('Ejercicio 3 - TIR'!$D$24-'Ejercicio 3 - TIR'!$C$24)*T542),'Ejercicio 3 - TIR'!$E$24-SQRT(('Ejercicio 3 - TIR'!$E$24-'Ejercicio 3 - TIR'!$C$24)*('Ejercicio 3 - TIR'!$E$24-'Ejercicio 3 - TIR'!$D$24)*(1-T542)))</f>
        <v>0.182408359619809</v>
      </c>
      <c r="V542" s="17">
        <f ca="1" t="shared" si="4035"/>
        <v>0.170528110494529</v>
      </c>
      <c r="W542" s="19">
        <f ca="1">IF(V542&lt;=('Ejercicio 3 - TIR'!$D$25-'Ejercicio 3 - TIR'!$C$25)/('Ejercicio 3 - TIR'!$E$25-'Ejercicio 3 - TIR'!$C$25),'Ejercicio 3 - TIR'!$C$25+SQRT(('Ejercicio 3 - TIR'!$E$25-'Ejercicio 3 - TIR'!$C$25)*('Ejercicio 3 - TIR'!$D$25-'Ejercicio 3 - TIR'!$C$25)*V542),'Ejercicio 3 - TIR'!$E$25-SQRT(('Ejercicio 3 - TIR'!$E$25-'Ejercicio 3 - TIR'!$C$25)*('Ejercicio 3 - TIR'!$E$25-'Ejercicio 3 - TIR'!$D$25)*(1-V542)))</f>
        <v>0.195451192662456</v>
      </c>
      <c r="X542" s="17">
        <f ca="1" t="shared" si="4035"/>
        <v>0.511080850303788</v>
      </c>
      <c r="Y542" s="19">
        <f ca="1">IF(X542&lt;=('Ejercicio 3 - TIR'!$D$26-'Ejercicio 3 - TIR'!$C$26)/('Ejercicio 3 - TIR'!$E$26-'Ejercicio 3 - TIR'!$C$26),'Ejercicio 3 - TIR'!$C$26+SQRT(('Ejercicio 3 - TIR'!$E$26-'Ejercicio 3 - TIR'!$C$26)*('Ejercicio 3 - TIR'!$D$26-'Ejercicio 3 - TIR'!$C$26)*X542),'Ejercicio 3 - TIR'!$E$26-SQRT(('Ejercicio 3 - TIR'!$E$26-'Ejercicio 3 - TIR'!$C$26)*('Ejercicio 3 - TIR'!$E$26-'Ejercicio 3 - TIR'!$D$26)*(1-X542)))</f>
        <v>0.228617479544503</v>
      </c>
      <c r="Z542" s="17">
        <f ca="1" t="shared" si="3812"/>
        <v>1.1328976518227</v>
      </c>
      <c r="AA542" s="17">
        <f ca="1" t="shared" si="3813"/>
        <v>1.29978342419</v>
      </c>
      <c r="AB542" s="17">
        <f ca="1" t="shared" si="3814"/>
        <v>1.53687478645751</v>
      </c>
      <c r="AC542" s="17">
        <f ca="1" t="shared" si="3815"/>
        <v>1.83725879644349</v>
      </c>
      <c r="AD542" s="17">
        <f ca="1" t="shared" si="3816"/>
        <v>2.25728827175737</v>
      </c>
      <c r="AE542" s="16">
        <f ca="1" t="shared" si="3817"/>
        <v>3804.14067848776</v>
      </c>
      <c r="AF542" s="16">
        <f ca="1" t="shared" si="3818"/>
        <v>4364.52400552693</v>
      </c>
      <c r="AG542" s="16">
        <f ca="1" t="shared" si="3819"/>
        <v>5160.64966989638</v>
      </c>
      <c r="AH542" s="16">
        <f ca="1" t="shared" si="3820"/>
        <v>6169.30480279074</v>
      </c>
      <c r="AI542" s="16">
        <f ca="1" t="shared" si="3821"/>
        <v>7579.71571734655</v>
      </c>
      <c r="AJ542" s="18">
        <f ca="1" t="shared" si="3822"/>
        <v>47918.6732828279</v>
      </c>
      <c r="AK542" s="18">
        <f ca="1" t="shared" si="3823"/>
        <v>53651.9325744589</v>
      </c>
      <c r="AL542" s="18">
        <f ca="1" t="shared" si="3824"/>
        <v>57271.6020189772</v>
      </c>
      <c r="AM542" s="18">
        <f ca="1" t="shared" si="3825"/>
        <v>73283.1240060328</v>
      </c>
      <c r="AN542" s="18">
        <f ca="1" t="shared" si="3826"/>
        <v>85031.2864290628</v>
      </c>
      <c r="AO542" s="18">
        <f ca="1">C542/'Ejercicio 3 - TIR'!$D$7</f>
        <v>19439.3662774014</v>
      </c>
      <c r="AP542" s="18">
        <f ca="1" t="shared" si="3827"/>
        <v>28479.3070054265</v>
      </c>
      <c r="AQ542" s="18">
        <f ca="1" t="shared" si="3828"/>
        <v>34212.5662970575</v>
      </c>
      <c r="AR542" s="18">
        <f ca="1" t="shared" si="3829"/>
        <v>37832.2357415757</v>
      </c>
      <c r="AS542" s="18">
        <f ca="1" t="shared" si="3830"/>
        <v>53843.7577286314</v>
      </c>
      <c r="AT542" s="18">
        <f ca="1" t="shared" si="3831"/>
        <v>65591.9201516613</v>
      </c>
      <c r="AU542" s="18">
        <f ca="1">AP542*'Ejercicio 3 - TIR'!$D$5</f>
        <v>14239.6535027132</v>
      </c>
      <c r="AV542" s="18">
        <f ca="1">AQ542*'Ejercicio 3 - TIR'!$D$5</f>
        <v>17106.2831485287</v>
      </c>
      <c r="AW542" s="18">
        <f ca="1">AR542*'Ejercicio 3 - TIR'!$D$5</f>
        <v>18916.1178707879</v>
      </c>
      <c r="AX542" s="18">
        <f ca="1">AS542*'Ejercicio 3 - TIR'!$D$5</f>
        <v>26921.8788643157</v>
      </c>
      <c r="AY542" s="18">
        <f ca="1">AT542*'Ejercicio 3 - TIR'!$D$5</f>
        <v>32795.9600758307</v>
      </c>
      <c r="AZ542" s="18">
        <f ca="1" t="shared" ref="AZ542:BD542" si="4036">AJ542-AU542-AE542</f>
        <v>29874.8791016269</v>
      </c>
      <c r="BA542" s="18">
        <f ca="1" t="shared" si="4036"/>
        <v>32181.1254204032</v>
      </c>
      <c r="BB542" s="18">
        <f ca="1" t="shared" si="4036"/>
        <v>33194.8344782929</v>
      </c>
      <c r="BC542" s="18">
        <f ca="1" t="shared" si="4036"/>
        <v>40191.9403389264</v>
      </c>
      <c r="BD542" s="18">
        <f ca="1" t="shared" si="4036"/>
        <v>44655.6106358855</v>
      </c>
      <c r="BE542" s="18">
        <f ca="1" t="shared" ref="BE542:BI542" si="4037">AZ542/Z542</f>
        <v>26370.3248511122</v>
      </c>
      <c r="BF542" s="18">
        <f ca="1" t="shared" si="4037"/>
        <v>24758.8366042273</v>
      </c>
      <c r="BG542" s="18">
        <f ca="1" t="shared" si="4037"/>
        <v>21598.9192943993</v>
      </c>
      <c r="BH542" s="18">
        <f ca="1" t="shared" si="4037"/>
        <v>21876.0364172585</v>
      </c>
      <c r="BI542" s="18">
        <f ca="1" t="shared" si="4037"/>
        <v>19782.8567997298</v>
      </c>
      <c r="BJ542" s="18">
        <f ca="1" t="shared" si="3834"/>
        <v>64613.9493052998</v>
      </c>
      <c r="BK542" s="18">
        <f ca="1" t="shared" si="3835"/>
        <v>43880.253508374</v>
      </c>
      <c r="BL542" s="18">
        <f ca="1" t="shared" si="3836"/>
        <v>108494.202813674</v>
      </c>
      <c r="BM542" s="18">
        <f ca="1">BK542*'Ejercicio 3 - TIR'!$D$5</f>
        <v>21940.126754187</v>
      </c>
      <c r="BN542" s="18">
        <f ca="1" t="shared" si="3837"/>
        <v>86554.0760594868</v>
      </c>
      <c r="BO542" s="18">
        <f ca="1" t="shared" si="3838"/>
        <v>38344.2722590773</v>
      </c>
      <c r="BP542" s="18">
        <f ca="1" t="shared" si="3839"/>
        <v>-125821.420507384</v>
      </c>
      <c r="BQ542" s="18">
        <f ca="1" t="shared" ref="BQ542:BT542" si="4038">BE542</f>
        <v>26370.3248511122</v>
      </c>
      <c r="BR542" s="18">
        <f ca="1" t="shared" si="4038"/>
        <v>24758.8366042273</v>
      </c>
      <c r="BS542" s="18">
        <f ca="1" t="shared" si="4038"/>
        <v>21598.9192943993</v>
      </c>
      <c r="BT542" s="18">
        <f ca="1" t="shared" si="4038"/>
        <v>21876.0364172585</v>
      </c>
      <c r="BU542" s="18">
        <f ca="1" t="shared" si="3841"/>
        <v>58127.1290588071</v>
      </c>
      <c r="BV542" s="20">
        <f ca="1" t="shared" si="3842"/>
        <v>5.99747382890226</v>
      </c>
    </row>
    <row r="543" ht="15" customHeight="1" spans="1:74">
      <c r="A543" s="16">
        <v>542</v>
      </c>
      <c r="B543" s="17">
        <f ca="1" t="shared" ref="B543:F543" si="4039">RAND()</f>
        <v>0.400113854141636</v>
      </c>
      <c r="C543" s="18">
        <f ca="1">IF(B543&lt;=('Ejercicio 3 - TIR'!$D$13-'Ejercicio 3 - TIR'!$C$13)/('Ejercicio 3 - TIR'!$E$13-'Ejercicio 3 - TIR'!$C$13),'Ejercicio 3 - TIR'!$C$13+SQRT(('Ejercicio 3 - TIR'!$E$13-'Ejercicio 3 - TIR'!$C$13)*('Ejercicio 3 - TIR'!$D$13-'Ejercicio 3 - TIR'!$C$13)*B543),'Ejercicio 3 - TIR'!$E$13-SQRT(('Ejercicio 3 - TIR'!$E$13-'Ejercicio 3 - TIR'!$C$13)*('Ejercicio 3 - TIR'!$E$13-'Ejercicio 3 - TIR'!$D$13)*(1-B543)))</f>
        <v>73169.7302467896</v>
      </c>
      <c r="D543" s="17">
        <f ca="1" t="shared" si="4039"/>
        <v>0.786958223585024</v>
      </c>
      <c r="E543" s="18">
        <f ca="1">IF(D543&lt;=('Ejercicio 3 - TIR'!$D$14-'Ejercicio 3 - TIR'!$C$14)/('Ejercicio 3 - TIR'!$E$14-'Ejercicio 3 - TIR'!$C$14),'Ejercicio 3 - TIR'!$C$14+SQRT(('Ejercicio 3 - TIR'!$E$14-'Ejercicio 3 - TIR'!$C$14)*('Ejercicio 3 - TIR'!$D$14-'Ejercicio 3 - TIR'!$C$14)*D543),'Ejercicio 3 - TIR'!$E$14-SQRT(('Ejercicio 3 - TIR'!$E$14-'Ejercicio 3 - TIR'!$C$14)*('Ejercicio 3 - TIR'!$E$14-'Ejercicio 3 - TIR'!$D$14)*(1-D543)))</f>
        <v>34347.0126072804</v>
      </c>
      <c r="F543" s="17">
        <f ca="1" t="shared" si="4039"/>
        <v>0.901547550937449</v>
      </c>
      <c r="G543" s="18">
        <f ca="1">IF(F543&lt;=('Ejercicio 3 - TIR'!$D$18-'Ejercicio 3 - TIR'!$C$18)/('Ejercicio 3 - TIR'!$E$18-'Ejercicio 3 - TIR'!$C$18),'Ejercicio 3 - TIR'!$C$18+SQRT(('Ejercicio 3 - TIR'!$E$18-'Ejercicio 3 - TIR'!$C$18)*('Ejercicio 3 - TIR'!$D$18-'Ejercicio 3 - TIR'!$C$18)*F543),'Ejercicio 3 - TIR'!$E$18-SQRT(('Ejercicio 3 - TIR'!$E$18-'Ejercicio 3 - TIR'!$C$18)*('Ejercicio 3 - TIR'!$E$18-'Ejercicio 3 - TIR'!$D$18)*(1-F543)))</f>
        <v>42282.6605512577</v>
      </c>
      <c r="H543" s="17">
        <f ca="1" t="shared" ref="H543:L543" si="4040">RAND()</f>
        <v>0.0166128257290299</v>
      </c>
      <c r="I543" s="18">
        <f ca="1">IF(H543&lt;=('Ejercicio 3 - TIR'!$D$18-'Ejercicio 3 - TIR'!$C$18)/('Ejercicio 3 - TIR'!$E$18-'Ejercicio 3 - TIR'!$C$18),'Ejercicio 3 - TIR'!$C$18+SQRT(('Ejercicio 3 - TIR'!$E$18-'Ejercicio 3 - TIR'!$C$18)*('Ejercicio 3 - TIR'!$D$18-'Ejercicio 3 - TIR'!$C$18)*H543),'Ejercicio 3 - TIR'!$E$18-SQRT(('Ejercicio 3 - TIR'!$E$18-'Ejercicio 3 - TIR'!$C$18)*('Ejercicio 3 - TIR'!$E$18-'Ejercicio 3 - TIR'!$D$18)*(1-H543)))</f>
        <v>31578.5828642661</v>
      </c>
      <c r="J543" s="17">
        <f ca="1" t="shared" si="4040"/>
        <v>0.603595936287324</v>
      </c>
      <c r="K543" s="18">
        <f ca="1">IF(J543&lt;=('Ejercicio 3 - TIR'!$D$18-'Ejercicio 3 - TIR'!$C$18)/('Ejercicio 3 - TIR'!$E$18-'Ejercicio 3 - TIR'!$C$18),'Ejercicio 3 - TIR'!$C$18+SQRT(('Ejercicio 3 - TIR'!$E$18-'Ejercicio 3 - TIR'!$C$18)*('Ejercicio 3 - TIR'!$D$18-'Ejercicio 3 - TIR'!$C$18)*J543),'Ejercicio 3 - TIR'!$E$18-SQRT(('Ejercicio 3 - TIR'!$E$18-'Ejercicio 3 - TIR'!$C$18)*('Ejercicio 3 - TIR'!$E$18-'Ejercicio 3 - TIR'!$D$18)*(1-J543)))</f>
        <v>39515.2188857166</v>
      </c>
      <c r="L543" s="17">
        <f ca="1" t="shared" si="4040"/>
        <v>0.502203229038963</v>
      </c>
      <c r="M543" s="18">
        <f ca="1">IF(L543&lt;=('Ejercicio 3 - TIR'!$D$18-'Ejercicio 3 - TIR'!$C$18)/('Ejercicio 3 - TIR'!$E$18-'Ejercicio 3 - TIR'!$C$18),'Ejercicio 3 - TIR'!$C$18+SQRT(('Ejercicio 3 - TIR'!$E$18-'Ejercicio 3 - TIR'!$C$18)*('Ejercicio 3 - TIR'!$D$18-'Ejercicio 3 - TIR'!$C$18)*L543),'Ejercicio 3 - TIR'!$E$18-SQRT(('Ejercicio 3 - TIR'!$E$18-'Ejercicio 3 - TIR'!$C$18)*('Ejercicio 3 - TIR'!$E$18-'Ejercicio 3 - TIR'!$D$18)*(1-L543)))</f>
        <v>38679.3135878273</v>
      </c>
      <c r="N543" s="17">
        <f ca="1" t="shared" ref="N543:R543" si="4041">RAND()</f>
        <v>0.398716061620675</v>
      </c>
      <c r="O543" s="18">
        <f ca="1">IF(N543&lt;=('Ejercicio 3 - TIR'!$D$18-'Ejercicio 3 - TIR'!$C$18)/('Ejercicio 3 - TIR'!$E$18-'Ejercicio 3 - TIR'!$C$18),'Ejercicio 3 - TIR'!$C$18+SQRT(('Ejercicio 3 - TIR'!$E$18-'Ejercicio 3 - TIR'!$C$18)*('Ejercicio 3 - TIR'!$D$18-'Ejercicio 3 - TIR'!$C$18)*N543),'Ejercicio 3 - TIR'!$E$18-SQRT(('Ejercicio 3 - TIR'!$E$18-'Ejercicio 3 - TIR'!$C$18)*('Ejercicio 3 - TIR'!$E$18-'Ejercicio 3 - TIR'!$D$18)*(1-N543)))</f>
        <v>37733.525020526</v>
      </c>
      <c r="P543" s="17">
        <f ca="1" t="shared" si="4041"/>
        <v>0.303706292711842</v>
      </c>
      <c r="Q543" s="19">
        <f ca="1">IF(P543&lt;=('Ejercicio 3 - TIR'!$D$22-'Ejercicio 3 - TIR'!$C$22)/('Ejercicio 3 - TIR'!$E$22-'Ejercicio 3 - TIR'!$C$22),'Ejercicio 3 - TIR'!$C$22+SQRT(('Ejercicio 3 - TIR'!$E$22-'Ejercicio 3 - TIR'!$C$22)*('Ejercicio 3 - TIR'!$D$22-'Ejercicio 3 - TIR'!$C$22)*P543),'Ejercicio 3 - TIR'!$E$22-SQRT(('Ejercicio 3 - TIR'!$E$22-'Ejercicio 3 - TIR'!$C$22)*('Ejercicio 3 - TIR'!$E$22-'Ejercicio 3 - TIR'!$D$22)*(1-P543)))</f>
        <v>0.143381003547353</v>
      </c>
      <c r="R543" s="17">
        <f ca="1" t="shared" si="4041"/>
        <v>0.140992850713553</v>
      </c>
      <c r="S543" s="19">
        <f ca="1">IF(R543&lt;=('Ejercicio 3 - TIR'!$D$23-'Ejercicio 3 - TIR'!$C$23)/('Ejercicio 3 - TIR'!$E$23-'Ejercicio 3 - TIR'!$C$23),'Ejercicio 3 - TIR'!$C$23+SQRT(('Ejercicio 3 - TIR'!$E$23-'Ejercicio 3 - TIR'!$C$23)*('Ejercicio 3 - TIR'!$D$23-'Ejercicio 3 - TIR'!$C$23)*R543),'Ejercicio 3 - TIR'!$E$23-SQRT(('Ejercicio 3 - TIR'!$E$23-'Ejercicio 3 - TIR'!$C$23)*('Ejercicio 3 - TIR'!$E$23-'Ejercicio 3 - TIR'!$D$23)*(1-R543)))</f>
        <v>0.135930697765145</v>
      </c>
      <c r="T543" s="17">
        <f ca="1" t="shared" ref="T543:X543" si="4042">RAND()</f>
        <v>0.75065532370819</v>
      </c>
      <c r="U543" s="19">
        <f ca="1">IF(T543&lt;=('Ejercicio 3 - TIR'!$D$24-'Ejercicio 3 - TIR'!$C$24)/('Ejercicio 3 - TIR'!$E$24-'Ejercicio 3 - TIR'!$C$24),'Ejercicio 3 - TIR'!$C$24+SQRT(('Ejercicio 3 - TIR'!$E$24-'Ejercicio 3 - TIR'!$C$24)*('Ejercicio 3 - TIR'!$D$24-'Ejercicio 3 - TIR'!$C$24)*T543),'Ejercicio 3 - TIR'!$E$24-SQRT(('Ejercicio 3 - TIR'!$E$24-'Ejercicio 3 - TIR'!$C$24)*('Ejercicio 3 - TIR'!$E$24-'Ejercicio 3 - TIR'!$D$24)*(1-T543)))</f>
        <v>0.193577186114703</v>
      </c>
      <c r="V543" s="17">
        <f ca="1" t="shared" si="4042"/>
        <v>0.301461294570784</v>
      </c>
      <c r="W543" s="19">
        <f ca="1">IF(V543&lt;=('Ejercicio 3 - TIR'!$D$25-'Ejercicio 3 - TIR'!$C$25)/('Ejercicio 3 - TIR'!$E$25-'Ejercicio 3 - TIR'!$C$25),'Ejercicio 3 - TIR'!$C$25+SQRT(('Ejercicio 3 - TIR'!$E$25-'Ejercicio 3 - TIR'!$C$25)*('Ejercicio 3 - TIR'!$D$25-'Ejercicio 3 - TIR'!$C$25)*V543),'Ejercicio 3 - TIR'!$E$25-SQRT(('Ejercicio 3 - TIR'!$E$25-'Ejercicio 3 - TIR'!$C$25)*('Ejercicio 3 - TIR'!$E$25-'Ejercicio 3 - TIR'!$D$25)*(1-V543)))</f>
        <v>0.200554216873405</v>
      </c>
      <c r="X543" s="17">
        <f ca="1" t="shared" si="4042"/>
        <v>0.937528259778818</v>
      </c>
      <c r="Y543" s="19">
        <f ca="1">IF(X543&lt;=('Ejercicio 3 - TIR'!$D$26-'Ejercicio 3 - TIR'!$C$26)/('Ejercicio 3 - TIR'!$E$26-'Ejercicio 3 - TIR'!$C$26),'Ejercicio 3 - TIR'!$C$26+SQRT(('Ejercicio 3 - TIR'!$E$26-'Ejercicio 3 - TIR'!$C$26)*('Ejercicio 3 - TIR'!$D$26-'Ejercicio 3 - TIR'!$C$26)*X543),'Ejercicio 3 - TIR'!$E$26-SQRT(('Ejercicio 3 - TIR'!$E$26-'Ejercicio 3 - TIR'!$C$26)*('Ejercicio 3 - TIR'!$E$26-'Ejercicio 3 - TIR'!$D$26)*(1-X543)))</f>
        <v>0.261632980721021</v>
      </c>
      <c r="Z543" s="17">
        <f ca="1" t="shared" si="3812"/>
        <v>1.14338100354735</v>
      </c>
      <c r="AA543" s="17">
        <f ca="1" t="shared" si="3813"/>
        <v>1.29880158117096</v>
      </c>
      <c r="AB543" s="17">
        <f ca="1" t="shared" si="3814"/>
        <v>1.55021993657536</v>
      </c>
      <c r="AC543" s="17">
        <f ca="1" t="shared" si="3815"/>
        <v>1.86112308193677</v>
      </c>
      <c r="AD543" s="17">
        <f ca="1" t="shared" si="3816"/>
        <v>2.34805426135258</v>
      </c>
      <c r="AE543" s="16">
        <f ca="1" t="shared" si="3817"/>
        <v>4924.70913648544</v>
      </c>
      <c r="AF543" s="16">
        <f ca="1" t="shared" si="3818"/>
        <v>5594.12828569829</v>
      </c>
      <c r="AG543" s="16">
        <f ca="1" t="shared" si="3819"/>
        <v>6677.02389800843</v>
      </c>
      <c r="AH543" s="16">
        <f ca="1" t="shared" si="3820"/>
        <v>8016.12919691852</v>
      </c>
      <c r="AI543" s="16">
        <f ca="1" t="shared" si="3821"/>
        <v>10113.4129725531</v>
      </c>
      <c r="AJ543" s="18">
        <f ca="1" t="shared" si="3822"/>
        <v>48345.190853749</v>
      </c>
      <c r="AK543" s="18">
        <f ca="1" t="shared" si="3823"/>
        <v>41014.3133552468</v>
      </c>
      <c r="AL543" s="18">
        <f ca="1" t="shared" si="3824"/>
        <v>61257.280114777</v>
      </c>
      <c r="AM543" s="18">
        <f ca="1" t="shared" si="3825"/>
        <v>71986.9633117759</v>
      </c>
      <c r="AN543" s="18">
        <f ca="1" t="shared" si="3826"/>
        <v>88600.3642203</v>
      </c>
      <c r="AO543" s="18">
        <f ca="1">C543/'Ejercicio 3 - TIR'!$D$7</f>
        <v>14633.9460493579</v>
      </c>
      <c r="AP543" s="18">
        <f ca="1" t="shared" si="3827"/>
        <v>33711.2448043911</v>
      </c>
      <c r="AQ543" s="18">
        <f ca="1" t="shared" si="3828"/>
        <v>26380.3673058889</v>
      </c>
      <c r="AR543" s="18">
        <f ca="1" t="shared" si="3829"/>
        <v>46623.334065419</v>
      </c>
      <c r="AS543" s="18">
        <f ca="1" t="shared" si="3830"/>
        <v>57353.017262418</v>
      </c>
      <c r="AT543" s="18">
        <f ca="1" t="shared" si="3831"/>
        <v>73966.4181709421</v>
      </c>
      <c r="AU543" s="18">
        <f ca="1">AP543*'Ejercicio 3 - TIR'!$D$5</f>
        <v>16855.6224021956</v>
      </c>
      <c r="AV543" s="18">
        <f ca="1">AQ543*'Ejercicio 3 - TIR'!$D$5</f>
        <v>13190.1836529445</v>
      </c>
      <c r="AW543" s="18">
        <f ca="1">AR543*'Ejercicio 3 - TIR'!$D$5</f>
        <v>23311.6670327095</v>
      </c>
      <c r="AX543" s="18">
        <f ca="1">AS543*'Ejercicio 3 - TIR'!$D$5</f>
        <v>28676.508631209</v>
      </c>
      <c r="AY543" s="18">
        <f ca="1">AT543*'Ejercicio 3 - TIR'!$D$5</f>
        <v>36983.2090854711</v>
      </c>
      <c r="AZ543" s="18">
        <f ca="1" t="shared" ref="AZ543:BD543" si="4043">AJ543-AU543-AE543</f>
        <v>26564.859315068</v>
      </c>
      <c r="BA543" s="18">
        <f ca="1" t="shared" si="4043"/>
        <v>22230.0014166041</v>
      </c>
      <c r="BB543" s="18">
        <f ca="1" t="shared" si="4043"/>
        <v>31268.589184059</v>
      </c>
      <c r="BC543" s="18">
        <f ca="1" t="shared" si="4043"/>
        <v>35294.3254836484</v>
      </c>
      <c r="BD543" s="18">
        <f ca="1" t="shared" si="4043"/>
        <v>41503.7421622759</v>
      </c>
      <c r="BE543" s="18">
        <f ca="1" t="shared" ref="BE543:BI543" si="4044">AZ543/Z543</f>
        <v>23233.6021261944</v>
      </c>
      <c r="BF543" s="18">
        <f ca="1" t="shared" si="4044"/>
        <v>17115.7794530572</v>
      </c>
      <c r="BG543" s="18">
        <f ca="1" t="shared" si="4044"/>
        <v>20170.4212714072</v>
      </c>
      <c r="BH543" s="18">
        <f ca="1" t="shared" si="4044"/>
        <v>18963.9932072196</v>
      </c>
      <c r="BI543" s="18">
        <f ca="1" t="shared" si="4044"/>
        <v>17675.8019801331</v>
      </c>
      <c r="BJ543" s="18">
        <f ca="1" t="shared" si="3834"/>
        <v>80648.6493172554</v>
      </c>
      <c r="BK543" s="18">
        <f ca="1" t="shared" si="3835"/>
        <v>34361.2993815986</v>
      </c>
      <c r="BL543" s="18">
        <f ca="1" t="shared" si="3836"/>
        <v>115009.948698854</v>
      </c>
      <c r="BM543" s="18">
        <f ca="1">BK543*'Ejercicio 3 - TIR'!$D$5</f>
        <v>17180.6496907993</v>
      </c>
      <c r="BN543" s="18">
        <f ca="1" t="shared" si="3837"/>
        <v>97829.2990080547</v>
      </c>
      <c r="BO543" s="18">
        <f ca="1" t="shared" si="3838"/>
        <v>41663.9856319594</v>
      </c>
      <c r="BP543" s="18">
        <f ca="1" t="shared" si="3839"/>
        <v>-107516.74285407</v>
      </c>
      <c r="BQ543" s="18">
        <f ca="1" t="shared" ref="BQ543:BT543" si="4045">BE543</f>
        <v>23233.6021261944</v>
      </c>
      <c r="BR543" s="18">
        <f ca="1" t="shared" si="4045"/>
        <v>17115.7794530572</v>
      </c>
      <c r="BS543" s="18">
        <f ca="1" t="shared" si="4045"/>
        <v>20170.4212714072</v>
      </c>
      <c r="BT543" s="18">
        <f ca="1" t="shared" si="4045"/>
        <v>18963.9932072196</v>
      </c>
      <c r="BU543" s="18">
        <f ca="1" t="shared" si="3841"/>
        <v>59339.7876120925</v>
      </c>
      <c r="BV543" s="20">
        <f ca="1" t="shared" si="3842"/>
        <v>7.70122727237839</v>
      </c>
    </row>
    <row r="544" ht="15" customHeight="1" spans="1:74">
      <c r="A544" s="16">
        <v>543</v>
      </c>
      <c r="B544" s="17">
        <f ca="1" t="shared" ref="B544:F544" si="4046">RAND()</f>
        <v>0.173078882750273</v>
      </c>
      <c r="C544" s="18">
        <f ca="1">IF(B544&lt;=('Ejercicio 3 - TIR'!$D$13-'Ejercicio 3 - TIR'!$C$13)/('Ejercicio 3 - TIR'!$E$13-'Ejercicio 3 - TIR'!$C$13),'Ejercicio 3 - TIR'!$C$13+SQRT(('Ejercicio 3 - TIR'!$E$13-'Ejercicio 3 - TIR'!$C$13)*('Ejercicio 3 - TIR'!$D$13-'Ejercicio 3 - TIR'!$C$13)*B544),'Ejercicio 3 - TIR'!$E$13-SQRT(('Ejercicio 3 - TIR'!$E$13-'Ejercicio 3 - TIR'!$C$13)*('Ejercicio 3 - TIR'!$E$13-'Ejercicio 3 - TIR'!$D$13)*(1-B544)))</f>
        <v>68320.5500479301</v>
      </c>
      <c r="D544" s="17">
        <f ca="1" t="shared" si="4046"/>
        <v>0.128747189530324</v>
      </c>
      <c r="E544" s="18">
        <f ca="1">IF(D544&lt;=('Ejercicio 3 - TIR'!$D$14-'Ejercicio 3 - TIR'!$C$14)/('Ejercicio 3 - TIR'!$E$14-'Ejercicio 3 - TIR'!$C$14),'Ejercicio 3 - TIR'!$C$14+SQRT(('Ejercicio 3 - TIR'!$E$14-'Ejercicio 3 - TIR'!$C$14)*('Ejercicio 3 - TIR'!$D$14-'Ejercicio 3 - TIR'!$C$14)*D544),'Ejercicio 3 - TIR'!$E$14-SQRT(('Ejercicio 3 - TIR'!$E$14-'Ejercicio 3 - TIR'!$C$14)*('Ejercicio 3 - TIR'!$E$14-'Ejercicio 3 - TIR'!$D$14)*(1-D544)))</f>
        <v>28107.4168073778</v>
      </c>
      <c r="F544" s="17">
        <f ca="1" t="shared" si="4046"/>
        <v>0.452584973915169</v>
      </c>
      <c r="G544" s="18">
        <f ca="1">IF(F544&lt;=('Ejercicio 3 - TIR'!$D$18-'Ejercicio 3 - TIR'!$C$18)/('Ejercicio 3 - TIR'!$E$18-'Ejercicio 3 - TIR'!$C$18),'Ejercicio 3 - TIR'!$C$18+SQRT(('Ejercicio 3 - TIR'!$E$18-'Ejercicio 3 - TIR'!$C$18)*('Ejercicio 3 - TIR'!$D$18-'Ejercicio 3 - TIR'!$C$18)*F544),'Ejercicio 3 - TIR'!$E$18-SQRT(('Ejercicio 3 - TIR'!$E$18-'Ejercicio 3 - TIR'!$C$18)*('Ejercicio 3 - TIR'!$E$18-'Ejercicio 3 - TIR'!$D$18)*(1-F544)))</f>
        <v>38239.4020467067</v>
      </c>
      <c r="H544" s="17">
        <f ca="1" t="shared" ref="H544:L544" si="4047">RAND()</f>
        <v>0.736597519491959</v>
      </c>
      <c r="I544" s="18">
        <f ca="1">IF(H544&lt;=('Ejercicio 3 - TIR'!$D$18-'Ejercicio 3 - TIR'!$C$18)/('Ejercicio 3 - TIR'!$E$18-'Ejercicio 3 - TIR'!$C$18),'Ejercicio 3 - TIR'!$C$18+SQRT(('Ejercicio 3 - TIR'!$E$18-'Ejercicio 3 - TIR'!$C$18)*('Ejercicio 3 - TIR'!$D$18-'Ejercicio 3 - TIR'!$C$18)*H544),'Ejercicio 3 - TIR'!$E$18-SQRT(('Ejercicio 3 - TIR'!$E$18-'Ejercicio 3 - TIR'!$C$18)*('Ejercicio 3 - TIR'!$E$18-'Ejercicio 3 - TIR'!$D$18)*(1-H544)))</f>
        <v>40555.3193547676</v>
      </c>
      <c r="J544" s="17">
        <f ca="1" t="shared" si="4047"/>
        <v>0.721348536707499</v>
      </c>
      <c r="K544" s="18">
        <f ca="1">IF(J544&lt;=('Ejercicio 3 - TIR'!$D$18-'Ejercicio 3 - TIR'!$C$18)/('Ejercicio 3 - TIR'!$E$18-'Ejercicio 3 - TIR'!$C$18),'Ejercicio 3 - TIR'!$C$18+SQRT(('Ejercicio 3 - TIR'!$E$18-'Ejercicio 3 - TIR'!$C$18)*('Ejercicio 3 - TIR'!$D$18-'Ejercicio 3 - TIR'!$C$18)*J544),'Ejercicio 3 - TIR'!$E$18-SQRT(('Ejercicio 3 - TIR'!$E$18-'Ejercicio 3 - TIR'!$C$18)*('Ejercicio 3 - TIR'!$E$18-'Ejercicio 3 - TIR'!$D$18)*(1-J544)))</f>
        <v>40428.4729305256</v>
      </c>
      <c r="L544" s="17">
        <f ca="1" t="shared" si="4047"/>
        <v>0.12586407418521</v>
      </c>
      <c r="M544" s="18">
        <f ca="1">IF(L544&lt;=('Ejercicio 3 - TIR'!$D$18-'Ejercicio 3 - TIR'!$C$18)/('Ejercicio 3 - TIR'!$E$18-'Ejercicio 3 - TIR'!$C$18),'Ejercicio 3 - TIR'!$C$18+SQRT(('Ejercicio 3 - TIR'!$E$18-'Ejercicio 3 - TIR'!$C$18)*('Ejercicio 3 - TIR'!$D$18-'Ejercicio 3 - TIR'!$C$18)*L544),'Ejercicio 3 - TIR'!$E$18-SQRT(('Ejercicio 3 - TIR'!$E$18-'Ejercicio 3 - TIR'!$C$18)*('Ejercicio 3 - TIR'!$E$18-'Ejercicio 3 - TIR'!$D$18)*(1-L544)))</f>
        <v>34345.0674480129</v>
      </c>
      <c r="N544" s="17">
        <f ca="1" t="shared" ref="N544:R544" si="4048">RAND()</f>
        <v>0.137605204006113</v>
      </c>
      <c r="O544" s="18">
        <f ca="1">IF(N544&lt;=('Ejercicio 3 - TIR'!$D$18-'Ejercicio 3 - TIR'!$C$18)/('Ejercicio 3 - TIR'!$E$18-'Ejercicio 3 - TIR'!$C$18),'Ejercicio 3 - TIR'!$C$18+SQRT(('Ejercicio 3 - TIR'!$E$18-'Ejercicio 3 - TIR'!$C$18)*('Ejercicio 3 - TIR'!$D$18-'Ejercicio 3 - TIR'!$C$18)*N544),'Ejercicio 3 - TIR'!$E$18-SQRT(('Ejercicio 3 - TIR'!$E$18-'Ejercicio 3 - TIR'!$C$18)*('Ejercicio 3 - TIR'!$E$18-'Ejercicio 3 - TIR'!$D$18)*(1-N544)))</f>
        <v>34543.2125859261</v>
      </c>
      <c r="P544" s="17">
        <f ca="1" t="shared" si="4048"/>
        <v>0.748902095517621</v>
      </c>
      <c r="Q544" s="19">
        <f ca="1">IF(P544&lt;=('Ejercicio 3 - TIR'!$D$22-'Ejercicio 3 - TIR'!$C$22)/('Ejercicio 3 - TIR'!$E$22-'Ejercicio 3 - TIR'!$C$22),'Ejercicio 3 - TIR'!$C$22+SQRT(('Ejercicio 3 - TIR'!$E$22-'Ejercicio 3 - TIR'!$C$22)*('Ejercicio 3 - TIR'!$D$22-'Ejercicio 3 - TIR'!$C$22)*P544),'Ejercicio 3 - TIR'!$E$22-SQRT(('Ejercicio 3 - TIR'!$E$22-'Ejercicio 3 - TIR'!$C$22)*('Ejercicio 3 - TIR'!$E$22-'Ejercicio 3 - TIR'!$D$22)*(1-P544)))</f>
        <v>0.158740267450688</v>
      </c>
      <c r="R544" s="17">
        <f ca="1" t="shared" si="4048"/>
        <v>0.538312850508777</v>
      </c>
      <c r="S544" s="19">
        <f ca="1">IF(R544&lt;=('Ejercicio 3 - TIR'!$D$23-'Ejercicio 3 - TIR'!$C$23)/('Ejercicio 3 - TIR'!$E$23-'Ejercicio 3 - TIR'!$C$23),'Ejercicio 3 - TIR'!$C$23+SQRT(('Ejercicio 3 - TIR'!$E$23-'Ejercicio 3 - TIR'!$C$23)*('Ejercicio 3 - TIR'!$D$23-'Ejercicio 3 - TIR'!$C$23)*R544),'Ejercicio 3 - TIR'!$E$23-SQRT(('Ejercicio 3 - TIR'!$E$23-'Ejercicio 3 - TIR'!$C$23)*('Ejercicio 3 - TIR'!$E$23-'Ejercicio 3 - TIR'!$D$23)*(1-R544)))</f>
        <v>0.151172289909113</v>
      </c>
      <c r="T544" s="17">
        <f ca="1" t="shared" ref="T544:X544" si="4049">RAND()</f>
        <v>0.281057961114461</v>
      </c>
      <c r="U544" s="19">
        <f ca="1">IF(T544&lt;=('Ejercicio 3 - TIR'!$D$24-'Ejercicio 3 - TIR'!$C$24)/('Ejercicio 3 - TIR'!$E$24-'Ejercicio 3 - TIR'!$C$24),'Ejercicio 3 - TIR'!$C$24+SQRT(('Ejercicio 3 - TIR'!$E$24-'Ejercicio 3 - TIR'!$C$24)*('Ejercicio 3 - TIR'!$D$24-'Ejercicio 3 - TIR'!$C$24)*T544),'Ejercicio 3 - TIR'!$E$24-SQRT(('Ejercicio 3 - TIR'!$E$24-'Ejercicio 3 - TIR'!$C$24)*('Ejercicio 3 - TIR'!$E$24-'Ejercicio 3 - TIR'!$D$24)*(1-T544)))</f>
        <v>0.174294479174092</v>
      </c>
      <c r="V544" s="17">
        <f ca="1" t="shared" si="4049"/>
        <v>0.920192092874001</v>
      </c>
      <c r="W544" s="19">
        <f ca="1">IF(V544&lt;=('Ejercicio 3 - TIR'!$D$25-'Ejercicio 3 - TIR'!$C$25)/('Ejercicio 3 - TIR'!$E$25-'Ejercicio 3 - TIR'!$C$25),'Ejercicio 3 - TIR'!$C$25+SQRT(('Ejercicio 3 - TIR'!$E$25-'Ejercicio 3 - TIR'!$C$25)*('Ejercicio 3 - TIR'!$D$25-'Ejercicio 3 - TIR'!$C$25)*V544),'Ejercicio 3 - TIR'!$E$25-SQRT(('Ejercicio 3 - TIR'!$E$25-'Ejercicio 3 - TIR'!$C$25)*('Ejercicio 3 - TIR'!$E$25-'Ejercicio 3 - TIR'!$D$25)*(1-V544)))</f>
        <v>0.233286901097014</v>
      </c>
      <c r="X544" s="17">
        <f ca="1" t="shared" si="4049"/>
        <v>0.992727530374962</v>
      </c>
      <c r="Y544" s="19">
        <f ca="1">IF(X544&lt;=('Ejercicio 3 - TIR'!$D$26-'Ejercicio 3 - TIR'!$C$26)/('Ejercicio 3 - TIR'!$E$26-'Ejercicio 3 - TIR'!$C$26),'Ejercicio 3 - TIR'!$C$26+SQRT(('Ejercicio 3 - TIR'!$E$26-'Ejercicio 3 - TIR'!$C$26)*('Ejercicio 3 - TIR'!$D$26-'Ejercicio 3 - TIR'!$C$26)*X544),'Ejercicio 3 - TIR'!$E$26-SQRT(('Ejercicio 3 - TIR'!$E$26-'Ejercicio 3 - TIR'!$C$26)*('Ejercicio 3 - TIR'!$E$26-'Ejercicio 3 - TIR'!$D$26)*(1-X544)))</f>
        <v>0.273733315392075</v>
      </c>
      <c r="Z544" s="17">
        <f ca="1" t="shared" si="3812"/>
        <v>1.15874026745069</v>
      </c>
      <c r="AA544" s="17">
        <f ca="1" t="shared" si="3813"/>
        <v>1.33390968709111</v>
      </c>
      <c r="AB544" s="17">
        <f ca="1" t="shared" si="3814"/>
        <v>1.56640278126793</v>
      </c>
      <c r="AC544" s="17">
        <f ca="1" t="shared" si="3815"/>
        <v>1.93182403197966</v>
      </c>
      <c r="AD544" s="17">
        <f ca="1" t="shared" si="3816"/>
        <v>2.46062862900754</v>
      </c>
      <c r="AE544" s="16">
        <f ca="1" t="shared" si="3817"/>
        <v>4461.77886135112</v>
      </c>
      <c r="AF544" s="16">
        <f ca="1" t="shared" si="3818"/>
        <v>5136.27618888964</v>
      </c>
      <c r="AG544" s="16">
        <f ca="1" t="shared" si="3819"/>
        <v>6031.50077212645</v>
      </c>
      <c r="AH544" s="16">
        <f ca="1" t="shared" si="3820"/>
        <v>7438.57089622008</v>
      </c>
      <c r="AI544" s="16">
        <f ca="1" t="shared" si="3821"/>
        <v>9474.7555694214</v>
      </c>
      <c r="AJ544" s="18">
        <f ca="1" t="shared" si="3822"/>
        <v>44309.5349547554</v>
      </c>
      <c r="AK544" s="18">
        <f ca="1" t="shared" si="3823"/>
        <v>54097.133350398</v>
      </c>
      <c r="AL544" s="18">
        <f ca="1" t="shared" si="3824"/>
        <v>63327.2724407903</v>
      </c>
      <c r="AM544" s="18">
        <f ca="1" t="shared" si="3825"/>
        <v>66348.6266760339</v>
      </c>
      <c r="AN544" s="18">
        <f ca="1" t="shared" si="3826"/>
        <v>84998.0178268234</v>
      </c>
      <c r="AO544" s="18">
        <f ca="1">C544/'Ejercicio 3 - TIR'!$D$7</f>
        <v>13664.110009586</v>
      </c>
      <c r="AP544" s="18">
        <f ca="1" t="shared" si="3827"/>
        <v>30645.4249451693</v>
      </c>
      <c r="AQ544" s="18">
        <f ca="1" t="shared" si="3828"/>
        <v>40433.023340812</v>
      </c>
      <c r="AR544" s="18">
        <f ca="1" t="shared" si="3829"/>
        <v>49663.1624312043</v>
      </c>
      <c r="AS544" s="18">
        <f ca="1" t="shared" si="3830"/>
        <v>52684.5166664478</v>
      </c>
      <c r="AT544" s="18">
        <f ca="1" t="shared" si="3831"/>
        <v>71333.9078172374</v>
      </c>
      <c r="AU544" s="18">
        <f ca="1">AP544*'Ejercicio 3 - TIR'!$D$5</f>
        <v>15322.7124725847</v>
      </c>
      <c r="AV544" s="18">
        <f ca="1">AQ544*'Ejercicio 3 - TIR'!$D$5</f>
        <v>20216.511670406</v>
      </c>
      <c r="AW544" s="18">
        <f ca="1">AR544*'Ejercicio 3 - TIR'!$D$5</f>
        <v>24831.5812156021</v>
      </c>
      <c r="AX544" s="18">
        <f ca="1">AS544*'Ejercicio 3 - TIR'!$D$5</f>
        <v>26342.2583332239</v>
      </c>
      <c r="AY544" s="18">
        <f ca="1">AT544*'Ejercicio 3 - TIR'!$D$5</f>
        <v>35666.9539086187</v>
      </c>
      <c r="AZ544" s="18">
        <f ca="1" t="shared" ref="AZ544:BD544" si="4050">AJ544-AU544-AE544</f>
        <v>24525.0436208196</v>
      </c>
      <c r="BA544" s="18">
        <f ca="1" t="shared" si="4050"/>
        <v>28744.3454911024</v>
      </c>
      <c r="BB544" s="18">
        <f ca="1" t="shared" si="4050"/>
        <v>32464.1904530617</v>
      </c>
      <c r="BC544" s="18">
        <f ca="1" t="shared" si="4050"/>
        <v>32567.7974465899</v>
      </c>
      <c r="BD544" s="18">
        <f ca="1" t="shared" si="4050"/>
        <v>39856.3083487833</v>
      </c>
      <c r="BE544" s="18">
        <f ca="1" t="shared" ref="BE544:BI544" si="4051">AZ544/Z544</f>
        <v>21165.2639592619</v>
      </c>
      <c r="BF544" s="18">
        <f ca="1" t="shared" si="4051"/>
        <v>21548.9442570778</v>
      </c>
      <c r="BG544" s="18">
        <f ca="1" t="shared" si="4051"/>
        <v>20725.3146133867</v>
      </c>
      <c r="BH544" s="18">
        <f ca="1" t="shared" si="4051"/>
        <v>16858.5735074512</v>
      </c>
      <c r="BI544" s="18">
        <f ca="1" t="shared" si="4051"/>
        <v>16197.6122194672</v>
      </c>
      <c r="BJ544" s="18">
        <f ca="1" t="shared" si="3834"/>
        <v>69161.9144836817</v>
      </c>
      <c r="BK544" s="18">
        <f ca="1" t="shared" si="3835"/>
        <v>33622.3002794959</v>
      </c>
      <c r="BL544" s="18">
        <f ca="1" t="shared" si="3836"/>
        <v>102784.214763178</v>
      </c>
      <c r="BM544" s="18">
        <f ca="1">BK544*'Ejercicio 3 - TIR'!$D$5</f>
        <v>16811.1501397479</v>
      </c>
      <c r="BN544" s="18">
        <f ca="1" t="shared" si="3837"/>
        <v>85973.0646234297</v>
      </c>
      <c r="BO544" s="18">
        <f ca="1" t="shared" si="3838"/>
        <v>34939.4718121709</v>
      </c>
      <c r="BP544" s="18">
        <f ca="1" t="shared" si="3839"/>
        <v>-96427.9668553079</v>
      </c>
      <c r="BQ544" s="18">
        <f ca="1" t="shared" ref="BQ544:BT544" si="4052">BE544</f>
        <v>21165.2639592619</v>
      </c>
      <c r="BR544" s="18">
        <f ca="1" t="shared" si="4052"/>
        <v>21548.9442570778</v>
      </c>
      <c r="BS544" s="18">
        <f ca="1" t="shared" si="4052"/>
        <v>20725.3146133867</v>
      </c>
      <c r="BT544" s="18">
        <f ca="1" t="shared" si="4052"/>
        <v>16858.5735074512</v>
      </c>
      <c r="BU544" s="18">
        <f ca="1" t="shared" si="3841"/>
        <v>51137.084031638</v>
      </c>
      <c r="BV544" s="20">
        <f ca="1" t="shared" si="3842"/>
        <v>9.80704284019052</v>
      </c>
    </row>
    <row r="545" ht="15" customHeight="1" spans="1:74">
      <c r="A545" s="16">
        <v>544</v>
      </c>
      <c r="B545" s="17">
        <f ca="1" t="shared" ref="B545:F545" si="4053">RAND()</f>
        <v>0.747325972098357</v>
      </c>
      <c r="C545" s="18">
        <f ca="1">IF(B545&lt;=('Ejercicio 3 - TIR'!$D$13-'Ejercicio 3 - TIR'!$C$13)/('Ejercicio 3 - TIR'!$E$13-'Ejercicio 3 - TIR'!$C$13),'Ejercicio 3 - TIR'!$C$13+SQRT(('Ejercicio 3 - TIR'!$E$13-'Ejercicio 3 - TIR'!$C$13)*('Ejercicio 3 - TIR'!$D$13-'Ejercicio 3 - TIR'!$C$13)*B545),'Ejercicio 3 - TIR'!$E$13-SQRT(('Ejercicio 3 - TIR'!$E$13-'Ejercicio 3 - TIR'!$C$13)*('Ejercicio 3 - TIR'!$E$13-'Ejercicio 3 - TIR'!$D$13)*(1-B545)))</f>
        <v>82587.1072626639</v>
      </c>
      <c r="D545" s="17">
        <f ca="1" t="shared" si="4053"/>
        <v>0.289965468833037</v>
      </c>
      <c r="E545" s="18">
        <f ca="1">IF(D545&lt;=('Ejercicio 3 - TIR'!$D$14-'Ejercicio 3 - TIR'!$C$14)/('Ejercicio 3 - TIR'!$E$14-'Ejercicio 3 - TIR'!$C$14),'Ejercicio 3 - TIR'!$C$14+SQRT(('Ejercicio 3 - TIR'!$E$14-'Ejercicio 3 - TIR'!$C$14)*('Ejercicio 3 - TIR'!$D$14-'Ejercicio 3 - TIR'!$C$14)*D545),'Ejercicio 3 - TIR'!$E$14-SQRT(('Ejercicio 3 - TIR'!$E$14-'Ejercicio 3 - TIR'!$C$14)*('Ejercicio 3 - TIR'!$E$14-'Ejercicio 3 - TIR'!$D$14)*(1-D545)))</f>
        <v>29663.4118585514</v>
      </c>
      <c r="F545" s="17">
        <f ca="1" t="shared" si="4053"/>
        <v>0.296269960042127</v>
      </c>
      <c r="G545" s="18">
        <f ca="1">IF(F545&lt;=('Ejercicio 3 - TIR'!$D$18-'Ejercicio 3 - TIR'!$C$18)/('Ejercicio 3 - TIR'!$E$18-'Ejercicio 3 - TIR'!$C$18),'Ejercicio 3 - TIR'!$C$18+SQRT(('Ejercicio 3 - TIR'!$E$18-'Ejercicio 3 - TIR'!$C$18)*('Ejercicio 3 - TIR'!$D$18-'Ejercicio 3 - TIR'!$C$18)*F545),'Ejercicio 3 - TIR'!$E$18-SQRT(('Ejercicio 3 - TIR'!$E$18-'Ejercicio 3 - TIR'!$C$18)*('Ejercicio 3 - TIR'!$E$18-'Ejercicio 3 - TIR'!$D$18)*(1-F545)))</f>
        <v>36666.3703772232</v>
      </c>
      <c r="H545" s="17">
        <f ca="1" t="shared" ref="H545:L545" si="4054">RAND()</f>
        <v>0.922161887277314</v>
      </c>
      <c r="I545" s="18">
        <f ca="1">IF(H545&lt;=('Ejercicio 3 - TIR'!$D$18-'Ejercicio 3 - TIR'!$C$18)/('Ejercicio 3 - TIR'!$E$18-'Ejercicio 3 - TIR'!$C$18),'Ejercicio 3 - TIR'!$C$18+SQRT(('Ejercicio 3 - TIR'!$E$18-'Ejercicio 3 - TIR'!$C$18)*('Ejercicio 3 - TIR'!$D$18-'Ejercicio 3 - TIR'!$C$18)*H545),'Ejercicio 3 - TIR'!$E$18-SQRT(('Ejercicio 3 - TIR'!$E$18-'Ejercicio 3 - TIR'!$C$18)*('Ejercicio 3 - TIR'!$E$18-'Ejercicio 3 - TIR'!$D$18)*(1-H545)))</f>
        <v>42583.8339348875</v>
      </c>
      <c r="J545" s="17">
        <f ca="1" t="shared" si="4054"/>
        <v>0.250019218572338</v>
      </c>
      <c r="K545" s="18">
        <f ca="1">IF(J545&lt;=('Ejercicio 3 - TIR'!$D$18-'Ejercicio 3 - TIR'!$C$18)/('Ejercicio 3 - TIR'!$E$18-'Ejercicio 3 - TIR'!$C$18),'Ejercicio 3 - TIR'!$C$18+SQRT(('Ejercicio 3 - TIR'!$E$18-'Ejercicio 3 - TIR'!$C$18)*('Ejercicio 3 - TIR'!$D$18-'Ejercicio 3 - TIR'!$C$18)*J545),'Ejercicio 3 - TIR'!$E$18-SQRT(('Ejercicio 3 - TIR'!$E$18-'Ejercicio 3 - TIR'!$C$18)*('Ejercicio 3 - TIR'!$E$18-'Ejercicio 3 - TIR'!$D$18)*(1-J545)))</f>
        <v>36123.9597309135</v>
      </c>
      <c r="L545" s="17">
        <f ca="1" t="shared" si="4054"/>
        <v>0.823975610294552</v>
      </c>
      <c r="M545" s="18">
        <f ca="1">IF(L545&lt;=('Ejercicio 3 - TIR'!$D$18-'Ejercicio 3 - TIR'!$C$18)/('Ejercicio 3 - TIR'!$E$18-'Ejercicio 3 - TIR'!$C$18),'Ejercicio 3 - TIR'!$C$18+SQRT(('Ejercicio 3 - TIR'!$E$18-'Ejercicio 3 - TIR'!$C$18)*('Ejercicio 3 - TIR'!$D$18-'Ejercicio 3 - TIR'!$C$18)*L545),'Ejercicio 3 - TIR'!$E$18-SQRT(('Ejercicio 3 - TIR'!$E$18-'Ejercicio 3 - TIR'!$C$18)*('Ejercicio 3 - TIR'!$E$18-'Ejercicio 3 - TIR'!$D$18)*(1-L545)))</f>
        <v>41366.5678445981</v>
      </c>
      <c r="N545" s="17">
        <f ca="1" t="shared" ref="N545:R545" si="4055">RAND()</f>
        <v>0.376462823539627</v>
      </c>
      <c r="O545" s="18">
        <f ca="1">IF(N545&lt;=('Ejercicio 3 - TIR'!$D$18-'Ejercicio 3 - TIR'!$C$18)/('Ejercicio 3 - TIR'!$E$18-'Ejercicio 3 - TIR'!$C$18),'Ejercicio 3 - TIR'!$C$18+SQRT(('Ejercicio 3 - TIR'!$E$18-'Ejercicio 3 - TIR'!$C$18)*('Ejercicio 3 - TIR'!$D$18-'Ejercicio 3 - TIR'!$C$18)*N545),'Ejercicio 3 - TIR'!$E$18-SQRT(('Ejercicio 3 - TIR'!$E$18-'Ejercicio 3 - TIR'!$C$18)*('Ejercicio 3 - TIR'!$E$18-'Ejercicio 3 - TIR'!$D$18)*(1-N545)))</f>
        <v>37514.6139974681</v>
      </c>
      <c r="P545" s="17">
        <f ca="1" t="shared" si="4055"/>
        <v>0.212888963811616</v>
      </c>
      <c r="Q545" s="19">
        <f ca="1">IF(P545&lt;=('Ejercicio 3 - TIR'!$D$22-'Ejercicio 3 - TIR'!$C$22)/('Ejercicio 3 - TIR'!$E$22-'Ejercicio 3 - TIR'!$C$22),'Ejercicio 3 - TIR'!$C$22+SQRT(('Ejercicio 3 - TIR'!$E$22-'Ejercicio 3 - TIR'!$C$22)*('Ejercicio 3 - TIR'!$D$22-'Ejercicio 3 - TIR'!$C$22)*P545),'Ejercicio 3 - TIR'!$E$22-SQRT(('Ejercicio 3 - TIR'!$E$22-'Ejercicio 3 - TIR'!$C$22)*('Ejercicio 3 - TIR'!$E$22-'Ejercicio 3 - TIR'!$D$22)*(1-P545)))</f>
        <v>0.139575498329823</v>
      </c>
      <c r="R545" s="17">
        <f ca="1" t="shared" si="4055"/>
        <v>0.173876231104302</v>
      </c>
      <c r="S545" s="19">
        <f ca="1">IF(R545&lt;=('Ejercicio 3 - TIR'!$D$23-'Ejercicio 3 - TIR'!$C$23)/('Ejercicio 3 - TIR'!$E$23-'Ejercicio 3 - TIR'!$C$23),'Ejercicio 3 - TIR'!$C$23+SQRT(('Ejercicio 3 - TIR'!$E$23-'Ejercicio 3 - TIR'!$C$23)*('Ejercicio 3 - TIR'!$D$23-'Ejercicio 3 - TIR'!$C$23)*R545),'Ejercicio 3 - TIR'!$E$23-SQRT(('Ejercicio 3 - TIR'!$E$23-'Ejercicio 3 - TIR'!$C$23)*('Ejercicio 3 - TIR'!$E$23-'Ejercicio 3 - TIR'!$D$23)*(1-R545)))</f>
        <v>0.137691162086978</v>
      </c>
      <c r="T545" s="17">
        <f ca="1" t="shared" ref="T545:X545" si="4056">RAND()</f>
        <v>0.180942994959498</v>
      </c>
      <c r="U545" s="19">
        <f ca="1">IF(T545&lt;=('Ejercicio 3 - TIR'!$D$24-'Ejercicio 3 - TIR'!$C$24)/('Ejercicio 3 - TIR'!$E$24-'Ejercicio 3 - TIR'!$C$24),'Ejercicio 3 - TIR'!$C$24+SQRT(('Ejercicio 3 - TIR'!$E$24-'Ejercicio 3 - TIR'!$C$24)*('Ejercicio 3 - TIR'!$D$24-'Ejercicio 3 - TIR'!$C$24)*T545),'Ejercicio 3 - TIR'!$E$24-SQRT(('Ejercicio 3 - TIR'!$E$24-'Ejercicio 3 - TIR'!$C$24)*('Ejercicio 3 - TIR'!$E$24-'Ejercicio 3 - TIR'!$D$24)*(1-T545)))</f>
        <v>0.169493083117223</v>
      </c>
      <c r="V545" s="17">
        <f ca="1" t="shared" si="4056"/>
        <v>0.413579221578169</v>
      </c>
      <c r="W545" s="19">
        <f ca="1">IF(V545&lt;=('Ejercicio 3 - TIR'!$D$25-'Ejercicio 3 - TIR'!$C$25)/('Ejercicio 3 - TIR'!$E$25-'Ejercicio 3 - TIR'!$C$25),'Ejercicio 3 - TIR'!$C$25+SQRT(('Ejercicio 3 - TIR'!$E$25-'Ejercicio 3 - TIR'!$C$25)*('Ejercicio 3 - TIR'!$D$25-'Ejercicio 3 - TIR'!$C$25)*V545),'Ejercicio 3 - TIR'!$E$25-SQRT(('Ejercicio 3 - TIR'!$E$25-'Ejercicio 3 - TIR'!$C$25)*('Ejercicio 3 - TIR'!$E$25-'Ejercicio 3 - TIR'!$D$25)*(1-V545)))</f>
        <v>0.204695775864977</v>
      </c>
      <c r="X545" s="17">
        <f ca="1" t="shared" si="4056"/>
        <v>0.539059234888929</v>
      </c>
      <c r="Y545" s="19">
        <f ca="1">IF(X545&lt;=('Ejercicio 3 - TIR'!$D$26-'Ejercicio 3 - TIR'!$C$26)/('Ejercicio 3 - TIR'!$E$26-'Ejercicio 3 - TIR'!$C$26),'Ejercicio 3 - TIR'!$C$26+SQRT(('Ejercicio 3 - TIR'!$E$26-'Ejercicio 3 - TIR'!$C$26)*('Ejercicio 3 - TIR'!$D$26-'Ejercicio 3 - TIR'!$C$26)*X545),'Ejercicio 3 - TIR'!$E$26-SQRT(('Ejercicio 3 - TIR'!$E$26-'Ejercicio 3 - TIR'!$C$26)*('Ejercicio 3 - TIR'!$E$26-'Ejercicio 3 - TIR'!$D$26)*(1-X545)))</f>
        <v>0.230109318188666</v>
      </c>
      <c r="Z545" s="17">
        <f ca="1" t="shared" si="3812"/>
        <v>1.13957549832982</v>
      </c>
      <c r="AA545" s="17">
        <f ca="1" t="shared" si="3813"/>
        <v>1.2964849729807</v>
      </c>
      <c r="AB545" s="17">
        <f ca="1" t="shared" si="3814"/>
        <v>1.51623020826635</v>
      </c>
      <c r="AC545" s="17">
        <f ca="1" t="shared" si="3815"/>
        <v>1.82659612713735</v>
      </c>
      <c r="AD545" s="17">
        <f ca="1" t="shared" si="3816"/>
        <v>2.24691291655898</v>
      </c>
      <c r="AE545" s="16">
        <f ca="1" t="shared" si="3817"/>
        <v>4140.2854923201</v>
      </c>
      <c r="AF545" s="16">
        <f ca="1" t="shared" si="3818"/>
        <v>4710.36621312951</v>
      </c>
      <c r="AG545" s="16">
        <f ca="1" t="shared" si="3819"/>
        <v>5508.74070520402</v>
      </c>
      <c r="AH545" s="16">
        <f ca="1" t="shared" si="3820"/>
        <v>6636.35665789474</v>
      </c>
      <c r="AI545" s="16">
        <f ca="1" t="shared" si="3821"/>
        <v>8163.44416369971</v>
      </c>
      <c r="AJ545" s="18">
        <f ca="1" t="shared" si="3822"/>
        <v>41784.09729457</v>
      </c>
      <c r="AK545" s="18">
        <f ca="1" t="shared" si="3823"/>
        <v>55209.3007884874</v>
      </c>
      <c r="AL545" s="18">
        <f ca="1" t="shared" si="3824"/>
        <v>54772.2389862084</v>
      </c>
      <c r="AM545" s="18">
        <f ca="1" t="shared" si="3825"/>
        <v>75560.0126179073</v>
      </c>
      <c r="AN545" s="18">
        <f ca="1" t="shared" si="3826"/>
        <v>84292.0707506355</v>
      </c>
      <c r="AO545" s="18">
        <f ca="1">C545/'Ejercicio 3 - TIR'!$D$7</f>
        <v>16517.4214525328</v>
      </c>
      <c r="AP545" s="18">
        <f ca="1" t="shared" si="3827"/>
        <v>25266.6758420372</v>
      </c>
      <c r="AQ545" s="18">
        <f ca="1" t="shared" si="3828"/>
        <v>38691.8793359546</v>
      </c>
      <c r="AR545" s="18">
        <f ca="1" t="shared" si="3829"/>
        <v>38254.8175336756</v>
      </c>
      <c r="AS545" s="18">
        <f ca="1" t="shared" si="3830"/>
        <v>59042.5911653745</v>
      </c>
      <c r="AT545" s="18">
        <f ca="1" t="shared" si="3831"/>
        <v>67774.6492981028</v>
      </c>
      <c r="AU545" s="18">
        <f ca="1">AP545*'Ejercicio 3 - TIR'!$D$5</f>
        <v>12633.3379210186</v>
      </c>
      <c r="AV545" s="18">
        <f ca="1">AQ545*'Ejercicio 3 - TIR'!$D$5</f>
        <v>19345.9396679773</v>
      </c>
      <c r="AW545" s="18">
        <f ca="1">AR545*'Ejercicio 3 - TIR'!$D$5</f>
        <v>19127.4087668378</v>
      </c>
      <c r="AX545" s="18">
        <f ca="1">AS545*'Ejercicio 3 - TIR'!$D$5</f>
        <v>29521.2955826872</v>
      </c>
      <c r="AY545" s="18">
        <f ca="1">AT545*'Ejercicio 3 - TIR'!$D$5</f>
        <v>33887.3246490514</v>
      </c>
      <c r="AZ545" s="18">
        <f ca="1" t="shared" ref="AZ545:BD545" si="4057">AJ545-AU545-AE545</f>
        <v>25010.4738812313</v>
      </c>
      <c r="BA545" s="18">
        <f ca="1" t="shared" si="4057"/>
        <v>31152.9949073806</v>
      </c>
      <c r="BB545" s="18">
        <f ca="1" t="shared" si="4057"/>
        <v>30136.0895141666</v>
      </c>
      <c r="BC545" s="18">
        <f ca="1" t="shared" si="4057"/>
        <v>39402.3603773253</v>
      </c>
      <c r="BD545" s="18">
        <f ca="1" t="shared" si="4057"/>
        <v>42241.3019378844</v>
      </c>
      <c r="BE545" s="18">
        <f ca="1" t="shared" ref="BE545:BI545" si="4058">AZ545/Z545</f>
        <v>21947.1846471664</v>
      </c>
      <c r="BF545" s="18">
        <f ca="1" t="shared" si="4058"/>
        <v>24028.8129493378</v>
      </c>
      <c r="BG545" s="18">
        <f ca="1" t="shared" si="4058"/>
        <v>19875.6688462394</v>
      </c>
      <c r="BH545" s="18">
        <f ca="1" t="shared" si="4058"/>
        <v>21571.4682583264</v>
      </c>
      <c r="BI545" s="18">
        <f ca="1" t="shared" si="4058"/>
        <v>18799.7058660264</v>
      </c>
      <c r="BJ545" s="18">
        <f ca="1" t="shared" si="3834"/>
        <v>66651.103254188</v>
      </c>
      <c r="BK545" s="18">
        <f ca="1" t="shared" si="3835"/>
        <v>37113.2076099444</v>
      </c>
      <c r="BL545" s="18">
        <f ca="1" t="shared" si="3836"/>
        <v>103764.310864132</v>
      </c>
      <c r="BM545" s="18">
        <f ca="1">BK545*'Ejercicio 3 - TIR'!$D$5</f>
        <v>18556.6038049722</v>
      </c>
      <c r="BN545" s="18">
        <f ca="1" t="shared" si="3837"/>
        <v>85207.7070591602</v>
      </c>
      <c r="BO545" s="18">
        <f ca="1" t="shared" si="3838"/>
        <v>37922.1225848178</v>
      </c>
      <c r="BP545" s="18">
        <f ca="1" t="shared" si="3839"/>
        <v>-112250.519121215</v>
      </c>
      <c r="BQ545" s="18">
        <f ca="1" t="shared" ref="BQ545:BT545" si="4059">BE545</f>
        <v>21947.1846471664</v>
      </c>
      <c r="BR545" s="18">
        <f ca="1" t="shared" si="4059"/>
        <v>24028.8129493378</v>
      </c>
      <c r="BS545" s="18">
        <f ca="1" t="shared" si="4059"/>
        <v>19875.6688462394</v>
      </c>
      <c r="BT545" s="18">
        <f ca="1" t="shared" si="4059"/>
        <v>21571.4682583264</v>
      </c>
      <c r="BU545" s="18">
        <f ca="1" t="shared" si="3841"/>
        <v>56721.8284508442</v>
      </c>
      <c r="BV545" s="20">
        <f ca="1" t="shared" si="3842"/>
        <v>7.67993357008674</v>
      </c>
    </row>
    <row r="546" ht="15" customHeight="1" spans="1:74">
      <c r="A546" s="16">
        <v>545</v>
      </c>
      <c r="B546" s="17">
        <f ca="1" t="shared" ref="B546:F546" si="4060">RAND()</f>
        <v>0.143255425172837</v>
      </c>
      <c r="C546" s="18">
        <f ca="1">IF(B546&lt;=('Ejercicio 3 - TIR'!$D$13-'Ejercicio 3 - TIR'!$C$13)/('Ejercicio 3 - TIR'!$E$13-'Ejercicio 3 - TIR'!$C$13),'Ejercicio 3 - TIR'!$C$13+SQRT(('Ejercicio 3 - TIR'!$E$13-'Ejercicio 3 - TIR'!$C$13)*('Ejercicio 3 - TIR'!$D$13-'Ejercicio 3 - TIR'!$C$13)*B546),'Ejercicio 3 - TIR'!$E$13-SQRT(('Ejercicio 3 - TIR'!$E$13-'Ejercicio 3 - TIR'!$C$13)*('Ejercicio 3 - TIR'!$E$13-'Ejercicio 3 - TIR'!$D$13)*(1-B546)))</f>
        <v>67569.8196853779</v>
      </c>
      <c r="D546" s="17">
        <f ca="1" t="shared" si="4060"/>
        <v>0.745728277559551</v>
      </c>
      <c r="E546" s="18">
        <f ca="1">IF(D546&lt;=('Ejercicio 3 - TIR'!$D$14-'Ejercicio 3 - TIR'!$C$14)/('Ejercicio 3 - TIR'!$E$14-'Ejercicio 3 - TIR'!$C$14),'Ejercicio 3 - TIR'!$C$14+SQRT(('Ejercicio 3 - TIR'!$E$14-'Ejercicio 3 - TIR'!$C$14)*('Ejercicio 3 - TIR'!$D$14-'Ejercicio 3 - TIR'!$C$14)*D546),'Ejercicio 3 - TIR'!$E$14-SQRT(('Ejercicio 3 - TIR'!$E$14-'Ejercicio 3 - TIR'!$C$14)*('Ejercicio 3 - TIR'!$E$14-'Ejercicio 3 - TIR'!$D$14)*(1-D546)))</f>
        <v>33824.1795390355</v>
      </c>
      <c r="F546" s="17">
        <f ca="1" t="shared" si="4060"/>
        <v>0.698045516528422</v>
      </c>
      <c r="G546" s="18">
        <f ca="1">IF(F546&lt;=('Ejercicio 3 - TIR'!$D$18-'Ejercicio 3 - TIR'!$C$18)/('Ejercicio 3 - TIR'!$E$18-'Ejercicio 3 - TIR'!$C$18),'Ejercicio 3 - TIR'!$C$18+SQRT(('Ejercicio 3 - TIR'!$E$18-'Ejercicio 3 - TIR'!$C$18)*('Ejercicio 3 - TIR'!$D$18-'Ejercicio 3 - TIR'!$C$18)*F546),'Ejercicio 3 - TIR'!$E$18-SQRT(('Ejercicio 3 - TIR'!$E$18-'Ejercicio 3 - TIR'!$C$18)*('Ejercicio 3 - TIR'!$E$18-'Ejercicio 3 - TIR'!$D$18)*(1-F546)))</f>
        <v>40241.1570460491</v>
      </c>
      <c r="H546" s="17">
        <f ca="1" t="shared" ref="H546:L546" si="4061">RAND()</f>
        <v>0.898325673209898</v>
      </c>
      <c r="I546" s="18">
        <f ca="1">IF(H546&lt;=('Ejercicio 3 - TIR'!$D$18-'Ejercicio 3 - TIR'!$C$18)/('Ejercicio 3 - TIR'!$E$18-'Ejercicio 3 - TIR'!$C$18),'Ejercicio 3 - TIR'!$C$18+SQRT(('Ejercicio 3 - TIR'!$E$18-'Ejercicio 3 - TIR'!$C$18)*('Ejercicio 3 - TIR'!$D$18-'Ejercicio 3 - TIR'!$C$18)*H546),'Ejercicio 3 - TIR'!$E$18-SQRT(('Ejercicio 3 - TIR'!$E$18-'Ejercicio 3 - TIR'!$C$18)*('Ejercicio 3 - TIR'!$E$18-'Ejercicio 3 - TIR'!$D$18)*(1-H546)))</f>
        <v>42238.5557204141</v>
      </c>
      <c r="J546" s="17">
        <f ca="1" t="shared" si="4061"/>
        <v>0.6637611694972</v>
      </c>
      <c r="K546" s="18">
        <f ca="1">IF(J546&lt;=('Ejercicio 3 - TIR'!$D$18-'Ejercicio 3 - TIR'!$C$18)/('Ejercicio 3 - TIR'!$E$18-'Ejercicio 3 - TIR'!$C$18),'Ejercicio 3 - TIR'!$C$18+SQRT(('Ejercicio 3 - TIR'!$E$18-'Ejercicio 3 - TIR'!$C$18)*('Ejercicio 3 - TIR'!$D$18-'Ejercicio 3 - TIR'!$C$18)*J546),'Ejercicio 3 - TIR'!$E$18-SQRT(('Ejercicio 3 - TIR'!$E$18-'Ejercicio 3 - TIR'!$C$18)*('Ejercicio 3 - TIR'!$E$18-'Ejercicio 3 - TIR'!$D$18)*(1-J546)))</f>
        <v>39978.1849764664</v>
      </c>
      <c r="L546" s="17">
        <f ca="1" t="shared" si="4061"/>
        <v>0.16051822693663</v>
      </c>
      <c r="M546" s="18">
        <f ca="1">IF(L546&lt;=('Ejercicio 3 - TIR'!$D$18-'Ejercicio 3 - TIR'!$C$18)/('Ejercicio 3 - TIR'!$E$18-'Ejercicio 3 - TIR'!$C$18),'Ejercicio 3 - TIR'!$C$18+SQRT(('Ejercicio 3 - TIR'!$E$18-'Ejercicio 3 - TIR'!$C$18)*('Ejercicio 3 - TIR'!$D$18-'Ejercicio 3 - TIR'!$C$18)*L546),'Ejercicio 3 - TIR'!$E$18-SQRT(('Ejercicio 3 - TIR'!$E$18-'Ejercicio 3 - TIR'!$C$18)*('Ejercicio 3 - TIR'!$E$18-'Ejercicio 3 - TIR'!$D$18)*(1-L546)))</f>
        <v>34906.9067690852</v>
      </c>
      <c r="N546" s="17">
        <f ca="1" t="shared" ref="N546:R546" si="4062">RAND()</f>
        <v>0.947507152366917</v>
      </c>
      <c r="O546" s="18">
        <f ca="1">IF(N546&lt;=('Ejercicio 3 - TIR'!$D$18-'Ejercicio 3 - TIR'!$C$18)/('Ejercicio 3 - TIR'!$E$18-'Ejercicio 3 - TIR'!$C$18),'Ejercicio 3 - TIR'!$C$18+SQRT(('Ejercicio 3 - TIR'!$E$18-'Ejercicio 3 - TIR'!$C$18)*('Ejercicio 3 - TIR'!$D$18-'Ejercicio 3 - TIR'!$C$18)*N546),'Ejercicio 3 - TIR'!$E$18-SQRT(('Ejercicio 3 - TIR'!$E$18-'Ejercicio 3 - TIR'!$C$18)*('Ejercicio 3 - TIR'!$E$18-'Ejercicio 3 - TIR'!$D$18)*(1-N546)))</f>
        <v>43015.8216883351</v>
      </c>
      <c r="P546" s="17">
        <f ca="1" t="shared" si="4062"/>
        <v>0.926179170861201</v>
      </c>
      <c r="Q546" s="19">
        <f ca="1">IF(P546&lt;=('Ejercicio 3 - TIR'!$D$22-'Ejercicio 3 - TIR'!$C$22)/('Ejercicio 3 - TIR'!$E$22-'Ejercicio 3 - TIR'!$C$22),'Ejercicio 3 - TIR'!$C$22+SQRT(('Ejercicio 3 - TIR'!$E$22-'Ejercicio 3 - TIR'!$C$22)*('Ejercicio 3 - TIR'!$D$22-'Ejercicio 3 - TIR'!$C$22)*P546),'Ejercicio 3 - TIR'!$E$22-SQRT(('Ejercicio 3 - TIR'!$E$22-'Ejercicio 3 - TIR'!$C$22)*('Ejercicio 3 - TIR'!$E$22-'Ejercicio 3 - TIR'!$D$22)*(1-P546)))</f>
        <v>0.168472750004887</v>
      </c>
      <c r="R546" s="17">
        <f ca="1" t="shared" si="4062"/>
        <v>0.7020131705137</v>
      </c>
      <c r="S546" s="19">
        <f ca="1">IF(R546&lt;=('Ejercicio 3 - TIR'!$D$23-'Ejercicio 3 - TIR'!$C$23)/('Ejercicio 3 - TIR'!$E$23-'Ejercicio 3 - TIR'!$C$23),'Ejercicio 3 - TIR'!$C$23+SQRT(('Ejercicio 3 - TIR'!$E$23-'Ejercicio 3 - TIR'!$C$23)*('Ejercicio 3 - TIR'!$D$23-'Ejercicio 3 - TIR'!$C$23)*R546),'Ejercicio 3 - TIR'!$E$23-SQRT(('Ejercicio 3 - TIR'!$E$23-'Ejercicio 3 - TIR'!$C$23)*('Ejercicio 3 - TIR'!$E$23-'Ejercicio 3 - TIR'!$D$23)*(1-R546)))</f>
        <v>0.15684020092757</v>
      </c>
      <c r="T546" s="17">
        <f ca="1" t="shared" ref="T546:X546" si="4063">RAND()</f>
        <v>0.283566575758418</v>
      </c>
      <c r="U546" s="19">
        <f ca="1">IF(T546&lt;=('Ejercicio 3 - TIR'!$D$24-'Ejercicio 3 - TIR'!$C$24)/('Ejercicio 3 - TIR'!$E$24-'Ejercicio 3 - TIR'!$C$24),'Ejercicio 3 - TIR'!$C$24+SQRT(('Ejercicio 3 - TIR'!$E$24-'Ejercicio 3 - TIR'!$C$24)*('Ejercicio 3 - TIR'!$D$24-'Ejercicio 3 - TIR'!$C$24)*T546),'Ejercicio 3 - TIR'!$E$24-SQRT(('Ejercicio 3 - TIR'!$E$24-'Ejercicio 3 - TIR'!$C$24)*('Ejercicio 3 - TIR'!$E$24-'Ejercicio 3 - TIR'!$D$24)*(1-T546)))</f>
        <v>0.174402659877412</v>
      </c>
      <c r="V546" s="17">
        <f ca="1" t="shared" si="4063"/>
        <v>0.0738547737666841</v>
      </c>
      <c r="W546" s="19">
        <f ca="1">IF(V546&lt;=('Ejercicio 3 - TIR'!$D$25-'Ejercicio 3 - TIR'!$C$25)/('Ejercicio 3 - TIR'!$E$25-'Ejercicio 3 - TIR'!$C$25),'Ejercicio 3 - TIR'!$C$25+SQRT(('Ejercicio 3 - TIR'!$E$25-'Ejercicio 3 - TIR'!$C$25)*('Ejercicio 3 - TIR'!$D$25-'Ejercicio 3 - TIR'!$C$25)*V546),'Ejercicio 3 - TIR'!$E$25-SQRT(('Ejercicio 3 - TIR'!$E$25-'Ejercicio 3 - TIR'!$C$25)*('Ejercicio 3 - TIR'!$E$25-'Ejercicio 3 - TIR'!$D$25)*(1-V546)))</f>
        <v>0.190168415966775</v>
      </c>
      <c r="X546" s="17">
        <f ca="1" t="shared" si="4063"/>
        <v>0.990445977767651</v>
      </c>
      <c r="Y546" s="19">
        <f ca="1">IF(X546&lt;=('Ejercicio 3 - TIR'!$D$26-'Ejercicio 3 - TIR'!$C$26)/('Ejercicio 3 - TIR'!$E$26-'Ejercicio 3 - TIR'!$C$26),'Ejercicio 3 - TIR'!$C$26+SQRT(('Ejercicio 3 - TIR'!$E$26-'Ejercicio 3 - TIR'!$C$26)*('Ejercicio 3 - TIR'!$D$26-'Ejercicio 3 - TIR'!$C$26)*X546),'Ejercicio 3 - TIR'!$E$26-SQRT(('Ejercicio 3 - TIR'!$E$26-'Ejercicio 3 - TIR'!$C$26)*('Ejercicio 3 - TIR'!$E$26-'Ejercicio 3 - TIR'!$D$26)*(1-X546)))</f>
        <v>0.272817262356547</v>
      </c>
      <c r="Z546" s="17">
        <f ca="1" t="shared" si="3812"/>
        <v>1.16847275000489</v>
      </c>
      <c r="AA546" s="17">
        <f ca="1" t="shared" si="3813"/>
        <v>1.35173625089404</v>
      </c>
      <c r="AB546" s="17">
        <f ca="1" t="shared" si="3814"/>
        <v>1.58748264850269</v>
      </c>
      <c r="AC546" s="17">
        <f ca="1" t="shared" si="3815"/>
        <v>1.88937170914318</v>
      </c>
      <c r="AD546" s="17">
        <f ca="1" t="shared" si="3816"/>
        <v>2.40482492640553</v>
      </c>
      <c r="AE546" s="16">
        <f ca="1" t="shared" si="3817"/>
        <v>5698.45254360034</v>
      </c>
      <c r="AF546" s="16">
        <f ca="1" t="shared" si="3818"/>
        <v>6592.19898551484</v>
      </c>
      <c r="AG546" s="16">
        <f ca="1" t="shared" si="3819"/>
        <v>7741.89602302981</v>
      </c>
      <c r="AH546" s="16">
        <f ca="1" t="shared" si="3820"/>
        <v>9214.16012630886</v>
      </c>
      <c r="AI546" s="16">
        <f ca="1" t="shared" si="3821"/>
        <v>11727.9420668833</v>
      </c>
      <c r="AJ546" s="18">
        <f ca="1" t="shared" si="3822"/>
        <v>47020.6954369755</v>
      </c>
      <c r="AK546" s="18">
        <f ca="1" t="shared" si="3823"/>
        <v>57095.3869526917</v>
      </c>
      <c r="AL546" s="18">
        <f ca="1" t="shared" si="3824"/>
        <v>63464.6749687712</v>
      </c>
      <c r="AM546" s="18">
        <f ca="1" t="shared" si="3825"/>
        <v>65952.1221032083</v>
      </c>
      <c r="AN546" s="18">
        <f ca="1" t="shared" si="3826"/>
        <v>103445.520225924</v>
      </c>
      <c r="AO546" s="18">
        <f ca="1">C546/'Ejercicio 3 - TIR'!$D$7</f>
        <v>13513.9639370756</v>
      </c>
      <c r="AP546" s="18">
        <f ca="1" t="shared" si="3827"/>
        <v>33506.7314998999</v>
      </c>
      <c r="AQ546" s="18">
        <f ca="1" t="shared" si="3828"/>
        <v>43581.4230156161</v>
      </c>
      <c r="AR546" s="18">
        <f ca="1" t="shared" si="3829"/>
        <v>49950.7110316956</v>
      </c>
      <c r="AS546" s="18">
        <f ca="1" t="shared" si="3830"/>
        <v>52438.1581661327</v>
      </c>
      <c r="AT546" s="18">
        <f ca="1" t="shared" si="3831"/>
        <v>89931.5562888486</v>
      </c>
      <c r="AU546" s="18">
        <f ca="1">AP546*'Ejercicio 3 - TIR'!$D$5</f>
        <v>16753.36574995</v>
      </c>
      <c r="AV546" s="18">
        <f ca="1">AQ546*'Ejercicio 3 - TIR'!$D$5</f>
        <v>21790.7115078081</v>
      </c>
      <c r="AW546" s="18">
        <f ca="1">AR546*'Ejercicio 3 - TIR'!$D$5</f>
        <v>24975.3555158478</v>
      </c>
      <c r="AX546" s="18">
        <f ca="1">AS546*'Ejercicio 3 - TIR'!$D$5</f>
        <v>26219.0790830663</v>
      </c>
      <c r="AY546" s="18">
        <f ca="1">AT546*'Ejercicio 3 - TIR'!$D$5</f>
        <v>44965.7781444243</v>
      </c>
      <c r="AZ546" s="18">
        <f ca="1" t="shared" ref="AZ546:BD546" si="4064">AJ546-AU546-AE546</f>
        <v>24568.8771434252</v>
      </c>
      <c r="BA546" s="18">
        <f ca="1" t="shared" si="4064"/>
        <v>28712.4764593688</v>
      </c>
      <c r="BB546" s="18">
        <f ca="1" t="shared" si="4064"/>
        <v>30747.4234298936</v>
      </c>
      <c r="BC546" s="18">
        <f ca="1" t="shared" si="4064"/>
        <v>30518.8828938331</v>
      </c>
      <c r="BD546" s="18">
        <f ca="1" t="shared" si="4064"/>
        <v>46751.8000146166</v>
      </c>
      <c r="BE546" s="18">
        <f ca="1" t="shared" ref="BE546:BI546" si="4065">AZ546/Z546</f>
        <v>21026.4870475777</v>
      </c>
      <c r="BF546" s="18">
        <f ca="1" t="shared" si="4065"/>
        <v>21241.1825460612</v>
      </c>
      <c r="BG546" s="18">
        <f ca="1" t="shared" si="4065"/>
        <v>19368.667404897</v>
      </c>
      <c r="BH546" s="18">
        <f ca="1" t="shared" si="4065"/>
        <v>16152.9267883836</v>
      </c>
      <c r="BI546" s="18">
        <f ca="1" t="shared" si="4065"/>
        <v>19440.8330940315</v>
      </c>
      <c r="BJ546" s="18">
        <f ca="1" t="shared" si="3834"/>
        <v>81341.2300706887</v>
      </c>
      <c r="BK546" s="18">
        <f ca="1" t="shared" si="3835"/>
        <v>32498.7173304248</v>
      </c>
      <c r="BL546" s="18">
        <f ca="1" t="shared" si="3836"/>
        <v>113839.947401114</v>
      </c>
      <c r="BM546" s="18">
        <f ca="1">BK546*'Ejercicio 3 - TIR'!$D$5</f>
        <v>16249.3586652124</v>
      </c>
      <c r="BN546" s="18">
        <f ca="1" t="shared" si="3837"/>
        <v>97590.5887359011</v>
      </c>
      <c r="BO546" s="18">
        <f ca="1" t="shared" si="3838"/>
        <v>40581.1615075733</v>
      </c>
      <c r="BP546" s="18">
        <f ca="1" t="shared" si="3839"/>
        <v>-101393.999224413</v>
      </c>
      <c r="BQ546" s="18">
        <f ca="1" t="shared" ref="BQ546:BT546" si="4066">BE546</f>
        <v>21026.4870475777</v>
      </c>
      <c r="BR546" s="18">
        <f ca="1" t="shared" si="4066"/>
        <v>21241.1825460612</v>
      </c>
      <c r="BS546" s="18">
        <f ca="1" t="shared" si="4066"/>
        <v>19368.667404897</v>
      </c>
      <c r="BT546" s="18">
        <f ca="1" t="shared" si="4066"/>
        <v>16152.9267883836</v>
      </c>
      <c r="BU546" s="18">
        <f ca="1" t="shared" si="3841"/>
        <v>60021.9946016048</v>
      </c>
      <c r="BV546" s="20">
        <f ca="1" t="shared" si="3842"/>
        <v>9.38215652471348</v>
      </c>
    </row>
    <row r="547" ht="15" customHeight="1" spans="1:74">
      <c r="A547" s="16">
        <v>546</v>
      </c>
      <c r="B547" s="17">
        <f ca="1" t="shared" ref="B547:F547" si="4067">RAND()</f>
        <v>0.612189948401284</v>
      </c>
      <c r="C547" s="18">
        <f ca="1">IF(B547&lt;=('Ejercicio 3 - TIR'!$D$13-'Ejercicio 3 - TIR'!$C$13)/('Ejercicio 3 - TIR'!$E$13-'Ejercicio 3 - TIR'!$C$13),'Ejercicio 3 - TIR'!$C$13+SQRT(('Ejercicio 3 - TIR'!$E$13-'Ejercicio 3 - TIR'!$C$13)*('Ejercicio 3 - TIR'!$D$13-'Ejercicio 3 - TIR'!$C$13)*B547),'Ejercicio 3 - TIR'!$E$13-SQRT(('Ejercicio 3 - TIR'!$E$13-'Ejercicio 3 - TIR'!$C$13)*('Ejercicio 3 - TIR'!$E$13-'Ejercicio 3 - TIR'!$D$13)*(1-B547)))</f>
        <v>78427.5160929841</v>
      </c>
      <c r="D547" s="17">
        <f ca="1" t="shared" si="4067"/>
        <v>0.327955547113019</v>
      </c>
      <c r="E547" s="18">
        <f ca="1">IF(D547&lt;=('Ejercicio 3 - TIR'!$D$14-'Ejercicio 3 - TIR'!$C$14)/('Ejercicio 3 - TIR'!$E$14-'Ejercicio 3 - TIR'!$C$14),'Ejercicio 3 - TIR'!$C$14+SQRT(('Ejercicio 3 - TIR'!$E$14-'Ejercicio 3 - TIR'!$C$14)*('Ejercicio 3 - TIR'!$D$14-'Ejercicio 3 - TIR'!$C$14)*D547),'Ejercicio 3 - TIR'!$E$14-SQRT(('Ejercicio 3 - TIR'!$E$14-'Ejercicio 3 - TIR'!$C$14)*('Ejercicio 3 - TIR'!$E$14-'Ejercicio 3 - TIR'!$D$14)*(1-D547)))</f>
        <v>29959.5025994021</v>
      </c>
      <c r="F547" s="17">
        <f ca="1" t="shared" si="4067"/>
        <v>0.534048967817227</v>
      </c>
      <c r="G547" s="18">
        <f ca="1">IF(F547&lt;=('Ejercicio 3 - TIR'!$D$18-'Ejercicio 3 - TIR'!$C$18)/('Ejercicio 3 - TIR'!$E$18-'Ejercicio 3 - TIR'!$C$18),'Ejercicio 3 - TIR'!$C$18+SQRT(('Ejercicio 3 - TIR'!$E$18-'Ejercicio 3 - TIR'!$C$18)*('Ejercicio 3 - TIR'!$D$18-'Ejercicio 3 - TIR'!$C$18)*F547),'Ejercicio 3 - TIR'!$E$18-SQRT(('Ejercicio 3 - TIR'!$E$18-'Ejercicio 3 - TIR'!$C$18)*('Ejercicio 3 - TIR'!$E$18-'Ejercicio 3 - TIR'!$D$18)*(1-F547)))</f>
        <v>38950.2706759396</v>
      </c>
      <c r="H547" s="17">
        <f ca="1" t="shared" ref="H547:L547" si="4068">RAND()</f>
        <v>0.56458425983937</v>
      </c>
      <c r="I547" s="18">
        <f ca="1">IF(H547&lt;=('Ejercicio 3 - TIR'!$D$18-'Ejercicio 3 - TIR'!$C$18)/('Ejercicio 3 - TIR'!$E$18-'Ejercicio 3 - TIR'!$C$18),'Ejercicio 3 - TIR'!$C$18+SQRT(('Ejercicio 3 - TIR'!$E$18-'Ejercicio 3 - TIR'!$C$18)*('Ejercicio 3 - TIR'!$D$18-'Ejercicio 3 - TIR'!$C$18)*H547),'Ejercicio 3 - TIR'!$E$18-SQRT(('Ejercicio 3 - TIR'!$E$18-'Ejercicio 3 - TIR'!$C$18)*('Ejercicio 3 - TIR'!$E$18-'Ejercicio 3 - TIR'!$D$18)*(1-H547)))</f>
        <v>39202.5887105697</v>
      </c>
      <c r="J547" s="17">
        <f ca="1" t="shared" si="4068"/>
        <v>0.57910884509202</v>
      </c>
      <c r="K547" s="18">
        <f ca="1">IF(J547&lt;=('Ejercicio 3 - TIR'!$D$18-'Ejercicio 3 - TIR'!$C$18)/('Ejercicio 3 - TIR'!$E$18-'Ejercicio 3 - TIR'!$C$18),'Ejercicio 3 - TIR'!$C$18+SQRT(('Ejercicio 3 - TIR'!$E$18-'Ejercicio 3 - TIR'!$C$18)*('Ejercicio 3 - TIR'!$D$18-'Ejercicio 3 - TIR'!$C$18)*J547),'Ejercicio 3 - TIR'!$E$18-SQRT(('Ejercicio 3 - TIR'!$E$18-'Ejercicio 3 - TIR'!$C$18)*('Ejercicio 3 - TIR'!$E$18-'Ejercicio 3 - TIR'!$D$18)*(1-J547)))</f>
        <v>39320.2106609134</v>
      </c>
      <c r="L547" s="17">
        <f ca="1" t="shared" si="4068"/>
        <v>0.439066297345688</v>
      </c>
      <c r="M547" s="18">
        <f ca="1">IF(L547&lt;=('Ejercicio 3 - TIR'!$D$18-'Ejercicio 3 - TIR'!$C$18)/('Ejercicio 3 - TIR'!$E$18-'Ejercicio 3 - TIR'!$C$18),'Ejercicio 3 - TIR'!$C$18+SQRT(('Ejercicio 3 - TIR'!$E$18-'Ejercicio 3 - TIR'!$C$18)*('Ejercicio 3 - TIR'!$D$18-'Ejercicio 3 - TIR'!$C$18)*L547),'Ejercicio 3 - TIR'!$E$18-SQRT(('Ejercicio 3 - TIR'!$E$18-'Ejercicio 3 - TIR'!$C$18)*('Ejercicio 3 - TIR'!$E$18-'Ejercicio 3 - TIR'!$D$18)*(1-L547)))</f>
        <v>38115.4140129665</v>
      </c>
      <c r="N547" s="17">
        <f ca="1" t="shared" ref="N547:R547" si="4069">RAND()</f>
        <v>0.176310304089738</v>
      </c>
      <c r="O547" s="18">
        <f ca="1">IF(N547&lt;=('Ejercicio 3 - TIR'!$D$18-'Ejercicio 3 - TIR'!$C$18)/('Ejercicio 3 - TIR'!$E$18-'Ejercicio 3 - TIR'!$C$18),'Ejercicio 3 - TIR'!$C$18+SQRT(('Ejercicio 3 - TIR'!$E$18-'Ejercicio 3 - TIR'!$C$18)*('Ejercicio 3 - TIR'!$D$18-'Ejercicio 3 - TIR'!$C$18)*N547),'Ejercicio 3 - TIR'!$E$18-SQRT(('Ejercicio 3 - TIR'!$E$18-'Ejercicio 3 - TIR'!$C$18)*('Ejercicio 3 - TIR'!$E$18-'Ejercicio 3 - TIR'!$D$18)*(1-N547)))</f>
        <v>35142.6205006262</v>
      </c>
      <c r="P547" s="17">
        <f ca="1" t="shared" si="4069"/>
        <v>0.22169994287844</v>
      </c>
      <c r="Q547" s="19">
        <f ca="1">IF(P547&lt;=('Ejercicio 3 - TIR'!$D$22-'Ejercicio 3 - TIR'!$C$22)/('Ejercicio 3 - TIR'!$E$22-'Ejercicio 3 - TIR'!$C$22),'Ejercicio 3 - TIR'!$C$22+SQRT(('Ejercicio 3 - TIR'!$E$22-'Ejercicio 3 - TIR'!$C$22)*('Ejercicio 3 - TIR'!$D$22-'Ejercicio 3 - TIR'!$C$22)*P547),'Ejercicio 3 - TIR'!$E$22-SQRT(('Ejercicio 3 - TIR'!$E$22-'Ejercicio 3 - TIR'!$C$22)*('Ejercicio 3 - TIR'!$E$22-'Ejercicio 3 - TIR'!$D$22)*(1-P547)))</f>
        <v>0.139976483604008</v>
      </c>
      <c r="R547" s="17">
        <f ca="1" t="shared" si="4069"/>
        <v>0.979129442677608</v>
      </c>
      <c r="S547" s="19">
        <f ca="1">IF(R547&lt;=('Ejercicio 3 - TIR'!$D$23-'Ejercicio 3 - TIR'!$C$23)/('Ejercicio 3 - TIR'!$E$23-'Ejercicio 3 - TIR'!$C$23),'Ejercicio 3 - TIR'!$C$23+SQRT(('Ejercicio 3 - TIR'!$E$23-'Ejercicio 3 - TIR'!$C$23)*('Ejercicio 3 - TIR'!$D$23-'Ejercicio 3 - TIR'!$C$23)*R547),'Ejercicio 3 - TIR'!$E$23-SQRT(('Ejercicio 3 - TIR'!$E$23-'Ejercicio 3 - TIR'!$C$23)*('Ejercicio 3 - TIR'!$E$23-'Ejercicio 3 - TIR'!$D$23)*(1-R547)))</f>
        <v>0.173870807297832</v>
      </c>
      <c r="T547" s="17">
        <f ca="1" t="shared" ref="T547:X547" si="4070">RAND()</f>
        <v>0.558733219449782</v>
      </c>
      <c r="U547" s="19">
        <f ca="1">IF(T547&lt;=('Ejercicio 3 - TIR'!$D$24-'Ejercicio 3 - TIR'!$C$24)/('Ejercicio 3 - TIR'!$E$24-'Ejercicio 3 - TIR'!$C$24),'Ejercicio 3 - TIR'!$C$24+SQRT(('Ejercicio 3 - TIR'!$E$24-'Ejercicio 3 - TIR'!$C$24)*('Ejercicio 3 - TIR'!$D$24-'Ejercicio 3 - TIR'!$C$24)*T547),'Ejercicio 3 - TIR'!$E$24-SQRT(('Ejercicio 3 - TIR'!$E$24-'Ejercicio 3 - TIR'!$C$24)*('Ejercicio 3 - TIR'!$E$24-'Ejercicio 3 - TIR'!$D$24)*(1-T547)))</f>
        <v>0.184849651701006</v>
      </c>
      <c r="V547" s="17">
        <f ca="1" t="shared" si="4070"/>
        <v>0.527290945415003</v>
      </c>
      <c r="W547" s="19">
        <f ca="1">IF(V547&lt;=('Ejercicio 3 - TIR'!$D$25-'Ejercicio 3 - TIR'!$C$25)/('Ejercicio 3 - TIR'!$E$25-'Ejercicio 3 - TIR'!$C$25),'Ejercicio 3 - TIR'!$C$25+SQRT(('Ejercicio 3 - TIR'!$E$25-'Ejercicio 3 - TIR'!$C$25)*('Ejercicio 3 - TIR'!$D$25-'Ejercicio 3 - TIR'!$C$25)*V547),'Ejercicio 3 - TIR'!$E$25-SQRT(('Ejercicio 3 - TIR'!$E$25-'Ejercicio 3 - TIR'!$C$25)*('Ejercicio 3 - TIR'!$E$25-'Ejercicio 3 - TIR'!$D$25)*(1-V547)))</f>
        <v>0.209324679582731</v>
      </c>
      <c r="X547" s="17">
        <f ca="1" t="shared" si="4070"/>
        <v>0.935309734740027</v>
      </c>
      <c r="Y547" s="19">
        <f ca="1">IF(X547&lt;=('Ejercicio 3 - TIR'!$D$26-'Ejercicio 3 - TIR'!$C$26)/('Ejercicio 3 - TIR'!$E$26-'Ejercicio 3 - TIR'!$C$26),'Ejercicio 3 - TIR'!$C$26+SQRT(('Ejercicio 3 - TIR'!$E$26-'Ejercicio 3 - TIR'!$C$26)*('Ejercicio 3 - TIR'!$D$26-'Ejercicio 3 - TIR'!$C$26)*X547),'Ejercicio 3 - TIR'!$E$26-SQRT(('Ejercicio 3 - TIR'!$E$26-'Ejercicio 3 - TIR'!$C$26)*('Ejercicio 3 - TIR'!$E$26-'Ejercicio 3 - TIR'!$D$26)*(1-X547)))</f>
        <v>0.261309696834887</v>
      </c>
      <c r="Z547" s="17">
        <f ca="1" t="shared" si="3812"/>
        <v>1.13997648360401</v>
      </c>
      <c r="AA547" s="17">
        <f ca="1" t="shared" si="3813"/>
        <v>1.33818511510878</v>
      </c>
      <c r="AB547" s="17">
        <f ca="1" t="shared" si="3814"/>
        <v>1.58554816754811</v>
      </c>
      <c r="AC547" s="17">
        <f ca="1" t="shared" si="3815"/>
        <v>1.9174425296831</v>
      </c>
      <c r="AD547" s="17">
        <f ca="1" t="shared" si="3816"/>
        <v>2.41848885581291</v>
      </c>
      <c r="AE547" s="16">
        <f ca="1" t="shared" si="3817"/>
        <v>4193.62582438944</v>
      </c>
      <c r="AF547" s="16">
        <f ca="1" t="shared" si="3818"/>
        <v>4922.77493198107</v>
      </c>
      <c r="AG547" s="16">
        <f ca="1" t="shared" si="3819"/>
        <v>5832.74816356021</v>
      </c>
      <c r="AH547" s="16">
        <f ca="1" t="shared" si="3820"/>
        <v>7053.68630398422</v>
      </c>
      <c r="AI547" s="16">
        <f ca="1" t="shared" si="3821"/>
        <v>8896.88293364672</v>
      </c>
      <c r="AJ547" s="18">
        <f ca="1" t="shared" si="3822"/>
        <v>44402.3926005819</v>
      </c>
      <c r="AK547" s="18">
        <f ca="1" t="shared" si="3823"/>
        <v>52460.3206862159</v>
      </c>
      <c r="AL547" s="18">
        <f ca="1" t="shared" si="3824"/>
        <v>62344.0879610168</v>
      </c>
      <c r="AM547" s="18">
        <f ca="1" t="shared" si="3825"/>
        <v>73084.1158649413</v>
      </c>
      <c r="AN547" s="18">
        <f ca="1" t="shared" si="3826"/>
        <v>84992.0360448268</v>
      </c>
      <c r="AO547" s="18">
        <f ca="1">C547/'Ejercicio 3 - TIR'!$D$7</f>
        <v>15685.5032185968</v>
      </c>
      <c r="AP547" s="18">
        <f ca="1" t="shared" si="3827"/>
        <v>28716.8893819851</v>
      </c>
      <c r="AQ547" s="18">
        <f ca="1" t="shared" si="3828"/>
        <v>36774.8174676191</v>
      </c>
      <c r="AR547" s="18">
        <f ca="1" t="shared" si="3829"/>
        <v>46658.58474242</v>
      </c>
      <c r="AS547" s="18">
        <f ca="1" t="shared" si="3830"/>
        <v>57398.6126463445</v>
      </c>
      <c r="AT547" s="18">
        <f ca="1" t="shared" si="3831"/>
        <v>69306.53282623</v>
      </c>
      <c r="AU547" s="18">
        <f ca="1">AP547*'Ejercicio 3 - TIR'!$D$5</f>
        <v>14358.4446909925</v>
      </c>
      <c r="AV547" s="18">
        <f ca="1">AQ547*'Ejercicio 3 - TIR'!$D$5</f>
        <v>18387.4087338096</v>
      </c>
      <c r="AW547" s="18">
        <f ca="1">AR547*'Ejercicio 3 - TIR'!$D$5</f>
        <v>23329.29237121</v>
      </c>
      <c r="AX547" s="18">
        <f ca="1">AS547*'Ejercicio 3 - TIR'!$D$5</f>
        <v>28699.3063231723</v>
      </c>
      <c r="AY547" s="18">
        <f ca="1">AT547*'Ejercicio 3 - TIR'!$D$5</f>
        <v>34653.266413115</v>
      </c>
      <c r="AZ547" s="18">
        <f ca="1" t="shared" ref="AZ547:BD547" si="4071">AJ547-AU547-AE547</f>
        <v>25850.3220851999</v>
      </c>
      <c r="BA547" s="18">
        <f ca="1" t="shared" si="4071"/>
        <v>29150.1370204253</v>
      </c>
      <c r="BB547" s="18">
        <f ca="1" t="shared" si="4071"/>
        <v>33182.0474262466</v>
      </c>
      <c r="BC547" s="18">
        <f ca="1" t="shared" si="4071"/>
        <v>37331.1232377849</v>
      </c>
      <c r="BD547" s="18">
        <f ca="1" t="shared" si="4071"/>
        <v>41441.8866980651</v>
      </c>
      <c r="BE547" s="18">
        <f ca="1" t="shared" ref="BE547:BI547" si="4072">AZ547/Z547</f>
        <v>22676.1889012612</v>
      </c>
      <c r="BF547" s="18">
        <f ca="1" t="shared" si="4072"/>
        <v>21783.3367680642</v>
      </c>
      <c r="BG547" s="18">
        <f ca="1" t="shared" si="4072"/>
        <v>20927.8078745216</v>
      </c>
      <c r="BH547" s="18">
        <f ca="1" t="shared" si="4072"/>
        <v>19469.2266703579</v>
      </c>
      <c r="BI547" s="18">
        <f ca="1" t="shared" si="4072"/>
        <v>17135.446623398</v>
      </c>
      <c r="BJ547" s="18">
        <f ca="1" t="shared" si="3834"/>
        <v>72456.723162352</v>
      </c>
      <c r="BK547" s="18">
        <f ca="1" t="shared" si="3835"/>
        <v>37935.214731994</v>
      </c>
      <c r="BL547" s="18">
        <f ca="1" t="shared" si="3836"/>
        <v>110391.937894346</v>
      </c>
      <c r="BM547" s="18">
        <f ca="1">BK547*'Ejercicio 3 - TIR'!$D$5</f>
        <v>18967.607365997</v>
      </c>
      <c r="BN547" s="18">
        <f ca="1" t="shared" si="3837"/>
        <v>91424.330528349</v>
      </c>
      <c r="BO547" s="18">
        <f ca="1" t="shared" si="3838"/>
        <v>37802.2542087005</v>
      </c>
      <c r="BP547" s="18">
        <f ca="1" t="shared" si="3839"/>
        <v>-108387.018692386</v>
      </c>
      <c r="BQ547" s="18">
        <f ca="1" t="shared" ref="BQ547:BT547" si="4073">BE547</f>
        <v>22676.1889012612</v>
      </c>
      <c r="BR547" s="18">
        <f ca="1" t="shared" si="4073"/>
        <v>21783.3367680642</v>
      </c>
      <c r="BS547" s="18">
        <f ca="1" t="shared" si="4073"/>
        <v>20927.8078745216</v>
      </c>
      <c r="BT547" s="18">
        <f ca="1" t="shared" si="4073"/>
        <v>19469.2266703579</v>
      </c>
      <c r="BU547" s="18">
        <f ca="1" t="shared" si="3841"/>
        <v>54937.7008320985</v>
      </c>
      <c r="BV547" s="20">
        <f ca="1" t="shared" si="3842"/>
        <v>7.87728165815726</v>
      </c>
    </row>
    <row r="548" ht="15" customHeight="1" spans="1:74">
      <c r="A548" s="16">
        <v>547</v>
      </c>
      <c r="B548" s="17">
        <f ca="1" t="shared" ref="B548:F548" si="4074">RAND()</f>
        <v>0.036621807939325</v>
      </c>
      <c r="C548" s="18">
        <f ca="1">IF(B548&lt;=('Ejercicio 3 - TIR'!$D$13-'Ejercicio 3 - TIR'!$C$13)/('Ejercicio 3 - TIR'!$E$13-'Ejercicio 3 - TIR'!$C$13),'Ejercicio 3 - TIR'!$C$13+SQRT(('Ejercicio 3 - TIR'!$E$13-'Ejercicio 3 - TIR'!$C$13)*('Ejercicio 3 - TIR'!$D$13-'Ejercicio 3 - TIR'!$C$13)*B548),'Ejercicio 3 - TIR'!$E$13-SQRT(('Ejercicio 3 - TIR'!$E$13-'Ejercicio 3 - TIR'!$C$13)*('Ejercicio 3 - TIR'!$E$13-'Ejercicio 3 - TIR'!$D$13)*(1-B548)))</f>
        <v>63827.3650434379</v>
      </c>
      <c r="D548" s="17">
        <f ca="1" t="shared" si="4074"/>
        <v>0.652891367566442</v>
      </c>
      <c r="E548" s="18">
        <f ca="1">IF(D548&lt;=('Ejercicio 3 - TIR'!$D$14-'Ejercicio 3 - TIR'!$C$14)/('Ejercicio 3 - TIR'!$E$14-'Ejercicio 3 - TIR'!$C$14),'Ejercicio 3 - TIR'!$C$14+SQRT(('Ejercicio 3 - TIR'!$E$14-'Ejercicio 3 - TIR'!$C$14)*('Ejercicio 3 - TIR'!$D$14-'Ejercicio 3 - TIR'!$C$14)*D548),'Ejercicio 3 - TIR'!$E$14-SQRT(('Ejercicio 3 - TIR'!$E$14-'Ejercicio 3 - TIR'!$C$14)*('Ejercicio 3 - TIR'!$E$14-'Ejercicio 3 - TIR'!$D$14)*(1-D548)))</f>
        <v>32784.3021914001</v>
      </c>
      <c r="F548" s="17">
        <f ca="1" t="shared" si="4074"/>
        <v>0.523816122996492</v>
      </c>
      <c r="G548" s="18">
        <f ca="1">IF(F548&lt;=('Ejercicio 3 - TIR'!$D$18-'Ejercicio 3 - TIR'!$C$18)/('Ejercicio 3 - TIR'!$E$18-'Ejercicio 3 - TIR'!$C$18),'Ejercicio 3 - TIR'!$C$18+SQRT(('Ejercicio 3 - TIR'!$E$18-'Ejercicio 3 - TIR'!$C$18)*('Ejercicio 3 - TIR'!$D$18-'Ejercicio 3 - TIR'!$C$18)*F548),'Ejercicio 3 - TIR'!$E$18-SQRT(('Ejercicio 3 - TIR'!$E$18-'Ejercicio 3 - TIR'!$C$18)*('Ejercicio 3 - TIR'!$E$18-'Ejercicio 3 - TIR'!$D$18)*(1-F548)))</f>
        <v>38864.1084407556</v>
      </c>
      <c r="H548" s="17">
        <f ca="1" t="shared" ref="H548:L548" si="4075">RAND()</f>
        <v>0.708121424258358</v>
      </c>
      <c r="I548" s="18">
        <f ca="1">IF(H548&lt;=('Ejercicio 3 - TIR'!$D$18-'Ejercicio 3 - TIR'!$C$18)/('Ejercicio 3 - TIR'!$E$18-'Ejercicio 3 - TIR'!$C$18),'Ejercicio 3 - TIR'!$C$18+SQRT(('Ejercicio 3 - TIR'!$E$18-'Ejercicio 3 - TIR'!$C$18)*('Ejercicio 3 - TIR'!$D$18-'Ejercicio 3 - TIR'!$C$18)*H548),'Ejercicio 3 - TIR'!$E$18-SQRT(('Ejercicio 3 - TIR'!$E$18-'Ejercicio 3 - TIR'!$C$18)*('Ejercicio 3 - TIR'!$E$18-'Ejercicio 3 - TIR'!$D$18)*(1-H548)))</f>
        <v>40321.2295225537</v>
      </c>
      <c r="J548" s="17">
        <f ca="1" t="shared" si="4075"/>
        <v>0.636488099739819</v>
      </c>
      <c r="K548" s="18">
        <f ca="1">IF(J548&lt;=('Ejercicio 3 - TIR'!$D$18-'Ejercicio 3 - TIR'!$C$18)/('Ejercicio 3 - TIR'!$E$18-'Ejercicio 3 - TIR'!$C$18),'Ejercicio 3 - TIR'!$C$18+SQRT(('Ejercicio 3 - TIR'!$E$18-'Ejercicio 3 - TIR'!$C$18)*('Ejercicio 3 - TIR'!$D$18-'Ejercicio 3 - TIR'!$C$18)*J548),'Ejercicio 3 - TIR'!$E$18-SQRT(('Ejercicio 3 - TIR'!$E$18-'Ejercicio 3 - TIR'!$C$18)*('Ejercicio 3 - TIR'!$E$18-'Ejercicio 3 - TIR'!$D$18)*(1-J548)))</f>
        <v>39771.0396049229</v>
      </c>
      <c r="L548" s="17">
        <f ca="1" t="shared" si="4075"/>
        <v>0.473232660068761</v>
      </c>
      <c r="M548" s="18">
        <f ca="1">IF(L548&lt;=('Ejercicio 3 - TIR'!$D$18-'Ejercicio 3 - TIR'!$C$18)/('Ejercicio 3 - TIR'!$E$18-'Ejercicio 3 - TIR'!$C$18),'Ejercicio 3 - TIR'!$C$18+SQRT(('Ejercicio 3 - TIR'!$E$18-'Ejercicio 3 - TIR'!$C$18)*('Ejercicio 3 - TIR'!$D$18-'Ejercicio 3 - TIR'!$C$18)*L548),'Ejercicio 3 - TIR'!$E$18-SQRT(('Ejercicio 3 - TIR'!$E$18-'Ejercicio 3 - TIR'!$C$18)*('Ejercicio 3 - TIR'!$E$18-'Ejercicio 3 - TIR'!$D$18)*(1-L548)))</f>
        <v>38425.2536466455</v>
      </c>
      <c r="N548" s="17">
        <f ca="1" t="shared" ref="N548:R548" si="4076">RAND()</f>
        <v>0.322977920673093</v>
      </c>
      <c r="O548" s="18">
        <f ca="1">IF(N548&lt;=('Ejercicio 3 - TIR'!$D$18-'Ejercicio 3 - TIR'!$C$18)/('Ejercicio 3 - TIR'!$E$18-'Ejercicio 3 - TIR'!$C$18),'Ejercicio 3 - TIR'!$C$18+SQRT(('Ejercicio 3 - TIR'!$E$18-'Ejercicio 3 - TIR'!$C$18)*('Ejercicio 3 - TIR'!$D$18-'Ejercicio 3 - TIR'!$C$18)*N548),'Ejercicio 3 - TIR'!$E$18-SQRT(('Ejercicio 3 - TIR'!$E$18-'Ejercicio 3 - TIR'!$C$18)*('Ejercicio 3 - TIR'!$E$18-'Ejercicio 3 - TIR'!$D$18)*(1-N548)))</f>
        <v>36960.3655148968</v>
      </c>
      <c r="P548" s="17">
        <f ca="1" t="shared" si="4076"/>
        <v>0.983596207915995</v>
      </c>
      <c r="Q548" s="19">
        <f ca="1">IF(P548&lt;=('Ejercicio 3 - TIR'!$D$22-'Ejercicio 3 - TIR'!$C$22)/('Ejercicio 3 - TIR'!$E$22-'Ejercicio 3 - TIR'!$C$22),'Ejercicio 3 - TIR'!$C$22+SQRT(('Ejercicio 3 - TIR'!$E$22-'Ejercicio 3 - TIR'!$C$22)*('Ejercicio 3 - TIR'!$D$22-'Ejercicio 3 - TIR'!$C$22)*P548),'Ejercicio 3 - TIR'!$E$22-SQRT(('Ejercicio 3 - TIR'!$E$22-'Ejercicio 3 - TIR'!$C$22)*('Ejercicio 3 - TIR'!$E$22-'Ejercicio 3 - TIR'!$D$22)*(1-P548)))</f>
        <v>0.174566140804989</v>
      </c>
      <c r="R548" s="17">
        <f ca="1" t="shared" si="4076"/>
        <v>0.684180898981929</v>
      </c>
      <c r="S548" s="19">
        <f ca="1">IF(R548&lt;=('Ejercicio 3 - TIR'!$D$23-'Ejercicio 3 - TIR'!$C$23)/('Ejercicio 3 - TIR'!$E$23-'Ejercicio 3 - TIR'!$C$23),'Ejercicio 3 - TIR'!$C$23+SQRT(('Ejercicio 3 - TIR'!$E$23-'Ejercicio 3 - TIR'!$C$23)*('Ejercicio 3 - TIR'!$D$23-'Ejercicio 3 - TIR'!$C$23)*R548),'Ejercicio 3 - TIR'!$E$23-SQRT(('Ejercicio 3 - TIR'!$E$23-'Ejercicio 3 - TIR'!$C$23)*('Ejercicio 3 - TIR'!$E$23-'Ejercicio 3 - TIR'!$D$23)*(1-R548)))</f>
        <v>0.156157299191733</v>
      </c>
      <c r="T548" s="17">
        <f ca="1" t="shared" ref="T548:X548" si="4077">RAND()</f>
        <v>0.084828216429869</v>
      </c>
      <c r="U548" s="19">
        <f ca="1">IF(T548&lt;=('Ejercicio 3 - TIR'!$D$24-'Ejercicio 3 - TIR'!$C$24)/('Ejercicio 3 - TIR'!$E$24-'Ejercicio 3 - TIR'!$C$24),'Ejercicio 3 - TIR'!$C$24+SQRT(('Ejercicio 3 - TIR'!$E$24-'Ejercicio 3 - TIR'!$C$24)*('Ejercicio 3 - TIR'!$D$24-'Ejercicio 3 - TIR'!$C$24)*T548),'Ejercicio 3 - TIR'!$E$24-SQRT(('Ejercicio 3 - TIR'!$E$24-'Ejercicio 3 - TIR'!$C$24)*('Ejercicio 3 - TIR'!$E$24-'Ejercicio 3 - TIR'!$D$24)*(1-T548)))</f>
        <v>0.163346881826956</v>
      </c>
      <c r="V548" s="17">
        <f ca="1" t="shared" si="4077"/>
        <v>0.679153827833274</v>
      </c>
      <c r="W548" s="19">
        <f ca="1">IF(V548&lt;=('Ejercicio 3 - TIR'!$D$25-'Ejercicio 3 - TIR'!$C$25)/('Ejercicio 3 - TIR'!$E$25-'Ejercicio 3 - TIR'!$C$25),'Ejercicio 3 - TIR'!$C$25+SQRT(('Ejercicio 3 - TIR'!$E$25-'Ejercicio 3 - TIR'!$C$25)*('Ejercicio 3 - TIR'!$D$25-'Ejercicio 3 - TIR'!$C$25)*V548),'Ejercicio 3 - TIR'!$E$25-SQRT(('Ejercicio 3 - TIR'!$E$25-'Ejercicio 3 - TIR'!$C$25)*('Ejercicio 3 - TIR'!$E$25-'Ejercicio 3 - TIR'!$D$25)*(1-V548)))</f>
        <v>0.216489380749029</v>
      </c>
      <c r="X548" s="17">
        <f ca="1" t="shared" si="4077"/>
        <v>0.224273116814804</v>
      </c>
      <c r="Y548" s="19">
        <f ca="1">IF(X548&lt;=('Ejercicio 3 - TIR'!$D$26-'Ejercicio 3 - TIR'!$C$26)/('Ejercicio 3 - TIR'!$E$26-'Ejercicio 3 - TIR'!$C$26),'Ejercicio 3 - TIR'!$C$26+SQRT(('Ejercicio 3 - TIR'!$E$26-'Ejercicio 3 - TIR'!$C$26)*('Ejercicio 3 - TIR'!$D$26-'Ejercicio 3 - TIR'!$C$26)*X548),'Ejercicio 3 - TIR'!$E$26-SQRT(('Ejercicio 3 - TIR'!$E$26-'Ejercicio 3 - TIR'!$C$26)*('Ejercicio 3 - TIR'!$E$26-'Ejercicio 3 - TIR'!$D$26)*(1-X548)))</f>
        <v>0.214607669849053</v>
      </c>
      <c r="Z548" s="17">
        <f ca="1" t="shared" si="3812"/>
        <v>1.17456614080499</v>
      </c>
      <c r="AA548" s="17">
        <f ca="1" t="shared" si="3813"/>
        <v>1.35798321707515</v>
      </c>
      <c r="AB548" s="17">
        <f ca="1" t="shared" si="3814"/>
        <v>1.57980554115772</v>
      </c>
      <c r="AC548" s="17">
        <f ca="1" t="shared" si="3815"/>
        <v>1.92181666446684</v>
      </c>
      <c r="AD548" s="17">
        <f ca="1" t="shared" si="3816"/>
        <v>2.33425326070514</v>
      </c>
      <c r="AE548" s="16">
        <f ca="1" t="shared" si="3817"/>
        <v>5723.02911253725</v>
      </c>
      <c r="AF548" s="16">
        <f ca="1" t="shared" si="3818"/>
        <v>6616.72188194673</v>
      </c>
      <c r="AG548" s="16">
        <f ca="1" t="shared" si="3819"/>
        <v>7697.54276927891</v>
      </c>
      <c r="AH548" s="16">
        <f ca="1" t="shared" si="3820"/>
        <v>9363.97903668927</v>
      </c>
      <c r="AI548" s="16">
        <f ca="1" t="shared" si="3821"/>
        <v>11373.5607582685</v>
      </c>
      <c r="AJ548" s="18">
        <f ca="1" t="shared" si="3822"/>
        <v>45648.4658670848</v>
      </c>
      <c r="AK548" s="18">
        <f ca="1" t="shared" si="3823"/>
        <v>54755.5529834631</v>
      </c>
      <c r="AL548" s="18">
        <f ca="1" t="shared" si="3824"/>
        <v>62830.5087454603</v>
      </c>
      <c r="AM548" s="18">
        <f ca="1" t="shared" si="3825"/>
        <v>73846.2927944885</v>
      </c>
      <c r="AN548" s="18">
        <f ca="1" t="shared" si="3826"/>
        <v>86274.8537200017</v>
      </c>
      <c r="AO548" s="18">
        <f ca="1">C548/'Ejercicio 3 - TIR'!$D$7</f>
        <v>12765.4730086876</v>
      </c>
      <c r="AP548" s="18">
        <f ca="1" t="shared" si="3827"/>
        <v>32882.9928583973</v>
      </c>
      <c r="AQ548" s="18">
        <f ca="1" t="shared" si="3828"/>
        <v>41990.0799747755</v>
      </c>
      <c r="AR548" s="18">
        <f ca="1" t="shared" si="3829"/>
        <v>50065.0357367727</v>
      </c>
      <c r="AS548" s="18">
        <f ca="1" t="shared" si="3830"/>
        <v>61080.8197858009</v>
      </c>
      <c r="AT548" s="18">
        <f ca="1" t="shared" si="3831"/>
        <v>73509.3807113141</v>
      </c>
      <c r="AU548" s="18">
        <f ca="1">AP548*'Ejercicio 3 - TIR'!$D$5</f>
        <v>16441.4964291986</v>
      </c>
      <c r="AV548" s="18">
        <f ca="1">AQ548*'Ejercicio 3 - TIR'!$D$5</f>
        <v>20995.0399873878</v>
      </c>
      <c r="AW548" s="18">
        <f ca="1">AR548*'Ejercicio 3 - TIR'!$D$5</f>
        <v>25032.5178683864</v>
      </c>
      <c r="AX548" s="18">
        <f ca="1">AS548*'Ejercicio 3 - TIR'!$D$5</f>
        <v>30540.4098929005</v>
      </c>
      <c r="AY548" s="18">
        <f ca="1">AT548*'Ejercicio 3 - TIR'!$D$5</f>
        <v>36754.690355657</v>
      </c>
      <c r="AZ548" s="18">
        <f ca="1" t="shared" ref="AZ548:BD548" si="4078">AJ548-AU548-AE548</f>
        <v>23483.940325349</v>
      </c>
      <c r="BA548" s="18">
        <f ca="1" t="shared" si="4078"/>
        <v>27143.7911141286</v>
      </c>
      <c r="BB548" s="18">
        <f ca="1" t="shared" si="4078"/>
        <v>30100.448107795</v>
      </c>
      <c r="BC548" s="18">
        <f ca="1" t="shared" si="4078"/>
        <v>33941.9038648988</v>
      </c>
      <c r="BD548" s="18">
        <f ca="1" t="shared" si="4078"/>
        <v>38146.6026060761</v>
      </c>
      <c r="BE548" s="18">
        <f ca="1" t="shared" ref="BE548:BI548" si="4079">AZ548/Z548</f>
        <v>19993.7147083554</v>
      </c>
      <c r="BF548" s="18">
        <f ca="1" t="shared" si="4079"/>
        <v>19988.3111755912</v>
      </c>
      <c r="BG548" s="18">
        <f ca="1" t="shared" si="4079"/>
        <v>19053.2615082086</v>
      </c>
      <c r="BH548" s="18">
        <f ca="1" t="shared" si="4079"/>
        <v>17661.3641105642</v>
      </c>
      <c r="BI548" s="18">
        <f ca="1" t="shared" si="4079"/>
        <v>16342.101025727</v>
      </c>
      <c r="BJ548" s="18">
        <f ca="1" t="shared" si="3834"/>
        <v>76526.8642902184</v>
      </c>
      <c r="BK548" s="18">
        <f ca="1" t="shared" si="3835"/>
        <v>29797.8469949725</v>
      </c>
      <c r="BL548" s="18">
        <f ca="1" t="shared" si="3836"/>
        <v>106324.711285191</v>
      </c>
      <c r="BM548" s="18">
        <f ca="1">BK548*'Ejercicio 3 - TIR'!$D$5</f>
        <v>14898.9234974862</v>
      </c>
      <c r="BN548" s="18">
        <f ca="1" t="shared" si="3837"/>
        <v>91425.7877877046</v>
      </c>
      <c r="BO548" s="18">
        <f ca="1" t="shared" si="3838"/>
        <v>39167.0386957439</v>
      </c>
      <c r="BP548" s="18">
        <f ca="1" t="shared" si="3839"/>
        <v>-96611.6672348379</v>
      </c>
      <c r="BQ548" s="18">
        <f ca="1" t="shared" ref="BQ548:BT548" si="4080">BE548</f>
        <v>19993.7147083554</v>
      </c>
      <c r="BR548" s="18">
        <f ca="1" t="shared" si="4080"/>
        <v>19988.3111755912</v>
      </c>
      <c r="BS548" s="18">
        <f ca="1" t="shared" si="4080"/>
        <v>19053.2615082086</v>
      </c>
      <c r="BT548" s="18">
        <f ca="1" t="shared" si="4080"/>
        <v>17661.3641105642</v>
      </c>
      <c r="BU548" s="18">
        <f ca="1" t="shared" si="3841"/>
        <v>55509.1397214709</v>
      </c>
      <c r="BV548" s="20">
        <f ca="1" t="shared" si="3842"/>
        <v>9.62868173163969</v>
      </c>
    </row>
    <row r="549" ht="15" customHeight="1" spans="1:74">
      <c r="A549" s="16">
        <v>548</v>
      </c>
      <c r="B549" s="17">
        <f ca="1" t="shared" ref="B549:F549" si="4081">RAND()</f>
        <v>0.248214456974305</v>
      </c>
      <c r="C549" s="18">
        <f ca="1">IF(B549&lt;=('Ejercicio 3 - TIR'!$D$13-'Ejercicio 3 - TIR'!$C$13)/('Ejercicio 3 - TIR'!$E$13-'Ejercicio 3 - TIR'!$C$13),'Ejercicio 3 - TIR'!$C$13+SQRT(('Ejercicio 3 - TIR'!$E$13-'Ejercicio 3 - TIR'!$C$13)*('Ejercicio 3 - TIR'!$D$13-'Ejercicio 3 - TIR'!$C$13)*B549),'Ejercicio 3 - TIR'!$E$13-SQRT(('Ejercicio 3 - TIR'!$E$13-'Ejercicio 3 - TIR'!$C$13)*('Ejercicio 3 - TIR'!$E$13-'Ejercicio 3 - TIR'!$D$13)*(1-B549)))</f>
        <v>69964.2251474825</v>
      </c>
      <c r="D549" s="17">
        <f ca="1" t="shared" si="4081"/>
        <v>0.633617948750361</v>
      </c>
      <c r="E549" s="18">
        <f ca="1">IF(D549&lt;=('Ejercicio 3 - TIR'!$D$14-'Ejercicio 3 - TIR'!$C$14)/('Ejercicio 3 - TIR'!$E$14-'Ejercicio 3 - TIR'!$C$14),'Ejercicio 3 - TIR'!$C$14+SQRT(('Ejercicio 3 - TIR'!$E$14-'Ejercicio 3 - TIR'!$C$14)*('Ejercicio 3 - TIR'!$D$14-'Ejercicio 3 - TIR'!$C$14)*D549),'Ejercicio 3 - TIR'!$E$14-SQRT(('Ejercicio 3 - TIR'!$E$14-'Ejercicio 3 - TIR'!$C$14)*('Ejercicio 3 - TIR'!$E$14-'Ejercicio 3 - TIR'!$D$14)*(1-D549)))</f>
        <v>32586.6803868007</v>
      </c>
      <c r="F549" s="17">
        <f ca="1" t="shared" si="4081"/>
        <v>0.0701122081311925</v>
      </c>
      <c r="G549" s="18">
        <f ca="1">IF(F549&lt;=('Ejercicio 3 - TIR'!$D$18-'Ejercicio 3 - TIR'!$C$18)/('Ejercicio 3 - TIR'!$E$18-'Ejercicio 3 - TIR'!$C$18),'Ejercicio 3 - TIR'!$C$18+SQRT(('Ejercicio 3 - TIR'!$E$18-'Ejercicio 3 - TIR'!$C$18)*('Ejercicio 3 - TIR'!$D$18-'Ejercicio 3 - TIR'!$C$18)*F549),'Ejercicio 3 - TIR'!$E$18-SQRT(('Ejercicio 3 - TIR'!$E$18-'Ejercicio 3 - TIR'!$C$18)*('Ejercicio 3 - TIR'!$E$18-'Ejercicio 3 - TIR'!$D$18)*(1-F549)))</f>
        <v>33242.9664228417</v>
      </c>
      <c r="H549" s="17">
        <f ca="1" t="shared" ref="H549:L549" si="4082">RAND()</f>
        <v>0.64315894007488</v>
      </c>
      <c r="I549" s="18">
        <f ca="1">IF(H549&lt;=('Ejercicio 3 - TIR'!$D$18-'Ejercicio 3 - TIR'!$C$18)/('Ejercicio 3 - TIR'!$E$18-'Ejercicio 3 - TIR'!$C$18),'Ejercicio 3 - TIR'!$C$18+SQRT(('Ejercicio 3 - TIR'!$E$18-'Ejercicio 3 - TIR'!$C$18)*('Ejercicio 3 - TIR'!$D$18-'Ejercicio 3 - TIR'!$C$18)*H549),'Ejercicio 3 - TIR'!$E$18-SQRT(('Ejercicio 3 - TIR'!$E$18-'Ejercicio 3 - TIR'!$C$18)*('Ejercicio 3 - TIR'!$E$18-'Ejercicio 3 - TIR'!$D$18)*(1-H549)))</f>
        <v>39822.1098044785</v>
      </c>
      <c r="J549" s="17">
        <f ca="1" t="shared" si="4082"/>
        <v>0.271232812359407</v>
      </c>
      <c r="K549" s="18">
        <f ca="1">IF(J549&lt;=('Ejercicio 3 - TIR'!$D$18-'Ejercicio 3 - TIR'!$C$18)/('Ejercicio 3 - TIR'!$E$18-'Ejercicio 3 - TIR'!$C$18),'Ejercicio 3 - TIR'!$C$18+SQRT(('Ejercicio 3 - TIR'!$E$18-'Ejercicio 3 - TIR'!$C$18)*('Ejercicio 3 - TIR'!$D$18-'Ejercicio 3 - TIR'!$C$18)*J549),'Ejercicio 3 - TIR'!$E$18-SQRT(('Ejercicio 3 - TIR'!$E$18-'Ejercicio 3 - TIR'!$C$18)*('Ejercicio 3 - TIR'!$E$18-'Ejercicio 3 - TIR'!$D$18)*(1-J549)))</f>
        <v>36378.4733168613</v>
      </c>
      <c r="L549" s="17">
        <f ca="1" t="shared" si="4082"/>
        <v>0.923299802155017</v>
      </c>
      <c r="M549" s="18">
        <f ca="1">IF(L549&lt;=('Ejercicio 3 - TIR'!$D$18-'Ejercicio 3 - TIR'!$C$18)/('Ejercicio 3 - TIR'!$E$18-'Ejercicio 3 - TIR'!$C$18),'Ejercicio 3 - TIR'!$C$18+SQRT(('Ejercicio 3 - TIR'!$E$18-'Ejercicio 3 - TIR'!$C$18)*('Ejercicio 3 - TIR'!$D$18-'Ejercicio 3 - TIR'!$C$18)*L549),'Ejercicio 3 - TIR'!$E$18-SQRT(('Ejercicio 3 - TIR'!$E$18-'Ejercicio 3 - TIR'!$C$18)*('Ejercicio 3 - TIR'!$E$18-'Ejercicio 3 - TIR'!$D$18)*(1-L549)))</f>
        <v>42601.5599156173</v>
      </c>
      <c r="N549" s="17">
        <f ca="1" t="shared" ref="N549:R549" si="4083">RAND()</f>
        <v>0.681497520088952</v>
      </c>
      <c r="O549" s="18">
        <f ca="1">IF(N549&lt;=('Ejercicio 3 - TIR'!$D$18-'Ejercicio 3 - TIR'!$C$18)/('Ejercicio 3 - TIR'!$E$18-'Ejercicio 3 - TIR'!$C$18),'Ejercicio 3 - TIR'!$C$18+SQRT(('Ejercicio 3 - TIR'!$E$18-'Ejercicio 3 - TIR'!$C$18)*('Ejercicio 3 - TIR'!$D$18-'Ejercicio 3 - TIR'!$C$18)*N549),'Ejercicio 3 - TIR'!$E$18-SQRT(('Ejercicio 3 - TIR'!$E$18-'Ejercicio 3 - TIR'!$C$18)*('Ejercicio 3 - TIR'!$E$18-'Ejercicio 3 - TIR'!$D$18)*(1-N549)))</f>
        <v>40112.4969572052</v>
      </c>
      <c r="P549" s="17">
        <f ca="1" t="shared" si="4083"/>
        <v>0.224386286812404</v>
      </c>
      <c r="Q549" s="19">
        <f ca="1">IF(P549&lt;=('Ejercicio 3 - TIR'!$D$22-'Ejercicio 3 - TIR'!$C$22)/('Ejercicio 3 - TIR'!$E$22-'Ejercicio 3 - TIR'!$C$22),'Ejercicio 3 - TIR'!$C$22+SQRT(('Ejercicio 3 - TIR'!$E$22-'Ejercicio 3 - TIR'!$C$22)*('Ejercicio 3 - TIR'!$D$22-'Ejercicio 3 - TIR'!$C$22)*P549),'Ejercicio 3 - TIR'!$E$22-SQRT(('Ejercicio 3 - TIR'!$E$22-'Ejercicio 3 - TIR'!$C$22)*('Ejercicio 3 - TIR'!$E$22-'Ejercicio 3 - TIR'!$D$22)*(1-P549)))</f>
        <v>0.140097146968222</v>
      </c>
      <c r="R549" s="17">
        <f ca="1" t="shared" si="4083"/>
        <v>0.746448988643284</v>
      </c>
      <c r="S549" s="19">
        <f ca="1">IF(R549&lt;=('Ejercicio 3 - TIR'!$D$23-'Ejercicio 3 - TIR'!$C$23)/('Ejercicio 3 - TIR'!$E$23-'Ejercicio 3 - TIR'!$C$23),'Ejercicio 3 - TIR'!$C$23+SQRT(('Ejercicio 3 - TIR'!$E$23-'Ejercicio 3 - TIR'!$C$23)*('Ejercicio 3 - TIR'!$D$23-'Ejercicio 3 - TIR'!$C$23)*R549),'Ejercicio 3 - TIR'!$E$23-SQRT(('Ejercicio 3 - TIR'!$E$23-'Ejercicio 3 - TIR'!$C$23)*('Ejercicio 3 - TIR'!$E$23-'Ejercicio 3 - TIR'!$D$23)*(1-R549)))</f>
        <v>0.158636671129197</v>
      </c>
      <c r="T549" s="17">
        <f ca="1" t="shared" ref="T549:X549" si="4084">RAND()</f>
        <v>0.924930119895155</v>
      </c>
      <c r="U549" s="19">
        <f ca="1">IF(T549&lt;=('Ejercicio 3 - TIR'!$D$24-'Ejercicio 3 - TIR'!$C$24)/('Ejercicio 3 - TIR'!$E$24-'Ejercicio 3 - TIR'!$C$24),'Ejercicio 3 - TIR'!$C$24+SQRT(('Ejercicio 3 - TIR'!$E$24-'Ejercicio 3 - TIR'!$C$24)*('Ejercicio 3 - TIR'!$D$24-'Ejercicio 3 - TIR'!$C$24)*T549),'Ejercicio 3 - TIR'!$E$24-SQRT(('Ejercicio 3 - TIR'!$E$24-'Ejercicio 3 - TIR'!$C$24)*('Ejercicio 3 - TIR'!$E$24-'Ejercicio 3 - TIR'!$D$24)*(1-T549)))</f>
        <v>0.205501873766118</v>
      </c>
      <c r="V549" s="17">
        <f ca="1" t="shared" si="4084"/>
        <v>0.596716945405011</v>
      </c>
      <c r="W549" s="19">
        <f ca="1">IF(V549&lt;=('Ejercicio 3 - TIR'!$D$25-'Ejercicio 3 - TIR'!$C$25)/('Ejercicio 3 - TIR'!$E$25-'Ejercicio 3 - TIR'!$C$25),'Ejercicio 3 - TIR'!$C$25+SQRT(('Ejercicio 3 - TIR'!$E$25-'Ejercicio 3 - TIR'!$C$25)*('Ejercicio 3 - TIR'!$D$25-'Ejercicio 3 - TIR'!$C$25)*V549),'Ejercicio 3 - TIR'!$E$25-SQRT(('Ejercicio 3 - TIR'!$E$25-'Ejercicio 3 - TIR'!$C$25)*('Ejercicio 3 - TIR'!$E$25-'Ejercicio 3 - TIR'!$D$25)*(1-V549)))</f>
        <v>0.212430189099724</v>
      </c>
      <c r="X549" s="17">
        <f ca="1" t="shared" si="4084"/>
        <v>0.154487690174842</v>
      </c>
      <c r="Y549" s="19">
        <f ca="1">IF(X549&lt;=('Ejercicio 3 - TIR'!$D$26-'Ejercicio 3 - TIR'!$C$26)/('Ejercicio 3 - TIR'!$E$26-'Ejercicio 3 - TIR'!$C$26),'Ejercicio 3 - TIR'!$C$26+SQRT(('Ejercicio 3 - TIR'!$E$26-'Ejercicio 3 - TIR'!$C$26)*('Ejercicio 3 - TIR'!$D$26-'Ejercicio 3 - TIR'!$C$26)*X549),'Ejercicio 3 - TIR'!$E$26-SQRT(('Ejercicio 3 - TIR'!$E$26-'Ejercicio 3 - TIR'!$C$26)*('Ejercicio 3 - TIR'!$E$26-'Ejercicio 3 - TIR'!$D$26)*(1-X549)))</f>
        <v>0.210423436622471</v>
      </c>
      <c r="Z549" s="17">
        <f ca="1" t="shared" si="3812"/>
        <v>1.14009714696822</v>
      </c>
      <c r="AA549" s="17">
        <f ca="1" t="shared" si="3813"/>
        <v>1.32095836312716</v>
      </c>
      <c r="AB549" s="17">
        <f ca="1" t="shared" si="3814"/>
        <v>1.59241778191681</v>
      </c>
      <c r="AC549" s="17">
        <f ca="1" t="shared" si="3815"/>
        <v>1.93069539245516</v>
      </c>
      <c r="AD549" s="17">
        <f ca="1" t="shared" si="3816"/>
        <v>2.33695895200675</v>
      </c>
      <c r="AE549" s="16">
        <f ca="1" t="shared" si="3817"/>
        <v>4565.3009513561</v>
      </c>
      <c r="AF549" s="16">
        <f ca="1" t="shared" si="3818"/>
        <v>5289.52509698219</v>
      </c>
      <c r="AG549" s="16">
        <f ca="1" t="shared" si="3819"/>
        <v>6376.53241574494</v>
      </c>
      <c r="AH549" s="16">
        <f ca="1" t="shared" si="3820"/>
        <v>7731.10040262216</v>
      </c>
      <c r="AI549" s="16">
        <f ca="1" t="shared" si="3821"/>
        <v>9357.90511821528</v>
      </c>
      <c r="AJ549" s="18">
        <f ca="1" t="shared" si="3822"/>
        <v>37900.2111754423</v>
      </c>
      <c r="AK549" s="18">
        <f ca="1" t="shared" si="3823"/>
        <v>52603.3489835937</v>
      </c>
      <c r="AL549" s="18">
        <f ca="1" t="shared" si="3824"/>
        <v>57929.7277887561</v>
      </c>
      <c r="AM549" s="18">
        <f ca="1" t="shared" si="3825"/>
        <v>82250.6354404849</v>
      </c>
      <c r="AN549" s="18">
        <f ca="1" t="shared" si="3826"/>
        <v>93741.2588514841</v>
      </c>
      <c r="AO549" s="18">
        <f ca="1">C549/'Ejercicio 3 - TIR'!$D$7</f>
        <v>13992.8450294965</v>
      </c>
      <c r="AP549" s="18">
        <f ca="1" t="shared" si="3827"/>
        <v>23907.3661459458</v>
      </c>
      <c r="AQ549" s="18">
        <f ca="1" t="shared" si="3828"/>
        <v>38610.5039540973</v>
      </c>
      <c r="AR549" s="18">
        <f ca="1" t="shared" si="3829"/>
        <v>43936.8827592596</v>
      </c>
      <c r="AS549" s="18">
        <f ca="1" t="shared" si="3830"/>
        <v>68257.7904109884</v>
      </c>
      <c r="AT549" s="18">
        <f ca="1" t="shared" si="3831"/>
        <v>79748.4138219876</v>
      </c>
      <c r="AU549" s="18">
        <f ca="1">AP549*'Ejercicio 3 - TIR'!$D$5</f>
        <v>11953.6830729729</v>
      </c>
      <c r="AV549" s="18">
        <f ca="1">AQ549*'Ejercicio 3 - TIR'!$D$5</f>
        <v>19305.2519770486</v>
      </c>
      <c r="AW549" s="18">
        <f ca="1">AR549*'Ejercicio 3 - TIR'!$D$5</f>
        <v>21968.4413796298</v>
      </c>
      <c r="AX549" s="18">
        <f ca="1">AS549*'Ejercicio 3 - TIR'!$D$5</f>
        <v>34128.8952054942</v>
      </c>
      <c r="AY549" s="18">
        <f ca="1">AT549*'Ejercicio 3 - TIR'!$D$5</f>
        <v>39874.2069109938</v>
      </c>
      <c r="AZ549" s="18">
        <f ca="1" t="shared" ref="AZ549:BD549" si="4085">AJ549-AU549-AE549</f>
        <v>21381.2271511133</v>
      </c>
      <c r="BA549" s="18">
        <f ca="1" t="shared" si="4085"/>
        <v>28008.5719095629</v>
      </c>
      <c r="BB549" s="18">
        <f ca="1" t="shared" si="4085"/>
        <v>29584.7539933814</v>
      </c>
      <c r="BC549" s="18">
        <f ca="1" t="shared" si="4085"/>
        <v>40390.6398323685</v>
      </c>
      <c r="BD549" s="18">
        <f ca="1" t="shared" si="4085"/>
        <v>44509.146822275</v>
      </c>
      <c r="BE549" s="18">
        <f ca="1" t="shared" ref="BE549:BI549" si="4086">AZ549/Z549</f>
        <v>18753.8642719797</v>
      </c>
      <c r="BF549" s="18">
        <f ca="1" t="shared" si="4086"/>
        <v>21203.2208519102</v>
      </c>
      <c r="BG549" s="18">
        <f ca="1" t="shared" si="4086"/>
        <v>18578.5127052336</v>
      </c>
      <c r="BH549" s="18">
        <f ca="1" t="shared" si="4086"/>
        <v>20920.254945554</v>
      </c>
      <c r="BI549" s="18">
        <f ca="1" t="shared" si="4086"/>
        <v>19045.7546479603</v>
      </c>
      <c r="BJ549" s="18">
        <f ca="1" t="shared" si="3834"/>
        <v>76153.7344461166</v>
      </c>
      <c r="BK549" s="18">
        <f ca="1" t="shared" si="3835"/>
        <v>32700.704455725</v>
      </c>
      <c r="BL549" s="18">
        <f ca="1" t="shared" si="3836"/>
        <v>108854.438901842</v>
      </c>
      <c r="BM549" s="18">
        <f ca="1">BK549*'Ejercicio 3 - TIR'!$D$5</f>
        <v>16350.3522278625</v>
      </c>
      <c r="BN549" s="18">
        <f ca="1" t="shared" si="3837"/>
        <v>92504.0866739791</v>
      </c>
      <c r="BO549" s="18">
        <f ca="1" t="shared" si="3838"/>
        <v>39583.1029015489</v>
      </c>
      <c r="BP549" s="18">
        <f ca="1" t="shared" si="3839"/>
        <v>-102550.905534283</v>
      </c>
      <c r="BQ549" s="18">
        <f ca="1" t="shared" ref="BQ549:BT549" si="4087">BE549</f>
        <v>18753.8642719797</v>
      </c>
      <c r="BR549" s="18">
        <f ca="1" t="shared" si="4087"/>
        <v>21203.2208519102</v>
      </c>
      <c r="BS549" s="18">
        <f ca="1" t="shared" si="4087"/>
        <v>18578.5127052336</v>
      </c>
      <c r="BT549" s="18">
        <f ca="1" t="shared" si="4087"/>
        <v>20920.254945554</v>
      </c>
      <c r="BU549" s="18">
        <f ca="1" t="shared" si="3841"/>
        <v>58628.8575495093</v>
      </c>
      <c r="BV549" s="20">
        <f ca="1" t="shared" si="3842"/>
        <v>8.92823733490951</v>
      </c>
    </row>
    <row r="550" ht="15" customHeight="1" spans="1:74">
      <c r="A550" s="16">
        <v>549</v>
      </c>
      <c r="B550" s="17">
        <f ca="1" t="shared" ref="B550:F550" si="4088">RAND()</f>
        <v>0.357766831368457</v>
      </c>
      <c r="C550" s="18">
        <f ca="1">IF(B550&lt;=('Ejercicio 3 - TIR'!$D$13-'Ejercicio 3 - TIR'!$C$13)/('Ejercicio 3 - TIR'!$E$13-'Ejercicio 3 - TIR'!$C$13),'Ejercicio 3 - TIR'!$C$13+SQRT(('Ejercicio 3 - TIR'!$E$13-'Ejercicio 3 - TIR'!$C$13)*('Ejercicio 3 - TIR'!$D$13-'Ejercicio 3 - TIR'!$C$13)*B550),'Ejercicio 3 - TIR'!$E$13-SQRT(('Ejercicio 3 - TIR'!$E$13-'Ejercicio 3 - TIR'!$C$13)*('Ejercicio 3 - TIR'!$E$13-'Ejercicio 3 - TIR'!$D$13)*(1-B550)))</f>
        <v>72238.8796631359</v>
      </c>
      <c r="D550" s="17">
        <f ca="1" t="shared" si="4088"/>
        <v>0.0240369468470314</v>
      </c>
      <c r="E550" s="18">
        <f ca="1">IF(D550&lt;=('Ejercicio 3 - TIR'!$D$14-'Ejercicio 3 - TIR'!$C$14)/('Ejercicio 3 - TIR'!$E$14-'Ejercicio 3 - TIR'!$C$14),'Ejercicio 3 - TIR'!$C$14+SQRT(('Ejercicio 3 - TIR'!$E$14-'Ejercicio 3 - TIR'!$C$14)*('Ejercicio 3 - TIR'!$D$14-'Ejercicio 3 - TIR'!$C$14)*D550),'Ejercicio 3 - TIR'!$E$14-SQRT(('Ejercicio 3 - TIR'!$E$14-'Ejercicio 3 - TIR'!$C$14)*('Ejercicio 3 - TIR'!$E$14-'Ejercicio 3 - TIR'!$D$14)*(1-D550)))</f>
        <v>26342.6730851281</v>
      </c>
      <c r="F550" s="17">
        <f ca="1" t="shared" si="4088"/>
        <v>0.0838226403510243</v>
      </c>
      <c r="G550" s="18">
        <f ca="1">IF(F550&lt;=('Ejercicio 3 - TIR'!$D$18-'Ejercicio 3 - TIR'!$C$18)/('Ejercicio 3 - TIR'!$E$18-'Ejercicio 3 - TIR'!$C$18),'Ejercicio 3 - TIR'!$C$18+SQRT(('Ejercicio 3 - TIR'!$E$18-'Ejercicio 3 - TIR'!$C$18)*('Ejercicio 3 - TIR'!$D$18-'Ejercicio 3 - TIR'!$C$18)*F550),'Ejercicio 3 - TIR'!$E$18-SQRT(('Ejercicio 3 - TIR'!$E$18-'Ejercicio 3 - TIR'!$C$18)*('Ejercicio 3 - TIR'!$E$18-'Ejercicio 3 - TIR'!$D$18)*(1-F550)))</f>
        <v>33545.8984831286</v>
      </c>
      <c r="H550" s="17">
        <f ca="1" t="shared" ref="H550:L550" si="4089">RAND()</f>
        <v>0.0762640673428649</v>
      </c>
      <c r="I550" s="18">
        <f ca="1">IF(H550&lt;=('Ejercicio 3 - TIR'!$D$18-'Ejercicio 3 - TIR'!$C$18)/('Ejercicio 3 - TIR'!$E$18-'Ejercicio 3 - TIR'!$C$18),'Ejercicio 3 - TIR'!$C$18+SQRT(('Ejercicio 3 - TIR'!$E$18-'Ejercicio 3 - TIR'!$C$18)*('Ejercicio 3 - TIR'!$D$18-'Ejercicio 3 - TIR'!$C$18)*H550),'Ejercicio 3 - TIR'!$E$18-SQRT(('Ejercicio 3 - TIR'!$E$18-'Ejercicio 3 - TIR'!$C$18)*('Ejercicio 3 - TIR'!$E$18-'Ejercicio 3 - TIR'!$D$18)*(1-H550)))</f>
        <v>33382.249266602</v>
      </c>
      <c r="J550" s="17">
        <f ca="1" t="shared" si="4089"/>
        <v>0.927406667957062</v>
      </c>
      <c r="K550" s="18">
        <f ca="1">IF(J550&lt;=('Ejercicio 3 - TIR'!$D$18-'Ejercicio 3 - TIR'!$C$18)/('Ejercicio 3 - TIR'!$E$18-'Ejercicio 3 - TIR'!$C$18),'Ejercicio 3 - TIR'!$C$18+SQRT(('Ejercicio 3 - TIR'!$E$18-'Ejercicio 3 - TIR'!$C$18)*('Ejercicio 3 - TIR'!$D$18-'Ejercicio 3 - TIR'!$C$18)*J550),'Ejercicio 3 - TIR'!$E$18-SQRT(('Ejercicio 3 - TIR'!$E$18-'Ejercicio 3 - TIR'!$C$18)*('Ejercicio 3 - TIR'!$E$18-'Ejercicio 3 - TIR'!$D$18)*(1-J550)))</f>
        <v>42666.6547826735</v>
      </c>
      <c r="L550" s="17">
        <f ca="1" t="shared" si="4089"/>
        <v>0.240766132134849</v>
      </c>
      <c r="M550" s="18">
        <f ca="1">IF(L550&lt;=('Ejercicio 3 - TIR'!$D$18-'Ejercicio 3 - TIR'!$C$18)/('Ejercicio 3 - TIR'!$E$18-'Ejercicio 3 - TIR'!$C$18),'Ejercicio 3 - TIR'!$C$18+SQRT(('Ejercicio 3 - TIR'!$E$18-'Ejercicio 3 - TIR'!$C$18)*('Ejercicio 3 - TIR'!$D$18-'Ejercicio 3 - TIR'!$C$18)*L550),'Ejercicio 3 - TIR'!$E$18-SQRT(('Ejercicio 3 - TIR'!$E$18-'Ejercicio 3 - TIR'!$C$18)*('Ejercicio 3 - TIR'!$E$18-'Ejercicio 3 - TIR'!$D$18)*(1-L550)))</f>
        <v>36009.5690211718</v>
      </c>
      <c r="N550" s="17">
        <f ca="1" t="shared" ref="N550:R550" si="4090">RAND()</f>
        <v>0.0564464823355593</v>
      </c>
      <c r="O550" s="18">
        <f ca="1">IF(N550&lt;=('Ejercicio 3 - TIR'!$D$18-'Ejercicio 3 - TIR'!$C$18)/('Ejercicio 3 - TIR'!$E$18-'Ejercicio 3 - TIR'!$C$18),'Ejercicio 3 - TIR'!$C$18+SQRT(('Ejercicio 3 - TIR'!$E$18-'Ejercicio 3 - TIR'!$C$18)*('Ejercicio 3 - TIR'!$D$18-'Ejercicio 3 - TIR'!$C$18)*N550),'Ejercicio 3 - TIR'!$E$18-SQRT(('Ejercicio 3 - TIR'!$E$18-'Ejercicio 3 - TIR'!$C$18)*('Ejercicio 3 - TIR'!$E$18-'Ejercicio 3 - TIR'!$D$18)*(1-N550)))</f>
        <v>32909.8062393111</v>
      </c>
      <c r="P550" s="17">
        <f ca="1" t="shared" si="4090"/>
        <v>0.0640418862327317</v>
      </c>
      <c r="Q550" s="19">
        <f ca="1">IF(P550&lt;=('Ejercicio 3 - TIR'!$D$22-'Ejercicio 3 - TIR'!$C$22)/('Ejercicio 3 - TIR'!$E$22-'Ejercicio 3 - TIR'!$C$22),'Ejercicio 3 - TIR'!$C$22+SQRT(('Ejercicio 3 - TIR'!$E$22-'Ejercicio 3 - TIR'!$C$22)*('Ejercicio 3 - TIR'!$D$22-'Ejercicio 3 - TIR'!$C$22)*P550),'Ejercicio 3 - TIR'!$E$22-SQRT(('Ejercicio 3 - TIR'!$E$22-'Ejercicio 3 - TIR'!$C$22)*('Ejercicio 3 - TIR'!$E$22-'Ejercicio 3 - TIR'!$D$22)*(1-P550)))</f>
        <v>0.130736637984906</v>
      </c>
      <c r="R550" s="17">
        <f ca="1" t="shared" si="4090"/>
        <v>0.445208985025181</v>
      </c>
      <c r="S550" s="19">
        <f ca="1">IF(R550&lt;=('Ejercicio 3 - TIR'!$D$23-'Ejercicio 3 - TIR'!$C$23)/('Ejercicio 3 - TIR'!$E$23-'Ejercicio 3 - TIR'!$C$23),'Ejercicio 3 - TIR'!$C$23+SQRT(('Ejercicio 3 - TIR'!$E$23-'Ejercicio 3 - TIR'!$C$23)*('Ejercicio 3 - TIR'!$D$23-'Ejercicio 3 - TIR'!$C$23)*R550),'Ejercicio 3 - TIR'!$E$23-SQRT(('Ejercicio 3 - TIR'!$E$23-'Ejercicio 3 - TIR'!$C$23)*('Ejercicio 3 - TIR'!$E$23-'Ejercicio 3 - TIR'!$D$23)*(1-R550)))</f>
        <v>0.148308588326607</v>
      </c>
      <c r="T550" s="17">
        <f ca="1" t="shared" ref="T550:X550" si="4091">RAND()</f>
        <v>0.169456922617638</v>
      </c>
      <c r="U550" s="19">
        <f ca="1">IF(T550&lt;=('Ejercicio 3 - TIR'!$D$24-'Ejercicio 3 - TIR'!$C$24)/('Ejercicio 3 - TIR'!$E$24-'Ejercicio 3 - TIR'!$C$24),'Ejercicio 3 - TIR'!$C$24+SQRT(('Ejercicio 3 - TIR'!$E$24-'Ejercicio 3 - TIR'!$C$24)*('Ejercicio 3 - TIR'!$D$24-'Ejercicio 3 - TIR'!$C$24)*T550),'Ejercicio 3 - TIR'!$E$24-SQRT(('Ejercicio 3 - TIR'!$E$24-'Ejercicio 3 - TIR'!$C$24)*('Ejercicio 3 - TIR'!$E$24-'Ejercicio 3 - TIR'!$D$24)*(1-T550)))</f>
        <v>0.168864239647996</v>
      </c>
      <c r="V550" s="17">
        <f ca="1" t="shared" si="4091"/>
        <v>0.302036836328558</v>
      </c>
      <c r="W550" s="19">
        <f ca="1">IF(V550&lt;=('Ejercicio 3 - TIR'!$D$25-'Ejercicio 3 - TIR'!$C$25)/('Ejercicio 3 - TIR'!$E$25-'Ejercicio 3 - TIR'!$C$25),'Ejercicio 3 - TIR'!$C$25+SQRT(('Ejercicio 3 - TIR'!$E$25-'Ejercicio 3 - TIR'!$C$25)*('Ejercicio 3 - TIR'!$D$25-'Ejercicio 3 - TIR'!$C$25)*V550),'Ejercicio 3 - TIR'!$E$25-SQRT(('Ejercicio 3 - TIR'!$E$25-'Ejercicio 3 - TIR'!$C$25)*('Ejercicio 3 - TIR'!$E$25-'Ejercicio 3 - TIR'!$D$25)*(1-V550)))</f>
        <v>0.200574590817576</v>
      </c>
      <c r="X550" s="17">
        <f ca="1" t="shared" si="4091"/>
        <v>0.819023452401606</v>
      </c>
      <c r="Y550" s="19">
        <f ca="1">IF(X550&lt;=('Ejercicio 3 - TIR'!$D$26-'Ejercicio 3 - TIR'!$C$26)/('Ejercicio 3 - TIR'!$E$26-'Ejercicio 3 - TIR'!$C$26),'Ejercicio 3 - TIR'!$C$26+SQRT(('Ejercicio 3 - TIR'!$E$26-'Ejercicio 3 - TIR'!$C$26)*('Ejercicio 3 - TIR'!$D$26-'Ejercicio 3 - TIR'!$C$26)*X550),'Ejercicio 3 - TIR'!$E$26-SQRT(('Ejercicio 3 - TIR'!$E$26-'Ejercicio 3 - TIR'!$C$26)*('Ejercicio 3 - TIR'!$E$26-'Ejercicio 3 - TIR'!$D$26)*(1-X550)))</f>
        <v>0.248738628356527</v>
      </c>
      <c r="Z550" s="17">
        <f ca="1" t="shared" si="3812"/>
        <v>1.13073663798491</v>
      </c>
      <c r="AA550" s="17">
        <f ca="1" t="shared" si="3813"/>
        <v>1.29843459253362</v>
      </c>
      <c r="AB550" s="17">
        <f ca="1" t="shared" si="3814"/>
        <v>1.51769376273447</v>
      </c>
      <c r="AC550" s="17">
        <f ca="1" t="shared" si="3815"/>
        <v>1.82210456818132</v>
      </c>
      <c r="AD550" s="17">
        <f ca="1" t="shared" si="3816"/>
        <v>2.2753323591929</v>
      </c>
      <c r="AE550" s="16">
        <f ca="1" t="shared" si="3817"/>
        <v>3443.95251468511</v>
      </c>
      <c r="AF550" s="16">
        <f ca="1" t="shared" si="3818"/>
        <v>3954.72025040192</v>
      </c>
      <c r="AG550" s="16">
        <f ca="1" t="shared" si="3819"/>
        <v>4622.53107850658</v>
      </c>
      <c r="AH550" s="16">
        <f ca="1" t="shared" si="3820"/>
        <v>5549.69335811956</v>
      </c>
      <c r="AI550" s="16">
        <f ca="1" t="shared" si="3821"/>
        <v>6930.11647181755</v>
      </c>
      <c r="AJ550" s="18">
        <f ca="1" t="shared" si="3822"/>
        <v>37931.5764689958</v>
      </c>
      <c r="AK550" s="18">
        <f ca="1" t="shared" si="3823"/>
        <v>43344.6672243361</v>
      </c>
      <c r="AL550" s="18">
        <f ca="1" t="shared" si="3824"/>
        <v>64754.9158404083</v>
      </c>
      <c r="AM550" s="18">
        <f ca="1" t="shared" si="3825"/>
        <v>65613.2002117176</v>
      </c>
      <c r="AN550" s="18">
        <f ca="1" t="shared" si="3826"/>
        <v>74880.7470710731</v>
      </c>
      <c r="AO550" s="18">
        <f ca="1">C550/'Ejercicio 3 - TIR'!$D$7</f>
        <v>14447.7759326272</v>
      </c>
      <c r="AP550" s="18">
        <f ca="1" t="shared" si="3827"/>
        <v>23483.8005363686</v>
      </c>
      <c r="AQ550" s="18">
        <f ca="1" t="shared" si="3828"/>
        <v>28896.891291709</v>
      </c>
      <c r="AR550" s="18">
        <f ca="1" t="shared" si="3829"/>
        <v>50307.1399077811</v>
      </c>
      <c r="AS550" s="18">
        <f ca="1" t="shared" si="3830"/>
        <v>51165.4242790904</v>
      </c>
      <c r="AT550" s="18">
        <f ca="1" t="shared" si="3831"/>
        <v>60432.9711384459</v>
      </c>
      <c r="AU550" s="18">
        <f ca="1">AP550*'Ejercicio 3 - TIR'!$D$5</f>
        <v>11741.9002681843</v>
      </c>
      <c r="AV550" s="18">
        <f ca="1">AQ550*'Ejercicio 3 - TIR'!$D$5</f>
        <v>14448.4456458545</v>
      </c>
      <c r="AW550" s="18">
        <f ca="1">AR550*'Ejercicio 3 - TIR'!$D$5</f>
        <v>25153.5699538906</v>
      </c>
      <c r="AX550" s="18">
        <f ca="1">AS550*'Ejercicio 3 - TIR'!$D$5</f>
        <v>25582.7121395452</v>
      </c>
      <c r="AY550" s="18">
        <f ca="1">AT550*'Ejercicio 3 - TIR'!$D$5</f>
        <v>30216.485569223</v>
      </c>
      <c r="AZ550" s="18">
        <f ca="1" t="shared" ref="AZ550:BD550" si="4092">AJ550-AU550-AE550</f>
        <v>22745.7236861264</v>
      </c>
      <c r="BA550" s="18">
        <f ca="1" t="shared" si="4092"/>
        <v>24941.5013280797</v>
      </c>
      <c r="BB550" s="18">
        <f ca="1" t="shared" si="4092"/>
        <v>34978.8148080112</v>
      </c>
      <c r="BC550" s="18">
        <f ca="1" t="shared" si="4092"/>
        <v>34480.7947140528</v>
      </c>
      <c r="BD550" s="18">
        <f ca="1" t="shared" si="4092"/>
        <v>37734.1450300326</v>
      </c>
      <c r="BE550" s="18">
        <f ca="1" t="shared" ref="BE550:BI550" si="4093">AZ550/Z550</f>
        <v>20115.845654972</v>
      </c>
      <c r="BF550" s="18">
        <f ca="1" t="shared" si="4093"/>
        <v>19208.9008345131</v>
      </c>
      <c r="BG550" s="18">
        <f ca="1" t="shared" si="4093"/>
        <v>23047.3470122121</v>
      </c>
      <c r="BH550" s="18">
        <f ca="1" t="shared" si="4093"/>
        <v>18923.6091694061</v>
      </c>
      <c r="BI550" s="18">
        <f ca="1" t="shared" si="4093"/>
        <v>16584.0145847605</v>
      </c>
      <c r="BJ550" s="18">
        <f ca="1" t="shared" si="3834"/>
        <v>59938.3364982319</v>
      </c>
      <c r="BK550" s="18">
        <f ca="1" t="shared" si="3835"/>
        <v>32873.492097875</v>
      </c>
      <c r="BL550" s="18">
        <f ca="1" t="shared" si="3836"/>
        <v>92811.8285961069</v>
      </c>
      <c r="BM550" s="18">
        <f ca="1">BK550*'Ejercicio 3 - TIR'!$D$5</f>
        <v>16436.7460489375</v>
      </c>
      <c r="BN550" s="18">
        <f ca="1" t="shared" si="3837"/>
        <v>76375.0825471694</v>
      </c>
      <c r="BO550" s="18">
        <f ca="1" t="shared" si="3838"/>
        <v>33566.5610514417</v>
      </c>
      <c r="BP550" s="18">
        <f ca="1" t="shared" si="3839"/>
        <v>-98581.552748264</v>
      </c>
      <c r="BQ550" s="18">
        <f ca="1" t="shared" ref="BQ550:BT550" si="4094">BE550</f>
        <v>20115.845654972</v>
      </c>
      <c r="BR550" s="18">
        <f ca="1" t="shared" si="4094"/>
        <v>19208.9008345131</v>
      </c>
      <c r="BS550" s="18">
        <f ca="1" t="shared" si="4094"/>
        <v>23047.3470122121</v>
      </c>
      <c r="BT550" s="18">
        <f ca="1" t="shared" si="4094"/>
        <v>18923.6091694061</v>
      </c>
      <c r="BU550" s="18">
        <f ca="1" t="shared" si="3841"/>
        <v>50150.5756362022</v>
      </c>
      <c r="BV550" s="20">
        <f ca="1" t="shared" si="3842"/>
        <v>8.94511440629262</v>
      </c>
    </row>
    <row r="551" ht="15" customHeight="1" spans="1:74">
      <c r="A551" s="16">
        <v>550</v>
      </c>
      <c r="B551" s="17">
        <f ca="1" t="shared" ref="B551:F551" si="4095">RAND()</f>
        <v>0.586355866390744</v>
      </c>
      <c r="C551" s="18">
        <f ca="1">IF(B551&lt;=('Ejercicio 3 - TIR'!$D$13-'Ejercicio 3 - TIR'!$C$13)/('Ejercicio 3 - TIR'!$E$13-'Ejercicio 3 - TIR'!$C$13),'Ejercicio 3 - TIR'!$C$13+SQRT(('Ejercicio 3 - TIR'!$E$13-'Ejercicio 3 - TIR'!$C$13)*('Ejercicio 3 - TIR'!$D$13-'Ejercicio 3 - TIR'!$C$13)*B551),'Ejercicio 3 - TIR'!$E$13-SQRT(('Ejercicio 3 - TIR'!$E$13-'Ejercicio 3 - TIR'!$C$13)*('Ejercicio 3 - TIR'!$E$13-'Ejercicio 3 - TIR'!$D$13)*(1-B551)))</f>
        <v>77720.5709155035</v>
      </c>
      <c r="D551" s="17">
        <f ca="1" t="shared" si="4095"/>
        <v>0.847045103127678</v>
      </c>
      <c r="E551" s="18">
        <f ca="1">IF(D551&lt;=('Ejercicio 3 - TIR'!$D$14-'Ejercicio 3 - TIR'!$C$14)/('Ejercicio 3 - TIR'!$E$14-'Ejercicio 3 - TIR'!$C$14),'Ejercicio 3 - TIR'!$C$14+SQRT(('Ejercicio 3 - TIR'!$E$14-'Ejercicio 3 - TIR'!$C$14)*('Ejercicio 3 - TIR'!$D$14-'Ejercicio 3 - TIR'!$C$14)*D551),'Ejercicio 3 - TIR'!$E$14-SQRT(('Ejercicio 3 - TIR'!$E$14-'Ejercicio 3 - TIR'!$C$14)*('Ejercicio 3 - TIR'!$E$14-'Ejercicio 3 - TIR'!$D$14)*(1-D551)))</f>
        <v>35210.0903420995</v>
      </c>
      <c r="F551" s="17">
        <f ca="1" t="shared" si="4095"/>
        <v>0.152329095366308</v>
      </c>
      <c r="G551" s="18">
        <f ca="1">IF(F551&lt;=('Ejercicio 3 - TIR'!$D$18-'Ejercicio 3 - TIR'!$C$18)/('Ejercicio 3 - TIR'!$E$18-'Ejercicio 3 - TIR'!$C$18),'Ejercicio 3 - TIR'!$C$18+SQRT(('Ejercicio 3 - TIR'!$E$18-'Ejercicio 3 - TIR'!$C$18)*('Ejercicio 3 - TIR'!$D$18-'Ejercicio 3 - TIR'!$C$18)*F551),'Ejercicio 3 - TIR'!$E$18-SQRT(('Ejercicio 3 - TIR'!$E$18-'Ejercicio 3 - TIR'!$C$18)*('Ejercicio 3 - TIR'!$E$18-'Ejercicio 3 - TIR'!$D$18)*(1-F551)))</f>
        <v>34780.100867654</v>
      </c>
      <c r="H551" s="17">
        <f ca="1" t="shared" ref="H551:L551" si="4096">RAND()</f>
        <v>0.948588850812147</v>
      </c>
      <c r="I551" s="18">
        <f ca="1">IF(H551&lt;=('Ejercicio 3 - TIR'!$D$18-'Ejercicio 3 - TIR'!$C$18)/('Ejercicio 3 - TIR'!$E$18-'Ejercicio 3 - TIR'!$C$18),'Ejercicio 3 - TIR'!$C$18+SQRT(('Ejercicio 3 - TIR'!$E$18-'Ejercicio 3 - TIR'!$C$18)*('Ejercicio 3 - TIR'!$D$18-'Ejercicio 3 - TIR'!$C$18)*H551),'Ejercicio 3 - TIR'!$E$18-SQRT(('Ejercicio 3 - TIR'!$E$18-'Ejercicio 3 - TIR'!$C$18)*('Ejercicio 3 - TIR'!$E$18-'Ejercicio 3 - TIR'!$D$18)*(1-H551)))</f>
        <v>43036.371677458</v>
      </c>
      <c r="J551" s="17">
        <f ca="1" t="shared" si="4096"/>
        <v>0.144527005940674</v>
      </c>
      <c r="K551" s="18">
        <f ca="1">IF(J551&lt;=('Ejercicio 3 - TIR'!$D$18-'Ejercicio 3 - TIR'!$C$18)/('Ejercicio 3 - TIR'!$E$18-'Ejercicio 3 - TIR'!$C$18),'Ejercicio 3 - TIR'!$C$18+SQRT(('Ejercicio 3 - TIR'!$E$18-'Ejercicio 3 - TIR'!$C$18)*('Ejercicio 3 - TIR'!$D$18-'Ejercicio 3 - TIR'!$C$18)*J551),'Ejercicio 3 - TIR'!$E$18-SQRT(('Ejercicio 3 - TIR'!$E$18-'Ejercicio 3 - TIR'!$C$18)*('Ejercicio 3 - TIR'!$E$18-'Ejercicio 3 - TIR'!$D$18)*(1-J551)))</f>
        <v>34656.0767703187</v>
      </c>
      <c r="L551" s="17">
        <f ca="1" t="shared" si="4096"/>
        <v>0.447072634478969</v>
      </c>
      <c r="M551" s="18">
        <f ca="1">IF(L551&lt;=('Ejercicio 3 - TIR'!$D$18-'Ejercicio 3 - TIR'!$C$18)/('Ejercicio 3 - TIR'!$E$18-'Ejercicio 3 - TIR'!$C$18),'Ejercicio 3 - TIR'!$C$18+SQRT(('Ejercicio 3 - TIR'!$E$18-'Ejercicio 3 - TIR'!$C$18)*('Ejercicio 3 - TIR'!$D$18-'Ejercicio 3 - TIR'!$C$18)*L551),'Ejercicio 3 - TIR'!$E$18-SQRT(('Ejercicio 3 - TIR'!$E$18-'Ejercicio 3 - TIR'!$C$18)*('Ejercicio 3 - TIR'!$E$18-'Ejercicio 3 - TIR'!$D$18)*(1-L551)))</f>
        <v>38189.0716917026</v>
      </c>
      <c r="N551" s="17">
        <f ca="1" t="shared" ref="N551:R551" si="4097">RAND()</f>
        <v>0.026212854741789</v>
      </c>
      <c r="O551" s="18">
        <f ca="1">IF(N551&lt;=('Ejercicio 3 - TIR'!$D$18-'Ejercicio 3 - TIR'!$C$18)/('Ejercicio 3 - TIR'!$E$18-'Ejercicio 3 - TIR'!$C$18),'Ejercicio 3 - TIR'!$C$18+SQRT(('Ejercicio 3 - TIR'!$E$18-'Ejercicio 3 - TIR'!$C$18)*('Ejercicio 3 - TIR'!$D$18-'Ejercicio 3 - TIR'!$C$18)*N551),'Ejercicio 3 - TIR'!$E$18-SQRT(('Ejercicio 3 - TIR'!$E$18-'Ejercicio 3 - TIR'!$C$18)*('Ejercicio 3 - TIR'!$E$18-'Ejercicio 3 - TIR'!$D$18)*(1-N551)))</f>
        <v>31982.9090274817</v>
      </c>
      <c r="P551" s="17">
        <f ca="1" t="shared" si="4097"/>
        <v>0.73781011729928</v>
      </c>
      <c r="Q551" s="19">
        <f ca="1">IF(P551&lt;=('Ejercicio 3 - TIR'!$D$22-'Ejercicio 3 - TIR'!$C$22)/('Ejercicio 3 - TIR'!$E$22-'Ejercicio 3 - TIR'!$C$22),'Ejercicio 3 - TIR'!$C$22+SQRT(('Ejercicio 3 - TIR'!$E$22-'Ejercicio 3 - TIR'!$C$22)*('Ejercicio 3 - TIR'!$D$22-'Ejercicio 3 - TIR'!$C$22)*P551),'Ejercicio 3 - TIR'!$E$22-SQRT(('Ejercicio 3 - TIR'!$E$22-'Ejercicio 3 - TIR'!$C$22)*('Ejercicio 3 - TIR'!$E$22-'Ejercicio 3 - TIR'!$D$22)*(1-P551)))</f>
        <v>0.158275778751327</v>
      </c>
      <c r="R551" s="17">
        <f ca="1" t="shared" si="4097"/>
        <v>0.565831915346323</v>
      </c>
      <c r="S551" s="19">
        <f ca="1">IF(R551&lt;=('Ejercicio 3 - TIR'!$D$23-'Ejercicio 3 - TIR'!$C$23)/('Ejercicio 3 - TIR'!$E$23-'Ejercicio 3 - TIR'!$C$23),'Ejercicio 3 - TIR'!$C$23+SQRT(('Ejercicio 3 - TIR'!$E$23-'Ejercicio 3 - TIR'!$C$23)*('Ejercicio 3 - TIR'!$D$23-'Ejercicio 3 - TIR'!$C$23)*R551),'Ejercicio 3 - TIR'!$E$23-SQRT(('Ejercicio 3 - TIR'!$E$23-'Ejercicio 3 - TIR'!$C$23)*('Ejercicio 3 - TIR'!$E$23-'Ejercicio 3 - TIR'!$D$23)*(1-R551)))</f>
        <v>0.152044632852051</v>
      </c>
      <c r="T551" s="17">
        <f ca="1" t="shared" ref="T551:X551" si="4098">RAND()</f>
        <v>0.328300406889438</v>
      </c>
      <c r="U551" s="19">
        <f ca="1">IF(T551&lt;=('Ejercicio 3 - TIR'!$D$24-'Ejercicio 3 - TIR'!$C$24)/('Ejercicio 3 - TIR'!$E$24-'Ejercicio 3 - TIR'!$C$24),'Ejercicio 3 - TIR'!$C$24+SQRT(('Ejercicio 3 - TIR'!$E$24-'Ejercicio 3 - TIR'!$C$24)*('Ejercicio 3 - TIR'!$D$24-'Ejercicio 3 - TIR'!$C$24)*T551),'Ejercicio 3 - TIR'!$E$24-SQRT(('Ejercicio 3 - TIR'!$E$24-'Ejercicio 3 - TIR'!$C$24)*('Ejercicio 3 - TIR'!$E$24-'Ejercicio 3 - TIR'!$D$24)*(1-T551)))</f>
        <v>0.17625701533815</v>
      </c>
      <c r="V551" s="17">
        <f ca="1" t="shared" si="4098"/>
        <v>0.0435158366842983</v>
      </c>
      <c r="W551" s="19">
        <f ca="1">IF(V551&lt;=('Ejercicio 3 - TIR'!$D$25-'Ejercicio 3 - TIR'!$C$25)/('Ejercicio 3 - TIR'!$E$25-'Ejercicio 3 - TIR'!$C$25),'Ejercicio 3 - TIR'!$C$25+SQRT(('Ejercicio 3 - TIR'!$E$25-'Ejercicio 3 - TIR'!$C$25)*('Ejercicio 3 - TIR'!$D$25-'Ejercicio 3 - TIR'!$C$25)*V551),'Ejercicio 3 - TIR'!$E$25-SQRT(('Ejercicio 3 - TIR'!$E$25-'Ejercicio 3 - TIR'!$C$25)*('Ejercicio 3 - TIR'!$E$25-'Ejercicio 3 - TIR'!$D$25)*(1-V551)))</f>
        <v>0.18780526561739</v>
      </c>
      <c r="X551" s="17">
        <f ca="1" t="shared" si="4098"/>
        <v>0.793389751314195</v>
      </c>
      <c r="Y551" s="19">
        <f ca="1">IF(X551&lt;=('Ejercicio 3 - TIR'!$D$26-'Ejercicio 3 - TIR'!$C$26)/('Ejercicio 3 - TIR'!$E$26-'Ejercicio 3 - TIR'!$C$26),'Ejercicio 3 - TIR'!$C$26+SQRT(('Ejercicio 3 - TIR'!$E$26-'Ejercicio 3 - TIR'!$C$26)*('Ejercicio 3 - TIR'!$D$26-'Ejercicio 3 - TIR'!$C$26)*X551),'Ejercicio 3 - TIR'!$E$26-SQRT(('Ejercicio 3 - TIR'!$E$26-'Ejercicio 3 - TIR'!$C$26)*('Ejercicio 3 - TIR'!$E$26-'Ejercicio 3 - TIR'!$D$26)*(1-X551)))</f>
        <v>0.246597973970082</v>
      </c>
      <c r="Z551" s="17">
        <f ca="1" t="shared" si="3812"/>
        <v>1.15827577875133</v>
      </c>
      <c r="AA551" s="17">
        <f ca="1" t="shared" si="3813"/>
        <v>1.334385394273</v>
      </c>
      <c r="AB551" s="17">
        <f ca="1" t="shared" si="3814"/>
        <v>1.56958018117837</v>
      </c>
      <c r="AC551" s="17">
        <f ca="1" t="shared" si="3815"/>
        <v>1.86435560401237</v>
      </c>
      <c r="AD551" s="17">
        <f ca="1" t="shared" si="3816"/>
        <v>2.32410191872159</v>
      </c>
      <c r="AE551" s="16">
        <f ca="1" t="shared" si="3817"/>
        <v>5572.90446880038</v>
      </c>
      <c r="AF551" s="16">
        <f ca="1" t="shared" si="3818"/>
        <v>6420.23468267869</v>
      </c>
      <c r="AG551" s="16">
        <f ca="1" t="shared" si="3819"/>
        <v>7551.8460856181</v>
      </c>
      <c r="AH551" s="16">
        <f ca="1" t="shared" si="3820"/>
        <v>8970.12254562926</v>
      </c>
      <c r="AI551" s="16">
        <f ca="1" t="shared" si="3821"/>
        <v>11182.1365916448</v>
      </c>
      <c r="AJ551" s="18">
        <f ca="1" t="shared" si="3822"/>
        <v>40284.9484175316</v>
      </c>
      <c r="AK551" s="18">
        <f ca="1" t="shared" si="3823"/>
        <v>57427.105788904</v>
      </c>
      <c r="AL551" s="18">
        <f ca="1" t="shared" si="3824"/>
        <v>54395.4912560884</v>
      </c>
      <c r="AM551" s="18">
        <f ca="1" t="shared" si="3825"/>
        <v>71198.009820456</v>
      </c>
      <c r="AN551" s="18">
        <f ca="1" t="shared" si="3826"/>
        <v>74331.5402370682</v>
      </c>
      <c r="AO551" s="18">
        <f ca="1">C551/'Ejercicio 3 - TIR'!$D$7</f>
        <v>15544.1141831007</v>
      </c>
      <c r="AP551" s="18">
        <f ca="1" t="shared" si="3827"/>
        <v>24740.8342344309</v>
      </c>
      <c r="AQ551" s="18">
        <f ca="1" t="shared" si="3828"/>
        <v>41882.9916058033</v>
      </c>
      <c r="AR551" s="18">
        <f ca="1" t="shared" si="3829"/>
        <v>38851.3770729877</v>
      </c>
      <c r="AS551" s="18">
        <f ca="1" t="shared" si="3830"/>
        <v>55653.8956373553</v>
      </c>
      <c r="AT551" s="18">
        <f ca="1" t="shared" si="3831"/>
        <v>58787.4260539675</v>
      </c>
      <c r="AU551" s="18">
        <f ca="1">AP551*'Ejercicio 3 - TIR'!$D$5</f>
        <v>12370.4171172154</v>
      </c>
      <c r="AV551" s="18">
        <f ca="1">AQ551*'Ejercicio 3 - TIR'!$D$5</f>
        <v>20941.4958029017</v>
      </c>
      <c r="AW551" s="18">
        <f ca="1">AR551*'Ejercicio 3 - TIR'!$D$5</f>
        <v>19425.6885364939</v>
      </c>
      <c r="AX551" s="18">
        <f ca="1">AS551*'Ejercicio 3 - TIR'!$D$5</f>
        <v>27826.9478186776</v>
      </c>
      <c r="AY551" s="18">
        <f ca="1">AT551*'Ejercicio 3 - TIR'!$D$5</f>
        <v>29393.7130269837</v>
      </c>
      <c r="AZ551" s="18">
        <f ca="1" t="shared" ref="AZ551:BD551" si="4099">AJ551-AU551-AE551</f>
        <v>22341.6268315158</v>
      </c>
      <c r="BA551" s="18">
        <f ca="1" t="shared" si="4099"/>
        <v>30065.3753033237</v>
      </c>
      <c r="BB551" s="18">
        <f ca="1" t="shared" si="4099"/>
        <v>27417.9566339765</v>
      </c>
      <c r="BC551" s="18">
        <f ca="1" t="shared" si="4099"/>
        <v>34400.9394561491</v>
      </c>
      <c r="BD551" s="18">
        <f ca="1" t="shared" si="4099"/>
        <v>33755.6906184397</v>
      </c>
      <c r="BE551" s="18">
        <f ca="1" t="shared" ref="BE551:BI551" si="4100">AZ551/Z551</f>
        <v>19288.6937993308</v>
      </c>
      <c r="BF551" s="18">
        <f ca="1" t="shared" si="4100"/>
        <v>22531.2532888626</v>
      </c>
      <c r="BG551" s="18">
        <f ca="1" t="shared" si="4100"/>
        <v>17468.3376884845</v>
      </c>
      <c r="BH551" s="18">
        <f ca="1" t="shared" si="4100"/>
        <v>18451.919463279</v>
      </c>
      <c r="BI551" s="18">
        <f ca="1" t="shared" si="4100"/>
        <v>14524.1868897933</v>
      </c>
      <c r="BJ551" s="18">
        <f ca="1" t="shared" si="3834"/>
        <v>81831.838522434</v>
      </c>
      <c r="BK551" s="18">
        <f ca="1" t="shared" si="3835"/>
        <v>36126.1055977718</v>
      </c>
      <c r="BL551" s="18">
        <f ca="1" t="shared" si="3836"/>
        <v>117957.944120206</v>
      </c>
      <c r="BM551" s="18">
        <f ca="1">BK551*'Ejercicio 3 - TIR'!$D$5</f>
        <v>18063.0527988859</v>
      </c>
      <c r="BN551" s="18">
        <f ca="1" t="shared" si="3837"/>
        <v>99894.8913213199</v>
      </c>
      <c r="BO551" s="18">
        <f ca="1" t="shared" si="3838"/>
        <v>42982.1474336499</v>
      </c>
      <c r="BP551" s="18">
        <f ca="1" t="shared" si="3839"/>
        <v>-112930.661257603</v>
      </c>
      <c r="BQ551" s="18">
        <f ca="1" t="shared" ref="BQ551:BT551" si="4101">BE551</f>
        <v>19288.6937993308</v>
      </c>
      <c r="BR551" s="18">
        <f ca="1" t="shared" si="4101"/>
        <v>22531.2532888626</v>
      </c>
      <c r="BS551" s="18">
        <f ca="1" t="shared" si="4101"/>
        <v>17468.3376884845</v>
      </c>
      <c r="BT551" s="18">
        <f ca="1" t="shared" si="4101"/>
        <v>18451.919463279</v>
      </c>
      <c r="BU551" s="18">
        <f ca="1" t="shared" si="3841"/>
        <v>57506.3343234432</v>
      </c>
      <c r="BV551" s="20">
        <f ca="1" t="shared" si="3842"/>
        <v>5.3262932452431</v>
      </c>
    </row>
    <row r="552" ht="15" customHeight="1" spans="1:74">
      <c r="A552" s="16">
        <v>551</v>
      </c>
      <c r="B552" s="17">
        <f ca="1" t="shared" ref="B552:F552" si="4102">RAND()</f>
        <v>0.0790058375791793</v>
      </c>
      <c r="C552" s="18">
        <f ca="1">IF(B552&lt;=('Ejercicio 3 - TIR'!$D$13-'Ejercicio 3 - TIR'!$C$13)/('Ejercicio 3 - TIR'!$E$13-'Ejercicio 3 - TIR'!$C$13),'Ejercicio 3 - TIR'!$C$13+SQRT(('Ejercicio 3 - TIR'!$E$13-'Ejercicio 3 - TIR'!$C$13)*('Ejercicio 3 - TIR'!$D$13-'Ejercicio 3 - TIR'!$C$13)*B552),'Ejercicio 3 - TIR'!$E$13-SQRT(('Ejercicio 3 - TIR'!$E$13-'Ejercicio 3 - TIR'!$C$13)*('Ejercicio 3 - TIR'!$E$13-'Ejercicio 3 - TIR'!$D$13)*(1-B552)))</f>
        <v>65621.5954169321</v>
      </c>
      <c r="D552" s="17">
        <f ca="1" t="shared" si="4102"/>
        <v>0.128488467042392</v>
      </c>
      <c r="E552" s="18">
        <f ca="1">IF(D552&lt;=('Ejercicio 3 - TIR'!$D$14-'Ejercicio 3 - TIR'!$C$14)/('Ejercicio 3 - TIR'!$E$14-'Ejercicio 3 - TIR'!$C$14),'Ejercicio 3 - TIR'!$C$14+SQRT(('Ejercicio 3 - TIR'!$E$14-'Ejercicio 3 - TIR'!$C$14)*('Ejercicio 3 - TIR'!$D$14-'Ejercicio 3 - TIR'!$C$14)*D552),'Ejercicio 3 - TIR'!$E$14-SQRT(('Ejercicio 3 - TIR'!$E$14-'Ejercicio 3 - TIR'!$C$14)*('Ejercicio 3 - TIR'!$E$14-'Ejercicio 3 - TIR'!$D$14)*(1-D552)))</f>
        <v>28104.2929997311</v>
      </c>
      <c r="F552" s="17">
        <f ca="1" t="shared" si="4102"/>
        <v>0.468955615267008</v>
      </c>
      <c r="G552" s="18">
        <f ca="1">IF(F552&lt;=('Ejercicio 3 - TIR'!$D$18-'Ejercicio 3 - TIR'!$C$18)/('Ejercicio 3 - TIR'!$E$18-'Ejercicio 3 - TIR'!$C$18),'Ejercicio 3 - TIR'!$C$18+SQRT(('Ejercicio 3 - TIR'!$E$18-'Ejercicio 3 - TIR'!$C$18)*('Ejercicio 3 - TIR'!$D$18-'Ejercicio 3 - TIR'!$C$18)*F552),'Ejercicio 3 - TIR'!$E$18-SQRT(('Ejercicio 3 - TIR'!$E$18-'Ejercicio 3 - TIR'!$C$18)*('Ejercicio 3 - TIR'!$E$18-'Ejercicio 3 - TIR'!$D$18)*(1-F552)))</f>
        <v>38387.0937928493</v>
      </c>
      <c r="H552" s="17">
        <f ca="1" t="shared" ref="H552:L552" si="4103">RAND()</f>
        <v>0.455766344017879</v>
      </c>
      <c r="I552" s="18">
        <f ca="1">IF(H552&lt;=('Ejercicio 3 - TIR'!$D$18-'Ejercicio 3 - TIR'!$C$18)/('Ejercicio 3 - TIR'!$E$18-'Ejercicio 3 - TIR'!$C$18),'Ejercicio 3 - TIR'!$C$18+SQRT(('Ejercicio 3 - TIR'!$E$18-'Ejercicio 3 - TIR'!$C$18)*('Ejercicio 3 - TIR'!$D$18-'Ejercicio 3 - TIR'!$C$18)*H552),'Ejercicio 3 - TIR'!$E$18-SQRT(('Ejercicio 3 - TIR'!$E$18-'Ejercicio 3 - TIR'!$C$18)*('Ejercicio 3 - TIR'!$E$18-'Ejercicio 3 - TIR'!$D$18)*(1-H552)))</f>
        <v>38268.3100814303</v>
      </c>
      <c r="J552" s="17">
        <f ca="1" t="shared" si="4103"/>
        <v>0.314886524195864</v>
      </c>
      <c r="K552" s="18">
        <f ca="1">IF(J552&lt;=('Ejercicio 3 - TIR'!$D$18-'Ejercicio 3 - TIR'!$C$18)/('Ejercicio 3 - TIR'!$E$18-'Ejercicio 3 - TIR'!$C$18),'Ejercicio 3 - TIR'!$C$18+SQRT(('Ejercicio 3 - TIR'!$E$18-'Ejercicio 3 - TIR'!$C$18)*('Ejercicio 3 - TIR'!$D$18-'Ejercicio 3 - TIR'!$C$18)*J552),'Ejercicio 3 - TIR'!$E$18-SQRT(('Ejercicio 3 - TIR'!$E$18-'Ejercicio 3 - TIR'!$C$18)*('Ejercicio 3 - TIR'!$E$18-'Ejercicio 3 - TIR'!$D$18)*(1-J552)))</f>
        <v>36872.6253083796</v>
      </c>
      <c r="L552" s="17">
        <f ca="1" t="shared" si="4103"/>
        <v>0.933930965631202</v>
      </c>
      <c r="M552" s="18">
        <f ca="1">IF(L552&lt;=('Ejercicio 3 - TIR'!$D$18-'Ejercicio 3 - TIR'!$C$18)/('Ejercicio 3 - TIR'!$E$18-'Ejercicio 3 - TIR'!$C$18),'Ejercicio 3 - TIR'!$C$18+SQRT(('Ejercicio 3 - TIR'!$E$18-'Ejercicio 3 - TIR'!$C$18)*('Ejercicio 3 - TIR'!$D$18-'Ejercicio 3 - TIR'!$C$18)*L552),'Ejercicio 3 - TIR'!$E$18-SQRT(('Ejercicio 3 - TIR'!$E$18-'Ejercicio 3 - TIR'!$C$18)*('Ejercicio 3 - TIR'!$E$18-'Ejercicio 3 - TIR'!$D$18)*(1-L552)))</f>
        <v>42773.977183931</v>
      </c>
      <c r="N552" s="17">
        <f ca="1" t="shared" ref="N552:R552" si="4104">RAND()</f>
        <v>0.805804805703866</v>
      </c>
      <c r="O552" s="18">
        <f ca="1">IF(N552&lt;=('Ejercicio 3 - TIR'!$D$18-'Ejercicio 3 - TIR'!$C$18)/('Ejercicio 3 - TIR'!$E$18-'Ejercicio 3 - TIR'!$C$18),'Ejercicio 3 - TIR'!$C$18+SQRT(('Ejercicio 3 - TIR'!$E$18-'Ejercicio 3 - TIR'!$C$18)*('Ejercicio 3 - TIR'!$D$18-'Ejercicio 3 - TIR'!$C$18)*N552),'Ejercicio 3 - TIR'!$E$18-SQRT(('Ejercicio 3 - TIR'!$E$18-'Ejercicio 3 - TIR'!$C$18)*('Ejercicio 3 - TIR'!$E$18-'Ejercicio 3 - TIR'!$D$18)*(1-N552)))</f>
        <v>41183.635293606</v>
      </c>
      <c r="P552" s="17">
        <f ca="1" t="shared" si="4104"/>
        <v>0.731309756327882</v>
      </c>
      <c r="Q552" s="19">
        <f ca="1">IF(P552&lt;=('Ejercicio 3 - TIR'!$D$22-'Ejercicio 3 - TIR'!$C$22)/('Ejercicio 3 - TIR'!$E$22-'Ejercicio 3 - TIR'!$C$22),'Ejercicio 3 - TIR'!$C$22+SQRT(('Ejercicio 3 - TIR'!$E$22-'Ejercicio 3 - TIR'!$C$22)*('Ejercicio 3 - TIR'!$D$22-'Ejercicio 3 - TIR'!$C$22)*P552),'Ejercicio 3 - TIR'!$E$22-SQRT(('Ejercicio 3 - TIR'!$E$22-'Ejercicio 3 - TIR'!$C$22)*('Ejercicio 3 - TIR'!$E$22-'Ejercicio 3 - TIR'!$D$22)*(1-P552)))</f>
        <v>0.158008127896657</v>
      </c>
      <c r="R552" s="17">
        <f ca="1" t="shared" si="4104"/>
        <v>0.0471575183718824</v>
      </c>
      <c r="S552" s="19">
        <f ca="1">IF(R552&lt;=('Ejercicio 3 - TIR'!$D$23-'Ejercicio 3 - TIR'!$C$23)/('Ejercicio 3 - TIR'!$E$23-'Ejercicio 3 - TIR'!$C$23),'Ejercicio 3 - TIR'!$C$23+SQRT(('Ejercicio 3 - TIR'!$E$23-'Ejercicio 3 - TIR'!$C$23)*('Ejercicio 3 - TIR'!$D$23-'Ejercicio 3 - TIR'!$C$23)*R552),'Ejercicio 3 - TIR'!$E$23-SQRT(('Ejercicio 3 - TIR'!$E$23-'Ejercicio 3 - TIR'!$C$23)*('Ejercicio 3 - TIR'!$E$23-'Ejercicio 3 - TIR'!$D$23)*(1-R552)))</f>
        <v>0.129213225986015</v>
      </c>
      <c r="T552" s="17">
        <f ca="1" t="shared" ref="T552:X552" si="4105">RAND()</f>
        <v>0.718104688305578</v>
      </c>
      <c r="U552" s="19">
        <f ca="1">IF(T552&lt;=('Ejercicio 3 - TIR'!$D$24-'Ejercicio 3 - TIR'!$C$24)/('Ejercicio 3 - TIR'!$E$24-'Ejercicio 3 - TIR'!$C$24),'Ejercicio 3 - TIR'!$C$24+SQRT(('Ejercicio 3 - TIR'!$E$24-'Ejercicio 3 - TIR'!$C$24)*('Ejercicio 3 - TIR'!$D$24-'Ejercicio 3 - TIR'!$C$24)*T552),'Ejercicio 3 - TIR'!$E$24-SQRT(('Ejercicio 3 - TIR'!$E$24-'Ejercicio 3 - TIR'!$C$24)*('Ejercicio 3 - TIR'!$E$24-'Ejercicio 3 - TIR'!$D$24)*(1-T552)))</f>
        <v>0.191905394241165</v>
      </c>
      <c r="V552" s="17">
        <f ca="1" t="shared" si="4105"/>
        <v>0.767974269370192</v>
      </c>
      <c r="W552" s="19">
        <f ca="1">IF(V552&lt;=('Ejercicio 3 - TIR'!$D$25-'Ejercicio 3 - TIR'!$C$25)/('Ejercicio 3 - TIR'!$E$25-'Ejercicio 3 - TIR'!$C$25),'Ejercicio 3 - TIR'!$C$25+SQRT(('Ejercicio 3 - TIR'!$E$25-'Ejercicio 3 - TIR'!$C$25)*('Ejercicio 3 - TIR'!$D$25-'Ejercicio 3 - TIR'!$C$25)*V552),'Ejercicio 3 - TIR'!$E$25-SQRT(('Ejercicio 3 - TIR'!$E$25-'Ejercicio 3 - TIR'!$C$25)*('Ejercicio 3 - TIR'!$E$25-'Ejercicio 3 - TIR'!$D$25)*(1-V552)))</f>
        <v>0.221502806152108</v>
      </c>
      <c r="X552" s="17">
        <f ca="1" t="shared" si="4105"/>
        <v>0.994374202793534</v>
      </c>
      <c r="Y552" s="19">
        <f ca="1">IF(X552&lt;=('Ejercicio 3 - TIR'!$D$26-'Ejercicio 3 - TIR'!$C$26)/('Ejercicio 3 - TIR'!$E$26-'Ejercicio 3 - TIR'!$C$26),'Ejercicio 3 - TIR'!$C$26+SQRT(('Ejercicio 3 - TIR'!$E$26-'Ejercicio 3 - TIR'!$C$26)*('Ejercicio 3 - TIR'!$D$26-'Ejercicio 3 - TIR'!$C$26)*X552),'Ejercicio 3 - TIR'!$E$26-SQRT(('Ejercicio 3 - TIR'!$E$26-'Ejercicio 3 - TIR'!$C$26)*('Ejercicio 3 - TIR'!$E$26-'Ejercicio 3 - TIR'!$D$26)*(1-X552)))</f>
        <v>0.274488257542762</v>
      </c>
      <c r="Z552" s="17">
        <f ca="1" t="shared" si="3812"/>
        <v>1.15800812789666</v>
      </c>
      <c r="AA552" s="17">
        <f ca="1" t="shared" si="3813"/>
        <v>1.30763809382021</v>
      </c>
      <c r="AB552" s="17">
        <f ca="1" t="shared" si="3814"/>
        <v>1.55858089773954</v>
      </c>
      <c r="AC552" s="17">
        <f ca="1" t="shared" si="3815"/>
        <v>1.90381094020392</v>
      </c>
      <c r="AD552" s="17">
        <f ca="1" t="shared" si="3816"/>
        <v>2.42638468787135</v>
      </c>
      <c r="AE552" s="16">
        <f ca="1" t="shared" si="3817"/>
        <v>4440.70672274662</v>
      </c>
      <c r="AF552" s="16">
        <f ca="1" t="shared" si="3818"/>
        <v>5014.5047640505</v>
      </c>
      <c r="AG552" s="16">
        <f ca="1" t="shared" si="3819"/>
        <v>5976.81527771981</v>
      </c>
      <c r="AH552" s="16">
        <f ca="1" t="shared" si="3820"/>
        <v>7300.69663358753</v>
      </c>
      <c r="AI552" s="16">
        <f ca="1" t="shared" si="3821"/>
        <v>9304.65213138929</v>
      </c>
      <c r="AJ552" s="18">
        <f ca="1" t="shared" si="3822"/>
        <v>44452.5666184508</v>
      </c>
      <c r="AK552" s="18">
        <f ca="1" t="shared" si="3823"/>
        <v>50041.1000486022</v>
      </c>
      <c r="AL552" s="18">
        <f ca="1" t="shared" si="3824"/>
        <v>57468.969455148</v>
      </c>
      <c r="AM552" s="18">
        <f ca="1" t="shared" si="3825"/>
        <v>81433.5657188008</v>
      </c>
      <c r="AN552" s="18">
        <f ca="1" t="shared" si="3826"/>
        <v>99927.3420672834</v>
      </c>
      <c r="AO552" s="18">
        <f ca="1">C552/'Ejercicio 3 - TIR'!$D$7</f>
        <v>13124.3190833864</v>
      </c>
      <c r="AP552" s="18">
        <f ca="1" t="shared" si="3827"/>
        <v>31328.2475350644</v>
      </c>
      <c r="AQ552" s="18">
        <f ca="1" t="shared" si="3828"/>
        <v>36916.7809652158</v>
      </c>
      <c r="AR552" s="18">
        <f ca="1" t="shared" si="3829"/>
        <v>44344.6503717616</v>
      </c>
      <c r="AS552" s="18">
        <f ca="1" t="shared" si="3830"/>
        <v>68309.2466354144</v>
      </c>
      <c r="AT552" s="18">
        <f ca="1" t="shared" si="3831"/>
        <v>86803.022983897</v>
      </c>
      <c r="AU552" s="18">
        <f ca="1">AP552*'Ejercicio 3 - TIR'!$D$5</f>
        <v>15664.1237675322</v>
      </c>
      <c r="AV552" s="18">
        <f ca="1">AQ552*'Ejercicio 3 - TIR'!$D$5</f>
        <v>18458.3904826079</v>
      </c>
      <c r="AW552" s="18">
        <f ca="1">AR552*'Ejercicio 3 - TIR'!$D$5</f>
        <v>22172.3251858808</v>
      </c>
      <c r="AX552" s="18">
        <f ca="1">AS552*'Ejercicio 3 - TIR'!$D$5</f>
        <v>34154.6233177072</v>
      </c>
      <c r="AY552" s="18">
        <f ca="1">AT552*'Ejercicio 3 - TIR'!$D$5</f>
        <v>43401.5114919485</v>
      </c>
      <c r="AZ552" s="18">
        <f ca="1" t="shared" ref="AZ552:BD552" si="4106">AJ552-AU552-AE552</f>
        <v>24347.736128172</v>
      </c>
      <c r="BA552" s="18">
        <f ca="1" t="shared" si="4106"/>
        <v>26568.2048019438</v>
      </c>
      <c r="BB552" s="18">
        <f ca="1" t="shared" si="4106"/>
        <v>29319.8289915474</v>
      </c>
      <c r="BC552" s="18">
        <f ca="1" t="shared" si="4106"/>
        <v>39978.2457675061</v>
      </c>
      <c r="BD552" s="18">
        <f ca="1" t="shared" si="4106"/>
        <v>47221.1784439456</v>
      </c>
      <c r="BE552" s="18">
        <f ca="1" t="shared" ref="BE552:BI552" si="4107">AZ552/Z552</f>
        <v>21025.5312908692</v>
      </c>
      <c r="BF552" s="18">
        <f ca="1" t="shared" si="4107"/>
        <v>20317.7048202427</v>
      </c>
      <c r="BG552" s="18">
        <f ca="1" t="shared" si="4107"/>
        <v>18811.8749781104</v>
      </c>
      <c r="BH552" s="18">
        <f ca="1" t="shared" si="4107"/>
        <v>20999.0629443614</v>
      </c>
      <c r="BI552" s="18">
        <f ca="1" t="shared" si="4107"/>
        <v>19461.5382630742</v>
      </c>
      <c r="BJ552" s="18">
        <f ca="1" t="shared" si="3834"/>
        <v>68191.8261979973</v>
      </c>
      <c r="BK552" s="18">
        <f ca="1" t="shared" si="3835"/>
        <v>31844.6468626665</v>
      </c>
      <c r="BL552" s="18">
        <f ca="1" t="shared" si="3836"/>
        <v>100036.473060664</v>
      </c>
      <c r="BM552" s="18">
        <f ca="1">BK552*'Ejercicio 3 - TIR'!$D$5</f>
        <v>15922.3234313332</v>
      </c>
      <c r="BN552" s="18">
        <f ca="1" t="shared" si="3837"/>
        <v>84114.1496293306</v>
      </c>
      <c r="BO552" s="18">
        <f ca="1" t="shared" si="3838"/>
        <v>34666.4525414243</v>
      </c>
      <c r="BP552" s="18">
        <f ca="1" t="shared" si="3839"/>
        <v>-93725.8884166632</v>
      </c>
      <c r="BQ552" s="18">
        <f ca="1" t="shared" ref="BQ552:BT552" si="4108">BE552</f>
        <v>21025.5312908692</v>
      </c>
      <c r="BR552" s="18">
        <f ca="1" t="shared" si="4108"/>
        <v>20317.7048202427</v>
      </c>
      <c r="BS552" s="18">
        <f ca="1" t="shared" si="4108"/>
        <v>18811.8749781104</v>
      </c>
      <c r="BT552" s="18">
        <f ca="1" t="shared" si="4108"/>
        <v>20999.0629443614</v>
      </c>
      <c r="BU552" s="18">
        <f ca="1" t="shared" si="3841"/>
        <v>54127.9908044985</v>
      </c>
      <c r="BV552" s="20">
        <f ca="1" t="shared" si="3842"/>
        <v>11.5145089512965</v>
      </c>
    </row>
    <row r="553" ht="15" customHeight="1" spans="1:74">
      <c r="A553" s="16">
        <v>552</v>
      </c>
      <c r="B553" s="17">
        <f ca="1" t="shared" ref="B553:F553" si="4109">RAND()</f>
        <v>0.719525401507086</v>
      </c>
      <c r="C553" s="18">
        <f ca="1">IF(B553&lt;=('Ejercicio 3 - TIR'!$D$13-'Ejercicio 3 - TIR'!$C$13)/('Ejercicio 3 - TIR'!$E$13-'Ejercicio 3 - TIR'!$C$13),'Ejercicio 3 - TIR'!$C$13+SQRT(('Ejercicio 3 - TIR'!$E$13-'Ejercicio 3 - TIR'!$C$13)*('Ejercicio 3 - TIR'!$D$13-'Ejercicio 3 - TIR'!$C$13)*B553),'Ejercicio 3 - TIR'!$E$13-SQRT(('Ejercicio 3 - TIR'!$E$13-'Ejercicio 3 - TIR'!$C$13)*('Ejercicio 3 - TIR'!$E$13-'Ejercicio 3 - TIR'!$D$13)*(1-B553)))</f>
        <v>81654.1689152141</v>
      </c>
      <c r="D553" s="17">
        <f ca="1" t="shared" si="4109"/>
        <v>0.684082777446483</v>
      </c>
      <c r="E553" s="18">
        <f ca="1">IF(D553&lt;=('Ejercicio 3 - TIR'!$D$14-'Ejercicio 3 - TIR'!$C$14)/('Ejercicio 3 - TIR'!$E$14-'Ejercicio 3 - TIR'!$C$14),'Ejercicio 3 - TIR'!$C$14+SQRT(('Ejercicio 3 - TIR'!$E$14-'Ejercicio 3 - TIR'!$C$14)*('Ejercicio 3 - TIR'!$D$14-'Ejercicio 3 - TIR'!$C$14)*D553),'Ejercicio 3 - TIR'!$E$14-SQRT(('Ejercicio 3 - TIR'!$E$14-'Ejercicio 3 - TIR'!$C$14)*('Ejercicio 3 - TIR'!$E$14-'Ejercicio 3 - TIR'!$D$14)*(1-D553)))</f>
        <v>33116.1360136165</v>
      </c>
      <c r="F553" s="17">
        <f ca="1" t="shared" si="4109"/>
        <v>0.876467246948852</v>
      </c>
      <c r="G553" s="18">
        <f ca="1">IF(F553&lt;=('Ejercicio 3 - TIR'!$D$18-'Ejercicio 3 - TIR'!$C$18)/('Ejercicio 3 - TIR'!$E$18-'Ejercicio 3 - TIR'!$C$18),'Ejercicio 3 - TIR'!$C$18+SQRT(('Ejercicio 3 - TIR'!$E$18-'Ejercicio 3 - TIR'!$C$18)*('Ejercicio 3 - TIR'!$D$18-'Ejercicio 3 - TIR'!$C$18)*F553),'Ejercicio 3 - TIR'!$E$18-SQRT(('Ejercicio 3 - TIR'!$E$18-'Ejercicio 3 - TIR'!$C$18)*('Ejercicio 3 - TIR'!$E$18-'Ejercicio 3 - TIR'!$D$18)*(1-F553)))</f>
        <v>41956.1608980046</v>
      </c>
      <c r="H553" s="17">
        <f ca="1" t="shared" ref="H553:L553" si="4110">RAND()</f>
        <v>0.925539583074163</v>
      </c>
      <c r="I553" s="18">
        <f ca="1">IF(H553&lt;=('Ejercicio 3 - TIR'!$D$18-'Ejercicio 3 - TIR'!$C$18)/('Ejercicio 3 - TIR'!$E$18-'Ejercicio 3 - TIR'!$C$18),'Ejercicio 3 - TIR'!$C$18+SQRT(('Ejercicio 3 - TIR'!$E$18-'Ejercicio 3 - TIR'!$C$18)*('Ejercicio 3 - TIR'!$D$18-'Ejercicio 3 - TIR'!$C$18)*H553),'Ejercicio 3 - TIR'!$E$18-SQRT(('Ejercicio 3 - TIR'!$E$18-'Ejercicio 3 - TIR'!$C$18)*('Ejercicio 3 - TIR'!$E$18-'Ejercicio 3 - TIR'!$D$18)*(1-H553)))</f>
        <v>42636.8387127752</v>
      </c>
      <c r="J553" s="17">
        <f ca="1" t="shared" si="4110"/>
        <v>0.484043925488981</v>
      </c>
      <c r="K553" s="18">
        <f ca="1">IF(J553&lt;=('Ejercicio 3 - TIR'!$D$18-'Ejercicio 3 - TIR'!$C$18)/('Ejercicio 3 - TIR'!$E$18-'Ejercicio 3 - TIR'!$C$18),'Ejercicio 3 - TIR'!$C$18+SQRT(('Ejercicio 3 - TIR'!$E$18-'Ejercicio 3 - TIR'!$C$18)*('Ejercicio 3 - TIR'!$D$18-'Ejercicio 3 - TIR'!$C$18)*J553),'Ejercicio 3 - TIR'!$E$18-SQRT(('Ejercicio 3 - TIR'!$E$18-'Ejercicio 3 - TIR'!$C$18)*('Ejercicio 3 - TIR'!$E$18-'Ejercicio 3 - TIR'!$D$18)*(1-J553)))</f>
        <v>38520.9499953554</v>
      </c>
      <c r="L553" s="17">
        <f ca="1" t="shared" si="4110"/>
        <v>0.944992372702336</v>
      </c>
      <c r="M553" s="18">
        <f ca="1">IF(L553&lt;=('Ejercicio 3 - TIR'!$D$18-'Ejercicio 3 - TIR'!$C$18)/('Ejercicio 3 - TIR'!$E$18-'Ejercicio 3 - TIR'!$C$18),'Ejercicio 3 - TIR'!$C$18+SQRT(('Ejercicio 3 - TIR'!$E$18-'Ejercicio 3 - TIR'!$C$18)*('Ejercicio 3 - TIR'!$D$18-'Ejercicio 3 - TIR'!$C$18)*L553),'Ejercicio 3 - TIR'!$E$18-SQRT(('Ejercicio 3 - TIR'!$E$18-'Ejercicio 3 - TIR'!$C$18)*('Ejercicio 3 - TIR'!$E$18-'Ejercicio 3 - TIR'!$D$18)*(1-L553)))</f>
        <v>42968.8495754069</v>
      </c>
      <c r="N553" s="17">
        <f ca="1" t="shared" ref="N553:R553" si="4111">RAND()</f>
        <v>0.15911782851094</v>
      </c>
      <c r="O553" s="18">
        <f ca="1">IF(N553&lt;=('Ejercicio 3 - TIR'!$D$18-'Ejercicio 3 - TIR'!$C$18)/('Ejercicio 3 - TIR'!$E$18-'Ejercicio 3 - TIR'!$C$18),'Ejercicio 3 - TIR'!$C$18+SQRT(('Ejercicio 3 - TIR'!$E$18-'Ejercicio 3 - TIR'!$C$18)*('Ejercicio 3 - TIR'!$D$18-'Ejercicio 3 - TIR'!$C$18)*N553),'Ejercicio 3 - TIR'!$E$18-SQRT(('Ejercicio 3 - TIR'!$E$18-'Ejercicio 3 - TIR'!$C$18)*('Ejercicio 3 - TIR'!$E$18-'Ejercicio 3 - TIR'!$D$18)*(1-N553)))</f>
        <v>34885.4553806826</v>
      </c>
      <c r="P553" s="17">
        <f ca="1" t="shared" si="4111"/>
        <v>0.337794443864964</v>
      </c>
      <c r="Q553" s="19">
        <f ca="1">IF(P553&lt;=('Ejercicio 3 - TIR'!$D$22-'Ejercicio 3 - TIR'!$C$22)/('Ejercicio 3 - TIR'!$E$22-'Ejercicio 3 - TIR'!$C$22),'Ejercicio 3 - TIR'!$C$22+SQRT(('Ejercicio 3 - TIR'!$E$22-'Ejercicio 3 - TIR'!$C$22)*('Ejercicio 3 - TIR'!$D$22-'Ejercicio 3 - TIR'!$C$22)*P553),'Ejercicio 3 - TIR'!$E$22-SQRT(('Ejercicio 3 - TIR'!$E$22-'Ejercicio 3 - TIR'!$C$22)*('Ejercicio 3 - TIR'!$E$22-'Ejercicio 3 - TIR'!$D$22)*(1-P553)))</f>
        <v>0.144658264313551</v>
      </c>
      <c r="R553" s="17">
        <f ca="1" t="shared" si="4111"/>
        <v>0.730916880420828</v>
      </c>
      <c r="S553" s="19">
        <f ca="1">IF(R553&lt;=('Ejercicio 3 - TIR'!$D$23-'Ejercicio 3 - TIR'!$C$23)/('Ejercicio 3 - TIR'!$E$23-'Ejercicio 3 - TIR'!$C$23),'Ejercicio 3 - TIR'!$C$23+SQRT(('Ejercicio 3 - TIR'!$E$23-'Ejercicio 3 - TIR'!$C$23)*('Ejercicio 3 - TIR'!$D$23-'Ejercicio 3 - TIR'!$C$23)*R553),'Ejercicio 3 - TIR'!$E$23-SQRT(('Ejercicio 3 - TIR'!$E$23-'Ejercicio 3 - TIR'!$C$23)*('Ejercicio 3 - TIR'!$E$23-'Ejercicio 3 - TIR'!$D$23)*(1-R553)))</f>
        <v>0.157992055633419</v>
      </c>
      <c r="T553" s="17">
        <f ca="1" t="shared" ref="T553:X553" si="4112">RAND()</f>
        <v>0.672858575700881</v>
      </c>
      <c r="U553" s="19">
        <f ca="1">IF(T553&lt;=('Ejercicio 3 - TIR'!$D$24-'Ejercicio 3 - TIR'!$C$24)/('Ejercicio 3 - TIR'!$E$24-'Ejercicio 3 - TIR'!$C$24),'Ejercicio 3 - TIR'!$C$24+SQRT(('Ejercicio 3 - TIR'!$E$24-'Ejercicio 3 - TIR'!$C$24)*('Ejercicio 3 - TIR'!$D$24-'Ejercicio 3 - TIR'!$C$24)*T553),'Ejercicio 3 - TIR'!$E$24-SQRT(('Ejercicio 3 - TIR'!$E$24-'Ejercicio 3 - TIR'!$C$24)*('Ejercicio 3 - TIR'!$E$24-'Ejercicio 3 - TIR'!$D$24)*(1-T553)))</f>
        <v>0.189734574378715</v>
      </c>
      <c r="V553" s="17">
        <f ca="1" t="shared" si="4112"/>
        <v>0.530987938966965</v>
      </c>
      <c r="W553" s="19">
        <f ca="1">IF(V553&lt;=('Ejercicio 3 - TIR'!$D$25-'Ejercicio 3 - TIR'!$C$25)/('Ejercicio 3 - TIR'!$E$25-'Ejercicio 3 - TIR'!$C$25),'Ejercicio 3 - TIR'!$C$25+SQRT(('Ejercicio 3 - TIR'!$E$25-'Ejercicio 3 - TIR'!$C$25)*('Ejercicio 3 - TIR'!$D$25-'Ejercicio 3 - TIR'!$C$25)*V553),'Ejercicio 3 - TIR'!$E$25-SQRT(('Ejercicio 3 - TIR'!$E$25-'Ejercicio 3 - TIR'!$C$25)*('Ejercicio 3 - TIR'!$E$25-'Ejercicio 3 - TIR'!$D$25)*(1-V553)))</f>
        <v>0.209484049886303</v>
      </c>
      <c r="X553" s="17">
        <f ca="1" t="shared" si="4112"/>
        <v>0.659342481432475</v>
      </c>
      <c r="Y553" s="19">
        <f ca="1">IF(X553&lt;=('Ejercicio 3 - TIR'!$D$26-'Ejercicio 3 - TIR'!$C$26)/('Ejercicio 3 - TIR'!$E$26-'Ejercicio 3 - TIR'!$C$26),'Ejercicio 3 - TIR'!$C$26+SQRT(('Ejercicio 3 - TIR'!$E$26-'Ejercicio 3 - TIR'!$C$26)*('Ejercicio 3 - TIR'!$D$26-'Ejercicio 3 - TIR'!$C$26)*X553),'Ejercicio 3 - TIR'!$E$26-SQRT(('Ejercicio 3 - TIR'!$E$26-'Ejercicio 3 - TIR'!$C$26)*('Ejercicio 3 - TIR'!$E$26-'Ejercicio 3 - TIR'!$D$26)*(1-X553)))</f>
        <v>0.237110017483512</v>
      </c>
      <c r="Z553" s="17">
        <f ca="1" t="shared" si="3812"/>
        <v>1.14465826431355</v>
      </c>
      <c r="AA553" s="17">
        <f ca="1" t="shared" si="3813"/>
        <v>1.32550517649023</v>
      </c>
      <c r="AB553" s="17">
        <f ca="1" t="shared" si="3814"/>
        <v>1.57699933698839</v>
      </c>
      <c r="AC553" s="17">
        <f ca="1" t="shared" si="3815"/>
        <v>1.90735554476873</v>
      </c>
      <c r="AD553" s="17">
        <f ca="1" t="shared" si="3816"/>
        <v>2.35960865133612</v>
      </c>
      <c r="AE553" s="16">
        <f ca="1" t="shared" si="3817"/>
        <v>4790.52275650124</v>
      </c>
      <c r="AF553" s="16">
        <f ca="1" t="shared" si="3818"/>
        <v>5547.38729435954</v>
      </c>
      <c r="AG553" s="16">
        <f ca="1" t="shared" si="3819"/>
        <v>6599.91846156874</v>
      </c>
      <c r="AH553" s="16">
        <f ca="1" t="shared" si="3820"/>
        <v>7982.49610981754</v>
      </c>
      <c r="AI553" s="16">
        <f ca="1" t="shared" si="3821"/>
        <v>9875.22590197844</v>
      </c>
      <c r="AJ553" s="18">
        <f ca="1" t="shared" si="3822"/>
        <v>48025.46631077</v>
      </c>
      <c r="AK553" s="18">
        <f ca="1" t="shared" si="3823"/>
        <v>56515.3504229626</v>
      </c>
      <c r="AL553" s="18">
        <f ca="1" t="shared" si="3824"/>
        <v>60747.5126028383</v>
      </c>
      <c r="AM553" s="18">
        <f ca="1" t="shared" si="3825"/>
        <v>81956.8734899858</v>
      </c>
      <c r="AN553" s="18">
        <f ca="1" t="shared" si="3826"/>
        <v>82316.0223220588</v>
      </c>
      <c r="AO553" s="18">
        <f ca="1">C553/'Ejercicio 3 - TIR'!$D$7</f>
        <v>16330.8337830428</v>
      </c>
      <c r="AP553" s="18">
        <f ca="1" t="shared" si="3827"/>
        <v>31694.6325277272</v>
      </c>
      <c r="AQ553" s="18">
        <f ca="1" t="shared" si="3828"/>
        <v>40184.5166399198</v>
      </c>
      <c r="AR553" s="18">
        <f ca="1" t="shared" si="3829"/>
        <v>44416.6788197955</v>
      </c>
      <c r="AS553" s="18">
        <f ca="1" t="shared" si="3830"/>
        <v>65626.0397069429</v>
      </c>
      <c r="AT553" s="18">
        <f ca="1" t="shared" si="3831"/>
        <v>65985.188539016</v>
      </c>
      <c r="AU553" s="18">
        <f ca="1">AP553*'Ejercicio 3 - TIR'!$D$5</f>
        <v>15847.3162638636</v>
      </c>
      <c r="AV553" s="18">
        <f ca="1">AQ553*'Ejercicio 3 - TIR'!$D$5</f>
        <v>20092.2583199599</v>
      </c>
      <c r="AW553" s="18">
        <f ca="1">AR553*'Ejercicio 3 - TIR'!$D$5</f>
        <v>22208.3394098978</v>
      </c>
      <c r="AX553" s="18">
        <f ca="1">AS553*'Ejercicio 3 - TIR'!$D$5</f>
        <v>32813.0198534715</v>
      </c>
      <c r="AY553" s="18">
        <f ca="1">AT553*'Ejercicio 3 - TIR'!$D$5</f>
        <v>32992.594269508</v>
      </c>
      <c r="AZ553" s="18">
        <f ca="1" t="shared" ref="AZ553:BD553" si="4113">AJ553-AU553-AE553</f>
        <v>27387.6272904052</v>
      </c>
      <c r="BA553" s="18">
        <f ca="1" t="shared" si="4113"/>
        <v>30875.7048086432</v>
      </c>
      <c r="BB553" s="18">
        <f ca="1" t="shared" si="4113"/>
        <v>31939.2547313718</v>
      </c>
      <c r="BC553" s="18">
        <f ca="1" t="shared" si="4113"/>
        <v>41161.3575266968</v>
      </c>
      <c r="BD553" s="18">
        <f ca="1" t="shared" si="4113"/>
        <v>39448.2021505724</v>
      </c>
      <c r="BE553" s="18">
        <f ca="1" t="shared" ref="BE553:BI553" si="4114">AZ553/Z553</f>
        <v>23926.466216386</v>
      </c>
      <c r="BF553" s="18">
        <f ca="1" t="shared" si="4114"/>
        <v>23293.5377064299</v>
      </c>
      <c r="BG553" s="18">
        <f ca="1" t="shared" si="4114"/>
        <v>20253.1820922427</v>
      </c>
      <c r="BH553" s="18">
        <f ca="1" t="shared" si="4114"/>
        <v>21580.3276109634</v>
      </c>
      <c r="BI553" s="18">
        <f ca="1" t="shared" si="4114"/>
        <v>16718.1121870506</v>
      </c>
      <c r="BJ553" s="18">
        <f ca="1" t="shared" si="3834"/>
        <v>78141.1210365531</v>
      </c>
      <c r="BK553" s="18">
        <f ca="1" t="shared" si="3835"/>
        <v>38534.3766779999</v>
      </c>
      <c r="BL553" s="18">
        <f ca="1" t="shared" si="3836"/>
        <v>116675.497714553</v>
      </c>
      <c r="BM553" s="18">
        <f ca="1">BK553*'Ejercicio 3 - TIR'!$D$5</f>
        <v>19267.188339</v>
      </c>
      <c r="BN553" s="18">
        <f ca="1" t="shared" si="3837"/>
        <v>97408.309375553</v>
      </c>
      <c r="BO553" s="18">
        <f ca="1" t="shared" si="3838"/>
        <v>41281.5529051379</v>
      </c>
      <c r="BP553" s="18">
        <f ca="1" t="shared" si="3839"/>
        <v>-114770.304928831</v>
      </c>
      <c r="BQ553" s="18">
        <f ca="1" t="shared" ref="BQ553:BT553" si="4115">BE553</f>
        <v>23926.466216386</v>
      </c>
      <c r="BR553" s="18">
        <f ca="1" t="shared" si="4115"/>
        <v>23293.5377064299</v>
      </c>
      <c r="BS553" s="18">
        <f ca="1" t="shared" si="4115"/>
        <v>20253.1820922427</v>
      </c>
      <c r="BT553" s="18">
        <f ca="1" t="shared" si="4115"/>
        <v>21580.3276109634</v>
      </c>
      <c r="BU553" s="18">
        <f ca="1" t="shared" si="3841"/>
        <v>57999.6650921885</v>
      </c>
      <c r="BV553" s="20">
        <f ca="1" t="shared" si="3842"/>
        <v>7.64436247162064</v>
      </c>
    </row>
    <row r="554" ht="15" customHeight="1" spans="1:74">
      <c r="A554" s="16">
        <v>553</v>
      </c>
      <c r="B554" s="17">
        <f ca="1" t="shared" ref="B554:F554" si="4116">RAND()</f>
        <v>0.597909012656612</v>
      </c>
      <c r="C554" s="18">
        <f ca="1">IF(B554&lt;=('Ejercicio 3 - TIR'!$D$13-'Ejercicio 3 - TIR'!$C$13)/('Ejercicio 3 - TIR'!$E$13-'Ejercicio 3 - TIR'!$C$13),'Ejercicio 3 - TIR'!$C$13+SQRT(('Ejercicio 3 - TIR'!$E$13-'Ejercicio 3 - TIR'!$C$13)*('Ejercicio 3 - TIR'!$D$13-'Ejercicio 3 - TIR'!$C$13)*B554),'Ejercicio 3 - TIR'!$E$13-SQRT(('Ejercicio 3 - TIR'!$E$13-'Ejercicio 3 - TIR'!$C$13)*('Ejercicio 3 - TIR'!$E$13-'Ejercicio 3 - TIR'!$D$13)*(1-B554)))</f>
        <v>78033.9082945539</v>
      </c>
      <c r="D554" s="17">
        <f ca="1" t="shared" si="4116"/>
        <v>0.111296478139129</v>
      </c>
      <c r="E554" s="18">
        <f ca="1">IF(D554&lt;=('Ejercicio 3 - TIR'!$D$14-'Ejercicio 3 - TIR'!$C$14)/('Ejercicio 3 - TIR'!$E$14-'Ejercicio 3 - TIR'!$C$14),'Ejercicio 3 - TIR'!$C$14+SQRT(('Ejercicio 3 - TIR'!$E$14-'Ejercicio 3 - TIR'!$C$14)*('Ejercicio 3 - TIR'!$D$14-'Ejercicio 3 - TIR'!$C$14)*D554),'Ejercicio 3 - TIR'!$E$14-SQRT(('Ejercicio 3 - TIR'!$E$14-'Ejercicio 3 - TIR'!$C$14)*('Ejercicio 3 - TIR'!$E$14-'Ejercicio 3 - TIR'!$D$14)*(1-D554)))</f>
        <v>27889.1583308006</v>
      </c>
      <c r="F554" s="17">
        <f ca="1" t="shared" si="4116"/>
        <v>0.837508033765854</v>
      </c>
      <c r="G554" s="18">
        <f ca="1">IF(F554&lt;=('Ejercicio 3 - TIR'!$D$18-'Ejercicio 3 - TIR'!$C$18)/('Ejercicio 3 - TIR'!$E$18-'Ejercicio 3 - TIR'!$C$18),'Ejercicio 3 - TIR'!$C$18+SQRT(('Ejercicio 3 - TIR'!$E$18-'Ejercicio 3 - TIR'!$C$18)*('Ejercicio 3 - TIR'!$D$18-'Ejercicio 3 - TIR'!$C$18)*F554),'Ejercicio 3 - TIR'!$E$18-SQRT(('Ejercicio 3 - TIR'!$E$18-'Ejercicio 3 - TIR'!$C$18)*('Ejercicio 3 - TIR'!$E$18-'Ejercicio 3 - TIR'!$D$18)*(1-F554)))</f>
        <v>41509.0262866127</v>
      </c>
      <c r="H554" s="17">
        <f ca="1" t="shared" ref="H554:L554" si="4117">RAND()</f>
        <v>0.224196596304818</v>
      </c>
      <c r="I554" s="18">
        <f ca="1">IF(H554&lt;=('Ejercicio 3 - TIR'!$D$18-'Ejercicio 3 - TIR'!$C$18)/('Ejercicio 3 - TIR'!$E$18-'Ejercicio 3 - TIR'!$C$18),'Ejercicio 3 - TIR'!$C$18+SQRT(('Ejercicio 3 - TIR'!$E$18-'Ejercicio 3 - TIR'!$C$18)*('Ejercicio 3 - TIR'!$D$18-'Ejercicio 3 - TIR'!$C$18)*H554),'Ejercicio 3 - TIR'!$E$18-SQRT(('Ejercicio 3 - TIR'!$E$18-'Ejercicio 3 - TIR'!$C$18)*('Ejercicio 3 - TIR'!$E$18-'Ejercicio 3 - TIR'!$D$18)*(1-H554)))</f>
        <v>35799.0938469491</v>
      </c>
      <c r="J554" s="17">
        <f ca="1" t="shared" si="4117"/>
        <v>0.463967423889379</v>
      </c>
      <c r="K554" s="18">
        <f ca="1">IF(J554&lt;=('Ejercicio 3 - TIR'!$D$18-'Ejercicio 3 - TIR'!$C$18)/('Ejercicio 3 - TIR'!$E$18-'Ejercicio 3 - TIR'!$C$18),'Ejercicio 3 - TIR'!$C$18+SQRT(('Ejercicio 3 - TIR'!$E$18-'Ejercicio 3 - TIR'!$C$18)*('Ejercicio 3 - TIR'!$D$18-'Ejercicio 3 - TIR'!$C$18)*J554),'Ejercicio 3 - TIR'!$E$18-SQRT(('Ejercicio 3 - TIR'!$E$18-'Ejercicio 3 - TIR'!$C$18)*('Ejercicio 3 - TIR'!$E$18-'Ejercicio 3 - TIR'!$D$18)*(1-J554)))</f>
        <v>38342.3685835263</v>
      </c>
      <c r="L554" s="17">
        <f ca="1" t="shared" si="4117"/>
        <v>0.238736457700893</v>
      </c>
      <c r="M554" s="18">
        <f ca="1">IF(L554&lt;=('Ejercicio 3 - TIR'!$D$18-'Ejercicio 3 - TIR'!$C$18)/('Ejercicio 3 - TIR'!$E$18-'Ejercicio 3 - TIR'!$C$18),'Ejercicio 3 - TIR'!$C$18+SQRT(('Ejercicio 3 - TIR'!$E$18-'Ejercicio 3 - TIR'!$C$18)*('Ejercicio 3 - TIR'!$D$18-'Ejercicio 3 - TIR'!$C$18)*L554),'Ejercicio 3 - TIR'!$E$18-SQRT(('Ejercicio 3 - TIR'!$E$18-'Ejercicio 3 - TIR'!$C$18)*('Ejercicio 3 - TIR'!$E$18-'Ejercicio 3 - TIR'!$D$18)*(1-L554)))</f>
        <v>35984.1848780877</v>
      </c>
      <c r="N554" s="17">
        <f ca="1" t="shared" ref="N554:R554" si="4118">RAND()</f>
        <v>0.0638967678321503</v>
      </c>
      <c r="O554" s="18">
        <f ca="1">IF(N554&lt;=('Ejercicio 3 - TIR'!$D$18-'Ejercicio 3 - TIR'!$C$18)/('Ejercicio 3 - TIR'!$E$18-'Ejercicio 3 - TIR'!$C$18),'Ejercicio 3 - TIR'!$C$18+SQRT(('Ejercicio 3 - TIR'!$E$18-'Ejercicio 3 - TIR'!$C$18)*('Ejercicio 3 - TIR'!$D$18-'Ejercicio 3 - TIR'!$C$18)*N554),'Ejercicio 3 - TIR'!$E$18-SQRT(('Ejercicio 3 - TIR'!$E$18-'Ejercicio 3 - TIR'!$C$18)*('Ejercicio 3 - TIR'!$E$18-'Ejercicio 3 - TIR'!$D$18)*(1-N554)))</f>
        <v>33095.8868155704</v>
      </c>
      <c r="P554" s="17">
        <f ca="1" t="shared" si="4118"/>
        <v>0.297096637450964</v>
      </c>
      <c r="Q554" s="19">
        <f ca="1">IF(P554&lt;=('Ejercicio 3 - TIR'!$D$22-'Ejercicio 3 - TIR'!$C$22)/('Ejercicio 3 - TIR'!$E$22-'Ejercicio 3 - TIR'!$C$22),'Ejercicio 3 - TIR'!$C$22+SQRT(('Ejercicio 3 - TIR'!$E$22-'Ejercicio 3 - TIR'!$C$22)*('Ejercicio 3 - TIR'!$D$22-'Ejercicio 3 - TIR'!$C$22)*P554),'Ejercicio 3 - TIR'!$E$22-SQRT(('Ejercicio 3 - TIR'!$E$22-'Ejercicio 3 - TIR'!$C$22)*('Ejercicio 3 - TIR'!$E$22-'Ejercicio 3 - TIR'!$D$22)*(1-P554)))</f>
        <v>0.143125179943337</v>
      </c>
      <c r="R554" s="17">
        <f ca="1" t="shared" si="4118"/>
        <v>0.74532866084295</v>
      </c>
      <c r="S554" s="19">
        <f ca="1">IF(R554&lt;=('Ejercicio 3 - TIR'!$D$23-'Ejercicio 3 - TIR'!$C$23)/('Ejercicio 3 - TIR'!$E$23-'Ejercicio 3 - TIR'!$C$23),'Ejercicio 3 - TIR'!$C$23+SQRT(('Ejercicio 3 - TIR'!$E$23-'Ejercicio 3 - TIR'!$C$23)*('Ejercicio 3 - TIR'!$D$23-'Ejercicio 3 - TIR'!$C$23)*R554),'Ejercicio 3 - TIR'!$E$23-SQRT(('Ejercicio 3 - TIR'!$E$23-'Ejercicio 3 - TIR'!$C$23)*('Ejercicio 3 - TIR'!$E$23-'Ejercicio 3 - TIR'!$D$23)*(1-R554)))</f>
        <v>0.158589525682912</v>
      </c>
      <c r="T554" s="17">
        <f ca="1" t="shared" ref="T554:X554" si="4119">RAND()</f>
        <v>0.723769337997524</v>
      </c>
      <c r="U554" s="19">
        <f ca="1">IF(T554&lt;=('Ejercicio 3 - TIR'!$D$24-'Ejercicio 3 - TIR'!$C$24)/('Ejercicio 3 - TIR'!$E$24-'Ejercicio 3 - TIR'!$C$24),'Ejercicio 3 - TIR'!$C$24+SQRT(('Ejercicio 3 - TIR'!$E$24-'Ejercicio 3 - TIR'!$C$24)*('Ejercicio 3 - TIR'!$D$24-'Ejercicio 3 - TIR'!$C$24)*T554),'Ejercicio 3 - TIR'!$E$24-SQRT(('Ejercicio 3 - TIR'!$E$24-'Ejercicio 3 - TIR'!$C$24)*('Ejercicio 3 - TIR'!$E$24-'Ejercicio 3 - TIR'!$D$24)*(1-T554)))</f>
        <v>0.192189105487113</v>
      </c>
      <c r="V554" s="17">
        <f ca="1" t="shared" si="4119"/>
        <v>0.312546669982505</v>
      </c>
      <c r="W554" s="19">
        <f ca="1">IF(V554&lt;=('Ejercicio 3 - TIR'!$D$25-'Ejercicio 3 - TIR'!$C$25)/('Ejercicio 3 - TIR'!$E$25-'Ejercicio 3 - TIR'!$C$25),'Ejercicio 3 - TIR'!$C$25+SQRT(('Ejercicio 3 - TIR'!$E$25-'Ejercicio 3 - TIR'!$C$25)*('Ejercicio 3 - TIR'!$D$25-'Ejercicio 3 - TIR'!$C$25)*V554),'Ejercicio 3 - TIR'!$E$25-SQRT(('Ejercicio 3 - TIR'!$E$25-'Ejercicio 3 - TIR'!$C$25)*('Ejercicio 3 - TIR'!$E$25-'Ejercicio 3 - TIR'!$D$25)*(1-V554)))</f>
        <v>0.200948122818171</v>
      </c>
      <c r="X554" s="17">
        <f ca="1" t="shared" si="4119"/>
        <v>0.248969597953179</v>
      </c>
      <c r="Y554" s="19">
        <f ca="1">IF(X554&lt;=('Ejercicio 3 - TIR'!$D$26-'Ejercicio 3 - TIR'!$C$26)/('Ejercicio 3 - TIR'!$E$26-'Ejercicio 3 - TIR'!$C$26),'Ejercicio 3 - TIR'!$C$26+SQRT(('Ejercicio 3 - TIR'!$E$26-'Ejercicio 3 - TIR'!$C$26)*('Ejercicio 3 - TIR'!$D$26-'Ejercicio 3 - TIR'!$C$26)*X554),'Ejercicio 3 - TIR'!$E$26-SQRT(('Ejercicio 3 - TIR'!$E$26-'Ejercicio 3 - TIR'!$C$26)*('Ejercicio 3 - TIR'!$E$26-'Ejercicio 3 - TIR'!$D$26)*(1-X554)))</f>
        <v>0.215927165569603</v>
      </c>
      <c r="Z554" s="17">
        <f ca="1" t="shared" si="3812"/>
        <v>1.14312517994334</v>
      </c>
      <c r="AA554" s="17">
        <f ca="1" t="shared" si="3813"/>
        <v>1.32441286002674</v>
      </c>
      <c r="AB554" s="17">
        <f ca="1" t="shared" si="3814"/>
        <v>1.57895058289091</v>
      </c>
      <c r="AC554" s="17">
        <f ca="1" t="shared" si="3815"/>
        <v>1.8962377385455</v>
      </c>
      <c r="AD554" s="17">
        <f ca="1" t="shared" si="3816"/>
        <v>2.30568697867574</v>
      </c>
      <c r="AE554" s="16">
        <f ca="1" t="shared" si="3817"/>
        <v>3991.64080456407</v>
      </c>
      <c r="AF554" s="16">
        <f ca="1" t="shared" si="3818"/>
        <v>4624.67322645644</v>
      </c>
      <c r="AG554" s="16">
        <f ca="1" t="shared" si="3819"/>
        <v>5513.4850370193</v>
      </c>
      <c r="AH554" s="16">
        <f ca="1" t="shared" si="3820"/>
        <v>6621.40950539441</v>
      </c>
      <c r="AI554" s="16">
        <f ca="1" t="shared" si="3821"/>
        <v>8051.15169196985</v>
      </c>
      <c r="AJ554" s="18">
        <f ca="1" t="shared" si="3822"/>
        <v>47450.0131431569</v>
      </c>
      <c r="AK554" s="18">
        <f ca="1" t="shared" si="3823"/>
        <v>47412.7802682037</v>
      </c>
      <c r="AL554" s="18">
        <f ca="1" t="shared" si="3824"/>
        <v>60540.7052243771</v>
      </c>
      <c r="AM554" s="18">
        <f ca="1" t="shared" si="3825"/>
        <v>68234.5693566283</v>
      </c>
      <c r="AN554" s="18">
        <f ca="1" t="shared" si="3826"/>
        <v>76308.7552783868</v>
      </c>
      <c r="AO554" s="18">
        <f ca="1">C554/'Ejercicio 3 - TIR'!$D$7</f>
        <v>15606.7816589108</v>
      </c>
      <c r="AP554" s="18">
        <f ca="1" t="shared" si="3827"/>
        <v>31843.2314842461</v>
      </c>
      <c r="AQ554" s="18">
        <f ca="1" t="shared" si="3828"/>
        <v>31805.9986092929</v>
      </c>
      <c r="AR554" s="18">
        <f ca="1" t="shared" si="3829"/>
        <v>44933.9235654663</v>
      </c>
      <c r="AS554" s="18">
        <f ca="1" t="shared" si="3830"/>
        <v>52627.7876977175</v>
      </c>
      <c r="AT554" s="18">
        <f ca="1" t="shared" si="3831"/>
        <v>60701.973619476</v>
      </c>
      <c r="AU554" s="18">
        <f ca="1">AP554*'Ejercicio 3 - TIR'!$D$5</f>
        <v>15921.6157421231</v>
      </c>
      <c r="AV554" s="18">
        <f ca="1">AQ554*'Ejercicio 3 - TIR'!$D$5</f>
        <v>15902.9993046464</v>
      </c>
      <c r="AW554" s="18">
        <f ca="1">AR554*'Ejercicio 3 - TIR'!$D$5</f>
        <v>22466.9617827332</v>
      </c>
      <c r="AX554" s="18">
        <f ca="1">AS554*'Ejercicio 3 - TIR'!$D$5</f>
        <v>26313.8938488587</v>
      </c>
      <c r="AY554" s="18">
        <f ca="1">AT554*'Ejercicio 3 - TIR'!$D$5</f>
        <v>30350.986809738</v>
      </c>
      <c r="AZ554" s="18">
        <f ca="1" t="shared" ref="AZ554:BD554" si="4120">AJ554-AU554-AE554</f>
        <v>27536.7565964698</v>
      </c>
      <c r="BA554" s="18">
        <f ca="1" t="shared" si="4120"/>
        <v>26885.1077371008</v>
      </c>
      <c r="BB554" s="18">
        <f ca="1" t="shared" si="4120"/>
        <v>32560.2584046247</v>
      </c>
      <c r="BC554" s="18">
        <f ca="1" t="shared" si="4120"/>
        <v>35299.2660023751</v>
      </c>
      <c r="BD554" s="18">
        <f ca="1" t="shared" si="4120"/>
        <v>37906.616776679</v>
      </c>
      <c r="BE554" s="18">
        <f ca="1" t="shared" ref="BE554:BI554" si="4121">AZ554/Z554</f>
        <v>24089.0123668125</v>
      </c>
      <c r="BF554" s="18">
        <f ca="1" t="shared" si="4121"/>
        <v>20299.6426179053</v>
      </c>
      <c r="BG554" s="18">
        <f ca="1" t="shared" si="4121"/>
        <v>20621.4550078001</v>
      </c>
      <c r="BH554" s="18">
        <f ca="1" t="shared" si="4121"/>
        <v>18615.4221513655</v>
      </c>
      <c r="BI554" s="18">
        <f ca="1" t="shared" si="4121"/>
        <v>16440.4869903244</v>
      </c>
      <c r="BJ554" s="18">
        <f ca="1" t="shared" si="3834"/>
        <v>64303.6692095531</v>
      </c>
      <c r="BK554" s="18">
        <f ca="1" t="shared" si="3835"/>
        <v>35984.353249986</v>
      </c>
      <c r="BL554" s="18">
        <f ca="1" t="shared" si="3836"/>
        <v>100288.022459539</v>
      </c>
      <c r="BM554" s="18">
        <f ca="1">BK554*'Ejercicio 3 - TIR'!$D$5</f>
        <v>17992.176624993</v>
      </c>
      <c r="BN554" s="18">
        <f ca="1" t="shared" si="3837"/>
        <v>82295.8458345461</v>
      </c>
      <c r="BO554" s="18">
        <f ca="1" t="shared" si="3838"/>
        <v>35692.549160256</v>
      </c>
      <c r="BP554" s="18">
        <f ca="1" t="shared" si="3839"/>
        <v>-105923.066625355</v>
      </c>
      <c r="BQ554" s="18">
        <f ca="1" t="shared" ref="BQ554:BT554" si="4122">BE554</f>
        <v>24089.0123668125</v>
      </c>
      <c r="BR554" s="18">
        <f ca="1" t="shared" si="4122"/>
        <v>20299.6426179053</v>
      </c>
      <c r="BS554" s="18">
        <f ca="1" t="shared" si="4122"/>
        <v>20621.4550078001</v>
      </c>
      <c r="BT554" s="18">
        <f ca="1" t="shared" si="4122"/>
        <v>18615.4221513655</v>
      </c>
      <c r="BU554" s="18">
        <f ca="1" t="shared" si="3841"/>
        <v>52133.0361505804</v>
      </c>
      <c r="BV554" s="20">
        <f ca="1" t="shared" si="3842"/>
        <v>7.78370873458731</v>
      </c>
    </row>
    <row r="555" ht="15" customHeight="1" spans="1:74">
      <c r="A555" s="16">
        <v>554</v>
      </c>
      <c r="B555" s="17">
        <f ca="1" t="shared" ref="B555:F555" si="4123">RAND()</f>
        <v>0.878525828256599</v>
      </c>
      <c r="C555" s="18">
        <f ca="1">IF(B555&lt;=('Ejercicio 3 - TIR'!$D$13-'Ejercicio 3 - TIR'!$C$13)/('Ejercicio 3 - TIR'!$E$13-'Ejercicio 3 - TIR'!$C$13),'Ejercicio 3 - TIR'!$C$13+SQRT(('Ejercicio 3 - TIR'!$E$13-'Ejercicio 3 - TIR'!$C$13)*('Ejercicio 3 - TIR'!$D$13-'Ejercicio 3 - TIR'!$C$13)*B555),'Ejercicio 3 - TIR'!$E$13-SQRT(('Ejercicio 3 - TIR'!$E$13-'Ejercicio 3 - TIR'!$C$13)*('Ejercicio 3 - TIR'!$E$13-'Ejercicio 3 - TIR'!$D$13)*(1-B555)))</f>
        <v>87926.5164061038</v>
      </c>
      <c r="D555" s="17">
        <f ca="1" t="shared" si="4123"/>
        <v>0.118929685570703</v>
      </c>
      <c r="E555" s="18">
        <f ca="1">IF(D555&lt;=('Ejercicio 3 - TIR'!$D$14-'Ejercicio 3 - TIR'!$C$14)/('Ejercicio 3 - TIR'!$E$14-'Ejercicio 3 - TIR'!$C$14),'Ejercicio 3 - TIR'!$C$14+SQRT(('Ejercicio 3 - TIR'!$E$14-'Ejercicio 3 - TIR'!$C$14)*('Ejercicio 3 - TIR'!$D$14-'Ejercicio 3 - TIR'!$C$14)*D555),'Ejercicio 3 - TIR'!$E$14-SQRT(('Ejercicio 3 - TIR'!$E$14-'Ejercicio 3 - TIR'!$C$14)*('Ejercicio 3 - TIR'!$E$14-'Ejercicio 3 - TIR'!$D$14)*(1-D555)))</f>
        <v>27986.591103215</v>
      </c>
      <c r="F555" s="17">
        <f ca="1" t="shared" si="4123"/>
        <v>0.246484943073618</v>
      </c>
      <c r="G555" s="18">
        <f ca="1">IF(F555&lt;=('Ejercicio 3 - TIR'!$D$18-'Ejercicio 3 - TIR'!$C$18)/('Ejercicio 3 - TIR'!$E$18-'Ejercicio 3 - TIR'!$C$18),'Ejercicio 3 - TIR'!$C$18+SQRT(('Ejercicio 3 - TIR'!$E$18-'Ejercicio 3 - TIR'!$C$18)*('Ejercicio 3 - TIR'!$D$18-'Ejercicio 3 - TIR'!$C$18)*F555),'Ejercicio 3 - TIR'!$E$18-SQRT(('Ejercicio 3 - TIR'!$E$18-'Ejercicio 3 - TIR'!$C$18)*('Ejercicio 3 - TIR'!$E$18-'Ejercicio 3 - TIR'!$D$18)*(1-F555)))</f>
        <v>36080.5214793669</v>
      </c>
      <c r="H555" s="17">
        <f ca="1" t="shared" ref="H555:L555" si="4124">RAND()</f>
        <v>0.790745929102858</v>
      </c>
      <c r="I555" s="18">
        <f ca="1">IF(H555&lt;=('Ejercicio 3 - TIR'!$D$18-'Ejercicio 3 - TIR'!$C$18)/('Ejercicio 3 - TIR'!$E$18-'Ejercicio 3 - TIR'!$C$18),'Ejercicio 3 - TIR'!$C$18+SQRT(('Ejercicio 3 - TIR'!$E$18-'Ejercicio 3 - TIR'!$C$18)*('Ejercicio 3 - TIR'!$D$18-'Ejercicio 3 - TIR'!$C$18)*H555),'Ejercicio 3 - TIR'!$E$18-SQRT(('Ejercicio 3 - TIR'!$E$18-'Ejercicio 3 - TIR'!$C$18)*('Ejercicio 3 - TIR'!$E$18-'Ejercicio 3 - TIR'!$D$18)*(1-H555)))</f>
        <v>41038.4276710773</v>
      </c>
      <c r="J555" s="17">
        <f ca="1" t="shared" si="4124"/>
        <v>0.940125252866076</v>
      </c>
      <c r="K555" s="18">
        <f ca="1">IF(J555&lt;=('Ejercicio 3 - TIR'!$D$18-'Ejercicio 3 - TIR'!$C$18)/('Ejercicio 3 - TIR'!$E$18-'Ejercicio 3 - TIR'!$C$18),'Ejercicio 3 - TIR'!$C$18+SQRT(('Ejercicio 3 - TIR'!$E$18-'Ejercicio 3 - TIR'!$C$18)*('Ejercicio 3 - TIR'!$D$18-'Ejercicio 3 - TIR'!$C$18)*J555),'Ejercicio 3 - TIR'!$E$18-SQRT(('Ejercicio 3 - TIR'!$E$18-'Ejercicio 3 - TIR'!$C$18)*('Ejercicio 3 - TIR'!$E$18-'Ejercicio 3 - TIR'!$D$18)*(1-J555)))</f>
        <v>42880.8949919732</v>
      </c>
      <c r="L555" s="17">
        <f ca="1" t="shared" si="4124"/>
        <v>0.61511897089067</v>
      </c>
      <c r="M555" s="18">
        <f ca="1">IF(L555&lt;=('Ejercicio 3 - TIR'!$D$18-'Ejercicio 3 - TIR'!$C$18)/('Ejercicio 3 - TIR'!$E$18-'Ejercicio 3 - TIR'!$C$18),'Ejercicio 3 - TIR'!$C$18+SQRT(('Ejercicio 3 - TIR'!$E$18-'Ejercicio 3 - TIR'!$C$18)*('Ejercicio 3 - TIR'!$D$18-'Ejercicio 3 - TIR'!$C$18)*L555),'Ejercicio 3 - TIR'!$E$18-SQRT(('Ejercicio 3 - TIR'!$E$18-'Ejercicio 3 - TIR'!$C$18)*('Ejercicio 3 - TIR'!$E$18-'Ejercicio 3 - TIR'!$D$18)*(1-L555)))</f>
        <v>39605.6153178024</v>
      </c>
      <c r="N555" s="17">
        <f ca="1" t="shared" ref="N555:R555" si="4125">RAND()</f>
        <v>0.753555095652901</v>
      </c>
      <c r="O555" s="18">
        <f ca="1">IF(N555&lt;=('Ejercicio 3 - TIR'!$D$18-'Ejercicio 3 - TIR'!$C$18)/('Ejercicio 3 - TIR'!$E$18-'Ejercicio 3 - TIR'!$C$18),'Ejercicio 3 - TIR'!$C$18+SQRT(('Ejercicio 3 - TIR'!$E$18-'Ejercicio 3 - TIR'!$C$18)*('Ejercicio 3 - TIR'!$D$18-'Ejercicio 3 - TIR'!$C$18)*N555),'Ejercicio 3 - TIR'!$E$18-SQRT(('Ejercicio 3 - TIR'!$E$18-'Ejercicio 3 - TIR'!$C$18)*('Ejercicio 3 - TIR'!$E$18-'Ejercicio 3 - TIR'!$D$18)*(1-N555)))</f>
        <v>40700.7712521858</v>
      </c>
      <c r="P555" s="17">
        <f ca="1" t="shared" si="4125"/>
        <v>0.412939647905574</v>
      </c>
      <c r="Q555" s="19">
        <f ca="1">IF(P555&lt;=('Ejercicio 3 - TIR'!$D$22-'Ejercicio 3 - TIR'!$C$22)/('Ejercicio 3 - TIR'!$E$22-'Ejercicio 3 - TIR'!$C$22),'Ejercicio 3 - TIR'!$C$22+SQRT(('Ejercicio 3 - TIR'!$E$22-'Ejercicio 3 - TIR'!$C$22)*('Ejercicio 3 - TIR'!$D$22-'Ejercicio 3 - TIR'!$C$22)*P555),'Ejercicio 3 - TIR'!$E$22-SQRT(('Ejercicio 3 - TIR'!$E$22-'Ejercicio 3 - TIR'!$C$22)*('Ejercicio 3 - TIR'!$E$22-'Ejercicio 3 - TIR'!$D$22)*(1-P555)))</f>
        <v>0.147263370412149</v>
      </c>
      <c r="R555" s="17">
        <f ca="1" t="shared" si="4125"/>
        <v>0.409965425483065</v>
      </c>
      <c r="S555" s="19">
        <f ca="1">IF(R555&lt;=('Ejercicio 3 - TIR'!$D$23-'Ejercicio 3 - TIR'!$C$23)/('Ejercicio 3 - TIR'!$E$23-'Ejercicio 3 - TIR'!$C$23),'Ejercicio 3 - TIR'!$C$23+SQRT(('Ejercicio 3 - TIR'!$E$23-'Ejercicio 3 - TIR'!$C$23)*('Ejercicio 3 - TIR'!$D$23-'Ejercicio 3 - TIR'!$C$23)*R555),'Ejercicio 3 - TIR'!$E$23-SQRT(('Ejercicio 3 - TIR'!$E$23-'Ejercicio 3 - TIR'!$C$23)*('Ejercicio 3 - TIR'!$E$23-'Ejercicio 3 - TIR'!$D$23)*(1-R555)))</f>
        <v>0.147165009955263</v>
      </c>
      <c r="T555" s="17">
        <f ca="1" t="shared" ref="T555:X555" si="4126">RAND()</f>
        <v>0.349987434710015</v>
      </c>
      <c r="U555" s="19">
        <f ca="1">IF(T555&lt;=('Ejercicio 3 - TIR'!$D$24-'Ejercicio 3 - TIR'!$C$24)/('Ejercicio 3 - TIR'!$E$24-'Ejercicio 3 - TIR'!$C$24),'Ejercicio 3 - TIR'!$C$24+SQRT(('Ejercicio 3 - TIR'!$E$24-'Ejercicio 3 - TIR'!$C$24)*('Ejercicio 3 - TIR'!$D$24-'Ejercicio 3 - TIR'!$C$24)*T555),'Ejercicio 3 - TIR'!$E$24-SQRT(('Ejercicio 3 - TIR'!$E$24-'Ejercicio 3 - TIR'!$C$24)*('Ejercicio 3 - TIR'!$E$24-'Ejercicio 3 - TIR'!$D$24)*(1-T555)))</f>
        <v>0.177110396767496</v>
      </c>
      <c r="V555" s="17">
        <f ca="1" t="shared" si="4126"/>
        <v>0.881007751351616</v>
      </c>
      <c r="W555" s="19">
        <f ca="1">IF(V555&lt;=('Ejercicio 3 - TIR'!$D$25-'Ejercicio 3 - TIR'!$C$25)/('Ejercicio 3 - TIR'!$E$25-'Ejercicio 3 - TIR'!$C$25),'Ejercicio 3 - TIR'!$C$25+SQRT(('Ejercicio 3 - TIR'!$E$25-'Ejercicio 3 - TIR'!$C$25)*('Ejercicio 3 - TIR'!$D$25-'Ejercicio 3 - TIR'!$C$25)*V555),'Ejercicio 3 - TIR'!$E$25-SQRT(('Ejercicio 3 - TIR'!$E$25-'Ejercicio 3 - TIR'!$C$25)*('Ejercicio 3 - TIR'!$E$25-'Ejercicio 3 - TIR'!$D$25)*(1-V555)))</f>
        <v>0.229592333051783</v>
      </c>
      <c r="X555" s="17">
        <f ca="1" t="shared" si="4126"/>
        <v>0.0154890144750586</v>
      </c>
      <c r="Y555" s="19">
        <f ca="1">IF(X555&lt;=('Ejercicio 3 - TIR'!$D$26-'Ejercicio 3 - TIR'!$C$26)/('Ejercicio 3 - TIR'!$E$26-'Ejercicio 3 - TIR'!$C$26),'Ejercicio 3 - TIR'!$C$26+SQRT(('Ejercicio 3 - TIR'!$E$26-'Ejercicio 3 - TIR'!$C$26)*('Ejercicio 3 - TIR'!$D$26-'Ejercicio 3 - TIR'!$C$26)*X555),'Ejercicio 3 - TIR'!$E$26-SQRT(('Ejercicio 3 - TIR'!$E$26-'Ejercicio 3 - TIR'!$C$26)*('Ejercicio 3 - TIR'!$E$26-'Ejercicio 3 - TIR'!$D$26)*(1-X555)))</f>
        <v>0.196466864702671</v>
      </c>
      <c r="Z555" s="17">
        <f ca="1" t="shared" si="3812"/>
        <v>1.14726337041215</v>
      </c>
      <c r="AA555" s="17">
        <f ca="1" t="shared" si="3813"/>
        <v>1.31610039574016</v>
      </c>
      <c r="AB555" s="17">
        <f ca="1" t="shared" si="3814"/>
        <v>1.54919545901556</v>
      </c>
      <c r="AC555" s="17">
        <f ca="1" t="shared" si="3815"/>
        <v>1.90487885880417</v>
      </c>
      <c r="AD555" s="17">
        <f ca="1" t="shared" si="3816"/>
        <v>2.27912443583183</v>
      </c>
      <c r="AE555" s="16">
        <f ca="1" t="shared" si="3817"/>
        <v>4121.39973220609</v>
      </c>
      <c r="AF555" s="16">
        <f ca="1" t="shared" si="3818"/>
        <v>4727.92556482582</v>
      </c>
      <c r="AG555" s="16">
        <f ca="1" t="shared" si="3819"/>
        <v>5565.29033749931</v>
      </c>
      <c r="AH555" s="16">
        <f ca="1" t="shared" si="3820"/>
        <v>6843.03833019632</v>
      </c>
      <c r="AI555" s="16">
        <f ca="1" t="shared" si="3821"/>
        <v>8187.46861597019</v>
      </c>
      <c r="AJ555" s="18">
        <f ca="1" t="shared" si="3822"/>
        <v>41393.8606786465</v>
      </c>
      <c r="AK555" s="18">
        <f ca="1" t="shared" si="3823"/>
        <v>54010.6908984589</v>
      </c>
      <c r="AL555" s="18">
        <f ca="1" t="shared" si="3824"/>
        <v>66430.8878000879</v>
      </c>
      <c r="AM555" s="18">
        <f ca="1" t="shared" si="3825"/>
        <v>75443.8993088124</v>
      </c>
      <c r="AN555" s="18">
        <f ca="1" t="shared" si="3826"/>
        <v>92762.1223180581</v>
      </c>
      <c r="AO555" s="18">
        <f ca="1">C555/'Ejercicio 3 - TIR'!$D$7</f>
        <v>17585.3032812208</v>
      </c>
      <c r="AP555" s="18">
        <f ca="1" t="shared" si="3827"/>
        <v>23808.5573974257</v>
      </c>
      <c r="AQ555" s="18">
        <f ca="1" t="shared" si="3828"/>
        <v>36425.3876172381</v>
      </c>
      <c r="AR555" s="18">
        <f ca="1" t="shared" si="3829"/>
        <v>48845.5845188671</v>
      </c>
      <c r="AS555" s="18">
        <f ca="1" t="shared" si="3830"/>
        <v>57858.5960275916</v>
      </c>
      <c r="AT555" s="18">
        <f ca="1" t="shared" si="3831"/>
        <v>75176.8190368373</v>
      </c>
      <c r="AU555" s="18">
        <f ca="1">AP555*'Ejercicio 3 - TIR'!$D$5</f>
        <v>11904.2786987128</v>
      </c>
      <c r="AV555" s="18">
        <f ca="1">AQ555*'Ejercicio 3 - TIR'!$D$5</f>
        <v>18212.6938086191</v>
      </c>
      <c r="AW555" s="18">
        <f ca="1">AR555*'Ejercicio 3 - TIR'!$D$5</f>
        <v>24422.7922594336</v>
      </c>
      <c r="AX555" s="18">
        <f ca="1">AS555*'Ejercicio 3 - TIR'!$D$5</f>
        <v>28929.2980137958</v>
      </c>
      <c r="AY555" s="18">
        <f ca="1">AT555*'Ejercicio 3 - TIR'!$D$5</f>
        <v>37588.4095184187</v>
      </c>
      <c r="AZ555" s="18">
        <f ca="1" t="shared" ref="AZ555:BD555" si="4127">AJ555-AU555-AE555</f>
        <v>25368.1822477275</v>
      </c>
      <c r="BA555" s="18">
        <f ca="1" t="shared" si="4127"/>
        <v>31070.071525014</v>
      </c>
      <c r="BB555" s="18">
        <f ca="1" t="shared" si="4127"/>
        <v>36442.805203155</v>
      </c>
      <c r="BC555" s="18">
        <f ca="1" t="shared" si="4127"/>
        <v>39671.5629648203</v>
      </c>
      <c r="BD555" s="18">
        <f ca="1" t="shared" si="4127"/>
        <v>46986.2441836692</v>
      </c>
      <c r="BE555" s="18">
        <f ca="1" t="shared" ref="BE555:BI555" si="4128">AZ555/Z555</f>
        <v>22111.9081302266</v>
      </c>
      <c r="BF555" s="18">
        <f ca="1" t="shared" si="4128"/>
        <v>23607.6758472066</v>
      </c>
      <c r="BG555" s="18">
        <f ca="1" t="shared" si="4128"/>
        <v>23523.6974076291</v>
      </c>
      <c r="BH555" s="18">
        <f ca="1" t="shared" si="4128"/>
        <v>20826.2918040494</v>
      </c>
      <c r="BI555" s="18">
        <f ca="1" t="shared" si="4128"/>
        <v>20615.9187471132</v>
      </c>
      <c r="BJ555" s="18">
        <f ca="1" t="shared" si="3834"/>
        <v>63784.9236589708</v>
      </c>
      <c r="BK555" s="18">
        <f ca="1" t="shared" si="3835"/>
        <v>40079.0944197438</v>
      </c>
      <c r="BL555" s="18">
        <f ca="1" t="shared" si="3836"/>
        <v>103864.018078715</v>
      </c>
      <c r="BM555" s="18">
        <f ca="1">BK555*'Ejercicio 3 - TIR'!$D$5</f>
        <v>20039.5472098719</v>
      </c>
      <c r="BN555" s="18">
        <f ca="1" t="shared" si="3837"/>
        <v>83824.4708688427</v>
      </c>
      <c r="BO555" s="18">
        <f ca="1" t="shared" si="3838"/>
        <v>36779.2427438253</v>
      </c>
      <c r="BP555" s="18">
        <f ca="1" t="shared" si="3839"/>
        <v>-115913.107509319</v>
      </c>
      <c r="BQ555" s="18">
        <f ca="1" t="shared" ref="BQ555:BT555" si="4129">BE555</f>
        <v>22111.9081302266</v>
      </c>
      <c r="BR555" s="18">
        <f ca="1" t="shared" si="4129"/>
        <v>23607.6758472066</v>
      </c>
      <c r="BS555" s="18">
        <f ca="1" t="shared" si="4129"/>
        <v>23523.6974076291</v>
      </c>
      <c r="BT555" s="18">
        <f ca="1" t="shared" si="4129"/>
        <v>20826.2918040494</v>
      </c>
      <c r="BU555" s="18">
        <f ca="1" t="shared" si="3841"/>
        <v>57395.1614909386</v>
      </c>
      <c r="BV555" s="20">
        <f ca="1" t="shared" si="3842"/>
        <v>7.38562639966007</v>
      </c>
    </row>
    <row r="556" ht="15" customHeight="1" spans="1:74">
      <c r="A556" s="16">
        <v>555</v>
      </c>
      <c r="B556" s="17">
        <f ca="1" t="shared" ref="B556:F556" si="4130">RAND()</f>
        <v>0.485111352080719</v>
      </c>
      <c r="C556" s="18">
        <f ca="1">IF(B556&lt;=('Ejercicio 3 - TIR'!$D$13-'Ejercicio 3 - TIR'!$C$13)/('Ejercicio 3 - TIR'!$E$13-'Ejercicio 3 - TIR'!$C$13),'Ejercicio 3 - TIR'!$C$13+SQRT(('Ejercicio 3 - TIR'!$E$13-'Ejercicio 3 - TIR'!$C$13)*('Ejercicio 3 - TIR'!$D$13-'Ejercicio 3 - TIR'!$C$13)*B556),'Ejercicio 3 - TIR'!$E$13-SQRT(('Ejercicio 3 - TIR'!$E$13-'Ejercicio 3 - TIR'!$C$13)*('Ejercicio 3 - TIR'!$E$13-'Ejercicio 3 - TIR'!$D$13)*(1-B556)))</f>
        <v>75143.081898531</v>
      </c>
      <c r="D556" s="17">
        <f ca="1" t="shared" si="4130"/>
        <v>0.778850614652256</v>
      </c>
      <c r="E556" s="18">
        <f ca="1">IF(D556&lt;=('Ejercicio 3 - TIR'!$D$14-'Ejercicio 3 - TIR'!$C$14)/('Ejercicio 3 - TIR'!$E$14-'Ejercicio 3 - TIR'!$C$14),'Ejercicio 3 - TIR'!$C$14+SQRT(('Ejercicio 3 - TIR'!$E$14-'Ejercicio 3 - TIR'!$C$14)*('Ejercicio 3 - TIR'!$D$14-'Ejercicio 3 - TIR'!$C$14)*D556),'Ejercicio 3 - TIR'!$E$14-SQRT(('Ejercicio 3 - TIR'!$E$14-'Ejercicio 3 - TIR'!$C$14)*('Ejercicio 3 - TIR'!$E$14-'Ejercicio 3 - TIR'!$D$14)*(1-D556)))</f>
        <v>34240.4507292531</v>
      </c>
      <c r="F556" s="17">
        <f ca="1" t="shared" si="4130"/>
        <v>0.757917038256907</v>
      </c>
      <c r="G556" s="18">
        <f ca="1">IF(F556&lt;=('Ejercicio 3 - TIR'!$D$18-'Ejercicio 3 - TIR'!$C$18)/('Ejercicio 3 - TIR'!$E$18-'Ejercicio 3 - TIR'!$C$18),'Ejercicio 3 - TIR'!$C$18+SQRT(('Ejercicio 3 - TIR'!$E$18-'Ejercicio 3 - TIR'!$C$18)*('Ejercicio 3 - TIR'!$D$18-'Ejercicio 3 - TIR'!$C$18)*F556),'Ejercicio 3 - TIR'!$E$18-SQRT(('Ejercicio 3 - TIR'!$E$18-'Ejercicio 3 - TIR'!$C$18)*('Ejercicio 3 - TIR'!$E$18-'Ejercicio 3 - TIR'!$D$18)*(1-F556)))</f>
        <v>40738.988132998</v>
      </c>
      <c r="H556" s="17">
        <f ca="1" t="shared" ref="H556:L556" si="4131">RAND()</f>
        <v>0.959171541229595</v>
      </c>
      <c r="I556" s="18">
        <f ca="1">IF(H556&lt;=('Ejercicio 3 - TIR'!$D$18-'Ejercicio 3 - TIR'!$C$18)/('Ejercicio 3 - TIR'!$E$18-'Ejercicio 3 - TIR'!$C$18),'Ejercicio 3 - TIR'!$C$18+SQRT(('Ejercicio 3 - TIR'!$E$18-'Ejercicio 3 - TIR'!$C$18)*('Ejercicio 3 - TIR'!$D$18-'Ejercicio 3 - TIR'!$C$18)*H556),'Ejercicio 3 - TIR'!$E$18-SQRT(('Ejercicio 3 - TIR'!$E$18-'Ejercicio 3 - TIR'!$C$18)*('Ejercicio 3 - TIR'!$E$18-'Ejercicio 3 - TIR'!$D$18)*(1-H556)))</f>
        <v>43250.1044580375</v>
      </c>
      <c r="J556" s="17">
        <f ca="1" t="shared" si="4131"/>
        <v>0.954024733250899</v>
      </c>
      <c r="K556" s="18">
        <f ca="1">IF(J556&lt;=('Ejercicio 3 - TIR'!$D$18-'Ejercicio 3 - TIR'!$C$18)/('Ejercicio 3 - TIR'!$E$18-'Ejercicio 3 - TIR'!$C$18),'Ejercicio 3 - TIR'!$C$18+SQRT(('Ejercicio 3 - TIR'!$E$18-'Ejercicio 3 - TIR'!$C$18)*('Ejercicio 3 - TIR'!$D$18-'Ejercicio 3 - TIR'!$C$18)*J556),'Ejercicio 3 - TIR'!$E$18-SQRT(('Ejercicio 3 - TIR'!$E$18-'Ejercicio 3 - TIR'!$C$18)*('Ejercicio 3 - TIR'!$E$18-'Ejercicio 3 - TIR'!$D$18)*(1-J556)))</f>
        <v>43143.0818525895</v>
      </c>
      <c r="L556" s="17">
        <f ca="1" t="shared" si="4131"/>
        <v>0.762509745250469</v>
      </c>
      <c r="M556" s="18">
        <f ca="1">IF(L556&lt;=('Ejercicio 3 - TIR'!$D$18-'Ejercicio 3 - TIR'!$C$18)/('Ejercicio 3 - TIR'!$E$18-'Ejercicio 3 - TIR'!$C$18),'Ejercicio 3 - TIR'!$C$18+SQRT(('Ejercicio 3 - TIR'!$E$18-'Ejercicio 3 - TIR'!$C$18)*('Ejercicio 3 - TIR'!$D$18-'Ejercicio 3 - TIR'!$C$18)*L556),'Ejercicio 3 - TIR'!$E$18-SQRT(('Ejercicio 3 - TIR'!$E$18-'Ejercicio 3 - TIR'!$C$18)*('Ejercicio 3 - TIR'!$E$18-'Ejercicio 3 - TIR'!$D$18)*(1-L556)))</f>
        <v>40779.6008356774</v>
      </c>
      <c r="N556" s="17">
        <f ca="1" t="shared" ref="N556:R556" si="4132">RAND()</f>
        <v>0.829068177865222</v>
      </c>
      <c r="O556" s="18">
        <f ca="1">IF(N556&lt;=('Ejercicio 3 - TIR'!$D$18-'Ejercicio 3 - TIR'!$C$18)/('Ejercicio 3 - TIR'!$E$18-'Ejercicio 3 - TIR'!$C$18),'Ejercicio 3 - TIR'!$C$18+SQRT(('Ejercicio 3 - TIR'!$E$18-'Ejercicio 3 - TIR'!$C$18)*('Ejercicio 3 - TIR'!$D$18-'Ejercicio 3 - TIR'!$C$18)*N556),'Ejercicio 3 - TIR'!$E$18-SQRT(('Ejercicio 3 - TIR'!$E$18-'Ejercicio 3 - TIR'!$C$18)*('Ejercicio 3 - TIR'!$E$18-'Ejercicio 3 - TIR'!$D$18)*(1-N556)))</f>
        <v>41419.5130694124</v>
      </c>
      <c r="P556" s="17">
        <f ca="1" t="shared" si="4132"/>
        <v>0.242040863623811</v>
      </c>
      <c r="Q556" s="19">
        <f ca="1">IF(P556&lt;=('Ejercicio 3 - TIR'!$D$22-'Ejercicio 3 - TIR'!$C$22)/('Ejercicio 3 - TIR'!$E$22-'Ejercicio 3 - TIR'!$C$22),'Ejercicio 3 - TIR'!$C$22+SQRT(('Ejercicio 3 - TIR'!$E$22-'Ejercicio 3 - TIR'!$C$22)*('Ejercicio 3 - TIR'!$D$22-'Ejercicio 3 - TIR'!$C$22)*P556),'Ejercicio 3 - TIR'!$E$22-SQRT(('Ejercicio 3 - TIR'!$E$22-'Ejercicio 3 - TIR'!$C$22)*('Ejercicio 3 - TIR'!$E$22-'Ejercicio 3 - TIR'!$D$22)*(1-P556)))</f>
        <v>0.140872794602613</v>
      </c>
      <c r="R556" s="17">
        <f ca="1" t="shared" si="4132"/>
        <v>0.0779426549966638</v>
      </c>
      <c r="S556" s="19">
        <f ca="1">IF(R556&lt;=('Ejercicio 3 - TIR'!$D$23-'Ejercicio 3 - TIR'!$C$23)/('Ejercicio 3 - TIR'!$E$23-'Ejercicio 3 - TIR'!$C$23),'Ejercicio 3 - TIR'!$C$23+SQRT(('Ejercicio 3 - TIR'!$E$23-'Ejercicio 3 - TIR'!$C$23)*('Ejercicio 3 - TIR'!$D$23-'Ejercicio 3 - TIR'!$C$23)*R556),'Ejercicio 3 - TIR'!$E$23-SQRT(('Ejercicio 3 - TIR'!$E$23-'Ejercicio 3 - TIR'!$C$23)*('Ejercicio 3 - TIR'!$E$23-'Ejercicio 3 - TIR'!$D$23)*(1-R556)))</f>
        <v>0.131844694128343</v>
      </c>
      <c r="T556" s="17">
        <f ca="1" t="shared" ref="T556:X556" si="4133">RAND()</f>
        <v>0.56639445916357</v>
      </c>
      <c r="U556" s="19">
        <f ca="1">IF(T556&lt;=('Ejercicio 3 - TIR'!$D$24-'Ejercicio 3 - TIR'!$C$24)/('Ejercicio 3 - TIR'!$E$24-'Ejercicio 3 - TIR'!$C$24),'Ejercicio 3 - TIR'!$C$24+SQRT(('Ejercicio 3 - TIR'!$E$24-'Ejercicio 3 - TIR'!$C$24)*('Ejercicio 3 - TIR'!$D$24-'Ejercicio 3 - TIR'!$C$24)*T556),'Ejercicio 3 - TIR'!$E$24-SQRT(('Ejercicio 3 - TIR'!$E$24-'Ejercicio 3 - TIR'!$C$24)*('Ejercicio 3 - TIR'!$E$24-'Ejercicio 3 - TIR'!$D$24)*(1-T556)))</f>
        <v>0.185156126588136</v>
      </c>
      <c r="V556" s="17">
        <f ca="1" t="shared" si="4133"/>
        <v>0.301487629494357</v>
      </c>
      <c r="W556" s="19">
        <f ca="1">IF(V556&lt;=('Ejercicio 3 - TIR'!$D$25-'Ejercicio 3 - TIR'!$C$25)/('Ejercicio 3 - TIR'!$E$25-'Ejercicio 3 - TIR'!$C$25),'Ejercicio 3 - TIR'!$C$25+SQRT(('Ejercicio 3 - TIR'!$E$25-'Ejercicio 3 - TIR'!$C$25)*('Ejercicio 3 - TIR'!$D$25-'Ejercicio 3 - TIR'!$C$25)*V556),'Ejercicio 3 - TIR'!$E$25-SQRT(('Ejercicio 3 - TIR'!$E$25-'Ejercicio 3 - TIR'!$C$25)*('Ejercicio 3 - TIR'!$E$25-'Ejercicio 3 - TIR'!$D$25)*(1-V556)))</f>
        <v>0.200555148935711</v>
      </c>
      <c r="X556" s="17">
        <f ca="1" t="shared" si="4133"/>
        <v>0.893951706249515</v>
      </c>
      <c r="Y556" s="19">
        <f ca="1">IF(X556&lt;=('Ejercicio 3 - TIR'!$D$26-'Ejercicio 3 - TIR'!$C$26)/('Ejercicio 3 - TIR'!$E$26-'Ejercicio 3 - TIR'!$C$26),'Ejercicio 3 - TIR'!$C$26+SQRT(('Ejercicio 3 - TIR'!$E$26-'Ejercicio 3 - TIR'!$C$26)*('Ejercicio 3 - TIR'!$D$26-'Ejercicio 3 - TIR'!$C$26)*X556),'Ejercicio 3 - TIR'!$E$26-SQRT(('Ejercicio 3 - TIR'!$E$26-'Ejercicio 3 - TIR'!$C$26)*('Ejercicio 3 - TIR'!$E$26-'Ejercicio 3 - TIR'!$D$26)*(1-X556)))</f>
        <v>0.256069668070572</v>
      </c>
      <c r="Z556" s="17">
        <f ca="1" t="shared" si="3812"/>
        <v>1.14087279460261</v>
      </c>
      <c r="AA556" s="17">
        <f ca="1" t="shared" si="3813"/>
        <v>1.29129081924634</v>
      </c>
      <c r="AB556" s="17">
        <f ca="1" t="shared" si="3814"/>
        <v>1.53038122563682</v>
      </c>
      <c r="AC556" s="17">
        <f ca="1" t="shared" si="3815"/>
        <v>1.83730706027282</v>
      </c>
      <c r="AD556" s="17">
        <f ca="1" t="shared" si="3816"/>
        <v>2.3077856693406</v>
      </c>
      <c r="AE556" s="16">
        <f ca="1" t="shared" si="3817"/>
        <v>4823.54798268295</v>
      </c>
      <c r="AF556" s="16">
        <f ca="1" t="shared" si="3818"/>
        <v>5459.50719107317</v>
      </c>
      <c r="AG556" s="16">
        <f ca="1" t="shared" si="3819"/>
        <v>6470.36839565235</v>
      </c>
      <c r="AH556" s="16">
        <f ca="1" t="shared" si="3820"/>
        <v>7768.03409291132</v>
      </c>
      <c r="AI556" s="16">
        <f ca="1" t="shared" si="3821"/>
        <v>9757.19200464401</v>
      </c>
      <c r="AJ556" s="18">
        <f ca="1" t="shared" si="3822"/>
        <v>46478.0032405761</v>
      </c>
      <c r="AK556" s="18">
        <f ca="1" t="shared" si="3823"/>
        <v>55848.462818109</v>
      </c>
      <c r="AL556" s="18">
        <f ca="1" t="shared" si="3824"/>
        <v>66025.3624833153</v>
      </c>
      <c r="AM556" s="18">
        <f ca="1" t="shared" si="3825"/>
        <v>74924.6485304976</v>
      </c>
      <c r="AN556" s="18">
        <f ca="1" t="shared" si="3826"/>
        <v>95587.3586926558</v>
      </c>
      <c r="AO556" s="18">
        <f ca="1">C556/'Ejercicio 3 - TIR'!$D$7</f>
        <v>15028.6163797062</v>
      </c>
      <c r="AP556" s="18">
        <f ca="1" t="shared" si="3827"/>
        <v>31449.3868608699</v>
      </c>
      <c r="AQ556" s="18">
        <f ca="1" t="shared" si="3828"/>
        <v>40819.8464384028</v>
      </c>
      <c r="AR556" s="18">
        <f ca="1" t="shared" si="3829"/>
        <v>50996.7461036091</v>
      </c>
      <c r="AS556" s="18">
        <f ca="1" t="shared" si="3830"/>
        <v>59896.0321507914</v>
      </c>
      <c r="AT556" s="18">
        <f ca="1" t="shared" si="3831"/>
        <v>80558.7423129496</v>
      </c>
      <c r="AU556" s="18">
        <f ca="1">AP556*'Ejercicio 3 - TIR'!$D$5</f>
        <v>15724.6934304349</v>
      </c>
      <c r="AV556" s="18">
        <f ca="1">AQ556*'Ejercicio 3 - TIR'!$D$5</f>
        <v>20409.9232192014</v>
      </c>
      <c r="AW556" s="18">
        <f ca="1">AR556*'Ejercicio 3 - TIR'!$D$5</f>
        <v>25498.3730518045</v>
      </c>
      <c r="AX556" s="18">
        <f ca="1">AS556*'Ejercicio 3 - TIR'!$D$5</f>
        <v>29948.0160753957</v>
      </c>
      <c r="AY556" s="18">
        <f ca="1">AT556*'Ejercicio 3 - TIR'!$D$5</f>
        <v>40279.3711564748</v>
      </c>
      <c r="AZ556" s="18">
        <f ca="1" t="shared" ref="AZ556:BD556" si="4134">AJ556-AU556-AE556</f>
        <v>25929.7618274582</v>
      </c>
      <c r="BA556" s="18">
        <f ca="1" t="shared" si="4134"/>
        <v>29979.0324078345</v>
      </c>
      <c r="BB556" s="18">
        <f ca="1" t="shared" si="4134"/>
        <v>34056.6210358584</v>
      </c>
      <c r="BC556" s="18">
        <f ca="1" t="shared" si="4134"/>
        <v>37208.5983621906</v>
      </c>
      <c r="BD556" s="18">
        <f ca="1" t="shared" si="4134"/>
        <v>45550.795531537</v>
      </c>
      <c r="BE556" s="18">
        <f ca="1" t="shared" ref="BE556:BI556" si="4135">AZ556/Z556</f>
        <v>22728.0043402998</v>
      </c>
      <c r="BF556" s="18">
        <f ca="1" t="shared" si="4135"/>
        <v>23216.3289330374</v>
      </c>
      <c r="BG556" s="18">
        <f ca="1" t="shared" si="4135"/>
        <v>22253.6845495389</v>
      </c>
      <c r="BH556" s="18">
        <f ca="1" t="shared" si="4135"/>
        <v>20251.7037934124</v>
      </c>
      <c r="BI556" s="18">
        <f ca="1" t="shared" si="4135"/>
        <v>19737.8795339136</v>
      </c>
      <c r="BJ556" s="18">
        <f ca="1" t="shared" si="3834"/>
        <v>79019.6215047332</v>
      </c>
      <c r="BK556" s="18">
        <f ca="1" t="shared" si="3835"/>
        <v>34682.8255111034</v>
      </c>
      <c r="BL556" s="18">
        <f ca="1" t="shared" si="3836"/>
        <v>113702.447015837</v>
      </c>
      <c r="BM556" s="18">
        <f ca="1">BK556*'Ejercicio 3 - TIR'!$D$5</f>
        <v>17341.4127555517</v>
      </c>
      <c r="BN556" s="18">
        <f ca="1" t="shared" si="3837"/>
        <v>96361.0342602849</v>
      </c>
      <c r="BO556" s="18">
        <f ca="1" t="shared" si="3838"/>
        <v>41754.7589191062</v>
      </c>
      <c r="BP556" s="18">
        <f ca="1" t="shared" si="3839"/>
        <v>-109383.532627784</v>
      </c>
      <c r="BQ556" s="18">
        <f ca="1" t="shared" ref="BQ556:BT556" si="4136">BE556</f>
        <v>22728.0043402998</v>
      </c>
      <c r="BR556" s="18">
        <f ca="1" t="shared" si="4136"/>
        <v>23216.3289330374</v>
      </c>
      <c r="BS556" s="18">
        <f ca="1" t="shared" si="4136"/>
        <v>22253.6845495389</v>
      </c>
      <c r="BT556" s="18">
        <f ca="1" t="shared" si="4136"/>
        <v>20251.7037934124</v>
      </c>
      <c r="BU556" s="18">
        <f ca="1" t="shared" si="3841"/>
        <v>61492.6384530198</v>
      </c>
      <c r="BV556" s="20">
        <f ca="1" t="shared" si="3842"/>
        <v>9.7535368552792</v>
      </c>
    </row>
    <row r="557" ht="15" customHeight="1" spans="1:74">
      <c r="A557" s="16">
        <v>556</v>
      </c>
      <c r="B557" s="17">
        <f ca="1" t="shared" ref="B557:F557" si="4137">RAND()</f>
        <v>0.662025337479399</v>
      </c>
      <c r="C557" s="18">
        <f ca="1">IF(B557&lt;=('Ejercicio 3 - TIR'!$D$13-'Ejercicio 3 - TIR'!$C$13)/('Ejercicio 3 - TIR'!$E$13-'Ejercicio 3 - TIR'!$C$13),'Ejercicio 3 - TIR'!$C$13+SQRT(('Ejercicio 3 - TIR'!$E$13-'Ejercicio 3 - TIR'!$C$13)*('Ejercicio 3 - TIR'!$D$13-'Ejercicio 3 - TIR'!$C$13)*B557),'Ejercicio 3 - TIR'!$E$13-SQRT(('Ejercicio 3 - TIR'!$E$13-'Ejercicio 3 - TIR'!$C$13)*('Ejercicio 3 - TIR'!$E$13-'Ejercicio 3 - TIR'!$D$13)*(1-B557)))</f>
        <v>79861.2414726051</v>
      </c>
      <c r="D557" s="17">
        <f ca="1" t="shared" si="4137"/>
        <v>0.443337865313742</v>
      </c>
      <c r="E557" s="18">
        <f ca="1">IF(D557&lt;=('Ejercicio 3 - TIR'!$D$14-'Ejercicio 3 - TIR'!$C$14)/('Ejercicio 3 - TIR'!$E$14-'Ejercicio 3 - TIR'!$C$14),'Ejercicio 3 - TIR'!$C$14+SQRT(('Ejercicio 3 - TIR'!$E$14-'Ejercicio 3 - TIR'!$C$14)*('Ejercicio 3 - TIR'!$D$14-'Ejercicio 3 - TIR'!$C$14)*D557),'Ejercicio 3 - TIR'!$E$14-SQRT(('Ejercicio 3 - TIR'!$E$14-'Ejercicio 3 - TIR'!$C$14)*('Ejercicio 3 - TIR'!$E$14-'Ejercicio 3 - TIR'!$D$14)*(1-D557)))</f>
        <v>30862.2037556674</v>
      </c>
      <c r="F557" s="17">
        <f ca="1" t="shared" si="4137"/>
        <v>0.822128594176415</v>
      </c>
      <c r="G557" s="18">
        <f ca="1">IF(F557&lt;=('Ejercicio 3 - TIR'!$D$18-'Ejercicio 3 - TIR'!$C$18)/('Ejercicio 3 - TIR'!$E$18-'Ejercicio 3 - TIR'!$C$18),'Ejercicio 3 - TIR'!$C$18+SQRT(('Ejercicio 3 - TIR'!$E$18-'Ejercicio 3 - TIR'!$C$18)*('Ejercicio 3 - TIR'!$D$18-'Ejercicio 3 - TIR'!$C$18)*F557),'Ejercicio 3 - TIR'!$E$18-SQRT(('Ejercicio 3 - TIR'!$E$18-'Ejercicio 3 - TIR'!$C$18)*('Ejercicio 3 - TIR'!$E$18-'Ejercicio 3 - TIR'!$D$18)*(1-F557)))</f>
        <v>41347.5548687531</v>
      </c>
      <c r="H557" s="17">
        <f ca="1" t="shared" ref="H557:L557" si="4138">RAND()</f>
        <v>0.0540344125859247</v>
      </c>
      <c r="I557" s="18">
        <f ca="1">IF(H557&lt;=('Ejercicio 3 - TIR'!$D$18-'Ejercicio 3 - TIR'!$C$18)/('Ejercicio 3 - TIR'!$E$18-'Ejercicio 3 - TIR'!$C$18),'Ejercicio 3 - TIR'!$C$18+SQRT(('Ejercicio 3 - TIR'!$E$18-'Ejercicio 3 - TIR'!$C$18)*('Ejercicio 3 - TIR'!$D$18-'Ejercicio 3 - TIR'!$C$18)*H557),'Ejercicio 3 - TIR'!$E$18-SQRT(('Ejercicio 3 - TIR'!$E$18-'Ejercicio 3 - TIR'!$C$18)*('Ejercicio 3 - TIR'!$E$18-'Ejercicio 3 - TIR'!$D$18)*(1-H557)))</f>
        <v>32846.9566009844</v>
      </c>
      <c r="J557" s="17">
        <f ca="1" t="shared" si="4138"/>
        <v>0.0305824362545739</v>
      </c>
      <c r="K557" s="18">
        <f ca="1">IF(J557&lt;=('Ejercicio 3 - TIR'!$D$18-'Ejercicio 3 - TIR'!$C$18)/('Ejercicio 3 - TIR'!$E$18-'Ejercicio 3 - TIR'!$C$18),'Ejercicio 3 - TIR'!$C$18+SQRT(('Ejercicio 3 - TIR'!$E$18-'Ejercicio 3 - TIR'!$C$18)*('Ejercicio 3 - TIR'!$D$18-'Ejercicio 3 - TIR'!$C$18)*J557),'Ejercicio 3 - TIR'!$E$18-SQRT(('Ejercicio 3 - TIR'!$E$18-'Ejercicio 3 - TIR'!$C$18)*('Ejercicio 3 - TIR'!$E$18-'Ejercicio 3 - TIR'!$D$18)*(1-J557)))</f>
        <v>32141.8135862362</v>
      </c>
      <c r="L557" s="17">
        <f ca="1" t="shared" si="4138"/>
        <v>0.113806757884104</v>
      </c>
      <c r="M557" s="18">
        <f ca="1">IF(L557&lt;=('Ejercicio 3 - TIR'!$D$18-'Ejercicio 3 - TIR'!$C$18)/('Ejercicio 3 - TIR'!$E$18-'Ejercicio 3 - TIR'!$C$18),'Ejercicio 3 - TIR'!$C$18+SQRT(('Ejercicio 3 - TIR'!$E$18-'Ejercicio 3 - TIR'!$C$18)*('Ejercicio 3 - TIR'!$D$18-'Ejercicio 3 - TIR'!$C$18)*L557),'Ejercicio 3 - TIR'!$E$18-SQRT(('Ejercicio 3 - TIR'!$E$18-'Ejercicio 3 - TIR'!$C$18)*('Ejercicio 3 - TIR'!$E$18-'Ejercicio 3 - TIR'!$D$18)*(1-L557)))</f>
        <v>34131.7083249687</v>
      </c>
      <c r="N557" s="17">
        <f ca="1" t="shared" ref="N557:R557" si="4139">RAND()</f>
        <v>0.837442007019452</v>
      </c>
      <c r="O557" s="18">
        <f ca="1">IF(N557&lt;=('Ejercicio 3 - TIR'!$D$18-'Ejercicio 3 - TIR'!$C$18)/('Ejercicio 3 - TIR'!$E$18-'Ejercicio 3 - TIR'!$C$18),'Ejercicio 3 - TIR'!$C$18+SQRT(('Ejercicio 3 - TIR'!$E$18-'Ejercicio 3 - TIR'!$C$18)*('Ejercicio 3 - TIR'!$D$18-'Ejercicio 3 - TIR'!$C$18)*N557),'Ejercicio 3 - TIR'!$E$18-SQRT(('Ejercicio 3 - TIR'!$E$18-'Ejercicio 3 - TIR'!$C$18)*('Ejercicio 3 - TIR'!$E$18-'Ejercicio 3 - TIR'!$D$18)*(1-N557)))</f>
        <v>41508.3171000875</v>
      </c>
      <c r="P557" s="17">
        <f ca="1" t="shared" si="4139"/>
        <v>0.971382007730416</v>
      </c>
      <c r="Q557" s="19">
        <f ca="1">IF(P557&lt;=('Ejercicio 3 - TIR'!$D$22-'Ejercicio 3 - TIR'!$C$22)/('Ejercicio 3 - TIR'!$E$22-'Ejercicio 3 - TIR'!$C$22),'Ejercicio 3 - TIR'!$C$22+SQRT(('Ejercicio 3 - TIR'!$E$22-'Ejercicio 3 - TIR'!$C$22)*('Ejercicio 3 - TIR'!$D$22-'Ejercicio 3 - TIR'!$C$22)*P557),'Ejercicio 3 - TIR'!$E$22-SQRT(('Ejercicio 3 - TIR'!$E$22-'Ejercicio 3 - TIR'!$C$22)*('Ejercicio 3 - TIR'!$E$22-'Ejercicio 3 - TIR'!$D$22)*(1-P557)))</f>
        <v>0.172822787025227</v>
      </c>
      <c r="R557" s="17">
        <f ca="1" t="shared" si="4139"/>
        <v>0.00715047838225935</v>
      </c>
      <c r="S557" s="19">
        <f ca="1">IF(R557&lt;=('Ejercicio 3 - TIR'!$D$23-'Ejercicio 3 - TIR'!$C$23)/('Ejercicio 3 - TIR'!$E$23-'Ejercicio 3 - TIR'!$C$23),'Ejercicio 3 - TIR'!$C$23+SQRT(('Ejercicio 3 - TIR'!$E$23-'Ejercicio 3 - TIR'!$C$23)*('Ejercicio 3 - TIR'!$D$23-'Ejercicio 3 - TIR'!$C$23)*R557),'Ejercicio 3 - TIR'!$E$23-SQRT(('Ejercicio 3 - TIR'!$E$23-'Ejercicio 3 - TIR'!$C$23)*('Ejercicio 3 - TIR'!$E$23-'Ejercicio 3 - TIR'!$D$23)*(1-R557)))</f>
        <v>0.123587598233926</v>
      </c>
      <c r="T557" s="17">
        <f ca="1" t="shared" ref="T557:X557" si="4140">RAND()</f>
        <v>0.339162416941883</v>
      </c>
      <c r="U557" s="19">
        <f ca="1">IF(T557&lt;=('Ejercicio 3 - TIR'!$D$24-'Ejercicio 3 - TIR'!$C$24)/('Ejercicio 3 - TIR'!$E$24-'Ejercicio 3 - TIR'!$C$24),'Ejercicio 3 - TIR'!$C$24+SQRT(('Ejercicio 3 - TIR'!$E$24-'Ejercicio 3 - TIR'!$C$24)*('Ejercicio 3 - TIR'!$D$24-'Ejercicio 3 - TIR'!$C$24)*T557),'Ejercicio 3 - TIR'!$E$24-SQRT(('Ejercicio 3 - TIR'!$E$24-'Ejercicio 3 - TIR'!$C$24)*('Ejercicio 3 - TIR'!$E$24-'Ejercicio 3 - TIR'!$D$24)*(1-T557)))</f>
        <v>0.176687845090564</v>
      </c>
      <c r="V557" s="17">
        <f ca="1" t="shared" si="4140"/>
        <v>0.942842713604631</v>
      </c>
      <c r="W557" s="19">
        <f ca="1">IF(V557&lt;=('Ejercicio 3 - TIR'!$D$25-'Ejercicio 3 - TIR'!$C$25)/('Ejercicio 3 - TIR'!$E$25-'Ejercicio 3 - TIR'!$C$25),'Ejercicio 3 - TIR'!$C$25+SQRT(('Ejercicio 3 - TIR'!$E$25-'Ejercicio 3 - TIR'!$C$25)*('Ejercicio 3 - TIR'!$D$25-'Ejercicio 3 - TIR'!$C$25)*V557),'Ejercicio 3 - TIR'!$E$25-SQRT(('Ejercicio 3 - TIR'!$E$25-'Ejercicio 3 - TIR'!$C$25)*('Ejercicio 3 - TIR'!$E$25-'Ejercicio 3 - TIR'!$D$25)*(1-V557)))</f>
        <v>0.235856078960069</v>
      </c>
      <c r="X557" s="17">
        <f ca="1" t="shared" si="4140"/>
        <v>0.899324766729406</v>
      </c>
      <c r="Y557" s="19">
        <f ca="1">IF(X557&lt;=('Ejercicio 3 - TIR'!$D$26-'Ejercicio 3 - TIR'!$C$26)/('Ejercicio 3 - TIR'!$E$26-'Ejercicio 3 - TIR'!$C$26),'Ejercicio 3 - TIR'!$C$26+SQRT(('Ejercicio 3 - TIR'!$E$26-'Ejercicio 3 - TIR'!$C$26)*('Ejercicio 3 - TIR'!$D$26-'Ejercicio 3 - TIR'!$C$26)*X557),'Ejercicio 3 - TIR'!$E$26-SQRT(('Ejercicio 3 - TIR'!$E$26-'Ejercicio 3 - TIR'!$C$26)*('Ejercicio 3 - TIR'!$E$26-'Ejercicio 3 - TIR'!$D$26)*(1-X557)))</f>
        <v>0.256683776899738</v>
      </c>
      <c r="Z557" s="17">
        <f ca="1" t="shared" si="3812"/>
        <v>1.17282278702523</v>
      </c>
      <c r="AA557" s="17">
        <f ca="1" t="shared" si="3813"/>
        <v>1.31776913842769</v>
      </c>
      <c r="AB557" s="17">
        <f ca="1" t="shared" si="3814"/>
        <v>1.55060292782333</v>
      </c>
      <c r="AC557" s="17">
        <f ca="1" t="shared" si="3815"/>
        <v>1.91632205440375</v>
      </c>
      <c r="AD557" s="17">
        <f ca="1" t="shared" si="3816"/>
        <v>2.40821083708437</v>
      </c>
      <c r="AE557" s="16">
        <f ca="1" t="shared" si="3817"/>
        <v>5333.69206679487</v>
      </c>
      <c r="AF557" s="16">
        <f ca="1" t="shared" si="3818"/>
        <v>5992.87025904939</v>
      </c>
      <c r="AG557" s="16">
        <f ca="1" t="shared" si="3819"/>
        <v>7051.73759102815</v>
      </c>
      <c r="AH557" s="16">
        <f ca="1" t="shared" si="3820"/>
        <v>8714.93276910338</v>
      </c>
      <c r="AI557" s="16">
        <f ca="1" t="shared" si="3821"/>
        <v>10951.9146277041</v>
      </c>
      <c r="AJ557" s="18">
        <f ca="1" t="shared" si="3822"/>
        <v>48493.3545378495</v>
      </c>
      <c r="AK557" s="18">
        <f ca="1" t="shared" si="3823"/>
        <v>43284.7057000511</v>
      </c>
      <c r="AL557" s="18">
        <f ca="1" t="shared" si="3824"/>
        <v>49839.1902523696</v>
      </c>
      <c r="AM557" s="18">
        <f ca="1" t="shared" si="3825"/>
        <v>65407.3454176135</v>
      </c>
      <c r="AN557" s="18">
        <f ca="1" t="shared" si="3826"/>
        <v>99960.7790695651</v>
      </c>
      <c r="AO557" s="18">
        <f ca="1">C557/'Ejercicio 3 - TIR'!$D$7</f>
        <v>15972.248294521</v>
      </c>
      <c r="AP557" s="18">
        <f ca="1" t="shared" si="3827"/>
        <v>32521.1062433285</v>
      </c>
      <c r="AQ557" s="18">
        <f ca="1" t="shared" si="3828"/>
        <v>27312.4574055301</v>
      </c>
      <c r="AR557" s="18">
        <f ca="1" t="shared" si="3829"/>
        <v>33866.9419578486</v>
      </c>
      <c r="AS557" s="18">
        <f ca="1" t="shared" si="3830"/>
        <v>49435.0971230925</v>
      </c>
      <c r="AT557" s="18">
        <f ca="1" t="shared" si="3831"/>
        <v>83988.5307750441</v>
      </c>
      <c r="AU557" s="18">
        <f ca="1">AP557*'Ejercicio 3 - TIR'!$D$5</f>
        <v>16260.5531216643</v>
      </c>
      <c r="AV557" s="18">
        <f ca="1">AQ557*'Ejercicio 3 - TIR'!$D$5</f>
        <v>13656.228702765</v>
      </c>
      <c r="AW557" s="18">
        <f ca="1">AR557*'Ejercicio 3 - TIR'!$D$5</f>
        <v>16933.4709789243</v>
      </c>
      <c r="AX557" s="18">
        <f ca="1">AS557*'Ejercicio 3 - TIR'!$D$5</f>
        <v>24717.5485615462</v>
      </c>
      <c r="AY557" s="18">
        <f ca="1">AT557*'Ejercicio 3 - TIR'!$D$5</f>
        <v>41994.265387522</v>
      </c>
      <c r="AZ557" s="18">
        <f ca="1" t="shared" ref="AZ557:BD557" si="4141">AJ557-AU557-AE557</f>
        <v>26899.1093493904</v>
      </c>
      <c r="BA557" s="18">
        <f ca="1" t="shared" si="4141"/>
        <v>23635.6067382367</v>
      </c>
      <c r="BB557" s="18">
        <f ca="1" t="shared" si="4141"/>
        <v>25853.9816824172</v>
      </c>
      <c r="BC557" s="18">
        <f ca="1" t="shared" si="4141"/>
        <v>31974.8640869639</v>
      </c>
      <c r="BD557" s="18">
        <f ca="1" t="shared" si="4141"/>
        <v>47014.5990543389</v>
      </c>
      <c r="BE557" s="18">
        <f ca="1" t="shared" ref="BE557:BI557" si="4142">AZ557/Z557</f>
        <v>22935.3570266297</v>
      </c>
      <c r="BF557" s="18">
        <f ca="1" t="shared" si="4142"/>
        <v>17936.075484692</v>
      </c>
      <c r="BG557" s="18">
        <f ca="1" t="shared" si="4142"/>
        <v>16673.5024283166</v>
      </c>
      <c r="BH557" s="18">
        <f ca="1" t="shared" si="4142"/>
        <v>16685.5378058636</v>
      </c>
      <c r="BI557" s="18">
        <f ca="1" t="shared" si="4142"/>
        <v>19522.6258142995</v>
      </c>
      <c r="BJ557" s="18">
        <f ca="1" t="shared" si="3834"/>
        <v>74322.6935407041</v>
      </c>
      <c r="BK557" s="18">
        <f ca="1" t="shared" si="3835"/>
        <v>38464.5414354678</v>
      </c>
      <c r="BL557" s="18">
        <f ca="1" t="shared" si="3836"/>
        <v>112787.234976172</v>
      </c>
      <c r="BM557" s="18">
        <f ca="1">BK557*'Ejercicio 3 - TIR'!$D$5</f>
        <v>19232.2707177339</v>
      </c>
      <c r="BN557" s="18">
        <f ca="1" t="shared" si="3837"/>
        <v>93554.9642584379</v>
      </c>
      <c r="BO557" s="18">
        <f ca="1" t="shared" si="3838"/>
        <v>38848.3279029279</v>
      </c>
      <c r="BP557" s="18">
        <f ca="1" t="shared" si="3839"/>
        <v>-110723.445228272</v>
      </c>
      <c r="BQ557" s="18">
        <f ca="1" t="shared" ref="BQ557:BT557" si="4143">BE557</f>
        <v>22935.3570266297</v>
      </c>
      <c r="BR557" s="18">
        <f ca="1" t="shared" si="4143"/>
        <v>17936.075484692</v>
      </c>
      <c r="BS557" s="18">
        <f ca="1" t="shared" si="4143"/>
        <v>16673.5024283166</v>
      </c>
      <c r="BT557" s="18">
        <f ca="1" t="shared" si="4143"/>
        <v>16685.5378058636</v>
      </c>
      <c r="BU557" s="18">
        <f ca="1" t="shared" si="3841"/>
        <v>58370.9537172274</v>
      </c>
      <c r="BV557" s="20">
        <f ca="1" t="shared" si="3842"/>
        <v>5.34835672733271</v>
      </c>
    </row>
    <row r="558" ht="15" customHeight="1" spans="1:74">
      <c r="A558" s="16">
        <v>557</v>
      </c>
      <c r="B558" s="17">
        <f ca="1" t="shared" ref="B558:F558" si="4144">RAND()</f>
        <v>0.440504621410009</v>
      </c>
      <c r="C558" s="18">
        <f ca="1">IF(B558&lt;=('Ejercicio 3 - TIR'!$D$13-'Ejercicio 3 - TIR'!$C$13)/('Ejercicio 3 - TIR'!$E$13-'Ejercicio 3 - TIR'!$C$13),'Ejercicio 3 - TIR'!$C$13+SQRT(('Ejercicio 3 - TIR'!$E$13-'Ejercicio 3 - TIR'!$C$13)*('Ejercicio 3 - TIR'!$D$13-'Ejercicio 3 - TIR'!$C$13)*B558),'Ejercicio 3 - TIR'!$E$13-SQRT(('Ejercicio 3 - TIR'!$E$13-'Ejercicio 3 - TIR'!$C$13)*('Ejercicio 3 - TIR'!$E$13-'Ejercicio 3 - TIR'!$D$13)*(1-B558)))</f>
        <v>74088.719554835</v>
      </c>
      <c r="D558" s="17">
        <f ca="1" t="shared" si="4144"/>
        <v>0.126304605021544</v>
      </c>
      <c r="E558" s="18">
        <f ca="1">IF(D558&lt;=('Ejercicio 3 - TIR'!$D$14-'Ejercicio 3 - TIR'!$C$14)/('Ejercicio 3 - TIR'!$E$14-'Ejercicio 3 - TIR'!$C$14),'Ejercicio 3 - TIR'!$C$14+SQRT(('Ejercicio 3 - TIR'!$E$14-'Ejercicio 3 - TIR'!$C$14)*('Ejercicio 3 - TIR'!$D$14-'Ejercicio 3 - TIR'!$C$14)*D558),'Ejercicio 3 - TIR'!$E$14-SQRT(('Ejercicio 3 - TIR'!$E$14-'Ejercicio 3 - TIR'!$C$14)*('Ejercicio 3 - TIR'!$E$14-'Ejercicio 3 - TIR'!$D$14)*(1-D558)))</f>
        <v>28077.7987875454</v>
      </c>
      <c r="F558" s="17">
        <f ca="1" t="shared" si="4144"/>
        <v>0.52527074411646</v>
      </c>
      <c r="G558" s="18">
        <f ca="1">IF(F558&lt;=('Ejercicio 3 - TIR'!$D$18-'Ejercicio 3 - TIR'!$C$18)/('Ejercicio 3 - TIR'!$E$18-'Ejercicio 3 - TIR'!$C$18),'Ejercicio 3 - TIR'!$C$18+SQRT(('Ejercicio 3 - TIR'!$E$18-'Ejercicio 3 - TIR'!$C$18)*('Ejercicio 3 - TIR'!$D$18-'Ejercicio 3 - TIR'!$C$18)*F558),'Ejercicio 3 - TIR'!$E$18-SQRT(('Ejercicio 3 - TIR'!$E$18-'Ejercicio 3 - TIR'!$C$18)*('Ejercicio 3 - TIR'!$E$18-'Ejercicio 3 - TIR'!$D$18)*(1-F558)))</f>
        <v>38876.4075851365</v>
      </c>
      <c r="H558" s="17">
        <f ca="1" t="shared" ref="H558:L558" si="4145">RAND()</f>
        <v>0.0389603034973214</v>
      </c>
      <c r="I558" s="18">
        <f ca="1">IF(H558&lt;=('Ejercicio 3 - TIR'!$D$18-'Ejercicio 3 - TIR'!$C$18)/('Ejercicio 3 - TIR'!$E$18-'Ejercicio 3 - TIR'!$C$18),'Ejercicio 3 - TIR'!$C$18+SQRT(('Ejercicio 3 - TIR'!$E$18-'Ejercicio 3 - TIR'!$C$18)*('Ejercicio 3 - TIR'!$D$18-'Ejercicio 3 - TIR'!$C$18)*H558),'Ejercicio 3 - TIR'!$E$18-SQRT(('Ejercicio 3 - TIR'!$E$18-'Ejercicio 3 - TIR'!$C$18)*('Ejercicio 3 - TIR'!$E$18-'Ejercicio 3 - TIR'!$D$18)*(1-H558)))</f>
        <v>32417.4460748067</v>
      </c>
      <c r="J558" s="17">
        <f ca="1" t="shared" si="4145"/>
        <v>0.0134313461726159</v>
      </c>
      <c r="K558" s="18">
        <f ca="1">IF(J558&lt;=('Ejercicio 3 - TIR'!$D$18-'Ejercicio 3 - TIR'!$C$18)/('Ejercicio 3 - TIR'!$E$18-'Ejercicio 3 - TIR'!$C$18),'Ejercicio 3 - TIR'!$C$18+SQRT(('Ejercicio 3 - TIR'!$E$18-'Ejercicio 3 - TIR'!$C$18)*('Ejercicio 3 - TIR'!$D$18-'Ejercicio 3 - TIR'!$C$18)*J558),'Ejercicio 3 - TIR'!$E$18-SQRT(('Ejercicio 3 - TIR'!$E$18-'Ejercicio 3 - TIR'!$C$18)*('Ejercicio 3 - TIR'!$E$18-'Ejercicio 3 - TIR'!$D$18)*(1-J558)))</f>
        <v>31419.4019606483</v>
      </c>
      <c r="L558" s="17">
        <f ca="1" t="shared" si="4145"/>
        <v>0.492522574858787</v>
      </c>
      <c r="M558" s="18">
        <f ca="1">IF(L558&lt;=('Ejercicio 3 - TIR'!$D$18-'Ejercicio 3 - TIR'!$C$18)/('Ejercicio 3 - TIR'!$E$18-'Ejercicio 3 - TIR'!$C$18),'Ejercicio 3 - TIR'!$C$18+SQRT(('Ejercicio 3 - TIR'!$E$18-'Ejercicio 3 - TIR'!$C$18)*('Ejercicio 3 - TIR'!$D$18-'Ejercicio 3 - TIR'!$C$18)*L558),'Ejercicio 3 - TIR'!$E$18-SQRT(('Ejercicio 3 - TIR'!$E$18-'Ejercicio 3 - TIR'!$C$18)*('Ejercicio 3 - TIR'!$E$18-'Ejercicio 3 - TIR'!$D$18)*(1-L558)))</f>
        <v>38595.2537035749</v>
      </c>
      <c r="N558" s="17">
        <f ca="1" t="shared" ref="N558:R558" si="4146">RAND()</f>
        <v>0.123803122130776</v>
      </c>
      <c r="O558" s="18">
        <f ca="1">IF(N558&lt;=('Ejercicio 3 - TIR'!$D$18-'Ejercicio 3 - TIR'!$C$18)/('Ejercicio 3 - TIR'!$E$18-'Ejercicio 3 - TIR'!$C$18),'Ejercicio 3 - TIR'!$C$18+SQRT(('Ejercicio 3 - TIR'!$E$18-'Ejercicio 3 - TIR'!$C$18)*('Ejercicio 3 - TIR'!$D$18-'Ejercicio 3 - TIR'!$C$18)*N558),'Ejercicio 3 - TIR'!$E$18-SQRT(('Ejercicio 3 - TIR'!$E$18-'Ejercicio 3 - TIR'!$C$18)*('Ejercicio 3 - TIR'!$E$18-'Ejercicio 3 - TIR'!$D$18)*(1-N558)))</f>
        <v>34309.3466232848</v>
      </c>
      <c r="P558" s="17">
        <f ca="1" t="shared" si="4146"/>
        <v>0.982400821332647</v>
      </c>
      <c r="Q558" s="19">
        <f ca="1">IF(P558&lt;=('Ejercicio 3 - TIR'!$D$22-'Ejercicio 3 - TIR'!$C$22)/('Ejercicio 3 - TIR'!$E$22-'Ejercicio 3 - TIR'!$C$22),'Ejercicio 3 - TIR'!$C$22+SQRT(('Ejercicio 3 - TIR'!$E$22-'Ejercicio 3 - TIR'!$C$22)*('Ejercicio 3 - TIR'!$D$22-'Ejercicio 3 - TIR'!$C$22)*P558),'Ejercicio 3 - TIR'!$E$22-SQRT(('Ejercicio 3 - TIR'!$E$22-'Ejercicio 3 - TIR'!$C$22)*('Ejercicio 3 - TIR'!$E$22-'Ejercicio 3 - TIR'!$D$22)*(1-P558)))</f>
        <v>0.174371632421276</v>
      </c>
      <c r="R558" s="17">
        <f ca="1" t="shared" si="4146"/>
        <v>0.432558961718744</v>
      </c>
      <c r="S558" s="19">
        <f ca="1">IF(R558&lt;=('Ejercicio 3 - TIR'!$D$23-'Ejercicio 3 - TIR'!$C$23)/('Ejercicio 3 - TIR'!$E$23-'Ejercicio 3 - TIR'!$C$23),'Ejercicio 3 - TIR'!$C$23+SQRT(('Ejercicio 3 - TIR'!$E$23-'Ejercicio 3 - TIR'!$C$23)*('Ejercicio 3 - TIR'!$D$23-'Ejercicio 3 - TIR'!$C$23)*R558),'Ejercicio 3 - TIR'!$E$23-SQRT(('Ejercicio 3 - TIR'!$E$23-'Ejercicio 3 - TIR'!$C$23)*('Ejercicio 3 - TIR'!$E$23-'Ejercicio 3 - TIR'!$D$23)*(1-R558)))</f>
        <v>0.147903514672774</v>
      </c>
      <c r="T558" s="17">
        <f ca="1" t="shared" ref="T558:X558" si="4147">RAND()</f>
        <v>0.0758173996180158</v>
      </c>
      <c r="U558" s="19">
        <f ca="1">IF(T558&lt;=('Ejercicio 3 - TIR'!$D$24-'Ejercicio 3 - TIR'!$C$24)/('Ejercicio 3 - TIR'!$E$24-'Ejercicio 3 - TIR'!$C$24),'Ejercicio 3 - TIR'!$C$24+SQRT(('Ejercicio 3 - TIR'!$E$24-'Ejercicio 3 - TIR'!$C$24)*('Ejercicio 3 - TIR'!$D$24-'Ejercicio 3 - TIR'!$C$24)*T558),'Ejercicio 3 - TIR'!$E$24-SQRT(('Ejercicio 3 - TIR'!$E$24-'Ejercicio 3 - TIR'!$C$24)*('Ejercicio 3 - TIR'!$E$24-'Ejercicio 3 - TIR'!$D$24)*(1-T558)))</f>
        <v>0.162618103629224</v>
      </c>
      <c r="V558" s="17">
        <f ca="1" t="shared" si="4147"/>
        <v>0.492094374907398</v>
      </c>
      <c r="W558" s="19">
        <f ca="1">IF(V558&lt;=('Ejercicio 3 - TIR'!$D$25-'Ejercicio 3 - TIR'!$C$25)/('Ejercicio 3 - TIR'!$E$25-'Ejercicio 3 - TIR'!$C$25),'Ejercicio 3 - TIR'!$C$25+SQRT(('Ejercicio 3 - TIR'!$E$25-'Ejercicio 3 - TIR'!$C$25)*('Ejercicio 3 - TIR'!$D$25-'Ejercicio 3 - TIR'!$C$25)*V558),'Ejercicio 3 - TIR'!$E$25-SQRT(('Ejercicio 3 - TIR'!$E$25-'Ejercicio 3 - TIR'!$C$25)*('Ejercicio 3 - TIR'!$E$25-'Ejercicio 3 - TIR'!$D$25)*(1-V558)))</f>
        <v>0.207837579673077</v>
      </c>
      <c r="X558" s="17">
        <f ca="1" t="shared" si="4147"/>
        <v>0.845563607091019</v>
      </c>
      <c r="Y558" s="19">
        <f ca="1">IF(X558&lt;=('Ejercicio 3 - TIR'!$D$26-'Ejercicio 3 - TIR'!$C$26)/('Ejercicio 3 - TIR'!$E$26-'Ejercicio 3 - TIR'!$C$26),'Ejercicio 3 - TIR'!$C$26+SQRT(('Ejercicio 3 - TIR'!$E$26-'Ejercicio 3 - TIR'!$C$26)*('Ejercicio 3 - TIR'!$D$26-'Ejercicio 3 - TIR'!$C$26)*X558),'Ejercicio 3 - TIR'!$E$26-SQRT(('Ejercicio 3 - TIR'!$E$26-'Ejercicio 3 - TIR'!$C$26)*('Ejercicio 3 - TIR'!$E$26-'Ejercicio 3 - TIR'!$D$26)*(1-X558)))</f>
        <v>0.251121694618477</v>
      </c>
      <c r="Z558" s="17">
        <f ca="1" t="shared" si="3812"/>
        <v>1.17437163242128</v>
      </c>
      <c r="AA558" s="17">
        <f ca="1" t="shared" si="3813"/>
        <v>1.34806532438839</v>
      </c>
      <c r="AB558" s="17">
        <f ca="1" t="shared" si="3814"/>
        <v>1.56728515100874</v>
      </c>
      <c r="AC558" s="17">
        <f ca="1" t="shared" si="3815"/>
        <v>1.89302590345195</v>
      </c>
      <c r="AD558" s="17">
        <f ca="1" t="shared" si="3816"/>
        <v>2.36840577628348</v>
      </c>
      <c r="AE558" s="16">
        <f ca="1" t="shared" si="3817"/>
        <v>4895.9716093804</v>
      </c>
      <c r="AF558" s="16">
        <f ca="1" t="shared" si="3818"/>
        <v>5620.10301814588</v>
      </c>
      <c r="AG558" s="16">
        <f ca="1" t="shared" si="3819"/>
        <v>6534.03351315765</v>
      </c>
      <c r="AH558" s="16">
        <f ca="1" t="shared" si="3820"/>
        <v>7892.05122403511</v>
      </c>
      <c r="AI558" s="16">
        <f ca="1" t="shared" si="3821"/>
        <v>9873.91650143063</v>
      </c>
      <c r="AJ558" s="18">
        <f ca="1" t="shared" si="3822"/>
        <v>45655.3502384316</v>
      </c>
      <c r="AK558" s="18">
        <f ca="1" t="shared" si="3823"/>
        <v>43700.8349586773</v>
      </c>
      <c r="AL558" s="18">
        <f ca="1" t="shared" si="3824"/>
        <v>49243.162146499</v>
      </c>
      <c r="AM558" s="18">
        <f ca="1" t="shared" si="3825"/>
        <v>73061.8150111671</v>
      </c>
      <c r="AN558" s="18">
        <f ca="1" t="shared" si="3826"/>
        <v>81258.4547230998</v>
      </c>
      <c r="AO558" s="18">
        <f ca="1">C558/'Ejercicio 3 - TIR'!$D$7</f>
        <v>14817.743910967</v>
      </c>
      <c r="AP558" s="18">
        <f ca="1" t="shared" si="3827"/>
        <v>30837.6063274646</v>
      </c>
      <c r="AQ558" s="18">
        <f ca="1" t="shared" si="3828"/>
        <v>28883.0910477103</v>
      </c>
      <c r="AR558" s="18">
        <f ca="1" t="shared" si="3829"/>
        <v>34425.418235532</v>
      </c>
      <c r="AS558" s="18">
        <f ca="1" t="shared" si="3830"/>
        <v>58244.0711002001</v>
      </c>
      <c r="AT558" s="18">
        <f ca="1" t="shared" si="3831"/>
        <v>66440.7108121328</v>
      </c>
      <c r="AU558" s="18">
        <f ca="1">AP558*'Ejercicio 3 - TIR'!$D$5</f>
        <v>15418.8031637323</v>
      </c>
      <c r="AV558" s="18">
        <f ca="1">AQ558*'Ejercicio 3 - TIR'!$D$5</f>
        <v>14441.5455238551</v>
      </c>
      <c r="AW558" s="18">
        <f ca="1">AR558*'Ejercicio 3 - TIR'!$D$5</f>
        <v>17212.709117766</v>
      </c>
      <c r="AX558" s="18">
        <f ca="1">AS558*'Ejercicio 3 - TIR'!$D$5</f>
        <v>29122.0355501</v>
      </c>
      <c r="AY558" s="18">
        <f ca="1">AT558*'Ejercicio 3 - TIR'!$D$5</f>
        <v>33220.3554060664</v>
      </c>
      <c r="AZ558" s="18">
        <f ca="1" t="shared" ref="AZ558:BD558" si="4148">AJ558-AU558-AE558</f>
        <v>25340.5754653189</v>
      </c>
      <c r="BA558" s="18">
        <f ca="1" t="shared" si="4148"/>
        <v>23639.1864166763</v>
      </c>
      <c r="BB558" s="18">
        <f ca="1" t="shared" si="4148"/>
        <v>25496.4195155754</v>
      </c>
      <c r="BC558" s="18">
        <f ca="1" t="shared" si="4148"/>
        <v>36047.7282370319</v>
      </c>
      <c r="BD558" s="18">
        <f ca="1" t="shared" si="4148"/>
        <v>38164.1828156028</v>
      </c>
      <c r="BE558" s="18">
        <f ca="1" t="shared" ref="BE558:BI558" si="4149">AZ558/Z558</f>
        <v>21577.9867000642</v>
      </c>
      <c r="BF558" s="18">
        <f ca="1" t="shared" si="4149"/>
        <v>17535.6386586097</v>
      </c>
      <c r="BG558" s="18">
        <f ca="1" t="shared" si="4149"/>
        <v>16267.8881371174</v>
      </c>
      <c r="BH558" s="18">
        <f ca="1" t="shared" si="4149"/>
        <v>19042.3850890252</v>
      </c>
      <c r="BI558" s="18">
        <f ca="1" t="shared" si="4149"/>
        <v>16113.8700123804</v>
      </c>
      <c r="BJ558" s="18">
        <f ca="1" t="shared" si="3834"/>
        <v>66499.6208337477</v>
      </c>
      <c r="BK558" s="18">
        <f ca="1" t="shared" si="3835"/>
        <v>35094.4302702236</v>
      </c>
      <c r="BL558" s="18">
        <f ca="1" t="shared" si="3836"/>
        <v>101594.051103971</v>
      </c>
      <c r="BM558" s="18">
        <f ca="1">BK558*'Ejercicio 3 - TIR'!$D$5</f>
        <v>17547.2151351118</v>
      </c>
      <c r="BN558" s="18">
        <f ca="1" t="shared" si="3837"/>
        <v>84046.8359688595</v>
      </c>
      <c r="BO558" s="18">
        <f ca="1" t="shared" si="3838"/>
        <v>35486.6707430289</v>
      </c>
      <c r="BP558" s="18">
        <f ca="1" t="shared" si="3839"/>
        <v>-102166.51834238</v>
      </c>
      <c r="BQ558" s="18">
        <f ca="1" t="shared" ref="BQ558:BT558" si="4150">BE558</f>
        <v>21577.9867000642</v>
      </c>
      <c r="BR558" s="18">
        <f ca="1" t="shared" si="4150"/>
        <v>17535.6386586097</v>
      </c>
      <c r="BS558" s="18">
        <f ca="1" t="shared" si="4150"/>
        <v>16267.8881371174</v>
      </c>
      <c r="BT558" s="18">
        <f ca="1" t="shared" si="4150"/>
        <v>19042.3850890252</v>
      </c>
      <c r="BU558" s="18">
        <f ca="1" t="shared" si="3841"/>
        <v>51600.5407554093</v>
      </c>
      <c r="BV558" s="20">
        <f ca="1" t="shared" si="3842"/>
        <v>6.33939165550377</v>
      </c>
    </row>
    <row r="559" ht="15" customHeight="1" spans="1:74">
      <c r="A559" s="16">
        <v>558</v>
      </c>
      <c r="B559" s="17">
        <f ca="1" t="shared" ref="B559:F559" si="4151">RAND()</f>
        <v>0.210581502571625</v>
      </c>
      <c r="C559" s="18">
        <f ca="1">IF(B559&lt;=('Ejercicio 3 - TIR'!$D$13-'Ejercicio 3 - TIR'!$C$13)/('Ejercicio 3 - TIR'!$E$13-'Ejercicio 3 - TIR'!$C$13),'Ejercicio 3 - TIR'!$C$13+SQRT(('Ejercicio 3 - TIR'!$E$13-'Ejercicio 3 - TIR'!$C$13)*('Ejercicio 3 - TIR'!$D$13-'Ejercicio 3 - TIR'!$C$13)*B559),'Ejercicio 3 - TIR'!$E$13-SQRT(('Ejercicio 3 - TIR'!$E$13-'Ejercicio 3 - TIR'!$C$13)*('Ejercicio 3 - TIR'!$E$13-'Ejercicio 3 - TIR'!$D$13)*(1-B559)))</f>
        <v>69177.8320440423</v>
      </c>
      <c r="D559" s="17">
        <f ca="1" t="shared" si="4151"/>
        <v>0.461323867467155</v>
      </c>
      <c r="E559" s="18">
        <f ca="1">IF(D559&lt;=('Ejercicio 3 - TIR'!$D$14-'Ejercicio 3 - TIR'!$C$14)/('Ejercicio 3 - TIR'!$E$14-'Ejercicio 3 - TIR'!$C$14),'Ejercicio 3 - TIR'!$C$14+SQRT(('Ejercicio 3 - TIR'!$E$14-'Ejercicio 3 - TIR'!$C$14)*('Ejercicio 3 - TIR'!$D$14-'Ejercicio 3 - TIR'!$C$14)*D559),'Ejercicio 3 - TIR'!$E$14-SQRT(('Ejercicio 3 - TIR'!$E$14-'Ejercicio 3 - TIR'!$C$14)*('Ejercicio 3 - TIR'!$E$14-'Ejercicio 3 - TIR'!$D$14)*(1-D559)))</f>
        <v>31011.038998865</v>
      </c>
      <c r="F559" s="17">
        <f ca="1" t="shared" si="4151"/>
        <v>0.728778654963411</v>
      </c>
      <c r="G559" s="18">
        <f ca="1">IF(F559&lt;=('Ejercicio 3 - TIR'!$D$18-'Ejercicio 3 - TIR'!$C$18)/('Ejercicio 3 - TIR'!$E$18-'Ejercicio 3 - TIR'!$C$18),'Ejercicio 3 - TIR'!$C$18+SQRT(('Ejercicio 3 - TIR'!$E$18-'Ejercicio 3 - TIR'!$C$18)*('Ejercicio 3 - TIR'!$D$18-'Ejercicio 3 - TIR'!$C$18)*F559),'Ejercicio 3 - TIR'!$E$18-SQRT(('Ejercicio 3 - TIR'!$E$18-'Ejercicio 3 - TIR'!$C$18)*('Ejercicio 3 - TIR'!$E$18-'Ejercicio 3 - TIR'!$D$18)*(1-F559)))</f>
        <v>40489.833608641</v>
      </c>
      <c r="H559" s="17">
        <f ca="1" t="shared" ref="H559:L559" si="4152">RAND()</f>
        <v>0.338405148118784</v>
      </c>
      <c r="I559" s="18">
        <f ca="1">IF(H559&lt;=('Ejercicio 3 - TIR'!$D$18-'Ejercicio 3 - TIR'!$C$18)/('Ejercicio 3 - TIR'!$E$18-'Ejercicio 3 - TIR'!$C$18),'Ejercicio 3 - TIR'!$C$18+SQRT(('Ejercicio 3 - TIR'!$E$18-'Ejercicio 3 - TIR'!$C$18)*('Ejercicio 3 - TIR'!$D$18-'Ejercicio 3 - TIR'!$C$18)*H559),'Ejercicio 3 - TIR'!$E$18-SQRT(('Ejercicio 3 - TIR'!$E$18-'Ejercicio 3 - TIR'!$C$18)*('Ejercicio 3 - TIR'!$E$18-'Ejercicio 3 - TIR'!$D$18)*(1-H559)))</f>
        <v>37124.6594457432</v>
      </c>
      <c r="J559" s="17">
        <f ca="1" t="shared" si="4152"/>
        <v>0.423811999602173</v>
      </c>
      <c r="K559" s="18">
        <f ca="1">IF(J559&lt;=('Ejercicio 3 - TIR'!$D$18-'Ejercicio 3 - TIR'!$C$18)/('Ejercicio 3 - TIR'!$E$18-'Ejercicio 3 - TIR'!$C$18),'Ejercicio 3 - TIR'!$C$18+SQRT(('Ejercicio 3 - TIR'!$E$18-'Ejercicio 3 - TIR'!$C$18)*('Ejercicio 3 - TIR'!$D$18-'Ejercicio 3 - TIR'!$C$18)*J559),'Ejercicio 3 - TIR'!$E$18-SQRT(('Ejercicio 3 - TIR'!$E$18-'Ejercicio 3 - TIR'!$C$18)*('Ejercicio 3 - TIR'!$E$18-'Ejercicio 3 - TIR'!$D$18)*(1-J559)))</f>
        <v>37973.1925814147</v>
      </c>
      <c r="L559" s="17">
        <f ca="1" t="shared" si="4152"/>
        <v>0.160697678943329</v>
      </c>
      <c r="M559" s="18">
        <f ca="1">IF(L559&lt;=('Ejercicio 3 - TIR'!$D$18-'Ejercicio 3 - TIR'!$C$18)/('Ejercicio 3 - TIR'!$E$18-'Ejercicio 3 - TIR'!$C$18),'Ejercicio 3 - TIR'!$C$18+SQRT(('Ejercicio 3 - TIR'!$E$18-'Ejercicio 3 - TIR'!$C$18)*('Ejercicio 3 - TIR'!$D$18-'Ejercicio 3 - TIR'!$C$18)*L559),'Ejercicio 3 - TIR'!$E$18-SQRT(('Ejercicio 3 - TIR'!$E$18-'Ejercicio 3 - TIR'!$C$18)*('Ejercicio 3 - TIR'!$E$18-'Ejercicio 3 - TIR'!$D$18)*(1-L559)))</f>
        <v>34909.6488511399</v>
      </c>
      <c r="N559" s="17">
        <f ca="1" t="shared" ref="N559:R559" si="4153">RAND()</f>
        <v>0.502906516061581</v>
      </c>
      <c r="O559" s="18">
        <f ca="1">IF(N559&lt;=('Ejercicio 3 - TIR'!$D$18-'Ejercicio 3 - TIR'!$C$18)/('Ejercicio 3 - TIR'!$E$18-'Ejercicio 3 - TIR'!$C$18),'Ejercicio 3 - TIR'!$C$18+SQRT(('Ejercicio 3 - TIR'!$E$18-'Ejercicio 3 - TIR'!$C$18)*('Ejercicio 3 - TIR'!$D$18-'Ejercicio 3 - TIR'!$C$18)*N559),'Ejercicio 3 - TIR'!$E$18-SQRT(('Ejercicio 3 - TIR'!$E$18-'Ejercicio 3 - TIR'!$C$18)*('Ejercicio 3 - TIR'!$E$18-'Ejercicio 3 - TIR'!$D$18)*(1-N559)))</f>
        <v>38685.3887310377</v>
      </c>
      <c r="P559" s="17">
        <f ca="1" t="shared" si="4153"/>
        <v>0.903235310094602</v>
      </c>
      <c r="Q559" s="19">
        <f ca="1">IF(P559&lt;=('Ejercicio 3 - TIR'!$D$22-'Ejercicio 3 - TIR'!$C$22)/('Ejercicio 3 - TIR'!$E$22-'Ejercicio 3 - TIR'!$C$22),'Ejercicio 3 - TIR'!$C$22+SQRT(('Ejercicio 3 - TIR'!$E$22-'Ejercicio 3 - TIR'!$C$22)*('Ejercicio 3 - TIR'!$D$22-'Ejercicio 3 - TIR'!$C$22)*P559),'Ejercicio 3 - TIR'!$E$22-SQRT(('Ejercicio 3 - TIR'!$E$22-'Ejercicio 3 - TIR'!$C$22)*('Ejercicio 3 - TIR'!$E$22-'Ejercicio 3 - TIR'!$D$22)*(1-P559)))</f>
        <v>0.166802407726039</v>
      </c>
      <c r="R559" s="17">
        <f ca="1" t="shared" si="4153"/>
        <v>0.417876662702509</v>
      </c>
      <c r="S559" s="19">
        <f ca="1">IF(R559&lt;=('Ejercicio 3 - TIR'!$D$23-'Ejercicio 3 - TIR'!$C$23)/('Ejercicio 3 - TIR'!$E$23-'Ejercicio 3 - TIR'!$C$23),'Ejercicio 3 - TIR'!$C$23+SQRT(('Ejercicio 3 - TIR'!$E$23-'Ejercicio 3 - TIR'!$C$23)*('Ejercicio 3 - TIR'!$D$23-'Ejercicio 3 - TIR'!$C$23)*R559),'Ejercicio 3 - TIR'!$E$23-SQRT(('Ejercicio 3 - TIR'!$E$23-'Ejercicio 3 - TIR'!$C$23)*('Ejercicio 3 - TIR'!$E$23-'Ejercicio 3 - TIR'!$D$23)*(1-R559)))</f>
        <v>0.147425863575547</v>
      </c>
      <c r="T559" s="17">
        <f ca="1" t="shared" ref="T559:X559" si="4154">RAND()</f>
        <v>0.47917570472417</v>
      </c>
      <c r="U559" s="19">
        <f ca="1">IF(T559&lt;=('Ejercicio 3 - TIR'!$D$24-'Ejercicio 3 - TIR'!$C$24)/('Ejercicio 3 - TIR'!$E$24-'Ejercicio 3 - TIR'!$C$24),'Ejercicio 3 - TIR'!$C$24+SQRT(('Ejercicio 3 - TIR'!$E$24-'Ejercicio 3 - TIR'!$C$24)*('Ejercicio 3 - TIR'!$D$24-'Ejercicio 3 - TIR'!$C$24)*T559),'Ejercicio 3 - TIR'!$E$24-SQRT(('Ejercicio 3 - TIR'!$E$24-'Ejercicio 3 - TIR'!$C$24)*('Ejercicio 3 - TIR'!$E$24-'Ejercicio 3 - TIR'!$D$24)*(1-T559)))</f>
        <v>0.1818122005508</v>
      </c>
      <c r="V559" s="17">
        <f ca="1" t="shared" si="4154"/>
        <v>0.614809568920445</v>
      </c>
      <c r="W559" s="19">
        <f ca="1">IF(V559&lt;=('Ejercicio 3 - TIR'!$D$25-'Ejercicio 3 - TIR'!$C$25)/('Ejercicio 3 - TIR'!$E$25-'Ejercicio 3 - TIR'!$C$25),'Ejercicio 3 - TIR'!$C$25+SQRT(('Ejercicio 3 - TIR'!$E$25-'Ejercicio 3 - TIR'!$C$25)*('Ejercicio 3 - TIR'!$D$25-'Ejercicio 3 - TIR'!$C$25)*V559),'Ejercicio 3 - TIR'!$E$25-SQRT(('Ejercicio 3 - TIR'!$E$25-'Ejercicio 3 - TIR'!$C$25)*('Ejercicio 3 - TIR'!$E$25-'Ejercicio 3 - TIR'!$D$25)*(1-V559)))</f>
        <v>0.213282612990867</v>
      </c>
      <c r="X559" s="17">
        <f ca="1" t="shared" si="4154"/>
        <v>0.593823429623379</v>
      </c>
      <c r="Y559" s="19">
        <f ca="1">IF(X559&lt;=('Ejercicio 3 - TIR'!$D$26-'Ejercicio 3 - TIR'!$C$26)/('Ejercicio 3 - TIR'!$E$26-'Ejercicio 3 - TIR'!$C$26),'Ejercicio 3 - TIR'!$C$26+SQRT(('Ejercicio 3 - TIR'!$E$26-'Ejercicio 3 - TIR'!$C$26)*('Ejercicio 3 - TIR'!$D$26-'Ejercicio 3 - TIR'!$C$26)*X559),'Ejercicio 3 - TIR'!$E$26-SQRT(('Ejercicio 3 - TIR'!$E$26-'Ejercicio 3 - TIR'!$C$26)*('Ejercicio 3 - TIR'!$E$26-'Ejercicio 3 - TIR'!$D$26)*(1-X559)))</f>
        <v>0.233166748137314</v>
      </c>
      <c r="Z559" s="17">
        <f ca="1" t="shared" si="3812"/>
        <v>1.16680240772604</v>
      </c>
      <c r="AA559" s="17">
        <f ca="1" t="shared" si="3813"/>
        <v>1.33881926030708</v>
      </c>
      <c r="AB559" s="17">
        <f ca="1" t="shared" si="3814"/>
        <v>1.5822329361633</v>
      </c>
      <c r="AC559" s="17">
        <f ca="1" t="shared" si="3815"/>
        <v>1.91969571114842</v>
      </c>
      <c r="AD559" s="17">
        <f ca="1" t="shared" si="3816"/>
        <v>2.36730491753005</v>
      </c>
      <c r="AE559" s="16">
        <f ca="1" t="shared" si="3817"/>
        <v>5172.71597109677</v>
      </c>
      <c r="AF559" s="16">
        <f ca="1" t="shared" si="3818"/>
        <v>5935.30809016673</v>
      </c>
      <c r="AG559" s="16">
        <f ca="1" t="shared" si="3819"/>
        <v>7014.41951498691</v>
      </c>
      <c r="AH559" s="16">
        <f ca="1" t="shared" si="3820"/>
        <v>8510.47323775745</v>
      </c>
      <c r="AI559" s="16">
        <f ca="1" t="shared" si="3821"/>
        <v>10494.832607715</v>
      </c>
      <c r="AJ559" s="18">
        <f ca="1" t="shared" si="3822"/>
        <v>47243.635342989</v>
      </c>
      <c r="AK559" s="18">
        <f ca="1" t="shared" si="3823"/>
        <v>49703.2090983021</v>
      </c>
      <c r="AL559" s="18">
        <f ca="1" t="shared" si="3824"/>
        <v>60082.4359935862</v>
      </c>
      <c r="AM559" s="18">
        <f ca="1" t="shared" si="3825"/>
        <v>67015.9031772307</v>
      </c>
      <c r="AN559" s="18">
        <f ca="1" t="shared" si="3826"/>
        <v>91580.1109795472</v>
      </c>
      <c r="AO559" s="18">
        <f ca="1">C559/'Ejercicio 3 - TIR'!$D$7</f>
        <v>13835.5664088085</v>
      </c>
      <c r="AP559" s="18">
        <f ca="1" t="shared" si="3827"/>
        <v>33408.0689341806</v>
      </c>
      <c r="AQ559" s="18">
        <f ca="1" t="shared" si="3828"/>
        <v>35867.6426894936</v>
      </c>
      <c r="AR559" s="18">
        <f ca="1" t="shared" si="3829"/>
        <v>46246.8695847778</v>
      </c>
      <c r="AS559" s="18">
        <f ca="1" t="shared" si="3830"/>
        <v>53180.3367684223</v>
      </c>
      <c r="AT559" s="18">
        <f ca="1" t="shared" si="3831"/>
        <v>77744.5445707387</v>
      </c>
      <c r="AU559" s="18">
        <f ca="1">AP559*'Ejercicio 3 - TIR'!$D$5</f>
        <v>16704.0344670903</v>
      </c>
      <c r="AV559" s="18">
        <f ca="1">AQ559*'Ejercicio 3 - TIR'!$D$5</f>
        <v>17933.8213447468</v>
      </c>
      <c r="AW559" s="18">
        <f ca="1">AR559*'Ejercicio 3 - TIR'!$D$5</f>
        <v>23123.4347923889</v>
      </c>
      <c r="AX559" s="18">
        <f ca="1">AS559*'Ejercicio 3 - TIR'!$D$5</f>
        <v>26590.1683842111</v>
      </c>
      <c r="AY559" s="18">
        <f ca="1">AT559*'Ejercicio 3 - TIR'!$D$5</f>
        <v>38872.2722853694</v>
      </c>
      <c r="AZ559" s="18">
        <f ca="1" t="shared" ref="AZ559:BD559" si="4155">AJ559-AU559-AE559</f>
        <v>25366.884904802</v>
      </c>
      <c r="BA559" s="18">
        <f ca="1" t="shared" si="4155"/>
        <v>25834.0796633885</v>
      </c>
      <c r="BB559" s="18">
        <f ca="1" t="shared" si="4155"/>
        <v>29944.5816862104</v>
      </c>
      <c r="BC559" s="18">
        <f ca="1" t="shared" si="4155"/>
        <v>31915.2615552622</v>
      </c>
      <c r="BD559" s="18">
        <f ca="1" t="shared" si="4155"/>
        <v>42213.0060864628</v>
      </c>
      <c r="BE559" s="18">
        <f ca="1" t="shared" ref="BE559:BI559" si="4156">AZ559/Z559</f>
        <v>21740.5147065466</v>
      </c>
      <c r="BF559" s="18">
        <f ca="1" t="shared" si="4156"/>
        <v>19296.1667263908</v>
      </c>
      <c r="BG559" s="18">
        <f ca="1" t="shared" si="4156"/>
        <v>18925.5203843891</v>
      </c>
      <c r="BH559" s="18">
        <f ca="1" t="shared" si="4156"/>
        <v>16625.1668792704</v>
      </c>
      <c r="BI559" s="18">
        <f ca="1" t="shared" si="4156"/>
        <v>17831.6725377761</v>
      </c>
      <c r="BJ559" s="18">
        <f ca="1" t="shared" si="3834"/>
        <v>73412.5851197291</v>
      </c>
      <c r="BK559" s="18">
        <f ca="1" t="shared" si="3835"/>
        <v>32753.0043963858</v>
      </c>
      <c r="BL559" s="18">
        <f ca="1" t="shared" si="3836"/>
        <v>106165.589516115</v>
      </c>
      <c r="BM559" s="18">
        <f ca="1">BK559*'Ejercicio 3 - TIR'!$D$5</f>
        <v>16376.5021981929</v>
      </c>
      <c r="BN559" s="18">
        <f ca="1" t="shared" si="3837"/>
        <v>89789.0873179221</v>
      </c>
      <c r="BO559" s="18">
        <f ca="1" t="shared" si="3838"/>
        <v>37928.8222032692</v>
      </c>
      <c r="BP559" s="18">
        <f ca="1" t="shared" si="3839"/>
        <v>-100188.871042907</v>
      </c>
      <c r="BQ559" s="18">
        <f ca="1" t="shared" ref="BQ559:BT559" si="4157">BE559</f>
        <v>21740.5147065466</v>
      </c>
      <c r="BR559" s="18">
        <f ca="1" t="shared" si="4157"/>
        <v>19296.1667263908</v>
      </c>
      <c r="BS559" s="18">
        <f ca="1" t="shared" si="4157"/>
        <v>18925.5203843891</v>
      </c>
      <c r="BT559" s="18">
        <f ca="1" t="shared" si="4157"/>
        <v>16625.1668792704</v>
      </c>
      <c r="BU559" s="18">
        <f ca="1" t="shared" si="3841"/>
        <v>55760.4947410453</v>
      </c>
      <c r="BV559" s="20">
        <f ca="1" t="shared" si="3842"/>
        <v>8.54473587455749</v>
      </c>
    </row>
    <row r="560" ht="15" customHeight="1" spans="1:74">
      <c r="A560" s="16">
        <v>559</v>
      </c>
      <c r="B560" s="17">
        <f ca="1" t="shared" ref="B560:F560" si="4158">RAND()</f>
        <v>0.82988937913113</v>
      </c>
      <c r="C560" s="18">
        <f ca="1">IF(B560&lt;=('Ejercicio 3 - TIR'!$D$13-'Ejercicio 3 - TIR'!$C$13)/('Ejercicio 3 - TIR'!$E$13-'Ejercicio 3 - TIR'!$C$13),'Ejercicio 3 - TIR'!$C$13+SQRT(('Ejercicio 3 - TIR'!$E$13-'Ejercicio 3 - TIR'!$C$13)*('Ejercicio 3 - TIR'!$D$13-'Ejercicio 3 - TIR'!$C$13)*B560),'Ejercicio 3 - TIR'!$E$13-SQRT(('Ejercicio 3 - TIR'!$E$13-'Ejercicio 3 - TIR'!$C$13)*('Ejercicio 3 - TIR'!$E$13-'Ejercicio 3 - TIR'!$D$13)*(1-B560)))</f>
        <v>85712.4968926462</v>
      </c>
      <c r="D560" s="17">
        <f ca="1" t="shared" si="4158"/>
        <v>0.0205382237966019</v>
      </c>
      <c r="E560" s="18">
        <f ca="1">IF(D560&lt;=('Ejercicio 3 - TIR'!$D$14-'Ejercicio 3 - TIR'!$C$14)/('Ejercicio 3 - TIR'!$E$14-'Ejercicio 3 - TIR'!$C$14),'Ejercicio 3 - TIR'!$C$14+SQRT(('Ejercicio 3 - TIR'!$E$14-'Ejercicio 3 - TIR'!$C$14)*('Ejercicio 3 - TIR'!$D$14-'Ejercicio 3 - TIR'!$C$14)*D560),'Ejercicio 3 - TIR'!$E$14-SQRT(('Ejercicio 3 - TIR'!$E$14-'Ejercicio 3 - TIR'!$C$14)*('Ejercicio 3 - TIR'!$E$14-'Ejercicio 3 - TIR'!$D$14)*(1-D560)))</f>
        <v>26241.115137586</v>
      </c>
      <c r="F560" s="17">
        <f ca="1" t="shared" si="4158"/>
        <v>0.390311117945605</v>
      </c>
      <c r="G560" s="18">
        <f ca="1">IF(F560&lt;=('Ejercicio 3 - TIR'!$D$18-'Ejercicio 3 - TIR'!$C$18)/('Ejercicio 3 - TIR'!$E$18-'Ejercicio 3 - TIR'!$C$18),'Ejercicio 3 - TIR'!$C$18+SQRT(('Ejercicio 3 - TIR'!$E$18-'Ejercicio 3 - TIR'!$C$18)*('Ejercicio 3 - TIR'!$D$18-'Ejercicio 3 - TIR'!$C$18)*F560),'Ejercicio 3 - TIR'!$E$18-SQRT(('Ejercicio 3 - TIR'!$E$18-'Ejercicio 3 - TIR'!$C$18)*('Ejercicio 3 - TIR'!$E$18-'Ejercicio 3 - TIR'!$D$18)*(1-F560)))</f>
        <v>37651.5794246574</v>
      </c>
      <c r="H560" s="17">
        <f ca="1" t="shared" ref="H560:L560" si="4159">RAND()</f>
        <v>0.301652528766811</v>
      </c>
      <c r="I560" s="18">
        <f ca="1">IF(H560&lt;=('Ejercicio 3 - TIR'!$D$18-'Ejercicio 3 - TIR'!$C$18)/('Ejercicio 3 - TIR'!$E$18-'Ejercicio 3 - TIR'!$C$18),'Ejercicio 3 - TIR'!$C$18+SQRT(('Ejercicio 3 - TIR'!$E$18-'Ejercicio 3 - TIR'!$C$18)*('Ejercicio 3 - TIR'!$D$18-'Ejercicio 3 - TIR'!$C$18)*H560),'Ejercicio 3 - TIR'!$E$18-SQRT(('Ejercicio 3 - TIR'!$E$18-'Ejercicio 3 - TIR'!$C$18)*('Ejercicio 3 - TIR'!$E$18-'Ejercicio 3 - TIR'!$D$18)*(1-H560)))</f>
        <v>36726.6543924169</v>
      </c>
      <c r="J560" s="17">
        <f ca="1" t="shared" si="4159"/>
        <v>0.972148983130702</v>
      </c>
      <c r="K560" s="18">
        <f ca="1">IF(J560&lt;=('Ejercicio 3 - TIR'!$D$18-'Ejercicio 3 - TIR'!$C$18)/('Ejercicio 3 - TIR'!$E$18-'Ejercicio 3 - TIR'!$C$18),'Ejercicio 3 - TIR'!$C$18+SQRT(('Ejercicio 3 - TIR'!$E$18-'Ejercicio 3 - TIR'!$C$18)*('Ejercicio 3 - TIR'!$D$18-'Ejercicio 3 - TIR'!$C$18)*J560),'Ejercicio 3 - TIR'!$E$18-SQRT(('Ejercicio 3 - TIR'!$E$18-'Ejercicio 3 - TIR'!$C$18)*('Ejercicio 3 - TIR'!$E$18-'Ejercicio 3 - TIR'!$D$18)*(1-J560)))</f>
        <v>43554.7227722</v>
      </c>
      <c r="L560" s="17">
        <f ca="1" t="shared" si="4159"/>
        <v>0.244346406715609</v>
      </c>
      <c r="M560" s="18">
        <f ca="1">IF(L560&lt;=('Ejercicio 3 - TIR'!$D$18-'Ejercicio 3 - TIR'!$C$18)/('Ejercicio 3 - TIR'!$E$18-'Ejercicio 3 - TIR'!$C$18),'Ejercicio 3 - TIR'!$C$18+SQRT(('Ejercicio 3 - TIR'!$E$18-'Ejercicio 3 - TIR'!$C$18)*('Ejercicio 3 - TIR'!$D$18-'Ejercicio 3 - TIR'!$C$18)*L560),'Ejercicio 3 - TIR'!$E$18-SQRT(('Ejercicio 3 - TIR'!$E$18-'Ejercicio 3 - TIR'!$C$18)*('Ejercicio 3 - TIR'!$E$18-'Ejercicio 3 - TIR'!$D$18)*(1-L560)))</f>
        <v>36054.0863065653</v>
      </c>
      <c r="N560" s="17">
        <f ca="1" t="shared" ref="N560:R560" si="4160">RAND()</f>
        <v>0.212360593328047</v>
      </c>
      <c r="O560" s="18">
        <f ca="1">IF(N560&lt;=('Ejercicio 3 - TIR'!$D$18-'Ejercicio 3 - TIR'!$C$18)/('Ejercicio 3 - TIR'!$E$18-'Ejercicio 3 - TIR'!$C$18),'Ejercicio 3 - TIR'!$C$18+SQRT(('Ejercicio 3 - TIR'!$E$18-'Ejercicio 3 - TIR'!$C$18)*('Ejercicio 3 - TIR'!$D$18-'Ejercicio 3 - TIR'!$C$18)*N560),'Ejercicio 3 - TIR'!$E$18-SQRT(('Ejercicio 3 - TIR'!$E$18-'Ejercicio 3 - TIR'!$C$18)*('Ejercicio 3 - TIR'!$E$18-'Ejercicio 3 - TIR'!$D$18)*(1-N560)))</f>
        <v>35643.9426821334</v>
      </c>
      <c r="P560" s="17">
        <f ca="1" t="shared" si="4160"/>
        <v>0.146223812182937</v>
      </c>
      <c r="Q560" s="19">
        <f ca="1">IF(P560&lt;=('Ejercicio 3 - TIR'!$D$22-'Ejercicio 3 - TIR'!$C$22)/('Ejercicio 3 - TIR'!$E$22-'Ejercicio 3 - TIR'!$C$22),'Ejercicio 3 - TIR'!$C$22+SQRT(('Ejercicio 3 - TIR'!$E$22-'Ejercicio 3 - TIR'!$C$22)*('Ejercicio 3 - TIR'!$D$22-'Ejercicio 3 - TIR'!$C$22)*P560),'Ejercicio 3 - TIR'!$E$22-SQRT(('Ejercicio 3 - TIR'!$E$22-'Ejercicio 3 - TIR'!$C$22)*('Ejercicio 3 - TIR'!$E$22-'Ejercicio 3 - TIR'!$D$22)*(1-P560)))</f>
        <v>0.136223528035828</v>
      </c>
      <c r="R560" s="17">
        <f ca="1" t="shared" si="4160"/>
        <v>0.896434504197</v>
      </c>
      <c r="S560" s="19">
        <f ca="1">IF(R560&lt;=('Ejercicio 3 - TIR'!$D$23-'Ejercicio 3 - TIR'!$C$23)/('Ejercicio 3 - TIR'!$E$23-'Ejercicio 3 - TIR'!$C$23),'Ejercicio 3 - TIR'!$C$23+SQRT(('Ejercicio 3 - TIR'!$E$23-'Ejercicio 3 - TIR'!$C$23)*('Ejercicio 3 - TIR'!$D$23-'Ejercicio 3 - TIR'!$C$23)*R560),'Ejercicio 3 - TIR'!$E$23-SQRT(('Ejercicio 3 - TIR'!$E$23-'Ejercicio 3 - TIR'!$C$23)*('Ejercicio 3 - TIR'!$E$23-'Ejercicio 3 - TIR'!$D$23)*(1-R560)))</f>
        <v>0.166346506218356</v>
      </c>
      <c r="T560" s="17">
        <f ca="1" t="shared" ref="T560:X560" si="4161">RAND()</f>
        <v>0.38771752590237</v>
      </c>
      <c r="U560" s="19">
        <f ca="1">IF(T560&lt;=('Ejercicio 3 - TIR'!$D$24-'Ejercicio 3 - TIR'!$C$24)/('Ejercicio 3 - TIR'!$E$24-'Ejercicio 3 - TIR'!$C$24),'Ejercicio 3 - TIR'!$C$24+SQRT(('Ejercicio 3 - TIR'!$E$24-'Ejercicio 3 - TIR'!$C$24)*('Ejercicio 3 - TIR'!$D$24-'Ejercicio 3 - TIR'!$C$24)*T560),'Ejercicio 3 - TIR'!$E$24-SQRT(('Ejercicio 3 - TIR'!$E$24-'Ejercicio 3 - TIR'!$C$24)*('Ejercicio 3 - TIR'!$E$24-'Ejercicio 3 - TIR'!$D$24)*(1-T560)))</f>
        <v>0.178534309250356</v>
      </c>
      <c r="V560" s="17">
        <f ca="1" t="shared" si="4161"/>
        <v>0.26094959893633</v>
      </c>
      <c r="W560" s="19">
        <f ca="1">IF(V560&lt;=('Ejercicio 3 - TIR'!$D$25-'Ejercicio 3 - TIR'!$C$25)/('Ejercicio 3 - TIR'!$E$25-'Ejercicio 3 - TIR'!$C$25),'Ejercicio 3 - TIR'!$C$25+SQRT(('Ejercicio 3 - TIR'!$E$25-'Ejercicio 3 - TIR'!$C$25)*('Ejercicio 3 - TIR'!$D$25-'Ejercicio 3 - TIR'!$C$25)*V560),'Ejercicio 3 - TIR'!$E$25-SQRT(('Ejercicio 3 - TIR'!$E$25-'Ejercicio 3 - TIR'!$C$25)*('Ejercicio 3 - TIR'!$E$25-'Ejercicio 3 - TIR'!$D$25)*(1-V560)))</f>
        <v>0.199113593029853</v>
      </c>
      <c r="X560" s="17">
        <f ca="1" t="shared" si="4161"/>
        <v>0.250399984321172</v>
      </c>
      <c r="Y560" s="19">
        <f ca="1">IF(X560&lt;=('Ejercicio 3 - TIR'!$D$26-'Ejercicio 3 - TIR'!$C$26)/('Ejercicio 3 - TIR'!$E$26-'Ejercicio 3 - TIR'!$C$26),'Ejercicio 3 - TIR'!$C$26+SQRT(('Ejercicio 3 - TIR'!$E$26-'Ejercicio 3 - TIR'!$C$26)*('Ejercicio 3 - TIR'!$D$26-'Ejercicio 3 - TIR'!$C$26)*X560),'Ejercicio 3 - TIR'!$E$26-SQRT(('Ejercicio 3 - TIR'!$E$26-'Ejercicio 3 - TIR'!$C$26)*('Ejercicio 3 - TIR'!$E$26-'Ejercicio 3 - TIR'!$D$26)*(1-X560)))</f>
        <v>0.21600153760198</v>
      </c>
      <c r="Z560" s="17">
        <f ca="1" t="shared" si="3812"/>
        <v>1.13622352803583</v>
      </c>
      <c r="AA560" s="17">
        <f ca="1" t="shared" si="3813"/>
        <v>1.32523034220768</v>
      </c>
      <c r="AB560" s="17">
        <f ca="1" t="shared" si="3814"/>
        <v>1.56182942595134</v>
      </c>
      <c r="AC560" s="17">
        <f ca="1" t="shared" si="3815"/>
        <v>1.87281089465227</v>
      </c>
      <c r="AD560" s="17">
        <f ca="1" t="shared" si="3816"/>
        <v>2.2773409275349</v>
      </c>
      <c r="AE560" s="16">
        <f ca="1" t="shared" si="3817"/>
        <v>3574.65728363633</v>
      </c>
      <c r="AF560" s="16">
        <f ca="1" t="shared" si="3818"/>
        <v>4169.28903369723</v>
      </c>
      <c r="AG560" s="16">
        <f ca="1" t="shared" si="3819"/>
        <v>4913.65017139345</v>
      </c>
      <c r="AH560" s="16">
        <f ca="1" t="shared" si="3820"/>
        <v>5892.02471191136</v>
      </c>
      <c r="AI560" s="16">
        <f ca="1" t="shared" si="3821"/>
        <v>7164.71110927308</v>
      </c>
      <c r="AJ560" s="18">
        <f ca="1" t="shared" si="3822"/>
        <v>42780.6104100054</v>
      </c>
      <c r="AK560" s="18">
        <f ca="1" t="shared" si="3823"/>
        <v>48671.2767686059</v>
      </c>
      <c r="AL560" s="18">
        <f ca="1" t="shared" si="3824"/>
        <v>68025.047664775</v>
      </c>
      <c r="AM560" s="18">
        <f ca="1" t="shared" si="3825"/>
        <v>67522.4856316687</v>
      </c>
      <c r="AN560" s="18">
        <f ca="1" t="shared" si="3826"/>
        <v>81173.4094887304</v>
      </c>
      <c r="AO560" s="18">
        <f ca="1">C560/'Ejercicio 3 - TIR'!$D$7</f>
        <v>17142.4993785292</v>
      </c>
      <c r="AP560" s="18">
        <f ca="1" t="shared" si="3827"/>
        <v>25638.1110314762</v>
      </c>
      <c r="AQ560" s="18">
        <f ca="1" t="shared" si="3828"/>
        <v>31528.7773900767</v>
      </c>
      <c r="AR560" s="18">
        <f ca="1" t="shared" si="3829"/>
        <v>50882.5482862457</v>
      </c>
      <c r="AS560" s="18">
        <f ca="1" t="shared" si="3830"/>
        <v>50379.9862531394</v>
      </c>
      <c r="AT560" s="18">
        <f ca="1" t="shared" si="3831"/>
        <v>64030.9101102012</v>
      </c>
      <c r="AU560" s="18">
        <f ca="1">AP560*'Ejercicio 3 - TIR'!$D$5</f>
        <v>12819.0555157381</v>
      </c>
      <c r="AV560" s="18">
        <f ca="1">AQ560*'Ejercicio 3 - TIR'!$D$5</f>
        <v>15764.3886950383</v>
      </c>
      <c r="AW560" s="18">
        <f ca="1">AR560*'Ejercicio 3 - TIR'!$D$5</f>
        <v>25441.2741431229</v>
      </c>
      <c r="AX560" s="18">
        <f ca="1">AS560*'Ejercicio 3 - TIR'!$D$5</f>
        <v>25189.9931265697</v>
      </c>
      <c r="AY560" s="18">
        <f ca="1">AT560*'Ejercicio 3 - TIR'!$D$5</f>
        <v>32015.4550551006</v>
      </c>
      <c r="AZ560" s="18">
        <f ca="1" t="shared" ref="AZ560:BD560" si="4162">AJ560-AU560-AE560</f>
        <v>26386.897610631</v>
      </c>
      <c r="BA560" s="18">
        <f ca="1" t="shared" si="4162"/>
        <v>28737.5990398703</v>
      </c>
      <c r="BB560" s="18">
        <f ca="1" t="shared" si="4162"/>
        <v>37670.1233502586</v>
      </c>
      <c r="BC560" s="18">
        <f ca="1" t="shared" si="4162"/>
        <v>36440.4677931876</v>
      </c>
      <c r="BD560" s="18">
        <f ca="1" t="shared" si="4162"/>
        <v>41993.2433243568</v>
      </c>
      <c r="BE560" s="18">
        <f ca="1" t="shared" ref="BE560:BI560" si="4163">AZ560/Z560</f>
        <v>23223.3332258536</v>
      </c>
      <c r="BF560" s="18">
        <f ca="1" t="shared" si="4163"/>
        <v>21684.9842058376</v>
      </c>
      <c r="BG560" s="18">
        <f ca="1" t="shared" si="4163"/>
        <v>24119.2301312373</v>
      </c>
      <c r="BH560" s="18">
        <f ca="1" t="shared" si="4163"/>
        <v>19457.6333879954</v>
      </c>
      <c r="BI560" s="18">
        <f ca="1" t="shared" si="4163"/>
        <v>18439.5945361647</v>
      </c>
      <c r="BJ560" s="18">
        <f ca="1" t="shared" si="3834"/>
        <v>59759.9654869802</v>
      </c>
      <c r="BK560" s="18">
        <f ca="1" t="shared" si="3835"/>
        <v>39039.3154349662</v>
      </c>
      <c r="BL560" s="18">
        <f ca="1" t="shared" si="3836"/>
        <v>98799.2809219464</v>
      </c>
      <c r="BM560" s="18">
        <f ca="1">BK560*'Ejercicio 3 - TIR'!$D$5</f>
        <v>19519.6577174831</v>
      </c>
      <c r="BN560" s="18">
        <f ca="1" t="shared" si="3837"/>
        <v>79279.6232044633</v>
      </c>
      <c r="BO560" s="18">
        <f ca="1" t="shared" si="3838"/>
        <v>34812.3648268506</v>
      </c>
      <c r="BP560" s="18">
        <f ca="1" t="shared" si="3839"/>
        <v>-111953.612030232</v>
      </c>
      <c r="BQ560" s="18">
        <f ca="1" t="shared" ref="BQ560:BT560" si="4164">BE560</f>
        <v>23223.3332258536</v>
      </c>
      <c r="BR560" s="18">
        <f ca="1" t="shared" si="4164"/>
        <v>21684.9842058376</v>
      </c>
      <c r="BS560" s="18">
        <f ca="1" t="shared" si="4164"/>
        <v>24119.2301312373</v>
      </c>
      <c r="BT560" s="18">
        <f ca="1" t="shared" si="4164"/>
        <v>19457.6333879954</v>
      </c>
      <c r="BU560" s="18">
        <f ca="1" t="shared" si="3841"/>
        <v>53251.9593630153</v>
      </c>
      <c r="BV560" s="20">
        <f ca="1" t="shared" si="3842"/>
        <v>7.3493741220666</v>
      </c>
    </row>
    <row r="561" ht="15" customHeight="1" spans="1:74">
      <c r="A561" s="16">
        <v>560</v>
      </c>
      <c r="B561" s="17">
        <f ca="1" t="shared" ref="B561:F561" si="4165">RAND()</f>
        <v>0.0773012879420578</v>
      </c>
      <c r="C561" s="18">
        <f ca="1">IF(B561&lt;=('Ejercicio 3 - TIR'!$D$13-'Ejercicio 3 - TIR'!$C$13)/('Ejercicio 3 - TIR'!$E$13-'Ejercicio 3 - TIR'!$C$13),'Ejercicio 3 - TIR'!$C$13+SQRT(('Ejercicio 3 - TIR'!$E$13-'Ejercicio 3 - TIR'!$C$13)*('Ejercicio 3 - TIR'!$D$13-'Ejercicio 3 - TIR'!$C$13)*B561),'Ejercicio 3 - TIR'!$E$13-SQRT(('Ejercicio 3 - TIR'!$E$13-'Ejercicio 3 - TIR'!$C$13)*('Ejercicio 3 - TIR'!$E$13-'Ejercicio 3 - TIR'!$D$13)*(1-B561)))</f>
        <v>65560.6218336462</v>
      </c>
      <c r="D561" s="17">
        <f ca="1" t="shared" si="4165"/>
        <v>0.31782959857546</v>
      </c>
      <c r="E561" s="18">
        <f ca="1">IF(D561&lt;=('Ejercicio 3 - TIR'!$D$14-'Ejercicio 3 - TIR'!$C$14)/('Ejercicio 3 - TIR'!$E$14-'Ejercicio 3 - TIR'!$C$14),'Ejercicio 3 - TIR'!$C$14+SQRT(('Ejercicio 3 - TIR'!$E$14-'Ejercicio 3 - TIR'!$C$14)*('Ejercicio 3 - TIR'!$D$14-'Ejercicio 3 - TIR'!$C$14)*D561),'Ejercicio 3 - TIR'!$E$14-SQRT(('Ejercicio 3 - TIR'!$E$14-'Ejercicio 3 - TIR'!$C$14)*('Ejercicio 3 - TIR'!$E$14-'Ejercicio 3 - TIR'!$D$14)*(1-D561)))</f>
        <v>29882.3375439598</v>
      </c>
      <c r="F561" s="17">
        <f ca="1" t="shared" si="4165"/>
        <v>0.894300114985114</v>
      </c>
      <c r="G561" s="18">
        <f ca="1">IF(F561&lt;=('Ejercicio 3 - TIR'!$D$18-'Ejercicio 3 - TIR'!$C$18)/('Ejercicio 3 - TIR'!$E$18-'Ejercicio 3 - TIR'!$C$18),'Ejercicio 3 - TIR'!$C$18+SQRT(('Ejercicio 3 - TIR'!$E$18-'Ejercicio 3 - TIR'!$C$18)*('Ejercicio 3 - TIR'!$D$18-'Ejercicio 3 - TIR'!$C$18)*F561),'Ejercicio 3 - TIR'!$E$18-SQRT(('Ejercicio 3 - TIR'!$E$18-'Ejercicio 3 - TIR'!$C$18)*('Ejercicio 3 - TIR'!$E$18-'Ejercicio 3 - TIR'!$D$18)*(1-F561)))</f>
        <v>42184.419886397</v>
      </c>
      <c r="H561" s="17">
        <f ca="1" t="shared" ref="H561:L561" si="4166">RAND()</f>
        <v>0.32125286610322</v>
      </c>
      <c r="I561" s="18">
        <f ca="1">IF(H561&lt;=('Ejercicio 3 - TIR'!$D$18-'Ejercicio 3 - TIR'!$C$18)/('Ejercicio 3 - TIR'!$E$18-'Ejercicio 3 - TIR'!$C$18),'Ejercicio 3 - TIR'!$C$18+SQRT(('Ejercicio 3 - TIR'!$E$18-'Ejercicio 3 - TIR'!$C$18)*('Ejercicio 3 - TIR'!$D$18-'Ejercicio 3 - TIR'!$C$18)*H561),'Ejercicio 3 - TIR'!$E$18-SQRT(('Ejercicio 3 - TIR'!$E$18-'Ejercicio 3 - TIR'!$C$18)*('Ejercicio 3 - TIR'!$E$18-'Ejercicio 3 - TIR'!$D$18)*(1-H561)))</f>
        <v>36941.7526544442</v>
      </c>
      <c r="J561" s="17">
        <f ca="1" t="shared" si="4166"/>
        <v>0.608340226584377</v>
      </c>
      <c r="K561" s="18">
        <f ca="1">IF(J561&lt;=('Ejercicio 3 - TIR'!$D$18-'Ejercicio 3 - TIR'!$C$18)/('Ejercicio 3 - TIR'!$E$18-'Ejercicio 3 - TIR'!$C$18),'Ejercicio 3 - TIR'!$C$18+SQRT(('Ejercicio 3 - TIR'!$E$18-'Ejercicio 3 - TIR'!$C$18)*('Ejercicio 3 - TIR'!$D$18-'Ejercicio 3 - TIR'!$C$18)*J561),'Ejercicio 3 - TIR'!$E$18-SQRT(('Ejercicio 3 - TIR'!$E$18-'Ejercicio 3 - TIR'!$C$18)*('Ejercicio 3 - TIR'!$E$18-'Ejercicio 3 - TIR'!$D$18)*(1-J561)))</f>
        <v>39552.5407085056</v>
      </c>
      <c r="L561" s="17">
        <f ca="1" t="shared" si="4166"/>
        <v>0.282346235087256</v>
      </c>
      <c r="M561" s="18">
        <f ca="1">IF(L561&lt;=('Ejercicio 3 - TIR'!$D$18-'Ejercicio 3 - TIR'!$C$18)/('Ejercicio 3 - TIR'!$E$18-'Ejercicio 3 - TIR'!$C$18),'Ejercicio 3 - TIR'!$C$18+SQRT(('Ejercicio 3 - TIR'!$E$18-'Ejercicio 3 - TIR'!$C$18)*('Ejercicio 3 - TIR'!$D$18-'Ejercicio 3 - TIR'!$C$18)*L561),'Ejercicio 3 - TIR'!$E$18-SQRT(('Ejercicio 3 - TIR'!$E$18-'Ejercicio 3 - TIR'!$C$18)*('Ejercicio 3 - TIR'!$E$18-'Ejercicio 3 - TIR'!$D$18)*(1-L561)))</f>
        <v>36507.8364502412</v>
      </c>
      <c r="N561" s="17">
        <f ca="1" t="shared" ref="N561:R561" si="4167">RAND()</f>
        <v>0.884068859357386</v>
      </c>
      <c r="O561" s="18">
        <f ca="1">IF(N561&lt;=('Ejercicio 3 - TIR'!$D$18-'Ejercicio 3 - TIR'!$C$18)/('Ejercicio 3 - TIR'!$E$18-'Ejercicio 3 - TIR'!$C$18),'Ejercicio 3 - TIR'!$C$18+SQRT(('Ejercicio 3 - TIR'!$E$18-'Ejercicio 3 - TIR'!$C$18)*('Ejercicio 3 - TIR'!$D$18-'Ejercicio 3 - TIR'!$C$18)*N561),'Ejercicio 3 - TIR'!$E$18-SQRT(('Ejercicio 3 - TIR'!$E$18-'Ejercicio 3 - TIR'!$C$18)*('Ejercicio 3 - TIR'!$E$18-'Ejercicio 3 - TIR'!$D$18)*(1-N561)))</f>
        <v>42051.2993457802</v>
      </c>
      <c r="P561" s="17">
        <f ca="1" t="shared" si="4167"/>
        <v>0.320157645955165</v>
      </c>
      <c r="Q561" s="19">
        <f ca="1">IF(P561&lt;=('Ejercicio 3 - TIR'!$D$22-'Ejercicio 3 - TIR'!$C$22)/('Ejercicio 3 - TIR'!$E$22-'Ejercicio 3 - TIR'!$C$22),'Ejercicio 3 - TIR'!$C$22+SQRT(('Ejercicio 3 - TIR'!$E$22-'Ejercicio 3 - TIR'!$C$22)*('Ejercicio 3 - TIR'!$D$22-'Ejercicio 3 - TIR'!$C$22)*P561),'Ejercicio 3 - TIR'!$E$22-SQRT(('Ejercicio 3 - TIR'!$E$22-'Ejercicio 3 - TIR'!$C$22)*('Ejercicio 3 - TIR'!$E$22-'Ejercicio 3 - TIR'!$D$22)*(1-P561)))</f>
        <v>0.144005910995405</v>
      </c>
      <c r="R561" s="17">
        <f ca="1" t="shared" si="4167"/>
        <v>0.083126894375966</v>
      </c>
      <c r="S561" s="19">
        <f ca="1">IF(R561&lt;=('Ejercicio 3 - TIR'!$D$23-'Ejercicio 3 - TIR'!$C$23)/('Ejercicio 3 - TIR'!$E$23-'Ejercicio 3 - TIR'!$C$23),'Ejercicio 3 - TIR'!$C$23+SQRT(('Ejercicio 3 - TIR'!$E$23-'Ejercicio 3 - TIR'!$C$23)*('Ejercicio 3 - TIR'!$D$23-'Ejercicio 3 - TIR'!$C$23)*R561),'Ejercicio 3 - TIR'!$E$23-SQRT(('Ejercicio 3 - TIR'!$E$23-'Ejercicio 3 - TIR'!$C$23)*('Ejercicio 3 - TIR'!$E$23-'Ejercicio 3 - TIR'!$D$23)*(1-R561)))</f>
        <v>0.132232269203902</v>
      </c>
      <c r="T561" s="17">
        <f ca="1" t="shared" ref="T561:X561" si="4168">RAND()</f>
        <v>0.745746433207825</v>
      </c>
      <c r="U561" s="19">
        <f ca="1">IF(T561&lt;=('Ejercicio 3 - TIR'!$D$24-'Ejercicio 3 - TIR'!$C$24)/('Ejercicio 3 - TIR'!$E$24-'Ejercicio 3 - TIR'!$C$24),'Ejercicio 3 - TIR'!$C$24+SQRT(('Ejercicio 3 - TIR'!$E$24-'Ejercicio 3 - TIR'!$C$24)*('Ejercicio 3 - TIR'!$D$24-'Ejercicio 3 - TIR'!$C$24)*T561),'Ejercicio 3 - TIR'!$E$24-SQRT(('Ejercicio 3 - TIR'!$E$24-'Ejercicio 3 - TIR'!$C$24)*('Ejercicio 3 - TIR'!$E$24-'Ejercicio 3 - TIR'!$D$24)*(1-T561)))</f>
        <v>0.193318358614619</v>
      </c>
      <c r="V561" s="17">
        <f ca="1" t="shared" si="4168"/>
        <v>0.371219317215727</v>
      </c>
      <c r="W561" s="19">
        <f ca="1">IF(V561&lt;=('Ejercicio 3 - TIR'!$D$25-'Ejercicio 3 - TIR'!$C$25)/('Ejercicio 3 - TIR'!$E$25-'Ejercicio 3 - TIR'!$C$25),'Ejercicio 3 - TIR'!$C$25+SQRT(('Ejercicio 3 - TIR'!$E$25-'Ejercicio 3 - TIR'!$C$25)*('Ejercicio 3 - TIR'!$D$25-'Ejercicio 3 - TIR'!$C$25)*V561),'Ejercicio 3 - TIR'!$E$25-SQRT(('Ejercicio 3 - TIR'!$E$25-'Ejercicio 3 - TIR'!$C$25)*('Ejercicio 3 - TIR'!$E$25-'Ejercicio 3 - TIR'!$D$25)*(1-V561)))</f>
        <v>0.203088035750515</v>
      </c>
      <c r="X561" s="17">
        <f ca="1" t="shared" si="4168"/>
        <v>0.600475840320195</v>
      </c>
      <c r="Y561" s="19">
        <f ca="1">IF(X561&lt;=('Ejercicio 3 - TIR'!$D$26-'Ejercicio 3 - TIR'!$C$26)/('Ejercicio 3 - TIR'!$E$26-'Ejercicio 3 - TIR'!$C$26),'Ejercicio 3 - TIR'!$C$26+SQRT(('Ejercicio 3 - TIR'!$E$26-'Ejercicio 3 - TIR'!$C$26)*('Ejercicio 3 - TIR'!$D$26-'Ejercicio 3 - TIR'!$C$26)*X561),'Ejercicio 3 - TIR'!$E$26-SQRT(('Ejercicio 3 - TIR'!$E$26-'Ejercicio 3 - TIR'!$C$26)*('Ejercicio 3 - TIR'!$E$26-'Ejercicio 3 - TIR'!$D$26)*(1-X561)))</f>
        <v>0.233551851896217</v>
      </c>
      <c r="Z561" s="17">
        <f ca="1" t="shared" si="3812"/>
        <v>1.1440059109954</v>
      </c>
      <c r="AA561" s="17">
        <f ca="1" t="shared" si="3813"/>
        <v>1.295280408589</v>
      </c>
      <c r="AB561" s="17">
        <f ca="1" t="shared" si="3814"/>
        <v>1.5456818911231</v>
      </c>
      <c r="AC561" s="17">
        <f ca="1" t="shared" si="3815"/>
        <v>1.85959139028644</v>
      </c>
      <c r="AD561" s="17">
        <f ca="1" t="shared" si="3816"/>
        <v>2.2939024032581</v>
      </c>
      <c r="AE561" s="16">
        <f ca="1" t="shared" si="3817"/>
        <v>4303.23324069012</v>
      </c>
      <c r="AF561" s="16">
        <f ca="1" t="shared" si="3818"/>
        <v>4872.25953702024</v>
      </c>
      <c r="AG561" s="16">
        <f ca="1" t="shared" si="3819"/>
        <v>5814.15675346141</v>
      </c>
      <c r="AH561" s="16">
        <f ca="1" t="shared" si="3820"/>
        <v>6994.94242806748</v>
      </c>
      <c r="AI561" s="16">
        <f ca="1" t="shared" si="3821"/>
        <v>8628.62418605006</v>
      </c>
      <c r="AJ561" s="18">
        <f ca="1" t="shared" si="3822"/>
        <v>48259.2257019503</v>
      </c>
      <c r="AK561" s="18">
        <f ca="1" t="shared" si="3823"/>
        <v>47849.9284722424</v>
      </c>
      <c r="AL561" s="18">
        <f ca="1" t="shared" si="3824"/>
        <v>61135.6459210465</v>
      </c>
      <c r="AM561" s="18">
        <f ca="1" t="shared" si="3825"/>
        <v>67889.6583408539</v>
      </c>
      <c r="AN561" s="18">
        <f ca="1" t="shared" si="3826"/>
        <v>96461.5766294109</v>
      </c>
      <c r="AO561" s="18">
        <f ca="1">C561/'Ejercicio 3 - TIR'!$D$7</f>
        <v>13112.1243667292</v>
      </c>
      <c r="AP561" s="18">
        <f ca="1" t="shared" si="3827"/>
        <v>35147.1013352211</v>
      </c>
      <c r="AQ561" s="18">
        <f ca="1" t="shared" si="3828"/>
        <v>34737.8041055132</v>
      </c>
      <c r="AR561" s="18">
        <f ca="1" t="shared" si="3829"/>
        <v>48023.5215543172</v>
      </c>
      <c r="AS561" s="18">
        <f ca="1" t="shared" si="3830"/>
        <v>54777.5339741247</v>
      </c>
      <c r="AT561" s="18">
        <f ca="1" t="shared" si="3831"/>
        <v>83349.4522626816</v>
      </c>
      <c r="AU561" s="18">
        <f ca="1">AP561*'Ejercicio 3 - TIR'!$D$5</f>
        <v>17573.5506676105</v>
      </c>
      <c r="AV561" s="18">
        <f ca="1">AQ561*'Ejercicio 3 - TIR'!$D$5</f>
        <v>17368.9020527566</v>
      </c>
      <c r="AW561" s="18">
        <f ca="1">AR561*'Ejercicio 3 - TIR'!$D$5</f>
        <v>24011.7607771586</v>
      </c>
      <c r="AX561" s="18">
        <f ca="1">AS561*'Ejercicio 3 - TIR'!$D$5</f>
        <v>27388.7669870624</v>
      </c>
      <c r="AY561" s="18">
        <f ca="1">AT561*'Ejercicio 3 - TIR'!$D$5</f>
        <v>41674.7261313408</v>
      </c>
      <c r="AZ561" s="18">
        <f ca="1" t="shared" ref="AZ561:BD561" si="4169">AJ561-AU561-AE561</f>
        <v>26382.4417936497</v>
      </c>
      <c r="BA561" s="18">
        <f ca="1" t="shared" si="4169"/>
        <v>25608.7668824656</v>
      </c>
      <c r="BB561" s="18">
        <f ca="1" t="shared" si="4169"/>
        <v>31309.7283904265</v>
      </c>
      <c r="BC561" s="18">
        <f ca="1" t="shared" si="4169"/>
        <v>33505.9489257241</v>
      </c>
      <c r="BD561" s="18">
        <f ca="1" t="shared" si="4169"/>
        <v>46158.22631202</v>
      </c>
      <c r="BE561" s="18">
        <f ca="1" t="shared" ref="BE561:BI561" si="4170">AZ561/Z561</f>
        <v>23061.4558369669</v>
      </c>
      <c r="BF561" s="18">
        <f ca="1" t="shared" si="4170"/>
        <v>19770.8285500606</v>
      </c>
      <c r="BG561" s="18">
        <f ca="1" t="shared" si="4170"/>
        <v>20256.2562000882</v>
      </c>
      <c r="BH561" s="18">
        <f ca="1" t="shared" si="4170"/>
        <v>18017.9092572391</v>
      </c>
      <c r="BI561" s="18">
        <f ca="1" t="shared" si="4170"/>
        <v>20122.1404391312</v>
      </c>
      <c r="BJ561" s="18">
        <f ca="1" t="shared" si="3834"/>
        <v>68547.165907059</v>
      </c>
      <c r="BK561" s="18">
        <f ca="1" t="shared" si="3835"/>
        <v>30077.9335966593</v>
      </c>
      <c r="BL561" s="18">
        <f ca="1" t="shared" si="3836"/>
        <v>98625.0995037183</v>
      </c>
      <c r="BM561" s="18">
        <f ca="1">BK561*'Ejercicio 3 - TIR'!$D$5</f>
        <v>15038.9667983296</v>
      </c>
      <c r="BN561" s="18">
        <f ca="1" t="shared" si="3837"/>
        <v>83586.1327053887</v>
      </c>
      <c r="BO561" s="18">
        <f ca="1" t="shared" si="3838"/>
        <v>36438.3997273244</v>
      </c>
      <c r="BP561" s="18">
        <f ca="1" t="shared" si="3839"/>
        <v>-95442.9593776061</v>
      </c>
      <c r="BQ561" s="18">
        <f ca="1" t="shared" ref="BQ561:BT561" si="4171">BE561</f>
        <v>23061.4558369669</v>
      </c>
      <c r="BR561" s="18">
        <f ca="1" t="shared" si="4171"/>
        <v>19770.8285500606</v>
      </c>
      <c r="BS561" s="18">
        <f ca="1" t="shared" si="4171"/>
        <v>20256.2562000882</v>
      </c>
      <c r="BT561" s="18">
        <f ca="1" t="shared" si="4171"/>
        <v>18017.9092572391</v>
      </c>
      <c r="BU561" s="18">
        <f ca="1" t="shared" si="3841"/>
        <v>56560.5401664556</v>
      </c>
      <c r="BV561" s="20">
        <f ca="1" t="shared" si="3842"/>
        <v>11.5848374835718</v>
      </c>
    </row>
    <row r="562" ht="15" customHeight="1" spans="1:74">
      <c r="A562" s="16">
        <v>561</v>
      </c>
      <c r="B562" s="17">
        <f ca="1" t="shared" ref="B562:F562" si="4172">RAND()</f>
        <v>0.88602506357929</v>
      </c>
      <c r="C562" s="18">
        <f ca="1">IF(B562&lt;=('Ejercicio 3 - TIR'!$D$13-'Ejercicio 3 - TIR'!$C$13)/('Ejercicio 3 - TIR'!$E$13-'Ejercicio 3 - TIR'!$C$13),'Ejercicio 3 - TIR'!$C$13+SQRT(('Ejercicio 3 - TIR'!$E$13-'Ejercicio 3 - TIR'!$C$13)*('Ejercicio 3 - TIR'!$D$13-'Ejercicio 3 - TIR'!$C$13)*B562),'Ejercicio 3 - TIR'!$E$13-SQRT(('Ejercicio 3 - TIR'!$E$13-'Ejercicio 3 - TIR'!$C$13)*('Ejercicio 3 - TIR'!$E$13-'Ejercicio 3 - TIR'!$D$13)*(1-B562)))</f>
        <v>88305.132591395</v>
      </c>
      <c r="D562" s="17">
        <f ca="1" t="shared" si="4172"/>
        <v>0.586481594661381</v>
      </c>
      <c r="E562" s="18">
        <f ca="1">IF(D562&lt;=('Ejercicio 3 - TIR'!$D$14-'Ejercicio 3 - TIR'!$C$14)/('Ejercicio 3 - TIR'!$E$14-'Ejercicio 3 - TIR'!$C$14),'Ejercicio 3 - TIR'!$C$14+SQRT(('Ejercicio 3 - TIR'!$E$14-'Ejercicio 3 - TIR'!$C$14)*('Ejercicio 3 - TIR'!$D$14-'Ejercicio 3 - TIR'!$C$14)*D562),'Ejercicio 3 - TIR'!$E$14-SQRT(('Ejercicio 3 - TIR'!$E$14-'Ejercicio 3 - TIR'!$C$14)*('Ejercicio 3 - TIR'!$E$14-'Ejercicio 3 - TIR'!$D$14)*(1-D562)))</f>
        <v>32124.2295106578</v>
      </c>
      <c r="F562" s="17">
        <f ca="1" t="shared" si="4172"/>
        <v>0.538681602254361</v>
      </c>
      <c r="G562" s="18">
        <f ca="1">IF(F562&lt;=('Ejercicio 3 - TIR'!$D$18-'Ejercicio 3 - TIR'!$C$18)/('Ejercicio 3 - TIR'!$E$18-'Ejercicio 3 - TIR'!$C$18),'Ejercicio 3 - TIR'!$C$18+SQRT(('Ejercicio 3 - TIR'!$E$18-'Ejercicio 3 - TIR'!$C$18)*('Ejercicio 3 - TIR'!$D$18-'Ejercicio 3 - TIR'!$C$18)*F562),'Ejercicio 3 - TIR'!$E$18-SQRT(('Ejercicio 3 - TIR'!$E$18-'Ejercicio 3 - TIR'!$C$18)*('Ejercicio 3 - TIR'!$E$18-'Ejercicio 3 - TIR'!$D$18)*(1-F562)))</f>
        <v>38989.0066380081</v>
      </c>
      <c r="H562" s="17">
        <f ca="1" t="shared" ref="H562:L562" si="4173">RAND()</f>
        <v>0.787209843116578</v>
      </c>
      <c r="I562" s="18">
        <f ca="1">IF(H562&lt;=('Ejercicio 3 - TIR'!$D$18-'Ejercicio 3 - TIR'!$C$18)/('Ejercicio 3 - TIR'!$E$18-'Ejercicio 3 - TIR'!$C$18),'Ejercicio 3 - TIR'!$C$18+SQRT(('Ejercicio 3 - TIR'!$E$18-'Ejercicio 3 - TIR'!$C$18)*('Ejercicio 3 - TIR'!$D$18-'Ejercicio 3 - TIR'!$C$18)*H562),'Ejercicio 3 - TIR'!$E$18-SQRT(('Ejercicio 3 - TIR'!$E$18-'Ejercicio 3 - TIR'!$C$18)*('Ejercicio 3 - TIR'!$E$18-'Ejercicio 3 - TIR'!$D$18)*(1-H562)))</f>
        <v>41005.0955247645</v>
      </c>
      <c r="J562" s="17">
        <f ca="1" t="shared" si="4173"/>
        <v>0.157677540260988</v>
      </c>
      <c r="K562" s="18">
        <f ca="1">IF(J562&lt;=('Ejercicio 3 - TIR'!$D$18-'Ejercicio 3 - TIR'!$C$18)/('Ejercicio 3 - TIR'!$E$18-'Ejercicio 3 - TIR'!$C$18),'Ejercicio 3 - TIR'!$C$18+SQRT(('Ejercicio 3 - TIR'!$E$18-'Ejercicio 3 - TIR'!$C$18)*('Ejercicio 3 - TIR'!$D$18-'Ejercicio 3 - TIR'!$C$18)*J562),'Ejercicio 3 - TIR'!$E$18-SQRT(('Ejercicio 3 - TIR'!$E$18-'Ejercicio 3 - TIR'!$C$18)*('Ejercicio 3 - TIR'!$E$18-'Ejercicio 3 - TIR'!$D$18)*(1-J562)))</f>
        <v>34863.2942579231</v>
      </c>
      <c r="L562" s="17">
        <f ca="1" t="shared" si="4173"/>
        <v>0.969393451068267</v>
      </c>
      <c r="M562" s="18">
        <f ca="1">IF(L562&lt;=('Ejercicio 3 - TIR'!$D$18-'Ejercicio 3 - TIR'!$C$18)/('Ejercicio 3 - TIR'!$E$18-'Ejercicio 3 - TIR'!$C$18),'Ejercicio 3 - TIR'!$C$18+SQRT(('Ejercicio 3 - TIR'!$E$18-'Ejercicio 3 - TIR'!$C$18)*('Ejercicio 3 - TIR'!$D$18-'Ejercicio 3 - TIR'!$C$18)*L562),'Ejercicio 3 - TIR'!$E$18-SQRT(('Ejercicio 3 - TIR'!$E$18-'Ejercicio 3 - TIR'!$C$18)*('Ejercicio 3 - TIR'!$E$18-'Ejercicio 3 - TIR'!$D$18)*(1-L562)))</f>
        <v>43484.9121577017</v>
      </c>
      <c r="N562" s="17">
        <f ca="1" t="shared" ref="N562:R562" si="4174">RAND()</f>
        <v>0.684496914543481</v>
      </c>
      <c r="O562" s="18">
        <f ca="1">IF(N562&lt;=('Ejercicio 3 - TIR'!$D$18-'Ejercicio 3 - TIR'!$C$18)/('Ejercicio 3 - TIR'!$E$18-'Ejercicio 3 - TIR'!$C$18),'Ejercicio 3 - TIR'!$C$18+SQRT(('Ejercicio 3 - TIR'!$E$18-'Ejercicio 3 - TIR'!$C$18)*('Ejercicio 3 - TIR'!$D$18-'Ejercicio 3 - TIR'!$C$18)*N562),'Ejercicio 3 - TIR'!$E$18-SQRT(('Ejercicio 3 - TIR'!$E$18-'Ejercicio 3 - TIR'!$C$18)*('Ejercicio 3 - TIR'!$E$18-'Ejercicio 3 - TIR'!$D$18)*(1-N562)))</f>
        <v>40135.5646361331</v>
      </c>
      <c r="P562" s="17">
        <f ca="1" t="shared" si="4174"/>
        <v>0.414335648165892</v>
      </c>
      <c r="Q562" s="19">
        <f ca="1">IF(P562&lt;=('Ejercicio 3 - TIR'!$D$22-'Ejercicio 3 - TIR'!$C$22)/('Ejercicio 3 - TIR'!$E$22-'Ejercicio 3 - TIR'!$C$22),'Ejercicio 3 - TIR'!$C$22+SQRT(('Ejercicio 3 - TIR'!$E$22-'Ejercicio 3 - TIR'!$C$22)*('Ejercicio 3 - TIR'!$D$22-'Ejercicio 3 - TIR'!$C$22)*P562),'Ejercicio 3 - TIR'!$E$22-SQRT(('Ejercicio 3 - TIR'!$E$22-'Ejercicio 3 - TIR'!$C$22)*('Ejercicio 3 - TIR'!$E$22-'Ejercicio 3 - TIR'!$D$22)*(1-P562)))</f>
        <v>0.147309415348898</v>
      </c>
      <c r="R562" s="17">
        <f ca="1" t="shared" si="4174"/>
        <v>0.0736341319042793</v>
      </c>
      <c r="S562" s="19">
        <f ca="1">IF(R562&lt;=('Ejercicio 3 - TIR'!$D$23-'Ejercicio 3 - TIR'!$C$23)/('Ejercicio 3 - TIR'!$E$23-'Ejercicio 3 - TIR'!$C$23),'Ejercicio 3 - TIR'!$C$23+SQRT(('Ejercicio 3 - TIR'!$E$23-'Ejercicio 3 - TIR'!$C$23)*('Ejercicio 3 - TIR'!$D$23-'Ejercicio 3 - TIR'!$C$23)*R562),'Ejercicio 3 - TIR'!$E$23-SQRT(('Ejercicio 3 - TIR'!$E$23-'Ejercicio 3 - TIR'!$C$23)*('Ejercicio 3 - TIR'!$E$23-'Ejercicio 3 - TIR'!$D$23)*(1-R562)))</f>
        <v>0.131512664219359</v>
      </c>
      <c r="T562" s="17">
        <f ca="1" t="shared" ref="T562:X562" si="4175">RAND()</f>
        <v>0.42805802287034</v>
      </c>
      <c r="U562" s="19">
        <f ca="1">IF(T562&lt;=('Ejercicio 3 - TIR'!$D$24-'Ejercicio 3 - TIR'!$C$24)/('Ejercicio 3 - TIR'!$E$24-'Ejercicio 3 - TIR'!$C$24),'Ejercicio 3 - TIR'!$C$24+SQRT(('Ejercicio 3 - TIR'!$E$24-'Ejercicio 3 - TIR'!$C$24)*('Ejercicio 3 - TIR'!$D$24-'Ejercicio 3 - TIR'!$C$24)*T562),'Ejercicio 3 - TIR'!$E$24-SQRT(('Ejercicio 3 - TIR'!$E$24-'Ejercicio 3 - TIR'!$C$24)*('Ejercicio 3 - TIR'!$E$24-'Ejercicio 3 - TIR'!$D$24)*(1-T562)))</f>
        <v>0.179982025415701</v>
      </c>
      <c r="V562" s="17">
        <f ca="1" t="shared" si="4175"/>
        <v>0.744643524402783</v>
      </c>
      <c r="W562" s="19">
        <f ca="1">IF(V562&lt;=('Ejercicio 3 - TIR'!$D$25-'Ejercicio 3 - TIR'!$C$25)/('Ejercicio 3 - TIR'!$E$25-'Ejercicio 3 - TIR'!$C$25),'Ejercicio 3 - TIR'!$C$25+SQRT(('Ejercicio 3 - TIR'!$E$25-'Ejercicio 3 - TIR'!$C$25)*('Ejercicio 3 - TIR'!$D$25-'Ejercicio 3 - TIR'!$C$25)*V562),'Ejercicio 3 - TIR'!$E$25-SQRT(('Ejercicio 3 - TIR'!$E$25-'Ejercicio 3 - TIR'!$C$25)*('Ejercicio 3 - TIR'!$E$25-'Ejercicio 3 - TIR'!$D$25)*(1-V562)))</f>
        <v>0.220104387201627</v>
      </c>
      <c r="X562" s="17">
        <f ca="1" t="shared" si="4175"/>
        <v>0.682880620489975</v>
      </c>
      <c r="Y562" s="19">
        <f ca="1">IF(X562&lt;=('Ejercicio 3 - TIR'!$D$26-'Ejercicio 3 - TIR'!$C$26)/('Ejercicio 3 - TIR'!$E$26-'Ejercicio 3 - TIR'!$C$26),'Ejercicio 3 - TIR'!$C$26+SQRT(('Ejercicio 3 - TIR'!$E$26-'Ejercicio 3 - TIR'!$C$26)*('Ejercicio 3 - TIR'!$D$26-'Ejercicio 3 - TIR'!$C$26)*X562),'Ejercicio 3 - TIR'!$E$26-SQRT(('Ejercicio 3 - TIR'!$E$26-'Ejercicio 3 - TIR'!$C$26)*('Ejercicio 3 - TIR'!$E$26-'Ejercicio 3 - TIR'!$D$26)*(1-X562)))</f>
        <v>0.238618305383248</v>
      </c>
      <c r="Z562" s="17">
        <f ca="1" t="shared" si="3812"/>
        <v>1.1473094153489</v>
      </c>
      <c r="AA562" s="17">
        <f ca="1" t="shared" si="3813"/>
        <v>1.29819513324539</v>
      </c>
      <c r="AB562" s="17">
        <f ca="1" t="shared" si="3814"/>
        <v>1.5318469227117</v>
      </c>
      <c r="AC562" s="17">
        <f ca="1" t="shared" si="3815"/>
        <v>1.86901315092185</v>
      </c>
      <c r="AD562" s="17">
        <f ca="1" t="shared" si="3816"/>
        <v>2.31499390173383</v>
      </c>
      <c r="AE562" s="16">
        <f ca="1" t="shared" si="3817"/>
        <v>4732.20146774881</v>
      </c>
      <c r="AF562" s="16">
        <f ca="1" t="shared" si="3818"/>
        <v>5354.54589039521</v>
      </c>
      <c r="AG562" s="16">
        <f ca="1" t="shared" si="3819"/>
        <v>6318.26790492986</v>
      </c>
      <c r="AH562" s="16">
        <f ca="1" t="shared" si="3820"/>
        <v>7708.94639032015</v>
      </c>
      <c r="AI562" s="16">
        <f ca="1" t="shared" si="3821"/>
        <v>9548.44211426866</v>
      </c>
      <c r="AJ562" s="18">
        <f ca="1" t="shared" si="3822"/>
        <v>44732.4544108874</v>
      </c>
      <c r="AK562" s="18">
        <f ca="1" t="shared" si="3823"/>
        <v>53232.6154485114</v>
      </c>
      <c r="AL562" s="18">
        <f ca="1" t="shared" si="3824"/>
        <v>53405.2300245919</v>
      </c>
      <c r="AM562" s="18">
        <f ca="1" t="shared" si="3825"/>
        <v>81273.872689426</v>
      </c>
      <c r="AN562" s="18">
        <f ca="1" t="shared" si="3826"/>
        <v>92913.587375292</v>
      </c>
      <c r="AO562" s="18">
        <f ca="1">C562/'Ejercicio 3 - TIR'!$D$7</f>
        <v>17661.026518279</v>
      </c>
      <c r="AP562" s="18">
        <f ca="1" t="shared" si="3827"/>
        <v>27071.4278926084</v>
      </c>
      <c r="AQ562" s="18">
        <f ca="1" t="shared" si="3828"/>
        <v>35571.5889302324</v>
      </c>
      <c r="AR562" s="18">
        <f ca="1" t="shared" si="3829"/>
        <v>35744.2035063129</v>
      </c>
      <c r="AS562" s="18">
        <f ca="1" t="shared" si="3830"/>
        <v>63612.846171147</v>
      </c>
      <c r="AT562" s="18">
        <f ca="1" t="shared" si="3831"/>
        <v>75252.560857013</v>
      </c>
      <c r="AU562" s="18">
        <f ca="1">AP562*'Ejercicio 3 - TIR'!$D$5</f>
        <v>13535.7139463042</v>
      </c>
      <c r="AV562" s="18">
        <f ca="1">AQ562*'Ejercicio 3 - TIR'!$D$5</f>
        <v>17785.7944651162</v>
      </c>
      <c r="AW562" s="18">
        <f ca="1">AR562*'Ejercicio 3 - TIR'!$D$5</f>
        <v>17872.1017531565</v>
      </c>
      <c r="AX562" s="18">
        <f ca="1">AS562*'Ejercicio 3 - TIR'!$D$5</f>
        <v>31806.4230855735</v>
      </c>
      <c r="AY562" s="18">
        <f ca="1">AT562*'Ejercicio 3 - TIR'!$D$5</f>
        <v>37626.2804285065</v>
      </c>
      <c r="AZ562" s="18">
        <f ca="1" t="shared" ref="AZ562:BD562" si="4176">AJ562-AU562-AE562</f>
        <v>26464.5389968344</v>
      </c>
      <c r="BA562" s="18">
        <f ca="1" t="shared" si="4176"/>
        <v>30092.275093</v>
      </c>
      <c r="BB562" s="18">
        <f ca="1" t="shared" si="4176"/>
        <v>29214.8603665056</v>
      </c>
      <c r="BC562" s="18">
        <f ca="1" t="shared" si="4176"/>
        <v>41758.5032135324</v>
      </c>
      <c r="BD562" s="18">
        <f ca="1" t="shared" si="4176"/>
        <v>45738.8648325168</v>
      </c>
      <c r="BE562" s="18">
        <f ca="1" t="shared" ref="BE562:BI562" si="4177">AZ562/Z562</f>
        <v>23066.610142641</v>
      </c>
      <c r="BF562" s="18">
        <f ca="1" t="shared" si="4177"/>
        <v>23180.0861999626</v>
      </c>
      <c r="BG562" s="18">
        <f ca="1" t="shared" si="4177"/>
        <v>19071.6578356204</v>
      </c>
      <c r="BH562" s="18">
        <f ca="1" t="shared" si="4177"/>
        <v>22342.5411388549</v>
      </c>
      <c r="BI562" s="18">
        <f ca="1" t="shared" si="4177"/>
        <v>19757.6610453533</v>
      </c>
      <c r="BJ562" s="18">
        <f ca="1" t="shared" si="3834"/>
        <v>74367.3954150708</v>
      </c>
      <c r="BK562" s="18">
        <f ca="1" t="shared" si="3835"/>
        <v>40885.1686881753</v>
      </c>
      <c r="BL562" s="18">
        <f ca="1" t="shared" si="3836"/>
        <v>115252.564103246</v>
      </c>
      <c r="BM562" s="18">
        <f ca="1">BK562*'Ejercicio 3 - TIR'!$D$5</f>
        <v>20442.5843440877</v>
      </c>
      <c r="BN562" s="18">
        <f ca="1" t="shared" si="3837"/>
        <v>94809.9797591584</v>
      </c>
      <c r="BO562" s="18">
        <f ca="1" t="shared" si="3838"/>
        <v>40954.7427697973</v>
      </c>
      <c r="BP562" s="18">
        <f ca="1" t="shared" si="3839"/>
        <v>-120429.362102053</v>
      </c>
      <c r="BQ562" s="18">
        <f ca="1" t="shared" ref="BQ562:BT562" si="4178">BE562</f>
        <v>23066.610142641</v>
      </c>
      <c r="BR562" s="18">
        <f ca="1" t="shared" si="4178"/>
        <v>23180.0861999626</v>
      </c>
      <c r="BS562" s="18">
        <f ca="1" t="shared" si="4178"/>
        <v>19071.6578356204</v>
      </c>
      <c r="BT562" s="18">
        <f ca="1" t="shared" si="4178"/>
        <v>22342.5411388549</v>
      </c>
      <c r="BU562" s="18">
        <f ca="1" t="shared" si="3841"/>
        <v>60712.4038151506</v>
      </c>
      <c r="BV562" s="20">
        <f ca="1" t="shared" si="3842"/>
        <v>6.27148063180922</v>
      </c>
    </row>
    <row r="563" ht="15" customHeight="1" spans="1:74">
      <c r="A563" s="16">
        <v>562</v>
      </c>
      <c r="B563" s="17">
        <f ca="1" t="shared" ref="B563:F563" si="4179">RAND()</f>
        <v>0.314726642941806</v>
      </c>
      <c r="C563" s="18">
        <f ca="1">IF(B563&lt;=('Ejercicio 3 - TIR'!$D$13-'Ejercicio 3 - TIR'!$C$13)/('Ejercicio 3 - TIR'!$E$13-'Ejercicio 3 - TIR'!$C$13),'Ejercicio 3 - TIR'!$C$13+SQRT(('Ejercicio 3 - TIR'!$E$13-'Ejercicio 3 - TIR'!$C$13)*('Ejercicio 3 - TIR'!$D$13-'Ejercicio 3 - TIR'!$C$13)*B563),'Ejercicio 3 - TIR'!$E$13-SQRT(('Ejercicio 3 - TIR'!$E$13-'Ejercicio 3 - TIR'!$C$13)*('Ejercicio 3 - TIR'!$E$13-'Ejercicio 3 - TIR'!$D$13)*(1-B563)))</f>
        <v>71323.7375435739</v>
      </c>
      <c r="D563" s="17">
        <f ca="1" t="shared" si="4179"/>
        <v>0.0352346109771331</v>
      </c>
      <c r="E563" s="18">
        <f ca="1">IF(D563&lt;=('Ejercicio 3 - TIR'!$D$14-'Ejercicio 3 - TIR'!$C$14)/('Ejercicio 3 - TIR'!$E$14-'Ejercicio 3 - TIR'!$C$14),'Ejercicio 3 - TIR'!$C$14+SQRT(('Ejercicio 3 - TIR'!$E$14-'Ejercicio 3 - TIR'!$C$14)*('Ejercicio 3 - TIR'!$D$14-'Ejercicio 3 - TIR'!$C$14)*D563),'Ejercicio 3 - TIR'!$E$14-SQRT(('Ejercicio 3 - TIR'!$E$14-'Ejercicio 3 - TIR'!$C$14)*('Ejercicio 3 - TIR'!$E$14-'Ejercicio 3 - TIR'!$D$14)*(1-D563)))</f>
        <v>26625.6062940592</v>
      </c>
      <c r="F563" s="17">
        <f ca="1" t="shared" si="4179"/>
        <v>0.260637732611198</v>
      </c>
      <c r="G563" s="18">
        <f ca="1">IF(F563&lt;=('Ejercicio 3 - TIR'!$D$18-'Ejercicio 3 - TIR'!$C$18)/('Ejercicio 3 - TIR'!$E$18-'Ejercicio 3 - TIR'!$C$18),'Ejercicio 3 - TIR'!$C$18+SQRT(('Ejercicio 3 - TIR'!$E$18-'Ejercicio 3 - TIR'!$C$18)*('Ejercicio 3 - TIR'!$D$18-'Ejercicio 3 - TIR'!$C$18)*F563),'Ejercicio 3 - TIR'!$E$18-SQRT(('Ejercicio 3 - TIR'!$E$18-'Ejercicio 3 - TIR'!$C$18)*('Ejercicio 3 - TIR'!$E$18-'Ejercicio 3 - TIR'!$D$18)*(1-F563)))</f>
        <v>36252.6522285891</v>
      </c>
      <c r="H563" s="17">
        <f ca="1" t="shared" ref="H563:L563" si="4180">RAND()</f>
        <v>0.98983848807003</v>
      </c>
      <c r="I563" s="18">
        <f ca="1">IF(H563&lt;=('Ejercicio 3 - TIR'!$D$18-'Ejercicio 3 - TIR'!$C$18)/('Ejercicio 3 - TIR'!$E$18-'Ejercicio 3 - TIR'!$C$18),'Ejercicio 3 - TIR'!$C$18+SQRT(('Ejercicio 3 - TIR'!$E$18-'Ejercicio 3 - TIR'!$C$18)*('Ejercicio 3 - TIR'!$D$18-'Ejercicio 3 - TIR'!$C$18)*H563),'Ejercicio 3 - TIR'!$E$18-SQRT(('Ejercicio 3 - TIR'!$E$18-'Ejercicio 3 - TIR'!$C$18)*('Ejercicio 3 - TIR'!$E$18-'Ejercicio 3 - TIR'!$D$18)*(1-H563)))</f>
        <v>44127.0089377618</v>
      </c>
      <c r="J563" s="17">
        <f ca="1" t="shared" si="4180"/>
        <v>0.120771853879374</v>
      </c>
      <c r="K563" s="18">
        <f ca="1">IF(J563&lt;=('Ejercicio 3 - TIR'!$D$18-'Ejercicio 3 - TIR'!$C$18)/('Ejercicio 3 - TIR'!$E$18-'Ejercicio 3 - TIR'!$C$18),'Ejercicio 3 - TIR'!$C$18+SQRT(('Ejercicio 3 - TIR'!$E$18-'Ejercicio 3 - TIR'!$C$18)*('Ejercicio 3 - TIR'!$D$18-'Ejercicio 3 - TIR'!$C$18)*J563),'Ejercicio 3 - TIR'!$E$18-SQRT(('Ejercicio 3 - TIR'!$E$18-'Ejercicio 3 - TIR'!$C$18)*('Ejercicio 3 - TIR'!$E$18-'Ejercicio 3 - TIR'!$D$18)*(1-J563)))</f>
        <v>34256.2633943291</v>
      </c>
      <c r="L563" s="17">
        <f ca="1" t="shared" si="4180"/>
        <v>0.454837378998831</v>
      </c>
      <c r="M563" s="18">
        <f ca="1">IF(L563&lt;=('Ejercicio 3 - TIR'!$D$18-'Ejercicio 3 - TIR'!$C$18)/('Ejercicio 3 - TIR'!$E$18-'Ejercicio 3 - TIR'!$C$18),'Ejercicio 3 - TIR'!$C$18+SQRT(('Ejercicio 3 - TIR'!$E$18-'Ejercicio 3 - TIR'!$C$18)*('Ejercicio 3 - TIR'!$D$18-'Ejercicio 3 - TIR'!$C$18)*L563),'Ejercicio 3 - TIR'!$E$18-SQRT(('Ejercicio 3 - TIR'!$E$18-'Ejercicio 3 - TIR'!$C$18)*('Ejercicio 3 - TIR'!$E$18-'Ejercicio 3 - TIR'!$D$18)*(1-L563)))</f>
        <v>38259.8793483818</v>
      </c>
      <c r="N563" s="17">
        <f ca="1" t="shared" ref="N563:R563" si="4181">RAND()</f>
        <v>0.61979825523076</v>
      </c>
      <c r="O563" s="18">
        <f ca="1">IF(N563&lt;=('Ejercicio 3 - TIR'!$D$18-'Ejercicio 3 - TIR'!$C$18)/('Ejercicio 3 - TIR'!$E$18-'Ejercicio 3 - TIR'!$C$18),'Ejercicio 3 - TIR'!$C$18+SQRT(('Ejercicio 3 - TIR'!$E$18-'Ejercicio 3 - TIR'!$C$18)*('Ejercicio 3 - TIR'!$D$18-'Ejercicio 3 - TIR'!$C$18)*N563),'Ejercicio 3 - TIR'!$E$18-SQRT(('Ejercicio 3 - TIR'!$E$18-'Ejercicio 3 - TIR'!$C$18)*('Ejercicio 3 - TIR'!$E$18-'Ejercicio 3 - TIR'!$D$18)*(1-N563)))</f>
        <v>39642.0816364836</v>
      </c>
      <c r="P563" s="17">
        <f ca="1" t="shared" si="4181"/>
        <v>0.114818634823862</v>
      </c>
      <c r="Q563" s="19">
        <f ca="1">IF(P563&lt;=('Ejercicio 3 - TIR'!$D$22-'Ejercicio 3 - TIR'!$C$22)/('Ejercicio 3 - TIR'!$E$22-'Ejercicio 3 - TIR'!$C$22),'Ejercicio 3 - TIR'!$C$22+SQRT(('Ejercicio 3 - TIR'!$E$22-'Ejercicio 3 - TIR'!$C$22)*('Ejercicio 3 - TIR'!$D$22-'Ejercicio 3 - TIR'!$C$22)*P563),'Ejercicio 3 - TIR'!$E$22-SQRT(('Ejercicio 3 - TIR'!$E$22-'Ejercicio 3 - TIR'!$C$22)*('Ejercicio 3 - TIR'!$E$22-'Ejercicio 3 - TIR'!$D$22)*(1-P563)))</f>
        <v>0.134376144917291</v>
      </c>
      <c r="R563" s="17">
        <f ca="1" t="shared" si="4181"/>
        <v>0.558980696489469</v>
      </c>
      <c r="S563" s="19">
        <f ca="1">IF(R563&lt;=('Ejercicio 3 - TIR'!$D$23-'Ejercicio 3 - TIR'!$C$23)/('Ejercicio 3 - TIR'!$E$23-'Ejercicio 3 - TIR'!$C$23),'Ejercicio 3 - TIR'!$C$23+SQRT(('Ejercicio 3 - TIR'!$E$23-'Ejercicio 3 - TIR'!$C$23)*('Ejercicio 3 - TIR'!$D$23-'Ejercicio 3 - TIR'!$C$23)*R563),'Ejercicio 3 - TIR'!$E$23-SQRT(('Ejercicio 3 - TIR'!$E$23-'Ejercicio 3 - TIR'!$C$23)*('Ejercicio 3 - TIR'!$E$23-'Ejercicio 3 - TIR'!$D$23)*(1-R563)))</f>
        <v>0.151824926862225</v>
      </c>
      <c r="T563" s="17">
        <f ca="1" t="shared" ref="T563:X563" si="4182">RAND()</f>
        <v>0.707302254059933</v>
      </c>
      <c r="U563" s="19">
        <f ca="1">IF(T563&lt;=('Ejercicio 3 - TIR'!$D$24-'Ejercicio 3 - TIR'!$C$24)/('Ejercicio 3 - TIR'!$E$24-'Ejercicio 3 - TIR'!$C$24),'Ejercicio 3 - TIR'!$C$24+SQRT(('Ejercicio 3 - TIR'!$E$24-'Ejercicio 3 - TIR'!$C$24)*('Ejercicio 3 - TIR'!$D$24-'Ejercicio 3 - TIR'!$C$24)*T563),'Ejercicio 3 - TIR'!$E$24-SQRT(('Ejercicio 3 - TIR'!$E$24-'Ejercicio 3 - TIR'!$C$24)*('Ejercicio 3 - TIR'!$E$24-'Ejercicio 3 - TIR'!$D$24)*(1-T563)))</f>
        <v>0.19137215186864</v>
      </c>
      <c r="V563" s="17">
        <f ca="1" t="shared" si="4182"/>
        <v>0.853376894453684</v>
      </c>
      <c r="W563" s="19">
        <f ca="1">IF(V563&lt;=('Ejercicio 3 - TIR'!$D$25-'Ejercicio 3 - TIR'!$C$25)/('Ejercicio 3 - TIR'!$E$25-'Ejercicio 3 - TIR'!$C$25),'Ejercicio 3 - TIR'!$C$25+SQRT(('Ejercicio 3 - TIR'!$E$25-'Ejercicio 3 - TIR'!$C$25)*('Ejercicio 3 - TIR'!$D$25-'Ejercicio 3 - TIR'!$C$25)*V563),'Ejercicio 3 - TIR'!$E$25-SQRT(('Ejercicio 3 - TIR'!$E$25-'Ejercicio 3 - TIR'!$C$25)*('Ejercicio 3 - TIR'!$E$25-'Ejercicio 3 - TIR'!$D$25)*(1-V563)))</f>
        <v>0.22734650425625</v>
      </c>
      <c r="X563" s="17">
        <f ca="1" t="shared" si="4182"/>
        <v>0.619244361985613</v>
      </c>
      <c r="Y563" s="19">
        <f ca="1">IF(X563&lt;=('Ejercicio 3 - TIR'!$D$26-'Ejercicio 3 - TIR'!$C$26)/('Ejercicio 3 - TIR'!$E$26-'Ejercicio 3 - TIR'!$C$26),'Ejercicio 3 - TIR'!$C$26+SQRT(('Ejercicio 3 - TIR'!$E$26-'Ejercicio 3 - TIR'!$C$26)*('Ejercicio 3 - TIR'!$D$26-'Ejercicio 3 - TIR'!$C$26)*X563),'Ejercicio 3 - TIR'!$E$26-SQRT(('Ejercicio 3 - TIR'!$E$26-'Ejercicio 3 - TIR'!$C$26)*('Ejercicio 3 - TIR'!$E$26-'Ejercicio 3 - TIR'!$D$26)*(1-X563)))</f>
        <v>0.234655976741386</v>
      </c>
      <c r="Z563" s="17">
        <f ca="1" t="shared" si="3812"/>
        <v>1.13437614491729</v>
      </c>
      <c r="AA563" s="17">
        <f ca="1" t="shared" si="3813"/>
        <v>1.30660272015361</v>
      </c>
      <c r="AB563" s="17">
        <f ca="1" t="shared" si="3814"/>
        <v>1.55665009434683</v>
      </c>
      <c r="AC563" s="17">
        <f ca="1" t="shared" si="3815"/>
        <v>1.91054905164674</v>
      </c>
      <c r="AD563" s="17">
        <f ca="1" t="shared" si="3816"/>
        <v>2.35887080547324</v>
      </c>
      <c r="AE563" s="16">
        <f ca="1" t="shared" si="3817"/>
        <v>3577.84632988124</v>
      </c>
      <c r="AF563" s="16">
        <f ca="1" t="shared" si="3818"/>
        <v>4121.05258723974</v>
      </c>
      <c r="AG563" s="16">
        <f ca="1" t="shared" si="3819"/>
        <v>4909.70728882364</v>
      </c>
      <c r="AH563" s="16">
        <f ca="1" t="shared" si="3820"/>
        <v>6025.91207785912</v>
      </c>
      <c r="AI563" s="16">
        <f ca="1" t="shared" si="3821"/>
        <v>7439.92836224687</v>
      </c>
      <c r="AJ563" s="18">
        <f ca="1" t="shared" si="3822"/>
        <v>41124.1438780941</v>
      </c>
      <c r="AK563" s="18">
        <f ca="1" t="shared" si="3823"/>
        <v>57656.4699103223</v>
      </c>
      <c r="AL563" s="18">
        <f ca="1" t="shared" si="3824"/>
        <v>53325.0156447522</v>
      </c>
      <c r="AM563" s="18">
        <f ca="1" t="shared" si="3825"/>
        <v>73097.3762051696</v>
      </c>
      <c r="AN563" s="18">
        <f ca="1" t="shared" si="3826"/>
        <v>93510.5490404878</v>
      </c>
      <c r="AO563" s="18">
        <f ca="1">C563/'Ejercicio 3 - TIR'!$D$7</f>
        <v>14264.7475087148</v>
      </c>
      <c r="AP563" s="18">
        <f ca="1" t="shared" si="3827"/>
        <v>26859.3963693793</v>
      </c>
      <c r="AQ563" s="18">
        <f ca="1" t="shared" si="3828"/>
        <v>43391.7224016075</v>
      </c>
      <c r="AR563" s="18">
        <f ca="1" t="shared" si="3829"/>
        <v>39060.2681360374</v>
      </c>
      <c r="AS563" s="18">
        <f ca="1" t="shared" si="3830"/>
        <v>58832.6286964548</v>
      </c>
      <c r="AT563" s="18">
        <f ca="1" t="shared" si="3831"/>
        <v>79245.801531773</v>
      </c>
      <c r="AU563" s="18">
        <f ca="1">AP563*'Ejercicio 3 - TIR'!$D$5</f>
        <v>13429.6981846897</v>
      </c>
      <c r="AV563" s="18">
        <f ca="1">AQ563*'Ejercicio 3 - TIR'!$D$5</f>
        <v>21695.8612008038</v>
      </c>
      <c r="AW563" s="18">
        <f ca="1">AR563*'Ejercicio 3 - TIR'!$D$5</f>
        <v>19530.1340680187</v>
      </c>
      <c r="AX563" s="18">
        <f ca="1">AS563*'Ejercicio 3 - TIR'!$D$5</f>
        <v>29416.3143482274</v>
      </c>
      <c r="AY563" s="18">
        <f ca="1">AT563*'Ejercicio 3 - TIR'!$D$5</f>
        <v>39622.9007658865</v>
      </c>
      <c r="AZ563" s="18">
        <f ca="1" t="shared" ref="AZ563:BD563" si="4183">AJ563-AU563-AE563</f>
        <v>24116.5993635232</v>
      </c>
      <c r="BA563" s="18">
        <f ca="1" t="shared" si="4183"/>
        <v>31839.5561222788</v>
      </c>
      <c r="BB563" s="18">
        <f ca="1" t="shared" si="4183"/>
        <v>28885.1742879099</v>
      </c>
      <c r="BC563" s="18">
        <f ca="1" t="shared" si="4183"/>
        <v>37655.1497790831</v>
      </c>
      <c r="BD563" s="18">
        <f ca="1" t="shared" si="4183"/>
        <v>46447.7199123544</v>
      </c>
      <c r="BE563" s="18">
        <f ca="1" t="shared" ref="BE563:BI563" si="4184">AZ563/Z563</f>
        <v>21259.7906537267</v>
      </c>
      <c r="BF563" s="18">
        <f ca="1" t="shared" si="4184"/>
        <v>24368.1997834319</v>
      </c>
      <c r="BG563" s="18">
        <f ca="1" t="shared" si="4184"/>
        <v>18555.9840280163</v>
      </c>
      <c r="BH563" s="18">
        <f ca="1" t="shared" si="4184"/>
        <v>19709.0725028114</v>
      </c>
      <c r="BI563" s="18">
        <f ca="1" t="shared" si="4184"/>
        <v>19690.6586849025</v>
      </c>
      <c r="BJ563" s="18">
        <f ca="1" t="shared" si="3834"/>
        <v>62806.3653650808</v>
      </c>
      <c r="BK563" s="18">
        <f ca="1" t="shared" si="3835"/>
        <v>33648.6964457544</v>
      </c>
      <c r="BL563" s="18">
        <f ca="1" t="shared" si="3836"/>
        <v>96455.0618108351</v>
      </c>
      <c r="BM563" s="18">
        <f ca="1">BK563*'Ejercicio 3 - TIR'!$D$5</f>
        <v>16824.3482228772</v>
      </c>
      <c r="BN563" s="18">
        <f ca="1" t="shared" si="3837"/>
        <v>79630.7135879579</v>
      </c>
      <c r="BO563" s="18">
        <f ca="1" t="shared" si="3838"/>
        <v>33757.9800484166</v>
      </c>
      <c r="BP563" s="18">
        <f ca="1" t="shared" si="3839"/>
        <v>-97949.3438376331</v>
      </c>
      <c r="BQ563" s="18">
        <f ca="1" t="shared" ref="BQ563:BT563" si="4185">BE563</f>
        <v>21259.7906537267</v>
      </c>
      <c r="BR563" s="18">
        <f ca="1" t="shared" si="4185"/>
        <v>24368.1997834319</v>
      </c>
      <c r="BS563" s="18">
        <f ca="1" t="shared" si="4185"/>
        <v>18555.9840280163</v>
      </c>
      <c r="BT563" s="18">
        <f ca="1" t="shared" si="4185"/>
        <v>19709.0725028114</v>
      </c>
      <c r="BU563" s="18">
        <f ca="1" t="shared" si="3841"/>
        <v>53448.6387333191</v>
      </c>
      <c r="BV563" s="20">
        <f ca="1" t="shared" si="3842"/>
        <v>10.7335306800612</v>
      </c>
    </row>
    <row r="564" ht="15" customHeight="1" spans="1:74">
      <c r="A564" s="16">
        <v>563</v>
      </c>
      <c r="B564" s="17">
        <f ca="1" t="shared" ref="B564:F564" si="4186">RAND()</f>
        <v>0.586421806426418</v>
      </c>
      <c r="C564" s="18">
        <f ca="1">IF(B564&lt;=('Ejercicio 3 - TIR'!$D$13-'Ejercicio 3 - TIR'!$C$13)/('Ejercicio 3 - TIR'!$E$13-'Ejercicio 3 - TIR'!$C$13),'Ejercicio 3 - TIR'!$C$13+SQRT(('Ejercicio 3 - TIR'!$E$13-'Ejercicio 3 - TIR'!$C$13)*('Ejercicio 3 - TIR'!$D$13-'Ejercicio 3 - TIR'!$C$13)*B564),'Ejercicio 3 - TIR'!$E$13-SQRT(('Ejercicio 3 - TIR'!$E$13-'Ejercicio 3 - TIR'!$C$13)*('Ejercicio 3 - TIR'!$E$13-'Ejercicio 3 - TIR'!$D$13)*(1-B564)))</f>
        <v>77722.3467957619</v>
      </c>
      <c r="D564" s="17">
        <f ca="1" t="shared" si="4186"/>
        <v>0.645714662259967</v>
      </c>
      <c r="E564" s="18">
        <f ca="1">IF(D564&lt;=('Ejercicio 3 - TIR'!$D$14-'Ejercicio 3 - TIR'!$C$14)/('Ejercicio 3 - TIR'!$E$14-'Ejercicio 3 - TIR'!$C$14),'Ejercicio 3 - TIR'!$C$14+SQRT(('Ejercicio 3 - TIR'!$E$14-'Ejercicio 3 - TIR'!$C$14)*('Ejercicio 3 - TIR'!$D$14-'Ejercicio 3 - TIR'!$C$14)*D564),'Ejercicio 3 - TIR'!$E$14-SQRT(('Ejercicio 3 - TIR'!$E$14-'Ejercicio 3 - TIR'!$C$14)*('Ejercicio 3 - TIR'!$E$14-'Ejercicio 3 - TIR'!$D$14)*(1-D564)))</f>
        <v>32710.0891184456</v>
      </c>
      <c r="F564" s="17">
        <f ca="1" t="shared" si="4186"/>
        <v>0.0715713764298074</v>
      </c>
      <c r="G564" s="18">
        <f ca="1">IF(F564&lt;=('Ejercicio 3 - TIR'!$D$18-'Ejercicio 3 - TIR'!$C$18)/('Ejercicio 3 - TIR'!$E$18-'Ejercicio 3 - TIR'!$C$18),'Ejercicio 3 - TIR'!$C$18+SQRT(('Ejercicio 3 - TIR'!$E$18-'Ejercicio 3 - TIR'!$C$18)*('Ejercicio 3 - TIR'!$D$18-'Ejercicio 3 - TIR'!$C$18)*F564),'Ejercicio 3 - TIR'!$E$18-SQRT(('Ejercicio 3 - TIR'!$E$18-'Ejercicio 3 - TIR'!$C$18)*('Ejercicio 3 - TIR'!$E$18-'Ejercicio 3 - TIR'!$D$18)*(1-F564)))</f>
        <v>33276.5387933719</v>
      </c>
      <c r="H564" s="17">
        <f ca="1" t="shared" ref="H564:L564" si="4187">RAND()</f>
        <v>0.333389377615145</v>
      </c>
      <c r="I564" s="18">
        <f ca="1">IF(H564&lt;=('Ejercicio 3 - TIR'!$D$18-'Ejercicio 3 - TIR'!$C$18)/('Ejercicio 3 - TIR'!$E$18-'Ejercicio 3 - TIR'!$C$18),'Ejercicio 3 - TIR'!$C$18+SQRT(('Ejercicio 3 - TIR'!$E$18-'Ejercicio 3 - TIR'!$C$18)*('Ejercicio 3 - TIR'!$D$18-'Ejercicio 3 - TIR'!$C$18)*H564),'Ejercicio 3 - TIR'!$E$18-SQRT(('Ejercicio 3 - TIR'!$E$18-'Ejercicio 3 - TIR'!$C$18)*('Ejercicio 3 - TIR'!$E$18-'Ejercicio 3 - TIR'!$D$18)*(1-H564)))</f>
        <v>37071.6622262571</v>
      </c>
      <c r="J564" s="17">
        <f ca="1" t="shared" si="4187"/>
        <v>0.118381002725294</v>
      </c>
      <c r="K564" s="18">
        <f ca="1">IF(J564&lt;=('Ejercicio 3 - TIR'!$D$18-'Ejercicio 3 - TIR'!$C$18)/('Ejercicio 3 - TIR'!$E$18-'Ejercicio 3 - TIR'!$C$18),'Ejercicio 3 - TIR'!$C$18+SQRT(('Ejercicio 3 - TIR'!$E$18-'Ejercicio 3 - TIR'!$C$18)*('Ejercicio 3 - TIR'!$D$18-'Ejercicio 3 - TIR'!$C$18)*J564),'Ejercicio 3 - TIR'!$E$18-SQRT(('Ejercicio 3 - TIR'!$E$18-'Ejercicio 3 - TIR'!$C$18)*('Ejercicio 3 - TIR'!$E$18-'Ejercicio 3 - TIR'!$D$18)*(1-J564)))</f>
        <v>34213.9233985437</v>
      </c>
      <c r="L564" s="17">
        <f ca="1" t="shared" si="4187"/>
        <v>0.79928330543071</v>
      </c>
      <c r="M564" s="18">
        <f ca="1">IF(L564&lt;=('Ejercicio 3 - TIR'!$D$18-'Ejercicio 3 - TIR'!$C$18)/('Ejercicio 3 - TIR'!$E$18-'Ejercicio 3 - TIR'!$C$18),'Ejercicio 3 - TIR'!$C$18+SQRT(('Ejercicio 3 - TIR'!$E$18-'Ejercicio 3 - TIR'!$C$18)*('Ejercicio 3 - TIR'!$D$18-'Ejercicio 3 - TIR'!$C$18)*L564),'Ejercicio 3 - TIR'!$E$18-SQRT(('Ejercicio 3 - TIR'!$E$18-'Ejercicio 3 - TIR'!$C$18)*('Ejercicio 3 - TIR'!$E$18-'Ejercicio 3 - TIR'!$D$18)*(1-L564)))</f>
        <v>41120.0834941075</v>
      </c>
      <c r="N564" s="17">
        <f ca="1" t="shared" ref="N564:R564" si="4188">RAND()</f>
        <v>0.967151335291121</v>
      </c>
      <c r="O564" s="18">
        <f ca="1">IF(N564&lt;=('Ejercicio 3 - TIR'!$D$18-'Ejercicio 3 - TIR'!$C$18)/('Ejercicio 3 - TIR'!$E$18-'Ejercicio 3 - TIR'!$C$18),'Ejercicio 3 - TIR'!$C$18+SQRT(('Ejercicio 3 - TIR'!$E$18-'Ejercicio 3 - TIR'!$C$18)*('Ejercicio 3 - TIR'!$D$18-'Ejercicio 3 - TIR'!$C$18)*N564),'Ejercicio 3 - TIR'!$E$18-SQRT(('Ejercicio 3 - TIR'!$E$18-'Ejercicio 3 - TIR'!$C$18)*('Ejercicio 3 - TIR'!$E$18-'Ejercicio 3 - TIR'!$D$18)*(1-N564)))</f>
        <v>43430.3981864288</v>
      </c>
      <c r="P564" s="17">
        <f ca="1" t="shared" si="4188"/>
        <v>0.526725758917541</v>
      </c>
      <c r="Q564" s="19">
        <f ca="1">IF(P564&lt;=('Ejercicio 3 - TIR'!$D$22-'Ejercicio 3 - TIR'!$C$22)/('Ejercicio 3 - TIR'!$E$22-'Ejercicio 3 - TIR'!$C$22),'Ejercicio 3 - TIR'!$C$22+SQRT(('Ejercicio 3 - TIR'!$E$22-'Ejercicio 3 - TIR'!$C$22)*('Ejercicio 3 - TIR'!$D$22-'Ejercicio 3 - TIR'!$C$22)*P564),'Ejercicio 3 - TIR'!$E$22-SQRT(('Ejercicio 3 - TIR'!$E$22-'Ejercicio 3 - TIR'!$C$22)*('Ejercicio 3 - TIR'!$E$22-'Ejercicio 3 - TIR'!$D$22)*(1-P564)))</f>
        <v>0.150812783038658</v>
      </c>
      <c r="R564" s="17">
        <f ca="1" t="shared" si="4188"/>
        <v>0.583504619627116</v>
      </c>
      <c r="S564" s="19">
        <f ca="1">IF(R564&lt;=('Ejercicio 3 - TIR'!$D$23-'Ejercicio 3 - TIR'!$C$23)/('Ejercicio 3 - TIR'!$E$23-'Ejercicio 3 - TIR'!$C$23),'Ejercicio 3 - TIR'!$C$23+SQRT(('Ejercicio 3 - TIR'!$E$23-'Ejercicio 3 - TIR'!$C$23)*('Ejercicio 3 - TIR'!$D$23-'Ejercicio 3 - TIR'!$C$23)*R564),'Ejercicio 3 - TIR'!$E$23-SQRT(('Ejercicio 3 - TIR'!$E$23-'Ejercicio 3 - TIR'!$C$23)*('Ejercicio 3 - TIR'!$E$23-'Ejercicio 3 - TIR'!$D$23)*(1-R564)))</f>
        <v>0.152619501745381</v>
      </c>
      <c r="T564" s="17">
        <f ca="1" t="shared" ref="T564:X564" si="4189">RAND()</f>
        <v>0.766087765197901</v>
      </c>
      <c r="U564" s="19">
        <f ca="1">IF(T564&lt;=('Ejercicio 3 - TIR'!$D$24-'Ejercicio 3 - TIR'!$C$24)/('Ejercicio 3 - TIR'!$E$24-'Ejercicio 3 - TIR'!$C$24),'Ejercicio 3 - TIR'!$C$24+SQRT(('Ejercicio 3 - TIR'!$E$24-'Ejercicio 3 - TIR'!$C$24)*('Ejercicio 3 - TIR'!$D$24-'Ejercicio 3 - TIR'!$C$24)*T564),'Ejercicio 3 - TIR'!$E$24-SQRT(('Ejercicio 3 - TIR'!$E$24-'Ejercicio 3 - TIR'!$C$24)*('Ejercicio 3 - TIR'!$E$24-'Ejercicio 3 - TIR'!$D$24)*(1-T564)))</f>
        <v>0.194407925886207</v>
      </c>
      <c r="V564" s="17">
        <f ca="1" t="shared" si="4189"/>
        <v>0.0590696549673255</v>
      </c>
      <c r="W564" s="19">
        <f ca="1">IF(V564&lt;=('Ejercicio 3 - TIR'!$D$25-'Ejercicio 3 - TIR'!$C$25)/('Ejercicio 3 - TIR'!$E$25-'Ejercicio 3 - TIR'!$C$25),'Ejercicio 3 - TIR'!$C$25+SQRT(('Ejercicio 3 - TIR'!$E$25-'Ejercicio 3 - TIR'!$C$25)*('Ejercicio 3 - TIR'!$D$25-'Ejercicio 3 - TIR'!$C$25)*V564),'Ejercicio 3 - TIR'!$E$25-SQRT(('Ejercicio 3 - TIR'!$E$25-'Ejercicio 3 - TIR'!$C$25)*('Ejercicio 3 - TIR'!$E$25-'Ejercicio 3 - TIR'!$D$25)*(1-V564)))</f>
        <v>0.189093817512698</v>
      </c>
      <c r="X564" s="17">
        <f ca="1" t="shared" si="4189"/>
        <v>0.431340089213824</v>
      </c>
      <c r="Y564" s="19">
        <f ca="1">IF(X564&lt;=('Ejercicio 3 - TIR'!$D$26-'Ejercicio 3 - TIR'!$C$26)/('Ejercicio 3 - TIR'!$E$26-'Ejercicio 3 - TIR'!$C$26),'Ejercicio 3 - TIR'!$C$26+SQRT(('Ejercicio 3 - TIR'!$E$26-'Ejercicio 3 - TIR'!$C$26)*('Ejercicio 3 - TIR'!$D$26-'Ejercicio 3 - TIR'!$C$26)*X564),'Ejercicio 3 - TIR'!$E$26-SQRT(('Ejercicio 3 - TIR'!$E$26-'Ejercicio 3 - TIR'!$C$26)*('Ejercicio 3 - TIR'!$E$26-'Ejercicio 3 - TIR'!$D$26)*(1-X564)))</f>
        <v>0.224585529703467</v>
      </c>
      <c r="Z564" s="17">
        <f ca="1" t="shared" si="3812"/>
        <v>1.15081278303866</v>
      </c>
      <c r="AA564" s="17">
        <f ca="1" t="shared" si="3813"/>
        <v>1.32644925658823</v>
      </c>
      <c r="AB564" s="17">
        <f ca="1" t="shared" si="3814"/>
        <v>1.58432150535485</v>
      </c>
      <c r="AC564" s="17">
        <f ca="1" t="shared" si="3815"/>
        <v>1.88390690696987</v>
      </c>
      <c r="AD564" s="17">
        <f ca="1" t="shared" si="3816"/>
        <v>2.30700513758371</v>
      </c>
      <c r="AE564" s="16">
        <f ca="1" t="shared" si="3817"/>
        <v>4933.09957339532</v>
      </c>
      <c r="AF564" s="16">
        <f ca="1" t="shared" si="3818"/>
        <v>5685.98677234727</v>
      </c>
      <c r="AG564" s="16">
        <f ca="1" t="shared" si="3819"/>
        <v>6791.3876673757</v>
      </c>
      <c r="AH564" s="16">
        <f ca="1" t="shared" si="3820"/>
        <v>8075.59708760844</v>
      </c>
      <c r="AI564" s="16">
        <f ca="1" t="shared" si="3821"/>
        <v>9889.25933720075</v>
      </c>
      <c r="AJ564" s="18">
        <f ca="1" t="shared" si="3822"/>
        <v>38295.0662186942</v>
      </c>
      <c r="AK564" s="18">
        <f ca="1" t="shared" si="3823"/>
        <v>49173.6788005089</v>
      </c>
      <c r="AL564" s="18">
        <f ca="1" t="shared" si="3824"/>
        <v>54205.8546228764</v>
      </c>
      <c r="AM564" s="18">
        <f ca="1" t="shared" si="3825"/>
        <v>77466.4093097268</v>
      </c>
      <c r="AN564" s="18">
        <f ca="1" t="shared" si="3826"/>
        <v>100194.151743398</v>
      </c>
      <c r="AO564" s="18">
        <f ca="1">C564/'Ejercicio 3 - TIR'!$D$7</f>
        <v>15544.4693591524</v>
      </c>
      <c r="AP564" s="18">
        <f ca="1" t="shared" si="3827"/>
        <v>22750.5968595418</v>
      </c>
      <c r="AQ564" s="18">
        <f ca="1" t="shared" si="3828"/>
        <v>33629.2094413565</v>
      </c>
      <c r="AR564" s="18">
        <f ca="1" t="shared" si="3829"/>
        <v>38661.385263724</v>
      </c>
      <c r="AS564" s="18">
        <f ca="1" t="shared" si="3830"/>
        <v>61921.9399505744</v>
      </c>
      <c r="AT564" s="18">
        <f ca="1" t="shared" si="3831"/>
        <v>84649.6823842453</v>
      </c>
      <c r="AU564" s="18">
        <f ca="1">AP564*'Ejercicio 3 - TIR'!$D$5</f>
        <v>11375.2984297709</v>
      </c>
      <c r="AV564" s="18">
        <f ca="1">AQ564*'Ejercicio 3 - TIR'!$D$5</f>
        <v>16814.6047206782</v>
      </c>
      <c r="AW564" s="18">
        <f ca="1">AR564*'Ejercicio 3 - TIR'!$D$5</f>
        <v>19330.692631862</v>
      </c>
      <c r="AX564" s="18">
        <f ca="1">AS564*'Ejercicio 3 - TIR'!$D$5</f>
        <v>30960.9699752872</v>
      </c>
      <c r="AY564" s="18">
        <f ca="1">AT564*'Ejercicio 3 - TIR'!$D$5</f>
        <v>42324.8411921227</v>
      </c>
      <c r="AZ564" s="18">
        <f ca="1" t="shared" ref="AZ564:BD564" si="4190">AJ564-AU564-AE564</f>
        <v>21986.668215528</v>
      </c>
      <c r="BA564" s="18">
        <f ca="1" t="shared" si="4190"/>
        <v>26673.0873074834</v>
      </c>
      <c r="BB564" s="18">
        <f ca="1" t="shared" si="4190"/>
        <v>28083.7743236387</v>
      </c>
      <c r="BC564" s="18">
        <f ca="1" t="shared" si="4190"/>
        <v>38429.8422468312</v>
      </c>
      <c r="BD564" s="18">
        <f ca="1" t="shared" si="4190"/>
        <v>47980.0512140743</v>
      </c>
      <c r="BE564" s="18">
        <f ca="1" t="shared" ref="BE564:BI564" si="4191">AZ564/Z564</f>
        <v>19105.338887072</v>
      </c>
      <c r="BF564" s="18">
        <f ca="1" t="shared" si="4191"/>
        <v>20108.6375336282</v>
      </c>
      <c r="BG564" s="18">
        <f ca="1" t="shared" si="4191"/>
        <v>17726.0576396383</v>
      </c>
      <c r="BH564" s="18">
        <f ca="1" t="shared" si="4191"/>
        <v>20399.013403822</v>
      </c>
      <c r="BI564" s="18">
        <f ca="1" t="shared" si="4191"/>
        <v>20797.5484893489</v>
      </c>
      <c r="BJ564" s="18">
        <f ca="1" t="shared" si="3834"/>
        <v>75462.3436470752</v>
      </c>
      <c r="BK564" s="18">
        <f ca="1" t="shared" si="3835"/>
        <v>35861.1706725772</v>
      </c>
      <c r="BL564" s="18">
        <f ca="1" t="shared" si="3836"/>
        <v>111323.514319652</v>
      </c>
      <c r="BM564" s="18">
        <f ca="1">BK564*'Ejercicio 3 - TIR'!$D$5</f>
        <v>17930.5853362886</v>
      </c>
      <c r="BN564" s="18">
        <f ca="1" t="shared" si="3837"/>
        <v>93392.9289833638</v>
      </c>
      <c r="BO564" s="18">
        <f ca="1" t="shared" si="3838"/>
        <v>40482.3237980218</v>
      </c>
      <c r="BP564" s="18">
        <f ca="1" t="shared" si="3839"/>
        <v>-110432.435914208</v>
      </c>
      <c r="BQ564" s="18">
        <f ca="1" t="shared" ref="BQ564:BT564" si="4192">BE564</f>
        <v>19105.338887072</v>
      </c>
      <c r="BR564" s="18">
        <f ca="1" t="shared" si="4192"/>
        <v>20108.6375336282</v>
      </c>
      <c r="BS564" s="18">
        <f ca="1" t="shared" si="4192"/>
        <v>17726.0576396383</v>
      </c>
      <c r="BT564" s="18">
        <f ca="1" t="shared" si="4192"/>
        <v>20399.013403822</v>
      </c>
      <c r="BU564" s="18">
        <f ca="1" t="shared" si="3841"/>
        <v>61279.8722873707</v>
      </c>
      <c r="BV564" s="20">
        <f ca="1" t="shared" si="3842"/>
        <v>6.63727465404527</v>
      </c>
    </row>
    <row r="565" ht="15" customHeight="1" spans="1:74">
      <c r="A565" s="16">
        <v>564</v>
      </c>
      <c r="B565" s="17">
        <f ca="1" t="shared" ref="B565:F565" si="4193">RAND()</f>
        <v>0.227858545187756</v>
      </c>
      <c r="C565" s="18">
        <f ca="1">IF(B565&lt;=('Ejercicio 3 - TIR'!$D$13-'Ejercicio 3 - TIR'!$C$13)/('Ejercicio 3 - TIR'!$E$13-'Ejercicio 3 - TIR'!$C$13),'Ejercicio 3 - TIR'!$C$13+SQRT(('Ejercicio 3 - TIR'!$E$13-'Ejercicio 3 - TIR'!$C$13)*('Ejercicio 3 - TIR'!$D$13-'Ejercicio 3 - TIR'!$C$13)*B565),'Ejercicio 3 - TIR'!$E$13-SQRT(('Ejercicio 3 - TIR'!$E$13-'Ejercicio 3 - TIR'!$C$13)*('Ejercicio 3 - TIR'!$E$13-'Ejercicio 3 - TIR'!$D$13)*(1-B565)))</f>
        <v>69546.9062043733</v>
      </c>
      <c r="D565" s="17">
        <f ca="1" t="shared" si="4193"/>
        <v>0.967016035269595</v>
      </c>
      <c r="E565" s="18">
        <f ca="1">IF(D565&lt;=('Ejercicio 3 - TIR'!$D$14-'Ejercicio 3 - TIR'!$C$14)/('Ejercicio 3 - TIR'!$E$14-'Ejercicio 3 - TIR'!$C$14),'Ejercicio 3 - TIR'!$C$14+SQRT(('Ejercicio 3 - TIR'!$E$14-'Ejercicio 3 - TIR'!$C$14)*('Ejercicio 3 - TIR'!$D$14-'Ejercicio 3 - TIR'!$C$14)*D565),'Ejercicio 3 - TIR'!$E$14-SQRT(('Ejercicio 3 - TIR'!$E$14-'Ejercicio 3 - TIR'!$C$14)*('Ejercicio 3 - TIR'!$E$14-'Ejercicio 3 - TIR'!$D$14)*(1-D565)))</f>
        <v>37775.6810683805</v>
      </c>
      <c r="F565" s="17">
        <f ca="1" t="shared" si="4193"/>
        <v>0.0221865193176609</v>
      </c>
      <c r="G565" s="18">
        <f ca="1">IF(F565&lt;=('Ejercicio 3 - TIR'!$D$18-'Ejercicio 3 - TIR'!$C$18)/('Ejercicio 3 - TIR'!$E$18-'Ejercicio 3 - TIR'!$C$18),'Ejercicio 3 - TIR'!$C$18+SQRT(('Ejercicio 3 - TIR'!$E$18-'Ejercicio 3 - TIR'!$C$18)*('Ejercicio 3 - TIR'!$D$18-'Ejercicio 3 - TIR'!$C$18)*F565),'Ejercicio 3 - TIR'!$E$18-SQRT(('Ejercicio 3 - TIR'!$E$18-'Ejercicio 3 - TIR'!$C$18)*('Ejercicio 3 - TIR'!$E$18-'Ejercicio 3 - TIR'!$D$18)*(1-F565)))</f>
        <v>31824.2746223223</v>
      </c>
      <c r="H565" s="17">
        <f ca="1" t="shared" ref="H565:L565" si="4194">RAND()</f>
        <v>0.358632631322072</v>
      </c>
      <c r="I565" s="18">
        <f ca="1">IF(H565&lt;=('Ejercicio 3 - TIR'!$D$18-'Ejercicio 3 - TIR'!$C$18)/('Ejercicio 3 - TIR'!$E$18-'Ejercicio 3 - TIR'!$C$18),'Ejercicio 3 - TIR'!$C$18+SQRT(('Ejercicio 3 - TIR'!$E$18-'Ejercicio 3 - TIR'!$C$18)*('Ejercicio 3 - TIR'!$D$18-'Ejercicio 3 - TIR'!$C$18)*H565),'Ejercicio 3 - TIR'!$E$18-SQRT(('Ejercicio 3 - TIR'!$E$18-'Ejercicio 3 - TIR'!$C$18)*('Ejercicio 3 - TIR'!$E$18-'Ejercicio 3 - TIR'!$D$18)*(1-H565)))</f>
        <v>37334.5003032457</v>
      </c>
      <c r="J565" s="17">
        <f ca="1" t="shared" si="4194"/>
        <v>0.963627473607508</v>
      </c>
      <c r="K565" s="18">
        <f ca="1">IF(J565&lt;=('Ejercicio 3 - TIR'!$D$18-'Ejercicio 3 - TIR'!$C$18)/('Ejercicio 3 - TIR'!$E$18-'Ejercicio 3 - TIR'!$C$18),'Ejercicio 3 - TIR'!$C$18+SQRT(('Ejercicio 3 - TIR'!$E$18-'Ejercicio 3 - TIR'!$C$18)*('Ejercicio 3 - TIR'!$D$18-'Ejercicio 3 - TIR'!$C$18)*J565),'Ejercicio 3 - TIR'!$E$18-SQRT(('Ejercicio 3 - TIR'!$E$18-'Ejercicio 3 - TIR'!$C$18)*('Ejercicio 3 - TIR'!$E$18-'Ejercicio 3 - TIR'!$D$18)*(1-J565)))</f>
        <v>43348.3524954044</v>
      </c>
      <c r="L565" s="17">
        <f ca="1" t="shared" si="4194"/>
        <v>0.440201871890331</v>
      </c>
      <c r="M565" s="18">
        <f ca="1">IF(L565&lt;=('Ejercicio 3 - TIR'!$D$18-'Ejercicio 3 - TIR'!$C$18)/('Ejercicio 3 - TIR'!$E$18-'Ejercicio 3 - TIR'!$C$18),'Ejercicio 3 - TIR'!$C$18+SQRT(('Ejercicio 3 - TIR'!$E$18-'Ejercicio 3 - TIR'!$C$18)*('Ejercicio 3 - TIR'!$D$18-'Ejercicio 3 - TIR'!$C$18)*L565),'Ejercicio 3 - TIR'!$E$18-SQRT(('Ejercicio 3 - TIR'!$E$18-'Ejercicio 3 - TIR'!$C$18)*('Ejercicio 3 - TIR'!$E$18-'Ejercicio 3 - TIR'!$D$18)*(1-L565)))</f>
        <v>38125.9018443216</v>
      </c>
      <c r="N565" s="17">
        <f ca="1" t="shared" ref="N565:R565" si="4195">RAND()</f>
        <v>0.562520110837499</v>
      </c>
      <c r="O565" s="18">
        <f ca="1">IF(N565&lt;=('Ejercicio 3 - TIR'!$D$18-'Ejercicio 3 - TIR'!$C$18)/('Ejercicio 3 - TIR'!$E$18-'Ejercicio 3 - TIR'!$C$18),'Ejercicio 3 - TIR'!$C$18+SQRT(('Ejercicio 3 - TIR'!$E$18-'Ejercicio 3 - TIR'!$C$18)*('Ejercicio 3 - TIR'!$D$18-'Ejercicio 3 - TIR'!$C$18)*N565),'Ejercicio 3 - TIR'!$E$18-SQRT(('Ejercicio 3 - TIR'!$E$18-'Ejercicio 3 - TIR'!$C$18)*('Ejercicio 3 - TIR'!$E$18-'Ejercicio 3 - TIR'!$D$18)*(1-N565)))</f>
        <v>39185.7507382698</v>
      </c>
      <c r="P565" s="17">
        <f ca="1" t="shared" si="4195"/>
        <v>0.455187740711253</v>
      </c>
      <c r="Q565" s="19">
        <f ca="1">IF(P565&lt;=('Ejercicio 3 - TIR'!$D$22-'Ejercicio 3 - TIR'!$C$22)/('Ejercicio 3 - TIR'!$E$22-'Ejercicio 3 - TIR'!$C$22),'Ejercicio 3 - TIR'!$C$22+SQRT(('Ejercicio 3 - TIR'!$E$22-'Ejercicio 3 - TIR'!$C$22)*('Ejercicio 3 - TIR'!$D$22-'Ejercicio 3 - TIR'!$C$22)*P565),'Ejercicio 3 - TIR'!$E$22-SQRT(('Ejercicio 3 - TIR'!$E$22-'Ejercicio 3 - TIR'!$C$22)*('Ejercicio 3 - TIR'!$E$22-'Ejercicio 3 - TIR'!$D$22)*(1-P565)))</f>
        <v>0.148624079605819</v>
      </c>
      <c r="R565" s="17">
        <f ca="1" t="shared" si="4195"/>
        <v>0.0476252417238898</v>
      </c>
      <c r="S565" s="19">
        <f ca="1">IF(R565&lt;=('Ejercicio 3 - TIR'!$D$23-'Ejercicio 3 - TIR'!$C$23)/('Ejercicio 3 - TIR'!$E$23-'Ejercicio 3 - TIR'!$C$23),'Ejercicio 3 - TIR'!$C$23+SQRT(('Ejercicio 3 - TIR'!$E$23-'Ejercicio 3 - TIR'!$C$23)*('Ejercicio 3 - TIR'!$D$23-'Ejercicio 3 - TIR'!$C$23)*R565),'Ejercicio 3 - TIR'!$E$23-SQRT(('Ejercicio 3 - TIR'!$E$23-'Ejercicio 3 - TIR'!$C$23)*('Ejercicio 3 - TIR'!$E$23-'Ejercicio 3 - TIR'!$D$23)*(1-R565)))</f>
        <v>0.129258803113956</v>
      </c>
      <c r="T565" s="17">
        <f ca="1" t="shared" ref="T565:X565" si="4196">RAND()</f>
        <v>0.947668488403597</v>
      </c>
      <c r="U565" s="19">
        <f ca="1">IF(T565&lt;=('Ejercicio 3 - TIR'!$D$24-'Ejercicio 3 - TIR'!$C$24)/('Ejercicio 3 - TIR'!$E$24-'Ejercicio 3 - TIR'!$C$24),'Ejercicio 3 - TIR'!$C$24+SQRT(('Ejercicio 3 - TIR'!$E$24-'Ejercicio 3 - TIR'!$C$24)*('Ejercicio 3 - TIR'!$D$24-'Ejercicio 3 - TIR'!$C$24)*T565),'Ejercicio 3 - TIR'!$E$24-SQRT(('Ejercicio 3 - TIR'!$E$24-'Ejercicio 3 - TIR'!$C$24)*('Ejercicio 3 - TIR'!$E$24-'Ejercicio 3 - TIR'!$D$24)*(1-T565)))</f>
        <v>0.20789511534669</v>
      </c>
      <c r="V565" s="17">
        <f ca="1" t="shared" si="4196"/>
        <v>0.326352945659132</v>
      </c>
      <c r="W565" s="19">
        <f ca="1">IF(V565&lt;=('Ejercicio 3 - TIR'!$D$25-'Ejercicio 3 - TIR'!$C$25)/('Ejercicio 3 - TIR'!$E$25-'Ejercicio 3 - TIR'!$C$25),'Ejercicio 3 - TIR'!$C$25+SQRT(('Ejercicio 3 - TIR'!$E$25-'Ejercicio 3 - TIR'!$C$25)*('Ejercicio 3 - TIR'!$D$25-'Ejercicio 3 - TIR'!$C$25)*V565),'Ejercicio 3 - TIR'!$E$25-SQRT(('Ejercicio 3 - TIR'!$E$25-'Ejercicio 3 - TIR'!$C$25)*('Ejercicio 3 - TIR'!$E$25-'Ejercicio 3 - TIR'!$D$25)*(1-V565)))</f>
        <v>0.201443180806471</v>
      </c>
      <c r="X565" s="17">
        <f ca="1" t="shared" si="4196"/>
        <v>0.941319437132597</v>
      </c>
      <c r="Y565" s="19">
        <f ca="1">IF(X565&lt;=('Ejercicio 3 - TIR'!$D$26-'Ejercicio 3 - TIR'!$C$26)/('Ejercicio 3 - TIR'!$E$26-'Ejercicio 3 - TIR'!$C$26),'Ejercicio 3 - TIR'!$C$26+SQRT(('Ejercicio 3 - TIR'!$E$26-'Ejercicio 3 - TIR'!$C$26)*('Ejercicio 3 - TIR'!$D$26-'Ejercicio 3 - TIR'!$C$26)*X565),'Ejercicio 3 - TIR'!$E$26-SQRT(('Ejercicio 3 - TIR'!$E$26-'Ejercicio 3 - TIR'!$C$26)*('Ejercicio 3 - TIR'!$E$26-'Ejercicio 3 - TIR'!$D$26)*(1-X565)))</f>
        <v>0.262199015772043</v>
      </c>
      <c r="Z565" s="17">
        <f ca="1" t="shared" si="3812"/>
        <v>1.14862407960582</v>
      </c>
      <c r="AA565" s="17">
        <f ca="1" t="shared" si="3813"/>
        <v>1.29709385336354</v>
      </c>
      <c r="AB565" s="17">
        <f ca="1" t="shared" si="3814"/>
        <v>1.56675332962403</v>
      </c>
      <c r="AC565" s="17">
        <f ca="1" t="shared" si="3815"/>
        <v>1.88236510388263</v>
      </c>
      <c r="AD565" s="17">
        <f ca="1" t="shared" si="3816"/>
        <v>2.37591938144429</v>
      </c>
      <c r="AE565" s="16">
        <f ca="1" t="shared" si="3817"/>
        <v>5614.37583027101</v>
      </c>
      <c r="AF565" s="16">
        <f ca="1" t="shared" si="3818"/>
        <v>6340.08333032377</v>
      </c>
      <c r="AG565" s="16">
        <f ca="1" t="shared" si="3819"/>
        <v>7658.15568558906</v>
      </c>
      <c r="AH565" s="16">
        <f ca="1" t="shared" si="3820"/>
        <v>9200.83892600528</v>
      </c>
      <c r="AI565" s="16">
        <f ca="1" t="shared" si="3821"/>
        <v>11613.289836681</v>
      </c>
      <c r="AJ565" s="18">
        <f ca="1" t="shared" si="3822"/>
        <v>36554.1281471878</v>
      </c>
      <c r="AK565" s="18">
        <f ca="1" t="shared" si="3823"/>
        <v>48426.3508617391</v>
      </c>
      <c r="AL565" s="18">
        <f ca="1" t="shared" si="3824"/>
        <v>67916.1756058911</v>
      </c>
      <c r="AM565" s="18">
        <f ca="1" t="shared" si="3825"/>
        <v>71766.8671858053</v>
      </c>
      <c r="AN565" s="18">
        <f ca="1" t="shared" si="3826"/>
        <v>93102.1846555003</v>
      </c>
      <c r="AO565" s="18">
        <f ca="1">C565/'Ejercicio 3 - TIR'!$D$7</f>
        <v>13909.3812408747</v>
      </c>
      <c r="AP565" s="18">
        <f ca="1" t="shared" si="3827"/>
        <v>22644.7469063131</v>
      </c>
      <c r="AQ565" s="18">
        <f ca="1" t="shared" si="3828"/>
        <v>34516.9696208644</v>
      </c>
      <c r="AR565" s="18">
        <f ca="1" t="shared" si="3829"/>
        <v>54006.7943650164</v>
      </c>
      <c r="AS565" s="18">
        <f ca="1" t="shared" si="3830"/>
        <v>57857.4859449307</v>
      </c>
      <c r="AT565" s="18">
        <f ca="1" t="shared" si="3831"/>
        <v>79192.8034146256</v>
      </c>
      <c r="AU565" s="18">
        <f ca="1">AP565*'Ejercicio 3 - TIR'!$D$5</f>
        <v>11322.3734531565</v>
      </c>
      <c r="AV565" s="18">
        <f ca="1">AQ565*'Ejercicio 3 - TIR'!$D$5</f>
        <v>17258.4848104322</v>
      </c>
      <c r="AW565" s="18">
        <f ca="1">AR565*'Ejercicio 3 - TIR'!$D$5</f>
        <v>27003.3971825082</v>
      </c>
      <c r="AX565" s="18">
        <f ca="1">AS565*'Ejercicio 3 - TIR'!$D$5</f>
        <v>28928.7429724653</v>
      </c>
      <c r="AY565" s="18">
        <f ca="1">AT565*'Ejercicio 3 - TIR'!$D$5</f>
        <v>39596.4017073128</v>
      </c>
      <c r="AZ565" s="18">
        <f ca="1" t="shared" ref="AZ565:BD565" si="4197">AJ565-AU565-AE565</f>
        <v>19617.3788637602</v>
      </c>
      <c r="BA565" s="18">
        <f ca="1" t="shared" si="4197"/>
        <v>24827.7827209831</v>
      </c>
      <c r="BB565" s="18">
        <f ca="1" t="shared" si="4197"/>
        <v>33254.6227377938</v>
      </c>
      <c r="BC565" s="18">
        <f ca="1" t="shared" si="4197"/>
        <v>33637.2852873347</v>
      </c>
      <c r="BD565" s="18">
        <f ca="1" t="shared" si="4197"/>
        <v>41892.4931115065</v>
      </c>
      <c r="BE565" s="18">
        <f ca="1" t="shared" ref="BE565:BI565" si="4198">AZ565/Z565</f>
        <v>17079.0245582283</v>
      </c>
      <c r="BF565" s="18">
        <f ca="1" t="shared" si="4198"/>
        <v>19141.0842450616</v>
      </c>
      <c r="BG565" s="18">
        <f ca="1" t="shared" si="4198"/>
        <v>21225.1808303313</v>
      </c>
      <c r="BH565" s="18">
        <f ca="1" t="shared" si="4198"/>
        <v>17869.6923449937</v>
      </c>
      <c r="BI565" s="18">
        <f ca="1" t="shared" si="4198"/>
        <v>17632.11893412</v>
      </c>
      <c r="BJ565" s="18">
        <f ca="1" t="shared" si="3834"/>
        <v>89751.9727976235</v>
      </c>
      <c r="BK565" s="18">
        <f ca="1" t="shared" si="3835"/>
        <v>33047.5684740918</v>
      </c>
      <c r="BL565" s="18">
        <f ca="1" t="shared" si="3836"/>
        <v>122799.541271715</v>
      </c>
      <c r="BM565" s="18">
        <f ca="1">BK565*'Ejercicio 3 - TIR'!$D$5</f>
        <v>16523.7842370459</v>
      </c>
      <c r="BN565" s="18">
        <f ca="1" t="shared" si="3837"/>
        <v>106275.757034669</v>
      </c>
      <c r="BO565" s="18">
        <f ca="1" t="shared" si="3838"/>
        <v>44730.3716888179</v>
      </c>
      <c r="BP565" s="18">
        <f ca="1" t="shared" si="3839"/>
        <v>-107322.587272754</v>
      </c>
      <c r="BQ565" s="18">
        <f ca="1" t="shared" ref="BQ565:BT565" si="4199">BE565</f>
        <v>17079.0245582283</v>
      </c>
      <c r="BR565" s="18">
        <f ca="1" t="shared" si="4199"/>
        <v>19141.0842450616</v>
      </c>
      <c r="BS565" s="18">
        <f ca="1" t="shared" si="4199"/>
        <v>21225.1808303313</v>
      </c>
      <c r="BT565" s="18">
        <f ca="1" t="shared" si="4199"/>
        <v>17869.6923449937</v>
      </c>
      <c r="BU565" s="18">
        <f ca="1" t="shared" si="3841"/>
        <v>62362.4906229378</v>
      </c>
      <c r="BV565" s="20">
        <f ca="1" t="shared" si="3842"/>
        <v>7.22185420541519</v>
      </c>
    </row>
    <row r="566" ht="15" customHeight="1" spans="1:74">
      <c r="A566" s="16">
        <v>565</v>
      </c>
      <c r="B566" s="17">
        <f ca="1" t="shared" ref="B566:F566" si="4200">RAND()</f>
        <v>0.361715918213298</v>
      </c>
      <c r="C566" s="18">
        <f ca="1">IF(B566&lt;=('Ejercicio 3 - TIR'!$D$13-'Ejercicio 3 - TIR'!$C$13)/('Ejercicio 3 - TIR'!$E$13-'Ejercicio 3 - TIR'!$C$13),'Ejercicio 3 - TIR'!$C$13+SQRT(('Ejercicio 3 - TIR'!$E$13-'Ejercicio 3 - TIR'!$C$13)*('Ejercicio 3 - TIR'!$D$13-'Ejercicio 3 - TIR'!$C$13)*B566),'Ejercicio 3 - TIR'!$E$13-SQRT(('Ejercicio 3 - TIR'!$E$13-'Ejercicio 3 - TIR'!$C$13)*('Ejercicio 3 - TIR'!$E$13-'Ejercicio 3 - TIR'!$D$13)*(1-B566)))</f>
        <v>72324.3627328287</v>
      </c>
      <c r="D566" s="17">
        <f ca="1" t="shared" si="4200"/>
        <v>0.201713528896205</v>
      </c>
      <c r="E566" s="18">
        <f ca="1">IF(D566&lt;=('Ejercicio 3 - TIR'!$D$14-'Ejercicio 3 - TIR'!$C$14)/('Ejercicio 3 - TIR'!$E$14-'Ejercicio 3 - TIR'!$C$14),'Ejercicio 3 - TIR'!$C$14+SQRT(('Ejercicio 3 - TIR'!$E$14-'Ejercicio 3 - TIR'!$C$14)*('Ejercicio 3 - TIR'!$D$14-'Ejercicio 3 - TIR'!$C$14)*D566),'Ejercicio 3 - TIR'!$E$14-SQRT(('Ejercicio 3 - TIR'!$E$14-'Ejercicio 3 - TIR'!$C$14)*('Ejercicio 3 - TIR'!$E$14-'Ejercicio 3 - TIR'!$D$14)*(1-D566)))</f>
        <v>28889.5391330099</v>
      </c>
      <c r="F566" s="17">
        <f ca="1" t="shared" si="4200"/>
        <v>0.340649089167305</v>
      </c>
      <c r="G566" s="18">
        <f ca="1">IF(F566&lt;=('Ejercicio 3 - TIR'!$D$18-'Ejercicio 3 - TIR'!$C$18)/('Ejercicio 3 - TIR'!$E$18-'Ejercicio 3 - TIR'!$C$18),'Ejercicio 3 - TIR'!$C$18+SQRT(('Ejercicio 3 - TIR'!$E$18-'Ejercicio 3 - TIR'!$C$18)*('Ejercicio 3 - TIR'!$D$18-'Ejercicio 3 - TIR'!$C$18)*F566),'Ejercicio 3 - TIR'!$E$18-SQRT(('Ejercicio 3 - TIR'!$E$18-'Ejercicio 3 - TIR'!$C$18)*('Ejercicio 3 - TIR'!$E$18-'Ejercicio 3 - TIR'!$D$18)*(1-F566)))</f>
        <v>37148.2419779339</v>
      </c>
      <c r="H566" s="17">
        <f ca="1" t="shared" ref="H566:L566" si="4201">RAND()</f>
        <v>0.0264556057952172</v>
      </c>
      <c r="I566" s="18">
        <f ca="1">IF(H566&lt;=('Ejercicio 3 - TIR'!$D$18-'Ejercicio 3 - TIR'!$C$18)/('Ejercicio 3 - TIR'!$E$18-'Ejercicio 3 - TIR'!$C$18),'Ejercicio 3 - TIR'!$C$18+SQRT(('Ejercicio 3 - TIR'!$E$18-'Ejercicio 3 - TIR'!$C$18)*('Ejercicio 3 - TIR'!$D$18-'Ejercicio 3 - TIR'!$C$18)*H566),'Ejercicio 3 - TIR'!$E$18-SQRT(('Ejercicio 3 - TIR'!$E$18-'Ejercicio 3 - TIR'!$C$18)*('Ejercicio 3 - TIR'!$E$18-'Ejercicio 3 - TIR'!$D$18)*(1-H566)))</f>
        <v>31992.0694940896</v>
      </c>
      <c r="J566" s="17">
        <f ca="1" t="shared" si="4201"/>
        <v>0.086048718806861</v>
      </c>
      <c r="K566" s="18">
        <f ca="1">IF(J566&lt;=('Ejercicio 3 - TIR'!$D$18-'Ejercicio 3 - TIR'!$C$18)/('Ejercicio 3 - TIR'!$E$18-'Ejercicio 3 - TIR'!$C$18),'Ejercicio 3 - TIR'!$C$18+SQRT(('Ejercicio 3 - TIR'!$E$18-'Ejercicio 3 - TIR'!$C$18)*('Ejercicio 3 - TIR'!$D$18-'Ejercicio 3 - TIR'!$C$18)*J566),'Ejercicio 3 - TIR'!$E$18-SQRT(('Ejercicio 3 - TIR'!$E$18-'Ejercicio 3 - TIR'!$C$18)*('Ejercicio 3 - TIR'!$E$18-'Ejercicio 3 - TIR'!$D$18)*(1-J566)))</f>
        <v>33592.6741879872</v>
      </c>
      <c r="L566" s="17">
        <f ca="1" t="shared" si="4201"/>
        <v>0.361721809319786</v>
      </c>
      <c r="M566" s="18">
        <f ca="1">IF(L566&lt;=('Ejercicio 3 - TIR'!$D$18-'Ejercicio 3 - TIR'!$C$18)/('Ejercicio 3 - TIR'!$E$18-'Ejercicio 3 - TIR'!$C$18),'Ejercicio 3 - TIR'!$C$18+SQRT(('Ejercicio 3 - TIR'!$E$18-'Ejercicio 3 - TIR'!$C$18)*('Ejercicio 3 - TIR'!$D$18-'Ejercicio 3 - TIR'!$C$18)*L566),'Ejercicio 3 - TIR'!$E$18-SQRT(('Ejercicio 3 - TIR'!$E$18-'Ejercicio 3 - TIR'!$C$18)*('Ejercicio 3 - TIR'!$E$18-'Ejercicio 3 - TIR'!$D$18)*(1-L566)))</f>
        <v>37366.0214090083</v>
      </c>
      <c r="N566" s="17">
        <f ca="1" t="shared" ref="N566:R566" si="4202">RAND()</f>
        <v>0.814902070579237</v>
      </c>
      <c r="O566" s="18">
        <f ca="1">IF(N566&lt;=('Ejercicio 3 - TIR'!$D$18-'Ejercicio 3 - TIR'!$C$18)/('Ejercicio 3 - TIR'!$E$18-'Ejercicio 3 - TIR'!$C$18),'Ejercicio 3 - TIR'!$C$18+SQRT(('Ejercicio 3 - TIR'!$E$18-'Ejercicio 3 - TIR'!$C$18)*('Ejercicio 3 - TIR'!$D$18-'Ejercicio 3 - TIR'!$C$18)*N566),'Ejercicio 3 - TIR'!$E$18-SQRT(('Ejercicio 3 - TIR'!$E$18-'Ejercicio 3 - TIR'!$C$18)*('Ejercicio 3 - TIR'!$E$18-'Ejercicio 3 - TIR'!$D$18)*(1-N566)))</f>
        <v>41274.0981351413</v>
      </c>
      <c r="P566" s="17">
        <f ca="1" t="shared" si="4202"/>
        <v>0.551098609750682</v>
      </c>
      <c r="Q566" s="19">
        <f ca="1">IF(P566&lt;=('Ejercicio 3 - TIR'!$D$22-'Ejercicio 3 - TIR'!$C$22)/('Ejercicio 3 - TIR'!$E$22-'Ejercicio 3 - TIR'!$C$22),'Ejercicio 3 - TIR'!$C$22+SQRT(('Ejercicio 3 - TIR'!$E$22-'Ejercicio 3 - TIR'!$C$22)*('Ejercicio 3 - TIR'!$D$22-'Ejercicio 3 - TIR'!$C$22)*P566),'Ejercicio 3 - TIR'!$E$22-SQRT(('Ejercicio 3 - TIR'!$E$22-'Ejercicio 3 - TIR'!$C$22)*('Ejercicio 3 - TIR'!$E$22-'Ejercicio 3 - TIR'!$D$22)*(1-P566)))</f>
        <v>0.151574263378959</v>
      </c>
      <c r="R566" s="17">
        <f ca="1" t="shared" si="4202"/>
        <v>0.580963591233942</v>
      </c>
      <c r="S566" s="19">
        <f ca="1">IF(R566&lt;=('Ejercicio 3 - TIR'!$D$23-'Ejercicio 3 - TIR'!$C$23)/('Ejercicio 3 - TIR'!$E$23-'Ejercicio 3 - TIR'!$C$23),'Ejercicio 3 - TIR'!$C$23+SQRT(('Ejercicio 3 - TIR'!$E$23-'Ejercicio 3 - TIR'!$C$23)*('Ejercicio 3 - TIR'!$D$23-'Ejercicio 3 - TIR'!$C$23)*R566),'Ejercicio 3 - TIR'!$E$23-SQRT(('Ejercicio 3 - TIR'!$E$23-'Ejercicio 3 - TIR'!$C$23)*('Ejercicio 3 - TIR'!$E$23-'Ejercicio 3 - TIR'!$D$23)*(1-R566)))</f>
        <v>0.152536104868775</v>
      </c>
      <c r="T566" s="17">
        <f ca="1" t="shared" ref="T566:X566" si="4203">RAND()</f>
        <v>0.500251345420027</v>
      </c>
      <c r="U566" s="19">
        <f ca="1">IF(T566&lt;=('Ejercicio 3 - TIR'!$D$24-'Ejercicio 3 - TIR'!$C$24)/('Ejercicio 3 - TIR'!$E$24-'Ejercicio 3 - TIR'!$C$24),'Ejercicio 3 - TIR'!$C$24+SQRT(('Ejercicio 3 - TIR'!$E$24-'Ejercicio 3 - TIR'!$C$24)*('Ejercicio 3 - TIR'!$D$24-'Ejercicio 3 - TIR'!$C$24)*T566),'Ejercicio 3 - TIR'!$E$24-SQRT(('Ejercicio 3 - TIR'!$E$24-'Ejercicio 3 - TIR'!$C$24)*('Ejercicio 3 - TIR'!$E$24-'Ejercicio 3 - TIR'!$D$24)*(1-T566)))</f>
        <v>0.18259283179892</v>
      </c>
      <c r="V566" s="17">
        <f ca="1" t="shared" si="4203"/>
        <v>0.0126801525907732</v>
      </c>
      <c r="W566" s="19">
        <f ca="1">IF(V566&lt;=('Ejercicio 3 - TIR'!$D$25-'Ejercicio 3 - TIR'!$C$25)/('Ejercicio 3 - TIR'!$E$25-'Ejercicio 3 - TIR'!$C$25),'Ejercicio 3 - TIR'!$C$25+SQRT(('Ejercicio 3 - TIR'!$E$25-'Ejercicio 3 - TIR'!$C$25)*('Ejercicio 3 - TIR'!$D$25-'Ejercicio 3 - TIR'!$C$25)*V566),'Ejercicio 3 - TIR'!$E$25-SQRT(('Ejercicio 3 - TIR'!$E$25-'Ejercicio 3 - TIR'!$C$25)*('Ejercicio 3 - TIR'!$E$25-'Ejercicio 3 - TIR'!$D$25)*(1-V566)))</f>
        <v>0.1842133375876</v>
      </c>
      <c r="X566" s="17">
        <f ca="1" t="shared" si="4203"/>
        <v>0.701980626524497</v>
      </c>
      <c r="Y566" s="19">
        <f ca="1">IF(X566&lt;=('Ejercicio 3 - TIR'!$D$26-'Ejercicio 3 - TIR'!$C$26)/('Ejercicio 3 - TIR'!$E$26-'Ejercicio 3 - TIR'!$C$26),'Ejercicio 3 - TIR'!$C$26+SQRT(('Ejercicio 3 - TIR'!$E$26-'Ejercicio 3 - TIR'!$C$26)*('Ejercicio 3 - TIR'!$D$26-'Ejercicio 3 - TIR'!$C$26)*X566),'Ejercicio 3 - TIR'!$E$26-SQRT(('Ejercicio 3 - TIR'!$E$26-'Ejercicio 3 - TIR'!$C$26)*('Ejercicio 3 - TIR'!$E$26-'Ejercicio 3 - TIR'!$D$26)*(1-X566)))</f>
        <v>0.239883860894053</v>
      </c>
      <c r="Z566" s="17">
        <f ca="1" t="shared" si="3812"/>
        <v>1.15157426337896</v>
      </c>
      <c r="AA566" s="17">
        <f ca="1" t="shared" si="3813"/>
        <v>1.32723091598192</v>
      </c>
      <c r="AB566" s="17">
        <f ca="1" t="shared" si="3814"/>
        <v>1.56957376738213</v>
      </c>
      <c r="AC566" s="17">
        <f ca="1" t="shared" si="3815"/>
        <v>1.85871018966153</v>
      </c>
      <c r="AD566" s="17">
        <f ca="1" t="shared" si="3816"/>
        <v>2.30458476624066</v>
      </c>
      <c r="AE566" s="16">
        <f ca="1" t="shared" si="3817"/>
        <v>4378.9106134436</v>
      </c>
      <c r="AF566" s="16">
        <f ca="1" t="shared" si="3818"/>
        <v>5046.85258198682</v>
      </c>
      <c r="AG566" s="16">
        <f ca="1" t="shared" si="3819"/>
        <v>5968.37168660348</v>
      </c>
      <c r="AH566" s="16">
        <f ca="1" t="shared" si="3820"/>
        <v>7067.82535495604</v>
      </c>
      <c r="AI566" s="16">
        <f ca="1" t="shared" si="3821"/>
        <v>8763.28258922778</v>
      </c>
      <c r="AJ566" s="18">
        <f ca="1" t="shared" si="3822"/>
        <v>42778.9593915625</v>
      </c>
      <c r="AK566" s="18">
        <f ca="1" t="shared" si="3823"/>
        <v>42460.8636987977</v>
      </c>
      <c r="AL566" s="18">
        <f ca="1" t="shared" si="3824"/>
        <v>52726.1801816793</v>
      </c>
      <c r="AM566" s="18">
        <f ca="1" t="shared" si="3825"/>
        <v>69452.6047400346</v>
      </c>
      <c r="AN566" s="18">
        <f ca="1" t="shared" si="3826"/>
        <v>95119.6578025686</v>
      </c>
      <c r="AO566" s="18">
        <f ca="1">C566/'Ejercicio 3 - TIR'!$D$7</f>
        <v>14464.8725465657</v>
      </c>
      <c r="AP566" s="18">
        <f ca="1" t="shared" si="3827"/>
        <v>28314.0868449968</v>
      </c>
      <c r="AQ566" s="18">
        <f ca="1" t="shared" si="3828"/>
        <v>27995.9911522319</v>
      </c>
      <c r="AR566" s="18">
        <f ca="1" t="shared" si="3829"/>
        <v>38261.3076351136</v>
      </c>
      <c r="AS566" s="18">
        <f ca="1" t="shared" si="3830"/>
        <v>54987.7321934689</v>
      </c>
      <c r="AT566" s="18">
        <f ca="1" t="shared" si="3831"/>
        <v>80654.7852560029</v>
      </c>
      <c r="AU566" s="18">
        <f ca="1">AP566*'Ejercicio 3 - TIR'!$D$5</f>
        <v>14157.0434224984</v>
      </c>
      <c r="AV566" s="18">
        <f ca="1">AQ566*'Ejercicio 3 - TIR'!$D$5</f>
        <v>13997.995576116</v>
      </c>
      <c r="AW566" s="18">
        <f ca="1">AR566*'Ejercicio 3 - TIR'!$D$5</f>
        <v>19130.6538175568</v>
      </c>
      <c r="AX566" s="18">
        <f ca="1">AS566*'Ejercicio 3 - TIR'!$D$5</f>
        <v>27493.8660967344</v>
      </c>
      <c r="AY566" s="18">
        <f ca="1">AT566*'Ejercicio 3 - TIR'!$D$5</f>
        <v>40327.3926280015</v>
      </c>
      <c r="AZ566" s="18">
        <f ca="1" t="shared" ref="AZ566:BD566" si="4204">AJ566-AU566-AE566</f>
        <v>24243.0053556205</v>
      </c>
      <c r="BA566" s="18">
        <f ca="1" t="shared" si="4204"/>
        <v>23416.0155406949</v>
      </c>
      <c r="BB566" s="18">
        <f ca="1" t="shared" si="4204"/>
        <v>27627.154677519</v>
      </c>
      <c r="BC566" s="18">
        <f ca="1" t="shared" si="4204"/>
        <v>34890.9132883441</v>
      </c>
      <c r="BD566" s="18">
        <f ca="1" t="shared" si="4204"/>
        <v>46028.9825853394</v>
      </c>
      <c r="BE566" s="18">
        <f ca="1" t="shared" ref="BE566:BI566" si="4205">AZ566/Z566</f>
        <v>21052.0555439356</v>
      </c>
      <c r="BF566" s="18">
        <f ca="1" t="shared" si="4205"/>
        <v>17642.7592657237</v>
      </c>
      <c r="BG566" s="18">
        <f ca="1" t="shared" si="4205"/>
        <v>17601.6924158958</v>
      </c>
      <c r="BH566" s="18">
        <f ca="1" t="shared" si="4205"/>
        <v>18771.5726111652</v>
      </c>
      <c r="BI566" s="18">
        <f ca="1" t="shared" si="4205"/>
        <v>19972.7878356256</v>
      </c>
      <c r="BJ566" s="18">
        <f ca="1" t="shared" si="3834"/>
        <v>66578.3917896479</v>
      </c>
      <c r="BK566" s="18">
        <f ca="1" t="shared" si="3835"/>
        <v>33335.5249164281</v>
      </c>
      <c r="BL566" s="18">
        <f ca="1" t="shared" si="3836"/>
        <v>99913.916706076</v>
      </c>
      <c r="BM566" s="18">
        <f ca="1">BK566*'Ejercicio 3 - TIR'!$D$5</f>
        <v>16667.762458214</v>
      </c>
      <c r="BN566" s="18">
        <f ca="1" t="shared" si="3837"/>
        <v>83246.154247862</v>
      </c>
      <c r="BO566" s="18">
        <f ca="1" t="shared" si="3838"/>
        <v>36121.9754062928</v>
      </c>
      <c r="BP566" s="18">
        <f ca="1" t="shared" si="3839"/>
        <v>-101213.901865839</v>
      </c>
      <c r="BQ566" s="18">
        <f ca="1" t="shared" ref="BQ566:BT566" si="4206">BE566</f>
        <v>21052.0555439356</v>
      </c>
      <c r="BR566" s="18">
        <f ca="1" t="shared" si="4206"/>
        <v>17642.7592657237</v>
      </c>
      <c r="BS566" s="18">
        <f ca="1" t="shared" si="4206"/>
        <v>17601.6924158958</v>
      </c>
      <c r="BT566" s="18">
        <f ca="1" t="shared" si="4206"/>
        <v>18771.5726111652</v>
      </c>
      <c r="BU566" s="18">
        <f ca="1" t="shared" si="3841"/>
        <v>56094.7632419183</v>
      </c>
      <c r="BV566" s="20">
        <f ca="1" t="shared" si="3842"/>
        <v>7.79384809773558</v>
      </c>
    </row>
    <row r="567" ht="15" customHeight="1" spans="1:74">
      <c r="A567" s="16">
        <v>566</v>
      </c>
      <c r="B567" s="17">
        <f ca="1" t="shared" ref="B567:F567" si="4207">RAND()</f>
        <v>0.0965766826567813</v>
      </c>
      <c r="C567" s="18">
        <f ca="1">IF(B567&lt;=('Ejercicio 3 - TIR'!$D$13-'Ejercicio 3 - TIR'!$C$13)/('Ejercicio 3 - TIR'!$E$13-'Ejercicio 3 - TIR'!$C$13),'Ejercicio 3 - TIR'!$C$13+SQRT(('Ejercicio 3 - TIR'!$E$13-'Ejercicio 3 - TIR'!$C$13)*('Ejercicio 3 - TIR'!$D$13-'Ejercicio 3 - TIR'!$C$13)*B567),'Ejercicio 3 - TIR'!$E$13-SQRT(('Ejercicio 3 - TIR'!$E$13-'Ejercicio 3 - TIR'!$C$13)*('Ejercicio 3 - TIR'!$E$13-'Ejercicio 3 - TIR'!$D$13)*(1-B567)))</f>
        <v>66215.3578386697</v>
      </c>
      <c r="D567" s="17">
        <f ca="1" t="shared" si="4207"/>
        <v>0.421167592647794</v>
      </c>
      <c r="E567" s="18">
        <f ca="1">IF(D567&lt;=('Ejercicio 3 - TIR'!$D$14-'Ejercicio 3 - TIR'!$C$14)/('Ejercicio 3 - TIR'!$E$14-'Ejercicio 3 - TIR'!$C$14),'Ejercicio 3 - TIR'!$C$14+SQRT(('Ejercicio 3 - TIR'!$E$14-'Ejercicio 3 - TIR'!$C$14)*('Ejercicio 3 - TIR'!$D$14-'Ejercicio 3 - TIR'!$C$14)*D567),'Ejercicio 3 - TIR'!$E$14-SQRT(('Ejercicio 3 - TIR'!$E$14-'Ejercicio 3 - TIR'!$C$14)*('Ejercicio 3 - TIR'!$E$14-'Ejercicio 3 - TIR'!$D$14)*(1-D567)))</f>
        <v>30682.0141069633</v>
      </c>
      <c r="F567" s="17">
        <f ca="1" t="shared" si="4207"/>
        <v>0.583370063836613</v>
      </c>
      <c r="G567" s="18">
        <f ca="1">IF(F567&lt;=('Ejercicio 3 - TIR'!$D$18-'Ejercicio 3 - TIR'!$C$18)/('Ejercicio 3 - TIR'!$E$18-'Ejercicio 3 - TIR'!$C$18),'Ejercicio 3 - TIR'!$C$18+SQRT(('Ejercicio 3 - TIR'!$E$18-'Ejercicio 3 - TIR'!$C$18)*('Ejercicio 3 - TIR'!$D$18-'Ejercicio 3 - TIR'!$C$18)*F567),'Ejercicio 3 - TIR'!$E$18-SQRT(('Ejercicio 3 - TIR'!$E$18-'Ejercicio 3 - TIR'!$C$18)*('Ejercicio 3 - TIR'!$E$18-'Ejercicio 3 - TIR'!$D$18)*(1-F567)))</f>
        <v>39354.4379614968</v>
      </c>
      <c r="H567" s="17">
        <f ca="1" t="shared" ref="H567:L567" si="4208">RAND()</f>
        <v>0.225423642250439</v>
      </c>
      <c r="I567" s="18">
        <f ca="1">IF(H567&lt;=('Ejercicio 3 - TIR'!$D$18-'Ejercicio 3 - TIR'!$C$18)/('Ejercicio 3 - TIR'!$E$18-'Ejercicio 3 - TIR'!$C$18),'Ejercicio 3 - TIR'!$C$18+SQRT(('Ejercicio 3 - TIR'!$E$18-'Ejercicio 3 - TIR'!$C$18)*('Ejercicio 3 - TIR'!$D$18-'Ejercicio 3 - TIR'!$C$18)*H567),'Ejercicio 3 - TIR'!$E$18-SQRT(('Ejercicio 3 - TIR'!$E$18-'Ejercicio 3 - TIR'!$C$18)*('Ejercicio 3 - TIR'!$E$18-'Ejercicio 3 - TIR'!$D$18)*(1-H567)))</f>
        <v>35814.9416452417</v>
      </c>
      <c r="J567" s="17">
        <f ca="1" t="shared" si="4208"/>
        <v>0.710755114333224</v>
      </c>
      <c r="K567" s="18">
        <f ca="1">IF(J567&lt;=('Ejercicio 3 - TIR'!$D$18-'Ejercicio 3 - TIR'!$C$18)/('Ejercicio 3 - TIR'!$E$18-'Ejercicio 3 - TIR'!$C$18),'Ejercicio 3 - TIR'!$C$18+SQRT(('Ejercicio 3 - TIR'!$E$18-'Ejercicio 3 - TIR'!$C$18)*('Ejercicio 3 - TIR'!$D$18-'Ejercicio 3 - TIR'!$C$18)*J567),'Ejercicio 3 - TIR'!$E$18-SQRT(('Ejercicio 3 - TIR'!$E$18-'Ejercicio 3 - TIR'!$C$18)*('Ejercicio 3 - TIR'!$E$18-'Ejercicio 3 - TIR'!$D$18)*(1-J567)))</f>
        <v>40342.3861876484</v>
      </c>
      <c r="L567" s="17">
        <f ca="1" t="shared" si="4208"/>
        <v>0.587940983244774</v>
      </c>
      <c r="M567" s="18">
        <f ca="1">IF(L567&lt;=('Ejercicio 3 - TIR'!$D$18-'Ejercicio 3 - TIR'!$C$18)/('Ejercicio 3 - TIR'!$E$18-'Ejercicio 3 - TIR'!$C$18),'Ejercicio 3 - TIR'!$C$18+SQRT(('Ejercicio 3 - TIR'!$E$18-'Ejercicio 3 - TIR'!$C$18)*('Ejercicio 3 - TIR'!$D$18-'Ejercicio 3 - TIR'!$C$18)*L567),'Ejercicio 3 - TIR'!$E$18-SQRT(('Ejercicio 3 - TIR'!$E$18-'Ejercicio 3 - TIR'!$C$18)*('Ejercicio 3 - TIR'!$E$18-'Ejercicio 3 - TIR'!$D$18)*(1-L567)))</f>
        <v>39391.0141883993</v>
      </c>
      <c r="N567" s="17">
        <f ca="1" t="shared" ref="N567:R567" si="4209">RAND()</f>
        <v>0.523234800617644</v>
      </c>
      <c r="O567" s="18">
        <f ca="1">IF(N567&lt;=('Ejercicio 3 - TIR'!$D$18-'Ejercicio 3 - TIR'!$C$18)/('Ejercicio 3 - TIR'!$E$18-'Ejercicio 3 - TIR'!$C$18),'Ejercicio 3 - TIR'!$C$18+SQRT(('Ejercicio 3 - TIR'!$E$18-'Ejercicio 3 - TIR'!$C$18)*('Ejercicio 3 - TIR'!$D$18-'Ejercicio 3 - TIR'!$C$18)*N567),'Ejercicio 3 - TIR'!$E$18-SQRT(('Ejercicio 3 - TIR'!$E$18-'Ejercicio 3 - TIR'!$C$18)*('Ejercicio 3 - TIR'!$E$18-'Ejercicio 3 - TIR'!$D$18)*(1-N567)))</f>
        <v>38859.1884556457</v>
      </c>
      <c r="P567" s="17">
        <f ca="1" t="shared" si="4209"/>
        <v>0.97925228504635</v>
      </c>
      <c r="Q567" s="19">
        <f ca="1">IF(P567&lt;=('Ejercicio 3 - TIR'!$D$22-'Ejercicio 3 - TIR'!$C$22)/('Ejercicio 3 - TIR'!$E$22-'Ejercicio 3 - TIR'!$C$22),'Ejercicio 3 - TIR'!$C$22+SQRT(('Ejercicio 3 - TIR'!$E$22-'Ejercicio 3 - TIR'!$C$22)*('Ejercicio 3 - TIR'!$D$22-'Ejercicio 3 - TIR'!$C$22)*P567),'Ejercicio 3 - TIR'!$E$22-SQRT(('Ejercicio 3 - TIR'!$E$22-'Ejercicio 3 - TIR'!$C$22)*('Ejercicio 3 - TIR'!$E$22-'Ejercicio 3 - TIR'!$D$22)*(1-P567)))</f>
        <v>0.173888871878567</v>
      </c>
      <c r="R567" s="17">
        <f ca="1" t="shared" si="4209"/>
        <v>0.51486101012872</v>
      </c>
      <c r="S567" s="19">
        <f ca="1">IF(R567&lt;=('Ejercicio 3 - TIR'!$D$23-'Ejercicio 3 - TIR'!$C$23)/('Ejercicio 3 - TIR'!$E$23-'Ejercicio 3 - TIR'!$C$23),'Ejercicio 3 - TIR'!$C$23+SQRT(('Ejercicio 3 - TIR'!$E$23-'Ejercicio 3 - TIR'!$C$23)*('Ejercicio 3 - TIR'!$D$23-'Ejercicio 3 - TIR'!$C$23)*R567),'Ejercicio 3 - TIR'!$E$23-SQRT(('Ejercicio 3 - TIR'!$E$23-'Ejercicio 3 - TIR'!$C$23)*('Ejercicio 3 - TIR'!$E$23-'Ejercicio 3 - TIR'!$D$23)*(1-R567)))</f>
        <v>0.150449193212904</v>
      </c>
      <c r="T567" s="17">
        <f ca="1" t="shared" ref="T567:X567" si="4210">RAND()</f>
        <v>0.406403672809806</v>
      </c>
      <c r="U567" s="19">
        <f ca="1">IF(T567&lt;=('Ejercicio 3 - TIR'!$D$24-'Ejercicio 3 - TIR'!$C$24)/('Ejercicio 3 - TIR'!$E$24-'Ejercicio 3 - TIR'!$C$24),'Ejercicio 3 - TIR'!$C$24+SQRT(('Ejercicio 3 - TIR'!$E$24-'Ejercicio 3 - TIR'!$C$24)*('Ejercicio 3 - TIR'!$D$24-'Ejercicio 3 - TIR'!$C$24)*T567),'Ejercicio 3 - TIR'!$E$24-SQRT(('Ejercicio 3 - TIR'!$E$24-'Ejercicio 3 - TIR'!$C$24)*('Ejercicio 3 - TIR'!$E$24-'Ejercicio 3 - TIR'!$D$24)*(1-T567)))</f>
        <v>0.179213827426419</v>
      </c>
      <c r="V567" s="17">
        <f ca="1" t="shared" si="4210"/>
        <v>0.608880318572061</v>
      </c>
      <c r="W567" s="19">
        <f ca="1">IF(V567&lt;=('Ejercicio 3 - TIR'!$D$25-'Ejercicio 3 - TIR'!$C$25)/('Ejercicio 3 - TIR'!$E$25-'Ejercicio 3 - TIR'!$C$25),'Ejercicio 3 - TIR'!$C$25+SQRT(('Ejercicio 3 - TIR'!$E$25-'Ejercicio 3 - TIR'!$C$25)*('Ejercicio 3 - TIR'!$D$25-'Ejercicio 3 - TIR'!$C$25)*V567),'Ejercicio 3 - TIR'!$E$25-SQRT(('Ejercicio 3 - TIR'!$E$25-'Ejercicio 3 - TIR'!$C$25)*('Ejercicio 3 - TIR'!$E$25-'Ejercicio 3 - TIR'!$D$25)*(1-V567)))</f>
        <v>0.213001096164916</v>
      </c>
      <c r="X567" s="17">
        <f ca="1" t="shared" si="4210"/>
        <v>0.622380252343732</v>
      </c>
      <c r="Y567" s="19">
        <f ca="1">IF(X567&lt;=('Ejercicio 3 - TIR'!$D$26-'Ejercicio 3 - TIR'!$C$26)/('Ejercicio 3 - TIR'!$E$26-'Ejercicio 3 - TIR'!$C$26),'Ejercicio 3 - TIR'!$C$26+SQRT(('Ejercicio 3 - TIR'!$E$26-'Ejercicio 3 - TIR'!$C$26)*('Ejercicio 3 - TIR'!$D$26-'Ejercicio 3 - TIR'!$C$26)*X567),'Ejercicio 3 - TIR'!$E$26-SQRT(('Ejercicio 3 - TIR'!$E$26-'Ejercicio 3 - TIR'!$C$26)*('Ejercicio 3 - TIR'!$E$26-'Ejercicio 3 - TIR'!$D$26)*(1-X567)))</f>
        <v>0.234843088708993</v>
      </c>
      <c r="Z567" s="17">
        <f ca="1" t="shared" si="3812"/>
        <v>1.17388887187857</v>
      </c>
      <c r="AA567" s="17">
        <f ca="1" t="shared" si="3813"/>
        <v>1.3504995055743</v>
      </c>
      <c r="AB567" s="17">
        <f ca="1" t="shared" si="3814"/>
        <v>1.59252769090576</v>
      </c>
      <c r="AC567" s="17">
        <f ca="1" t="shared" si="3815"/>
        <v>1.93173783474167</v>
      </c>
      <c r="AD567" s="17">
        <f ca="1" t="shared" si="3816"/>
        <v>2.38539311442843</v>
      </c>
      <c r="AE567" s="16">
        <f ca="1" t="shared" si="3817"/>
        <v>5335.26082002213</v>
      </c>
      <c r="AF567" s="16">
        <f ca="1" t="shared" si="3818"/>
        <v>6137.94650597487</v>
      </c>
      <c r="AG567" s="16">
        <f ca="1" t="shared" si="3819"/>
        <v>7237.95139184924</v>
      </c>
      <c r="AH567" s="16">
        <f ca="1" t="shared" si="3820"/>
        <v>8779.64297230151</v>
      </c>
      <c r="AI567" s="16">
        <f ca="1" t="shared" si="3821"/>
        <v>10841.481445679</v>
      </c>
      <c r="AJ567" s="18">
        <f ca="1" t="shared" si="3822"/>
        <v>46197.7367820365</v>
      </c>
      <c r="AK567" s="18">
        <f ca="1" t="shared" si="3823"/>
        <v>48368.0609840714</v>
      </c>
      <c r="AL567" s="18">
        <f ca="1" t="shared" si="3824"/>
        <v>64246.3671210442</v>
      </c>
      <c r="AM567" s="18">
        <f ca="1" t="shared" si="3825"/>
        <v>76093.1124565768</v>
      </c>
      <c r="AN567" s="18">
        <f ca="1" t="shared" si="3826"/>
        <v>92694.4405743739</v>
      </c>
      <c r="AO567" s="18">
        <f ca="1">C567/'Ejercicio 3 - TIR'!$D$7</f>
        <v>13243.0715677339</v>
      </c>
      <c r="AP567" s="18">
        <f ca="1" t="shared" si="3827"/>
        <v>32954.6652143026</v>
      </c>
      <c r="AQ567" s="18">
        <f ca="1" t="shared" si="3828"/>
        <v>35124.9894163374</v>
      </c>
      <c r="AR567" s="18">
        <f ca="1" t="shared" si="3829"/>
        <v>51003.2955533102</v>
      </c>
      <c r="AS567" s="18">
        <f ca="1" t="shared" si="3830"/>
        <v>62850.0408888428</v>
      </c>
      <c r="AT567" s="18">
        <f ca="1" t="shared" si="3831"/>
        <v>79451.36900664</v>
      </c>
      <c r="AU567" s="18">
        <f ca="1">AP567*'Ejercicio 3 - TIR'!$D$5</f>
        <v>16477.3326071513</v>
      </c>
      <c r="AV567" s="18">
        <f ca="1">AQ567*'Ejercicio 3 - TIR'!$D$5</f>
        <v>17562.4947081687</v>
      </c>
      <c r="AW567" s="18">
        <f ca="1">AR567*'Ejercicio 3 - TIR'!$D$5</f>
        <v>25501.6477766551</v>
      </c>
      <c r="AX567" s="18">
        <f ca="1">AS567*'Ejercicio 3 - TIR'!$D$5</f>
        <v>31425.0204444214</v>
      </c>
      <c r="AY567" s="18">
        <f ca="1">AT567*'Ejercicio 3 - TIR'!$D$5</f>
        <v>39725.68450332</v>
      </c>
      <c r="AZ567" s="18">
        <f ca="1" t="shared" ref="AZ567:BD567" si="4211">AJ567-AU567-AE567</f>
        <v>24385.1433548631</v>
      </c>
      <c r="BA567" s="18">
        <f ca="1" t="shared" si="4211"/>
        <v>24667.6197699278</v>
      </c>
      <c r="BB567" s="18">
        <f ca="1" t="shared" si="4211"/>
        <v>31506.7679525398</v>
      </c>
      <c r="BC567" s="18">
        <f ca="1" t="shared" si="4211"/>
        <v>35888.4490398538</v>
      </c>
      <c r="BD567" s="18">
        <f ca="1" t="shared" si="4211"/>
        <v>42127.2746253749</v>
      </c>
      <c r="BE567" s="18">
        <f ca="1" t="shared" ref="BE567:BI567" si="4212">AZ567/Z567</f>
        <v>20772.9572526228</v>
      </c>
      <c r="BF567" s="18">
        <f ca="1" t="shared" si="4212"/>
        <v>18265.5526108007</v>
      </c>
      <c r="BG567" s="18">
        <f ca="1" t="shared" si="4212"/>
        <v>19784.1256591401</v>
      </c>
      <c r="BH567" s="18">
        <f ca="1" t="shared" si="4212"/>
        <v>18578.3227901902</v>
      </c>
      <c r="BI567" s="18">
        <f ca="1" t="shared" si="4212"/>
        <v>17660.5165708585</v>
      </c>
      <c r="BJ567" s="18">
        <f ca="1" t="shared" si="3834"/>
        <v>73188.6651875461</v>
      </c>
      <c r="BK567" s="18">
        <f ca="1" t="shared" si="3835"/>
        <v>31589.9317315554</v>
      </c>
      <c r="BL567" s="18">
        <f ca="1" t="shared" si="3836"/>
        <v>104778.596919101</v>
      </c>
      <c r="BM567" s="18">
        <f ca="1">BK567*'Ejercicio 3 - TIR'!$D$5</f>
        <v>15794.9658657777</v>
      </c>
      <c r="BN567" s="18">
        <f ca="1" t="shared" si="3837"/>
        <v>88983.6310533238</v>
      </c>
      <c r="BO567" s="18">
        <f ca="1" t="shared" si="3838"/>
        <v>37303.5498908303</v>
      </c>
      <c r="BP567" s="18">
        <f ca="1" t="shared" si="3839"/>
        <v>-96897.371945633</v>
      </c>
      <c r="BQ567" s="18">
        <f ca="1" t="shared" ref="BQ567:BT567" si="4213">BE567</f>
        <v>20772.9572526228</v>
      </c>
      <c r="BR567" s="18">
        <f ca="1" t="shared" si="4213"/>
        <v>18265.5526108007</v>
      </c>
      <c r="BS567" s="18">
        <f ca="1" t="shared" si="4213"/>
        <v>19784.1256591401</v>
      </c>
      <c r="BT567" s="18">
        <f ca="1" t="shared" si="4213"/>
        <v>18578.3227901902</v>
      </c>
      <c r="BU567" s="18">
        <f ca="1" t="shared" si="3841"/>
        <v>54964.0664616888</v>
      </c>
      <c r="BV567" s="20">
        <f ca="1" t="shared" si="3842"/>
        <v>9.57279845997472</v>
      </c>
    </row>
    <row r="568" ht="15" customHeight="1" spans="1:74">
      <c r="A568" s="16">
        <v>567</v>
      </c>
      <c r="B568" s="17">
        <f ca="1" t="shared" ref="B568:F568" si="4214">RAND()</f>
        <v>0.838731082730757</v>
      </c>
      <c r="C568" s="18">
        <f ca="1">IF(B568&lt;=('Ejercicio 3 - TIR'!$D$13-'Ejercicio 3 - TIR'!$C$13)/('Ejercicio 3 - TIR'!$E$13-'Ejercicio 3 - TIR'!$C$13),'Ejercicio 3 - TIR'!$C$13+SQRT(('Ejercicio 3 - TIR'!$E$13-'Ejercicio 3 - TIR'!$C$13)*('Ejercicio 3 - TIR'!$D$13-'Ejercicio 3 - TIR'!$C$13)*B568),'Ejercicio 3 - TIR'!$E$13-SQRT(('Ejercicio 3 - TIR'!$E$13-'Ejercicio 3 - TIR'!$C$13)*('Ejercicio 3 - TIR'!$E$13-'Ejercicio 3 - TIR'!$D$13)*(1-B568)))</f>
        <v>86088.7563200449</v>
      </c>
      <c r="D568" s="17">
        <f ca="1" t="shared" si="4214"/>
        <v>0.946729820859579</v>
      </c>
      <c r="E568" s="18">
        <f ca="1">IF(D568&lt;=('Ejercicio 3 - TIR'!$D$14-'Ejercicio 3 - TIR'!$C$14)/('Ejercicio 3 - TIR'!$E$14-'Ejercicio 3 - TIR'!$C$14),'Ejercicio 3 - TIR'!$C$14+SQRT(('Ejercicio 3 - TIR'!$E$14-'Ejercicio 3 - TIR'!$C$14)*('Ejercicio 3 - TIR'!$D$14-'Ejercicio 3 - TIR'!$C$14)*D568),'Ejercicio 3 - TIR'!$E$14-SQRT(('Ejercicio 3 - TIR'!$E$14-'Ejercicio 3 - TIR'!$C$14)*('Ejercicio 3 - TIR'!$E$14-'Ejercicio 3 - TIR'!$D$14)*(1-D568)))</f>
        <v>37173.2479997242</v>
      </c>
      <c r="F568" s="17">
        <f ca="1" t="shared" si="4214"/>
        <v>0.799906673652838</v>
      </c>
      <c r="G568" s="18">
        <f ca="1">IF(F568&lt;=('Ejercicio 3 - TIR'!$D$18-'Ejercicio 3 - TIR'!$C$18)/('Ejercicio 3 - TIR'!$E$18-'Ejercicio 3 - TIR'!$C$18),'Ejercicio 3 - TIR'!$C$18+SQRT(('Ejercicio 3 - TIR'!$E$18-'Ejercicio 3 - TIR'!$C$18)*('Ejercicio 3 - TIR'!$D$18-'Ejercicio 3 - TIR'!$C$18)*F568),'Ejercicio 3 - TIR'!$E$18-SQRT(('Ejercicio 3 - TIR'!$E$18-'Ejercicio 3 - TIR'!$C$18)*('Ejercicio 3 - TIR'!$E$18-'Ejercicio 3 - TIR'!$D$18)*(1-F568)))</f>
        <v>41126.1131307126</v>
      </c>
      <c r="H568" s="17">
        <f ca="1" t="shared" ref="H568:L568" si="4215">RAND()</f>
        <v>0.329407920356467</v>
      </c>
      <c r="I568" s="18">
        <f ca="1">IF(H568&lt;=('Ejercicio 3 - TIR'!$D$18-'Ejercicio 3 - TIR'!$C$18)/('Ejercicio 3 - TIR'!$E$18-'Ejercicio 3 - TIR'!$C$18),'Ejercicio 3 - TIR'!$C$18+SQRT(('Ejercicio 3 - TIR'!$E$18-'Ejercicio 3 - TIR'!$C$18)*('Ejercicio 3 - TIR'!$D$18-'Ejercicio 3 - TIR'!$C$18)*H568),'Ejercicio 3 - TIR'!$E$18-SQRT(('Ejercicio 3 - TIR'!$E$18-'Ejercicio 3 - TIR'!$C$18)*('Ejercicio 3 - TIR'!$E$18-'Ejercicio 3 - TIR'!$D$18)*(1-H568)))</f>
        <v>37029.3092159522</v>
      </c>
      <c r="J568" s="17">
        <f ca="1" t="shared" si="4215"/>
        <v>0.742063054102188</v>
      </c>
      <c r="K568" s="18">
        <f ca="1">IF(J568&lt;=('Ejercicio 3 - TIR'!$D$18-'Ejercicio 3 - TIR'!$C$18)/('Ejercicio 3 - TIR'!$E$18-'Ejercicio 3 - TIR'!$C$18),'Ejercicio 3 - TIR'!$C$18+SQRT(('Ejercicio 3 - TIR'!$E$18-'Ejercicio 3 - TIR'!$C$18)*('Ejercicio 3 - TIR'!$D$18-'Ejercicio 3 - TIR'!$C$18)*J568),'Ejercicio 3 - TIR'!$E$18-SQRT(('Ejercicio 3 - TIR'!$E$18-'Ejercicio 3 - TIR'!$C$18)*('Ejercicio 3 - TIR'!$E$18-'Ejercicio 3 - TIR'!$D$18)*(1-J568)))</f>
        <v>40601.6740750217</v>
      </c>
      <c r="L568" s="17">
        <f ca="1" t="shared" si="4215"/>
        <v>0.629468070707666</v>
      </c>
      <c r="M568" s="18">
        <f ca="1">IF(L568&lt;=('Ejercicio 3 - TIR'!$D$18-'Ejercicio 3 - TIR'!$C$18)/('Ejercicio 3 - TIR'!$E$18-'Ejercicio 3 - TIR'!$C$18),'Ejercicio 3 - TIR'!$C$18+SQRT(('Ejercicio 3 - TIR'!$E$18-'Ejercicio 3 - TIR'!$C$18)*('Ejercicio 3 - TIR'!$D$18-'Ejercicio 3 - TIR'!$C$18)*L568),'Ejercicio 3 - TIR'!$E$18-SQRT(('Ejercicio 3 - TIR'!$E$18-'Ejercicio 3 - TIR'!$C$18)*('Ejercicio 3 - TIR'!$E$18-'Ejercicio 3 - TIR'!$D$18)*(1-L568)))</f>
        <v>39717.0062573897</v>
      </c>
      <c r="N568" s="17">
        <f ca="1" t="shared" ref="N568:R568" si="4216">RAND()</f>
        <v>0.263601181915482</v>
      </c>
      <c r="O568" s="18">
        <f ca="1">IF(N568&lt;=('Ejercicio 3 - TIR'!$D$18-'Ejercicio 3 - TIR'!$C$18)/('Ejercicio 3 - TIR'!$E$18-'Ejercicio 3 - TIR'!$C$18),'Ejercicio 3 - TIR'!$C$18+SQRT(('Ejercicio 3 - TIR'!$E$18-'Ejercicio 3 - TIR'!$C$18)*('Ejercicio 3 - TIR'!$D$18-'Ejercicio 3 - TIR'!$C$18)*N568),'Ejercicio 3 - TIR'!$E$18-SQRT(('Ejercicio 3 - TIR'!$E$18-'Ejercicio 3 - TIR'!$C$18)*('Ejercicio 3 - TIR'!$E$18-'Ejercicio 3 - TIR'!$D$18)*(1-N568)))</f>
        <v>36288.0980659753</v>
      </c>
      <c r="P568" s="17">
        <f ca="1" t="shared" si="4216"/>
        <v>0.454769845592024</v>
      </c>
      <c r="Q568" s="19">
        <f ca="1">IF(P568&lt;=('Ejercicio 3 - TIR'!$D$22-'Ejercicio 3 - TIR'!$C$22)/('Ejercicio 3 - TIR'!$E$22-'Ejercicio 3 - TIR'!$C$22),'Ejercicio 3 - TIR'!$C$22+SQRT(('Ejercicio 3 - TIR'!$E$22-'Ejercicio 3 - TIR'!$C$22)*('Ejercicio 3 - TIR'!$D$22-'Ejercicio 3 - TIR'!$C$22)*P568),'Ejercicio 3 - TIR'!$E$22-SQRT(('Ejercicio 3 - TIR'!$E$22-'Ejercicio 3 - TIR'!$C$22)*('Ejercicio 3 - TIR'!$E$22-'Ejercicio 3 - TIR'!$D$22)*(1-P568)))</f>
        <v>0.148610937105688</v>
      </c>
      <c r="R568" s="17">
        <f ca="1" t="shared" si="4216"/>
        <v>0.644623349827679</v>
      </c>
      <c r="S568" s="19">
        <f ca="1">IF(R568&lt;=('Ejercicio 3 - TIR'!$D$23-'Ejercicio 3 - TIR'!$C$23)/('Ejercicio 3 - TIR'!$E$23-'Ejercicio 3 - TIR'!$C$23),'Ejercicio 3 - TIR'!$C$23+SQRT(('Ejercicio 3 - TIR'!$E$23-'Ejercicio 3 - TIR'!$C$23)*('Ejercicio 3 - TIR'!$D$23-'Ejercicio 3 - TIR'!$C$23)*R568),'Ejercicio 3 - TIR'!$E$23-SQRT(('Ejercicio 3 - TIR'!$E$23-'Ejercicio 3 - TIR'!$C$23)*('Ejercicio 3 - TIR'!$E$23-'Ejercicio 3 - TIR'!$D$23)*(1-R568)))</f>
        <v>0.154708144190072</v>
      </c>
      <c r="T568" s="17">
        <f ca="1" t="shared" ref="T568:X568" si="4217">RAND()</f>
        <v>0.919700320881548</v>
      </c>
      <c r="U568" s="19">
        <f ca="1">IF(T568&lt;=('Ejercicio 3 - TIR'!$D$24-'Ejercicio 3 - TIR'!$C$24)/('Ejercicio 3 - TIR'!$E$24-'Ejercicio 3 - TIR'!$C$24),'Ejercicio 3 - TIR'!$C$24+SQRT(('Ejercicio 3 - TIR'!$E$24-'Ejercicio 3 - TIR'!$C$24)*('Ejercicio 3 - TIR'!$D$24-'Ejercicio 3 - TIR'!$C$24)*T568),'Ejercicio 3 - TIR'!$E$24-SQRT(('Ejercicio 3 - TIR'!$E$24-'Ejercicio 3 - TIR'!$C$24)*('Ejercicio 3 - TIR'!$E$24-'Ejercicio 3 - TIR'!$D$24)*(1-T568)))</f>
        <v>0.205005364241447</v>
      </c>
      <c r="V568" s="17">
        <f ca="1" t="shared" si="4217"/>
        <v>0.363213336921592</v>
      </c>
      <c r="W568" s="19">
        <f ca="1">IF(V568&lt;=('Ejercicio 3 - TIR'!$D$25-'Ejercicio 3 - TIR'!$C$25)/('Ejercicio 3 - TIR'!$E$25-'Ejercicio 3 - TIR'!$C$25),'Ejercicio 3 - TIR'!$C$25+SQRT(('Ejercicio 3 - TIR'!$E$25-'Ejercicio 3 - TIR'!$C$25)*('Ejercicio 3 - TIR'!$D$25-'Ejercicio 3 - TIR'!$C$25)*V568),'Ejercicio 3 - TIR'!$E$25-SQRT(('Ejercicio 3 - TIR'!$E$25-'Ejercicio 3 - TIR'!$C$25)*('Ejercicio 3 - TIR'!$E$25-'Ejercicio 3 - TIR'!$D$25)*(1-V568)))</f>
        <v>0.20279032598318</v>
      </c>
      <c r="X568" s="17">
        <f ca="1" t="shared" si="4217"/>
        <v>0.0244885627839291</v>
      </c>
      <c r="Y568" s="19">
        <f ca="1">IF(X568&lt;=('Ejercicio 3 - TIR'!$D$26-'Ejercicio 3 - TIR'!$C$26)/('Ejercicio 3 - TIR'!$E$26-'Ejercicio 3 - TIR'!$C$26),'Ejercicio 3 - TIR'!$C$26+SQRT(('Ejercicio 3 - TIR'!$E$26-'Ejercicio 3 - TIR'!$C$26)*('Ejercicio 3 - TIR'!$D$26-'Ejercicio 3 - TIR'!$C$26)*X568),'Ejercicio 3 - TIR'!$E$26-SQRT(('Ejercicio 3 - TIR'!$E$26-'Ejercicio 3 - TIR'!$C$26)*('Ejercicio 3 - TIR'!$E$26-'Ejercicio 3 - TIR'!$D$26)*(1-X568)))</f>
        <v>0.198131366399112</v>
      </c>
      <c r="Z568" s="17">
        <f ca="1" t="shared" si="3812"/>
        <v>1.14861093710569</v>
      </c>
      <c r="AA568" s="17">
        <f ca="1" t="shared" si="3813"/>
        <v>1.32631040358173</v>
      </c>
      <c r="AB568" s="17">
        <f ca="1" t="shared" si="3814"/>
        <v>1.59821115096522</v>
      </c>
      <c r="AC568" s="17">
        <f ca="1" t="shared" si="3815"/>
        <v>1.92231291125941</v>
      </c>
      <c r="AD568" s="17">
        <f ca="1" t="shared" si="3816"/>
        <v>2.30318339501389</v>
      </c>
      <c r="AE568" s="16">
        <f ca="1" t="shared" si="3817"/>
        <v>5524.35122050116</v>
      </c>
      <c r="AF568" s="16">
        <f ca="1" t="shared" si="3818"/>
        <v>6379.01334567906</v>
      </c>
      <c r="AG568" s="16">
        <f ca="1" t="shared" si="3819"/>
        <v>7686.74530011105</v>
      </c>
      <c r="AH568" s="16">
        <f ca="1" t="shared" si="3820"/>
        <v>9245.54288527024</v>
      </c>
      <c r="AI568" s="16">
        <f ca="1" t="shared" si="3821"/>
        <v>11077.3749302304</v>
      </c>
      <c r="AJ568" s="18">
        <f ca="1" t="shared" si="3822"/>
        <v>47237.9033425824</v>
      </c>
      <c r="AK568" s="18">
        <f ca="1" t="shared" si="3823"/>
        <v>49112.3580505622</v>
      </c>
      <c r="AL568" s="18">
        <f ca="1" t="shared" si="3824"/>
        <v>64890.0482545553</v>
      </c>
      <c r="AM568" s="18">
        <f ca="1" t="shared" si="3825"/>
        <v>76348.513925151</v>
      </c>
      <c r="AN568" s="18">
        <f ca="1" t="shared" si="3826"/>
        <v>83578.1449021901</v>
      </c>
      <c r="AO568" s="18">
        <f ca="1">C568/'Ejercicio 3 - TIR'!$D$7</f>
        <v>17217.751264009</v>
      </c>
      <c r="AP568" s="18">
        <f ca="1" t="shared" si="3827"/>
        <v>30020.1520785734</v>
      </c>
      <c r="AQ568" s="18">
        <f ca="1" t="shared" si="3828"/>
        <v>31894.6067865532</v>
      </c>
      <c r="AR568" s="18">
        <f ca="1" t="shared" si="3829"/>
        <v>47672.2969905463</v>
      </c>
      <c r="AS568" s="18">
        <f ca="1" t="shared" si="3830"/>
        <v>59130.7626611421</v>
      </c>
      <c r="AT568" s="18">
        <f ca="1" t="shared" si="3831"/>
        <v>66360.3936381812</v>
      </c>
      <c r="AU568" s="18">
        <f ca="1">AP568*'Ejercicio 3 - TIR'!$D$5</f>
        <v>15010.0760392867</v>
      </c>
      <c r="AV568" s="18">
        <f ca="1">AQ568*'Ejercicio 3 - TIR'!$D$5</f>
        <v>15947.3033932766</v>
      </c>
      <c r="AW568" s="18">
        <f ca="1">AR568*'Ejercicio 3 - TIR'!$D$5</f>
        <v>23836.1484952732</v>
      </c>
      <c r="AX568" s="18">
        <f ca="1">AS568*'Ejercicio 3 - TIR'!$D$5</f>
        <v>29565.381330571</v>
      </c>
      <c r="AY568" s="18">
        <f ca="1">AT568*'Ejercicio 3 - TIR'!$D$5</f>
        <v>33180.1968190906</v>
      </c>
      <c r="AZ568" s="18">
        <f ca="1" t="shared" ref="AZ568:BD568" si="4218">AJ568-AU568-AE568</f>
        <v>26703.4760827945</v>
      </c>
      <c r="BA568" s="18">
        <f ca="1" t="shared" si="4218"/>
        <v>26786.0413116065</v>
      </c>
      <c r="BB568" s="18">
        <f ca="1" t="shared" si="4218"/>
        <v>33367.1544591711</v>
      </c>
      <c r="BC568" s="18">
        <f ca="1" t="shared" si="4218"/>
        <v>37537.5897093098</v>
      </c>
      <c r="BD568" s="18">
        <f ca="1" t="shared" si="4218"/>
        <v>39320.5731528691</v>
      </c>
      <c r="BE568" s="18">
        <f ca="1" t="shared" ref="BE568:BI568" si="4219">AZ568/Z568</f>
        <v>23248.4953957368</v>
      </c>
      <c r="BF568" s="18">
        <f ca="1" t="shared" si="4219"/>
        <v>20195.9068098013</v>
      </c>
      <c r="BG568" s="18">
        <f ca="1" t="shared" si="4219"/>
        <v>20877.8135723927</v>
      </c>
      <c r="BH568" s="18">
        <f ca="1" t="shared" si="4219"/>
        <v>19527.3045764005</v>
      </c>
      <c r="BI568" s="18">
        <f ca="1" t="shared" si="4219"/>
        <v>17072.2718989696</v>
      </c>
      <c r="BJ568" s="18">
        <f ca="1" t="shared" si="3834"/>
        <v>85616.8075316983</v>
      </c>
      <c r="BK568" s="18">
        <f ca="1" t="shared" si="3835"/>
        <v>39655.638810745</v>
      </c>
      <c r="BL568" s="18">
        <f ca="1" t="shared" si="3836"/>
        <v>125272.446342443</v>
      </c>
      <c r="BM568" s="18">
        <f ca="1">BK568*'Ejercicio 3 - TIR'!$D$5</f>
        <v>19827.8194053725</v>
      </c>
      <c r="BN568" s="18">
        <f ca="1" t="shared" si="3837"/>
        <v>105444.626937071</v>
      </c>
      <c r="BO568" s="18">
        <f ca="1" t="shared" si="3838"/>
        <v>45782.1236317287</v>
      </c>
      <c r="BP568" s="18">
        <f ca="1" t="shared" si="3839"/>
        <v>-123262.004319769</v>
      </c>
      <c r="BQ568" s="18">
        <f ca="1" t="shared" ref="BQ568:BT568" si="4220">BE568</f>
        <v>23248.4953957368</v>
      </c>
      <c r="BR568" s="18">
        <f ca="1" t="shared" si="4220"/>
        <v>20195.9068098013</v>
      </c>
      <c r="BS568" s="18">
        <f ca="1" t="shared" si="4220"/>
        <v>20877.8135723927</v>
      </c>
      <c r="BT568" s="18">
        <f ca="1" t="shared" si="4220"/>
        <v>19527.3045764005</v>
      </c>
      <c r="BU568" s="18">
        <f ca="1" t="shared" si="3841"/>
        <v>62854.3955306983</v>
      </c>
      <c r="BV568" s="20">
        <f ca="1" t="shared" si="3842"/>
        <v>5.13585018240661</v>
      </c>
    </row>
    <row r="569" ht="15" customHeight="1" spans="1:74">
      <c r="A569" s="16">
        <v>568</v>
      </c>
      <c r="B569" s="17">
        <f ca="1" t="shared" ref="B569:F569" si="4221">RAND()</f>
        <v>0.643479862181951</v>
      </c>
      <c r="C569" s="18">
        <f ca="1">IF(B569&lt;=('Ejercicio 3 - TIR'!$D$13-'Ejercicio 3 - TIR'!$C$13)/('Ejercicio 3 - TIR'!$E$13-'Ejercicio 3 - TIR'!$C$13),'Ejercicio 3 - TIR'!$C$13+SQRT(('Ejercicio 3 - TIR'!$E$13-'Ejercicio 3 - TIR'!$C$13)*('Ejercicio 3 - TIR'!$D$13-'Ejercicio 3 - TIR'!$C$13)*B569),'Ejercicio 3 - TIR'!$E$13-SQRT(('Ejercicio 3 - TIR'!$E$13-'Ejercicio 3 - TIR'!$C$13)*('Ejercicio 3 - TIR'!$E$13-'Ejercicio 3 - TIR'!$D$13)*(1-B569)))</f>
        <v>79316.0892145209</v>
      </c>
      <c r="D569" s="17">
        <f ca="1" t="shared" si="4221"/>
        <v>0.849401609814122</v>
      </c>
      <c r="E569" s="18">
        <f ca="1">IF(D569&lt;=('Ejercicio 3 - TIR'!$D$14-'Ejercicio 3 - TIR'!$C$14)/('Ejercicio 3 - TIR'!$E$14-'Ejercicio 3 - TIR'!$C$14),'Ejercicio 3 - TIR'!$C$14+SQRT(('Ejercicio 3 - TIR'!$E$14-'Ejercicio 3 - TIR'!$C$14)*('Ejercicio 3 - TIR'!$D$14-'Ejercicio 3 - TIR'!$C$14)*D569),'Ejercicio 3 - TIR'!$E$14-SQRT(('Ejercicio 3 - TIR'!$E$14-'Ejercicio 3 - TIR'!$C$14)*('Ejercicio 3 - TIR'!$E$14-'Ejercicio 3 - TIR'!$D$14)*(1-D569)))</f>
        <v>35247.131547383</v>
      </c>
      <c r="F569" s="17">
        <f ca="1" t="shared" si="4221"/>
        <v>0.563930302083941</v>
      </c>
      <c r="G569" s="18">
        <f ca="1">IF(F569&lt;=('Ejercicio 3 - TIR'!$D$18-'Ejercicio 3 - TIR'!$C$18)/('Ejercicio 3 - TIR'!$E$18-'Ejercicio 3 - TIR'!$C$18),'Ejercicio 3 - TIR'!$C$18+SQRT(('Ejercicio 3 - TIR'!$E$18-'Ejercicio 3 - TIR'!$C$18)*('Ejercicio 3 - TIR'!$D$18-'Ejercicio 3 - TIR'!$C$18)*F569),'Ejercicio 3 - TIR'!$E$18-SQRT(('Ejercicio 3 - TIR'!$E$18-'Ejercicio 3 - TIR'!$C$18)*('Ejercicio 3 - TIR'!$E$18-'Ejercicio 3 - TIR'!$D$18)*(1-F569)))</f>
        <v>39197.2574886534</v>
      </c>
      <c r="H569" s="17">
        <f ca="1" t="shared" ref="H569:L569" si="4222">RAND()</f>
        <v>0.697740218909503</v>
      </c>
      <c r="I569" s="18">
        <f ca="1">IF(H569&lt;=('Ejercicio 3 - TIR'!$D$18-'Ejercicio 3 - TIR'!$C$18)/('Ejercicio 3 - TIR'!$E$18-'Ejercicio 3 - TIR'!$C$18),'Ejercicio 3 - TIR'!$C$18+SQRT(('Ejercicio 3 - TIR'!$E$18-'Ejercicio 3 - TIR'!$C$18)*('Ejercicio 3 - TIR'!$D$18-'Ejercicio 3 - TIR'!$C$18)*H569),'Ejercicio 3 - TIR'!$E$18-SQRT(('Ejercicio 3 - TIR'!$E$18-'Ejercicio 3 - TIR'!$C$18)*('Ejercicio 3 - TIR'!$E$18-'Ejercicio 3 - TIR'!$D$18)*(1-H569)))</f>
        <v>40238.7518882348</v>
      </c>
      <c r="J569" s="17">
        <f ca="1" t="shared" si="4222"/>
        <v>0.542861885832807</v>
      </c>
      <c r="K569" s="18">
        <f ca="1">IF(J569&lt;=('Ejercicio 3 - TIR'!$D$18-'Ejercicio 3 - TIR'!$C$18)/('Ejercicio 3 - TIR'!$E$18-'Ejercicio 3 - TIR'!$C$18),'Ejercicio 3 - TIR'!$C$18+SQRT(('Ejercicio 3 - TIR'!$E$18-'Ejercicio 3 - TIR'!$C$18)*('Ejercicio 3 - TIR'!$D$18-'Ejercicio 3 - TIR'!$C$18)*J569),'Ejercicio 3 - TIR'!$E$18-SQRT(('Ejercicio 3 - TIR'!$E$18-'Ejercicio 3 - TIR'!$C$18)*('Ejercicio 3 - TIR'!$E$18-'Ejercicio 3 - TIR'!$D$18)*(1-J569)))</f>
        <v>39023.8175333348</v>
      </c>
      <c r="L569" s="17">
        <f ca="1" t="shared" si="4222"/>
        <v>0.417369242964688</v>
      </c>
      <c r="M569" s="18">
        <f ca="1">IF(L569&lt;=('Ejercicio 3 - TIR'!$D$18-'Ejercicio 3 - TIR'!$C$18)/('Ejercicio 3 - TIR'!$E$18-'Ejercicio 3 - TIR'!$C$18),'Ejercicio 3 - TIR'!$C$18+SQRT(('Ejercicio 3 - TIR'!$E$18-'Ejercicio 3 - TIR'!$C$18)*('Ejercicio 3 - TIR'!$D$18-'Ejercicio 3 - TIR'!$C$18)*L569),'Ejercicio 3 - TIR'!$E$18-SQRT(('Ejercicio 3 - TIR'!$E$18-'Ejercicio 3 - TIR'!$C$18)*('Ejercicio 3 - TIR'!$E$18-'Ejercicio 3 - TIR'!$D$18)*(1-L569)))</f>
        <v>37912.3565670856</v>
      </c>
      <c r="N569" s="17">
        <f ca="1" t="shared" ref="N569:R569" si="4223">RAND()</f>
        <v>0.481738205130645</v>
      </c>
      <c r="O569" s="18">
        <f ca="1">IF(N569&lt;=('Ejercicio 3 - TIR'!$D$18-'Ejercicio 3 - TIR'!$C$18)/('Ejercicio 3 - TIR'!$E$18-'Ejercicio 3 - TIR'!$C$18),'Ejercicio 3 - TIR'!$C$18+SQRT(('Ejercicio 3 - TIR'!$E$18-'Ejercicio 3 - TIR'!$C$18)*('Ejercicio 3 - TIR'!$D$18-'Ejercicio 3 - TIR'!$C$18)*N569),'Ejercicio 3 - TIR'!$E$18-SQRT(('Ejercicio 3 - TIR'!$E$18-'Ejercicio 3 - TIR'!$C$18)*('Ejercicio 3 - TIR'!$E$18-'Ejercicio 3 - TIR'!$D$18)*(1-N569)))</f>
        <v>38500.631198305</v>
      </c>
      <c r="P569" s="17">
        <f ca="1" t="shared" si="4223"/>
        <v>0.140994945981981</v>
      </c>
      <c r="Q569" s="19">
        <f ca="1">IF(P569&lt;=('Ejercicio 3 - TIR'!$D$22-'Ejercicio 3 - TIR'!$C$22)/('Ejercicio 3 - TIR'!$E$22-'Ejercicio 3 - TIR'!$C$22),'Ejercicio 3 - TIR'!$C$22+SQRT(('Ejercicio 3 - TIR'!$E$22-'Ejercicio 3 - TIR'!$C$22)*('Ejercicio 3 - TIR'!$D$22-'Ejercicio 3 - TIR'!$C$22)*P569),'Ejercicio 3 - TIR'!$E$22-SQRT(('Ejercicio 3 - TIR'!$E$22-'Ejercicio 3 - TIR'!$C$22)*('Ejercicio 3 - TIR'!$E$22-'Ejercicio 3 - TIR'!$D$22)*(1-P569)))</f>
        <v>0.135930816136268</v>
      </c>
      <c r="R569" s="17">
        <f ca="1" t="shared" si="4223"/>
        <v>0.654685616827512</v>
      </c>
      <c r="S569" s="19">
        <f ca="1">IF(R569&lt;=('Ejercicio 3 - TIR'!$D$23-'Ejercicio 3 - TIR'!$C$23)/('Ejercicio 3 - TIR'!$E$23-'Ejercicio 3 - TIR'!$C$23),'Ejercicio 3 - TIR'!$C$23+SQRT(('Ejercicio 3 - TIR'!$E$23-'Ejercicio 3 - TIR'!$C$23)*('Ejercicio 3 - TIR'!$D$23-'Ejercicio 3 - TIR'!$C$23)*R569),'Ejercicio 3 - TIR'!$E$23-SQRT(('Ejercicio 3 - TIR'!$E$23-'Ejercicio 3 - TIR'!$C$23)*('Ejercicio 3 - TIR'!$E$23-'Ejercicio 3 - TIR'!$D$23)*(1-R569)))</f>
        <v>0.155068776810784</v>
      </c>
      <c r="T569" s="17">
        <f ca="1" t="shared" ref="T569:X569" si="4224">RAND()</f>
        <v>0.161976123178551</v>
      </c>
      <c r="U569" s="19">
        <f ca="1">IF(T569&lt;=('Ejercicio 3 - TIR'!$D$24-'Ejercicio 3 - TIR'!$C$24)/('Ejercicio 3 - TIR'!$E$24-'Ejercicio 3 - TIR'!$C$24),'Ejercicio 3 - TIR'!$C$24+SQRT(('Ejercicio 3 - TIR'!$E$24-'Ejercicio 3 - TIR'!$C$24)*('Ejercicio 3 - TIR'!$D$24-'Ejercicio 3 - TIR'!$C$24)*T569),'Ejercicio 3 - TIR'!$E$24-SQRT(('Ejercicio 3 - TIR'!$E$24-'Ejercicio 3 - TIR'!$C$24)*('Ejercicio 3 - TIR'!$E$24-'Ejercicio 3 - TIR'!$D$24)*(1-T569)))</f>
        <v>0.168443152080785</v>
      </c>
      <c r="V569" s="17">
        <f ca="1" t="shared" si="4224"/>
        <v>0.42352847878299</v>
      </c>
      <c r="W569" s="19">
        <f ca="1">IF(V569&lt;=('Ejercicio 3 - TIR'!$D$25-'Ejercicio 3 - TIR'!$C$25)/('Ejercicio 3 - TIR'!$E$25-'Ejercicio 3 - TIR'!$C$25),'Ejercicio 3 - TIR'!$C$25+SQRT(('Ejercicio 3 - TIR'!$E$25-'Ejercicio 3 - TIR'!$C$25)*('Ejercicio 3 - TIR'!$D$25-'Ejercicio 3 - TIR'!$C$25)*V569),'Ejercicio 3 - TIR'!$E$25-SQRT(('Ejercicio 3 - TIR'!$E$25-'Ejercicio 3 - TIR'!$C$25)*('Ejercicio 3 - TIR'!$E$25-'Ejercicio 3 - TIR'!$D$25)*(1-V569)))</f>
        <v>0.205081737296958</v>
      </c>
      <c r="X569" s="17">
        <f ca="1" t="shared" si="4224"/>
        <v>0.179785338541507</v>
      </c>
      <c r="Y569" s="19">
        <f ca="1">IF(X569&lt;=('Ejercicio 3 - TIR'!$D$26-'Ejercicio 3 - TIR'!$C$26)/('Ejercicio 3 - TIR'!$E$26-'Ejercicio 3 - TIR'!$C$26),'Ejercicio 3 - TIR'!$C$26+SQRT(('Ejercicio 3 - TIR'!$E$26-'Ejercicio 3 - TIR'!$C$26)*('Ejercicio 3 - TIR'!$D$26-'Ejercicio 3 - TIR'!$C$26)*X569),'Ejercicio 3 - TIR'!$E$26-SQRT(('Ejercicio 3 - TIR'!$E$26-'Ejercicio 3 - TIR'!$C$26)*('Ejercicio 3 - TIR'!$E$26-'Ejercicio 3 - TIR'!$D$26)*(1-X569)))</f>
        <v>0.212032258487547</v>
      </c>
      <c r="Z569" s="17">
        <f ca="1" t="shared" si="3812"/>
        <v>1.13593081613627</v>
      </c>
      <c r="AA569" s="17">
        <f ca="1" t="shared" si="3813"/>
        <v>1.31207821833619</v>
      </c>
      <c r="AB569" s="17">
        <f ca="1" t="shared" si="3814"/>
        <v>1.53308880920928</v>
      </c>
      <c r="AC569" s="17">
        <f ca="1" t="shared" si="3815"/>
        <v>1.84749732563245</v>
      </c>
      <c r="AD569" s="17">
        <f ca="1" t="shared" si="3816"/>
        <v>2.239226356136</v>
      </c>
      <c r="AE569" s="16">
        <f ca="1" t="shared" si="3817"/>
        <v>4791.17135769816</v>
      </c>
      <c r="AF569" s="16">
        <f ca="1" t="shared" si="3818"/>
        <v>5534.13243962728</v>
      </c>
      <c r="AG569" s="16">
        <f ca="1" t="shared" si="3819"/>
        <v>6466.31915179062</v>
      </c>
      <c r="AH569" s="16">
        <f ca="1" t="shared" si="3820"/>
        <v>7792.44311735643</v>
      </c>
      <c r="AI569" s="16">
        <f ca="1" t="shared" si="3821"/>
        <v>9444.69243066525</v>
      </c>
      <c r="AJ569" s="18">
        <f ca="1" t="shared" si="3822"/>
        <v>44525.3726893895</v>
      </c>
      <c r="AK569" s="18">
        <f ca="1" t="shared" si="3823"/>
        <v>52796.3898855874</v>
      </c>
      <c r="AL569" s="18">
        <f ca="1" t="shared" si="3824"/>
        <v>59826.9779529807</v>
      </c>
      <c r="AM569" s="18">
        <f ca="1" t="shared" si="3825"/>
        <v>70042.9773661145</v>
      </c>
      <c r="AN569" s="18">
        <f ca="1" t="shared" si="3826"/>
        <v>86211.6281071165</v>
      </c>
      <c r="AO569" s="18">
        <f ca="1">C569/'Ejercicio 3 - TIR'!$D$7</f>
        <v>15863.2178429042</v>
      </c>
      <c r="AP569" s="18">
        <f ca="1" t="shared" si="3827"/>
        <v>28662.1548464853</v>
      </c>
      <c r="AQ569" s="18">
        <f ca="1" t="shared" si="3828"/>
        <v>36933.1720426832</v>
      </c>
      <c r="AR569" s="18">
        <f ca="1" t="shared" si="3829"/>
        <v>43963.7601100765</v>
      </c>
      <c r="AS569" s="18">
        <f ca="1" t="shared" si="3830"/>
        <v>54179.7595232103</v>
      </c>
      <c r="AT569" s="18">
        <f ca="1" t="shared" si="3831"/>
        <v>70348.4102642123</v>
      </c>
      <c r="AU569" s="18">
        <f ca="1">AP569*'Ejercicio 3 - TIR'!$D$5</f>
        <v>14331.0774232427</v>
      </c>
      <c r="AV569" s="18">
        <f ca="1">AQ569*'Ejercicio 3 - TIR'!$D$5</f>
        <v>18466.5860213416</v>
      </c>
      <c r="AW569" s="18">
        <f ca="1">AR569*'Ejercicio 3 - TIR'!$D$5</f>
        <v>21981.8800550382</v>
      </c>
      <c r="AX569" s="18">
        <f ca="1">AS569*'Ejercicio 3 - TIR'!$D$5</f>
        <v>27089.8797616051</v>
      </c>
      <c r="AY569" s="18">
        <f ca="1">AT569*'Ejercicio 3 - TIR'!$D$5</f>
        <v>35174.2051321061</v>
      </c>
      <c r="AZ569" s="18">
        <f ca="1" t="shared" ref="AZ569:BD569" si="4225">AJ569-AU569-AE569</f>
        <v>25403.1239084487</v>
      </c>
      <c r="BA569" s="18">
        <f ca="1" t="shared" si="4225"/>
        <v>28795.6714246185</v>
      </c>
      <c r="BB569" s="18">
        <f ca="1" t="shared" si="4225"/>
        <v>31378.7787461518</v>
      </c>
      <c r="BC569" s="18">
        <f ca="1" t="shared" si="4225"/>
        <v>35160.6544871529</v>
      </c>
      <c r="BD569" s="18">
        <f ca="1" t="shared" si="4225"/>
        <v>41592.7305443451</v>
      </c>
      <c r="BE569" s="18">
        <f ca="1" t="shared" ref="BE569:BI569" si="4226">AZ569/Z569</f>
        <v>22363.2668007497</v>
      </c>
      <c r="BF569" s="18">
        <f ca="1" t="shared" si="4226"/>
        <v>21946.6118880728</v>
      </c>
      <c r="BG569" s="18">
        <f ca="1" t="shared" si="4226"/>
        <v>20467.6849492731</v>
      </c>
      <c r="BH569" s="18">
        <f ca="1" t="shared" si="4226"/>
        <v>19031.5049441906</v>
      </c>
      <c r="BI569" s="18">
        <f ca="1" t="shared" si="4226"/>
        <v>18574.598512728</v>
      </c>
      <c r="BJ569" s="18">
        <f ca="1" t="shared" si="3834"/>
        <v>78926.3059390926</v>
      </c>
      <c r="BK569" s="18">
        <f ca="1" t="shared" si="3835"/>
        <v>35521.3354869579</v>
      </c>
      <c r="BL569" s="18">
        <f ca="1" t="shared" si="3836"/>
        <v>114447.64142605</v>
      </c>
      <c r="BM569" s="18">
        <f ca="1">BK569*'Ejercicio 3 - TIR'!$D$5</f>
        <v>17760.6677434789</v>
      </c>
      <c r="BN569" s="18">
        <f ca="1" t="shared" si="3837"/>
        <v>96686.9736825716</v>
      </c>
      <c r="BO569" s="18">
        <f ca="1" t="shared" si="3838"/>
        <v>43178.7404688351</v>
      </c>
      <c r="BP569" s="18">
        <f ca="1" t="shared" si="3839"/>
        <v>-114563.220761904</v>
      </c>
      <c r="BQ569" s="18">
        <f ca="1" t="shared" ref="BQ569:BT569" si="4227">BE569</f>
        <v>22363.2668007497</v>
      </c>
      <c r="BR569" s="18">
        <f ca="1" t="shared" si="4227"/>
        <v>21946.6118880728</v>
      </c>
      <c r="BS569" s="18">
        <f ca="1" t="shared" si="4227"/>
        <v>20467.6849492731</v>
      </c>
      <c r="BT569" s="18">
        <f ca="1" t="shared" si="4227"/>
        <v>19031.5049441906</v>
      </c>
      <c r="BU569" s="18">
        <f ca="1" t="shared" si="3841"/>
        <v>61753.3389815631</v>
      </c>
      <c r="BV569" s="20">
        <f ca="1" t="shared" si="3842"/>
        <v>7.21144856451625</v>
      </c>
    </row>
    <row r="570" ht="15" customHeight="1" spans="1:74">
      <c r="A570" s="16">
        <v>569</v>
      </c>
      <c r="B570" s="17">
        <f ca="1" t="shared" ref="B570:F570" si="4228">RAND()</f>
        <v>0.598910157537479</v>
      </c>
      <c r="C570" s="18">
        <f ca="1">IF(B570&lt;=('Ejercicio 3 - TIR'!$D$13-'Ejercicio 3 - TIR'!$C$13)/('Ejercicio 3 - TIR'!$E$13-'Ejercicio 3 - TIR'!$C$13),'Ejercicio 3 - TIR'!$C$13+SQRT(('Ejercicio 3 - TIR'!$E$13-'Ejercicio 3 - TIR'!$C$13)*('Ejercicio 3 - TIR'!$D$13-'Ejercicio 3 - TIR'!$C$13)*B570),'Ejercicio 3 - TIR'!$E$13-SQRT(('Ejercicio 3 - TIR'!$E$13-'Ejercicio 3 - TIR'!$C$13)*('Ejercicio 3 - TIR'!$E$13-'Ejercicio 3 - TIR'!$D$13)*(1-B570)))</f>
        <v>78061.271437136</v>
      </c>
      <c r="D570" s="17">
        <f ca="1" t="shared" si="4228"/>
        <v>0.23191271689072</v>
      </c>
      <c r="E570" s="18">
        <f ca="1">IF(D570&lt;=('Ejercicio 3 - TIR'!$D$14-'Ejercicio 3 - TIR'!$C$14)/('Ejercicio 3 - TIR'!$E$14-'Ejercicio 3 - TIR'!$C$14),'Ejercicio 3 - TIR'!$C$14+SQRT(('Ejercicio 3 - TIR'!$E$14-'Ejercicio 3 - TIR'!$C$14)*('Ejercicio 3 - TIR'!$D$14-'Ejercicio 3 - TIR'!$C$14)*D570),'Ejercicio 3 - TIR'!$E$14-SQRT(('Ejercicio 3 - TIR'!$E$14-'Ejercicio 3 - TIR'!$C$14)*('Ejercicio 3 - TIR'!$E$14-'Ejercicio 3 - TIR'!$D$14)*(1-D570)))</f>
        <v>29170.5459794617</v>
      </c>
      <c r="F570" s="17">
        <f ca="1" t="shared" si="4228"/>
        <v>0.847751324542726</v>
      </c>
      <c r="G570" s="18">
        <f ca="1">IF(F570&lt;=('Ejercicio 3 - TIR'!$D$18-'Ejercicio 3 - TIR'!$C$18)/('Ejercicio 3 - TIR'!$E$18-'Ejercicio 3 - TIR'!$C$18),'Ejercicio 3 - TIR'!$C$18+SQRT(('Ejercicio 3 - TIR'!$E$18-'Ejercicio 3 - TIR'!$C$18)*('Ejercicio 3 - TIR'!$D$18-'Ejercicio 3 - TIR'!$C$18)*F570),'Ejercicio 3 - TIR'!$E$18-SQRT(('Ejercicio 3 - TIR'!$E$18-'Ejercicio 3 - TIR'!$C$18)*('Ejercicio 3 - TIR'!$E$18-'Ejercicio 3 - TIR'!$D$18)*(1-F570)))</f>
        <v>41620.850601217</v>
      </c>
      <c r="H570" s="17">
        <f ca="1" t="shared" ref="H570:L570" si="4229">RAND()</f>
        <v>0.5988487358115</v>
      </c>
      <c r="I570" s="18">
        <f ca="1">IF(H570&lt;=('Ejercicio 3 - TIR'!$D$18-'Ejercicio 3 - TIR'!$C$18)/('Ejercicio 3 - TIR'!$E$18-'Ejercicio 3 - TIR'!$C$18),'Ejercicio 3 - TIR'!$C$18+SQRT(('Ejercicio 3 - TIR'!$E$18-'Ejercicio 3 - TIR'!$C$18)*('Ejercicio 3 - TIR'!$D$18-'Ejercicio 3 - TIR'!$C$18)*H570),'Ejercicio 3 - TIR'!$E$18-SQRT(('Ejercicio 3 - TIR'!$E$18-'Ejercicio 3 - TIR'!$C$18)*('Ejercicio 3 - TIR'!$E$18-'Ejercicio 3 - TIR'!$D$18)*(1-H570)))</f>
        <v>39477.7270678008</v>
      </c>
      <c r="J570" s="17">
        <f ca="1" t="shared" si="4229"/>
        <v>0.916309520200358</v>
      </c>
      <c r="K570" s="18">
        <f ca="1">IF(J570&lt;=('Ejercicio 3 - TIR'!$D$18-'Ejercicio 3 - TIR'!$C$18)/('Ejercicio 3 - TIR'!$E$18-'Ejercicio 3 - TIR'!$C$18),'Ejercicio 3 - TIR'!$C$18+SQRT(('Ejercicio 3 - TIR'!$E$18-'Ejercicio 3 - TIR'!$C$18)*('Ejercicio 3 - TIR'!$D$18-'Ejercicio 3 - TIR'!$C$18)*J570),'Ejercicio 3 - TIR'!$E$18-SQRT(('Ejercicio 3 - TIR'!$E$18-'Ejercicio 3 - TIR'!$C$18)*('Ejercicio 3 - TIR'!$E$18-'Ejercicio 3 - TIR'!$D$18)*(1-J570)))</f>
        <v>42494.6485306502</v>
      </c>
      <c r="L570" s="17">
        <f ca="1" t="shared" si="4229"/>
        <v>0.776735742474299</v>
      </c>
      <c r="M570" s="18">
        <f ca="1">IF(L570&lt;=('Ejercicio 3 - TIR'!$D$18-'Ejercicio 3 - TIR'!$C$18)/('Ejercicio 3 - TIR'!$E$18-'Ejercicio 3 - TIR'!$C$18),'Ejercicio 3 - TIR'!$C$18+SQRT(('Ejercicio 3 - TIR'!$E$18-'Ejercicio 3 - TIR'!$C$18)*('Ejercicio 3 - TIR'!$D$18-'Ejercicio 3 - TIR'!$C$18)*L570),'Ejercicio 3 - TIR'!$E$18-SQRT(('Ejercicio 3 - TIR'!$E$18-'Ejercicio 3 - TIR'!$C$18)*('Ejercicio 3 - TIR'!$E$18-'Ejercicio 3 - TIR'!$D$18)*(1-L570)))</f>
        <v>40907.9565844889</v>
      </c>
      <c r="N570" s="17">
        <f ca="1" t="shared" ref="N570:R570" si="4230">RAND()</f>
        <v>0.109200098101695</v>
      </c>
      <c r="O570" s="18">
        <f ca="1">IF(N570&lt;=('Ejercicio 3 - TIR'!$D$18-'Ejercicio 3 - TIR'!$C$18)/('Ejercicio 3 - TIR'!$E$18-'Ejercicio 3 - TIR'!$C$18),'Ejercicio 3 - TIR'!$C$18+SQRT(('Ejercicio 3 - TIR'!$E$18-'Ejercicio 3 - TIR'!$C$18)*('Ejercicio 3 - TIR'!$D$18-'Ejercicio 3 - TIR'!$C$18)*N570),'Ejercicio 3 - TIR'!$E$18-SQRT(('Ejercicio 3 - TIR'!$E$18-'Ejercicio 3 - TIR'!$C$18)*('Ejercicio 3 - TIR'!$E$18-'Ejercicio 3 - TIR'!$D$18)*(1-N570)))</f>
        <v>34047.2230869146</v>
      </c>
      <c r="P570" s="17">
        <f ca="1" t="shared" si="4230"/>
        <v>0.331796846632438</v>
      </c>
      <c r="Q570" s="19">
        <f ca="1">IF(P570&lt;=('Ejercicio 3 - TIR'!$D$22-'Ejercicio 3 - TIR'!$C$22)/('Ejercicio 3 - TIR'!$E$22-'Ejercicio 3 - TIR'!$C$22),'Ejercicio 3 - TIR'!$C$22+SQRT(('Ejercicio 3 - TIR'!$E$22-'Ejercicio 3 - TIR'!$C$22)*('Ejercicio 3 - TIR'!$D$22-'Ejercicio 3 - TIR'!$C$22)*P570),'Ejercicio 3 - TIR'!$E$22-SQRT(('Ejercicio 3 - TIR'!$E$22-'Ejercicio 3 - TIR'!$C$22)*('Ejercicio 3 - TIR'!$E$22-'Ejercicio 3 - TIR'!$D$22)*(1-P570)))</f>
        <v>0.144438378095495</v>
      </c>
      <c r="R570" s="17">
        <f ca="1" t="shared" si="4230"/>
        <v>0.300406102728647</v>
      </c>
      <c r="S570" s="19">
        <f ca="1">IF(R570&lt;=('Ejercicio 3 - TIR'!$D$23-'Ejercicio 3 - TIR'!$C$23)/('Ejercicio 3 - TIR'!$E$23-'Ejercicio 3 - TIR'!$C$23),'Ejercicio 3 - TIR'!$C$23+SQRT(('Ejercicio 3 - TIR'!$E$23-'Ejercicio 3 - TIR'!$C$23)*('Ejercicio 3 - TIR'!$D$23-'Ejercicio 3 - TIR'!$C$23)*R570),'Ejercicio 3 - TIR'!$E$23-SQRT(('Ejercicio 3 - TIR'!$E$23-'Ejercicio 3 - TIR'!$C$23)*('Ejercicio 3 - TIR'!$E$23-'Ejercicio 3 - TIR'!$D$23)*(1-R570)))</f>
        <v>0.143253623049141</v>
      </c>
      <c r="T570" s="17">
        <f ca="1" t="shared" ref="T570:X570" si="4231">RAND()</f>
        <v>0.61101140789292</v>
      </c>
      <c r="U570" s="19">
        <f ca="1">IF(T570&lt;=('Ejercicio 3 - TIR'!$D$24-'Ejercicio 3 - TIR'!$C$24)/('Ejercicio 3 - TIR'!$E$24-'Ejercicio 3 - TIR'!$C$24),'Ejercicio 3 - TIR'!$C$24+SQRT(('Ejercicio 3 - TIR'!$E$24-'Ejercicio 3 - TIR'!$C$24)*('Ejercicio 3 - TIR'!$D$24-'Ejercicio 3 - TIR'!$C$24)*T570),'Ejercicio 3 - TIR'!$E$24-SQRT(('Ejercicio 3 - TIR'!$E$24-'Ejercicio 3 - TIR'!$C$24)*('Ejercicio 3 - TIR'!$E$24-'Ejercicio 3 - TIR'!$D$24)*(1-T570)))</f>
        <v>0.186997453766416</v>
      </c>
      <c r="V570" s="17">
        <f ca="1" t="shared" si="4231"/>
        <v>0.195589189766677</v>
      </c>
      <c r="W570" s="19">
        <f ca="1">IF(V570&lt;=('Ejercicio 3 - TIR'!$D$25-'Ejercicio 3 - TIR'!$C$25)/('Ejercicio 3 - TIR'!$E$25-'Ejercicio 3 - TIR'!$C$25),'Ejercicio 3 - TIR'!$C$25+SQRT(('Ejercicio 3 - TIR'!$E$25-'Ejercicio 3 - TIR'!$C$25)*('Ejercicio 3 - TIR'!$D$25-'Ejercicio 3 - TIR'!$C$25)*V570),'Ejercicio 3 - TIR'!$E$25-SQRT(('Ejercicio 3 - TIR'!$E$25-'Ejercicio 3 - TIR'!$C$25)*('Ejercicio 3 - TIR'!$E$25-'Ejercicio 3 - TIR'!$D$25)*(1-V570)))</f>
        <v>0.196547654385844</v>
      </c>
      <c r="X570" s="17">
        <f ca="1" t="shared" si="4231"/>
        <v>0.80953427130622</v>
      </c>
      <c r="Y570" s="19">
        <f ca="1">IF(X570&lt;=('Ejercicio 3 - TIR'!$D$26-'Ejercicio 3 - TIR'!$C$26)/('Ejercicio 3 - TIR'!$E$26-'Ejercicio 3 - TIR'!$C$26),'Ejercicio 3 - TIR'!$C$26+SQRT(('Ejercicio 3 - TIR'!$E$26-'Ejercicio 3 - TIR'!$C$26)*('Ejercicio 3 - TIR'!$D$26-'Ejercicio 3 - TIR'!$C$26)*X570),'Ejercicio 3 - TIR'!$E$26-SQRT(('Ejercicio 3 - TIR'!$E$26-'Ejercicio 3 - TIR'!$C$26)*('Ejercicio 3 - TIR'!$E$26-'Ejercicio 3 - TIR'!$D$26)*(1-X570)))</f>
        <v>0.247929531731725</v>
      </c>
      <c r="Z570" s="17">
        <f ca="1" t="shared" si="3812"/>
        <v>1.1444383780955</v>
      </c>
      <c r="AA570" s="17">
        <f ca="1" t="shared" si="3813"/>
        <v>1.30838332211416</v>
      </c>
      <c r="AB570" s="17">
        <f ca="1" t="shared" si="3814"/>
        <v>1.55304767189995</v>
      </c>
      <c r="AC570" s="17">
        <f ca="1" t="shared" si="3815"/>
        <v>1.85829554896128</v>
      </c>
      <c r="AD570" s="17">
        <f ca="1" t="shared" si="3816"/>
        <v>2.3190218942344</v>
      </c>
      <c r="AE570" s="16">
        <f ca="1" t="shared" si="3817"/>
        <v>4213.34634943352</v>
      </c>
      <c r="AF570" s="16">
        <f ca="1" t="shared" si="3818"/>
        <v>4816.92347915074</v>
      </c>
      <c r="AG570" s="16">
        <f ca="1" t="shared" si="3819"/>
        <v>5717.6759047396</v>
      </c>
      <c r="AH570" s="16">
        <f ca="1" t="shared" si="3820"/>
        <v>6841.47169235463</v>
      </c>
      <c r="AI570" s="16">
        <f ca="1" t="shared" si="3821"/>
        <v>8537.67456539597</v>
      </c>
      <c r="AJ570" s="18">
        <f ca="1" t="shared" si="3822"/>
        <v>47632.4987570117</v>
      </c>
      <c r="AK570" s="18">
        <f ca="1" t="shared" si="3823"/>
        <v>51651.9996904853</v>
      </c>
      <c r="AL570" s="18">
        <f ca="1" t="shared" si="3824"/>
        <v>65996.214968733</v>
      </c>
      <c r="AM570" s="18">
        <f ca="1" t="shared" si="3825"/>
        <v>76019.0736380571</v>
      </c>
      <c r="AN570" s="18">
        <f ca="1" t="shared" si="3826"/>
        <v>78956.2557764379</v>
      </c>
      <c r="AO570" s="18">
        <f ca="1">C570/'Ejercicio 3 - TIR'!$D$7</f>
        <v>15612.2542874272</v>
      </c>
      <c r="AP570" s="18">
        <f ca="1" t="shared" si="3827"/>
        <v>32020.2444695845</v>
      </c>
      <c r="AQ570" s="18">
        <f ca="1" t="shared" si="3828"/>
        <v>36039.7454030581</v>
      </c>
      <c r="AR570" s="18">
        <f ca="1" t="shared" si="3829"/>
        <v>50383.9606813058</v>
      </c>
      <c r="AS570" s="18">
        <f ca="1" t="shared" si="3830"/>
        <v>60406.8193506299</v>
      </c>
      <c r="AT570" s="18">
        <f ca="1" t="shared" si="3831"/>
        <v>63344.0014890107</v>
      </c>
      <c r="AU570" s="18">
        <f ca="1">AP570*'Ejercicio 3 - TIR'!$D$5</f>
        <v>16010.1222347923</v>
      </c>
      <c r="AV570" s="18">
        <f ca="1">AQ570*'Ejercicio 3 - TIR'!$D$5</f>
        <v>18019.8727015291</v>
      </c>
      <c r="AW570" s="18">
        <f ca="1">AR570*'Ejercicio 3 - TIR'!$D$5</f>
        <v>25191.9803406529</v>
      </c>
      <c r="AX570" s="18">
        <f ca="1">AS570*'Ejercicio 3 - TIR'!$D$5</f>
        <v>30203.409675315</v>
      </c>
      <c r="AY570" s="18">
        <f ca="1">AT570*'Ejercicio 3 - TIR'!$D$5</f>
        <v>31672.0007445054</v>
      </c>
      <c r="AZ570" s="18">
        <f ca="1" t="shared" ref="AZ570:BD570" si="4232">AJ570-AU570-AE570</f>
        <v>27409.0301727859</v>
      </c>
      <c r="BA570" s="18">
        <f ca="1" t="shared" si="4232"/>
        <v>28815.2035098055</v>
      </c>
      <c r="BB570" s="18">
        <f ca="1" t="shared" si="4232"/>
        <v>35086.5587233405</v>
      </c>
      <c r="BC570" s="18">
        <f ca="1" t="shared" si="4232"/>
        <v>38974.1922703875</v>
      </c>
      <c r="BD570" s="18">
        <f ca="1" t="shared" si="4232"/>
        <v>38746.5804665366</v>
      </c>
      <c r="BE570" s="18">
        <f ca="1" t="shared" ref="BE570:BI570" si="4233">AZ570/Z570</f>
        <v>23949.7649654133</v>
      </c>
      <c r="BF570" s="18">
        <f ca="1" t="shared" si="4233"/>
        <v>22023.517896303</v>
      </c>
      <c r="BG570" s="18">
        <f ca="1" t="shared" si="4233"/>
        <v>22592.0680724608</v>
      </c>
      <c r="BH570" s="18">
        <f ca="1" t="shared" si="4233"/>
        <v>20973.085950818</v>
      </c>
      <c r="BI570" s="18">
        <f ca="1" t="shared" si="4233"/>
        <v>16708.1563838915</v>
      </c>
      <c r="BJ570" s="18">
        <f ca="1" t="shared" si="3834"/>
        <v>67647.134793143</v>
      </c>
      <c r="BK570" s="18">
        <f ca="1" t="shared" si="3835"/>
        <v>36205.1595108986</v>
      </c>
      <c r="BL570" s="18">
        <f ca="1" t="shared" si="3836"/>
        <v>103852.294304042</v>
      </c>
      <c r="BM570" s="18">
        <f ca="1">BK570*'Ejercicio 3 - TIR'!$D$5</f>
        <v>18102.5797554493</v>
      </c>
      <c r="BN570" s="18">
        <f ca="1" t="shared" si="3837"/>
        <v>85749.7145485923</v>
      </c>
      <c r="BO570" s="18">
        <f ca="1" t="shared" si="3838"/>
        <v>36976.6731231753</v>
      </c>
      <c r="BP570" s="18">
        <f ca="1" t="shared" si="3839"/>
        <v>-107231.817416598</v>
      </c>
      <c r="BQ570" s="18">
        <f ca="1" t="shared" ref="BQ570:BT570" si="4234">BE570</f>
        <v>23949.7649654133</v>
      </c>
      <c r="BR570" s="18">
        <f ca="1" t="shared" si="4234"/>
        <v>22023.517896303</v>
      </c>
      <c r="BS570" s="18">
        <f ca="1" t="shared" si="4234"/>
        <v>22592.0680724608</v>
      </c>
      <c r="BT570" s="18">
        <f ca="1" t="shared" si="4234"/>
        <v>20973.085950818</v>
      </c>
      <c r="BU570" s="18">
        <f ca="1" t="shared" si="3841"/>
        <v>53684.8295070667</v>
      </c>
      <c r="BV570" s="20">
        <f ca="1" t="shared" si="3842"/>
        <v>9.14943082163704</v>
      </c>
    </row>
    <row r="571" ht="15" customHeight="1" spans="1:74">
      <c r="A571" s="16">
        <v>570</v>
      </c>
      <c r="B571" s="17">
        <f ca="1" t="shared" ref="B571:F571" si="4235">RAND()</f>
        <v>0.0935096918460467</v>
      </c>
      <c r="C571" s="18">
        <f ca="1">IF(B571&lt;=('Ejercicio 3 - TIR'!$D$13-'Ejercicio 3 - TIR'!$C$13)/('Ejercicio 3 - TIR'!$E$13-'Ejercicio 3 - TIR'!$C$13),'Ejercicio 3 - TIR'!$C$13+SQRT(('Ejercicio 3 - TIR'!$E$13-'Ejercicio 3 - TIR'!$C$13)*('Ejercicio 3 - TIR'!$D$13-'Ejercicio 3 - TIR'!$C$13)*B571),'Ejercicio 3 - TIR'!$E$13-SQRT(('Ejercicio 3 - TIR'!$E$13-'Ejercicio 3 - TIR'!$C$13)*('Ejercicio 3 - TIR'!$E$13-'Ejercicio 3 - TIR'!$D$13)*(1-B571)))</f>
        <v>66115.8708896132</v>
      </c>
      <c r="D571" s="17">
        <f ca="1" t="shared" si="4235"/>
        <v>0.752038605628342</v>
      </c>
      <c r="E571" s="18">
        <f ca="1">IF(D571&lt;=('Ejercicio 3 - TIR'!$D$14-'Ejercicio 3 - TIR'!$C$14)/('Ejercicio 3 - TIR'!$E$14-'Ejercicio 3 - TIR'!$C$14),'Ejercicio 3 - TIR'!$C$14+SQRT(('Ejercicio 3 - TIR'!$E$14-'Ejercicio 3 - TIR'!$C$14)*('Ejercicio 3 - TIR'!$D$14-'Ejercicio 3 - TIR'!$C$14)*D571),'Ejercicio 3 - TIR'!$E$14-SQRT(('Ejercicio 3 - TIR'!$E$14-'Ejercicio 3 - TIR'!$C$14)*('Ejercicio 3 - TIR'!$E$14-'Ejercicio 3 - TIR'!$D$14)*(1-D571)))</f>
        <v>33901.2944688443</v>
      </c>
      <c r="F571" s="17">
        <f ca="1" t="shared" si="4235"/>
        <v>0.168921329263944</v>
      </c>
      <c r="G571" s="18">
        <f ca="1">IF(F571&lt;=('Ejercicio 3 - TIR'!$D$18-'Ejercicio 3 - TIR'!$C$18)/('Ejercicio 3 - TIR'!$E$18-'Ejercicio 3 - TIR'!$C$18),'Ejercicio 3 - TIR'!$C$18+SQRT(('Ejercicio 3 - TIR'!$E$18-'Ejercicio 3 - TIR'!$C$18)*('Ejercicio 3 - TIR'!$D$18-'Ejercicio 3 - TIR'!$C$18)*F571),'Ejercicio 3 - TIR'!$E$18-SQRT(('Ejercicio 3 - TIR'!$E$18-'Ejercicio 3 - TIR'!$C$18)*('Ejercicio 3 - TIR'!$E$18-'Ejercicio 3 - TIR'!$D$18)*(1-F571)))</f>
        <v>35033.7063273091</v>
      </c>
      <c r="H571" s="17">
        <f ca="1" t="shared" ref="H571:L571" si="4236">RAND()</f>
        <v>0.442717824431462</v>
      </c>
      <c r="I571" s="18">
        <f ca="1">IF(H571&lt;=('Ejercicio 3 - TIR'!$D$18-'Ejercicio 3 - TIR'!$C$18)/('Ejercicio 3 - TIR'!$E$18-'Ejercicio 3 - TIR'!$C$18),'Ejercicio 3 - TIR'!$C$18+SQRT(('Ejercicio 3 - TIR'!$E$18-'Ejercicio 3 - TIR'!$C$18)*('Ejercicio 3 - TIR'!$D$18-'Ejercicio 3 - TIR'!$C$18)*H571),'Ejercicio 3 - TIR'!$E$18-SQRT(('Ejercicio 3 - TIR'!$E$18-'Ejercicio 3 - TIR'!$C$18)*('Ejercicio 3 - TIR'!$E$18-'Ejercicio 3 - TIR'!$D$18)*(1-H571)))</f>
        <v>38149.0903581148</v>
      </c>
      <c r="J571" s="17">
        <f ca="1" t="shared" si="4236"/>
        <v>0.756746131851509</v>
      </c>
      <c r="K571" s="18">
        <f ca="1">IF(J571&lt;=('Ejercicio 3 - TIR'!$D$18-'Ejercicio 3 - TIR'!$C$18)/('Ejercicio 3 - TIR'!$E$18-'Ejercicio 3 - TIR'!$C$18),'Ejercicio 3 - TIR'!$C$18+SQRT(('Ejercicio 3 - TIR'!$E$18-'Ejercicio 3 - TIR'!$C$18)*('Ejercicio 3 - TIR'!$D$18-'Ejercicio 3 - TIR'!$C$18)*J571),'Ejercicio 3 - TIR'!$E$18-SQRT(('Ejercicio 3 - TIR'!$E$18-'Ejercicio 3 - TIR'!$C$18)*('Ejercicio 3 - TIR'!$E$18-'Ejercicio 3 - TIR'!$D$18)*(1-J571)))</f>
        <v>40728.69573653</v>
      </c>
      <c r="L571" s="17">
        <f ca="1" t="shared" si="4236"/>
        <v>0.123499028367634</v>
      </c>
      <c r="M571" s="18">
        <f ca="1">IF(L571&lt;=('Ejercicio 3 - TIR'!$D$18-'Ejercicio 3 - TIR'!$C$18)/('Ejercicio 3 - TIR'!$E$18-'Ejercicio 3 - TIR'!$C$18),'Ejercicio 3 - TIR'!$C$18+SQRT(('Ejercicio 3 - TIR'!$E$18-'Ejercicio 3 - TIR'!$C$18)*('Ejercicio 3 - TIR'!$D$18-'Ejercicio 3 - TIR'!$C$18)*L571),'Ejercicio 3 - TIR'!$E$18-SQRT(('Ejercicio 3 - TIR'!$E$18-'Ejercicio 3 - TIR'!$C$18)*('Ejercicio 3 - TIR'!$E$18-'Ejercicio 3 - TIR'!$D$18)*(1-L571)))</f>
        <v>34304.050912239</v>
      </c>
      <c r="N571" s="17">
        <f ca="1" t="shared" ref="N571:R571" si="4237">RAND()</f>
        <v>0.114713939031036</v>
      </c>
      <c r="O571" s="18">
        <f ca="1">IF(N571&lt;=('Ejercicio 3 - TIR'!$D$18-'Ejercicio 3 - TIR'!$C$18)/('Ejercicio 3 - TIR'!$E$18-'Ejercicio 3 - TIR'!$C$18),'Ejercicio 3 - TIR'!$C$18+SQRT(('Ejercicio 3 - TIR'!$E$18-'Ejercicio 3 - TIR'!$C$18)*('Ejercicio 3 - TIR'!$D$18-'Ejercicio 3 - TIR'!$C$18)*N571),'Ejercicio 3 - TIR'!$E$18-SQRT(('Ejercicio 3 - TIR'!$E$18-'Ejercicio 3 - TIR'!$C$18)*('Ejercicio 3 - TIR'!$E$18-'Ejercicio 3 - TIR'!$D$18)*(1-N571)))</f>
        <v>34148.143061016</v>
      </c>
      <c r="P571" s="17">
        <f ca="1" t="shared" si="4237"/>
        <v>0.182697157706545</v>
      </c>
      <c r="Q571" s="19">
        <f ca="1">IF(P571&lt;=('Ejercicio 3 - TIR'!$D$22-'Ejercicio 3 - TIR'!$C$22)/('Ejercicio 3 - TIR'!$E$22-'Ejercicio 3 - TIR'!$C$22),'Ejercicio 3 - TIR'!$C$22+SQRT(('Ejercicio 3 - TIR'!$E$22-'Ejercicio 3 - TIR'!$C$22)*('Ejercicio 3 - TIR'!$D$22-'Ejercicio 3 - TIR'!$C$22)*P571),'Ejercicio 3 - TIR'!$E$22-SQRT(('Ejercicio 3 - TIR'!$E$22-'Ejercicio 3 - TIR'!$C$22)*('Ejercicio 3 - TIR'!$E$22-'Ejercicio 3 - TIR'!$D$22)*(1-P571)))</f>
        <v>0.138134356450445</v>
      </c>
      <c r="R571" s="17">
        <f ca="1" t="shared" si="4237"/>
        <v>0.105468552094803</v>
      </c>
      <c r="S571" s="19">
        <f ca="1">IF(R571&lt;=('Ejercicio 3 - TIR'!$D$23-'Ejercicio 3 - TIR'!$C$23)/('Ejercicio 3 - TIR'!$E$23-'Ejercicio 3 - TIR'!$C$23),'Ejercicio 3 - TIR'!$C$23+SQRT(('Ejercicio 3 - TIR'!$E$23-'Ejercicio 3 - TIR'!$C$23)*('Ejercicio 3 - TIR'!$D$23-'Ejercicio 3 - TIR'!$C$23)*R571),'Ejercicio 3 - TIR'!$E$23-SQRT(('Ejercicio 3 - TIR'!$E$23-'Ejercicio 3 - TIR'!$C$23)*('Ejercicio 3 - TIR'!$E$23-'Ejercicio 3 - TIR'!$D$23)*(1-R571)))</f>
        <v>0.133778366876036</v>
      </c>
      <c r="T571" s="17">
        <f ca="1" t="shared" ref="T571:X571" si="4238">RAND()</f>
        <v>0.468440234357032</v>
      </c>
      <c r="U571" s="19">
        <f ca="1">IF(T571&lt;=('Ejercicio 3 - TIR'!$D$24-'Ejercicio 3 - TIR'!$C$24)/('Ejercicio 3 - TIR'!$E$24-'Ejercicio 3 - TIR'!$C$24),'Ejercicio 3 - TIR'!$C$24+SQRT(('Ejercicio 3 - TIR'!$E$24-'Ejercicio 3 - TIR'!$C$24)*('Ejercicio 3 - TIR'!$D$24-'Ejercicio 3 - TIR'!$C$24)*T571),'Ejercicio 3 - TIR'!$E$24-SQRT(('Ejercicio 3 - TIR'!$E$24-'Ejercicio 3 - TIR'!$C$24)*('Ejercicio 3 - TIR'!$E$24-'Ejercicio 3 - TIR'!$D$24)*(1-T571)))</f>
        <v>0.181420635777656</v>
      </c>
      <c r="V571" s="17">
        <f ca="1" t="shared" si="4238"/>
        <v>0.317632509739262</v>
      </c>
      <c r="W571" s="19">
        <f ca="1">IF(V571&lt;=('Ejercicio 3 - TIR'!$D$25-'Ejercicio 3 - TIR'!$C$25)/('Ejercicio 3 - TIR'!$E$25-'Ejercicio 3 - TIR'!$C$25),'Ejercicio 3 - TIR'!$C$25+SQRT(('Ejercicio 3 - TIR'!$E$25-'Ejercicio 3 - TIR'!$C$25)*('Ejercicio 3 - TIR'!$D$25-'Ejercicio 3 - TIR'!$C$25)*V571),'Ejercicio 3 - TIR'!$E$25-SQRT(('Ejercicio 3 - TIR'!$E$25-'Ejercicio 3 - TIR'!$C$25)*('Ejercicio 3 - TIR'!$E$25-'Ejercicio 3 - TIR'!$D$25)*(1-V571)))</f>
        <v>0.201129904686889</v>
      </c>
      <c r="X571" s="17">
        <f ca="1" t="shared" si="4238"/>
        <v>0.801634220806345</v>
      </c>
      <c r="Y571" s="19">
        <f ca="1">IF(X571&lt;=('Ejercicio 3 - TIR'!$D$26-'Ejercicio 3 - TIR'!$C$26)/('Ejercicio 3 - TIR'!$E$26-'Ejercicio 3 - TIR'!$C$26),'Ejercicio 3 - TIR'!$C$26+SQRT(('Ejercicio 3 - TIR'!$E$26-'Ejercicio 3 - TIR'!$C$26)*('Ejercicio 3 - TIR'!$D$26-'Ejercicio 3 - TIR'!$C$26)*X571),'Ejercicio 3 - TIR'!$E$26-SQRT(('Ejercicio 3 - TIR'!$E$26-'Ejercicio 3 - TIR'!$C$26)*('Ejercicio 3 - TIR'!$E$26-'Ejercicio 3 - TIR'!$D$26)*(1-X571)))</f>
        <v>0.247271186889138</v>
      </c>
      <c r="Z571" s="17">
        <f ca="1" t="shared" si="3812"/>
        <v>1.13813435645044</v>
      </c>
      <c r="AA571" s="17">
        <f ca="1" t="shared" si="3813"/>
        <v>1.29039211194189</v>
      </c>
      <c r="AB571" s="17">
        <f ca="1" t="shared" si="3814"/>
        <v>1.52449586929286</v>
      </c>
      <c r="AC571" s="17">
        <f ca="1" t="shared" si="3815"/>
        <v>1.83111757817929</v>
      </c>
      <c r="AD571" s="17">
        <f ca="1" t="shared" si="3816"/>
        <v>2.28390019506925</v>
      </c>
      <c r="AE571" s="16">
        <f ca="1" t="shared" si="3817"/>
        <v>4682.93349429083</v>
      </c>
      <c r="AF571" s="16">
        <f ca="1" t="shared" si="3818"/>
        <v>5309.40868934615</v>
      </c>
      <c r="AG571" s="16">
        <f ca="1" t="shared" si="3819"/>
        <v>6272.64498937073</v>
      </c>
      <c r="AH571" s="16">
        <f ca="1" t="shared" si="3820"/>
        <v>7534.26147821756</v>
      </c>
      <c r="AI571" s="16">
        <f ca="1" t="shared" si="3821"/>
        <v>9397.26725626952</v>
      </c>
      <c r="AJ571" s="18">
        <f ca="1" t="shared" si="3822"/>
        <v>39873.0648049058</v>
      </c>
      <c r="AK571" s="18">
        <f ca="1" t="shared" si="3823"/>
        <v>49227.2852758698</v>
      </c>
      <c r="AL571" s="18">
        <f ca="1" t="shared" si="3824"/>
        <v>62090.7284120259</v>
      </c>
      <c r="AM571" s="18">
        <f ca="1" t="shared" si="3825"/>
        <v>62814.7506281582</v>
      </c>
      <c r="AN571" s="18">
        <f ca="1" t="shared" si="3826"/>
        <v>77990.9505983071</v>
      </c>
      <c r="AO571" s="18">
        <f ca="1">C571/'Ejercicio 3 - TIR'!$D$7</f>
        <v>13223.1741779226</v>
      </c>
      <c r="AP571" s="18">
        <f ca="1" t="shared" si="3827"/>
        <v>26649.8906269831</v>
      </c>
      <c r="AQ571" s="18">
        <f ca="1" t="shared" si="3828"/>
        <v>36004.1110979472</v>
      </c>
      <c r="AR571" s="18">
        <f ca="1" t="shared" si="3829"/>
        <v>48867.5542341032</v>
      </c>
      <c r="AS571" s="18">
        <f ca="1" t="shared" si="3830"/>
        <v>49591.5764502355</v>
      </c>
      <c r="AT571" s="18">
        <f ca="1" t="shared" si="3831"/>
        <v>64767.7764203845</v>
      </c>
      <c r="AU571" s="18">
        <f ca="1">AP571*'Ejercicio 3 - TIR'!$D$5</f>
        <v>13324.9453134916</v>
      </c>
      <c r="AV571" s="18">
        <f ca="1">AQ571*'Ejercicio 3 - TIR'!$D$5</f>
        <v>18002.0555489736</v>
      </c>
      <c r="AW571" s="18">
        <f ca="1">AR571*'Ejercicio 3 - TIR'!$D$5</f>
        <v>24433.7771170516</v>
      </c>
      <c r="AX571" s="18">
        <f ca="1">AS571*'Ejercicio 3 - TIR'!$D$5</f>
        <v>24795.7882251178</v>
      </c>
      <c r="AY571" s="18">
        <f ca="1">AT571*'Ejercicio 3 - TIR'!$D$5</f>
        <v>32383.8882101922</v>
      </c>
      <c r="AZ571" s="18">
        <f ca="1" t="shared" ref="AZ571:BD571" si="4239">AJ571-AU571-AE571</f>
        <v>21865.1859971234</v>
      </c>
      <c r="BA571" s="18">
        <f ca="1" t="shared" si="4239"/>
        <v>25915.8210375501</v>
      </c>
      <c r="BB571" s="18">
        <f ca="1" t="shared" si="4239"/>
        <v>31384.3063056035</v>
      </c>
      <c r="BC571" s="18">
        <f ca="1" t="shared" si="4239"/>
        <v>30484.7009248228</v>
      </c>
      <c r="BD571" s="18">
        <f ca="1" t="shared" si="4239"/>
        <v>36209.7951318454</v>
      </c>
      <c r="BE571" s="18">
        <f ca="1" t="shared" ref="BE571:BI571" si="4240">AZ571/Z571</f>
        <v>19211.4277837244</v>
      </c>
      <c r="BF571" s="18">
        <f ca="1" t="shared" si="4240"/>
        <v>20083.679059809</v>
      </c>
      <c r="BG571" s="18">
        <f ca="1" t="shared" si="4240"/>
        <v>20586.6784802514</v>
      </c>
      <c r="BH571" s="18">
        <f ca="1" t="shared" si="4240"/>
        <v>16648.1395231508</v>
      </c>
      <c r="BI571" s="18">
        <f ca="1" t="shared" si="4240"/>
        <v>15854.3684220612</v>
      </c>
      <c r="BJ571" s="18">
        <f ca="1" t="shared" si="3834"/>
        <v>77427.1730504937</v>
      </c>
      <c r="BK571" s="18">
        <f ca="1" t="shared" si="3835"/>
        <v>30200.4100843922</v>
      </c>
      <c r="BL571" s="18">
        <f ca="1" t="shared" si="3836"/>
        <v>107627.583134886</v>
      </c>
      <c r="BM571" s="18">
        <f ca="1">BK571*'Ejercicio 3 - TIR'!$D$5</f>
        <v>15100.2050421961</v>
      </c>
      <c r="BN571" s="18">
        <f ca="1" t="shared" si="3837"/>
        <v>92527.3780926898</v>
      </c>
      <c r="BO571" s="18">
        <f ca="1" t="shared" si="3838"/>
        <v>40512.8815578057</v>
      </c>
      <c r="BP571" s="18">
        <f ca="1" t="shared" si="3839"/>
        <v>-100017.165358458</v>
      </c>
      <c r="BQ571" s="18">
        <f ca="1" t="shared" ref="BQ571:BT571" si="4241">BE571</f>
        <v>19211.4277837244</v>
      </c>
      <c r="BR571" s="18">
        <f ca="1" t="shared" si="4241"/>
        <v>20083.679059809</v>
      </c>
      <c r="BS571" s="18">
        <f ca="1" t="shared" si="4241"/>
        <v>20586.6784802514</v>
      </c>
      <c r="BT571" s="18">
        <f ca="1" t="shared" si="4241"/>
        <v>16648.1395231508</v>
      </c>
      <c r="BU571" s="18">
        <f ca="1" t="shared" si="3841"/>
        <v>56367.2499798669</v>
      </c>
      <c r="BV571" s="20">
        <f ca="1" t="shared" si="3842"/>
        <v>8.61880654660392</v>
      </c>
    </row>
    <row r="572" ht="15" customHeight="1" spans="1:74">
      <c r="A572" s="16">
        <v>571</v>
      </c>
      <c r="B572" s="17">
        <f ca="1" t="shared" ref="B572:F572" si="4242">RAND()</f>
        <v>0.108646243861555</v>
      </c>
      <c r="C572" s="18">
        <f ca="1">IF(B572&lt;=('Ejercicio 3 - TIR'!$D$13-'Ejercicio 3 - TIR'!$C$13)/('Ejercicio 3 - TIR'!$E$13-'Ejercicio 3 - TIR'!$C$13),'Ejercicio 3 - TIR'!$C$13+SQRT(('Ejercicio 3 - TIR'!$E$13-'Ejercicio 3 - TIR'!$C$13)*('Ejercicio 3 - TIR'!$D$13-'Ejercicio 3 - TIR'!$C$13)*B572),'Ejercicio 3 - TIR'!$E$13-SQRT(('Ejercicio 3 - TIR'!$E$13-'Ejercicio 3 - TIR'!$C$13)*('Ejercicio 3 - TIR'!$E$13-'Ejercicio 3 - TIR'!$D$13)*(1-B572)))</f>
        <v>66592.3059353023</v>
      </c>
      <c r="D572" s="17">
        <f ca="1" t="shared" si="4242"/>
        <v>0.976927322435982</v>
      </c>
      <c r="E572" s="18">
        <f ca="1">IF(D572&lt;=('Ejercicio 3 - TIR'!$D$14-'Ejercicio 3 - TIR'!$C$14)/('Ejercicio 3 - TIR'!$E$14-'Ejercicio 3 - TIR'!$C$14),'Ejercicio 3 - TIR'!$C$14+SQRT(('Ejercicio 3 - TIR'!$E$14-'Ejercicio 3 - TIR'!$C$14)*('Ejercicio 3 - TIR'!$D$14-'Ejercicio 3 - TIR'!$C$14)*D572),'Ejercicio 3 - TIR'!$E$14-SQRT(('Ejercicio 3 - TIR'!$E$14-'Ejercicio 3 - TIR'!$C$14)*('Ejercicio 3 - TIR'!$E$14-'Ejercicio 3 - TIR'!$D$14)*(1-D572)))</f>
        <v>38139.6501311305</v>
      </c>
      <c r="F572" s="17">
        <f ca="1" t="shared" si="4242"/>
        <v>0.664843092972389</v>
      </c>
      <c r="G572" s="18">
        <f ca="1">IF(F572&lt;=('Ejercicio 3 - TIR'!$D$18-'Ejercicio 3 - TIR'!$C$18)/('Ejercicio 3 - TIR'!$E$18-'Ejercicio 3 - TIR'!$C$18),'Ejercicio 3 - TIR'!$C$18+SQRT(('Ejercicio 3 - TIR'!$E$18-'Ejercicio 3 - TIR'!$C$18)*('Ejercicio 3 - TIR'!$D$18-'Ejercicio 3 - TIR'!$C$18)*F572),'Ejercicio 3 - TIR'!$E$18-SQRT(('Ejercicio 3 - TIR'!$E$18-'Ejercicio 3 - TIR'!$C$18)*('Ejercicio 3 - TIR'!$E$18-'Ejercicio 3 - TIR'!$D$18)*(1-F572)))</f>
        <v>39986.3138317328</v>
      </c>
      <c r="H572" s="17">
        <f ca="1" t="shared" ref="H572:L572" si="4243">RAND()</f>
        <v>0.245553982752487</v>
      </c>
      <c r="I572" s="18">
        <f ca="1">IF(H572&lt;=('Ejercicio 3 - TIR'!$D$18-'Ejercicio 3 - TIR'!$C$18)/('Ejercicio 3 - TIR'!$E$18-'Ejercicio 3 - TIR'!$C$18),'Ejercicio 3 - TIR'!$C$18+SQRT(('Ejercicio 3 - TIR'!$E$18-'Ejercicio 3 - TIR'!$C$18)*('Ejercicio 3 - TIR'!$D$18-'Ejercicio 3 - TIR'!$C$18)*H572),'Ejercicio 3 - TIR'!$E$18-SQRT(('Ejercicio 3 - TIR'!$E$18-'Ejercicio 3 - TIR'!$C$18)*('Ejercicio 3 - TIR'!$E$18-'Ejercicio 3 - TIR'!$D$18)*(1-H572)))</f>
        <v>36069.0277156125</v>
      </c>
      <c r="J572" s="17">
        <f ca="1" t="shared" si="4243"/>
        <v>0.262781446481407</v>
      </c>
      <c r="K572" s="18">
        <f ca="1">IF(J572&lt;=('Ejercicio 3 - TIR'!$D$18-'Ejercicio 3 - TIR'!$C$18)/('Ejercicio 3 - TIR'!$E$18-'Ejercicio 3 - TIR'!$C$18),'Ejercicio 3 - TIR'!$C$18+SQRT(('Ejercicio 3 - TIR'!$E$18-'Ejercicio 3 - TIR'!$C$18)*('Ejercicio 3 - TIR'!$D$18-'Ejercicio 3 - TIR'!$C$18)*J572),'Ejercicio 3 - TIR'!$E$18-SQRT(('Ejercicio 3 - TIR'!$E$18-'Ejercicio 3 - TIR'!$C$18)*('Ejercicio 3 - TIR'!$E$18-'Ejercicio 3 - TIR'!$D$18)*(1-J572)))</f>
        <v>36278.3132266725</v>
      </c>
      <c r="L572" s="17">
        <f ca="1" t="shared" si="4243"/>
        <v>0.922537266999192</v>
      </c>
      <c r="M572" s="18">
        <f ca="1">IF(L572&lt;=('Ejercicio 3 - TIR'!$D$18-'Ejercicio 3 - TIR'!$C$18)/('Ejercicio 3 - TIR'!$E$18-'Ejercicio 3 - TIR'!$C$18),'Ejercicio 3 - TIR'!$C$18+SQRT(('Ejercicio 3 - TIR'!$E$18-'Ejercicio 3 - TIR'!$C$18)*('Ejercicio 3 - TIR'!$D$18-'Ejercicio 3 - TIR'!$C$18)*L572),'Ejercicio 3 - TIR'!$E$18-SQRT(('Ejercicio 3 - TIR'!$E$18-'Ejercicio 3 - TIR'!$C$18)*('Ejercicio 3 - TIR'!$E$18-'Ejercicio 3 - TIR'!$D$18)*(1-L572)))</f>
        <v>42589.6670406227</v>
      </c>
      <c r="N572" s="17">
        <f ca="1" t="shared" ref="N572:R572" si="4244">RAND()</f>
        <v>0.835596543378255</v>
      </c>
      <c r="O572" s="18">
        <f ca="1">IF(N572&lt;=('Ejercicio 3 - TIR'!$D$18-'Ejercicio 3 - TIR'!$C$18)/('Ejercicio 3 - TIR'!$E$18-'Ejercicio 3 - TIR'!$C$18),'Ejercicio 3 - TIR'!$C$18+SQRT(('Ejercicio 3 - TIR'!$E$18-'Ejercicio 3 - TIR'!$C$18)*('Ejercicio 3 - TIR'!$D$18-'Ejercicio 3 - TIR'!$C$18)*N572),'Ejercicio 3 - TIR'!$E$18-SQRT(('Ejercicio 3 - TIR'!$E$18-'Ejercicio 3 - TIR'!$C$18)*('Ejercicio 3 - TIR'!$E$18-'Ejercicio 3 - TIR'!$D$18)*(1-N572)))</f>
        <v>41488.5531120874</v>
      </c>
      <c r="P572" s="17">
        <f ca="1" t="shared" si="4244"/>
        <v>0.525862887473502</v>
      </c>
      <c r="Q572" s="19">
        <f ca="1">IF(P572&lt;=('Ejercicio 3 - TIR'!$D$22-'Ejercicio 3 - TIR'!$C$22)/('Ejercicio 3 - TIR'!$E$22-'Ejercicio 3 - TIR'!$C$22),'Ejercicio 3 - TIR'!$C$22+SQRT(('Ejercicio 3 - TIR'!$E$22-'Ejercicio 3 - TIR'!$C$22)*('Ejercicio 3 - TIR'!$D$22-'Ejercicio 3 - TIR'!$C$22)*P572),'Ejercicio 3 - TIR'!$E$22-SQRT(('Ejercicio 3 - TIR'!$E$22-'Ejercicio 3 - TIR'!$C$22)*('Ejercicio 3 - TIR'!$E$22-'Ejercicio 3 - TIR'!$D$22)*(1-P572)))</f>
        <v>0.150786188154441</v>
      </c>
      <c r="R572" s="17">
        <f ca="1" t="shared" si="4244"/>
        <v>0.0310506419217906</v>
      </c>
      <c r="S572" s="19">
        <f ca="1">IF(R572&lt;=('Ejercicio 3 - TIR'!$D$23-'Ejercicio 3 - TIR'!$C$23)/('Ejercicio 3 - TIR'!$E$23-'Ejercicio 3 - TIR'!$C$23),'Ejercicio 3 - TIR'!$C$23+SQRT(('Ejercicio 3 - TIR'!$E$23-'Ejercicio 3 - TIR'!$C$23)*('Ejercicio 3 - TIR'!$D$23-'Ejercicio 3 - TIR'!$C$23)*R572),'Ejercicio 3 - TIR'!$E$23-SQRT(('Ejercicio 3 - TIR'!$E$23-'Ejercicio 3 - TIR'!$C$23)*('Ejercicio 3 - TIR'!$E$23-'Ejercicio 3 - TIR'!$D$23)*(1-R572)))</f>
        <v>0.127476038754529</v>
      </c>
      <c r="T572" s="17">
        <f ca="1" t="shared" ref="T572:X572" si="4245">RAND()</f>
        <v>0.0900451204417663</v>
      </c>
      <c r="U572" s="19">
        <f ca="1">IF(T572&lt;=('Ejercicio 3 - TIR'!$D$24-'Ejercicio 3 - TIR'!$C$24)/('Ejercicio 3 - TIR'!$E$24-'Ejercicio 3 - TIR'!$C$24),'Ejercicio 3 - TIR'!$C$24+SQRT(('Ejercicio 3 - TIR'!$E$24-'Ejercicio 3 - TIR'!$C$24)*('Ejercicio 3 - TIR'!$D$24-'Ejercicio 3 - TIR'!$C$24)*T572),'Ejercicio 3 - TIR'!$E$24-SQRT(('Ejercicio 3 - TIR'!$E$24-'Ejercicio 3 - TIR'!$C$24)*('Ejercicio 3 - TIR'!$E$24-'Ejercicio 3 - TIR'!$D$24)*(1-T572)))</f>
        <v>0.16375117278372</v>
      </c>
      <c r="V572" s="17">
        <f ca="1" t="shared" si="4245"/>
        <v>0.358487615947476</v>
      </c>
      <c r="W572" s="19">
        <f ca="1">IF(V572&lt;=('Ejercicio 3 - TIR'!$D$25-'Ejercicio 3 - TIR'!$C$25)/('Ejercicio 3 - TIR'!$E$25-'Ejercicio 3 - TIR'!$C$25),'Ejercicio 3 - TIR'!$C$25+SQRT(('Ejercicio 3 - TIR'!$E$25-'Ejercicio 3 - TIR'!$C$25)*('Ejercicio 3 - TIR'!$D$25-'Ejercicio 3 - TIR'!$C$25)*V572),'Ejercicio 3 - TIR'!$E$25-SQRT(('Ejercicio 3 - TIR'!$E$25-'Ejercicio 3 - TIR'!$C$25)*('Ejercicio 3 - TIR'!$E$25-'Ejercicio 3 - TIR'!$D$25)*(1-V572)))</f>
        <v>0.202615473578563</v>
      </c>
      <c r="X572" s="17">
        <f ca="1" t="shared" si="4245"/>
        <v>0.810645444859663</v>
      </c>
      <c r="Y572" s="19">
        <f ca="1">IF(X572&lt;=('Ejercicio 3 - TIR'!$D$26-'Ejercicio 3 - TIR'!$C$26)/('Ejercicio 3 - TIR'!$E$26-'Ejercicio 3 - TIR'!$C$26),'Ejercicio 3 - TIR'!$C$26+SQRT(('Ejercicio 3 - TIR'!$E$26-'Ejercicio 3 - TIR'!$C$26)*('Ejercicio 3 - TIR'!$D$26-'Ejercicio 3 - TIR'!$C$26)*X572),'Ejercicio 3 - TIR'!$E$26-SQRT(('Ejercicio 3 - TIR'!$E$26-'Ejercicio 3 - TIR'!$C$26)*('Ejercicio 3 - TIR'!$E$26-'Ejercicio 3 - TIR'!$D$26)*(1-X572)))</f>
        <v>0.248023217832968</v>
      </c>
      <c r="Z572" s="17">
        <f ca="1" t="shared" si="3812"/>
        <v>1.15078618815444</v>
      </c>
      <c r="AA572" s="17">
        <f ca="1" t="shared" si="3813"/>
        <v>1.29748385287379</v>
      </c>
      <c r="AB572" s="17">
        <f ca="1" t="shared" si="3814"/>
        <v>1.50994835544982</v>
      </c>
      <c r="AC572" s="17">
        <f ca="1" t="shared" si="3815"/>
        <v>1.81588725656845</v>
      </c>
      <c r="AD572" s="17">
        <f ca="1" t="shared" si="3816"/>
        <v>2.26626945716444</v>
      </c>
      <c r="AE572" s="16">
        <f ca="1" t="shared" si="3817"/>
        <v>5750.93246081721</v>
      </c>
      <c r="AF572" s="16">
        <f ca="1" t="shared" si="3818"/>
        <v>6484.03855006703</v>
      </c>
      <c r="AG572" s="16">
        <f ca="1" t="shared" si="3819"/>
        <v>7545.80746701535</v>
      </c>
      <c r="AH572" s="16">
        <f ca="1" t="shared" si="3820"/>
        <v>9074.70482047733</v>
      </c>
      <c r="AI572" s="16">
        <f ca="1" t="shared" si="3821"/>
        <v>11325.4423109365</v>
      </c>
      <c r="AJ572" s="18">
        <f ca="1" t="shared" si="3822"/>
        <v>46015.697672767</v>
      </c>
      <c r="AK572" s="18">
        <f ca="1" t="shared" si="3823"/>
        <v>46798.9810498646</v>
      </c>
      <c r="AL572" s="18">
        <f ca="1" t="shared" si="3824"/>
        <v>54778.3793951075</v>
      </c>
      <c r="AM572" s="18">
        <f ca="1" t="shared" si="3825"/>
        <v>77338.0336405602</v>
      </c>
      <c r="AN572" s="18">
        <f ca="1" t="shared" si="3826"/>
        <v>94024.2407398685</v>
      </c>
      <c r="AO572" s="18">
        <f ca="1">C572/'Ejercicio 3 - TIR'!$D$7</f>
        <v>13318.4611870605</v>
      </c>
      <c r="AP572" s="18">
        <f ca="1" t="shared" si="3827"/>
        <v>32697.2364857066</v>
      </c>
      <c r="AQ572" s="18">
        <f ca="1" t="shared" si="3828"/>
        <v>33480.5198628041</v>
      </c>
      <c r="AR572" s="18">
        <f ca="1" t="shared" si="3829"/>
        <v>41459.918208047</v>
      </c>
      <c r="AS572" s="18">
        <f ca="1" t="shared" si="3830"/>
        <v>64019.5724534998</v>
      </c>
      <c r="AT572" s="18">
        <f ca="1" t="shared" si="3831"/>
        <v>80705.779552808</v>
      </c>
      <c r="AU572" s="18">
        <f ca="1">AP572*'Ejercicio 3 - TIR'!$D$5</f>
        <v>16348.6182428533</v>
      </c>
      <c r="AV572" s="18">
        <f ca="1">AQ572*'Ejercicio 3 - TIR'!$D$5</f>
        <v>16740.2599314021</v>
      </c>
      <c r="AW572" s="18">
        <f ca="1">AR572*'Ejercicio 3 - TIR'!$D$5</f>
        <v>20729.9591040235</v>
      </c>
      <c r="AX572" s="18">
        <f ca="1">AS572*'Ejercicio 3 - TIR'!$D$5</f>
        <v>32009.7862267499</v>
      </c>
      <c r="AY572" s="18">
        <f ca="1">AT572*'Ejercicio 3 - TIR'!$D$5</f>
        <v>40352.889776404</v>
      </c>
      <c r="AZ572" s="18">
        <f ca="1" t="shared" ref="AZ572:BD572" si="4246">AJ572-AU572-AE572</f>
        <v>23916.1469690965</v>
      </c>
      <c r="BA572" s="18">
        <f ca="1" t="shared" si="4246"/>
        <v>23574.6825683955</v>
      </c>
      <c r="BB572" s="18">
        <f ca="1" t="shared" si="4246"/>
        <v>26502.6128240686</v>
      </c>
      <c r="BC572" s="18">
        <f ca="1" t="shared" si="4246"/>
        <v>36253.542593333</v>
      </c>
      <c r="BD572" s="18">
        <f ca="1" t="shared" si="4246"/>
        <v>42345.908652528</v>
      </c>
      <c r="BE572" s="18">
        <f ca="1" t="shared" ref="BE572:BI572" si="4247">AZ572/Z572</f>
        <v>20782.4417909045</v>
      </c>
      <c r="BF572" s="18">
        <f ca="1" t="shared" si="4247"/>
        <v>18169.5383076868</v>
      </c>
      <c r="BG572" s="18">
        <f ca="1" t="shared" si="4247"/>
        <v>17551.9995292643</v>
      </c>
      <c r="BH572" s="18">
        <f ca="1" t="shared" si="4247"/>
        <v>19964.6439844743</v>
      </c>
      <c r="BI572" s="18">
        <f ca="1" t="shared" si="4247"/>
        <v>18685.2929243071</v>
      </c>
      <c r="BJ572" s="18">
        <f ca="1" t="shared" si="3834"/>
        <v>86434.7241991189</v>
      </c>
      <c r="BK572" s="18">
        <f ca="1" t="shared" si="3835"/>
        <v>30183.2218046652</v>
      </c>
      <c r="BL572" s="18">
        <f ca="1" t="shared" si="3836"/>
        <v>116617.946003784</v>
      </c>
      <c r="BM572" s="18">
        <f ca="1">BK572*'Ejercicio 3 - TIR'!$D$5</f>
        <v>15091.6109023326</v>
      </c>
      <c r="BN572" s="18">
        <f ca="1" t="shared" si="3837"/>
        <v>101526.335101451</v>
      </c>
      <c r="BO572" s="18">
        <f ca="1" t="shared" si="3838"/>
        <v>44798.8807246607</v>
      </c>
      <c r="BP572" s="18">
        <f ca="1" t="shared" si="3839"/>
        <v>-104731.956066433</v>
      </c>
      <c r="BQ572" s="18">
        <f ca="1" t="shared" ref="BQ572:BT572" si="4248">BE572</f>
        <v>20782.4417909045</v>
      </c>
      <c r="BR572" s="18">
        <f ca="1" t="shared" si="4248"/>
        <v>18169.5383076868</v>
      </c>
      <c r="BS572" s="18">
        <f ca="1" t="shared" si="4248"/>
        <v>17551.9995292643</v>
      </c>
      <c r="BT572" s="18">
        <f ca="1" t="shared" si="4248"/>
        <v>19964.6439844743</v>
      </c>
      <c r="BU572" s="18">
        <f ca="1" t="shared" si="3841"/>
        <v>63484.1736489678</v>
      </c>
      <c r="BV572" s="20">
        <f ca="1" t="shared" si="3842"/>
        <v>8.56762900794743</v>
      </c>
    </row>
    <row r="573" ht="15" customHeight="1" spans="1:74">
      <c r="A573" s="16">
        <v>572</v>
      </c>
      <c r="B573" s="17">
        <f ca="1" t="shared" ref="B573:F573" si="4249">RAND()</f>
        <v>0.0788582307813306</v>
      </c>
      <c r="C573" s="18">
        <f ca="1">IF(B573&lt;=('Ejercicio 3 - TIR'!$D$13-'Ejercicio 3 - TIR'!$C$13)/('Ejercicio 3 - TIR'!$E$13-'Ejercicio 3 - TIR'!$C$13),'Ejercicio 3 - TIR'!$C$13+SQRT(('Ejercicio 3 - TIR'!$E$13-'Ejercicio 3 - TIR'!$C$13)*('Ejercicio 3 - TIR'!$D$13-'Ejercicio 3 - TIR'!$C$13)*B573),'Ejercicio 3 - TIR'!$E$13-SQRT(('Ejercicio 3 - TIR'!$E$13-'Ejercicio 3 - TIR'!$C$13)*('Ejercicio 3 - TIR'!$E$13-'Ejercicio 3 - TIR'!$D$13)*(1-B573)))</f>
        <v>65616.3415416561</v>
      </c>
      <c r="D573" s="17">
        <f ca="1" t="shared" si="4249"/>
        <v>0.0707190645999396</v>
      </c>
      <c r="E573" s="18">
        <f ca="1">IF(D573&lt;=('Ejercicio 3 - TIR'!$D$14-'Ejercicio 3 - TIR'!$C$14)/('Ejercicio 3 - TIR'!$E$14-'Ejercicio 3 - TIR'!$C$14),'Ejercicio 3 - TIR'!$C$14+SQRT(('Ejercicio 3 - TIR'!$E$14-'Ejercicio 3 - TIR'!$C$14)*('Ejercicio 3 - TIR'!$D$14-'Ejercicio 3 - TIR'!$C$14)*D573),'Ejercicio 3 - TIR'!$E$14-SQRT(('Ejercicio 3 - TIR'!$E$14-'Ejercicio 3 - TIR'!$C$14)*('Ejercicio 3 - TIR'!$E$14-'Ejercicio 3 - TIR'!$D$14)*(1-D573)))</f>
        <v>27303.0262362803</v>
      </c>
      <c r="F573" s="17">
        <f ca="1" t="shared" si="4249"/>
        <v>0.910416437937095</v>
      </c>
      <c r="G573" s="18">
        <f ca="1">IF(F573&lt;=('Ejercicio 3 - TIR'!$D$18-'Ejercicio 3 - TIR'!$C$18)/('Ejercicio 3 - TIR'!$E$18-'Ejercicio 3 - TIR'!$C$18),'Ejercicio 3 - TIR'!$C$18+SQRT(('Ejercicio 3 - TIR'!$E$18-'Ejercicio 3 - TIR'!$C$18)*('Ejercicio 3 - TIR'!$D$18-'Ejercicio 3 - TIR'!$C$18)*F573),'Ejercicio 3 - TIR'!$E$18-SQRT(('Ejercicio 3 - TIR'!$E$18-'Ejercicio 3 - TIR'!$C$18)*('Ejercicio 3 - TIR'!$E$18-'Ejercicio 3 - TIR'!$D$18)*(1-F573)))</f>
        <v>42407.9415217403</v>
      </c>
      <c r="H573" s="17">
        <f ca="1" t="shared" ref="H573:L573" si="4250">RAND()</f>
        <v>0.919241871090911</v>
      </c>
      <c r="I573" s="18">
        <f ca="1">IF(H573&lt;=('Ejercicio 3 - TIR'!$D$18-'Ejercicio 3 - TIR'!$C$18)/('Ejercicio 3 - TIR'!$E$18-'Ejercicio 3 - TIR'!$C$18),'Ejercicio 3 - TIR'!$C$18+SQRT(('Ejercicio 3 - TIR'!$E$18-'Ejercicio 3 - TIR'!$C$18)*('Ejercicio 3 - TIR'!$D$18-'Ejercicio 3 - TIR'!$C$18)*H573),'Ejercicio 3 - TIR'!$E$18-SQRT(('Ejercicio 3 - TIR'!$E$18-'Ejercicio 3 - TIR'!$C$18)*('Ejercicio 3 - TIR'!$E$18-'Ejercicio 3 - TIR'!$D$18)*(1-H573)))</f>
        <v>42538.9311939359</v>
      </c>
      <c r="J573" s="17">
        <f ca="1" t="shared" si="4250"/>
        <v>0.517767555353496</v>
      </c>
      <c r="K573" s="18">
        <f ca="1">IF(J573&lt;=('Ejercicio 3 - TIR'!$D$18-'Ejercicio 3 - TIR'!$C$18)/('Ejercicio 3 - TIR'!$E$18-'Ejercicio 3 - TIR'!$C$18),'Ejercicio 3 - TIR'!$C$18+SQRT(('Ejercicio 3 - TIR'!$E$18-'Ejercicio 3 - TIR'!$C$18)*('Ejercicio 3 - TIR'!$D$18-'Ejercicio 3 - TIR'!$C$18)*J573),'Ejercicio 3 - TIR'!$E$18-SQRT(('Ejercicio 3 - TIR'!$E$18-'Ejercicio 3 - TIR'!$C$18)*('Ejercicio 3 - TIR'!$E$18-'Ejercicio 3 - TIR'!$D$18)*(1-J573)))</f>
        <v>38812.782381463</v>
      </c>
      <c r="L573" s="17">
        <f ca="1" t="shared" si="4250"/>
        <v>0.143708926311942</v>
      </c>
      <c r="M573" s="18">
        <f ca="1">IF(L573&lt;=('Ejercicio 3 - TIR'!$D$18-'Ejercicio 3 - TIR'!$C$18)/('Ejercicio 3 - TIR'!$E$18-'Ejercicio 3 - TIR'!$C$18),'Ejercicio 3 - TIR'!$C$18+SQRT(('Ejercicio 3 - TIR'!$E$18-'Ejercicio 3 - TIR'!$C$18)*('Ejercicio 3 - TIR'!$D$18-'Ejercicio 3 - TIR'!$C$18)*L573),'Ejercicio 3 - TIR'!$E$18-SQRT(('Ejercicio 3 - TIR'!$E$18-'Ejercicio 3 - TIR'!$C$18)*('Ejercicio 3 - TIR'!$E$18-'Ejercicio 3 - TIR'!$D$18)*(1-L573)))</f>
        <v>34642.8804579476</v>
      </c>
      <c r="N573" s="17">
        <f ca="1" t="shared" ref="N573:R573" si="4251">RAND()</f>
        <v>0.161188129487661</v>
      </c>
      <c r="O573" s="18">
        <f ca="1">IF(N573&lt;=('Ejercicio 3 - TIR'!$D$18-'Ejercicio 3 - TIR'!$C$18)/('Ejercicio 3 - TIR'!$E$18-'Ejercicio 3 - TIR'!$C$18),'Ejercicio 3 - TIR'!$C$18+SQRT(('Ejercicio 3 - TIR'!$E$18-'Ejercicio 3 - TIR'!$C$18)*('Ejercicio 3 - TIR'!$D$18-'Ejercicio 3 - TIR'!$C$18)*N573),'Ejercicio 3 - TIR'!$E$18-SQRT(('Ejercicio 3 - TIR'!$E$18-'Ejercicio 3 - TIR'!$C$18)*('Ejercicio 3 - TIR'!$E$18-'Ejercicio 3 - TIR'!$D$18)*(1-N573)))</f>
        <v>34917.1352862362</v>
      </c>
      <c r="P573" s="17">
        <f ca="1" t="shared" si="4251"/>
        <v>0.538327141675513</v>
      </c>
      <c r="Q573" s="19">
        <f ca="1">IF(P573&lt;=('Ejercicio 3 - TIR'!$D$22-'Ejercicio 3 - TIR'!$C$22)/('Ejercicio 3 - TIR'!$E$22-'Ejercicio 3 - TIR'!$C$22),'Ejercicio 3 - TIR'!$C$22+SQRT(('Ejercicio 3 - TIR'!$E$22-'Ejercicio 3 - TIR'!$C$22)*('Ejercicio 3 - TIR'!$D$22-'Ejercicio 3 - TIR'!$C$22)*P573),'Ejercicio 3 - TIR'!$E$22-SQRT(('Ejercicio 3 - TIR'!$E$22-'Ejercicio 3 - TIR'!$C$22)*('Ejercicio 3 - TIR'!$E$22-'Ejercicio 3 - TIR'!$D$22)*(1-P573)))</f>
        <v>0.151172736082242</v>
      </c>
      <c r="R573" s="17">
        <f ca="1" t="shared" si="4251"/>
        <v>0.944874658582424</v>
      </c>
      <c r="S573" s="19">
        <f ca="1">IF(R573&lt;=('Ejercicio 3 - TIR'!$D$23-'Ejercicio 3 - TIR'!$C$23)/('Ejercicio 3 - TIR'!$E$23-'Ejercicio 3 - TIR'!$C$23),'Ejercicio 3 - TIR'!$C$23+SQRT(('Ejercicio 3 - TIR'!$E$23-'Ejercicio 3 - TIR'!$C$23)*('Ejercicio 3 - TIR'!$D$23-'Ejercicio 3 - TIR'!$C$23)*R573),'Ejercicio 3 - TIR'!$E$23-SQRT(('Ejercicio 3 - TIR'!$E$23-'Ejercicio 3 - TIR'!$C$23)*('Ejercicio 3 - TIR'!$E$23-'Ejercicio 3 - TIR'!$D$23)*(1-R573)))</f>
        <v>0.17003879452317</v>
      </c>
      <c r="T573" s="17">
        <f ca="1" t="shared" ref="T573:X573" si="4252">RAND()</f>
        <v>0.477523762141614</v>
      </c>
      <c r="U573" s="19">
        <f ca="1">IF(T573&lt;=('Ejercicio 3 - TIR'!$D$24-'Ejercicio 3 - TIR'!$C$24)/('Ejercicio 3 - TIR'!$E$24-'Ejercicio 3 - TIR'!$C$24),'Ejercicio 3 - TIR'!$C$24+SQRT(('Ejercicio 3 - TIR'!$E$24-'Ejercicio 3 - TIR'!$C$24)*('Ejercicio 3 - TIR'!$D$24-'Ejercicio 3 - TIR'!$C$24)*T573),'Ejercicio 3 - TIR'!$E$24-SQRT(('Ejercicio 3 - TIR'!$E$24-'Ejercicio 3 - TIR'!$C$24)*('Ejercicio 3 - TIR'!$E$24-'Ejercicio 3 - TIR'!$D$24)*(1-T573)))</f>
        <v>0.1817516867561</v>
      </c>
      <c r="V573" s="17">
        <f ca="1" t="shared" si="4252"/>
        <v>0.0914213660722418</v>
      </c>
      <c r="W573" s="19">
        <f ca="1">IF(V573&lt;=('Ejercicio 3 - TIR'!$D$25-'Ejercicio 3 - TIR'!$C$25)/('Ejercicio 3 - TIR'!$E$25-'Ejercicio 3 - TIR'!$C$25),'Ejercicio 3 - TIR'!$C$25+SQRT(('Ejercicio 3 - TIR'!$E$25-'Ejercicio 3 - TIR'!$C$25)*('Ejercicio 3 - TIR'!$D$25-'Ejercicio 3 - TIR'!$C$25)*V573),'Ejercicio 3 - TIR'!$E$25-SQRT(('Ejercicio 3 - TIR'!$E$25-'Ejercicio 3 - TIR'!$C$25)*('Ejercicio 3 - TIR'!$E$25-'Ejercicio 3 - TIR'!$D$25)*(1-V573)))</f>
        <v>0.191313262681523</v>
      </c>
      <c r="X573" s="17">
        <f ca="1" t="shared" si="4252"/>
        <v>0.926539997672729</v>
      </c>
      <c r="Y573" s="19">
        <f ca="1">IF(X573&lt;=('Ejercicio 3 - TIR'!$D$26-'Ejercicio 3 - TIR'!$C$26)/('Ejercicio 3 - TIR'!$E$26-'Ejercicio 3 - TIR'!$C$26),'Ejercicio 3 - TIR'!$C$26+SQRT(('Ejercicio 3 - TIR'!$E$26-'Ejercicio 3 - TIR'!$C$26)*('Ejercicio 3 - TIR'!$D$26-'Ejercicio 3 - TIR'!$C$26)*X573),'Ejercicio 3 - TIR'!$E$26-SQRT(('Ejercicio 3 - TIR'!$E$26-'Ejercicio 3 - TIR'!$C$26)*('Ejercicio 3 - TIR'!$E$26-'Ejercicio 3 - TIR'!$D$26)*(1-X573)))</f>
        <v>0.260083072210623</v>
      </c>
      <c r="Z573" s="17">
        <f ca="1" t="shared" si="3812"/>
        <v>1.15117273608224</v>
      </c>
      <c r="AA573" s="17">
        <f ca="1" t="shared" si="3813"/>
        <v>1.34691676041361</v>
      </c>
      <c r="AB573" s="17">
        <f ca="1" t="shared" si="3814"/>
        <v>1.59172115353884</v>
      </c>
      <c r="AC573" s="17">
        <f ca="1" t="shared" si="3815"/>
        <v>1.89623852070155</v>
      </c>
      <c r="AD573" s="17">
        <f ca="1" t="shared" si="3816"/>
        <v>2.38941806080974</v>
      </c>
      <c r="AE573" s="16">
        <f ca="1" t="shared" si="3817"/>
        <v>4127.47317946373</v>
      </c>
      <c r="AF573" s="16">
        <f ca="1" t="shared" si="3818"/>
        <v>4829.30374332646</v>
      </c>
      <c r="AG573" s="16">
        <f ca="1" t="shared" si="3819"/>
        <v>5707.03784453359</v>
      </c>
      <c r="AH573" s="16">
        <f ca="1" t="shared" si="3820"/>
        <v>6798.86987481824</v>
      </c>
      <c r="AI573" s="16">
        <f ca="1" t="shared" si="3821"/>
        <v>8567.14083942122</v>
      </c>
      <c r="AJ573" s="18">
        <f ca="1" t="shared" si="3822"/>
        <v>48818.8660731975</v>
      </c>
      <c r="AK573" s="18">
        <f ca="1" t="shared" si="3823"/>
        <v>57296.3993951934</v>
      </c>
      <c r="AL573" s="18">
        <f ca="1" t="shared" si="3824"/>
        <v>61779.1267442742</v>
      </c>
      <c r="AM573" s="18">
        <f ca="1" t="shared" si="3825"/>
        <v>65691.1643924192</v>
      </c>
      <c r="AN573" s="18">
        <f ca="1" t="shared" si="3826"/>
        <v>83431.6336846698</v>
      </c>
      <c r="AO573" s="18">
        <f ca="1">C573/'Ejercicio 3 - TIR'!$D$7</f>
        <v>13123.2683083312</v>
      </c>
      <c r="AP573" s="18">
        <f ca="1" t="shared" si="3827"/>
        <v>35695.5977648663</v>
      </c>
      <c r="AQ573" s="18">
        <f ca="1" t="shared" si="3828"/>
        <v>44173.1310868622</v>
      </c>
      <c r="AR573" s="18">
        <f ca="1" t="shared" si="3829"/>
        <v>48655.858435943</v>
      </c>
      <c r="AS573" s="18">
        <f ca="1" t="shared" si="3830"/>
        <v>52567.896084088</v>
      </c>
      <c r="AT573" s="18">
        <f ca="1" t="shared" si="3831"/>
        <v>70308.3653763386</v>
      </c>
      <c r="AU573" s="18">
        <f ca="1">AP573*'Ejercicio 3 - TIR'!$D$5</f>
        <v>17847.7988824331</v>
      </c>
      <c r="AV573" s="18">
        <f ca="1">AQ573*'Ejercicio 3 - TIR'!$D$5</f>
        <v>22086.5655434311</v>
      </c>
      <c r="AW573" s="18">
        <f ca="1">AR573*'Ejercicio 3 - TIR'!$D$5</f>
        <v>24327.9292179715</v>
      </c>
      <c r="AX573" s="18">
        <f ca="1">AS573*'Ejercicio 3 - TIR'!$D$5</f>
        <v>26283.948042044</v>
      </c>
      <c r="AY573" s="18">
        <f ca="1">AT573*'Ejercicio 3 - TIR'!$D$5</f>
        <v>35154.1826881693</v>
      </c>
      <c r="AZ573" s="18">
        <f ca="1" t="shared" ref="AZ573:BD573" si="4253">AJ573-AU573-AE573</f>
        <v>26843.5940113006</v>
      </c>
      <c r="BA573" s="18">
        <f ca="1" t="shared" si="4253"/>
        <v>30380.5301084359</v>
      </c>
      <c r="BB573" s="18">
        <f ca="1" t="shared" si="4253"/>
        <v>31744.1596817691</v>
      </c>
      <c r="BC573" s="18">
        <f ca="1" t="shared" si="4253"/>
        <v>32608.346475557</v>
      </c>
      <c r="BD573" s="18">
        <f ca="1" t="shared" si="4253"/>
        <v>39710.3101570793</v>
      </c>
      <c r="BE573" s="18">
        <f ca="1" t="shared" ref="BE573:BI573" si="4254">AZ573/Z573</f>
        <v>23318.4761677529</v>
      </c>
      <c r="BF573" s="18">
        <f ca="1" t="shared" si="4254"/>
        <v>22555.6107113158</v>
      </c>
      <c r="BG573" s="18">
        <f ca="1" t="shared" si="4254"/>
        <v>19943.2919586405</v>
      </c>
      <c r="BH573" s="18">
        <f ca="1" t="shared" si="4254"/>
        <v>17196.3316426527</v>
      </c>
      <c r="BI573" s="18">
        <f ca="1" t="shared" si="4254"/>
        <v>16619.2391396012</v>
      </c>
      <c r="BJ573" s="18">
        <f ca="1" t="shared" si="3834"/>
        <v>65238.3440037303</v>
      </c>
      <c r="BK573" s="18">
        <f ca="1" t="shared" si="3835"/>
        <v>31356.9743127787</v>
      </c>
      <c r="BL573" s="18">
        <f ca="1" t="shared" si="3836"/>
        <v>96595.318316509</v>
      </c>
      <c r="BM573" s="18">
        <f ca="1">BK573*'Ejercicio 3 - TIR'!$D$5</f>
        <v>15678.4871563893</v>
      </c>
      <c r="BN573" s="18">
        <f ca="1" t="shared" si="3837"/>
        <v>80916.8311601197</v>
      </c>
      <c r="BO573" s="18">
        <f ca="1" t="shared" si="3838"/>
        <v>33864.6603904459</v>
      </c>
      <c r="BP573" s="18">
        <f ca="1" t="shared" si="3839"/>
        <v>-92919.3677779364</v>
      </c>
      <c r="BQ573" s="18">
        <f ca="1" t="shared" ref="BQ573:BT573" si="4255">BE573</f>
        <v>23318.4761677529</v>
      </c>
      <c r="BR573" s="18">
        <f ca="1" t="shared" si="4255"/>
        <v>22555.6107113158</v>
      </c>
      <c r="BS573" s="18">
        <f ca="1" t="shared" si="4255"/>
        <v>19943.2919586405</v>
      </c>
      <c r="BT573" s="18">
        <f ca="1" t="shared" si="4255"/>
        <v>17196.3316426527</v>
      </c>
      <c r="BU573" s="18">
        <f ca="1" t="shared" si="3841"/>
        <v>50483.8995300472</v>
      </c>
      <c r="BV573" s="20">
        <f ca="1" t="shared" si="3842"/>
        <v>11.8641299380066</v>
      </c>
    </row>
    <row r="574" ht="15" customHeight="1" spans="1:74">
      <c r="A574" s="16">
        <v>573</v>
      </c>
      <c r="B574" s="17">
        <f ca="1" t="shared" ref="B574:F574" si="4256">RAND()</f>
        <v>0.168494794566289</v>
      </c>
      <c r="C574" s="18">
        <f ca="1">IF(B574&lt;=('Ejercicio 3 - TIR'!$D$13-'Ejercicio 3 - TIR'!$C$13)/('Ejercicio 3 - TIR'!$E$13-'Ejercicio 3 - TIR'!$C$13),'Ejercicio 3 - TIR'!$C$13+SQRT(('Ejercicio 3 - TIR'!$E$13-'Ejercicio 3 - TIR'!$C$13)*('Ejercicio 3 - TIR'!$D$13-'Ejercicio 3 - TIR'!$C$13)*B574),'Ejercicio 3 - TIR'!$E$13-SQRT(('Ejercicio 3 - TIR'!$E$13-'Ejercicio 3 - TIR'!$C$13)*('Ejercicio 3 - TIR'!$E$13-'Ejercicio 3 - TIR'!$D$13)*(1-B574)))</f>
        <v>68209.6234887183</v>
      </c>
      <c r="D574" s="17">
        <f ca="1" t="shared" si="4256"/>
        <v>0.864863879841439</v>
      </c>
      <c r="E574" s="18">
        <f ca="1">IF(D574&lt;=('Ejercicio 3 - TIR'!$D$14-'Ejercicio 3 - TIR'!$C$14)/('Ejercicio 3 - TIR'!$E$14-'Ejercicio 3 - TIR'!$C$14),'Ejercicio 3 - TIR'!$C$14+SQRT(('Ejercicio 3 - TIR'!$E$14-'Ejercicio 3 - TIR'!$C$14)*('Ejercicio 3 - TIR'!$D$14-'Ejercicio 3 - TIR'!$C$14)*D574),'Ejercicio 3 - TIR'!$E$14-SQRT(('Ejercicio 3 - TIR'!$E$14-'Ejercicio 3 - TIR'!$C$14)*('Ejercicio 3 - TIR'!$E$14-'Ejercicio 3 - TIR'!$D$14)*(1-D574)))</f>
        <v>35497.7319022759</v>
      </c>
      <c r="F574" s="17">
        <f ca="1" t="shared" si="4256"/>
        <v>0.0605979294727477</v>
      </c>
      <c r="G574" s="18">
        <f ca="1">IF(F574&lt;=('Ejercicio 3 - TIR'!$D$18-'Ejercicio 3 - TIR'!$C$18)/('Ejercicio 3 - TIR'!$E$18-'Ejercicio 3 - TIR'!$C$18),'Ejercicio 3 - TIR'!$C$18+SQRT(('Ejercicio 3 - TIR'!$E$18-'Ejercicio 3 - TIR'!$C$18)*('Ejercicio 3 - TIR'!$D$18-'Ejercicio 3 - TIR'!$C$18)*F574),'Ejercicio 3 - TIR'!$E$18-SQRT(('Ejercicio 3 - TIR'!$E$18-'Ejercicio 3 - TIR'!$C$18)*('Ejercicio 3 - TIR'!$E$18-'Ejercicio 3 - TIR'!$D$18)*(1-F574)))</f>
        <v>33014.9111796058</v>
      </c>
      <c r="H574" s="17">
        <f ca="1" t="shared" ref="H574:L574" si="4257">RAND()</f>
        <v>0.034512948823282</v>
      </c>
      <c r="I574" s="18">
        <f ca="1">IF(H574&lt;=('Ejercicio 3 - TIR'!$D$18-'Ejercicio 3 - TIR'!$C$18)/('Ejercicio 3 - TIR'!$E$18-'Ejercicio 3 - TIR'!$C$18),'Ejercicio 3 - TIR'!$C$18+SQRT(('Ejercicio 3 - TIR'!$E$18-'Ejercicio 3 - TIR'!$C$18)*('Ejercicio 3 - TIR'!$D$18-'Ejercicio 3 - TIR'!$C$18)*H574),'Ejercicio 3 - TIR'!$E$18-SQRT(('Ejercicio 3 - TIR'!$E$18-'Ejercicio 3 - TIR'!$C$18)*('Ejercicio 3 - TIR'!$E$18-'Ejercicio 3 - TIR'!$D$18)*(1-H574)))</f>
        <v>32275.2895032264</v>
      </c>
      <c r="J574" s="17">
        <f ca="1" t="shared" si="4257"/>
        <v>0.0733428044840227</v>
      </c>
      <c r="K574" s="18">
        <f ca="1">IF(J574&lt;=('Ejercicio 3 - TIR'!$D$18-'Ejercicio 3 - TIR'!$C$18)/('Ejercicio 3 - TIR'!$E$18-'Ejercicio 3 - TIR'!$C$18),'Ejercicio 3 - TIR'!$C$18+SQRT(('Ejercicio 3 - TIR'!$E$18-'Ejercicio 3 - TIR'!$C$18)*('Ejercicio 3 - TIR'!$D$18-'Ejercicio 3 - TIR'!$C$18)*J574),'Ejercicio 3 - TIR'!$E$18-SQRT(('Ejercicio 3 - TIR'!$E$18-'Ejercicio 3 - TIR'!$C$18)*('Ejercicio 3 - TIR'!$E$18-'Ejercicio 3 - TIR'!$D$18)*(1-J574)))</f>
        <v>33316.838957894</v>
      </c>
      <c r="L574" s="17">
        <f ca="1" t="shared" si="4257"/>
        <v>0.499854580444761</v>
      </c>
      <c r="M574" s="18">
        <f ca="1">IF(L574&lt;=('Ejercicio 3 - TIR'!$D$18-'Ejercicio 3 - TIR'!$C$18)/('Ejercicio 3 - TIR'!$E$18-'Ejercicio 3 - TIR'!$C$18),'Ejercicio 3 - TIR'!$C$18+SQRT(('Ejercicio 3 - TIR'!$E$18-'Ejercicio 3 - TIR'!$C$18)*('Ejercicio 3 - TIR'!$D$18-'Ejercicio 3 - TIR'!$C$18)*L574),'Ejercicio 3 - TIR'!$E$18-SQRT(('Ejercicio 3 - TIR'!$E$18-'Ejercicio 3 - TIR'!$C$18)*('Ejercicio 3 - TIR'!$E$18-'Ejercicio 3 - TIR'!$D$18)*(1-L574)))</f>
        <v>38658.9945759721</v>
      </c>
      <c r="N574" s="17">
        <f ca="1" t="shared" ref="N574:R574" si="4258">RAND()</f>
        <v>0.952864331996824</v>
      </c>
      <c r="O574" s="18">
        <f ca="1">IF(N574&lt;=('Ejercicio 3 - TIR'!$D$18-'Ejercicio 3 - TIR'!$C$18)/('Ejercicio 3 - TIR'!$E$18-'Ejercicio 3 - TIR'!$C$18),'Ejercicio 3 - TIR'!$C$18+SQRT(('Ejercicio 3 - TIR'!$E$18-'Ejercicio 3 - TIR'!$C$18)*('Ejercicio 3 - TIR'!$D$18-'Ejercicio 3 - TIR'!$C$18)*N574),'Ejercicio 3 - TIR'!$E$18-SQRT(('Ejercicio 3 - TIR'!$E$18-'Ejercicio 3 - TIR'!$C$18)*('Ejercicio 3 - TIR'!$E$18-'Ejercicio 3 - TIR'!$D$18)*(1-N574)))</f>
        <v>43119.7938676203</v>
      </c>
      <c r="P574" s="17">
        <f ca="1" t="shared" si="4258"/>
        <v>0.675226932142231</v>
      </c>
      <c r="Q574" s="19">
        <f ca="1">IF(P574&lt;=('Ejercicio 3 - TIR'!$D$22-'Ejercicio 3 - TIR'!$C$22)/('Ejercicio 3 - TIR'!$E$22-'Ejercicio 3 - TIR'!$C$22),'Ejercicio 3 - TIR'!$C$22+SQRT(('Ejercicio 3 - TIR'!$E$22-'Ejercicio 3 - TIR'!$C$22)*('Ejercicio 3 - TIR'!$D$22-'Ejercicio 3 - TIR'!$C$22)*P574),'Ejercicio 3 - TIR'!$E$22-SQRT(('Ejercicio 3 - TIR'!$E$22-'Ejercicio 3 - TIR'!$C$22)*('Ejercicio 3 - TIR'!$E$22-'Ejercicio 3 - TIR'!$D$22)*(1-P574)))</f>
        <v>0.155821672470082</v>
      </c>
      <c r="R574" s="17">
        <f ca="1" t="shared" si="4258"/>
        <v>0.187808155372426</v>
      </c>
      <c r="S574" s="19">
        <f ca="1">IF(R574&lt;=('Ejercicio 3 - TIR'!$D$23-'Ejercicio 3 - TIR'!$C$23)/('Ejercicio 3 - TIR'!$E$23-'Ejercicio 3 - TIR'!$C$23),'Ejercicio 3 - TIR'!$C$23+SQRT(('Ejercicio 3 - TIR'!$E$23-'Ejercicio 3 - TIR'!$C$23)*('Ejercicio 3 - TIR'!$D$23-'Ejercicio 3 - TIR'!$C$23)*R574),'Ejercicio 3 - TIR'!$E$23-SQRT(('Ejercicio 3 - TIR'!$E$23-'Ejercicio 3 - TIR'!$C$23)*('Ejercicio 3 - TIR'!$E$23-'Ejercicio 3 - TIR'!$D$23)*(1-R574)))</f>
        <v>0.138386263341701</v>
      </c>
      <c r="T574" s="17">
        <f ca="1" t="shared" ref="T574:X574" si="4259">RAND()</f>
        <v>0.459078613333516</v>
      </c>
      <c r="U574" s="19">
        <f ca="1">IF(T574&lt;=('Ejercicio 3 - TIR'!$D$24-'Ejercicio 3 - TIR'!$C$24)/('Ejercicio 3 - TIR'!$E$24-'Ejercicio 3 - TIR'!$C$24),'Ejercicio 3 - TIR'!$C$24+SQRT(('Ejercicio 3 - TIR'!$E$24-'Ejercicio 3 - TIR'!$C$24)*('Ejercicio 3 - TIR'!$D$24-'Ejercicio 3 - TIR'!$C$24)*T574),'Ejercicio 3 - TIR'!$E$24-SQRT(('Ejercicio 3 - TIR'!$E$24-'Ejercicio 3 - TIR'!$C$24)*('Ejercicio 3 - TIR'!$E$24-'Ejercicio 3 - TIR'!$D$24)*(1-T574)))</f>
        <v>0.181082396236842</v>
      </c>
      <c r="V574" s="17">
        <f ca="1" t="shared" si="4259"/>
        <v>0.913538716085964</v>
      </c>
      <c r="W574" s="19">
        <f ca="1">IF(V574&lt;=('Ejercicio 3 - TIR'!$D$25-'Ejercicio 3 - TIR'!$C$25)/('Ejercicio 3 - TIR'!$E$25-'Ejercicio 3 - TIR'!$C$25),'Ejercicio 3 - TIR'!$C$25+SQRT(('Ejercicio 3 - TIR'!$E$25-'Ejercicio 3 - TIR'!$C$25)*('Ejercicio 3 - TIR'!$D$25-'Ejercicio 3 - TIR'!$C$25)*V574),'Ejercicio 3 - TIR'!$E$25-SQRT(('Ejercicio 3 - TIR'!$E$25-'Ejercicio 3 - TIR'!$C$25)*('Ejercicio 3 - TIR'!$E$25-'Ejercicio 3 - TIR'!$D$25)*(1-V574)))</f>
        <v>0.232604181718036</v>
      </c>
      <c r="X574" s="17">
        <f ca="1" t="shared" si="4259"/>
        <v>0.467642001042061</v>
      </c>
      <c r="Y574" s="19">
        <f ca="1">IF(X574&lt;=('Ejercicio 3 - TIR'!$D$26-'Ejercicio 3 - TIR'!$C$26)/('Ejercicio 3 - TIR'!$E$26-'Ejercicio 3 - TIR'!$C$26),'Ejercicio 3 - TIR'!$C$26+SQRT(('Ejercicio 3 - TIR'!$E$26-'Ejercicio 3 - TIR'!$C$26)*('Ejercicio 3 - TIR'!$D$26-'Ejercicio 3 - TIR'!$C$26)*X574),'Ejercicio 3 - TIR'!$E$26-SQRT(('Ejercicio 3 - TIR'!$E$26-'Ejercicio 3 - TIR'!$C$26)*('Ejercicio 3 - TIR'!$E$26-'Ejercicio 3 - TIR'!$D$26)*(1-X574)))</f>
        <v>0.226383461559209</v>
      </c>
      <c r="Z574" s="17">
        <f ca="1" t="shared" si="3812"/>
        <v>1.15582167247008</v>
      </c>
      <c r="AA574" s="17">
        <f ca="1" t="shared" si="3813"/>
        <v>1.31577151481257</v>
      </c>
      <c r="AB574" s="17">
        <f ca="1" t="shared" si="3814"/>
        <v>1.55403457361501</v>
      </c>
      <c r="AC574" s="17">
        <f ca="1" t="shared" si="3815"/>
        <v>1.91550951397227</v>
      </c>
      <c r="AD574" s="17">
        <f ca="1" t="shared" si="3816"/>
        <v>2.34914918839491</v>
      </c>
      <c r="AE574" s="16">
        <f ca="1" t="shared" si="3817"/>
        <v>5531.31595390722</v>
      </c>
      <c r="AF574" s="16">
        <f ca="1" t="shared" si="3818"/>
        <v>6296.77410013077</v>
      </c>
      <c r="AG574" s="16">
        <f ca="1" t="shared" si="3819"/>
        <v>7437.00904274454</v>
      </c>
      <c r="AH574" s="16">
        <f ca="1" t="shared" si="3820"/>
        <v>9166.88844556177</v>
      </c>
      <c r="AI574" s="16">
        <f ca="1" t="shared" si="3821"/>
        <v>11242.1203835952</v>
      </c>
      <c r="AJ574" s="18">
        <f ca="1" t="shared" si="3822"/>
        <v>38159.3498560632</v>
      </c>
      <c r="AK574" s="18">
        <f ca="1" t="shared" si="3823"/>
        <v>42466.9065606745</v>
      </c>
      <c r="AL574" s="18">
        <f ca="1" t="shared" si="3824"/>
        <v>51775.5196241308</v>
      </c>
      <c r="AM574" s="18">
        <f ca="1" t="shared" si="3825"/>
        <v>74051.6719108768</v>
      </c>
      <c r="AN574" s="18">
        <f ca="1" t="shared" si="3826"/>
        <v>101294.828767876</v>
      </c>
      <c r="AO574" s="18">
        <f ca="1">C574/'Ejercicio 3 - TIR'!$D$7</f>
        <v>13641.9246977437</v>
      </c>
      <c r="AP574" s="18">
        <f ca="1" t="shared" si="3827"/>
        <v>24517.4251583195</v>
      </c>
      <c r="AQ574" s="18">
        <f ca="1" t="shared" si="3828"/>
        <v>28824.9818629309</v>
      </c>
      <c r="AR574" s="18">
        <f ca="1" t="shared" si="3829"/>
        <v>38133.5949263872</v>
      </c>
      <c r="AS574" s="18">
        <f ca="1" t="shared" si="3830"/>
        <v>60409.7472131332</v>
      </c>
      <c r="AT574" s="18">
        <f ca="1" t="shared" si="3831"/>
        <v>87652.9040701323</v>
      </c>
      <c r="AU574" s="18">
        <f ca="1">AP574*'Ejercicio 3 - TIR'!$D$5</f>
        <v>12258.7125791598</v>
      </c>
      <c r="AV574" s="18">
        <f ca="1">AQ574*'Ejercicio 3 - TIR'!$D$5</f>
        <v>14412.4909314654</v>
      </c>
      <c r="AW574" s="18">
        <f ca="1">AR574*'Ejercicio 3 - TIR'!$D$5</f>
        <v>19066.7974631936</v>
      </c>
      <c r="AX574" s="18">
        <f ca="1">AS574*'Ejercicio 3 - TIR'!$D$5</f>
        <v>30204.8736065666</v>
      </c>
      <c r="AY574" s="18">
        <f ca="1">AT574*'Ejercicio 3 - TIR'!$D$5</f>
        <v>43826.4520350661</v>
      </c>
      <c r="AZ574" s="18">
        <f ca="1" t="shared" ref="AZ574:BD574" si="4260">AJ574-AU574-AE574</f>
        <v>20369.3213229962</v>
      </c>
      <c r="BA574" s="18">
        <f ca="1" t="shared" si="4260"/>
        <v>21757.6415290783</v>
      </c>
      <c r="BB574" s="18">
        <f ca="1" t="shared" si="4260"/>
        <v>25271.7131181927</v>
      </c>
      <c r="BC574" s="18">
        <f ca="1" t="shared" si="4260"/>
        <v>34679.9098587485</v>
      </c>
      <c r="BD574" s="18">
        <f ca="1" t="shared" si="4260"/>
        <v>46226.2563492146</v>
      </c>
      <c r="BE574" s="18">
        <f ca="1" t="shared" ref="BE574:BI574" si="4261">AZ574/Z574</f>
        <v>17623.2387816932</v>
      </c>
      <c r="BF574" s="18">
        <f ca="1" t="shared" si="4261"/>
        <v>16536.0332581585</v>
      </c>
      <c r="BG574" s="18">
        <f ca="1" t="shared" si="4261"/>
        <v>16262.0018545697</v>
      </c>
      <c r="BH574" s="18">
        <f ca="1" t="shared" si="4261"/>
        <v>18104.796455347</v>
      </c>
      <c r="BI574" s="18">
        <f ca="1" t="shared" si="4261"/>
        <v>19677.8717067346</v>
      </c>
      <c r="BJ574" s="18">
        <f ca="1" t="shared" si="3834"/>
        <v>83389.4680880914</v>
      </c>
      <c r="BK574" s="18">
        <f ca="1" t="shared" si="3835"/>
        <v>32046.916331849</v>
      </c>
      <c r="BL574" s="18">
        <f ca="1" t="shared" si="3836"/>
        <v>115436.38441994</v>
      </c>
      <c r="BM574" s="18">
        <f ca="1">BK574*'Ejercicio 3 - TIR'!$D$5</f>
        <v>16023.4581659245</v>
      </c>
      <c r="BN574" s="18">
        <f ca="1" t="shared" si="3837"/>
        <v>99412.9262540159</v>
      </c>
      <c r="BO574" s="18">
        <f ca="1" t="shared" si="3838"/>
        <v>42318.6942511477</v>
      </c>
      <c r="BP574" s="18">
        <f ca="1" t="shared" si="3839"/>
        <v>-103707.355390994</v>
      </c>
      <c r="BQ574" s="18">
        <f ca="1" t="shared" ref="BQ574:BT574" si="4262">BE574</f>
        <v>17623.2387816932</v>
      </c>
      <c r="BR574" s="18">
        <f ca="1" t="shared" si="4262"/>
        <v>16536.0332581585</v>
      </c>
      <c r="BS574" s="18">
        <f ca="1" t="shared" si="4262"/>
        <v>16262.0018545697</v>
      </c>
      <c r="BT574" s="18">
        <f ca="1" t="shared" si="4262"/>
        <v>18104.796455347</v>
      </c>
      <c r="BU574" s="18">
        <f ca="1" t="shared" si="3841"/>
        <v>61996.5659578823</v>
      </c>
      <c r="BV574" s="20">
        <f ca="1" t="shared" si="3842"/>
        <v>6.55939755386257</v>
      </c>
    </row>
    <row r="575" ht="15" customHeight="1" spans="1:74">
      <c r="A575" s="16">
        <v>574</v>
      </c>
      <c r="B575" s="17">
        <f ca="1" t="shared" ref="B575:F575" si="4263">RAND()</f>
        <v>0.219823389931547</v>
      </c>
      <c r="C575" s="18">
        <f ca="1">IF(B575&lt;=('Ejercicio 3 - TIR'!$D$13-'Ejercicio 3 - TIR'!$C$13)/('Ejercicio 3 - TIR'!$E$13-'Ejercicio 3 - TIR'!$C$13),'Ejercicio 3 - TIR'!$C$13+SQRT(('Ejercicio 3 - TIR'!$E$13-'Ejercicio 3 - TIR'!$C$13)*('Ejercicio 3 - TIR'!$D$13-'Ejercicio 3 - TIR'!$C$13)*B575),'Ejercicio 3 - TIR'!$E$13-SQRT(('Ejercicio 3 - TIR'!$E$13-'Ejercicio 3 - TIR'!$C$13)*('Ejercicio 3 - TIR'!$E$13-'Ejercicio 3 - TIR'!$D$13)*(1-B575)))</f>
        <v>69377.0654243542</v>
      </c>
      <c r="D575" s="17">
        <f ca="1" t="shared" si="4263"/>
        <v>0.85482660300434</v>
      </c>
      <c r="E575" s="18">
        <f ca="1">IF(D575&lt;=('Ejercicio 3 - TIR'!$D$14-'Ejercicio 3 - TIR'!$C$14)/('Ejercicio 3 - TIR'!$E$14-'Ejercicio 3 - TIR'!$C$14),'Ejercicio 3 - TIR'!$C$14+SQRT(('Ejercicio 3 - TIR'!$E$14-'Ejercicio 3 - TIR'!$C$14)*('Ejercicio 3 - TIR'!$D$14-'Ejercicio 3 - TIR'!$C$14)*D575),'Ejercicio 3 - TIR'!$E$14-SQRT(('Ejercicio 3 - TIR'!$E$14-'Ejercicio 3 - TIR'!$C$14)*('Ejercicio 3 - TIR'!$E$14-'Ejercicio 3 - TIR'!$D$14)*(1-D575)))</f>
        <v>35333.5227902251</v>
      </c>
      <c r="F575" s="17">
        <f ca="1" t="shared" si="4263"/>
        <v>0.510737835512641</v>
      </c>
      <c r="G575" s="18">
        <f ca="1">IF(F575&lt;=('Ejercicio 3 - TIR'!$D$18-'Ejercicio 3 - TIR'!$C$18)/('Ejercicio 3 - TIR'!$E$18-'Ejercicio 3 - TIR'!$C$18),'Ejercicio 3 - TIR'!$C$18+SQRT(('Ejercicio 3 - TIR'!$E$18-'Ejercicio 3 - TIR'!$C$18)*('Ejercicio 3 - TIR'!$D$18-'Ejercicio 3 - TIR'!$C$18)*F575),'Ejercicio 3 - TIR'!$E$18-SQRT(('Ejercicio 3 - TIR'!$E$18-'Ejercicio 3 - TIR'!$C$18)*('Ejercicio 3 - TIR'!$E$18-'Ejercicio 3 - TIR'!$D$18)*(1-F575)))</f>
        <v>38752.7524429117</v>
      </c>
      <c r="H575" s="17">
        <f ca="1" t="shared" ref="H575:L575" si="4264">RAND()</f>
        <v>0.850693423331393</v>
      </c>
      <c r="I575" s="18">
        <f ca="1">IF(H575&lt;=('Ejercicio 3 - TIR'!$D$18-'Ejercicio 3 - TIR'!$C$18)/('Ejercicio 3 - TIR'!$E$18-'Ejercicio 3 - TIR'!$C$18),'Ejercicio 3 - TIR'!$C$18+SQRT(('Ejercicio 3 - TIR'!$E$18-'Ejercicio 3 - TIR'!$C$18)*('Ejercicio 3 - TIR'!$D$18-'Ejercicio 3 - TIR'!$C$18)*H575),'Ejercicio 3 - TIR'!$E$18-SQRT(('Ejercicio 3 - TIR'!$E$18-'Ejercicio 3 - TIR'!$C$18)*('Ejercicio 3 - TIR'!$E$18-'Ejercicio 3 - TIR'!$D$18)*(1-H575)))</f>
        <v>41653.6597228994</v>
      </c>
      <c r="J575" s="17">
        <f ca="1" t="shared" si="4264"/>
        <v>0.0194100761913263</v>
      </c>
      <c r="K575" s="18">
        <f ca="1">IF(J575&lt;=('Ejercicio 3 - TIR'!$D$18-'Ejercicio 3 - TIR'!$C$18)/('Ejercicio 3 - TIR'!$E$18-'Ejercicio 3 - TIR'!$C$18),'Ejercicio 3 - TIR'!$C$18+SQRT(('Ejercicio 3 - TIR'!$E$18-'Ejercicio 3 - TIR'!$C$18)*('Ejercicio 3 - TIR'!$D$18-'Ejercicio 3 - TIR'!$C$18)*J575),'Ejercicio 3 - TIR'!$E$18-SQRT(('Ejercicio 3 - TIR'!$E$18-'Ejercicio 3 - TIR'!$C$18)*('Ejercicio 3 - TIR'!$E$18-'Ejercicio 3 - TIR'!$D$18)*(1-J575)))</f>
        <v>31706.3151610119</v>
      </c>
      <c r="L575" s="17">
        <f ca="1" t="shared" si="4264"/>
        <v>0.588609998273037</v>
      </c>
      <c r="M575" s="18">
        <f ca="1">IF(L575&lt;=('Ejercicio 3 - TIR'!$D$18-'Ejercicio 3 - TIR'!$C$18)/('Ejercicio 3 - TIR'!$E$18-'Ejercicio 3 - TIR'!$C$18),'Ejercicio 3 - TIR'!$C$18+SQRT(('Ejercicio 3 - TIR'!$E$18-'Ejercicio 3 - TIR'!$C$18)*('Ejercicio 3 - TIR'!$D$18-'Ejercicio 3 - TIR'!$C$18)*L575),'Ejercicio 3 - TIR'!$E$18-SQRT(('Ejercicio 3 - TIR'!$E$18-'Ejercicio 3 - TIR'!$C$18)*('Ejercicio 3 - TIR'!$E$18-'Ejercicio 3 - TIR'!$D$18)*(1-L575)))</f>
        <v>39396.3556627533</v>
      </c>
      <c r="N575" s="17">
        <f ca="1" t="shared" ref="N575:R575" si="4265">RAND()</f>
        <v>0.661133096061103</v>
      </c>
      <c r="O575" s="18">
        <f ca="1">IF(N575&lt;=('Ejercicio 3 - TIR'!$D$18-'Ejercicio 3 - TIR'!$C$18)/('Ejercicio 3 - TIR'!$E$18-'Ejercicio 3 - TIR'!$C$18),'Ejercicio 3 - TIR'!$C$18+SQRT(('Ejercicio 3 - TIR'!$E$18-'Ejercicio 3 - TIR'!$C$18)*('Ejercicio 3 - TIR'!$D$18-'Ejercicio 3 - TIR'!$C$18)*N575),'Ejercicio 3 - TIR'!$E$18-SQRT(('Ejercicio 3 - TIR'!$E$18-'Ejercicio 3 - TIR'!$C$18)*('Ejercicio 3 - TIR'!$E$18-'Ejercicio 3 - TIR'!$D$18)*(1-N575)))</f>
        <v>39958.4117412952</v>
      </c>
      <c r="P575" s="17">
        <f ca="1" t="shared" si="4265"/>
        <v>0.831791537431821</v>
      </c>
      <c r="Q575" s="19">
        <f ca="1">IF(P575&lt;=('Ejercicio 3 - TIR'!$D$22-'Ejercicio 3 - TIR'!$C$22)/('Ejercicio 3 - TIR'!$E$22-'Ejercicio 3 - TIR'!$C$22),'Ejercicio 3 - TIR'!$C$22+SQRT(('Ejercicio 3 - TIR'!$E$22-'Ejercicio 3 - TIR'!$C$22)*('Ejercicio 3 - TIR'!$D$22-'Ejercicio 3 - TIR'!$C$22)*P575),'Ejercicio 3 - TIR'!$E$22-SQRT(('Ejercicio 3 - TIR'!$E$22-'Ejercicio 3 - TIR'!$C$22)*('Ejercicio 3 - TIR'!$E$22-'Ejercicio 3 - TIR'!$D$22)*(1-P575)))</f>
        <v>0.162599562286462</v>
      </c>
      <c r="R575" s="17">
        <f ca="1" t="shared" si="4265"/>
        <v>0.315906338011869</v>
      </c>
      <c r="S575" s="19">
        <f ca="1">IF(R575&lt;=('Ejercicio 3 - TIR'!$D$23-'Ejercicio 3 - TIR'!$C$23)/('Ejercicio 3 - TIR'!$E$23-'Ejercicio 3 - TIR'!$C$23),'Ejercicio 3 - TIR'!$C$23+SQRT(('Ejercicio 3 - TIR'!$E$23-'Ejercicio 3 - TIR'!$C$23)*('Ejercicio 3 - TIR'!$D$23-'Ejercicio 3 - TIR'!$C$23)*R575),'Ejercicio 3 - TIR'!$E$23-SQRT(('Ejercicio 3 - TIR'!$E$23-'Ejercicio 3 - TIR'!$C$23)*('Ejercicio 3 - TIR'!$E$23-'Ejercicio 3 - TIR'!$D$23)*(1-R575)))</f>
        <v>0.143845993550728</v>
      </c>
      <c r="T575" s="17">
        <f ca="1" t="shared" ref="T575:X575" si="4266">RAND()</f>
        <v>0.408097887285021</v>
      </c>
      <c r="U575" s="19">
        <f ca="1">IF(T575&lt;=('Ejercicio 3 - TIR'!$D$24-'Ejercicio 3 - TIR'!$C$24)/('Ejercicio 3 - TIR'!$E$24-'Ejercicio 3 - TIR'!$C$24),'Ejercicio 3 - TIR'!$C$24+SQRT(('Ejercicio 3 - TIR'!$E$24-'Ejercicio 3 - TIR'!$C$24)*('Ejercicio 3 - TIR'!$D$24-'Ejercicio 3 - TIR'!$C$24)*T575),'Ejercicio 3 - TIR'!$E$24-SQRT(('Ejercicio 3 - TIR'!$E$24-'Ejercicio 3 - TIR'!$C$24)*('Ejercicio 3 - TIR'!$E$24-'Ejercicio 3 - TIR'!$D$24)*(1-T575)))</f>
        <v>0.179274657355784</v>
      </c>
      <c r="V575" s="17">
        <f ca="1" t="shared" si="4266"/>
        <v>0.335821999632302</v>
      </c>
      <c r="W575" s="19">
        <f ca="1">IF(V575&lt;=('Ejercicio 3 - TIR'!$D$25-'Ejercicio 3 - TIR'!$C$25)/('Ejercicio 3 - TIR'!$E$25-'Ejercicio 3 - TIR'!$C$25),'Ejercicio 3 - TIR'!$C$25+SQRT(('Ejercicio 3 - TIR'!$E$25-'Ejercicio 3 - TIR'!$C$25)*('Ejercicio 3 - TIR'!$D$25-'Ejercicio 3 - TIR'!$C$25)*V575),'Ejercicio 3 - TIR'!$E$25-SQRT(('Ejercicio 3 - TIR'!$E$25-'Ejercicio 3 - TIR'!$C$25)*('Ejercicio 3 - TIR'!$E$25-'Ejercicio 3 - TIR'!$D$25)*(1-V575)))</f>
        <v>0.201785655648065</v>
      </c>
      <c r="X575" s="17">
        <f ca="1" t="shared" si="4266"/>
        <v>0.937168980209588</v>
      </c>
      <c r="Y575" s="19">
        <f ca="1">IF(X575&lt;=('Ejercicio 3 - TIR'!$D$26-'Ejercicio 3 - TIR'!$C$26)/('Ejercicio 3 - TIR'!$E$26-'Ejercicio 3 - TIR'!$C$26),'Ejercicio 3 - TIR'!$C$26+SQRT(('Ejercicio 3 - TIR'!$E$26-'Ejercicio 3 - TIR'!$C$26)*('Ejercicio 3 - TIR'!$D$26-'Ejercicio 3 - TIR'!$C$26)*X575),'Ejercicio 3 - TIR'!$E$26-SQRT(('Ejercicio 3 - TIR'!$E$26-'Ejercicio 3 - TIR'!$C$26)*('Ejercicio 3 - TIR'!$E$26-'Ejercicio 3 - TIR'!$D$26)*(1-X575)))</f>
        <v>0.261580241400381</v>
      </c>
      <c r="Z575" s="17">
        <f ca="1" t="shared" si="3812"/>
        <v>1.16259956228646</v>
      </c>
      <c r="AA575" s="17">
        <f ca="1" t="shared" si="3813"/>
        <v>1.3298348514252</v>
      </c>
      <c r="AB575" s="17">
        <f ca="1" t="shared" si="3814"/>
        <v>1.56824053875423</v>
      </c>
      <c r="AC575" s="17">
        <f ca="1" t="shared" si="3815"/>
        <v>1.88468898408063</v>
      </c>
      <c r="AD575" s="17">
        <f ca="1" t="shared" si="3816"/>
        <v>2.37768638350108</v>
      </c>
      <c r="AE575" s="16">
        <f ca="1" t="shared" si="3817"/>
        <v>5745.21533972932</v>
      </c>
      <c r="AF575" s="16">
        <f ca="1" t="shared" si="3818"/>
        <v>6571.64154843556</v>
      </c>
      <c r="AG575" s="16">
        <f ca="1" t="shared" si="3819"/>
        <v>7749.77033529638</v>
      </c>
      <c r="AH575" s="16">
        <f ca="1" t="shared" si="3820"/>
        <v>9313.56282352609</v>
      </c>
      <c r="AI575" s="16">
        <f ca="1" t="shared" si="3821"/>
        <v>11749.8068352017</v>
      </c>
      <c r="AJ575" s="18">
        <f ca="1" t="shared" si="3822"/>
        <v>45053.9330275247</v>
      </c>
      <c r="AK575" s="18">
        <f ca="1" t="shared" si="3823"/>
        <v>55392.4883889178</v>
      </c>
      <c r="AL575" s="18">
        <f ca="1" t="shared" si="3824"/>
        <v>49723.1287700167</v>
      </c>
      <c r="AM575" s="18">
        <f ca="1" t="shared" si="3825"/>
        <v>74249.8775305136</v>
      </c>
      <c r="AN575" s="18">
        <f ca="1" t="shared" si="3826"/>
        <v>95008.5715036072</v>
      </c>
      <c r="AO575" s="18">
        <f ca="1">C575/'Ejercicio 3 - TIR'!$D$7</f>
        <v>13875.4130848708</v>
      </c>
      <c r="AP575" s="18">
        <f ca="1" t="shared" si="3827"/>
        <v>31178.5199426539</v>
      </c>
      <c r="AQ575" s="18">
        <f ca="1" t="shared" si="3828"/>
        <v>41517.0753040469</v>
      </c>
      <c r="AR575" s="18">
        <f ca="1" t="shared" si="3829"/>
        <v>35847.7156851459</v>
      </c>
      <c r="AS575" s="18">
        <f ca="1" t="shared" si="3830"/>
        <v>60374.4644456428</v>
      </c>
      <c r="AT575" s="18">
        <f ca="1" t="shared" si="3831"/>
        <v>81133.1584187364</v>
      </c>
      <c r="AU575" s="18">
        <f ca="1">AP575*'Ejercicio 3 - TIR'!$D$5</f>
        <v>15589.2599713269</v>
      </c>
      <c r="AV575" s="18">
        <f ca="1">AQ575*'Ejercicio 3 - TIR'!$D$5</f>
        <v>20758.5376520235</v>
      </c>
      <c r="AW575" s="18">
        <f ca="1">AR575*'Ejercicio 3 - TIR'!$D$5</f>
        <v>17923.8578425729</v>
      </c>
      <c r="AX575" s="18">
        <f ca="1">AS575*'Ejercicio 3 - TIR'!$D$5</f>
        <v>30187.2322228214</v>
      </c>
      <c r="AY575" s="18">
        <f ca="1">AT575*'Ejercicio 3 - TIR'!$D$5</f>
        <v>40566.5792093682</v>
      </c>
      <c r="AZ575" s="18">
        <f ca="1" t="shared" ref="AZ575:BD575" si="4267">AJ575-AU575-AE575</f>
        <v>23719.4577164685</v>
      </c>
      <c r="BA575" s="18">
        <f ca="1" t="shared" si="4267"/>
        <v>28062.3091884587</v>
      </c>
      <c r="BB575" s="18">
        <f ca="1" t="shared" si="4267"/>
        <v>24049.5005921474</v>
      </c>
      <c r="BC575" s="18">
        <f ca="1" t="shared" si="4267"/>
        <v>34749.0824841661</v>
      </c>
      <c r="BD575" s="18">
        <f ca="1" t="shared" si="4267"/>
        <v>42692.1854590374</v>
      </c>
      <c r="BE575" s="18">
        <f ca="1" t="shared" ref="BE575:BI575" si="4268">AZ575/Z575</f>
        <v>20402.0872585053</v>
      </c>
      <c r="BF575" s="18">
        <f ca="1" t="shared" si="4268"/>
        <v>21102.1008799582</v>
      </c>
      <c r="BG575" s="18">
        <f ca="1" t="shared" si="4268"/>
        <v>15335.3391892622</v>
      </c>
      <c r="BH575" s="18">
        <f ca="1" t="shared" si="4268"/>
        <v>18437.568626803</v>
      </c>
      <c r="BI575" s="18">
        <f ca="1" t="shared" si="4268"/>
        <v>17955.3475829618</v>
      </c>
      <c r="BJ575" s="18">
        <f ca="1" t="shared" si="3834"/>
        <v>84012.0360194432</v>
      </c>
      <c r="BK575" s="18">
        <f ca="1" t="shared" si="3835"/>
        <v>32991.3807573501</v>
      </c>
      <c r="BL575" s="18">
        <f ca="1" t="shared" si="3836"/>
        <v>117003.416776793</v>
      </c>
      <c r="BM575" s="18">
        <f ca="1">BK575*'Ejercicio 3 - TIR'!$D$5</f>
        <v>16495.6903786751</v>
      </c>
      <c r="BN575" s="18">
        <f ca="1" t="shared" si="3837"/>
        <v>100507.726398118</v>
      </c>
      <c r="BO575" s="18">
        <f ca="1" t="shared" si="3838"/>
        <v>42271.2293326605</v>
      </c>
      <c r="BP575" s="18">
        <f ca="1" t="shared" si="3839"/>
        <v>-104710.588214579</v>
      </c>
      <c r="BQ575" s="18">
        <f ca="1" t="shared" ref="BQ575:BT575" si="4269">BE575</f>
        <v>20402.0872585053</v>
      </c>
      <c r="BR575" s="18">
        <f ca="1" t="shared" si="4269"/>
        <v>21102.1008799582</v>
      </c>
      <c r="BS575" s="18">
        <f ca="1" t="shared" si="4269"/>
        <v>15335.3391892622</v>
      </c>
      <c r="BT575" s="18">
        <f ca="1" t="shared" si="4269"/>
        <v>18437.568626803</v>
      </c>
      <c r="BU575" s="18">
        <f ca="1" t="shared" si="3841"/>
        <v>60226.5769156223</v>
      </c>
      <c r="BV575" s="20">
        <f ca="1" t="shared" si="3842"/>
        <v>7.69034718443098</v>
      </c>
    </row>
    <row r="576" ht="15" customHeight="1" spans="1:74">
      <c r="A576" s="16">
        <v>575</v>
      </c>
      <c r="B576" s="17">
        <f ca="1" t="shared" ref="B576:F576" si="4270">RAND()</f>
        <v>0.951024534075963</v>
      </c>
      <c r="C576" s="18">
        <f ca="1">IF(B576&lt;=('Ejercicio 3 - TIR'!$D$13-'Ejercicio 3 - TIR'!$C$13)/('Ejercicio 3 - TIR'!$E$13-'Ejercicio 3 - TIR'!$C$13),'Ejercicio 3 - TIR'!$C$13+SQRT(('Ejercicio 3 - TIR'!$E$13-'Ejercicio 3 - TIR'!$C$13)*('Ejercicio 3 - TIR'!$D$13-'Ejercicio 3 - TIR'!$C$13)*B576),'Ejercicio 3 - TIR'!$E$13-SQRT(('Ejercicio 3 - TIR'!$E$13-'Ejercicio 3 - TIR'!$C$13)*('Ejercicio 3 - TIR'!$E$13-'Ejercicio 3 - TIR'!$D$13)*(1-B576)))</f>
        <v>92333.8041305453</v>
      </c>
      <c r="D576" s="17">
        <f ca="1" t="shared" si="4270"/>
        <v>0.395959216644092</v>
      </c>
      <c r="E576" s="18">
        <f ca="1">IF(D576&lt;=('Ejercicio 3 - TIR'!$D$14-'Ejercicio 3 - TIR'!$C$14)/('Ejercicio 3 - TIR'!$E$14-'Ejercicio 3 - TIR'!$C$14),'Ejercicio 3 - TIR'!$C$14+SQRT(('Ejercicio 3 - TIR'!$E$14-'Ejercicio 3 - TIR'!$C$14)*('Ejercicio 3 - TIR'!$D$14-'Ejercicio 3 - TIR'!$C$14)*D576),'Ejercicio 3 - TIR'!$E$14-SQRT(('Ejercicio 3 - TIR'!$E$14-'Ejercicio 3 - TIR'!$C$14)*('Ejercicio 3 - TIR'!$E$14-'Ejercicio 3 - TIR'!$D$14)*(1-D576)))</f>
        <v>30481.2754266453</v>
      </c>
      <c r="F576" s="17">
        <f ca="1" t="shared" si="4270"/>
        <v>0.934225382812836</v>
      </c>
      <c r="G576" s="18">
        <f ca="1">IF(F576&lt;=('Ejercicio 3 - TIR'!$D$18-'Ejercicio 3 - TIR'!$C$18)/('Ejercicio 3 - TIR'!$E$18-'Ejercicio 3 - TIR'!$C$18),'Ejercicio 3 - TIR'!$C$18+SQRT(('Ejercicio 3 - TIR'!$E$18-'Ejercicio 3 - TIR'!$C$18)*('Ejercicio 3 - TIR'!$D$18-'Ejercicio 3 - TIR'!$C$18)*F576),'Ejercicio 3 - TIR'!$E$18-SQRT(('Ejercicio 3 - TIR'!$E$18-'Ejercicio 3 - TIR'!$C$18)*('Ejercicio 3 - TIR'!$E$18-'Ejercicio 3 - TIR'!$D$18)*(1-F576)))</f>
        <v>42778.9425291008</v>
      </c>
      <c r="H576" s="17">
        <f ca="1" t="shared" ref="H576:L576" si="4271">RAND()</f>
        <v>0.0525846288845817</v>
      </c>
      <c r="I576" s="18">
        <f ca="1">IF(H576&lt;=('Ejercicio 3 - TIR'!$D$18-'Ejercicio 3 - TIR'!$C$18)/('Ejercicio 3 - TIR'!$E$18-'Ejercicio 3 - TIR'!$C$18),'Ejercicio 3 - TIR'!$C$18+SQRT(('Ejercicio 3 - TIR'!$E$18-'Ejercicio 3 - TIR'!$C$18)*('Ejercicio 3 - TIR'!$D$18-'Ejercicio 3 - TIR'!$C$18)*H576),'Ejercicio 3 - TIR'!$E$18-SQRT(('Ejercicio 3 - TIR'!$E$18-'Ejercicio 3 - TIR'!$C$18)*('Ejercicio 3 - TIR'!$E$18-'Ejercicio 3 - TIR'!$D$18)*(1-H576)))</f>
        <v>32808.5039313996</v>
      </c>
      <c r="J576" s="17">
        <f ca="1" t="shared" si="4271"/>
        <v>0.582814745716633</v>
      </c>
      <c r="K576" s="18">
        <f ca="1">IF(J576&lt;=('Ejercicio 3 - TIR'!$D$18-'Ejercicio 3 - TIR'!$C$18)/('Ejercicio 3 - TIR'!$E$18-'Ejercicio 3 - TIR'!$C$18),'Ejercicio 3 - TIR'!$C$18+SQRT(('Ejercicio 3 - TIR'!$E$18-'Ejercicio 3 - TIR'!$C$18)*('Ejercicio 3 - TIR'!$D$18-'Ejercicio 3 - TIR'!$C$18)*J576),'Ejercicio 3 - TIR'!$E$18-SQRT(('Ejercicio 3 - TIR'!$E$18-'Ejercicio 3 - TIR'!$C$18)*('Ejercicio 3 - TIR'!$E$18-'Ejercicio 3 - TIR'!$D$18)*(1-J576)))</f>
        <v>39349.9845912972</v>
      </c>
      <c r="L576" s="17">
        <f ca="1" t="shared" si="4271"/>
        <v>0.786102270318956</v>
      </c>
      <c r="M576" s="18">
        <f ca="1">IF(L576&lt;=('Ejercicio 3 - TIR'!$D$18-'Ejercicio 3 - TIR'!$C$18)/('Ejercicio 3 - TIR'!$E$18-'Ejercicio 3 - TIR'!$C$18),'Ejercicio 3 - TIR'!$C$18+SQRT(('Ejercicio 3 - TIR'!$E$18-'Ejercicio 3 - TIR'!$C$18)*('Ejercicio 3 - TIR'!$D$18-'Ejercicio 3 - TIR'!$C$18)*L576),'Ejercicio 3 - TIR'!$E$18-SQRT(('Ejercicio 3 - TIR'!$E$18-'Ejercicio 3 - TIR'!$C$18)*('Ejercicio 3 - TIR'!$E$18-'Ejercicio 3 - TIR'!$D$18)*(1-L576)))</f>
        <v>40994.7122792391</v>
      </c>
      <c r="N576" s="17">
        <f ca="1" t="shared" ref="N576:R576" si="4272">RAND()</f>
        <v>0.0431627829497434</v>
      </c>
      <c r="O576" s="18">
        <f ca="1">IF(N576&lt;=('Ejercicio 3 - TIR'!$D$18-'Ejercicio 3 - TIR'!$C$18)/('Ejercicio 3 - TIR'!$E$18-'Ejercicio 3 - TIR'!$C$18),'Ejercicio 3 - TIR'!$C$18+SQRT(('Ejercicio 3 - TIR'!$E$18-'Ejercicio 3 - TIR'!$C$18)*('Ejercicio 3 - TIR'!$D$18-'Ejercicio 3 - TIR'!$C$18)*N576),'Ejercicio 3 - TIR'!$E$18-SQRT(('Ejercicio 3 - TIR'!$E$18-'Ejercicio 3 - TIR'!$C$18)*('Ejercicio 3 - TIR'!$E$18-'Ejercicio 3 - TIR'!$D$18)*(1-N576)))</f>
        <v>32544.4876581468</v>
      </c>
      <c r="P576" s="17">
        <f ca="1" t="shared" si="4272"/>
        <v>0.10986932642351</v>
      </c>
      <c r="Q576" s="19">
        <f ca="1">IF(P576&lt;=('Ejercicio 3 - TIR'!$D$22-'Ejercicio 3 - TIR'!$C$22)/('Ejercicio 3 - TIR'!$E$22-'Ejercicio 3 - TIR'!$C$22),'Ejercicio 3 - TIR'!$C$22+SQRT(('Ejercicio 3 - TIR'!$E$22-'Ejercicio 3 - TIR'!$C$22)*('Ejercicio 3 - TIR'!$D$22-'Ejercicio 3 - TIR'!$C$22)*P576),'Ejercicio 3 - TIR'!$E$22-SQRT(('Ejercicio 3 - TIR'!$E$22-'Ejercicio 3 - TIR'!$C$22)*('Ejercicio 3 - TIR'!$E$22-'Ejercicio 3 - TIR'!$D$22)*(1-P576)))</f>
        <v>0.134062886885783</v>
      </c>
      <c r="R576" s="17">
        <f ca="1" t="shared" si="4272"/>
        <v>0.36378986114648</v>
      </c>
      <c r="S576" s="19">
        <f ca="1">IF(R576&lt;=('Ejercicio 3 - TIR'!$D$23-'Ejercicio 3 - TIR'!$C$23)/('Ejercicio 3 - TIR'!$E$23-'Ejercicio 3 - TIR'!$C$23),'Ejercicio 3 - TIR'!$C$23+SQRT(('Ejercicio 3 - TIR'!$E$23-'Ejercicio 3 - TIR'!$C$23)*('Ejercicio 3 - TIR'!$D$23-'Ejercicio 3 - TIR'!$C$23)*R576),'Ejercicio 3 - TIR'!$E$23-SQRT(('Ejercicio 3 - TIR'!$E$23-'Ejercicio 3 - TIR'!$C$23)*('Ejercicio 3 - TIR'!$E$23-'Ejercicio 3 - TIR'!$D$23)*(1-R576)))</f>
        <v>0.145589485146514</v>
      </c>
      <c r="T576" s="17">
        <f ca="1" t="shared" ref="T576:X576" si="4273">RAND()</f>
        <v>0.243850694148979</v>
      </c>
      <c r="U576" s="19">
        <f ca="1">IF(T576&lt;=('Ejercicio 3 - TIR'!$D$24-'Ejercicio 3 - TIR'!$C$24)/('Ejercicio 3 - TIR'!$E$24-'Ejercicio 3 - TIR'!$C$24),'Ejercicio 3 - TIR'!$C$24+SQRT(('Ejercicio 3 - TIR'!$E$24-'Ejercicio 3 - TIR'!$C$24)*('Ejercicio 3 - TIR'!$D$24-'Ejercicio 3 - TIR'!$C$24)*T576),'Ejercicio 3 - TIR'!$E$24-SQRT(('Ejercicio 3 - TIR'!$E$24-'Ejercicio 3 - TIR'!$C$24)*('Ejercicio 3 - TIR'!$E$24-'Ejercicio 3 - TIR'!$D$24)*(1-T576)))</f>
        <v>0.17262932738092</v>
      </c>
      <c r="V576" s="17">
        <f ca="1" t="shared" si="4273"/>
        <v>0.285131268853778</v>
      </c>
      <c r="W576" s="19">
        <f ca="1">IF(V576&lt;=('Ejercicio 3 - TIR'!$D$25-'Ejercicio 3 - TIR'!$C$25)/('Ejercicio 3 - TIR'!$E$25-'Ejercicio 3 - TIR'!$C$25),'Ejercicio 3 - TIR'!$C$25+SQRT(('Ejercicio 3 - TIR'!$E$25-'Ejercicio 3 - TIR'!$C$25)*('Ejercicio 3 - TIR'!$D$25-'Ejercicio 3 - TIR'!$C$25)*V576),'Ejercicio 3 - TIR'!$E$25-SQRT(('Ejercicio 3 - TIR'!$E$25-'Ejercicio 3 - TIR'!$C$25)*('Ejercicio 3 - TIR'!$E$25-'Ejercicio 3 - TIR'!$D$25)*(1-V576)))</f>
        <v>0.199979583989545</v>
      </c>
      <c r="X576" s="17">
        <f ca="1" t="shared" si="4273"/>
        <v>0.0439890105308232</v>
      </c>
      <c r="Y576" s="19">
        <f ca="1">IF(X576&lt;=('Ejercicio 3 - TIR'!$D$26-'Ejercicio 3 - TIR'!$C$26)/('Ejercicio 3 - TIR'!$E$26-'Ejercicio 3 - TIR'!$C$26),'Ejercicio 3 - TIR'!$C$26+SQRT(('Ejercicio 3 - TIR'!$E$26-'Ejercicio 3 - TIR'!$C$26)*('Ejercicio 3 - TIR'!$D$26-'Ejercicio 3 - TIR'!$C$26)*X576),'Ejercicio 3 - TIR'!$E$26-SQRT(('Ejercicio 3 - TIR'!$E$26-'Ejercicio 3 - TIR'!$C$26)*('Ejercicio 3 - TIR'!$E$26-'Ejercicio 3 - TIR'!$D$26)*(1-X576)))</f>
        <v>0.200898180051422</v>
      </c>
      <c r="Z576" s="17">
        <f ca="1" t="shared" si="3812"/>
        <v>1.13406288688578</v>
      </c>
      <c r="AA576" s="17">
        <f ca="1" t="shared" si="3813"/>
        <v>1.29917051871125</v>
      </c>
      <c r="AB576" s="17">
        <f ca="1" t="shared" si="3814"/>
        <v>1.5234454515095</v>
      </c>
      <c r="AC576" s="17">
        <f ca="1" t="shared" si="3815"/>
        <v>1.82810343913313</v>
      </c>
      <c r="AD576" s="17">
        <f ca="1" t="shared" si="3816"/>
        <v>2.19536609300072</v>
      </c>
      <c r="AE576" s="16">
        <f ca="1" t="shared" si="3817"/>
        <v>4086.40777965674</v>
      </c>
      <c r="AF576" s="16">
        <f ca="1" t="shared" si="3818"/>
        <v>4681.34578439567</v>
      </c>
      <c r="AG576" s="16">
        <f ca="1" t="shared" si="3819"/>
        <v>5489.4833583934</v>
      </c>
      <c r="AH576" s="16">
        <f ca="1" t="shared" si="3820"/>
        <v>6587.26795672245</v>
      </c>
      <c r="AI576" s="16">
        <f ca="1" t="shared" si="3821"/>
        <v>7910.63810073904</v>
      </c>
      <c r="AJ576" s="18">
        <f ca="1" t="shared" si="3822"/>
        <v>48514.011062473</v>
      </c>
      <c r="AK576" s="18">
        <f ca="1" t="shared" si="3823"/>
        <v>42623.8410706967</v>
      </c>
      <c r="AL576" s="18">
        <f ca="1" t="shared" si="3824"/>
        <v>59947.5550425805</v>
      </c>
      <c r="AM576" s="18">
        <f ca="1" t="shared" si="3825"/>
        <v>74942.5745039502</v>
      </c>
      <c r="AN576" s="18">
        <f ca="1" t="shared" si="3826"/>
        <v>71447.0647187761</v>
      </c>
      <c r="AO576" s="18">
        <f ca="1">C576/'Ejercicio 3 - TIR'!$D$7</f>
        <v>18466.7608261091</v>
      </c>
      <c r="AP576" s="18">
        <f ca="1" t="shared" si="3827"/>
        <v>30047.2502363639</v>
      </c>
      <c r="AQ576" s="18">
        <f ca="1" t="shared" si="3828"/>
        <v>24157.0802445876</v>
      </c>
      <c r="AR576" s="18">
        <f ca="1" t="shared" si="3829"/>
        <v>41480.7942164715</v>
      </c>
      <c r="AS576" s="18">
        <f ca="1" t="shared" si="3830"/>
        <v>56475.8136778411</v>
      </c>
      <c r="AT576" s="18">
        <f ca="1" t="shared" si="3831"/>
        <v>52980.3038926671</v>
      </c>
      <c r="AU576" s="18">
        <f ca="1">AP576*'Ejercicio 3 - TIR'!$D$5</f>
        <v>15023.625118182</v>
      </c>
      <c r="AV576" s="18">
        <f ca="1">AQ576*'Ejercicio 3 - TIR'!$D$5</f>
        <v>12078.5401222938</v>
      </c>
      <c r="AW576" s="18">
        <f ca="1">AR576*'Ejercicio 3 - TIR'!$D$5</f>
        <v>20740.3971082357</v>
      </c>
      <c r="AX576" s="18">
        <f ca="1">AS576*'Ejercicio 3 - TIR'!$D$5</f>
        <v>28237.9068389206</v>
      </c>
      <c r="AY576" s="18">
        <f ca="1">AT576*'Ejercicio 3 - TIR'!$D$5</f>
        <v>26490.1519463335</v>
      </c>
      <c r="AZ576" s="18">
        <f ca="1" t="shared" ref="AZ576:BD576" si="4274">AJ576-AU576-AE576</f>
        <v>29403.9781646343</v>
      </c>
      <c r="BA576" s="18">
        <f ca="1" t="shared" si="4274"/>
        <v>25863.9551640072</v>
      </c>
      <c r="BB576" s="18">
        <f ca="1" t="shared" si="4274"/>
        <v>33717.6745759514</v>
      </c>
      <c r="BC576" s="18">
        <f ca="1" t="shared" si="4274"/>
        <v>40117.3997083072</v>
      </c>
      <c r="BD576" s="18">
        <f ca="1" t="shared" si="4274"/>
        <v>37046.2746717035</v>
      </c>
      <c r="BE576" s="18">
        <f ca="1" t="shared" ref="BE576:BI576" si="4275">AZ576/Z576</f>
        <v>25927.9961496489</v>
      </c>
      <c r="BF576" s="18">
        <f ca="1" t="shared" si="4275"/>
        <v>19908.0527086341</v>
      </c>
      <c r="BG576" s="18">
        <f ca="1" t="shared" si="4275"/>
        <v>22132.5118943658</v>
      </c>
      <c r="BH576" s="18">
        <f ca="1" t="shared" si="4275"/>
        <v>21944.8193409288</v>
      </c>
      <c r="BI576" s="18">
        <f ca="1" t="shared" si="4275"/>
        <v>16874.7594261452</v>
      </c>
      <c r="BJ576" s="18">
        <f ca="1" t="shared" si="3834"/>
        <v>66917.5585430733</v>
      </c>
      <c r="BK576" s="18">
        <f ca="1" t="shared" si="3835"/>
        <v>40541.3005651939</v>
      </c>
      <c r="BL576" s="18">
        <f ca="1" t="shared" si="3836"/>
        <v>107458.859108267</v>
      </c>
      <c r="BM576" s="18">
        <f ca="1">BK576*'Ejercicio 3 - TIR'!$D$5</f>
        <v>20270.6502825969</v>
      </c>
      <c r="BN576" s="18">
        <f ca="1" t="shared" si="3837"/>
        <v>87188.2088256703</v>
      </c>
      <c r="BO576" s="18">
        <f ca="1" t="shared" si="3838"/>
        <v>39714.6558396999</v>
      </c>
      <c r="BP576" s="18">
        <f ca="1" t="shared" si="3839"/>
        <v>-122815.079557191</v>
      </c>
      <c r="BQ576" s="18">
        <f ca="1" t="shared" ref="BQ576:BT576" si="4276">BE576</f>
        <v>25927.9961496489</v>
      </c>
      <c r="BR576" s="18">
        <f ca="1" t="shared" si="4276"/>
        <v>19908.0527086341</v>
      </c>
      <c r="BS576" s="18">
        <f ca="1" t="shared" si="4276"/>
        <v>22132.5118943658</v>
      </c>
      <c r="BT576" s="18">
        <f ca="1" t="shared" si="4276"/>
        <v>21944.8193409288</v>
      </c>
      <c r="BU576" s="18">
        <f ca="1" t="shared" si="3841"/>
        <v>56589.415265845</v>
      </c>
      <c r="BV576" s="20">
        <f ca="1" t="shared" si="3842"/>
        <v>5.37218106791841</v>
      </c>
    </row>
    <row r="577" ht="15" customHeight="1" spans="1:74">
      <c r="A577" s="16">
        <v>576</v>
      </c>
      <c r="B577" s="17">
        <f ca="1" t="shared" ref="B577:F577" si="4277">RAND()</f>
        <v>0.0687091111267013</v>
      </c>
      <c r="C577" s="18">
        <f ca="1">IF(B577&lt;=('Ejercicio 3 - TIR'!$D$13-'Ejercicio 3 - TIR'!$C$13)/('Ejercicio 3 - TIR'!$E$13-'Ejercicio 3 - TIR'!$C$13),'Ejercicio 3 - TIR'!$C$13+SQRT(('Ejercicio 3 - TIR'!$E$13-'Ejercicio 3 - TIR'!$C$13)*('Ejercicio 3 - TIR'!$D$13-'Ejercicio 3 - TIR'!$C$13)*B577),'Ejercicio 3 - TIR'!$E$13-SQRT(('Ejercicio 3 - TIR'!$E$13-'Ejercicio 3 - TIR'!$C$13)*('Ejercicio 3 - TIR'!$E$13-'Ejercicio 3 - TIR'!$D$13)*(1-B577)))</f>
        <v>65242.4845684733</v>
      </c>
      <c r="D577" s="17">
        <f ca="1" t="shared" si="4277"/>
        <v>0.300639820974775</v>
      </c>
      <c r="E577" s="18">
        <f ca="1">IF(D577&lt;=('Ejercicio 3 - TIR'!$D$14-'Ejercicio 3 - TIR'!$C$14)/('Ejercicio 3 - TIR'!$E$14-'Ejercicio 3 - TIR'!$C$14),'Ejercicio 3 - TIR'!$C$14+SQRT(('Ejercicio 3 - TIR'!$E$14-'Ejercicio 3 - TIR'!$C$14)*('Ejercicio 3 - TIR'!$D$14-'Ejercicio 3 - TIR'!$C$14)*D577),'Ejercicio 3 - TIR'!$E$14-SQRT(('Ejercicio 3 - TIR'!$E$14-'Ejercicio 3 - TIR'!$C$14)*('Ejercicio 3 - TIR'!$E$14-'Ejercicio 3 - TIR'!$D$14)*(1-D577)))</f>
        <v>29748.4720250948</v>
      </c>
      <c r="F577" s="17">
        <f ca="1" t="shared" si="4277"/>
        <v>0.432404645573265</v>
      </c>
      <c r="G577" s="18">
        <f ca="1">IF(F577&lt;=('Ejercicio 3 - TIR'!$D$18-'Ejercicio 3 - TIR'!$C$18)/('Ejercicio 3 - TIR'!$E$18-'Ejercicio 3 - TIR'!$C$18),'Ejercicio 3 - TIR'!$C$18+SQRT(('Ejercicio 3 - TIR'!$E$18-'Ejercicio 3 - TIR'!$C$18)*('Ejercicio 3 - TIR'!$D$18-'Ejercicio 3 - TIR'!$C$18)*F577),'Ejercicio 3 - TIR'!$E$18-SQRT(('Ejercicio 3 - TIR'!$E$18-'Ejercicio 3 - TIR'!$C$18)*('Ejercicio 3 - TIR'!$E$18-'Ejercicio 3 - TIR'!$D$18)*(1-F577)))</f>
        <v>38053.6138991132</v>
      </c>
      <c r="H577" s="17">
        <f ca="1" t="shared" ref="H577:L577" si="4278">RAND()</f>
        <v>0.865779478682311</v>
      </c>
      <c r="I577" s="18">
        <f ca="1">IF(H577&lt;=('Ejercicio 3 - TIR'!$D$18-'Ejercicio 3 - TIR'!$C$18)/('Ejercicio 3 - TIR'!$E$18-'Ejercicio 3 - TIR'!$C$18),'Ejercicio 3 - TIR'!$C$18+SQRT(('Ejercicio 3 - TIR'!$E$18-'Ejercicio 3 - TIR'!$C$18)*('Ejercicio 3 - TIR'!$D$18-'Ejercicio 3 - TIR'!$C$18)*H577),'Ejercicio 3 - TIR'!$E$18-SQRT(('Ejercicio 3 - TIR'!$E$18-'Ejercicio 3 - TIR'!$C$18)*('Ejercicio 3 - TIR'!$E$18-'Ejercicio 3 - TIR'!$D$18)*(1-H577)))</f>
        <v>41827.2190275995</v>
      </c>
      <c r="J577" s="17">
        <f ca="1" t="shared" si="4278"/>
        <v>0.16304745317688</v>
      </c>
      <c r="K577" s="18">
        <f ca="1">IF(J577&lt;=('Ejercicio 3 - TIR'!$D$18-'Ejercicio 3 - TIR'!$C$18)/('Ejercicio 3 - TIR'!$E$18-'Ejercicio 3 - TIR'!$C$18),'Ejercicio 3 - TIR'!$C$18+SQRT(('Ejercicio 3 - TIR'!$E$18-'Ejercicio 3 - TIR'!$C$18)*('Ejercicio 3 - TIR'!$D$18-'Ejercicio 3 - TIR'!$C$18)*J577),'Ejercicio 3 - TIR'!$E$18-SQRT(('Ejercicio 3 - TIR'!$E$18-'Ejercicio 3 - TIR'!$C$18)*('Ejercicio 3 - TIR'!$E$18-'Ejercicio 3 - TIR'!$D$18)*(1-J577)))</f>
        <v>34945.413832687</v>
      </c>
      <c r="L577" s="17">
        <f ca="1" t="shared" si="4278"/>
        <v>0.614951119838727</v>
      </c>
      <c r="M577" s="18">
        <f ca="1">IF(L577&lt;=('Ejercicio 3 - TIR'!$D$18-'Ejercicio 3 - TIR'!$C$18)/('Ejercicio 3 - TIR'!$E$18-'Ejercicio 3 - TIR'!$C$18),'Ejercicio 3 - TIR'!$C$18+SQRT(('Ejercicio 3 - TIR'!$E$18-'Ejercicio 3 - TIR'!$C$18)*('Ejercicio 3 - TIR'!$D$18-'Ejercicio 3 - TIR'!$C$18)*L577),'Ejercicio 3 - TIR'!$E$18-SQRT(('Ejercicio 3 - TIR'!$E$18-'Ejercicio 3 - TIR'!$C$18)*('Ejercicio 3 - TIR'!$E$18-'Ejercicio 3 - TIR'!$D$18)*(1-L577)))</f>
        <v>39604.3046586314</v>
      </c>
      <c r="N577" s="17">
        <f ca="1" t="shared" ref="N577:R577" si="4279">RAND()</f>
        <v>0.294270872158753</v>
      </c>
      <c r="O577" s="18">
        <f ca="1">IF(N577&lt;=('Ejercicio 3 - TIR'!$D$18-'Ejercicio 3 - TIR'!$C$18)/('Ejercicio 3 - TIR'!$E$18-'Ejercicio 3 - TIR'!$C$18),'Ejercicio 3 - TIR'!$C$18+SQRT(('Ejercicio 3 - TIR'!$E$18-'Ejercicio 3 - TIR'!$C$18)*('Ejercicio 3 - TIR'!$D$18-'Ejercicio 3 - TIR'!$C$18)*N577),'Ejercicio 3 - TIR'!$E$18-SQRT(('Ejercicio 3 - TIR'!$E$18-'Ejercicio 3 - TIR'!$C$18)*('Ejercicio 3 - TIR'!$E$18-'Ejercicio 3 - TIR'!$D$18)*(1-N577)))</f>
        <v>36643.8415712457</v>
      </c>
      <c r="P577" s="17">
        <f ca="1" t="shared" si="4279"/>
        <v>0.979134814402519</v>
      </c>
      <c r="Q577" s="19">
        <f ca="1">IF(P577&lt;=('Ejercicio 3 - TIR'!$D$22-'Ejercicio 3 - TIR'!$C$22)/('Ejercicio 3 - TIR'!$E$22-'Ejercicio 3 - TIR'!$C$22),'Ejercicio 3 - TIR'!$C$22+SQRT(('Ejercicio 3 - TIR'!$E$22-'Ejercicio 3 - TIR'!$C$22)*('Ejercicio 3 - TIR'!$D$22-'Ejercicio 3 - TIR'!$C$22)*P577),'Ejercicio 3 - TIR'!$E$22-SQRT(('Ejercicio 3 - TIR'!$E$22-'Ejercicio 3 - TIR'!$C$22)*('Ejercicio 3 - TIR'!$E$22-'Ejercicio 3 - TIR'!$D$22)*(1-P577)))</f>
        <v>0.17387159612334</v>
      </c>
      <c r="R577" s="17">
        <f ca="1" t="shared" si="4279"/>
        <v>0.448809637702587</v>
      </c>
      <c r="S577" s="19">
        <f ca="1">IF(R577&lt;=('Ejercicio 3 - TIR'!$D$23-'Ejercicio 3 - TIR'!$C$23)/('Ejercicio 3 - TIR'!$E$23-'Ejercicio 3 - TIR'!$C$23),'Ejercicio 3 - TIR'!$C$23+SQRT(('Ejercicio 3 - TIR'!$E$23-'Ejercicio 3 - TIR'!$C$23)*('Ejercicio 3 - TIR'!$D$23-'Ejercicio 3 - TIR'!$C$23)*R577),'Ejercicio 3 - TIR'!$E$23-SQRT(('Ejercicio 3 - TIR'!$E$23-'Ejercicio 3 - TIR'!$C$23)*('Ejercicio 3 - TIR'!$E$23-'Ejercicio 3 - TIR'!$D$23)*(1-R577)))</f>
        <v>0.148422831454038</v>
      </c>
      <c r="T577" s="17">
        <f ca="1" t="shared" ref="T577:X577" si="4280">RAND()</f>
        <v>0.771712052070915</v>
      </c>
      <c r="U577" s="19">
        <f ca="1">IF(T577&lt;=('Ejercicio 3 - TIR'!$D$24-'Ejercicio 3 - TIR'!$C$24)/('Ejercicio 3 - TIR'!$E$24-'Ejercicio 3 - TIR'!$C$24),'Ejercicio 3 - TIR'!$C$24+SQRT(('Ejercicio 3 - TIR'!$E$24-'Ejercicio 3 - TIR'!$C$24)*('Ejercicio 3 - TIR'!$D$24-'Ejercicio 3 - TIR'!$C$24)*T577),'Ejercicio 3 - TIR'!$E$24-SQRT(('Ejercicio 3 - TIR'!$E$24-'Ejercicio 3 - TIR'!$C$24)*('Ejercicio 3 - TIR'!$E$24-'Ejercicio 3 - TIR'!$D$24)*(1-T577)))</f>
        <v>0.194717471364568</v>
      </c>
      <c r="V577" s="17">
        <f ca="1" t="shared" si="4280"/>
        <v>0.51170611435863</v>
      </c>
      <c r="W577" s="19">
        <f ca="1">IF(V577&lt;=('Ejercicio 3 - TIR'!$D$25-'Ejercicio 3 - TIR'!$C$25)/('Ejercicio 3 - TIR'!$E$25-'Ejercicio 3 - TIR'!$C$25),'Ejercicio 3 - TIR'!$C$25+SQRT(('Ejercicio 3 - TIR'!$E$25-'Ejercicio 3 - TIR'!$C$25)*('Ejercicio 3 - TIR'!$D$25-'Ejercicio 3 - TIR'!$C$25)*V577),'Ejercicio 3 - TIR'!$E$25-SQRT(('Ejercicio 3 - TIR'!$E$25-'Ejercicio 3 - TIR'!$C$25)*('Ejercicio 3 - TIR'!$E$25-'Ejercicio 3 - TIR'!$D$25)*(1-V577)))</f>
        <v>0.208659600875841</v>
      </c>
      <c r="X577" s="17">
        <f ca="1" t="shared" si="4280"/>
        <v>0.0411680264829337</v>
      </c>
      <c r="Y577" s="19">
        <f ca="1">IF(X577&lt;=('Ejercicio 3 - TIR'!$D$26-'Ejercicio 3 - TIR'!$C$26)/('Ejercicio 3 - TIR'!$E$26-'Ejercicio 3 - TIR'!$C$26),'Ejercicio 3 - TIR'!$C$26+SQRT(('Ejercicio 3 - TIR'!$E$26-'Ejercicio 3 - TIR'!$C$26)*('Ejercicio 3 - TIR'!$D$26-'Ejercicio 3 - TIR'!$C$26)*X577),'Ejercicio 3 - TIR'!$E$26-SQRT(('Ejercicio 3 - TIR'!$E$26-'Ejercicio 3 - TIR'!$C$26)*('Ejercicio 3 - TIR'!$E$26-'Ejercicio 3 - TIR'!$D$26)*(1-X577)))</f>
        <v>0.200542944157299</v>
      </c>
      <c r="Z577" s="17">
        <f ca="1" t="shared" si="3812"/>
        <v>1.17387159612334</v>
      </c>
      <c r="AA577" s="17">
        <f ca="1" t="shared" si="3813"/>
        <v>1.34810094218344</v>
      </c>
      <c r="AB577" s="17">
        <f ca="1" t="shared" si="3814"/>
        <v>1.61059974878959</v>
      </c>
      <c r="AC577" s="17">
        <f ca="1" t="shared" si="3815"/>
        <v>1.94666684954275</v>
      </c>
      <c r="AD577" s="17">
        <f ca="1" t="shared" si="3816"/>
        <v>2.33705715084347</v>
      </c>
      <c r="AE577" s="16">
        <f ca="1" t="shared" si="3817"/>
        <v>5172.41431323375</v>
      </c>
      <c r="AF577" s="16">
        <f ca="1" t="shared" si="3818"/>
        <v>5940.1186910573</v>
      </c>
      <c r="AG577" s="16">
        <f ca="1" t="shared" si="3819"/>
        <v>7096.76358218539</v>
      </c>
      <c r="AH577" s="16">
        <f ca="1" t="shared" si="3820"/>
        <v>8577.57143875439</v>
      </c>
      <c r="AI577" s="16">
        <f ca="1" t="shared" si="3821"/>
        <v>10297.7428688018</v>
      </c>
      <c r="AJ577" s="18">
        <f ca="1" t="shared" si="3822"/>
        <v>44670.0564860133</v>
      </c>
      <c r="AK577" s="18">
        <f ca="1" t="shared" si="3823"/>
        <v>56387.3133800199</v>
      </c>
      <c r="AL577" s="18">
        <f ca="1" t="shared" si="3824"/>
        <v>56283.0747402739</v>
      </c>
      <c r="AM577" s="18">
        <f ca="1" t="shared" si="3825"/>
        <v>77096.3869781494</v>
      </c>
      <c r="AN577" s="18">
        <f ca="1" t="shared" si="3826"/>
        <v>85638.751978455</v>
      </c>
      <c r="AO577" s="18">
        <f ca="1">C577/'Ejercicio 3 - TIR'!$D$7</f>
        <v>13048.4969136947</v>
      </c>
      <c r="AP577" s="18">
        <f ca="1" t="shared" si="3827"/>
        <v>31621.5595723187</v>
      </c>
      <c r="AQ577" s="18">
        <f ca="1" t="shared" si="3828"/>
        <v>43338.8164663252</v>
      </c>
      <c r="AR577" s="18">
        <f ca="1" t="shared" si="3829"/>
        <v>43234.5778265792</v>
      </c>
      <c r="AS577" s="18">
        <f ca="1" t="shared" si="3830"/>
        <v>64047.8900644547</v>
      </c>
      <c r="AT577" s="18">
        <f ca="1" t="shared" si="3831"/>
        <v>72590.2550647603</v>
      </c>
      <c r="AU577" s="18">
        <f ca="1">AP577*'Ejercicio 3 - TIR'!$D$5</f>
        <v>15810.7797861593</v>
      </c>
      <c r="AV577" s="18">
        <f ca="1">AQ577*'Ejercicio 3 - TIR'!$D$5</f>
        <v>21669.4082331626</v>
      </c>
      <c r="AW577" s="18">
        <f ca="1">AR577*'Ejercicio 3 - TIR'!$D$5</f>
        <v>21617.2889132896</v>
      </c>
      <c r="AX577" s="18">
        <f ca="1">AS577*'Ejercicio 3 - TIR'!$D$5</f>
        <v>32023.9450322273</v>
      </c>
      <c r="AY577" s="18">
        <f ca="1">AT577*'Ejercicio 3 - TIR'!$D$5</f>
        <v>36295.1275323802</v>
      </c>
      <c r="AZ577" s="18">
        <f ca="1" t="shared" ref="AZ577:BD577" si="4281">AJ577-AU577-AE577</f>
        <v>23686.8623866203</v>
      </c>
      <c r="BA577" s="18">
        <f ca="1" t="shared" si="4281"/>
        <v>28777.7864558</v>
      </c>
      <c r="BB577" s="18">
        <f ca="1" t="shared" si="4281"/>
        <v>27569.0222447989</v>
      </c>
      <c r="BC577" s="18">
        <f ca="1" t="shared" si="4281"/>
        <v>36494.8705071676</v>
      </c>
      <c r="BD577" s="18">
        <f ca="1" t="shared" si="4281"/>
        <v>39045.8815772731</v>
      </c>
      <c r="BE577" s="18">
        <f ca="1" t="shared" ref="BE577:BI577" si="4282">AZ577/Z577</f>
        <v>20178.4100278472</v>
      </c>
      <c r="BF577" s="18">
        <f ca="1" t="shared" si="4282"/>
        <v>21346.9077539478</v>
      </c>
      <c r="BG577" s="18">
        <f ca="1" t="shared" si="4282"/>
        <v>17117.2398763366</v>
      </c>
      <c r="BH577" s="18">
        <f ca="1" t="shared" si="4282"/>
        <v>18747.3632253715</v>
      </c>
      <c r="BI577" s="18">
        <f ca="1" t="shared" si="4282"/>
        <v>16707.2857260598</v>
      </c>
      <c r="BJ577" s="18">
        <f ca="1" t="shared" si="3834"/>
        <v>69523.8792729148</v>
      </c>
      <c r="BK577" s="18">
        <f ca="1" t="shared" si="3835"/>
        <v>30495.083019909</v>
      </c>
      <c r="BL577" s="18">
        <f ca="1" t="shared" si="3836"/>
        <v>100018.962292824</v>
      </c>
      <c r="BM577" s="18">
        <f ca="1">BK577*'Ejercicio 3 - TIR'!$D$5</f>
        <v>15247.5415099545</v>
      </c>
      <c r="BN577" s="18">
        <f ca="1" t="shared" si="3837"/>
        <v>84771.4207828693</v>
      </c>
      <c r="BO577" s="18">
        <f ca="1" t="shared" si="3838"/>
        <v>36272.7204819422</v>
      </c>
      <c r="BP577" s="18">
        <f ca="1" t="shared" si="3839"/>
        <v>-94990.9565935681</v>
      </c>
      <c r="BQ577" s="18">
        <f ca="1" t="shared" ref="BQ577:BT577" si="4283">BE577</f>
        <v>20178.4100278472</v>
      </c>
      <c r="BR577" s="18">
        <f ca="1" t="shared" si="4283"/>
        <v>21346.9077539478</v>
      </c>
      <c r="BS577" s="18">
        <f ca="1" t="shared" si="4283"/>
        <v>17117.2398763366</v>
      </c>
      <c r="BT577" s="18">
        <f ca="1" t="shared" si="4283"/>
        <v>18747.3632253715</v>
      </c>
      <c r="BU577" s="18">
        <f ca="1" t="shared" si="3841"/>
        <v>52980.006208002</v>
      </c>
      <c r="BV577" s="20">
        <f ca="1" t="shared" si="3842"/>
        <v>9.84219228332799</v>
      </c>
    </row>
    <row r="578" ht="15" customHeight="1" spans="1:74">
      <c r="A578" s="16">
        <v>577</v>
      </c>
      <c r="B578" s="17">
        <f ca="1" t="shared" ref="B578:F578" si="4284">RAND()</f>
        <v>0.859945965103685</v>
      </c>
      <c r="C578" s="18">
        <f ca="1">IF(B578&lt;=('Ejercicio 3 - TIR'!$D$13-'Ejercicio 3 - TIR'!$C$13)/('Ejercicio 3 - TIR'!$E$13-'Ejercicio 3 - TIR'!$C$13),'Ejercicio 3 - TIR'!$C$13+SQRT(('Ejercicio 3 - TIR'!$E$13-'Ejercicio 3 - TIR'!$C$13)*('Ejercicio 3 - TIR'!$D$13-'Ejercicio 3 - TIR'!$C$13)*B578),'Ejercicio 3 - TIR'!$E$13-SQRT(('Ejercicio 3 - TIR'!$E$13-'Ejercicio 3 - TIR'!$C$13)*('Ejercicio 3 - TIR'!$E$13-'Ejercicio 3 - TIR'!$D$13)*(1-B578)))</f>
        <v>87036.0175148384</v>
      </c>
      <c r="D578" s="17">
        <f ca="1" t="shared" si="4284"/>
        <v>0.110142969111924</v>
      </c>
      <c r="E578" s="18">
        <f ca="1">IF(D578&lt;=('Ejercicio 3 - TIR'!$D$14-'Ejercicio 3 - TIR'!$C$14)/('Ejercicio 3 - TIR'!$E$14-'Ejercicio 3 - TIR'!$C$14),'Ejercicio 3 - TIR'!$C$14+SQRT(('Ejercicio 3 - TIR'!$E$14-'Ejercicio 3 - TIR'!$C$14)*('Ejercicio 3 - TIR'!$D$14-'Ejercicio 3 - TIR'!$C$14)*D578),'Ejercicio 3 - TIR'!$E$14-SQRT(('Ejercicio 3 - TIR'!$E$14-'Ejercicio 3 - TIR'!$C$14)*('Ejercicio 3 - TIR'!$E$14-'Ejercicio 3 - TIR'!$D$14)*(1-D578)))</f>
        <v>27874.1472967463</v>
      </c>
      <c r="F578" s="17">
        <f ca="1" t="shared" si="4284"/>
        <v>0.689622355766606</v>
      </c>
      <c r="G578" s="18">
        <f ca="1">IF(F578&lt;=('Ejercicio 3 - TIR'!$D$18-'Ejercicio 3 - TIR'!$C$18)/('Ejercicio 3 - TIR'!$E$18-'Ejercicio 3 - TIR'!$C$18),'Ejercicio 3 - TIR'!$C$18+SQRT(('Ejercicio 3 - TIR'!$E$18-'Ejercicio 3 - TIR'!$C$18)*('Ejercicio 3 - TIR'!$D$18-'Ejercicio 3 - TIR'!$C$18)*F578),'Ejercicio 3 - TIR'!$E$18-SQRT(('Ejercicio 3 - TIR'!$E$18-'Ejercicio 3 - TIR'!$C$18)*('Ejercicio 3 - TIR'!$E$18-'Ejercicio 3 - TIR'!$D$18)*(1-F578)))</f>
        <v>40175.2385222164</v>
      </c>
      <c r="H578" s="17">
        <f ca="1" t="shared" ref="H578:L578" si="4285">RAND()</f>
        <v>0.263108290769498</v>
      </c>
      <c r="I578" s="18">
        <f ca="1">IF(H578&lt;=('Ejercicio 3 - TIR'!$D$18-'Ejercicio 3 - TIR'!$C$18)/('Ejercicio 3 - TIR'!$E$18-'Ejercicio 3 - TIR'!$C$18),'Ejercicio 3 - TIR'!$C$18+SQRT(('Ejercicio 3 - TIR'!$E$18-'Ejercicio 3 - TIR'!$C$18)*('Ejercicio 3 - TIR'!$D$18-'Ejercicio 3 - TIR'!$C$18)*H578),'Ejercicio 3 - TIR'!$E$18-SQRT(('Ejercicio 3 - TIR'!$E$18-'Ejercicio 3 - TIR'!$C$18)*('Ejercicio 3 - TIR'!$E$18-'Ejercicio 3 - TIR'!$D$18)*(1-H578)))</f>
        <v>36282.2164572247</v>
      </c>
      <c r="J578" s="17">
        <f ca="1" t="shared" si="4285"/>
        <v>0.382461532935261</v>
      </c>
      <c r="K578" s="18">
        <f ca="1">IF(J578&lt;=('Ejercicio 3 - TIR'!$D$18-'Ejercicio 3 - TIR'!$C$18)/('Ejercicio 3 - TIR'!$E$18-'Ejercicio 3 - TIR'!$C$18),'Ejercicio 3 - TIR'!$C$18+SQRT(('Ejercicio 3 - TIR'!$E$18-'Ejercicio 3 - TIR'!$C$18)*('Ejercicio 3 - TIR'!$D$18-'Ejercicio 3 - TIR'!$C$18)*J578),'Ejercicio 3 - TIR'!$E$18-SQRT(('Ejercicio 3 - TIR'!$E$18-'Ejercicio 3 - TIR'!$C$18)*('Ejercicio 3 - TIR'!$E$18-'Ejercicio 3 - TIR'!$D$18)*(1-J578)))</f>
        <v>37574.2478134987</v>
      </c>
      <c r="L578" s="17">
        <f ca="1" t="shared" si="4285"/>
        <v>0.869837937242115</v>
      </c>
      <c r="M578" s="18">
        <f ca="1">IF(L578&lt;=('Ejercicio 3 - TIR'!$D$18-'Ejercicio 3 - TIR'!$C$18)/('Ejercicio 3 - TIR'!$E$18-'Ejercicio 3 - TIR'!$C$18),'Ejercicio 3 - TIR'!$C$18+SQRT(('Ejercicio 3 - TIR'!$E$18-'Ejercicio 3 - TIR'!$C$18)*('Ejercicio 3 - TIR'!$D$18-'Ejercicio 3 - TIR'!$C$18)*L578),'Ejercicio 3 - TIR'!$E$18-SQRT(('Ejercicio 3 - TIR'!$E$18-'Ejercicio 3 - TIR'!$C$18)*('Ejercicio 3 - TIR'!$E$18-'Ejercicio 3 - TIR'!$D$18)*(1-L578)))</f>
        <v>41875.555296242</v>
      </c>
      <c r="N578" s="17">
        <f ca="1" t="shared" ref="N578:R578" si="4286">RAND()</f>
        <v>0.611590383329446</v>
      </c>
      <c r="O578" s="18">
        <f ca="1">IF(N578&lt;=('Ejercicio 3 - TIR'!$D$18-'Ejercicio 3 - TIR'!$C$18)/('Ejercicio 3 - TIR'!$E$18-'Ejercicio 3 - TIR'!$C$18),'Ejercicio 3 - TIR'!$C$18+SQRT(('Ejercicio 3 - TIR'!$E$18-'Ejercicio 3 - TIR'!$C$18)*('Ejercicio 3 - TIR'!$D$18-'Ejercicio 3 - TIR'!$C$18)*N578),'Ejercicio 3 - TIR'!$E$18-SQRT(('Ejercicio 3 - TIR'!$E$18-'Ejercicio 3 - TIR'!$C$18)*('Ejercicio 3 - TIR'!$E$18-'Ejercicio 3 - TIR'!$D$18)*(1-N578)))</f>
        <v>39578.0247180416</v>
      </c>
      <c r="P578" s="17">
        <f ca="1" t="shared" si="4286"/>
        <v>0.351392912866002</v>
      </c>
      <c r="Q578" s="19">
        <f ca="1">IF(P578&lt;=('Ejercicio 3 - TIR'!$D$22-'Ejercicio 3 - TIR'!$C$22)/('Ejercicio 3 - TIR'!$E$22-'Ejercicio 3 - TIR'!$C$22),'Ejercicio 3 - TIR'!$C$22+SQRT(('Ejercicio 3 - TIR'!$E$22-'Ejercicio 3 - TIR'!$C$22)*('Ejercicio 3 - TIR'!$D$22-'Ejercicio 3 - TIR'!$C$22)*P578),'Ejercicio 3 - TIR'!$E$22-SQRT(('Ejercicio 3 - TIR'!$E$22-'Ejercicio 3 - TIR'!$C$22)*('Ejercicio 3 - TIR'!$E$22-'Ejercicio 3 - TIR'!$D$22)*(1-P578)))</f>
        <v>0.145149696681249</v>
      </c>
      <c r="R578" s="17">
        <f ca="1" t="shared" si="4286"/>
        <v>0.268689303237828</v>
      </c>
      <c r="S578" s="19">
        <f ca="1">IF(R578&lt;=('Ejercicio 3 - TIR'!$D$23-'Ejercicio 3 - TIR'!$C$23)/('Ejercicio 3 - TIR'!$E$23-'Ejercicio 3 - TIR'!$C$23),'Ejercicio 3 - TIR'!$C$23+SQRT(('Ejercicio 3 - TIR'!$E$23-'Ejercicio 3 - TIR'!$C$23)*('Ejercicio 3 - TIR'!$D$23-'Ejercicio 3 - TIR'!$C$23)*R578),'Ejercicio 3 - TIR'!$E$23-SQRT(('Ejercicio 3 - TIR'!$E$23-'Ejercicio 3 - TIR'!$C$23)*('Ejercicio 3 - TIR'!$E$23-'Ejercicio 3 - TIR'!$D$23)*(1-R578)))</f>
        <v>0.141991833616779</v>
      </c>
      <c r="T578" s="17">
        <f ca="1" t="shared" ref="T578:X578" si="4287">RAND()</f>
        <v>0.168985606876482</v>
      </c>
      <c r="U578" s="19">
        <f ca="1">IF(T578&lt;=('Ejercicio 3 - TIR'!$D$24-'Ejercicio 3 - TIR'!$C$24)/('Ejercicio 3 - TIR'!$E$24-'Ejercicio 3 - TIR'!$C$24),'Ejercicio 3 - TIR'!$C$24+SQRT(('Ejercicio 3 - TIR'!$E$24-'Ejercicio 3 - TIR'!$C$24)*('Ejercicio 3 - TIR'!$D$24-'Ejercicio 3 - TIR'!$C$24)*T578),'Ejercicio 3 - TIR'!$E$24-SQRT(('Ejercicio 3 - TIR'!$E$24-'Ejercicio 3 - TIR'!$C$24)*('Ejercicio 3 - TIR'!$E$24-'Ejercicio 3 - TIR'!$D$24)*(1-T578)))</f>
        <v>0.168837987536906</v>
      </c>
      <c r="V578" s="17">
        <f ca="1" t="shared" si="4287"/>
        <v>0.127962178833018</v>
      </c>
      <c r="W578" s="19">
        <f ca="1">IF(V578&lt;=('Ejercicio 3 - TIR'!$D$25-'Ejercicio 3 - TIR'!$C$25)/('Ejercicio 3 - TIR'!$E$25-'Ejercicio 3 - TIR'!$C$25),'Ejercicio 3 - TIR'!$C$25+SQRT(('Ejercicio 3 - TIR'!$E$25-'Ejercicio 3 - TIR'!$C$25)*('Ejercicio 3 - TIR'!$D$25-'Ejercicio 3 - TIR'!$C$25)*V578),'Ejercicio 3 - TIR'!$E$25-SQRT(('Ejercicio 3 - TIR'!$E$25-'Ejercicio 3 - TIR'!$C$25)*('Ejercicio 3 - TIR'!$E$25-'Ejercicio 3 - TIR'!$D$25)*(1-V578)))</f>
        <v>0.19338458256227</v>
      </c>
      <c r="X578" s="17">
        <f ca="1" t="shared" si="4287"/>
        <v>0.947252218810321</v>
      </c>
      <c r="Y578" s="19">
        <f ca="1">IF(X578&lt;=('Ejercicio 3 - TIR'!$D$26-'Ejercicio 3 - TIR'!$C$26)/('Ejercicio 3 - TIR'!$E$26-'Ejercicio 3 - TIR'!$C$26),'Ejercicio 3 - TIR'!$C$26+SQRT(('Ejercicio 3 - TIR'!$E$26-'Ejercicio 3 - TIR'!$C$26)*('Ejercicio 3 - TIR'!$D$26-'Ejercicio 3 - TIR'!$C$26)*X578),'Ejercicio 3 - TIR'!$E$26-SQRT(('Ejercicio 3 - TIR'!$E$26-'Ejercicio 3 - TIR'!$C$26)*('Ejercicio 3 - TIR'!$E$26-'Ejercicio 3 - TIR'!$D$26)*(1-X578)))</f>
        <v>0.26312285514596</v>
      </c>
      <c r="Z578" s="17">
        <f ca="1" t="shared" ref="Z578:Z641" si="4288">(1+Q578)</f>
        <v>1.14514969668125</v>
      </c>
      <c r="AA578" s="17">
        <f ca="1" t="shared" ref="AA578:AA641" si="4289">Z578*(1+S578)</f>
        <v>1.30775160187872</v>
      </c>
      <c r="AB578" s="17">
        <f ca="1" t="shared" ref="AB578:AB641" si="4290">AA578*(1+U578)</f>
        <v>1.52854975053808</v>
      </c>
      <c r="AC578" s="17">
        <f ca="1" t="shared" ref="AC578:AC641" si="4291">AB578*(1+W578)</f>
        <v>1.82414770597155</v>
      </c>
      <c r="AD578" s="17">
        <f ca="1" t="shared" ref="AD578:AD641" si="4292">AC578*(1+Y578)</f>
        <v>2.30412265857474</v>
      </c>
      <c r="AE578" s="16">
        <f ca="1" t="shared" ref="AE578:AE641" si="4293">E578*Q578</f>
        <v>4045.92402537118</v>
      </c>
      <c r="AF578" s="16">
        <f ca="1" t="shared" ref="AF578:AF641" si="4294">AE578*(1+S578)</f>
        <v>4620.41219640781</v>
      </c>
      <c r="AG578" s="16">
        <f ca="1" t="shared" ref="AG578:AG641" si="4295">AF578*(1+U578)</f>
        <v>5400.51329324028</v>
      </c>
      <c r="AH578" s="16">
        <f ca="1" t="shared" ref="AH578:AH641" si="4296">AG578*(1+W578)</f>
        <v>6444.88930207554</v>
      </c>
      <c r="AI578" s="16">
        <f ca="1" t="shared" ref="AI578:AI641" si="4297">AH578*(1+Y578)</f>
        <v>8140.6869763373</v>
      </c>
      <c r="AJ578" s="18">
        <f ca="1" t="shared" ref="AJ578:AJ641" si="4298">G578*Z578</f>
        <v>46006.6622078129</v>
      </c>
      <c r="AK578" s="18">
        <f ca="1" t="shared" ref="AK578:AK641" si="4299">I578*AA578</f>
        <v>47448.1266916459</v>
      </c>
      <c r="AL578" s="18">
        <f ca="1" t="shared" ref="AL578:AL641" si="4300">K578*AB578</f>
        <v>57434.1071219795</v>
      </c>
      <c r="AM578" s="18">
        <f ca="1" t="shared" ref="AM578:AM641" si="4301">M578*AC578</f>
        <v>76387.1981299248</v>
      </c>
      <c r="AN578" s="18">
        <f ca="1" t="shared" ref="AN578:AN641" si="4302">O578*AD578</f>
        <v>91192.623534471</v>
      </c>
      <c r="AO578" s="18">
        <f ca="1">C578/'Ejercicio 3 - TIR'!$D$7</f>
        <v>17407.2035029677</v>
      </c>
      <c r="AP578" s="18">
        <f ca="1" t="shared" ref="AP578:AP641" si="4303">AJ578-AO578</f>
        <v>28599.4587048453</v>
      </c>
      <c r="AQ578" s="18">
        <f ca="1" t="shared" ref="AQ578:AQ641" si="4304">AK578-AO578</f>
        <v>30040.9231886783</v>
      </c>
      <c r="AR578" s="18">
        <f ca="1" t="shared" ref="AR578:AR641" si="4305">AL578-AO578</f>
        <v>40026.9036190119</v>
      </c>
      <c r="AS578" s="18">
        <f ca="1" t="shared" ref="AS578:AS641" si="4306">AM578-AO578</f>
        <v>58979.9946269571</v>
      </c>
      <c r="AT578" s="18">
        <f ca="1" t="shared" ref="AT578:AT641" si="4307">AN578-AO578</f>
        <v>73785.4200315033</v>
      </c>
      <c r="AU578" s="18">
        <f ca="1">AP578*'Ejercicio 3 - TIR'!$D$5</f>
        <v>14299.7293524226</v>
      </c>
      <c r="AV578" s="18">
        <f ca="1">AQ578*'Ejercicio 3 - TIR'!$D$5</f>
        <v>15020.4615943391</v>
      </c>
      <c r="AW578" s="18">
        <f ca="1">AR578*'Ejercicio 3 - TIR'!$D$5</f>
        <v>20013.4518095059</v>
      </c>
      <c r="AX578" s="18">
        <f ca="1">AS578*'Ejercicio 3 - TIR'!$D$5</f>
        <v>29489.9973134786</v>
      </c>
      <c r="AY578" s="18">
        <f ca="1">AT578*'Ejercicio 3 - TIR'!$D$5</f>
        <v>36892.7100157516</v>
      </c>
      <c r="AZ578" s="18">
        <f ca="1" t="shared" ref="AZ578:BD578" si="4308">AJ578-AU578-AE578</f>
        <v>27661.0088300191</v>
      </c>
      <c r="BA578" s="18">
        <f ca="1" t="shared" si="4308"/>
        <v>27807.252900899</v>
      </c>
      <c r="BB578" s="18">
        <f ca="1" t="shared" si="4308"/>
        <v>32020.1420192333</v>
      </c>
      <c r="BC578" s="18">
        <f ca="1" t="shared" si="4308"/>
        <v>40452.3115143707</v>
      </c>
      <c r="BD578" s="18">
        <f ca="1" t="shared" si="4308"/>
        <v>46159.226542382</v>
      </c>
      <c r="BE578" s="18">
        <f ca="1" t="shared" ref="BE578:BI578" si="4309">AZ578/Z578</f>
        <v>24154.9283121528</v>
      </c>
      <c r="BF578" s="18">
        <f ca="1" t="shared" si="4309"/>
        <v>21263.4057270135</v>
      </c>
      <c r="BG578" s="18">
        <f ca="1" t="shared" si="4309"/>
        <v>20948.0535441921</v>
      </c>
      <c r="BH578" s="18">
        <f ca="1" t="shared" si="4309"/>
        <v>22176.0065711485</v>
      </c>
      <c r="BI578" s="18">
        <f ca="1" t="shared" si="4309"/>
        <v>20033.3200016941</v>
      </c>
      <c r="BJ578" s="18">
        <f ca="1" t="shared" ref="BJ578:BJ641" si="4310">E578*AD578</f>
        <v>64225.4543748831</v>
      </c>
      <c r="BK578" s="18">
        <f ca="1" t="shared" ref="BK578:BK641" si="4311">0.2*C578*AD578</f>
        <v>40108.3320136094</v>
      </c>
      <c r="BL578" s="18">
        <f ca="1" t="shared" ref="BL578:BL641" si="4312">BJ578+BK578</f>
        <v>104333.786388493</v>
      </c>
      <c r="BM578" s="18">
        <f ca="1">BK578*'Ejercicio 3 - TIR'!$D$5</f>
        <v>20054.1660068047</v>
      </c>
      <c r="BN578" s="18">
        <f ca="1" t="shared" ref="BN578:BN641" si="4313">BL578-BM578</f>
        <v>84279.6203816879</v>
      </c>
      <c r="BO578" s="18">
        <f ca="1" t="shared" ref="BO578:BO641" si="4314">BN578/AD578</f>
        <v>36577.7490482302</v>
      </c>
      <c r="BP578" s="18">
        <f ca="1" t="shared" ref="BP578:BP641" si="4315">-(C578+E578)</f>
        <v>-114910.164811585</v>
      </c>
      <c r="BQ578" s="18">
        <f ca="1" t="shared" ref="BQ578:BT578" si="4316">BE578</f>
        <v>24154.9283121528</v>
      </c>
      <c r="BR578" s="18">
        <f ca="1" t="shared" si="4316"/>
        <v>21263.4057270135</v>
      </c>
      <c r="BS578" s="18">
        <f ca="1" t="shared" si="4316"/>
        <v>20948.0535441921</v>
      </c>
      <c r="BT578" s="18">
        <f ca="1" t="shared" si="4316"/>
        <v>22176.0065711485</v>
      </c>
      <c r="BU578" s="18">
        <f ca="1" t="shared" ref="BU578:BU641" si="4317">BI578+BO578</f>
        <v>56611.0690499243</v>
      </c>
      <c r="BV578" s="20">
        <f ca="1" t="shared" ref="BV578:BV641" si="4318">IFERROR(IRR(BP578:BU578,0.1),NA())*100</f>
        <v>7.17436853591362</v>
      </c>
    </row>
    <row r="579" ht="15" customHeight="1" spans="1:74">
      <c r="A579" s="16">
        <v>578</v>
      </c>
      <c r="B579" s="17">
        <f ca="1" t="shared" ref="B579:F579" si="4319">RAND()</f>
        <v>0.667599644029441</v>
      </c>
      <c r="C579" s="18">
        <f ca="1">IF(B579&lt;=('Ejercicio 3 - TIR'!$D$13-'Ejercicio 3 - TIR'!$C$13)/('Ejercicio 3 - TIR'!$E$13-'Ejercicio 3 - TIR'!$C$13),'Ejercicio 3 - TIR'!$C$13+SQRT(('Ejercicio 3 - TIR'!$E$13-'Ejercicio 3 - TIR'!$C$13)*('Ejercicio 3 - TIR'!$D$13-'Ejercicio 3 - TIR'!$C$13)*B579),'Ejercicio 3 - TIR'!$E$13-SQRT(('Ejercicio 3 - TIR'!$E$13-'Ejercicio 3 - TIR'!$C$13)*('Ejercicio 3 - TIR'!$E$13-'Ejercicio 3 - TIR'!$D$13)*(1-B579)))</f>
        <v>80028.008933392</v>
      </c>
      <c r="D579" s="17">
        <f ca="1" t="shared" si="4319"/>
        <v>0.893081494614761</v>
      </c>
      <c r="E579" s="18">
        <f ca="1">IF(D579&lt;=('Ejercicio 3 - TIR'!$D$14-'Ejercicio 3 - TIR'!$C$14)/('Ejercicio 3 - TIR'!$E$14-'Ejercicio 3 - TIR'!$C$14),'Ejercicio 3 - TIR'!$C$14+SQRT(('Ejercicio 3 - TIR'!$E$14-'Ejercicio 3 - TIR'!$C$14)*('Ejercicio 3 - TIR'!$D$14-'Ejercicio 3 - TIR'!$C$14)*D579),'Ejercicio 3 - TIR'!$E$14-SQRT(('Ejercicio 3 - TIR'!$E$14-'Ejercicio 3 - TIR'!$C$14)*('Ejercicio 3 - TIR'!$E$14-'Ejercicio 3 - TIR'!$D$14)*(1-D579)))</f>
        <v>35995.2808078736</v>
      </c>
      <c r="F579" s="17">
        <f ca="1" t="shared" si="4319"/>
        <v>0.262227460854932</v>
      </c>
      <c r="G579" s="18">
        <f ca="1">IF(F579&lt;=('Ejercicio 3 - TIR'!$D$18-'Ejercicio 3 - TIR'!$C$18)/('Ejercicio 3 - TIR'!$E$18-'Ejercicio 3 - TIR'!$C$18),'Ejercicio 3 - TIR'!$C$18+SQRT(('Ejercicio 3 - TIR'!$E$18-'Ejercicio 3 - TIR'!$C$18)*('Ejercicio 3 - TIR'!$D$18-'Ejercicio 3 - TIR'!$C$18)*F579),'Ejercicio 3 - TIR'!$E$18-SQRT(('Ejercicio 3 - TIR'!$E$18-'Ejercicio 3 - TIR'!$C$18)*('Ejercicio 3 - TIR'!$E$18-'Ejercicio 3 - TIR'!$D$18)*(1-F579)))</f>
        <v>36271.6918872215</v>
      </c>
      <c r="H579" s="17">
        <f ca="1" t="shared" ref="H579:L579" si="4320">RAND()</f>
        <v>0.912512179187206</v>
      </c>
      <c r="I579" s="18">
        <f ca="1">IF(H579&lt;=('Ejercicio 3 - TIR'!$D$18-'Ejercicio 3 - TIR'!$C$18)/('Ejercicio 3 - TIR'!$E$18-'Ejercicio 3 - TIR'!$C$18),'Ejercicio 3 - TIR'!$C$18+SQRT(('Ejercicio 3 - TIR'!$E$18-'Ejercicio 3 - TIR'!$C$18)*('Ejercicio 3 - TIR'!$D$18-'Ejercicio 3 - TIR'!$C$18)*H579),'Ejercicio 3 - TIR'!$E$18-SQRT(('Ejercicio 3 - TIR'!$E$18-'Ejercicio 3 - TIR'!$C$18)*('Ejercicio 3 - TIR'!$E$18-'Ejercicio 3 - TIR'!$D$18)*(1-H579)))</f>
        <v>42438.4405997597</v>
      </c>
      <c r="J579" s="17">
        <f ca="1" t="shared" si="4320"/>
        <v>0.66807803127553</v>
      </c>
      <c r="K579" s="18">
        <f ca="1">IF(J579&lt;=('Ejercicio 3 - TIR'!$D$18-'Ejercicio 3 - TIR'!$C$18)/('Ejercicio 3 - TIR'!$E$18-'Ejercicio 3 - TIR'!$C$18),'Ejercicio 3 - TIR'!$C$18+SQRT(('Ejercicio 3 - TIR'!$E$18-'Ejercicio 3 - TIR'!$C$18)*('Ejercicio 3 - TIR'!$D$18-'Ejercicio 3 - TIR'!$C$18)*J579),'Ejercicio 3 - TIR'!$E$18-SQRT(('Ejercicio 3 - TIR'!$E$18-'Ejercicio 3 - TIR'!$C$18)*('Ejercicio 3 - TIR'!$E$18-'Ejercicio 3 - TIR'!$D$18)*(1-J579)))</f>
        <v>40010.5964630694</v>
      </c>
      <c r="L579" s="17">
        <f ca="1" t="shared" si="4320"/>
        <v>0.755527287567712</v>
      </c>
      <c r="M579" s="18">
        <f ca="1">IF(L579&lt;=('Ejercicio 3 - TIR'!$D$18-'Ejercicio 3 - TIR'!$C$18)/('Ejercicio 3 - TIR'!$E$18-'Ejercicio 3 - TIR'!$C$18),'Ejercicio 3 - TIR'!$C$18+SQRT(('Ejercicio 3 - TIR'!$E$18-'Ejercicio 3 - TIR'!$C$18)*('Ejercicio 3 - TIR'!$D$18-'Ejercicio 3 - TIR'!$C$18)*L579),'Ejercicio 3 - TIR'!$E$18-SQRT(('Ejercicio 3 - TIR'!$E$18-'Ejercicio 3 - TIR'!$C$18)*('Ejercicio 3 - TIR'!$E$18-'Ejercicio 3 - TIR'!$D$18)*(1-L579)))</f>
        <v>40718.0082400334</v>
      </c>
      <c r="N579" s="17">
        <f ca="1" t="shared" ref="N579:R579" si="4321">RAND()</f>
        <v>0.554335254255608</v>
      </c>
      <c r="O579" s="18">
        <f ca="1">IF(N579&lt;=('Ejercicio 3 - TIR'!$D$18-'Ejercicio 3 - TIR'!$C$18)/('Ejercicio 3 - TIR'!$E$18-'Ejercicio 3 - TIR'!$C$18),'Ejercicio 3 - TIR'!$C$18+SQRT(('Ejercicio 3 - TIR'!$E$18-'Ejercicio 3 - TIR'!$C$18)*('Ejercicio 3 - TIR'!$D$18-'Ejercicio 3 - TIR'!$C$18)*N579),'Ejercicio 3 - TIR'!$E$18-SQRT(('Ejercicio 3 - TIR'!$E$18-'Ejercicio 3 - TIR'!$C$18)*('Ejercicio 3 - TIR'!$E$18-'Ejercicio 3 - TIR'!$D$18)*(1-N579)))</f>
        <v>39118.6779819413</v>
      </c>
      <c r="P579" s="17">
        <f ca="1" t="shared" si="4321"/>
        <v>0.74673973562014</v>
      </c>
      <c r="Q579" s="19">
        <f ca="1">IF(P579&lt;=('Ejercicio 3 - TIR'!$D$22-'Ejercicio 3 - TIR'!$C$22)/('Ejercicio 3 - TIR'!$E$22-'Ejercicio 3 - TIR'!$C$22),'Ejercicio 3 - TIR'!$C$22+SQRT(('Ejercicio 3 - TIR'!$E$22-'Ejercicio 3 - TIR'!$C$22)*('Ejercicio 3 - TIR'!$D$22-'Ejercicio 3 - TIR'!$C$22)*P579),'Ejercicio 3 - TIR'!$E$22-SQRT(('Ejercicio 3 - TIR'!$E$22-'Ejercicio 3 - TIR'!$C$22)*('Ejercicio 3 - TIR'!$E$22-'Ejercicio 3 - TIR'!$D$22)*(1-P579)))</f>
        <v>0.15864892330856</v>
      </c>
      <c r="R579" s="17">
        <f ca="1" t="shared" si="4321"/>
        <v>0.651040280954983</v>
      </c>
      <c r="S579" s="19">
        <f ca="1">IF(R579&lt;=('Ejercicio 3 - TIR'!$D$23-'Ejercicio 3 - TIR'!$C$23)/('Ejercicio 3 - TIR'!$E$23-'Ejercicio 3 - TIR'!$C$23),'Ejercicio 3 - TIR'!$C$23+SQRT(('Ejercicio 3 - TIR'!$E$23-'Ejercicio 3 - TIR'!$C$23)*('Ejercicio 3 - TIR'!$D$23-'Ejercicio 3 - TIR'!$C$23)*R579),'Ejercicio 3 - TIR'!$E$23-SQRT(('Ejercicio 3 - TIR'!$E$23-'Ejercicio 3 - TIR'!$C$23)*('Ejercicio 3 - TIR'!$E$23-'Ejercicio 3 - TIR'!$D$23)*(1-R579)))</f>
        <v>0.154937528168973</v>
      </c>
      <c r="T579" s="17">
        <f ca="1" t="shared" ref="T579:X579" si="4322">RAND()</f>
        <v>0.246274962254231</v>
      </c>
      <c r="U579" s="19">
        <f ca="1">IF(T579&lt;=('Ejercicio 3 - TIR'!$D$24-'Ejercicio 3 - TIR'!$C$24)/('Ejercicio 3 - TIR'!$E$24-'Ejercicio 3 - TIR'!$C$24),'Ejercicio 3 - TIR'!$C$24+SQRT(('Ejercicio 3 - TIR'!$E$24-'Ejercicio 3 - TIR'!$C$24)*('Ejercicio 3 - TIR'!$D$24-'Ejercicio 3 - TIR'!$C$24)*T579),'Ejercicio 3 - TIR'!$E$24-SQRT(('Ejercicio 3 - TIR'!$E$24-'Ejercicio 3 - TIR'!$C$24)*('Ejercicio 3 - TIR'!$E$24-'Ejercicio 3 - TIR'!$D$24)*(1-T579)))</f>
        <v>0.172741535144618</v>
      </c>
      <c r="V579" s="17">
        <f ca="1" t="shared" si="4322"/>
        <v>0.18059031714901</v>
      </c>
      <c r="W579" s="19">
        <f ca="1">IF(V579&lt;=('Ejercicio 3 - TIR'!$D$25-'Ejercicio 3 - TIR'!$C$25)/('Ejercicio 3 - TIR'!$E$25-'Ejercicio 3 - TIR'!$C$25),'Ejercicio 3 - TIR'!$C$25+SQRT(('Ejercicio 3 - TIR'!$E$25-'Ejercicio 3 - TIR'!$C$25)*('Ejercicio 3 - TIR'!$D$25-'Ejercicio 3 - TIR'!$C$25)*V579),'Ejercicio 3 - TIR'!$E$25-SQRT(('Ejercicio 3 - TIR'!$E$25-'Ejercicio 3 - TIR'!$C$25)*('Ejercicio 3 - TIR'!$E$25-'Ejercicio 3 - TIR'!$D$25)*(1-V579)))</f>
        <v>0.195900517098781</v>
      </c>
      <c r="X579" s="17">
        <f ca="1" t="shared" si="4322"/>
        <v>0.327041054953823</v>
      </c>
      <c r="Y579" s="19">
        <f ca="1">IF(X579&lt;=('Ejercicio 3 - TIR'!$D$26-'Ejercicio 3 - TIR'!$C$26)/('Ejercicio 3 - TIR'!$E$26-'Ejercicio 3 - TIR'!$C$26),'Ejercicio 3 - TIR'!$C$26+SQRT(('Ejercicio 3 - TIR'!$E$26-'Ejercicio 3 - TIR'!$C$26)*('Ejercicio 3 - TIR'!$D$26-'Ejercicio 3 - TIR'!$C$26)*X579),'Ejercicio 3 - TIR'!$E$26-SQRT(('Ejercicio 3 - TIR'!$E$26-'Ejercicio 3 - TIR'!$C$26)*('Ejercicio 3 - TIR'!$E$26-'Ejercicio 3 - TIR'!$D$26)*(1-X579)))</f>
        <v>0.219715498454095</v>
      </c>
      <c r="Z579" s="17">
        <f ca="1" t="shared" si="4288"/>
        <v>1.15864892330856</v>
      </c>
      <c r="AA579" s="17">
        <f ca="1" t="shared" si="4289"/>
        <v>1.33816712350163</v>
      </c>
      <c r="AB579" s="17">
        <f ca="1" t="shared" si="4290"/>
        <v>1.56932416669536</v>
      </c>
      <c r="AC579" s="17">
        <f ca="1" t="shared" si="4291"/>
        <v>1.87675558244659</v>
      </c>
      <c r="AD579" s="17">
        <f ca="1" t="shared" si="4292"/>
        <v>2.28910787072035</v>
      </c>
      <c r="AE579" s="16">
        <f ca="1" t="shared" si="4293"/>
        <v>5710.61254435842</v>
      </c>
      <c r="AF579" s="16">
        <f ca="1" t="shared" si="4294"/>
        <v>6595.40073631204</v>
      </c>
      <c r="AG579" s="16">
        <f ca="1" t="shared" si="4295"/>
        <v>7734.70038439652</v>
      </c>
      <c r="AH579" s="16">
        <f ca="1" t="shared" si="4296"/>
        <v>9249.93218930394</v>
      </c>
      <c r="AI579" s="16">
        <f ca="1" t="shared" si="4297"/>
        <v>11282.2856509434</v>
      </c>
      <c r="AJ579" s="18">
        <f ca="1" t="shared" si="4298"/>
        <v>42026.156751709</v>
      </c>
      <c r="AK579" s="18">
        <f ca="1" t="shared" si="4299"/>
        <v>56789.7259832752</v>
      </c>
      <c r="AL579" s="18">
        <f ca="1" t="shared" si="4300"/>
        <v>62789.5959533907</v>
      </c>
      <c r="AM579" s="18">
        <f ca="1" t="shared" si="4301"/>
        <v>76417.7492705891</v>
      </c>
      <c r="AN579" s="18">
        <f ca="1" t="shared" si="4302"/>
        <v>89546.8736606368</v>
      </c>
      <c r="AO579" s="18">
        <f ca="1">C579/'Ejercicio 3 - TIR'!$D$7</f>
        <v>16005.6017866784</v>
      </c>
      <c r="AP579" s="18">
        <f ca="1" t="shared" si="4303"/>
        <v>26020.5549650306</v>
      </c>
      <c r="AQ579" s="18">
        <f ca="1" t="shared" si="4304"/>
        <v>40784.1241965968</v>
      </c>
      <c r="AR579" s="18">
        <f ca="1" t="shared" si="4305"/>
        <v>46783.9941667123</v>
      </c>
      <c r="AS579" s="18">
        <f ca="1" t="shared" si="4306"/>
        <v>60412.1474839107</v>
      </c>
      <c r="AT579" s="18">
        <f ca="1" t="shared" si="4307"/>
        <v>73541.2718739584</v>
      </c>
      <c r="AU579" s="18">
        <f ca="1">AP579*'Ejercicio 3 - TIR'!$D$5</f>
        <v>13010.2774825153</v>
      </c>
      <c r="AV579" s="18">
        <f ca="1">AQ579*'Ejercicio 3 - TIR'!$D$5</f>
        <v>20392.0620982984</v>
      </c>
      <c r="AW579" s="18">
        <f ca="1">AR579*'Ejercicio 3 - TIR'!$D$5</f>
        <v>23391.9970833562</v>
      </c>
      <c r="AX579" s="18">
        <f ca="1">AS579*'Ejercicio 3 - TIR'!$D$5</f>
        <v>30206.0737419554</v>
      </c>
      <c r="AY579" s="18">
        <f ca="1">AT579*'Ejercicio 3 - TIR'!$D$5</f>
        <v>36770.6359369792</v>
      </c>
      <c r="AZ579" s="18">
        <f ca="1" t="shared" ref="AZ579:BD579" si="4323">AJ579-AU579-AE579</f>
        <v>23305.2667248353</v>
      </c>
      <c r="BA579" s="18">
        <f ca="1" t="shared" si="4323"/>
        <v>29802.2631486648</v>
      </c>
      <c r="BB579" s="18">
        <f ca="1" t="shared" si="4323"/>
        <v>31662.898485638</v>
      </c>
      <c r="BC579" s="18">
        <f ca="1" t="shared" si="4323"/>
        <v>36961.7433393298</v>
      </c>
      <c r="BD579" s="18">
        <f ca="1" t="shared" si="4323"/>
        <v>41493.9520727141</v>
      </c>
      <c r="BE579" s="18">
        <f ca="1" t="shared" ref="BE579:BI579" si="4324">AZ579/Z579</f>
        <v>20114.1745838647</v>
      </c>
      <c r="BF579" s="18">
        <f ca="1" t="shared" si="4324"/>
        <v>22270.9575099111</v>
      </c>
      <c r="BG579" s="18">
        <f ca="1" t="shared" si="4324"/>
        <v>20176.1364271302</v>
      </c>
      <c r="BH579" s="18">
        <f ca="1" t="shared" si="4324"/>
        <v>19694.4896208303</v>
      </c>
      <c r="BI579" s="18">
        <f ca="1" t="shared" si="4324"/>
        <v>18126.6914519221</v>
      </c>
      <c r="BJ579" s="18">
        <f ca="1" t="shared" si="4310"/>
        <v>82397.0806060926</v>
      </c>
      <c r="BK579" s="18">
        <f ca="1" t="shared" si="4311"/>
        <v>36638.5490255012</v>
      </c>
      <c r="BL579" s="18">
        <f ca="1" t="shared" si="4312"/>
        <v>119035.629631594</v>
      </c>
      <c r="BM579" s="18">
        <f ca="1">BK579*'Ejercicio 3 - TIR'!$D$5</f>
        <v>18319.2745127506</v>
      </c>
      <c r="BN579" s="18">
        <f ca="1" t="shared" si="4313"/>
        <v>100716.355118843</v>
      </c>
      <c r="BO579" s="18">
        <f ca="1" t="shared" si="4314"/>
        <v>43998.0817012128</v>
      </c>
      <c r="BP579" s="18">
        <f ca="1" t="shared" si="4315"/>
        <v>-116023.289741266</v>
      </c>
      <c r="BQ579" s="18">
        <f ca="1" t="shared" ref="BQ579:BT579" si="4325">BE579</f>
        <v>20114.1745838647</v>
      </c>
      <c r="BR579" s="18">
        <f ca="1" t="shared" si="4325"/>
        <v>22270.9575099111</v>
      </c>
      <c r="BS579" s="18">
        <f ca="1" t="shared" si="4325"/>
        <v>20176.1364271302</v>
      </c>
      <c r="BT579" s="18">
        <f ca="1" t="shared" si="4325"/>
        <v>19694.4896208303</v>
      </c>
      <c r="BU579" s="18">
        <f ca="1" t="shared" si="4317"/>
        <v>62124.7731531348</v>
      </c>
      <c r="BV579" s="20">
        <f ca="1" t="shared" si="4318"/>
        <v>6.46082430863428</v>
      </c>
    </row>
    <row r="580" ht="15" customHeight="1" spans="1:74">
      <c r="A580" s="16">
        <v>579</v>
      </c>
      <c r="B580" s="17">
        <f ca="1" t="shared" ref="B580:F580" si="4326">RAND()</f>
        <v>0.192554004277502</v>
      </c>
      <c r="C580" s="18">
        <f ca="1">IF(B580&lt;=('Ejercicio 3 - TIR'!$D$13-'Ejercicio 3 - TIR'!$C$13)/('Ejercicio 3 - TIR'!$E$13-'Ejercicio 3 - TIR'!$C$13),'Ejercicio 3 - TIR'!$C$13+SQRT(('Ejercicio 3 - TIR'!$E$13-'Ejercicio 3 - TIR'!$C$13)*('Ejercicio 3 - TIR'!$D$13-'Ejercicio 3 - TIR'!$C$13)*B580),'Ejercicio 3 - TIR'!$E$13-SQRT(('Ejercicio 3 - TIR'!$E$13-'Ejercicio 3 - TIR'!$C$13)*('Ejercicio 3 - TIR'!$E$13-'Ejercicio 3 - TIR'!$D$13)*(1-B580)))</f>
        <v>68776.1951727956</v>
      </c>
      <c r="D580" s="17">
        <f ca="1" t="shared" si="4326"/>
        <v>0.151604024646031</v>
      </c>
      <c r="E580" s="18">
        <f ca="1">IF(D580&lt;=('Ejercicio 3 - TIR'!$D$14-'Ejercicio 3 - TIR'!$C$14)/('Ejercicio 3 - TIR'!$E$14-'Ejercicio 3 - TIR'!$C$14),'Ejercicio 3 - TIR'!$C$14+SQRT(('Ejercicio 3 - TIR'!$E$14-'Ejercicio 3 - TIR'!$C$14)*('Ejercicio 3 - TIR'!$D$14-'Ejercicio 3 - TIR'!$C$14)*D580),'Ejercicio 3 - TIR'!$E$14-SQRT(('Ejercicio 3 - TIR'!$E$14-'Ejercicio 3 - TIR'!$C$14)*('Ejercicio 3 - TIR'!$E$14-'Ejercicio 3 - TIR'!$D$14)*(1-D580)))</f>
        <v>28371.9878185504</v>
      </c>
      <c r="F580" s="17">
        <f ca="1" t="shared" si="4326"/>
        <v>0.433803326331389</v>
      </c>
      <c r="G580" s="18">
        <f ca="1">IF(F580&lt;=('Ejercicio 3 - TIR'!$D$18-'Ejercicio 3 - TIR'!$C$18)/('Ejercicio 3 - TIR'!$E$18-'Ejercicio 3 - TIR'!$C$18),'Ejercicio 3 - TIR'!$C$18+SQRT(('Ejercicio 3 - TIR'!$E$18-'Ejercicio 3 - TIR'!$C$18)*('Ejercicio 3 - TIR'!$D$18-'Ejercicio 3 - TIR'!$C$18)*F580),'Ejercicio 3 - TIR'!$E$18-SQRT(('Ejercicio 3 - TIR'!$E$18-'Ejercicio 3 - TIR'!$C$18)*('Ejercicio 3 - TIR'!$E$18-'Ejercicio 3 - TIR'!$D$18)*(1-F580)))</f>
        <v>38066.6287226888</v>
      </c>
      <c r="H580" s="17">
        <f ca="1" t="shared" ref="H580:L580" si="4327">RAND()</f>
        <v>0.236806954670451</v>
      </c>
      <c r="I580" s="18">
        <f ca="1">IF(H580&lt;=('Ejercicio 3 - TIR'!$D$18-'Ejercicio 3 - TIR'!$C$18)/('Ejercicio 3 - TIR'!$E$18-'Ejercicio 3 - TIR'!$C$18),'Ejercicio 3 - TIR'!$C$18+SQRT(('Ejercicio 3 - TIR'!$E$18-'Ejercicio 3 - TIR'!$C$18)*('Ejercicio 3 - TIR'!$D$18-'Ejercicio 3 - TIR'!$C$18)*H580),'Ejercicio 3 - TIR'!$E$18-SQRT(('Ejercicio 3 - TIR'!$E$18-'Ejercicio 3 - TIR'!$C$18)*('Ejercicio 3 - TIR'!$E$18-'Ejercicio 3 - TIR'!$D$18)*(1-H580)))</f>
        <v>35959.9532884552</v>
      </c>
      <c r="J580" s="17">
        <f ca="1" t="shared" si="4327"/>
        <v>0.235340798500876</v>
      </c>
      <c r="K580" s="18">
        <f ca="1">IF(J580&lt;=('Ejercicio 3 - TIR'!$D$18-'Ejercicio 3 - TIR'!$C$18)/('Ejercicio 3 - TIR'!$E$18-'Ejercicio 3 - TIR'!$C$18),'Ejercicio 3 - TIR'!$C$18+SQRT(('Ejercicio 3 - TIR'!$E$18-'Ejercicio 3 - TIR'!$C$18)*('Ejercicio 3 - TIR'!$D$18-'Ejercicio 3 - TIR'!$C$18)*J580),'Ejercicio 3 - TIR'!$E$18-SQRT(('Ejercicio 3 - TIR'!$E$18-'Ejercicio 3 - TIR'!$C$18)*('Ejercicio 3 - TIR'!$E$18-'Ejercicio 3 - TIR'!$D$18)*(1-J580)))</f>
        <v>35941.4745455258</v>
      </c>
      <c r="L580" s="17">
        <f ca="1" t="shared" si="4327"/>
        <v>0.309417078502268</v>
      </c>
      <c r="M580" s="18">
        <f ca="1">IF(L580&lt;=('Ejercicio 3 - TIR'!$D$18-'Ejercicio 3 - TIR'!$C$18)/('Ejercicio 3 - TIR'!$E$18-'Ejercicio 3 - TIR'!$C$18),'Ejercicio 3 - TIR'!$C$18+SQRT(('Ejercicio 3 - TIR'!$E$18-'Ejercicio 3 - TIR'!$C$18)*('Ejercicio 3 - TIR'!$D$18-'Ejercicio 3 - TIR'!$C$18)*L580),'Ejercicio 3 - TIR'!$E$18-SQRT(('Ejercicio 3 - TIR'!$E$18-'Ejercicio 3 - TIR'!$C$18)*('Ejercicio 3 - TIR'!$E$18-'Ejercicio 3 - TIR'!$D$18)*(1-L580)))</f>
        <v>36812.6765500309</v>
      </c>
      <c r="N580" s="17">
        <f ca="1" t="shared" ref="N580:R580" si="4328">RAND()</f>
        <v>0.385899519769358</v>
      </c>
      <c r="O580" s="18">
        <f ca="1">IF(N580&lt;=('Ejercicio 3 - TIR'!$D$18-'Ejercicio 3 - TIR'!$C$18)/('Ejercicio 3 - TIR'!$E$18-'Ejercicio 3 - TIR'!$C$18),'Ejercicio 3 - TIR'!$C$18+SQRT(('Ejercicio 3 - TIR'!$E$18-'Ejercicio 3 - TIR'!$C$18)*('Ejercicio 3 - TIR'!$D$18-'Ejercicio 3 - TIR'!$C$18)*N580),'Ejercicio 3 - TIR'!$E$18-SQRT(('Ejercicio 3 - TIR'!$E$18-'Ejercicio 3 - TIR'!$C$18)*('Ejercicio 3 - TIR'!$E$18-'Ejercicio 3 - TIR'!$D$18)*(1-N580)))</f>
        <v>37608.2145057434</v>
      </c>
      <c r="P580" s="17">
        <f ca="1" t="shared" si="4328"/>
        <v>0.0471674926056449</v>
      </c>
      <c r="Q580" s="19">
        <f ca="1">IF(P580&lt;=('Ejercicio 3 - TIR'!$D$22-'Ejercicio 3 - TIR'!$C$22)/('Ejercicio 3 - TIR'!$E$22-'Ejercicio 3 - TIR'!$C$22),'Ejercicio 3 - TIR'!$C$22+SQRT(('Ejercicio 3 - TIR'!$E$22-'Ejercicio 3 - TIR'!$C$22)*('Ejercicio 3 - TIR'!$D$22-'Ejercicio 3 - TIR'!$C$22)*P580),'Ejercicio 3 - TIR'!$E$22-SQRT(('Ejercicio 3 - TIR'!$E$22-'Ejercicio 3 - TIR'!$C$22)*('Ejercicio 3 - TIR'!$E$22-'Ejercicio 3 - TIR'!$D$22)*(1-P580)))</f>
        <v>0.129214200274042</v>
      </c>
      <c r="R580" s="17">
        <f ca="1" t="shared" si="4328"/>
        <v>0.567074077866669</v>
      </c>
      <c r="S580" s="19">
        <f ca="1">IF(R580&lt;=('Ejercicio 3 - TIR'!$D$23-'Ejercicio 3 - TIR'!$C$23)/('Ejercicio 3 - TIR'!$E$23-'Ejercicio 3 - TIR'!$C$23),'Ejercicio 3 - TIR'!$C$23+SQRT(('Ejercicio 3 - TIR'!$E$23-'Ejercicio 3 - TIR'!$C$23)*('Ejercicio 3 - TIR'!$D$23-'Ejercicio 3 - TIR'!$C$23)*R580),'Ejercicio 3 - TIR'!$E$23-SQRT(('Ejercicio 3 - TIR'!$E$23-'Ejercicio 3 - TIR'!$C$23)*('Ejercicio 3 - TIR'!$E$23-'Ejercicio 3 - TIR'!$D$23)*(1-R580)))</f>
        <v>0.152084651894701</v>
      </c>
      <c r="T580" s="17">
        <f ca="1" t="shared" ref="T580:X580" si="4329">RAND()</f>
        <v>0.61619209340978</v>
      </c>
      <c r="U580" s="19">
        <f ca="1">IF(T580&lt;=('Ejercicio 3 - TIR'!$D$24-'Ejercicio 3 - TIR'!$C$24)/('Ejercicio 3 - TIR'!$E$24-'Ejercicio 3 - TIR'!$C$24),'Ejercicio 3 - TIR'!$C$24+SQRT(('Ejercicio 3 - TIR'!$E$24-'Ejercicio 3 - TIR'!$C$24)*('Ejercicio 3 - TIR'!$D$24-'Ejercicio 3 - TIR'!$C$24)*T580),'Ejercicio 3 - TIR'!$E$24-SQRT(('Ejercicio 3 - TIR'!$E$24-'Ejercicio 3 - TIR'!$C$24)*('Ejercicio 3 - TIR'!$E$24-'Ejercicio 3 - TIR'!$D$24)*(1-T580)))</f>
        <v>0.18721796012368</v>
      </c>
      <c r="V580" s="17">
        <f ca="1" t="shared" si="4329"/>
        <v>0.160119641120632</v>
      </c>
      <c r="W580" s="19">
        <f ca="1">IF(V580&lt;=('Ejercicio 3 - TIR'!$D$25-'Ejercicio 3 - TIR'!$C$25)/('Ejercicio 3 - TIR'!$E$25-'Ejercicio 3 - TIR'!$C$25),'Ejercicio 3 - TIR'!$C$25+SQRT(('Ejercicio 3 - TIR'!$E$25-'Ejercicio 3 - TIR'!$C$25)*('Ejercicio 3 - TIR'!$D$25-'Ejercicio 3 - TIR'!$C$25)*V580),'Ejercicio 3 - TIR'!$E$25-SQRT(('Ejercicio 3 - TIR'!$E$25-'Ejercicio 3 - TIR'!$C$25)*('Ejercicio 3 - TIR'!$E$25-'Ejercicio 3 - TIR'!$D$25)*(1-V580)))</f>
        <v>0.194972224202465</v>
      </c>
      <c r="X580" s="17">
        <f ca="1" t="shared" si="4329"/>
        <v>0.413311490519121</v>
      </c>
      <c r="Y580" s="19">
        <f ca="1">IF(X580&lt;=('Ejercicio 3 - TIR'!$D$26-'Ejercicio 3 - TIR'!$C$26)/('Ejercicio 3 - TIR'!$E$26-'Ejercicio 3 - TIR'!$C$26),'Ejercicio 3 - TIR'!$C$26+SQRT(('Ejercicio 3 - TIR'!$E$26-'Ejercicio 3 - TIR'!$C$26)*('Ejercicio 3 - TIR'!$D$26-'Ejercicio 3 - TIR'!$C$26)*X580),'Ejercicio 3 - TIR'!$E$26-SQRT(('Ejercicio 3 - TIR'!$E$26-'Ejercicio 3 - TIR'!$C$26)*('Ejercicio 3 - TIR'!$E$26-'Ejercicio 3 - TIR'!$D$26)*(1-X580)))</f>
        <v>0.223713963088553</v>
      </c>
      <c r="Z580" s="17">
        <f ca="1" t="shared" si="4288"/>
        <v>1.12921420027404</v>
      </c>
      <c r="AA580" s="17">
        <f ca="1" t="shared" si="4289"/>
        <v>1.30095034883727</v>
      </c>
      <c r="AB580" s="17">
        <f ca="1" t="shared" si="4290"/>
        <v>1.54451161936878</v>
      </c>
      <c r="AC580" s="17">
        <f ca="1" t="shared" si="4291"/>
        <v>1.84564848510366</v>
      </c>
      <c r="AD580" s="17">
        <f ca="1" t="shared" si="4292"/>
        <v>2.25854582217458</v>
      </c>
      <c r="AE580" s="16">
        <f ca="1" t="shared" si="4293"/>
        <v>3666.06371615886</v>
      </c>
      <c r="AF580" s="16">
        <f ca="1" t="shared" si="4294"/>
        <v>4223.61574025468</v>
      </c>
      <c r="AG580" s="16">
        <f ca="1" t="shared" si="4295"/>
        <v>5014.35246349142</v>
      </c>
      <c r="AH580" s="16">
        <f ca="1" t="shared" si="4296"/>
        <v>5992.01191623346</v>
      </c>
      <c r="AI580" s="16">
        <f ca="1" t="shared" si="4297"/>
        <v>7332.50864888788</v>
      </c>
      <c r="AJ580" s="18">
        <f ca="1" t="shared" si="4298"/>
        <v>42985.3777102199</v>
      </c>
      <c r="AK580" s="18">
        <f ca="1" t="shared" si="4299"/>
        <v>46782.1137747878</v>
      </c>
      <c r="AL580" s="18">
        <f ca="1" t="shared" si="4300"/>
        <v>55512.0250528118</v>
      </c>
      <c r="AM580" s="18">
        <f ca="1" t="shared" si="4301"/>
        <v>67943.2607071755</v>
      </c>
      <c r="AN580" s="18">
        <f ca="1" t="shared" si="4302"/>
        <v>84939.8757513923</v>
      </c>
      <c r="AO580" s="18">
        <f ca="1">C580/'Ejercicio 3 - TIR'!$D$7</f>
        <v>13755.2390345591</v>
      </c>
      <c r="AP580" s="18">
        <f ca="1" t="shared" si="4303"/>
        <v>29230.1386756608</v>
      </c>
      <c r="AQ580" s="18">
        <f ca="1" t="shared" si="4304"/>
        <v>33026.8747402287</v>
      </c>
      <c r="AR580" s="18">
        <f ca="1" t="shared" si="4305"/>
        <v>41756.7860182527</v>
      </c>
      <c r="AS580" s="18">
        <f ca="1" t="shared" si="4306"/>
        <v>54188.0216726164</v>
      </c>
      <c r="AT580" s="18">
        <f ca="1" t="shared" si="4307"/>
        <v>71184.6367168332</v>
      </c>
      <c r="AU580" s="18">
        <f ca="1">AP580*'Ejercicio 3 - TIR'!$D$5</f>
        <v>14615.0693378304</v>
      </c>
      <c r="AV580" s="18">
        <f ca="1">AQ580*'Ejercicio 3 - TIR'!$D$5</f>
        <v>16513.4373701143</v>
      </c>
      <c r="AW580" s="18">
        <f ca="1">AR580*'Ejercicio 3 - TIR'!$D$5</f>
        <v>20878.3930091264</v>
      </c>
      <c r="AX580" s="18">
        <f ca="1">AS580*'Ejercicio 3 - TIR'!$D$5</f>
        <v>27094.0108363082</v>
      </c>
      <c r="AY580" s="18">
        <f ca="1">AT580*'Ejercicio 3 - TIR'!$D$5</f>
        <v>35592.3183584166</v>
      </c>
      <c r="AZ580" s="18">
        <f ca="1" t="shared" ref="AZ580:BD580" si="4330">AJ580-AU580-AE580</f>
        <v>24704.2446562307</v>
      </c>
      <c r="BA580" s="18">
        <f ca="1" t="shared" si="4330"/>
        <v>26045.0606644188</v>
      </c>
      <c r="BB580" s="18">
        <f ca="1" t="shared" si="4330"/>
        <v>29619.2795801941</v>
      </c>
      <c r="BC580" s="18">
        <f ca="1" t="shared" si="4330"/>
        <v>34857.2379546338</v>
      </c>
      <c r="BD580" s="18">
        <f ca="1" t="shared" si="4330"/>
        <v>42015.0487440878</v>
      </c>
      <c r="BE580" s="18">
        <f ca="1" t="shared" ref="BE580:BI580" si="4331">AZ580/Z580</f>
        <v>21877.3768964607</v>
      </c>
      <c r="BF580" s="18">
        <f ca="1" t="shared" si="4331"/>
        <v>20020.0266579709</v>
      </c>
      <c r="BG580" s="18">
        <f ca="1" t="shared" si="4331"/>
        <v>19177.1167071563</v>
      </c>
      <c r="BH580" s="18">
        <f ca="1" t="shared" si="4331"/>
        <v>18886.1737410827</v>
      </c>
      <c r="BI580" s="18">
        <f ca="1" t="shared" si="4331"/>
        <v>18602.6992818037</v>
      </c>
      <c r="BJ580" s="18">
        <f ca="1" t="shared" si="4310"/>
        <v>64079.4345543752</v>
      </c>
      <c r="BK580" s="18">
        <f ca="1" t="shared" si="4311"/>
        <v>31066.8376545163</v>
      </c>
      <c r="BL580" s="18">
        <f ca="1" t="shared" si="4312"/>
        <v>95146.2722088915</v>
      </c>
      <c r="BM580" s="18">
        <f ca="1">BK580*'Ejercicio 3 - TIR'!$D$5</f>
        <v>15533.4188272581</v>
      </c>
      <c r="BN580" s="18">
        <f ca="1" t="shared" si="4313"/>
        <v>79612.8533816334</v>
      </c>
      <c r="BO580" s="18">
        <f ca="1" t="shared" si="4314"/>
        <v>35249.60733583</v>
      </c>
      <c r="BP580" s="18">
        <f ca="1" t="shared" si="4315"/>
        <v>-97148.182991346</v>
      </c>
      <c r="BQ580" s="18">
        <f ca="1" t="shared" ref="BQ580:BT580" si="4332">BE580</f>
        <v>21877.3768964607</v>
      </c>
      <c r="BR580" s="18">
        <f ca="1" t="shared" si="4332"/>
        <v>20020.0266579709</v>
      </c>
      <c r="BS580" s="18">
        <f ca="1" t="shared" si="4332"/>
        <v>19177.1167071563</v>
      </c>
      <c r="BT580" s="18">
        <f ca="1" t="shared" si="4332"/>
        <v>18886.1737410827</v>
      </c>
      <c r="BU580" s="18">
        <f ca="1" t="shared" si="4317"/>
        <v>53852.3066176336</v>
      </c>
      <c r="BV580" s="20">
        <f ca="1" t="shared" si="4318"/>
        <v>10.0109771468769</v>
      </c>
    </row>
    <row r="581" ht="15" customHeight="1" spans="1:74">
      <c r="A581" s="16">
        <v>580</v>
      </c>
      <c r="B581" s="17">
        <f ca="1" t="shared" ref="B581:F581" si="4333">RAND()</f>
        <v>0.987398756473666</v>
      </c>
      <c r="C581" s="18">
        <f ca="1">IF(B581&lt;=('Ejercicio 3 - TIR'!$D$13-'Ejercicio 3 - TIR'!$C$13)/('Ejercicio 3 - TIR'!$E$13-'Ejercicio 3 - TIR'!$C$13),'Ejercicio 3 - TIR'!$C$13+SQRT(('Ejercicio 3 - TIR'!$E$13-'Ejercicio 3 - TIR'!$C$13)*('Ejercicio 3 - TIR'!$D$13-'Ejercicio 3 - TIR'!$C$13)*B581),'Ejercicio 3 - TIR'!$E$13-SQRT(('Ejercicio 3 - TIR'!$E$13-'Ejercicio 3 - TIR'!$C$13)*('Ejercicio 3 - TIR'!$E$13-'Ejercicio 3 - TIR'!$D$13)*(1-B581)))</f>
        <v>96111.3637054102</v>
      </c>
      <c r="D581" s="17">
        <f ca="1" t="shared" si="4333"/>
        <v>0.579430406386065</v>
      </c>
      <c r="E581" s="18">
        <f ca="1">IF(D581&lt;=('Ejercicio 3 - TIR'!$D$14-'Ejercicio 3 - TIR'!$C$14)/('Ejercicio 3 - TIR'!$E$14-'Ejercicio 3 - TIR'!$C$14),'Ejercicio 3 - TIR'!$C$14+SQRT(('Ejercicio 3 - TIR'!$E$14-'Ejercicio 3 - TIR'!$C$14)*('Ejercicio 3 - TIR'!$D$14-'Ejercicio 3 - TIR'!$C$14)*D581),'Ejercicio 3 - TIR'!$E$14-SQRT(('Ejercicio 3 - TIR'!$E$14-'Ejercicio 3 - TIR'!$C$14)*('Ejercicio 3 - TIR'!$E$14-'Ejercicio 3 - TIR'!$D$14)*(1-D581)))</f>
        <v>32057.3657366029</v>
      </c>
      <c r="F581" s="17">
        <f ca="1" t="shared" si="4333"/>
        <v>0.352549879500836</v>
      </c>
      <c r="G581" s="18">
        <f ca="1">IF(F581&lt;=('Ejercicio 3 - TIR'!$D$18-'Ejercicio 3 - TIR'!$C$18)/('Ejercicio 3 - TIR'!$E$18-'Ejercicio 3 - TIR'!$C$18),'Ejercicio 3 - TIR'!$C$18+SQRT(('Ejercicio 3 - TIR'!$E$18-'Ejercicio 3 - TIR'!$C$18)*('Ejercicio 3 - TIR'!$D$18-'Ejercicio 3 - TIR'!$C$18)*F581),'Ejercicio 3 - TIR'!$E$18-SQRT(('Ejercicio 3 - TIR'!$E$18-'Ejercicio 3 - TIR'!$C$18)*('Ejercicio 3 - TIR'!$E$18-'Ejercicio 3 - TIR'!$D$18)*(1-F581)))</f>
        <v>37272.0342356954</v>
      </c>
      <c r="H581" s="17">
        <f ca="1" t="shared" ref="H581:L581" si="4334">RAND()</f>
        <v>0.0738908308717967</v>
      </c>
      <c r="I581" s="18">
        <f ca="1">IF(H581&lt;=('Ejercicio 3 - TIR'!$D$18-'Ejercicio 3 - TIR'!$C$18)/('Ejercicio 3 - TIR'!$E$18-'Ejercicio 3 - TIR'!$C$18),'Ejercicio 3 - TIR'!$C$18+SQRT(('Ejercicio 3 - TIR'!$E$18-'Ejercicio 3 - TIR'!$C$18)*('Ejercicio 3 - TIR'!$D$18-'Ejercicio 3 - TIR'!$C$18)*H581),'Ejercicio 3 - TIR'!$E$18-SQRT(('Ejercicio 3 - TIR'!$E$18-'Ejercicio 3 - TIR'!$C$18)*('Ejercicio 3 - TIR'!$E$18-'Ejercicio 3 - TIR'!$D$18)*(1-H581)))</f>
        <v>33329.2078082886</v>
      </c>
      <c r="J581" s="17">
        <f ca="1" t="shared" si="4334"/>
        <v>0.057385903408353</v>
      </c>
      <c r="K581" s="18">
        <f ca="1">IF(J581&lt;=('Ejercicio 3 - TIR'!$D$18-'Ejercicio 3 - TIR'!$C$18)/('Ejercicio 3 - TIR'!$E$18-'Ejercicio 3 - TIR'!$C$18),'Ejercicio 3 - TIR'!$C$18+SQRT(('Ejercicio 3 - TIR'!$E$18-'Ejercicio 3 - TIR'!$C$18)*('Ejercicio 3 - TIR'!$D$18-'Ejercicio 3 - TIR'!$C$18)*J581),'Ejercicio 3 - TIR'!$E$18-SQRT(('Ejercicio 3 - TIR'!$E$18-'Ejercicio 3 - TIR'!$C$18)*('Ejercicio 3 - TIR'!$E$18-'Ejercicio 3 - TIR'!$D$18)*(1-J581)))</f>
        <v>32933.9198201813</v>
      </c>
      <c r="L581" s="17">
        <f ca="1" t="shared" si="4334"/>
        <v>0.566879584395011</v>
      </c>
      <c r="M581" s="18">
        <f ca="1">IF(L581&lt;=('Ejercicio 3 - TIR'!$D$18-'Ejercicio 3 - TIR'!$C$18)/('Ejercicio 3 - TIR'!$E$18-'Ejercicio 3 - TIR'!$C$18),'Ejercicio 3 - TIR'!$C$18+SQRT(('Ejercicio 3 - TIR'!$E$18-'Ejercicio 3 - TIR'!$C$18)*('Ejercicio 3 - TIR'!$D$18-'Ejercicio 3 - TIR'!$C$18)*L581),'Ejercicio 3 - TIR'!$E$18-SQRT(('Ejercicio 3 - TIR'!$E$18-'Ejercicio 3 - TIR'!$C$18)*('Ejercicio 3 - TIR'!$E$18-'Ejercicio 3 - TIR'!$D$18)*(1-L581)))</f>
        <v>39221.2763573841</v>
      </c>
      <c r="N581" s="17">
        <f ca="1" t="shared" ref="N581:R581" si="4335">RAND()</f>
        <v>0.996837653284884</v>
      </c>
      <c r="O581" s="18">
        <f ca="1">IF(N581&lt;=('Ejercicio 3 - TIR'!$D$18-'Ejercicio 3 - TIR'!$C$18)/('Ejercicio 3 - TIR'!$E$18-'Ejercicio 3 - TIR'!$C$18),'Ejercicio 3 - TIR'!$C$18+SQRT(('Ejercicio 3 - TIR'!$E$18-'Ejercicio 3 - TIR'!$C$18)*('Ejercicio 3 - TIR'!$D$18-'Ejercicio 3 - TIR'!$C$18)*N581),'Ejercicio 3 - TIR'!$E$18-SQRT(('Ejercicio 3 - TIR'!$E$18-'Ejercicio 3 - TIR'!$C$18)*('Ejercicio 3 - TIR'!$E$18-'Ejercicio 3 - TIR'!$D$18)*(1-N581)))</f>
        <v>44512.9928094641</v>
      </c>
      <c r="P581" s="17">
        <f ca="1" t="shared" si="4335"/>
        <v>0.373239545459474</v>
      </c>
      <c r="Q581" s="19">
        <f ca="1">IF(P581&lt;=('Ejercicio 3 - TIR'!$D$22-'Ejercicio 3 - TIR'!$C$22)/('Ejercicio 3 - TIR'!$E$22-'Ejercicio 3 - TIR'!$C$22),'Ejercicio 3 - TIR'!$C$22+SQRT(('Ejercicio 3 - TIR'!$E$22-'Ejercicio 3 - TIR'!$C$22)*('Ejercicio 3 - TIR'!$D$22-'Ejercicio 3 - TIR'!$C$22)*P581),'Ejercicio 3 - TIR'!$E$22-SQRT(('Ejercicio 3 - TIR'!$E$22-'Ejercicio 3 - TIR'!$C$22)*('Ejercicio 3 - TIR'!$E$22-'Ejercicio 3 - TIR'!$D$22)*(1-P581)))</f>
        <v>0.145919706437903</v>
      </c>
      <c r="R581" s="17">
        <f ca="1" t="shared" si="4335"/>
        <v>0.00136636642103038</v>
      </c>
      <c r="S581" s="19">
        <f ca="1">IF(R581&lt;=('Ejercicio 3 - TIR'!$D$23-'Ejercicio 3 - TIR'!$C$23)/('Ejercicio 3 - TIR'!$E$23-'Ejercicio 3 - TIR'!$C$23),'Ejercicio 3 - TIR'!$C$23+SQRT(('Ejercicio 3 - TIR'!$E$23-'Ejercicio 3 - TIR'!$C$23)*('Ejercicio 3 - TIR'!$D$23-'Ejercicio 3 - TIR'!$C$23)*R581),'Ejercicio 3 - TIR'!$E$23-SQRT(('Ejercicio 3 - TIR'!$E$23-'Ejercicio 3 - TIR'!$C$23)*('Ejercicio 3 - TIR'!$E$23-'Ejercicio 3 - TIR'!$D$23)*(1-R581)))</f>
        <v>0.121568266418009</v>
      </c>
      <c r="T581" s="17">
        <f ca="1" t="shared" ref="T581:X581" si="4336">RAND()</f>
        <v>0.348282183887072</v>
      </c>
      <c r="U581" s="19">
        <f ca="1">IF(T581&lt;=('Ejercicio 3 - TIR'!$D$24-'Ejercicio 3 - TIR'!$C$24)/('Ejercicio 3 - TIR'!$E$24-'Ejercicio 3 - TIR'!$C$24),'Ejercicio 3 - TIR'!$C$24+SQRT(('Ejercicio 3 - TIR'!$E$24-'Ejercicio 3 - TIR'!$C$24)*('Ejercicio 3 - TIR'!$D$24-'Ejercicio 3 - TIR'!$C$24)*T581),'Ejercicio 3 - TIR'!$E$24-SQRT(('Ejercicio 3 - TIR'!$E$24-'Ejercicio 3 - TIR'!$C$24)*('Ejercicio 3 - TIR'!$E$24-'Ejercicio 3 - TIR'!$D$24)*(1-T581)))</f>
        <v>0.177044270856558</v>
      </c>
      <c r="V581" s="17">
        <f ca="1" t="shared" si="4336"/>
        <v>0.247032911972946</v>
      </c>
      <c r="W581" s="19">
        <f ca="1">IF(V581&lt;=('Ejercicio 3 - TIR'!$D$25-'Ejercicio 3 - TIR'!$C$25)/('Ejercicio 3 - TIR'!$E$25-'Ejercicio 3 - TIR'!$C$25),'Ejercicio 3 - TIR'!$C$25+SQRT(('Ejercicio 3 - TIR'!$E$25-'Ejercicio 3 - TIR'!$C$25)*('Ejercicio 3 - TIR'!$D$25-'Ejercicio 3 - TIR'!$C$25)*V581),'Ejercicio 3 - TIR'!$E$25-SQRT(('Ejercicio 3 - TIR'!$E$25-'Ejercicio 3 - TIR'!$C$25)*('Ejercicio 3 - TIR'!$E$25-'Ejercicio 3 - TIR'!$D$25)*(1-V581)))</f>
        <v>0.198596937295214</v>
      </c>
      <c r="X581" s="17">
        <f ca="1" t="shared" si="4336"/>
        <v>0.657395907565635</v>
      </c>
      <c r="Y581" s="19">
        <f ca="1">IF(X581&lt;=('Ejercicio 3 - TIR'!$D$26-'Ejercicio 3 - TIR'!$C$26)/('Ejercicio 3 - TIR'!$E$26-'Ejercicio 3 - TIR'!$C$26),'Ejercicio 3 - TIR'!$C$26+SQRT(('Ejercicio 3 - TIR'!$E$26-'Ejercicio 3 - TIR'!$C$26)*('Ejercicio 3 - TIR'!$D$26-'Ejercicio 3 - TIR'!$C$26)*X581),'Ejercicio 3 - TIR'!$E$26-SQRT(('Ejercicio 3 - TIR'!$E$26-'Ejercicio 3 - TIR'!$C$26)*('Ejercicio 3 - TIR'!$E$26-'Ejercicio 3 - TIR'!$D$26)*(1-X581)))</f>
        <v>0.236987651782941</v>
      </c>
      <c r="Z581" s="17">
        <f ca="1" t="shared" si="4288"/>
        <v>1.1459197064379</v>
      </c>
      <c r="AA581" s="17">
        <f ca="1" t="shared" si="4289"/>
        <v>1.28522717860379</v>
      </c>
      <c r="AB581" s="17">
        <f ca="1" t="shared" si="4290"/>
        <v>1.51276928732473</v>
      </c>
      <c r="AC581" s="17">
        <f ca="1" t="shared" si="4291"/>
        <v>1.81320063462169</v>
      </c>
      <c r="AD581" s="17">
        <f ca="1" t="shared" si="4292"/>
        <v>2.24290679523202</v>
      </c>
      <c r="AE581" s="16">
        <f ca="1" t="shared" si="4293"/>
        <v>4677.80139745757</v>
      </c>
      <c r="AF581" s="16">
        <f ca="1" t="shared" si="4294"/>
        <v>5246.47360399423</v>
      </c>
      <c r="AG581" s="16">
        <f ca="1" t="shared" si="4295"/>
        <v>6175.33169778156</v>
      </c>
      <c r="AH581" s="16">
        <f ca="1" t="shared" si="4296"/>
        <v>7401.73365974303</v>
      </c>
      <c r="AI581" s="16">
        <f ca="1" t="shared" si="4297"/>
        <v>9155.85313888828</v>
      </c>
      <c r="AJ581" s="18">
        <f ca="1" t="shared" si="4298"/>
        <v>42710.7585297115</v>
      </c>
      <c r="AK581" s="18">
        <f ca="1" t="shared" si="4299"/>
        <v>42835.6037165462</v>
      </c>
      <c r="AL581" s="18">
        <f ca="1" t="shared" si="4300"/>
        <v>49821.4224151856</v>
      </c>
      <c r="AM581" s="18">
        <f ca="1" t="shared" si="4301"/>
        <v>71116.0431818815</v>
      </c>
      <c r="AN581" s="18">
        <f ca="1" t="shared" si="4302"/>
        <v>99838.494048461</v>
      </c>
      <c r="AO581" s="18">
        <f ca="1">C581/'Ejercicio 3 - TIR'!$D$7</f>
        <v>19222.272741082</v>
      </c>
      <c r="AP581" s="18">
        <f ca="1" t="shared" si="4303"/>
        <v>23488.4857886294</v>
      </c>
      <c r="AQ581" s="18">
        <f ca="1" t="shared" si="4304"/>
        <v>23613.3309754641</v>
      </c>
      <c r="AR581" s="18">
        <f ca="1" t="shared" si="4305"/>
        <v>30599.1496741035</v>
      </c>
      <c r="AS581" s="18">
        <f ca="1" t="shared" si="4306"/>
        <v>51893.7704407994</v>
      </c>
      <c r="AT581" s="18">
        <f ca="1" t="shared" si="4307"/>
        <v>80616.2213073789</v>
      </c>
      <c r="AU581" s="18">
        <f ca="1">AP581*'Ejercicio 3 - TIR'!$D$5</f>
        <v>11744.2428943147</v>
      </c>
      <c r="AV581" s="18">
        <f ca="1">AQ581*'Ejercicio 3 - TIR'!$D$5</f>
        <v>11806.6654877321</v>
      </c>
      <c r="AW581" s="18">
        <f ca="1">AR581*'Ejercicio 3 - TIR'!$D$5</f>
        <v>15299.5748370518</v>
      </c>
      <c r="AX581" s="18">
        <f ca="1">AS581*'Ejercicio 3 - TIR'!$D$5</f>
        <v>25946.8852203997</v>
      </c>
      <c r="AY581" s="18">
        <f ca="1">AT581*'Ejercicio 3 - TIR'!$D$5</f>
        <v>40308.1106536895</v>
      </c>
      <c r="AZ581" s="18">
        <f ca="1" t="shared" ref="AZ581:BD581" si="4337">AJ581-AU581-AE581</f>
        <v>26288.7142379392</v>
      </c>
      <c r="BA581" s="18">
        <f ca="1" t="shared" si="4337"/>
        <v>25782.4646248199</v>
      </c>
      <c r="BB581" s="18">
        <f ca="1" t="shared" si="4337"/>
        <v>28346.5158803523</v>
      </c>
      <c r="BC581" s="18">
        <f ca="1" t="shared" si="4337"/>
        <v>37767.4243017387</v>
      </c>
      <c r="BD581" s="18">
        <f ca="1" t="shared" si="4337"/>
        <v>50374.5302558832</v>
      </c>
      <c r="BE581" s="18">
        <f ca="1" t="shared" ref="BE581:BI581" si="4338">AZ581/Z581</f>
        <v>22941.1485728418</v>
      </c>
      <c r="BF581" s="18">
        <f ca="1" t="shared" si="4338"/>
        <v>20060.6282329235</v>
      </c>
      <c r="BG581" s="18">
        <f ca="1" t="shared" si="4338"/>
        <v>18738.1619377545</v>
      </c>
      <c r="BH581" s="18">
        <f ca="1" t="shared" si="4338"/>
        <v>20829.1479611238</v>
      </c>
      <c r="BI581" s="18">
        <f ca="1" t="shared" si="4338"/>
        <v>22459.4844346496</v>
      </c>
      <c r="BJ581" s="18">
        <f ca="1" t="shared" si="4310"/>
        <v>71901.6834478646</v>
      </c>
      <c r="BK581" s="18">
        <f ca="1" t="shared" si="4311"/>
        <v>43113.7661507761</v>
      </c>
      <c r="BL581" s="18">
        <f ca="1" t="shared" si="4312"/>
        <v>115015.449598641</v>
      </c>
      <c r="BM581" s="18">
        <f ca="1">BK581*'Ejercicio 3 - TIR'!$D$5</f>
        <v>21556.8830753881</v>
      </c>
      <c r="BN581" s="18">
        <f ca="1" t="shared" si="4313"/>
        <v>93458.5665232527</v>
      </c>
      <c r="BO581" s="18">
        <f ca="1" t="shared" si="4314"/>
        <v>41668.5021071439</v>
      </c>
      <c r="BP581" s="18">
        <f ca="1" t="shared" si="4315"/>
        <v>-128168.729442013</v>
      </c>
      <c r="BQ581" s="18">
        <f ca="1" t="shared" ref="BQ581:BT581" si="4339">BE581</f>
        <v>22941.1485728418</v>
      </c>
      <c r="BR581" s="18">
        <f ca="1" t="shared" si="4339"/>
        <v>20060.6282329235</v>
      </c>
      <c r="BS581" s="18">
        <f ca="1" t="shared" si="4339"/>
        <v>18738.1619377545</v>
      </c>
      <c r="BT581" s="18">
        <f ca="1" t="shared" si="4339"/>
        <v>20829.1479611238</v>
      </c>
      <c r="BU581" s="18">
        <f ca="1" t="shared" si="4317"/>
        <v>64127.9865417934</v>
      </c>
      <c r="BV581" s="20">
        <f ca="1" t="shared" si="4318"/>
        <v>3.90854744207938</v>
      </c>
    </row>
    <row r="582" ht="15" customHeight="1" spans="1:74">
      <c r="A582" s="16">
        <v>581</v>
      </c>
      <c r="B582" s="17">
        <f ca="1" t="shared" ref="B582:F582" si="4340">RAND()</f>
        <v>0.584408194312138</v>
      </c>
      <c r="C582" s="18">
        <f ca="1">IF(B582&lt;=('Ejercicio 3 - TIR'!$D$13-'Ejercicio 3 - TIR'!$C$13)/('Ejercicio 3 - TIR'!$E$13-'Ejercicio 3 - TIR'!$C$13),'Ejercicio 3 - TIR'!$C$13+SQRT(('Ejercicio 3 - TIR'!$E$13-'Ejercicio 3 - TIR'!$C$13)*('Ejercicio 3 - TIR'!$D$13-'Ejercicio 3 - TIR'!$C$13)*B582),'Ejercicio 3 - TIR'!$E$13-SQRT(('Ejercicio 3 - TIR'!$E$13-'Ejercicio 3 - TIR'!$C$13)*('Ejercicio 3 - TIR'!$E$13-'Ejercicio 3 - TIR'!$D$13)*(1-B582)))</f>
        <v>77668.1803960037</v>
      </c>
      <c r="D582" s="17">
        <f ca="1" t="shared" si="4340"/>
        <v>0.954333373371871</v>
      </c>
      <c r="E582" s="18">
        <f ca="1">IF(D582&lt;=('Ejercicio 3 - TIR'!$D$14-'Ejercicio 3 - TIR'!$C$14)/('Ejercicio 3 - TIR'!$E$14-'Ejercicio 3 - TIR'!$C$14),'Ejercicio 3 - TIR'!$C$14+SQRT(('Ejercicio 3 - TIR'!$E$14-'Ejercicio 3 - TIR'!$C$14)*('Ejercicio 3 - TIR'!$D$14-'Ejercicio 3 - TIR'!$C$14)*D582),'Ejercicio 3 - TIR'!$E$14-SQRT(('Ejercicio 3 - TIR'!$E$14-'Ejercicio 3 - TIR'!$C$14)*('Ejercicio 3 - TIR'!$E$14-'Ejercicio 3 - TIR'!$D$14)*(1-D582)))</f>
        <v>37382.7506816852</v>
      </c>
      <c r="F582" s="17">
        <f ca="1" t="shared" si="4340"/>
        <v>0.799714434028501</v>
      </c>
      <c r="G582" s="18">
        <f ca="1">IF(F582&lt;=('Ejercicio 3 - TIR'!$D$18-'Ejercicio 3 - TIR'!$C$18)/('Ejercicio 3 - TIR'!$E$18-'Ejercicio 3 - TIR'!$C$18),'Ejercicio 3 - TIR'!$C$18+SQRT(('Ejercicio 3 - TIR'!$E$18-'Ejercicio 3 - TIR'!$C$18)*('Ejercicio 3 - TIR'!$D$18-'Ejercicio 3 - TIR'!$C$18)*F582),'Ejercicio 3 - TIR'!$E$18-SQRT(('Ejercicio 3 - TIR'!$E$18-'Ejercicio 3 - TIR'!$C$18)*('Ejercicio 3 - TIR'!$E$18-'Ejercicio 3 - TIR'!$D$18)*(1-F582)))</f>
        <v>41124.2526594394</v>
      </c>
      <c r="H582" s="17">
        <f ca="1" t="shared" ref="H582:L582" si="4341">RAND()</f>
        <v>0.638734197300197</v>
      </c>
      <c r="I582" s="18">
        <f ca="1">IF(H582&lt;=('Ejercicio 3 - TIR'!$D$18-'Ejercicio 3 - TIR'!$C$18)/('Ejercicio 3 - TIR'!$E$18-'Ejercicio 3 - TIR'!$C$18),'Ejercicio 3 - TIR'!$C$18+SQRT(('Ejercicio 3 - TIR'!$E$18-'Ejercicio 3 - TIR'!$C$18)*('Ejercicio 3 - TIR'!$D$18-'Ejercicio 3 - TIR'!$C$18)*H582),'Ejercicio 3 - TIR'!$E$18-SQRT(('Ejercicio 3 - TIR'!$E$18-'Ejercicio 3 - TIR'!$C$18)*('Ejercicio 3 - TIR'!$E$18-'Ejercicio 3 - TIR'!$D$18)*(1-H582)))</f>
        <v>39788.2648919525</v>
      </c>
      <c r="J582" s="17">
        <f ca="1" t="shared" si="4341"/>
        <v>0.147632894343161</v>
      </c>
      <c r="K582" s="18">
        <f ca="1">IF(J582&lt;=('Ejercicio 3 - TIR'!$D$18-'Ejercicio 3 - TIR'!$C$18)/('Ejercicio 3 - TIR'!$E$18-'Ejercicio 3 - TIR'!$C$18),'Ejercicio 3 - TIR'!$C$18+SQRT(('Ejercicio 3 - TIR'!$E$18-'Ejercicio 3 - TIR'!$C$18)*('Ejercicio 3 - TIR'!$D$18-'Ejercicio 3 - TIR'!$C$18)*J582),'Ejercicio 3 - TIR'!$E$18-SQRT(('Ejercicio 3 - TIR'!$E$18-'Ejercicio 3 - TIR'!$C$18)*('Ejercicio 3 - TIR'!$E$18-'Ejercicio 3 - TIR'!$D$18)*(1-J582)))</f>
        <v>34705.840429878</v>
      </c>
      <c r="L582" s="17">
        <f ca="1" t="shared" si="4341"/>
        <v>0.242666267000808</v>
      </c>
      <c r="M582" s="18">
        <f ca="1">IF(L582&lt;=('Ejercicio 3 - TIR'!$D$18-'Ejercicio 3 - TIR'!$C$18)/('Ejercicio 3 - TIR'!$E$18-'Ejercicio 3 - TIR'!$C$18),'Ejercicio 3 - TIR'!$C$18+SQRT(('Ejercicio 3 - TIR'!$E$18-'Ejercicio 3 - TIR'!$C$18)*('Ejercicio 3 - TIR'!$D$18-'Ejercicio 3 - TIR'!$C$18)*L582),'Ejercicio 3 - TIR'!$E$18-SQRT(('Ejercicio 3 - TIR'!$E$18-'Ejercicio 3 - TIR'!$C$18)*('Ejercicio 3 - TIR'!$E$18-'Ejercicio 3 - TIR'!$D$18)*(1-L582)))</f>
        <v>36033.2362832995</v>
      </c>
      <c r="N582" s="17">
        <f ca="1" t="shared" ref="N582:R582" si="4342">RAND()</f>
        <v>0.913021492065887</v>
      </c>
      <c r="O582" s="18">
        <f ca="1">IF(N582&lt;=('Ejercicio 3 - TIR'!$D$18-'Ejercicio 3 - TIR'!$C$18)/('Ejercicio 3 - TIR'!$E$18-'Ejercicio 3 - TIR'!$C$18),'Ejercicio 3 - TIR'!$C$18+SQRT(('Ejercicio 3 - TIR'!$E$18-'Ejercicio 3 - TIR'!$C$18)*('Ejercicio 3 - TIR'!$D$18-'Ejercicio 3 - TIR'!$C$18)*N582),'Ejercicio 3 - TIR'!$E$18-SQRT(('Ejercicio 3 - TIR'!$E$18-'Ejercicio 3 - TIR'!$C$18)*('Ejercicio 3 - TIR'!$E$18-'Ejercicio 3 - TIR'!$D$18)*(1-N582)))</f>
        <v>42445.9075789904</v>
      </c>
      <c r="P582" s="17">
        <f ca="1" t="shared" si="4342"/>
        <v>0.397313385167289</v>
      </c>
      <c r="Q582" s="19">
        <f ca="1">IF(P582&lt;=('Ejercicio 3 - TIR'!$D$22-'Ejercicio 3 - TIR'!$C$22)/('Ejercicio 3 - TIR'!$E$22-'Ejercicio 3 - TIR'!$C$22),'Ejercicio 3 - TIR'!$C$22+SQRT(('Ejercicio 3 - TIR'!$E$22-'Ejercicio 3 - TIR'!$C$22)*('Ejercicio 3 - TIR'!$D$22-'Ejercicio 3 - TIR'!$C$22)*P582),'Ejercicio 3 - TIR'!$E$22-SQRT(('Ejercicio 3 - TIR'!$E$22-'Ejercicio 3 - TIR'!$C$22)*('Ejercicio 3 - TIR'!$E$22-'Ejercicio 3 - TIR'!$D$22)*(1-P582)))</f>
        <v>0.146742552108973</v>
      </c>
      <c r="R582" s="17">
        <f ca="1" t="shared" si="4342"/>
        <v>0.162794447801204</v>
      </c>
      <c r="S582" s="19">
        <f ca="1">IF(R582&lt;=('Ejercicio 3 - TIR'!$D$23-'Ejercicio 3 - TIR'!$C$23)/('Ejercicio 3 - TIR'!$E$23-'Ejercicio 3 - TIR'!$C$23),'Ejercicio 3 - TIR'!$C$23+SQRT(('Ejercicio 3 - TIR'!$E$23-'Ejercicio 3 - TIR'!$C$23)*('Ejercicio 3 - TIR'!$D$23-'Ejercicio 3 - TIR'!$C$23)*R582),'Ejercicio 3 - TIR'!$E$23-SQRT(('Ejercicio 3 - TIR'!$E$23-'Ejercicio 3 - TIR'!$C$23)*('Ejercicio 3 - TIR'!$E$23-'Ejercicio 3 - TIR'!$D$23)*(1-R582)))</f>
        <v>0.137118119232035</v>
      </c>
      <c r="T582" s="17">
        <f ca="1" t="shared" ref="T582:X582" si="4343">RAND()</f>
        <v>0.179396568842888</v>
      </c>
      <c r="U582" s="19">
        <f ca="1">IF(T582&lt;=('Ejercicio 3 - TIR'!$D$24-'Ejercicio 3 - TIR'!$C$24)/('Ejercicio 3 - TIR'!$E$24-'Ejercicio 3 - TIR'!$C$24),'Ejercicio 3 - TIR'!$C$24+SQRT(('Ejercicio 3 - TIR'!$E$24-'Ejercicio 3 - TIR'!$C$24)*('Ejercicio 3 - TIR'!$D$24-'Ejercicio 3 - TIR'!$C$24)*T582),'Ejercicio 3 - TIR'!$E$24-SQRT(('Ejercicio 3 - TIR'!$E$24-'Ejercicio 3 - TIR'!$C$24)*('Ejercicio 3 - TIR'!$E$24-'Ejercicio 3 - TIR'!$D$24)*(1-T582)))</f>
        <v>0.169409605729382</v>
      </c>
      <c r="V582" s="17">
        <f ca="1" t="shared" si="4343"/>
        <v>0.453998522357929</v>
      </c>
      <c r="W582" s="19">
        <f ca="1">IF(V582&lt;=('Ejercicio 3 - TIR'!$D$25-'Ejercicio 3 - TIR'!$C$25)/('Ejercicio 3 - TIR'!$E$25-'Ejercicio 3 - TIR'!$C$25),'Ejercicio 3 - TIR'!$C$25+SQRT(('Ejercicio 3 - TIR'!$E$25-'Ejercicio 3 - TIR'!$C$25)*('Ejercicio 3 - TIR'!$D$25-'Ejercicio 3 - TIR'!$C$25)*V582),'Ejercicio 3 - TIR'!$E$25-SQRT(('Ejercicio 3 - TIR'!$E$25-'Ejercicio 3 - TIR'!$C$25)*('Ejercicio 3 - TIR'!$E$25-'Ejercicio 3 - TIR'!$D$25)*(1-V582)))</f>
        <v>0.206284954858227</v>
      </c>
      <c r="X582" s="17">
        <f ca="1" t="shared" si="4343"/>
        <v>0.0128652983830224</v>
      </c>
      <c r="Y582" s="19">
        <f ca="1">IF(X582&lt;=('Ejercicio 3 - TIR'!$D$26-'Ejercicio 3 - TIR'!$C$26)/('Ejercicio 3 - TIR'!$E$26-'Ejercicio 3 - TIR'!$C$26),'Ejercicio 3 - TIR'!$C$26+SQRT(('Ejercicio 3 - TIR'!$E$26-'Ejercicio 3 - TIR'!$C$26)*('Ejercicio 3 - TIR'!$D$26-'Ejercicio 3 - TIR'!$C$26)*X582),'Ejercicio 3 - TIR'!$E$26-SQRT(('Ejercicio 3 - TIR'!$E$26-'Ejercicio 3 - TIR'!$C$26)*('Ejercicio 3 - TIR'!$E$26-'Ejercicio 3 - TIR'!$D$26)*(1-X582)))</f>
        <v>0.195893751405867</v>
      </c>
      <c r="Z582" s="17">
        <f ca="1" t="shared" si="4288"/>
        <v>1.14674255210897</v>
      </c>
      <c r="AA582" s="17">
        <f ca="1" t="shared" si="4289"/>
        <v>1.3039817340975</v>
      </c>
      <c r="AB582" s="17">
        <f ca="1" t="shared" si="4290"/>
        <v>1.52488876554927</v>
      </c>
      <c r="AC582" s="17">
        <f ca="1" t="shared" si="4291"/>
        <v>1.83945037571442</v>
      </c>
      <c r="AD582" s="17">
        <f ca="1" t="shared" si="4292"/>
        <v>2.19978721033805</v>
      </c>
      <c r="AE582" s="16">
        <f ca="1" t="shared" si="4293"/>
        <v>5485.64023988392</v>
      </c>
      <c r="AF582" s="16">
        <f ca="1" t="shared" si="4294"/>
        <v>6237.82091236038</v>
      </c>
      <c r="AG582" s="16">
        <f ca="1" t="shared" si="4295"/>
        <v>7294.56769373384</v>
      </c>
      <c r="AH582" s="16">
        <f ca="1" t="shared" si="4296"/>
        <v>8799.32726114601</v>
      </c>
      <c r="AI582" s="16">
        <f ca="1" t="shared" si="4297"/>
        <v>10523.0604881798</v>
      </c>
      <c r="AJ582" s="18">
        <f ca="1" t="shared" si="4298"/>
        <v>47158.9304482598</v>
      </c>
      <c r="AK582" s="18">
        <f ca="1" t="shared" si="4299"/>
        <v>51883.1706505388</v>
      </c>
      <c r="AL582" s="18">
        <f ca="1" t="shared" si="4300"/>
        <v>52922.5461704667</v>
      </c>
      <c r="AM582" s="18">
        <f ca="1" t="shared" si="4301"/>
        <v>66281.3500195217</v>
      </c>
      <c r="AN582" s="18">
        <f ca="1" t="shared" si="4302"/>
        <v>93371.9646234541</v>
      </c>
      <c r="AO582" s="18">
        <f ca="1">C582/'Ejercicio 3 - TIR'!$D$7</f>
        <v>15533.6360792007</v>
      </c>
      <c r="AP582" s="18">
        <f ca="1" t="shared" si="4303"/>
        <v>31625.294369059</v>
      </c>
      <c r="AQ582" s="18">
        <f ca="1" t="shared" si="4304"/>
        <v>36349.5345713381</v>
      </c>
      <c r="AR582" s="18">
        <f ca="1" t="shared" si="4305"/>
        <v>37388.9100912659</v>
      </c>
      <c r="AS582" s="18">
        <f ca="1" t="shared" si="4306"/>
        <v>50747.713940321</v>
      </c>
      <c r="AT582" s="18">
        <f ca="1" t="shared" si="4307"/>
        <v>77838.3285442534</v>
      </c>
      <c r="AU582" s="18">
        <f ca="1">AP582*'Ejercicio 3 - TIR'!$D$5</f>
        <v>15812.6471845295</v>
      </c>
      <c r="AV582" s="18">
        <f ca="1">AQ582*'Ejercicio 3 - TIR'!$D$5</f>
        <v>18174.767285669</v>
      </c>
      <c r="AW582" s="18">
        <f ca="1">AR582*'Ejercicio 3 - TIR'!$D$5</f>
        <v>18694.455045633</v>
      </c>
      <c r="AX582" s="18">
        <f ca="1">AS582*'Ejercicio 3 - TIR'!$D$5</f>
        <v>25373.8569701605</v>
      </c>
      <c r="AY582" s="18">
        <f ca="1">AT582*'Ejercicio 3 - TIR'!$D$5</f>
        <v>38919.1642721267</v>
      </c>
      <c r="AZ582" s="18">
        <f ca="1" t="shared" ref="AZ582:BD582" si="4344">AJ582-AU582-AE582</f>
        <v>25860.6430238463</v>
      </c>
      <c r="BA582" s="18">
        <f ca="1" t="shared" si="4344"/>
        <v>27470.5824525094</v>
      </c>
      <c r="BB582" s="18">
        <f ca="1" t="shared" si="4344"/>
        <v>26933.5234310998</v>
      </c>
      <c r="BC582" s="18">
        <f ca="1" t="shared" si="4344"/>
        <v>32108.1657882152</v>
      </c>
      <c r="BD582" s="18">
        <f ca="1" t="shared" si="4344"/>
        <v>43929.7398631476</v>
      </c>
      <c r="BE582" s="18">
        <f ca="1" t="shared" ref="BE582:BI582" si="4345">AZ582/Z582</f>
        <v>22551.3939255904</v>
      </c>
      <c r="BF582" s="18">
        <f ca="1" t="shared" si="4345"/>
        <v>21066.692679957</v>
      </c>
      <c r="BG582" s="18">
        <f ca="1" t="shared" si="4345"/>
        <v>17662.6151622268</v>
      </c>
      <c r="BH582" s="18">
        <f ca="1" t="shared" si="4345"/>
        <v>17455.3041561367</v>
      </c>
      <c r="BI582" s="18">
        <f ca="1" t="shared" si="4345"/>
        <v>19969.9951234814</v>
      </c>
      <c r="BJ582" s="18">
        <f ca="1" t="shared" si="4310"/>
        <v>82234.0968368272</v>
      </c>
      <c r="BK582" s="18">
        <f ca="1" t="shared" si="4311"/>
        <v>34170.6939770715</v>
      </c>
      <c r="BL582" s="18">
        <f ca="1" t="shared" si="4312"/>
        <v>116404.790813899</v>
      </c>
      <c r="BM582" s="18">
        <f ca="1">BK582*'Ejercicio 3 - TIR'!$D$5</f>
        <v>17085.3469885357</v>
      </c>
      <c r="BN582" s="18">
        <f ca="1" t="shared" si="4313"/>
        <v>99319.4438253629</v>
      </c>
      <c r="BO582" s="18">
        <f ca="1" t="shared" si="4314"/>
        <v>45149.5687212856</v>
      </c>
      <c r="BP582" s="18">
        <f ca="1" t="shared" si="4315"/>
        <v>-115050.931077689</v>
      </c>
      <c r="BQ582" s="18">
        <f ca="1" t="shared" ref="BQ582:BT582" si="4346">BE582</f>
        <v>22551.3939255904</v>
      </c>
      <c r="BR582" s="18">
        <f ca="1" t="shared" si="4346"/>
        <v>21066.692679957</v>
      </c>
      <c r="BS582" s="18">
        <f ca="1" t="shared" si="4346"/>
        <v>17662.6151622268</v>
      </c>
      <c r="BT582" s="18">
        <f ca="1" t="shared" si="4346"/>
        <v>17455.3041561367</v>
      </c>
      <c r="BU582" s="18">
        <f ca="1" t="shared" si="4317"/>
        <v>65119.5638447669</v>
      </c>
      <c r="BV582" s="20">
        <f ca="1" t="shared" si="4318"/>
        <v>6.61316831504257</v>
      </c>
    </row>
    <row r="583" ht="15" customHeight="1" spans="1:74">
      <c r="A583" s="16">
        <v>582</v>
      </c>
      <c r="B583" s="17">
        <f ca="1" t="shared" ref="B583:F583" si="4347">RAND()</f>
        <v>0.0990313310295496</v>
      </c>
      <c r="C583" s="18">
        <f ca="1">IF(B583&lt;=('Ejercicio 3 - TIR'!$D$13-'Ejercicio 3 - TIR'!$C$13)/('Ejercicio 3 - TIR'!$E$13-'Ejercicio 3 - TIR'!$C$13),'Ejercicio 3 - TIR'!$C$13+SQRT(('Ejercicio 3 - TIR'!$E$13-'Ejercicio 3 - TIR'!$C$13)*('Ejercicio 3 - TIR'!$D$13-'Ejercicio 3 - TIR'!$C$13)*B583),'Ejercicio 3 - TIR'!$E$13-SQRT(('Ejercicio 3 - TIR'!$E$13-'Ejercicio 3 - TIR'!$C$13)*('Ejercicio 3 - TIR'!$E$13-'Ejercicio 3 - TIR'!$D$13)*(1-B583)))</f>
        <v>66293.8487757349</v>
      </c>
      <c r="D583" s="17">
        <f ca="1" t="shared" si="4347"/>
        <v>0.790748654251339</v>
      </c>
      <c r="E583" s="18">
        <f ca="1">IF(D583&lt;=('Ejercicio 3 - TIR'!$D$14-'Ejercicio 3 - TIR'!$C$14)/('Ejercicio 3 - TIR'!$E$14-'Ejercicio 3 - TIR'!$C$14),'Ejercicio 3 - TIR'!$C$14+SQRT(('Ejercicio 3 - TIR'!$E$14-'Ejercicio 3 - TIR'!$C$14)*('Ejercicio 3 - TIR'!$D$14-'Ejercicio 3 - TIR'!$C$14)*D583),'Ejercicio 3 - TIR'!$E$14-SQRT(('Ejercicio 3 - TIR'!$E$14-'Ejercicio 3 - TIR'!$C$14)*('Ejercicio 3 - TIR'!$E$14-'Ejercicio 3 - TIR'!$D$14)*(1-D583)))</f>
        <v>34397.5271654118</v>
      </c>
      <c r="F583" s="17">
        <f ca="1" t="shared" si="4347"/>
        <v>0.932277673089093</v>
      </c>
      <c r="G583" s="18">
        <f ca="1">IF(F583&lt;=('Ejercicio 3 - TIR'!$D$18-'Ejercicio 3 - TIR'!$C$18)/('Ejercicio 3 - TIR'!$E$18-'Ejercicio 3 - TIR'!$C$18),'Ejercicio 3 - TIR'!$C$18+SQRT(('Ejercicio 3 - TIR'!$E$18-'Ejercicio 3 - TIR'!$C$18)*('Ejercicio 3 - TIR'!$D$18-'Ejercicio 3 - TIR'!$C$18)*F583),'Ejercicio 3 - TIR'!$E$18-SQRT(('Ejercicio 3 - TIR'!$E$18-'Ejercicio 3 - TIR'!$C$18)*('Ejercicio 3 - TIR'!$E$18-'Ejercicio 3 - TIR'!$D$18)*(1-F583)))</f>
        <v>42746.2975976589</v>
      </c>
      <c r="H583" s="17">
        <f ca="1" t="shared" ref="H583:L583" si="4348">RAND()</f>
        <v>0.644876394382766</v>
      </c>
      <c r="I583" s="18">
        <f ca="1">IF(H583&lt;=('Ejercicio 3 - TIR'!$D$18-'Ejercicio 3 - TIR'!$C$18)/('Ejercicio 3 - TIR'!$E$18-'Ejercicio 3 - TIR'!$C$18),'Ejercicio 3 - TIR'!$C$18+SQRT(('Ejercicio 3 - TIR'!$E$18-'Ejercicio 3 - TIR'!$C$18)*('Ejercicio 3 - TIR'!$D$18-'Ejercicio 3 - TIR'!$C$18)*H583),'Ejercicio 3 - TIR'!$E$18-SQRT(('Ejercicio 3 - TIR'!$E$18-'Ejercicio 3 - TIR'!$C$18)*('Ejercicio 3 - TIR'!$E$18-'Ejercicio 3 - TIR'!$D$18)*(1-H583)))</f>
        <v>39835.2152572994</v>
      </c>
      <c r="J583" s="17">
        <f ca="1" t="shared" si="4348"/>
        <v>0.352318214919648</v>
      </c>
      <c r="K583" s="18">
        <f ca="1">IF(J583&lt;=('Ejercicio 3 - TIR'!$D$18-'Ejercicio 3 - TIR'!$C$18)/('Ejercicio 3 - TIR'!$E$18-'Ejercicio 3 - TIR'!$C$18),'Ejercicio 3 - TIR'!$C$18+SQRT(('Ejercicio 3 - TIR'!$E$18-'Ejercicio 3 - TIR'!$C$18)*('Ejercicio 3 - TIR'!$D$18-'Ejercicio 3 - TIR'!$C$18)*J583),'Ejercicio 3 - TIR'!$E$18-SQRT(('Ejercicio 3 - TIR'!$E$18-'Ejercicio 3 - TIR'!$C$18)*('Ejercicio 3 - TIR'!$E$18-'Ejercicio 3 - TIR'!$D$18)*(1-J583)))</f>
        <v>37269.6445743893</v>
      </c>
      <c r="L583" s="17">
        <f ca="1" t="shared" si="4348"/>
        <v>0.200447799559743</v>
      </c>
      <c r="M583" s="18">
        <f ca="1">IF(L583&lt;=('Ejercicio 3 - TIR'!$D$18-'Ejercicio 3 - TIR'!$C$18)/('Ejercicio 3 - TIR'!$E$18-'Ejercicio 3 - TIR'!$C$18),'Ejercicio 3 - TIR'!$C$18+SQRT(('Ejercicio 3 - TIR'!$E$18-'Ejercicio 3 - TIR'!$C$18)*('Ejercicio 3 - TIR'!$D$18-'Ejercicio 3 - TIR'!$C$18)*L583),'Ejercicio 3 - TIR'!$E$18-SQRT(('Ejercicio 3 - TIR'!$E$18-'Ejercicio 3 - TIR'!$C$18)*('Ejercicio 3 - TIR'!$E$18-'Ejercicio 3 - TIR'!$D$18)*(1-L583)))</f>
        <v>35483.3538946489</v>
      </c>
      <c r="N583" s="17">
        <f ca="1" t="shared" ref="N583:R583" si="4349">RAND()</f>
        <v>0.279898517017266</v>
      </c>
      <c r="O583" s="18">
        <f ca="1">IF(N583&lt;=('Ejercicio 3 - TIR'!$D$18-'Ejercicio 3 - TIR'!$C$18)/('Ejercicio 3 - TIR'!$E$18-'Ejercicio 3 - TIR'!$C$18),'Ejercicio 3 - TIR'!$C$18+SQRT(('Ejercicio 3 - TIR'!$E$18-'Ejercicio 3 - TIR'!$C$18)*('Ejercicio 3 - TIR'!$D$18-'Ejercicio 3 - TIR'!$C$18)*N583),'Ejercicio 3 - TIR'!$E$18-SQRT(('Ejercicio 3 - TIR'!$E$18-'Ejercicio 3 - TIR'!$C$18)*('Ejercicio 3 - TIR'!$E$18-'Ejercicio 3 - TIR'!$D$18)*(1-N583)))</f>
        <v>36479.566154658</v>
      </c>
      <c r="P583" s="17">
        <f ca="1" t="shared" si="4349"/>
        <v>0.942441023009036</v>
      </c>
      <c r="Q583" s="19">
        <f ca="1">IF(P583&lt;=('Ejercicio 3 - TIR'!$D$22-'Ejercicio 3 - TIR'!$C$22)/('Ejercicio 3 - TIR'!$E$22-'Ejercicio 3 - TIR'!$C$22),'Ejercicio 3 - TIR'!$C$22+SQRT(('Ejercicio 3 - TIR'!$E$22-'Ejercicio 3 - TIR'!$C$22)*('Ejercicio 3 - TIR'!$D$22-'Ejercicio 3 - TIR'!$C$22)*P583),'Ejercicio 3 - TIR'!$E$22-SQRT(('Ejercicio 3 - TIR'!$E$22-'Ejercicio 3 - TIR'!$C$22)*('Ejercicio 3 - TIR'!$E$22-'Ejercicio 3 - TIR'!$D$22)*(1-P583)))</f>
        <v>0.169821288952734</v>
      </c>
      <c r="R583" s="17">
        <f ca="1" t="shared" si="4349"/>
        <v>0.260319592588364</v>
      </c>
      <c r="S583" s="19">
        <f ca="1">IF(R583&lt;=('Ejercicio 3 - TIR'!$D$23-'Ejercicio 3 - TIR'!$C$23)/('Ejercicio 3 - TIR'!$E$23-'Ejercicio 3 - TIR'!$C$23),'Ejercicio 3 - TIR'!$C$23+SQRT(('Ejercicio 3 - TIR'!$E$23-'Ejercicio 3 - TIR'!$C$23)*('Ejercicio 3 - TIR'!$D$23-'Ejercicio 3 - TIR'!$C$23)*R583),'Ejercicio 3 - TIR'!$E$23-SQRT(('Ejercicio 3 - TIR'!$E$23-'Ejercicio 3 - TIR'!$C$23)*('Ejercicio 3 - TIR'!$E$23-'Ejercicio 3 - TIR'!$D$23)*(1-R583)))</f>
        <v>0.14164659942483</v>
      </c>
      <c r="T583" s="17">
        <f ca="1" t="shared" ref="T583:X583" si="4350">RAND()</f>
        <v>0.890881205801186</v>
      </c>
      <c r="U583" s="19">
        <f ca="1">IF(T583&lt;=('Ejercicio 3 - TIR'!$D$24-'Ejercicio 3 - TIR'!$C$24)/('Ejercicio 3 - TIR'!$E$24-'Ejercicio 3 - TIR'!$C$24),'Ejercicio 3 - TIR'!$C$24+SQRT(('Ejercicio 3 - TIR'!$E$24-'Ejercicio 3 - TIR'!$C$24)*('Ejercicio 3 - TIR'!$D$24-'Ejercicio 3 - TIR'!$C$24)*T583),'Ejercicio 3 - TIR'!$E$24-SQRT(('Ejercicio 3 - TIR'!$E$24-'Ejercicio 3 - TIR'!$C$24)*('Ejercicio 3 - TIR'!$E$24-'Ejercicio 3 - TIR'!$D$24)*(1-T583)))</f>
        <v>0.202520508481175</v>
      </c>
      <c r="V583" s="17">
        <f ca="1" t="shared" si="4350"/>
        <v>0.979963528175789</v>
      </c>
      <c r="W583" s="19">
        <f ca="1">IF(V583&lt;=('Ejercicio 3 - TIR'!$D$25-'Ejercicio 3 - TIR'!$C$25)/('Ejercicio 3 - TIR'!$E$25-'Ejercicio 3 - TIR'!$C$25),'Ejercicio 3 - TIR'!$C$25+SQRT(('Ejercicio 3 - TIR'!$E$25-'Ejercicio 3 - TIR'!$C$25)*('Ejercicio 3 - TIR'!$D$25-'Ejercicio 3 - TIR'!$C$25)*V583),'Ejercicio 3 - TIR'!$E$25-SQRT(('Ejercicio 3 - TIR'!$E$25-'Ejercicio 3 - TIR'!$C$25)*('Ejercicio 3 - TIR'!$E$25-'Ejercicio 3 - TIR'!$D$25)*(1-V583)))</f>
        <v>0.241625774580014</v>
      </c>
      <c r="X583" s="17">
        <f ca="1" t="shared" si="4350"/>
        <v>0.854913965705691</v>
      </c>
      <c r="Y583" s="19">
        <f ca="1">IF(X583&lt;=('Ejercicio 3 - TIR'!$D$26-'Ejercicio 3 - TIR'!$C$26)/('Ejercicio 3 - TIR'!$E$26-'Ejercicio 3 - TIR'!$C$26),'Ejercicio 3 - TIR'!$C$26+SQRT(('Ejercicio 3 - TIR'!$E$26-'Ejercicio 3 - TIR'!$C$26)*('Ejercicio 3 - TIR'!$D$26-'Ejercicio 3 - TIR'!$C$26)*X583),'Ejercicio 3 - TIR'!$E$26-SQRT(('Ejercicio 3 - TIR'!$E$26-'Ejercicio 3 - TIR'!$C$26)*('Ejercicio 3 - TIR'!$E$26-'Ejercicio 3 - TIR'!$D$26)*(1-X583)))</f>
        <v>0.252009562611684</v>
      </c>
      <c r="Z583" s="17">
        <f ca="1" t="shared" si="4288"/>
        <v>1.16982128895273</v>
      </c>
      <c r="AA583" s="17">
        <f ca="1" t="shared" si="4289"/>
        <v>1.33552249646766</v>
      </c>
      <c r="AB583" s="17">
        <f ca="1" t="shared" si="4290"/>
        <v>1.60599319154034</v>
      </c>
      <c r="AC583" s="17">
        <f ca="1" t="shared" si="4291"/>
        <v>1.9940425404165</v>
      </c>
      <c r="AD583" s="17">
        <f ca="1" t="shared" si="4292"/>
        <v>2.49656032885596</v>
      </c>
      <c r="AE583" s="16">
        <f ca="1" t="shared" si="4293"/>
        <v>5841.43240001691</v>
      </c>
      <c r="AF583" s="16">
        <f ca="1" t="shared" si="4294"/>
        <v>6668.85143524933</v>
      </c>
      <c r="AG583" s="16">
        <f ca="1" t="shared" si="4295"/>
        <v>8019.43061890144</v>
      </c>
      <c r="AH583" s="16">
        <f ca="1" t="shared" si="4296"/>
        <v>9957.13175388418</v>
      </c>
      <c r="AI583" s="16">
        <f ca="1" t="shared" si="4297"/>
        <v>12466.4241720474</v>
      </c>
      <c r="AJ583" s="18">
        <f ca="1" t="shared" si="4298"/>
        <v>50005.5289536505</v>
      </c>
      <c r="AK583" s="18">
        <f ca="1" t="shared" si="4299"/>
        <v>53200.8261277551</v>
      </c>
      <c r="AL583" s="18">
        <f ca="1" t="shared" si="4300"/>
        <v>59854.7954375975</v>
      </c>
      <c r="AM583" s="18">
        <f ca="1" t="shared" si="4301"/>
        <v>70755.3171425835</v>
      </c>
      <c r="AN583" s="18">
        <f ca="1" t="shared" si="4302"/>
        <v>91073.4376755957</v>
      </c>
      <c r="AO583" s="18">
        <f ca="1">C583/'Ejercicio 3 - TIR'!$D$7</f>
        <v>13258.769755147</v>
      </c>
      <c r="AP583" s="18">
        <f ca="1" t="shared" si="4303"/>
        <v>36746.7591985035</v>
      </c>
      <c r="AQ583" s="18">
        <f ca="1" t="shared" si="4304"/>
        <v>39942.0563726082</v>
      </c>
      <c r="AR583" s="18">
        <f ca="1" t="shared" si="4305"/>
        <v>46596.0256824505</v>
      </c>
      <c r="AS583" s="18">
        <f ca="1" t="shared" si="4306"/>
        <v>57496.5473874365</v>
      </c>
      <c r="AT583" s="18">
        <f ca="1" t="shared" si="4307"/>
        <v>77814.6679204487</v>
      </c>
      <c r="AU583" s="18">
        <f ca="1">AP583*'Ejercicio 3 - TIR'!$D$5</f>
        <v>18373.3795992518</v>
      </c>
      <c r="AV583" s="18">
        <f ca="1">AQ583*'Ejercicio 3 - TIR'!$D$5</f>
        <v>19971.0281863041</v>
      </c>
      <c r="AW583" s="18">
        <f ca="1">AR583*'Ejercicio 3 - TIR'!$D$5</f>
        <v>23298.0128412253</v>
      </c>
      <c r="AX583" s="18">
        <f ca="1">AS583*'Ejercicio 3 - TIR'!$D$5</f>
        <v>28748.2736937183</v>
      </c>
      <c r="AY583" s="18">
        <f ca="1">AT583*'Ejercicio 3 - TIR'!$D$5</f>
        <v>38907.3339602244</v>
      </c>
      <c r="AZ583" s="18">
        <f ca="1" t="shared" ref="AZ583:BD583" si="4351">AJ583-AU583-AE583</f>
        <v>25790.7169543818</v>
      </c>
      <c r="BA583" s="18">
        <f ca="1" t="shared" si="4351"/>
        <v>26560.9465062017</v>
      </c>
      <c r="BB583" s="18">
        <f ca="1" t="shared" si="4351"/>
        <v>28537.3519774708</v>
      </c>
      <c r="BC583" s="18">
        <f ca="1" t="shared" si="4351"/>
        <v>32049.9116949811</v>
      </c>
      <c r="BD583" s="18">
        <f ca="1" t="shared" si="4351"/>
        <v>39699.6795433239</v>
      </c>
      <c r="BE583" s="18">
        <f ca="1" t="shared" ref="BE583:BI583" si="4352">AZ583/Z583</f>
        <v>22046.7153384348</v>
      </c>
      <c r="BF583" s="18">
        <f ca="1" t="shared" si="4352"/>
        <v>19888.0562300172</v>
      </c>
      <c r="BG583" s="18">
        <f ca="1" t="shared" si="4352"/>
        <v>17769.2857776689</v>
      </c>
      <c r="BH583" s="18">
        <f ca="1" t="shared" si="4352"/>
        <v>16072.8324724139</v>
      </c>
      <c r="BI583" s="18">
        <f ca="1" t="shared" si="4352"/>
        <v>15901.7505343106</v>
      </c>
      <c r="BJ583" s="18">
        <f ca="1" t="shared" si="4310"/>
        <v>85875.5017319121</v>
      </c>
      <c r="BK583" s="18">
        <f ca="1" t="shared" si="4311"/>
        <v>33101.3185801352</v>
      </c>
      <c r="BL583" s="18">
        <f ca="1" t="shared" si="4312"/>
        <v>118976.820312047</v>
      </c>
      <c r="BM583" s="18">
        <f ca="1">BK583*'Ejercicio 3 - TIR'!$D$5</f>
        <v>16550.6592900676</v>
      </c>
      <c r="BN583" s="18">
        <f ca="1" t="shared" si="4313"/>
        <v>102426.16102198</v>
      </c>
      <c r="BO583" s="18">
        <f ca="1" t="shared" si="4314"/>
        <v>41026.9120429853</v>
      </c>
      <c r="BP583" s="18">
        <f ca="1" t="shared" si="4315"/>
        <v>-100691.375941147</v>
      </c>
      <c r="BQ583" s="18">
        <f ca="1" t="shared" ref="BQ583:BT583" si="4353">BE583</f>
        <v>22046.7153384348</v>
      </c>
      <c r="BR583" s="18">
        <f ca="1" t="shared" si="4353"/>
        <v>19888.0562300172</v>
      </c>
      <c r="BS583" s="18">
        <f ca="1" t="shared" si="4353"/>
        <v>17769.2857776689</v>
      </c>
      <c r="BT583" s="18">
        <f ca="1" t="shared" si="4353"/>
        <v>16072.8324724139</v>
      </c>
      <c r="BU583" s="18">
        <f ca="1" t="shared" si="4317"/>
        <v>56928.6625772959</v>
      </c>
      <c r="BV583" s="20">
        <f ca="1" t="shared" si="4318"/>
        <v>8.46461857328427</v>
      </c>
    </row>
    <row r="584" ht="15" customHeight="1" spans="1:74">
      <c r="A584" s="16">
        <v>583</v>
      </c>
      <c r="B584" s="17">
        <f ca="1" t="shared" ref="B584:F584" si="4354">RAND()</f>
        <v>0.104678538118206</v>
      </c>
      <c r="C584" s="18">
        <f ca="1">IF(B584&lt;=('Ejercicio 3 - TIR'!$D$13-'Ejercicio 3 - TIR'!$C$13)/('Ejercicio 3 - TIR'!$E$13-'Ejercicio 3 - TIR'!$C$13),'Ejercicio 3 - TIR'!$C$13+SQRT(('Ejercicio 3 - TIR'!$E$13-'Ejercicio 3 - TIR'!$C$13)*('Ejercicio 3 - TIR'!$D$13-'Ejercicio 3 - TIR'!$C$13)*B584),'Ejercicio 3 - TIR'!$E$13-SQRT(('Ejercicio 3 - TIR'!$E$13-'Ejercicio 3 - TIR'!$C$13)*('Ejercicio 3 - TIR'!$E$13-'Ejercicio 3 - TIR'!$D$13)*(1-B584)))</f>
        <v>66470.8125646848</v>
      </c>
      <c r="D584" s="17">
        <f ca="1" t="shared" si="4354"/>
        <v>0.0917146158201292</v>
      </c>
      <c r="E584" s="18">
        <f ca="1">IF(D584&lt;=('Ejercicio 3 - TIR'!$D$14-'Ejercicio 3 - TIR'!$C$14)/('Ejercicio 3 - TIR'!$E$14-'Ejercicio 3 - TIR'!$C$14),'Ejercicio 3 - TIR'!$C$14+SQRT(('Ejercicio 3 - TIR'!$E$14-'Ejercicio 3 - TIR'!$C$14)*('Ejercicio 3 - TIR'!$D$14-'Ejercicio 3 - TIR'!$C$14)*D584),'Ejercicio 3 - TIR'!$E$14-SQRT(('Ejercicio 3 - TIR'!$E$14-'Ejercicio 3 - TIR'!$C$14)*('Ejercicio 3 - TIR'!$E$14-'Ejercicio 3 - TIR'!$D$14)*(1-D584)))</f>
        <v>27622.7077966311</v>
      </c>
      <c r="F584" s="17">
        <f ca="1" t="shared" si="4354"/>
        <v>0.548533531101741</v>
      </c>
      <c r="G584" s="18">
        <f ca="1">IF(F584&lt;=('Ejercicio 3 - TIR'!$D$18-'Ejercicio 3 - TIR'!$C$18)/('Ejercicio 3 - TIR'!$E$18-'Ejercicio 3 - TIR'!$C$18),'Ejercicio 3 - TIR'!$C$18+SQRT(('Ejercicio 3 - TIR'!$E$18-'Ejercicio 3 - TIR'!$C$18)*('Ejercicio 3 - TIR'!$D$18-'Ejercicio 3 - TIR'!$C$18)*F584),'Ejercicio 3 - TIR'!$E$18-SQRT(('Ejercicio 3 - TIR'!$E$18-'Ejercicio 3 - TIR'!$C$18)*('Ejercicio 3 - TIR'!$E$18-'Ejercicio 3 - TIR'!$D$18)*(1-F584)))</f>
        <v>39070.8340115593</v>
      </c>
      <c r="H584" s="17">
        <f ca="1" t="shared" ref="H584:L584" si="4355">RAND()</f>
        <v>0.0292791021536543</v>
      </c>
      <c r="I584" s="18">
        <f ca="1">IF(H584&lt;=('Ejercicio 3 - TIR'!$D$18-'Ejercicio 3 - TIR'!$C$18)/('Ejercicio 3 - TIR'!$E$18-'Ejercicio 3 - TIR'!$C$18),'Ejercicio 3 - TIR'!$C$18+SQRT(('Ejercicio 3 - TIR'!$E$18-'Ejercicio 3 - TIR'!$C$18)*('Ejercicio 3 - TIR'!$D$18-'Ejercicio 3 - TIR'!$C$18)*H584),'Ejercicio 3 - TIR'!$E$18-SQRT(('Ejercicio 3 - TIR'!$E$18-'Ejercicio 3 - TIR'!$C$18)*('Ejercicio 3 - TIR'!$E$18-'Ejercicio 3 - TIR'!$D$18)*(1-H584)))</f>
        <v>32095.6777717598</v>
      </c>
      <c r="J584" s="17">
        <f ca="1" t="shared" si="4355"/>
        <v>0.178385905813436</v>
      </c>
      <c r="K584" s="18">
        <f ca="1">IF(J584&lt;=('Ejercicio 3 - TIR'!$D$18-'Ejercicio 3 - TIR'!$C$18)/('Ejercicio 3 - TIR'!$E$18-'Ejercicio 3 - TIR'!$C$18),'Ejercicio 3 - TIR'!$C$18+SQRT(('Ejercicio 3 - TIR'!$E$18-'Ejercicio 3 - TIR'!$C$18)*('Ejercicio 3 - TIR'!$D$18-'Ejercicio 3 - TIR'!$C$18)*J584),'Ejercicio 3 - TIR'!$E$18-SQRT(('Ejercicio 3 - TIR'!$E$18-'Ejercicio 3 - TIR'!$C$18)*('Ejercicio 3 - TIR'!$E$18-'Ejercicio 3 - TIR'!$D$18)*(1-J584)))</f>
        <v>35172.8025162397</v>
      </c>
      <c r="L584" s="17">
        <f ca="1" t="shared" si="4355"/>
        <v>0.771350974614651</v>
      </c>
      <c r="M584" s="18">
        <f ca="1">IF(L584&lt;=('Ejercicio 3 - TIR'!$D$18-'Ejercicio 3 - TIR'!$C$18)/('Ejercicio 3 - TIR'!$E$18-'Ejercicio 3 - TIR'!$C$18),'Ejercicio 3 - TIR'!$C$18+SQRT(('Ejercicio 3 - TIR'!$E$18-'Ejercicio 3 - TIR'!$C$18)*('Ejercicio 3 - TIR'!$D$18-'Ejercicio 3 - TIR'!$C$18)*L584),'Ejercicio 3 - TIR'!$E$18-SQRT(('Ejercicio 3 - TIR'!$E$18-'Ejercicio 3 - TIR'!$C$18)*('Ejercicio 3 - TIR'!$E$18-'Ejercicio 3 - TIR'!$D$18)*(1-L584)))</f>
        <v>40858.9039006682</v>
      </c>
      <c r="N584" s="17">
        <f ca="1" t="shared" ref="N584:R584" si="4356">RAND()</f>
        <v>0.603791189573829</v>
      </c>
      <c r="O584" s="18">
        <f ca="1">IF(N584&lt;=('Ejercicio 3 - TIR'!$D$18-'Ejercicio 3 - TIR'!$C$18)/('Ejercicio 3 - TIR'!$E$18-'Ejercicio 3 - TIR'!$C$18),'Ejercicio 3 - TIR'!$C$18+SQRT(('Ejercicio 3 - TIR'!$E$18-'Ejercicio 3 - TIR'!$C$18)*('Ejercicio 3 - TIR'!$D$18-'Ejercicio 3 - TIR'!$C$18)*N584),'Ejercicio 3 - TIR'!$E$18-SQRT(('Ejercicio 3 - TIR'!$E$18-'Ejercicio 3 - TIR'!$C$18)*('Ejercicio 3 - TIR'!$E$18-'Ejercicio 3 - TIR'!$D$18)*(1-N584)))</f>
        <v>39516.7577691183</v>
      </c>
      <c r="P584" s="17">
        <f ca="1" t="shared" si="4356"/>
        <v>0.730910736107454</v>
      </c>
      <c r="Q584" s="19">
        <f ca="1">IF(P584&lt;=('Ejercicio 3 - TIR'!$D$22-'Ejercicio 3 - TIR'!$C$22)/('Ejercicio 3 - TIR'!$E$22-'Ejercicio 3 - TIR'!$C$22),'Ejercicio 3 - TIR'!$C$22+SQRT(('Ejercicio 3 - TIR'!$E$22-'Ejercicio 3 - TIR'!$C$22)*('Ejercicio 3 - TIR'!$D$22-'Ejercicio 3 - TIR'!$C$22)*P584),'Ejercicio 3 - TIR'!$E$22-SQRT(('Ejercicio 3 - TIR'!$E$22-'Ejercicio 3 - TIR'!$C$22)*('Ejercicio 3 - TIR'!$E$22-'Ejercicio 3 - TIR'!$D$22)*(1-P584)))</f>
        <v>0.157991804367314</v>
      </c>
      <c r="R584" s="17">
        <f ca="1" t="shared" si="4356"/>
        <v>0.638647365120544</v>
      </c>
      <c r="S584" s="19">
        <f ca="1">IF(R584&lt;=('Ejercicio 3 - TIR'!$D$23-'Ejercicio 3 - TIR'!$C$23)/('Ejercicio 3 - TIR'!$E$23-'Ejercicio 3 - TIR'!$C$23),'Ejercicio 3 - TIR'!$C$23+SQRT(('Ejercicio 3 - TIR'!$E$23-'Ejercicio 3 - TIR'!$C$23)*('Ejercicio 3 - TIR'!$D$23-'Ejercicio 3 - TIR'!$C$23)*R584),'Ejercicio 3 - TIR'!$E$23-SQRT(('Ejercicio 3 - TIR'!$E$23-'Ejercicio 3 - TIR'!$C$23)*('Ejercicio 3 - TIR'!$E$23-'Ejercicio 3 - TIR'!$D$23)*(1-R584)))</f>
        <v>0.154496377849744</v>
      </c>
      <c r="T584" s="17">
        <f ca="1" t="shared" ref="T584:X584" si="4357">RAND()</f>
        <v>0.998327857647308</v>
      </c>
      <c r="U584" s="19">
        <f ca="1">IF(T584&lt;=('Ejercicio 3 - TIR'!$D$24-'Ejercicio 3 - TIR'!$C$24)/('Ejercicio 3 - TIR'!$E$24-'Ejercicio 3 - TIR'!$C$24),'Ejercicio 3 - TIR'!$C$24+SQRT(('Ejercicio 3 - TIR'!$E$24-'Ejercicio 3 - TIR'!$C$24)*('Ejercicio 3 - TIR'!$D$24-'Ejercicio 3 - TIR'!$C$24)*T584),'Ejercicio 3 - TIR'!$E$24-SQRT(('Ejercicio 3 - TIR'!$E$24-'Ejercicio 3 - TIR'!$C$24)*('Ejercicio 3 - TIR'!$E$24-'Ejercicio 3 - TIR'!$D$24)*(1-T584)))</f>
        <v>0.217836207360319</v>
      </c>
      <c r="V584" s="17">
        <f ca="1" t="shared" si="4357"/>
        <v>0.287537517002231</v>
      </c>
      <c r="W584" s="19">
        <f ca="1">IF(V584&lt;=('Ejercicio 3 - TIR'!$D$25-'Ejercicio 3 - TIR'!$C$25)/('Ejercicio 3 - TIR'!$E$25-'Ejercicio 3 - TIR'!$C$25),'Ejercicio 3 - TIR'!$C$25+SQRT(('Ejercicio 3 - TIR'!$E$25-'Ejercicio 3 - TIR'!$C$25)*('Ejercicio 3 - TIR'!$D$25-'Ejercicio 3 - TIR'!$C$25)*V584),'Ejercicio 3 - TIR'!$E$25-SQRT(('Ejercicio 3 - TIR'!$E$25-'Ejercicio 3 - TIR'!$C$25)*('Ejercicio 3 - TIR'!$E$25-'Ejercicio 3 - TIR'!$D$25)*(1-V584)))</f>
        <v>0.200063853868243</v>
      </c>
      <c r="X584" s="17">
        <f ca="1" t="shared" si="4357"/>
        <v>0.210577538905961</v>
      </c>
      <c r="Y584" s="19">
        <f ca="1">IF(X584&lt;=('Ejercicio 3 - TIR'!$D$26-'Ejercicio 3 - TIR'!$C$26)/('Ejercicio 3 - TIR'!$E$26-'Ejercicio 3 - TIR'!$C$26),'Ejercicio 3 - TIR'!$C$26+SQRT(('Ejercicio 3 - TIR'!$E$26-'Ejercicio 3 - TIR'!$C$26)*('Ejercicio 3 - TIR'!$D$26-'Ejercicio 3 - TIR'!$C$26)*X584),'Ejercicio 3 - TIR'!$E$26-SQRT(('Ejercicio 3 - TIR'!$E$26-'Ejercicio 3 - TIR'!$C$26)*('Ejercicio 3 - TIR'!$E$26-'Ejercicio 3 - TIR'!$D$26)*(1-X584)))</f>
        <v>0.213844482696131</v>
      </c>
      <c r="Z584" s="17">
        <f ca="1" t="shared" si="4288"/>
        <v>1.15799180436731</v>
      </c>
      <c r="AA584" s="17">
        <f ca="1" t="shared" si="4289"/>
        <v>1.33689734372175</v>
      </c>
      <c r="AB584" s="17">
        <f ca="1" t="shared" si="4290"/>
        <v>1.62812199070819</v>
      </c>
      <c r="AC584" s="17">
        <f ca="1" t="shared" si="4291"/>
        <v>1.9538503507369</v>
      </c>
      <c r="AD584" s="17">
        <f ca="1" t="shared" si="4292"/>
        <v>2.37167046825589</v>
      </c>
      <c r="AE584" s="16">
        <f ca="1" t="shared" si="4293"/>
        <v>4364.16144630082</v>
      </c>
      <c r="AF584" s="16">
        <f ca="1" t="shared" si="4294"/>
        <v>5038.4085821058</v>
      </c>
      <c r="AG584" s="16">
        <f ca="1" t="shared" si="4295"/>
        <v>6135.95639876341</v>
      </c>
      <c r="AH584" s="16">
        <f ca="1" t="shared" si="4296"/>
        <v>7363.53948306752</v>
      </c>
      <c r="AI584" s="16">
        <f ca="1" t="shared" si="4297"/>
        <v>8938.19177463663</v>
      </c>
      <c r="AJ584" s="18">
        <f ca="1" t="shared" si="4298"/>
        <v>45243.7055751814</v>
      </c>
      <c r="AK584" s="18">
        <f ca="1" t="shared" si="4299"/>
        <v>42908.626358015</v>
      </c>
      <c r="AL584" s="18">
        <f ca="1" t="shared" si="4300"/>
        <v>57265.613251526</v>
      </c>
      <c r="AM584" s="18">
        <f ca="1" t="shared" si="4301"/>
        <v>79832.1837170458</v>
      </c>
      <c r="AN584" s="18">
        <f ca="1" t="shared" si="4302"/>
        <v>93720.7274022394</v>
      </c>
      <c r="AO584" s="18">
        <f ca="1">C584/'Ejercicio 3 - TIR'!$D$7</f>
        <v>13294.162512937</v>
      </c>
      <c r="AP584" s="18">
        <f ca="1" t="shared" si="4303"/>
        <v>31949.5430622444</v>
      </c>
      <c r="AQ584" s="18">
        <f ca="1" t="shared" si="4304"/>
        <v>29614.4638450781</v>
      </c>
      <c r="AR584" s="18">
        <f ca="1" t="shared" si="4305"/>
        <v>43971.450738589</v>
      </c>
      <c r="AS584" s="18">
        <f ca="1" t="shared" si="4306"/>
        <v>66538.0212041089</v>
      </c>
      <c r="AT584" s="18">
        <f ca="1" t="shared" si="4307"/>
        <v>80426.5648893024</v>
      </c>
      <c r="AU584" s="18">
        <f ca="1">AP584*'Ejercicio 3 - TIR'!$D$5</f>
        <v>15974.7715311222</v>
      </c>
      <c r="AV584" s="18">
        <f ca="1">AQ584*'Ejercicio 3 - TIR'!$D$5</f>
        <v>14807.231922539</v>
      </c>
      <c r="AW584" s="18">
        <f ca="1">AR584*'Ejercicio 3 - TIR'!$D$5</f>
        <v>21985.7253692945</v>
      </c>
      <c r="AX584" s="18">
        <f ca="1">AS584*'Ejercicio 3 - TIR'!$D$5</f>
        <v>33269.0106020544</v>
      </c>
      <c r="AY584" s="18">
        <f ca="1">AT584*'Ejercicio 3 - TIR'!$D$5</f>
        <v>40213.2824446512</v>
      </c>
      <c r="AZ584" s="18">
        <f ca="1" t="shared" ref="AZ584:BD584" si="4358">AJ584-AU584-AE584</f>
        <v>24904.7725977583</v>
      </c>
      <c r="BA584" s="18">
        <f ca="1" t="shared" si="4358"/>
        <v>23062.9858533702</v>
      </c>
      <c r="BB584" s="18">
        <f ca="1" t="shared" si="4358"/>
        <v>29143.9314834681</v>
      </c>
      <c r="BC584" s="18">
        <f ca="1" t="shared" si="4358"/>
        <v>39199.6336319239</v>
      </c>
      <c r="BD584" s="18">
        <f ca="1" t="shared" si="4358"/>
        <v>44569.2531829515</v>
      </c>
      <c r="BE584" s="18">
        <f ca="1" t="shared" ref="BE584:BI584" si="4359">AZ584/Z584</f>
        <v>21506.8643006204</v>
      </c>
      <c r="BF584" s="18">
        <f ca="1" t="shared" si="4359"/>
        <v>17251.1269931659</v>
      </c>
      <c r="BG584" s="18">
        <f ca="1" t="shared" si="4359"/>
        <v>17900.3364918567</v>
      </c>
      <c r="BH584" s="18">
        <f ca="1" t="shared" si="4359"/>
        <v>20062.7615196525</v>
      </c>
      <c r="BI584" s="18">
        <f ca="1" t="shared" si="4359"/>
        <v>18792.346482995</v>
      </c>
      <c r="BJ584" s="18">
        <f ca="1" t="shared" si="4310"/>
        <v>65511.9603345317</v>
      </c>
      <c r="BK584" s="18">
        <f ca="1" t="shared" si="4311"/>
        <v>31529.372632127</v>
      </c>
      <c r="BL584" s="18">
        <f ca="1" t="shared" si="4312"/>
        <v>97041.3329666587</v>
      </c>
      <c r="BM584" s="18">
        <f ca="1">BK584*'Ejercicio 3 - TIR'!$D$5</f>
        <v>15764.6863160635</v>
      </c>
      <c r="BN584" s="18">
        <f ca="1" t="shared" si="4313"/>
        <v>81276.6466505952</v>
      </c>
      <c r="BO584" s="18">
        <f ca="1" t="shared" si="4314"/>
        <v>34269.7890530996</v>
      </c>
      <c r="BP584" s="18">
        <f ca="1" t="shared" si="4315"/>
        <v>-94093.5203613159</v>
      </c>
      <c r="BQ584" s="18">
        <f ca="1" t="shared" ref="BQ584:BT584" si="4360">BE584</f>
        <v>21506.8643006204</v>
      </c>
      <c r="BR584" s="18">
        <f ca="1" t="shared" si="4360"/>
        <v>17251.1269931659</v>
      </c>
      <c r="BS584" s="18">
        <f ca="1" t="shared" si="4360"/>
        <v>17900.3364918567</v>
      </c>
      <c r="BT584" s="18">
        <f ca="1" t="shared" si="4360"/>
        <v>20062.7615196525</v>
      </c>
      <c r="BU584" s="18">
        <f ca="1" t="shared" si="4317"/>
        <v>53062.1355360946</v>
      </c>
      <c r="BV584" s="20">
        <f ca="1" t="shared" si="4318"/>
        <v>9.93389162192366</v>
      </c>
    </row>
    <row r="585" ht="15" customHeight="1" spans="1:74">
      <c r="A585" s="16">
        <v>584</v>
      </c>
      <c r="B585" s="17">
        <f ca="1" t="shared" ref="B585:F585" si="4361">RAND()</f>
        <v>0.132285820863096</v>
      </c>
      <c r="C585" s="18">
        <f ca="1">IF(B585&lt;=('Ejercicio 3 - TIR'!$D$13-'Ejercicio 3 - TIR'!$C$13)/('Ejercicio 3 - TIR'!$E$13-'Ejercicio 3 - TIR'!$C$13),'Ejercicio 3 - TIR'!$C$13+SQRT(('Ejercicio 3 - TIR'!$E$13-'Ejercicio 3 - TIR'!$C$13)*('Ejercicio 3 - TIR'!$D$13-'Ejercicio 3 - TIR'!$C$13)*B585),'Ejercicio 3 - TIR'!$E$13-SQRT(('Ejercicio 3 - TIR'!$E$13-'Ejercicio 3 - TIR'!$C$13)*('Ejercicio 3 - TIR'!$E$13-'Ejercicio 3 - TIR'!$D$13)*(1-B585)))</f>
        <v>67274.2235561769</v>
      </c>
      <c r="D585" s="17">
        <f ca="1" t="shared" si="4361"/>
        <v>0.0598496862832478</v>
      </c>
      <c r="E585" s="18">
        <f ca="1">IF(D585&lt;=('Ejercicio 3 - TIR'!$D$14-'Ejercicio 3 - TIR'!$C$14)/('Ejercicio 3 - TIR'!$E$14-'Ejercicio 3 - TIR'!$C$14),'Ejercicio 3 - TIR'!$C$14+SQRT(('Ejercicio 3 - TIR'!$E$14-'Ejercicio 3 - TIR'!$C$14)*('Ejercicio 3 - TIR'!$D$14-'Ejercicio 3 - TIR'!$C$14)*D585),'Ejercicio 3 - TIR'!$E$14-SQRT(('Ejercicio 3 - TIR'!$E$14-'Ejercicio 3 - TIR'!$C$14)*('Ejercicio 3 - TIR'!$E$14-'Ejercicio 3 - TIR'!$D$14)*(1-D585)))</f>
        <v>27118.6614810402</v>
      </c>
      <c r="F585" s="17">
        <f ca="1" t="shared" si="4361"/>
        <v>0.0529910747932578</v>
      </c>
      <c r="G585" s="18">
        <f ca="1">IF(F585&lt;=('Ejercicio 3 - TIR'!$D$18-'Ejercicio 3 - TIR'!$C$18)/('Ejercicio 3 - TIR'!$E$18-'Ejercicio 3 - TIR'!$C$18),'Ejercicio 3 - TIR'!$C$18+SQRT(('Ejercicio 3 - TIR'!$E$18-'Ejercicio 3 - TIR'!$C$18)*('Ejercicio 3 - TIR'!$D$18-'Ejercicio 3 - TIR'!$C$18)*F585),'Ejercicio 3 - TIR'!$E$18-SQRT(('Ejercicio 3 - TIR'!$E$18-'Ejercicio 3 - TIR'!$C$18)*('Ejercicio 3 - TIR'!$E$18-'Ejercicio 3 - TIR'!$D$18)*(1-F585)))</f>
        <v>32819.3370176317</v>
      </c>
      <c r="H585" s="17">
        <f ca="1" t="shared" ref="H585:L585" si="4362">RAND()</f>
        <v>0.0901474419177457</v>
      </c>
      <c r="I585" s="18">
        <f ca="1">IF(H585&lt;=('Ejercicio 3 - TIR'!$D$18-'Ejercicio 3 - TIR'!$C$18)/('Ejercicio 3 - TIR'!$E$18-'Ejercicio 3 - TIR'!$C$18),'Ejercicio 3 - TIR'!$C$18+SQRT(('Ejercicio 3 - TIR'!$E$18-'Ejercicio 3 - TIR'!$C$18)*('Ejercicio 3 - TIR'!$D$18-'Ejercicio 3 - TIR'!$C$18)*H585),'Ejercicio 3 - TIR'!$E$18-SQRT(('Ejercicio 3 - TIR'!$E$18-'Ejercicio 3 - TIR'!$C$18)*('Ejercicio 3 - TIR'!$E$18-'Ejercicio 3 - TIR'!$D$18)*(1-H585)))</f>
        <v>33677.2430280934</v>
      </c>
      <c r="J585" s="17">
        <f ca="1" t="shared" si="4362"/>
        <v>0.265164204175618</v>
      </c>
      <c r="K585" s="18">
        <f ca="1">IF(J585&lt;=('Ejercicio 3 - TIR'!$D$18-'Ejercicio 3 - TIR'!$C$18)/('Ejercicio 3 - TIR'!$E$18-'Ejercicio 3 - TIR'!$C$18),'Ejercicio 3 - TIR'!$C$18+SQRT(('Ejercicio 3 - TIR'!$E$18-'Ejercicio 3 - TIR'!$C$18)*('Ejercicio 3 - TIR'!$D$18-'Ejercicio 3 - TIR'!$C$18)*J585),'Ejercicio 3 - TIR'!$E$18-SQRT(('Ejercicio 3 - TIR'!$E$18-'Ejercicio 3 - TIR'!$C$18)*('Ejercicio 3 - TIR'!$E$18-'Ejercicio 3 - TIR'!$D$18)*(1-J585)))</f>
        <v>36306.7131396903</v>
      </c>
      <c r="L585" s="17">
        <f ca="1" t="shared" si="4362"/>
        <v>0.6997051991377</v>
      </c>
      <c r="M585" s="18">
        <f ca="1">IF(L585&lt;=('Ejercicio 3 - TIR'!$D$18-'Ejercicio 3 - TIR'!$C$18)/('Ejercicio 3 - TIR'!$E$18-'Ejercicio 3 - TIR'!$C$18),'Ejercicio 3 - TIR'!$C$18+SQRT(('Ejercicio 3 - TIR'!$E$18-'Ejercicio 3 - TIR'!$C$18)*('Ejercicio 3 - TIR'!$D$18-'Ejercicio 3 - TIR'!$C$18)*L585),'Ejercicio 3 - TIR'!$E$18-SQRT(('Ejercicio 3 - TIR'!$E$18-'Ejercicio 3 - TIR'!$C$18)*('Ejercicio 3 - TIR'!$E$18-'Ejercicio 3 - TIR'!$D$18)*(1-L585)))</f>
        <v>40254.2534765674</v>
      </c>
      <c r="N585" s="17">
        <f ca="1" t="shared" ref="N585:R585" si="4363">RAND()</f>
        <v>0.679706107118825</v>
      </c>
      <c r="O585" s="18">
        <f ca="1">IF(N585&lt;=('Ejercicio 3 - TIR'!$D$18-'Ejercicio 3 - TIR'!$C$18)/('Ejercicio 3 - TIR'!$E$18-'Ejercicio 3 - TIR'!$C$18),'Ejercicio 3 - TIR'!$C$18+SQRT(('Ejercicio 3 - TIR'!$E$18-'Ejercicio 3 - TIR'!$C$18)*('Ejercicio 3 - TIR'!$D$18-'Ejercicio 3 - TIR'!$C$18)*N585),'Ejercicio 3 - TIR'!$E$18-SQRT(('Ejercicio 3 - TIR'!$E$18-'Ejercicio 3 - TIR'!$C$18)*('Ejercicio 3 - TIR'!$E$18-'Ejercicio 3 - TIR'!$D$18)*(1-N585)))</f>
        <v>40098.771381981</v>
      </c>
      <c r="P585" s="17">
        <f ca="1" t="shared" si="4363"/>
        <v>0.31589288760932</v>
      </c>
      <c r="Q585" s="19">
        <f ca="1">IF(P585&lt;=('Ejercicio 3 - TIR'!$D$22-'Ejercicio 3 - TIR'!$C$22)/('Ejercicio 3 - TIR'!$E$22-'Ejercicio 3 - TIR'!$C$22),'Ejercicio 3 - TIR'!$C$22+SQRT(('Ejercicio 3 - TIR'!$E$22-'Ejercicio 3 - TIR'!$C$22)*('Ejercicio 3 - TIR'!$D$22-'Ejercicio 3 - TIR'!$C$22)*P585),'Ejercicio 3 - TIR'!$E$22-SQRT(('Ejercicio 3 - TIR'!$E$22-'Ejercicio 3 - TIR'!$C$22)*('Ejercicio 3 - TIR'!$E$22-'Ejercicio 3 - TIR'!$D$22)*(1-P585)))</f>
        <v>0.143845485897687</v>
      </c>
      <c r="R585" s="17">
        <f ca="1" t="shared" si="4363"/>
        <v>0.050821450611602</v>
      </c>
      <c r="S585" s="19">
        <f ca="1">IF(R585&lt;=('Ejercicio 3 - TIR'!$D$23-'Ejercicio 3 - TIR'!$C$23)/('Ejercicio 3 - TIR'!$E$23-'Ejercicio 3 - TIR'!$C$23),'Ejercicio 3 - TIR'!$C$23+SQRT(('Ejercicio 3 - TIR'!$E$23-'Ejercicio 3 - TIR'!$C$23)*('Ejercicio 3 - TIR'!$D$23-'Ejercicio 3 - TIR'!$C$23)*R585),'Ejercicio 3 - TIR'!$E$23-SQRT(('Ejercicio 3 - TIR'!$E$23-'Ejercicio 3 - TIR'!$C$23)*('Ejercicio 3 - TIR'!$E$23-'Ejercicio 3 - TIR'!$D$23)*(1-R585)))</f>
        <v>0.129564445153844</v>
      </c>
      <c r="T585" s="17">
        <f ca="1" t="shared" ref="T585:X585" si="4364">RAND()</f>
        <v>0.17576584018483</v>
      </c>
      <c r="U585" s="19">
        <f ca="1">IF(T585&lt;=('Ejercicio 3 - TIR'!$D$24-'Ejercicio 3 - TIR'!$C$24)/('Ejercicio 3 - TIR'!$E$24-'Ejercicio 3 - TIR'!$C$24),'Ejercicio 3 - TIR'!$C$24+SQRT(('Ejercicio 3 - TIR'!$E$24-'Ejercicio 3 - TIR'!$C$24)*('Ejercicio 3 - TIR'!$D$24-'Ejercicio 3 - TIR'!$C$24)*T585),'Ejercicio 3 - TIR'!$E$24-SQRT(('Ejercicio 3 - TIR'!$E$24-'Ejercicio 3 - TIR'!$C$24)*('Ejercicio 3 - TIR'!$E$24-'Ejercicio 3 - TIR'!$D$24)*(1-T585)))</f>
        <v>0.169212190515091</v>
      </c>
      <c r="V585" s="17">
        <f ca="1" t="shared" si="4364"/>
        <v>0.64539888828442</v>
      </c>
      <c r="W585" s="19">
        <f ca="1">IF(V585&lt;=('Ejercicio 3 - TIR'!$D$25-'Ejercicio 3 - TIR'!$C$25)/('Ejercicio 3 - TIR'!$E$25-'Ejercicio 3 - TIR'!$C$25),'Ejercicio 3 - TIR'!$C$25+SQRT(('Ejercicio 3 - TIR'!$E$25-'Ejercicio 3 - TIR'!$C$25)*('Ejercicio 3 - TIR'!$D$25-'Ejercicio 3 - TIR'!$C$25)*V585),'Ejercicio 3 - TIR'!$E$25-SQRT(('Ejercicio 3 - TIR'!$E$25-'Ejercicio 3 - TIR'!$C$25)*('Ejercicio 3 - TIR'!$E$25-'Ejercicio 3 - TIR'!$D$25)*(1-V585)))</f>
        <v>0.214770695564565</v>
      </c>
      <c r="X585" s="17">
        <f ca="1" t="shared" si="4364"/>
        <v>0.397537011768189</v>
      </c>
      <c r="Y585" s="19">
        <f ca="1">IF(X585&lt;=('Ejercicio 3 - TIR'!$D$26-'Ejercicio 3 - TIR'!$C$26)/('Ejercicio 3 - TIR'!$E$26-'Ejercicio 3 - TIR'!$C$26),'Ejercicio 3 - TIR'!$C$26+SQRT(('Ejercicio 3 - TIR'!$E$26-'Ejercicio 3 - TIR'!$C$26)*('Ejercicio 3 - TIR'!$D$26-'Ejercicio 3 - TIR'!$C$26)*X585),'Ejercicio 3 - TIR'!$E$26-SQRT(('Ejercicio 3 - TIR'!$E$26-'Ejercicio 3 - TIR'!$C$26)*('Ejercicio 3 - TIR'!$E$26-'Ejercicio 3 - TIR'!$D$26)*(1-X585)))</f>
        <v>0.222962291977572</v>
      </c>
      <c r="Z585" s="17">
        <f ca="1" t="shared" si="4288"/>
        <v>1.14384548589769</v>
      </c>
      <c r="AA585" s="17">
        <f ca="1" t="shared" si="4289"/>
        <v>1.29204719161975</v>
      </c>
      <c r="AB585" s="17">
        <f ca="1" t="shared" si="4290"/>
        <v>1.5106773271626</v>
      </c>
      <c r="AC585" s="17">
        <f ca="1" t="shared" si="4291"/>
        <v>1.83512654749093</v>
      </c>
      <c r="AD585" s="17">
        <f ca="1" t="shared" si="4292"/>
        <v>2.24429056858839</v>
      </c>
      <c r="AE585" s="16">
        <f ca="1" t="shared" si="4293"/>
        <v>3900.89703763511</v>
      </c>
      <c r="AF585" s="16">
        <f ca="1" t="shared" si="4294"/>
        <v>4406.31459791858</v>
      </c>
      <c r="AG585" s="16">
        <f ca="1" t="shared" si="4295"/>
        <v>5151.916743131</v>
      </c>
      <c r="AH585" s="16">
        <f ca="1" t="shared" si="4296"/>
        <v>6258.39748554398</v>
      </c>
      <c r="AI585" s="16">
        <f ca="1" t="shared" si="4297"/>
        <v>7653.78413302754</v>
      </c>
      <c r="AJ585" s="18">
        <f ca="1" t="shared" si="4298"/>
        <v>37540.2504977729</v>
      </c>
      <c r="AK585" s="18">
        <f ca="1" t="shared" si="4299"/>
        <v>43512.5872759439</v>
      </c>
      <c r="AL585" s="18">
        <f ca="1" t="shared" si="4300"/>
        <v>54847.7283639266</v>
      </c>
      <c r="AM585" s="18">
        <f ca="1" t="shared" si="4301"/>
        <v>73871.6492042778</v>
      </c>
      <c r="AN585" s="18">
        <f ca="1" t="shared" si="4302"/>
        <v>89993.2944245622</v>
      </c>
      <c r="AO585" s="18">
        <f ca="1">C585/'Ejercicio 3 - TIR'!$D$7</f>
        <v>13454.8447112354</v>
      </c>
      <c r="AP585" s="18">
        <f ca="1" t="shared" si="4303"/>
        <v>24085.4057865376</v>
      </c>
      <c r="AQ585" s="18">
        <f ca="1" t="shared" si="4304"/>
        <v>30057.7425647085</v>
      </c>
      <c r="AR585" s="18">
        <f ca="1" t="shared" si="4305"/>
        <v>41392.8836526912</v>
      </c>
      <c r="AS585" s="18">
        <f ca="1" t="shared" si="4306"/>
        <v>60416.8044930425</v>
      </c>
      <c r="AT585" s="18">
        <f ca="1" t="shared" si="4307"/>
        <v>76538.4497133268</v>
      </c>
      <c r="AU585" s="18">
        <f ca="1">AP585*'Ejercicio 3 - TIR'!$D$5</f>
        <v>12042.7028932688</v>
      </c>
      <c r="AV585" s="18">
        <f ca="1">AQ585*'Ejercicio 3 - TIR'!$D$5</f>
        <v>15028.8712823543</v>
      </c>
      <c r="AW585" s="18">
        <f ca="1">AR585*'Ejercicio 3 - TIR'!$D$5</f>
        <v>20696.4418263456</v>
      </c>
      <c r="AX585" s="18">
        <f ca="1">AS585*'Ejercicio 3 - TIR'!$D$5</f>
        <v>30208.4022465212</v>
      </c>
      <c r="AY585" s="18">
        <f ca="1">AT585*'Ejercicio 3 - TIR'!$D$5</f>
        <v>38269.2248566634</v>
      </c>
      <c r="AZ585" s="18">
        <f ca="1" t="shared" ref="AZ585:BD585" si="4365">AJ585-AU585-AE585</f>
        <v>21596.650566869</v>
      </c>
      <c r="BA585" s="18">
        <f ca="1" t="shared" si="4365"/>
        <v>24077.4013956711</v>
      </c>
      <c r="BB585" s="18">
        <f ca="1" t="shared" si="4365"/>
        <v>28999.36979445</v>
      </c>
      <c r="BC585" s="18">
        <f ca="1" t="shared" si="4365"/>
        <v>37404.8494722126</v>
      </c>
      <c r="BD585" s="18">
        <f ca="1" t="shared" si="4365"/>
        <v>44070.2854348712</v>
      </c>
      <c r="BE585" s="18">
        <f ca="1" t="shared" ref="BE585:BI585" si="4366">AZ585/Z585</f>
        <v>18880.7411780098</v>
      </c>
      <c r="BF585" s="18">
        <f ca="1" t="shared" si="4366"/>
        <v>18635.0789288795</v>
      </c>
      <c r="BG585" s="18">
        <f ca="1" t="shared" si="4366"/>
        <v>19196.269959858</v>
      </c>
      <c r="BH585" s="18">
        <f ca="1" t="shared" si="4366"/>
        <v>20382.7084967815</v>
      </c>
      <c r="BI585" s="18">
        <f ca="1" t="shared" si="4366"/>
        <v>19636.6219471262</v>
      </c>
      <c r="BJ585" s="18">
        <f ca="1" t="shared" si="4310"/>
        <v>60862.1561946399</v>
      </c>
      <c r="BK585" s="18">
        <f ca="1" t="shared" si="4311"/>
        <v>30196.581087247</v>
      </c>
      <c r="BL585" s="18">
        <f ca="1" t="shared" si="4312"/>
        <v>91058.7372818869</v>
      </c>
      <c r="BM585" s="18">
        <f ca="1">BK585*'Ejercicio 3 - TIR'!$D$5</f>
        <v>15098.2905436235</v>
      </c>
      <c r="BN585" s="18">
        <f ca="1" t="shared" si="4313"/>
        <v>75960.4467382634</v>
      </c>
      <c r="BO585" s="18">
        <f ca="1" t="shared" si="4314"/>
        <v>33846.0838366579</v>
      </c>
      <c r="BP585" s="18">
        <f ca="1" t="shared" si="4315"/>
        <v>-94392.8850372171</v>
      </c>
      <c r="BQ585" s="18">
        <f ca="1" t="shared" ref="BQ585:BT585" si="4367">BE585</f>
        <v>18880.7411780098</v>
      </c>
      <c r="BR585" s="18">
        <f ca="1" t="shared" si="4367"/>
        <v>18635.0789288795</v>
      </c>
      <c r="BS585" s="18">
        <f ca="1" t="shared" si="4367"/>
        <v>19196.269959858</v>
      </c>
      <c r="BT585" s="18">
        <f ca="1" t="shared" si="4367"/>
        <v>20382.7084967815</v>
      </c>
      <c r="BU585" s="18">
        <f ca="1" t="shared" si="4317"/>
        <v>53482.7057837841</v>
      </c>
      <c r="BV585" s="20">
        <f ca="1" t="shared" si="4318"/>
        <v>9.90354755508638</v>
      </c>
    </row>
    <row r="586" ht="15" customHeight="1" spans="1:74">
      <c r="A586" s="16">
        <v>585</v>
      </c>
      <c r="B586" s="17">
        <f ca="1" t="shared" ref="B586:F586" si="4368">RAND()</f>
        <v>0.71024574802862</v>
      </c>
      <c r="C586" s="18">
        <f ca="1">IF(B586&lt;=('Ejercicio 3 - TIR'!$D$13-'Ejercicio 3 - TIR'!$C$13)/('Ejercicio 3 - TIR'!$E$13-'Ejercicio 3 - TIR'!$C$13),'Ejercicio 3 - TIR'!$C$13+SQRT(('Ejercicio 3 - TIR'!$E$13-'Ejercicio 3 - TIR'!$C$13)*('Ejercicio 3 - TIR'!$D$13-'Ejercicio 3 - TIR'!$C$13)*B586),'Ejercicio 3 - TIR'!$E$13-SQRT(('Ejercicio 3 - TIR'!$E$13-'Ejercicio 3 - TIR'!$C$13)*('Ejercicio 3 - TIR'!$E$13-'Ejercicio 3 - TIR'!$D$13)*(1-B586)))</f>
        <v>81353.1476552836</v>
      </c>
      <c r="D586" s="17">
        <f ca="1" t="shared" si="4368"/>
        <v>0.809824389836361</v>
      </c>
      <c r="E586" s="18">
        <f ca="1">IF(D586&lt;=('Ejercicio 3 - TIR'!$D$14-'Ejercicio 3 - TIR'!$C$14)/('Ejercicio 3 - TIR'!$E$14-'Ejercicio 3 - TIR'!$C$14),'Ejercicio 3 - TIR'!$C$14+SQRT(('Ejercicio 3 - TIR'!$E$14-'Ejercicio 3 - TIR'!$C$14)*('Ejercicio 3 - TIR'!$D$14-'Ejercicio 3 - TIR'!$C$14)*D586),'Ejercicio 3 - TIR'!$E$14-SQRT(('Ejercicio 3 - TIR'!$E$14-'Ejercicio 3 - TIR'!$C$14)*('Ejercicio 3 - TIR'!$E$14-'Ejercicio 3 - TIR'!$D$14)*(1-D586)))</f>
        <v>34658.9943339718</v>
      </c>
      <c r="F586" s="17">
        <f ca="1" t="shared" si="4368"/>
        <v>0.982467729309123</v>
      </c>
      <c r="G586" s="18">
        <f ca="1">IF(F586&lt;=('Ejercicio 3 - TIR'!$D$18-'Ejercicio 3 - TIR'!$C$18)/('Ejercicio 3 - TIR'!$E$18-'Ejercicio 3 - TIR'!$C$18),'Ejercicio 3 - TIR'!$C$18+SQRT(('Ejercicio 3 - TIR'!$E$18-'Ejercicio 3 - TIR'!$C$18)*('Ejercicio 3 - TIR'!$D$18-'Ejercicio 3 - TIR'!$C$18)*F586),'Ejercicio 3 - TIR'!$E$18-SQRT(('Ejercicio 3 - TIR'!$E$18-'Ejercicio 3 - TIR'!$C$18)*('Ejercicio 3 - TIR'!$E$18-'Ejercicio 3 - TIR'!$D$18)*(1-F586)))</f>
        <v>43853.3002564682</v>
      </c>
      <c r="H586" s="17">
        <f ca="1" t="shared" ref="H586:L586" si="4369">RAND()</f>
        <v>0.115536578944801</v>
      </c>
      <c r="I586" s="18">
        <f ca="1">IF(H586&lt;=('Ejercicio 3 - TIR'!$D$18-'Ejercicio 3 - TIR'!$C$18)/('Ejercicio 3 - TIR'!$E$18-'Ejercicio 3 - TIR'!$C$18),'Ejercicio 3 - TIR'!$C$18+SQRT(('Ejercicio 3 - TIR'!$E$18-'Ejercicio 3 - TIR'!$C$18)*('Ejercicio 3 - TIR'!$D$18-'Ejercicio 3 - TIR'!$C$18)*H586),'Ejercicio 3 - TIR'!$E$18-SQRT(('Ejercicio 3 - TIR'!$E$18-'Ejercicio 3 - TIR'!$C$18)*('Ejercicio 3 - TIR'!$E$18-'Ejercicio 3 - TIR'!$D$18)*(1-H586)))</f>
        <v>34162.9901323112</v>
      </c>
      <c r="J586" s="17">
        <f ca="1" t="shared" si="4369"/>
        <v>0.345222983861986</v>
      </c>
      <c r="K586" s="18">
        <f ca="1">IF(J586&lt;=('Ejercicio 3 - TIR'!$D$18-'Ejercicio 3 - TIR'!$C$18)/('Ejercicio 3 - TIR'!$E$18-'Ejercicio 3 - TIR'!$C$18),'Ejercicio 3 - TIR'!$C$18+SQRT(('Ejercicio 3 - TIR'!$E$18-'Ejercicio 3 - TIR'!$C$18)*('Ejercicio 3 - TIR'!$D$18-'Ejercicio 3 - TIR'!$C$18)*J586),'Ejercicio 3 - TIR'!$E$18-SQRT(('Ejercicio 3 - TIR'!$E$18-'Ejercicio 3 - TIR'!$C$18)*('Ejercicio 3 - TIR'!$E$18-'Ejercicio 3 - TIR'!$D$18)*(1-J586)))</f>
        <v>37196.071676915</v>
      </c>
      <c r="L586" s="17">
        <f ca="1" t="shared" si="4369"/>
        <v>0.603620446213033</v>
      </c>
      <c r="M586" s="18">
        <f ca="1">IF(L586&lt;=('Ejercicio 3 - TIR'!$D$18-'Ejercicio 3 - TIR'!$C$18)/('Ejercicio 3 - TIR'!$E$18-'Ejercicio 3 - TIR'!$C$18),'Ejercicio 3 - TIR'!$C$18+SQRT(('Ejercicio 3 - TIR'!$E$18-'Ejercicio 3 - TIR'!$C$18)*('Ejercicio 3 - TIR'!$D$18-'Ejercicio 3 - TIR'!$C$18)*L586),'Ejercicio 3 - TIR'!$E$18-SQRT(('Ejercicio 3 - TIR'!$E$18-'Ejercicio 3 - TIR'!$C$18)*('Ejercicio 3 - TIR'!$E$18-'Ejercicio 3 - TIR'!$D$18)*(1-L586)))</f>
        <v>39515.412073681</v>
      </c>
      <c r="N586" s="17">
        <f ca="1" t="shared" ref="N586:R586" si="4370">RAND()</f>
        <v>0.332450495139964</v>
      </c>
      <c r="O586" s="18">
        <f ca="1">IF(N586&lt;=('Ejercicio 3 - TIR'!$D$18-'Ejercicio 3 - TIR'!$C$18)/('Ejercicio 3 - TIR'!$E$18-'Ejercicio 3 - TIR'!$C$18),'Ejercicio 3 - TIR'!$C$18+SQRT(('Ejercicio 3 - TIR'!$E$18-'Ejercicio 3 - TIR'!$C$18)*('Ejercicio 3 - TIR'!$D$18-'Ejercicio 3 - TIR'!$C$18)*N586),'Ejercicio 3 - TIR'!$E$18-SQRT(('Ejercicio 3 - TIR'!$E$18-'Ejercicio 3 - TIR'!$C$18)*('Ejercicio 3 - TIR'!$E$18-'Ejercicio 3 - TIR'!$D$18)*(1-N586)))</f>
        <v>37061.6976904279</v>
      </c>
      <c r="P586" s="17">
        <f ca="1" t="shared" si="4370"/>
        <v>0.138856485917846</v>
      </c>
      <c r="Q586" s="19">
        <f ca="1">IF(P586&lt;=('Ejercicio 3 - TIR'!$D$22-'Ejercicio 3 - TIR'!$C$22)/('Ejercicio 3 - TIR'!$E$22-'Ejercicio 3 - TIR'!$C$22),'Ejercicio 3 - TIR'!$C$22+SQRT(('Ejercicio 3 - TIR'!$E$22-'Ejercicio 3 - TIR'!$C$22)*('Ejercicio 3 - TIR'!$D$22-'Ejercicio 3 - TIR'!$C$22)*P586),'Ejercicio 3 - TIR'!$E$22-SQRT(('Ejercicio 3 - TIR'!$E$22-'Ejercicio 3 - TIR'!$C$22)*('Ejercicio 3 - TIR'!$E$22-'Ejercicio 3 - TIR'!$D$22)*(1-P586)))</f>
        <v>0.135809543783807</v>
      </c>
      <c r="R586" s="17">
        <f ca="1" t="shared" si="4370"/>
        <v>0.215268124588041</v>
      </c>
      <c r="S586" s="19">
        <f ca="1">IF(R586&lt;=('Ejercicio 3 - TIR'!$D$23-'Ejercicio 3 - TIR'!$C$23)/('Ejercicio 3 - TIR'!$E$23-'Ejercicio 3 - TIR'!$C$23),'Ejercicio 3 - TIR'!$C$23+SQRT(('Ejercicio 3 - TIR'!$E$23-'Ejercicio 3 - TIR'!$C$23)*('Ejercicio 3 - TIR'!$D$23-'Ejercicio 3 - TIR'!$C$23)*R586),'Ejercicio 3 - TIR'!$E$23-SQRT(('Ejercicio 3 - TIR'!$E$23-'Ejercicio 3 - TIR'!$C$23)*('Ejercicio 3 - TIR'!$E$23-'Ejercicio 3 - TIR'!$D$23)*(1-R586)))</f>
        <v>0.139684578335806</v>
      </c>
      <c r="T586" s="17">
        <f ca="1" t="shared" ref="T586:X586" si="4371">RAND()</f>
        <v>0.0965014939398916</v>
      </c>
      <c r="U586" s="19">
        <f ca="1">IF(T586&lt;=('Ejercicio 3 - TIR'!$D$24-'Ejercicio 3 - TIR'!$C$24)/('Ejercicio 3 - TIR'!$E$24-'Ejercicio 3 - TIR'!$C$24),'Ejercicio 3 - TIR'!$C$24+SQRT(('Ejercicio 3 - TIR'!$E$24-'Ejercicio 3 - TIR'!$C$24)*('Ejercicio 3 - TIR'!$D$24-'Ejercicio 3 - TIR'!$C$24)*T586),'Ejercicio 3 - TIR'!$E$24-SQRT(('Ejercicio 3 - TIR'!$E$24-'Ejercicio 3 - TIR'!$C$24)*('Ejercicio 3 - TIR'!$E$24-'Ejercicio 3 - TIR'!$D$24)*(1-T586)))</f>
        <v>0.164235629149208</v>
      </c>
      <c r="V586" s="17">
        <f ca="1" t="shared" si="4371"/>
        <v>0.0911324664273621</v>
      </c>
      <c r="W586" s="19">
        <f ca="1">IF(V586&lt;=('Ejercicio 3 - TIR'!$D$25-'Ejercicio 3 - TIR'!$C$25)/('Ejercicio 3 - TIR'!$E$25-'Ejercicio 3 - TIR'!$C$25),'Ejercicio 3 - TIR'!$C$25+SQRT(('Ejercicio 3 - TIR'!$E$25-'Ejercicio 3 - TIR'!$C$25)*('Ejercicio 3 - TIR'!$D$25-'Ejercicio 3 - TIR'!$C$25)*V586),'Ejercicio 3 - TIR'!$E$25-SQRT(('Ejercicio 3 - TIR'!$E$25-'Ejercicio 3 - TIR'!$C$25)*('Ejercicio 3 - TIR'!$E$25-'Ejercicio 3 - TIR'!$D$25)*(1-V586)))</f>
        <v>0.1912953730792</v>
      </c>
      <c r="X586" s="17">
        <f ca="1" t="shared" si="4371"/>
        <v>0.205644317735588</v>
      </c>
      <c r="Y586" s="19">
        <f ca="1">IF(X586&lt;=('Ejercicio 3 - TIR'!$D$26-'Ejercicio 3 - TIR'!$C$26)/('Ejercicio 3 - TIR'!$E$26-'Ejercicio 3 - TIR'!$C$26),'Ejercicio 3 - TIR'!$C$26+SQRT(('Ejercicio 3 - TIR'!$E$26-'Ejercicio 3 - TIR'!$C$26)*('Ejercicio 3 - TIR'!$D$26-'Ejercicio 3 - TIR'!$C$26)*X586),'Ejercicio 3 - TIR'!$E$26-SQRT(('Ejercicio 3 - TIR'!$E$26-'Ejercicio 3 - TIR'!$C$26)*('Ejercicio 3 - TIR'!$E$26-'Ejercicio 3 - TIR'!$D$26)*(1-X586)))</f>
        <v>0.213563523885151</v>
      </c>
      <c r="Z586" s="17">
        <f ca="1" t="shared" si="4288"/>
        <v>1.13580954378381</v>
      </c>
      <c r="AA586" s="17">
        <f ca="1" t="shared" si="4289"/>
        <v>1.29446462097703</v>
      </c>
      <c r="AB586" s="17">
        <f ca="1" t="shared" si="4290"/>
        <v>1.50706183241459</v>
      </c>
      <c r="AC586" s="17">
        <f ca="1" t="shared" si="4291"/>
        <v>1.79535578789976</v>
      </c>
      <c r="AD586" s="17">
        <f ca="1" t="shared" si="4292"/>
        <v>2.17877829659123</v>
      </c>
      <c r="AE586" s="16">
        <f ca="1" t="shared" si="4293"/>
        <v>4707.02220850227</v>
      </c>
      <c r="AF586" s="16">
        <f ca="1" t="shared" si="4294"/>
        <v>5364.52062091418</v>
      </c>
      <c r="AG586" s="16">
        <f ca="1" t="shared" si="4295"/>
        <v>6245.56604017392</v>
      </c>
      <c r="AH586" s="16">
        <f ca="1" t="shared" si="4296"/>
        <v>7440.31392591977</v>
      </c>
      <c r="AI586" s="16">
        <f ca="1" t="shared" si="4297"/>
        <v>9029.29358675096</v>
      </c>
      <c r="AJ586" s="18">
        <f ca="1" t="shared" si="4298"/>
        <v>49808.9969577135</v>
      </c>
      <c r="AK586" s="18">
        <f ca="1" t="shared" si="4299"/>
        <v>44222.7820730643</v>
      </c>
      <c r="AL586" s="18">
        <f ca="1" t="shared" si="4300"/>
        <v>56056.7799400358</v>
      </c>
      <c r="AM586" s="18">
        <f ca="1" t="shared" si="4301"/>
        <v>70944.2237777272</v>
      </c>
      <c r="AN586" s="18">
        <f ca="1" t="shared" si="4302"/>
        <v>80749.2225627296</v>
      </c>
      <c r="AO586" s="18">
        <f ca="1">C586/'Ejercicio 3 - TIR'!$D$7</f>
        <v>16270.6295310567</v>
      </c>
      <c r="AP586" s="18">
        <f ca="1" t="shared" si="4303"/>
        <v>33538.3674266568</v>
      </c>
      <c r="AQ586" s="18">
        <f ca="1" t="shared" si="4304"/>
        <v>27952.1525420076</v>
      </c>
      <c r="AR586" s="18">
        <f ca="1" t="shared" si="4305"/>
        <v>39786.1504089791</v>
      </c>
      <c r="AS586" s="18">
        <f ca="1" t="shared" si="4306"/>
        <v>54673.5942466705</v>
      </c>
      <c r="AT586" s="18">
        <f ca="1" t="shared" si="4307"/>
        <v>64478.5930316729</v>
      </c>
      <c r="AU586" s="18">
        <f ca="1">AP586*'Ejercicio 3 - TIR'!$D$5</f>
        <v>16769.1837133284</v>
      </c>
      <c r="AV586" s="18">
        <f ca="1">AQ586*'Ejercicio 3 - TIR'!$D$5</f>
        <v>13976.0762710038</v>
      </c>
      <c r="AW586" s="18">
        <f ca="1">AR586*'Ejercicio 3 - TIR'!$D$5</f>
        <v>19893.0752044895</v>
      </c>
      <c r="AX586" s="18">
        <f ca="1">AS586*'Ejercicio 3 - TIR'!$D$5</f>
        <v>27336.7971233352</v>
      </c>
      <c r="AY586" s="18">
        <f ca="1">AT586*'Ejercicio 3 - TIR'!$D$5</f>
        <v>32239.2965158364</v>
      </c>
      <c r="AZ586" s="18">
        <f ca="1" t="shared" ref="AZ586:BD586" si="4372">AJ586-AU586-AE586</f>
        <v>28332.7910358828</v>
      </c>
      <c r="BA586" s="18">
        <f ca="1" t="shared" si="4372"/>
        <v>24882.1851811463</v>
      </c>
      <c r="BB586" s="18">
        <f ca="1" t="shared" si="4372"/>
        <v>29918.1386953723</v>
      </c>
      <c r="BC586" s="18">
        <f ca="1" t="shared" si="4372"/>
        <v>36167.1127284722</v>
      </c>
      <c r="BD586" s="18">
        <f ca="1" t="shared" si="4372"/>
        <v>39480.6324601422</v>
      </c>
      <c r="BE586" s="18">
        <f ca="1" t="shared" ref="BE586:BI586" si="4373">AZ586/Z586</f>
        <v>24945.0193396823</v>
      </c>
      <c r="BF586" s="18">
        <f ca="1" t="shared" si="4373"/>
        <v>19221.9893675934</v>
      </c>
      <c r="BG586" s="18">
        <f ca="1" t="shared" si="4373"/>
        <v>19851.9649637985</v>
      </c>
      <c r="BH586" s="18">
        <f ca="1" t="shared" si="4373"/>
        <v>20144.8164047647</v>
      </c>
      <c r="BI586" s="18">
        <f ca="1" t="shared" si="4373"/>
        <v>18120.536872389</v>
      </c>
      <c r="BJ586" s="18">
        <f ca="1" t="shared" si="4310"/>
        <v>75514.2646365361</v>
      </c>
      <c r="BK586" s="18">
        <f ca="1" t="shared" si="4311"/>
        <v>35450.0944941427</v>
      </c>
      <c r="BL586" s="18">
        <f ca="1" t="shared" si="4312"/>
        <v>110964.359130679</v>
      </c>
      <c r="BM586" s="18">
        <f ca="1">BK586*'Ejercicio 3 - TIR'!$D$5</f>
        <v>17725.0472470714</v>
      </c>
      <c r="BN586" s="18">
        <f ca="1" t="shared" si="4313"/>
        <v>93239.3118836075</v>
      </c>
      <c r="BO586" s="18">
        <f ca="1" t="shared" si="4314"/>
        <v>42794.3090995001</v>
      </c>
      <c r="BP586" s="18">
        <f ca="1" t="shared" si="4315"/>
        <v>-116012.141989255</v>
      </c>
      <c r="BQ586" s="18">
        <f ca="1" t="shared" ref="BQ586:BT586" si="4374">BE586</f>
        <v>24945.0193396823</v>
      </c>
      <c r="BR586" s="18">
        <f ca="1" t="shared" si="4374"/>
        <v>19221.9893675934</v>
      </c>
      <c r="BS586" s="18">
        <f ca="1" t="shared" si="4374"/>
        <v>19851.9649637985</v>
      </c>
      <c r="BT586" s="18">
        <f ca="1" t="shared" si="4374"/>
        <v>20144.8164047647</v>
      </c>
      <c r="BU586" s="18">
        <f ca="1" t="shared" si="4317"/>
        <v>60914.8459718891</v>
      </c>
      <c r="BV586" s="20">
        <f ca="1" t="shared" si="4318"/>
        <v>6.74945147755479</v>
      </c>
    </row>
    <row r="587" ht="15" customHeight="1" spans="1:74">
      <c r="A587" s="16">
        <v>586</v>
      </c>
      <c r="B587" s="17">
        <f ca="1" t="shared" ref="B587:F587" si="4375">RAND()</f>
        <v>0.188963026561495</v>
      </c>
      <c r="C587" s="18">
        <f ca="1">IF(B587&lt;=('Ejercicio 3 - TIR'!$D$13-'Ejercicio 3 - TIR'!$C$13)/('Ejercicio 3 - TIR'!$E$13-'Ejercicio 3 - TIR'!$C$13),'Ejercicio 3 - TIR'!$C$13+SQRT(('Ejercicio 3 - TIR'!$E$13-'Ejercicio 3 - TIR'!$C$13)*('Ejercicio 3 - TIR'!$D$13-'Ejercicio 3 - TIR'!$C$13)*B587),'Ejercicio 3 - TIR'!$E$13-SQRT(('Ejercicio 3 - TIR'!$E$13-'Ejercicio 3 - TIR'!$C$13)*('Ejercicio 3 - TIR'!$E$13-'Ejercicio 3 - TIR'!$D$13)*(1-B587)))</f>
        <v>68693.9755362319</v>
      </c>
      <c r="D587" s="17">
        <f ca="1" t="shared" si="4375"/>
        <v>0.191065081272559</v>
      </c>
      <c r="E587" s="18">
        <f ca="1">IF(D587&lt;=('Ejercicio 3 - TIR'!$D$14-'Ejercicio 3 - TIR'!$C$14)/('Ejercicio 3 - TIR'!$E$14-'Ejercicio 3 - TIR'!$C$14),'Ejercicio 3 - TIR'!$C$14+SQRT(('Ejercicio 3 - TIR'!$E$14-'Ejercicio 3 - TIR'!$C$14)*('Ejercicio 3 - TIR'!$D$14-'Ejercicio 3 - TIR'!$C$14)*D587),'Ejercicio 3 - TIR'!$E$14-SQRT(('Ejercicio 3 - TIR'!$E$14-'Ejercicio 3 - TIR'!$C$14)*('Ejercicio 3 - TIR'!$E$14-'Ejercicio 3 - TIR'!$D$14)*(1-D587)))</f>
        <v>28785.4829408468</v>
      </c>
      <c r="F587" s="17">
        <f ca="1" t="shared" si="4375"/>
        <v>0.444853673477337</v>
      </c>
      <c r="G587" s="18">
        <f ca="1">IF(F587&lt;=('Ejercicio 3 - TIR'!$D$18-'Ejercicio 3 - TIR'!$C$18)/('Ejercicio 3 - TIR'!$E$18-'Ejercicio 3 - TIR'!$C$18),'Ejercicio 3 - TIR'!$C$18+SQRT(('Ejercicio 3 - TIR'!$E$18-'Ejercicio 3 - TIR'!$C$18)*('Ejercicio 3 - TIR'!$D$18-'Ejercicio 3 - TIR'!$C$18)*F587),'Ejercicio 3 - TIR'!$E$18-SQRT(('Ejercicio 3 - TIR'!$E$18-'Ejercicio 3 - TIR'!$C$18)*('Ejercicio 3 - TIR'!$E$18-'Ejercicio 3 - TIR'!$D$18)*(1-F587)))</f>
        <v>38168.7239530786</v>
      </c>
      <c r="H587" s="17">
        <f ca="1" t="shared" ref="H587:L587" si="4376">RAND()</f>
        <v>0.32273682612901</v>
      </c>
      <c r="I587" s="18">
        <f ca="1">IF(H587&lt;=('Ejercicio 3 - TIR'!$D$18-'Ejercicio 3 - TIR'!$C$18)/('Ejercicio 3 - TIR'!$E$18-'Ejercicio 3 - TIR'!$C$18),'Ejercicio 3 - TIR'!$C$18+SQRT(('Ejercicio 3 - TIR'!$E$18-'Ejercicio 3 - TIR'!$C$18)*('Ejercicio 3 - TIR'!$D$18-'Ejercicio 3 - TIR'!$C$18)*H587),'Ejercicio 3 - TIR'!$E$18-SQRT(('Ejercicio 3 - TIR'!$E$18-'Ejercicio 3 - TIR'!$C$18)*('Ejercicio 3 - TIR'!$E$18-'Ejercicio 3 - TIR'!$D$18)*(1-H587)))</f>
        <v>36957.7671647844</v>
      </c>
      <c r="J587" s="17">
        <f ca="1" t="shared" si="4376"/>
        <v>0.546178767387012</v>
      </c>
      <c r="K587" s="18">
        <f ca="1">IF(J587&lt;=('Ejercicio 3 - TIR'!$D$18-'Ejercicio 3 - TIR'!$C$18)/('Ejercicio 3 - TIR'!$E$18-'Ejercicio 3 - TIR'!$C$18),'Ejercicio 3 - TIR'!$C$18+SQRT(('Ejercicio 3 - TIR'!$E$18-'Ejercicio 3 - TIR'!$C$18)*('Ejercicio 3 - TIR'!$D$18-'Ejercicio 3 - TIR'!$C$18)*J587),'Ejercicio 3 - TIR'!$E$18-SQRT(('Ejercicio 3 - TIR'!$E$18-'Ejercicio 3 - TIR'!$C$18)*('Ejercicio 3 - TIR'!$E$18-'Ejercicio 3 - TIR'!$D$18)*(1-J587)))</f>
        <v>39051.3432764453</v>
      </c>
      <c r="L587" s="17">
        <f ca="1" t="shared" si="4376"/>
        <v>0.98716842944169</v>
      </c>
      <c r="M587" s="18">
        <f ca="1">IF(L587&lt;=('Ejercicio 3 - TIR'!$D$18-'Ejercicio 3 - TIR'!$C$18)/('Ejercicio 3 - TIR'!$E$18-'Ejercicio 3 - TIR'!$C$18),'Ejercicio 3 - TIR'!$C$18+SQRT(('Ejercicio 3 - TIR'!$E$18-'Ejercicio 3 - TIR'!$C$18)*('Ejercicio 3 - TIR'!$D$18-'Ejercicio 3 - TIR'!$C$18)*L587),'Ejercicio 3 - TIR'!$E$18-SQRT(('Ejercicio 3 - TIR'!$E$18-'Ejercicio 3 - TIR'!$C$18)*('Ejercicio 3 - TIR'!$E$18-'Ejercicio 3 - TIR'!$D$18)*(1-L587)))</f>
        <v>44018.996538297</v>
      </c>
      <c r="N587" s="17">
        <f ca="1" t="shared" ref="N587:R587" si="4377">RAND()</f>
        <v>0.659389002730236</v>
      </c>
      <c r="O587" s="18">
        <f ca="1">IF(N587&lt;=('Ejercicio 3 - TIR'!$D$18-'Ejercicio 3 - TIR'!$C$18)/('Ejercicio 3 - TIR'!$E$18-'Ejercicio 3 - TIR'!$C$18),'Ejercicio 3 - TIR'!$C$18+SQRT(('Ejercicio 3 - TIR'!$E$18-'Ejercicio 3 - TIR'!$C$18)*('Ejercicio 3 - TIR'!$D$18-'Ejercicio 3 - TIR'!$C$18)*N587),'Ejercicio 3 - TIR'!$E$18-SQRT(('Ejercicio 3 - TIR'!$E$18-'Ejercicio 3 - TIR'!$C$18)*('Ejercicio 3 - TIR'!$E$18-'Ejercicio 3 - TIR'!$D$18)*(1-N587)))</f>
        <v>39945.2677394596</v>
      </c>
      <c r="P587" s="17">
        <f ca="1" t="shared" si="4377"/>
        <v>0.746049038156825</v>
      </c>
      <c r="Q587" s="19">
        <f ca="1">IF(P587&lt;=('Ejercicio 3 - TIR'!$D$22-'Ejercicio 3 - TIR'!$C$22)/('Ejercicio 3 - TIR'!$E$22-'Ejercicio 3 - TIR'!$C$22),'Ejercicio 3 - TIR'!$C$22+SQRT(('Ejercicio 3 - TIR'!$E$22-'Ejercicio 3 - TIR'!$C$22)*('Ejercicio 3 - TIR'!$D$22-'Ejercicio 3 - TIR'!$C$22)*P587),'Ejercicio 3 - TIR'!$E$22-SQRT(('Ejercicio 3 - TIR'!$E$22-'Ejercicio 3 - TIR'!$C$22)*('Ejercicio 3 - TIR'!$E$22-'Ejercicio 3 - TIR'!$D$22)*(1-P587)))</f>
        <v>0.158619828547981</v>
      </c>
      <c r="R587" s="17">
        <f ca="1" t="shared" si="4377"/>
        <v>0.814640665362863</v>
      </c>
      <c r="S587" s="19">
        <f ca="1">IF(R587&lt;=('Ejercicio 3 - TIR'!$D$23-'Ejercicio 3 - TIR'!$C$23)/('Ejercicio 3 - TIR'!$E$23-'Ejercicio 3 - TIR'!$C$23),'Ejercicio 3 - TIR'!$C$23+SQRT(('Ejercicio 3 - TIR'!$E$23-'Ejercicio 3 - TIR'!$C$23)*('Ejercicio 3 - TIR'!$D$23-'Ejercicio 3 - TIR'!$C$23)*R587),'Ejercicio 3 - TIR'!$E$23-SQRT(('Ejercicio 3 - TIR'!$E$23-'Ejercicio 3 - TIR'!$C$23)*('Ejercicio 3 - TIR'!$E$23-'Ejercicio 3 - TIR'!$D$23)*(1-R587)))</f>
        <v>0.161733998731336</v>
      </c>
      <c r="T587" s="17">
        <f ca="1" t="shared" ref="T587:X587" si="4378">RAND()</f>
        <v>0.452780223855556</v>
      </c>
      <c r="U587" s="19">
        <f ca="1">IF(T587&lt;=('Ejercicio 3 - TIR'!$D$24-'Ejercicio 3 - TIR'!$C$24)/('Ejercicio 3 - TIR'!$E$24-'Ejercicio 3 - TIR'!$C$24),'Ejercicio 3 - TIR'!$C$24+SQRT(('Ejercicio 3 - TIR'!$E$24-'Ejercicio 3 - TIR'!$C$24)*('Ejercicio 3 - TIR'!$D$24-'Ejercicio 3 - TIR'!$C$24)*T587),'Ejercicio 3 - TIR'!$E$24-SQRT(('Ejercicio 3 - TIR'!$E$24-'Ejercicio 3 - TIR'!$C$24)*('Ejercicio 3 - TIR'!$E$24-'Ejercicio 3 - TIR'!$D$24)*(1-T587)))</f>
        <v>0.180856477250962</v>
      </c>
      <c r="V587" s="17">
        <f ca="1" t="shared" si="4378"/>
        <v>0.624361768717443</v>
      </c>
      <c r="W587" s="19">
        <f ca="1">IF(V587&lt;=('Ejercicio 3 - TIR'!$D$25-'Ejercicio 3 - TIR'!$C$25)/('Ejercicio 3 - TIR'!$E$25-'Ejercicio 3 - TIR'!$C$25),'Ejercicio 3 - TIR'!$C$25+SQRT(('Ejercicio 3 - TIR'!$E$25-'Ejercicio 3 - TIR'!$C$25)*('Ejercicio 3 - TIR'!$D$25-'Ejercicio 3 - TIR'!$C$25)*V587),'Ejercicio 3 - TIR'!$E$25-SQRT(('Ejercicio 3 - TIR'!$E$25-'Ejercicio 3 - TIR'!$C$25)*('Ejercicio 3 - TIR'!$E$25-'Ejercicio 3 - TIR'!$D$25)*(1-V587)))</f>
        <v>0.213740741741054</v>
      </c>
      <c r="X587" s="17">
        <f ca="1" t="shared" si="4378"/>
        <v>0.65644404114692</v>
      </c>
      <c r="Y587" s="19">
        <f ca="1">IF(X587&lt;=('Ejercicio 3 - TIR'!$D$26-'Ejercicio 3 - TIR'!$C$26)/('Ejercicio 3 - TIR'!$E$26-'Ejercicio 3 - TIR'!$C$26),'Ejercicio 3 - TIR'!$C$26+SQRT(('Ejercicio 3 - TIR'!$E$26-'Ejercicio 3 - TIR'!$C$26)*('Ejercicio 3 - TIR'!$D$26-'Ejercicio 3 - TIR'!$C$26)*X587),'Ejercicio 3 - TIR'!$E$26-SQRT(('Ejercicio 3 - TIR'!$E$26-'Ejercicio 3 - TIR'!$C$26)*('Ejercicio 3 - TIR'!$E$26-'Ejercicio 3 - TIR'!$D$26)*(1-X587)))</f>
        <v>0.236927942029587</v>
      </c>
      <c r="Z587" s="17">
        <f ca="1" t="shared" si="4288"/>
        <v>1.15861982854798</v>
      </c>
      <c r="AA587" s="17">
        <f ca="1" t="shared" si="4289"/>
        <v>1.34600804642846</v>
      </c>
      <c r="AB587" s="17">
        <f ca="1" t="shared" si="4290"/>
        <v>1.58944232005696</v>
      </c>
      <c r="AC587" s="17">
        <f ca="1" t="shared" si="4291"/>
        <v>1.92917090050056</v>
      </c>
      <c r="AD587" s="17">
        <f ca="1" t="shared" si="4292"/>
        <v>2.38624539177952</v>
      </c>
      <c r="AE587" s="16">
        <f ca="1" t="shared" si="4293"/>
        <v>4565.94836874796</v>
      </c>
      <c r="AF587" s="16">
        <f ca="1" t="shared" si="4294"/>
        <v>5304.41745642638</v>
      </c>
      <c r="AG587" s="16">
        <f ca="1" t="shared" si="4295"/>
        <v>6263.75571146417</v>
      </c>
      <c r="AH587" s="16">
        <f ca="1" t="shared" si="4296"/>
        <v>7602.57550331728</v>
      </c>
      <c r="AI587" s="16">
        <f ca="1" t="shared" si="4297"/>
        <v>9403.83807144279</v>
      </c>
      <c r="AJ587" s="18">
        <f ca="1" t="shared" si="4298"/>
        <v>44223.0404024112</v>
      </c>
      <c r="AK587" s="18">
        <f ca="1" t="shared" si="4299"/>
        <v>49745.4519818293</v>
      </c>
      <c r="AL587" s="18">
        <f ca="1" t="shared" si="4300"/>
        <v>62069.8576586541</v>
      </c>
      <c r="AM587" s="18">
        <f ca="1" t="shared" si="4301"/>
        <v>84920.1671909174</v>
      </c>
      <c r="AN587" s="18">
        <f ca="1" t="shared" si="4302"/>
        <v>95319.2110666846</v>
      </c>
      <c r="AO587" s="18">
        <f ca="1">C587/'Ejercicio 3 - TIR'!$D$7</f>
        <v>13738.7951072464</v>
      </c>
      <c r="AP587" s="18">
        <f ca="1" t="shared" si="4303"/>
        <v>30484.2452951648</v>
      </c>
      <c r="AQ587" s="18">
        <f ca="1" t="shared" si="4304"/>
        <v>36006.656874583</v>
      </c>
      <c r="AR587" s="18">
        <f ca="1" t="shared" si="4305"/>
        <v>48331.0625514077</v>
      </c>
      <c r="AS587" s="18">
        <f ca="1" t="shared" si="4306"/>
        <v>71181.372083671</v>
      </c>
      <c r="AT587" s="18">
        <f ca="1" t="shared" si="4307"/>
        <v>81580.4159594382</v>
      </c>
      <c r="AU587" s="18">
        <f ca="1">AP587*'Ejercicio 3 - TIR'!$D$5</f>
        <v>15242.1226475824</v>
      </c>
      <c r="AV587" s="18">
        <f ca="1">AQ587*'Ejercicio 3 - TIR'!$D$5</f>
        <v>18003.3284372915</v>
      </c>
      <c r="AW587" s="18">
        <f ca="1">AR587*'Ejercicio 3 - TIR'!$D$5</f>
        <v>24165.5312757039</v>
      </c>
      <c r="AX587" s="18">
        <f ca="1">AS587*'Ejercicio 3 - TIR'!$D$5</f>
        <v>35590.6860418355</v>
      </c>
      <c r="AY587" s="18">
        <f ca="1">AT587*'Ejercicio 3 - TIR'!$D$5</f>
        <v>40790.2079797191</v>
      </c>
      <c r="AZ587" s="18">
        <f ca="1" t="shared" ref="AZ587:BD587" si="4379">AJ587-AU587-AE587</f>
        <v>24414.9693860808</v>
      </c>
      <c r="BA587" s="18">
        <f ca="1" t="shared" si="4379"/>
        <v>26437.7060881115</v>
      </c>
      <c r="BB587" s="18">
        <f ca="1" t="shared" si="4379"/>
        <v>31640.5706714861</v>
      </c>
      <c r="BC587" s="18">
        <f ca="1" t="shared" si="4379"/>
        <v>41726.9056457646</v>
      </c>
      <c r="BD587" s="18">
        <f ca="1" t="shared" si="4379"/>
        <v>45125.1650155227</v>
      </c>
      <c r="BE587" s="18">
        <f ca="1" t="shared" ref="BE587:BI587" si="4380">AZ587/Z587</f>
        <v>21072.4594767884</v>
      </c>
      <c r="BF587" s="18">
        <f ca="1" t="shared" si="4380"/>
        <v>19641.5661542753</v>
      </c>
      <c r="BG587" s="18">
        <f ca="1" t="shared" si="4380"/>
        <v>19906.7121041248</v>
      </c>
      <c r="BH587" s="18">
        <f ca="1" t="shared" si="4380"/>
        <v>21629.4500580212</v>
      </c>
      <c r="BI587" s="18">
        <f ca="1" t="shared" si="4380"/>
        <v>18910.5299777535</v>
      </c>
      <c r="BJ587" s="18">
        <f ca="1" t="shared" si="4310"/>
        <v>68689.2260177436</v>
      </c>
      <c r="BK587" s="18">
        <f ca="1" t="shared" si="4311"/>
        <v>32784.1365132697</v>
      </c>
      <c r="BL587" s="18">
        <f ca="1" t="shared" si="4312"/>
        <v>101473.362531013</v>
      </c>
      <c r="BM587" s="18">
        <f ca="1">BK587*'Ejercicio 3 - TIR'!$D$5</f>
        <v>16392.0682566348</v>
      </c>
      <c r="BN587" s="18">
        <f ca="1" t="shared" si="4313"/>
        <v>85081.2942743785</v>
      </c>
      <c r="BO587" s="18">
        <f ca="1" t="shared" si="4314"/>
        <v>35654.88049447</v>
      </c>
      <c r="BP587" s="18">
        <f ca="1" t="shared" si="4315"/>
        <v>-97479.4584770786</v>
      </c>
      <c r="BQ587" s="18">
        <f ca="1" t="shared" ref="BQ587:BT587" si="4381">BE587</f>
        <v>21072.4594767884</v>
      </c>
      <c r="BR587" s="18">
        <f ca="1" t="shared" si="4381"/>
        <v>19641.5661542753</v>
      </c>
      <c r="BS587" s="18">
        <f ca="1" t="shared" si="4381"/>
        <v>19906.7121041248</v>
      </c>
      <c r="BT587" s="18">
        <f ca="1" t="shared" si="4381"/>
        <v>21629.4500580212</v>
      </c>
      <c r="BU587" s="18">
        <f ca="1" t="shared" si="4317"/>
        <v>54565.4104722234</v>
      </c>
      <c r="BV587" s="20">
        <f ca="1" t="shared" si="4318"/>
        <v>10.5206781287291</v>
      </c>
    </row>
    <row r="588" ht="15" customHeight="1" spans="1:74">
      <c r="A588" s="16">
        <v>587</v>
      </c>
      <c r="B588" s="17">
        <f ca="1" t="shared" ref="B588:F588" si="4382">RAND()</f>
        <v>0.989512401818403</v>
      </c>
      <c r="C588" s="18">
        <f ca="1">IF(B588&lt;=('Ejercicio 3 - TIR'!$D$13-'Ejercicio 3 - TIR'!$C$13)/('Ejercicio 3 - TIR'!$E$13-'Ejercicio 3 - TIR'!$C$13),'Ejercicio 3 - TIR'!$C$13+SQRT(('Ejercicio 3 - TIR'!$E$13-'Ejercicio 3 - TIR'!$C$13)*('Ejercicio 3 - TIR'!$D$13-'Ejercicio 3 - TIR'!$C$13)*B588),'Ejercicio 3 - TIR'!$E$13-SQRT(('Ejercicio 3 - TIR'!$E$13-'Ejercicio 3 - TIR'!$C$13)*('Ejercicio 3 - TIR'!$E$13-'Ejercicio 3 - TIR'!$D$13)*(1-B588)))</f>
        <v>96452.4490394194</v>
      </c>
      <c r="D588" s="17">
        <f ca="1" t="shared" si="4382"/>
        <v>0.0817243180397862</v>
      </c>
      <c r="E588" s="18">
        <f ca="1">IF(D588&lt;=('Ejercicio 3 - TIR'!$D$14-'Ejercicio 3 - TIR'!$C$14)/('Ejercicio 3 - TIR'!$E$14-'Ejercicio 3 - TIR'!$C$14),'Ejercicio 3 - TIR'!$C$14+SQRT(('Ejercicio 3 - TIR'!$E$14-'Ejercicio 3 - TIR'!$C$14)*('Ejercicio 3 - TIR'!$D$14-'Ejercicio 3 - TIR'!$C$14)*D588),'Ejercicio 3 - TIR'!$E$14-SQRT(('Ejercicio 3 - TIR'!$E$14-'Ejercicio 3 - TIR'!$C$14)*('Ejercicio 3 - TIR'!$E$14-'Ejercicio 3 - TIR'!$D$14)*(1-D588)))</f>
        <v>27475.7471302587</v>
      </c>
      <c r="F588" s="17">
        <f ca="1" t="shared" si="4382"/>
        <v>0.898094707306896</v>
      </c>
      <c r="G588" s="18">
        <f ca="1">IF(F588&lt;=('Ejercicio 3 - TIR'!$D$18-'Ejercicio 3 - TIR'!$C$18)/('Ejercicio 3 - TIR'!$E$18-'Ejercicio 3 - TIR'!$C$18),'Ejercicio 3 - TIR'!$C$18+SQRT(('Ejercicio 3 - TIR'!$E$18-'Ejercicio 3 - TIR'!$C$18)*('Ejercicio 3 - TIR'!$D$18-'Ejercicio 3 - TIR'!$C$18)*F588),'Ejercicio 3 - TIR'!$E$18-SQRT(('Ejercicio 3 - TIR'!$E$18-'Ejercicio 3 - TIR'!$C$18)*('Ejercicio 3 - TIR'!$E$18-'Ejercicio 3 - TIR'!$D$18)*(1-F588)))</f>
        <v>42235.4210172283</v>
      </c>
      <c r="H588" s="17">
        <f ca="1" t="shared" ref="H588:L588" si="4383">RAND()</f>
        <v>0.491289184043185</v>
      </c>
      <c r="I588" s="18">
        <f ca="1">IF(H588&lt;=('Ejercicio 3 - TIR'!$D$18-'Ejercicio 3 - TIR'!$C$18)/('Ejercicio 3 - TIR'!$E$18-'Ejercicio 3 - TIR'!$C$18),'Ejercicio 3 - TIR'!$C$18+SQRT(('Ejercicio 3 - TIR'!$E$18-'Ejercicio 3 - TIR'!$C$18)*('Ejercicio 3 - TIR'!$D$18-'Ejercicio 3 - TIR'!$C$18)*H588),'Ejercicio 3 - TIR'!$E$18-SQRT(('Ejercicio 3 - TIR'!$E$18-'Ejercicio 3 - TIR'!$C$18)*('Ejercicio 3 - TIR'!$E$18-'Ejercicio 3 - TIR'!$D$18)*(1-H588)))</f>
        <v>38584.484702443</v>
      </c>
      <c r="J588" s="17">
        <f ca="1" t="shared" si="4383"/>
        <v>0.609888855150872</v>
      </c>
      <c r="K588" s="18">
        <f ca="1">IF(J588&lt;=('Ejercicio 3 - TIR'!$D$18-'Ejercicio 3 - TIR'!$C$18)/('Ejercicio 3 - TIR'!$E$18-'Ejercicio 3 - TIR'!$C$18),'Ejercicio 3 - TIR'!$C$18+SQRT(('Ejercicio 3 - TIR'!$E$18-'Ejercicio 3 - TIR'!$C$18)*('Ejercicio 3 - TIR'!$D$18-'Ejercicio 3 - TIR'!$C$18)*J588),'Ejercicio 3 - TIR'!$E$18-SQRT(('Ejercicio 3 - TIR'!$E$18-'Ejercicio 3 - TIR'!$C$18)*('Ejercicio 3 - TIR'!$E$18-'Ejercicio 3 - TIR'!$D$18)*(1-J588)))</f>
        <v>39564.6917500059</v>
      </c>
      <c r="L588" s="17">
        <f ca="1" t="shared" si="4383"/>
        <v>0.085529100570386</v>
      </c>
      <c r="M588" s="18">
        <f ca="1">IF(L588&lt;=('Ejercicio 3 - TIR'!$D$18-'Ejercicio 3 - TIR'!$C$18)/('Ejercicio 3 - TIR'!$E$18-'Ejercicio 3 - TIR'!$C$18),'Ejercicio 3 - TIR'!$C$18+SQRT(('Ejercicio 3 - TIR'!$E$18-'Ejercicio 3 - TIR'!$C$18)*('Ejercicio 3 - TIR'!$D$18-'Ejercicio 3 - TIR'!$C$18)*L588),'Ejercicio 3 - TIR'!$E$18-SQRT(('Ejercicio 3 - TIR'!$E$18-'Ejercicio 3 - TIR'!$C$18)*('Ejercicio 3 - TIR'!$E$18-'Ejercicio 3 - TIR'!$D$18)*(1-L588)))</f>
        <v>33581.8103084276</v>
      </c>
      <c r="N588" s="17">
        <f ca="1" t="shared" ref="N588:R588" si="4384">RAND()</f>
        <v>0.444570333891103</v>
      </c>
      <c r="O588" s="18">
        <f ca="1">IF(N588&lt;=('Ejercicio 3 - TIR'!$D$18-'Ejercicio 3 - TIR'!$C$18)/('Ejercicio 3 - TIR'!$E$18-'Ejercicio 3 - TIR'!$C$18),'Ejercicio 3 - TIR'!$C$18+SQRT(('Ejercicio 3 - TIR'!$E$18-'Ejercicio 3 - TIR'!$C$18)*('Ejercicio 3 - TIR'!$D$18-'Ejercicio 3 - TIR'!$C$18)*N588),'Ejercicio 3 - TIR'!$E$18-SQRT(('Ejercicio 3 - TIR'!$E$18-'Ejercicio 3 - TIR'!$C$18)*('Ejercicio 3 - TIR'!$E$18-'Ejercicio 3 - TIR'!$D$18)*(1-N588)))</f>
        <v>38166.1220958093</v>
      </c>
      <c r="P588" s="17">
        <f ca="1" t="shared" si="4384"/>
        <v>0.567059727439078</v>
      </c>
      <c r="Q588" s="19">
        <f ca="1">IF(P588&lt;=('Ejercicio 3 - TIR'!$D$22-'Ejercicio 3 - TIR'!$C$22)/('Ejercicio 3 - TIR'!$E$22-'Ejercicio 3 - TIR'!$C$22),'Ejercicio 3 - TIR'!$C$22+SQRT(('Ejercicio 3 - TIR'!$E$22-'Ejercicio 3 - TIR'!$C$22)*('Ejercicio 3 - TIR'!$D$22-'Ejercicio 3 - TIR'!$C$22)*P588),'Ejercicio 3 - TIR'!$E$22-SQRT(('Ejercicio 3 - TIR'!$E$22-'Ejercicio 3 - TIR'!$C$22)*('Ejercicio 3 - TIR'!$E$22-'Ejercicio 3 - TIR'!$D$22)*(1-P588)))</f>
        <v>0.152084189236032</v>
      </c>
      <c r="R588" s="17">
        <f ca="1" t="shared" si="4384"/>
        <v>0.120630633022115</v>
      </c>
      <c r="S588" s="19">
        <f ca="1">IF(R588&lt;=('Ejercicio 3 - TIR'!$D$23-'Ejercicio 3 - TIR'!$C$23)/('Ejercicio 3 - TIR'!$E$23-'Ejercicio 3 - TIR'!$C$23),'Ejercicio 3 - TIR'!$C$23+SQRT(('Ejercicio 3 - TIR'!$E$23-'Ejercicio 3 - TIR'!$C$23)*('Ejercicio 3 - TIR'!$D$23-'Ejercicio 3 - TIR'!$C$23)*R588),'Ejercicio 3 - TIR'!$E$23-SQRT(('Ejercicio 3 - TIR'!$E$23-'Ejercicio 3 - TIR'!$C$23)*('Ejercicio 3 - TIR'!$E$23-'Ejercicio 3 - TIR'!$D$23)*(1-R588)))</f>
        <v>0.134735506080207</v>
      </c>
      <c r="T588" s="17">
        <f ca="1" t="shared" ref="T588:X588" si="4385">RAND()</f>
        <v>0.890405859066299</v>
      </c>
      <c r="U588" s="19">
        <f ca="1">IF(T588&lt;=('Ejercicio 3 - TIR'!$D$24-'Ejercicio 3 - TIR'!$C$24)/('Ejercicio 3 - TIR'!$E$24-'Ejercicio 3 - TIR'!$C$24),'Ejercicio 3 - TIR'!$C$24+SQRT(('Ejercicio 3 - TIR'!$E$24-'Ejercicio 3 - TIR'!$C$24)*('Ejercicio 3 - TIR'!$D$24-'Ejercicio 3 - TIR'!$C$24)*T588),'Ejercicio 3 - TIR'!$E$24-SQRT(('Ejercicio 3 - TIR'!$E$24-'Ejercicio 3 - TIR'!$C$24)*('Ejercicio 3 - TIR'!$E$24-'Ejercicio 3 - TIR'!$D$24)*(1-T588)))</f>
        <v>0.202482477497821</v>
      </c>
      <c r="V588" s="17">
        <f ca="1" t="shared" si="4385"/>
        <v>0.833566829318702</v>
      </c>
      <c r="W588" s="19">
        <f ca="1">IF(V588&lt;=('Ejercicio 3 - TIR'!$D$25-'Ejercicio 3 - TIR'!$C$25)/('Ejercicio 3 - TIR'!$E$25-'Ejercicio 3 - TIR'!$C$25),'Ejercicio 3 - TIR'!$C$25+SQRT(('Ejercicio 3 - TIR'!$E$25-'Ejercicio 3 - TIR'!$C$25)*('Ejercicio 3 - TIR'!$D$25-'Ejercicio 3 - TIR'!$C$25)*V588),'Ejercicio 3 - TIR'!$E$25-SQRT(('Ejercicio 3 - TIR'!$E$25-'Ejercicio 3 - TIR'!$C$25)*('Ejercicio 3 - TIR'!$E$25-'Ejercicio 3 - TIR'!$D$25)*(1-V588)))</f>
        <v>0.2258646297442</v>
      </c>
      <c r="X588" s="17">
        <f ca="1" t="shared" si="4385"/>
        <v>0.636298370300043</v>
      </c>
      <c r="Y588" s="19">
        <f ca="1">IF(X588&lt;=('Ejercicio 3 - TIR'!$D$26-'Ejercicio 3 - TIR'!$C$26)/('Ejercicio 3 - TIR'!$E$26-'Ejercicio 3 - TIR'!$C$26),'Ejercicio 3 - TIR'!$C$26+SQRT(('Ejercicio 3 - TIR'!$E$26-'Ejercicio 3 - TIR'!$C$26)*('Ejercicio 3 - TIR'!$D$26-'Ejercicio 3 - TIR'!$C$26)*X588),'Ejercicio 3 - TIR'!$E$26-SQRT(('Ejercicio 3 - TIR'!$E$26-'Ejercicio 3 - TIR'!$C$26)*('Ejercicio 3 - TIR'!$E$26-'Ejercicio 3 - TIR'!$D$26)*(1-X588)))</f>
        <v>0.235683086745806</v>
      </c>
      <c r="Z588" s="17">
        <f ca="1" t="shared" si="4288"/>
        <v>1.15208418923603</v>
      </c>
      <c r="AA588" s="17">
        <f ca="1" t="shared" si="4289"/>
        <v>1.30731083551975</v>
      </c>
      <c r="AB588" s="17">
        <f ca="1" t="shared" si="4290"/>
        <v>1.57201837235554</v>
      </c>
      <c r="AC588" s="17">
        <f ca="1" t="shared" si="4291"/>
        <v>1.9270817199787</v>
      </c>
      <c r="AD588" s="17">
        <f ca="1" t="shared" si="4292"/>
        <v>2.3812622881547</v>
      </c>
      <c r="AE588" s="16">
        <f ca="1" t="shared" si="4293"/>
        <v>4178.62672595963</v>
      </c>
      <c r="AF588" s="16">
        <f ca="1" t="shared" si="4294"/>
        <v>4741.63611260207</v>
      </c>
      <c r="AG588" s="16">
        <f ca="1" t="shared" si="4295"/>
        <v>5701.73434007488</v>
      </c>
      <c r="AH588" s="16">
        <f ca="1" t="shared" si="4296"/>
        <v>6989.55445569568</v>
      </c>
      <c r="AI588" s="16">
        <f ca="1" t="shared" si="4297"/>
        <v>8636.87422479194</v>
      </c>
      <c r="AJ588" s="18">
        <f ca="1" t="shared" si="4298"/>
        <v>48658.760779676</v>
      </c>
      <c r="AK588" s="18">
        <f ca="1" t="shared" si="4299"/>
        <v>50441.9149344499</v>
      </c>
      <c r="AL588" s="18">
        <f ca="1" t="shared" si="4300"/>
        <v>62196.4223275929</v>
      </c>
      <c r="AM588" s="18">
        <f ca="1" t="shared" si="4301"/>
        <v>64714.8927691631</v>
      </c>
      <c r="AN588" s="18">
        <f ca="1" t="shared" si="4302"/>
        <v>90883.5472318586</v>
      </c>
      <c r="AO588" s="18">
        <f ca="1">C588/'Ejercicio 3 - TIR'!$D$7</f>
        <v>19290.4898078839</v>
      </c>
      <c r="AP588" s="18">
        <f ca="1" t="shared" si="4303"/>
        <v>29368.2709717921</v>
      </c>
      <c r="AQ588" s="18">
        <f ca="1" t="shared" si="4304"/>
        <v>31151.425126566</v>
      </c>
      <c r="AR588" s="18">
        <f ca="1" t="shared" si="4305"/>
        <v>42905.932519709</v>
      </c>
      <c r="AS588" s="18">
        <f ca="1" t="shared" si="4306"/>
        <v>45424.4029612793</v>
      </c>
      <c r="AT588" s="18">
        <f ca="1" t="shared" si="4307"/>
        <v>71593.0574239748</v>
      </c>
      <c r="AU588" s="18">
        <f ca="1">AP588*'Ejercicio 3 - TIR'!$D$5</f>
        <v>14684.1354858961</v>
      </c>
      <c r="AV588" s="18">
        <f ca="1">AQ588*'Ejercicio 3 - TIR'!$D$5</f>
        <v>15575.712563283</v>
      </c>
      <c r="AW588" s="18">
        <f ca="1">AR588*'Ejercicio 3 - TIR'!$D$5</f>
        <v>21452.9662598545</v>
      </c>
      <c r="AX588" s="18">
        <f ca="1">AS588*'Ejercicio 3 - TIR'!$D$5</f>
        <v>22712.2014806396</v>
      </c>
      <c r="AY588" s="18">
        <f ca="1">AT588*'Ejercicio 3 - TIR'!$D$5</f>
        <v>35796.5287119874</v>
      </c>
      <c r="AZ588" s="18">
        <f ca="1" t="shared" ref="AZ588:BD588" si="4386">AJ588-AU588-AE588</f>
        <v>29795.9985678203</v>
      </c>
      <c r="BA588" s="18">
        <f ca="1" t="shared" si="4386"/>
        <v>30124.5662585648</v>
      </c>
      <c r="BB588" s="18">
        <f ca="1" t="shared" si="4386"/>
        <v>35041.7217276635</v>
      </c>
      <c r="BC588" s="18">
        <f ca="1" t="shared" si="4386"/>
        <v>35013.1368328278</v>
      </c>
      <c r="BD588" s="18">
        <f ca="1" t="shared" si="4386"/>
        <v>46450.1442950793</v>
      </c>
      <c r="BE588" s="18">
        <f ca="1" t="shared" ref="BE588:BI588" si="4387">AZ588/Z588</f>
        <v>25862.6920204317</v>
      </c>
      <c r="BF588" s="18">
        <f ca="1" t="shared" si="4387"/>
        <v>23043.1550325123</v>
      </c>
      <c r="BG588" s="18">
        <f ca="1" t="shared" si="4387"/>
        <v>22290.9110630535</v>
      </c>
      <c r="BH588" s="18">
        <f ca="1" t="shared" si="4387"/>
        <v>18168.9943243376</v>
      </c>
      <c r="BI588" s="18">
        <f ca="1" t="shared" si="4387"/>
        <v>19506.5216150862</v>
      </c>
      <c r="BJ588" s="18">
        <f ca="1" t="shared" si="4310"/>
        <v>65426.9604801597</v>
      </c>
      <c r="BK588" s="18">
        <f ca="1" t="shared" si="4311"/>
        <v>45935.7158995465</v>
      </c>
      <c r="BL588" s="18">
        <f ca="1" t="shared" si="4312"/>
        <v>111362.676379706</v>
      </c>
      <c r="BM588" s="18">
        <f ca="1">BK588*'Ejercicio 3 - TIR'!$D$5</f>
        <v>22967.8579497732</v>
      </c>
      <c r="BN588" s="18">
        <f ca="1" t="shared" si="4313"/>
        <v>88394.8184299329</v>
      </c>
      <c r="BO588" s="18">
        <f ca="1" t="shared" si="4314"/>
        <v>37120.9920342006</v>
      </c>
      <c r="BP588" s="18">
        <f ca="1" t="shared" si="4315"/>
        <v>-123928.196169678</v>
      </c>
      <c r="BQ588" s="18">
        <f ca="1" t="shared" ref="BQ588:BT588" si="4388">BE588</f>
        <v>25862.6920204317</v>
      </c>
      <c r="BR588" s="18">
        <f ca="1" t="shared" si="4388"/>
        <v>23043.1550325123</v>
      </c>
      <c r="BS588" s="18">
        <f ca="1" t="shared" si="4388"/>
        <v>22290.9110630535</v>
      </c>
      <c r="BT588" s="18">
        <f ca="1" t="shared" si="4388"/>
        <v>18168.9943243376</v>
      </c>
      <c r="BU588" s="18">
        <f ca="1" t="shared" si="4317"/>
        <v>56627.5136492868</v>
      </c>
      <c r="BV588" s="20">
        <f ca="1" t="shared" si="4318"/>
        <v>5.04566358037319</v>
      </c>
    </row>
    <row r="589" ht="15" customHeight="1" spans="1:74">
      <c r="A589" s="16">
        <v>588</v>
      </c>
      <c r="B589" s="17">
        <f ca="1" t="shared" ref="B589:F589" si="4389">RAND()</f>
        <v>0.344004098738076</v>
      </c>
      <c r="C589" s="18">
        <f ca="1">IF(B589&lt;=('Ejercicio 3 - TIR'!$D$13-'Ejercicio 3 - TIR'!$C$13)/('Ejercicio 3 - TIR'!$E$13-'Ejercicio 3 - TIR'!$C$13),'Ejercicio 3 - TIR'!$C$13+SQRT(('Ejercicio 3 - TIR'!$E$13-'Ejercicio 3 - TIR'!$C$13)*('Ejercicio 3 - TIR'!$D$13-'Ejercicio 3 - TIR'!$C$13)*B589),'Ejercicio 3 - TIR'!$E$13-SQRT(('Ejercicio 3 - TIR'!$E$13-'Ejercicio 3 - TIR'!$C$13)*('Ejercicio 3 - TIR'!$E$13-'Ejercicio 3 - TIR'!$D$13)*(1-B589)))</f>
        <v>71943.00298474</v>
      </c>
      <c r="D589" s="17">
        <f ca="1" t="shared" si="4389"/>
        <v>0.975746257285128</v>
      </c>
      <c r="E589" s="18">
        <f ca="1">IF(D589&lt;=('Ejercicio 3 - TIR'!$D$14-'Ejercicio 3 - TIR'!$C$14)/('Ejercicio 3 - TIR'!$E$14-'Ejercicio 3 - TIR'!$C$14),'Ejercicio 3 - TIR'!$C$14+SQRT(('Ejercicio 3 - TIR'!$E$14-'Ejercicio 3 - TIR'!$C$14)*('Ejercicio 3 - TIR'!$D$14-'Ejercicio 3 - TIR'!$C$14)*D589),'Ejercicio 3 - TIR'!$E$14-SQRT(('Ejercicio 3 - TIR'!$E$14-'Ejercicio 3 - TIR'!$C$14)*('Ejercicio 3 - TIR'!$E$14-'Ejercicio 3 - TIR'!$D$14)*(1-D589)))</f>
        <v>38092.6297141795</v>
      </c>
      <c r="F589" s="17">
        <f ca="1" t="shared" si="4389"/>
        <v>0.197723031124994</v>
      </c>
      <c r="G589" s="18">
        <f ca="1">IF(F589&lt;=('Ejercicio 3 - TIR'!$D$18-'Ejercicio 3 - TIR'!$C$18)/('Ejercicio 3 - TIR'!$E$18-'Ejercicio 3 - TIR'!$C$18),'Ejercicio 3 - TIR'!$C$18+SQRT(('Ejercicio 3 - TIR'!$E$18-'Ejercicio 3 - TIR'!$C$18)*('Ejercicio 3 - TIR'!$D$18-'Ejercicio 3 - TIR'!$C$18)*F589),'Ejercicio 3 - TIR'!$E$18-SQRT(('Ejercicio 3 - TIR'!$E$18-'Ejercicio 3 - TIR'!$C$18)*('Ejercicio 3 - TIR'!$E$18-'Ejercicio 3 - TIR'!$D$18)*(1-F589)))</f>
        <v>35445.9576447811</v>
      </c>
      <c r="H589" s="17">
        <f ca="1" t="shared" ref="H589:L589" si="4390">RAND()</f>
        <v>0.317109014695617</v>
      </c>
      <c r="I589" s="18">
        <f ca="1">IF(H589&lt;=('Ejercicio 3 - TIR'!$D$18-'Ejercicio 3 - TIR'!$C$18)/('Ejercicio 3 - TIR'!$E$18-'Ejercicio 3 - TIR'!$C$18),'Ejercicio 3 - TIR'!$C$18+SQRT(('Ejercicio 3 - TIR'!$E$18-'Ejercicio 3 - TIR'!$C$18)*('Ejercicio 3 - TIR'!$D$18-'Ejercicio 3 - TIR'!$C$18)*H589),'Ejercicio 3 - TIR'!$E$18-SQRT(('Ejercicio 3 - TIR'!$E$18-'Ejercicio 3 - TIR'!$C$18)*('Ejercicio 3 - TIR'!$E$18-'Ejercicio 3 - TIR'!$D$18)*(1-H589)))</f>
        <v>36896.8363910087</v>
      </c>
      <c r="J589" s="17">
        <f ca="1" t="shared" si="4390"/>
        <v>0.574544864834369</v>
      </c>
      <c r="K589" s="18">
        <f ca="1">IF(J589&lt;=('Ejercicio 3 - TIR'!$D$18-'Ejercicio 3 - TIR'!$C$18)/('Ejercicio 3 - TIR'!$E$18-'Ejercicio 3 - TIR'!$C$18),'Ejercicio 3 - TIR'!$C$18+SQRT(('Ejercicio 3 - TIR'!$E$18-'Ejercicio 3 - TIR'!$C$18)*('Ejercicio 3 - TIR'!$D$18-'Ejercicio 3 - TIR'!$C$18)*J589),'Ejercicio 3 - TIR'!$E$18-SQRT(('Ejercicio 3 - TIR'!$E$18-'Ejercicio 3 - TIR'!$C$18)*('Ejercicio 3 - TIR'!$E$18-'Ejercicio 3 - TIR'!$D$18)*(1-J589)))</f>
        <v>39283.4115348376</v>
      </c>
      <c r="L589" s="17">
        <f ca="1" t="shared" si="4390"/>
        <v>0.760199083154416</v>
      </c>
      <c r="M589" s="18">
        <f ca="1">IF(L589&lt;=('Ejercicio 3 - TIR'!$D$18-'Ejercicio 3 - TIR'!$C$18)/('Ejercicio 3 - TIR'!$E$18-'Ejercicio 3 - TIR'!$C$18),'Ejercicio 3 - TIR'!$C$18+SQRT(('Ejercicio 3 - TIR'!$E$18-'Ejercicio 3 - TIR'!$C$18)*('Ejercicio 3 - TIR'!$D$18-'Ejercicio 3 - TIR'!$C$18)*L589),'Ejercicio 3 - TIR'!$E$18-SQRT(('Ejercicio 3 - TIR'!$E$18-'Ejercicio 3 - TIR'!$C$18)*('Ejercicio 3 - TIR'!$E$18-'Ejercicio 3 - TIR'!$D$18)*(1-L589)))</f>
        <v>40759.1193410544</v>
      </c>
      <c r="N589" s="17">
        <f ca="1" t="shared" ref="N589:R589" si="4391">RAND()</f>
        <v>0.586832799013596</v>
      </c>
      <c r="O589" s="18">
        <f ca="1">IF(N589&lt;=('Ejercicio 3 - TIR'!$D$18-'Ejercicio 3 - TIR'!$C$18)/('Ejercicio 3 - TIR'!$E$18-'Ejercicio 3 - TIR'!$C$18),'Ejercicio 3 - TIR'!$C$18+SQRT(('Ejercicio 3 - TIR'!$E$18-'Ejercicio 3 - TIR'!$C$18)*('Ejercicio 3 - TIR'!$D$18-'Ejercicio 3 - TIR'!$C$18)*N589),'Ejercicio 3 - TIR'!$E$18-SQRT(('Ejercicio 3 - TIR'!$E$18-'Ejercicio 3 - TIR'!$C$18)*('Ejercicio 3 - TIR'!$E$18-'Ejercicio 3 - TIR'!$D$18)*(1-N589)))</f>
        <v>39382.1596582045</v>
      </c>
      <c r="P589" s="17">
        <f ca="1" t="shared" si="4391"/>
        <v>0.137755710510022</v>
      </c>
      <c r="Q589" s="19">
        <f ca="1">IF(P589&lt;=('Ejercicio 3 - TIR'!$D$22-'Ejercicio 3 - TIR'!$C$22)/('Ejercicio 3 - TIR'!$E$22-'Ejercicio 3 - TIR'!$C$22),'Ejercicio 3 - TIR'!$C$22+SQRT(('Ejercicio 3 - TIR'!$E$22-'Ejercicio 3 - TIR'!$C$22)*('Ejercicio 3 - TIR'!$D$22-'Ejercicio 3 - TIR'!$C$22)*P589),'Ejercicio 3 - TIR'!$E$22-SQRT(('Ejercicio 3 - TIR'!$E$22-'Ejercicio 3 - TIR'!$C$22)*('Ejercicio 3 - TIR'!$E$22-'Ejercicio 3 - TIR'!$D$22)*(1-P589)))</f>
        <v>0.135746754551908</v>
      </c>
      <c r="R589" s="17">
        <f ca="1" t="shared" si="4391"/>
        <v>0.0242986589562133</v>
      </c>
      <c r="S589" s="19">
        <f ca="1">IF(R589&lt;=('Ejercicio 3 - TIR'!$D$23-'Ejercicio 3 - TIR'!$C$23)/('Ejercicio 3 - TIR'!$E$23-'Ejercicio 3 - TIR'!$C$23),'Ejercicio 3 - TIR'!$C$23+SQRT(('Ejercicio 3 - TIR'!$E$23-'Ejercicio 3 - TIR'!$C$23)*('Ejercicio 3 - TIR'!$D$23-'Ejercicio 3 - TIR'!$C$23)*R589),'Ejercicio 3 - TIR'!$E$23-SQRT(('Ejercicio 3 - TIR'!$E$23-'Ejercicio 3 - TIR'!$C$23)*('Ejercicio 3 - TIR'!$E$23-'Ejercicio 3 - TIR'!$D$23)*(1-R589)))</f>
        <v>0.126613439810052</v>
      </c>
      <c r="T589" s="17">
        <f ca="1" t="shared" ref="T589:X589" si="4392">RAND()</f>
        <v>0.452794948037104</v>
      </c>
      <c r="U589" s="19">
        <f ca="1">IF(T589&lt;=('Ejercicio 3 - TIR'!$D$24-'Ejercicio 3 - TIR'!$C$24)/('Ejercicio 3 - TIR'!$E$24-'Ejercicio 3 - TIR'!$C$24),'Ejercicio 3 - TIR'!$C$24+SQRT(('Ejercicio 3 - TIR'!$E$24-'Ejercicio 3 - TIR'!$C$24)*('Ejercicio 3 - TIR'!$D$24-'Ejercicio 3 - TIR'!$C$24)*T589),'Ejercicio 3 - TIR'!$E$24-SQRT(('Ejercicio 3 - TIR'!$E$24-'Ejercicio 3 - TIR'!$C$24)*('Ejercicio 3 - TIR'!$E$24-'Ejercicio 3 - TIR'!$D$24)*(1-T589)))</f>
        <v>0.180857003876861</v>
      </c>
      <c r="V589" s="17">
        <f ca="1" t="shared" si="4392"/>
        <v>0.560466150443915</v>
      </c>
      <c r="W589" s="19">
        <f ca="1">IF(V589&lt;=('Ejercicio 3 - TIR'!$D$25-'Ejercicio 3 - TIR'!$C$25)/('Ejercicio 3 - TIR'!$E$25-'Ejercicio 3 - TIR'!$C$25),'Ejercicio 3 - TIR'!$C$25+SQRT(('Ejercicio 3 - TIR'!$E$25-'Ejercicio 3 - TIR'!$C$25)*('Ejercicio 3 - TIR'!$D$25-'Ejercicio 3 - TIR'!$C$25)*V589),'Ejercicio 3 - TIR'!$E$25-SQRT(('Ejercicio 3 - TIR'!$E$25-'Ejercicio 3 - TIR'!$C$25)*('Ejercicio 3 - TIR'!$E$25-'Ejercicio 3 - TIR'!$D$25)*(1-V589)))</f>
        <v>0.210777959341127</v>
      </c>
      <c r="X589" s="17">
        <f ca="1" t="shared" si="4392"/>
        <v>0.577117551276556</v>
      </c>
      <c r="Y589" s="19">
        <f ca="1">IF(X589&lt;=('Ejercicio 3 - TIR'!$D$26-'Ejercicio 3 - TIR'!$C$26)/('Ejercicio 3 - TIR'!$E$26-'Ejercicio 3 - TIR'!$C$26),'Ejercicio 3 - TIR'!$C$26+SQRT(('Ejercicio 3 - TIR'!$E$26-'Ejercicio 3 - TIR'!$C$26)*('Ejercicio 3 - TIR'!$D$26-'Ejercicio 3 - TIR'!$C$26)*X589),'Ejercicio 3 - TIR'!$E$26-SQRT(('Ejercicio 3 - TIR'!$E$26-'Ejercicio 3 - TIR'!$C$26)*('Ejercicio 3 - TIR'!$E$26-'Ejercicio 3 - TIR'!$D$26)*(1-X589)))</f>
        <v>0.232213336346773</v>
      </c>
      <c r="Z589" s="17">
        <f ca="1" t="shared" si="4288"/>
        <v>1.13574675455191</v>
      </c>
      <c r="AA589" s="17">
        <f ca="1" t="shared" si="4289"/>
        <v>1.27954755789883</v>
      </c>
      <c r="AB589" s="17">
        <f ca="1" t="shared" si="4290"/>
        <v>1.51096269553836</v>
      </c>
      <c r="AC589" s="17">
        <f ca="1" t="shared" si="4291"/>
        <v>1.82944032914451</v>
      </c>
      <c r="AD589" s="17">
        <f ca="1" t="shared" si="4292"/>
        <v>2.25426077162249</v>
      </c>
      <c r="AE589" s="16">
        <f ca="1" t="shared" si="4293"/>
        <v>5170.95085604745</v>
      </c>
      <c r="AF589" s="16">
        <f ca="1" t="shared" si="4294"/>
        <v>5825.66273102035</v>
      </c>
      <c r="AG589" s="16">
        <f ca="1" t="shared" si="4295"/>
        <v>6879.27463814979</v>
      </c>
      <c r="AH589" s="16">
        <f ca="1" t="shared" si="4296"/>
        <v>8329.27410812616</v>
      </c>
      <c r="AI589" s="16">
        <f ca="1" t="shared" si="4297"/>
        <v>10263.4426381209</v>
      </c>
      <c r="AJ589" s="18">
        <f ca="1" t="shared" si="4298"/>
        <v>40257.6313570445</v>
      </c>
      <c r="AK589" s="18">
        <f ca="1" t="shared" si="4299"/>
        <v>47211.2568983079</v>
      </c>
      <c r="AL589" s="18">
        <f ca="1" t="shared" si="4300"/>
        <v>59355.7693826211</v>
      </c>
      <c r="AM589" s="18">
        <f ca="1" t="shared" si="4301"/>
        <v>74566.3767029389</v>
      </c>
      <c r="AN589" s="18">
        <f ca="1" t="shared" si="4302"/>
        <v>88777.6576192643</v>
      </c>
      <c r="AO589" s="18">
        <f ca="1">C589/'Ejercicio 3 - TIR'!$D$7</f>
        <v>14388.600596948</v>
      </c>
      <c r="AP589" s="18">
        <f ca="1" t="shared" si="4303"/>
        <v>25869.0307600965</v>
      </c>
      <c r="AQ589" s="18">
        <f ca="1" t="shared" si="4304"/>
        <v>32822.6563013599</v>
      </c>
      <c r="AR589" s="18">
        <f ca="1" t="shared" si="4305"/>
        <v>44967.1687856731</v>
      </c>
      <c r="AS589" s="18">
        <f ca="1" t="shared" si="4306"/>
        <v>60177.7761059909</v>
      </c>
      <c r="AT589" s="18">
        <f ca="1" t="shared" si="4307"/>
        <v>74389.0570223163</v>
      </c>
      <c r="AU589" s="18">
        <f ca="1">AP589*'Ejercicio 3 - TIR'!$D$5</f>
        <v>12934.5153800482</v>
      </c>
      <c r="AV589" s="18">
        <f ca="1">AQ589*'Ejercicio 3 - TIR'!$D$5</f>
        <v>16411.3281506799</v>
      </c>
      <c r="AW589" s="18">
        <f ca="1">AR589*'Ejercicio 3 - TIR'!$D$5</f>
        <v>22483.5843928365</v>
      </c>
      <c r="AX589" s="18">
        <f ca="1">AS589*'Ejercicio 3 - TIR'!$D$5</f>
        <v>30088.8880529954</v>
      </c>
      <c r="AY589" s="18">
        <f ca="1">AT589*'Ejercicio 3 - TIR'!$D$5</f>
        <v>37194.5285111581</v>
      </c>
      <c r="AZ589" s="18">
        <f ca="1" t="shared" ref="AZ589:BD589" si="4393">AJ589-AU589-AE589</f>
        <v>22152.1651209488</v>
      </c>
      <c r="BA589" s="18">
        <f ca="1" t="shared" si="4393"/>
        <v>24974.2660166076</v>
      </c>
      <c r="BB589" s="18">
        <f ca="1" t="shared" si="4393"/>
        <v>29992.9103516347</v>
      </c>
      <c r="BC589" s="18">
        <f ca="1" t="shared" si="4393"/>
        <v>36148.2145418173</v>
      </c>
      <c r="BD589" s="18">
        <f ca="1" t="shared" si="4393"/>
        <v>41319.6864699852</v>
      </c>
      <c r="BE589" s="18">
        <f ca="1" t="shared" ref="BE589:BI589" si="4394">AZ589/Z589</f>
        <v>19504.4934376137</v>
      </c>
      <c r="BF589" s="18">
        <f ca="1" t="shared" si="4394"/>
        <v>19518.0443762624</v>
      </c>
      <c r="BG589" s="18">
        <f ca="1" t="shared" si="4394"/>
        <v>19850.1991082898</v>
      </c>
      <c r="BH589" s="18">
        <f ca="1" t="shared" si="4394"/>
        <v>19759.1656671967</v>
      </c>
      <c r="BI589" s="18">
        <f ca="1" t="shared" si="4394"/>
        <v>18329.5947789774</v>
      </c>
      <c r="BJ589" s="18">
        <f ca="1" t="shared" si="4310"/>
        <v>85870.7208526163</v>
      </c>
      <c r="BK589" s="18">
        <f ca="1" t="shared" si="4311"/>
        <v>32435.6578842439</v>
      </c>
      <c r="BL589" s="18">
        <f ca="1" t="shared" si="4312"/>
        <v>118306.37873686</v>
      </c>
      <c r="BM589" s="18">
        <f ca="1">BK589*'Ejercicio 3 - TIR'!$D$5</f>
        <v>16217.8289421219</v>
      </c>
      <c r="BN589" s="18">
        <f ca="1" t="shared" si="4313"/>
        <v>102088.549794738</v>
      </c>
      <c r="BO589" s="18">
        <f ca="1" t="shared" si="4314"/>
        <v>45286.9300126535</v>
      </c>
      <c r="BP589" s="18">
        <f ca="1" t="shared" si="4315"/>
        <v>-110035.63269892</v>
      </c>
      <c r="BQ589" s="18">
        <f ca="1" t="shared" ref="BQ589:BT589" si="4395">BE589</f>
        <v>19504.4934376137</v>
      </c>
      <c r="BR589" s="18">
        <f ca="1" t="shared" si="4395"/>
        <v>19518.0443762624</v>
      </c>
      <c r="BS589" s="18">
        <f ca="1" t="shared" si="4395"/>
        <v>19850.1991082898</v>
      </c>
      <c r="BT589" s="18">
        <f ca="1" t="shared" si="4395"/>
        <v>19759.1656671967</v>
      </c>
      <c r="BU589" s="18">
        <f ca="1" t="shared" si="4317"/>
        <v>63616.5247916309</v>
      </c>
      <c r="BV589" s="20">
        <f ca="1" t="shared" si="4318"/>
        <v>7.52391509436903</v>
      </c>
    </row>
    <row r="590" ht="15" customHeight="1" spans="1:74">
      <c r="A590" s="16">
        <v>589</v>
      </c>
      <c r="B590" s="17">
        <f ca="1" t="shared" ref="B590:F590" si="4396">RAND()</f>
        <v>0.75989845645028</v>
      </c>
      <c r="C590" s="18">
        <f ca="1">IF(B590&lt;=('Ejercicio 3 - TIR'!$D$13-'Ejercicio 3 - TIR'!$C$13)/('Ejercicio 3 - TIR'!$E$13-'Ejercicio 3 - TIR'!$C$13),'Ejercicio 3 - TIR'!$C$13+SQRT(('Ejercicio 3 - TIR'!$E$13-'Ejercicio 3 - TIR'!$C$13)*('Ejercicio 3 - TIR'!$D$13-'Ejercicio 3 - TIR'!$C$13)*B590),'Ejercicio 3 - TIR'!$E$13-SQRT(('Ejercicio 3 - TIR'!$E$13-'Ejercicio 3 - TIR'!$C$13)*('Ejercicio 3 - TIR'!$E$13-'Ejercicio 3 - TIR'!$D$13)*(1-B590)))</f>
        <v>83025.8475245548</v>
      </c>
      <c r="D590" s="17">
        <f ca="1" t="shared" si="4396"/>
        <v>0.952543662142719</v>
      </c>
      <c r="E590" s="18">
        <f ca="1">IF(D590&lt;=('Ejercicio 3 - TIR'!$D$14-'Ejercicio 3 - TIR'!$C$14)/('Ejercicio 3 - TIR'!$E$14-'Ejercicio 3 - TIR'!$C$14),'Ejercicio 3 - TIR'!$C$14+SQRT(('Ejercicio 3 - TIR'!$E$14-'Ejercicio 3 - TIR'!$C$14)*('Ejercicio 3 - TIR'!$D$14-'Ejercicio 3 - TIR'!$C$14)*D590),'Ejercicio 3 - TIR'!$E$14-SQRT(('Ejercicio 3 - TIR'!$E$14-'Ejercicio 3 - TIR'!$C$14)*('Ejercicio 3 - TIR'!$E$14-'Ejercicio 3 - TIR'!$D$14)*(1-D590)))</f>
        <v>37331.9575193427</v>
      </c>
      <c r="F590" s="17">
        <f ca="1" t="shared" si="4396"/>
        <v>0.648657888968139</v>
      </c>
      <c r="G590" s="18">
        <f ca="1">IF(F590&lt;=('Ejercicio 3 - TIR'!$D$18-'Ejercicio 3 - TIR'!$C$18)/('Ejercicio 3 - TIR'!$E$18-'Ejercicio 3 - TIR'!$C$18),'Ejercicio 3 - TIR'!$C$18+SQRT(('Ejercicio 3 - TIR'!$E$18-'Ejercicio 3 - TIR'!$C$18)*('Ejercicio 3 - TIR'!$D$18-'Ejercicio 3 - TIR'!$C$18)*F590),'Ejercicio 3 - TIR'!$E$18-SQRT(('Ejercicio 3 - TIR'!$E$18-'Ejercicio 3 - TIR'!$C$18)*('Ejercicio 3 - TIR'!$E$18-'Ejercicio 3 - TIR'!$D$18)*(1-F590)))</f>
        <v>39864.0094964077</v>
      </c>
      <c r="H590" s="17">
        <f ca="1" t="shared" ref="H590:L590" si="4397">RAND()</f>
        <v>0.0990341733404083</v>
      </c>
      <c r="I590" s="18">
        <f ca="1">IF(H590&lt;=('Ejercicio 3 - TIR'!$D$18-'Ejercicio 3 - TIR'!$C$18)/('Ejercicio 3 - TIR'!$E$18-'Ejercicio 3 - TIR'!$C$18),'Ejercicio 3 - TIR'!$C$18+SQRT(('Ejercicio 3 - TIR'!$E$18-'Ejercicio 3 - TIR'!$C$18)*('Ejercicio 3 - TIR'!$D$18-'Ejercicio 3 - TIR'!$C$18)*H590),'Ejercicio 3 - TIR'!$E$18-SQRT(('Ejercicio 3 - TIR'!$E$18-'Ejercicio 3 - TIR'!$C$18)*('Ejercicio 3 - TIR'!$E$18-'Ejercicio 3 - TIR'!$D$18)*(1-H590)))</f>
        <v>33854.2348139496</v>
      </c>
      <c r="J590" s="17">
        <f ca="1" t="shared" si="4397"/>
        <v>0.1521563435946</v>
      </c>
      <c r="K590" s="18">
        <f ca="1">IF(J590&lt;=('Ejercicio 3 - TIR'!$D$18-'Ejercicio 3 - TIR'!$C$18)/('Ejercicio 3 - TIR'!$E$18-'Ejercicio 3 - TIR'!$C$18),'Ejercicio 3 - TIR'!$C$18+SQRT(('Ejercicio 3 - TIR'!$E$18-'Ejercicio 3 - TIR'!$C$18)*('Ejercicio 3 - TIR'!$D$18-'Ejercicio 3 - TIR'!$C$18)*J590),'Ejercicio 3 - TIR'!$E$18-SQRT(('Ejercicio 3 - TIR'!$E$18-'Ejercicio 3 - TIR'!$C$18)*('Ejercicio 3 - TIR'!$E$18-'Ejercicio 3 - TIR'!$D$18)*(1-J590)))</f>
        <v>34777.3896155945</v>
      </c>
      <c r="L590" s="17">
        <f ca="1" t="shared" si="4397"/>
        <v>0.149621747453386</v>
      </c>
      <c r="M590" s="18">
        <f ca="1">IF(L590&lt;=('Ejercicio 3 - TIR'!$D$18-'Ejercicio 3 - TIR'!$C$18)/('Ejercicio 3 - TIR'!$E$18-'Ejercicio 3 - TIR'!$C$18),'Ejercicio 3 - TIR'!$C$18+SQRT(('Ejercicio 3 - TIR'!$E$18-'Ejercicio 3 - TIR'!$C$18)*('Ejercicio 3 - TIR'!$D$18-'Ejercicio 3 - TIR'!$C$18)*L590),'Ejercicio 3 - TIR'!$E$18-SQRT(('Ejercicio 3 - TIR'!$E$18-'Ejercicio 3 - TIR'!$C$18)*('Ejercicio 3 - TIR'!$E$18-'Ejercicio 3 - TIR'!$D$18)*(1-L590)))</f>
        <v>34737.4320172439</v>
      </c>
      <c r="N590" s="17">
        <f ca="1" t="shared" ref="N590:R590" si="4398">RAND()</f>
        <v>0.935221036976681</v>
      </c>
      <c r="O590" s="18">
        <f ca="1">IF(N590&lt;=('Ejercicio 3 - TIR'!$D$18-'Ejercicio 3 - TIR'!$C$18)/('Ejercicio 3 - TIR'!$E$18-'Ejercicio 3 - TIR'!$C$18),'Ejercicio 3 - TIR'!$C$18+SQRT(('Ejercicio 3 - TIR'!$E$18-'Ejercicio 3 - TIR'!$C$18)*('Ejercicio 3 - TIR'!$D$18-'Ejercicio 3 - TIR'!$C$18)*N590),'Ejercicio 3 - TIR'!$E$18-SQRT(('Ejercicio 3 - TIR'!$E$18-'Ejercicio 3 - TIR'!$C$18)*('Ejercicio 3 - TIR'!$E$18-'Ejercicio 3 - TIR'!$D$18)*(1-N590)))</f>
        <v>42795.8171067833</v>
      </c>
      <c r="P590" s="17">
        <f ca="1" t="shared" si="4398"/>
        <v>0.00136787488893386</v>
      </c>
      <c r="Q590" s="19">
        <f ca="1">IF(P590&lt;=('Ejercicio 3 - TIR'!$D$22-'Ejercicio 3 - TIR'!$C$22)/('Ejercicio 3 - TIR'!$E$22-'Ejercicio 3 - TIR'!$C$22),'Ejercicio 3 - TIR'!$C$22+SQRT(('Ejercicio 3 - TIR'!$E$22-'Ejercicio 3 - TIR'!$C$22)*('Ejercicio 3 - TIR'!$D$22-'Ejercicio 3 - TIR'!$C$22)*P590),'Ejercicio 3 - TIR'!$E$22-SQRT(('Ejercicio 3 - TIR'!$E$22-'Ejercicio 3 - TIR'!$C$22)*('Ejercicio 3 - TIR'!$E$22-'Ejercicio 3 - TIR'!$D$22)*(1-P590)))</f>
        <v>0.121569131861916</v>
      </c>
      <c r="R590" s="17">
        <f ca="1" t="shared" si="4398"/>
        <v>0.135725323847482</v>
      </c>
      <c r="S590" s="19">
        <f ca="1">IF(R590&lt;=('Ejercicio 3 - TIR'!$D$23-'Ejercicio 3 - TIR'!$C$23)/('Ejercicio 3 - TIR'!$E$23-'Ejercicio 3 - TIR'!$C$23),'Ejercicio 3 - TIR'!$C$23+SQRT(('Ejercicio 3 - TIR'!$E$23-'Ejercicio 3 - TIR'!$C$23)*('Ejercicio 3 - TIR'!$D$23-'Ejercicio 3 - TIR'!$C$23)*R590),'Ejercicio 3 - TIR'!$E$23-SQRT(('Ejercicio 3 - TIR'!$E$23-'Ejercicio 3 - TIR'!$C$23)*('Ejercicio 3 - TIR'!$E$23-'Ejercicio 3 - TIR'!$D$23)*(1-R590)))</f>
        <v>0.135630277762262</v>
      </c>
      <c r="T590" s="17">
        <f ca="1" t="shared" ref="T590:X590" si="4399">RAND()</f>
        <v>0.706212001528847</v>
      </c>
      <c r="U590" s="19">
        <f ca="1">IF(T590&lt;=('Ejercicio 3 - TIR'!$D$24-'Ejercicio 3 - TIR'!$C$24)/('Ejercicio 3 - TIR'!$E$24-'Ejercicio 3 - TIR'!$C$24),'Ejercicio 3 - TIR'!$C$24+SQRT(('Ejercicio 3 - TIR'!$E$24-'Ejercicio 3 - TIR'!$C$24)*('Ejercicio 3 - TIR'!$D$24-'Ejercicio 3 - TIR'!$C$24)*T590),'Ejercicio 3 - TIR'!$E$24-SQRT(('Ejercicio 3 - TIR'!$E$24-'Ejercicio 3 - TIR'!$C$24)*('Ejercicio 3 - TIR'!$E$24-'Ejercicio 3 - TIR'!$D$24)*(1-T590)))</f>
        <v>0.191318884336218</v>
      </c>
      <c r="V590" s="17">
        <f ca="1" t="shared" si="4399"/>
        <v>0.22312658070245</v>
      </c>
      <c r="W590" s="19">
        <f ca="1">IF(V590&lt;=('Ejercicio 3 - TIR'!$D$25-'Ejercicio 3 - TIR'!$C$25)/('Ejercicio 3 - TIR'!$E$25-'Ejercicio 3 - TIR'!$C$25),'Ejercicio 3 - TIR'!$C$25+SQRT(('Ejercicio 3 - TIR'!$E$25-'Ejercicio 3 - TIR'!$C$25)*('Ejercicio 3 - TIR'!$D$25-'Ejercicio 3 - TIR'!$C$25)*V590),'Ejercicio 3 - TIR'!$E$25-SQRT(('Ejercicio 3 - TIR'!$E$25-'Ejercicio 3 - TIR'!$C$25)*('Ejercicio 3 - TIR'!$E$25-'Ejercicio 3 - TIR'!$D$25)*(1-V590)))</f>
        <v>0.197674196247169</v>
      </c>
      <c r="X590" s="17">
        <f ca="1" t="shared" si="4399"/>
        <v>0.159560839902776</v>
      </c>
      <c r="Y590" s="19">
        <f ca="1">IF(X590&lt;=('Ejercicio 3 - TIR'!$D$26-'Ejercicio 3 - TIR'!$C$26)/('Ejercicio 3 - TIR'!$E$26-'Ejercicio 3 - TIR'!$C$26),'Ejercicio 3 - TIR'!$C$26+SQRT(('Ejercicio 3 - TIR'!$E$26-'Ejercicio 3 - TIR'!$C$26)*('Ejercicio 3 - TIR'!$D$26-'Ejercicio 3 - TIR'!$C$26)*X590),'Ejercicio 3 - TIR'!$E$26-SQRT(('Ejercicio 3 - TIR'!$E$26-'Ejercicio 3 - TIR'!$C$26)*('Ejercicio 3 - TIR'!$E$26-'Ejercicio 3 - TIR'!$D$26)*(1-X590)))</f>
        <v>0.210756065805867</v>
      </c>
      <c r="Z590" s="17">
        <f ca="1" t="shared" si="4288"/>
        <v>1.12156913186192</v>
      </c>
      <c r="AA590" s="17">
        <f ca="1" t="shared" si="4289"/>
        <v>1.27368786474593</v>
      </c>
      <c r="AB590" s="17">
        <f ca="1" t="shared" si="4290"/>
        <v>1.5173684060217</v>
      </c>
      <c r="AC590" s="17">
        <f ca="1" t="shared" si="4291"/>
        <v>1.81731298609288</v>
      </c>
      <c r="AD590" s="17">
        <f ca="1" t="shared" si="4292"/>
        <v>2.20032272137973</v>
      </c>
      <c r="AE590" s="16">
        <f ca="1" t="shared" si="4293"/>
        <v>4538.41366633243</v>
      </c>
      <c r="AF590" s="16">
        <f ca="1" t="shared" si="4294"/>
        <v>5153.95997249714</v>
      </c>
      <c r="AG590" s="16">
        <f ca="1" t="shared" si="4295"/>
        <v>6140.00984434882</v>
      </c>
      <c r="AH590" s="16">
        <f ca="1" t="shared" si="4296"/>
        <v>7353.73135528017</v>
      </c>
      <c r="AI590" s="16">
        <f ca="1" t="shared" si="4297"/>
        <v>8903.57484471227</v>
      </c>
      <c r="AJ590" s="18">
        <f ca="1" t="shared" si="4298"/>
        <v>44710.2425234212</v>
      </c>
      <c r="AK590" s="18">
        <f ca="1" t="shared" si="4299"/>
        <v>43119.7280527867</v>
      </c>
      <c r="AL590" s="18">
        <f ca="1" t="shared" si="4300"/>
        <v>52770.1122466102</v>
      </c>
      <c r="AM590" s="18">
        <f ca="1" t="shared" si="4301"/>
        <v>63128.7863084562</v>
      </c>
      <c r="AN590" s="18">
        <f ca="1" t="shared" si="4302"/>
        <v>94164.6087600669</v>
      </c>
      <c r="AO590" s="18">
        <f ca="1">C590/'Ejercicio 3 - TIR'!$D$7</f>
        <v>16605.169504911</v>
      </c>
      <c r="AP590" s="18">
        <f ca="1" t="shared" si="4303"/>
        <v>28105.0730185102</v>
      </c>
      <c r="AQ590" s="18">
        <f ca="1" t="shared" si="4304"/>
        <v>26514.5585478758</v>
      </c>
      <c r="AR590" s="18">
        <f ca="1" t="shared" si="4305"/>
        <v>36164.9427416992</v>
      </c>
      <c r="AS590" s="18">
        <f ca="1" t="shared" si="4306"/>
        <v>46523.6168035452</v>
      </c>
      <c r="AT590" s="18">
        <f ca="1" t="shared" si="4307"/>
        <v>77559.439255156</v>
      </c>
      <c r="AU590" s="18">
        <f ca="1">AP590*'Ejercicio 3 - TIR'!$D$5</f>
        <v>14052.5365092551</v>
      </c>
      <c r="AV590" s="18">
        <f ca="1">AQ590*'Ejercicio 3 - TIR'!$D$5</f>
        <v>13257.2792739379</v>
      </c>
      <c r="AW590" s="18">
        <f ca="1">AR590*'Ejercicio 3 - TIR'!$D$5</f>
        <v>18082.4713708496</v>
      </c>
      <c r="AX590" s="18">
        <f ca="1">AS590*'Ejercicio 3 - TIR'!$D$5</f>
        <v>23261.8084017726</v>
      </c>
      <c r="AY590" s="18">
        <f ca="1">AT590*'Ejercicio 3 - TIR'!$D$5</f>
        <v>38779.719627578</v>
      </c>
      <c r="AZ590" s="18">
        <f ca="1" t="shared" ref="AZ590:BD590" si="4400">AJ590-AU590-AE590</f>
        <v>26119.2923478336</v>
      </c>
      <c r="BA590" s="18">
        <f ca="1" t="shared" si="4400"/>
        <v>24708.4888063517</v>
      </c>
      <c r="BB590" s="18">
        <f ca="1" t="shared" si="4400"/>
        <v>28547.6310314117</v>
      </c>
      <c r="BC590" s="18">
        <f ca="1" t="shared" si="4400"/>
        <v>32513.2465514034</v>
      </c>
      <c r="BD590" s="18">
        <f ca="1" t="shared" si="4400"/>
        <v>46481.3142877767</v>
      </c>
      <c r="BE590" s="18">
        <f ca="1" t="shared" ref="BE590:BI590" si="4401">AZ590/Z590</f>
        <v>23288.1697666492</v>
      </c>
      <c r="BF590" s="18">
        <f ca="1" t="shared" si="4401"/>
        <v>19399.171092268</v>
      </c>
      <c r="BG590" s="18">
        <f ca="1" t="shared" si="4401"/>
        <v>18813.9089479655</v>
      </c>
      <c r="BH590" s="18">
        <f ca="1" t="shared" si="4401"/>
        <v>17890.8348755626</v>
      </c>
      <c r="BI590" s="18">
        <f ca="1" t="shared" si="4401"/>
        <v>21124.771305652</v>
      </c>
      <c r="BJ590" s="18">
        <f ca="1" t="shared" si="4310"/>
        <v>82142.3543633927</v>
      </c>
      <c r="BK590" s="18">
        <f ca="1" t="shared" si="4311"/>
        <v>36536.7317540174</v>
      </c>
      <c r="BL590" s="18">
        <f ca="1" t="shared" si="4312"/>
        <v>118679.08611741</v>
      </c>
      <c r="BM590" s="18">
        <f ca="1">BK590*'Ejercicio 3 - TIR'!$D$5</f>
        <v>18268.3658770087</v>
      </c>
      <c r="BN590" s="18">
        <f ca="1" t="shared" si="4313"/>
        <v>100410.720240401</v>
      </c>
      <c r="BO590" s="18">
        <f ca="1" t="shared" si="4314"/>
        <v>45634.5422717981</v>
      </c>
      <c r="BP590" s="18">
        <f ca="1" t="shared" si="4315"/>
        <v>-120357.805043897</v>
      </c>
      <c r="BQ590" s="18">
        <f ca="1" t="shared" ref="BQ590:BT590" si="4402">BE590</f>
        <v>23288.1697666492</v>
      </c>
      <c r="BR590" s="18">
        <f ca="1" t="shared" si="4402"/>
        <v>19399.171092268</v>
      </c>
      <c r="BS590" s="18">
        <f ca="1" t="shared" si="4402"/>
        <v>18813.9089479655</v>
      </c>
      <c r="BT590" s="18">
        <f ca="1" t="shared" si="4402"/>
        <v>17890.8348755626</v>
      </c>
      <c r="BU590" s="18">
        <f ca="1" t="shared" si="4317"/>
        <v>66759.3135774501</v>
      </c>
      <c r="BV590" s="20">
        <f ca="1" t="shared" si="4318"/>
        <v>5.67465750180334</v>
      </c>
    </row>
    <row r="591" ht="15" customHeight="1" spans="1:74">
      <c r="A591" s="16">
        <v>590</v>
      </c>
      <c r="B591" s="17">
        <f ca="1" t="shared" ref="B591:F591" si="4403">RAND()</f>
        <v>0.522885968889136</v>
      </c>
      <c r="C591" s="18">
        <f ca="1">IF(B591&lt;=('Ejercicio 3 - TIR'!$D$13-'Ejercicio 3 - TIR'!$C$13)/('Ejercicio 3 - TIR'!$E$13-'Ejercicio 3 - TIR'!$C$13),'Ejercicio 3 - TIR'!$C$13+SQRT(('Ejercicio 3 - TIR'!$E$13-'Ejercicio 3 - TIR'!$C$13)*('Ejercicio 3 - TIR'!$D$13-'Ejercicio 3 - TIR'!$C$13)*B591),'Ejercicio 3 - TIR'!$E$13-SQRT(('Ejercicio 3 - TIR'!$E$13-'Ejercicio 3 - TIR'!$C$13)*('Ejercicio 3 - TIR'!$E$13-'Ejercicio 3 - TIR'!$D$13)*(1-B591)))</f>
        <v>76072.2579976079</v>
      </c>
      <c r="D591" s="17">
        <f ca="1" t="shared" si="4403"/>
        <v>0.937694439967448</v>
      </c>
      <c r="E591" s="18">
        <f ca="1">IF(D591&lt;=('Ejercicio 3 - TIR'!$D$14-'Ejercicio 3 - TIR'!$C$14)/('Ejercicio 3 - TIR'!$E$14-'Ejercicio 3 - TIR'!$C$14),'Ejercicio 3 - TIR'!$C$14+SQRT(('Ejercicio 3 - TIR'!$E$14-'Ejercicio 3 - TIR'!$C$14)*('Ejercicio 3 - TIR'!$D$14-'Ejercicio 3 - TIR'!$C$14)*D591),'Ejercicio 3 - TIR'!$E$14-SQRT(('Ejercicio 3 - TIR'!$E$14-'Ejercicio 3 - TIR'!$C$14)*('Ejercicio 3 - TIR'!$E$14-'Ejercicio 3 - TIR'!$D$14)*(1-D591)))</f>
        <v>36942.9043186575</v>
      </c>
      <c r="F591" s="17">
        <f ca="1" t="shared" si="4403"/>
        <v>0.204134426040984</v>
      </c>
      <c r="G591" s="18">
        <f ca="1">IF(F591&lt;=('Ejercicio 3 - TIR'!$D$18-'Ejercicio 3 - TIR'!$C$18)/('Ejercicio 3 - TIR'!$E$18-'Ejercicio 3 - TIR'!$C$18),'Ejercicio 3 - TIR'!$C$18+SQRT(('Ejercicio 3 - TIR'!$E$18-'Ejercicio 3 - TIR'!$C$18)*('Ejercicio 3 - TIR'!$D$18-'Ejercicio 3 - TIR'!$C$18)*F591),'Ejercicio 3 - TIR'!$E$18-SQRT(('Ejercicio 3 - TIR'!$E$18-'Ejercicio 3 - TIR'!$C$18)*('Ejercicio 3 - TIR'!$E$18-'Ejercicio 3 - TIR'!$D$18)*(1-F591)))</f>
        <v>35533.548943142</v>
      </c>
      <c r="H591" s="17">
        <f ca="1" t="shared" ref="H591:L591" si="4404">RAND()</f>
        <v>0.551421386193966</v>
      </c>
      <c r="I591" s="18">
        <f ca="1">IF(H591&lt;=('Ejercicio 3 - TIR'!$D$18-'Ejercicio 3 - TIR'!$C$18)/('Ejercicio 3 - TIR'!$E$18-'Ejercicio 3 - TIR'!$C$18),'Ejercicio 3 - TIR'!$C$18+SQRT(('Ejercicio 3 - TIR'!$E$18-'Ejercicio 3 - TIR'!$C$18)*('Ejercicio 3 - TIR'!$D$18-'Ejercicio 3 - TIR'!$C$18)*H591),'Ejercicio 3 - TIR'!$E$18-SQRT(('Ejercicio 3 - TIR'!$E$18-'Ejercicio 3 - TIR'!$C$18)*('Ejercicio 3 - TIR'!$E$18-'Ejercicio 3 - TIR'!$D$18)*(1-H591)))</f>
        <v>39094.6801993855</v>
      </c>
      <c r="J591" s="17">
        <f ca="1" t="shared" si="4404"/>
        <v>0.557058931830965</v>
      </c>
      <c r="K591" s="18">
        <f ca="1">IF(J591&lt;=('Ejercicio 3 - TIR'!$D$18-'Ejercicio 3 - TIR'!$C$18)/('Ejercicio 3 - TIR'!$E$18-'Ejercicio 3 - TIR'!$C$18),'Ejercicio 3 - TIR'!$C$18+SQRT(('Ejercicio 3 - TIR'!$E$18-'Ejercicio 3 - TIR'!$C$18)*('Ejercicio 3 - TIR'!$D$18-'Ejercicio 3 - TIR'!$C$18)*J591),'Ejercicio 3 - TIR'!$E$18-SQRT(('Ejercicio 3 - TIR'!$E$18-'Ejercicio 3 - TIR'!$C$18)*('Ejercicio 3 - TIR'!$E$18-'Ejercicio 3 - TIR'!$D$18)*(1-J591)))</f>
        <v>39141.0524434906</v>
      </c>
      <c r="L591" s="17">
        <f ca="1" t="shared" si="4404"/>
        <v>0.477605560514548</v>
      </c>
      <c r="M591" s="18">
        <f ca="1">IF(L591&lt;=('Ejercicio 3 - TIR'!$D$18-'Ejercicio 3 - TIR'!$C$18)/('Ejercicio 3 - TIR'!$E$18-'Ejercicio 3 - TIR'!$C$18),'Ejercicio 3 - TIR'!$C$18+SQRT(('Ejercicio 3 - TIR'!$E$18-'Ejercicio 3 - TIR'!$C$18)*('Ejercicio 3 - TIR'!$D$18-'Ejercicio 3 - TIR'!$C$18)*L591),'Ejercicio 3 - TIR'!$E$18-SQRT(('Ejercicio 3 - TIR'!$E$18-'Ejercicio 3 - TIR'!$C$18)*('Ejercicio 3 - TIR'!$E$18-'Ejercicio 3 - TIR'!$D$18)*(1-L591)))</f>
        <v>38464.0908594593</v>
      </c>
      <c r="N591" s="17">
        <f ca="1" t="shared" ref="N591:R591" si="4405">RAND()</f>
        <v>0.539647390197789</v>
      </c>
      <c r="O591" s="18">
        <f ca="1">IF(N591&lt;=('Ejercicio 3 - TIR'!$D$18-'Ejercicio 3 - TIR'!$C$18)/('Ejercicio 3 - TIR'!$E$18-'Ejercicio 3 - TIR'!$C$18),'Ejercicio 3 - TIR'!$C$18+SQRT(('Ejercicio 3 - TIR'!$E$18-'Ejercicio 3 - TIR'!$C$18)*('Ejercicio 3 - TIR'!$D$18-'Ejercicio 3 - TIR'!$C$18)*N591),'Ejercicio 3 - TIR'!$E$18-SQRT(('Ejercicio 3 - TIR'!$E$18-'Ejercicio 3 - TIR'!$C$18)*('Ejercicio 3 - TIR'!$E$18-'Ejercicio 3 - TIR'!$D$18)*(1-N591)))</f>
        <v>38997.0611051425</v>
      </c>
      <c r="P591" s="17">
        <f ca="1" t="shared" si="4405"/>
        <v>0.255388450116843</v>
      </c>
      <c r="Q591" s="19">
        <f ca="1">IF(P591&lt;=('Ejercicio 3 - TIR'!$D$22-'Ejercicio 3 - TIR'!$C$22)/('Ejercicio 3 - TIR'!$E$22-'Ejercicio 3 - TIR'!$C$22),'Ejercicio 3 - TIR'!$C$22+SQRT(('Ejercicio 3 - TIR'!$E$22-'Ejercicio 3 - TIR'!$C$22)*('Ejercicio 3 - TIR'!$D$22-'Ejercicio 3 - TIR'!$C$22)*P591),'Ejercicio 3 - TIR'!$E$22-SQRT(('Ejercicio 3 - TIR'!$E$22-'Ejercicio 3 - TIR'!$C$22)*('Ejercicio 3 - TIR'!$E$22-'Ejercicio 3 - TIR'!$D$22)*(1-P591)))</f>
        <v>0.141440597244721</v>
      </c>
      <c r="R591" s="17">
        <f ca="1" t="shared" si="4405"/>
        <v>0.715377828410446</v>
      </c>
      <c r="S591" s="19">
        <f ca="1">IF(R591&lt;=('Ejercicio 3 - TIR'!$D$23-'Ejercicio 3 - TIR'!$C$23)/('Ejercicio 3 - TIR'!$E$23-'Ejercicio 3 - TIR'!$C$23),'Ejercicio 3 - TIR'!$C$23+SQRT(('Ejercicio 3 - TIR'!$E$23-'Ejercicio 3 - TIR'!$C$23)*('Ejercicio 3 - TIR'!$D$23-'Ejercicio 3 - TIR'!$C$23)*R591),'Ejercicio 3 - TIR'!$E$23-SQRT(('Ejercicio 3 - TIR'!$E$23-'Ejercicio 3 - TIR'!$C$23)*('Ejercicio 3 - TIR'!$E$23-'Ejercicio 3 - TIR'!$D$23)*(1-R591)))</f>
        <v>0.157365515052001</v>
      </c>
      <c r="T591" s="17">
        <f ca="1" t="shared" ref="T591:X591" si="4406">RAND()</f>
        <v>0.807966669821704</v>
      </c>
      <c r="U591" s="19">
        <f ca="1">IF(T591&lt;=('Ejercicio 3 - TIR'!$D$24-'Ejercicio 3 - TIR'!$C$24)/('Ejercicio 3 - TIR'!$E$24-'Ejercicio 3 - TIR'!$C$24),'Ejercicio 3 - TIR'!$C$24+SQRT(('Ejercicio 3 - TIR'!$E$24-'Ejercicio 3 - TIR'!$C$24)*('Ejercicio 3 - TIR'!$D$24-'Ejercicio 3 - TIR'!$C$24)*T591),'Ejercicio 3 - TIR'!$E$24-SQRT(('Ejercicio 3 - TIR'!$E$24-'Ejercicio 3 - TIR'!$C$24)*('Ejercicio 3 - TIR'!$E$24-'Ejercicio 3 - TIR'!$D$24)*(1-T591)))</f>
        <v>0.196811784792718</v>
      </c>
      <c r="V591" s="17">
        <f ca="1" t="shared" si="4406"/>
        <v>0.536675091553263</v>
      </c>
      <c r="W591" s="19">
        <f ca="1">IF(V591&lt;=('Ejercicio 3 - TIR'!$D$25-'Ejercicio 3 - TIR'!$C$25)/('Ejercicio 3 - TIR'!$E$25-'Ejercicio 3 - TIR'!$C$25),'Ejercicio 3 - TIR'!$C$25+SQRT(('Ejercicio 3 - TIR'!$E$25-'Ejercicio 3 - TIR'!$C$25)*('Ejercicio 3 - TIR'!$D$25-'Ejercicio 3 - TIR'!$C$25)*V591),'Ejercicio 3 - TIR'!$E$25-SQRT(('Ejercicio 3 - TIR'!$E$25-'Ejercicio 3 - TIR'!$C$25)*('Ejercicio 3 - TIR'!$E$25-'Ejercicio 3 - TIR'!$D$25)*(1-V591)))</f>
        <v>0.209730443514193</v>
      </c>
      <c r="X591" s="17">
        <f ca="1" t="shared" si="4406"/>
        <v>0.0222479546492236</v>
      </c>
      <c r="Y591" s="19">
        <f ca="1">IF(X591&lt;=('Ejercicio 3 - TIR'!$D$26-'Ejercicio 3 - TIR'!$C$26)/('Ejercicio 3 - TIR'!$E$26-'Ejercicio 3 - TIR'!$C$26),'Ejercicio 3 - TIR'!$C$26+SQRT(('Ejercicio 3 - TIR'!$E$26-'Ejercicio 3 - TIR'!$C$26)*('Ejercicio 3 - TIR'!$D$26-'Ejercicio 3 - TIR'!$C$26)*X591),'Ejercicio 3 - TIR'!$E$26-SQRT(('Ejercicio 3 - TIR'!$E$26-'Ejercicio 3 - TIR'!$C$26)*('Ejercicio 3 - TIR'!$E$26-'Ejercicio 3 - TIR'!$D$26)*(1-X591)))</f>
        <v>0.19775045015163</v>
      </c>
      <c r="Z591" s="17">
        <f ca="1" t="shared" si="4288"/>
        <v>1.14144059724472</v>
      </c>
      <c r="AA591" s="17">
        <f ca="1" t="shared" si="4289"/>
        <v>1.3210639847314</v>
      </c>
      <c r="AB591" s="17">
        <f ca="1" t="shared" si="4290"/>
        <v>1.58106494539177</v>
      </c>
      <c r="AC591" s="17">
        <f ca="1" t="shared" si="4291"/>
        <v>1.91266239761352</v>
      </c>
      <c r="AD591" s="17">
        <f ca="1" t="shared" si="4292"/>
        <v>2.2908922477297</v>
      </c>
      <c r="AE591" s="16">
        <f ca="1" t="shared" si="4293"/>
        <v>5225.22645078548</v>
      </c>
      <c r="AF591" s="16">
        <f ca="1" t="shared" si="4294"/>
        <v>6047.49690247668</v>
      </c>
      <c r="AG591" s="16">
        <f ca="1" t="shared" si="4295"/>
        <v>7237.71556138155</v>
      </c>
      <c r="AH591" s="16">
        <f ca="1" t="shared" si="4296"/>
        <v>8755.68485609968</v>
      </c>
      <c r="AI591" s="16">
        <f ca="1" t="shared" si="4297"/>
        <v>10487.1254777792</v>
      </c>
      <c r="AJ591" s="18">
        <f ca="1" t="shared" si="4298"/>
        <v>40559.4353278845</v>
      </c>
      <c r="AK591" s="18">
        <f ca="1" t="shared" si="4299"/>
        <v>51646.574006</v>
      </c>
      <c r="AL591" s="18">
        <f ca="1" t="shared" si="4300"/>
        <v>61884.5459441436</v>
      </c>
      <c r="AM591" s="18">
        <f ca="1" t="shared" si="4301"/>
        <v>73568.8202452779</v>
      </c>
      <c r="AN591" s="18">
        <f ca="1" t="shared" si="4302"/>
        <v>89338.0649700122</v>
      </c>
      <c r="AO591" s="18">
        <f ca="1">C591/'Ejercicio 3 - TIR'!$D$7</f>
        <v>15214.4515995216</v>
      </c>
      <c r="AP591" s="18">
        <f ca="1" t="shared" si="4303"/>
        <v>25344.9837283629</v>
      </c>
      <c r="AQ591" s="18">
        <f ca="1" t="shared" si="4304"/>
        <v>36432.1224064784</v>
      </c>
      <c r="AR591" s="18">
        <f ca="1" t="shared" si="4305"/>
        <v>46670.094344622</v>
      </c>
      <c r="AS591" s="18">
        <f ca="1" t="shared" si="4306"/>
        <v>58354.3686457563</v>
      </c>
      <c r="AT591" s="18">
        <f ca="1" t="shared" si="4307"/>
        <v>74123.6133704906</v>
      </c>
      <c r="AU591" s="18">
        <f ca="1">AP591*'Ejercicio 3 - TIR'!$D$5</f>
        <v>12672.4918641814</v>
      </c>
      <c r="AV591" s="18">
        <f ca="1">AQ591*'Ejercicio 3 - TIR'!$D$5</f>
        <v>18216.0612032392</v>
      </c>
      <c r="AW591" s="18">
        <f ca="1">AR591*'Ejercicio 3 - TIR'!$D$5</f>
        <v>23335.047172311</v>
      </c>
      <c r="AX591" s="18">
        <f ca="1">AS591*'Ejercicio 3 - TIR'!$D$5</f>
        <v>29177.1843228781</v>
      </c>
      <c r="AY591" s="18">
        <f ca="1">AT591*'Ejercicio 3 - TIR'!$D$5</f>
        <v>37061.8066852453</v>
      </c>
      <c r="AZ591" s="18">
        <f ca="1" t="shared" ref="AZ591:BD591" si="4407">AJ591-AU591-AE591</f>
        <v>22661.7170129176</v>
      </c>
      <c r="BA591" s="18">
        <f ca="1" t="shared" si="4407"/>
        <v>27383.0159002841</v>
      </c>
      <c r="BB591" s="18">
        <f ca="1" t="shared" si="4407"/>
        <v>31311.7832104511</v>
      </c>
      <c r="BC591" s="18">
        <f ca="1" t="shared" si="4407"/>
        <v>35635.9510663</v>
      </c>
      <c r="BD591" s="18">
        <f ca="1" t="shared" si="4407"/>
        <v>41789.1328069877</v>
      </c>
      <c r="BE591" s="18">
        <f ca="1" t="shared" ref="BE591:BI591" si="4408">AZ591/Z591</f>
        <v>19853.610488027</v>
      </c>
      <c r="BF591" s="18">
        <f ca="1" t="shared" si="4408"/>
        <v>20728.0012298963</v>
      </c>
      <c r="BG591" s="18">
        <f ca="1" t="shared" si="4408"/>
        <v>19804.2359371218</v>
      </c>
      <c r="BH591" s="18">
        <f ca="1" t="shared" si="4408"/>
        <v>18631.5949488858</v>
      </c>
      <c r="BI591" s="18">
        <f ca="1" t="shared" si="4408"/>
        <v>18241.4222442812</v>
      </c>
      <c r="BJ591" s="18">
        <f ca="1" t="shared" si="4310"/>
        <v>84632.2131122324</v>
      </c>
      <c r="BK591" s="18">
        <f ca="1" t="shared" si="4311"/>
        <v>34854.6692228027</v>
      </c>
      <c r="BL591" s="18">
        <f ca="1" t="shared" si="4312"/>
        <v>119486.882335035</v>
      </c>
      <c r="BM591" s="18">
        <f ca="1">BK591*'Ejercicio 3 - TIR'!$D$5</f>
        <v>17427.3346114013</v>
      </c>
      <c r="BN591" s="18">
        <f ca="1" t="shared" si="4313"/>
        <v>102059.547723634</v>
      </c>
      <c r="BO591" s="18">
        <f ca="1" t="shared" si="4314"/>
        <v>44550.1301184183</v>
      </c>
      <c r="BP591" s="18">
        <f ca="1" t="shared" si="4315"/>
        <v>-113015.162316265</v>
      </c>
      <c r="BQ591" s="18">
        <f ca="1" t="shared" ref="BQ591:BT591" si="4409">BE591</f>
        <v>19853.610488027</v>
      </c>
      <c r="BR591" s="18">
        <f ca="1" t="shared" si="4409"/>
        <v>20728.0012298963</v>
      </c>
      <c r="BS591" s="18">
        <f ca="1" t="shared" si="4409"/>
        <v>19804.2359371218</v>
      </c>
      <c r="BT591" s="18">
        <f ca="1" t="shared" si="4409"/>
        <v>18631.5949488858</v>
      </c>
      <c r="BU591" s="18">
        <f ca="1" t="shared" si="4317"/>
        <v>62791.5523626995</v>
      </c>
      <c r="BV591" s="20">
        <f ca="1" t="shared" si="4318"/>
        <v>6.6665670655411</v>
      </c>
    </row>
    <row r="592" ht="15" customHeight="1" spans="1:74">
      <c r="A592" s="16">
        <v>591</v>
      </c>
      <c r="B592" s="17">
        <f ca="1" t="shared" ref="B592:F592" si="4410">RAND()</f>
        <v>0.20188895349812</v>
      </c>
      <c r="C592" s="18">
        <f ca="1">IF(B592&lt;=('Ejercicio 3 - TIR'!$D$13-'Ejercicio 3 - TIR'!$C$13)/('Ejercicio 3 - TIR'!$E$13-'Ejercicio 3 - TIR'!$C$13),'Ejercicio 3 - TIR'!$C$13+SQRT(('Ejercicio 3 - TIR'!$E$13-'Ejercicio 3 - TIR'!$C$13)*('Ejercicio 3 - TIR'!$D$13-'Ejercicio 3 - TIR'!$C$13)*B592),'Ejercicio 3 - TIR'!$E$13-SQRT(('Ejercicio 3 - TIR'!$E$13-'Ejercicio 3 - TIR'!$C$13)*('Ejercicio 3 - TIR'!$E$13-'Ejercicio 3 - TIR'!$D$13)*(1-B592)))</f>
        <v>68986.4109298011</v>
      </c>
      <c r="D592" s="17">
        <f ca="1" t="shared" si="4410"/>
        <v>0.280037165114736</v>
      </c>
      <c r="E592" s="18">
        <f ca="1">IF(D592&lt;=('Ejercicio 3 - TIR'!$D$14-'Ejercicio 3 - TIR'!$C$14)/('Ejercicio 3 - TIR'!$E$14-'Ejercicio 3 - TIR'!$C$14),'Ejercicio 3 - TIR'!$C$14+SQRT(('Ejercicio 3 - TIR'!$E$14-'Ejercicio 3 - TIR'!$C$14)*('Ejercicio 3 - TIR'!$D$14-'Ejercicio 3 - TIR'!$C$14)*D592),'Ejercicio 3 - TIR'!$E$14-SQRT(('Ejercicio 3 - TIR'!$E$14-'Ejercicio 3 - TIR'!$C$14)*('Ejercicio 3 - TIR'!$E$14-'Ejercicio 3 - TIR'!$D$14)*(1-D592)))</f>
        <v>29582.8798133494</v>
      </c>
      <c r="F592" s="17">
        <f ca="1" t="shared" si="4410"/>
        <v>0.318121944430447</v>
      </c>
      <c r="G592" s="18">
        <f ca="1">IF(F592&lt;=('Ejercicio 3 - TIR'!$D$18-'Ejercicio 3 - TIR'!$C$18)/('Ejercicio 3 - TIR'!$E$18-'Ejercicio 3 - TIR'!$C$18),'Ejercicio 3 - TIR'!$C$18+SQRT(('Ejercicio 3 - TIR'!$E$18-'Ejercicio 3 - TIR'!$C$18)*('Ejercicio 3 - TIR'!$D$18-'Ejercicio 3 - TIR'!$C$18)*F592),'Ejercicio 3 - TIR'!$E$18-SQRT(('Ejercicio 3 - TIR'!$E$18-'Ejercicio 3 - TIR'!$C$18)*('Ejercicio 3 - TIR'!$E$18-'Ejercicio 3 - TIR'!$D$18)*(1-F592)))</f>
        <v>36907.842764899</v>
      </c>
      <c r="H592" s="17">
        <f ca="1" t="shared" ref="H592:L592" si="4411">RAND()</f>
        <v>0.574471733413902</v>
      </c>
      <c r="I592" s="18">
        <f ca="1">IF(H592&lt;=('Ejercicio 3 - TIR'!$D$18-'Ejercicio 3 - TIR'!$C$18)/('Ejercicio 3 - TIR'!$E$18-'Ejercicio 3 - TIR'!$C$18),'Ejercicio 3 - TIR'!$C$18+SQRT(('Ejercicio 3 - TIR'!$E$18-'Ejercicio 3 - TIR'!$C$18)*('Ejercicio 3 - TIR'!$D$18-'Ejercicio 3 - TIR'!$C$18)*H592),'Ejercicio 3 - TIR'!$E$18-SQRT(('Ejercicio 3 - TIR'!$E$18-'Ejercicio 3 - TIR'!$C$18)*('Ejercicio 3 - TIR'!$E$18-'Ejercicio 3 - TIR'!$D$18)*(1-H592)))</f>
        <v>39282.8206926605</v>
      </c>
      <c r="J592" s="17">
        <f ca="1" t="shared" si="4411"/>
        <v>0.376571555657376</v>
      </c>
      <c r="K592" s="18">
        <f ca="1">IF(J592&lt;=('Ejercicio 3 - TIR'!$D$18-'Ejercicio 3 - TIR'!$C$18)/('Ejercicio 3 - TIR'!$E$18-'Ejercicio 3 - TIR'!$C$18),'Ejercicio 3 - TIR'!$C$18+SQRT(('Ejercicio 3 - TIR'!$E$18-'Ejercicio 3 - TIR'!$C$18)*('Ejercicio 3 - TIR'!$D$18-'Ejercicio 3 - TIR'!$C$18)*J592),'Ejercicio 3 - TIR'!$E$18-SQRT(('Ejercicio 3 - TIR'!$E$18-'Ejercicio 3 - TIR'!$C$18)*('Ejercicio 3 - TIR'!$E$18-'Ejercicio 3 - TIR'!$D$18)*(1-J592)))</f>
        <v>37515.6991257372</v>
      </c>
      <c r="L592" s="17">
        <f ca="1" t="shared" si="4411"/>
        <v>0.853945482181104</v>
      </c>
      <c r="M592" s="18">
        <f ca="1">IF(L592&lt;=('Ejercicio 3 - TIR'!$D$18-'Ejercicio 3 - TIR'!$C$18)/('Ejercicio 3 - TIR'!$E$18-'Ejercicio 3 - TIR'!$C$18),'Ejercicio 3 - TIR'!$C$18+SQRT(('Ejercicio 3 - TIR'!$E$18-'Ejercicio 3 - TIR'!$C$18)*('Ejercicio 3 - TIR'!$D$18-'Ejercicio 3 - TIR'!$C$18)*L592),'Ejercicio 3 - TIR'!$E$18-SQRT(('Ejercicio 3 - TIR'!$E$18-'Ejercicio 3 - TIR'!$C$18)*('Ejercicio 3 - TIR'!$E$18-'Ejercicio 3 - TIR'!$D$18)*(1-L592)))</f>
        <v>41690.3038150886</v>
      </c>
      <c r="N592" s="17">
        <f ca="1" t="shared" ref="N592:R592" si="4412">RAND()</f>
        <v>0.641432590029011</v>
      </c>
      <c r="O592" s="18">
        <f ca="1">IF(N592&lt;=('Ejercicio 3 - TIR'!$D$18-'Ejercicio 3 - TIR'!$C$18)/('Ejercicio 3 - TIR'!$E$18-'Ejercicio 3 - TIR'!$C$18),'Ejercicio 3 - TIR'!$C$18+SQRT(('Ejercicio 3 - TIR'!$E$18-'Ejercicio 3 - TIR'!$C$18)*('Ejercicio 3 - TIR'!$D$18-'Ejercicio 3 - TIR'!$C$18)*N592),'Ejercicio 3 - TIR'!$E$18-SQRT(('Ejercicio 3 - TIR'!$E$18-'Ejercicio 3 - TIR'!$C$18)*('Ejercicio 3 - TIR'!$E$18-'Ejercicio 3 - TIR'!$D$18)*(1-N592)))</f>
        <v>39808.9188244348</v>
      </c>
      <c r="P592" s="17">
        <f ca="1" t="shared" si="4412"/>
        <v>0.726222815610251</v>
      </c>
      <c r="Q592" s="19">
        <f ca="1">IF(P592&lt;=('Ejercicio 3 - TIR'!$D$22-'Ejercicio 3 - TIR'!$C$22)/('Ejercicio 3 - TIR'!$E$22-'Ejercicio 3 - TIR'!$C$22),'Ejercicio 3 - TIR'!$C$22+SQRT(('Ejercicio 3 - TIR'!$E$22-'Ejercicio 3 - TIR'!$C$22)*('Ejercicio 3 - TIR'!$D$22-'Ejercicio 3 - TIR'!$C$22)*P592),'Ejercicio 3 - TIR'!$E$22-SQRT(('Ejercicio 3 - TIR'!$E$22-'Ejercicio 3 - TIR'!$C$22)*('Ejercicio 3 - TIR'!$E$22-'Ejercicio 3 - TIR'!$D$22)*(1-P592)))</f>
        <v>0.157800924976442</v>
      </c>
      <c r="R592" s="17">
        <f ca="1" t="shared" si="4412"/>
        <v>0.0133886941596599</v>
      </c>
      <c r="S592" s="19">
        <f ca="1">IF(R592&lt;=('Ejercicio 3 - TIR'!$D$23-'Ejercicio 3 - TIR'!$C$23)/('Ejercicio 3 - TIR'!$E$23-'Ejercicio 3 - TIR'!$C$23),'Ejercicio 3 - TIR'!$C$23+SQRT(('Ejercicio 3 - TIR'!$E$23-'Ejercicio 3 - TIR'!$C$23)*('Ejercicio 3 - TIR'!$D$23-'Ejercicio 3 - TIR'!$C$23)*R592),'Ejercicio 3 - TIR'!$E$23-SQRT(('Ejercicio 3 - TIR'!$E$23-'Ejercicio 3 - TIR'!$C$23)*('Ejercicio 3 - TIR'!$E$23-'Ejercicio 3 - TIR'!$D$23)*(1-R592)))</f>
        <v>0.124909139383577</v>
      </c>
      <c r="T592" s="17">
        <f ca="1" t="shared" ref="T592:X592" si="4413">RAND()</f>
        <v>0.404765798731154</v>
      </c>
      <c r="U592" s="19">
        <f ca="1">IF(T592&lt;=('Ejercicio 3 - TIR'!$D$24-'Ejercicio 3 - TIR'!$C$24)/('Ejercicio 3 - TIR'!$E$24-'Ejercicio 3 - TIR'!$C$24),'Ejercicio 3 - TIR'!$C$24+SQRT(('Ejercicio 3 - TIR'!$E$24-'Ejercicio 3 - TIR'!$C$24)*('Ejercicio 3 - TIR'!$D$24-'Ejercicio 3 - TIR'!$C$24)*T592),'Ejercicio 3 - TIR'!$E$24-SQRT(('Ejercicio 3 - TIR'!$E$24-'Ejercicio 3 - TIR'!$C$24)*('Ejercicio 3 - TIR'!$E$24-'Ejercicio 3 - TIR'!$D$24)*(1-T592)))</f>
        <v>0.179154899714035</v>
      </c>
      <c r="V592" s="17">
        <f ca="1" t="shared" si="4413"/>
        <v>0.415420449733286</v>
      </c>
      <c r="W592" s="19">
        <f ca="1">IF(V592&lt;=('Ejercicio 3 - TIR'!$D$25-'Ejercicio 3 - TIR'!$C$25)/('Ejercicio 3 - TIR'!$E$25-'Ejercicio 3 - TIR'!$C$25),'Ejercicio 3 - TIR'!$C$25+SQRT(('Ejercicio 3 - TIR'!$E$25-'Ejercicio 3 - TIR'!$C$25)*('Ejercicio 3 - TIR'!$D$25-'Ejercicio 3 - TIR'!$C$25)*V592),'Ejercicio 3 - TIR'!$E$25-SQRT(('Ejercicio 3 - TIR'!$E$25-'Ejercicio 3 - TIR'!$C$25)*('Ejercicio 3 - TIR'!$E$25-'Ejercicio 3 - TIR'!$D$25)*(1-V592)))</f>
        <v>0.204766954270871</v>
      </c>
      <c r="X592" s="17">
        <f ca="1" t="shared" si="4413"/>
        <v>0.761786334356625</v>
      </c>
      <c r="Y592" s="19">
        <f ca="1">IF(X592&lt;=('Ejercicio 3 - TIR'!$D$26-'Ejercicio 3 - TIR'!$C$26)/('Ejercicio 3 - TIR'!$E$26-'Ejercicio 3 - TIR'!$C$26),'Ejercicio 3 - TIR'!$C$26+SQRT(('Ejercicio 3 - TIR'!$E$26-'Ejercicio 3 - TIR'!$C$26)*('Ejercicio 3 - TIR'!$D$26-'Ejercicio 3 - TIR'!$C$26)*X592),'Ejercicio 3 - TIR'!$E$26-SQRT(('Ejercicio 3 - TIR'!$E$26-'Ejercicio 3 - TIR'!$C$26)*('Ejercicio 3 - TIR'!$E$26-'Ejercicio 3 - TIR'!$D$26)*(1-X592)))</f>
        <v>0.244134225304976</v>
      </c>
      <c r="Z592" s="17">
        <f ca="1" t="shared" si="4288"/>
        <v>1.15780092497644</v>
      </c>
      <c r="AA592" s="17">
        <f ca="1" t="shared" si="4289"/>
        <v>1.30242084209276</v>
      </c>
      <c r="AB592" s="17">
        <f ca="1" t="shared" si="4290"/>
        <v>1.53575591744336</v>
      </c>
      <c r="AC592" s="17">
        <f ca="1" t="shared" si="4291"/>
        <v>1.8502279791617</v>
      </c>
      <c r="AD592" s="17">
        <f ca="1" t="shared" si="4292"/>
        <v>2.30193195349193</v>
      </c>
      <c r="AE592" s="16">
        <f ca="1" t="shared" si="4293"/>
        <v>4668.20579801345</v>
      </c>
      <c r="AF592" s="16">
        <f ca="1" t="shared" si="4294"/>
        <v>5251.30736670874</v>
      </c>
      <c r="AG592" s="16">
        <f ca="1" t="shared" si="4295"/>
        <v>6192.10481135901</v>
      </c>
      <c r="AH592" s="16">
        <f ca="1" t="shared" si="4296"/>
        <v>7460.043254107</v>
      </c>
      <c r="AI592" s="16">
        <f ca="1" t="shared" si="4297"/>
        <v>9281.29513469002</v>
      </c>
      <c r="AJ592" s="18">
        <f ca="1" t="shared" si="4298"/>
        <v>42731.9344920851</v>
      </c>
      <c r="AK592" s="18">
        <f ca="1" t="shared" si="4299"/>
        <v>51162.7644063137</v>
      </c>
      <c r="AL592" s="18">
        <f ca="1" t="shared" si="4300"/>
        <v>57614.9569293754</v>
      </c>
      <c r="AM592" s="18">
        <f ca="1" t="shared" si="4301"/>
        <v>77136.5665784286</v>
      </c>
      <c r="AN592" s="18">
        <f ca="1" t="shared" si="4302"/>
        <v>91637.4222759329</v>
      </c>
      <c r="AO592" s="18">
        <f ca="1">C592/'Ejercicio 3 - TIR'!$D$7</f>
        <v>13797.2821859602</v>
      </c>
      <c r="AP592" s="18">
        <f ca="1" t="shared" si="4303"/>
        <v>28934.6523061249</v>
      </c>
      <c r="AQ592" s="18">
        <f ca="1" t="shared" si="4304"/>
        <v>37365.4822203535</v>
      </c>
      <c r="AR592" s="18">
        <f ca="1" t="shared" si="4305"/>
        <v>43817.6747434152</v>
      </c>
      <c r="AS592" s="18">
        <f ca="1" t="shared" si="4306"/>
        <v>63339.2843924684</v>
      </c>
      <c r="AT592" s="18">
        <f ca="1" t="shared" si="4307"/>
        <v>77840.1400899727</v>
      </c>
      <c r="AU592" s="18">
        <f ca="1">AP592*'Ejercicio 3 - TIR'!$D$5</f>
        <v>14467.3261530625</v>
      </c>
      <c r="AV592" s="18">
        <f ca="1">AQ592*'Ejercicio 3 - TIR'!$D$5</f>
        <v>18682.7411101767</v>
      </c>
      <c r="AW592" s="18">
        <f ca="1">AR592*'Ejercicio 3 - TIR'!$D$5</f>
        <v>21908.8373717076</v>
      </c>
      <c r="AX592" s="18">
        <f ca="1">AS592*'Ejercicio 3 - TIR'!$D$5</f>
        <v>31669.6421962342</v>
      </c>
      <c r="AY592" s="18">
        <f ca="1">AT592*'Ejercicio 3 - TIR'!$D$5</f>
        <v>38920.0700449864</v>
      </c>
      <c r="AZ592" s="18">
        <f ca="1" t="shared" ref="AZ592:BD592" si="4414">AJ592-AU592-AE592</f>
        <v>23596.4025410092</v>
      </c>
      <c r="BA592" s="18">
        <f ca="1" t="shared" si="4414"/>
        <v>27228.7159294282</v>
      </c>
      <c r="BB592" s="18">
        <f ca="1" t="shared" si="4414"/>
        <v>29514.0147463088</v>
      </c>
      <c r="BC592" s="18">
        <f ca="1" t="shared" si="4414"/>
        <v>38006.8811280874</v>
      </c>
      <c r="BD592" s="18">
        <f ca="1" t="shared" si="4414"/>
        <v>43436.0570962566</v>
      </c>
      <c r="BE592" s="18">
        <f ca="1" t="shared" ref="BE592:BI592" si="4415">AZ592/Z592</f>
        <v>20380.3624889048</v>
      </c>
      <c r="BF592" s="18">
        <f ca="1" t="shared" si="4415"/>
        <v>20906.2347971002</v>
      </c>
      <c r="BG592" s="18">
        <f ca="1" t="shared" si="4415"/>
        <v>19217.9072280198</v>
      </c>
      <c r="BH592" s="18">
        <f ca="1" t="shared" si="4415"/>
        <v>20541.7286713541</v>
      </c>
      <c r="BI592" s="18">
        <f ca="1" t="shared" si="4415"/>
        <v>18869.3923077813</v>
      </c>
      <c r="BJ592" s="18">
        <f ca="1" t="shared" si="4310"/>
        <v>68097.7763186603</v>
      </c>
      <c r="BK592" s="18">
        <f ca="1" t="shared" si="4311"/>
        <v>31760.4047352068</v>
      </c>
      <c r="BL592" s="18">
        <f ca="1" t="shared" si="4312"/>
        <v>99858.1810538672</v>
      </c>
      <c r="BM592" s="18">
        <f ca="1">BK592*'Ejercicio 3 - TIR'!$D$5</f>
        <v>15880.2023676034</v>
      </c>
      <c r="BN592" s="18">
        <f ca="1" t="shared" si="4313"/>
        <v>83977.9786862638</v>
      </c>
      <c r="BO592" s="18">
        <f ca="1" t="shared" si="4314"/>
        <v>36481.5209063295</v>
      </c>
      <c r="BP592" s="18">
        <f ca="1" t="shared" si="4315"/>
        <v>-98569.2907431504</v>
      </c>
      <c r="BQ592" s="18">
        <f ca="1" t="shared" ref="BQ592:BT592" si="4416">BE592</f>
        <v>20380.3624889048</v>
      </c>
      <c r="BR592" s="18">
        <f ca="1" t="shared" si="4416"/>
        <v>20906.2347971002</v>
      </c>
      <c r="BS592" s="18">
        <f ca="1" t="shared" si="4416"/>
        <v>19217.9072280198</v>
      </c>
      <c r="BT592" s="18">
        <f ca="1" t="shared" si="4416"/>
        <v>20541.7286713541</v>
      </c>
      <c r="BU592" s="18">
        <f ca="1" t="shared" si="4317"/>
        <v>55350.9132141107</v>
      </c>
      <c r="BV592" s="20">
        <f ca="1" t="shared" si="4318"/>
        <v>10.0250176613464</v>
      </c>
    </row>
    <row r="593" ht="15" customHeight="1" spans="1:74">
      <c r="A593" s="16">
        <v>592</v>
      </c>
      <c r="B593" s="17">
        <f ca="1" t="shared" ref="B593:F593" si="4417">RAND()</f>
        <v>0.586726399939998</v>
      </c>
      <c r="C593" s="18">
        <f ca="1">IF(B593&lt;=('Ejercicio 3 - TIR'!$D$13-'Ejercicio 3 - TIR'!$C$13)/('Ejercicio 3 - TIR'!$E$13-'Ejercicio 3 - TIR'!$C$13),'Ejercicio 3 - TIR'!$C$13+SQRT(('Ejercicio 3 - TIR'!$E$13-'Ejercicio 3 - TIR'!$C$13)*('Ejercicio 3 - TIR'!$D$13-'Ejercicio 3 - TIR'!$C$13)*B593),'Ejercicio 3 - TIR'!$E$13-SQRT(('Ejercicio 3 - TIR'!$E$13-'Ejercicio 3 - TIR'!$C$13)*('Ejercicio 3 - TIR'!$E$13-'Ejercicio 3 - TIR'!$D$13)*(1-B593)))</f>
        <v>77730.5518687148</v>
      </c>
      <c r="D593" s="17">
        <f ca="1" t="shared" si="4417"/>
        <v>0.169178173947059</v>
      </c>
      <c r="E593" s="18">
        <f ca="1">IF(D593&lt;=('Ejercicio 3 - TIR'!$D$14-'Ejercicio 3 - TIR'!$C$14)/('Ejercicio 3 - TIR'!$E$14-'Ejercicio 3 - TIR'!$C$14),'Ejercicio 3 - TIR'!$C$14+SQRT(('Ejercicio 3 - TIR'!$E$14-'Ejercicio 3 - TIR'!$C$14)*('Ejercicio 3 - TIR'!$D$14-'Ejercicio 3 - TIR'!$C$14)*D593),'Ejercicio 3 - TIR'!$E$14-SQRT(('Ejercicio 3 - TIR'!$E$14-'Ejercicio 3 - TIR'!$C$14)*('Ejercicio 3 - TIR'!$E$14-'Ejercicio 3 - TIR'!$D$14)*(1-D593)))</f>
        <v>28562.0728580462</v>
      </c>
      <c r="F593" s="17">
        <f ca="1" t="shared" si="4417"/>
        <v>0.227827282967259</v>
      </c>
      <c r="G593" s="18">
        <f ca="1">IF(F593&lt;=('Ejercicio 3 - TIR'!$D$18-'Ejercicio 3 - TIR'!$C$18)/('Ejercicio 3 - TIR'!$E$18-'Ejercicio 3 - TIR'!$C$18),'Ejercicio 3 - TIR'!$C$18+SQRT(('Ejercicio 3 - TIR'!$E$18-'Ejercicio 3 - TIR'!$C$18)*('Ejercicio 3 - TIR'!$D$18-'Ejercicio 3 - TIR'!$C$18)*F593),'Ejercicio 3 - TIR'!$E$18-SQRT(('Ejercicio 3 - TIR'!$E$18-'Ejercicio 3 - TIR'!$C$18)*('Ejercicio 3 - TIR'!$E$18-'Ejercicio 3 - TIR'!$D$18)*(1-F593)))</f>
        <v>35845.8611380265</v>
      </c>
      <c r="H593" s="17">
        <f ca="1" t="shared" ref="H593:L593" si="4418">RAND()</f>
        <v>0.602297978936205</v>
      </c>
      <c r="I593" s="18">
        <f ca="1">IF(H593&lt;=('Ejercicio 3 - TIR'!$D$18-'Ejercicio 3 - TIR'!$C$18)/('Ejercicio 3 - TIR'!$E$18-'Ejercicio 3 - TIR'!$C$18),'Ejercicio 3 - TIR'!$C$18+SQRT(('Ejercicio 3 - TIR'!$E$18-'Ejercicio 3 - TIR'!$C$18)*('Ejercicio 3 - TIR'!$D$18-'Ejercicio 3 - TIR'!$C$18)*H593),'Ejercicio 3 - TIR'!$E$18-SQRT(('Ejercicio 3 - TIR'!$E$18-'Ejercicio 3 - TIR'!$C$18)*('Ejercicio 3 - TIR'!$E$18-'Ejercicio 3 - TIR'!$D$18)*(1-H593)))</f>
        <v>39504.9827375136</v>
      </c>
      <c r="J593" s="17">
        <f ca="1" t="shared" si="4418"/>
        <v>0.595656665479416</v>
      </c>
      <c r="K593" s="18">
        <f ca="1">IF(J593&lt;=('Ejercicio 3 - TIR'!$D$18-'Ejercicio 3 - TIR'!$C$18)/('Ejercicio 3 - TIR'!$E$18-'Ejercicio 3 - TIR'!$C$18),'Ejercicio 3 - TIR'!$C$18+SQRT(('Ejercicio 3 - TIR'!$E$18-'Ejercicio 3 - TIR'!$C$18)*('Ejercicio 3 - TIR'!$D$18-'Ejercicio 3 - TIR'!$C$18)*J593),'Ejercicio 3 - TIR'!$E$18-SQRT(('Ejercicio 3 - TIR'!$E$18-'Ejercicio 3 - TIR'!$C$18)*('Ejercicio 3 - TIR'!$E$18-'Ejercicio 3 - TIR'!$D$18)*(1-J593)))</f>
        <v>39452.4335396718</v>
      </c>
      <c r="L593" s="17">
        <f ca="1" t="shared" si="4418"/>
        <v>0.416587531846589</v>
      </c>
      <c r="M593" s="18">
        <f ca="1">IF(L593&lt;=('Ejercicio 3 - TIR'!$D$18-'Ejercicio 3 - TIR'!$C$18)/('Ejercicio 3 - TIR'!$E$18-'Ejercicio 3 - TIR'!$C$18),'Ejercicio 3 - TIR'!$C$18+SQRT(('Ejercicio 3 - TIR'!$E$18-'Ejercicio 3 - TIR'!$C$18)*('Ejercicio 3 - TIR'!$D$18-'Ejercicio 3 - TIR'!$C$18)*L593),'Ejercicio 3 - TIR'!$E$18-SQRT(('Ejercicio 3 - TIR'!$E$18-'Ejercicio 3 - TIR'!$C$18)*('Ejercicio 3 - TIR'!$E$18-'Ejercicio 3 - TIR'!$D$18)*(1-L593)))</f>
        <v>37904.9433759508</v>
      </c>
      <c r="N593" s="17">
        <f ca="1" t="shared" ref="N593:R593" si="4419">RAND()</f>
        <v>0.0722572862552153</v>
      </c>
      <c r="O593" s="18">
        <f ca="1">IF(N593&lt;=('Ejercicio 3 - TIR'!$D$18-'Ejercicio 3 - TIR'!$C$18)/('Ejercicio 3 - TIR'!$E$18-'Ejercicio 3 - TIR'!$C$18),'Ejercicio 3 - TIR'!$C$18+SQRT(('Ejercicio 3 - TIR'!$E$18-'Ejercicio 3 - TIR'!$C$18)*('Ejercicio 3 - TIR'!$D$18-'Ejercicio 3 - TIR'!$C$18)*N593),'Ejercicio 3 - TIR'!$E$18-SQRT(('Ejercicio 3 - TIR'!$E$18-'Ejercicio 3 - TIR'!$C$18)*('Ejercicio 3 - TIR'!$E$18-'Ejercicio 3 - TIR'!$D$18)*(1-N593)))</f>
        <v>33292.2018374155</v>
      </c>
      <c r="P593" s="17">
        <f ca="1" t="shared" si="4419"/>
        <v>0.0133776332088771</v>
      </c>
      <c r="Q593" s="19">
        <f ca="1">IF(P593&lt;=('Ejercicio 3 - TIR'!$D$22-'Ejercicio 3 - TIR'!$C$22)/('Ejercicio 3 - TIR'!$E$22-'Ejercicio 3 - TIR'!$C$22),'Ejercicio 3 - TIR'!$C$22+SQRT(('Ejercicio 3 - TIR'!$E$22-'Ejercicio 3 - TIR'!$C$22)*('Ejercicio 3 - TIR'!$D$22-'Ejercicio 3 - TIR'!$C$22)*P593),'Ejercicio 3 - TIR'!$E$22-SQRT(('Ejercicio 3 - TIR'!$E$22-'Ejercicio 3 - TIR'!$C$22)*('Ejercicio 3 - TIR'!$E$22-'Ejercicio 3 - TIR'!$D$22)*(1-P593)))</f>
        <v>0.124907111143634</v>
      </c>
      <c r="R593" s="17">
        <f ca="1" t="shared" si="4419"/>
        <v>0.510723004058295</v>
      </c>
      <c r="S593" s="19">
        <f ca="1">IF(R593&lt;=('Ejercicio 3 - TIR'!$D$23-'Ejercicio 3 - TIR'!$C$23)/('Ejercicio 3 - TIR'!$E$23-'Ejercicio 3 - TIR'!$C$23),'Ejercicio 3 - TIR'!$C$23+SQRT(('Ejercicio 3 - TIR'!$E$23-'Ejercicio 3 - TIR'!$C$23)*('Ejercicio 3 - TIR'!$D$23-'Ejercicio 3 - TIR'!$C$23)*R593),'Ejercicio 3 - TIR'!$E$23-SQRT(('Ejercicio 3 - TIR'!$E$23-'Ejercicio 3 - TIR'!$C$23)*('Ejercicio 3 - TIR'!$E$23-'Ejercicio 3 - TIR'!$D$23)*(1-R593)))</f>
        <v>0.150323433610084</v>
      </c>
      <c r="T593" s="17">
        <f ca="1" t="shared" ref="T593:X593" si="4420">RAND()</f>
        <v>0.0885959708517472</v>
      </c>
      <c r="U593" s="19">
        <f ca="1">IF(T593&lt;=('Ejercicio 3 - TIR'!$D$24-'Ejercicio 3 - TIR'!$C$24)/('Ejercicio 3 - TIR'!$E$24-'Ejercicio 3 - TIR'!$C$24),'Ejercicio 3 - TIR'!$C$24+SQRT(('Ejercicio 3 - TIR'!$E$24-'Ejercicio 3 - TIR'!$C$24)*('Ejercicio 3 - TIR'!$D$24-'Ejercicio 3 - TIR'!$C$24)*T593),'Ejercicio 3 - TIR'!$E$24-SQRT(('Ejercicio 3 - TIR'!$E$24-'Ejercicio 3 - TIR'!$C$24)*('Ejercicio 3 - TIR'!$E$24-'Ejercicio 3 - TIR'!$D$24)*(1-T593)))</f>
        <v>0.163640071069781</v>
      </c>
      <c r="V593" s="17">
        <f ca="1" t="shared" si="4420"/>
        <v>0.739394094276927</v>
      </c>
      <c r="W593" s="19">
        <f ca="1">IF(V593&lt;=('Ejercicio 3 - TIR'!$D$25-'Ejercicio 3 - TIR'!$C$25)/('Ejercicio 3 - TIR'!$E$25-'Ejercicio 3 - TIR'!$C$25),'Ejercicio 3 - TIR'!$C$25+SQRT(('Ejercicio 3 - TIR'!$E$25-'Ejercicio 3 - TIR'!$C$25)*('Ejercicio 3 - TIR'!$D$25-'Ejercicio 3 - TIR'!$C$25)*V593),'Ejercicio 3 - TIR'!$E$25-SQRT(('Ejercicio 3 - TIR'!$E$25-'Ejercicio 3 - TIR'!$C$25)*('Ejercicio 3 - TIR'!$E$25-'Ejercicio 3 - TIR'!$D$25)*(1-V593)))</f>
        <v>0.219798664432996</v>
      </c>
      <c r="X593" s="17">
        <f ca="1" t="shared" si="4420"/>
        <v>0.0273709577406034</v>
      </c>
      <c r="Y593" s="19">
        <f ca="1">IF(X593&lt;=('Ejercicio 3 - TIR'!$D$26-'Ejercicio 3 - TIR'!$C$26)/('Ejercicio 3 - TIR'!$E$26-'Ejercicio 3 - TIR'!$C$26),'Ejercicio 3 - TIR'!$C$26+SQRT(('Ejercicio 3 - TIR'!$E$26-'Ejercicio 3 - TIR'!$C$26)*('Ejercicio 3 - TIR'!$D$26-'Ejercicio 3 - TIR'!$C$26)*X593),'Ejercicio 3 - TIR'!$E$26-SQRT(('Ejercicio 3 - TIR'!$E$26-'Ejercicio 3 - TIR'!$C$26)*('Ejercicio 3 - TIR'!$E$26-'Ejercicio 3 - TIR'!$D$26)*(1-X593)))</f>
        <v>0.19859660316053</v>
      </c>
      <c r="Z593" s="17">
        <f ca="1" t="shared" si="4288"/>
        <v>1.12490711114363</v>
      </c>
      <c r="AA593" s="17">
        <f ca="1" t="shared" si="4289"/>
        <v>1.29400701058315</v>
      </c>
      <c r="AB593" s="17">
        <f ca="1" t="shared" si="4290"/>
        <v>1.50575840975977</v>
      </c>
      <c r="AC593" s="17">
        <f ca="1" t="shared" si="4291"/>
        <v>1.83672209718372</v>
      </c>
      <c r="AD593" s="17">
        <f ca="1" t="shared" si="4292"/>
        <v>2.20148886663429</v>
      </c>
      <c r="AE593" s="16">
        <f ca="1" t="shared" si="4293"/>
        <v>3567.60600897255</v>
      </c>
      <c r="AF593" s="16">
        <f ca="1" t="shared" si="4294"/>
        <v>4103.90079400928</v>
      </c>
      <c r="AG593" s="16">
        <f ca="1" t="shared" si="4295"/>
        <v>4775.46341160429</v>
      </c>
      <c r="AH593" s="16">
        <f ca="1" t="shared" si="4296"/>
        <v>5825.10389152355</v>
      </c>
      <c r="AI593" s="16">
        <f ca="1" t="shared" si="4297"/>
        <v>6981.94973743731</v>
      </c>
      <c r="AJ593" s="18">
        <f ca="1" t="shared" si="4298"/>
        <v>40323.2640992333</v>
      </c>
      <c r="AK593" s="18">
        <f ca="1" t="shared" si="4299"/>
        <v>51119.7246153087</v>
      </c>
      <c r="AL593" s="18">
        <f ca="1" t="shared" si="4300"/>
        <v>59405.8335878491</v>
      </c>
      <c r="AM593" s="18">
        <f ca="1" t="shared" si="4301"/>
        <v>69620.8470911063</v>
      </c>
      <c r="AN593" s="18">
        <f ca="1" t="shared" si="4302"/>
        <v>73292.4116908119</v>
      </c>
      <c r="AO593" s="18">
        <f ca="1">C593/'Ejercicio 3 - TIR'!$D$7</f>
        <v>15546.110373743</v>
      </c>
      <c r="AP593" s="18">
        <f ca="1" t="shared" si="4303"/>
        <v>24777.1537254903</v>
      </c>
      <c r="AQ593" s="18">
        <f ca="1" t="shared" si="4304"/>
        <v>35573.6142415658</v>
      </c>
      <c r="AR593" s="18">
        <f ca="1" t="shared" si="4305"/>
        <v>43859.7232141062</v>
      </c>
      <c r="AS593" s="18">
        <f ca="1" t="shared" si="4306"/>
        <v>54074.7367173634</v>
      </c>
      <c r="AT593" s="18">
        <f ca="1" t="shared" si="4307"/>
        <v>57746.3013170689</v>
      </c>
      <c r="AU593" s="18">
        <f ca="1">AP593*'Ejercicio 3 - TIR'!$D$5</f>
        <v>12388.5768627452</v>
      </c>
      <c r="AV593" s="18">
        <f ca="1">AQ593*'Ejercicio 3 - TIR'!$D$5</f>
        <v>17786.8071207829</v>
      </c>
      <c r="AW593" s="18">
        <f ca="1">AR593*'Ejercicio 3 - TIR'!$D$5</f>
        <v>21929.8616070531</v>
      </c>
      <c r="AX593" s="18">
        <f ca="1">AS593*'Ejercicio 3 - TIR'!$D$5</f>
        <v>27037.3683586817</v>
      </c>
      <c r="AY593" s="18">
        <f ca="1">AT593*'Ejercicio 3 - TIR'!$D$5</f>
        <v>28873.1506585345</v>
      </c>
      <c r="AZ593" s="18">
        <f ca="1" t="shared" ref="AZ593:BD593" si="4421">AJ593-AU593-AE593</f>
        <v>24367.0812275156</v>
      </c>
      <c r="BA593" s="18">
        <f ca="1" t="shared" si="4421"/>
        <v>29229.0167005166</v>
      </c>
      <c r="BB593" s="18">
        <f ca="1" t="shared" si="4421"/>
        <v>32700.5085691917</v>
      </c>
      <c r="BC593" s="18">
        <f ca="1" t="shared" si="4421"/>
        <v>36758.3748409011</v>
      </c>
      <c r="BD593" s="18">
        <f ca="1" t="shared" si="4421"/>
        <v>37437.3112948401</v>
      </c>
      <c r="BE593" s="18">
        <f ca="1" t="shared" ref="BE593:BI593" si="4422">AZ593/Z593</f>
        <v>21661.4162948466</v>
      </c>
      <c r="BF593" s="18">
        <f ca="1" t="shared" si="4422"/>
        <v>22587.9894478659</v>
      </c>
      <c r="BG593" s="18">
        <f ca="1" t="shared" si="4422"/>
        <v>21716.9689089825</v>
      </c>
      <c r="BH593" s="18">
        <f ca="1" t="shared" si="4422"/>
        <v>20013.0302222985</v>
      </c>
      <c r="BI593" s="18">
        <f ca="1" t="shared" si="4422"/>
        <v>17005.4511118539</v>
      </c>
      <c r="BJ593" s="18">
        <f ca="1" t="shared" si="4310"/>
        <v>62879.085404986</v>
      </c>
      <c r="BK593" s="18">
        <f ca="1" t="shared" si="4311"/>
        <v>34224.5889072629</v>
      </c>
      <c r="BL593" s="18">
        <f ca="1" t="shared" si="4312"/>
        <v>97103.674312249</v>
      </c>
      <c r="BM593" s="18">
        <f ca="1">BK593*'Ejercicio 3 - TIR'!$D$5</f>
        <v>17112.2944536315</v>
      </c>
      <c r="BN593" s="18">
        <f ca="1" t="shared" si="4313"/>
        <v>79991.3798586175</v>
      </c>
      <c r="BO593" s="18">
        <f ca="1" t="shared" si="4314"/>
        <v>36335.1280449177</v>
      </c>
      <c r="BP593" s="18">
        <f ca="1" t="shared" si="4315"/>
        <v>-106292.624726761</v>
      </c>
      <c r="BQ593" s="18">
        <f ca="1" t="shared" ref="BQ593:BT593" si="4423">BE593</f>
        <v>21661.4162948466</v>
      </c>
      <c r="BR593" s="18">
        <f ca="1" t="shared" si="4423"/>
        <v>22587.9894478659</v>
      </c>
      <c r="BS593" s="18">
        <f ca="1" t="shared" si="4423"/>
        <v>21716.9689089825</v>
      </c>
      <c r="BT593" s="18">
        <f ca="1" t="shared" si="4423"/>
        <v>20013.0302222985</v>
      </c>
      <c r="BU593" s="18">
        <f ca="1" t="shared" si="4317"/>
        <v>53340.5791567716</v>
      </c>
      <c r="BV593" s="20">
        <f ca="1" t="shared" si="4318"/>
        <v>8.42971426790988</v>
      </c>
    </row>
    <row r="594" ht="15" customHeight="1" spans="1:74">
      <c r="A594" s="16">
        <v>593</v>
      </c>
      <c r="B594" s="17">
        <f ca="1" t="shared" ref="B594:F594" si="4424">RAND()</f>
        <v>0.241303982807071</v>
      </c>
      <c r="C594" s="18">
        <f ca="1">IF(B594&lt;=('Ejercicio 3 - TIR'!$D$13-'Ejercicio 3 - TIR'!$C$13)/('Ejercicio 3 - TIR'!$E$13-'Ejercicio 3 - TIR'!$C$13),'Ejercicio 3 - TIR'!$C$13+SQRT(('Ejercicio 3 - TIR'!$E$13-'Ejercicio 3 - TIR'!$C$13)*('Ejercicio 3 - TIR'!$D$13-'Ejercicio 3 - TIR'!$C$13)*B594),'Ejercicio 3 - TIR'!$E$13-SQRT(('Ejercicio 3 - TIR'!$E$13-'Ejercicio 3 - TIR'!$C$13)*('Ejercicio 3 - TIR'!$E$13-'Ejercicio 3 - TIR'!$D$13)*(1-B594)))</f>
        <v>69824.5403517329</v>
      </c>
      <c r="D594" s="17">
        <f ca="1" t="shared" si="4424"/>
        <v>0.747328363845561</v>
      </c>
      <c r="E594" s="18">
        <f ca="1">IF(D594&lt;=('Ejercicio 3 - TIR'!$D$14-'Ejercicio 3 - TIR'!$C$14)/('Ejercicio 3 - TIR'!$E$14-'Ejercicio 3 - TIR'!$C$14),'Ejercicio 3 - TIR'!$C$14+SQRT(('Ejercicio 3 - TIR'!$E$14-'Ejercicio 3 - TIR'!$C$14)*('Ejercicio 3 - TIR'!$D$14-'Ejercicio 3 - TIR'!$C$14)*D594),'Ejercicio 3 - TIR'!$E$14-SQRT(('Ejercicio 3 - TIR'!$E$14-'Ejercicio 3 - TIR'!$C$14)*('Ejercicio 3 - TIR'!$E$14-'Ejercicio 3 - TIR'!$D$14)*(1-D594)))</f>
        <v>33843.6418701341</v>
      </c>
      <c r="F594" s="17">
        <f ca="1" t="shared" si="4424"/>
        <v>0.791656280366872</v>
      </c>
      <c r="G594" s="18">
        <f ca="1">IF(F594&lt;=('Ejercicio 3 - TIR'!$D$18-'Ejercicio 3 - TIR'!$C$18)/('Ejercicio 3 - TIR'!$E$18-'Ejercicio 3 - TIR'!$C$18),'Ejercicio 3 - TIR'!$C$18+SQRT(('Ejercicio 3 - TIR'!$E$18-'Ejercicio 3 - TIR'!$C$18)*('Ejercicio 3 - TIR'!$D$18-'Ejercicio 3 - TIR'!$C$18)*F594),'Ejercicio 3 - TIR'!$E$18-SQRT(('Ejercicio 3 - TIR'!$E$18-'Ejercicio 3 - TIR'!$C$18)*('Ejercicio 3 - TIR'!$E$18-'Ejercicio 3 - TIR'!$D$18)*(1-F594)))</f>
        <v>41047.0543929261</v>
      </c>
      <c r="H594" s="17">
        <f ca="1" t="shared" ref="H594:L594" si="4425">RAND()</f>
        <v>0.444889320766001</v>
      </c>
      <c r="I594" s="18">
        <f ca="1">IF(H594&lt;=('Ejercicio 3 - TIR'!$D$18-'Ejercicio 3 - TIR'!$C$18)/('Ejercicio 3 - TIR'!$E$18-'Ejercicio 3 - TIR'!$C$18),'Ejercicio 3 - TIR'!$C$18+SQRT(('Ejercicio 3 - TIR'!$E$18-'Ejercicio 3 - TIR'!$C$18)*('Ejercicio 3 - TIR'!$D$18-'Ejercicio 3 - TIR'!$C$18)*H594),'Ejercicio 3 - TIR'!$E$18-SQRT(('Ejercicio 3 - TIR'!$E$18-'Ejercicio 3 - TIR'!$C$18)*('Ejercicio 3 - TIR'!$E$18-'Ejercicio 3 - TIR'!$D$18)*(1-H594)))</f>
        <v>38169.0512371327</v>
      </c>
      <c r="J594" s="17">
        <f ca="1" t="shared" si="4425"/>
        <v>0.185803084220961</v>
      </c>
      <c r="K594" s="18">
        <f ca="1">IF(J594&lt;=('Ejercicio 3 - TIR'!$D$18-'Ejercicio 3 - TIR'!$C$18)/('Ejercicio 3 - TIR'!$E$18-'Ejercicio 3 - TIR'!$C$18),'Ejercicio 3 - TIR'!$C$18+SQRT(('Ejercicio 3 - TIR'!$E$18-'Ejercicio 3 - TIR'!$C$18)*('Ejercicio 3 - TIR'!$D$18-'Ejercicio 3 - TIR'!$C$18)*J594),'Ejercicio 3 - TIR'!$E$18-SQRT(('Ejercicio 3 - TIR'!$E$18-'Ejercicio 3 - TIR'!$C$18)*('Ejercicio 3 - TIR'!$E$18-'Ejercicio 3 - TIR'!$D$18)*(1-J594)))</f>
        <v>35279.2483019029</v>
      </c>
      <c r="L594" s="17">
        <f ca="1" t="shared" si="4425"/>
        <v>0.276723469216636</v>
      </c>
      <c r="M594" s="18">
        <f ca="1">IF(L594&lt;=('Ejercicio 3 - TIR'!$D$18-'Ejercicio 3 - TIR'!$C$18)/('Ejercicio 3 - TIR'!$E$18-'Ejercicio 3 - TIR'!$C$18),'Ejercicio 3 - TIR'!$C$18+SQRT(('Ejercicio 3 - TIR'!$E$18-'Ejercicio 3 - TIR'!$C$18)*('Ejercicio 3 - TIR'!$D$18-'Ejercicio 3 - TIR'!$C$18)*L594),'Ejercicio 3 - TIR'!$E$18-SQRT(('Ejercicio 3 - TIR'!$E$18-'Ejercicio 3 - TIR'!$C$18)*('Ejercicio 3 - TIR'!$E$18-'Ejercicio 3 - TIR'!$D$18)*(1-L594)))</f>
        <v>36442.7106393579</v>
      </c>
      <c r="N594" s="17">
        <f ca="1" t="shared" ref="N594:R594" si="4426">RAND()</f>
        <v>0.971065457982093</v>
      </c>
      <c r="O594" s="18">
        <f ca="1">IF(N594&lt;=('Ejercicio 3 - TIR'!$D$18-'Ejercicio 3 - TIR'!$C$18)/('Ejercicio 3 - TIR'!$E$18-'Ejercicio 3 - TIR'!$C$18),'Ejercicio 3 - TIR'!$C$18+SQRT(('Ejercicio 3 - TIR'!$E$18-'Ejercicio 3 - TIR'!$C$18)*('Ejercicio 3 - TIR'!$D$18-'Ejercicio 3 - TIR'!$C$18)*N594),'Ejercicio 3 - TIR'!$E$18-SQRT(('Ejercicio 3 - TIR'!$E$18-'Ejercicio 3 - TIR'!$C$18)*('Ejercicio 3 - TIR'!$E$18-'Ejercicio 3 - TIR'!$D$18)*(1-N594)))</f>
        <v>43526.877244985</v>
      </c>
      <c r="P594" s="17">
        <f ca="1" t="shared" si="4426"/>
        <v>0.228040192872207</v>
      </c>
      <c r="Q594" s="19">
        <f ca="1">IF(P594&lt;=('Ejercicio 3 - TIR'!$D$22-'Ejercicio 3 - TIR'!$C$22)/('Ejercicio 3 - TIR'!$E$22-'Ejercicio 3 - TIR'!$C$22),'Ejercicio 3 - TIR'!$C$22+SQRT(('Ejercicio 3 - TIR'!$E$22-'Ejercicio 3 - TIR'!$C$22)*('Ejercicio 3 - TIR'!$D$22-'Ejercicio 3 - TIR'!$C$22)*P594),'Ejercicio 3 - TIR'!$E$22-SQRT(('Ejercicio 3 - TIR'!$E$22-'Ejercicio 3 - TIR'!$C$22)*('Ejercicio 3 - TIR'!$E$22-'Ejercicio 3 - TIR'!$D$22)*(1-P594)))</f>
        <v>0.14026011715588</v>
      </c>
      <c r="R594" s="17">
        <f ca="1" t="shared" si="4426"/>
        <v>0.619756480718537</v>
      </c>
      <c r="S594" s="19">
        <f ca="1">IF(R594&lt;=('Ejercicio 3 - TIR'!$D$23-'Ejercicio 3 - TIR'!$C$23)/('Ejercicio 3 - TIR'!$E$23-'Ejercicio 3 - TIR'!$C$23),'Ejercicio 3 - TIR'!$C$23+SQRT(('Ejercicio 3 - TIR'!$E$23-'Ejercicio 3 - TIR'!$C$23)*('Ejercicio 3 - TIR'!$D$23-'Ejercicio 3 - TIR'!$C$23)*R594),'Ejercicio 3 - TIR'!$E$23-SQRT(('Ejercicio 3 - TIR'!$E$23-'Ejercicio 3 - TIR'!$C$23)*('Ejercicio 3 - TIR'!$E$23-'Ejercicio 3 - TIR'!$D$23)*(1-R594)))</f>
        <v>0.153838227607698</v>
      </c>
      <c r="T594" s="17">
        <f ca="1" t="shared" ref="T594:X594" si="4427">RAND()</f>
        <v>0.719669721712227</v>
      </c>
      <c r="U594" s="19">
        <f ca="1">IF(T594&lt;=('Ejercicio 3 - TIR'!$D$24-'Ejercicio 3 - TIR'!$C$24)/('Ejercicio 3 - TIR'!$E$24-'Ejercicio 3 - TIR'!$C$24),'Ejercicio 3 - TIR'!$C$24+SQRT(('Ejercicio 3 - TIR'!$E$24-'Ejercicio 3 - TIR'!$C$24)*('Ejercicio 3 - TIR'!$D$24-'Ejercicio 3 - TIR'!$C$24)*T594),'Ejercicio 3 - TIR'!$E$24-SQRT(('Ejercicio 3 - TIR'!$E$24-'Ejercicio 3 - TIR'!$C$24)*('Ejercicio 3 - TIR'!$E$24-'Ejercicio 3 - TIR'!$D$24)*(1-T594)))</f>
        <v>0.191983490952551</v>
      </c>
      <c r="V594" s="17">
        <f ca="1" t="shared" si="4427"/>
        <v>0.554401849705294</v>
      </c>
      <c r="W594" s="19">
        <f ca="1">IF(V594&lt;=('Ejercicio 3 - TIR'!$D$25-'Ejercicio 3 - TIR'!$C$25)/('Ejercicio 3 - TIR'!$E$25-'Ejercicio 3 - TIR'!$C$25),'Ejercicio 3 - TIR'!$C$25+SQRT(('Ejercicio 3 - TIR'!$E$25-'Ejercicio 3 - TIR'!$C$25)*('Ejercicio 3 - TIR'!$D$25-'Ejercicio 3 - TIR'!$C$25)*V594),'Ejercicio 3 - TIR'!$E$25-SQRT(('Ejercicio 3 - TIR'!$E$25-'Ejercicio 3 - TIR'!$C$25)*('Ejercicio 3 - TIR'!$E$25-'Ejercicio 3 - TIR'!$D$25)*(1-V594)))</f>
        <v>0.210508310671339</v>
      </c>
      <c r="X594" s="17">
        <f ca="1" t="shared" si="4427"/>
        <v>0.52964514574487</v>
      </c>
      <c r="Y594" s="19">
        <f ca="1">IF(X594&lt;=('Ejercicio 3 - TIR'!$D$26-'Ejercicio 3 - TIR'!$C$26)/('Ejercicio 3 - TIR'!$E$26-'Ejercicio 3 - TIR'!$C$26),'Ejercicio 3 - TIR'!$C$26+SQRT(('Ejercicio 3 - TIR'!$E$26-'Ejercicio 3 - TIR'!$C$26)*('Ejercicio 3 - TIR'!$D$26-'Ejercicio 3 - TIR'!$C$26)*X594),'Ejercicio 3 - TIR'!$E$26-SQRT(('Ejercicio 3 - TIR'!$E$26-'Ejercicio 3 - TIR'!$C$26)*('Ejercicio 3 - TIR'!$E$26-'Ejercicio 3 - TIR'!$D$26)*(1-X594)))</f>
        <v>0.229602418580078</v>
      </c>
      <c r="Z594" s="17">
        <f ca="1" t="shared" si="4288"/>
        <v>1.14026011715588</v>
      </c>
      <c r="AA594" s="17">
        <f ca="1" t="shared" si="4289"/>
        <v>1.31567571259089</v>
      </c>
      <c r="AB594" s="17">
        <f ca="1" t="shared" si="4290"/>
        <v>1.56826372885557</v>
      </c>
      <c r="AC594" s="17">
        <f ca="1" t="shared" si="4291"/>
        <v>1.89839627710409</v>
      </c>
      <c r="AD594" s="17">
        <f ca="1" t="shared" si="4292"/>
        <v>2.33427265375061</v>
      </c>
      <c r="AE594" s="16">
        <f ca="1" t="shared" si="4293"/>
        <v>4746.91317368665</v>
      </c>
      <c r="AF594" s="16">
        <f ca="1" t="shared" si="4294"/>
        <v>5477.16988293423</v>
      </c>
      <c r="AG594" s="16">
        <f ca="1" t="shared" si="4295"/>
        <v>6528.69607760013</v>
      </c>
      <c r="AH594" s="16">
        <f ca="1" t="shared" si="4296"/>
        <v>7903.04085978232</v>
      </c>
      <c r="AI594" s="16">
        <f ca="1" t="shared" si="4297"/>
        <v>9717.59815532552</v>
      </c>
      <c r="AJ594" s="18">
        <f ca="1" t="shared" si="4298"/>
        <v>46804.3190509817</v>
      </c>
      <c r="AK594" s="18">
        <f ca="1" t="shared" si="4299"/>
        <v>50218.0936853327</v>
      </c>
      <c r="AL594" s="18">
        <f ca="1" t="shared" si="4300"/>
        <v>55327.1654931637</v>
      </c>
      <c r="AM594" s="18">
        <f ca="1" t="shared" si="4301"/>
        <v>69182.7062053387</v>
      </c>
      <c r="AN594" s="18">
        <f ca="1" t="shared" si="4302"/>
        <v>101603.599256128</v>
      </c>
      <c r="AO594" s="18">
        <f ca="1">C594/'Ejercicio 3 - TIR'!$D$7</f>
        <v>13964.9080703466</v>
      </c>
      <c r="AP594" s="18">
        <f ca="1" t="shared" si="4303"/>
        <v>32839.4109806351</v>
      </c>
      <c r="AQ594" s="18">
        <f ca="1" t="shared" si="4304"/>
        <v>36253.1856149861</v>
      </c>
      <c r="AR594" s="18">
        <f ca="1" t="shared" si="4305"/>
        <v>41362.2574228171</v>
      </c>
      <c r="AS594" s="18">
        <f ca="1" t="shared" si="4306"/>
        <v>55217.7981349921</v>
      </c>
      <c r="AT594" s="18">
        <f ca="1" t="shared" si="4307"/>
        <v>87638.6911857813</v>
      </c>
      <c r="AU594" s="18">
        <f ca="1">AP594*'Ejercicio 3 - TIR'!$D$5</f>
        <v>16419.7054903176</v>
      </c>
      <c r="AV594" s="18">
        <f ca="1">AQ594*'Ejercicio 3 - TIR'!$D$5</f>
        <v>18126.592807493</v>
      </c>
      <c r="AW594" s="18">
        <f ca="1">AR594*'Ejercicio 3 - TIR'!$D$5</f>
        <v>20681.1287114086</v>
      </c>
      <c r="AX594" s="18">
        <f ca="1">AS594*'Ejercicio 3 - TIR'!$D$5</f>
        <v>27608.899067496</v>
      </c>
      <c r="AY594" s="18">
        <f ca="1">AT594*'Ejercicio 3 - TIR'!$D$5</f>
        <v>43819.3455928907</v>
      </c>
      <c r="AZ594" s="18">
        <f ca="1" t="shared" ref="AZ594:BD594" si="4428">AJ594-AU594-AE594</f>
        <v>25637.7003869775</v>
      </c>
      <c r="BA594" s="18">
        <f ca="1" t="shared" si="4428"/>
        <v>26614.3309949054</v>
      </c>
      <c r="BB594" s="18">
        <f ca="1" t="shared" si="4428"/>
        <v>28117.340704155</v>
      </c>
      <c r="BC594" s="18">
        <f ca="1" t="shared" si="4428"/>
        <v>33670.7662780603</v>
      </c>
      <c r="BD594" s="18">
        <f ca="1" t="shared" si="4428"/>
        <v>48066.6555079117</v>
      </c>
      <c r="BE594" s="18">
        <f ca="1" t="shared" ref="BE594:BI594" si="4429">AZ594/Z594</f>
        <v>22484.0806069101</v>
      </c>
      <c r="BF594" s="18">
        <f ca="1" t="shared" si="4429"/>
        <v>20228.6404926449</v>
      </c>
      <c r="BG594" s="18">
        <f ca="1" t="shared" si="4429"/>
        <v>17928.9619384831</v>
      </c>
      <c r="BH594" s="18">
        <f ca="1" t="shared" si="4429"/>
        <v>17736.4266271231</v>
      </c>
      <c r="BI594" s="18">
        <f ca="1" t="shared" si="4429"/>
        <v>20591.7056992808</v>
      </c>
      <c r="BJ594" s="18">
        <f ca="1" t="shared" si="4310"/>
        <v>79000.2877207831</v>
      </c>
      <c r="BK594" s="18">
        <f ca="1" t="shared" si="4311"/>
        <v>32597.9030207512</v>
      </c>
      <c r="BL594" s="18">
        <f ca="1" t="shared" si="4312"/>
        <v>111598.190741534</v>
      </c>
      <c r="BM594" s="18">
        <f ca="1">BK594*'Ejercicio 3 - TIR'!$D$5</f>
        <v>16298.9515103756</v>
      </c>
      <c r="BN594" s="18">
        <f ca="1" t="shared" si="4313"/>
        <v>95299.2392311586</v>
      </c>
      <c r="BO594" s="18">
        <f ca="1" t="shared" si="4314"/>
        <v>40826.0959053074</v>
      </c>
      <c r="BP594" s="18">
        <f ca="1" t="shared" si="4315"/>
        <v>-103668.182221867</v>
      </c>
      <c r="BQ594" s="18">
        <f ca="1" t="shared" ref="BQ594:BT594" si="4430">BE594</f>
        <v>22484.0806069101</v>
      </c>
      <c r="BR594" s="18">
        <f ca="1" t="shared" si="4430"/>
        <v>20228.6404926449</v>
      </c>
      <c r="BS594" s="18">
        <f ca="1" t="shared" si="4430"/>
        <v>17928.9619384831</v>
      </c>
      <c r="BT594" s="18">
        <f ca="1" t="shared" si="4430"/>
        <v>17736.4266271231</v>
      </c>
      <c r="BU594" s="18">
        <f ca="1" t="shared" si="4317"/>
        <v>61417.8016045882</v>
      </c>
      <c r="BV594" s="20">
        <f ca="1" t="shared" si="4318"/>
        <v>9.09855905977708</v>
      </c>
    </row>
    <row r="595" ht="15" customHeight="1" spans="1:74">
      <c r="A595" s="16">
        <v>594</v>
      </c>
      <c r="B595" s="17">
        <f ca="1" t="shared" ref="B595:F595" si="4431">RAND()</f>
        <v>0.482563460994407</v>
      </c>
      <c r="C595" s="18">
        <f ca="1">IF(B595&lt;=('Ejercicio 3 - TIR'!$D$13-'Ejercicio 3 - TIR'!$C$13)/('Ejercicio 3 - TIR'!$E$13-'Ejercicio 3 - TIR'!$C$13),'Ejercicio 3 - TIR'!$C$13+SQRT(('Ejercicio 3 - TIR'!$E$13-'Ejercicio 3 - TIR'!$C$13)*('Ejercicio 3 - TIR'!$D$13-'Ejercicio 3 - TIR'!$C$13)*B595),'Ejercicio 3 - TIR'!$E$13-SQRT(('Ejercicio 3 - TIR'!$E$13-'Ejercicio 3 - TIR'!$C$13)*('Ejercicio 3 - TIR'!$E$13-'Ejercicio 3 - TIR'!$D$13)*(1-B595)))</f>
        <v>75081.656419282</v>
      </c>
      <c r="D595" s="17">
        <f ca="1" t="shared" si="4431"/>
        <v>0.0869700431266036</v>
      </c>
      <c r="E595" s="18">
        <f ca="1">IF(D595&lt;=('Ejercicio 3 - TIR'!$D$14-'Ejercicio 3 - TIR'!$C$14)/('Ejercicio 3 - TIR'!$E$14-'Ejercicio 3 - TIR'!$C$14),'Ejercicio 3 - TIR'!$C$14+SQRT(('Ejercicio 3 - TIR'!$E$14-'Ejercicio 3 - TIR'!$C$14)*('Ejercicio 3 - TIR'!$D$14-'Ejercicio 3 - TIR'!$C$14)*D595),'Ejercicio 3 - TIR'!$E$14-SQRT(('Ejercicio 3 - TIR'!$E$14-'Ejercicio 3 - TIR'!$C$14)*('Ejercicio 3 - TIR'!$E$14-'Ejercicio 3 - TIR'!$D$14)*(1-D595)))</f>
        <v>27553.9681349804</v>
      </c>
      <c r="F595" s="17">
        <f ca="1" t="shared" si="4431"/>
        <v>0.703522301920512</v>
      </c>
      <c r="G595" s="18">
        <f ca="1">IF(F595&lt;=('Ejercicio 3 - TIR'!$D$18-'Ejercicio 3 - TIR'!$C$18)/('Ejercicio 3 - TIR'!$E$18-'Ejercicio 3 - TIR'!$C$18),'Ejercicio 3 - TIR'!$C$18+SQRT(('Ejercicio 3 - TIR'!$E$18-'Ejercicio 3 - TIR'!$C$18)*('Ejercicio 3 - TIR'!$D$18-'Ejercicio 3 - TIR'!$C$18)*F595),'Ejercicio 3 - TIR'!$E$18-SQRT(('Ejercicio 3 - TIR'!$E$18-'Ejercicio 3 - TIR'!$C$18)*('Ejercicio 3 - TIR'!$E$18-'Ejercicio 3 - TIR'!$D$18)*(1-F595)))</f>
        <v>40284.511970542</v>
      </c>
      <c r="H595" s="17">
        <f ca="1" t="shared" ref="H595:L595" si="4432">RAND()</f>
        <v>0.0287214296411318</v>
      </c>
      <c r="I595" s="18">
        <f ca="1">IF(H595&lt;=('Ejercicio 3 - TIR'!$D$18-'Ejercicio 3 - TIR'!$C$18)/('Ejercicio 3 - TIR'!$E$18-'Ejercicio 3 - TIR'!$C$18),'Ejercicio 3 - TIR'!$C$18+SQRT(('Ejercicio 3 - TIR'!$E$18-'Ejercicio 3 - TIR'!$C$18)*('Ejercicio 3 - TIR'!$D$18-'Ejercicio 3 - TIR'!$C$18)*H595),'Ejercicio 3 - TIR'!$E$18-SQRT(('Ejercicio 3 - TIR'!$E$18-'Ejercicio 3 - TIR'!$C$18)*('Ejercicio 3 - TIR'!$E$18-'Ejercicio 3 - TIR'!$D$18)*(1-H595)))</f>
        <v>32075.6238691463</v>
      </c>
      <c r="J595" s="17">
        <f ca="1" t="shared" si="4432"/>
        <v>0.564424532810665</v>
      </c>
      <c r="K595" s="18">
        <f ca="1">IF(J595&lt;=('Ejercicio 3 - TIR'!$D$18-'Ejercicio 3 - TIR'!$C$18)/('Ejercicio 3 - TIR'!$E$18-'Ejercicio 3 - TIR'!$C$18),'Ejercicio 3 - TIR'!$C$18+SQRT(('Ejercicio 3 - TIR'!$E$18-'Ejercicio 3 - TIR'!$C$18)*('Ejercicio 3 - TIR'!$D$18-'Ejercicio 3 - TIR'!$C$18)*J595),'Ejercicio 3 - TIR'!$E$18-SQRT(('Ejercicio 3 - TIR'!$E$18-'Ejercicio 3 - TIR'!$C$18)*('Ejercicio 3 - TIR'!$E$18-'Ejercicio 3 - TIR'!$D$18)*(1-J595)))</f>
        <v>39201.2868622601</v>
      </c>
      <c r="L595" s="17">
        <f ca="1" t="shared" si="4432"/>
        <v>0.997964654857703</v>
      </c>
      <c r="M595" s="18">
        <f ca="1">IF(L595&lt;=('Ejercicio 3 - TIR'!$D$18-'Ejercicio 3 - TIR'!$C$18)/('Ejercicio 3 - TIR'!$E$18-'Ejercicio 3 - TIR'!$C$18),'Ejercicio 3 - TIR'!$C$18+SQRT(('Ejercicio 3 - TIR'!$E$18-'Ejercicio 3 - TIR'!$C$18)*('Ejercicio 3 - TIR'!$D$18-'Ejercicio 3 - TIR'!$C$18)*L595),'Ejercicio 3 - TIR'!$E$18-SQRT(('Ejercicio 3 - TIR'!$E$18-'Ejercicio 3 - TIR'!$C$18)*('Ejercicio 3 - TIR'!$E$18-'Ejercicio 3 - TIR'!$D$18)*(1-L595)))</f>
        <v>44609.2943746601</v>
      </c>
      <c r="N595" s="17">
        <f ca="1" t="shared" ref="N595:R595" si="4433">RAND()</f>
        <v>0.441992195014249</v>
      </c>
      <c r="O595" s="18">
        <f ca="1">IF(N595&lt;=('Ejercicio 3 - TIR'!$D$18-'Ejercicio 3 - TIR'!$C$18)/('Ejercicio 3 - TIR'!$E$18-'Ejercicio 3 - TIR'!$C$18),'Ejercicio 3 - TIR'!$C$18+SQRT(('Ejercicio 3 - TIR'!$E$18-'Ejercicio 3 - TIR'!$C$18)*('Ejercicio 3 - TIR'!$D$18-'Ejercicio 3 - TIR'!$C$18)*N595),'Ejercicio 3 - TIR'!$E$18-SQRT(('Ejercicio 3 - TIR'!$E$18-'Ejercicio 3 - TIR'!$C$18)*('Ejercicio 3 - TIR'!$E$18-'Ejercicio 3 - TIR'!$D$18)*(1-N595)))</f>
        <v>38142.4093026657</v>
      </c>
      <c r="P595" s="17">
        <f ca="1" t="shared" si="4433"/>
        <v>0.873714017042446</v>
      </c>
      <c r="Q595" s="19">
        <f ca="1">IF(P595&lt;=('Ejercicio 3 - TIR'!$D$22-'Ejercicio 3 - TIR'!$C$22)/('Ejercicio 3 - TIR'!$E$22-'Ejercicio 3 - TIR'!$C$22),'Ejercicio 3 - TIR'!$C$22+SQRT(('Ejercicio 3 - TIR'!$E$22-'Ejercicio 3 - TIR'!$C$22)*('Ejercicio 3 - TIR'!$D$22-'Ejercicio 3 - TIR'!$C$22)*P595),'Ejercicio 3 - TIR'!$E$22-SQRT(('Ejercicio 3 - TIR'!$E$22-'Ejercicio 3 - TIR'!$C$22)*('Ejercicio 3 - TIR'!$E$22-'Ejercicio 3 - TIR'!$D$22)*(1-P595)))</f>
        <v>0.164923038458509</v>
      </c>
      <c r="R595" s="17">
        <f ca="1" t="shared" si="4433"/>
        <v>0.872936235834182</v>
      </c>
      <c r="S595" s="19">
        <f ca="1">IF(R595&lt;=('Ejercicio 3 - TIR'!$D$23-'Ejercicio 3 - TIR'!$C$23)/('Ejercicio 3 - TIR'!$E$23-'Ejercicio 3 - TIR'!$C$23),'Ejercicio 3 - TIR'!$C$23+SQRT(('Ejercicio 3 - TIR'!$E$23-'Ejercicio 3 - TIR'!$C$23)*('Ejercicio 3 - TIR'!$D$23-'Ejercicio 3 - TIR'!$C$23)*R595),'Ejercicio 3 - TIR'!$E$23-SQRT(('Ejercicio 3 - TIR'!$E$23-'Ejercicio 3 - TIR'!$C$23)*('Ejercicio 3 - TIR'!$E$23-'Ejercicio 3 - TIR'!$D$23)*(1-R595)))</f>
        <v>0.164876681068678</v>
      </c>
      <c r="T595" s="17">
        <f ca="1" t="shared" ref="T595:X595" si="4434">RAND()</f>
        <v>0.796524174213773</v>
      </c>
      <c r="U595" s="19">
        <f ca="1">IF(T595&lt;=('Ejercicio 3 - TIR'!$D$24-'Ejercicio 3 - TIR'!$C$24)/('Ejercicio 3 - TIR'!$E$24-'Ejercicio 3 - TIR'!$C$24),'Ejercicio 3 - TIR'!$C$24+SQRT(('Ejercicio 3 - TIR'!$E$24-'Ejercicio 3 - TIR'!$C$24)*('Ejercicio 3 - TIR'!$D$24-'Ejercicio 3 - TIR'!$C$24)*T595),'Ejercicio 3 - TIR'!$E$24-SQRT(('Ejercicio 3 - TIR'!$E$24-'Ejercicio 3 - TIR'!$C$24)*('Ejercicio 3 - TIR'!$E$24-'Ejercicio 3 - TIR'!$D$24)*(1-T595)))</f>
        <v>0.196130933989755</v>
      </c>
      <c r="V595" s="17">
        <f ca="1" t="shared" si="4434"/>
        <v>0.241775206133064</v>
      </c>
      <c r="W595" s="19">
        <f ca="1">IF(V595&lt;=('Ejercicio 3 - TIR'!$D$25-'Ejercicio 3 - TIR'!$C$25)/('Ejercicio 3 - TIR'!$E$25-'Ejercicio 3 - TIR'!$C$25),'Ejercicio 3 - TIR'!$C$25+SQRT(('Ejercicio 3 - TIR'!$E$25-'Ejercicio 3 - TIR'!$C$25)*('Ejercicio 3 - TIR'!$D$25-'Ejercicio 3 - TIR'!$C$25)*V595),'Ejercicio 3 - TIR'!$E$25-SQRT(('Ejercicio 3 - TIR'!$E$25-'Ejercicio 3 - TIR'!$C$25)*('Ejercicio 3 - TIR'!$E$25-'Ejercicio 3 - TIR'!$D$25)*(1-V595)))</f>
        <v>0.198397969686525</v>
      </c>
      <c r="X595" s="17">
        <f ca="1" t="shared" si="4434"/>
        <v>0.749204014116047</v>
      </c>
      <c r="Y595" s="19">
        <f ca="1">IF(X595&lt;=('Ejercicio 3 - TIR'!$D$26-'Ejercicio 3 - TIR'!$C$26)/('Ejercicio 3 - TIR'!$E$26-'Ejercicio 3 - TIR'!$C$26),'Ejercicio 3 - TIR'!$C$26+SQRT(('Ejercicio 3 - TIR'!$E$26-'Ejercicio 3 - TIR'!$C$26)*('Ejercicio 3 - TIR'!$D$26-'Ejercicio 3 - TIR'!$C$26)*X595),'Ejercicio 3 - TIR'!$E$26-SQRT(('Ejercicio 3 - TIR'!$E$26-'Ejercicio 3 - TIR'!$C$26)*('Ejercicio 3 - TIR'!$E$26-'Ejercicio 3 - TIR'!$D$26)*(1-X595)))</f>
        <v>0.243199207565959</v>
      </c>
      <c r="Z595" s="17">
        <f ca="1" t="shared" si="4288"/>
        <v>1.16492303845851</v>
      </c>
      <c r="AA595" s="17">
        <f ca="1" t="shared" si="4289"/>
        <v>1.35699168273999</v>
      </c>
      <c r="AB595" s="17">
        <f ca="1" t="shared" si="4290"/>
        <v>1.62313972889211</v>
      </c>
      <c r="AC595" s="17">
        <f ca="1" t="shared" si="4291"/>
        <v>1.94516735562184</v>
      </c>
      <c r="AD595" s="17">
        <f ca="1" t="shared" si="4292"/>
        <v>2.41823051509225</v>
      </c>
      <c r="AE595" s="16">
        <f ca="1" t="shared" si="4293"/>
        <v>4544.2841464099</v>
      </c>
      <c r="AF595" s="16">
        <f ca="1" t="shared" si="4294"/>
        <v>5293.53063430298</v>
      </c>
      <c r="AG595" s="16">
        <f ca="1" t="shared" si="4295"/>
        <v>6331.75574171221</v>
      </c>
      <c r="AH595" s="16">
        <f ca="1" t="shared" si="4296"/>
        <v>7587.9632254189</v>
      </c>
      <c r="AI595" s="16">
        <f ca="1" t="shared" si="4297"/>
        <v>9433.34986888042</v>
      </c>
      <c r="AJ595" s="18">
        <f ca="1" t="shared" si="4298"/>
        <v>46928.356087542</v>
      </c>
      <c r="AK595" s="18">
        <f ca="1" t="shared" si="4299"/>
        <v>43526.3548091277</v>
      </c>
      <c r="AL595" s="18">
        <f ca="1" t="shared" si="4300"/>
        <v>63629.1661298307</v>
      </c>
      <c r="AM595" s="18">
        <f ca="1" t="shared" si="4301"/>
        <v>86772.5431749139</v>
      </c>
      <c r="AN595" s="18">
        <f ca="1" t="shared" si="4302"/>
        <v>92237.1380948447</v>
      </c>
      <c r="AO595" s="18">
        <f ca="1">C595/'Ejercicio 3 - TIR'!$D$7</f>
        <v>15016.3312838564</v>
      </c>
      <c r="AP595" s="18">
        <f ca="1" t="shared" si="4303"/>
        <v>31912.0248036856</v>
      </c>
      <c r="AQ595" s="18">
        <f ca="1" t="shared" si="4304"/>
        <v>28510.0235252714</v>
      </c>
      <c r="AR595" s="18">
        <f ca="1" t="shared" si="4305"/>
        <v>48612.8348459743</v>
      </c>
      <c r="AS595" s="18">
        <f ca="1" t="shared" si="4306"/>
        <v>71756.2118910575</v>
      </c>
      <c r="AT595" s="18">
        <f ca="1" t="shared" si="4307"/>
        <v>77220.8068109883</v>
      </c>
      <c r="AU595" s="18">
        <f ca="1">AP595*'Ejercicio 3 - TIR'!$D$5</f>
        <v>15956.0124018428</v>
      </c>
      <c r="AV595" s="18">
        <f ca="1">AQ595*'Ejercicio 3 - TIR'!$D$5</f>
        <v>14255.0117626357</v>
      </c>
      <c r="AW595" s="18">
        <f ca="1">AR595*'Ejercicio 3 - TIR'!$D$5</f>
        <v>24306.4174229872</v>
      </c>
      <c r="AX595" s="18">
        <f ca="1">AS595*'Ejercicio 3 - TIR'!$D$5</f>
        <v>35878.1059455287</v>
      </c>
      <c r="AY595" s="18">
        <f ca="1">AT595*'Ejercicio 3 - TIR'!$D$5</f>
        <v>38610.4034054941</v>
      </c>
      <c r="AZ595" s="18">
        <f ca="1" t="shared" ref="AZ595:BD595" si="4435">AJ595-AU595-AE595</f>
        <v>26428.0595392893</v>
      </c>
      <c r="BA595" s="18">
        <f ca="1" t="shared" si="4435"/>
        <v>23977.8124121891</v>
      </c>
      <c r="BB595" s="18">
        <f ca="1" t="shared" si="4435"/>
        <v>32990.9929651313</v>
      </c>
      <c r="BC595" s="18">
        <f ca="1" t="shared" si="4435"/>
        <v>43306.4740039662</v>
      </c>
      <c r="BD595" s="18">
        <f ca="1" t="shared" si="4435"/>
        <v>44193.3848204701</v>
      </c>
      <c r="BE595" s="18">
        <f ca="1" t="shared" ref="BE595:BI595" si="4436">AZ595/Z595</f>
        <v>22686.5283514869</v>
      </c>
      <c r="BF595" s="18">
        <f ca="1" t="shared" si="4436"/>
        <v>17669.8300491967</v>
      </c>
      <c r="BG595" s="18">
        <f ca="1" t="shared" si="4436"/>
        <v>20325.4176937987</v>
      </c>
      <c r="BH595" s="18">
        <f ca="1" t="shared" si="4436"/>
        <v>22263.6236819437</v>
      </c>
      <c r="BI595" s="18">
        <f ca="1" t="shared" si="4436"/>
        <v>18275.0918676519</v>
      </c>
      <c r="BJ595" s="18">
        <f ca="1" t="shared" si="4310"/>
        <v>66631.846555889</v>
      </c>
      <c r="BK595" s="18">
        <f ca="1" t="shared" si="4311"/>
        <v>36312.9505353559</v>
      </c>
      <c r="BL595" s="18">
        <f ca="1" t="shared" si="4312"/>
        <v>102944.797091245</v>
      </c>
      <c r="BM595" s="18">
        <f ca="1">BK595*'Ejercicio 3 - TIR'!$D$5</f>
        <v>18156.4752676779</v>
      </c>
      <c r="BN595" s="18">
        <f ca="1" t="shared" si="4313"/>
        <v>84788.321823567</v>
      </c>
      <c r="BO595" s="18">
        <f ca="1" t="shared" si="4314"/>
        <v>35062.1337769086</v>
      </c>
      <c r="BP595" s="18">
        <f ca="1" t="shared" si="4315"/>
        <v>-102635.624554262</v>
      </c>
      <c r="BQ595" s="18">
        <f ca="1" t="shared" ref="BQ595:BT595" si="4437">BE595</f>
        <v>22686.5283514869</v>
      </c>
      <c r="BR595" s="18">
        <f ca="1" t="shared" si="4437"/>
        <v>17669.8300491967</v>
      </c>
      <c r="BS595" s="18">
        <f ca="1" t="shared" si="4437"/>
        <v>20325.4176937987</v>
      </c>
      <c r="BT595" s="18">
        <f ca="1" t="shared" si="4437"/>
        <v>22263.6236819437</v>
      </c>
      <c r="BU595" s="18">
        <f ca="1" t="shared" si="4317"/>
        <v>53337.2256445605</v>
      </c>
      <c r="BV595" s="20">
        <f ca="1" t="shared" si="4318"/>
        <v>8.7349303981725</v>
      </c>
    </row>
    <row r="596" ht="15" customHeight="1" spans="1:74">
      <c r="A596" s="16">
        <v>595</v>
      </c>
      <c r="B596" s="17">
        <f ca="1" t="shared" ref="B596:F596" si="4438">RAND()</f>
        <v>0.39462910766114</v>
      </c>
      <c r="C596" s="18">
        <f ca="1">IF(B596&lt;=('Ejercicio 3 - TIR'!$D$13-'Ejercicio 3 - TIR'!$C$13)/('Ejercicio 3 - TIR'!$E$13-'Ejercicio 3 - TIR'!$C$13),'Ejercicio 3 - TIR'!$C$13+SQRT(('Ejercicio 3 - TIR'!$E$13-'Ejercicio 3 - TIR'!$C$13)*('Ejercicio 3 - TIR'!$D$13-'Ejercicio 3 - TIR'!$C$13)*B596),'Ejercicio 3 - TIR'!$E$13-SQRT(('Ejercicio 3 - TIR'!$E$13-'Ejercicio 3 - TIR'!$C$13)*('Ejercicio 3 - TIR'!$E$13-'Ejercicio 3 - TIR'!$D$13)*(1-B596)))</f>
        <v>73047.35503134</v>
      </c>
      <c r="D596" s="17">
        <f ca="1" t="shared" si="4438"/>
        <v>0.00982400962888352</v>
      </c>
      <c r="E596" s="18">
        <f ca="1">IF(D596&lt;=('Ejercicio 3 - TIR'!$D$14-'Ejercicio 3 - TIR'!$C$14)/('Ejercicio 3 - TIR'!$E$14-'Ejercicio 3 - TIR'!$C$14),'Ejercicio 3 - TIR'!$C$14+SQRT(('Ejercicio 3 - TIR'!$E$14-'Ejercicio 3 - TIR'!$C$14)*('Ejercicio 3 - TIR'!$D$14-'Ejercicio 3 - TIR'!$C$14)*D596),'Ejercicio 3 - TIR'!$E$14-SQRT(('Ejercicio 3 - TIR'!$E$14-'Ejercicio 3 - TIR'!$C$14)*('Ejercicio 3 - TIR'!$E$14-'Ejercicio 3 - TIR'!$D$14)*(1-D596)))</f>
        <v>25858.370970016</v>
      </c>
      <c r="F596" s="17">
        <f ca="1" t="shared" si="4438"/>
        <v>0.834594244323158</v>
      </c>
      <c r="G596" s="18">
        <f ca="1">IF(F596&lt;=('Ejercicio 3 - TIR'!$D$18-'Ejercicio 3 - TIR'!$C$18)/('Ejercicio 3 - TIR'!$E$18-'Ejercicio 3 - TIR'!$C$18),'Ejercicio 3 - TIR'!$C$18+SQRT(('Ejercicio 3 - TIR'!$E$18-'Ejercicio 3 - TIR'!$C$18)*('Ejercicio 3 - TIR'!$D$18-'Ejercicio 3 - TIR'!$C$18)*F596),'Ejercicio 3 - TIR'!$E$18-SQRT(('Ejercicio 3 - TIR'!$E$18-'Ejercicio 3 - TIR'!$C$18)*('Ejercicio 3 - TIR'!$E$18-'Ejercicio 3 - TIR'!$D$18)*(1-F596)))</f>
        <v>41477.8654659762</v>
      </c>
      <c r="H596" s="17">
        <f ca="1" t="shared" ref="H596:L596" si="4439">RAND()</f>
        <v>0.158708308964443</v>
      </c>
      <c r="I596" s="18">
        <f ca="1">IF(H596&lt;=('Ejercicio 3 - TIR'!$D$18-'Ejercicio 3 - TIR'!$C$18)/('Ejercicio 3 - TIR'!$E$18-'Ejercicio 3 - TIR'!$C$18),'Ejercicio 3 - TIR'!$C$18+SQRT(('Ejercicio 3 - TIR'!$E$18-'Ejercicio 3 - TIR'!$C$18)*('Ejercicio 3 - TIR'!$D$18-'Ejercicio 3 - TIR'!$C$18)*H596),'Ejercicio 3 - TIR'!$E$18-SQRT(('Ejercicio 3 - TIR'!$E$18-'Ejercicio 3 - TIR'!$C$18)*('Ejercicio 3 - TIR'!$E$18-'Ejercicio 3 - TIR'!$D$18)*(1-H596)))</f>
        <v>34879.1645129742</v>
      </c>
      <c r="J596" s="17">
        <f ca="1" t="shared" si="4439"/>
        <v>0.47746439554774</v>
      </c>
      <c r="K596" s="18">
        <f ca="1">IF(J596&lt;=('Ejercicio 3 - TIR'!$D$18-'Ejercicio 3 - TIR'!$C$18)/('Ejercicio 3 - TIR'!$E$18-'Ejercicio 3 - TIR'!$C$18),'Ejercicio 3 - TIR'!$C$18+SQRT(('Ejercicio 3 - TIR'!$E$18-'Ejercicio 3 - TIR'!$C$18)*('Ejercicio 3 - TIR'!$D$18-'Ejercicio 3 - TIR'!$C$18)*J596),'Ejercicio 3 - TIR'!$E$18-SQRT(('Ejercicio 3 - TIR'!$E$18-'Ejercicio 3 - TIR'!$C$18)*('Ejercicio 3 - TIR'!$E$18-'Ejercicio 3 - TIR'!$D$18)*(1-J596)))</f>
        <v>38462.8399094016</v>
      </c>
      <c r="L596" s="17">
        <f ca="1" t="shared" si="4439"/>
        <v>0.962569342934243</v>
      </c>
      <c r="M596" s="18">
        <f ca="1">IF(L596&lt;=('Ejercicio 3 - TIR'!$D$18-'Ejercicio 3 - TIR'!$C$18)/('Ejercicio 3 - TIR'!$E$18-'Ejercicio 3 - TIR'!$C$18),'Ejercicio 3 - TIR'!$C$18+SQRT(('Ejercicio 3 - TIR'!$E$18-'Ejercicio 3 - TIR'!$C$18)*('Ejercicio 3 - TIR'!$D$18-'Ejercicio 3 - TIR'!$C$18)*L596),'Ejercicio 3 - TIR'!$E$18-SQRT(('Ejercicio 3 - TIR'!$E$18-'Ejercicio 3 - TIR'!$C$18)*('Ejercicio 3 - TIR'!$E$18-'Ejercicio 3 - TIR'!$D$18)*(1-L596)))</f>
        <v>43324.5002894862</v>
      </c>
      <c r="N596" s="17">
        <f ca="1" t="shared" ref="N596:R596" si="4440">RAND()</f>
        <v>0.71242499794734</v>
      </c>
      <c r="O596" s="18">
        <f ca="1">IF(N596&lt;=('Ejercicio 3 - TIR'!$D$18-'Ejercicio 3 - TIR'!$C$18)/('Ejercicio 3 - TIR'!$E$18-'Ejercicio 3 - TIR'!$C$18),'Ejercicio 3 - TIR'!$C$18+SQRT(('Ejercicio 3 - TIR'!$E$18-'Ejercicio 3 - TIR'!$C$18)*('Ejercicio 3 - TIR'!$D$18-'Ejercicio 3 - TIR'!$C$18)*N596),'Ejercicio 3 - TIR'!$E$18-SQRT(('Ejercicio 3 - TIR'!$E$18-'Ejercicio 3 - TIR'!$C$18)*('Ejercicio 3 - TIR'!$E$18-'Ejercicio 3 - TIR'!$D$18)*(1-N596)))</f>
        <v>40355.8504380296</v>
      </c>
      <c r="P596" s="17">
        <f ca="1" t="shared" si="4440"/>
        <v>0.111861867125026</v>
      </c>
      <c r="Q596" s="19">
        <f ca="1">IF(P596&lt;=('Ejercicio 3 - TIR'!$D$22-'Ejercicio 3 - TIR'!$C$22)/('Ejercicio 3 - TIR'!$E$22-'Ejercicio 3 - TIR'!$C$22),'Ejercicio 3 - TIR'!$C$22+SQRT(('Ejercicio 3 - TIR'!$E$22-'Ejercicio 3 - TIR'!$C$22)*('Ejercicio 3 - TIR'!$D$22-'Ejercicio 3 - TIR'!$C$22)*P596),'Ejercicio 3 - TIR'!$E$22-SQRT(('Ejercicio 3 - TIR'!$E$22-'Ejercicio 3 - TIR'!$C$22)*('Ejercicio 3 - TIR'!$E$22-'Ejercicio 3 - TIR'!$D$22)*(1-P596)))</f>
        <v>0.134189833009061</v>
      </c>
      <c r="R596" s="17">
        <f ca="1" t="shared" si="4440"/>
        <v>0.625152148038305</v>
      </c>
      <c r="S596" s="19">
        <f ca="1">IF(R596&lt;=('Ejercicio 3 - TIR'!$D$23-'Ejercicio 3 - TIR'!$C$23)/('Ejercicio 3 - TIR'!$E$23-'Ejercicio 3 - TIR'!$C$23),'Ejercicio 3 - TIR'!$C$23+SQRT(('Ejercicio 3 - TIR'!$E$23-'Ejercicio 3 - TIR'!$C$23)*('Ejercicio 3 - TIR'!$D$23-'Ejercicio 3 - TIR'!$C$23)*R596),'Ejercicio 3 - TIR'!$E$23-SQRT(('Ejercicio 3 - TIR'!$E$23-'Ejercicio 3 - TIR'!$C$23)*('Ejercicio 3 - TIR'!$E$23-'Ejercicio 3 - TIR'!$D$23)*(1-R596)))</f>
        <v>0.154024508983831</v>
      </c>
      <c r="T596" s="17">
        <f ca="1" t="shared" ref="T596:X596" si="4441">RAND()</f>
        <v>0.547415590276583</v>
      </c>
      <c r="U596" s="19">
        <f ca="1">IF(T596&lt;=('Ejercicio 3 - TIR'!$D$24-'Ejercicio 3 - TIR'!$C$24)/('Ejercicio 3 - TIR'!$E$24-'Ejercicio 3 - TIR'!$C$24),'Ejercicio 3 - TIR'!$C$24+SQRT(('Ejercicio 3 - TIR'!$E$24-'Ejercicio 3 - TIR'!$C$24)*('Ejercicio 3 - TIR'!$D$24-'Ejercicio 3 - TIR'!$C$24)*T596),'Ejercicio 3 - TIR'!$E$24-SQRT(('Ejercicio 3 - TIR'!$E$24-'Ejercicio 3 - TIR'!$C$24)*('Ejercicio 3 - TIR'!$E$24-'Ejercicio 3 - TIR'!$D$24)*(1-T596)))</f>
        <v>0.184401736738633</v>
      </c>
      <c r="V596" s="17">
        <f ca="1" t="shared" si="4441"/>
        <v>0.315905498066753</v>
      </c>
      <c r="W596" s="19">
        <f ca="1">IF(V596&lt;=('Ejercicio 3 - TIR'!$D$25-'Ejercicio 3 - TIR'!$C$25)/('Ejercicio 3 - TIR'!$E$25-'Ejercicio 3 - TIR'!$C$25),'Ejercicio 3 - TIR'!$C$25+SQRT(('Ejercicio 3 - TIR'!$E$25-'Ejercicio 3 - TIR'!$C$25)*('Ejercicio 3 - TIR'!$D$25-'Ejercicio 3 - TIR'!$C$25)*V596),'Ejercicio 3 - TIR'!$E$25-SQRT(('Ejercicio 3 - TIR'!$E$25-'Ejercicio 3 - TIR'!$C$25)*('Ejercicio 3 - TIR'!$E$25-'Ejercicio 3 - TIR'!$D$25)*(1-V596)))</f>
        <v>0.201068100826083</v>
      </c>
      <c r="X596" s="17">
        <f ca="1" t="shared" si="4441"/>
        <v>0.685521321934318</v>
      </c>
      <c r="Y596" s="19">
        <f ca="1">IF(X596&lt;=('Ejercicio 3 - TIR'!$D$26-'Ejercicio 3 - TIR'!$C$26)/('Ejercicio 3 - TIR'!$E$26-'Ejercicio 3 - TIR'!$C$26),'Ejercicio 3 - TIR'!$C$26+SQRT(('Ejercicio 3 - TIR'!$E$26-'Ejercicio 3 - TIR'!$C$26)*('Ejercicio 3 - TIR'!$D$26-'Ejercicio 3 - TIR'!$C$26)*X596),'Ejercicio 3 - TIR'!$E$26-SQRT(('Ejercicio 3 - TIR'!$E$26-'Ejercicio 3 - TIR'!$C$26)*('Ejercicio 3 - TIR'!$E$26-'Ejercicio 3 - TIR'!$D$26)*(1-X596)))</f>
        <v>0.238790961409483</v>
      </c>
      <c r="Z596" s="17">
        <f ca="1" t="shared" si="4288"/>
        <v>1.13418983300906</v>
      </c>
      <c r="AA596" s="17">
        <f ca="1" t="shared" si="4289"/>
        <v>1.30888286513274</v>
      </c>
      <c r="AB596" s="17">
        <f ca="1" t="shared" si="4290"/>
        <v>1.55024313865065</v>
      </c>
      <c r="AC596" s="17">
        <f ca="1" t="shared" si="4291"/>
        <v>1.8619475823578</v>
      </c>
      <c r="AD596" s="17">
        <f ca="1" t="shared" si="4292"/>
        <v>2.30656383564309</v>
      </c>
      <c r="AE596" s="16">
        <f ca="1" t="shared" si="4293"/>
        <v>3469.93048235281</v>
      </c>
      <c r="AF596" s="16">
        <f ca="1" t="shared" si="4294"/>
        <v>4004.38482110523</v>
      </c>
      <c r="AG596" s="16">
        <f ca="1" t="shared" si="4295"/>
        <v>4742.80033668686</v>
      </c>
      <c r="AH596" s="16">
        <f ca="1" t="shared" si="4296"/>
        <v>5696.42619298179</v>
      </c>
      <c r="AI596" s="16">
        <f ca="1" t="shared" si="4297"/>
        <v>7056.68128020208</v>
      </c>
      <c r="AJ596" s="18">
        <f ca="1" t="shared" si="4298"/>
        <v>47043.7733064279</v>
      </c>
      <c r="AK596" s="18">
        <f ca="1" t="shared" si="4299"/>
        <v>45652.7407811777</v>
      </c>
      <c r="AL596" s="18">
        <f ca="1" t="shared" si="4300"/>
        <v>59626.7536625683</v>
      </c>
      <c r="AM596" s="18">
        <f ca="1" t="shared" si="4301"/>
        <v>80667.9485708688</v>
      </c>
      <c r="AN596" s="18">
        <f ca="1" t="shared" si="4302"/>
        <v>93083.3451769804</v>
      </c>
      <c r="AO596" s="18">
        <f ca="1">C596/'Ejercicio 3 - TIR'!$D$7</f>
        <v>14609.471006268</v>
      </c>
      <c r="AP596" s="18">
        <f ca="1" t="shared" si="4303"/>
        <v>32434.3023001598</v>
      </c>
      <c r="AQ596" s="18">
        <f ca="1" t="shared" si="4304"/>
        <v>31043.2697749097</v>
      </c>
      <c r="AR596" s="18">
        <f ca="1" t="shared" si="4305"/>
        <v>45017.2826563003</v>
      </c>
      <c r="AS596" s="18">
        <f ca="1" t="shared" si="4306"/>
        <v>66058.4775646008</v>
      </c>
      <c r="AT596" s="18">
        <f ca="1" t="shared" si="4307"/>
        <v>78473.8741707124</v>
      </c>
      <c r="AU596" s="18">
        <f ca="1">AP596*'Ejercicio 3 - TIR'!$D$5</f>
        <v>16217.1511500799</v>
      </c>
      <c r="AV596" s="18">
        <f ca="1">AQ596*'Ejercicio 3 - TIR'!$D$5</f>
        <v>15521.6348874548</v>
      </c>
      <c r="AW596" s="18">
        <f ca="1">AR596*'Ejercicio 3 - TIR'!$D$5</f>
        <v>22508.6413281502</v>
      </c>
      <c r="AX596" s="18">
        <f ca="1">AS596*'Ejercicio 3 - TIR'!$D$5</f>
        <v>33029.2387823004</v>
      </c>
      <c r="AY596" s="18">
        <f ca="1">AT596*'Ejercicio 3 - TIR'!$D$5</f>
        <v>39236.9370853562</v>
      </c>
      <c r="AZ596" s="18">
        <f ca="1" t="shared" ref="AZ596:BD596" si="4442">AJ596-AU596-AE596</f>
        <v>27356.6916739951</v>
      </c>
      <c r="BA596" s="18">
        <f ca="1" t="shared" si="4442"/>
        <v>26126.7210726176</v>
      </c>
      <c r="BB596" s="18">
        <f ca="1" t="shared" si="4442"/>
        <v>32375.3119977313</v>
      </c>
      <c r="BC596" s="18">
        <f ca="1" t="shared" si="4442"/>
        <v>41942.2835955866</v>
      </c>
      <c r="BD596" s="18">
        <f ca="1" t="shared" si="4442"/>
        <v>46789.7268114221</v>
      </c>
      <c r="BE596" s="18">
        <f ca="1" t="shared" ref="BE596:BI596" si="4443">AZ596/Z596</f>
        <v>24120.0290090914</v>
      </c>
      <c r="BF596" s="18">
        <f ca="1" t="shared" si="4443"/>
        <v>19961.084195237</v>
      </c>
      <c r="BG596" s="18">
        <f ca="1" t="shared" si="4443"/>
        <v>20884.0221192084</v>
      </c>
      <c r="BH596" s="18">
        <f ca="1" t="shared" si="4443"/>
        <v>22526.028118619</v>
      </c>
      <c r="BI596" s="18">
        <f ca="1" t="shared" si="4443"/>
        <v>20285.4679711809</v>
      </c>
      <c r="BJ596" s="18">
        <f ca="1" t="shared" si="4310"/>
        <v>59643.983328082</v>
      </c>
      <c r="BK596" s="18">
        <f ca="1" t="shared" si="4311"/>
        <v>33697.677480934</v>
      </c>
      <c r="BL596" s="18">
        <f ca="1" t="shared" si="4312"/>
        <v>93341.660809016</v>
      </c>
      <c r="BM596" s="18">
        <f ca="1">BK596*'Ejercicio 3 - TIR'!$D$5</f>
        <v>16848.838740467</v>
      </c>
      <c r="BN596" s="18">
        <f ca="1" t="shared" si="4313"/>
        <v>76492.822068549</v>
      </c>
      <c r="BO596" s="18">
        <f ca="1" t="shared" si="4314"/>
        <v>33163.10647315</v>
      </c>
      <c r="BP596" s="18">
        <f ca="1" t="shared" si="4315"/>
        <v>-98905.7260013561</v>
      </c>
      <c r="BQ596" s="18">
        <f ca="1" t="shared" ref="BQ596:BT596" si="4444">BE596</f>
        <v>24120.0290090914</v>
      </c>
      <c r="BR596" s="18">
        <f ca="1" t="shared" si="4444"/>
        <v>19961.084195237</v>
      </c>
      <c r="BS596" s="18">
        <f ca="1" t="shared" si="4444"/>
        <v>20884.0221192084</v>
      </c>
      <c r="BT596" s="18">
        <f ca="1" t="shared" si="4444"/>
        <v>22526.028118619</v>
      </c>
      <c r="BU596" s="18">
        <f ca="1" t="shared" si="4317"/>
        <v>53448.574444331</v>
      </c>
      <c r="BV596" s="20">
        <f ca="1" t="shared" si="4318"/>
        <v>11.299777970418</v>
      </c>
    </row>
    <row r="597" ht="15" customHeight="1" spans="1:74">
      <c r="A597" s="16">
        <v>596</v>
      </c>
      <c r="B597" s="17">
        <f ca="1" t="shared" ref="B597:F597" si="4445">RAND()</f>
        <v>0.848083916177904</v>
      </c>
      <c r="C597" s="18">
        <f ca="1">IF(B597&lt;=('Ejercicio 3 - TIR'!$D$13-'Ejercicio 3 - TIR'!$C$13)/('Ejercicio 3 - TIR'!$E$13-'Ejercicio 3 - TIR'!$C$13),'Ejercicio 3 - TIR'!$C$13+SQRT(('Ejercicio 3 - TIR'!$E$13-'Ejercicio 3 - TIR'!$C$13)*('Ejercicio 3 - TIR'!$D$13-'Ejercicio 3 - TIR'!$C$13)*B597),'Ejercicio 3 - TIR'!$E$13-SQRT(('Ejercicio 3 - TIR'!$E$13-'Ejercicio 3 - TIR'!$C$13)*('Ejercicio 3 - TIR'!$E$13-'Ejercicio 3 - TIR'!$D$13)*(1-B597)))</f>
        <v>86498.1741758192</v>
      </c>
      <c r="D597" s="17">
        <f ca="1" t="shared" si="4445"/>
        <v>0.994172409543294</v>
      </c>
      <c r="E597" s="18">
        <f ca="1">IF(D597&lt;=('Ejercicio 3 - TIR'!$D$14-'Ejercicio 3 - TIR'!$C$14)/('Ejercicio 3 - TIR'!$E$14-'Ejercicio 3 - TIR'!$C$14),'Ejercicio 3 - TIR'!$C$14+SQRT(('Ejercicio 3 - TIR'!$E$14-'Ejercicio 3 - TIR'!$C$14)*('Ejercicio 3 - TIR'!$D$14-'Ejercicio 3 - TIR'!$C$14)*D597),'Ejercicio 3 - TIR'!$E$14-SQRT(('Ejercicio 3 - TIR'!$E$14-'Ejercicio 3 - TIR'!$C$14)*('Ejercicio 3 - TIR'!$E$14-'Ejercicio 3 - TIR'!$D$14)*(1-D597)))</f>
        <v>39065.0462211928</v>
      </c>
      <c r="F597" s="17">
        <f ca="1" t="shared" si="4445"/>
        <v>0.249073395155667</v>
      </c>
      <c r="G597" s="18">
        <f ca="1">IF(F597&lt;=('Ejercicio 3 - TIR'!$D$18-'Ejercicio 3 - TIR'!$C$18)/('Ejercicio 3 - TIR'!$E$18-'Ejercicio 3 - TIR'!$C$18),'Ejercicio 3 - TIR'!$C$18+SQRT(('Ejercicio 3 - TIR'!$E$18-'Ejercicio 3 - TIR'!$C$18)*('Ejercicio 3 - TIR'!$D$18-'Ejercicio 3 - TIR'!$C$18)*F597),'Ejercicio 3 - TIR'!$E$18-SQRT(('Ejercicio 3 - TIR'!$E$18-'Ejercicio 3 - TIR'!$C$18)*('Ejercicio 3 - TIR'!$E$18-'Ejercicio 3 - TIR'!$D$18)*(1-F597)))</f>
        <v>36112.3652764989</v>
      </c>
      <c r="H597" s="17">
        <f ca="1" t="shared" ref="H597:L597" si="4446">RAND()</f>
        <v>0.614796867647921</v>
      </c>
      <c r="I597" s="18">
        <f ca="1">IF(H597&lt;=('Ejercicio 3 - TIR'!$D$18-'Ejercicio 3 - TIR'!$C$18)/('Ejercicio 3 - TIR'!$E$18-'Ejercicio 3 - TIR'!$C$18),'Ejercicio 3 - TIR'!$C$18+SQRT(('Ejercicio 3 - TIR'!$E$18-'Ejercicio 3 - TIR'!$C$18)*('Ejercicio 3 - TIR'!$D$18-'Ejercicio 3 - TIR'!$C$18)*H597),'Ejercicio 3 - TIR'!$E$18-SQRT(('Ejercicio 3 - TIR'!$E$18-'Ejercicio 3 - TIR'!$C$18)*('Ejercicio 3 - TIR'!$E$18-'Ejercicio 3 - TIR'!$D$18)*(1-H597)))</f>
        <v>39603.1000279695</v>
      </c>
      <c r="J597" s="17">
        <f ca="1" t="shared" si="4446"/>
        <v>0.756123931091036</v>
      </c>
      <c r="K597" s="18">
        <f ca="1">IF(J597&lt;=('Ejercicio 3 - TIR'!$D$18-'Ejercicio 3 - TIR'!$C$18)/('Ejercicio 3 - TIR'!$E$18-'Ejercicio 3 - TIR'!$C$18),'Ejercicio 3 - TIR'!$C$18+SQRT(('Ejercicio 3 - TIR'!$E$18-'Ejercicio 3 - TIR'!$C$18)*('Ejercicio 3 - TIR'!$D$18-'Ejercicio 3 - TIR'!$C$18)*J597),'Ejercicio 3 - TIR'!$E$18-SQRT(('Ejercicio 3 - TIR'!$E$18-'Ejercicio 3 - TIR'!$C$18)*('Ejercicio 3 - TIR'!$E$18-'Ejercicio 3 - TIR'!$D$18)*(1-J597)))</f>
        <v>40723.2366013336</v>
      </c>
      <c r="L597" s="17">
        <f ca="1" t="shared" si="4446"/>
        <v>0.227762876413043</v>
      </c>
      <c r="M597" s="18">
        <f ca="1">IF(L597&lt;=('Ejercicio 3 - TIR'!$D$18-'Ejercicio 3 - TIR'!$C$18)/('Ejercicio 3 - TIR'!$E$18-'Ejercicio 3 - TIR'!$C$18),'Ejercicio 3 - TIR'!$C$18+SQRT(('Ejercicio 3 - TIR'!$E$18-'Ejercicio 3 - TIR'!$C$18)*('Ejercicio 3 - TIR'!$D$18-'Ejercicio 3 - TIR'!$C$18)*L597),'Ejercicio 3 - TIR'!$E$18-SQRT(('Ejercicio 3 - TIR'!$E$18-'Ejercicio 3 - TIR'!$C$18)*('Ejercicio 3 - TIR'!$E$18-'Ejercicio 3 - TIR'!$D$18)*(1-L597)))</f>
        <v>35845.0347699527</v>
      </c>
      <c r="N597" s="17">
        <f ca="1" t="shared" ref="N597:R597" si="4447">RAND()</f>
        <v>0.0653126312062715</v>
      </c>
      <c r="O597" s="18">
        <f ca="1">IF(N597&lt;=('Ejercicio 3 - TIR'!$D$18-'Ejercicio 3 - TIR'!$C$18)/('Ejercicio 3 - TIR'!$E$18-'Ejercicio 3 - TIR'!$C$18),'Ejercicio 3 - TIR'!$C$18+SQRT(('Ejercicio 3 - TIR'!$E$18-'Ejercicio 3 - TIR'!$C$18)*('Ejercicio 3 - TIR'!$D$18-'Ejercicio 3 - TIR'!$C$18)*N597),'Ejercicio 3 - TIR'!$E$18-SQRT(('Ejercicio 3 - TIR'!$E$18-'Ejercicio 3 - TIR'!$C$18)*('Ejercicio 3 - TIR'!$E$18-'Ejercicio 3 - TIR'!$D$18)*(1-N597)))</f>
        <v>33129.9991503099</v>
      </c>
      <c r="P597" s="17">
        <f ca="1" t="shared" si="4447"/>
        <v>0.950386069832418</v>
      </c>
      <c r="Q597" s="19">
        <f ca="1">IF(P597&lt;=('Ejercicio 3 - TIR'!$D$22-'Ejercicio 3 - TIR'!$C$22)/('Ejercicio 3 - TIR'!$E$22-'Ejercicio 3 - TIR'!$C$22),'Ejercicio 3 - TIR'!$C$22+SQRT(('Ejercicio 3 - TIR'!$E$22-'Ejercicio 3 - TIR'!$C$22)*('Ejercicio 3 - TIR'!$D$22-'Ejercicio 3 - TIR'!$C$22)*P597),'Ejercicio 3 - TIR'!$E$22-SQRT(('Ejercicio 3 - TIR'!$E$22-'Ejercicio 3 - TIR'!$C$22)*('Ejercicio 3 - TIR'!$E$22-'Ejercicio 3 - TIR'!$D$22)*(1-P597)))</f>
        <v>0.170549863794545</v>
      </c>
      <c r="R597" s="17">
        <f ca="1" t="shared" si="4447"/>
        <v>0.111876761777876</v>
      </c>
      <c r="S597" s="19">
        <f ca="1">IF(R597&lt;=('Ejercicio 3 - TIR'!$D$23-'Ejercicio 3 - TIR'!$C$23)/('Ejercicio 3 - TIR'!$E$23-'Ejercicio 3 - TIR'!$C$23),'Ejercicio 3 - TIR'!$C$23+SQRT(('Ejercicio 3 - TIR'!$E$23-'Ejercicio 3 - TIR'!$C$23)*('Ejercicio 3 - TIR'!$D$23-'Ejercicio 3 - TIR'!$C$23)*R597),'Ejercicio 3 - TIR'!$E$23-SQRT(('Ejercicio 3 - TIR'!$E$23-'Ejercicio 3 - TIR'!$C$23)*('Ejercicio 3 - TIR'!$E$23-'Ejercicio 3 - TIR'!$D$23)*(1-R597)))</f>
        <v>0.134190777681303</v>
      </c>
      <c r="T597" s="17">
        <f ca="1" t="shared" ref="T597:X597" si="4448">RAND()</f>
        <v>0.708788146455438</v>
      </c>
      <c r="U597" s="19">
        <f ca="1">IF(T597&lt;=('Ejercicio 3 - TIR'!$D$24-'Ejercicio 3 - TIR'!$C$24)/('Ejercicio 3 - TIR'!$E$24-'Ejercicio 3 - TIR'!$C$24),'Ejercicio 3 - TIR'!$C$24+SQRT(('Ejercicio 3 - TIR'!$E$24-'Ejercicio 3 - TIR'!$C$24)*('Ejercicio 3 - TIR'!$D$24-'Ejercicio 3 - TIR'!$C$24)*T597),'Ejercicio 3 - TIR'!$E$24-SQRT(('Ejercicio 3 - TIR'!$E$24-'Ejercicio 3 - TIR'!$C$24)*('Ejercicio 3 - TIR'!$E$24-'Ejercicio 3 - TIR'!$D$24)*(1-T597)))</f>
        <v>0.191444909561958</v>
      </c>
      <c r="V597" s="17">
        <f ca="1" t="shared" si="4448"/>
        <v>0.0679290421314191</v>
      </c>
      <c r="W597" s="19">
        <f ca="1">IF(V597&lt;=('Ejercicio 3 - TIR'!$D$25-'Ejercicio 3 - TIR'!$C$25)/('Ejercicio 3 - TIR'!$E$25-'Ejercicio 3 - TIR'!$C$25),'Ejercicio 3 - TIR'!$C$25+SQRT(('Ejercicio 3 - TIR'!$E$25-'Ejercicio 3 - TIR'!$C$25)*('Ejercicio 3 - TIR'!$D$25-'Ejercicio 3 - TIR'!$C$25)*V597),'Ejercicio 3 - TIR'!$E$25-SQRT(('Ejercicio 3 - TIR'!$E$25-'Ejercicio 3 - TIR'!$C$25)*('Ejercicio 3 - TIR'!$E$25-'Ejercicio 3 - TIR'!$D$25)*(1-V597)))</f>
        <v>0.189751956674636</v>
      </c>
      <c r="X597" s="17">
        <f ca="1" t="shared" si="4448"/>
        <v>0.433309958960765</v>
      </c>
      <c r="Y597" s="19">
        <f ca="1">IF(X597&lt;=('Ejercicio 3 - TIR'!$D$26-'Ejercicio 3 - TIR'!$C$26)/('Ejercicio 3 - TIR'!$E$26-'Ejercicio 3 - TIR'!$C$26),'Ejercicio 3 - TIR'!$C$26+SQRT(('Ejercicio 3 - TIR'!$E$26-'Ejercicio 3 - TIR'!$C$26)*('Ejercicio 3 - TIR'!$D$26-'Ejercicio 3 - TIR'!$C$26)*X597),'Ejercicio 3 - TIR'!$E$26-SQRT(('Ejercicio 3 - TIR'!$E$26-'Ejercicio 3 - TIR'!$C$26)*('Ejercicio 3 - TIR'!$E$26-'Ejercicio 3 - TIR'!$D$26)*(1-X597)))</f>
        <v>0.224681592380005</v>
      </c>
      <c r="Z597" s="17">
        <f ca="1" t="shared" si="4288"/>
        <v>1.17054986379455</v>
      </c>
      <c r="AA597" s="17">
        <f ca="1" t="shared" si="4289"/>
        <v>1.32762686033188</v>
      </c>
      <c r="AB597" s="17">
        <f ca="1" t="shared" si="4290"/>
        <v>1.58179426454014</v>
      </c>
      <c r="AC597" s="17">
        <f ca="1" t="shared" si="4291"/>
        <v>1.88194282129335</v>
      </c>
      <c r="AD597" s="17">
        <f ca="1" t="shared" si="4292"/>
        <v>2.30478073114966</v>
      </c>
      <c r="AE597" s="16">
        <f ca="1" t="shared" si="4293"/>
        <v>6662.53831215205</v>
      </c>
      <c r="AF597" s="16">
        <f ca="1" t="shared" si="4294"/>
        <v>7556.58950959121</v>
      </c>
      <c r="AG597" s="16">
        <f ca="1" t="shared" si="4295"/>
        <v>9003.26010485173</v>
      </c>
      <c r="AH597" s="16">
        <f ca="1" t="shared" si="4296"/>
        <v>10711.646326198</v>
      </c>
      <c r="AI597" s="16">
        <f ca="1" t="shared" si="4297"/>
        <v>13118.3560797797</v>
      </c>
      <c r="AJ597" s="18">
        <f ca="1" t="shared" si="4298"/>
        <v>42271.3242557047</v>
      </c>
      <c r="AK597" s="18">
        <f ca="1" t="shared" si="4299"/>
        <v>52578.1393495425</v>
      </c>
      <c r="AL597" s="18">
        <f ca="1" t="shared" si="4300"/>
        <v>64415.7820895007</v>
      </c>
      <c r="AM597" s="18">
        <f ca="1" t="shared" si="4301"/>
        <v>67458.3058643231</v>
      </c>
      <c r="AN597" s="18">
        <f ca="1" t="shared" si="4302"/>
        <v>76357.3836646389</v>
      </c>
      <c r="AO597" s="18">
        <f ca="1">C597/'Ejercicio 3 - TIR'!$D$7</f>
        <v>17299.6348351638</v>
      </c>
      <c r="AP597" s="18">
        <f ca="1" t="shared" si="4303"/>
        <v>24971.6894205409</v>
      </c>
      <c r="AQ597" s="18">
        <f ca="1" t="shared" si="4304"/>
        <v>35278.5045143787</v>
      </c>
      <c r="AR597" s="18">
        <f ca="1" t="shared" si="4305"/>
        <v>47116.1472543369</v>
      </c>
      <c r="AS597" s="18">
        <f ca="1" t="shared" si="4306"/>
        <v>50158.6710291593</v>
      </c>
      <c r="AT597" s="18">
        <f ca="1" t="shared" si="4307"/>
        <v>59057.7488294751</v>
      </c>
      <c r="AU597" s="18">
        <f ca="1">AP597*'Ejercicio 3 - TIR'!$D$5</f>
        <v>12485.8447102704</v>
      </c>
      <c r="AV597" s="18">
        <f ca="1">AQ597*'Ejercicio 3 - TIR'!$D$5</f>
        <v>17639.2522571893</v>
      </c>
      <c r="AW597" s="18">
        <f ca="1">AR597*'Ejercicio 3 - TIR'!$D$5</f>
        <v>23558.0736271684</v>
      </c>
      <c r="AX597" s="18">
        <f ca="1">AS597*'Ejercicio 3 - TIR'!$D$5</f>
        <v>25079.3355145796</v>
      </c>
      <c r="AY597" s="18">
        <f ca="1">AT597*'Ejercicio 3 - TIR'!$D$5</f>
        <v>29528.8744147375</v>
      </c>
      <c r="AZ597" s="18">
        <f ca="1" t="shared" ref="AZ597:BD597" si="4449">AJ597-AU597-AE597</f>
        <v>23122.9412332822</v>
      </c>
      <c r="BA597" s="18">
        <f ca="1" t="shared" si="4449"/>
        <v>27382.297582762</v>
      </c>
      <c r="BB597" s="18">
        <f ca="1" t="shared" si="4449"/>
        <v>31854.4483574805</v>
      </c>
      <c r="BC597" s="18">
        <f ca="1" t="shared" si="4449"/>
        <v>31667.3240235454</v>
      </c>
      <c r="BD597" s="18">
        <f ca="1" t="shared" si="4449"/>
        <v>33710.1531701217</v>
      </c>
      <c r="BE597" s="18">
        <f ca="1" t="shared" ref="BE597:BI597" si="4450">AZ597/Z597</f>
        <v>19753.9139070292</v>
      </c>
      <c r="BF597" s="18">
        <f ca="1" t="shared" si="4450"/>
        <v>20624.9951706438</v>
      </c>
      <c r="BG597" s="18">
        <f ca="1" t="shared" si="4450"/>
        <v>20138.1741428562</v>
      </c>
      <c r="BH597" s="18">
        <f ca="1" t="shared" si="4450"/>
        <v>16826.9320753233</v>
      </c>
      <c r="BI597" s="18">
        <f ca="1" t="shared" si="4450"/>
        <v>14626.1866539064</v>
      </c>
      <c r="BJ597" s="18">
        <f ca="1" t="shared" si="4310"/>
        <v>90036.3657920761</v>
      </c>
      <c r="BK597" s="18">
        <f ca="1" t="shared" si="4311"/>
        <v>39871.8650240111</v>
      </c>
      <c r="BL597" s="18">
        <f ca="1" t="shared" si="4312"/>
        <v>129908.230816087</v>
      </c>
      <c r="BM597" s="18">
        <f ca="1">BK597*'Ejercicio 3 - TIR'!$D$5</f>
        <v>19935.9325120055</v>
      </c>
      <c r="BN597" s="18">
        <f ca="1" t="shared" si="4313"/>
        <v>109972.298304082</v>
      </c>
      <c r="BO597" s="18">
        <f ca="1" t="shared" si="4314"/>
        <v>47714.8636387747</v>
      </c>
      <c r="BP597" s="18">
        <f ca="1" t="shared" si="4315"/>
        <v>-125563.220397012</v>
      </c>
      <c r="BQ597" s="18">
        <f ca="1" t="shared" ref="BQ597:BT597" si="4451">BE597</f>
        <v>19753.9139070292</v>
      </c>
      <c r="BR597" s="18">
        <f ca="1" t="shared" si="4451"/>
        <v>20624.9951706438</v>
      </c>
      <c r="BS597" s="18">
        <f ca="1" t="shared" si="4451"/>
        <v>20138.1741428562</v>
      </c>
      <c r="BT597" s="18">
        <f ca="1" t="shared" si="4451"/>
        <v>16826.9320753233</v>
      </c>
      <c r="BU597" s="18">
        <f ca="1" t="shared" si="4317"/>
        <v>62341.0502926811</v>
      </c>
      <c r="BV597" s="20">
        <f ca="1" t="shared" si="4318"/>
        <v>3.04948500014452</v>
      </c>
    </row>
    <row r="598" ht="15" customHeight="1" spans="1:74">
      <c r="A598" s="16">
        <v>597</v>
      </c>
      <c r="B598" s="17">
        <f ca="1" t="shared" ref="B598:F598" si="4452">RAND()</f>
        <v>0.137523750306184</v>
      </c>
      <c r="C598" s="18">
        <f ca="1">IF(B598&lt;=('Ejercicio 3 - TIR'!$D$13-'Ejercicio 3 - TIR'!$C$13)/('Ejercicio 3 - TIR'!$E$13-'Ejercicio 3 - TIR'!$C$13),'Ejercicio 3 - TIR'!$C$13+SQRT(('Ejercicio 3 - TIR'!$E$13-'Ejercicio 3 - TIR'!$C$13)*('Ejercicio 3 - TIR'!$D$13-'Ejercicio 3 - TIR'!$C$13)*B598),'Ejercicio 3 - TIR'!$E$13-SQRT(('Ejercicio 3 - TIR'!$E$13-'Ejercicio 3 - TIR'!$C$13)*('Ejercicio 3 - TIR'!$E$13-'Ejercicio 3 - TIR'!$D$13)*(1-B598)))</f>
        <v>67416.8389575663</v>
      </c>
      <c r="D598" s="17">
        <f ca="1" t="shared" si="4452"/>
        <v>0.202419896918052</v>
      </c>
      <c r="E598" s="18">
        <f ca="1">IF(D598&lt;=('Ejercicio 3 - TIR'!$D$14-'Ejercicio 3 - TIR'!$C$14)/('Ejercicio 3 - TIR'!$E$14-'Ejercicio 3 - TIR'!$C$14),'Ejercicio 3 - TIR'!$C$14+SQRT(('Ejercicio 3 - TIR'!$E$14-'Ejercicio 3 - TIR'!$C$14)*('Ejercicio 3 - TIR'!$D$14-'Ejercicio 3 - TIR'!$C$14)*D598),'Ejercicio 3 - TIR'!$E$14-SQRT(('Ejercicio 3 - TIR'!$E$14-'Ejercicio 3 - TIR'!$C$14)*('Ejercicio 3 - TIR'!$E$14-'Ejercicio 3 - TIR'!$D$14)*(1-D598)))</f>
        <v>28896.3434485237</v>
      </c>
      <c r="F598" s="17">
        <f ca="1" t="shared" si="4452"/>
        <v>0.176689636596616</v>
      </c>
      <c r="G598" s="18">
        <f ca="1">IF(F598&lt;=('Ejercicio 3 - TIR'!$D$18-'Ejercicio 3 - TIR'!$C$18)/('Ejercicio 3 - TIR'!$E$18-'Ejercicio 3 - TIR'!$C$18),'Ejercicio 3 - TIR'!$C$18+SQRT(('Ejercicio 3 - TIR'!$E$18-'Ejercicio 3 - TIR'!$C$18)*('Ejercicio 3 - TIR'!$D$18-'Ejercicio 3 - TIR'!$C$18)*F598),'Ejercicio 3 - TIR'!$E$18-SQRT(('Ejercicio 3 - TIR'!$E$18-'Ejercicio 3 - TIR'!$C$18)*('Ejercicio 3 - TIR'!$E$18-'Ejercicio 3 - TIR'!$D$18)*(1-F598)))</f>
        <v>35148.1497151396</v>
      </c>
      <c r="H598" s="17">
        <f ca="1" t="shared" ref="H598:L598" si="4453">RAND()</f>
        <v>0.633452351952195</v>
      </c>
      <c r="I598" s="18">
        <f ca="1">IF(H598&lt;=('Ejercicio 3 - TIR'!$D$18-'Ejercicio 3 - TIR'!$C$18)/('Ejercicio 3 - TIR'!$E$18-'Ejercicio 3 - TIR'!$C$18),'Ejercicio 3 - TIR'!$C$18+SQRT(('Ejercicio 3 - TIR'!$E$18-'Ejercicio 3 - TIR'!$C$18)*('Ejercicio 3 - TIR'!$D$18-'Ejercicio 3 - TIR'!$C$18)*H598),'Ejercicio 3 - TIR'!$E$18-SQRT(('Ejercicio 3 - TIR'!$E$18-'Ejercicio 3 - TIR'!$C$18)*('Ejercicio 3 - TIR'!$E$18-'Ejercicio 3 - TIR'!$D$18)*(1-H598)))</f>
        <v>39747.7101307348</v>
      </c>
      <c r="J598" s="17">
        <f ca="1" t="shared" si="4453"/>
        <v>0.553459729349889</v>
      </c>
      <c r="K598" s="18">
        <f ca="1">IF(J598&lt;=('Ejercicio 3 - TIR'!$D$18-'Ejercicio 3 - TIR'!$C$18)/('Ejercicio 3 - TIR'!$E$18-'Ejercicio 3 - TIR'!$C$18),'Ejercicio 3 - TIR'!$C$18+SQRT(('Ejercicio 3 - TIR'!$E$18-'Ejercicio 3 - TIR'!$C$18)*('Ejercicio 3 - TIR'!$D$18-'Ejercicio 3 - TIR'!$C$18)*J598),'Ejercicio 3 - TIR'!$E$18-SQRT(('Ejercicio 3 - TIR'!$E$18-'Ejercicio 3 - TIR'!$C$18)*('Ejercicio 3 - TIR'!$E$18-'Ejercicio 3 - TIR'!$D$18)*(1-J598)))</f>
        <v>39111.4740521215</v>
      </c>
      <c r="L598" s="17">
        <f ca="1" t="shared" si="4453"/>
        <v>0.141323536218939</v>
      </c>
      <c r="M598" s="18">
        <f ca="1">IF(L598&lt;=('Ejercicio 3 - TIR'!$D$18-'Ejercicio 3 - TIR'!$C$18)/('Ejercicio 3 - TIR'!$E$18-'Ejercicio 3 - TIR'!$C$18),'Ejercicio 3 - TIR'!$C$18+SQRT(('Ejercicio 3 - TIR'!$E$18-'Ejercicio 3 - TIR'!$C$18)*('Ejercicio 3 - TIR'!$D$18-'Ejercicio 3 - TIR'!$C$18)*L598),'Ejercicio 3 - TIR'!$E$18-SQRT(('Ejercicio 3 - TIR'!$E$18-'Ejercicio 3 - TIR'!$C$18)*('Ejercicio 3 - TIR'!$E$18-'Ejercicio 3 - TIR'!$D$18)*(1-L598)))</f>
        <v>34604.1861857272</v>
      </c>
      <c r="N598" s="17">
        <f ca="1" t="shared" ref="N598:R598" si="4454">RAND()</f>
        <v>0.445140666993119</v>
      </c>
      <c r="O598" s="18">
        <f ca="1">IF(N598&lt;=('Ejercicio 3 - TIR'!$D$18-'Ejercicio 3 - TIR'!$C$18)/('Ejercicio 3 - TIR'!$E$18-'Ejercicio 3 - TIR'!$C$18),'Ejercicio 3 - TIR'!$C$18+SQRT(('Ejercicio 3 - TIR'!$E$18-'Ejercicio 3 - TIR'!$C$18)*('Ejercicio 3 - TIR'!$D$18-'Ejercicio 3 - TIR'!$C$18)*N598),'Ejercicio 3 - TIR'!$E$18-SQRT(('Ejercicio 3 - TIR'!$E$18-'Ejercicio 3 - TIR'!$C$18)*('Ejercicio 3 - TIR'!$E$18-'Ejercicio 3 - TIR'!$D$18)*(1-N598)))</f>
        <v>38171.3585191795</v>
      </c>
      <c r="P598" s="17">
        <f ca="1" t="shared" si="4454"/>
        <v>0.358221614698</v>
      </c>
      <c r="Q598" s="19">
        <f ca="1">IF(P598&lt;=('Ejercicio 3 - TIR'!$D$22-'Ejercicio 3 - TIR'!$C$22)/('Ejercicio 3 - TIR'!$E$22-'Ejercicio 3 - TIR'!$C$22),'Ejercicio 3 - TIR'!$C$22+SQRT(('Ejercicio 3 - TIR'!$E$22-'Ejercicio 3 - TIR'!$C$22)*('Ejercicio 3 - TIR'!$D$22-'Ejercicio 3 - TIR'!$C$22)*P598),'Ejercicio 3 - TIR'!$E$22-SQRT(('Ejercicio 3 - TIR'!$E$22-'Ejercicio 3 - TIR'!$C$22)*('Ejercicio 3 - TIR'!$E$22-'Ejercicio 3 - TIR'!$D$22)*(1-P598)))</f>
        <v>0.1453928908645</v>
      </c>
      <c r="R598" s="17">
        <f ca="1" t="shared" si="4454"/>
        <v>0.00736437504347331</v>
      </c>
      <c r="S598" s="19">
        <f ca="1">IF(R598&lt;=('Ejercicio 3 - TIR'!$D$23-'Ejercicio 3 - TIR'!$C$23)/('Ejercicio 3 - TIR'!$E$23-'Ejercicio 3 - TIR'!$C$23),'Ejercicio 3 - TIR'!$C$23+SQRT(('Ejercicio 3 - TIR'!$E$23-'Ejercicio 3 - TIR'!$C$23)*('Ejercicio 3 - TIR'!$D$23-'Ejercicio 3 - TIR'!$C$23)*R598),'Ejercicio 3 - TIR'!$E$23-SQRT(('Ejercicio 3 - TIR'!$E$23-'Ejercicio 3 - TIR'!$C$23)*('Ejercicio 3 - TIR'!$E$23-'Ejercicio 3 - TIR'!$D$23)*(1-R598)))</f>
        <v>0.123640861859265</v>
      </c>
      <c r="T598" s="17">
        <f ca="1" t="shared" ref="T598:X598" si="4455">RAND()</f>
        <v>0.622402949279905</v>
      </c>
      <c r="U598" s="19">
        <f ca="1">IF(T598&lt;=('Ejercicio 3 - TIR'!$D$24-'Ejercicio 3 - TIR'!$C$24)/('Ejercicio 3 - TIR'!$E$24-'Ejercicio 3 - TIR'!$C$24),'Ejercicio 3 - TIR'!$C$24+SQRT(('Ejercicio 3 - TIR'!$E$24-'Ejercicio 3 - TIR'!$C$24)*('Ejercicio 3 - TIR'!$D$24-'Ejercicio 3 - TIR'!$C$24)*T598),'Ejercicio 3 - TIR'!$E$24-SQRT(('Ejercicio 3 - TIR'!$E$24-'Ejercicio 3 - TIR'!$C$24)*('Ejercicio 3 - TIR'!$E$24-'Ejercicio 3 - TIR'!$D$24)*(1-T598)))</f>
        <v>0.18748428469161</v>
      </c>
      <c r="V598" s="17">
        <f ca="1" t="shared" si="4455"/>
        <v>0.554839185987894</v>
      </c>
      <c r="W598" s="19">
        <f ca="1">IF(V598&lt;=('Ejercicio 3 - TIR'!$D$25-'Ejercicio 3 - TIR'!$C$25)/('Ejercicio 3 - TIR'!$E$25-'Ejercicio 3 - TIR'!$C$25),'Ejercicio 3 - TIR'!$C$25+SQRT(('Ejercicio 3 - TIR'!$E$25-'Ejercicio 3 - TIR'!$C$25)*('Ejercicio 3 - TIR'!$D$25-'Ejercicio 3 - TIR'!$C$25)*V598),'Ejercicio 3 - TIR'!$E$25-SQRT(('Ejercicio 3 - TIR'!$E$25-'Ejercicio 3 - TIR'!$C$25)*('Ejercicio 3 - TIR'!$E$25-'Ejercicio 3 - TIR'!$D$25)*(1-V598)))</f>
        <v>0.210527695164301</v>
      </c>
      <c r="X598" s="17">
        <f ca="1" t="shared" si="4455"/>
        <v>0.514268612535311</v>
      </c>
      <c r="Y598" s="19">
        <f ca="1">IF(X598&lt;=('Ejercicio 3 - TIR'!$D$26-'Ejercicio 3 - TIR'!$C$26)/('Ejercicio 3 - TIR'!$E$26-'Ejercicio 3 - TIR'!$C$26),'Ejercicio 3 - TIR'!$C$26+SQRT(('Ejercicio 3 - TIR'!$E$26-'Ejercicio 3 - TIR'!$C$26)*('Ejercicio 3 - TIR'!$D$26-'Ejercicio 3 - TIR'!$C$26)*X598),'Ejercicio 3 - TIR'!$E$26-SQRT(('Ejercicio 3 - TIR'!$E$26-'Ejercicio 3 - TIR'!$C$26)*('Ejercicio 3 - TIR'!$E$26-'Ejercicio 3 - TIR'!$D$26)*(1-X598)))</f>
        <v>0.228785260985637</v>
      </c>
      <c r="Z598" s="17">
        <f ca="1" t="shared" si="4288"/>
        <v>1.1453928908645</v>
      </c>
      <c r="AA598" s="17">
        <f ca="1" t="shared" si="4289"/>
        <v>1.28701025505846</v>
      </c>
      <c r="AB598" s="17">
        <f ca="1" t="shared" si="4290"/>
        <v>1.52830445211886</v>
      </c>
      <c r="AC598" s="17">
        <f ca="1" t="shared" si="4291"/>
        <v>1.85005486593279</v>
      </c>
      <c r="AD598" s="17">
        <f ca="1" t="shared" si="4292"/>
        <v>2.27332015127297</v>
      </c>
      <c r="AE598" s="16">
        <f ca="1" t="shared" si="4293"/>
        <v>4201.32290939432</v>
      </c>
      <c r="AF598" s="16">
        <f ca="1" t="shared" si="4294"/>
        <v>4720.77809486091</v>
      </c>
      <c r="AG598" s="16">
        <f ca="1" t="shared" si="4295"/>
        <v>5605.84979916373</v>
      </c>
      <c r="AH598" s="16">
        <f ca="1" t="shared" si="4296"/>
        <v>6786.03643681892</v>
      </c>
      <c r="AI598" s="16">
        <f ca="1" t="shared" si="4297"/>
        <v>8338.58155407458</v>
      </c>
      <c r="AJ598" s="18">
        <f ca="1" t="shared" si="4298"/>
        <v>40258.440810762</v>
      </c>
      <c r="AK598" s="18">
        <f ca="1" t="shared" si="4299"/>
        <v>51155.7105533468</v>
      </c>
      <c r="AL598" s="18">
        <f ca="1" t="shared" si="4300"/>
        <v>59774.2399227887</v>
      </c>
      <c r="AM598" s="18">
        <f ca="1" t="shared" si="4301"/>
        <v>64019.6430345487</v>
      </c>
      <c r="AN598" s="18">
        <f ca="1" t="shared" si="4302"/>
        <v>86775.7185231159</v>
      </c>
      <c r="AO598" s="18">
        <f ca="1">C598/'Ejercicio 3 - TIR'!$D$7</f>
        <v>13483.3677915133</v>
      </c>
      <c r="AP598" s="18">
        <f ca="1" t="shared" si="4303"/>
        <v>26775.0730192488</v>
      </c>
      <c r="AQ598" s="18">
        <f ca="1" t="shared" si="4304"/>
        <v>37672.3427618335</v>
      </c>
      <c r="AR598" s="18">
        <f ca="1" t="shared" si="4305"/>
        <v>46290.8721312755</v>
      </c>
      <c r="AS598" s="18">
        <f ca="1" t="shared" si="4306"/>
        <v>50536.2752430355</v>
      </c>
      <c r="AT598" s="18">
        <f ca="1" t="shared" si="4307"/>
        <v>73292.3507316027</v>
      </c>
      <c r="AU598" s="18">
        <f ca="1">AP598*'Ejercicio 3 - TIR'!$D$5</f>
        <v>13387.5365096244</v>
      </c>
      <c r="AV598" s="18">
        <f ca="1">AQ598*'Ejercicio 3 - TIR'!$D$5</f>
        <v>18836.1713809168</v>
      </c>
      <c r="AW598" s="18">
        <f ca="1">AR598*'Ejercicio 3 - TIR'!$D$5</f>
        <v>23145.4360656377</v>
      </c>
      <c r="AX598" s="18">
        <f ca="1">AS598*'Ejercicio 3 - TIR'!$D$5</f>
        <v>25268.1376215177</v>
      </c>
      <c r="AY598" s="18">
        <f ca="1">AT598*'Ejercicio 3 - TIR'!$D$5</f>
        <v>36646.1753658013</v>
      </c>
      <c r="AZ598" s="18">
        <f ca="1" t="shared" ref="AZ598:BD598" si="4456">AJ598-AU598-AE598</f>
        <v>22669.5813917433</v>
      </c>
      <c r="BA598" s="18">
        <f ca="1" t="shared" si="4456"/>
        <v>27598.7610775691</v>
      </c>
      <c r="BB598" s="18">
        <f ca="1" t="shared" si="4456"/>
        <v>31022.9540579873</v>
      </c>
      <c r="BC598" s="18">
        <f ca="1" t="shared" si="4456"/>
        <v>31965.4689762121</v>
      </c>
      <c r="BD598" s="18">
        <f ca="1" t="shared" si="4456"/>
        <v>41790.96160324</v>
      </c>
      <c r="BE598" s="18">
        <f ca="1" t="shared" ref="BE598:BI598" si="4457">AZ598/Z598</f>
        <v>19791.9697010108</v>
      </c>
      <c r="BF598" s="18">
        <f ca="1" t="shared" si="4457"/>
        <v>21444.0879309974</v>
      </c>
      <c r="BG598" s="18">
        <f ca="1" t="shared" si="4457"/>
        <v>20298.9358664608</v>
      </c>
      <c r="BH598" s="18">
        <f ca="1" t="shared" si="4457"/>
        <v>17278.1194573358</v>
      </c>
      <c r="BI598" s="18">
        <f ca="1" t="shared" si="4457"/>
        <v>18383.2275360946</v>
      </c>
      <c r="BJ598" s="18">
        <f ca="1" t="shared" si="4310"/>
        <v>65690.6398596337</v>
      </c>
      <c r="BK598" s="18">
        <f ca="1" t="shared" si="4311"/>
        <v>30652.011707472</v>
      </c>
      <c r="BL598" s="18">
        <f ca="1" t="shared" si="4312"/>
        <v>96342.6515671057</v>
      </c>
      <c r="BM598" s="18">
        <f ca="1">BK598*'Ejercicio 3 - TIR'!$D$5</f>
        <v>15326.005853736</v>
      </c>
      <c r="BN598" s="18">
        <f ca="1" t="shared" si="4313"/>
        <v>81016.6457133697</v>
      </c>
      <c r="BO598" s="18">
        <f ca="1" t="shared" si="4314"/>
        <v>35638.0273442804</v>
      </c>
      <c r="BP598" s="18">
        <f ca="1" t="shared" si="4315"/>
        <v>-96313.1824060901</v>
      </c>
      <c r="BQ598" s="18">
        <f ca="1" t="shared" ref="BQ598:BT598" si="4458">BE598</f>
        <v>19791.9697010108</v>
      </c>
      <c r="BR598" s="18">
        <f ca="1" t="shared" si="4458"/>
        <v>21444.0879309974</v>
      </c>
      <c r="BS598" s="18">
        <f ca="1" t="shared" si="4458"/>
        <v>20298.9358664608</v>
      </c>
      <c r="BT598" s="18">
        <f ca="1" t="shared" si="4458"/>
        <v>17278.1194573358</v>
      </c>
      <c r="BU598" s="18">
        <f ca="1" t="shared" si="4317"/>
        <v>54021.254880375</v>
      </c>
      <c r="BV598" s="20">
        <f ca="1" t="shared" si="4318"/>
        <v>9.99892566887843</v>
      </c>
    </row>
    <row r="599" ht="15" customHeight="1" spans="1:74">
      <c r="A599" s="16">
        <v>598</v>
      </c>
      <c r="B599" s="17">
        <f ca="1" t="shared" ref="B599:F599" si="4459">RAND()</f>
        <v>0.334431203801076</v>
      </c>
      <c r="C599" s="18">
        <f ca="1">IF(B599&lt;=('Ejercicio 3 - TIR'!$D$13-'Ejercicio 3 - TIR'!$C$13)/('Ejercicio 3 - TIR'!$E$13-'Ejercicio 3 - TIR'!$C$13),'Ejercicio 3 - TIR'!$C$13+SQRT(('Ejercicio 3 - TIR'!$E$13-'Ejercicio 3 - TIR'!$C$13)*('Ejercicio 3 - TIR'!$D$13-'Ejercicio 3 - TIR'!$C$13)*B599),'Ejercicio 3 - TIR'!$E$13-SQRT(('Ejercicio 3 - TIR'!$E$13-'Ejercicio 3 - TIR'!$C$13)*('Ejercicio 3 - TIR'!$E$13-'Ejercicio 3 - TIR'!$D$13)*(1-B599)))</f>
        <v>71739.0276982778</v>
      </c>
      <c r="D599" s="17">
        <f ca="1" t="shared" si="4459"/>
        <v>0.940103010408282</v>
      </c>
      <c r="E599" s="18">
        <f ca="1">IF(D599&lt;=('Ejercicio 3 - TIR'!$D$14-'Ejercicio 3 - TIR'!$C$14)/('Ejercicio 3 - TIR'!$E$14-'Ejercicio 3 - TIR'!$C$14),'Ejercicio 3 - TIR'!$C$14+SQRT(('Ejercicio 3 - TIR'!$E$14-'Ejercicio 3 - TIR'!$C$14)*('Ejercicio 3 - TIR'!$D$14-'Ejercicio 3 - TIR'!$C$14)*D599),'Ejercicio 3 - TIR'!$E$14-SQRT(('Ejercicio 3 - TIR'!$E$14-'Ejercicio 3 - TIR'!$C$14)*('Ejercicio 3 - TIR'!$E$14-'Ejercicio 3 - TIR'!$D$14)*(1-D599)))</f>
        <v>37002.5763664844</v>
      </c>
      <c r="F599" s="17">
        <f ca="1" t="shared" si="4459"/>
        <v>0.920756788894586</v>
      </c>
      <c r="G599" s="18">
        <f ca="1">IF(F599&lt;=('Ejercicio 3 - TIR'!$D$18-'Ejercicio 3 - TIR'!$C$18)/('Ejercicio 3 - TIR'!$E$18-'Ejercicio 3 - TIR'!$C$18),'Ejercicio 3 - TIR'!$C$18+SQRT(('Ejercicio 3 - TIR'!$E$18-'Ejercicio 3 - TIR'!$C$18)*('Ejercicio 3 - TIR'!$D$18-'Ejercicio 3 - TIR'!$C$18)*F599),'Ejercicio 3 - TIR'!$E$18-SQRT(('Ejercicio 3 - TIR'!$E$18-'Ejercicio 3 - TIR'!$C$18)*('Ejercicio 3 - TIR'!$E$18-'Ejercicio 3 - TIR'!$D$18)*(1-F599)))</f>
        <v>42562.1237043471</v>
      </c>
      <c r="H599" s="17">
        <f ca="1" t="shared" ref="H599:L599" si="4460">RAND()</f>
        <v>0.824840853114051</v>
      </c>
      <c r="I599" s="18">
        <f ca="1">IF(H599&lt;=('Ejercicio 3 - TIR'!$D$18-'Ejercicio 3 - TIR'!$C$18)/('Ejercicio 3 - TIR'!$E$18-'Ejercicio 3 - TIR'!$C$18),'Ejercicio 3 - TIR'!$C$18+SQRT(('Ejercicio 3 - TIR'!$E$18-'Ejercicio 3 - TIR'!$C$18)*('Ejercicio 3 - TIR'!$D$18-'Ejercicio 3 - TIR'!$C$18)*H599),'Ejercicio 3 - TIR'!$E$18-SQRT(('Ejercicio 3 - TIR'!$E$18-'Ejercicio 3 - TIR'!$C$18)*('Ejercicio 3 - TIR'!$E$18-'Ejercicio 3 - TIR'!$D$18)*(1-H599)))</f>
        <v>41375.5088610336</v>
      </c>
      <c r="J599" s="17">
        <f ca="1" t="shared" si="4460"/>
        <v>0.271153028362395</v>
      </c>
      <c r="K599" s="18">
        <f ca="1">IF(J599&lt;=('Ejercicio 3 - TIR'!$D$18-'Ejercicio 3 - TIR'!$C$18)/('Ejercicio 3 - TIR'!$E$18-'Ejercicio 3 - TIR'!$C$18),'Ejercicio 3 - TIR'!$C$18+SQRT(('Ejercicio 3 - TIR'!$E$18-'Ejercicio 3 - TIR'!$C$18)*('Ejercicio 3 - TIR'!$D$18-'Ejercicio 3 - TIR'!$C$18)*J599),'Ejercicio 3 - TIR'!$E$18-SQRT(('Ejercicio 3 - TIR'!$E$18-'Ejercicio 3 - TIR'!$C$18)*('Ejercicio 3 - TIR'!$E$18-'Ejercicio 3 - TIR'!$D$18)*(1-J599)))</f>
        <v>36377.535123726</v>
      </c>
      <c r="L599" s="17">
        <f ca="1" t="shared" si="4460"/>
        <v>0.896784613223639</v>
      </c>
      <c r="M599" s="18">
        <f ca="1">IF(L599&lt;=('Ejercicio 3 - TIR'!$D$18-'Ejercicio 3 - TIR'!$C$18)/('Ejercicio 3 - TIR'!$E$18-'Ejercicio 3 - TIR'!$C$18),'Ejercicio 3 - TIR'!$C$18+SQRT(('Ejercicio 3 - TIR'!$E$18-'Ejercicio 3 - TIR'!$C$18)*('Ejercicio 3 - TIR'!$D$18-'Ejercicio 3 - TIR'!$C$18)*L599),'Ejercicio 3 - TIR'!$E$18-SQRT(('Ejercicio 3 - TIR'!$E$18-'Ejercicio 3 - TIR'!$C$18)*('Ejercicio 3 - TIR'!$E$18-'Ejercicio 3 - TIR'!$D$18)*(1-L599)))</f>
        <v>42217.7070592357</v>
      </c>
      <c r="N599" s="17">
        <f ca="1" t="shared" ref="N599:R599" si="4461">RAND()</f>
        <v>0.147040907166901</v>
      </c>
      <c r="O599" s="18">
        <f ca="1">IF(N599&lt;=('Ejercicio 3 - TIR'!$D$18-'Ejercicio 3 - TIR'!$C$18)/('Ejercicio 3 - TIR'!$E$18-'Ejercicio 3 - TIR'!$C$18),'Ejercicio 3 - TIR'!$C$18+SQRT(('Ejercicio 3 - TIR'!$E$18-'Ejercicio 3 - TIR'!$C$18)*('Ejercicio 3 - TIR'!$D$18-'Ejercicio 3 - TIR'!$C$18)*N599),'Ejercicio 3 - TIR'!$E$18-SQRT(('Ejercicio 3 - TIR'!$E$18-'Ejercicio 3 - TIR'!$C$18)*('Ejercicio 3 - TIR'!$E$18-'Ejercicio 3 - TIR'!$D$18)*(1-N599)))</f>
        <v>34696.3960730581</v>
      </c>
      <c r="P599" s="17">
        <f ca="1" t="shared" si="4461"/>
        <v>0.355510718874855</v>
      </c>
      <c r="Q599" s="19">
        <f ca="1">IF(P599&lt;=('Ejercicio 3 - TIR'!$D$22-'Ejercicio 3 - TIR'!$C$22)/('Ejercicio 3 - TIR'!$E$22-'Ejercicio 3 - TIR'!$C$22),'Ejercicio 3 - TIR'!$C$22+SQRT(('Ejercicio 3 - TIR'!$E$22-'Ejercicio 3 - TIR'!$C$22)*('Ejercicio 3 - TIR'!$D$22-'Ejercicio 3 - TIR'!$C$22)*P599),'Ejercicio 3 - TIR'!$E$22-SQRT(('Ejercicio 3 - TIR'!$E$22-'Ejercicio 3 - TIR'!$C$22)*('Ejercicio 3 - TIR'!$E$22-'Ejercicio 3 - TIR'!$D$22)*(1-P599)))</f>
        <v>0.145296626138178</v>
      </c>
      <c r="R599" s="17">
        <f ca="1" t="shared" si="4461"/>
        <v>0.377750288015569</v>
      </c>
      <c r="S599" s="19">
        <f ca="1">IF(R599&lt;=('Ejercicio 3 - TIR'!$D$23-'Ejercicio 3 - TIR'!$C$23)/('Ejercicio 3 - TIR'!$E$23-'Ejercicio 3 - TIR'!$C$23),'Ejercicio 3 - TIR'!$C$23+SQRT(('Ejercicio 3 - TIR'!$E$23-'Ejercicio 3 - TIR'!$C$23)*('Ejercicio 3 - TIR'!$D$23-'Ejercicio 3 - TIR'!$C$23)*R599),'Ejercicio 3 - TIR'!$E$23-SQRT(('Ejercicio 3 - TIR'!$E$23-'Ejercicio 3 - TIR'!$C$23)*('Ejercicio 3 - TIR'!$E$23-'Ejercicio 3 - TIR'!$D$23)*(1-R599)))</f>
        <v>0.146075860837718</v>
      </c>
      <c r="T599" s="17">
        <f ca="1" t="shared" ref="T599:X599" si="4462">RAND()</f>
        <v>0.757559609490724</v>
      </c>
      <c r="U599" s="19">
        <f ca="1">IF(T599&lt;=('Ejercicio 3 - TIR'!$D$24-'Ejercicio 3 - TIR'!$C$24)/('Ejercicio 3 - TIR'!$E$24-'Ejercicio 3 - TIR'!$C$24),'Ejercicio 3 - TIR'!$C$24+SQRT(('Ejercicio 3 - TIR'!$E$24-'Ejercicio 3 - TIR'!$C$24)*('Ejercicio 3 - TIR'!$D$24-'Ejercicio 3 - TIR'!$C$24)*T599),'Ejercicio 3 - TIR'!$E$24-SQRT(('Ejercicio 3 - TIR'!$E$24-'Ejercicio 3 - TIR'!$C$24)*('Ejercicio 3 - TIR'!$E$24-'Ejercicio 3 - TIR'!$D$24)*(1-T599)))</f>
        <v>0.193945574398464</v>
      </c>
      <c r="V599" s="17">
        <f ca="1" t="shared" si="4462"/>
        <v>0.938961379918442</v>
      </c>
      <c r="W599" s="19">
        <f ca="1">IF(V599&lt;=('Ejercicio 3 - TIR'!$D$25-'Ejercicio 3 - TIR'!$C$25)/('Ejercicio 3 - TIR'!$E$25-'Ejercicio 3 - TIR'!$C$25),'Ejercicio 3 - TIR'!$C$25+SQRT(('Ejercicio 3 - TIR'!$E$25-'Ejercicio 3 - TIR'!$C$25)*('Ejercicio 3 - TIR'!$D$25-'Ejercicio 3 - TIR'!$C$25)*V599),'Ejercicio 3 - TIR'!$E$25-SQRT(('Ejercicio 3 - TIR'!$E$25-'Ejercicio 3 - TIR'!$C$25)*('Ejercicio 3 - TIR'!$E$25-'Ejercicio 3 - TIR'!$D$25)*(1-V599)))</f>
        <v>0.235383736103728</v>
      </c>
      <c r="X599" s="17">
        <f ca="1" t="shared" si="4462"/>
        <v>0.74085557714366</v>
      </c>
      <c r="Y599" s="19">
        <f ca="1">IF(X599&lt;=('Ejercicio 3 - TIR'!$D$26-'Ejercicio 3 - TIR'!$C$26)/('Ejercicio 3 - TIR'!$E$26-'Ejercicio 3 - TIR'!$C$26),'Ejercicio 3 - TIR'!$C$26+SQRT(('Ejercicio 3 - TIR'!$E$26-'Ejercicio 3 - TIR'!$C$26)*('Ejercicio 3 - TIR'!$D$26-'Ejercicio 3 - TIR'!$C$26)*X599),'Ejercicio 3 - TIR'!$E$26-SQRT(('Ejercicio 3 - TIR'!$E$26-'Ejercicio 3 - TIR'!$C$26)*('Ejercicio 3 - TIR'!$E$26-'Ejercicio 3 - TIR'!$D$26)*(1-X599)))</f>
        <v>0.242591713706396</v>
      </c>
      <c r="Z599" s="17">
        <f ca="1" t="shared" si="4288"/>
        <v>1.14529662613818</v>
      </c>
      <c r="AA599" s="17">
        <f ca="1" t="shared" si="4289"/>
        <v>1.31259681671585</v>
      </c>
      <c r="AB599" s="17">
        <f ca="1" t="shared" si="4290"/>
        <v>1.5671691602874</v>
      </c>
      <c r="AC599" s="17">
        <f ca="1" t="shared" si="4291"/>
        <v>1.93605529234239</v>
      </c>
      <c r="AD599" s="17">
        <f ca="1" t="shared" si="4292"/>
        <v>2.40572626354206</v>
      </c>
      <c r="AE599" s="16">
        <f ca="1" t="shared" si="4293"/>
        <v>5376.34950447046</v>
      </c>
      <c r="AF599" s="16">
        <f ca="1" t="shared" si="4294"/>
        <v>6161.70438650042</v>
      </c>
      <c r="AG599" s="16">
        <f ca="1" t="shared" si="4295"/>
        <v>7356.73968301378</v>
      </c>
      <c r="AH599" s="16">
        <f ca="1" t="shared" si="4296"/>
        <v>9088.39655514412</v>
      </c>
      <c r="AI599" s="16">
        <f ca="1" t="shared" si="4297"/>
        <v>11293.1662502998</v>
      </c>
      <c r="AJ599" s="18">
        <f ca="1" t="shared" si="4298"/>
        <v>48746.2566798645</v>
      </c>
      <c r="AK599" s="18">
        <f ca="1" t="shared" si="4299"/>
        <v>54309.3612209909</v>
      </c>
      <c r="AL599" s="18">
        <f ca="1" t="shared" si="4300"/>
        <v>57009.751173175</v>
      </c>
      <c r="AM599" s="18">
        <f ca="1" t="shared" si="4301"/>
        <v>81735.8151825937</v>
      </c>
      <c r="AN599" s="18">
        <f ca="1" t="shared" si="4302"/>
        <v>83470.0312832135</v>
      </c>
      <c r="AO599" s="18">
        <f ca="1">C599/'Ejercicio 3 - TIR'!$D$7</f>
        <v>14347.8055396556</v>
      </c>
      <c r="AP599" s="18">
        <f ca="1" t="shared" si="4303"/>
        <v>34398.451140209</v>
      </c>
      <c r="AQ599" s="18">
        <f ca="1" t="shared" si="4304"/>
        <v>39961.5556813354</v>
      </c>
      <c r="AR599" s="18">
        <f ca="1" t="shared" si="4305"/>
        <v>42661.9456335194</v>
      </c>
      <c r="AS599" s="18">
        <f ca="1" t="shared" si="4306"/>
        <v>67388.0096429382</v>
      </c>
      <c r="AT599" s="18">
        <f ca="1" t="shared" si="4307"/>
        <v>69122.2257435579</v>
      </c>
      <c r="AU599" s="18">
        <f ca="1">AP599*'Ejercicio 3 - TIR'!$D$5</f>
        <v>17199.2255701045</v>
      </c>
      <c r="AV599" s="18">
        <f ca="1">AQ599*'Ejercicio 3 - TIR'!$D$5</f>
        <v>19980.7778406677</v>
      </c>
      <c r="AW599" s="18">
        <f ca="1">AR599*'Ejercicio 3 - TIR'!$D$5</f>
        <v>21330.9728167597</v>
      </c>
      <c r="AX599" s="18">
        <f ca="1">AS599*'Ejercicio 3 - TIR'!$D$5</f>
        <v>33694.0048214691</v>
      </c>
      <c r="AY599" s="18">
        <f ca="1">AT599*'Ejercicio 3 - TIR'!$D$5</f>
        <v>34561.112871779</v>
      </c>
      <c r="AZ599" s="18">
        <f ca="1" t="shared" ref="AZ599:BD599" si="4463">AJ599-AU599-AE599</f>
        <v>26170.6816052896</v>
      </c>
      <c r="BA599" s="18">
        <f ca="1" t="shared" si="4463"/>
        <v>28166.8789938228</v>
      </c>
      <c r="BB599" s="18">
        <f ca="1" t="shared" si="4463"/>
        <v>28322.0386734015</v>
      </c>
      <c r="BC599" s="18">
        <f ca="1" t="shared" si="4463"/>
        <v>38953.4138059805</v>
      </c>
      <c r="BD599" s="18">
        <f ca="1" t="shared" si="4463"/>
        <v>37615.7521611347</v>
      </c>
      <c r="BE599" s="18">
        <f ca="1" t="shared" ref="BE599:BI599" si="4464">AZ599/Z599</f>
        <v>22850.5707674478</v>
      </c>
      <c r="BF599" s="18">
        <f ca="1" t="shared" si="4464"/>
        <v>21458.896315395</v>
      </c>
      <c r="BG599" s="18">
        <f ca="1" t="shared" si="4464"/>
        <v>18072.1005690334</v>
      </c>
      <c r="BH599" s="18">
        <f ca="1" t="shared" si="4464"/>
        <v>20119.990353608</v>
      </c>
      <c r="BI599" s="18">
        <f ca="1" t="shared" si="4464"/>
        <v>15635.9236423479</v>
      </c>
      <c r="BJ599" s="18">
        <f ca="1" t="shared" si="4310"/>
        <v>89018.0697835724</v>
      </c>
      <c r="BK599" s="18">
        <f ca="1" t="shared" si="4311"/>
        <v>34516.8926109437</v>
      </c>
      <c r="BL599" s="18">
        <f ca="1" t="shared" si="4312"/>
        <v>123534.962394516</v>
      </c>
      <c r="BM599" s="18">
        <f ca="1">BK599*'Ejercicio 3 - TIR'!$D$5</f>
        <v>17258.4463054718</v>
      </c>
      <c r="BN599" s="18">
        <f ca="1" t="shared" si="4313"/>
        <v>106276.516089044</v>
      </c>
      <c r="BO599" s="18">
        <f ca="1" t="shared" si="4314"/>
        <v>44176.4791363122</v>
      </c>
      <c r="BP599" s="18">
        <f ca="1" t="shared" si="4315"/>
        <v>-108741.604064762</v>
      </c>
      <c r="BQ599" s="18">
        <f ca="1" t="shared" ref="BQ599:BT599" si="4465">BE599</f>
        <v>22850.5707674478</v>
      </c>
      <c r="BR599" s="18">
        <f ca="1" t="shared" si="4465"/>
        <v>21458.896315395</v>
      </c>
      <c r="BS599" s="18">
        <f ca="1" t="shared" si="4465"/>
        <v>18072.1005690334</v>
      </c>
      <c r="BT599" s="18">
        <f ca="1" t="shared" si="4465"/>
        <v>20119.990353608</v>
      </c>
      <c r="BU599" s="18">
        <f ca="1" t="shared" si="4317"/>
        <v>59812.4027786601</v>
      </c>
      <c r="BV599" s="20">
        <f ca="1" t="shared" si="4318"/>
        <v>8.19576204057169</v>
      </c>
    </row>
    <row r="600" ht="15" customHeight="1" spans="1:74">
      <c r="A600" s="16">
        <v>599</v>
      </c>
      <c r="B600" s="17">
        <f ca="1" t="shared" ref="B600:F600" si="4466">RAND()</f>
        <v>0.412355392554537</v>
      </c>
      <c r="C600" s="18">
        <f ca="1">IF(B600&lt;=('Ejercicio 3 - TIR'!$D$13-'Ejercicio 3 - TIR'!$C$13)/('Ejercicio 3 - TIR'!$E$13-'Ejercicio 3 - TIR'!$C$13),'Ejercicio 3 - TIR'!$C$13+SQRT(('Ejercicio 3 - TIR'!$E$13-'Ejercicio 3 - TIR'!$C$13)*('Ejercicio 3 - TIR'!$D$13-'Ejercicio 3 - TIR'!$C$13)*B600),'Ejercicio 3 - TIR'!$E$13-SQRT(('Ejercicio 3 - TIR'!$E$13-'Ejercicio 3 - TIR'!$C$13)*('Ejercicio 3 - TIR'!$E$13-'Ejercicio 3 - TIR'!$D$13)*(1-B600)))</f>
        <v>73444.8963674672</v>
      </c>
      <c r="D600" s="17">
        <f ca="1" t="shared" si="4466"/>
        <v>0.225947522079287</v>
      </c>
      <c r="E600" s="18">
        <f ca="1">IF(D600&lt;=('Ejercicio 3 - TIR'!$D$14-'Ejercicio 3 - TIR'!$C$14)/('Ejercicio 3 - TIR'!$E$14-'Ejercicio 3 - TIR'!$C$14),'Ejercicio 3 - TIR'!$C$14+SQRT(('Ejercicio 3 - TIR'!$E$14-'Ejercicio 3 - TIR'!$C$14)*('Ejercicio 3 - TIR'!$D$14-'Ejercicio 3 - TIR'!$C$14)*D600),'Ejercicio 3 - TIR'!$E$14-SQRT(('Ejercicio 3 - TIR'!$E$14-'Ejercicio 3 - TIR'!$C$14)*('Ejercicio 3 - TIR'!$E$14-'Ejercicio 3 - TIR'!$D$14)*(1-D600)))</f>
        <v>29116.5597476469</v>
      </c>
      <c r="F600" s="17">
        <f ca="1" t="shared" si="4466"/>
        <v>0.204583445676094</v>
      </c>
      <c r="G600" s="18">
        <f ca="1">IF(F600&lt;=('Ejercicio 3 - TIR'!$D$18-'Ejercicio 3 - TIR'!$C$18)/('Ejercicio 3 - TIR'!$E$18-'Ejercicio 3 - TIR'!$C$18),'Ejercicio 3 - TIR'!$C$18+SQRT(('Ejercicio 3 - TIR'!$E$18-'Ejercicio 3 - TIR'!$C$18)*('Ejercicio 3 - TIR'!$D$18-'Ejercicio 3 - TIR'!$C$18)*F600),'Ejercicio 3 - TIR'!$E$18-SQRT(('Ejercicio 3 - TIR'!$E$18-'Ejercicio 3 - TIR'!$C$18)*('Ejercicio 3 - TIR'!$E$18-'Ejercicio 3 - TIR'!$D$18)*(1-F600)))</f>
        <v>35539.6314725272</v>
      </c>
      <c r="H600" s="17">
        <f ca="1" t="shared" ref="H600:L600" si="4467">RAND()</f>
        <v>0.224430005368463</v>
      </c>
      <c r="I600" s="18">
        <f ca="1">IF(H600&lt;=('Ejercicio 3 - TIR'!$D$18-'Ejercicio 3 - TIR'!$C$18)/('Ejercicio 3 - TIR'!$E$18-'Ejercicio 3 - TIR'!$C$18),'Ejercicio 3 - TIR'!$C$18+SQRT(('Ejercicio 3 - TIR'!$E$18-'Ejercicio 3 - TIR'!$C$18)*('Ejercicio 3 - TIR'!$D$18-'Ejercicio 3 - TIR'!$C$18)*H600),'Ejercicio 3 - TIR'!$E$18-SQRT(('Ejercicio 3 - TIR'!$E$18-'Ejercicio 3 - TIR'!$C$18)*('Ejercicio 3 - TIR'!$E$18-'Ejercicio 3 - TIR'!$D$18)*(1-H600)))</f>
        <v>35802.1117539452</v>
      </c>
      <c r="J600" s="17">
        <f ca="1" t="shared" si="4467"/>
        <v>0.0112823819523622</v>
      </c>
      <c r="K600" s="18">
        <f ca="1">IF(J600&lt;=('Ejercicio 3 - TIR'!$D$18-'Ejercicio 3 - TIR'!$C$18)/('Ejercicio 3 - TIR'!$E$18-'Ejercicio 3 - TIR'!$C$18),'Ejercicio 3 - TIR'!$C$18+SQRT(('Ejercicio 3 - TIR'!$E$18-'Ejercicio 3 - TIR'!$C$18)*('Ejercicio 3 - TIR'!$D$18-'Ejercicio 3 - TIR'!$C$18)*J600),'Ejercicio 3 - TIR'!$E$18-SQRT(('Ejercicio 3 - TIR'!$E$18-'Ejercicio 3 - TIR'!$C$18)*('Ejercicio 3 - TIR'!$E$18-'Ejercicio 3 - TIR'!$D$18)*(1-J600)))</f>
        <v>31300.906335158</v>
      </c>
      <c r="L600" s="17">
        <f ca="1" t="shared" si="4467"/>
        <v>0.608756924857545</v>
      </c>
      <c r="M600" s="18">
        <f ca="1">IF(L600&lt;=('Ejercicio 3 - TIR'!$D$18-'Ejercicio 3 - TIR'!$C$18)/('Ejercicio 3 - TIR'!$E$18-'Ejercicio 3 - TIR'!$C$18),'Ejercicio 3 - TIR'!$C$18+SQRT(('Ejercicio 3 - TIR'!$E$18-'Ejercicio 3 - TIR'!$C$18)*('Ejercicio 3 - TIR'!$D$18-'Ejercicio 3 - TIR'!$C$18)*L600),'Ejercicio 3 - TIR'!$E$18-SQRT(('Ejercicio 3 - TIR'!$E$18-'Ejercicio 3 - TIR'!$C$18)*('Ejercicio 3 - TIR'!$E$18-'Ejercicio 3 - TIR'!$D$18)*(1-L600)))</f>
        <v>39555.811777585</v>
      </c>
      <c r="N600" s="17">
        <f ca="1" t="shared" ref="N600:R600" si="4468">RAND()</f>
        <v>0.416762122103639</v>
      </c>
      <c r="O600" s="18">
        <f ca="1">IF(N600&lt;=('Ejercicio 3 - TIR'!$D$18-'Ejercicio 3 - TIR'!$C$18)/('Ejercicio 3 - TIR'!$E$18-'Ejercicio 3 - TIR'!$C$18),'Ejercicio 3 - TIR'!$C$18+SQRT(('Ejercicio 3 - TIR'!$E$18-'Ejercicio 3 - TIR'!$C$18)*('Ejercicio 3 - TIR'!$D$18-'Ejercicio 3 - TIR'!$C$18)*N600),'Ejercicio 3 - TIR'!$E$18-SQRT(('Ejercicio 3 - TIR'!$E$18-'Ejercicio 3 - TIR'!$C$18)*('Ejercicio 3 - TIR'!$E$18-'Ejercicio 3 - TIR'!$D$18)*(1-N600)))</f>
        <v>37906.5996683496</v>
      </c>
      <c r="P600" s="17">
        <f ca="1" t="shared" si="4468"/>
        <v>0.65722148527226</v>
      </c>
      <c r="Q600" s="19">
        <f ca="1">IF(P600&lt;=('Ejercicio 3 - TIR'!$D$22-'Ejercicio 3 - TIR'!$C$22)/('Ejercicio 3 - TIR'!$E$22-'Ejercicio 3 - TIR'!$C$22),'Ejercicio 3 - TIR'!$C$22+SQRT(('Ejercicio 3 - TIR'!$E$22-'Ejercicio 3 - TIR'!$C$22)*('Ejercicio 3 - TIR'!$D$22-'Ejercicio 3 - TIR'!$C$22)*P600),'Ejercicio 3 - TIR'!$E$22-SQRT(('Ejercicio 3 - TIR'!$E$22-'Ejercicio 3 - TIR'!$C$22)*('Ejercicio 3 - TIR'!$E$22-'Ejercicio 3 - TIR'!$D$22)*(1-P600)))</f>
        <v>0.155160488601626</v>
      </c>
      <c r="R600" s="17">
        <f ca="1" t="shared" si="4468"/>
        <v>0.607235622184992</v>
      </c>
      <c r="S600" s="19">
        <f ca="1">IF(R600&lt;=('Ejercicio 3 - TIR'!$D$23-'Ejercicio 3 - TIR'!$C$23)/('Ejercicio 3 - TIR'!$E$23-'Ejercicio 3 - TIR'!$C$23),'Ejercicio 3 - TIR'!$C$23+SQRT(('Ejercicio 3 - TIR'!$E$23-'Ejercicio 3 - TIR'!$C$23)*('Ejercicio 3 - TIR'!$D$23-'Ejercicio 3 - TIR'!$C$23)*R600),'Ejercicio 3 - TIR'!$E$23-SQRT(('Ejercicio 3 - TIR'!$E$23-'Ejercicio 3 - TIR'!$C$23)*('Ejercicio 3 - TIR'!$E$23-'Ejercicio 3 - TIR'!$D$23)*(1-R600)))</f>
        <v>0.153410981964973</v>
      </c>
      <c r="T600" s="17">
        <f ca="1" t="shared" ref="T600:X600" si="4469">RAND()</f>
        <v>0.664593667404508</v>
      </c>
      <c r="U600" s="19">
        <f ca="1">IF(T600&lt;=('Ejercicio 3 - TIR'!$D$24-'Ejercicio 3 - TIR'!$C$24)/('Ejercicio 3 - TIR'!$E$24-'Ejercicio 3 - TIR'!$C$24),'Ejercicio 3 - TIR'!$C$24+SQRT(('Ejercicio 3 - TIR'!$E$24-'Ejercicio 3 - TIR'!$C$24)*('Ejercicio 3 - TIR'!$D$24-'Ejercicio 3 - TIR'!$C$24)*T600),'Ejercicio 3 - TIR'!$E$24-SQRT(('Ejercicio 3 - TIR'!$E$24-'Ejercicio 3 - TIR'!$C$24)*('Ejercicio 3 - TIR'!$E$24-'Ejercicio 3 - TIR'!$D$24)*(1-T600)))</f>
        <v>0.189354645845294</v>
      </c>
      <c r="V600" s="17">
        <f ca="1" t="shared" si="4469"/>
        <v>0.542937886594926</v>
      </c>
      <c r="W600" s="19">
        <f ca="1">IF(V600&lt;=('Ejercicio 3 - TIR'!$D$25-'Ejercicio 3 - TIR'!$C$25)/('Ejercicio 3 - TIR'!$E$25-'Ejercicio 3 - TIR'!$C$25),'Ejercicio 3 - TIR'!$C$25+SQRT(('Ejercicio 3 - TIR'!$E$25-'Ejercicio 3 - TIR'!$C$25)*('Ejercicio 3 - TIR'!$D$25-'Ejercicio 3 - TIR'!$C$25)*V600),'Ejercicio 3 - TIR'!$E$25-SQRT(('Ejercicio 3 - TIR'!$E$25-'Ejercicio 3 - TIR'!$C$25)*('Ejercicio 3 - TIR'!$E$25-'Ejercicio 3 - TIR'!$D$25)*(1-V600)))</f>
        <v>0.210003532694527</v>
      </c>
      <c r="X600" s="17">
        <f ca="1" t="shared" si="4469"/>
        <v>0.356124720609368</v>
      </c>
      <c r="Y600" s="19">
        <f ca="1">IF(X600&lt;=('Ejercicio 3 - TIR'!$D$26-'Ejercicio 3 - TIR'!$C$26)/('Ejercicio 3 - TIR'!$E$26-'Ejercicio 3 - TIR'!$C$26),'Ejercicio 3 - TIR'!$C$26+SQRT(('Ejercicio 3 - TIR'!$E$26-'Ejercicio 3 - TIR'!$C$26)*('Ejercicio 3 - TIR'!$D$26-'Ejercicio 3 - TIR'!$C$26)*X600),'Ejercicio 3 - TIR'!$E$26-SQRT(('Ejercicio 3 - TIR'!$E$26-'Ejercicio 3 - TIR'!$C$26)*('Ejercicio 3 - TIR'!$E$26-'Ejercicio 3 - TIR'!$D$26)*(1-X600)))</f>
        <v>0.221034531217759</v>
      </c>
      <c r="Z600" s="17">
        <f ca="1" t="shared" si="4288"/>
        <v>1.15516048860163</v>
      </c>
      <c r="AA600" s="17">
        <f ca="1" t="shared" si="4289"/>
        <v>1.33237479348514</v>
      </c>
      <c r="AB600" s="17">
        <f ca="1" t="shared" si="4290"/>
        <v>1.58466615063871</v>
      </c>
      <c r="AC600" s="17">
        <f ca="1" t="shared" si="4291"/>
        <v>1.91745164041428</v>
      </c>
      <c r="AD600" s="17">
        <f ca="1" t="shared" si="4292"/>
        <v>2.34127466488598</v>
      </c>
      <c r="AE600" s="16">
        <f ca="1" t="shared" si="4293"/>
        <v>4517.73963684334</v>
      </c>
      <c r="AF600" s="16">
        <f ca="1" t="shared" si="4294"/>
        <v>5210.81051079355</v>
      </c>
      <c r="AG600" s="16">
        <f ca="1" t="shared" si="4295"/>
        <v>6197.5016896318</v>
      </c>
      <c r="AH600" s="16">
        <f ca="1" t="shared" si="4296"/>
        <v>7498.99893833478</v>
      </c>
      <c r="AI600" s="16">
        <f ca="1" t="shared" si="4297"/>
        <v>9156.53665327208</v>
      </c>
      <c r="AJ600" s="18">
        <f ca="1" t="shared" si="4298"/>
        <v>41053.9780565263</v>
      </c>
      <c r="AK600" s="18">
        <f ca="1" t="shared" si="4299"/>
        <v>47701.8312544947</v>
      </c>
      <c r="AL600" s="18">
        <f ca="1" t="shared" si="4300"/>
        <v>49601.4867536378</v>
      </c>
      <c r="AM600" s="18">
        <f ca="1" t="shared" si="4301"/>
        <v>75846.3561808489</v>
      </c>
      <c r="AN600" s="18">
        <f ca="1" t="shared" si="4302"/>
        <v>88749.7614354821</v>
      </c>
      <c r="AO600" s="18">
        <f ca="1">C600/'Ejercicio 3 - TIR'!$D$7</f>
        <v>14688.9792734934</v>
      </c>
      <c r="AP600" s="18">
        <f ca="1" t="shared" si="4303"/>
        <v>26364.9987830328</v>
      </c>
      <c r="AQ600" s="18">
        <f ca="1" t="shared" si="4304"/>
        <v>33012.8519810012</v>
      </c>
      <c r="AR600" s="18">
        <f ca="1" t="shared" si="4305"/>
        <v>34912.5074801444</v>
      </c>
      <c r="AS600" s="18">
        <f ca="1" t="shared" si="4306"/>
        <v>61157.3769073554</v>
      </c>
      <c r="AT600" s="18">
        <f ca="1" t="shared" si="4307"/>
        <v>74060.7821619886</v>
      </c>
      <c r="AU600" s="18">
        <f ca="1">AP600*'Ejercicio 3 - TIR'!$D$5</f>
        <v>13182.4993915164</v>
      </c>
      <c r="AV600" s="18">
        <f ca="1">AQ600*'Ejercicio 3 - TIR'!$D$5</f>
        <v>16506.4259905006</v>
      </c>
      <c r="AW600" s="18">
        <f ca="1">AR600*'Ejercicio 3 - TIR'!$D$5</f>
        <v>17456.2537400722</v>
      </c>
      <c r="AX600" s="18">
        <f ca="1">AS600*'Ejercicio 3 - TIR'!$D$5</f>
        <v>30578.6884536777</v>
      </c>
      <c r="AY600" s="18">
        <f ca="1">AT600*'Ejercicio 3 - TIR'!$D$5</f>
        <v>37030.3910809943</v>
      </c>
      <c r="AZ600" s="18">
        <f ca="1" t="shared" ref="AZ600:BD600" si="4470">AJ600-AU600-AE600</f>
        <v>23353.7390281665</v>
      </c>
      <c r="BA600" s="18">
        <f ca="1" t="shared" si="4470"/>
        <v>25984.5947532005</v>
      </c>
      <c r="BB600" s="18">
        <f ca="1" t="shared" si="4470"/>
        <v>25947.7313239338</v>
      </c>
      <c r="BC600" s="18">
        <f ca="1" t="shared" si="4470"/>
        <v>37768.6687888364</v>
      </c>
      <c r="BD600" s="18">
        <f ca="1" t="shared" si="4470"/>
        <v>42562.8337012157</v>
      </c>
      <c r="BE600" s="18">
        <f ca="1" t="shared" ref="BE600:BI600" si="4471">AZ600/Z600</f>
        <v>20216.8783113741</v>
      </c>
      <c r="BF600" s="18">
        <f ca="1" t="shared" si="4471"/>
        <v>19502.4664833471</v>
      </c>
      <c r="BG600" s="18">
        <f ca="1" t="shared" si="4471"/>
        <v>16374.2573244689</v>
      </c>
      <c r="BH600" s="18">
        <f ca="1" t="shared" si="4471"/>
        <v>19697.3253420233</v>
      </c>
      <c r="BI600" s="18">
        <f ca="1" t="shared" si="4471"/>
        <v>18179.3423640402</v>
      </c>
      <c r="BJ600" s="18">
        <f ca="1" t="shared" si="4310"/>
        <v>68169.8636658044</v>
      </c>
      <c r="BK600" s="18">
        <f ca="1" t="shared" si="4311"/>
        <v>34390.9350260654</v>
      </c>
      <c r="BL600" s="18">
        <f ca="1" t="shared" si="4312"/>
        <v>102560.79869187</v>
      </c>
      <c r="BM600" s="18">
        <f ca="1">BK600*'Ejercicio 3 - TIR'!$D$5</f>
        <v>17195.4675130327</v>
      </c>
      <c r="BN600" s="18">
        <f ca="1" t="shared" si="4313"/>
        <v>85365.3311788372</v>
      </c>
      <c r="BO600" s="18">
        <f ca="1" t="shared" si="4314"/>
        <v>36461.0493843936</v>
      </c>
      <c r="BP600" s="18">
        <f ca="1" t="shared" si="4315"/>
        <v>-102561.456115114</v>
      </c>
      <c r="BQ600" s="18">
        <f ca="1" t="shared" ref="BQ600:BT600" si="4472">BE600</f>
        <v>20216.8783113741</v>
      </c>
      <c r="BR600" s="18">
        <f ca="1" t="shared" si="4472"/>
        <v>19502.4664833471</v>
      </c>
      <c r="BS600" s="18">
        <f ca="1" t="shared" si="4472"/>
        <v>16374.2573244689</v>
      </c>
      <c r="BT600" s="18">
        <f ca="1" t="shared" si="4472"/>
        <v>19697.3253420233</v>
      </c>
      <c r="BU600" s="18">
        <f ca="1" t="shared" si="4317"/>
        <v>54640.3917484338</v>
      </c>
      <c r="BV600" s="20">
        <f ca="1" t="shared" si="4318"/>
        <v>7.22200066596557</v>
      </c>
    </row>
    <row r="601" ht="15" customHeight="1" spans="1:74">
      <c r="A601" s="16">
        <v>600</v>
      </c>
      <c r="B601" s="17">
        <f ca="1" t="shared" ref="B601:F601" si="4473">RAND()</f>
        <v>0.598220092695599</v>
      </c>
      <c r="C601" s="18">
        <f ca="1">IF(B601&lt;=('Ejercicio 3 - TIR'!$D$13-'Ejercicio 3 - TIR'!$C$13)/('Ejercicio 3 - TIR'!$E$13-'Ejercicio 3 - TIR'!$C$13),'Ejercicio 3 - TIR'!$C$13+SQRT(('Ejercicio 3 - TIR'!$E$13-'Ejercicio 3 - TIR'!$C$13)*('Ejercicio 3 - TIR'!$D$13-'Ejercicio 3 - TIR'!$C$13)*B601),'Ejercicio 3 - TIR'!$E$13-SQRT(('Ejercicio 3 - TIR'!$E$13-'Ejercicio 3 - TIR'!$C$13)*('Ejercicio 3 - TIR'!$E$13-'Ejercicio 3 - TIR'!$D$13)*(1-B601)))</f>
        <v>78042.407036169</v>
      </c>
      <c r="D601" s="17">
        <f ca="1" t="shared" si="4473"/>
        <v>0.249625882970707</v>
      </c>
      <c r="E601" s="18">
        <f ca="1">IF(D601&lt;=('Ejercicio 3 - TIR'!$D$14-'Ejercicio 3 - TIR'!$C$14)/('Ejercicio 3 - TIR'!$E$14-'Ejercicio 3 - TIR'!$C$14),'Ejercicio 3 - TIR'!$C$14+SQRT(('Ejercicio 3 - TIR'!$E$14-'Ejercicio 3 - TIR'!$C$14)*('Ejercicio 3 - TIR'!$D$14-'Ejercicio 3 - TIR'!$C$14)*D601),'Ejercicio 3 - TIR'!$E$14-SQRT(('Ejercicio 3 - TIR'!$E$14-'Ejercicio 3 - TIR'!$C$14)*('Ejercicio 3 - TIR'!$E$14-'Ejercicio 3 - TIR'!$D$14)*(1-D601)))</f>
        <v>29326.8858573809</v>
      </c>
      <c r="F601" s="17">
        <f ca="1" t="shared" si="4473"/>
        <v>0.243572983093356</v>
      </c>
      <c r="G601" s="18">
        <f ca="1">IF(F601&lt;=('Ejercicio 3 - TIR'!$D$18-'Ejercicio 3 - TIR'!$C$18)/('Ejercicio 3 - TIR'!$E$18-'Ejercicio 3 - TIR'!$C$18),'Ejercicio 3 - TIR'!$C$18+SQRT(('Ejercicio 3 - TIR'!$E$18-'Ejercicio 3 - TIR'!$C$18)*('Ejercicio 3 - TIR'!$D$18-'Ejercicio 3 - TIR'!$C$18)*F601),'Ejercicio 3 - TIR'!$E$18-SQRT(('Ejercicio 3 - TIR'!$E$18-'Ejercicio 3 - TIR'!$C$18)*('Ejercicio 3 - TIR'!$E$18-'Ejercicio 3 - TIR'!$D$18)*(1-F601)))</f>
        <v>36044.4972879474</v>
      </c>
      <c r="H601" s="17">
        <f ca="1" t="shared" ref="H601:L601" si="4474">RAND()</f>
        <v>0.5964286246809</v>
      </c>
      <c r="I601" s="18">
        <f ca="1">IF(H601&lt;=('Ejercicio 3 - TIR'!$D$18-'Ejercicio 3 - TIR'!$C$18)/('Ejercicio 3 - TIR'!$E$18-'Ejercicio 3 - TIR'!$C$18),'Ejercicio 3 - TIR'!$C$18+SQRT(('Ejercicio 3 - TIR'!$E$18-'Ejercicio 3 - TIR'!$C$18)*('Ejercicio 3 - TIR'!$D$18-'Ejercicio 3 - TIR'!$C$18)*H601),'Ejercicio 3 - TIR'!$E$18-SQRT(('Ejercicio 3 - TIR'!$E$18-'Ejercicio 3 - TIR'!$C$18)*('Ejercicio 3 - TIR'!$E$18-'Ejercicio 3 - TIR'!$D$18)*(1-H601)))</f>
        <v>39458.5566394739</v>
      </c>
      <c r="J601" s="17">
        <f ca="1" t="shared" si="4474"/>
        <v>0.473844378719089</v>
      </c>
      <c r="K601" s="18">
        <f ca="1">IF(J601&lt;=('Ejercicio 3 - TIR'!$D$18-'Ejercicio 3 - TIR'!$C$18)/('Ejercicio 3 - TIR'!$E$18-'Ejercicio 3 - TIR'!$C$18),'Ejercicio 3 - TIR'!$C$18+SQRT(('Ejercicio 3 - TIR'!$E$18-'Ejercicio 3 - TIR'!$C$18)*('Ejercicio 3 - TIR'!$D$18-'Ejercicio 3 - TIR'!$C$18)*J601),'Ejercicio 3 - TIR'!$E$18-SQRT(('Ejercicio 3 - TIR'!$E$18-'Ejercicio 3 - TIR'!$C$18)*('Ejercicio 3 - TIR'!$E$18-'Ejercicio 3 - TIR'!$D$18)*(1-J601)))</f>
        <v>38430.6972907265</v>
      </c>
      <c r="L601" s="17">
        <f ca="1" t="shared" si="4474"/>
        <v>0.701014652625008</v>
      </c>
      <c r="M601" s="18">
        <f ca="1">IF(L601&lt;=('Ejercicio 3 - TIR'!$D$18-'Ejercicio 3 - TIR'!$C$18)/('Ejercicio 3 - TIR'!$E$18-'Ejercicio 3 - TIR'!$C$18),'Ejercicio 3 - TIR'!$C$18+SQRT(('Ejercicio 3 - TIR'!$E$18-'Ejercicio 3 - TIR'!$C$18)*('Ejercicio 3 - TIR'!$D$18-'Ejercicio 3 - TIR'!$C$18)*L601),'Ejercicio 3 - TIR'!$E$18-SQRT(('Ejercicio 3 - TIR'!$E$18-'Ejercicio 3 - TIR'!$C$18)*('Ejercicio 3 - TIR'!$E$18-'Ejercicio 3 - TIR'!$D$18)*(1-L601)))</f>
        <v>40264.6118371221</v>
      </c>
      <c r="N601" s="17">
        <f ca="1" t="shared" ref="N601:R601" si="4475">RAND()</f>
        <v>0.143095320130175</v>
      </c>
      <c r="O601" s="18">
        <f ca="1">IF(N601&lt;=('Ejercicio 3 - TIR'!$D$18-'Ejercicio 3 - TIR'!$C$18)/('Ejercicio 3 - TIR'!$E$18-'Ejercicio 3 - TIR'!$C$18),'Ejercicio 3 - TIR'!$C$18+SQRT(('Ejercicio 3 - TIR'!$E$18-'Ejercicio 3 - TIR'!$C$18)*('Ejercicio 3 - TIR'!$D$18-'Ejercicio 3 - TIR'!$C$18)*N601),'Ejercicio 3 - TIR'!$E$18-SQRT(('Ejercicio 3 - TIR'!$E$18-'Ejercicio 3 - TIR'!$C$18)*('Ejercicio 3 - TIR'!$E$18-'Ejercicio 3 - TIR'!$D$18)*(1-N601)))</f>
        <v>34632.9578046348</v>
      </c>
      <c r="P601" s="17">
        <f ca="1" t="shared" si="4475"/>
        <v>0.91413253101186</v>
      </c>
      <c r="Q601" s="19">
        <f ca="1">IF(P601&lt;=('Ejercicio 3 - TIR'!$D$22-'Ejercicio 3 - TIR'!$C$22)/('Ejercicio 3 - TIR'!$E$22-'Ejercicio 3 - TIR'!$C$22),'Ejercicio 3 - TIR'!$C$22+SQRT(('Ejercicio 3 - TIR'!$E$22-'Ejercicio 3 - TIR'!$C$22)*('Ejercicio 3 - TIR'!$D$22-'Ejercicio 3 - TIR'!$C$22)*P601),'Ejercicio 3 - TIR'!$E$22-SQRT(('Ejercicio 3 - TIR'!$E$22-'Ejercicio 3 - TIR'!$C$22)*('Ejercicio 3 - TIR'!$E$22-'Ejercicio 3 - TIR'!$D$22)*(1-P601)))</f>
        <v>0.167567725703691</v>
      </c>
      <c r="R601" s="17">
        <f ca="1" t="shared" si="4475"/>
        <v>0.690714676368451</v>
      </c>
      <c r="S601" s="19">
        <f ca="1">IF(R601&lt;=('Ejercicio 3 - TIR'!$D$23-'Ejercicio 3 - TIR'!$C$23)/('Ejercicio 3 - TIR'!$E$23-'Ejercicio 3 - TIR'!$C$23),'Ejercicio 3 - TIR'!$C$23+SQRT(('Ejercicio 3 - TIR'!$E$23-'Ejercicio 3 - TIR'!$C$23)*('Ejercicio 3 - TIR'!$D$23-'Ejercicio 3 - TIR'!$C$23)*R601),'Ejercicio 3 - TIR'!$E$23-SQRT(('Ejercicio 3 - TIR'!$E$23-'Ejercicio 3 - TIR'!$C$23)*('Ejercicio 3 - TIR'!$E$23-'Ejercicio 3 - TIR'!$D$23)*(1-R601)))</f>
        <v>0.156405221286548</v>
      </c>
      <c r="T601" s="17">
        <f ca="1" t="shared" ref="T601:X601" si="4476">RAND()</f>
        <v>0.507628575908711</v>
      </c>
      <c r="U601" s="19">
        <f ca="1">IF(T601&lt;=('Ejercicio 3 - TIR'!$D$24-'Ejercicio 3 - TIR'!$C$24)/('Ejercicio 3 - TIR'!$E$24-'Ejercicio 3 - TIR'!$C$24),'Ejercicio 3 - TIR'!$C$24+SQRT(('Ejercicio 3 - TIR'!$E$24-'Ejercicio 3 - TIR'!$C$24)*('Ejercicio 3 - TIR'!$D$24-'Ejercicio 3 - TIR'!$C$24)*T601),'Ejercicio 3 - TIR'!$E$24-SQRT(('Ejercicio 3 - TIR'!$E$24-'Ejercicio 3 - TIR'!$C$24)*('Ejercicio 3 - TIR'!$E$24-'Ejercicio 3 - TIR'!$D$24)*(1-T601)))</f>
        <v>0.182869958423729</v>
      </c>
      <c r="V601" s="17">
        <f ca="1" t="shared" si="4476"/>
        <v>0.708224475057442</v>
      </c>
      <c r="W601" s="19">
        <f ca="1">IF(V601&lt;=('Ejercicio 3 - TIR'!$D$25-'Ejercicio 3 - TIR'!$C$25)/('Ejercicio 3 - TIR'!$E$25-'Ejercicio 3 - TIR'!$C$25),'Ejercicio 3 - TIR'!$C$25+SQRT(('Ejercicio 3 - TIR'!$E$25-'Ejercicio 3 - TIR'!$C$25)*('Ejercicio 3 - TIR'!$D$25-'Ejercicio 3 - TIR'!$C$25)*V601),'Ejercicio 3 - TIR'!$E$25-SQRT(('Ejercicio 3 - TIR'!$E$25-'Ejercicio 3 - TIR'!$C$25)*('Ejercicio 3 - TIR'!$E$25-'Ejercicio 3 - TIR'!$D$25)*(1-V601)))</f>
        <v>0.218043555621769</v>
      </c>
      <c r="X601" s="17">
        <f ca="1" t="shared" si="4476"/>
        <v>0.916601458752579</v>
      </c>
      <c r="Y601" s="19">
        <f ca="1">IF(X601&lt;=('Ejercicio 3 - TIR'!$D$26-'Ejercicio 3 - TIR'!$C$26)/('Ejercicio 3 - TIR'!$E$26-'Ejercicio 3 - TIR'!$C$26),'Ejercicio 3 - TIR'!$C$26+SQRT(('Ejercicio 3 - TIR'!$E$26-'Ejercicio 3 - TIR'!$C$26)*('Ejercicio 3 - TIR'!$D$26-'Ejercicio 3 - TIR'!$C$26)*X601),'Ejercicio 3 - TIR'!$E$26-SQRT(('Ejercicio 3 - TIR'!$E$26-'Ejercicio 3 - TIR'!$C$26)*('Ejercicio 3 - TIR'!$E$26-'Ejercicio 3 - TIR'!$D$26)*(1-X601)))</f>
        <v>0.258778498574887</v>
      </c>
      <c r="Z601" s="17">
        <f ca="1" t="shared" si="4288"/>
        <v>1.16756772570369</v>
      </c>
      <c r="AA601" s="17">
        <f ca="1" t="shared" si="4289"/>
        <v>1.35018141420941</v>
      </c>
      <c r="AB601" s="17">
        <f ca="1" t="shared" si="4290"/>
        <v>1.59708903329037</v>
      </c>
      <c r="AC601" s="17">
        <f ca="1" t="shared" si="4291"/>
        <v>1.94532400475354</v>
      </c>
      <c r="AD601" s="17">
        <f ca="1" t="shared" si="4292"/>
        <v>2.44873202994535</v>
      </c>
      <c r="AE601" s="16">
        <f ca="1" t="shared" si="4293"/>
        <v>4914.23956509307</v>
      </c>
      <c r="AF601" s="16">
        <f ca="1" t="shared" si="4294"/>
        <v>5682.85229172656</v>
      </c>
      <c r="AG601" s="16">
        <f ca="1" t="shared" si="4295"/>
        <v>6722.07525404279</v>
      </c>
      <c r="AH601" s="16">
        <f ca="1" t="shared" si="4296"/>
        <v>8187.78044359139</v>
      </c>
      <c r="AI601" s="16">
        <f ca="1" t="shared" si="4297"/>
        <v>10306.6019734448</v>
      </c>
      <c r="AJ601" s="18">
        <f ca="1" t="shared" si="4298"/>
        <v>42084.3917226216</v>
      </c>
      <c r="AK601" s="18">
        <f ca="1" t="shared" si="4299"/>
        <v>53276.2098061468</v>
      </c>
      <c r="AL601" s="18">
        <f ca="1" t="shared" si="4300"/>
        <v>61377.2451847214</v>
      </c>
      <c r="AM601" s="18">
        <f ca="1" t="shared" si="4301"/>
        <v>78327.7159488372</v>
      </c>
      <c r="AN601" s="18">
        <f ca="1" t="shared" si="4302"/>
        <v>84806.8330679549</v>
      </c>
      <c r="AO601" s="18">
        <f ca="1">C601/'Ejercicio 3 - TIR'!$D$7</f>
        <v>15608.4814072338</v>
      </c>
      <c r="AP601" s="18">
        <f ca="1" t="shared" si="4303"/>
        <v>26475.9103153878</v>
      </c>
      <c r="AQ601" s="18">
        <f ca="1" t="shared" si="4304"/>
        <v>37667.7283989131</v>
      </c>
      <c r="AR601" s="18">
        <f ca="1" t="shared" si="4305"/>
        <v>45768.7637774876</v>
      </c>
      <c r="AS601" s="18">
        <f ca="1" t="shared" si="4306"/>
        <v>62719.2345416034</v>
      </c>
      <c r="AT601" s="18">
        <f ca="1" t="shared" si="4307"/>
        <v>69198.3516607211</v>
      </c>
      <c r="AU601" s="18">
        <f ca="1">AP601*'Ejercicio 3 - TIR'!$D$5</f>
        <v>13237.9551576939</v>
      </c>
      <c r="AV601" s="18">
        <f ca="1">AQ601*'Ejercicio 3 - TIR'!$D$5</f>
        <v>18833.8641994565</v>
      </c>
      <c r="AW601" s="18">
        <f ca="1">AR601*'Ejercicio 3 - TIR'!$D$5</f>
        <v>22884.3818887438</v>
      </c>
      <c r="AX601" s="18">
        <f ca="1">AS601*'Ejercicio 3 - TIR'!$D$5</f>
        <v>31359.6172708017</v>
      </c>
      <c r="AY601" s="18">
        <f ca="1">AT601*'Ejercicio 3 - TIR'!$D$5</f>
        <v>34599.1758303606</v>
      </c>
      <c r="AZ601" s="18">
        <f ca="1" t="shared" ref="AZ601:BD601" si="4477">AJ601-AU601-AE601</f>
        <v>23932.1969998346</v>
      </c>
      <c r="BA601" s="18">
        <f ca="1" t="shared" si="4477"/>
        <v>28759.4933149638</v>
      </c>
      <c r="BB601" s="18">
        <f ca="1" t="shared" si="4477"/>
        <v>31770.7880419348</v>
      </c>
      <c r="BC601" s="18">
        <f ca="1" t="shared" si="4477"/>
        <v>38780.3182344441</v>
      </c>
      <c r="BD601" s="18">
        <f ca="1" t="shared" si="4477"/>
        <v>39901.0552641496</v>
      </c>
      <c r="BE601" s="18">
        <f ca="1" t="shared" ref="BE601:BI601" si="4478">AZ601/Z601</f>
        <v>20497.4807653327</v>
      </c>
      <c r="BF601" s="18">
        <f ca="1" t="shared" si="4478"/>
        <v>21300.4660057506</v>
      </c>
      <c r="BG601" s="18">
        <f ca="1" t="shared" si="4478"/>
        <v>19892.9348205964</v>
      </c>
      <c r="BH601" s="18">
        <f ca="1" t="shared" si="4478"/>
        <v>19935.1460937518</v>
      </c>
      <c r="BI601" s="18">
        <f ca="1" t="shared" si="4478"/>
        <v>16294.5780821269</v>
      </c>
      <c r="BJ601" s="18">
        <f ca="1" t="shared" si="4310"/>
        <v>71813.6847375199</v>
      </c>
      <c r="BK601" s="18">
        <f ca="1" t="shared" si="4311"/>
        <v>38220.9883606999</v>
      </c>
      <c r="BL601" s="18">
        <f ca="1" t="shared" si="4312"/>
        <v>110034.67309822</v>
      </c>
      <c r="BM601" s="18">
        <f ca="1">BK601*'Ejercicio 3 - TIR'!$D$5</f>
        <v>19110.4941803499</v>
      </c>
      <c r="BN601" s="18">
        <f ca="1" t="shared" si="4313"/>
        <v>90924.1789178699</v>
      </c>
      <c r="BO601" s="18">
        <f ca="1" t="shared" si="4314"/>
        <v>37131.1265609978</v>
      </c>
      <c r="BP601" s="18">
        <f ca="1" t="shared" si="4315"/>
        <v>-107369.29289355</v>
      </c>
      <c r="BQ601" s="18">
        <f ca="1" t="shared" ref="BQ601:BT601" si="4479">BE601</f>
        <v>20497.4807653327</v>
      </c>
      <c r="BR601" s="18">
        <f ca="1" t="shared" si="4479"/>
        <v>21300.4660057506</v>
      </c>
      <c r="BS601" s="18">
        <f ca="1" t="shared" si="4479"/>
        <v>19892.9348205964</v>
      </c>
      <c r="BT601" s="18">
        <f ca="1" t="shared" si="4479"/>
        <v>19935.1460937518</v>
      </c>
      <c r="BU601" s="18">
        <f ca="1" t="shared" si="4317"/>
        <v>53425.7046431247</v>
      </c>
      <c r="BV601" s="20">
        <f ca="1" t="shared" si="4318"/>
        <v>6.97919114283845</v>
      </c>
    </row>
    <row r="602" ht="15" customHeight="1" spans="1:74">
      <c r="A602" s="16">
        <v>601</v>
      </c>
      <c r="B602" s="17">
        <f ca="1" t="shared" ref="B602:F602" si="4480">RAND()</f>
        <v>0.622961166697057</v>
      </c>
      <c r="C602" s="18">
        <f ca="1">IF(B602&lt;=('Ejercicio 3 - TIR'!$D$13-'Ejercicio 3 - TIR'!$C$13)/('Ejercicio 3 - TIR'!$E$13-'Ejercicio 3 - TIR'!$C$13),'Ejercicio 3 - TIR'!$C$13+SQRT(('Ejercicio 3 - TIR'!$E$13-'Ejercicio 3 - TIR'!$C$13)*('Ejercicio 3 - TIR'!$D$13-'Ejercicio 3 - TIR'!$C$13)*B602),'Ejercicio 3 - TIR'!$E$13-SQRT(('Ejercicio 3 - TIR'!$E$13-'Ejercicio 3 - TIR'!$C$13)*('Ejercicio 3 - TIR'!$E$13-'Ejercicio 3 - TIR'!$D$13)*(1-B602)))</f>
        <v>78729.2078200286</v>
      </c>
      <c r="D602" s="17">
        <f ca="1" t="shared" si="4480"/>
        <v>0.770258016201938</v>
      </c>
      <c r="E602" s="18">
        <f ca="1">IF(D602&lt;=('Ejercicio 3 - TIR'!$D$14-'Ejercicio 3 - TIR'!$C$14)/('Ejercicio 3 - TIR'!$E$14-'Ejercicio 3 - TIR'!$C$14),'Ejercicio 3 - TIR'!$C$14+SQRT(('Ejercicio 3 - TIR'!$E$14-'Ejercicio 3 - TIR'!$C$14)*('Ejercicio 3 - TIR'!$D$14-'Ejercicio 3 - TIR'!$C$14)*D602),'Ejercicio 3 - TIR'!$E$14-SQRT(('Ejercicio 3 - TIR'!$E$14-'Ejercicio 3 - TIR'!$C$14)*('Ejercicio 3 - TIR'!$E$14-'Ejercicio 3 - TIR'!$D$14)*(1-D602)))</f>
        <v>34129.6254319073</v>
      </c>
      <c r="F602" s="17">
        <f ca="1" t="shared" si="4480"/>
        <v>0.528519943111054</v>
      </c>
      <c r="G602" s="18">
        <f ca="1">IF(F602&lt;=('Ejercicio 3 - TIR'!$D$18-'Ejercicio 3 - TIR'!$C$18)/('Ejercicio 3 - TIR'!$E$18-'Ejercicio 3 - TIR'!$C$18),'Ejercicio 3 - TIR'!$C$18+SQRT(('Ejercicio 3 - TIR'!$E$18-'Ejercicio 3 - TIR'!$C$18)*('Ejercicio 3 - TIR'!$D$18-'Ejercicio 3 - TIR'!$C$18)*F602),'Ejercicio 3 - TIR'!$E$18-SQRT(('Ejercicio 3 - TIR'!$E$18-'Ejercicio 3 - TIR'!$C$18)*('Ejercicio 3 - TIR'!$E$18-'Ejercicio 3 - TIR'!$D$18)*(1-F602)))</f>
        <v>38903.818925981</v>
      </c>
      <c r="H602" s="17">
        <f ca="1" t="shared" ref="H602:L602" si="4481">RAND()</f>
        <v>0.86427591220646</v>
      </c>
      <c r="I602" s="18">
        <f ca="1">IF(H602&lt;=('Ejercicio 3 - TIR'!$D$18-'Ejercicio 3 - TIR'!$C$18)/('Ejercicio 3 - TIR'!$E$18-'Ejercicio 3 - TIR'!$C$18),'Ejercicio 3 - TIR'!$C$18+SQRT(('Ejercicio 3 - TIR'!$E$18-'Ejercicio 3 - TIR'!$C$18)*('Ejercicio 3 - TIR'!$D$18-'Ejercicio 3 - TIR'!$C$18)*H602),'Ejercicio 3 - TIR'!$E$18-SQRT(('Ejercicio 3 - TIR'!$E$18-'Ejercicio 3 - TIR'!$C$18)*('Ejercicio 3 - TIR'!$E$18-'Ejercicio 3 - TIR'!$D$18)*(1-H602)))</f>
        <v>41809.4974401334</v>
      </c>
      <c r="J602" s="17">
        <f ca="1" t="shared" si="4481"/>
        <v>0.39752703706666</v>
      </c>
      <c r="K602" s="18">
        <f ca="1">IF(J602&lt;=('Ejercicio 3 - TIR'!$D$18-'Ejercicio 3 - TIR'!$C$18)/('Ejercicio 3 - TIR'!$E$18-'Ejercicio 3 - TIR'!$C$18),'Ejercicio 3 - TIR'!$C$18+SQRT(('Ejercicio 3 - TIR'!$E$18-'Ejercicio 3 - TIR'!$C$18)*('Ejercicio 3 - TIR'!$D$18-'Ejercicio 3 - TIR'!$C$18)*J602),'Ejercicio 3 - TIR'!$E$18-SQRT(('Ejercicio 3 - TIR'!$E$18-'Ejercicio 3 - TIR'!$C$18)*('Ejercicio 3 - TIR'!$E$18-'Ejercicio 3 - TIR'!$D$18)*(1-J602)))</f>
        <v>37721.985208481</v>
      </c>
      <c r="L602" s="17">
        <f ca="1" t="shared" si="4481"/>
        <v>0.83383179619282</v>
      </c>
      <c r="M602" s="18">
        <f ca="1">IF(L602&lt;=('Ejercicio 3 - TIR'!$D$18-'Ejercicio 3 - TIR'!$C$18)/('Ejercicio 3 - TIR'!$E$18-'Ejercicio 3 - TIR'!$C$18),'Ejercicio 3 - TIR'!$C$18+SQRT(('Ejercicio 3 - TIR'!$E$18-'Ejercicio 3 - TIR'!$C$18)*('Ejercicio 3 - TIR'!$D$18-'Ejercicio 3 - TIR'!$C$18)*L602),'Ejercicio 3 - TIR'!$E$18-SQRT(('Ejercicio 3 - TIR'!$E$18-'Ejercicio 3 - TIR'!$C$18)*('Ejercicio 3 - TIR'!$E$18-'Ejercicio 3 - TIR'!$D$18)*(1-L602)))</f>
        <v>41469.7570500689</v>
      </c>
      <c r="N602" s="17">
        <f ca="1" t="shared" ref="N602:R602" si="4482">RAND()</f>
        <v>0.218060807324665</v>
      </c>
      <c r="O602" s="18">
        <f ca="1">IF(N602&lt;=('Ejercicio 3 - TIR'!$D$18-'Ejercicio 3 - TIR'!$C$18)/('Ejercicio 3 - TIR'!$E$18-'Ejercicio 3 - TIR'!$C$18),'Ejercicio 3 - TIR'!$C$18+SQRT(('Ejercicio 3 - TIR'!$E$18-'Ejercicio 3 - TIR'!$C$18)*('Ejercicio 3 - TIR'!$D$18-'Ejercicio 3 - TIR'!$C$18)*N602),'Ejercicio 3 - TIR'!$E$18-SQRT(('Ejercicio 3 - TIR'!$E$18-'Ejercicio 3 - TIR'!$C$18)*('Ejercicio 3 - TIR'!$E$18-'Ejercicio 3 - TIR'!$D$18)*(1-N602)))</f>
        <v>35719.1888497146</v>
      </c>
      <c r="P602" s="17">
        <f ca="1" t="shared" si="4482"/>
        <v>0.188416827059487</v>
      </c>
      <c r="Q602" s="19">
        <f ca="1">IF(P602&lt;=('Ejercicio 3 - TIR'!$D$22-'Ejercicio 3 - TIR'!$C$22)/('Ejercicio 3 - TIR'!$E$22-'Ejercicio 3 - TIR'!$C$22),'Ejercicio 3 - TIR'!$C$22+SQRT(('Ejercicio 3 - TIR'!$E$22-'Ejercicio 3 - TIR'!$C$22)*('Ejercicio 3 - TIR'!$D$22-'Ejercicio 3 - TIR'!$C$22)*P602),'Ejercicio 3 - TIR'!$E$22-SQRT(('Ejercicio 3 - TIR'!$E$22-'Ejercicio 3 - TIR'!$C$22)*('Ejercicio 3 - TIR'!$E$22-'Ejercicio 3 - TIR'!$D$22)*(1-P602)))</f>
        <v>0.138416033468342</v>
      </c>
      <c r="R602" s="17">
        <f ca="1" t="shared" si="4482"/>
        <v>0.546633031840293</v>
      </c>
      <c r="S602" s="19">
        <f ca="1">IF(R602&lt;=('Ejercicio 3 - TIR'!$D$23-'Ejercicio 3 - TIR'!$C$23)/('Ejercicio 3 - TIR'!$E$23-'Ejercicio 3 - TIR'!$C$23),'Ejercicio 3 - TIR'!$C$23+SQRT(('Ejercicio 3 - TIR'!$E$23-'Ejercicio 3 - TIR'!$C$23)*('Ejercicio 3 - TIR'!$D$23-'Ejercicio 3 - TIR'!$C$23)*R602),'Ejercicio 3 - TIR'!$E$23-SQRT(('Ejercicio 3 - TIR'!$E$23-'Ejercicio 3 - TIR'!$C$23)*('Ejercicio 3 - TIR'!$E$23-'Ejercicio 3 - TIR'!$D$23)*(1-R602)))</f>
        <v>0.15143322659649</v>
      </c>
      <c r="T602" s="17">
        <f ca="1" t="shared" ref="T602:X602" si="4483">RAND()</f>
        <v>0.0938066024907807</v>
      </c>
      <c r="U602" s="19">
        <f ca="1">IF(T602&lt;=('Ejercicio 3 - TIR'!$D$24-'Ejercicio 3 - TIR'!$C$24)/('Ejercicio 3 - TIR'!$E$24-'Ejercicio 3 - TIR'!$C$24),'Ejercicio 3 - TIR'!$C$24+SQRT(('Ejercicio 3 - TIR'!$E$24-'Ejercicio 3 - TIR'!$C$24)*('Ejercicio 3 - TIR'!$D$24-'Ejercicio 3 - TIR'!$C$24)*T602),'Ejercicio 3 - TIR'!$E$24-SQRT(('Ejercicio 3 - TIR'!$E$24-'Ejercicio 3 - TIR'!$C$24)*('Ejercicio 3 - TIR'!$E$24-'Ejercicio 3 - TIR'!$D$24)*(1-T602)))</f>
        <v>0.164035450303807</v>
      </c>
      <c r="V602" s="17">
        <f ca="1" t="shared" si="4483"/>
        <v>0.19341976049321</v>
      </c>
      <c r="W602" s="19">
        <f ca="1">IF(V602&lt;=('Ejercicio 3 - TIR'!$D$25-'Ejercicio 3 - TIR'!$C$25)/('Ejercicio 3 - TIR'!$E$25-'Ejercicio 3 - TIR'!$C$25),'Ejercicio 3 - TIR'!$C$25+SQRT(('Ejercicio 3 - TIR'!$E$25-'Ejercicio 3 - TIR'!$C$25)*('Ejercicio 3 - TIR'!$D$25-'Ejercicio 3 - TIR'!$C$25)*V602),'Ejercicio 3 - TIR'!$E$25-SQRT(('Ejercicio 3 - TIR'!$E$25-'Ejercicio 3 - TIR'!$C$25)*('Ejercicio 3 - TIR'!$E$25-'Ejercicio 3 - TIR'!$D$25)*(1-V602)))</f>
        <v>0.19645562714364</v>
      </c>
      <c r="X602" s="17">
        <f ca="1" t="shared" si="4483"/>
        <v>0.905251147353101</v>
      </c>
      <c r="Y602" s="19">
        <f ca="1">IF(X602&lt;=('Ejercicio 3 - TIR'!$D$26-'Ejercicio 3 - TIR'!$C$26)/('Ejercicio 3 - TIR'!$E$26-'Ejercicio 3 - TIR'!$C$26),'Ejercicio 3 - TIR'!$C$26+SQRT(('Ejercicio 3 - TIR'!$E$26-'Ejercicio 3 - TIR'!$C$26)*('Ejercicio 3 - TIR'!$D$26-'Ejercicio 3 - TIR'!$C$26)*X602),'Ejercicio 3 - TIR'!$E$26-SQRT(('Ejercicio 3 - TIR'!$E$26-'Ejercicio 3 - TIR'!$C$26)*('Ejercicio 3 - TIR'!$E$26-'Ejercicio 3 - TIR'!$D$26)*(1-X602)))</f>
        <v>0.25738045525893</v>
      </c>
      <c r="Z602" s="17">
        <f ca="1" t="shared" si="4288"/>
        <v>1.13841603346834</v>
      </c>
      <c r="AA602" s="17">
        <f ca="1" t="shared" si="4289"/>
        <v>1.31081004662563</v>
      </c>
      <c r="AB602" s="17">
        <f ca="1" t="shared" si="4290"/>
        <v>1.52582936288662</v>
      </c>
      <c r="AC602" s="17">
        <f ca="1" t="shared" si="4291"/>
        <v>1.82558712728669</v>
      </c>
      <c r="AD602" s="17">
        <f ca="1" t="shared" si="4292"/>
        <v>2.29545757322258</v>
      </c>
      <c r="AE602" s="16">
        <f ca="1" t="shared" si="4293"/>
        <v>4724.08737604484</v>
      </c>
      <c r="AF602" s="16">
        <f ca="1" t="shared" si="4294"/>
        <v>5439.47117012306</v>
      </c>
      <c r="AG602" s="16">
        <f ca="1" t="shared" si="4295"/>
        <v>6331.73727292878</v>
      </c>
      <c r="AH602" s="16">
        <f ca="1" t="shared" si="4296"/>
        <v>7575.64268979076</v>
      </c>
      <c r="AI602" s="16">
        <f ca="1" t="shared" si="4297"/>
        <v>9525.46505416809</v>
      </c>
      <c r="AJ602" s="18">
        <f ca="1" t="shared" si="4298"/>
        <v>44288.7312284859</v>
      </c>
      <c r="AK602" s="18">
        <f ca="1" t="shared" si="4299"/>
        <v>54804.3092888954</v>
      </c>
      <c r="AL602" s="18">
        <f ca="1" t="shared" si="4300"/>
        <v>57557.312657475</v>
      </c>
      <c r="AM602" s="18">
        <f ca="1" t="shared" si="4301"/>
        <v>75706.6546423122</v>
      </c>
      <c r="AN602" s="18">
        <f ca="1" t="shared" si="4302"/>
        <v>81991.882554445</v>
      </c>
      <c r="AO602" s="18">
        <f ca="1">C602/'Ejercicio 3 - TIR'!$D$7</f>
        <v>15745.8415640057</v>
      </c>
      <c r="AP602" s="18">
        <f ca="1" t="shared" si="4303"/>
        <v>28542.8896644802</v>
      </c>
      <c r="AQ602" s="18">
        <f ca="1" t="shared" si="4304"/>
        <v>39058.4677248897</v>
      </c>
      <c r="AR602" s="18">
        <f ca="1" t="shared" si="4305"/>
        <v>41811.4710934693</v>
      </c>
      <c r="AS602" s="18">
        <f ca="1" t="shared" si="4306"/>
        <v>59960.8130783065</v>
      </c>
      <c r="AT602" s="18">
        <f ca="1" t="shared" si="4307"/>
        <v>66246.0409904393</v>
      </c>
      <c r="AU602" s="18">
        <f ca="1">AP602*'Ejercicio 3 - TIR'!$D$5</f>
        <v>14271.4448322401</v>
      </c>
      <c r="AV602" s="18">
        <f ca="1">AQ602*'Ejercicio 3 - TIR'!$D$5</f>
        <v>19529.2338624448</v>
      </c>
      <c r="AW602" s="18">
        <f ca="1">AR602*'Ejercicio 3 - TIR'!$D$5</f>
        <v>20905.7355467347</v>
      </c>
      <c r="AX602" s="18">
        <f ca="1">AS602*'Ejercicio 3 - TIR'!$D$5</f>
        <v>29980.4065391533</v>
      </c>
      <c r="AY602" s="18">
        <f ca="1">AT602*'Ejercicio 3 - TIR'!$D$5</f>
        <v>33123.0204952197</v>
      </c>
      <c r="AZ602" s="18">
        <f ca="1" t="shared" ref="AZ602:BD602" si="4484">AJ602-AU602-AE602</f>
        <v>25293.199020201</v>
      </c>
      <c r="BA602" s="18">
        <f ca="1" t="shared" si="4484"/>
        <v>29835.6042563275</v>
      </c>
      <c r="BB602" s="18">
        <f ca="1" t="shared" si="4484"/>
        <v>30319.8398378116</v>
      </c>
      <c r="BC602" s="18">
        <f ca="1" t="shared" si="4484"/>
        <v>38150.6054133682</v>
      </c>
      <c r="BD602" s="18">
        <f ca="1" t="shared" si="4484"/>
        <v>39343.3970050573</v>
      </c>
      <c r="BE602" s="18">
        <f ca="1" t="shared" ref="BE602:BI602" si="4485">AZ602/Z602</f>
        <v>22217.8872016953</v>
      </c>
      <c r="BF602" s="18">
        <f ca="1" t="shared" si="4485"/>
        <v>22761.1958980115</v>
      </c>
      <c r="BG602" s="18">
        <f ca="1" t="shared" si="4485"/>
        <v>19871.055424213</v>
      </c>
      <c r="BH602" s="18">
        <f ca="1" t="shared" si="4485"/>
        <v>20897.7182426073</v>
      </c>
      <c r="BI602" s="18">
        <f ca="1" t="shared" si="4485"/>
        <v>17139.6750974679</v>
      </c>
      <c r="BJ602" s="18">
        <f ca="1" t="shared" si="4310"/>
        <v>78343.1071689217</v>
      </c>
      <c r="BK602" s="18">
        <f ca="1" t="shared" si="4311"/>
        <v>36143.9112648599</v>
      </c>
      <c r="BL602" s="18">
        <f ca="1" t="shared" si="4312"/>
        <v>114487.018433782</v>
      </c>
      <c r="BM602" s="18">
        <f ca="1">BK602*'Ejercicio 3 - TIR'!$D$5</f>
        <v>18071.9556324299</v>
      </c>
      <c r="BN602" s="18">
        <f ca="1" t="shared" si="4313"/>
        <v>96415.0628013517</v>
      </c>
      <c r="BO602" s="18">
        <f ca="1" t="shared" si="4314"/>
        <v>42002.5462139102</v>
      </c>
      <c r="BP602" s="18">
        <f ca="1" t="shared" si="4315"/>
        <v>-112858.833251936</v>
      </c>
      <c r="BQ602" s="18">
        <f ca="1" t="shared" ref="BQ602:BT602" si="4486">BE602</f>
        <v>22217.8872016953</v>
      </c>
      <c r="BR602" s="18">
        <f ca="1" t="shared" si="4486"/>
        <v>22761.1958980115</v>
      </c>
      <c r="BS602" s="18">
        <f ca="1" t="shared" si="4486"/>
        <v>19871.055424213</v>
      </c>
      <c r="BT602" s="18">
        <f ca="1" t="shared" si="4486"/>
        <v>20897.7182426073</v>
      </c>
      <c r="BU602" s="18">
        <f ca="1" t="shared" si="4317"/>
        <v>59142.2213113781</v>
      </c>
      <c r="BV602" s="20">
        <f ca="1" t="shared" si="4318"/>
        <v>7.59859900754918</v>
      </c>
    </row>
    <row r="603" ht="15" customHeight="1" spans="1:74">
      <c r="A603" s="16">
        <v>602</v>
      </c>
      <c r="B603" s="17">
        <f ca="1" t="shared" ref="B603:F603" si="4487">RAND()</f>
        <v>0.524290267742081</v>
      </c>
      <c r="C603" s="18">
        <f ca="1">IF(B603&lt;=('Ejercicio 3 - TIR'!$D$13-'Ejercicio 3 - TIR'!$C$13)/('Ejercicio 3 - TIR'!$E$13-'Ejercicio 3 - TIR'!$C$13),'Ejercicio 3 - TIR'!$C$13+SQRT(('Ejercicio 3 - TIR'!$E$13-'Ejercicio 3 - TIR'!$C$13)*('Ejercicio 3 - TIR'!$D$13-'Ejercicio 3 - TIR'!$C$13)*B603),'Ejercicio 3 - TIR'!$E$13-SQRT(('Ejercicio 3 - TIR'!$E$13-'Ejercicio 3 - TIR'!$C$13)*('Ejercicio 3 - TIR'!$E$13-'Ejercicio 3 - TIR'!$D$13)*(1-B603)))</f>
        <v>76107.4974372817</v>
      </c>
      <c r="D603" s="17">
        <f ca="1" t="shared" si="4487"/>
        <v>0.522801483275512</v>
      </c>
      <c r="E603" s="18">
        <f ca="1">IF(D603&lt;=('Ejercicio 3 - TIR'!$D$14-'Ejercicio 3 - TIR'!$C$14)/('Ejercicio 3 - TIR'!$E$14-'Ejercicio 3 - TIR'!$C$14),'Ejercicio 3 - TIR'!$C$14+SQRT(('Ejercicio 3 - TIR'!$E$14-'Ejercicio 3 - TIR'!$C$14)*('Ejercicio 3 - TIR'!$D$14-'Ejercicio 3 - TIR'!$C$14)*D603),'Ejercicio 3 - TIR'!$E$14-SQRT(('Ejercicio 3 - TIR'!$E$14-'Ejercicio 3 - TIR'!$C$14)*('Ejercicio 3 - TIR'!$E$14-'Ejercicio 3 - TIR'!$D$14)*(1-D603)))</f>
        <v>31539.5167095092</v>
      </c>
      <c r="F603" s="17">
        <f ca="1" t="shared" si="4487"/>
        <v>0.799746138649693</v>
      </c>
      <c r="G603" s="18">
        <f ca="1">IF(F603&lt;=('Ejercicio 3 - TIR'!$D$18-'Ejercicio 3 - TIR'!$C$18)/('Ejercicio 3 - TIR'!$E$18-'Ejercicio 3 - TIR'!$C$18),'Ejercicio 3 - TIR'!$C$18+SQRT(('Ejercicio 3 - TIR'!$E$18-'Ejercicio 3 - TIR'!$C$18)*('Ejercicio 3 - TIR'!$D$18-'Ejercicio 3 - TIR'!$C$18)*F603),'Ejercicio 3 - TIR'!$E$18-SQRT(('Ejercicio 3 - TIR'!$E$18-'Ejercicio 3 - TIR'!$C$18)*('Ejercicio 3 - TIR'!$E$18-'Ejercicio 3 - TIR'!$D$18)*(1-F603)))</f>
        <v>41124.5594313326</v>
      </c>
      <c r="H603" s="17">
        <f ca="1" t="shared" ref="H603:L603" si="4488">RAND()</f>
        <v>0.133310174755618</v>
      </c>
      <c r="I603" s="18">
        <f ca="1">IF(H603&lt;=('Ejercicio 3 - TIR'!$D$18-'Ejercicio 3 - TIR'!$C$18)/('Ejercicio 3 - TIR'!$E$18-'Ejercicio 3 - TIR'!$C$18),'Ejercicio 3 - TIR'!$C$18+SQRT(('Ejercicio 3 - TIR'!$E$18-'Ejercicio 3 - TIR'!$C$18)*('Ejercicio 3 - TIR'!$D$18-'Ejercicio 3 - TIR'!$C$18)*H603),'Ejercicio 3 - TIR'!$E$18-SQRT(('Ejercicio 3 - TIR'!$E$18-'Ejercicio 3 - TIR'!$C$18)*('Ejercicio 3 - TIR'!$E$18-'Ejercicio 3 - TIR'!$D$18)*(1-H603)))</f>
        <v>34471.7475569784</v>
      </c>
      <c r="J603" s="17">
        <f ca="1" t="shared" si="4488"/>
        <v>0.697953304770686</v>
      </c>
      <c r="K603" s="18">
        <f ca="1">IF(J603&lt;=('Ejercicio 3 - TIR'!$D$18-'Ejercicio 3 - TIR'!$C$18)/('Ejercicio 3 - TIR'!$E$18-'Ejercicio 3 - TIR'!$C$18),'Ejercicio 3 - TIR'!$C$18+SQRT(('Ejercicio 3 - TIR'!$E$18-'Ejercicio 3 - TIR'!$C$18)*('Ejercicio 3 - TIR'!$D$18-'Ejercicio 3 - TIR'!$C$18)*J603),'Ejercicio 3 - TIR'!$E$18-SQRT(('Ejercicio 3 - TIR'!$E$18-'Ejercicio 3 - TIR'!$C$18)*('Ejercicio 3 - TIR'!$E$18-'Ejercicio 3 - TIR'!$D$18)*(1-J603)))</f>
        <v>40240.4304667125</v>
      </c>
      <c r="L603" s="17">
        <f ca="1" t="shared" si="4488"/>
        <v>0.436195104919433</v>
      </c>
      <c r="M603" s="18">
        <f ca="1">IF(L603&lt;=('Ejercicio 3 - TIR'!$D$18-'Ejercicio 3 - TIR'!$C$18)/('Ejercicio 3 - TIR'!$E$18-'Ejercicio 3 - TIR'!$C$18),'Ejercicio 3 - TIR'!$C$18+SQRT(('Ejercicio 3 - TIR'!$E$18-'Ejercicio 3 - TIR'!$C$18)*('Ejercicio 3 - TIR'!$D$18-'Ejercicio 3 - TIR'!$C$18)*L603),'Ejercicio 3 - TIR'!$E$18-SQRT(('Ejercicio 3 - TIR'!$E$18-'Ejercicio 3 - TIR'!$C$18)*('Ejercicio 3 - TIR'!$E$18-'Ejercicio 3 - TIR'!$D$18)*(1-L603)))</f>
        <v>38088.8358703781</v>
      </c>
      <c r="N603" s="17">
        <f ca="1" t="shared" ref="N603:R603" si="4489">RAND()</f>
        <v>0.990600864607034</v>
      </c>
      <c r="O603" s="18">
        <f ca="1">IF(N603&lt;=('Ejercicio 3 - TIR'!$D$18-'Ejercicio 3 - TIR'!$C$18)/('Ejercicio 3 - TIR'!$E$18-'Ejercicio 3 - TIR'!$C$18),'Ejercicio 3 - TIR'!$C$18+SQRT(('Ejercicio 3 - TIR'!$E$18-'Ejercicio 3 - TIR'!$C$18)*('Ejercicio 3 - TIR'!$D$18-'Ejercicio 3 - TIR'!$C$18)*N603),'Ejercicio 3 - TIR'!$E$18-SQRT(('Ejercicio 3 - TIR'!$E$18-'Ejercicio 3 - TIR'!$C$18)*('Ejercicio 3 - TIR'!$E$18-'Ejercicio 3 - TIR'!$D$18)*(1-N603)))</f>
        <v>44160.3958346504</v>
      </c>
      <c r="P603" s="17">
        <f ca="1" t="shared" si="4489"/>
        <v>0.00736331338121299</v>
      </c>
      <c r="Q603" s="19">
        <f ca="1">IF(P603&lt;=('Ejercicio 3 - TIR'!$D$22-'Ejercicio 3 - TIR'!$C$22)/('Ejercicio 3 - TIR'!$E$22-'Ejercicio 3 - TIR'!$C$22),'Ejercicio 3 - TIR'!$C$22+SQRT(('Ejercicio 3 - TIR'!$E$22-'Ejercicio 3 - TIR'!$C$22)*('Ejercicio 3 - TIR'!$D$22-'Ejercicio 3 - TIR'!$C$22)*P603),'Ejercicio 3 - TIR'!$E$22-SQRT(('Ejercicio 3 - TIR'!$E$22-'Ejercicio 3 - TIR'!$C$22)*('Ejercicio 3 - TIR'!$E$22-'Ejercicio 3 - TIR'!$D$22)*(1-P603)))</f>
        <v>0.123640599413034</v>
      </c>
      <c r="R603" s="17">
        <f ca="1" t="shared" si="4489"/>
        <v>0.142720811907084</v>
      </c>
      <c r="S603" s="19">
        <f ca="1">IF(R603&lt;=('Ejercicio 3 - TIR'!$D$23-'Ejercicio 3 - TIR'!$C$23)/('Ejercicio 3 - TIR'!$E$23-'Ejercicio 3 - TIR'!$C$23),'Ejercicio 3 - TIR'!$C$23+SQRT(('Ejercicio 3 - TIR'!$E$23-'Ejercicio 3 - TIR'!$C$23)*('Ejercicio 3 - TIR'!$D$23-'Ejercicio 3 - TIR'!$C$23)*R603),'Ejercicio 3 - TIR'!$E$23-SQRT(('Ejercicio 3 - TIR'!$E$23-'Ejercicio 3 - TIR'!$C$23)*('Ejercicio 3 - TIR'!$E$23-'Ejercicio 3 - TIR'!$D$23)*(1-R603)))</f>
        <v>0.136028021132777</v>
      </c>
      <c r="T603" s="17">
        <f ca="1" t="shared" ref="T603:X603" si="4490">RAND()</f>
        <v>0.220895529098945</v>
      </c>
      <c r="U603" s="19">
        <f ca="1">IF(T603&lt;=('Ejercicio 3 - TIR'!$D$24-'Ejercicio 3 - TIR'!$C$24)/('Ejercicio 3 - TIR'!$E$24-'Ejercicio 3 - TIR'!$C$24),'Ejercicio 3 - TIR'!$C$24+SQRT(('Ejercicio 3 - TIR'!$E$24-'Ejercicio 3 - TIR'!$C$24)*('Ejercicio 3 - TIR'!$D$24-'Ejercicio 3 - TIR'!$C$24)*T603),'Ejercicio 3 - TIR'!$E$24-SQRT(('Ejercicio 3 - TIR'!$E$24-'Ejercicio 3 - TIR'!$C$24)*('Ejercicio 3 - TIR'!$E$24-'Ejercicio 3 - TIR'!$D$24)*(1-T603)))</f>
        <v>0.171537887805163</v>
      </c>
      <c r="V603" s="17">
        <f ca="1" t="shared" si="4490"/>
        <v>0.863882780185044</v>
      </c>
      <c r="W603" s="19">
        <f ca="1">IF(V603&lt;=('Ejercicio 3 - TIR'!$D$25-'Ejercicio 3 - TIR'!$C$25)/('Ejercicio 3 - TIR'!$E$25-'Ejercicio 3 - TIR'!$C$25),'Ejercicio 3 - TIR'!$C$25+SQRT(('Ejercicio 3 - TIR'!$E$25-'Ejercicio 3 - TIR'!$C$25)*('Ejercicio 3 - TIR'!$D$25-'Ejercicio 3 - TIR'!$C$25)*V603),'Ejercicio 3 - TIR'!$E$25-SQRT(('Ejercicio 3 - TIR'!$E$25-'Ejercicio 3 - TIR'!$C$25)*('Ejercicio 3 - TIR'!$E$25-'Ejercicio 3 - TIR'!$D$25)*(1-V603)))</f>
        <v>0.228173175463381</v>
      </c>
      <c r="X603" s="17">
        <f ca="1" t="shared" si="4490"/>
        <v>0.268406890340063</v>
      </c>
      <c r="Y603" s="19">
        <f ca="1">IF(X603&lt;=('Ejercicio 3 - TIR'!$D$26-'Ejercicio 3 - TIR'!$C$26)/('Ejercicio 3 - TIR'!$E$26-'Ejercicio 3 - TIR'!$C$26),'Ejercicio 3 - TIR'!$C$26+SQRT(('Ejercicio 3 - TIR'!$E$26-'Ejercicio 3 - TIR'!$C$26)*('Ejercicio 3 - TIR'!$D$26-'Ejercicio 3 - TIR'!$C$26)*X603),'Ejercicio 3 - TIR'!$E$26-SQRT(('Ejercicio 3 - TIR'!$E$26-'Ejercicio 3 - TIR'!$C$26)*('Ejercicio 3 - TIR'!$E$26-'Ejercicio 3 - TIR'!$D$26)*(1-X603)))</f>
        <v>0.216920226669145</v>
      </c>
      <c r="Z603" s="17">
        <f ca="1" t="shared" si="4288"/>
        <v>1.12364059941303</v>
      </c>
      <c r="AA603" s="17">
        <f ca="1" t="shared" si="4289"/>
        <v>1.27648720661564</v>
      </c>
      <c r="AB603" s="17">
        <f ca="1" t="shared" si="4290"/>
        <v>1.4954531258488</v>
      </c>
      <c r="AC603" s="17">
        <f ca="1" t="shared" si="4291"/>
        <v>1.83667541433035</v>
      </c>
      <c r="AD603" s="17">
        <f ca="1" t="shared" si="4292"/>
        <v>2.23508746152454</v>
      </c>
      <c r="AE603" s="16">
        <f ca="1" t="shared" si="4293"/>
        <v>3899.56475116112</v>
      </c>
      <c r="AF603" s="16">
        <f ca="1" t="shared" si="4294"/>
        <v>4430.0148275407</v>
      </c>
      <c r="AG603" s="16">
        <f ca="1" t="shared" si="4295"/>
        <v>5189.93021400259</v>
      </c>
      <c r="AH603" s="16">
        <f ca="1" t="shared" si="4296"/>
        <v>6374.1330713649</v>
      </c>
      <c r="AI603" s="16">
        <f ca="1" t="shared" si="4297"/>
        <v>7756.81146202468</v>
      </c>
      <c r="AJ603" s="18">
        <f ca="1" t="shared" si="4298"/>
        <v>46209.2246100195</v>
      </c>
      <c r="AK603" s="18">
        <f ca="1" t="shared" si="4299"/>
        <v>44002.7447461668</v>
      </c>
      <c r="AL603" s="18">
        <f ca="1" t="shared" si="4300"/>
        <v>60177.6775269463</v>
      </c>
      <c r="AM603" s="18">
        <f ca="1" t="shared" si="4301"/>
        <v>69956.8284035875</v>
      </c>
      <c r="AN603" s="18">
        <f ca="1" t="shared" si="4302"/>
        <v>98702.3470259877</v>
      </c>
      <c r="AO603" s="18">
        <f ca="1">C603/'Ejercicio 3 - TIR'!$D$7</f>
        <v>15221.4994874563</v>
      </c>
      <c r="AP603" s="18">
        <f ca="1" t="shared" si="4303"/>
        <v>30987.7251225632</v>
      </c>
      <c r="AQ603" s="18">
        <f ca="1" t="shared" si="4304"/>
        <v>28781.2452587105</v>
      </c>
      <c r="AR603" s="18">
        <f ca="1" t="shared" si="4305"/>
        <v>44956.17803949</v>
      </c>
      <c r="AS603" s="18">
        <f ca="1" t="shared" si="4306"/>
        <v>54735.3289161312</v>
      </c>
      <c r="AT603" s="18">
        <f ca="1" t="shared" si="4307"/>
        <v>83480.8475385314</v>
      </c>
      <c r="AU603" s="18">
        <f ca="1">AP603*'Ejercicio 3 - TIR'!$D$5</f>
        <v>15493.8625612816</v>
      </c>
      <c r="AV603" s="18">
        <f ca="1">AQ603*'Ejercicio 3 - TIR'!$D$5</f>
        <v>14390.6226293552</v>
      </c>
      <c r="AW603" s="18">
        <f ca="1">AR603*'Ejercicio 3 - TIR'!$D$5</f>
        <v>22478.089019745</v>
      </c>
      <c r="AX603" s="18">
        <f ca="1">AS603*'Ejercicio 3 - TIR'!$D$5</f>
        <v>27367.6644580656</v>
      </c>
      <c r="AY603" s="18">
        <f ca="1">AT603*'Ejercicio 3 - TIR'!$D$5</f>
        <v>41740.4237692657</v>
      </c>
      <c r="AZ603" s="18">
        <f ca="1" t="shared" ref="AZ603:BD603" si="4491">AJ603-AU603-AE603</f>
        <v>26815.7972975768</v>
      </c>
      <c r="BA603" s="18">
        <f ca="1" t="shared" si="4491"/>
        <v>25182.1072892709</v>
      </c>
      <c r="BB603" s="18">
        <f ca="1" t="shared" si="4491"/>
        <v>32509.6582931987</v>
      </c>
      <c r="BC603" s="18">
        <f ca="1" t="shared" si="4491"/>
        <v>36215.030874157</v>
      </c>
      <c r="BD603" s="18">
        <f ca="1" t="shared" si="4491"/>
        <v>49205.1117946973</v>
      </c>
      <c r="BE603" s="18">
        <f ca="1" t="shared" ref="BE603:BI603" si="4492">AZ603/Z603</f>
        <v>23865.1018053146</v>
      </c>
      <c r="BF603" s="18">
        <f ca="1" t="shared" si="4492"/>
        <v>19727.6613183116</v>
      </c>
      <c r="BG603" s="18">
        <f ca="1" t="shared" si="4492"/>
        <v>21739.0018659039</v>
      </c>
      <c r="BH603" s="18">
        <f ca="1" t="shared" si="4492"/>
        <v>19717.708742435</v>
      </c>
      <c r="BI603" s="18">
        <f ca="1" t="shared" si="4492"/>
        <v>22014.8484753857</v>
      </c>
      <c r="BJ603" s="18">
        <f ca="1" t="shared" si="4310"/>
        <v>70493.5783399679</v>
      </c>
      <c r="BK603" s="18">
        <f ca="1" t="shared" si="4311"/>
        <v>34021.3826500159</v>
      </c>
      <c r="BL603" s="18">
        <f ca="1" t="shared" si="4312"/>
        <v>104514.960989984</v>
      </c>
      <c r="BM603" s="18">
        <f ca="1">BK603*'Ejercicio 3 - TIR'!$D$5</f>
        <v>17010.6913250079</v>
      </c>
      <c r="BN603" s="18">
        <f ca="1" t="shared" si="4313"/>
        <v>87504.2696649758</v>
      </c>
      <c r="BO603" s="18">
        <f ca="1" t="shared" si="4314"/>
        <v>39150.2664532374</v>
      </c>
      <c r="BP603" s="18">
        <f ca="1" t="shared" si="4315"/>
        <v>-107647.014146791</v>
      </c>
      <c r="BQ603" s="18">
        <f ca="1" t="shared" ref="BQ603:BT603" si="4493">BE603</f>
        <v>23865.1018053146</v>
      </c>
      <c r="BR603" s="18">
        <f ca="1" t="shared" si="4493"/>
        <v>19727.6613183116</v>
      </c>
      <c r="BS603" s="18">
        <f ca="1" t="shared" si="4493"/>
        <v>21739.0018659039</v>
      </c>
      <c r="BT603" s="18">
        <f ca="1" t="shared" si="4493"/>
        <v>19717.708742435</v>
      </c>
      <c r="BU603" s="18">
        <f ca="1" t="shared" si="4317"/>
        <v>61165.1149286232</v>
      </c>
      <c r="BV603" s="20">
        <f ca="1" t="shared" si="4318"/>
        <v>9.41565733546645</v>
      </c>
    </row>
    <row r="604" ht="15" customHeight="1" spans="1:74">
      <c r="A604" s="16">
        <v>603</v>
      </c>
      <c r="B604" s="17">
        <f ca="1" t="shared" ref="B604:F604" si="4494">RAND()</f>
        <v>0.859511002237692</v>
      </c>
      <c r="C604" s="18">
        <f ca="1">IF(B604&lt;=('Ejercicio 3 - TIR'!$D$13-'Ejercicio 3 - TIR'!$C$13)/('Ejercicio 3 - TIR'!$E$13-'Ejercicio 3 - TIR'!$C$13),'Ejercicio 3 - TIR'!$C$13+SQRT(('Ejercicio 3 - TIR'!$E$13-'Ejercicio 3 - TIR'!$C$13)*('Ejercicio 3 - TIR'!$D$13-'Ejercicio 3 - TIR'!$C$13)*B604),'Ejercicio 3 - TIR'!$E$13-SQRT(('Ejercicio 3 - TIR'!$E$13-'Ejercicio 3 - TIR'!$C$13)*('Ejercicio 3 - TIR'!$E$13-'Ejercicio 3 - TIR'!$D$13)*(1-B604)))</f>
        <v>87015.9021370459</v>
      </c>
      <c r="D604" s="17">
        <f ca="1" t="shared" si="4494"/>
        <v>0.726967989690823</v>
      </c>
      <c r="E604" s="18">
        <f ca="1">IF(D604&lt;=('Ejercicio 3 - TIR'!$D$14-'Ejercicio 3 - TIR'!$C$14)/('Ejercicio 3 - TIR'!$E$14-'Ejercicio 3 - TIR'!$C$14),'Ejercicio 3 - TIR'!$C$14+SQRT(('Ejercicio 3 - TIR'!$E$14-'Ejercicio 3 - TIR'!$C$14)*('Ejercicio 3 - TIR'!$D$14-'Ejercicio 3 - TIR'!$C$14)*D604),'Ejercicio 3 - TIR'!$E$14-SQRT(('Ejercicio 3 - TIR'!$E$14-'Ejercicio 3 - TIR'!$C$14)*('Ejercicio 3 - TIR'!$E$14-'Ejercicio 3 - TIR'!$D$14)*(1-D604)))</f>
        <v>33600.4061420762</v>
      </c>
      <c r="F604" s="17">
        <f ca="1" t="shared" si="4494"/>
        <v>0.647903540192109</v>
      </c>
      <c r="G604" s="18">
        <f ca="1">IF(F604&lt;=('Ejercicio 3 - TIR'!$D$18-'Ejercicio 3 - TIR'!$C$18)/('Ejercicio 3 - TIR'!$E$18-'Ejercicio 3 - TIR'!$C$18),'Ejercicio 3 - TIR'!$C$18+SQRT(('Ejercicio 3 - TIR'!$E$18-'Ejercicio 3 - TIR'!$C$18)*('Ejercicio 3 - TIR'!$D$18-'Ejercicio 3 - TIR'!$C$18)*F604),'Ejercicio 3 - TIR'!$E$18-SQRT(('Ejercicio 3 - TIR'!$E$18-'Ejercicio 3 - TIR'!$C$18)*('Ejercicio 3 - TIR'!$E$18-'Ejercicio 3 - TIR'!$D$18)*(1-F604)))</f>
        <v>39858.2722131627</v>
      </c>
      <c r="H604" s="17">
        <f ca="1" t="shared" ref="H604:L604" si="4495">RAND()</f>
        <v>0.684173677335392</v>
      </c>
      <c r="I604" s="18">
        <f ca="1">IF(H604&lt;=('Ejercicio 3 - TIR'!$D$18-'Ejercicio 3 - TIR'!$C$18)/('Ejercicio 3 - TIR'!$E$18-'Ejercicio 3 - TIR'!$C$18),'Ejercicio 3 - TIR'!$C$18+SQRT(('Ejercicio 3 - TIR'!$E$18-'Ejercicio 3 - TIR'!$C$18)*('Ejercicio 3 - TIR'!$D$18-'Ejercicio 3 - TIR'!$C$18)*H604),'Ejercicio 3 - TIR'!$E$18-SQRT(('Ejercicio 3 - TIR'!$E$18-'Ejercicio 3 - TIR'!$C$18)*('Ejercicio 3 - TIR'!$E$18-'Ejercicio 3 - TIR'!$D$18)*(1-H604)))</f>
        <v>40133.0734338963</v>
      </c>
      <c r="J604" s="17">
        <f ca="1" t="shared" si="4495"/>
        <v>0.37657168743866</v>
      </c>
      <c r="K604" s="18">
        <f ca="1">IF(J604&lt;=('Ejercicio 3 - TIR'!$D$18-'Ejercicio 3 - TIR'!$C$18)/('Ejercicio 3 - TIR'!$E$18-'Ejercicio 3 - TIR'!$C$18),'Ejercicio 3 - TIR'!$C$18+SQRT(('Ejercicio 3 - TIR'!$E$18-'Ejercicio 3 - TIR'!$C$18)*('Ejercicio 3 - TIR'!$D$18-'Ejercicio 3 - TIR'!$C$18)*J604),'Ejercicio 3 - TIR'!$E$18-SQRT(('Ejercicio 3 - TIR'!$E$18-'Ejercicio 3 - TIR'!$C$18)*('Ejercicio 3 - TIR'!$E$18-'Ejercicio 3 - TIR'!$D$18)*(1-J604)))</f>
        <v>37515.7004407972</v>
      </c>
      <c r="L604" s="17">
        <f ca="1" t="shared" si="4495"/>
        <v>0.52341274308771</v>
      </c>
      <c r="M604" s="18">
        <f ca="1">IF(L604&lt;=('Ejercicio 3 - TIR'!$D$18-'Ejercicio 3 - TIR'!$C$18)/('Ejercicio 3 - TIR'!$E$18-'Ejercicio 3 - TIR'!$C$18),'Ejercicio 3 - TIR'!$C$18+SQRT(('Ejercicio 3 - TIR'!$E$18-'Ejercicio 3 - TIR'!$C$18)*('Ejercicio 3 - TIR'!$D$18-'Ejercicio 3 - TIR'!$C$18)*L604),'Ejercicio 3 - TIR'!$E$18-SQRT(('Ejercicio 3 - TIR'!$E$18-'Ejercicio 3 - TIR'!$C$18)*('Ejercicio 3 - TIR'!$E$18-'Ejercicio 3 - TIR'!$D$18)*(1-L604)))</f>
        <v>38860.6947505913</v>
      </c>
      <c r="N604" s="17">
        <f ca="1" t="shared" ref="N604:R604" si="4496">RAND()</f>
        <v>0.547577105313978</v>
      </c>
      <c r="O604" s="18">
        <f ca="1">IF(N604&lt;=('Ejercicio 3 - TIR'!$D$18-'Ejercicio 3 - TIR'!$C$18)/('Ejercicio 3 - TIR'!$E$18-'Ejercicio 3 - TIR'!$C$18),'Ejercicio 3 - TIR'!$C$18+SQRT(('Ejercicio 3 - TIR'!$E$18-'Ejercicio 3 - TIR'!$C$18)*('Ejercicio 3 - TIR'!$D$18-'Ejercicio 3 - TIR'!$C$18)*N604),'Ejercicio 3 - TIR'!$E$18-SQRT(('Ejercicio 3 - TIR'!$E$18-'Ejercicio 3 - TIR'!$C$18)*('Ejercicio 3 - TIR'!$E$18-'Ejercicio 3 - TIR'!$D$18)*(1-N604)))</f>
        <v>39062.9225858493</v>
      </c>
      <c r="P604" s="17">
        <f ca="1" t="shared" si="4496"/>
        <v>0.378240526910384</v>
      </c>
      <c r="Q604" s="19">
        <f ca="1">IF(P604&lt;=('Ejercicio 3 - TIR'!$D$22-'Ejercicio 3 - TIR'!$C$22)/('Ejercicio 3 - TIR'!$E$22-'Ejercicio 3 - TIR'!$C$22),'Ejercicio 3 - TIR'!$C$22+SQRT(('Ejercicio 3 - TIR'!$E$22-'Ejercicio 3 - TIR'!$C$22)*('Ejercicio 3 - TIR'!$D$22-'Ejercicio 3 - TIR'!$C$22)*P604),'Ejercicio 3 - TIR'!$E$22-SQRT(('Ejercicio 3 - TIR'!$E$22-'Ejercicio 3 - TIR'!$C$22)*('Ejercicio 3 - TIR'!$E$22-'Ejercicio 3 - TIR'!$D$22)*(1-P604)))</f>
        <v>0.14609277579022</v>
      </c>
      <c r="R604" s="17">
        <f ca="1" t="shared" si="4496"/>
        <v>0.379340454652138</v>
      </c>
      <c r="S604" s="19">
        <f ca="1">IF(R604&lt;=('Ejercicio 3 - TIR'!$D$23-'Ejercicio 3 - TIR'!$C$23)/('Ejercicio 3 - TIR'!$E$23-'Ejercicio 3 - TIR'!$C$23),'Ejercicio 3 - TIR'!$C$23+SQRT(('Ejercicio 3 - TIR'!$E$23-'Ejercicio 3 - TIR'!$C$23)*('Ejercicio 3 - TIR'!$D$23-'Ejercicio 3 - TIR'!$C$23)*R604),'Ejercicio 3 - TIR'!$E$23-SQRT(('Ejercicio 3 - TIR'!$E$23-'Ejercicio 3 - TIR'!$C$23)*('Ejercicio 3 - TIR'!$E$23-'Ejercicio 3 - TIR'!$D$23)*(1-R604)))</f>
        <v>0.146130687292412</v>
      </c>
      <c r="T604" s="17">
        <f ca="1" t="shared" ref="T604:X604" si="4497">RAND()</f>
        <v>0.378208696905634</v>
      </c>
      <c r="U604" s="19">
        <f ca="1">IF(T604&lt;=('Ejercicio 3 - TIR'!$D$24-'Ejercicio 3 - TIR'!$C$24)/('Ejercicio 3 - TIR'!$E$24-'Ejercicio 3 - TIR'!$C$24),'Ejercicio 3 - TIR'!$C$24+SQRT(('Ejercicio 3 - TIR'!$E$24-'Ejercicio 3 - TIR'!$C$24)*('Ejercicio 3 - TIR'!$D$24-'Ejercicio 3 - TIR'!$C$24)*T604),'Ejercicio 3 - TIR'!$E$24-SQRT(('Ejercicio 3 - TIR'!$E$24-'Ejercicio 3 - TIR'!$C$24)*('Ejercicio 3 - TIR'!$E$24-'Ejercicio 3 - TIR'!$D$24)*(1-T604)))</f>
        <v>0.178182233117726</v>
      </c>
      <c r="V604" s="17">
        <f ca="1" t="shared" si="4497"/>
        <v>0.580242408625097</v>
      </c>
      <c r="W604" s="19">
        <f ca="1">IF(V604&lt;=('Ejercicio 3 - TIR'!$D$25-'Ejercicio 3 - TIR'!$C$25)/('Ejercicio 3 - TIR'!$E$25-'Ejercicio 3 - TIR'!$C$25),'Ejercicio 3 - TIR'!$C$25+SQRT(('Ejercicio 3 - TIR'!$E$25-'Ejercicio 3 - TIR'!$C$25)*('Ejercicio 3 - TIR'!$D$25-'Ejercicio 3 - TIR'!$C$25)*V604),'Ejercicio 3 - TIR'!$E$25-SQRT(('Ejercicio 3 - TIR'!$E$25-'Ejercicio 3 - TIR'!$C$25)*('Ejercicio 3 - TIR'!$E$25-'Ejercicio 3 - TIR'!$D$25)*(1-V604)))</f>
        <v>0.211670486960931</v>
      </c>
      <c r="X604" s="17">
        <f ca="1" t="shared" si="4497"/>
        <v>0.936432687748773</v>
      </c>
      <c r="Y604" s="19">
        <f ca="1">IF(X604&lt;=('Ejercicio 3 - TIR'!$D$26-'Ejercicio 3 - TIR'!$C$26)/('Ejercicio 3 - TIR'!$E$26-'Ejercicio 3 - TIR'!$C$26),'Ejercicio 3 - TIR'!$C$26+SQRT(('Ejercicio 3 - TIR'!$E$26-'Ejercicio 3 - TIR'!$C$26)*('Ejercicio 3 - TIR'!$D$26-'Ejercicio 3 - TIR'!$C$26)*X604),'Ejercicio 3 - TIR'!$E$26-SQRT(('Ejercicio 3 - TIR'!$E$26-'Ejercicio 3 - TIR'!$C$26)*('Ejercicio 3 - TIR'!$E$26-'Ejercicio 3 - TIR'!$D$26)*(1-X604)))</f>
        <v>0.261472628730534</v>
      </c>
      <c r="Z604" s="17">
        <f ca="1" t="shared" si="4288"/>
        <v>1.14609277579022</v>
      </c>
      <c r="AA604" s="17">
        <f ca="1" t="shared" si="4289"/>
        <v>1.31357210081731</v>
      </c>
      <c r="AB604" s="17">
        <f ca="1" t="shared" si="4290"/>
        <v>1.54762731110208</v>
      </c>
      <c r="AC604" s="17">
        <f ca="1" t="shared" si="4291"/>
        <v>1.8752143376771</v>
      </c>
      <c r="AD604" s="17">
        <f ca="1" t="shared" si="4292"/>
        <v>2.36553155998272</v>
      </c>
      <c r="AE604" s="16">
        <f ca="1" t="shared" si="4293"/>
        <v>4908.77660097466</v>
      </c>
      <c r="AF604" s="16">
        <f ca="1" t="shared" si="4294"/>
        <v>5626.09949944</v>
      </c>
      <c r="AG604" s="16">
        <f ca="1" t="shared" si="4295"/>
        <v>6628.57047199274</v>
      </c>
      <c r="AH604" s="16">
        <f ca="1" t="shared" si="4296"/>
        <v>8031.64321165429</v>
      </c>
      <c r="AI604" s="16">
        <f ca="1" t="shared" si="4297"/>
        <v>10131.6980752313</v>
      </c>
      <c r="AJ604" s="18">
        <f ca="1" t="shared" si="4298"/>
        <v>45681.2778389859</v>
      </c>
      <c r="AK604" s="18">
        <f ca="1" t="shared" si="4299"/>
        <v>52717.6855828187</v>
      </c>
      <c r="AL604" s="18">
        <f ca="1" t="shared" si="4300"/>
        <v>58060.3225973022</v>
      </c>
      <c r="AM604" s="18">
        <f ca="1" t="shared" si="4301"/>
        <v>72872.131968402</v>
      </c>
      <c r="AN604" s="18">
        <f ca="1" t="shared" si="4302"/>
        <v>92404.5762019882</v>
      </c>
      <c r="AO604" s="18">
        <f ca="1">C604/'Ejercicio 3 - TIR'!$D$7</f>
        <v>17403.1804274092</v>
      </c>
      <c r="AP604" s="18">
        <f ca="1" t="shared" si="4303"/>
        <v>28278.0974115767</v>
      </c>
      <c r="AQ604" s="18">
        <f ca="1" t="shared" si="4304"/>
        <v>35314.5051554096</v>
      </c>
      <c r="AR604" s="18">
        <f ca="1" t="shared" si="4305"/>
        <v>40657.1421698931</v>
      </c>
      <c r="AS604" s="18">
        <f ca="1" t="shared" si="4306"/>
        <v>55468.9515409928</v>
      </c>
      <c r="AT604" s="18">
        <f ca="1" t="shared" si="4307"/>
        <v>75001.395774579</v>
      </c>
      <c r="AU604" s="18">
        <f ca="1">AP604*'Ejercicio 3 - TIR'!$D$5</f>
        <v>14139.0487057883</v>
      </c>
      <c r="AV604" s="18">
        <f ca="1">AQ604*'Ejercicio 3 - TIR'!$D$5</f>
        <v>17657.2525777048</v>
      </c>
      <c r="AW604" s="18">
        <f ca="1">AR604*'Ejercicio 3 - TIR'!$D$5</f>
        <v>20328.5710849465</v>
      </c>
      <c r="AX604" s="18">
        <f ca="1">AS604*'Ejercicio 3 - TIR'!$D$5</f>
        <v>27734.4757704964</v>
      </c>
      <c r="AY604" s="18">
        <f ca="1">AT604*'Ejercicio 3 - TIR'!$D$5</f>
        <v>37500.6978872895</v>
      </c>
      <c r="AZ604" s="18">
        <f ca="1" t="shared" ref="AZ604:BD604" si="4498">AJ604-AU604-AE604</f>
        <v>26633.4525322229</v>
      </c>
      <c r="BA604" s="18">
        <f ca="1" t="shared" si="4498"/>
        <v>29434.3335056739</v>
      </c>
      <c r="BB604" s="18">
        <f ca="1" t="shared" si="4498"/>
        <v>31103.181040363</v>
      </c>
      <c r="BC604" s="18">
        <f ca="1" t="shared" si="4498"/>
        <v>37106.0129862513</v>
      </c>
      <c r="BD604" s="18">
        <f ca="1" t="shared" si="4498"/>
        <v>44772.1802394674</v>
      </c>
      <c r="BE604" s="18">
        <f ca="1" t="shared" ref="BE604:BI604" si="4499">AZ604/Z604</f>
        <v>23238.4786771379</v>
      </c>
      <c r="BF604" s="18">
        <f ca="1" t="shared" si="4499"/>
        <v>22407.8552577051</v>
      </c>
      <c r="BG604" s="18">
        <f ca="1" t="shared" si="4499"/>
        <v>20097.3327475166</v>
      </c>
      <c r="BH604" s="18">
        <f ca="1" t="shared" si="4499"/>
        <v>19787.6116029573</v>
      </c>
      <c r="BI604" s="18">
        <f ca="1" t="shared" si="4499"/>
        <v>18926.9004044886</v>
      </c>
      <c r="BJ604" s="18">
        <f ca="1" t="shared" si="4310"/>
        <v>79482.8211573183</v>
      </c>
      <c r="BK604" s="18">
        <f ca="1" t="shared" si="4311"/>
        <v>41167.7725451099</v>
      </c>
      <c r="BL604" s="18">
        <f ca="1" t="shared" si="4312"/>
        <v>120650.593702428</v>
      </c>
      <c r="BM604" s="18">
        <f ca="1">BK604*'Ejercicio 3 - TIR'!$D$5</f>
        <v>20583.886272555</v>
      </c>
      <c r="BN604" s="18">
        <f ca="1" t="shared" si="4313"/>
        <v>100066.707429873</v>
      </c>
      <c r="BO604" s="18">
        <f ca="1" t="shared" si="4314"/>
        <v>42301.9963557807</v>
      </c>
      <c r="BP604" s="18">
        <f ca="1" t="shared" si="4315"/>
        <v>-120616.308279122</v>
      </c>
      <c r="BQ604" s="18">
        <f ca="1" t="shared" ref="BQ604:BT604" si="4500">BE604</f>
        <v>23238.4786771379</v>
      </c>
      <c r="BR604" s="18">
        <f ca="1" t="shared" si="4500"/>
        <v>22407.8552577051</v>
      </c>
      <c r="BS604" s="18">
        <f ca="1" t="shared" si="4500"/>
        <v>20097.3327475166</v>
      </c>
      <c r="BT604" s="18">
        <f ca="1" t="shared" si="4500"/>
        <v>19787.6116029573</v>
      </c>
      <c r="BU604" s="18">
        <f ca="1" t="shared" si="4317"/>
        <v>61228.8967602693</v>
      </c>
      <c r="BV604" s="20">
        <f ca="1" t="shared" si="4318"/>
        <v>5.88255660222019</v>
      </c>
    </row>
    <row r="605" ht="15" customHeight="1" spans="1:74">
      <c r="A605" s="16">
        <v>604</v>
      </c>
      <c r="B605" s="17">
        <f ca="1" t="shared" ref="B605:F605" si="4501">RAND()</f>
        <v>0.415559076977068</v>
      </c>
      <c r="C605" s="18">
        <f ca="1">IF(B605&lt;=('Ejercicio 3 - TIR'!$D$13-'Ejercicio 3 - TIR'!$C$13)/('Ejercicio 3 - TIR'!$E$13-'Ejercicio 3 - TIR'!$C$13),'Ejercicio 3 - TIR'!$C$13+SQRT(('Ejercicio 3 - TIR'!$E$13-'Ejercicio 3 - TIR'!$C$13)*('Ejercicio 3 - TIR'!$D$13-'Ejercicio 3 - TIR'!$C$13)*B605),'Ejercicio 3 - TIR'!$E$13-SQRT(('Ejercicio 3 - TIR'!$E$13-'Ejercicio 3 - TIR'!$C$13)*('Ejercicio 3 - TIR'!$E$13-'Ejercicio 3 - TIR'!$D$13)*(1-B605)))</f>
        <v>73517.3810277851</v>
      </c>
      <c r="D605" s="17">
        <f ca="1" t="shared" si="4501"/>
        <v>0.120707481954029</v>
      </c>
      <c r="E605" s="18">
        <f ca="1">IF(D605&lt;=('Ejercicio 3 - TIR'!$D$14-'Ejercicio 3 - TIR'!$C$14)/('Ejercicio 3 - TIR'!$E$14-'Ejercicio 3 - TIR'!$C$14),'Ejercicio 3 - TIR'!$C$14+SQRT(('Ejercicio 3 - TIR'!$E$14-'Ejercicio 3 - TIR'!$C$14)*('Ejercicio 3 - TIR'!$D$14-'Ejercicio 3 - TIR'!$C$14)*D605),'Ejercicio 3 - TIR'!$E$14-SQRT(('Ejercicio 3 - TIR'!$E$14-'Ejercicio 3 - TIR'!$C$14)*('Ejercicio 3 - TIR'!$E$14-'Ejercicio 3 - TIR'!$D$14)*(1-D605)))</f>
        <v>28008.8305280544</v>
      </c>
      <c r="F605" s="17">
        <f ca="1" t="shared" si="4501"/>
        <v>0.337035863099626</v>
      </c>
      <c r="G605" s="18">
        <f ca="1">IF(F605&lt;=('Ejercicio 3 - TIR'!$D$18-'Ejercicio 3 - TIR'!$C$18)/('Ejercicio 3 - TIR'!$E$18-'Ejercicio 3 - TIR'!$C$18),'Ejercicio 3 - TIR'!$C$18+SQRT(('Ejercicio 3 - TIR'!$E$18-'Ejercicio 3 - TIR'!$C$18)*('Ejercicio 3 - TIR'!$D$18-'Ejercicio 3 - TIR'!$C$18)*F605),'Ejercicio 3 - TIR'!$E$18-SQRT(('Ejercicio 3 - TIR'!$E$18-'Ejercicio 3 - TIR'!$C$18)*('Ejercicio 3 - TIR'!$E$18-'Ejercicio 3 - TIR'!$D$18)*(1-F605)))</f>
        <v>37110.2306196736</v>
      </c>
      <c r="H605" s="17">
        <f ca="1" t="shared" ref="H605:L605" si="4502">RAND()</f>
        <v>0.251746385994974</v>
      </c>
      <c r="I605" s="18">
        <f ca="1">IF(H605&lt;=('Ejercicio 3 - TIR'!$D$18-'Ejercicio 3 - TIR'!$C$18)/('Ejercicio 3 - TIR'!$E$18-'Ejercicio 3 - TIR'!$C$18),'Ejercicio 3 - TIR'!$C$18+SQRT(('Ejercicio 3 - TIR'!$E$18-'Ejercicio 3 - TIR'!$C$18)*('Ejercicio 3 - TIR'!$D$18-'Ejercicio 3 - TIR'!$C$18)*H605),'Ejercicio 3 - TIR'!$E$18-SQRT(('Ejercicio 3 - TIR'!$E$18-'Ejercicio 3 - TIR'!$C$18)*('Ejercicio 3 - TIR'!$E$18-'Ejercicio 3 - TIR'!$D$18)*(1-H605)))</f>
        <v>36145.0759067115</v>
      </c>
      <c r="J605" s="17">
        <f ca="1" t="shared" si="4502"/>
        <v>0.465751735350983</v>
      </c>
      <c r="K605" s="18">
        <f ca="1">IF(J605&lt;=('Ejercicio 3 - TIR'!$D$18-'Ejercicio 3 - TIR'!$C$18)/('Ejercicio 3 - TIR'!$E$18-'Ejercicio 3 - TIR'!$C$18),'Ejercicio 3 - TIR'!$C$18+SQRT(('Ejercicio 3 - TIR'!$E$18-'Ejercicio 3 - TIR'!$C$18)*('Ejercicio 3 - TIR'!$D$18-'Ejercicio 3 - TIR'!$C$18)*J605),'Ejercicio 3 - TIR'!$E$18-SQRT(('Ejercicio 3 - TIR'!$E$18-'Ejercicio 3 - TIR'!$C$18)*('Ejercicio 3 - TIR'!$E$18-'Ejercicio 3 - TIR'!$D$18)*(1-J605)))</f>
        <v>38358.3946007979</v>
      </c>
      <c r="L605" s="17">
        <f ca="1" t="shared" si="4502"/>
        <v>0.745414666487085</v>
      </c>
      <c r="M605" s="18">
        <f ca="1">IF(L605&lt;=('Ejercicio 3 - TIR'!$D$18-'Ejercicio 3 - TIR'!$C$18)/('Ejercicio 3 - TIR'!$E$18-'Ejercicio 3 - TIR'!$C$18),'Ejercicio 3 - TIR'!$C$18+SQRT(('Ejercicio 3 - TIR'!$E$18-'Ejercicio 3 - TIR'!$C$18)*('Ejercicio 3 - TIR'!$D$18-'Ejercicio 3 - TIR'!$C$18)*L605),'Ejercicio 3 - TIR'!$E$18-SQRT(('Ejercicio 3 - TIR'!$E$18-'Ejercicio 3 - TIR'!$C$18)*('Ejercicio 3 - TIR'!$E$18-'Ejercicio 3 - TIR'!$D$18)*(1-L605)))</f>
        <v>40630.3432613684</v>
      </c>
      <c r="N605" s="17">
        <f ca="1" t="shared" ref="N605:R605" si="4503">RAND()</f>
        <v>0.356521019093997</v>
      </c>
      <c r="O605" s="18">
        <f ca="1">IF(N605&lt;=('Ejercicio 3 - TIR'!$D$18-'Ejercicio 3 - TIR'!$C$18)/('Ejercicio 3 - TIR'!$E$18-'Ejercicio 3 - TIR'!$C$18),'Ejercicio 3 - TIR'!$C$18+SQRT(('Ejercicio 3 - TIR'!$E$18-'Ejercicio 3 - TIR'!$C$18)*('Ejercicio 3 - TIR'!$D$18-'Ejercicio 3 - TIR'!$C$18)*N605),'Ejercicio 3 - TIR'!$E$18-SQRT(('Ejercicio 3 - TIR'!$E$18-'Ejercicio 3 - TIR'!$C$18)*('Ejercicio 3 - TIR'!$E$18-'Ejercicio 3 - TIR'!$D$18)*(1-N605)))</f>
        <v>37312.8758272037</v>
      </c>
      <c r="P605" s="17">
        <f ca="1" t="shared" si="4503"/>
        <v>0.127192552437945</v>
      </c>
      <c r="Q605" s="19">
        <f ca="1">IF(P605&lt;=('Ejercicio 3 - TIR'!$D$22-'Ejercicio 3 - TIR'!$C$22)/('Ejercicio 3 - TIR'!$E$22-'Ejercicio 3 - TIR'!$C$22),'Ejercicio 3 - TIR'!$C$22+SQRT(('Ejercicio 3 - TIR'!$E$22-'Ejercicio 3 - TIR'!$C$22)*('Ejercicio 3 - TIR'!$D$22-'Ejercicio 3 - TIR'!$C$22)*P605),'Ejercicio 3 - TIR'!$E$22-SQRT(('Ejercicio 3 - TIR'!$E$22-'Ejercicio 3 - TIR'!$C$22)*('Ejercicio 3 - TIR'!$E$22-'Ejercicio 3 - TIR'!$D$22)*(1-P605)))</f>
        <v>0.135130981276451</v>
      </c>
      <c r="R605" s="17">
        <f ca="1" t="shared" si="4503"/>
        <v>0.0388490378895445</v>
      </c>
      <c r="S605" s="19">
        <f ca="1">IF(R605&lt;=('Ejercicio 3 - TIR'!$D$23-'Ejercicio 3 - TIR'!$C$23)/('Ejercicio 3 - TIR'!$E$23-'Ejercicio 3 - TIR'!$C$23),'Ejercicio 3 - TIR'!$C$23+SQRT(('Ejercicio 3 - TIR'!$E$23-'Ejercicio 3 - TIR'!$C$23)*('Ejercicio 3 - TIR'!$D$23-'Ejercicio 3 - TIR'!$C$23)*R605),'Ejercicio 3 - TIR'!$E$23-SQRT(('Ejercicio 3 - TIR'!$E$23-'Ejercicio 3 - TIR'!$C$23)*('Ejercicio 3 - TIR'!$E$23-'Ejercicio 3 - TIR'!$D$23)*(1-R605)))</f>
        <v>0.128362312371658</v>
      </c>
      <c r="T605" s="17">
        <f ca="1" t="shared" ref="T605:X605" si="4504">RAND()</f>
        <v>0.703127539191399</v>
      </c>
      <c r="U605" s="19">
        <f ca="1">IF(T605&lt;=('Ejercicio 3 - TIR'!$D$24-'Ejercicio 3 - TIR'!$C$24)/('Ejercicio 3 - TIR'!$E$24-'Ejercicio 3 - TIR'!$C$24),'Ejercicio 3 - TIR'!$C$24+SQRT(('Ejercicio 3 - TIR'!$E$24-'Ejercicio 3 - TIR'!$C$24)*('Ejercicio 3 - TIR'!$D$24-'Ejercicio 3 - TIR'!$C$24)*T605),'Ejercicio 3 - TIR'!$E$24-SQRT(('Ejercicio 3 - TIR'!$E$24-'Ejercicio 3 - TIR'!$C$24)*('Ejercicio 3 - TIR'!$E$24-'Ejercicio 3 - TIR'!$D$24)*(1-T605)))</f>
        <v>0.191168716812045</v>
      </c>
      <c r="V605" s="17">
        <f ca="1" t="shared" si="4504"/>
        <v>0.388968246825766</v>
      </c>
      <c r="W605" s="19">
        <f ca="1">IF(V605&lt;=('Ejercicio 3 - TIR'!$D$25-'Ejercicio 3 - TIR'!$C$25)/('Ejercicio 3 - TIR'!$E$25-'Ejercicio 3 - TIR'!$C$25),'Ejercicio 3 - TIR'!$C$25+SQRT(('Ejercicio 3 - TIR'!$E$25-'Ejercicio 3 - TIR'!$C$25)*('Ejercicio 3 - TIR'!$D$25-'Ejercicio 3 - TIR'!$C$25)*V605),'Ejercicio 3 - TIR'!$E$25-SQRT(('Ejercicio 3 - TIR'!$E$25-'Ejercicio 3 - TIR'!$C$25)*('Ejercicio 3 - TIR'!$E$25-'Ejercicio 3 - TIR'!$D$25)*(1-V605)))</f>
        <v>0.203754879867063</v>
      </c>
      <c r="X605" s="17">
        <f ca="1" t="shared" si="4504"/>
        <v>0.409872915729566</v>
      </c>
      <c r="Y605" s="19">
        <f ca="1">IF(X605&lt;=('Ejercicio 3 - TIR'!$D$26-'Ejercicio 3 - TIR'!$C$26)/('Ejercicio 3 - TIR'!$E$26-'Ejercicio 3 - TIR'!$C$26),'Ejercicio 3 - TIR'!$C$26+SQRT(('Ejercicio 3 - TIR'!$E$26-'Ejercicio 3 - TIR'!$C$26)*('Ejercicio 3 - TIR'!$D$26-'Ejercicio 3 - TIR'!$C$26)*X605),'Ejercicio 3 - TIR'!$E$26-SQRT(('Ejercicio 3 - TIR'!$E$26-'Ejercicio 3 - TIR'!$C$26)*('Ejercicio 3 - TIR'!$E$26-'Ejercicio 3 - TIR'!$D$26)*(1-X605)))</f>
        <v>0.223549258153144</v>
      </c>
      <c r="Z605" s="17">
        <f ca="1" t="shared" si="4288"/>
        <v>1.13513098127645</v>
      </c>
      <c r="AA605" s="17">
        <f ca="1" t="shared" si="4289"/>
        <v>1.2808390188778</v>
      </c>
      <c r="AB605" s="17">
        <f ca="1" t="shared" si="4290"/>
        <v>1.52569537055947</v>
      </c>
      <c r="AC605" s="17">
        <f ca="1" t="shared" si="4291"/>
        <v>1.83656324750155</v>
      </c>
      <c r="AD605" s="17">
        <f ca="1" t="shared" si="4292"/>
        <v>2.24712559903185</v>
      </c>
      <c r="AE605" s="16">
        <f ca="1" t="shared" si="4293"/>
        <v>3784.8607536618</v>
      </c>
      <c r="AF605" s="16">
        <f ca="1" t="shared" si="4294"/>
        <v>4270.69423200656</v>
      </c>
      <c r="AG605" s="16">
        <f ca="1" t="shared" si="4295"/>
        <v>5087.11736823586</v>
      </c>
      <c r="AH605" s="16">
        <f ca="1" t="shared" si="4296"/>
        <v>6123.6423564704</v>
      </c>
      <c r="AI605" s="16">
        <f ca="1" t="shared" si="4297"/>
        <v>7492.57806245454</v>
      </c>
      <c r="AJ605" s="18">
        <f ca="1" t="shared" si="4298"/>
        <v>42124.9724987055</v>
      </c>
      <c r="AK605" s="18">
        <f ca="1" t="shared" si="4299"/>
        <v>46296.0235616161</v>
      </c>
      <c r="AL605" s="18">
        <f ca="1" t="shared" si="4300"/>
        <v>58523.2250645309</v>
      </c>
      <c r="AM605" s="18">
        <f ca="1" t="shared" si="4301"/>
        <v>74620.1951672015</v>
      </c>
      <c r="AN605" s="18">
        <f ca="1" t="shared" si="4302"/>
        <v>83846.7184448062</v>
      </c>
      <c r="AO605" s="18">
        <f ca="1">C605/'Ejercicio 3 - TIR'!$D$7</f>
        <v>14703.476205557</v>
      </c>
      <c r="AP605" s="18">
        <f ca="1" t="shared" si="4303"/>
        <v>27421.4962931485</v>
      </c>
      <c r="AQ605" s="18">
        <f ca="1" t="shared" si="4304"/>
        <v>31592.5473560591</v>
      </c>
      <c r="AR605" s="18">
        <f ca="1" t="shared" si="4305"/>
        <v>43819.7488589738</v>
      </c>
      <c r="AS605" s="18">
        <f ca="1" t="shared" si="4306"/>
        <v>59916.7189616445</v>
      </c>
      <c r="AT605" s="18">
        <f ca="1" t="shared" si="4307"/>
        <v>69143.2422392492</v>
      </c>
      <c r="AU605" s="18">
        <f ca="1">AP605*'Ejercicio 3 - TIR'!$D$5</f>
        <v>13710.7481465742</v>
      </c>
      <c r="AV605" s="18">
        <f ca="1">AQ605*'Ejercicio 3 - TIR'!$D$5</f>
        <v>15796.2736780296</v>
      </c>
      <c r="AW605" s="18">
        <f ca="1">AR605*'Ejercicio 3 - TIR'!$D$5</f>
        <v>21909.8744294869</v>
      </c>
      <c r="AX605" s="18">
        <f ca="1">AS605*'Ejercicio 3 - TIR'!$D$5</f>
        <v>29958.3594808223</v>
      </c>
      <c r="AY605" s="18">
        <f ca="1">AT605*'Ejercicio 3 - TIR'!$D$5</f>
        <v>34571.6211196246</v>
      </c>
      <c r="AZ605" s="18">
        <f ca="1" t="shared" ref="AZ605:BD605" si="4505">AJ605-AU605-AE605</f>
        <v>24629.3635984694</v>
      </c>
      <c r="BA605" s="18">
        <f ca="1" t="shared" si="4505"/>
        <v>26229.05565158</v>
      </c>
      <c r="BB605" s="18">
        <f ca="1" t="shared" si="4505"/>
        <v>31526.2332668081</v>
      </c>
      <c r="BC605" s="18">
        <f ca="1" t="shared" si="4505"/>
        <v>38538.1933299089</v>
      </c>
      <c r="BD605" s="18">
        <f ca="1" t="shared" si="4505"/>
        <v>41782.5192627271</v>
      </c>
      <c r="BE605" s="18">
        <f ca="1" t="shared" ref="BE605:BI605" si="4506">AZ605/Z605</f>
        <v>21697.3759017429</v>
      </c>
      <c r="BF605" s="18">
        <f ca="1" t="shared" si="4506"/>
        <v>20478.026719205</v>
      </c>
      <c r="BG605" s="18">
        <f ca="1" t="shared" si="4506"/>
        <v>20663.5176819389</v>
      </c>
      <c r="BH605" s="18">
        <f ca="1" t="shared" si="4506"/>
        <v>20983.8639547731</v>
      </c>
      <c r="BI605" s="18">
        <f ca="1" t="shared" si="4506"/>
        <v>18593.7623071574</v>
      </c>
      <c r="BJ605" s="18">
        <f ca="1" t="shared" si="4310"/>
        <v>62939.3600785359</v>
      </c>
      <c r="BK605" s="18">
        <f ca="1" t="shared" si="4311"/>
        <v>33040.5577762629</v>
      </c>
      <c r="BL605" s="18">
        <f ca="1" t="shared" si="4312"/>
        <v>95979.9178547988</v>
      </c>
      <c r="BM605" s="18">
        <f ca="1">BK605*'Ejercicio 3 - TIR'!$D$5</f>
        <v>16520.2788881315</v>
      </c>
      <c r="BN605" s="18">
        <f ca="1" t="shared" si="4313"/>
        <v>79459.6389666674</v>
      </c>
      <c r="BO605" s="18">
        <f ca="1" t="shared" si="4314"/>
        <v>35360.5686308329</v>
      </c>
      <c r="BP605" s="18">
        <f ca="1" t="shared" si="4315"/>
        <v>-101526.211555839</v>
      </c>
      <c r="BQ605" s="18">
        <f ca="1" t="shared" ref="BQ605:BT605" si="4507">BE605</f>
        <v>21697.3759017429</v>
      </c>
      <c r="BR605" s="18">
        <f ca="1" t="shared" si="4507"/>
        <v>20478.026719205</v>
      </c>
      <c r="BS605" s="18">
        <f ca="1" t="shared" si="4507"/>
        <v>20663.5176819389</v>
      </c>
      <c r="BT605" s="18">
        <f ca="1" t="shared" si="4507"/>
        <v>20983.8639547731</v>
      </c>
      <c r="BU605" s="18">
        <f ca="1" t="shared" si="4317"/>
        <v>53954.3309379904</v>
      </c>
      <c r="BV605" s="20">
        <f ca="1" t="shared" si="4318"/>
        <v>9.4917991771033</v>
      </c>
    </row>
    <row r="606" ht="15" customHeight="1" spans="1:74">
      <c r="A606" s="16">
        <v>605</v>
      </c>
      <c r="B606" s="17">
        <f ca="1" t="shared" ref="B606:F606" si="4508">RAND()</f>
        <v>0.635445992220798</v>
      </c>
      <c r="C606" s="18">
        <f ca="1">IF(B606&lt;=('Ejercicio 3 - TIR'!$D$13-'Ejercicio 3 - TIR'!$C$13)/('Ejercicio 3 - TIR'!$E$13-'Ejercicio 3 - TIR'!$C$13),'Ejercicio 3 - TIR'!$C$13+SQRT(('Ejercicio 3 - TIR'!$E$13-'Ejercicio 3 - TIR'!$C$13)*('Ejercicio 3 - TIR'!$D$13-'Ejercicio 3 - TIR'!$C$13)*B606),'Ejercicio 3 - TIR'!$E$13-SQRT(('Ejercicio 3 - TIR'!$E$13-'Ejercicio 3 - TIR'!$C$13)*('Ejercicio 3 - TIR'!$E$13-'Ejercicio 3 - TIR'!$D$13)*(1-B606)))</f>
        <v>79084.3405713556</v>
      </c>
      <c r="D606" s="17">
        <f ca="1" t="shared" si="4508"/>
        <v>0.566246261959288</v>
      </c>
      <c r="E606" s="18">
        <f ca="1">IF(D606&lt;=('Ejercicio 3 - TIR'!$D$14-'Ejercicio 3 - TIR'!$C$14)/('Ejercicio 3 - TIR'!$E$14-'Ejercicio 3 - TIR'!$C$14),'Ejercicio 3 - TIR'!$C$14+SQRT(('Ejercicio 3 - TIR'!$E$14-'Ejercicio 3 - TIR'!$C$14)*('Ejercicio 3 - TIR'!$D$14-'Ejercicio 3 - TIR'!$C$14)*D606),'Ejercicio 3 - TIR'!$E$14-SQRT(('Ejercicio 3 - TIR'!$E$14-'Ejercicio 3 - TIR'!$C$14)*('Ejercicio 3 - TIR'!$E$14-'Ejercicio 3 - TIR'!$D$14)*(1-D606)))</f>
        <v>31933.8323408135</v>
      </c>
      <c r="F606" s="17">
        <f ca="1" t="shared" si="4508"/>
        <v>0.0781473139580351</v>
      </c>
      <c r="G606" s="18">
        <f ca="1">IF(F606&lt;=('Ejercicio 3 - TIR'!$D$18-'Ejercicio 3 - TIR'!$C$18)/('Ejercicio 3 - TIR'!$E$18-'Ejercicio 3 - TIR'!$C$18),'Ejercicio 3 - TIR'!$C$18+SQRT(('Ejercicio 3 - TIR'!$E$18-'Ejercicio 3 - TIR'!$C$18)*('Ejercicio 3 - TIR'!$D$18-'Ejercicio 3 - TIR'!$C$18)*F606),'Ejercicio 3 - TIR'!$E$18-SQRT(('Ejercicio 3 - TIR'!$E$18-'Ejercicio 3 - TIR'!$C$18)*('Ejercicio 3 - TIR'!$E$18-'Ejercicio 3 - TIR'!$D$18)*(1-F606)))</f>
        <v>33423.7548238309</v>
      </c>
      <c r="H606" s="17">
        <f ca="1" t="shared" ref="H606:L606" si="4509">RAND()</f>
        <v>0.712626274048164</v>
      </c>
      <c r="I606" s="18">
        <f ca="1">IF(H606&lt;=('Ejercicio 3 - TIR'!$D$18-'Ejercicio 3 - TIR'!$C$18)/('Ejercicio 3 - TIR'!$E$18-'Ejercicio 3 - TIR'!$C$18),'Ejercicio 3 - TIR'!$C$18+SQRT(('Ejercicio 3 - TIR'!$E$18-'Ejercicio 3 - TIR'!$C$18)*('Ejercicio 3 - TIR'!$D$18-'Ejercicio 3 - TIR'!$C$18)*H606),'Ejercicio 3 - TIR'!$E$18-SQRT(('Ejercicio 3 - TIR'!$E$18-'Ejercicio 3 - TIR'!$C$18)*('Ejercicio 3 - TIR'!$E$18-'Ejercicio 3 - TIR'!$D$18)*(1-H606)))</f>
        <v>40357.4759616791</v>
      </c>
      <c r="J606" s="17">
        <f ca="1" t="shared" si="4509"/>
        <v>0.649162929822161</v>
      </c>
      <c r="K606" s="18">
        <f ca="1">IF(J606&lt;=('Ejercicio 3 - TIR'!$D$18-'Ejercicio 3 - TIR'!$C$18)/('Ejercicio 3 - TIR'!$E$18-'Ejercicio 3 - TIR'!$C$18),'Ejercicio 3 - TIR'!$C$18+SQRT(('Ejercicio 3 - TIR'!$E$18-'Ejercicio 3 - TIR'!$C$18)*('Ejercicio 3 - TIR'!$D$18-'Ejercicio 3 - TIR'!$C$18)*J606),'Ejercicio 3 - TIR'!$E$18-SQRT(('Ejercicio 3 - TIR'!$E$18-'Ejercicio 3 - TIR'!$C$18)*('Ejercicio 3 - TIR'!$E$18-'Ejercicio 3 - TIR'!$D$18)*(1-J606)))</f>
        <v>39867.8487763709</v>
      </c>
      <c r="L606" s="17">
        <f ca="1" t="shared" si="4509"/>
        <v>0.297308828466608</v>
      </c>
      <c r="M606" s="18">
        <f ca="1">IF(L606&lt;=('Ejercicio 3 - TIR'!$D$18-'Ejercicio 3 - TIR'!$C$18)/('Ejercicio 3 - TIR'!$E$18-'Ejercicio 3 - TIR'!$C$18),'Ejercicio 3 - TIR'!$C$18+SQRT(('Ejercicio 3 - TIR'!$E$18-'Ejercicio 3 - TIR'!$C$18)*('Ejercicio 3 - TIR'!$D$18-'Ejercicio 3 - TIR'!$C$18)*L606),'Ejercicio 3 - TIR'!$E$18-SQRT(('Ejercicio 3 - TIR'!$E$18-'Ejercicio 3 - TIR'!$C$18)*('Ejercicio 3 - TIR'!$E$18-'Ejercicio 3 - TIR'!$D$18)*(1-L606)))</f>
        <v>36678.0479385814</v>
      </c>
      <c r="N606" s="17">
        <f ca="1" t="shared" ref="N606:R606" si="4510">RAND()</f>
        <v>0.383681150014408</v>
      </c>
      <c r="O606" s="18">
        <f ca="1">IF(N606&lt;=('Ejercicio 3 - TIR'!$D$18-'Ejercicio 3 - TIR'!$C$18)/('Ejercicio 3 - TIR'!$E$18-'Ejercicio 3 - TIR'!$C$18),'Ejercicio 3 - TIR'!$C$18+SQRT(('Ejercicio 3 - TIR'!$E$18-'Ejercicio 3 - TIR'!$C$18)*('Ejercicio 3 - TIR'!$D$18-'Ejercicio 3 - TIR'!$C$18)*N606),'Ejercicio 3 - TIR'!$E$18-SQRT(('Ejercicio 3 - TIR'!$E$18-'Ejercicio 3 - TIR'!$C$18)*('Ejercicio 3 - TIR'!$E$18-'Ejercicio 3 - TIR'!$D$18)*(1-N606)))</f>
        <v>37586.3148169689</v>
      </c>
      <c r="P606" s="17">
        <f ca="1" t="shared" si="4510"/>
        <v>0.310742496949779</v>
      </c>
      <c r="Q606" s="19">
        <f ca="1">IF(P606&lt;=('Ejercicio 3 - TIR'!$D$22-'Ejercicio 3 - TIR'!$C$22)/('Ejercicio 3 - TIR'!$E$22-'Ejercicio 3 - TIR'!$C$22),'Ejercicio 3 - TIR'!$C$22+SQRT(('Ejercicio 3 - TIR'!$E$22-'Ejercicio 3 - TIR'!$C$22)*('Ejercicio 3 - TIR'!$D$22-'Ejercicio 3 - TIR'!$C$22)*P606),'Ejercicio 3 - TIR'!$E$22-SQRT(('Ejercicio 3 - TIR'!$E$22-'Ejercicio 3 - TIR'!$C$22)*('Ejercicio 3 - TIR'!$E$22-'Ejercicio 3 - TIR'!$D$22)*(1-P606)))</f>
        <v>0.14365029586516</v>
      </c>
      <c r="R606" s="17">
        <f ca="1" t="shared" si="4510"/>
        <v>0.209214901064208</v>
      </c>
      <c r="S606" s="19">
        <f ca="1">IF(R606&lt;=('Ejercicio 3 - TIR'!$D$23-'Ejercicio 3 - TIR'!$C$23)/('Ejercicio 3 - TIR'!$E$23-'Ejercicio 3 - TIR'!$C$23),'Ejercicio 3 - TIR'!$C$23+SQRT(('Ejercicio 3 - TIR'!$E$23-'Ejercicio 3 - TIR'!$C$23)*('Ejercicio 3 - TIR'!$D$23-'Ejercicio 3 - TIR'!$C$23)*R606),'Ejercicio 3 - TIR'!$E$23-SQRT(('Ejercicio 3 - TIR'!$E$23-'Ejercicio 3 - TIR'!$C$23)*('Ejercicio 3 - TIR'!$E$23-'Ejercicio 3 - TIR'!$D$23)*(1-R606)))</f>
        <v>0.139405845045129</v>
      </c>
      <c r="T606" s="17">
        <f ca="1" t="shared" ref="T606:X606" si="4511">RAND()</f>
        <v>0.447019872572554</v>
      </c>
      <c r="U606" s="19">
        <f ca="1">IF(T606&lt;=('Ejercicio 3 - TIR'!$D$24-'Ejercicio 3 - TIR'!$C$24)/('Ejercicio 3 - TIR'!$E$24-'Ejercicio 3 - TIR'!$C$24),'Ejercicio 3 - TIR'!$C$24+SQRT(('Ejercicio 3 - TIR'!$E$24-'Ejercicio 3 - TIR'!$C$24)*('Ejercicio 3 - TIR'!$D$24-'Ejercicio 3 - TIR'!$C$24)*T606),'Ejercicio 3 - TIR'!$E$24-SQRT(('Ejercicio 3 - TIR'!$E$24-'Ejercicio 3 - TIR'!$C$24)*('Ejercicio 3 - TIR'!$E$24-'Ejercicio 3 - TIR'!$D$24)*(1-T606)))</f>
        <v>0.180650992937599</v>
      </c>
      <c r="V606" s="17">
        <f ca="1" t="shared" si="4511"/>
        <v>0.292213080318341</v>
      </c>
      <c r="W606" s="19">
        <f ca="1">IF(V606&lt;=('Ejercicio 3 - TIR'!$D$25-'Ejercicio 3 - TIR'!$C$25)/('Ejercicio 3 - TIR'!$E$25-'Ejercicio 3 - TIR'!$C$25),'Ejercicio 3 - TIR'!$C$25+SQRT(('Ejercicio 3 - TIR'!$E$25-'Ejercicio 3 - TIR'!$C$25)*('Ejercicio 3 - TIR'!$D$25-'Ejercicio 3 - TIR'!$C$25)*V606),'Ejercicio 3 - TIR'!$E$25-SQRT(('Ejercicio 3 - TIR'!$E$25-'Ejercicio 3 - TIR'!$C$25)*('Ejercicio 3 - TIR'!$E$25-'Ejercicio 3 - TIR'!$D$25)*(1-V606)))</f>
        <v>0.200227977548769</v>
      </c>
      <c r="X606" s="17">
        <f ca="1" t="shared" si="4511"/>
        <v>0.937565828016784</v>
      </c>
      <c r="Y606" s="19">
        <f ca="1">IF(X606&lt;=('Ejercicio 3 - TIR'!$D$26-'Ejercicio 3 - TIR'!$C$26)/('Ejercicio 3 - TIR'!$E$26-'Ejercicio 3 - TIR'!$C$26),'Ejercicio 3 - TIR'!$C$26+SQRT(('Ejercicio 3 - TIR'!$E$26-'Ejercicio 3 - TIR'!$C$26)*('Ejercicio 3 - TIR'!$D$26-'Ejercicio 3 - TIR'!$C$26)*X606),'Ejercicio 3 - TIR'!$E$26-SQRT(('Ejercicio 3 - TIR'!$E$26-'Ejercicio 3 - TIR'!$C$26)*('Ejercicio 3 - TIR'!$E$26-'Ejercicio 3 - TIR'!$D$26)*(1-X606)))</f>
        <v>0.261638504181049</v>
      </c>
      <c r="Z606" s="17">
        <f ca="1" t="shared" si="4288"/>
        <v>1.14365029586516</v>
      </c>
      <c r="AA606" s="17">
        <f ca="1" t="shared" si="4289"/>
        <v>1.30308183179635</v>
      </c>
      <c r="AB606" s="17">
        <f ca="1" t="shared" si="4290"/>
        <v>1.53848485858931</v>
      </c>
      <c r="AC606" s="17">
        <f ca="1" t="shared" si="4291"/>
        <v>1.84653257031405</v>
      </c>
      <c r="AD606" s="17">
        <f ca="1" t="shared" si="4292"/>
        <v>2.32965658993261</v>
      </c>
      <c r="AE606" s="16">
        <f ca="1" t="shared" si="4293"/>
        <v>4587.30446386627</v>
      </c>
      <c r="AF606" s="16">
        <f ca="1" t="shared" si="4294"/>
        <v>5226.80151913084</v>
      </c>
      <c r="AG606" s="16">
        <f ca="1" t="shared" si="4295"/>
        <v>6171.02840344958</v>
      </c>
      <c r="AH606" s="16">
        <f ca="1" t="shared" si="4296"/>
        <v>7406.6409400683</v>
      </c>
      <c r="AI606" s="16">
        <f ca="1" t="shared" si="4297"/>
        <v>9344.50339663388</v>
      </c>
      <c r="AJ606" s="18">
        <f ca="1" t="shared" si="4298"/>
        <v>38225.0870931988</v>
      </c>
      <c r="AK606" s="18">
        <f ca="1" t="shared" si="4299"/>
        <v>52589.0937028221</v>
      </c>
      <c r="AL606" s="18">
        <f ca="1" t="shared" si="4300"/>
        <v>61336.081686975</v>
      </c>
      <c r="AM606" s="18">
        <f ca="1" t="shared" si="4301"/>
        <v>67727.2101341308</v>
      </c>
      <c r="AN606" s="18">
        <f ca="1" t="shared" si="4302"/>
        <v>87563.2060046332</v>
      </c>
      <c r="AO606" s="18">
        <f ca="1">C606/'Ejercicio 3 - TIR'!$D$7</f>
        <v>15816.8681142711</v>
      </c>
      <c r="AP606" s="18">
        <f ca="1" t="shared" si="4303"/>
        <v>22408.2189789277</v>
      </c>
      <c r="AQ606" s="18">
        <f ca="1" t="shared" si="4304"/>
        <v>36772.225588551</v>
      </c>
      <c r="AR606" s="18">
        <f ca="1" t="shared" si="4305"/>
        <v>45519.2135727039</v>
      </c>
      <c r="AS606" s="18">
        <f ca="1" t="shared" si="4306"/>
        <v>51910.3420198597</v>
      </c>
      <c r="AT606" s="18">
        <f ca="1" t="shared" si="4307"/>
        <v>71746.3378903621</v>
      </c>
      <c r="AU606" s="18">
        <f ca="1">AP606*'Ejercicio 3 - TIR'!$D$5</f>
        <v>11204.1094894638</v>
      </c>
      <c r="AV606" s="18">
        <f ca="1">AQ606*'Ejercicio 3 - TIR'!$D$5</f>
        <v>18386.1127942755</v>
      </c>
      <c r="AW606" s="18">
        <f ca="1">AR606*'Ejercicio 3 - TIR'!$D$5</f>
        <v>22759.606786352</v>
      </c>
      <c r="AX606" s="18">
        <f ca="1">AS606*'Ejercicio 3 - TIR'!$D$5</f>
        <v>25955.1710099299</v>
      </c>
      <c r="AY606" s="18">
        <f ca="1">AT606*'Ejercicio 3 - TIR'!$D$5</f>
        <v>35873.1689451811</v>
      </c>
      <c r="AZ606" s="18">
        <f ca="1" t="shared" ref="AZ606:BD606" si="4512">AJ606-AU606-AE606</f>
        <v>22433.6731398687</v>
      </c>
      <c r="BA606" s="18">
        <f ca="1" t="shared" si="4512"/>
        <v>28976.1793894158</v>
      </c>
      <c r="BB606" s="18">
        <f ca="1" t="shared" si="4512"/>
        <v>32405.4464971735</v>
      </c>
      <c r="BC606" s="18">
        <f ca="1" t="shared" si="4512"/>
        <v>34365.3981841327</v>
      </c>
      <c r="BD606" s="18">
        <f ca="1" t="shared" si="4512"/>
        <v>42345.5336628183</v>
      </c>
      <c r="BE606" s="18">
        <f ca="1" t="shared" ref="BE606:BI606" si="4513">AZ606/Z606</f>
        <v>19615.8504229633</v>
      </c>
      <c r="BF606" s="18">
        <f ca="1" t="shared" si="4513"/>
        <v>22236.6536639306</v>
      </c>
      <c r="BG606" s="18">
        <f ca="1" t="shared" si="4513"/>
        <v>21063.2209451103</v>
      </c>
      <c r="BH606" s="18">
        <f ca="1" t="shared" si="4513"/>
        <v>18610.7728271957</v>
      </c>
      <c r="BI606" s="18">
        <f ca="1" t="shared" si="4513"/>
        <v>18176.7277828889</v>
      </c>
      <c r="BJ606" s="18">
        <f ca="1" t="shared" si="4310"/>
        <v>74394.8629545792</v>
      </c>
      <c r="BK606" s="18">
        <f ca="1" t="shared" si="4311"/>
        <v>36847.8710345067</v>
      </c>
      <c r="BL606" s="18">
        <f ca="1" t="shared" si="4312"/>
        <v>111242.733989086</v>
      </c>
      <c r="BM606" s="18">
        <f ca="1">BK606*'Ejercicio 3 - TIR'!$D$5</f>
        <v>18423.9355172533</v>
      </c>
      <c r="BN606" s="18">
        <f ca="1" t="shared" si="4313"/>
        <v>92818.7984718326</v>
      </c>
      <c r="BO606" s="18">
        <f ca="1" t="shared" si="4314"/>
        <v>39842.266397949</v>
      </c>
      <c r="BP606" s="18">
        <f ca="1" t="shared" si="4315"/>
        <v>-111018.172912169</v>
      </c>
      <c r="BQ606" s="18">
        <f ca="1" t="shared" ref="BQ606:BT606" si="4514">BE606</f>
        <v>19615.8504229633</v>
      </c>
      <c r="BR606" s="18">
        <f ca="1" t="shared" si="4514"/>
        <v>22236.6536639306</v>
      </c>
      <c r="BS606" s="18">
        <f ca="1" t="shared" si="4514"/>
        <v>21063.2209451103</v>
      </c>
      <c r="BT606" s="18">
        <f ca="1" t="shared" si="4514"/>
        <v>18610.7728271957</v>
      </c>
      <c r="BU606" s="18">
        <f ca="1" t="shared" si="4317"/>
        <v>58018.9941808379</v>
      </c>
      <c r="BV606" s="20">
        <f ca="1" t="shared" si="4318"/>
        <v>6.85551199145629</v>
      </c>
    </row>
    <row r="607" ht="15" customHeight="1" spans="1:74">
      <c r="A607" s="16">
        <v>606</v>
      </c>
      <c r="B607" s="17">
        <f ca="1" t="shared" ref="B607:F607" si="4515">RAND()</f>
        <v>0.827363957252849</v>
      </c>
      <c r="C607" s="18">
        <f ca="1">IF(B607&lt;=('Ejercicio 3 - TIR'!$D$13-'Ejercicio 3 - TIR'!$C$13)/('Ejercicio 3 - TIR'!$E$13-'Ejercicio 3 - TIR'!$C$13),'Ejercicio 3 - TIR'!$C$13+SQRT(('Ejercicio 3 - TIR'!$E$13-'Ejercicio 3 - TIR'!$C$13)*('Ejercicio 3 - TIR'!$D$13-'Ejercicio 3 - TIR'!$C$13)*B607),'Ejercicio 3 - TIR'!$E$13-SQRT(('Ejercicio 3 - TIR'!$E$13-'Ejercicio 3 - TIR'!$C$13)*('Ejercicio 3 - TIR'!$E$13-'Ejercicio 3 - TIR'!$D$13)*(1-B607)))</f>
        <v>85606.833173461</v>
      </c>
      <c r="D607" s="17">
        <f ca="1" t="shared" si="4515"/>
        <v>0.965318087655673</v>
      </c>
      <c r="E607" s="18">
        <f ca="1">IF(D607&lt;=('Ejercicio 3 - TIR'!$D$14-'Ejercicio 3 - TIR'!$C$14)/('Ejercicio 3 - TIR'!$E$14-'Ejercicio 3 - TIR'!$C$14),'Ejercicio 3 - TIR'!$C$14+SQRT(('Ejercicio 3 - TIR'!$E$14-'Ejercicio 3 - TIR'!$C$14)*('Ejercicio 3 - TIR'!$D$14-'Ejercicio 3 - TIR'!$C$14)*D607),'Ejercicio 3 - TIR'!$E$14-SQRT(('Ejercicio 3 - TIR'!$E$14-'Ejercicio 3 - TIR'!$C$14)*('Ejercicio 3 - TIR'!$E$14-'Ejercicio 3 - TIR'!$D$14)*(1-D607)))</f>
        <v>37719.1477795243</v>
      </c>
      <c r="F607" s="17">
        <f ca="1" t="shared" si="4515"/>
        <v>0.273737585813424</v>
      </c>
      <c r="G607" s="18">
        <f ca="1">IF(F607&lt;=('Ejercicio 3 - TIR'!$D$18-'Ejercicio 3 - TIR'!$C$18)/('Ejercicio 3 - TIR'!$E$18-'Ejercicio 3 - TIR'!$C$18),'Ejercicio 3 - TIR'!$C$18+SQRT(('Ejercicio 3 - TIR'!$E$18-'Ejercicio 3 - TIR'!$C$18)*('Ejercicio 3 - TIR'!$D$18-'Ejercicio 3 - TIR'!$C$18)*F607),'Ejercicio 3 - TIR'!$E$18-SQRT(('Ejercicio 3 - TIR'!$E$18-'Ejercicio 3 - TIR'!$C$18)*('Ejercicio 3 - TIR'!$E$18-'Ejercicio 3 - TIR'!$D$18)*(1-F607)))</f>
        <v>36407.857510277</v>
      </c>
      <c r="H607" s="17">
        <f ca="1" t="shared" ref="H607:L607" si="4516">RAND()</f>
        <v>0.274746001578826</v>
      </c>
      <c r="I607" s="18">
        <f ca="1">IF(H607&lt;=('Ejercicio 3 - TIR'!$D$18-'Ejercicio 3 - TIR'!$C$18)/('Ejercicio 3 - TIR'!$E$18-'Ejercicio 3 - TIR'!$C$18),'Ejercicio 3 - TIR'!$C$18+SQRT(('Ejercicio 3 - TIR'!$E$18-'Ejercicio 3 - TIR'!$C$18)*('Ejercicio 3 - TIR'!$D$18-'Ejercicio 3 - TIR'!$C$18)*H607),'Ejercicio 3 - TIR'!$E$18-SQRT(('Ejercicio 3 - TIR'!$E$18-'Ejercicio 3 - TIR'!$C$18)*('Ejercicio 3 - TIR'!$E$18-'Ejercicio 3 - TIR'!$D$18)*(1-H607)))</f>
        <v>36419.649541589</v>
      </c>
      <c r="J607" s="17">
        <f ca="1" t="shared" si="4516"/>
        <v>0.00707937269882342</v>
      </c>
      <c r="K607" s="18">
        <f ca="1">IF(J607&lt;=('Ejercicio 3 - TIR'!$D$18-'Ejercicio 3 - TIR'!$C$18)/('Ejercicio 3 - TIR'!$E$18-'Ejercicio 3 - TIR'!$C$18),'Ejercicio 3 - TIR'!$C$18+SQRT(('Ejercicio 3 - TIR'!$E$18-'Ejercicio 3 - TIR'!$C$18)*('Ejercicio 3 - TIR'!$D$18-'Ejercicio 3 - TIR'!$C$18)*J607),'Ejercicio 3 - TIR'!$E$18-SQRT(('Ejercicio 3 - TIR'!$E$18-'Ejercicio 3 - TIR'!$C$18)*('Ejercicio 3 - TIR'!$E$18-'Ejercicio 3 - TIR'!$D$18)*(1-J607)))</f>
        <v>31030.4881876196</v>
      </c>
      <c r="L607" s="17">
        <f ca="1" t="shared" si="4516"/>
        <v>0.334612588252305</v>
      </c>
      <c r="M607" s="18">
        <f ca="1">IF(L607&lt;=('Ejercicio 3 - TIR'!$D$18-'Ejercicio 3 - TIR'!$C$18)/('Ejercicio 3 - TIR'!$E$18-'Ejercicio 3 - TIR'!$C$18),'Ejercicio 3 - TIR'!$C$18+SQRT(('Ejercicio 3 - TIR'!$E$18-'Ejercicio 3 - TIR'!$C$18)*('Ejercicio 3 - TIR'!$D$18-'Ejercicio 3 - TIR'!$C$18)*L607),'Ejercicio 3 - TIR'!$E$18-SQRT(('Ejercicio 3 - TIR'!$E$18-'Ejercicio 3 - TIR'!$C$18)*('Ejercicio 3 - TIR'!$E$18-'Ejercicio 3 - TIR'!$D$18)*(1-L607)))</f>
        <v>37084.6233659839</v>
      </c>
      <c r="N607" s="17">
        <f ca="1" t="shared" ref="N607:R607" si="4517">RAND()</f>
        <v>0.445047122208256</v>
      </c>
      <c r="O607" s="18">
        <f ca="1">IF(N607&lt;=('Ejercicio 3 - TIR'!$D$18-'Ejercicio 3 - TIR'!$C$18)/('Ejercicio 3 - TIR'!$E$18-'Ejercicio 3 - TIR'!$C$18),'Ejercicio 3 - TIR'!$C$18+SQRT(('Ejercicio 3 - TIR'!$E$18-'Ejercicio 3 - TIR'!$C$18)*('Ejercicio 3 - TIR'!$D$18-'Ejercicio 3 - TIR'!$C$18)*N607),'Ejercicio 3 - TIR'!$E$18-SQRT(('Ejercicio 3 - TIR'!$E$18-'Ejercicio 3 - TIR'!$C$18)*('Ejercicio 3 - TIR'!$E$18-'Ejercicio 3 - TIR'!$D$18)*(1-N607)))</f>
        <v>38170.4998825799</v>
      </c>
      <c r="P607" s="17">
        <f ca="1" t="shared" si="4517"/>
        <v>0.142673729702925</v>
      </c>
      <c r="Q607" s="19">
        <f ca="1">IF(P607&lt;=('Ejercicio 3 - TIR'!$D$22-'Ejercicio 3 - TIR'!$C$22)/('Ejercicio 3 - TIR'!$E$22-'Ejercicio 3 - TIR'!$C$22),'Ejercicio 3 - TIR'!$C$22+SQRT(('Ejercicio 3 - TIR'!$E$22-'Ejercicio 3 - TIR'!$C$22)*('Ejercicio 3 - TIR'!$D$22-'Ejercicio 3 - TIR'!$C$22)*P607),'Ejercicio 3 - TIR'!$E$22-SQRT(('Ejercicio 3 - TIR'!$E$22-'Ejercicio 3 - TIR'!$C$22)*('Ejercicio 3 - TIR'!$E$22-'Ejercicio 3 - TIR'!$D$22)*(1-P607)))</f>
        <v>0.136025377170765</v>
      </c>
      <c r="R607" s="17">
        <f ca="1" t="shared" si="4517"/>
        <v>0.654847123011924</v>
      </c>
      <c r="S607" s="19">
        <f ca="1">IF(R607&lt;=('Ejercicio 3 - TIR'!$D$23-'Ejercicio 3 - TIR'!$C$23)/('Ejercicio 3 - TIR'!$E$23-'Ejercicio 3 - TIR'!$C$23),'Ejercicio 3 - TIR'!$C$23+SQRT(('Ejercicio 3 - TIR'!$E$23-'Ejercicio 3 - TIR'!$C$23)*('Ejercicio 3 - TIR'!$D$23-'Ejercicio 3 - TIR'!$C$23)*R607),'Ejercicio 3 - TIR'!$E$23-SQRT(('Ejercicio 3 - TIR'!$E$23-'Ejercicio 3 - TIR'!$C$23)*('Ejercicio 3 - TIR'!$E$23-'Ejercicio 3 - TIR'!$D$23)*(1-R607)))</f>
        <v>0.155074607754771</v>
      </c>
      <c r="T607" s="17">
        <f ca="1" t="shared" ref="T607:X607" si="4518">RAND()</f>
        <v>0.870376383939566</v>
      </c>
      <c r="U607" s="19">
        <f ca="1">IF(T607&lt;=('Ejercicio 3 - TIR'!$D$24-'Ejercicio 3 - TIR'!$C$24)/('Ejercicio 3 - TIR'!$E$24-'Ejercicio 3 - TIR'!$C$24),'Ejercicio 3 - TIR'!$C$24+SQRT(('Ejercicio 3 - TIR'!$E$24-'Ejercicio 3 - TIR'!$C$24)*('Ejercicio 3 - TIR'!$D$24-'Ejercicio 3 - TIR'!$C$24)*T607),'Ejercicio 3 - TIR'!$E$24-SQRT(('Ejercicio 3 - TIR'!$E$24-'Ejercicio 3 - TIR'!$C$24)*('Ejercicio 3 - TIR'!$E$24-'Ejercicio 3 - TIR'!$D$24)*(1-T607)))</f>
        <v>0.200948855022093</v>
      </c>
      <c r="V607" s="17">
        <f ca="1" t="shared" si="4518"/>
        <v>0.0994904232189959</v>
      </c>
      <c r="W607" s="19">
        <f ca="1">IF(V607&lt;=('Ejercicio 3 - TIR'!$D$25-'Ejercicio 3 - TIR'!$C$25)/('Ejercicio 3 - TIR'!$E$25-'Ejercicio 3 - TIR'!$C$25),'Ejercicio 3 - TIR'!$C$25+SQRT(('Ejercicio 3 - TIR'!$E$25-'Ejercicio 3 - TIR'!$C$25)*('Ejercicio 3 - TIR'!$D$25-'Ejercicio 3 - TIR'!$C$25)*V607),'Ejercicio 3 - TIR'!$E$25-SQRT(('Ejercicio 3 - TIR'!$E$25-'Ejercicio 3 - TIR'!$C$25)*('Ejercicio 3 - TIR'!$E$25-'Ejercicio 3 - TIR'!$D$25)*(1-V607)))</f>
        <v>0.191801974093625</v>
      </c>
      <c r="X607" s="17">
        <f ca="1" t="shared" si="4518"/>
        <v>0.260822787426579</v>
      </c>
      <c r="Y607" s="19">
        <f ca="1">IF(X607&lt;=('Ejercicio 3 - TIR'!$D$26-'Ejercicio 3 - TIR'!$C$26)/('Ejercicio 3 - TIR'!$E$26-'Ejercicio 3 - TIR'!$C$26),'Ejercicio 3 - TIR'!$C$26+SQRT(('Ejercicio 3 - TIR'!$E$26-'Ejercicio 3 - TIR'!$C$26)*('Ejercicio 3 - TIR'!$D$26-'Ejercicio 3 - TIR'!$C$26)*X607),'Ejercicio 3 - TIR'!$E$26-SQRT(('Ejercicio 3 - TIR'!$E$26-'Ejercicio 3 - TIR'!$C$26)*('Ejercicio 3 - TIR'!$E$26-'Ejercicio 3 - TIR'!$D$26)*(1-X607)))</f>
        <v>0.216537172533105</v>
      </c>
      <c r="Z607" s="17">
        <f ca="1" t="shared" si="4288"/>
        <v>1.13602537717076</v>
      </c>
      <c r="AA607" s="17">
        <f ca="1" t="shared" si="4289"/>
        <v>1.31219406693499</v>
      </c>
      <c r="AB607" s="17">
        <f ca="1" t="shared" si="4290"/>
        <v>1.57587796225236</v>
      </c>
      <c r="AC607" s="17">
        <f ca="1" t="shared" si="4291"/>
        <v>1.878134466343</v>
      </c>
      <c r="AD607" s="17">
        <f ca="1" t="shared" si="4292"/>
        <v>2.28482039332188</v>
      </c>
      <c r="AE607" s="16">
        <f ca="1" t="shared" si="4293"/>
        <v>5130.7613032696</v>
      </c>
      <c r="AF607" s="16">
        <f ca="1" t="shared" si="4294"/>
        <v>5926.41209985749</v>
      </c>
      <c r="AG607" s="16">
        <f ca="1" t="shared" si="4295"/>
        <v>7117.31782571293</v>
      </c>
      <c r="AH607" s="16">
        <f ca="1" t="shared" si="4296"/>
        <v>8482.43343493642</v>
      </c>
      <c r="AI607" s="16">
        <f ca="1" t="shared" si="4297"/>
        <v>10319.1955871378</v>
      </c>
      <c r="AJ607" s="18">
        <f ca="1" t="shared" si="4298"/>
        <v>41360.2500600919</v>
      </c>
      <c r="AK607" s="18">
        <f ca="1" t="shared" si="4299"/>
        <v>47789.6480483246</v>
      </c>
      <c r="AL607" s="18">
        <f ca="1" t="shared" si="4300"/>
        <v>48900.2624928018</v>
      </c>
      <c r="AM607" s="18">
        <f ca="1" t="shared" si="4301"/>
        <v>69649.9093150033</v>
      </c>
      <c r="AN607" s="18">
        <f ca="1" t="shared" si="4302"/>
        <v>87212.7365550091</v>
      </c>
      <c r="AO607" s="18">
        <f ca="1">C607/'Ejercicio 3 - TIR'!$D$7</f>
        <v>17121.3666346922</v>
      </c>
      <c r="AP607" s="18">
        <f ca="1" t="shared" si="4303"/>
        <v>24238.8834253997</v>
      </c>
      <c r="AQ607" s="18">
        <f ca="1" t="shared" si="4304"/>
        <v>30668.2814136324</v>
      </c>
      <c r="AR607" s="18">
        <f ca="1" t="shared" si="4305"/>
        <v>31778.8958581096</v>
      </c>
      <c r="AS607" s="18">
        <f ca="1" t="shared" si="4306"/>
        <v>52528.5426803111</v>
      </c>
      <c r="AT607" s="18">
        <f ca="1" t="shared" si="4307"/>
        <v>70091.3699203169</v>
      </c>
      <c r="AU607" s="18">
        <f ca="1">AP607*'Ejercicio 3 - TIR'!$D$5</f>
        <v>12119.4417126999</v>
      </c>
      <c r="AV607" s="18">
        <f ca="1">AQ607*'Ejercicio 3 - TIR'!$D$5</f>
        <v>15334.1407068162</v>
      </c>
      <c r="AW607" s="18">
        <f ca="1">AR607*'Ejercicio 3 - TIR'!$D$5</f>
        <v>15889.4479290548</v>
      </c>
      <c r="AX607" s="18">
        <f ca="1">AS607*'Ejercicio 3 - TIR'!$D$5</f>
        <v>26264.2713401555</v>
      </c>
      <c r="AY607" s="18">
        <f ca="1">AT607*'Ejercicio 3 - TIR'!$D$5</f>
        <v>35045.6849601584</v>
      </c>
      <c r="AZ607" s="18">
        <f ca="1" t="shared" ref="AZ607:BD607" si="4519">AJ607-AU607-AE607</f>
        <v>24110.0470441225</v>
      </c>
      <c r="BA607" s="18">
        <f ca="1" t="shared" si="4519"/>
        <v>26529.0952416509</v>
      </c>
      <c r="BB607" s="18">
        <f ca="1" t="shared" si="4519"/>
        <v>25893.4967380341</v>
      </c>
      <c r="BC607" s="18">
        <f ca="1" t="shared" si="4519"/>
        <v>34903.2045399113</v>
      </c>
      <c r="BD607" s="18">
        <f ca="1" t="shared" si="4519"/>
        <v>41847.8560077128</v>
      </c>
      <c r="BE607" s="18">
        <f ca="1" t="shared" ref="BE607:BI607" si="4520">AZ607/Z607</f>
        <v>21223.1588559824</v>
      </c>
      <c r="BF607" s="18">
        <f ca="1" t="shared" si="4520"/>
        <v>20217.3564948494</v>
      </c>
      <c r="BG607" s="18">
        <f ca="1" t="shared" si="4520"/>
        <v>16431.156065553</v>
      </c>
      <c r="BH607" s="18">
        <f ca="1" t="shared" si="4520"/>
        <v>18583.9753038945</v>
      </c>
      <c r="BI607" s="18">
        <f ca="1" t="shared" si="4520"/>
        <v>18315.5998300902</v>
      </c>
      <c r="BJ607" s="18">
        <f ca="1" t="shared" si="4310"/>
        <v>86181.4780653788</v>
      </c>
      <c r="BK607" s="18">
        <f ca="1" t="shared" si="4311"/>
        <v>39119.2476484856</v>
      </c>
      <c r="BL607" s="18">
        <f ca="1" t="shared" si="4312"/>
        <v>125300.725713864</v>
      </c>
      <c r="BM607" s="18">
        <f ca="1">BK607*'Ejercicio 3 - TIR'!$D$5</f>
        <v>19559.6238242428</v>
      </c>
      <c r="BN607" s="18">
        <f ca="1" t="shared" si="4313"/>
        <v>105741.101889622</v>
      </c>
      <c r="BO607" s="18">
        <f ca="1" t="shared" si="4314"/>
        <v>46279.8310968704</v>
      </c>
      <c r="BP607" s="18">
        <f ca="1" t="shared" si="4315"/>
        <v>-123325.980952985</v>
      </c>
      <c r="BQ607" s="18">
        <f ca="1" t="shared" ref="BQ607:BT607" si="4521">BE607</f>
        <v>21223.1588559824</v>
      </c>
      <c r="BR607" s="18">
        <f ca="1" t="shared" si="4521"/>
        <v>20217.3564948494</v>
      </c>
      <c r="BS607" s="18">
        <f ca="1" t="shared" si="4521"/>
        <v>16431.156065553</v>
      </c>
      <c r="BT607" s="18">
        <f ca="1" t="shared" si="4521"/>
        <v>18583.9753038945</v>
      </c>
      <c r="BU607" s="18">
        <f ca="1" t="shared" si="4317"/>
        <v>64595.4309269606</v>
      </c>
      <c r="BV607" s="20">
        <f ca="1" t="shared" si="4318"/>
        <v>3.8456952618422</v>
      </c>
    </row>
    <row r="608" ht="15" customHeight="1" spans="1:74">
      <c r="A608" s="16">
        <v>607</v>
      </c>
      <c r="B608" s="17">
        <f ca="1" t="shared" ref="B608:F608" si="4522">RAND()</f>
        <v>0.485903391549348</v>
      </c>
      <c r="C608" s="18">
        <f ca="1">IF(B608&lt;=('Ejercicio 3 - TIR'!$D$13-'Ejercicio 3 - TIR'!$C$13)/('Ejercicio 3 - TIR'!$E$13-'Ejercicio 3 - TIR'!$C$13),'Ejercicio 3 - TIR'!$C$13+SQRT(('Ejercicio 3 - TIR'!$E$13-'Ejercicio 3 - TIR'!$C$13)*('Ejercicio 3 - TIR'!$D$13-'Ejercicio 3 - TIR'!$C$13)*B608),'Ejercicio 3 - TIR'!$E$13-SQRT(('Ejercicio 3 - TIR'!$E$13-'Ejercicio 3 - TIR'!$C$13)*('Ejercicio 3 - TIR'!$E$13-'Ejercicio 3 - TIR'!$D$13)*(1-B608)))</f>
        <v>75162.2076234464</v>
      </c>
      <c r="D608" s="17">
        <f ca="1" t="shared" si="4522"/>
        <v>0.896754324207325</v>
      </c>
      <c r="E608" s="18">
        <f ca="1">IF(D608&lt;=('Ejercicio 3 - TIR'!$D$14-'Ejercicio 3 - TIR'!$C$14)/('Ejercicio 3 - TIR'!$E$14-'Ejercicio 3 - TIR'!$C$14),'Ejercicio 3 - TIR'!$C$14+SQRT(('Ejercicio 3 - TIR'!$E$14-'Ejercicio 3 - TIR'!$C$14)*('Ejercicio 3 - TIR'!$D$14-'Ejercicio 3 - TIR'!$C$14)*D608),'Ejercicio 3 - TIR'!$E$14-SQRT(('Ejercicio 3 - TIR'!$E$14-'Ejercicio 3 - TIR'!$C$14)*('Ejercicio 3 - TIR'!$E$14-'Ejercicio 3 - TIR'!$D$14)*(1-D608)))</f>
        <v>36064.6662951026</v>
      </c>
      <c r="F608" s="17">
        <f ca="1" t="shared" si="4522"/>
        <v>0.0349136592013533</v>
      </c>
      <c r="G608" s="18">
        <f ca="1">IF(F608&lt;=('Ejercicio 3 - TIR'!$D$18-'Ejercicio 3 - TIR'!$C$18)/('Ejercicio 3 - TIR'!$E$18-'Ejercicio 3 - TIR'!$C$18),'Ejercicio 3 - TIR'!$C$18+SQRT(('Ejercicio 3 - TIR'!$E$18-'Ejercicio 3 - TIR'!$C$18)*('Ejercicio 3 - TIR'!$D$18-'Ejercicio 3 - TIR'!$C$18)*F608),'Ejercicio 3 - TIR'!$E$18-SQRT(('Ejercicio 3 - TIR'!$E$18-'Ejercicio 3 - TIR'!$C$18)*('Ejercicio 3 - TIR'!$E$18-'Ejercicio 3 - TIR'!$D$18)*(1-F608)))</f>
        <v>32288.4599363334</v>
      </c>
      <c r="H608" s="17">
        <f ca="1" t="shared" ref="H608:L608" si="4523">RAND()</f>
        <v>0.369055897807104</v>
      </c>
      <c r="I608" s="18">
        <f ca="1">IF(H608&lt;=('Ejercicio 3 - TIR'!$D$18-'Ejercicio 3 - TIR'!$C$18)/('Ejercicio 3 - TIR'!$E$18-'Ejercicio 3 - TIR'!$C$18),'Ejercicio 3 - TIR'!$C$18+SQRT(('Ejercicio 3 - TIR'!$E$18-'Ejercicio 3 - TIR'!$C$18)*('Ejercicio 3 - TIR'!$D$18-'Ejercicio 3 - TIR'!$C$18)*H608),'Ejercicio 3 - TIR'!$E$18-SQRT(('Ejercicio 3 - TIR'!$E$18-'Ejercicio 3 - TIR'!$C$18)*('Ejercicio 3 - TIR'!$E$18-'Ejercicio 3 - TIR'!$D$18)*(1-H608)))</f>
        <v>37440.3215435266</v>
      </c>
      <c r="J608" s="17">
        <f ca="1" t="shared" si="4523"/>
        <v>0.403587204721024</v>
      </c>
      <c r="K608" s="18">
        <f ca="1">IF(J608&lt;=('Ejercicio 3 - TIR'!$D$18-'Ejercicio 3 - TIR'!$C$18)/('Ejercicio 3 - TIR'!$E$18-'Ejercicio 3 - TIR'!$C$18),'Ejercicio 3 - TIR'!$C$18+SQRT(('Ejercicio 3 - TIR'!$E$18-'Ejercicio 3 - TIR'!$C$18)*('Ejercicio 3 - TIR'!$D$18-'Ejercicio 3 - TIR'!$C$18)*J608),'Ejercicio 3 - TIR'!$E$18-SQRT(('Ejercicio 3 - TIR'!$E$18-'Ejercicio 3 - TIR'!$C$18)*('Ejercicio 3 - TIR'!$E$18-'Ejercicio 3 - TIR'!$D$18)*(1-J608)))</f>
        <v>37780.622128606</v>
      </c>
      <c r="L608" s="17">
        <f ca="1" t="shared" si="4523"/>
        <v>0.76536944733338</v>
      </c>
      <c r="M608" s="18">
        <f ca="1">IF(L608&lt;=('Ejercicio 3 - TIR'!$D$18-'Ejercicio 3 - TIR'!$C$18)/('Ejercicio 3 - TIR'!$E$18-'Ejercicio 3 - TIR'!$C$18),'Ejercicio 3 - TIR'!$C$18+SQRT(('Ejercicio 3 - TIR'!$E$18-'Ejercicio 3 - TIR'!$C$18)*('Ejercicio 3 - TIR'!$D$18-'Ejercicio 3 - TIR'!$C$18)*L608),'Ejercicio 3 - TIR'!$E$18-SQRT(('Ejercicio 3 - TIR'!$E$18-'Ejercicio 3 - TIR'!$C$18)*('Ejercicio 3 - TIR'!$E$18-'Ejercicio 3 - TIR'!$D$18)*(1-L608)))</f>
        <v>40805.0874323776</v>
      </c>
      <c r="N608" s="17">
        <f ca="1" t="shared" ref="N608:R608" si="4524">RAND()</f>
        <v>0.561570900019608</v>
      </c>
      <c r="O608" s="18">
        <f ca="1">IF(N608&lt;=('Ejercicio 3 - TIR'!$D$18-'Ejercicio 3 - TIR'!$C$18)/('Ejercicio 3 - TIR'!$E$18-'Ejercicio 3 - TIR'!$C$18),'Ejercicio 3 - TIR'!$C$18+SQRT(('Ejercicio 3 - TIR'!$E$18-'Ejercicio 3 - TIR'!$C$18)*('Ejercicio 3 - TIR'!$D$18-'Ejercicio 3 - TIR'!$C$18)*N608),'Ejercicio 3 - TIR'!$E$18-SQRT(('Ejercicio 3 - TIR'!$E$18-'Ejercicio 3 - TIR'!$C$18)*('Ejercicio 3 - TIR'!$E$18-'Ejercicio 3 - TIR'!$D$18)*(1-N608)))</f>
        <v>39177.9973307329</v>
      </c>
      <c r="P608" s="17">
        <f ca="1" t="shared" si="4524"/>
        <v>0.294338392308359</v>
      </c>
      <c r="Q608" s="19">
        <f ca="1">IF(P608&lt;=('Ejercicio 3 - TIR'!$D$22-'Ejercicio 3 - TIR'!$C$22)/('Ejercicio 3 - TIR'!$E$22-'Ejercicio 3 - TIR'!$C$22),'Ejercicio 3 - TIR'!$C$22+SQRT(('Ejercicio 3 - TIR'!$E$22-'Ejercicio 3 - TIR'!$C$22)*('Ejercicio 3 - TIR'!$D$22-'Ejercicio 3 - TIR'!$C$22)*P608),'Ejercicio 3 - TIR'!$E$22-SQRT(('Ejercicio 3 - TIR'!$E$22-'Ejercicio 3 - TIR'!$C$22)*('Ejercicio 3 - TIR'!$E$22-'Ejercicio 3 - TIR'!$D$22)*(1-P608)))</f>
        <v>0.143017582543678</v>
      </c>
      <c r="R608" s="17">
        <f ca="1" t="shared" si="4524"/>
        <v>0.0457465556841612</v>
      </c>
      <c r="S608" s="19">
        <f ca="1">IF(R608&lt;=('Ejercicio 3 - TIR'!$D$23-'Ejercicio 3 - TIR'!$C$23)/('Ejercicio 3 - TIR'!$E$23-'Ejercicio 3 - TIR'!$C$23),'Ejercicio 3 - TIR'!$C$23+SQRT(('Ejercicio 3 - TIR'!$E$23-'Ejercicio 3 - TIR'!$C$23)*('Ejercicio 3 - TIR'!$D$23-'Ejercicio 3 - TIR'!$C$23)*R608),'Ejercicio 3 - TIR'!$E$23-SQRT(('Ejercicio 3 - TIR'!$E$23-'Ejercicio 3 - TIR'!$C$23)*('Ejercicio 3 - TIR'!$E$23-'Ejercicio 3 - TIR'!$D$23)*(1-R608)))</f>
        <v>0.129074348474215</v>
      </c>
      <c r="T608" s="17">
        <f ca="1" t="shared" ref="T608:X608" si="4525">RAND()</f>
        <v>0.330037335719482</v>
      </c>
      <c r="U608" s="19">
        <f ca="1">IF(T608&lt;=('Ejercicio 3 - TIR'!$D$24-'Ejercicio 3 - TIR'!$C$24)/('Ejercicio 3 - TIR'!$E$24-'Ejercicio 3 - TIR'!$C$24),'Ejercicio 3 - TIR'!$C$24+SQRT(('Ejercicio 3 - TIR'!$E$24-'Ejercicio 3 - TIR'!$C$24)*('Ejercicio 3 - TIR'!$D$24-'Ejercicio 3 - TIR'!$C$24)*T608),'Ejercicio 3 - TIR'!$E$24-SQRT(('Ejercicio 3 - TIR'!$E$24-'Ejercicio 3 - TIR'!$C$24)*('Ejercicio 3 - TIR'!$E$24-'Ejercicio 3 - TIR'!$D$24)*(1-T608)))</f>
        <v>0.176326382300098</v>
      </c>
      <c r="V608" s="17">
        <f ca="1" t="shared" si="4525"/>
        <v>0.681677185755804</v>
      </c>
      <c r="W608" s="19">
        <f ca="1">IF(V608&lt;=('Ejercicio 3 - TIR'!$D$25-'Ejercicio 3 - TIR'!$C$25)/('Ejercicio 3 - TIR'!$E$25-'Ejercicio 3 - TIR'!$C$25),'Ejercicio 3 - TIR'!$C$25+SQRT(('Ejercicio 3 - TIR'!$E$25-'Ejercicio 3 - TIR'!$C$25)*('Ejercicio 3 - TIR'!$D$25-'Ejercicio 3 - TIR'!$C$25)*V608),'Ejercicio 3 - TIR'!$E$25-SQRT(('Ejercicio 3 - TIR'!$E$25-'Ejercicio 3 - TIR'!$C$25)*('Ejercicio 3 - TIR'!$E$25-'Ejercicio 3 - TIR'!$D$25)*(1-V608)))</f>
        <v>0.216621416299449</v>
      </c>
      <c r="X608" s="17">
        <f ca="1" t="shared" si="4525"/>
        <v>0.676038903710314</v>
      </c>
      <c r="Y608" s="19">
        <f ca="1">IF(X608&lt;=('Ejercicio 3 - TIR'!$D$26-'Ejercicio 3 - TIR'!$C$26)/('Ejercicio 3 - TIR'!$E$26-'Ejercicio 3 - TIR'!$C$26),'Ejercicio 3 - TIR'!$C$26+SQRT(('Ejercicio 3 - TIR'!$E$26-'Ejercicio 3 - TIR'!$C$26)*('Ejercicio 3 - TIR'!$D$26-'Ejercicio 3 - TIR'!$C$26)*X608),'Ejercicio 3 - TIR'!$E$26-SQRT(('Ejercicio 3 - TIR'!$E$26-'Ejercicio 3 - TIR'!$C$26)*('Ejercicio 3 - TIR'!$E$26-'Ejercicio 3 - TIR'!$D$26)*(1-X608)))</f>
        <v>0.23817429116005</v>
      </c>
      <c r="Z608" s="17">
        <f ca="1" t="shared" si="4288"/>
        <v>1.14301758254368</v>
      </c>
      <c r="AA608" s="17">
        <f ca="1" t="shared" si="4289"/>
        <v>1.29055183230508</v>
      </c>
      <c r="AB608" s="17">
        <f ca="1" t="shared" si="4290"/>
        <v>1.51811016806619</v>
      </c>
      <c r="AC608" s="17">
        <f ca="1" t="shared" si="4291"/>
        <v>1.84696534277129</v>
      </c>
      <c r="AD608" s="17">
        <f ca="1" t="shared" si="4292"/>
        <v>2.28686500408302</v>
      </c>
      <c r="AE608" s="16">
        <f ca="1" t="shared" si="4293"/>
        <v>5157.88138877006</v>
      </c>
      <c r="AF608" s="16">
        <f ca="1" t="shared" si="4294"/>
        <v>5823.63156853283</v>
      </c>
      <c r="AG608" s="16">
        <f ca="1" t="shared" si="4295"/>
        <v>6850.49145486087</v>
      </c>
      <c r="AH608" s="16">
        <f ca="1" t="shared" si="4296"/>
        <v>8334.45461616011</v>
      </c>
      <c r="AI608" s="16">
        <f ca="1" t="shared" si="4297"/>
        <v>10319.5074365696</v>
      </c>
      <c r="AJ608" s="18">
        <f ca="1" t="shared" si="4298"/>
        <v>36906.2774204862</v>
      </c>
      <c r="AK608" s="18">
        <f ca="1" t="shared" si="4299"/>
        <v>48318.6755700894</v>
      </c>
      <c r="AL608" s="18">
        <f ca="1" t="shared" si="4300"/>
        <v>57355.1466093034</v>
      </c>
      <c r="AM608" s="18">
        <f ca="1" t="shared" si="4301"/>
        <v>75365.5822963536</v>
      </c>
      <c r="AN608" s="18">
        <f ca="1" t="shared" si="4302"/>
        <v>89594.791025711</v>
      </c>
      <c r="AO608" s="18">
        <f ca="1">C608/'Ejercicio 3 - TIR'!$D$7</f>
        <v>15032.4415246893</v>
      </c>
      <c r="AP608" s="18">
        <f ca="1" t="shared" si="4303"/>
        <v>21873.8358957969</v>
      </c>
      <c r="AQ608" s="18">
        <f ca="1" t="shared" si="4304"/>
        <v>33286.2340454001</v>
      </c>
      <c r="AR608" s="18">
        <f ca="1" t="shared" si="4305"/>
        <v>42322.7050846141</v>
      </c>
      <c r="AS608" s="18">
        <f ca="1" t="shared" si="4306"/>
        <v>60333.1407716643</v>
      </c>
      <c r="AT608" s="18">
        <f ca="1" t="shared" si="4307"/>
        <v>74562.3495010217</v>
      </c>
      <c r="AU608" s="18">
        <f ca="1">AP608*'Ejercicio 3 - TIR'!$D$5</f>
        <v>10936.9179478985</v>
      </c>
      <c r="AV608" s="18">
        <f ca="1">AQ608*'Ejercicio 3 - TIR'!$D$5</f>
        <v>16643.1170227001</v>
      </c>
      <c r="AW608" s="18">
        <f ca="1">AR608*'Ejercicio 3 - TIR'!$D$5</f>
        <v>21161.3525423071</v>
      </c>
      <c r="AX608" s="18">
        <f ca="1">AS608*'Ejercicio 3 - TIR'!$D$5</f>
        <v>30166.5703858321</v>
      </c>
      <c r="AY608" s="18">
        <f ca="1">AT608*'Ejercicio 3 - TIR'!$D$5</f>
        <v>37281.1747505109</v>
      </c>
      <c r="AZ608" s="18">
        <f ca="1" t="shared" ref="AZ608:BD608" si="4526">AJ608-AU608-AE608</f>
        <v>20811.4780838177</v>
      </c>
      <c r="BA608" s="18">
        <f ca="1" t="shared" si="4526"/>
        <v>25851.9269788565</v>
      </c>
      <c r="BB608" s="18">
        <f ca="1" t="shared" si="4526"/>
        <v>29343.3026121355</v>
      </c>
      <c r="BC608" s="18">
        <f ca="1" t="shared" si="4526"/>
        <v>36864.5572943613</v>
      </c>
      <c r="BD608" s="18">
        <f ca="1" t="shared" si="4526"/>
        <v>41994.1088386305</v>
      </c>
      <c r="BE608" s="18">
        <f ca="1" t="shared" ref="BE608:BI608" si="4527">AZ608/Z608</f>
        <v>18207.487270234</v>
      </c>
      <c r="BF608" s="18">
        <f ca="1" t="shared" si="4527"/>
        <v>20031.6843785204</v>
      </c>
      <c r="BG608" s="18">
        <f ca="1" t="shared" si="4527"/>
        <v>19328.8360946253</v>
      </c>
      <c r="BH608" s="18">
        <f ca="1" t="shared" si="4527"/>
        <v>19959.5284441276</v>
      </c>
      <c r="BI608" s="18">
        <f ca="1" t="shared" si="4527"/>
        <v>18363.1778717385</v>
      </c>
      <c r="BJ608" s="18">
        <f ca="1" t="shared" si="4310"/>
        <v>82475.0232342025</v>
      </c>
      <c r="BK608" s="18">
        <f ca="1" t="shared" si="4311"/>
        <v>34377.1644487363</v>
      </c>
      <c r="BL608" s="18">
        <f ca="1" t="shared" si="4312"/>
        <v>116852.187682939</v>
      </c>
      <c r="BM608" s="18">
        <f ca="1">BK608*'Ejercicio 3 - TIR'!$D$5</f>
        <v>17188.5822243681</v>
      </c>
      <c r="BN608" s="18">
        <f ca="1" t="shared" si="4313"/>
        <v>99663.6054585706</v>
      </c>
      <c r="BO608" s="18">
        <f ca="1" t="shared" si="4314"/>
        <v>43580.8870574473</v>
      </c>
      <c r="BP608" s="18">
        <f ca="1" t="shared" si="4315"/>
        <v>-111226.873918549</v>
      </c>
      <c r="BQ608" s="18">
        <f ca="1" t="shared" ref="BQ608:BT608" si="4528">BE608</f>
        <v>18207.487270234</v>
      </c>
      <c r="BR608" s="18">
        <f ca="1" t="shared" si="4528"/>
        <v>20031.6843785204</v>
      </c>
      <c r="BS608" s="18">
        <f ca="1" t="shared" si="4528"/>
        <v>19328.8360946253</v>
      </c>
      <c r="BT608" s="18">
        <f ca="1" t="shared" si="4528"/>
        <v>19959.5284441276</v>
      </c>
      <c r="BU608" s="18">
        <f ca="1" t="shared" si="4317"/>
        <v>61944.0649291858</v>
      </c>
      <c r="BV608" s="20">
        <f ca="1" t="shared" si="4318"/>
        <v>6.57101163710263</v>
      </c>
    </row>
    <row r="609" ht="15" customHeight="1" spans="1:74">
      <c r="A609" s="16">
        <v>608</v>
      </c>
      <c r="B609" s="17">
        <f ca="1" t="shared" ref="B609:F609" si="4529">RAND()</f>
        <v>0.516316463162354</v>
      </c>
      <c r="C609" s="18">
        <f ca="1">IF(B609&lt;=('Ejercicio 3 - TIR'!$D$13-'Ejercicio 3 - TIR'!$C$13)/('Ejercicio 3 - TIR'!$E$13-'Ejercicio 3 - TIR'!$C$13),'Ejercicio 3 - TIR'!$C$13+SQRT(('Ejercicio 3 - TIR'!$E$13-'Ejercicio 3 - TIR'!$C$13)*('Ejercicio 3 - TIR'!$D$13-'Ejercicio 3 - TIR'!$C$13)*B609),'Ejercicio 3 - TIR'!$E$13-SQRT(('Ejercicio 3 - TIR'!$E$13-'Ejercicio 3 - TIR'!$C$13)*('Ejercicio 3 - TIR'!$E$13-'Ejercicio 3 - TIR'!$D$13)*(1-B609)))</f>
        <v>75908.0875768407</v>
      </c>
      <c r="D609" s="17">
        <f ca="1" t="shared" si="4529"/>
        <v>0.459511626419925</v>
      </c>
      <c r="E609" s="18">
        <f ca="1">IF(D609&lt;=('Ejercicio 3 - TIR'!$D$14-'Ejercicio 3 - TIR'!$C$14)/('Ejercicio 3 - TIR'!$E$14-'Ejercicio 3 - TIR'!$C$14),'Ejercicio 3 - TIR'!$C$14+SQRT(('Ejercicio 3 - TIR'!$E$14-'Ejercicio 3 - TIR'!$C$14)*('Ejercicio 3 - TIR'!$D$14-'Ejercicio 3 - TIR'!$C$14)*D609),'Ejercicio 3 - TIR'!$E$14-SQRT(('Ejercicio 3 - TIR'!$E$14-'Ejercicio 3 - TIR'!$C$14)*('Ejercicio 3 - TIR'!$E$14-'Ejercicio 3 - TIR'!$D$14)*(1-D609)))</f>
        <v>30995.9311399228</v>
      </c>
      <c r="F609" s="17">
        <f ca="1" t="shared" si="4529"/>
        <v>0.859860640097669</v>
      </c>
      <c r="G609" s="18">
        <f ca="1">IF(F609&lt;=('Ejercicio 3 - TIR'!$D$18-'Ejercicio 3 - TIR'!$C$18)/('Ejercicio 3 - TIR'!$E$18-'Ejercicio 3 - TIR'!$C$18),'Ejercicio 3 - TIR'!$C$18+SQRT(('Ejercicio 3 - TIR'!$E$18-'Ejercicio 3 - TIR'!$C$18)*('Ejercicio 3 - TIR'!$D$18-'Ejercicio 3 - TIR'!$C$18)*F609),'Ejercicio 3 - TIR'!$E$18-SQRT(('Ejercicio 3 - TIR'!$E$18-'Ejercicio 3 - TIR'!$C$18)*('Ejercicio 3 - TIR'!$E$18-'Ejercicio 3 - TIR'!$D$18)*(1-F609)))</f>
        <v>41758.0172744638</v>
      </c>
      <c r="H609" s="17">
        <f ca="1" t="shared" ref="H609:L609" si="4530">RAND()</f>
        <v>0.240465006292435</v>
      </c>
      <c r="I609" s="18">
        <f ca="1">IF(H609&lt;=('Ejercicio 3 - TIR'!$D$18-'Ejercicio 3 - TIR'!$C$18)/('Ejercicio 3 - TIR'!$E$18-'Ejercicio 3 - TIR'!$C$18),'Ejercicio 3 - TIR'!$C$18+SQRT(('Ejercicio 3 - TIR'!$E$18-'Ejercicio 3 - TIR'!$C$18)*('Ejercicio 3 - TIR'!$D$18-'Ejercicio 3 - TIR'!$C$18)*H609),'Ejercicio 3 - TIR'!$E$18-SQRT(('Ejercicio 3 - TIR'!$E$18-'Ejercicio 3 - TIR'!$C$18)*('Ejercicio 3 - TIR'!$E$18-'Ejercicio 3 - TIR'!$D$18)*(1-H609)))</f>
        <v>36005.8097658738</v>
      </c>
      <c r="J609" s="17">
        <f ca="1" t="shared" si="4530"/>
        <v>0.318023776678971</v>
      </c>
      <c r="K609" s="18">
        <f ca="1">IF(J609&lt;=('Ejercicio 3 - TIR'!$D$18-'Ejercicio 3 - TIR'!$C$18)/('Ejercicio 3 - TIR'!$E$18-'Ejercicio 3 - TIR'!$C$18),'Ejercicio 3 - TIR'!$C$18+SQRT(('Ejercicio 3 - TIR'!$E$18-'Ejercicio 3 - TIR'!$C$18)*('Ejercicio 3 - TIR'!$D$18-'Ejercicio 3 - TIR'!$C$18)*J609),'Ejercicio 3 - TIR'!$E$18-SQRT(('Ejercicio 3 - TIR'!$E$18-'Ejercicio 3 - TIR'!$C$18)*('Ejercicio 3 - TIR'!$E$18-'Ejercicio 3 - TIR'!$D$18)*(1-J609)))</f>
        <v>36906.7768533409</v>
      </c>
      <c r="L609" s="17">
        <f ca="1" t="shared" si="4530"/>
        <v>0.665541688616606</v>
      </c>
      <c r="M609" s="18">
        <f ca="1">IF(L609&lt;=('Ejercicio 3 - TIR'!$D$18-'Ejercicio 3 - TIR'!$C$18)/('Ejercicio 3 - TIR'!$E$18-'Ejercicio 3 - TIR'!$C$18),'Ejercicio 3 - TIR'!$C$18+SQRT(('Ejercicio 3 - TIR'!$E$18-'Ejercicio 3 - TIR'!$C$18)*('Ejercicio 3 - TIR'!$D$18-'Ejercicio 3 - TIR'!$C$18)*L609),'Ejercicio 3 - TIR'!$E$18-SQRT(('Ejercicio 3 - TIR'!$E$18-'Ejercicio 3 - TIR'!$C$18)*('Ejercicio 3 - TIR'!$E$18-'Ejercicio 3 - TIR'!$D$18)*(1-L609)))</f>
        <v>39991.5591021868</v>
      </c>
      <c r="N609" s="17">
        <f ca="1" t="shared" ref="N609:R609" si="4531">RAND()</f>
        <v>0.251257026458631</v>
      </c>
      <c r="O609" s="18">
        <f ca="1">IF(N609&lt;=('Ejercicio 3 - TIR'!$D$18-'Ejercicio 3 - TIR'!$C$18)/('Ejercicio 3 - TIR'!$E$18-'Ejercicio 3 - TIR'!$C$18),'Ejercicio 3 - TIR'!$C$18+SQRT(('Ejercicio 3 - TIR'!$E$18-'Ejercicio 3 - TIR'!$C$18)*('Ejercicio 3 - TIR'!$D$18-'Ejercicio 3 - TIR'!$C$18)*N609),'Ejercicio 3 - TIR'!$E$18-SQRT(('Ejercicio 3 - TIR'!$E$18-'Ejercicio 3 - TIR'!$C$18)*('Ejercicio 3 - TIR'!$E$18-'Ejercicio 3 - TIR'!$D$18)*(1-N609)))</f>
        <v>36139.1004201589</v>
      </c>
      <c r="P609" s="17">
        <f ca="1" t="shared" si="4531"/>
        <v>0.0849323844687886</v>
      </c>
      <c r="Q609" s="19">
        <f ca="1">IF(P609&lt;=('Ejercicio 3 - TIR'!$D$22-'Ejercicio 3 - TIR'!$C$22)/('Ejercicio 3 - TIR'!$E$22-'Ejercicio 3 - TIR'!$C$22),'Ejercicio 3 - TIR'!$C$22+SQRT(('Ejercicio 3 - TIR'!$E$22-'Ejercicio 3 - TIR'!$C$22)*('Ejercicio 3 - TIR'!$D$22-'Ejercicio 3 - TIR'!$C$22)*P609),'Ejercicio 3 - TIR'!$E$22-SQRT(('Ejercicio 3 - TIR'!$E$22-'Ejercicio 3 - TIR'!$C$22)*('Ejercicio 3 - TIR'!$E$22-'Ejercicio 3 - TIR'!$D$22)*(1-P609)))</f>
        <v>0.132364396145539</v>
      </c>
      <c r="R609" s="17">
        <f ca="1" t="shared" si="4531"/>
        <v>0.531689123917461</v>
      </c>
      <c r="S609" s="19">
        <f ca="1">IF(R609&lt;=('Ejercicio 3 - TIR'!$D$23-'Ejercicio 3 - TIR'!$C$23)/('Ejercicio 3 - TIR'!$E$23-'Ejercicio 3 - TIR'!$C$23),'Ejercicio 3 - TIR'!$C$23+SQRT(('Ejercicio 3 - TIR'!$E$23-'Ejercicio 3 - TIR'!$C$23)*('Ejercicio 3 - TIR'!$D$23-'Ejercicio 3 - TIR'!$C$23)*R609),'Ejercicio 3 - TIR'!$E$23-SQRT(('Ejercicio 3 - TIR'!$E$23-'Ejercicio 3 - TIR'!$C$23)*('Ejercicio 3 - TIR'!$E$23-'Ejercicio 3 - TIR'!$D$23)*(1-R609)))</f>
        <v>0.150966233848352</v>
      </c>
      <c r="T609" s="17">
        <f ca="1" t="shared" ref="T609:X609" si="4532">RAND()</f>
        <v>0.195971205760852</v>
      </c>
      <c r="U609" s="19">
        <f ca="1">IF(T609&lt;=('Ejercicio 3 - TIR'!$D$24-'Ejercicio 3 - TIR'!$C$24)/('Ejercicio 3 - TIR'!$E$24-'Ejercicio 3 - TIR'!$C$24),'Ejercicio 3 - TIR'!$C$24+SQRT(('Ejercicio 3 - TIR'!$E$24-'Ejercicio 3 - TIR'!$C$24)*('Ejercicio 3 - TIR'!$D$24-'Ejercicio 3 - TIR'!$C$24)*T609),'Ejercicio 3 - TIR'!$E$24-SQRT(('Ejercicio 3 - TIR'!$E$24-'Ejercicio 3 - TIR'!$C$24)*('Ejercicio 3 - TIR'!$E$24-'Ejercicio 3 - TIR'!$D$24)*(1-T609)))</f>
        <v>0.170286437146473</v>
      </c>
      <c r="V609" s="17">
        <f ca="1" t="shared" si="4532"/>
        <v>0.119779465351425</v>
      </c>
      <c r="W609" s="19">
        <f ca="1">IF(V609&lt;=('Ejercicio 3 - TIR'!$D$25-'Ejercicio 3 - TIR'!$C$25)/('Ejercicio 3 - TIR'!$E$25-'Ejercicio 3 - TIR'!$C$25),'Ejercicio 3 - TIR'!$C$25+SQRT(('Ejercicio 3 - TIR'!$E$25-'Ejercicio 3 - TIR'!$C$25)*('Ejercicio 3 - TIR'!$D$25-'Ejercicio 3 - TIR'!$C$25)*V609),'Ejercicio 3 - TIR'!$E$25-SQRT(('Ejercicio 3 - TIR'!$E$25-'Ejercicio 3 - TIR'!$C$25)*('Ejercicio 3 - TIR'!$E$25-'Ejercicio 3 - TIR'!$D$25)*(1-V609)))</f>
        <v>0.192949565687389</v>
      </c>
      <c r="X609" s="17">
        <f ca="1" t="shared" si="4532"/>
        <v>0.784516193647424</v>
      </c>
      <c r="Y609" s="19">
        <f ca="1">IF(X609&lt;=('Ejercicio 3 - TIR'!$D$26-'Ejercicio 3 - TIR'!$C$26)/('Ejercicio 3 - TIR'!$E$26-'Ejercicio 3 - TIR'!$C$26),'Ejercicio 3 - TIR'!$C$26+SQRT(('Ejercicio 3 - TIR'!$E$26-'Ejercicio 3 - TIR'!$C$26)*('Ejercicio 3 - TIR'!$D$26-'Ejercicio 3 - TIR'!$C$26)*X609),'Ejercicio 3 - TIR'!$E$26-SQRT(('Ejercicio 3 - TIR'!$E$26-'Ejercicio 3 - TIR'!$C$26)*('Ejercicio 3 - TIR'!$E$26-'Ejercicio 3 - TIR'!$D$26)*(1-X609)))</f>
        <v>0.245888234371351</v>
      </c>
      <c r="Z609" s="17">
        <f ca="1" t="shared" si="4288"/>
        <v>1.13236439614554</v>
      </c>
      <c r="AA609" s="17">
        <f ca="1" t="shared" si="4289"/>
        <v>1.30331318437559</v>
      </c>
      <c r="AB609" s="17">
        <f ca="1" t="shared" si="4290"/>
        <v>1.52524974302894</v>
      </c>
      <c r="AC609" s="17">
        <f ca="1" t="shared" si="4291"/>
        <v>1.81954601851117</v>
      </c>
      <c r="AD609" s="17">
        <f ca="1" t="shared" si="4292"/>
        <v>2.26695097636031</v>
      </c>
      <c r="AE609" s="16">
        <f ca="1" t="shared" si="4293"/>
        <v>4102.75770830459</v>
      </c>
      <c r="AF609" s="16">
        <f ca="1" t="shared" si="4294"/>
        <v>4722.13558791964</v>
      </c>
      <c r="AG609" s="16">
        <f ca="1" t="shared" si="4295"/>
        <v>5526.25123290903</v>
      </c>
      <c r="AH609" s="16">
        <f ca="1" t="shared" si="4296"/>
        <v>6592.53900817823</v>
      </c>
      <c r="AI609" s="16">
        <f ca="1" t="shared" si="4297"/>
        <v>8213.56678492343</v>
      </c>
      <c r="AJ609" s="18">
        <f ca="1" t="shared" si="4298"/>
        <v>47285.2920152332</v>
      </c>
      <c r="AK609" s="18">
        <f ca="1" t="shared" si="4299"/>
        <v>46926.8465819829</v>
      </c>
      <c r="AL609" s="18">
        <f ca="1" t="shared" si="4300"/>
        <v>56292.0519115846</v>
      </c>
      <c r="AM609" s="18">
        <f ca="1" t="shared" si="4301"/>
        <v>72766.4821384382</v>
      </c>
      <c r="AN609" s="18">
        <f ca="1" t="shared" si="4302"/>
        <v>81925.5689822623</v>
      </c>
      <c r="AO609" s="18">
        <f ca="1">C609/'Ejercicio 3 - TIR'!$D$7</f>
        <v>15181.6175153681</v>
      </c>
      <c r="AP609" s="18">
        <f ca="1" t="shared" si="4303"/>
        <v>32103.6744998651</v>
      </c>
      <c r="AQ609" s="18">
        <f ca="1" t="shared" si="4304"/>
        <v>31745.2290666147</v>
      </c>
      <c r="AR609" s="18">
        <f ca="1" t="shared" si="4305"/>
        <v>41110.4343962164</v>
      </c>
      <c r="AS609" s="18">
        <f ca="1" t="shared" si="4306"/>
        <v>57584.86462307</v>
      </c>
      <c r="AT609" s="18">
        <f ca="1" t="shared" si="4307"/>
        <v>66743.9514668941</v>
      </c>
      <c r="AU609" s="18">
        <f ca="1">AP609*'Ejercicio 3 - TIR'!$D$5</f>
        <v>16051.8372499325</v>
      </c>
      <c r="AV609" s="18">
        <f ca="1">AQ609*'Ejercicio 3 - TIR'!$D$5</f>
        <v>15872.6145333074</v>
      </c>
      <c r="AW609" s="18">
        <f ca="1">AR609*'Ejercicio 3 - TIR'!$D$5</f>
        <v>20555.2171981082</v>
      </c>
      <c r="AX609" s="18">
        <f ca="1">AS609*'Ejercicio 3 - TIR'!$D$5</f>
        <v>28792.432311535</v>
      </c>
      <c r="AY609" s="18">
        <f ca="1">AT609*'Ejercicio 3 - TIR'!$D$5</f>
        <v>33371.9757334471</v>
      </c>
      <c r="AZ609" s="18">
        <f ca="1" t="shared" ref="AZ609:BD609" si="4533">AJ609-AU609-AE609</f>
        <v>27130.6970569961</v>
      </c>
      <c r="BA609" s="18">
        <f ca="1" t="shared" si="4533"/>
        <v>26332.0964607559</v>
      </c>
      <c r="BB609" s="18">
        <f ca="1" t="shared" si="4533"/>
        <v>30210.5834805673</v>
      </c>
      <c r="BC609" s="18">
        <f ca="1" t="shared" si="4533"/>
        <v>37381.5108187249</v>
      </c>
      <c r="BD609" s="18">
        <f ca="1" t="shared" si="4533"/>
        <v>40340.0264638918</v>
      </c>
      <c r="BE609" s="18">
        <f ca="1" t="shared" ref="BE609:BI609" si="4534">AZ609/Z609</f>
        <v>23959.3342473027</v>
      </c>
      <c r="BF609" s="18">
        <f ca="1" t="shared" si="4534"/>
        <v>20203.9669178758</v>
      </c>
      <c r="BG609" s="18">
        <f ca="1" t="shared" si="4534"/>
        <v>19806.9749682916</v>
      </c>
      <c r="BH609" s="18">
        <f ca="1" t="shared" si="4534"/>
        <v>20544.4162656089</v>
      </c>
      <c r="BI609" s="18">
        <f ca="1" t="shared" si="4534"/>
        <v>17794.8384788892</v>
      </c>
      <c r="BJ609" s="18">
        <f ca="1" t="shared" si="4310"/>
        <v>70266.2563608449</v>
      </c>
      <c r="BK609" s="18">
        <f ca="1" t="shared" si="4311"/>
        <v>34415.9826491926</v>
      </c>
      <c r="BL609" s="18">
        <f ca="1" t="shared" si="4312"/>
        <v>104682.239010037</v>
      </c>
      <c r="BM609" s="18">
        <f ca="1">BK609*'Ejercicio 3 - TIR'!$D$5</f>
        <v>17207.9913245963</v>
      </c>
      <c r="BN609" s="18">
        <f ca="1" t="shared" si="4313"/>
        <v>87474.2476854412</v>
      </c>
      <c r="BO609" s="18">
        <f ca="1" t="shared" si="4314"/>
        <v>38586.7398976069</v>
      </c>
      <c r="BP609" s="18">
        <f ca="1" t="shared" si="4315"/>
        <v>-106904.018716764</v>
      </c>
      <c r="BQ609" s="18">
        <f ca="1" t="shared" ref="BQ609:BT609" si="4535">BE609</f>
        <v>23959.3342473027</v>
      </c>
      <c r="BR609" s="18">
        <f ca="1" t="shared" si="4535"/>
        <v>20203.9669178758</v>
      </c>
      <c r="BS609" s="18">
        <f ca="1" t="shared" si="4535"/>
        <v>19806.9749682916</v>
      </c>
      <c r="BT609" s="18">
        <f ca="1" t="shared" si="4535"/>
        <v>20544.4162656089</v>
      </c>
      <c r="BU609" s="18">
        <f ca="1" t="shared" si="4317"/>
        <v>56381.5783764961</v>
      </c>
      <c r="BV609" s="20">
        <f ca="1" t="shared" si="4318"/>
        <v>8.55229779454012</v>
      </c>
    </row>
    <row r="610" ht="15" customHeight="1" spans="1:74">
      <c r="A610" s="16">
        <v>609</v>
      </c>
      <c r="B610" s="17">
        <f ca="1" t="shared" ref="B610:F610" si="4536">RAND()</f>
        <v>0.563891966815552</v>
      </c>
      <c r="C610" s="18">
        <f ca="1">IF(B610&lt;=('Ejercicio 3 - TIR'!$D$13-'Ejercicio 3 - TIR'!$C$13)/('Ejercicio 3 - TIR'!$E$13-'Ejercicio 3 - TIR'!$C$13),'Ejercicio 3 - TIR'!$C$13+SQRT(('Ejercicio 3 - TIR'!$E$13-'Ejercicio 3 - TIR'!$C$13)*('Ejercicio 3 - TIR'!$D$13-'Ejercicio 3 - TIR'!$C$13)*B610),'Ejercicio 3 - TIR'!$E$13-SQRT(('Ejercicio 3 - TIR'!$E$13-'Ejercicio 3 - TIR'!$C$13)*('Ejercicio 3 - TIR'!$E$13-'Ejercicio 3 - TIR'!$D$13)*(1-B610)))</f>
        <v>77123.6008117244</v>
      </c>
      <c r="D610" s="17">
        <f ca="1" t="shared" si="4536"/>
        <v>0.393896328549271</v>
      </c>
      <c r="E610" s="18">
        <f ca="1">IF(D610&lt;=('Ejercicio 3 - TIR'!$D$14-'Ejercicio 3 - TIR'!$C$14)/('Ejercicio 3 - TIR'!$E$14-'Ejercicio 3 - TIR'!$C$14),'Ejercicio 3 - TIR'!$C$14+SQRT(('Ejercicio 3 - TIR'!$E$14-'Ejercicio 3 - TIR'!$C$14)*('Ejercicio 3 - TIR'!$D$14-'Ejercicio 3 - TIR'!$C$14)*D610),'Ejercicio 3 - TIR'!$E$14-SQRT(('Ejercicio 3 - TIR'!$E$14-'Ejercicio 3 - TIR'!$C$14)*('Ejercicio 3 - TIR'!$E$14-'Ejercicio 3 - TIR'!$D$14)*(1-D610)))</f>
        <v>30465.0353583451</v>
      </c>
      <c r="F610" s="17">
        <f ca="1" t="shared" si="4536"/>
        <v>0.183139079134527</v>
      </c>
      <c r="G610" s="18">
        <f ca="1">IF(F610&lt;=('Ejercicio 3 - TIR'!$D$18-'Ejercicio 3 - TIR'!$C$18)/('Ejercicio 3 - TIR'!$E$18-'Ejercicio 3 - TIR'!$C$18),'Ejercicio 3 - TIR'!$C$18+SQRT(('Ejercicio 3 - TIR'!$E$18-'Ejercicio 3 - TIR'!$C$18)*('Ejercicio 3 - TIR'!$D$18-'Ejercicio 3 - TIR'!$C$18)*F610),'Ejercicio 3 - TIR'!$E$18-SQRT(('Ejercicio 3 - TIR'!$E$18-'Ejercicio 3 - TIR'!$C$18)*('Ejercicio 3 - TIR'!$E$18-'Ejercicio 3 - TIR'!$D$18)*(1-F610)))</f>
        <v>35241.2652928638</v>
      </c>
      <c r="H610" s="17">
        <f ca="1" t="shared" ref="H610:L610" si="4537">RAND()</f>
        <v>0.393974205827371</v>
      </c>
      <c r="I610" s="18">
        <f ca="1">IF(H610&lt;=('Ejercicio 3 - TIR'!$D$18-'Ejercicio 3 - TIR'!$C$18)/('Ejercicio 3 - TIR'!$E$18-'Ejercicio 3 - TIR'!$C$18),'Ejercicio 3 - TIR'!$C$18+SQRT(('Ejercicio 3 - TIR'!$E$18-'Ejercicio 3 - TIR'!$C$18)*('Ejercicio 3 - TIR'!$D$18-'Ejercicio 3 - TIR'!$C$18)*H610),'Ejercicio 3 - TIR'!$E$18-SQRT(('Ejercicio 3 - TIR'!$E$18-'Ejercicio 3 - TIR'!$C$18)*('Ejercicio 3 - TIR'!$E$18-'Ejercicio 3 - TIR'!$D$18)*(1-H610)))</f>
        <v>37687.4007879195</v>
      </c>
      <c r="J610" s="17">
        <f ca="1" t="shared" si="4537"/>
        <v>0.985567932863542</v>
      </c>
      <c r="K610" s="18">
        <f ca="1">IF(J610&lt;=('Ejercicio 3 - TIR'!$D$18-'Ejercicio 3 - TIR'!$C$18)/('Ejercicio 3 - TIR'!$E$18-'Ejercicio 3 - TIR'!$C$18),'Ejercicio 3 - TIR'!$C$18+SQRT(('Ejercicio 3 - TIR'!$E$18-'Ejercicio 3 - TIR'!$C$18)*('Ejercicio 3 - TIR'!$D$18-'Ejercicio 3 - TIR'!$C$18)*J610),'Ejercicio 3 - TIR'!$E$18-SQRT(('Ejercicio 3 - TIR'!$E$18-'Ejercicio 3 - TIR'!$C$18)*('Ejercicio 3 - TIR'!$E$18-'Ejercicio 3 - TIR'!$D$18)*(1-J610)))</f>
        <v>43959.6130358207</v>
      </c>
      <c r="L610" s="17">
        <f ca="1" t="shared" si="4537"/>
        <v>0.506600684169979</v>
      </c>
      <c r="M610" s="18">
        <f ca="1">IF(L610&lt;=('Ejercicio 3 - TIR'!$D$18-'Ejercicio 3 - TIR'!$C$18)/('Ejercicio 3 - TIR'!$E$18-'Ejercicio 3 - TIR'!$C$18),'Ejercicio 3 - TIR'!$C$18+SQRT(('Ejercicio 3 - TIR'!$E$18-'Ejercicio 3 - TIR'!$C$18)*('Ejercicio 3 - TIR'!$D$18-'Ejercicio 3 - TIR'!$C$18)*L610),'Ejercicio 3 - TIR'!$E$18-SQRT(('Ejercicio 3 - TIR'!$E$18-'Ejercicio 3 - TIR'!$C$18)*('Ejercicio 3 - TIR'!$E$18-'Ejercicio 3 - TIR'!$D$18)*(1-L610)))</f>
        <v>38717.2302152402</v>
      </c>
      <c r="N610" s="17">
        <f ca="1" t="shared" ref="N610:R610" si="4538">RAND()</f>
        <v>0.991616228124168</v>
      </c>
      <c r="O610" s="18">
        <f ca="1">IF(N610&lt;=('Ejercicio 3 - TIR'!$D$18-'Ejercicio 3 - TIR'!$C$18)/('Ejercicio 3 - TIR'!$E$18-'Ejercicio 3 - TIR'!$C$18),'Ejercicio 3 - TIR'!$C$18+SQRT(('Ejercicio 3 - TIR'!$E$18-'Ejercicio 3 - TIR'!$C$18)*('Ejercicio 3 - TIR'!$D$18-'Ejercicio 3 - TIR'!$C$18)*N610),'Ejercicio 3 - TIR'!$E$18-SQRT(('Ejercicio 3 - TIR'!$E$18-'Ejercicio 3 - TIR'!$C$18)*('Ejercicio 3 - TIR'!$E$18-'Ejercicio 3 - TIR'!$D$18)*(1-N610)))</f>
        <v>44207.0416841426</v>
      </c>
      <c r="P610" s="17">
        <f ca="1" t="shared" si="4538"/>
        <v>0.588301069380862</v>
      </c>
      <c r="Q610" s="19">
        <f ca="1">IF(P610&lt;=('Ejercicio 3 - TIR'!$D$22-'Ejercicio 3 - TIR'!$C$22)/('Ejercicio 3 - TIR'!$E$22-'Ejercicio 3 - TIR'!$C$22),'Ejercicio 3 - TIR'!$C$22+SQRT(('Ejercicio 3 - TIR'!$E$22-'Ejercicio 3 - TIR'!$C$22)*('Ejercicio 3 - TIR'!$D$22-'Ejercicio 3 - TIR'!$C$22)*P610),'Ejercicio 3 - TIR'!$E$22-SQRT(('Ejercicio 3 - TIR'!$E$22-'Ejercicio 3 - TIR'!$C$22)*('Ejercicio 3 - TIR'!$E$22-'Ejercicio 3 - TIR'!$D$22)*(1-P610)))</f>
        <v>0.152777618121949</v>
      </c>
      <c r="R610" s="17">
        <f ca="1" t="shared" si="4538"/>
        <v>0.376044421726184</v>
      </c>
      <c r="S610" s="19">
        <f ca="1">IF(R610&lt;=('Ejercicio 3 - TIR'!$D$23-'Ejercicio 3 - TIR'!$C$23)/('Ejercicio 3 - TIR'!$E$23-'Ejercicio 3 - TIR'!$C$23),'Ejercicio 3 - TIR'!$C$23+SQRT(('Ejercicio 3 - TIR'!$E$23-'Ejercicio 3 - TIR'!$C$23)*('Ejercicio 3 - TIR'!$D$23-'Ejercicio 3 - TIR'!$C$23)*R610),'Ejercicio 3 - TIR'!$E$23-SQRT(('Ejercicio 3 - TIR'!$E$23-'Ejercicio 3 - TIR'!$C$23)*('Ejercicio 3 - TIR'!$E$23-'Ejercicio 3 - TIR'!$D$23)*(1-R610)))</f>
        <v>0.146016916787105</v>
      </c>
      <c r="T610" s="17">
        <f ca="1" t="shared" ref="T610:X610" si="4539">RAND()</f>
        <v>0.539552880035244</v>
      </c>
      <c r="U610" s="19">
        <f ca="1">IF(T610&lt;=('Ejercicio 3 - TIR'!$D$24-'Ejercicio 3 - TIR'!$C$24)/('Ejercicio 3 - TIR'!$E$24-'Ejercicio 3 - TIR'!$C$24),'Ejercicio 3 - TIR'!$C$24+SQRT(('Ejercicio 3 - TIR'!$E$24-'Ejercicio 3 - TIR'!$C$24)*('Ejercicio 3 - TIR'!$D$24-'Ejercicio 3 - TIR'!$C$24)*T610),'Ejercicio 3 - TIR'!$E$24-SQRT(('Ejercicio 3 - TIR'!$E$24-'Ejercicio 3 - TIR'!$C$24)*('Ejercicio 3 - TIR'!$E$24-'Ejercicio 3 - TIR'!$D$24)*(1-T610)))</f>
        <v>0.18409384543144</v>
      </c>
      <c r="V610" s="17">
        <f ca="1" t="shared" si="4539"/>
        <v>0.00806743112846764</v>
      </c>
      <c r="W610" s="19">
        <f ca="1">IF(V610&lt;=('Ejercicio 3 - TIR'!$D$25-'Ejercicio 3 - TIR'!$C$25)/('Ejercicio 3 - TIR'!$E$25-'Ejercicio 3 - TIR'!$C$25),'Ejercicio 3 - TIR'!$C$25+SQRT(('Ejercicio 3 - TIR'!$E$25-'Ejercicio 3 - TIR'!$C$25)*('Ejercicio 3 - TIR'!$D$25-'Ejercicio 3 - TIR'!$C$25)*V610),'Ejercicio 3 - TIR'!$E$25-SQRT(('Ejercicio 3 - TIR'!$E$25-'Ejercicio 3 - TIR'!$C$25)*('Ejercicio 3 - TIR'!$E$25-'Ejercicio 3 - TIR'!$D$25)*(1-V610)))</f>
        <v>0.18336071474241</v>
      </c>
      <c r="X610" s="17">
        <f ca="1" t="shared" si="4539"/>
        <v>0.292477403319226</v>
      </c>
      <c r="Y610" s="19">
        <f ca="1">IF(X610&lt;=('Ejercicio 3 - TIR'!$D$26-'Ejercicio 3 - TIR'!$C$26)/('Ejercicio 3 - TIR'!$E$26-'Ejercicio 3 - TIR'!$C$26),'Ejercicio 3 - TIR'!$C$26+SQRT(('Ejercicio 3 - TIR'!$E$26-'Ejercicio 3 - TIR'!$C$26)*('Ejercicio 3 - TIR'!$D$26-'Ejercicio 3 - TIR'!$C$26)*X610),'Ejercicio 3 - TIR'!$E$26-SQRT(('Ejercicio 3 - TIR'!$E$26-'Ejercicio 3 - TIR'!$C$26)*('Ejercicio 3 - TIR'!$E$26-'Ejercicio 3 - TIR'!$D$26)*(1-X610)))</f>
        <v>0.218101405462395</v>
      </c>
      <c r="Z610" s="17">
        <f ca="1" t="shared" si="4288"/>
        <v>1.15277761812195</v>
      </c>
      <c r="AA610" s="17">
        <f ca="1" t="shared" si="4289"/>
        <v>1.3211026516613</v>
      </c>
      <c r="AB610" s="17">
        <f ca="1" t="shared" si="4290"/>
        <v>1.5643095190153</v>
      </c>
      <c r="AC610" s="17">
        <f ca="1" t="shared" si="4291"/>
        <v>1.8511424305003</v>
      </c>
      <c r="AD610" s="17">
        <f ca="1" t="shared" si="4292"/>
        <v>2.25487919630349</v>
      </c>
      <c r="AE610" s="16">
        <f ca="1" t="shared" si="4293"/>
        <v>4654.37553804891</v>
      </c>
      <c r="AF610" s="16">
        <f ca="1" t="shared" si="4294"/>
        <v>5333.99310368414</v>
      </c>
      <c r="AG610" s="16">
        <f ca="1" t="shared" si="4295"/>
        <v>6315.94840564613</v>
      </c>
      <c r="AH610" s="16">
        <f ca="1" t="shared" si="4296"/>
        <v>7474.0452195816</v>
      </c>
      <c r="AI610" s="16">
        <f ca="1" t="shared" si="4297"/>
        <v>9104.14498646183</v>
      </c>
      <c r="AJ610" s="18">
        <f ca="1" t="shared" si="4298"/>
        <v>40625.3418639113</v>
      </c>
      <c r="AK610" s="18">
        <f ca="1" t="shared" si="4299"/>
        <v>49788.9251151426</v>
      </c>
      <c r="AL610" s="18">
        <f ca="1" t="shared" si="4300"/>
        <v>68766.4411241633</v>
      </c>
      <c r="AM610" s="18">
        <f ca="1" t="shared" si="4301"/>
        <v>71671.1076428794</v>
      </c>
      <c r="AN610" s="18">
        <f ca="1" t="shared" si="4302"/>
        <v>99681.5386236943</v>
      </c>
      <c r="AO610" s="18">
        <f ca="1">C610/'Ejercicio 3 - TIR'!$D$7</f>
        <v>15424.7201623449</v>
      </c>
      <c r="AP610" s="18">
        <f ca="1" t="shared" si="4303"/>
        <v>25200.6217015664</v>
      </c>
      <c r="AQ610" s="18">
        <f ca="1" t="shared" si="4304"/>
        <v>34364.2049527977</v>
      </c>
      <c r="AR610" s="18">
        <f ca="1" t="shared" si="4305"/>
        <v>53341.7209618184</v>
      </c>
      <c r="AS610" s="18">
        <f ca="1" t="shared" si="4306"/>
        <v>56246.3874805346</v>
      </c>
      <c r="AT610" s="18">
        <f ca="1" t="shared" si="4307"/>
        <v>84256.8184613495</v>
      </c>
      <c r="AU610" s="18">
        <f ca="1">AP610*'Ejercicio 3 - TIR'!$D$5</f>
        <v>12600.3108507832</v>
      </c>
      <c r="AV610" s="18">
        <f ca="1">AQ610*'Ejercicio 3 - TIR'!$D$5</f>
        <v>17182.1024763989</v>
      </c>
      <c r="AW610" s="18">
        <f ca="1">AR610*'Ejercicio 3 - TIR'!$D$5</f>
        <v>26670.8604809092</v>
      </c>
      <c r="AX610" s="18">
        <f ca="1">AS610*'Ejercicio 3 - TIR'!$D$5</f>
        <v>28123.1937402673</v>
      </c>
      <c r="AY610" s="18">
        <f ca="1">AT610*'Ejercicio 3 - TIR'!$D$5</f>
        <v>42128.4092306747</v>
      </c>
      <c r="AZ610" s="18">
        <f ca="1" t="shared" ref="AZ610:BD610" si="4540">AJ610-AU610-AE610</f>
        <v>23370.6554750792</v>
      </c>
      <c r="BA610" s="18">
        <f ca="1" t="shared" si="4540"/>
        <v>27272.8295350596</v>
      </c>
      <c r="BB610" s="18">
        <f ca="1" t="shared" si="4540"/>
        <v>35779.6322376079</v>
      </c>
      <c r="BC610" s="18">
        <f ca="1" t="shared" si="4540"/>
        <v>36073.8686830306</v>
      </c>
      <c r="BD610" s="18">
        <f ca="1" t="shared" si="4540"/>
        <v>48448.9844065578</v>
      </c>
      <c r="BE610" s="18">
        <f ca="1" t="shared" ref="BE610:BI610" si="4541">AZ610/Z610</f>
        <v>20273.3424970148</v>
      </c>
      <c r="BF610" s="18">
        <f ca="1" t="shared" si="4541"/>
        <v>20643.9897011514</v>
      </c>
      <c r="BG610" s="18">
        <f ca="1" t="shared" si="4541"/>
        <v>22872.4761964822</v>
      </c>
      <c r="BH610" s="18">
        <f ca="1" t="shared" si="4541"/>
        <v>19487.3544513163</v>
      </c>
      <c r="BI610" s="18">
        <f ca="1" t="shared" si="4541"/>
        <v>21486.2882614652</v>
      </c>
      <c r="BJ610" s="18">
        <f ca="1" t="shared" si="4310"/>
        <v>68694.9744441826</v>
      </c>
      <c r="BK610" s="18">
        <f ca="1" t="shared" si="4311"/>
        <v>34780.8806028744</v>
      </c>
      <c r="BL610" s="18">
        <f ca="1" t="shared" si="4312"/>
        <v>103475.855047057</v>
      </c>
      <c r="BM610" s="18">
        <f ca="1">BK610*'Ejercicio 3 - TIR'!$D$5</f>
        <v>17390.4403014372</v>
      </c>
      <c r="BN610" s="18">
        <f ca="1" t="shared" si="4313"/>
        <v>86085.4147456198</v>
      </c>
      <c r="BO610" s="18">
        <f ca="1" t="shared" si="4314"/>
        <v>38177.3954395175</v>
      </c>
      <c r="BP610" s="18">
        <f ca="1" t="shared" si="4315"/>
        <v>-107588.636170069</v>
      </c>
      <c r="BQ610" s="18">
        <f ca="1" t="shared" ref="BQ610:BT610" si="4542">BE610</f>
        <v>20273.3424970148</v>
      </c>
      <c r="BR610" s="18">
        <f ca="1" t="shared" si="4542"/>
        <v>20643.9897011514</v>
      </c>
      <c r="BS610" s="18">
        <f ca="1" t="shared" si="4542"/>
        <v>22872.4761964822</v>
      </c>
      <c r="BT610" s="18">
        <f ca="1" t="shared" si="4542"/>
        <v>19487.3544513163</v>
      </c>
      <c r="BU610" s="18">
        <f ca="1" t="shared" si="4317"/>
        <v>59663.6837009827</v>
      </c>
      <c r="BV610" s="20">
        <f ca="1" t="shared" si="4318"/>
        <v>8.58414888424264</v>
      </c>
    </row>
    <row r="611" ht="15" customHeight="1" spans="1:74">
      <c r="A611" s="16">
        <v>610</v>
      </c>
      <c r="B611" s="17">
        <f ca="1" t="shared" ref="B611:F611" si="4543">RAND()</f>
        <v>0.39987351282888</v>
      </c>
      <c r="C611" s="18">
        <f ca="1">IF(B611&lt;=('Ejercicio 3 - TIR'!$D$13-'Ejercicio 3 - TIR'!$C$13)/('Ejercicio 3 - TIR'!$E$13-'Ejercicio 3 - TIR'!$C$13),'Ejercicio 3 - TIR'!$C$13+SQRT(('Ejercicio 3 - TIR'!$E$13-'Ejercicio 3 - TIR'!$C$13)*('Ejercicio 3 - TIR'!$D$13-'Ejercicio 3 - TIR'!$C$13)*B611),'Ejercicio 3 - TIR'!$E$13-SQRT(('Ejercicio 3 - TIR'!$E$13-'Ejercicio 3 - TIR'!$C$13)*('Ejercicio 3 - TIR'!$E$13-'Ejercicio 3 - TIR'!$D$13)*(1-B611)))</f>
        <v>73164.3560799197</v>
      </c>
      <c r="D611" s="17">
        <f ca="1" t="shared" si="4543"/>
        <v>0.67516889715347</v>
      </c>
      <c r="E611" s="18">
        <f ca="1">IF(D611&lt;=('Ejercicio 3 - TIR'!$D$14-'Ejercicio 3 - TIR'!$C$14)/('Ejercicio 3 - TIR'!$E$14-'Ejercicio 3 - TIR'!$C$14),'Ejercicio 3 - TIR'!$C$14+SQRT(('Ejercicio 3 - TIR'!$E$14-'Ejercicio 3 - TIR'!$C$14)*('Ejercicio 3 - TIR'!$D$14-'Ejercicio 3 - TIR'!$C$14)*D611),'Ejercicio 3 - TIR'!$E$14-SQRT(('Ejercicio 3 - TIR'!$E$14-'Ejercicio 3 - TIR'!$C$14)*('Ejercicio 3 - TIR'!$E$14-'Ejercicio 3 - TIR'!$D$14)*(1-D611)))</f>
        <v>33019.694460342</v>
      </c>
      <c r="F611" s="17">
        <f ca="1" t="shared" si="4543"/>
        <v>0.840837920019033</v>
      </c>
      <c r="G611" s="18">
        <f ca="1">IF(F611&lt;=('Ejercicio 3 - TIR'!$D$18-'Ejercicio 3 - TIR'!$C$18)/('Ejercicio 3 - TIR'!$E$18-'Ejercicio 3 - TIR'!$C$18),'Ejercicio 3 - TIR'!$C$18+SQRT(('Ejercicio 3 - TIR'!$E$18-'Ejercicio 3 - TIR'!$C$18)*('Ejercicio 3 - TIR'!$D$18-'Ejercicio 3 - TIR'!$C$18)*F611),'Ejercicio 3 - TIR'!$E$18-SQRT(('Ejercicio 3 - TIR'!$E$18-'Ejercicio 3 - TIR'!$C$18)*('Ejercicio 3 - TIR'!$E$18-'Ejercicio 3 - TIR'!$D$18)*(1-F611)))</f>
        <v>41544.9810422267</v>
      </c>
      <c r="H611" s="17">
        <f ca="1" t="shared" ref="H611:L611" si="4544">RAND()</f>
        <v>0.958974063914064</v>
      </c>
      <c r="I611" s="18">
        <f ca="1">IF(H611&lt;=('Ejercicio 3 - TIR'!$D$18-'Ejercicio 3 - TIR'!$C$18)/('Ejercicio 3 - TIR'!$E$18-'Ejercicio 3 - TIR'!$C$18),'Ejercicio 3 - TIR'!$C$18+SQRT(('Ejercicio 3 - TIR'!$E$18-'Ejercicio 3 - TIR'!$C$18)*('Ejercicio 3 - TIR'!$D$18-'Ejercicio 3 - TIR'!$C$18)*H611),'Ejercicio 3 - TIR'!$E$18-SQRT(('Ejercicio 3 - TIR'!$E$18-'Ejercicio 3 - TIR'!$C$18)*('Ejercicio 3 - TIR'!$E$18-'Ejercicio 3 - TIR'!$D$18)*(1-H611)))</f>
        <v>43245.877653513</v>
      </c>
      <c r="J611" s="17">
        <f ca="1" t="shared" si="4544"/>
        <v>0.79888942117612</v>
      </c>
      <c r="K611" s="18">
        <f ca="1">IF(J611&lt;=('Ejercicio 3 - TIR'!$D$18-'Ejercicio 3 - TIR'!$C$18)/('Ejercicio 3 - TIR'!$E$18-'Ejercicio 3 - TIR'!$C$18),'Ejercicio 3 - TIR'!$C$18+SQRT(('Ejercicio 3 - TIR'!$E$18-'Ejercicio 3 - TIR'!$C$18)*('Ejercicio 3 - TIR'!$D$18-'Ejercicio 3 - TIR'!$C$18)*J611),'Ejercicio 3 - TIR'!$E$18-SQRT(('Ejercicio 3 - TIR'!$E$18-'Ejercicio 3 - TIR'!$C$18)*('Ejercicio 3 - TIR'!$E$18-'Ejercicio 3 - TIR'!$D$18)*(1-J611)))</f>
        <v>41116.2784070185</v>
      </c>
      <c r="L611" s="17">
        <f ca="1" t="shared" si="4544"/>
        <v>0.559730843976768</v>
      </c>
      <c r="M611" s="18">
        <f ca="1">IF(L611&lt;=('Ejercicio 3 - TIR'!$D$18-'Ejercicio 3 - TIR'!$C$18)/('Ejercicio 3 - TIR'!$E$18-'Ejercicio 3 - TIR'!$C$18),'Ejercicio 3 - TIR'!$C$18+SQRT(('Ejercicio 3 - TIR'!$E$18-'Ejercicio 3 - TIR'!$C$18)*('Ejercicio 3 - TIR'!$D$18-'Ejercicio 3 - TIR'!$C$18)*L611),'Ejercicio 3 - TIR'!$E$18-SQRT(('Ejercicio 3 - TIR'!$E$18-'Ejercicio 3 - TIR'!$C$18)*('Ejercicio 3 - TIR'!$E$18-'Ejercicio 3 - TIR'!$D$18)*(1-L611)))</f>
        <v>39162.9485754595</v>
      </c>
      <c r="N611" s="17">
        <f ca="1" t="shared" ref="N611:R611" si="4545">RAND()</f>
        <v>0.89584703115402</v>
      </c>
      <c r="O611" s="18">
        <f ca="1">IF(N611&lt;=('Ejercicio 3 - TIR'!$D$18-'Ejercicio 3 - TIR'!$C$18)/('Ejercicio 3 - TIR'!$E$18-'Ejercicio 3 - TIR'!$C$18),'Ejercicio 3 - TIR'!$C$18+SQRT(('Ejercicio 3 - TIR'!$E$18-'Ejercicio 3 - TIR'!$C$18)*('Ejercicio 3 - TIR'!$D$18-'Ejercicio 3 - TIR'!$C$18)*N611),'Ejercicio 3 - TIR'!$E$18-SQRT(('Ejercicio 3 - TIR'!$E$18-'Ejercicio 3 - TIR'!$C$18)*('Ejercicio 3 - TIR'!$E$18-'Ejercicio 3 - TIR'!$D$18)*(1-N611)))</f>
        <v>42205.0988097164</v>
      </c>
      <c r="P611" s="17">
        <f ca="1" t="shared" si="4545"/>
        <v>0.142719036835361</v>
      </c>
      <c r="Q611" s="19">
        <f ca="1">IF(P611&lt;=('Ejercicio 3 - TIR'!$D$22-'Ejercicio 3 - TIR'!$C$22)/('Ejercicio 3 - TIR'!$E$22-'Ejercicio 3 - TIR'!$C$22),'Ejercicio 3 - TIR'!$C$22+SQRT(('Ejercicio 3 - TIR'!$E$22-'Ejercicio 3 - TIR'!$C$22)*('Ejercicio 3 - TIR'!$D$22-'Ejercicio 3 - TIR'!$C$22)*P611),'Ejercicio 3 - TIR'!$E$22-SQRT(('Ejercicio 3 - TIR'!$E$22-'Ejercicio 3 - TIR'!$C$22)*('Ejercicio 3 - TIR'!$E$22-'Ejercicio 3 - TIR'!$D$22)*(1-P611)))</f>
        <v>0.136027921459243</v>
      </c>
      <c r="R611" s="17">
        <f ca="1" t="shared" si="4545"/>
        <v>0.341419748621486</v>
      </c>
      <c r="S611" s="19">
        <f ca="1">IF(R611&lt;=('Ejercicio 3 - TIR'!$D$23-'Ejercicio 3 - TIR'!$C$23)/('Ejercicio 3 - TIR'!$E$23-'Ejercicio 3 - TIR'!$C$23),'Ejercicio 3 - TIR'!$C$23+SQRT(('Ejercicio 3 - TIR'!$E$23-'Ejercicio 3 - TIR'!$C$23)*('Ejercicio 3 - TIR'!$D$23-'Ejercicio 3 - TIR'!$C$23)*R611),'Ejercicio 3 - TIR'!$E$23-SQRT(('Ejercicio 3 - TIR'!$E$23-'Ejercicio 3 - TIR'!$C$23)*('Ejercicio 3 - TIR'!$E$23-'Ejercicio 3 - TIR'!$D$23)*(1-R611)))</f>
        <v>0.144790230888773</v>
      </c>
      <c r="T611" s="17">
        <f ca="1" t="shared" ref="T611:X611" si="4546">RAND()</f>
        <v>0.639204315820513</v>
      </c>
      <c r="U611" s="19">
        <f ca="1">IF(T611&lt;=('Ejercicio 3 - TIR'!$D$24-'Ejercicio 3 - TIR'!$C$24)/('Ejercicio 3 - TIR'!$E$24-'Ejercicio 3 - TIR'!$C$24),'Ejercicio 3 - TIR'!$C$24+SQRT(('Ejercicio 3 - TIR'!$E$24-'Ejercicio 3 - TIR'!$C$24)*('Ejercicio 3 - TIR'!$D$24-'Ejercicio 3 - TIR'!$C$24)*T611),'Ejercicio 3 - TIR'!$E$24-SQRT(('Ejercicio 3 - TIR'!$E$24-'Ejercicio 3 - TIR'!$C$24)*('Ejercicio 3 - TIR'!$E$24-'Ejercicio 3 - TIR'!$D$24)*(1-T611)))</f>
        <v>0.188215917258751</v>
      </c>
      <c r="V611" s="17">
        <f ca="1" t="shared" si="4546"/>
        <v>0.060767205173752</v>
      </c>
      <c r="W611" s="19">
        <f ca="1">IF(V611&lt;=('Ejercicio 3 - TIR'!$D$25-'Ejercicio 3 - TIR'!$C$25)/('Ejercicio 3 - TIR'!$E$25-'Ejercicio 3 - TIR'!$C$25),'Ejercicio 3 - TIR'!$C$25+SQRT(('Ejercicio 3 - TIR'!$E$25-'Ejercicio 3 - TIR'!$C$25)*('Ejercicio 3 - TIR'!$D$25-'Ejercicio 3 - TIR'!$C$25)*V611),'Ejercicio 3 - TIR'!$E$25-SQRT(('Ejercicio 3 - TIR'!$E$25-'Ejercicio 3 - TIR'!$C$25)*('Ejercicio 3 - TIR'!$E$25-'Ejercicio 3 - TIR'!$D$25)*(1-V611)))</f>
        <v>0.189223561527049</v>
      </c>
      <c r="X611" s="17">
        <f ca="1" t="shared" si="4546"/>
        <v>0.896749190834861</v>
      </c>
      <c r="Y611" s="19">
        <f ca="1">IF(X611&lt;=('Ejercicio 3 - TIR'!$D$26-'Ejercicio 3 - TIR'!$C$26)/('Ejercicio 3 - TIR'!$E$26-'Ejercicio 3 - TIR'!$C$26),'Ejercicio 3 - TIR'!$C$26+SQRT(('Ejercicio 3 - TIR'!$E$26-'Ejercicio 3 - TIR'!$C$26)*('Ejercicio 3 - TIR'!$D$26-'Ejercicio 3 - TIR'!$C$26)*X611),'Ejercicio 3 - TIR'!$E$26-SQRT(('Ejercicio 3 - TIR'!$E$26-'Ejercicio 3 - TIR'!$C$26)*('Ejercicio 3 - TIR'!$E$26-'Ejercicio 3 - TIR'!$D$26)*(1-X611)))</f>
        <v>0.256387410783827</v>
      </c>
      <c r="Z611" s="17">
        <f ca="1" t="shared" si="4288"/>
        <v>1.13602792145924</v>
      </c>
      <c r="AA611" s="17">
        <f ca="1" t="shared" si="4289"/>
        <v>1.30051366650342</v>
      </c>
      <c r="AB611" s="17">
        <f ca="1" t="shared" si="4290"/>
        <v>1.5452910391519</v>
      </c>
      <c r="AC611" s="17">
        <f ca="1" t="shared" si="4291"/>
        <v>1.83769651317606</v>
      </c>
      <c r="AD611" s="17">
        <f ca="1" t="shared" si="4292"/>
        <v>2.30885876399573</v>
      </c>
      <c r="AE611" s="16">
        <f ca="1" t="shared" si="4293"/>
        <v>4491.6004046596</v>
      </c>
      <c r="AF611" s="16">
        <f ca="1" t="shared" si="4294"/>
        <v>5141.94026431036</v>
      </c>
      <c r="AG611" s="16">
        <f ca="1" t="shared" si="4295"/>
        <v>6109.73526764724</v>
      </c>
      <c r="AH611" s="16">
        <f ca="1" t="shared" si="4296"/>
        <v>7265.84113497887</v>
      </c>
      <c r="AI611" s="16">
        <f ca="1" t="shared" si="4297"/>
        <v>9128.71133074273</v>
      </c>
      <c r="AJ611" s="18">
        <f ca="1" t="shared" si="4298"/>
        <v>47196.2584604645</v>
      </c>
      <c r="AK611" s="18">
        <f ca="1" t="shared" si="4299"/>
        <v>56241.8549083284</v>
      </c>
      <c r="AL611" s="18">
        <f ca="1" t="shared" si="4300"/>
        <v>63536.6165856405</v>
      </c>
      <c r="AM611" s="18">
        <f ca="1" t="shared" si="4301"/>
        <v>71969.6140428152</v>
      </c>
      <c r="AN611" s="18">
        <f ca="1" t="shared" si="4302"/>
        <v>97445.6122721197</v>
      </c>
      <c r="AO611" s="18">
        <f ca="1">C611/'Ejercicio 3 - TIR'!$D$7</f>
        <v>14632.8712159839</v>
      </c>
      <c r="AP611" s="18">
        <f ca="1" t="shared" si="4303"/>
        <v>32563.3872444806</v>
      </c>
      <c r="AQ611" s="18">
        <f ca="1" t="shared" si="4304"/>
        <v>41608.9836923445</v>
      </c>
      <c r="AR611" s="18">
        <f ca="1" t="shared" si="4305"/>
        <v>48903.7453696565</v>
      </c>
      <c r="AS611" s="18">
        <f ca="1" t="shared" si="4306"/>
        <v>57336.7428268313</v>
      </c>
      <c r="AT611" s="18">
        <f ca="1" t="shared" si="4307"/>
        <v>82812.7410561358</v>
      </c>
      <c r="AU611" s="18">
        <f ca="1">AP611*'Ejercicio 3 - TIR'!$D$5</f>
        <v>16281.6936222403</v>
      </c>
      <c r="AV611" s="18">
        <f ca="1">AQ611*'Ejercicio 3 - TIR'!$D$5</f>
        <v>20804.4918461722</v>
      </c>
      <c r="AW611" s="18">
        <f ca="1">AR611*'Ejercicio 3 - TIR'!$D$5</f>
        <v>24451.8726848283</v>
      </c>
      <c r="AX611" s="18">
        <f ca="1">AS611*'Ejercicio 3 - TIR'!$D$5</f>
        <v>28668.3714134156</v>
      </c>
      <c r="AY611" s="18">
        <f ca="1">AT611*'Ejercicio 3 - TIR'!$D$5</f>
        <v>41406.3705280679</v>
      </c>
      <c r="AZ611" s="18">
        <f ca="1" t="shared" ref="AZ611:BD611" si="4547">AJ611-AU611-AE611</f>
        <v>26422.9644335646</v>
      </c>
      <c r="BA611" s="18">
        <f ca="1" t="shared" si="4547"/>
        <v>30295.4227978458</v>
      </c>
      <c r="BB611" s="18">
        <f ca="1" t="shared" si="4547"/>
        <v>32975.008633165</v>
      </c>
      <c r="BC611" s="18">
        <f ca="1" t="shared" si="4547"/>
        <v>36035.4014944207</v>
      </c>
      <c r="BD611" s="18">
        <f ca="1" t="shared" si="4547"/>
        <v>46910.5304133091</v>
      </c>
      <c r="BE611" s="18">
        <f ca="1" t="shared" ref="BE611:BI611" si="4548">AZ611/Z611</f>
        <v>23259.0801110099</v>
      </c>
      <c r="BF611" s="18">
        <f ca="1" t="shared" si="4548"/>
        <v>23294.9668874288</v>
      </c>
      <c r="BG611" s="18">
        <f ca="1" t="shared" si="4548"/>
        <v>21339.0279227029</v>
      </c>
      <c r="BH611" s="18">
        <f ca="1" t="shared" si="4548"/>
        <v>19609.0057504334</v>
      </c>
      <c r="BI611" s="18">
        <f ca="1" t="shared" si="4548"/>
        <v>20317.6266754945</v>
      </c>
      <c r="BJ611" s="18">
        <f ca="1" t="shared" si="4310"/>
        <v>76237.8109392221</v>
      </c>
      <c r="BK611" s="18">
        <f ca="1" t="shared" si="4311"/>
        <v>33785.2329494454</v>
      </c>
      <c r="BL611" s="18">
        <f ca="1" t="shared" si="4312"/>
        <v>110023.043888668</v>
      </c>
      <c r="BM611" s="18">
        <f ca="1">BK611*'Ejercicio 3 - TIR'!$D$5</f>
        <v>16892.6164747227</v>
      </c>
      <c r="BN611" s="18">
        <f ca="1" t="shared" si="4313"/>
        <v>93130.4274139448</v>
      </c>
      <c r="BO611" s="18">
        <f ca="1" t="shared" si="4314"/>
        <v>40336.130068334</v>
      </c>
      <c r="BP611" s="18">
        <f ca="1" t="shared" si="4315"/>
        <v>-106184.050540262</v>
      </c>
      <c r="BQ611" s="18">
        <f ca="1" t="shared" ref="BQ611:BT611" si="4549">BE611</f>
        <v>23259.0801110099</v>
      </c>
      <c r="BR611" s="18">
        <f ca="1" t="shared" si="4549"/>
        <v>23294.9668874288</v>
      </c>
      <c r="BS611" s="18">
        <f ca="1" t="shared" si="4549"/>
        <v>21339.0279227029</v>
      </c>
      <c r="BT611" s="18">
        <f ca="1" t="shared" si="4549"/>
        <v>19609.0057504334</v>
      </c>
      <c r="BU611" s="18">
        <f ca="1" t="shared" si="4317"/>
        <v>60653.7567438285</v>
      </c>
      <c r="BV611" s="20">
        <f ca="1" t="shared" si="4318"/>
        <v>10.4126476874865</v>
      </c>
    </row>
    <row r="612" ht="15" customHeight="1" spans="1:74">
      <c r="A612" s="16">
        <v>611</v>
      </c>
      <c r="B612" s="17">
        <f ca="1" t="shared" ref="B612:F612" si="4550">RAND()</f>
        <v>0.585458381076425</v>
      </c>
      <c r="C612" s="18">
        <f ca="1">IF(B612&lt;=('Ejercicio 3 - TIR'!$D$13-'Ejercicio 3 - TIR'!$C$13)/('Ejercicio 3 - TIR'!$E$13-'Ejercicio 3 - TIR'!$C$13),'Ejercicio 3 - TIR'!$C$13+SQRT(('Ejercicio 3 - TIR'!$E$13-'Ejercicio 3 - TIR'!$C$13)*('Ejercicio 3 - TIR'!$D$13-'Ejercicio 3 - TIR'!$C$13)*B612),'Ejercicio 3 - TIR'!$E$13-SQRT(('Ejercicio 3 - TIR'!$E$13-'Ejercicio 3 - TIR'!$C$13)*('Ejercicio 3 - TIR'!$E$13-'Ejercicio 3 - TIR'!$D$13)*(1-B612)))</f>
        <v>77696.4141289278</v>
      </c>
      <c r="D612" s="17">
        <f ca="1" t="shared" si="4550"/>
        <v>0.521346185068928</v>
      </c>
      <c r="E612" s="18">
        <f ca="1">IF(D612&lt;=('Ejercicio 3 - TIR'!$D$14-'Ejercicio 3 - TIR'!$C$14)/('Ejercicio 3 - TIR'!$E$14-'Ejercicio 3 - TIR'!$C$14),'Ejercicio 3 - TIR'!$C$14+SQRT(('Ejercicio 3 - TIR'!$E$14-'Ejercicio 3 - TIR'!$C$14)*('Ejercicio 3 - TIR'!$D$14-'Ejercicio 3 - TIR'!$C$14)*D612),'Ejercicio 3 - TIR'!$E$14-SQRT(('Ejercicio 3 - TIR'!$E$14-'Ejercicio 3 - TIR'!$C$14)*('Ejercicio 3 - TIR'!$E$14-'Ejercicio 3 - TIR'!$D$14)*(1-D612)))</f>
        <v>31526.6256875044</v>
      </c>
      <c r="F612" s="17">
        <f ca="1" t="shared" si="4550"/>
        <v>0.480197872854527</v>
      </c>
      <c r="G612" s="18">
        <f ca="1">IF(F612&lt;=('Ejercicio 3 - TIR'!$D$18-'Ejercicio 3 - TIR'!$C$18)/('Ejercicio 3 - TIR'!$E$18-'Ejercicio 3 - TIR'!$C$18),'Ejercicio 3 - TIR'!$C$18+SQRT(('Ejercicio 3 - TIR'!$E$18-'Ejercicio 3 - TIR'!$C$18)*('Ejercicio 3 - TIR'!$D$18-'Ejercicio 3 - TIR'!$C$18)*F612),'Ejercicio 3 - TIR'!$E$18-SQRT(('Ejercicio 3 - TIR'!$E$18-'Ejercicio 3 - TIR'!$C$18)*('Ejercicio 3 - TIR'!$E$18-'Ejercicio 3 - TIR'!$D$18)*(1-F612)))</f>
        <v>38487.0301594951</v>
      </c>
      <c r="H612" s="17">
        <f ca="1" t="shared" ref="H612:L612" si="4551">RAND()</f>
        <v>0.605341451620327</v>
      </c>
      <c r="I612" s="18">
        <f ca="1">IF(H612&lt;=('Ejercicio 3 - TIR'!$D$18-'Ejercicio 3 - TIR'!$C$18)/('Ejercicio 3 - TIR'!$E$18-'Ejercicio 3 - TIR'!$C$18),'Ejercicio 3 - TIR'!$C$18+SQRT(('Ejercicio 3 - TIR'!$E$18-'Ejercicio 3 - TIR'!$C$18)*('Ejercicio 3 - TIR'!$D$18-'Ejercicio 3 - TIR'!$C$18)*H612),'Ejercicio 3 - TIR'!$E$18-SQRT(('Ejercicio 3 - TIR'!$E$18-'Ejercicio 3 - TIR'!$C$18)*('Ejercicio 3 - TIR'!$E$18-'Ejercicio 3 - TIR'!$D$18)*(1-H612)))</f>
        <v>39528.9672967772</v>
      </c>
      <c r="J612" s="17">
        <f ca="1" t="shared" si="4551"/>
        <v>0.808092694412486</v>
      </c>
      <c r="K612" s="18">
        <f ca="1">IF(J612&lt;=('Ejercicio 3 - TIR'!$D$18-'Ejercicio 3 - TIR'!$C$18)/('Ejercicio 3 - TIR'!$E$18-'Ejercicio 3 - TIR'!$C$18),'Ejercicio 3 - TIR'!$C$18+SQRT(('Ejercicio 3 - TIR'!$E$18-'Ejercicio 3 - TIR'!$C$18)*('Ejercicio 3 - TIR'!$D$18-'Ejercicio 3 - TIR'!$C$18)*J612),'Ejercicio 3 - TIR'!$E$18-SQRT(('Ejercicio 3 - TIR'!$E$18-'Ejercicio 3 - TIR'!$C$18)*('Ejercicio 3 - TIR'!$E$18-'Ejercicio 3 - TIR'!$D$18)*(1-J612)))</f>
        <v>41206.1829354773</v>
      </c>
      <c r="L612" s="17">
        <f ca="1" t="shared" si="4551"/>
        <v>0.51462532425004</v>
      </c>
      <c r="M612" s="18">
        <f ca="1">IF(L612&lt;=('Ejercicio 3 - TIR'!$D$18-'Ejercicio 3 - TIR'!$C$18)/('Ejercicio 3 - TIR'!$E$18-'Ejercicio 3 - TIR'!$C$18),'Ejercicio 3 - TIR'!$C$18+SQRT(('Ejercicio 3 - TIR'!$E$18-'Ejercicio 3 - TIR'!$C$18)*('Ejercicio 3 - TIR'!$D$18-'Ejercicio 3 - TIR'!$C$18)*L612),'Ejercicio 3 - TIR'!$E$18-SQRT(('Ejercicio 3 - TIR'!$E$18-'Ejercicio 3 - TIR'!$C$18)*('Ejercicio 3 - TIR'!$E$18-'Ejercicio 3 - TIR'!$D$18)*(1-L612)))</f>
        <v>38786.0001500971</v>
      </c>
      <c r="N612" s="17">
        <f ca="1" t="shared" ref="N612:R612" si="4552">RAND()</f>
        <v>0.921201747439072</v>
      </c>
      <c r="O612" s="18">
        <f ca="1">IF(N612&lt;=('Ejercicio 3 - TIR'!$D$18-'Ejercicio 3 - TIR'!$C$18)/('Ejercicio 3 - TIR'!$E$18-'Ejercicio 3 - TIR'!$C$18),'Ejercicio 3 - TIR'!$C$18+SQRT(('Ejercicio 3 - TIR'!$E$18-'Ejercicio 3 - TIR'!$C$18)*('Ejercicio 3 - TIR'!$D$18-'Ejercicio 3 - TIR'!$C$18)*N612),'Ejercicio 3 - TIR'!$E$18-SQRT(('Ejercicio 3 - TIR'!$E$18-'Ejercicio 3 - TIR'!$C$18)*('Ejercicio 3 - TIR'!$E$18-'Ejercicio 3 - TIR'!$D$18)*(1-N612)))</f>
        <v>42568.9777989353</v>
      </c>
      <c r="P612" s="17">
        <f ca="1" t="shared" si="4552"/>
        <v>0.632143371533007</v>
      </c>
      <c r="Q612" s="19">
        <f ca="1">IF(P612&lt;=('Ejercicio 3 - TIR'!$D$22-'Ejercicio 3 - TIR'!$C$22)/('Ejercicio 3 - TIR'!$E$22-'Ejercicio 3 - TIR'!$C$22),'Ejercicio 3 - TIR'!$C$22+SQRT(('Ejercicio 3 - TIR'!$E$22-'Ejercicio 3 - TIR'!$C$22)*('Ejercicio 3 - TIR'!$D$22-'Ejercicio 3 - TIR'!$C$22)*P612),'Ejercicio 3 - TIR'!$E$22-SQRT(('Ejercicio 3 - TIR'!$E$22-'Ejercicio 3 - TIR'!$C$22)*('Ejercicio 3 - TIR'!$E$22-'Ejercicio 3 - TIR'!$D$22)*(1-P612)))</f>
        <v>0.154267881330124</v>
      </c>
      <c r="R612" s="17">
        <f ca="1" t="shared" si="4552"/>
        <v>0.456048080056983</v>
      </c>
      <c r="S612" s="19">
        <f ca="1">IF(R612&lt;=('Ejercicio 3 - TIR'!$D$23-'Ejercicio 3 - TIR'!$C$23)/('Ejercicio 3 - TIR'!$E$23-'Ejercicio 3 - TIR'!$C$23),'Ejercicio 3 - TIR'!$C$23+SQRT(('Ejercicio 3 - TIR'!$E$23-'Ejercicio 3 - TIR'!$C$23)*('Ejercicio 3 - TIR'!$D$23-'Ejercicio 3 - TIR'!$C$23)*R612),'Ejercicio 3 - TIR'!$E$23-SQRT(('Ejercicio 3 - TIR'!$E$23-'Ejercicio 3 - TIR'!$C$23)*('Ejercicio 3 - TIR'!$E$23-'Ejercicio 3 - TIR'!$D$23)*(1-R612)))</f>
        <v>0.148651117676324</v>
      </c>
      <c r="T612" s="17">
        <f ca="1" t="shared" ref="T612:X612" si="4553">RAND()</f>
        <v>0.0553518701874434</v>
      </c>
      <c r="U612" s="19">
        <f ca="1">IF(T612&lt;=('Ejercicio 3 - TIR'!$D$24-'Ejercicio 3 - TIR'!$C$24)/('Ejercicio 3 - TIR'!$E$24-'Ejercicio 3 - TIR'!$C$24),'Ejercicio 3 - TIR'!$C$24+SQRT(('Ejercicio 3 - TIR'!$E$24-'Ejercicio 3 - TIR'!$C$24)*('Ejercicio 3 - TIR'!$D$24-'Ejercicio 3 - TIR'!$C$24)*T612),'Ejercicio 3 - TIR'!$E$24-SQRT(('Ejercicio 3 - TIR'!$E$24-'Ejercicio 3 - TIR'!$C$24)*('Ejercicio 3 - TIR'!$E$24-'Ejercicio 3 - TIR'!$D$24)*(1-T612)))</f>
        <v>0.160781415834371</v>
      </c>
      <c r="V612" s="17">
        <f ca="1" t="shared" si="4553"/>
        <v>0.838797091556478</v>
      </c>
      <c r="W612" s="19">
        <f ca="1">IF(V612&lt;=('Ejercicio 3 - TIR'!$D$25-'Ejercicio 3 - TIR'!$C$25)/('Ejercicio 3 - TIR'!$E$25-'Ejercicio 3 - TIR'!$C$25),'Ejercicio 3 - TIR'!$C$25+SQRT(('Ejercicio 3 - TIR'!$E$25-'Ejercicio 3 - TIR'!$C$25)*('Ejercicio 3 - TIR'!$D$25-'Ejercicio 3 - TIR'!$C$25)*V612),'Ejercicio 3 - TIR'!$E$25-SQRT(('Ejercicio 3 - TIR'!$E$25-'Ejercicio 3 - TIR'!$C$25)*('Ejercicio 3 - TIR'!$E$25-'Ejercicio 3 - TIR'!$D$25)*(1-V612)))</f>
        <v>0.226246891160264</v>
      </c>
      <c r="X612" s="17">
        <f ca="1" t="shared" si="4553"/>
        <v>0.651633997090693</v>
      </c>
      <c r="Y612" s="19">
        <f ca="1">IF(X612&lt;=('Ejercicio 3 - TIR'!$D$26-'Ejercicio 3 - TIR'!$C$26)/('Ejercicio 3 - TIR'!$E$26-'Ejercicio 3 - TIR'!$C$26),'Ejercicio 3 - TIR'!$C$26+SQRT(('Ejercicio 3 - TIR'!$E$26-'Ejercicio 3 - TIR'!$C$26)*('Ejercicio 3 - TIR'!$D$26-'Ejercicio 3 - TIR'!$C$26)*X612),'Ejercicio 3 - TIR'!$E$26-SQRT(('Ejercicio 3 - TIR'!$E$26-'Ejercicio 3 - TIR'!$C$26)*('Ejercicio 3 - TIR'!$E$26-'Ejercicio 3 - TIR'!$D$26)*(1-X612)))</f>
        <v>0.236627469341641</v>
      </c>
      <c r="Z612" s="17">
        <f ca="1" t="shared" si="4288"/>
        <v>1.15426788133012</v>
      </c>
      <c r="AA612" s="17">
        <f ca="1" t="shared" si="4289"/>
        <v>1.32585109198773</v>
      </c>
      <c r="AB612" s="17">
        <f ca="1" t="shared" si="4290"/>
        <v>1.53902330774306</v>
      </c>
      <c r="AC612" s="17">
        <f ca="1" t="shared" si="4291"/>
        <v>1.88722254654312</v>
      </c>
      <c r="AD612" s="17">
        <f ca="1" t="shared" si="4292"/>
        <v>2.33379124181611</v>
      </c>
      <c r="AE612" s="16">
        <f ca="1" t="shared" si="4293"/>
        <v>4863.54575029916</v>
      </c>
      <c r="AF612" s="16">
        <f ca="1" t="shared" si="4294"/>
        <v>5586.51726195107</v>
      </c>
      <c r="AG612" s="16">
        <f ca="1" t="shared" si="4295"/>
        <v>6484.72541691071</v>
      </c>
      <c r="AH612" s="16">
        <f ca="1" t="shared" si="4296"/>
        <v>7951.87438251471</v>
      </c>
      <c r="AI612" s="16">
        <f ca="1" t="shared" si="4297"/>
        <v>9833.5062941718</v>
      </c>
      <c r="AJ612" s="18">
        <f ca="1" t="shared" si="4298"/>
        <v>44424.342760889</v>
      </c>
      <c r="AK612" s="18">
        <f ca="1" t="shared" si="4299"/>
        <v>52409.5244555793</v>
      </c>
      <c r="AL612" s="18">
        <f ca="1" t="shared" si="4300"/>
        <v>63417.2759608241</v>
      </c>
      <c r="AM612" s="18">
        <f ca="1" t="shared" si="4301"/>
        <v>73197.813973488</v>
      </c>
      <c r="AN612" s="18">
        <f ca="1" t="shared" si="4302"/>
        <v>99347.1075602194</v>
      </c>
      <c r="AO612" s="18">
        <f ca="1">C612/'Ejercicio 3 - TIR'!$D$7</f>
        <v>15539.2828257856</v>
      </c>
      <c r="AP612" s="18">
        <f ca="1" t="shared" si="4303"/>
        <v>28885.0599351034</v>
      </c>
      <c r="AQ612" s="18">
        <f ca="1" t="shared" si="4304"/>
        <v>36870.2416297937</v>
      </c>
      <c r="AR612" s="18">
        <f ca="1" t="shared" si="4305"/>
        <v>47877.9931350385</v>
      </c>
      <c r="AS612" s="18">
        <f ca="1" t="shared" si="4306"/>
        <v>57658.5311477025</v>
      </c>
      <c r="AT612" s="18">
        <f ca="1" t="shared" si="4307"/>
        <v>83807.8247344338</v>
      </c>
      <c r="AU612" s="18">
        <f ca="1">AP612*'Ejercicio 3 - TIR'!$D$5</f>
        <v>14442.5299675517</v>
      </c>
      <c r="AV612" s="18">
        <f ca="1">AQ612*'Ejercicio 3 - TIR'!$D$5</f>
        <v>18435.1208148969</v>
      </c>
      <c r="AW612" s="18">
        <f ca="1">AR612*'Ejercicio 3 - TIR'!$D$5</f>
        <v>23938.9965675193</v>
      </c>
      <c r="AX612" s="18">
        <f ca="1">AS612*'Ejercicio 3 - TIR'!$D$5</f>
        <v>28829.2655738512</v>
      </c>
      <c r="AY612" s="18">
        <f ca="1">AT612*'Ejercicio 3 - TIR'!$D$5</f>
        <v>41903.9123672169</v>
      </c>
      <c r="AZ612" s="18">
        <f ca="1" t="shared" ref="AZ612:BD612" si="4554">AJ612-AU612-AE612</f>
        <v>25118.2670430381</v>
      </c>
      <c r="BA612" s="18">
        <f ca="1" t="shared" si="4554"/>
        <v>28387.8863787314</v>
      </c>
      <c r="BB612" s="18">
        <f ca="1" t="shared" si="4554"/>
        <v>32993.5539763941</v>
      </c>
      <c r="BC612" s="18">
        <f ca="1" t="shared" si="4554"/>
        <v>36416.6740171221</v>
      </c>
      <c r="BD612" s="18">
        <f ca="1" t="shared" si="4554"/>
        <v>47609.6888988307</v>
      </c>
      <c r="BE612" s="18">
        <f ca="1" t="shared" ref="BE612:BI612" si="4555">AZ612/Z612</f>
        <v>21761.2111099314</v>
      </c>
      <c r="BF612" s="18">
        <f ca="1" t="shared" si="4555"/>
        <v>21411.0668613411</v>
      </c>
      <c r="BG612" s="18">
        <f ca="1" t="shared" si="4555"/>
        <v>21437.9820048198</v>
      </c>
      <c r="BH612" s="18">
        <f ca="1" t="shared" si="4555"/>
        <v>19296.4386123023</v>
      </c>
      <c r="BI612" s="18">
        <f ca="1" t="shared" si="4555"/>
        <v>20400.1489275373</v>
      </c>
      <c r="BJ612" s="18">
        <f ca="1" t="shared" si="4310"/>
        <v>73576.5629135124</v>
      </c>
      <c r="BK612" s="18">
        <f ca="1" t="shared" si="4311"/>
        <v>36265.4421629218</v>
      </c>
      <c r="BL612" s="18">
        <f ca="1" t="shared" si="4312"/>
        <v>109842.005076434</v>
      </c>
      <c r="BM612" s="18">
        <f ca="1">BK612*'Ejercicio 3 - TIR'!$D$5</f>
        <v>18132.7210814609</v>
      </c>
      <c r="BN612" s="18">
        <f ca="1" t="shared" si="4313"/>
        <v>91709.2839949733</v>
      </c>
      <c r="BO612" s="18">
        <f ca="1" t="shared" si="4314"/>
        <v>39296.2671003972</v>
      </c>
      <c r="BP612" s="18">
        <f ca="1" t="shared" si="4315"/>
        <v>-109223.039816432</v>
      </c>
      <c r="BQ612" s="18">
        <f ca="1" t="shared" ref="BQ612:BT612" si="4556">BE612</f>
        <v>21761.2111099314</v>
      </c>
      <c r="BR612" s="18">
        <f ca="1" t="shared" si="4556"/>
        <v>21411.0668613411</v>
      </c>
      <c r="BS612" s="18">
        <f ca="1" t="shared" si="4556"/>
        <v>21437.9820048198</v>
      </c>
      <c r="BT612" s="18">
        <f ca="1" t="shared" si="4556"/>
        <v>19296.4386123023</v>
      </c>
      <c r="BU612" s="18">
        <f ca="1" t="shared" si="4317"/>
        <v>59696.4160279344</v>
      </c>
      <c r="BV612" s="20">
        <f ca="1" t="shared" si="4318"/>
        <v>8.32927514190276</v>
      </c>
    </row>
    <row r="613" ht="15" customHeight="1" spans="1:74">
      <c r="A613" s="16">
        <v>612</v>
      </c>
      <c r="B613" s="17">
        <f ca="1" t="shared" ref="B613:F613" si="4557">RAND()</f>
        <v>0.879803454969455</v>
      </c>
      <c r="C613" s="18">
        <f ca="1">IF(B613&lt;=('Ejercicio 3 - TIR'!$D$13-'Ejercicio 3 - TIR'!$C$13)/('Ejercicio 3 - TIR'!$E$13-'Ejercicio 3 - TIR'!$C$13),'Ejercicio 3 - TIR'!$C$13+SQRT(('Ejercicio 3 - TIR'!$E$13-'Ejercicio 3 - TIR'!$C$13)*('Ejercicio 3 - TIR'!$D$13-'Ejercicio 3 - TIR'!$C$13)*B613),'Ejercicio 3 - TIR'!$E$13-SQRT(('Ejercicio 3 - TIR'!$E$13-'Ejercicio 3 - TIR'!$C$13)*('Ejercicio 3 - TIR'!$E$13-'Ejercicio 3 - TIR'!$D$13)*(1-B613)))</f>
        <v>87990.1767691338</v>
      </c>
      <c r="D613" s="17">
        <f ca="1" t="shared" si="4557"/>
        <v>0.425369513612576</v>
      </c>
      <c r="E613" s="18">
        <f ca="1">IF(D613&lt;=('Ejercicio 3 - TIR'!$D$14-'Ejercicio 3 - TIR'!$C$14)/('Ejercicio 3 - TIR'!$E$14-'Ejercicio 3 - TIR'!$C$14),'Ejercicio 3 - TIR'!$C$14+SQRT(('Ejercicio 3 - TIR'!$E$14-'Ejercicio 3 - TIR'!$C$14)*('Ejercicio 3 - TIR'!$D$14-'Ejercicio 3 - TIR'!$C$14)*D613),'Ejercicio 3 - TIR'!$E$14-SQRT(('Ejercicio 3 - TIR'!$E$14-'Ejercicio 3 - TIR'!$C$14)*('Ejercicio 3 - TIR'!$E$14-'Ejercicio 3 - TIR'!$D$14)*(1-D613)))</f>
        <v>30715.8967606928</v>
      </c>
      <c r="F613" s="17">
        <f ca="1" t="shared" si="4557"/>
        <v>0.601818220632458</v>
      </c>
      <c r="G613" s="18">
        <f ca="1">IF(F613&lt;=('Ejercicio 3 - TIR'!$D$18-'Ejercicio 3 - TIR'!$C$18)/('Ejercicio 3 - TIR'!$E$18-'Ejercicio 3 - TIR'!$C$18),'Ejercicio 3 - TIR'!$C$18+SQRT(('Ejercicio 3 - TIR'!$E$18-'Ejercicio 3 - TIR'!$C$18)*('Ejercicio 3 - TIR'!$D$18-'Ejercicio 3 - TIR'!$C$18)*F613),'Ejercicio 3 - TIR'!$E$18-SQRT(('Ejercicio 3 - TIR'!$E$18-'Ejercicio 3 - TIR'!$C$18)*('Ejercicio 3 - TIR'!$E$18-'Ejercicio 3 - TIR'!$D$18)*(1-F613)))</f>
        <v>39501.1964033415</v>
      </c>
      <c r="H613" s="17">
        <f ca="1" t="shared" ref="H613:L613" si="4558">RAND()</f>
        <v>0.87255583824396</v>
      </c>
      <c r="I613" s="18">
        <f ca="1">IF(H613&lt;=('Ejercicio 3 - TIR'!$D$18-'Ejercicio 3 - TIR'!$C$18)/('Ejercicio 3 - TIR'!$E$18-'Ejercicio 3 - TIR'!$C$18),'Ejercicio 3 - TIR'!$C$18+SQRT(('Ejercicio 3 - TIR'!$E$18-'Ejercicio 3 - TIR'!$C$18)*('Ejercicio 3 - TIR'!$D$18-'Ejercicio 3 - TIR'!$C$18)*H613),'Ejercicio 3 - TIR'!$E$18-SQRT(('Ejercicio 3 - TIR'!$E$18-'Ejercicio 3 - TIR'!$C$18)*('Ejercicio 3 - TIR'!$E$18-'Ejercicio 3 - TIR'!$D$18)*(1-H613)))</f>
        <v>41908.3479931106</v>
      </c>
      <c r="J613" s="17">
        <f ca="1" t="shared" si="4558"/>
        <v>0.542832772320284</v>
      </c>
      <c r="K613" s="18">
        <f ca="1">IF(J613&lt;=('Ejercicio 3 - TIR'!$D$18-'Ejercicio 3 - TIR'!$C$18)/('Ejercicio 3 - TIR'!$E$18-'Ejercicio 3 - TIR'!$C$18),'Ejercicio 3 - TIR'!$C$18+SQRT(('Ejercicio 3 - TIR'!$E$18-'Ejercicio 3 - TIR'!$C$18)*('Ejercicio 3 - TIR'!$D$18-'Ejercicio 3 - TIR'!$C$18)*J613),'Ejercicio 3 - TIR'!$E$18-SQRT(('Ejercicio 3 - TIR'!$E$18-'Ejercicio 3 - TIR'!$C$18)*('Ejercicio 3 - TIR'!$E$18-'Ejercicio 3 - TIR'!$D$18)*(1-J613)))</f>
        <v>39023.5755578397</v>
      </c>
      <c r="L613" s="17">
        <f ca="1" t="shared" si="4558"/>
        <v>0.441406749712736</v>
      </c>
      <c r="M613" s="18">
        <f ca="1">IF(L613&lt;=('Ejercicio 3 - TIR'!$D$18-'Ejercicio 3 - TIR'!$C$18)/('Ejercicio 3 - TIR'!$E$18-'Ejercicio 3 - TIR'!$C$18),'Ejercicio 3 - TIR'!$C$18+SQRT(('Ejercicio 3 - TIR'!$E$18-'Ejercicio 3 - TIR'!$C$18)*('Ejercicio 3 - TIR'!$D$18-'Ejercicio 3 - TIR'!$C$18)*L613),'Ejercicio 3 - TIR'!$E$18-SQRT(('Ejercicio 3 - TIR'!$E$18-'Ejercicio 3 - TIR'!$C$18)*('Ejercicio 3 - TIR'!$E$18-'Ejercicio 3 - TIR'!$D$18)*(1-L613)))</f>
        <v>38137.0149598554</v>
      </c>
      <c r="N613" s="17">
        <f ca="1" t="shared" ref="N613:R613" si="4559">RAND()</f>
        <v>0.624307200115783</v>
      </c>
      <c r="O613" s="18">
        <f ca="1">IF(N613&lt;=('Ejercicio 3 - TIR'!$D$18-'Ejercicio 3 - TIR'!$C$18)/('Ejercicio 3 - TIR'!$E$18-'Ejercicio 3 - TIR'!$C$18),'Ejercicio 3 - TIR'!$C$18+SQRT(('Ejercicio 3 - TIR'!$E$18-'Ejercicio 3 - TIR'!$C$18)*('Ejercicio 3 - TIR'!$D$18-'Ejercicio 3 - TIR'!$C$18)*N613),'Ejercicio 3 - TIR'!$E$18-SQRT(('Ejercicio 3 - TIR'!$E$18-'Ejercicio 3 - TIR'!$C$18)*('Ejercicio 3 - TIR'!$E$18-'Ejercicio 3 - TIR'!$D$18)*(1-N613)))</f>
        <v>39677.0904727282</v>
      </c>
      <c r="P613" s="17">
        <f ca="1" t="shared" si="4559"/>
        <v>0.328717348626693</v>
      </c>
      <c r="Q613" s="19">
        <f ca="1">IF(P613&lt;=('Ejercicio 3 - TIR'!$D$22-'Ejercicio 3 - TIR'!$C$22)/('Ejercicio 3 - TIR'!$E$22-'Ejercicio 3 - TIR'!$C$22),'Ejercicio 3 - TIR'!$C$22+SQRT(('Ejercicio 3 - TIR'!$E$22-'Ejercicio 3 - TIR'!$C$22)*('Ejercicio 3 - TIR'!$D$22-'Ejercicio 3 - TIR'!$C$22)*P613),'Ejercicio 3 - TIR'!$E$22-SQRT(('Ejercicio 3 - TIR'!$E$22-'Ejercicio 3 - TIR'!$C$22)*('Ejercicio 3 - TIR'!$E$22-'Ejercicio 3 - TIR'!$D$22)*(1-P613)))</f>
        <v>0.144324704058386</v>
      </c>
      <c r="R613" s="17">
        <f ca="1" t="shared" si="4559"/>
        <v>0.207275188633195</v>
      </c>
      <c r="S613" s="19">
        <f ca="1">IF(R613&lt;=('Ejercicio 3 - TIR'!$D$23-'Ejercicio 3 - TIR'!$C$23)/('Ejercicio 3 - TIR'!$E$23-'Ejercicio 3 - TIR'!$C$23),'Ejercicio 3 - TIR'!$C$23+SQRT(('Ejercicio 3 - TIR'!$E$23-'Ejercicio 3 - TIR'!$C$23)*('Ejercicio 3 - TIR'!$D$23-'Ejercicio 3 - TIR'!$C$23)*R613),'Ejercicio 3 - TIR'!$E$23-SQRT(('Ejercicio 3 - TIR'!$E$23-'Ejercicio 3 - TIR'!$C$23)*('Ejercicio 3 - TIR'!$E$23-'Ejercicio 3 - TIR'!$D$23)*(1-R613)))</f>
        <v>0.139315676005249</v>
      </c>
      <c r="T613" s="17">
        <f ca="1" t="shared" ref="T613:X613" si="4560">RAND()</f>
        <v>0.105325635836873</v>
      </c>
      <c r="U613" s="19">
        <f ca="1">IF(T613&lt;=('Ejercicio 3 - TIR'!$D$24-'Ejercicio 3 - TIR'!$C$24)/('Ejercicio 3 - TIR'!$E$24-'Ejercicio 3 - TIR'!$C$24),'Ejercicio 3 - TIR'!$C$24+SQRT(('Ejercicio 3 - TIR'!$E$24-'Ejercicio 3 - TIR'!$C$24)*('Ejercicio 3 - TIR'!$D$24-'Ejercicio 3 - TIR'!$C$24)*T613),'Ejercicio 3 - TIR'!$E$24-SQRT(('Ejercicio 3 - TIR'!$E$24-'Ejercicio 3 - TIR'!$C$24)*('Ejercicio 3 - TIR'!$E$24-'Ejercicio 3 - TIR'!$D$24)*(1-T613)))</f>
        <v>0.164872250510849</v>
      </c>
      <c r="V613" s="17">
        <f ca="1" t="shared" si="4560"/>
        <v>0.276446860786492</v>
      </c>
      <c r="W613" s="19">
        <f ca="1">IF(V613&lt;=('Ejercicio 3 - TIR'!$D$25-'Ejercicio 3 - TIR'!$C$25)/('Ejercicio 3 - TIR'!$E$25-'Ejercicio 3 - TIR'!$C$25),'Ejercicio 3 - TIR'!$C$25+SQRT(('Ejercicio 3 - TIR'!$E$25-'Ejercicio 3 - TIR'!$C$25)*('Ejercicio 3 - TIR'!$D$25-'Ejercicio 3 - TIR'!$C$25)*V613),'Ejercicio 3 - TIR'!$E$25-SQRT(('Ejercicio 3 - TIR'!$E$25-'Ejercicio 3 - TIR'!$C$25)*('Ejercicio 3 - TIR'!$E$25-'Ejercicio 3 - TIR'!$D$25)*(1-V613)))</f>
        <v>0.19967296635236</v>
      </c>
      <c r="X613" s="17">
        <f ca="1" t="shared" si="4560"/>
        <v>0.247496159038802</v>
      </c>
      <c r="Y613" s="19">
        <f ca="1">IF(X613&lt;=('Ejercicio 3 - TIR'!$D$26-'Ejercicio 3 - TIR'!$C$26)/('Ejercicio 3 - TIR'!$E$26-'Ejercicio 3 - TIR'!$C$26),'Ejercicio 3 - TIR'!$C$26+SQRT(('Ejercicio 3 - TIR'!$E$26-'Ejercicio 3 - TIR'!$C$26)*('Ejercicio 3 - TIR'!$D$26-'Ejercicio 3 - TIR'!$C$26)*X613),'Ejercicio 3 - TIR'!$E$26-SQRT(('Ejercicio 3 - TIR'!$E$26-'Ejercicio 3 - TIR'!$C$26)*('Ejercicio 3 - TIR'!$E$26-'Ejercicio 3 - TIR'!$D$26)*(1-X613)))</f>
        <v>0.215850331320986</v>
      </c>
      <c r="Z613" s="17">
        <f ca="1" t="shared" si="4288"/>
        <v>1.14432470405839</v>
      </c>
      <c r="AA613" s="17">
        <f ca="1" t="shared" si="4289"/>
        <v>1.30374707377379</v>
      </c>
      <c r="AB613" s="17">
        <f ca="1" t="shared" si="4290"/>
        <v>1.5186987879238</v>
      </c>
      <c r="AC613" s="17">
        <f ca="1" t="shared" si="4291"/>
        <v>1.82194187990428</v>
      </c>
      <c r="AD613" s="17">
        <f ca="1" t="shared" si="4292"/>
        <v>2.2152086383292</v>
      </c>
      <c r="AE613" s="16">
        <f ca="1" t="shared" si="4293"/>
        <v>4433.06270987492</v>
      </c>
      <c r="AF613" s="16">
        <f ca="1" t="shared" si="4294"/>
        <v>5050.65783807481</v>
      </c>
      <c r="AG613" s="16">
        <f ca="1" t="shared" si="4295"/>
        <v>5883.37116239846</v>
      </c>
      <c r="AH613" s="16">
        <f ca="1" t="shared" si="4296"/>
        <v>7058.12133454649</v>
      </c>
      <c r="AI613" s="16">
        <f ca="1" t="shared" si="4297"/>
        <v>8581.61916311208</v>
      </c>
      <c r="AJ613" s="18">
        <f ca="1" t="shared" si="4298"/>
        <v>45202.1948842059</v>
      </c>
      <c r="AK613" s="18">
        <f ca="1" t="shared" si="4299"/>
        <v>54637.8860627115</v>
      </c>
      <c r="AL613" s="18">
        <f ca="1" t="shared" si="4300"/>
        <v>59265.0569001442</v>
      </c>
      <c r="AM613" s="18">
        <f ca="1" t="shared" si="4301"/>
        <v>69483.4247298967</v>
      </c>
      <c r="AN613" s="18">
        <f ca="1" t="shared" si="4302"/>
        <v>87893.0335589569</v>
      </c>
      <c r="AO613" s="18">
        <f ca="1">C613/'Ejercicio 3 - TIR'!$D$7</f>
        <v>17598.0353538268</v>
      </c>
      <c r="AP613" s="18">
        <f ca="1" t="shared" si="4303"/>
        <v>27604.1595303791</v>
      </c>
      <c r="AQ613" s="18">
        <f ca="1" t="shared" si="4304"/>
        <v>37039.8507088848</v>
      </c>
      <c r="AR613" s="18">
        <f ca="1" t="shared" si="4305"/>
        <v>41667.0215463174</v>
      </c>
      <c r="AS613" s="18">
        <f ca="1" t="shared" si="4306"/>
        <v>51885.3893760699</v>
      </c>
      <c r="AT613" s="18">
        <f ca="1" t="shared" si="4307"/>
        <v>70294.9982051301</v>
      </c>
      <c r="AU613" s="18">
        <f ca="1">AP613*'Ejercicio 3 - TIR'!$D$5</f>
        <v>13802.0797651896</v>
      </c>
      <c r="AV613" s="18">
        <f ca="1">AQ613*'Ejercicio 3 - TIR'!$D$5</f>
        <v>18519.9253544424</v>
      </c>
      <c r="AW613" s="18">
        <f ca="1">AR613*'Ejercicio 3 - TIR'!$D$5</f>
        <v>20833.5107731587</v>
      </c>
      <c r="AX613" s="18">
        <f ca="1">AS613*'Ejercicio 3 - TIR'!$D$5</f>
        <v>25942.694688035</v>
      </c>
      <c r="AY613" s="18">
        <f ca="1">AT613*'Ejercicio 3 - TIR'!$D$5</f>
        <v>35147.4991025651</v>
      </c>
      <c r="AZ613" s="18">
        <f ca="1" t="shared" ref="AZ613:BD613" si="4561">AJ613-AU613-AE613</f>
        <v>26967.0524091414</v>
      </c>
      <c r="BA613" s="18">
        <f ca="1" t="shared" si="4561"/>
        <v>31067.3028701943</v>
      </c>
      <c r="BB613" s="18">
        <f ca="1" t="shared" si="4561"/>
        <v>32548.174964587</v>
      </c>
      <c r="BC613" s="18">
        <f ca="1" t="shared" si="4561"/>
        <v>36482.6087073152</v>
      </c>
      <c r="BD613" s="18">
        <f ca="1" t="shared" si="4561"/>
        <v>44163.9152932798</v>
      </c>
      <c r="BE613" s="18">
        <f ca="1" t="shared" ref="BE613:BI613" si="4562">AZ613/Z613</f>
        <v>23565.9094953573</v>
      </c>
      <c r="BF613" s="18">
        <f ca="1" t="shared" si="4562"/>
        <v>23829.2407286237</v>
      </c>
      <c r="BG613" s="18">
        <f ca="1" t="shared" si="4562"/>
        <v>21431.6197677903</v>
      </c>
      <c r="BH613" s="18">
        <f ca="1" t="shared" si="4562"/>
        <v>20024.0244267462</v>
      </c>
      <c r="BI613" s="18">
        <f ca="1" t="shared" si="4562"/>
        <v>19936.6843055424</v>
      </c>
      <c r="BJ613" s="18">
        <f ca="1" t="shared" si="4310"/>
        <v>68042.1198383148</v>
      </c>
      <c r="BK613" s="18">
        <f ca="1" t="shared" si="4311"/>
        <v>38983.3199334197</v>
      </c>
      <c r="BL613" s="18">
        <f ca="1" t="shared" si="4312"/>
        <v>107025.439771735</v>
      </c>
      <c r="BM613" s="18">
        <f ca="1">BK613*'Ejercicio 3 - TIR'!$D$5</f>
        <v>19491.6599667099</v>
      </c>
      <c r="BN613" s="18">
        <f ca="1" t="shared" si="4313"/>
        <v>87533.7798050247</v>
      </c>
      <c r="BO613" s="18">
        <f ca="1" t="shared" si="4314"/>
        <v>39514.9144376062</v>
      </c>
      <c r="BP613" s="18">
        <f ca="1" t="shared" si="4315"/>
        <v>-118706.073529827</v>
      </c>
      <c r="BQ613" s="18">
        <f ca="1" t="shared" ref="BQ613:BT613" si="4563">BE613</f>
        <v>23565.9094953573</v>
      </c>
      <c r="BR613" s="18">
        <f ca="1" t="shared" si="4563"/>
        <v>23829.2407286237</v>
      </c>
      <c r="BS613" s="18">
        <f ca="1" t="shared" si="4563"/>
        <v>21431.6197677903</v>
      </c>
      <c r="BT613" s="18">
        <f ca="1" t="shared" si="4563"/>
        <v>20024.0244267462</v>
      </c>
      <c r="BU613" s="18">
        <f ca="1" t="shared" si="4317"/>
        <v>59451.5987431486</v>
      </c>
      <c r="BV613" s="20">
        <f ca="1" t="shared" si="4318"/>
        <v>6.80582383408281</v>
      </c>
    </row>
    <row r="614" ht="15" customHeight="1" spans="1:74">
      <c r="A614" s="16">
        <v>613</v>
      </c>
      <c r="B614" s="17">
        <f ca="1" t="shared" ref="B614:F614" si="4564">RAND()</f>
        <v>0.865345140053556</v>
      </c>
      <c r="C614" s="18">
        <f ca="1">IF(B614&lt;=('Ejercicio 3 - TIR'!$D$13-'Ejercicio 3 - TIR'!$C$13)/('Ejercicio 3 - TIR'!$E$13-'Ejercicio 3 - TIR'!$C$13),'Ejercicio 3 - TIR'!$C$13+SQRT(('Ejercicio 3 - TIR'!$E$13-'Ejercicio 3 - TIR'!$C$13)*('Ejercicio 3 - TIR'!$D$13-'Ejercicio 3 - TIR'!$C$13)*B614),'Ejercicio 3 - TIR'!$E$13-SQRT(('Ejercicio 3 - TIR'!$E$13-'Ejercicio 3 - TIR'!$C$13)*('Ejercicio 3 - TIR'!$E$13-'Ejercicio 3 - TIR'!$D$13)*(1-B614)))</f>
        <v>87288.3584090908</v>
      </c>
      <c r="D614" s="17">
        <f ca="1" t="shared" si="4564"/>
        <v>0.275933604829448</v>
      </c>
      <c r="E614" s="18">
        <f ca="1">IF(D614&lt;=('Ejercicio 3 - TIR'!$D$14-'Ejercicio 3 - TIR'!$C$14)/('Ejercicio 3 - TIR'!$E$14-'Ejercicio 3 - TIR'!$C$14),'Ejercicio 3 - TIR'!$C$14+SQRT(('Ejercicio 3 - TIR'!$E$14-'Ejercicio 3 - TIR'!$C$14)*('Ejercicio 3 - TIR'!$D$14-'Ejercicio 3 - TIR'!$C$14)*D614),'Ejercicio 3 - TIR'!$E$14-SQRT(('Ejercicio 3 - TIR'!$E$14-'Ejercicio 3 - TIR'!$C$14)*('Ejercicio 3 - TIR'!$E$14-'Ejercicio 3 - TIR'!$D$14)*(1-D614)))</f>
        <v>29549.1779875279</v>
      </c>
      <c r="F614" s="17">
        <f ca="1" t="shared" si="4564"/>
        <v>0.970631441162116</v>
      </c>
      <c r="G614" s="18">
        <f ca="1">IF(F614&lt;=('Ejercicio 3 - TIR'!$D$18-'Ejercicio 3 - TIR'!$C$18)/('Ejercicio 3 - TIR'!$E$18-'Ejercicio 3 - TIR'!$C$18),'Ejercicio 3 - TIR'!$C$18+SQRT(('Ejercicio 3 - TIR'!$E$18-'Ejercicio 3 - TIR'!$C$18)*('Ejercicio 3 - TIR'!$D$18-'Ejercicio 3 - TIR'!$C$18)*F614),'Ejercicio 3 - TIR'!$E$18-SQRT(('Ejercicio 3 - TIR'!$E$18-'Ejercicio 3 - TIR'!$C$18)*('Ejercicio 3 - TIR'!$E$18-'Ejercicio 3 - TIR'!$D$18)*(1-F614)))</f>
        <v>43515.8699811535</v>
      </c>
      <c r="H614" s="17">
        <f ca="1" t="shared" ref="H614:L614" si="4565">RAND()</f>
        <v>0.0371710268499399</v>
      </c>
      <c r="I614" s="18">
        <f ca="1">IF(H614&lt;=('Ejercicio 3 - TIR'!$D$18-'Ejercicio 3 - TIR'!$C$18)/('Ejercicio 3 - TIR'!$E$18-'Ejercicio 3 - TIR'!$C$18),'Ejercicio 3 - TIR'!$C$18+SQRT(('Ejercicio 3 - TIR'!$E$18-'Ejercicio 3 - TIR'!$C$18)*('Ejercicio 3 - TIR'!$D$18-'Ejercicio 3 - TIR'!$C$18)*H614),'Ejercicio 3 - TIR'!$E$18-SQRT(('Ejercicio 3 - TIR'!$E$18-'Ejercicio 3 - TIR'!$C$18)*('Ejercicio 3 - TIR'!$E$18-'Ejercicio 3 - TIR'!$D$18)*(1-H614)))</f>
        <v>32361.2822845842</v>
      </c>
      <c r="J614" s="17">
        <f ca="1" t="shared" si="4565"/>
        <v>0.65911230673146</v>
      </c>
      <c r="K614" s="18">
        <f ca="1">IF(J614&lt;=('Ejercicio 3 - TIR'!$D$18-'Ejercicio 3 - TIR'!$C$18)/('Ejercicio 3 - TIR'!$E$18-'Ejercicio 3 - TIR'!$C$18),'Ejercicio 3 - TIR'!$C$18+SQRT(('Ejercicio 3 - TIR'!$E$18-'Ejercicio 3 - TIR'!$C$18)*('Ejercicio 3 - TIR'!$D$18-'Ejercicio 3 - TIR'!$C$18)*J614),'Ejercicio 3 - TIR'!$E$18-SQRT(('Ejercicio 3 - TIR'!$E$18-'Ejercicio 3 - TIR'!$C$18)*('Ejercicio 3 - TIR'!$E$18-'Ejercicio 3 - TIR'!$D$18)*(1-J614)))</f>
        <v>39943.1808798653</v>
      </c>
      <c r="L614" s="17">
        <f ca="1" t="shared" si="4565"/>
        <v>0.815474035246654</v>
      </c>
      <c r="M614" s="18">
        <f ca="1">IF(L614&lt;=('Ejercicio 3 - TIR'!$D$18-'Ejercicio 3 - TIR'!$C$18)/('Ejercicio 3 - TIR'!$E$18-'Ejercicio 3 - TIR'!$C$18),'Ejercicio 3 - TIR'!$C$18+SQRT(('Ejercicio 3 - TIR'!$E$18-'Ejercicio 3 - TIR'!$C$18)*('Ejercicio 3 - TIR'!$D$18-'Ejercicio 3 - TIR'!$C$18)*L614),'Ejercicio 3 - TIR'!$E$18-SQRT(('Ejercicio 3 - TIR'!$E$18-'Ejercicio 3 - TIR'!$C$18)*('Ejercicio 3 - TIR'!$E$18-'Ejercicio 3 - TIR'!$D$18)*(1-L614)))</f>
        <v>41279.8592289403</v>
      </c>
      <c r="N614" s="17">
        <f ca="1" t="shared" ref="N614:R614" si="4566">RAND()</f>
        <v>0.893860013874333</v>
      </c>
      <c r="O614" s="18">
        <f ca="1">IF(N614&lt;=('Ejercicio 3 - TIR'!$D$18-'Ejercicio 3 - TIR'!$C$18)/('Ejercicio 3 - TIR'!$E$18-'Ejercicio 3 - TIR'!$C$18),'Ejercicio 3 - TIR'!$C$18+SQRT(('Ejercicio 3 - TIR'!$E$18-'Ejercicio 3 - TIR'!$C$18)*('Ejercicio 3 - TIR'!$D$18-'Ejercicio 3 - TIR'!$C$18)*N614),'Ejercicio 3 - TIR'!$E$18-SQRT(('Ejercicio 3 - TIR'!$E$18-'Ejercicio 3 - TIR'!$C$18)*('Ejercicio 3 - TIR'!$E$18-'Ejercicio 3 - TIR'!$D$18)*(1-N614)))</f>
        <v>42178.5643797129</v>
      </c>
      <c r="P614" s="17">
        <f ca="1" t="shared" si="4566"/>
        <v>0.0620615060901948</v>
      </c>
      <c r="Q614" s="19">
        <f ca="1">IF(P614&lt;=('Ejercicio 3 - TIR'!$D$22-'Ejercicio 3 - TIR'!$C$22)/('Ejercicio 3 - TIR'!$E$22-'Ejercicio 3 - TIR'!$C$22),'Ejercicio 3 - TIR'!$C$22+SQRT(('Ejercicio 3 - TIR'!$E$22-'Ejercicio 3 - TIR'!$C$22)*('Ejercicio 3 - TIR'!$D$22-'Ejercicio 3 - TIR'!$C$22)*P614),'Ejercicio 3 - TIR'!$E$22-SQRT(('Ejercicio 3 - TIR'!$E$22-'Ejercicio 3 - TIR'!$C$22)*('Ejercicio 3 - TIR'!$E$22-'Ejercicio 3 - TIR'!$D$22)*(1-P614)))</f>
        <v>0.130569328784854</v>
      </c>
      <c r="R614" s="17">
        <f ca="1" t="shared" si="4566"/>
        <v>0.399139885787279</v>
      </c>
      <c r="S614" s="19">
        <f ca="1">IF(R614&lt;=('Ejercicio 3 - TIR'!$D$23-'Ejercicio 3 - TIR'!$C$23)/('Ejercicio 3 - TIR'!$E$23-'Ejercicio 3 - TIR'!$C$23),'Ejercicio 3 - TIR'!$C$23+SQRT(('Ejercicio 3 - TIR'!$E$23-'Ejercicio 3 - TIR'!$C$23)*('Ejercicio 3 - TIR'!$D$23-'Ejercicio 3 - TIR'!$C$23)*R614),'Ejercicio 3 - TIR'!$E$23-SQRT(('Ejercicio 3 - TIR'!$E$23-'Ejercicio 3 - TIR'!$C$23)*('Ejercicio 3 - TIR'!$E$23-'Ejercicio 3 - TIR'!$D$23)*(1-R614)))</f>
        <v>0.146803951097126</v>
      </c>
      <c r="T614" s="17">
        <f ca="1" t="shared" ref="T614:X614" si="4567">RAND()</f>
        <v>0.310382303790349</v>
      </c>
      <c r="U614" s="19">
        <f ca="1">IF(T614&lt;=('Ejercicio 3 - TIR'!$D$24-'Ejercicio 3 - TIR'!$C$24)/('Ejercicio 3 - TIR'!$E$24-'Ejercicio 3 - TIR'!$C$24),'Ejercicio 3 - TIR'!$C$24+SQRT(('Ejercicio 3 - TIR'!$E$24-'Ejercicio 3 - TIR'!$C$24)*('Ejercicio 3 - TIR'!$D$24-'Ejercicio 3 - TIR'!$C$24)*T614),'Ejercicio 3 - TIR'!$E$24-SQRT(('Ejercicio 3 - TIR'!$E$24-'Ejercicio 3 - TIR'!$C$24)*('Ejercicio 3 - TIR'!$E$24-'Ejercicio 3 - TIR'!$D$24)*(1-T614)))</f>
        <v>0.175530429646987</v>
      </c>
      <c r="V614" s="17">
        <f ca="1" t="shared" si="4567"/>
        <v>0.830630385774418</v>
      </c>
      <c r="W614" s="19">
        <f ca="1">IF(V614&lt;=('Ejercicio 3 - TIR'!$D$25-'Ejercicio 3 - TIR'!$C$25)/('Ejercicio 3 - TIR'!$E$25-'Ejercicio 3 - TIR'!$C$25),'Ejercicio 3 - TIR'!$C$25+SQRT(('Ejercicio 3 - TIR'!$E$25-'Ejercicio 3 - TIR'!$C$25)*('Ejercicio 3 - TIR'!$D$25-'Ejercicio 3 - TIR'!$C$25)*V614),'Ejercicio 3 - TIR'!$E$25-SQRT(('Ejercicio 3 - TIR'!$E$25-'Ejercicio 3 - TIR'!$C$25)*('Ejercicio 3 - TIR'!$E$25-'Ejercicio 3 - TIR'!$D$25)*(1-V614)))</f>
        <v>0.225652645938634</v>
      </c>
      <c r="X614" s="17">
        <f ca="1" t="shared" si="4567"/>
        <v>0.376089532397676</v>
      </c>
      <c r="Y614" s="19">
        <f ca="1">IF(X614&lt;=('Ejercicio 3 - TIR'!$D$26-'Ejercicio 3 - TIR'!$C$26)/('Ejercicio 3 - TIR'!$E$26-'Ejercicio 3 - TIR'!$C$26),'Ejercicio 3 - TIR'!$C$26+SQRT(('Ejercicio 3 - TIR'!$E$26-'Ejercicio 3 - TIR'!$C$26)*('Ejercicio 3 - TIR'!$D$26-'Ejercicio 3 - TIR'!$C$26)*X614),'Ejercicio 3 - TIR'!$E$26-SQRT(('Ejercicio 3 - TIR'!$E$26-'Ejercicio 3 - TIR'!$C$26)*('Ejercicio 3 - TIR'!$E$26-'Ejercicio 3 - TIR'!$D$26)*(1-X614)))</f>
        <v>0.221955908784334</v>
      </c>
      <c r="Z614" s="17">
        <f ca="1" t="shared" si="4288"/>
        <v>1.13056932878485</v>
      </c>
      <c r="AA614" s="17">
        <f ca="1" t="shared" si="4289"/>
        <v>1.2965413732397</v>
      </c>
      <c r="AB614" s="17">
        <f ca="1" t="shared" si="4290"/>
        <v>1.52412383753955</v>
      </c>
      <c r="AC614" s="17">
        <f ca="1" t="shared" si="4291"/>
        <v>1.8680464142185</v>
      </c>
      <c r="AD614" s="17">
        <f ca="1" t="shared" si="4292"/>
        <v>2.28267035373768</v>
      </c>
      <c r="AE614" s="16">
        <f ca="1" t="shared" si="4293"/>
        <v>3858.21633597571</v>
      </c>
      <c r="AF614" s="16">
        <f ca="1" t="shared" si="4294"/>
        <v>4424.61773828442</v>
      </c>
      <c r="AG614" s="16">
        <f ca="1" t="shared" si="4295"/>
        <v>5201.27279090917</v>
      </c>
      <c r="AH614" s="16">
        <f ca="1" t="shared" si="4296"/>
        <v>6374.95375842644</v>
      </c>
      <c r="AI614" s="16">
        <f ca="1" t="shared" si="4297"/>
        <v>7789.91241333609</v>
      </c>
      <c r="AJ614" s="18">
        <f ca="1" t="shared" si="4298"/>
        <v>49197.7079160817</v>
      </c>
      <c r="AK614" s="18">
        <f ca="1" t="shared" si="4299"/>
        <v>41957.7413730522</v>
      </c>
      <c r="AL614" s="18">
        <f ca="1" t="shared" si="4300"/>
        <v>60878.3541261569</v>
      </c>
      <c r="AM614" s="18">
        <f ca="1" t="shared" si="4301"/>
        <v>77112.6930120662</v>
      </c>
      <c r="AN614" s="18">
        <f ca="1" t="shared" si="4302"/>
        <v>96279.7584727868</v>
      </c>
      <c r="AO614" s="18">
        <f ca="1">C614/'Ejercicio 3 - TIR'!$D$7</f>
        <v>17457.6716818182</v>
      </c>
      <c r="AP614" s="18">
        <f ca="1" t="shared" si="4303"/>
        <v>31740.0362342635</v>
      </c>
      <c r="AQ614" s="18">
        <f ca="1" t="shared" si="4304"/>
        <v>24500.069691234</v>
      </c>
      <c r="AR614" s="18">
        <f ca="1" t="shared" si="4305"/>
        <v>43420.6824443387</v>
      </c>
      <c r="AS614" s="18">
        <f ca="1" t="shared" si="4306"/>
        <v>59655.0213302481</v>
      </c>
      <c r="AT614" s="18">
        <f ca="1" t="shared" si="4307"/>
        <v>78822.0867909686</v>
      </c>
      <c r="AU614" s="18">
        <f ca="1">AP614*'Ejercicio 3 - TIR'!$D$5</f>
        <v>15870.0181171318</v>
      </c>
      <c r="AV614" s="18">
        <f ca="1">AQ614*'Ejercicio 3 - TIR'!$D$5</f>
        <v>12250.034845617</v>
      </c>
      <c r="AW614" s="18">
        <f ca="1">AR614*'Ejercicio 3 - TIR'!$D$5</f>
        <v>21710.3412221694</v>
      </c>
      <c r="AX614" s="18">
        <f ca="1">AS614*'Ejercicio 3 - TIR'!$D$5</f>
        <v>29827.510665124</v>
      </c>
      <c r="AY614" s="18">
        <f ca="1">AT614*'Ejercicio 3 - TIR'!$D$5</f>
        <v>39411.0433954843</v>
      </c>
      <c r="AZ614" s="18">
        <f ca="1" t="shared" ref="AZ614:BD614" si="4568">AJ614-AU614-AE614</f>
        <v>29469.4734629742</v>
      </c>
      <c r="BA614" s="18">
        <f ca="1" t="shared" si="4568"/>
        <v>25283.0887891508</v>
      </c>
      <c r="BB614" s="18">
        <f ca="1" t="shared" si="4568"/>
        <v>33966.7401130783</v>
      </c>
      <c r="BC614" s="18">
        <f ca="1" t="shared" si="4568"/>
        <v>40910.2285885158</v>
      </c>
      <c r="BD614" s="18">
        <f ca="1" t="shared" si="4568"/>
        <v>49078.8026639664</v>
      </c>
      <c r="BE614" s="18">
        <f ca="1" t="shared" ref="BE614:BI614" si="4569">AZ614/Z614</f>
        <v>26066.0471787681</v>
      </c>
      <c r="BF614" s="18">
        <f ca="1" t="shared" si="4569"/>
        <v>19500.4103308908</v>
      </c>
      <c r="BG614" s="18">
        <f ca="1" t="shared" si="4569"/>
        <v>22286.0762862367</v>
      </c>
      <c r="BH614" s="18">
        <f ca="1" t="shared" si="4569"/>
        <v>21900.0064865255</v>
      </c>
      <c r="BI614" s="18">
        <f ca="1" t="shared" si="4569"/>
        <v>21500.6089616067</v>
      </c>
      <c r="BJ614" s="18">
        <f ca="1" t="shared" si="4310"/>
        <v>67451.0325694481</v>
      </c>
      <c r="BK614" s="18">
        <f ca="1" t="shared" si="4311"/>
        <v>39850.1095933722</v>
      </c>
      <c r="BL614" s="18">
        <f ca="1" t="shared" si="4312"/>
        <v>107301.14216282</v>
      </c>
      <c r="BM614" s="18">
        <f ca="1">BK614*'Ejercicio 3 - TIR'!$D$5</f>
        <v>19925.0547966861</v>
      </c>
      <c r="BN614" s="18">
        <f ca="1" t="shared" si="4313"/>
        <v>87376.0873661342</v>
      </c>
      <c r="BO614" s="18">
        <f ca="1" t="shared" si="4314"/>
        <v>38278.013828437</v>
      </c>
      <c r="BP614" s="18">
        <f ca="1" t="shared" si="4315"/>
        <v>-116837.536396619</v>
      </c>
      <c r="BQ614" s="18">
        <f ca="1" t="shared" ref="BQ614:BT614" si="4570">BE614</f>
        <v>26066.0471787681</v>
      </c>
      <c r="BR614" s="18">
        <f ca="1" t="shared" si="4570"/>
        <v>19500.4103308908</v>
      </c>
      <c r="BS614" s="18">
        <f ca="1" t="shared" si="4570"/>
        <v>22286.0762862367</v>
      </c>
      <c r="BT614" s="18">
        <f ca="1" t="shared" si="4570"/>
        <v>21900.0064865255</v>
      </c>
      <c r="BU614" s="18">
        <f ca="1" t="shared" si="4317"/>
        <v>59778.6227900437</v>
      </c>
      <c r="BV614" s="20">
        <f ca="1" t="shared" si="4318"/>
        <v>7.5730976407318</v>
      </c>
    </row>
    <row r="615" ht="15" customHeight="1" spans="1:74">
      <c r="A615" s="16">
        <v>614</v>
      </c>
      <c r="B615" s="17">
        <f ca="1" t="shared" ref="B615:F615" si="4571">RAND()</f>
        <v>0.561791869024648</v>
      </c>
      <c r="C615" s="18">
        <f ca="1">IF(B615&lt;=('Ejercicio 3 - TIR'!$D$13-'Ejercicio 3 - TIR'!$C$13)/('Ejercicio 3 - TIR'!$E$13-'Ejercicio 3 - TIR'!$C$13),'Ejercicio 3 - TIR'!$C$13+SQRT(('Ejercicio 3 - TIR'!$E$13-'Ejercicio 3 - TIR'!$C$13)*('Ejercicio 3 - TIR'!$D$13-'Ejercicio 3 - TIR'!$C$13)*B615),'Ejercicio 3 - TIR'!$E$13-SQRT(('Ejercicio 3 - TIR'!$E$13-'Ejercicio 3 - TIR'!$C$13)*('Ejercicio 3 - TIR'!$E$13-'Ejercicio 3 - TIR'!$D$13)*(1-B615)))</f>
        <v>77068.5858009057</v>
      </c>
      <c r="D615" s="17">
        <f ca="1" t="shared" si="4571"/>
        <v>0.687260045862414</v>
      </c>
      <c r="E615" s="18">
        <f ca="1">IF(D615&lt;=('Ejercicio 3 - TIR'!$D$14-'Ejercicio 3 - TIR'!$C$14)/('Ejercicio 3 - TIR'!$E$14-'Ejercicio 3 - TIR'!$C$14),'Ejercicio 3 - TIR'!$C$14+SQRT(('Ejercicio 3 - TIR'!$E$14-'Ejercicio 3 - TIR'!$C$14)*('Ejercicio 3 - TIR'!$D$14-'Ejercicio 3 - TIR'!$C$14)*D615),'Ejercicio 3 - TIR'!$E$14-SQRT(('Ejercicio 3 - TIR'!$E$14-'Ejercicio 3 - TIR'!$C$14)*('Ejercicio 3 - TIR'!$E$14-'Ejercicio 3 - TIR'!$D$14)*(1-D615)))</f>
        <v>33150.8399697015</v>
      </c>
      <c r="F615" s="17">
        <f ca="1" t="shared" si="4571"/>
        <v>0.945797310915049</v>
      </c>
      <c r="G615" s="18">
        <f ca="1">IF(F615&lt;=('Ejercicio 3 - TIR'!$D$18-'Ejercicio 3 - TIR'!$C$18)/('Ejercicio 3 - TIR'!$E$18-'Ejercicio 3 - TIR'!$C$18),'Ejercicio 3 - TIR'!$C$18+SQRT(('Ejercicio 3 - TIR'!$E$18-'Ejercicio 3 - TIR'!$C$18)*('Ejercicio 3 - TIR'!$D$18-'Ejercicio 3 - TIR'!$C$18)*F615),'Ejercicio 3 - TIR'!$E$18-SQRT(('Ejercicio 3 - TIR'!$E$18-'Ejercicio 3 - TIR'!$C$18)*('Ejercicio 3 - TIR'!$E$18-'Ejercicio 3 - TIR'!$D$18)*(1-F615)))</f>
        <v>42983.7654696511</v>
      </c>
      <c r="H615" s="17">
        <f ca="1" t="shared" ref="H615:L615" si="4572">RAND()</f>
        <v>0.432216808495039</v>
      </c>
      <c r="I615" s="18">
        <f ca="1">IF(H615&lt;=('Ejercicio 3 - TIR'!$D$18-'Ejercicio 3 - TIR'!$C$18)/('Ejercicio 3 - TIR'!$E$18-'Ejercicio 3 - TIR'!$C$18),'Ejercicio 3 - TIR'!$C$18+SQRT(('Ejercicio 3 - TIR'!$E$18-'Ejercicio 3 - TIR'!$C$18)*('Ejercicio 3 - TIR'!$D$18-'Ejercicio 3 - TIR'!$C$18)*H615),'Ejercicio 3 - TIR'!$E$18-SQRT(('Ejercicio 3 - TIR'!$E$18-'Ejercicio 3 - TIR'!$C$18)*('Ejercicio 3 - TIR'!$E$18-'Ejercicio 3 - TIR'!$D$18)*(1-H615)))</f>
        <v>38051.864459506</v>
      </c>
      <c r="J615" s="17">
        <f ca="1" t="shared" si="4572"/>
        <v>0.227014874403527</v>
      </c>
      <c r="K615" s="18">
        <f ca="1">IF(J615&lt;=('Ejercicio 3 - TIR'!$D$18-'Ejercicio 3 - TIR'!$C$18)/('Ejercicio 3 - TIR'!$E$18-'Ejercicio 3 - TIR'!$C$18),'Ejercicio 3 - TIR'!$C$18+SQRT(('Ejercicio 3 - TIR'!$E$18-'Ejercicio 3 - TIR'!$C$18)*('Ejercicio 3 - TIR'!$D$18-'Ejercicio 3 - TIR'!$C$18)*J615),'Ejercicio 3 - TIR'!$E$18-SQRT(('Ejercicio 3 - TIR'!$E$18-'Ejercicio 3 - TIR'!$C$18)*('Ejercicio 3 - TIR'!$E$18-'Ejercicio 3 - TIR'!$D$18)*(1-J615)))</f>
        <v>35835.4289611415</v>
      </c>
      <c r="L615" s="17">
        <f ca="1" t="shared" si="4572"/>
        <v>0.765471770982901</v>
      </c>
      <c r="M615" s="18">
        <f ca="1">IF(L615&lt;=('Ejercicio 3 - TIR'!$D$18-'Ejercicio 3 - TIR'!$C$18)/('Ejercicio 3 - TIR'!$E$18-'Ejercicio 3 - TIR'!$C$18),'Ejercicio 3 - TIR'!$C$18+SQRT(('Ejercicio 3 - TIR'!$E$18-'Ejercicio 3 - TIR'!$C$18)*('Ejercicio 3 - TIR'!$D$18-'Ejercicio 3 - TIR'!$C$18)*L615),'Ejercicio 3 - TIR'!$E$18-SQRT(('Ejercicio 3 - TIR'!$E$18-'Ejercicio 3 - TIR'!$C$18)*('Ejercicio 3 - TIR'!$E$18-'Ejercicio 3 - TIR'!$D$18)*(1-L615)))</f>
        <v>40806.0022441253</v>
      </c>
      <c r="N615" s="17">
        <f ca="1" t="shared" ref="N615:R615" si="4573">RAND()</f>
        <v>0.40243288117205</v>
      </c>
      <c r="O615" s="18">
        <f ca="1">IF(N615&lt;=('Ejercicio 3 - TIR'!$D$18-'Ejercicio 3 - TIR'!$C$18)/('Ejercicio 3 - TIR'!$E$18-'Ejercicio 3 - TIR'!$C$18),'Ejercicio 3 - TIR'!$C$18+SQRT(('Ejercicio 3 - TIR'!$E$18-'Ejercicio 3 - TIR'!$C$18)*('Ejercicio 3 - TIR'!$D$18-'Ejercicio 3 - TIR'!$C$18)*N615),'Ejercicio 3 - TIR'!$E$18-SQRT(('Ejercicio 3 - TIR'!$E$18-'Ejercicio 3 - TIR'!$C$18)*('Ejercicio 3 - TIR'!$E$18-'Ejercicio 3 - TIR'!$D$18)*(1-N615)))</f>
        <v>37769.4872530822</v>
      </c>
      <c r="P615" s="17">
        <f ca="1" t="shared" si="4573"/>
        <v>0.183261551705086</v>
      </c>
      <c r="Q615" s="19">
        <f ca="1">IF(P615&lt;=('Ejercicio 3 - TIR'!$D$22-'Ejercicio 3 - TIR'!$C$22)/('Ejercicio 3 - TIR'!$E$22-'Ejercicio 3 - TIR'!$C$22),'Ejercicio 3 - TIR'!$C$22+SQRT(('Ejercicio 3 - TIR'!$E$22-'Ejercicio 3 - TIR'!$C$22)*('Ejercicio 3 - TIR'!$D$22-'Ejercicio 3 - TIR'!$C$22)*P615),'Ejercicio 3 - TIR'!$E$22-SQRT(('Ejercicio 3 - TIR'!$E$22-'Ejercicio 3 - TIR'!$C$22)*('Ejercicio 3 - TIR'!$E$22-'Ejercicio 3 - TIR'!$D$22)*(1-P615)))</f>
        <v>0.138162345472685</v>
      </c>
      <c r="R615" s="17">
        <f ca="1" t="shared" si="4573"/>
        <v>0.79229894932753</v>
      </c>
      <c r="S615" s="19">
        <f ca="1">IF(R615&lt;=('Ejercicio 3 - TIR'!$D$23-'Ejercicio 3 - TIR'!$C$23)/('Ejercicio 3 - TIR'!$E$23-'Ejercicio 3 - TIR'!$C$23),'Ejercicio 3 - TIR'!$C$23+SQRT(('Ejercicio 3 - TIR'!$E$23-'Ejercicio 3 - TIR'!$C$23)*('Ejercicio 3 - TIR'!$D$23-'Ejercicio 3 - TIR'!$C$23)*R615),'Ejercicio 3 - TIR'!$E$23-SQRT(('Ejercicio 3 - TIR'!$E$23-'Ejercicio 3 - TIR'!$C$23)*('Ejercicio 3 - TIR'!$E$23-'Ejercicio 3 - TIR'!$D$23)*(1-R615)))</f>
        <v>0.160664491441639</v>
      </c>
      <c r="T615" s="17">
        <f ca="1" t="shared" ref="T615:X615" si="4574">RAND()</f>
        <v>0.929628026770611</v>
      </c>
      <c r="U615" s="19">
        <f ca="1">IF(T615&lt;=('Ejercicio 3 - TIR'!$D$24-'Ejercicio 3 - TIR'!$C$24)/('Ejercicio 3 - TIR'!$E$24-'Ejercicio 3 - TIR'!$C$24),'Ejercicio 3 - TIR'!$C$24+SQRT(('Ejercicio 3 - TIR'!$E$24-'Ejercicio 3 - TIR'!$C$24)*('Ejercicio 3 - TIR'!$D$24-'Ejercicio 3 - TIR'!$C$24)*T615),'Ejercicio 3 - TIR'!$E$24-SQRT(('Ejercicio 3 - TIR'!$E$24-'Ejercicio 3 - TIR'!$C$24)*('Ejercicio 3 - TIR'!$E$24-'Ejercicio 3 - TIR'!$D$24)*(1-T615)))</f>
        <v>0.205962851961944</v>
      </c>
      <c r="V615" s="17">
        <f ca="1" t="shared" si="4574"/>
        <v>0.993626012784506</v>
      </c>
      <c r="W615" s="19">
        <f ca="1">IF(V615&lt;=('Ejercicio 3 - TIR'!$D$25-'Ejercicio 3 - TIR'!$C$25)/('Ejercicio 3 - TIR'!$E$25-'Ejercicio 3 - TIR'!$C$25),'Ejercicio 3 - TIR'!$C$25+SQRT(('Ejercicio 3 - TIR'!$E$25-'Ejercicio 3 - TIR'!$C$25)*('Ejercicio 3 - TIR'!$D$25-'Ejercicio 3 - TIR'!$C$25)*V615),'Ejercicio 3 - TIR'!$E$25-SQRT(('Ejercicio 3 - TIR'!$E$25-'Ejercicio 3 - TIR'!$C$25)*('Ejercicio 3 - TIR'!$E$25-'Ejercicio 3 - TIR'!$D$25)*(1-V615)))</f>
        <v>0.245276764323662</v>
      </c>
      <c r="X615" s="17">
        <f ca="1" t="shared" si="4574"/>
        <v>0.0801738884228453</v>
      </c>
      <c r="Y615" s="19">
        <f ca="1">IF(X615&lt;=('Ejercicio 3 - TIR'!$D$26-'Ejercicio 3 - TIR'!$C$26)/('Ejercicio 3 - TIR'!$E$26-'Ejercicio 3 - TIR'!$C$26),'Ejercicio 3 - TIR'!$C$26+SQRT(('Ejercicio 3 - TIR'!$E$26-'Ejercicio 3 - TIR'!$C$26)*('Ejercicio 3 - TIR'!$D$26-'Ejercicio 3 - TIR'!$C$26)*X615),'Ejercicio 3 - TIR'!$E$26-SQRT(('Ejercicio 3 - TIR'!$E$26-'Ejercicio 3 - TIR'!$C$26)*('Ejercicio 3 - TIR'!$E$26-'Ejercicio 3 - TIR'!$D$26)*(1-X615)))</f>
        <v>0.204712902458104</v>
      </c>
      <c r="Z615" s="17">
        <f ca="1" t="shared" si="4288"/>
        <v>1.13816234547268</v>
      </c>
      <c r="AA615" s="17">
        <f ca="1" t="shared" si="4289"/>
        <v>1.32102461988608</v>
      </c>
      <c r="AB615" s="17">
        <f ca="1" t="shared" si="4290"/>
        <v>1.59310661810976</v>
      </c>
      <c r="AC615" s="17">
        <f ca="1" t="shared" si="4291"/>
        <v>1.98385865462233</v>
      </c>
      <c r="AD615" s="17">
        <f ca="1" t="shared" si="4292"/>
        <v>2.3899801178767</v>
      </c>
      <c r="AE615" s="16">
        <f ca="1" t="shared" si="4293"/>
        <v>4580.19780460359</v>
      </c>
      <c r="AF615" s="16">
        <f ca="1" t="shared" si="4294"/>
        <v>5316.07295558234</v>
      </c>
      <c r="AG615" s="16">
        <f ca="1" t="shared" si="4295"/>
        <v>6410.98650275184</v>
      </c>
      <c r="AH615" s="16">
        <f ca="1" t="shared" si="4296"/>
        <v>7983.45252826949</v>
      </c>
      <c r="AI615" s="16">
        <f ca="1" t="shared" si="4297"/>
        <v>9617.76826696802</v>
      </c>
      <c r="AJ615" s="18">
        <f ca="1" t="shared" si="4298"/>
        <v>48922.5033241859</v>
      </c>
      <c r="AK615" s="18">
        <f ca="1" t="shared" si="4299"/>
        <v>50267.4497835754</v>
      </c>
      <c r="AL615" s="18">
        <f ca="1" t="shared" si="4300"/>
        <v>57089.6590407966</v>
      </c>
      <c r="AM615" s="18">
        <f ca="1" t="shared" si="4301"/>
        <v>80953.3407125461</v>
      </c>
      <c r="AN615" s="18">
        <f ca="1" t="shared" si="4302"/>
        <v>90268.3235972639</v>
      </c>
      <c r="AO615" s="18">
        <f ca="1">C615/'Ejercicio 3 - TIR'!$D$7</f>
        <v>15413.7171601811</v>
      </c>
      <c r="AP615" s="18">
        <f ca="1" t="shared" si="4303"/>
        <v>33508.7861640047</v>
      </c>
      <c r="AQ615" s="18">
        <f ca="1" t="shared" si="4304"/>
        <v>34853.7326233943</v>
      </c>
      <c r="AR615" s="18">
        <f ca="1" t="shared" si="4305"/>
        <v>41675.9418806154</v>
      </c>
      <c r="AS615" s="18">
        <f ca="1" t="shared" si="4306"/>
        <v>65539.623552365</v>
      </c>
      <c r="AT615" s="18">
        <f ca="1" t="shared" si="4307"/>
        <v>74854.6064370828</v>
      </c>
      <c r="AU615" s="18">
        <f ca="1">AP615*'Ejercicio 3 - TIR'!$D$5</f>
        <v>16754.3930820024</v>
      </c>
      <c r="AV615" s="18">
        <f ca="1">AQ615*'Ejercicio 3 - TIR'!$D$5</f>
        <v>17426.8663116971</v>
      </c>
      <c r="AW615" s="18">
        <f ca="1">AR615*'Ejercicio 3 - TIR'!$D$5</f>
        <v>20837.9709403077</v>
      </c>
      <c r="AX615" s="18">
        <f ca="1">AS615*'Ejercicio 3 - TIR'!$D$5</f>
        <v>32769.8117761825</v>
      </c>
      <c r="AY615" s="18">
        <f ca="1">AT615*'Ejercicio 3 - TIR'!$D$5</f>
        <v>37427.3032185414</v>
      </c>
      <c r="AZ615" s="18">
        <f ca="1" t="shared" ref="AZ615:BD615" si="4575">AJ615-AU615-AE615</f>
        <v>27587.9124375799</v>
      </c>
      <c r="BA615" s="18">
        <f ca="1" t="shared" si="4575"/>
        <v>27524.510516296</v>
      </c>
      <c r="BB615" s="18">
        <f ca="1" t="shared" si="4575"/>
        <v>29840.701597737</v>
      </c>
      <c r="BC615" s="18">
        <f ca="1" t="shared" si="4575"/>
        <v>40200.0764080941</v>
      </c>
      <c r="BD615" s="18">
        <f ca="1" t="shared" si="4575"/>
        <v>43223.2521117545</v>
      </c>
      <c r="BE615" s="18">
        <f ca="1" t="shared" ref="BE615:BI615" si="4576">AZ615/Z615</f>
        <v>24238.9959106603</v>
      </c>
      <c r="BF615" s="18">
        <f ca="1" t="shared" si="4576"/>
        <v>20835.7286472599</v>
      </c>
      <c r="BG615" s="18">
        <f ca="1" t="shared" si="4576"/>
        <v>18731.1390578136</v>
      </c>
      <c r="BH615" s="18">
        <f ca="1" t="shared" si="4576"/>
        <v>20263.5789169905</v>
      </c>
      <c r="BI615" s="18">
        <f ca="1" t="shared" si="4576"/>
        <v>18085.193173136</v>
      </c>
      <c r="BJ615" s="18">
        <f ca="1" t="shared" si="4310"/>
        <v>79229.8484184988</v>
      </c>
      <c r="BK615" s="18">
        <f ca="1" t="shared" si="4311"/>
        <v>36838.4775554078</v>
      </c>
      <c r="BL615" s="18">
        <f ca="1" t="shared" si="4312"/>
        <v>116068.325973907</v>
      </c>
      <c r="BM615" s="18">
        <f ca="1">BK615*'Ejercicio 3 - TIR'!$D$5</f>
        <v>18419.2387777039</v>
      </c>
      <c r="BN615" s="18">
        <f ca="1" t="shared" si="4313"/>
        <v>97649.0871962027</v>
      </c>
      <c r="BO615" s="18">
        <f ca="1" t="shared" si="4314"/>
        <v>40857.6985497921</v>
      </c>
      <c r="BP615" s="18">
        <f ca="1" t="shared" si="4315"/>
        <v>-110219.425770607</v>
      </c>
      <c r="BQ615" s="18">
        <f ca="1" t="shared" ref="BQ615:BT615" si="4577">BE615</f>
        <v>24238.9959106603</v>
      </c>
      <c r="BR615" s="18">
        <f ca="1" t="shared" si="4577"/>
        <v>20835.7286472599</v>
      </c>
      <c r="BS615" s="18">
        <f ca="1" t="shared" si="4577"/>
        <v>18731.1390578136</v>
      </c>
      <c r="BT615" s="18">
        <f ca="1" t="shared" si="4577"/>
        <v>20263.5789169905</v>
      </c>
      <c r="BU615" s="18">
        <f ca="1" t="shared" si="4317"/>
        <v>58942.8917229282</v>
      </c>
      <c r="BV615" s="20">
        <f ca="1" t="shared" si="4318"/>
        <v>7.99007137928498</v>
      </c>
    </row>
    <row r="616" ht="15" customHeight="1" spans="1:74">
      <c r="A616" s="16">
        <v>615</v>
      </c>
      <c r="B616" s="17">
        <f ca="1" t="shared" ref="B616:F616" si="4578">RAND()</f>
        <v>0.533007794605673</v>
      </c>
      <c r="C616" s="18">
        <f ca="1">IF(B616&lt;=('Ejercicio 3 - TIR'!$D$13-'Ejercicio 3 - TIR'!$C$13)/('Ejercicio 3 - TIR'!$E$13-'Ejercicio 3 - TIR'!$C$13),'Ejercicio 3 - TIR'!$C$13+SQRT(('Ejercicio 3 - TIR'!$E$13-'Ejercicio 3 - TIR'!$C$13)*('Ejercicio 3 - TIR'!$D$13-'Ejercicio 3 - TIR'!$C$13)*B616),'Ejercicio 3 - TIR'!$E$13-SQRT(('Ejercicio 3 - TIR'!$E$13-'Ejercicio 3 - TIR'!$C$13)*('Ejercicio 3 - TIR'!$E$13-'Ejercicio 3 - TIR'!$D$13)*(1-B616)))</f>
        <v>76327.4283933242</v>
      </c>
      <c r="D616" s="17">
        <f ca="1" t="shared" si="4578"/>
        <v>0.538410257558266</v>
      </c>
      <c r="E616" s="18">
        <f ca="1">IF(D616&lt;=('Ejercicio 3 - TIR'!$D$14-'Ejercicio 3 - TIR'!$C$14)/('Ejercicio 3 - TIR'!$E$14-'Ejercicio 3 - TIR'!$C$14),'Ejercicio 3 - TIR'!$C$14+SQRT(('Ejercicio 3 - TIR'!$E$14-'Ejercicio 3 - TIR'!$C$14)*('Ejercicio 3 - TIR'!$D$14-'Ejercicio 3 - TIR'!$C$14)*D616),'Ejercicio 3 - TIR'!$E$14-SQRT(('Ejercicio 3 - TIR'!$E$14-'Ejercicio 3 - TIR'!$C$14)*('Ejercicio 3 - TIR'!$E$14-'Ejercicio 3 - TIR'!$D$14)*(1-D616)))</f>
        <v>31679.0348296451</v>
      </c>
      <c r="F616" s="17">
        <f ca="1" t="shared" si="4578"/>
        <v>0.544510097705248</v>
      </c>
      <c r="G616" s="18">
        <f ca="1">IF(F616&lt;=('Ejercicio 3 - TIR'!$D$18-'Ejercicio 3 - TIR'!$C$18)/('Ejercicio 3 - TIR'!$E$18-'Ejercicio 3 - TIR'!$C$18),'Ejercicio 3 - TIR'!$C$18+SQRT(('Ejercicio 3 - TIR'!$E$18-'Ejercicio 3 - TIR'!$C$18)*('Ejercicio 3 - TIR'!$D$18-'Ejercicio 3 - TIR'!$C$18)*F616),'Ejercicio 3 - TIR'!$E$18-SQRT(('Ejercicio 3 - TIR'!$E$18-'Ejercicio 3 - TIR'!$C$18)*('Ejercicio 3 - TIR'!$E$18-'Ejercicio 3 - TIR'!$D$18)*(1-F616)))</f>
        <v>39037.5059975519</v>
      </c>
      <c r="H616" s="17">
        <f ca="1" t="shared" ref="H616:L616" si="4579">RAND()</f>
        <v>0.526162529864422</v>
      </c>
      <c r="I616" s="18">
        <f ca="1">IF(H616&lt;=('Ejercicio 3 - TIR'!$D$18-'Ejercicio 3 - TIR'!$C$18)/('Ejercicio 3 - TIR'!$E$18-'Ejercicio 3 - TIR'!$C$18),'Ejercicio 3 - TIR'!$C$18+SQRT(('Ejercicio 3 - TIR'!$E$18-'Ejercicio 3 - TIR'!$C$18)*('Ejercicio 3 - TIR'!$D$18-'Ejercicio 3 - TIR'!$C$18)*H616),'Ejercicio 3 - TIR'!$E$18-SQRT(('Ejercicio 3 - TIR'!$E$18-'Ejercicio 3 - TIR'!$C$18)*('Ejercicio 3 - TIR'!$E$18-'Ejercicio 3 - TIR'!$D$18)*(1-H616)))</f>
        <v>38883.9394122013</v>
      </c>
      <c r="J616" s="17">
        <f ca="1" t="shared" si="4579"/>
        <v>0.931036247667324</v>
      </c>
      <c r="K616" s="18">
        <f ca="1">IF(J616&lt;=('Ejercicio 3 - TIR'!$D$18-'Ejercicio 3 - TIR'!$C$18)/('Ejercicio 3 - TIR'!$E$18-'Ejercicio 3 - TIR'!$C$18),'Ejercicio 3 - TIR'!$C$18+SQRT(('Ejercicio 3 - TIR'!$E$18-'Ejercicio 3 - TIR'!$C$18)*('Ejercicio 3 - TIR'!$D$18-'Ejercicio 3 - TIR'!$C$18)*J616),'Ejercicio 3 - TIR'!$E$18-SQRT(('Ejercicio 3 - TIR'!$E$18-'Ejercicio 3 - TIR'!$C$18)*('Ejercicio 3 - TIR'!$E$18-'Ejercicio 3 - TIR'!$D$18)*(1-J616)))</f>
        <v>42725.7349703804</v>
      </c>
      <c r="L616" s="17">
        <f ca="1" t="shared" si="4579"/>
        <v>0.511564459477589</v>
      </c>
      <c r="M616" s="18">
        <f ca="1">IF(L616&lt;=('Ejercicio 3 - TIR'!$D$18-'Ejercicio 3 - TIR'!$C$18)/('Ejercicio 3 - TIR'!$E$18-'Ejercicio 3 - TIR'!$C$18),'Ejercicio 3 - TIR'!$C$18+SQRT(('Ejercicio 3 - TIR'!$E$18-'Ejercicio 3 - TIR'!$C$18)*('Ejercicio 3 - TIR'!$D$18-'Ejercicio 3 - TIR'!$C$18)*L616),'Ejercicio 3 - TIR'!$E$18-SQRT(('Ejercicio 3 - TIR'!$E$18-'Ejercicio 3 - TIR'!$C$18)*('Ejercicio 3 - TIR'!$E$18-'Ejercicio 3 - TIR'!$D$18)*(1-L616)))</f>
        <v>38759.8326994092</v>
      </c>
      <c r="N616" s="17">
        <f ca="1" t="shared" ref="N616:R616" si="4580">RAND()</f>
        <v>0.713449056370713</v>
      </c>
      <c r="O616" s="18">
        <f ca="1">IF(N616&lt;=('Ejercicio 3 - TIR'!$D$18-'Ejercicio 3 - TIR'!$C$18)/('Ejercicio 3 - TIR'!$E$18-'Ejercicio 3 - TIR'!$C$18),'Ejercicio 3 - TIR'!$C$18+SQRT(('Ejercicio 3 - TIR'!$E$18-'Ejercicio 3 - TIR'!$C$18)*('Ejercicio 3 - TIR'!$D$18-'Ejercicio 3 - TIR'!$C$18)*N616),'Ejercicio 3 - TIR'!$E$18-SQRT(('Ejercicio 3 - TIR'!$E$18-'Ejercicio 3 - TIR'!$C$18)*('Ejercicio 3 - TIR'!$E$18-'Ejercicio 3 - TIR'!$D$18)*(1-N616)))</f>
        <v>40364.1267519273</v>
      </c>
      <c r="P616" s="17">
        <f ca="1" t="shared" si="4580"/>
        <v>0.911081556300714</v>
      </c>
      <c r="Q616" s="19">
        <f ca="1">IF(P616&lt;=('Ejercicio 3 - TIR'!$D$22-'Ejercicio 3 - TIR'!$C$22)/('Ejercicio 3 - TIR'!$E$22-'Ejercicio 3 - TIR'!$C$22),'Ejercicio 3 - TIR'!$C$22+SQRT(('Ejercicio 3 - TIR'!$E$22-'Ejercicio 3 - TIR'!$C$22)*('Ejercicio 3 - TIR'!$D$22-'Ejercicio 3 - TIR'!$C$22)*P616),'Ejercicio 3 - TIR'!$E$22-SQRT(('Ejercicio 3 - TIR'!$E$22-'Ejercicio 3 - TIR'!$C$22)*('Ejercicio 3 - TIR'!$E$22-'Ejercicio 3 - TIR'!$D$22)*(1-P616)))</f>
        <v>0.167348786672468</v>
      </c>
      <c r="R616" s="17">
        <f ca="1" t="shared" si="4580"/>
        <v>0.721581305766709</v>
      </c>
      <c r="S616" s="19">
        <f ca="1">IF(R616&lt;=('Ejercicio 3 - TIR'!$D$23-'Ejercicio 3 - TIR'!$C$23)/('Ejercicio 3 - TIR'!$E$23-'Ejercicio 3 - TIR'!$C$23),'Ejercicio 3 - TIR'!$C$23+SQRT(('Ejercicio 3 - TIR'!$E$23-'Ejercicio 3 - TIR'!$C$23)*('Ejercicio 3 - TIR'!$D$23-'Ejercicio 3 - TIR'!$C$23)*R616),'Ejercicio 3 - TIR'!$E$23-SQRT(('Ejercicio 3 - TIR'!$E$23-'Ejercicio 3 - TIR'!$C$23)*('Ejercicio 3 - TIR'!$E$23-'Ejercicio 3 - TIR'!$D$23)*(1-R616)))</f>
        <v>0.157613538698134</v>
      </c>
      <c r="T616" s="17">
        <f ca="1" t="shared" ref="T616:X616" si="4581">RAND()</f>
        <v>0.606731028367075</v>
      </c>
      <c r="U616" s="19">
        <f ca="1">IF(T616&lt;=('Ejercicio 3 - TIR'!$D$24-'Ejercicio 3 - TIR'!$C$24)/('Ejercicio 3 - TIR'!$E$24-'Ejercicio 3 - TIR'!$C$24),'Ejercicio 3 - TIR'!$C$24+SQRT(('Ejercicio 3 - TIR'!$E$24-'Ejercicio 3 - TIR'!$C$24)*('Ejercicio 3 - TIR'!$D$24-'Ejercicio 3 - TIR'!$C$24)*T616),'Ejercicio 3 - TIR'!$E$24-SQRT(('Ejercicio 3 - TIR'!$E$24-'Ejercicio 3 - TIR'!$C$24)*('Ejercicio 3 - TIR'!$E$24-'Ejercicio 3 - TIR'!$D$24)*(1-T616)))</f>
        <v>0.186816372703211</v>
      </c>
      <c r="V616" s="17">
        <f ca="1" t="shared" si="4581"/>
        <v>0.967500778380484</v>
      </c>
      <c r="W616" s="19">
        <f ca="1">IF(V616&lt;=('Ejercicio 3 - TIR'!$D$25-'Ejercicio 3 - TIR'!$C$25)/('Ejercicio 3 - TIR'!$E$25-'Ejercicio 3 - TIR'!$C$25),'Ejercicio 3 - TIR'!$C$25+SQRT(('Ejercicio 3 - TIR'!$E$25-'Ejercicio 3 - TIR'!$C$25)*('Ejercicio 3 - TIR'!$D$25-'Ejercicio 3 - TIR'!$C$25)*V616),'Ejercicio 3 - TIR'!$E$25-SQRT(('Ejercicio 3 - TIR'!$E$25-'Ejercicio 3 - TIR'!$C$25)*('Ejercicio 3 - TIR'!$E$25-'Ejercicio 3 - TIR'!$D$25)*(1-V616)))</f>
        <v>0.239334763215554</v>
      </c>
      <c r="X616" s="17">
        <f ca="1" t="shared" si="4581"/>
        <v>0.72145767338734</v>
      </c>
      <c r="Y616" s="19">
        <f ca="1">IF(X616&lt;=('Ejercicio 3 - TIR'!$D$26-'Ejercicio 3 - TIR'!$C$26)/('Ejercicio 3 - TIR'!$E$26-'Ejercicio 3 - TIR'!$C$26),'Ejercicio 3 - TIR'!$C$26+SQRT(('Ejercicio 3 - TIR'!$E$26-'Ejercicio 3 - TIR'!$C$26)*('Ejercicio 3 - TIR'!$D$26-'Ejercicio 3 - TIR'!$C$26)*X616),'Ejercicio 3 - TIR'!$E$26-SQRT(('Ejercicio 3 - TIR'!$E$26-'Ejercicio 3 - TIR'!$C$26)*('Ejercicio 3 - TIR'!$E$26-'Ejercicio 3 - TIR'!$D$26)*(1-X616)))</f>
        <v>0.241216903634336</v>
      </c>
      <c r="Z616" s="17">
        <f ca="1" t="shared" si="4288"/>
        <v>1.16734878667247</v>
      </c>
      <c r="AA616" s="17">
        <f ca="1" t="shared" si="4289"/>
        <v>1.35133875983489</v>
      </c>
      <c r="AB616" s="17">
        <f ca="1" t="shared" si="4290"/>
        <v>1.6037909652405</v>
      </c>
      <c r="AC616" s="17">
        <f ca="1" t="shared" si="4291"/>
        <v>1.98763389615358</v>
      </c>
      <c r="AD616" s="17">
        <f ca="1" t="shared" si="4292"/>
        <v>2.4670847901424</v>
      </c>
      <c r="AE616" s="16">
        <f ca="1" t="shared" si="4293"/>
        <v>5301.44804169596</v>
      </c>
      <c r="AF616" s="16">
        <f ca="1" t="shared" si="4294"/>
        <v>6137.02802777196</v>
      </c>
      <c r="AG616" s="16">
        <f ca="1" t="shared" si="4295"/>
        <v>7283.52534309826</v>
      </c>
      <c r="AH616" s="16">
        <f ca="1" t="shared" si="4296"/>
        <v>9026.72615646317</v>
      </c>
      <c r="AI616" s="16">
        <f ca="1" t="shared" si="4297"/>
        <v>11204.1250898803</v>
      </c>
      <c r="AJ616" s="18">
        <f ca="1" t="shared" si="4298"/>
        <v>45570.3852609615</v>
      </c>
      <c r="AK616" s="18">
        <f ca="1" t="shared" si="4299"/>
        <v>52545.3744627791</v>
      </c>
      <c r="AL616" s="18">
        <f ca="1" t="shared" si="4300"/>
        <v>68523.1477287561</v>
      </c>
      <c r="AM616" s="18">
        <f ca="1" t="shared" si="4301"/>
        <v>77040.3572825876</v>
      </c>
      <c r="AN616" s="18">
        <f ca="1" t="shared" si="4302"/>
        <v>99581.7231770596</v>
      </c>
      <c r="AO616" s="18">
        <f ca="1">C616/'Ejercicio 3 - TIR'!$D$7</f>
        <v>15265.4856786648</v>
      </c>
      <c r="AP616" s="18">
        <f ca="1" t="shared" si="4303"/>
        <v>30304.8995822966</v>
      </c>
      <c r="AQ616" s="18">
        <f ca="1" t="shared" si="4304"/>
        <v>37279.8887841142</v>
      </c>
      <c r="AR616" s="18">
        <f ca="1" t="shared" si="4305"/>
        <v>53257.6620500913</v>
      </c>
      <c r="AS616" s="18">
        <f ca="1" t="shared" si="4306"/>
        <v>61774.8716039227</v>
      </c>
      <c r="AT616" s="18">
        <f ca="1" t="shared" si="4307"/>
        <v>84316.2374983948</v>
      </c>
      <c r="AU616" s="18">
        <f ca="1">AP616*'Ejercicio 3 - TIR'!$D$5</f>
        <v>15152.4497911483</v>
      </c>
      <c r="AV616" s="18">
        <f ca="1">AQ616*'Ejercicio 3 - TIR'!$D$5</f>
        <v>18639.9443920571</v>
      </c>
      <c r="AW616" s="18">
        <f ca="1">AR616*'Ejercicio 3 - TIR'!$D$5</f>
        <v>26628.8310250456</v>
      </c>
      <c r="AX616" s="18">
        <f ca="1">AS616*'Ejercicio 3 - TIR'!$D$5</f>
        <v>30887.4358019614</v>
      </c>
      <c r="AY616" s="18">
        <f ca="1">AT616*'Ejercicio 3 - TIR'!$D$5</f>
        <v>42158.1187491974</v>
      </c>
      <c r="AZ616" s="18">
        <f ca="1" t="shared" ref="AZ616:BD616" si="4582">AJ616-AU616-AE616</f>
        <v>25116.4874281172</v>
      </c>
      <c r="BA616" s="18">
        <f ca="1" t="shared" si="4582"/>
        <v>27768.40204295</v>
      </c>
      <c r="BB616" s="18">
        <f ca="1" t="shared" si="4582"/>
        <v>34610.7913606122</v>
      </c>
      <c r="BC616" s="18">
        <f ca="1" t="shared" si="4582"/>
        <v>37126.195324163</v>
      </c>
      <c r="BD616" s="18">
        <f ca="1" t="shared" si="4582"/>
        <v>46219.4793379819</v>
      </c>
      <c r="BE616" s="18">
        <f ca="1" t="shared" ref="BE616:BI616" si="4583">AZ616/Z616</f>
        <v>21515.8380381855</v>
      </c>
      <c r="BF616" s="18">
        <f ca="1" t="shared" si="4583"/>
        <v>20548.8089798762</v>
      </c>
      <c r="BG616" s="18">
        <f ca="1" t="shared" si="4583"/>
        <v>21580.6125054596</v>
      </c>
      <c r="BH616" s="18">
        <f ca="1" t="shared" si="4583"/>
        <v>18678.5883436627</v>
      </c>
      <c r="BI616" s="18">
        <f ca="1" t="shared" si="4583"/>
        <v>18734.4510908821</v>
      </c>
      <c r="BJ616" s="18">
        <f ca="1" t="shared" si="4310"/>
        <v>78154.8649946086</v>
      </c>
      <c r="BK616" s="18">
        <f ca="1" t="shared" si="4311"/>
        <v>37661.2475319706</v>
      </c>
      <c r="BL616" s="18">
        <f ca="1" t="shared" si="4312"/>
        <v>115816.112526579</v>
      </c>
      <c r="BM616" s="18">
        <f ca="1">BK616*'Ejercicio 3 - TIR'!$D$5</f>
        <v>18830.6237659853</v>
      </c>
      <c r="BN616" s="18">
        <f ca="1" t="shared" si="4313"/>
        <v>96985.4887605939</v>
      </c>
      <c r="BO616" s="18">
        <f ca="1" t="shared" si="4314"/>
        <v>39311.7776689775</v>
      </c>
      <c r="BP616" s="18">
        <f ca="1" t="shared" si="4315"/>
        <v>-108006.463222969</v>
      </c>
      <c r="BQ616" s="18">
        <f ca="1" t="shared" ref="BQ616:BT616" si="4584">BE616</f>
        <v>21515.8380381855</v>
      </c>
      <c r="BR616" s="18">
        <f ca="1" t="shared" si="4584"/>
        <v>20548.8089798762</v>
      </c>
      <c r="BS616" s="18">
        <f ca="1" t="shared" si="4584"/>
        <v>21580.6125054596</v>
      </c>
      <c r="BT616" s="18">
        <f ca="1" t="shared" si="4584"/>
        <v>18678.5883436627</v>
      </c>
      <c r="BU616" s="18">
        <f ca="1" t="shared" si="4317"/>
        <v>58046.2287598596</v>
      </c>
      <c r="BV616" s="20">
        <f ca="1" t="shared" si="4318"/>
        <v>7.96960503277178</v>
      </c>
    </row>
    <row r="617" ht="15" customHeight="1" spans="1:74">
      <c r="A617" s="16">
        <v>616</v>
      </c>
      <c r="B617" s="17">
        <f ca="1" t="shared" ref="B617:F617" si="4585">RAND()</f>
        <v>0.968132424344993</v>
      </c>
      <c r="C617" s="18">
        <f ca="1">IF(B617&lt;=('Ejercicio 3 - TIR'!$D$13-'Ejercicio 3 - TIR'!$C$13)/('Ejercicio 3 - TIR'!$E$13-'Ejercicio 3 - TIR'!$C$13),'Ejercicio 3 - TIR'!$C$13+SQRT(('Ejercicio 3 - TIR'!$E$13-'Ejercicio 3 - TIR'!$C$13)*('Ejercicio 3 - TIR'!$D$13-'Ejercicio 3 - TIR'!$C$13)*B617),'Ejercicio 3 - TIR'!$E$13-SQRT(('Ejercicio 3 - TIR'!$E$13-'Ejercicio 3 - TIR'!$C$13)*('Ejercicio 3 - TIR'!$E$13-'Ejercicio 3 - TIR'!$D$13)*(1-B617)))</f>
        <v>93816.061870781</v>
      </c>
      <c r="D617" s="17">
        <f ca="1" t="shared" si="4585"/>
        <v>0.927338251550193</v>
      </c>
      <c r="E617" s="18">
        <f ca="1">IF(D617&lt;=('Ejercicio 3 - TIR'!$D$14-'Ejercicio 3 - TIR'!$C$14)/('Ejercicio 3 - TIR'!$E$14-'Ejercicio 3 - TIR'!$C$14),'Ejercicio 3 - TIR'!$C$14+SQRT(('Ejercicio 3 - TIR'!$E$14-'Ejercicio 3 - TIR'!$C$14)*('Ejercicio 3 - TIR'!$D$14-'Ejercicio 3 - TIR'!$C$14)*D617),'Ejercicio 3 - TIR'!$E$14-SQRT(('Ejercicio 3 - TIR'!$E$14-'Ejercicio 3 - TIR'!$C$14)*('Ejercicio 3 - TIR'!$E$14-'Ejercicio 3 - TIR'!$D$14)*(1-D617)))</f>
        <v>36698.5969244167</v>
      </c>
      <c r="F617" s="17">
        <f ca="1" t="shared" si="4585"/>
        <v>0.811920933256638</v>
      </c>
      <c r="G617" s="18">
        <f ca="1">IF(F617&lt;=('Ejercicio 3 - TIR'!$D$18-'Ejercicio 3 - TIR'!$C$18)/('Ejercicio 3 - TIR'!$E$18-'Ejercicio 3 - TIR'!$C$18),'Ejercicio 3 - TIR'!$C$18+SQRT(('Ejercicio 3 - TIR'!$E$18-'Ejercicio 3 - TIR'!$C$18)*('Ejercicio 3 - TIR'!$D$18-'Ejercicio 3 - TIR'!$C$18)*F617),'Ejercicio 3 - TIR'!$E$18-SQRT(('Ejercicio 3 - TIR'!$E$18-'Ejercicio 3 - TIR'!$C$18)*('Ejercicio 3 - TIR'!$E$18-'Ejercicio 3 - TIR'!$D$18)*(1-F617)))</f>
        <v>41244.2137965864</v>
      </c>
      <c r="H617" s="17">
        <f ca="1" t="shared" ref="H617:L617" si="4586">RAND()</f>
        <v>0.943961129874871</v>
      </c>
      <c r="I617" s="18">
        <f ca="1">IF(H617&lt;=('Ejercicio 3 - TIR'!$D$18-'Ejercicio 3 - TIR'!$C$18)/('Ejercicio 3 - TIR'!$E$18-'Ejercicio 3 - TIR'!$C$18),'Ejercicio 3 - TIR'!$C$18+SQRT(('Ejercicio 3 - TIR'!$E$18-'Ejercicio 3 - TIR'!$C$18)*('Ejercicio 3 - TIR'!$D$18-'Ejercicio 3 - TIR'!$C$18)*H617),'Ejercicio 3 - TIR'!$E$18-SQRT(('Ejercicio 3 - TIR'!$E$18-'Ejercicio 3 - TIR'!$C$18)*('Ejercicio 3 - TIR'!$E$18-'Ejercicio 3 - TIR'!$D$18)*(1-H617)))</f>
        <v>42949.8987197251</v>
      </c>
      <c r="J617" s="17">
        <f ca="1" t="shared" si="4586"/>
        <v>0.414112396006983</v>
      </c>
      <c r="K617" s="18">
        <f ca="1">IF(J617&lt;=('Ejercicio 3 - TIR'!$D$18-'Ejercicio 3 - TIR'!$C$18)/('Ejercicio 3 - TIR'!$E$18-'Ejercicio 3 - TIR'!$C$18),'Ejercicio 3 - TIR'!$C$18+SQRT(('Ejercicio 3 - TIR'!$E$18-'Ejercicio 3 - TIR'!$C$18)*('Ejercicio 3 - TIR'!$D$18-'Ejercicio 3 - TIR'!$C$18)*J617),'Ejercicio 3 - TIR'!$E$18-SQRT(('Ejercicio 3 - TIR'!$E$18-'Ejercicio 3 - TIR'!$C$18)*('Ejercicio 3 - TIR'!$E$18-'Ejercicio 3 - TIR'!$D$18)*(1-J617)))</f>
        <v>37881.4249600594</v>
      </c>
      <c r="L617" s="17">
        <f ca="1" t="shared" si="4586"/>
        <v>0.241928447148889</v>
      </c>
      <c r="M617" s="18">
        <f ca="1">IF(L617&lt;=('Ejercicio 3 - TIR'!$D$18-'Ejercicio 3 - TIR'!$C$18)/('Ejercicio 3 - TIR'!$E$18-'Ejercicio 3 - TIR'!$C$18),'Ejercicio 3 - TIR'!$C$18+SQRT(('Ejercicio 3 - TIR'!$E$18-'Ejercicio 3 - TIR'!$C$18)*('Ejercicio 3 - TIR'!$D$18-'Ejercicio 3 - TIR'!$C$18)*L617),'Ejercicio 3 - TIR'!$E$18-SQRT(('Ejercicio 3 - TIR'!$E$18-'Ejercicio 3 - TIR'!$C$18)*('Ejercicio 3 - TIR'!$E$18-'Ejercicio 3 - TIR'!$D$18)*(1-L617)))</f>
        <v>36024.0573596483</v>
      </c>
      <c r="N617" s="17">
        <f ca="1" t="shared" ref="N617:R617" si="4587">RAND()</f>
        <v>0.416339297108109</v>
      </c>
      <c r="O617" s="18">
        <f ca="1">IF(N617&lt;=('Ejercicio 3 - TIR'!$D$18-'Ejercicio 3 - TIR'!$C$18)/('Ejercicio 3 - TIR'!$E$18-'Ejercicio 3 - TIR'!$C$18),'Ejercicio 3 - TIR'!$C$18+SQRT(('Ejercicio 3 - TIR'!$E$18-'Ejercicio 3 - TIR'!$C$18)*('Ejercicio 3 - TIR'!$D$18-'Ejercicio 3 - TIR'!$C$18)*N617),'Ejercicio 3 - TIR'!$E$18-SQRT(('Ejercicio 3 - TIR'!$E$18-'Ejercicio 3 - TIR'!$C$18)*('Ejercicio 3 - TIR'!$E$18-'Ejercicio 3 - TIR'!$D$18)*(1-N617)))</f>
        <v>37902.5878398292</v>
      </c>
      <c r="P617" s="17">
        <f ca="1" t="shared" si="4587"/>
        <v>0.345399882985077</v>
      </c>
      <c r="Q617" s="19">
        <f ca="1">IF(P617&lt;=('Ejercicio 3 - TIR'!$D$22-'Ejercicio 3 - TIR'!$C$22)/('Ejercicio 3 - TIR'!$E$22-'Ejercicio 3 - TIR'!$C$22),'Ejercicio 3 - TIR'!$C$22+SQRT(('Ejercicio 3 - TIR'!$E$22-'Ejercicio 3 - TIR'!$C$22)*('Ejercicio 3 - TIR'!$D$22-'Ejercicio 3 - TIR'!$C$22)*P617),'Ejercicio 3 - TIR'!$E$22-SQRT(('Ejercicio 3 - TIR'!$E$22-'Ejercicio 3 - TIR'!$C$22)*('Ejercicio 3 - TIR'!$E$22-'Ejercicio 3 - TIR'!$D$22)*(1-P617)))</f>
        <v>0.144934309482581</v>
      </c>
      <c r="R617" s="17">
        <f ca="1" t="shared" si="4587"/>
        <v>0.903268923533323</v>
      </c>
      <c r="S617" s="19">
        <f ca="1">IF(R617&lt;=('Ejercicio 3 - TIR'!$D$23-'Ejercicio 3 - TIR'!$C$23)/('Ejercicio 3 - TIR'!$E$23-'Ejercicio 3 - TIR'!$C$23),'Ejercicio 3 - TIR'!$C$23+SQRT(('Ejercicio 3 - TIR'!$E$23-'Ejercicio 3 - TIR'!$C$23)*('Ejercicio 3 - TIR'!$D$23-'Ejercicio 3 - TIR'!$C$23)*R617),'Ejercicio 3 - TIR'!$E$23-SQRT(('Ejercicio 3 - TIR'!$E$23-'Ejercicio 3 - TIR'!$C$23)*('Ejercicio 3 - TIR'!$E$23-'Ejercicio 3 - TIR'!$D$23)*(1-R617)))</f>
        <v>0.16680470016862</v>
      </c>
      <c r="T617" s="17">
        <f ca="1" t="shared" ref="T617:X617" si="4588">RAND()</f>
        <v>0.236385410764842</v>
      </c>
      <c r="U617" s="19">
        <f ca="1">IF(T617&lt;=('Ejercicio 3 - TIR'!$D$24-'Ejercicio 3 - TIR'!$C$24)/('Ejercicio 3 - TIR'!$E$24-'Ejercicio 3 - TIR'!$C$24),'Ejercicio 3 - TIR'!$C$24+SQRT(('Ejercicio 3 - TIR'!$E$24-'Ejercicio 3 - TIR'!$C$24)*('Ejercicio 3 - TIR'!$D$24-'Ejercicio 3 - TIR'!$C$24)*T617),'Ejercicio 3 - TIR'!$E$24-SQRT(('Ejercicio 3 - TIR'!$E$24-'Ejercicio 3 - TIR'!$C$24)*('Ejercicio 3 - TIR'!$E$24-'Ejercicio 3 - TIR'!$D$24)*(1-T617)))</f>
        <v>0.172280246017631</v>
      </c>
      <c r="V617" s="17">
        <f ca="1" t="shared" si="4588"/>
        <v>0.911500404310229</v>
      </c>
      <c r="W617" s="19">
        <f ca="1">IF(V617&lt;=('Ejercicio 3 - TIR'!$D$25-'Ejercicio 3 - TIR'!$C$25)/('Ejercicio 3 - TIR'!$E$25-'Ejercicio 3 - TIR'!$C$25),'Ejercicio 3 - TIR'!$C$25+SQRT(('Ejercicio 3 - TIR'!$E$25-'Ejercicio 3 - TIR'!$C$25)*('Ejercicio 3 - TIR'!$D$25-'Ejercicio 3 - TIR'!$C$25)*V617),'Ejercicio 3 - TIR'!$E$25-SQRT(('Ejercicio 3 - TIR'!$E$25-'Ejercicio 3 - TIR'!$C$25)*('Ejercicio 3 - TIR'!$E$25-'Ejercicio 3 - TIR'!$D$25)*(1-V617)))</f>
        <v>0.232400324295198</v>
      </c>
      <c r="X617" s="17">
        <f ca="1" t="shared" si="4588"/>
        <v>0.446829804250481</v>
      </c>
      <c r="Y617" s="19">
        <f ca="1">IF(X617&lt;=('Ejercicio 3 - TIR'!$D$26-'Ejercicio 3 - TIR'!$C$26)/('Ejercicio 3 - TIR'!$E$26-'Ejercicio 3 - TIR'!$C$26),'Ejercicio 3 - TIR'!$C$26+SQRT(('Ejercicio 3 - TIR'!$E$26-'Ejercicio 3 - TIR'!$C$26)*('Ejercicio 3 - TIR'!$D$26-'Ejercicio 3 - TIR'!$C$26)*X617),'Ejercicio 3 - TIR'!$E$26-SQRT(('Ejercicio 3 - TIR'!$E$26-'Ejercicio 3 - TIR'!$C$26)*('Ejercicio 3 - TIR'!$E$26-'Ejercicio 3 - TIR'!$D$26)*(1-X617)))</f>
        <v>0.225345457123425</v>
      </c>
      <c r="Z617" s="17">
        <f ca="1" t="shared" si="4288"/>
        <v>1.14493430948258</v>
      </c>
      <c r="AA617" s="17">
        <f ca="1" t="shared" si="4289"/>
        <v>1.33591473368859</v>
      </c>
      <c r="AB617" s="17">
        <f ca="1" t="shared" si="4290"/>
        <v>1.56606645266704</v>
      </c>
      <c r="AC617" s="17">
        <f ca="1" t="shared" si="4291"/>
        <v>1.93002080413469</v>
      </c>
      <c r="AD617" s="17">
        <f ca="1" t="shared" si="4292"/>
        <v>2.36494222450014</v>
      </c>
      <c r="AE617" s="16">
        <f ca="1" t="shared" si="4293"/>
        <v>5318.88580421991</v>
      </c>
      <c r="AF617" s="16">
        <f ca="1" t="shared" si="4294"/>
        <v>6206.10095602394</v>
      </c>
      <c r="AG617" s="16">
        <f ca="1" t="shared" si="4295"/>
        <v>7275.289555538</v>
      </c>
      <c r="AH617" s="16">
        <f ca="1" t="shared" si="4296"/>
        <v>8966.0692075865</v>
      </c>
      <c r="AI617" s="16">
        <f ca="1" t="shared" si="4297"/>
        <v>10986.5321717703</v>
      </c>
      <c r="AJ617" s="18">
        <f ca="1" t="shared" si="4298"/>
        <v>47221.9154433466</v>
      </c>
      <c r="AK617" s="18">
        <f ca="1" t="shared" si="4299"/>
        <v>57377.4025101135</v>
      </c>
      <c r="AL617" s="18">
        <f ca="1" t="shared" si="4300"/>
        <v>59324.8288091728</v>
      </c>
      <c r="AM617" s="18">
        <f ca="1" t="shared" si="4301"/>
        <v>69527.1801534626</v>
      </c>
      <c r="AN617" s="18">
        <f ca="1" t="shared" si="4302"/>
        <v>89637.4304002376</v>
      </c>
      <c r="AO617" s="18">
        <f ca="1">C617/'Ejercicio 3 - TIR'!$D$7</f>
        <v>18763.2123741562</v>
      </c>
      <c r="AP617" s="18">
        <f ca="1" t="shared" si="4303"/>
        <v>28458.7030691904</v>
      </c>
      <c r="AQ617" s="18">
        <f ca="1" t="shared" si="4304"/>
        <v>38614.1901359573</v>
      </c>
      <c r="AR617" s="18">
        <f ca="1" t="shared" si="4305"/>
        <v>40561.6164350166</v>
      </c>
      <c r="AS617" s="18">
        <f ca="1" t="shared" si="4306"/>
        <v>50763.9677793064</v>
      </c>
      <c r="AT617" s="18">
        <f ca="1" t="shared" si="4307"/>
        <v>70874.2180260814</v>
      </c>
      <c r="AU617" s="18">
        <f ca="1">AP617*'Ejercicio 3 - TIR'!$D$5</f>
        <v>14229.3515345952</v>
      </c>
      <c r="AV617" s="18">
        <f ca="1">AQ617*'Ejercicio 3 - TIR'!$D$5</f>
        <v>19307.0950679786</v>
      </c>
      <c r="AW617" s="18">
        <f ca="1">AR617*'Ejercicio 3 - TIR'!$D$5</f>
        <v>20280.8082175083</v>
      </c>
      <c r="AX617" s="18">
        <f ca="1">AS617*'Ejercicio 3 - TIR'!$D$5</f>
        <v>25381.9838896532</v>
      </c>
      <c r="AY617" s="18">
        <f ca="1">AT617*'Ejercicio 3 - TIR'!$D$5</f>
        <v>35437.1090130407</v>
      </c>
      <c r="AZ617" s="18">
        <f ca="1" t="shared" ref="AZ617:BD617" si="4589">AJ617-AU617-AE617</f>
        <v>27673.6781045315</v>
      </c>
      <c r="BA617" s="18">
        <f ca="1" t="shared" si="4589"/>
        <v>31864.2064861109</v>
      </c>
      <c r="BB617" s="18">
        <f ca="1" t="shared" si="4589"/>
        <v>31768.7310361265</v>
      </c>
      <c r="BC617" s="18">
        <f ca="1" t="shared" si="4589"/>
        <v>35179.1270562229</v>
      </c>
      <c r="BD617" s="18">
        <f ca="1" t="shared" si="4589"/>
        <v>43213.7892154265</v>
      </c>
      <c r="BE617" s="18">
        <f ca="1" t="shared" ref="BE617:BI617" si="4590">AZ617/Z617</f>
        <v>24170.537886176</v>
      </c>
      <c r="BF617" s="18">
        <f ca="1" t="shared" si="4590"/>
        <v>23851.9762396293</v>
      </c>
      <c r="BG617" s="18">
        <f ca="1" t="shared" si="4590"/>
        <v>20285.6851840634</v>
      </c>
      <c r="BH617" s="18">
        <f ca="1" t="shared" si="4590"/>
        <v>18227.3304934634</v>
      </c>
      <c r="BI617" s="18">
        <f ca="1" t="shared" si="4590"/>
        <v>18272.661702998</v>
      </c>
      <c r="BJ617" s="18">
        <f ca="1" t="shared" si="4310"/>
        <v>86790.0614464639</v>
      </c>
      <c r="BK617" s="18">
        <f ca="1" t="shared" si="4311"/>
        <v>44373.9132109055</v>
      </c>
      <c r="BL617" s="18">
        <f ca="1" t="shared" si="4312"/>
        <v>131163.974657369</v>
      </c>
      <c r="BM617" s="18">
        <f ca="1">BK617*'Ejercicio 3 - TIR'!$D$5</f>
        <v>22186.9566054527</v>
      </c>
      <c r="BN617" s="18">
        <f ca="1" t="shared" si="4313"/>
        <v>108977.018051917</v>
      </c>
      <c r="BO617" s="18">
        <f ca="1" t="shared" si="4314"/>
        <v>46080.2031114948</v>
      </c>
      <c r="BP617" s="18">
        <f ca="1" t="shared" si="4315"/>
        <v>-130514.658795198</v>
      </c>
      <c r="BQ617" s="18">
        <f ca="1" t="shared" ref="BQ617:BT617" si="4591">BE617</f>
        <v>24170.537886176</v>
      </c>
      <c r="BR617" s="18">
        <f ca="1" t="shared" si="4591"/>
        <v>23851.9762396293</v>
      </c>
      <c r="BS617" s="18">
        <f ca="1" t="shared" si="4591"/>
        <v>20285.6851840634</v>
      </c>
      <c r="BT617" s="18">
        <f ca="1" t="shared" si="4591"/>
        <v>18227.3304934634</v>
      </c>
      <c r="BU617" s="18">
        <f ca="1" t="shared" si="4317"/>
        <v>64352.8648144928</v>
      </c>
      <c r="BV617" s="20">
        <f ca="1" t="shared" si="4318"/>
        <v>4.30077457716285</v>
      </c>
    </row>
    <row r="618" ht="15" customHeight="1" spans="1:74">
      <c r="A618" s="16">
        <v>617</v>
      </c>
      <c r="B618" s="17">
        <f ca="1" t="shared" ref="B618:F618" si="4592">RAND()</f>
        <v>0.559670399584427</v>
      </c>
      <c r="C618" s="18">
        <f ca="1">IF(B618&lt;=('Ejercicio 3 - TIR'!$D$13-'Ejercicio 3 - TIR'!$C$13)/('Ejercicio 3 - TIR'!$E$13-'Ejercicio 3 - TIR'!$C$13),'Ejercicio 3 - TIR'!$C$13+SQRT(('Ejercicio 3 - TIR'!$E$13-'Ejercicio 3 - TIR'!$C$13)*('Ejercicio 3 - TIR'!$D$13-'Ejercicio 3 - TIR'!$C$13)*B618),'Ejercicio 3 - TIR'!$E$13-SQRT(('Ejercicio 3 - TIR'!$E$13-'Ejercicio 3 - TIR'!$C$13)*('Ejercicio 3 - TIR'!$E$13-'Ejercicio 3 - TIR'!$D$13)*(1-B618)))</f>
        <v>77013.1446148307</v>
      </c>
      <c r="D618" s="17">
        <f ca="1" t="shared" si="4592"/>
        <v>0.987160009321953</v>
      </c>
      <c r="E618" s="18">
        <f ca="1">IF(D618&lt;=('Ejercicio 3 - TIR'!$D$14-'Ejercicio 3 - TIR'!$C$14)/('Ejercicio 3 - TIR'!$E$14-'Ejercicio 3 - TIR'!$C$14),'Ejercicio 3 - TIR'!$C$14+SQRT(('Ejercicio 3 - TIR'!$E$14-'Ejercicio 3 - TIR'!$C$14)*('Ejercicio 3 - TIR'!$D$14-'Ejercicio 3 - TIR'!$C$14)*D618),'Ejercicio 3 - TIR'!$E$14-SQRT(('Ejercicio 3 - TIR'!$E$14-'Ejercicio 3 - TIR'!$C$14)*('Ejercicio 3 - TIR'!$E$14-'Ejercicio 3 - TIR'!$D$14)*(1-D618)))</f>
        <v>38612.1964830326</v>
      </c>
      <c r="F618" s="17">
        <f ca="1" t="shared" si="4592"/>
        <v>0.581413170089255</v>
      </c>
      <c r="G618" s="18">
        <f ca="1">IF(F618&lt;=('Ejercicio 3 - TIR'!$D$18-'Ejercicio 3 - TIR'!$C$18)/('Ejercicio 3 - TIR'!$E$18-'Ejercicio 3 - TIR'!$C$18),'Ejercicio 3 - TIR'!$C$18+SQRT(('Ejercicio 3 - TIR'!$E$18-'Ejercicio 3 - TIR'!$C$18)*('Ejercicio 3 - TIR'!$D$18-'Ejercicio 3 - TIR'!$C$18)*F618),'Ejercicio 3 - TIR'!$E$18-SQRT(('Ejercicio 3 - TIR'!$E$18-'Ejercicio 3 - TIR'!$C$18)*('Ejercicio 3 - TIR'!$E$18-'Ejercicio 3 - TIR'!$D$18)*(1-F618)))</f>
        <v>39338.7352202206</v>
      </c>
      <c r="H618" s="17">
        <f ca="1" t="shared" ref="H618:L618" si="4593">RAND()</f>
        <v>0.242249844974608</v>
      </c>
      <c r="I618" s="18">
        <f ca="1">IF(H618&lt;=('Ejercicio 3 - TIR'!$D$18-'Ejercicio 3 - TIR'!$C$18)/('Ejercicio 3 - TIR'!$E$18-'Ejercicio 3 - TIR'!$C$18),'Ejercicio 3 - TIR'!$C$18+SQRT(('Ejercicio 3 - TIR'!$E$18-'Ejercicio 3 - TIR'!$C$18)*('Ejercicio 3 - TIR'!$D$18-'Ejercicio 3 - TIR'!$C$18)*H618),'Ejercicio 3 - TIR'!$E$18-SQRT(('Ejercicio 3 - TIR'!$E$18-'Ejercicio 3 - TIR'!$C$18)*('Ejercicio 3 - TIR'!$E$18-'Ejercicio 3 - TIR'!$D$18)*(1-H618)))</f>
        <v>36028.0574604255</v>
      </c>
      <c r="J618" s="17">
        <f ca="1" t="shared" si="4593"/>
        <v>0.511983057977485</v>
      </c>
      <c r="K618" s="18">
        <f ca="1">IF(J618&lt;=('Ejercicio 3 - TIR'!$D$18-'Ejercicio 3 - TIR'!$C$18)/('Ejercicio 3 - TIR'!$E$18-'Ejercicio 3 - TIR'!$C$18),'Ejercicio 3 - TIR'!$C$18+SQRT(('Ejercicio 3 - TIR'!$E$18-'Ejercicio 3 - TIR'!$C$18)*('Ejercicio 3 - TIR'!$D$18-'Ejercicio 3 - TIR'!$C$18)*J618),'Ejercicio 3 - TIR'!$E$18-SQRT(('Ejercicio 3 - TIR'!$E$18-'Ejercicio 3 - TIR'!$C$18)*('Ejercicio 3 - TIR'!$E$18-'Ejercicio 3 - TIR'!$D$18)*(1-J618)))</f>
        <v>38763.4159262597</v>
      </c>
      <c r="L618" s="17">
        <f ca="1" t="shared" si="4593"/>
        <v>0.75453521530325</v>
      </c>
      <c r="M618" s="18">
        <f ca="1">IF(L618&lt;=('Ejercicio 3 - TIR'!$D$18-'Ejercicio 3 - TIR'!$C$18)/('Ejercicio 3 - TIR'!$E$18-'Ejercicio 3 - TIR'!$C$18),'Ejercicio 3 - TIR'!$C$18+SQRT(('Ejercicio 3 - TIR'!$E$18-'Ejercicio 3 - TIR'!$C$18)*('Ejercicio 3 - TIR'!$D$18-'Ejercicio 3 - TIR'!$C$18)*L618),'Ejercicio 3 - TIR'!$E$18-SQRT(('Ejercicio 3 - TIR'!$E$18-'Ejercicio 3 - TIR'!$C$18)*('Ejercicio 3 - TIR'!$E$18-'Ejercicio 3 - TIR'!$D$18)*(1-L618)))</f>
        <v>40709.3288575963</v>
      </c>
      <c r="N618" s="17">
        <f ca="1" t="shared" ref="N618:R618" si="4594">RAND()</f>
        <v>0.468939258397977</v>
      </c>
      <c r="O618" s="18">
        <f ca="1">IF(N618&lt;=('Ejercicio 3 - TIR'!$D$18-'Ejercicio 3 - TIR'!$C$18)/('Ejercicio 3 - TIR'!$E$18-'Ejercicio 3 - TIR'!$C$18),'Ejercicio 3 - TIR'!$C$18+SQRT(('Ejercicio 3 - TIR'!$E$18-'Ejercicio 3 - TIR'!$C$18)*('Ejercicio 3 - TIR'!$D$18-'Ejercicio 3 - TIR'!$C$18)*N618),'Ejercicio 3 - TIR'!$E$18-SQRT(('Ejercicio 3 - TIR'!$E$18-'Ejercicio 3 - TIR'!$C$18)*('Ejercicio 3 - TIR'!$E$18-'Ejercicio 3 - TIR'!$D$18)*(1-N618)))</f>
        <v>38386.9475233661</v>
      </c>
      <c r="P618" s="17">
        <f ca="1" t="shared" si="4594"/>
        <v>0.379342643602158</v>
      </c>
      <c r="Q618" s="19">
        <f ca="1">IF(P618&lt;=('Ejercicio 3 - TIR'!$D$22-'Ejercicio 3 - TIR'!$C$22)/('Ejercicio 3 - TIR'!$E$22-'Ejercicio 3 - TIR'!$C$22),'Ejercicio 3 - TIR'!$C$22+SQRT(('Ejercicio 3 - TIR'!$E$22-'Ejercicio 3 - TIR'!$C$22)*('Ejercicio 3 - TIR'!$D$22-'Ejercicio 3 - TIR'!$C$22)*P618),'Ejercicio 3 - TIR'!$E$22-SQRT(('Ejercicio 3 - TIR'!$E$22-'Ejercicio 3 - TIR'!$C$22)*('Ejercicio 3 - TIR'!$E$22-'Ejercicio 3 - TIR'!$D$22)*(1-P618)))</f>
        <v>0.146130762684696</v>
      </c>
      <c r="R618" s="17">
        <f ca="1" t="shared" si="4594"/>
        <v>0.386973469232889</v>
      </c>
      <c r="S618" s="19">
        <f ca="1">IF(R618&lt;=('Ejercicio 3 - TIR'!$D$23-'Ejercicio 3 - TIR'!$C$23)/('Ejercicio 3 - TIR'!$E$23-'Ejercicio 3 - TIR'!$C$23),'Ejercicio 3 - TIR'!$C$23+SQRT(('Ejercicio 3 - TIR'!$E$23-'Ejercicio 3 - TIR'!$C$23)*('Ejercicio 3 - TIR'!$D$23-'Ejercicio 3 - TIR'!$C$23)*R618),'Ejercicio 3 - TIR'!$E$23-SQRT(('Ejercicio 3 - TIR'!$E$23-'Ejercicio 3 - TIR'!$C$23)*('Ejercicio 3 - TIR'!$E$23-'Ejercicio 3 - TIR'!$D$23)*(1-R618)))</f>
        <v>0.146392276230352</v>
      </c>
      <c r="T618" s="17">
        <f ca="1" t="shared" ref="T618:X618" si="4595">RAND()</f>
        <v>0.114501923958192</v>
      </c>
      <c r="U618" s="19">
        <f ca="1">IF(T618&lt;=('Ejercicio 3 - TIR'!$D$24-'Ejercicio 3 - TIR'!$C$24)/('Ejercicio 3 - TIR'!$E$24-'Ejercicio 3 - TIR'!$C$24),'Ejercicio 3 - TIR'!$C$24+SQRT(('Ejercicio 3 - TIR'!$E$24-'Ejercicio 3 - TIR'!$C$24)*('Ejercicio 3 - TIR'!$D$24-'Ejercicio 3 - TIR'!$C$24)*T618),'Ejercicio 3 - TIR'!$E$24-SQRT(('Ejercicio 3 - TIR'!$E$24-'Ejercicio 3 - TIR'!$C$24)*('Ejercicio 3 - TIR'!$E$24-'Ejercicio 3 - TIR'!$D$24)*(1-T618)))</f>
        <v>0.165506580548664</v>
      </c>
      <c r="V618" s="17">
        <f ca="1" t="shared" si="4595"/>
        <v>0.875503056912285</v>
      </c>
      <c r="W618" s="19">
        <f ca="1">IF(V618&lt;=('Ejercicio 3 - TIR'!$D$25-'Ejercicio 3 - TIR'!$C$25)/('Ejercicio 3 - TIR'!$E$25-'Ejercicio 3 - TIR'!$C$25),'Ejercicio 3 - TIR'!$C$25+SQRT(('Ejercicio 3 - TIR'!$E$25-'Ejercicio 3 - TIR'!$C$25)*('Ejercicio 3 - TIR'!$D$25-'Ejercicio 3 - TIR'!$C$25)*V618),'Ejercicio 3 - TIR'!$E$25-SQRT(('Ejercicio 3 - TIR'!$E$25-'Ejercicio 3 - TIR'!$C$25)*('Ejercicio 3 - TIR'!$E$25-'Ejercicio 3 - TIR'!$D$25)*(1-V618)))</f>
        <v>0.229125630529115</v>
      </c>
      <c r="X618" s="17">
        <f ca="1" t="shared" si="4595"/>
        <v>0.828709610560763</v>
      </c>
      <c r="Y618" s="19">
        <f ca="1">IF(X618&lt;=('Ejercicio 3 - TIR'!$D$26-'Ejercicio 3 - TIR'!$C$26)/('Ejercicio 3 - TIR'!$E$26-'Ejercicio 3 - TIR'!$C$26),'Ejercicio 3 - TIR'!$C$26+SQRT(('Ejercicio 3 - TIR'!$E$26-'Ejercicio 3 - TIR'!$C$26)*('Ejercicio 3 - TIR'!$D$26-'Ejercicio 3 - TIR'!$C$26)*X618),'Ejercicio 3 - TIR'!$E$26-SQRT(('Ejercicio 3 - TIR'!$E$26-'Ejercicio 3 - TIR'!$C$26)*('Ejercicio 3 - TIR'!$E$26-'Ejercicio 3 - TIR'!$D$26)*(1-X618)))</f>
        <v>0.249586711736942</v>
      </c>
      <c r="Z618" s="17">
        <f ca="1" t="shared" si="4288"/>
        <v>1.1461307626847</v>
      </c>
      <c r="AA618" s="17">
        <f ca="1" t="shared" si="4289"/>
        <v>1.31391545389174</v>
      </c>
      <c r="AB618" s="17">
        <f ca="1" t="shared" si="4290"/>
        <v>1.53137710779541</v>
      </c>
      <c r="AC618" s="17">
        <f ca="1" t="shared" si="4291"/>
        <v>1.88225485319688</v>
      </c>
      <c r="AD618" s="17">
        <f ca="1" t="shared" si="4292"/>
        <v>2.35204065265719</v>
      </c>
      <c r="AE618" s="16">
        <f ca="1" t="shared" si="4293"/>
        <v>5642.42972099688</v>
      </c>
      <c r="AF618" s="16">
        <f ca="1" t="shared" si="4294"/>
        <v>6468.43785132341</v>
      </c>
      <c r="AG618" s="16">
        <f ca="1" t="shared" si="4295"/>
        <v>7539.00688158749</v>
      </c>
      <c r="AH618" s="16">
        <f ca="1" t="shared" si="4296"/>
        <v>9266.38658689456</v>
      </c>
      <c r="AI618" s="16">
        <f ca="1" t="shared" si="4297"/>
        <v>11579.1535448009</v>
      </c>
      <c r="AJ618" s="18">
        <f ca="1" t="shared" si="4298"/>
        <v>45087.3346010027</v>
      </c>
      <c r="AK618" s="18">
        <f ca="1" t="shared" si="4299"/>
        <v>47337.8214709525</v>
      </c>
      <c r="AL618" s="18">
        <f ca="1" t="shared" si="4300"/>
        <v>59361.407769426</v>
      </c>
      <c r="AM618" s="18">
        <f ca="1" t="shared" si="4301"/>
        <v>76625.3318125984</v>
      </c>
      <c r="AN618" s="18">
        <f ca="1" t="shared" si="4302"/>
        <v>90287.6611063753</v>
      </c>
      <c r="AO618" s="18">
        <f ca="1">C618/'Ejercicio 3 - TIR'!$D$7</f>
        <v>15402.6289229661</v>
      </c>
      <c r="AP618" s="18">
        <f ca="1" t="shared" si="4303"/>
        <v>29684.7056780366</v>
      </c>
      <c r="AQ618" s="18">
        <f ca="1" t="shared" si="4304"/>
        <v>31935.1925479864</v>
      </c>
      <c r="AR618" s="18">
        <f ca="1" t="shared" si="4305"/>
        <v>43958.7788464598</v>
      </c>
      <c r="AS618" s="18">
        <f ca="1" t="shared" si="4306"/>
        <v>61222.7028896322</v>
      </c>
      <c r="AT618" s="18">
        <f ca="1" t="shared" si="4307"/>
        <v>74885.0321834091</v>
      </c>
      <c r="AU618" s="18">
        <f ca="1">AP618*'Ejercicio 3 - TIR'!$D$5</f>
        <v>14842.3528390183</v>
      </c>
      <c r="AV618" s="18">
        <f ca="1">AQ618*'Ejercicio 3 - TIR'!$D$5</f>
        <v>15967.5962739932</v>
      </c>
      <c r="AW618" s="18">
        <f ca="1">AR618*'Ejercicio 3 - TIR'!$D$5</f>
        <v>21979.3894232299</v>
      </c>
      <c r="AX618" s="18">
        <f ca="1">AS618*'Ejercicio 3 - TIR'!$D$5</f>
        <v>30611.3514448161</v>
      </c>
      <c r="AY618" s="18">
        <f ca="1">AT618*'Ejercicio 3 - TIR'!$D$5</f>
        <v>37442.5160917046</v>
      </c>
      <c r="AZ618" s="18">
        <f ca="1" t="shared" ref="AZ618:BD618" si="4596">AJ618-AU618-AE618</f>
        <v>24602.5520409875</v>
      </c>
      <c r="BA618" s="18">
        <f ca="1" t="shared" si="4596"/>
        <v>24901.7873456359</v>
      </c>
      <c r="BB618" s="18">
        <f ca="1" t="shared" si="4596"/>
        <v>29843.0114646086</v>
      </c>
      <c r="BC618" s="18">
        <f ca="1" t="shared" si="4596"/>
        <v>36747.5937808877</v>
      </c>
      <c r="BD618" s="18">
        <f ca="1" t="shared" si="4596"/>
        <v>41265.9914698698</v>
      </c>
      <c r="BE618" s="18">
        <f ca="1" t="shared" ref="BE618:BI618" si="4597">AZ618/Z618</f>
        <v>21465.7461800943</v>
      </c>
      <c r="BF618" s="18">
        <f ca="1" t="shared" si="4597"/>
        <v>18952.3513646775</v>
      </c>
      <c r="BG618" s="18">
        <f ca="1" t="shared" si="4597"/>
        <v>19487.6959520252</v>
      </c>
      <c r="BH618" s="18">
        <f ca="1" t="shared" si="4597"/>
        <v>19523.1765339717</v>
      </c>
      <c r="BI618" s="18">
        <f ca="1" t="shared" si="4597"/>
        <v>17544.7611516621</v>
      </c>
      <c r="BJ618" s="18">
        <f ca="1" t="shared" si="4310"/>
        <v>90817.4558164797</v>
      </c>
      <c r="BK618" s="18">
        <f ca="1" t="shared" si="4311"/>
        <v>36227.6093846098</v>
      </c>
      <c r="BL618" s="18">
        <f ca="1" t="shared" si="4312"/>
        <v>127045.065201089</v>
      </c>
      <c r="BM618" s="18">
        <f ca="1">BK618*'Ejercicio 3 - TIR'!$D$5</f>
        <v>18113.8046923049</v>
      </c>
      <c r="BN618" s="18">
        <f ca="1" t="shared" si="4313"/>
        <v>108931.260508785</v>
      </c>
      <c r="BO618" s="18">
        <f ca="1" t="shared" si="4314"/>
        <v>46313.5109445157</v>
      </c>
      <c r="BP618" s="18">
        <f ca="1" t="shared" si="4315"/>
        <v>-115625.341097863</v>
      </c>
      <c r="BQ618" s="18">
        <f ca="1" t="shared" ref="BQ618:BT618" si="4598">BE618</f>
        <v>21465.7461800943</v>
      </c>
      <c r="BR618" s="18">
        <f ca="1" t="shared" si="4598"/>
        <v>18952.3513646775</v>
      </c>
      <c r="BS618" s="18">
        <f ca="1" t="shared" si="4598"/>
        <v>19487.6959520252</v>
      </c>
      <c r="BT618" s="18">
        <f ca="1" t="shared" si="4598"/>
        <v>19523.1765339717</v>
      </c>
      <c r="BU618" s="18">
        <f ca="1" t="shared" si="4317"/>
        <v>63858.2720961778</v>
      </c>
      <c r="BV618" s="20">
        <f ca="1" t="shared" si="4318"/>
        <v>6.27447209508611</v>
      </c>
    </row>
    <row r="619" ht="15" customHeight="1" spans="1:74">
      <c r="A619" s="16">
        <v>618</v>
      </c>
      <c r="B619" s="17">
        <f ca="1" t="shared" ref="B619:F619" si="4599">RAND()</f>
        <v>0.380857212414447</v>
      </c>
      <c r="C619" s="18">
        <f ca="1">IF(B619&lt;=('Ejercicio 3 - TIR'!$D$13-'Ejercicio 3 - TIR'!$C$13)/('Ejercicio 3 - TIR'!$E$13-'Ejercicio 3 - TIR'!$C$13),'Ejercicio 3 - TIR'!$C$13+SQRT(('Ejercicio 3 - TIR'!$E$13-'Ejercicio 3 - TIR'!$C$13)*('Ejercicio 3 - TIR'!$D$13-'Ejercicio 3 - TIR'!$C$13)*B619),'Ejercicio 3 - TIR'!$E$13-SQRT(('Ejercicio 3 - TIR'!$E$13-'Ejercicio 3 - TIR'!$C$13)*('Ejercicio 3 - TIR'!$E$13-'Ejercicio 3 - TIR'!$D$13)*(1-B619)))</f>
        <v>72742.4992873033</v>
      </c>
      <c r="D619" s="17">
        <f ca="1" t="shared" si="4599"/>
        <v>0.871159230996585</v>
      </c>
      <c r="E619" s="18">
        <f ca="1">IF(D619&lt;=('Ejercicio 3 - TIR'!$D$14-'Ejercicio 3 - TIR'!$C$14)/('Ejercicio 3 - TIR'!$E$14-'Ejercicio 3 - TIR'!$C$14),'Ejercicio 3 - TIR'!$C$14+SQRT(('Ejercicio 3 - TIR'!$E$14-'Ejercicio 3 - TIR'!$C$14)*('Ejercicio 3 - TIR'!$D$14-'Ejercicio 3 - TIR'!$C$14)*D619),'Ejercicio 3 - TIR'!$E$14-SQRT(('Ejercicio 3 - TIR'!$E$14-'Ejercicio 3 - TIR'!$C$14)*('Ejercicio 3 - TIR'!$E$14-'Ejercicio 3 - TIR'!$D$14)*(1-D619)))</f>
        <v>35603.8522146643</v>
      </c>
      <c r="F619" s="17">
        <f ca="1" t="shared" si="4599"/>
        <v>0.573408822519237</v>
      </c>
      <c r="G619" s="18">
        <f ca="1">IF(F619&lt;=('Ejercicio 3 - TIR'!$D$18-'Ejercicio 3 - TIR'!$C$18)/('Ejercicio 3 - TIR'!$E$18-'Ejercicio 3 - TIR'!$C$18),'Ejercicio 3 - TIR'!$C$18+SQRT(('Ejercicio 3 - TIR'!$E$18-'Ejercicio 3 - TIR'!$C$18)*('Ejercicio 3 - TIR'!$D$18-'Ejercicio 3 - TIR'!$C$18)*F619),'Ejercicio 3 - TIR'!$E$18-SQRT(('Ejercicio 3 - TIR'!$E$18-'Ejercicio 3 - TIR'!$C$18)*('Ejercicio 3 - TIR'!$E$18-'Ejercicio 3 - TIR'!$D$18)*(1-F619)))</f>
        <v>39274.2289910205</v>
      </c>
      <c r="H619" s="17">
        <f ca="1" t="shared" ref="H619:L619" si="4600">RAND()</f>
        <v>0.0900310511081566</v>
      </c>
      <c r="I619" s="18">
        <f ca="1">IF(H619&lt;=('Ejercicio 3 - TIR'!$D$18-'Ejercicio 3 - TIR'!$C$18)/('Ejercicio 3 - TIR'!$E$18-'Ejercicio 3 - TIR'!$C$18),'Ejercicio 3 - TIR'!$C$18+SQRT(('Ejercicio 3 - TIR'!$E$18-'Ejercicio 3 - TIR'!$C$18)*('Ejercicio 3 - TIR'!$D$18-'Ejercicio 3 - TIR'!$C$18)*H619),'Ejercicio 3 - TIR'!$E$18-SQRT(('Ejercicio 3 - TIR'!$E$18-'Ejercicio 3 - TIR'!$C$18)*('Ejercicio 3 - TIR'!$E$18-'Ejercicio 3 - TIR'!$D$18)*(1-H619)))</f>
        <v>33674.8683876057</v>
      </c>
      <c r="J619" s="17">
        <f ca="1" t="shared" si="4600"/>
        <v>0.458231329414174</v>
      </c>
      <c r="K619" s="18">
        <f ca="1">IF(J619&lt;=('Ejercicio 3 - TIR'!$D$18-'Ejercicio 3 - TIR'!$C$18)/('Ejercicio 3 - TIR'!$E$18-'Ejercicio 3 - TIR'!$C$18),'Ejercicio 3 - TIR'!$C$18+SQRT(('Ejercicio 3 - TIR'!$E$18-'Ejercicio 3 - TIR'!$C$18)*('Ejercicio 3 - TIR'!$D$18-'Ejercicio 3 - TIR'!$C$18)*J619),'Ejercicio 3 - TIR'!$E$18-SQRT(('Ejercicio 3 - TIR'!$E$18-'Ejercicio 3 - TIR'!$C$18)*('Ejercicio 3 - TIR'!$E$18-'Ejercicio 3 - TIR'!$D$18)*(1-J619)))</f>
        <v>38290.6392643828</v>
      </c>
      <c r="L619" s="17">
        <f ca="1" t="shared" si="4600"/>
        <v>0.220635025953561</v>
      </c>
      <c r="M619" s="18">
        <f ca="1">IF(L619&lt;=('Ejercicio 3 - TIR'!$D$18-'Ejercicio 3 - TIR'!$C$18)/('Ejercicio 3 - TIR'!$E$18-'Ejercicio 3 - TIR'!$C$18),'Ejercicio 3 - TIR'!$C$18+SQRT(('Ejercicio 3 - TIR'!$E$18-'Ejercicio 3 - TIR'!$C$18)*('Ejercicio 3 - TIR'!$D$18-'Ejercicio 3 - TIR'!$C$18)*L619),'Ejercicio 3 - TIR'!$E$18-SQRT(('Ejercicio 3 - TIR'!$E$18-'Ejercicio 3 - TIR'!$C$18)*('Ejercicio 3 - TIR'!$E$18-'Ejercicio 3 - TIR'!$D$18)*(1-L619)))</f>
        <v>35752.8474595659</v>
      </c>
      <c r="N619" s="17">
        <f ca="1" t="shared" ref="N619:R619" si="4601">RAND()</f>
        <v>0.614579061616253</v>
      </c>
      <c r="O619" s="18">
        <f ca="1">IF(N619&lt;=('Ejercicio 3 - TIR'!$D$18-'Ejercicio 3 - TIR'!$C$18)/('Ejercicio 3 - TIR'!$E$18-'Ejercicio 3 - TIR'!$C$18),'Ejercicio 3 - TIR'!$C$18+SQRT(('Ejercicio 3 - TIR'!$E$18-'Ejercicio 3 - TIR'!$C$18)*('Ejercicio 3 - TIR'!$D$18-'Ejercicio 3 - TIR'!$C$18)*N619),'Ejercicio 3 - TIR'!$E$18-SQRT(('Ejercicio 3 - TIR'!$E$18-'Ejercicio 3 - TIR'!$C$18)*('Ejercicio 3 - TIR'!$E$18-'Ejercicio 3 - TIR'!$D$18)*(1-N619)))</f>
        <v>39601.3988169661</v>
      </c>
      <c r="P619" s="17">
        <f ca="1" t="shared" si="4601"/>
        <v>0.837979166304495</v>
      </c>
      <c r="Q619" s="19">
        <f ca="1">IF(P619&lt;=('Ejercicio 3 - TIR'!$D$22-'Ejercicio 3 - TIR'!$C$22)/('Ejercicio 3 - TIR'!$E$22-'Ejercicio 3 - TIR'!$C$22),'Ejercicio 3 - TIR'!$C$22+SQRT(('Ejercicio 3 - TIR'!$E$22-'Ejercicio 3 - TIR'!$C$22)*('Ejercicio 3 - TIR'!$D$22-'Ejercicio 3 - TIR'!$C$22)*P619),'Ejercicio 3 - TIR'!$E$22-SQRT(('Ejercicio 3 - TIR'!$E$22-'Ejercicio 3 - TIR'!$C$22)*('Ejercicio 3 - TIR'!$E$22-'Ejercicio 3 - TIR'!$D$22)*(1-P619)))</f>
        <v>0.162922602638226</v>
      </c>
      <c r="R619" s="17">
        <f ca="1" t="shared" si="4601"/>
        <v>0.446238398936738</v>
      </c>
      <c r="S619" s="19">
        <f ca="1">IF(R619&lt;=('Ejercicio 3 - TIR'!$D$23-'Ejercicio 3 - TIR'!$C$23)/('Ejercicio 3 - TIR'!$E$23-'Ejercicio 3 - TIR'!$C$23),'Ejercicio 3 - TIR'!$C$23+SQRT(('Ejercicio 3 - TIR'!$E$23-'Ejercicio 3 - TIR'!$C$23)*('Ejercicio 3 - TIR'!$D$23-'Ejercicio 3 - TIR'!$C$23)*R619),'Ejercicio 3 - TIR'!$E$23-SQRT(('Ejercicio 3 - TIR'!$E$23-'Ejercicio 3 - TIR'!$C$23)*('Ejercicio 3 - TIR'!$E$23-'Ejercicio 3 - TIR'!$D$23)*(1-R619)))</f>
        <v>0.148341297043116</v>
      </c>
      <c r="T619" s="17">
        <f ca="1" t="shared" ref="T619:X619" si="4602">RAND()</f>
        <v>0.708107896973967</v>
      </c>
      <c r="U619" s="19">
        <f ca="1">IF(T619&lt;=('Ejercicio 3 - TIR'!$D$24-'Ejercicio 3 - TIR'!$C$24)/('Ejercicio 3 - TIR'!$E$24-'Ejercicio 3 - TIR'!$C$24),'Ejercicio 3 - TIR'!$C$24+SQRT(('Ejercicio 3 - TIR'!$E$24-'Ejercicio 3 - TIR'!$C$24)*('Ejercicio 3 - TIR'!$D$24-'Ejercicio 3 - TIR'!$C$24)*T619),'Ejercicio 3 - TIR'!$E$24-SQRT(('Ejercicio 3 - TIR'!$E$24-'Ejercicio 3 - TIR'!$C$24)*('Ejercicio 3 - TIR'!$E$24-'Ejercicio 3 - TIR'!$D$24)*(1-T619)))</f>
        <v>0.191411577719768</v>
      </c>
      <c r="V619" s="17">
        <f ca="1" t="shared" si="4602"/>
        <v>0.630360400719359</v>
      </c>
      <c r="W619" s="19">
        <f ca="1">IF(V619&lt;=('Ejercicio 3 - TIR'!$D$25-'Ejercicio 3 - TIR'!$C$25)/('Ejercicio 3 - TIR'!$E$25-'Ejercicio 3 - TIR'!$C$25),'Ejercicio 3 - TIR'!$C$25+SQRT(('Ejercicio 3 - TIR'!$E$25-'Ejercicio 3 - TIR'!$C$25)*('Ejercicio 3 - TIR'!$D$25-'Ejercicio 3 - TIR'!$C$25)*V619),'Ejercicio 3 - TIR'!$E$25-SQRT(('Ejercicio 3 - TIR'!$E$25-'Ejercicio 3 - TIR'!$C$25)*('Ejercicio 3 - TIR'!$E$25-'Ejercicio 3 - TIR'!$D$25)*(1-V619)))</f>
        <v>0.214031422081458</v>
      </c>
      <c r="X619" s="17">
        <f ca="1" t="shared" si="4602"/>
        <v>0.816779005864588</v>
      </c>
      <c r="Y619" s="19">
        <f ca="1">IF(X619&lt;=('Ejercicio 3 - TIR'!$D$26-'Ejercicio 3 - TIR'!$C$26)/('Ejercicio 3 - TIR'!$E$26-'Ejercicio 3 - TIR'!$C$26),'Ejercicio 3 - TIR'!$C$26+SQRT(('Ejercicio 3 - TIR'!$E$26-'Ejercicio 3 - TIR'!$C$26)*('Ejercicio 3 - TIR'!$D$26-'Ejercicio 3 - TIR'!$C$26)*X619),'Ejercicio 3 - TIR'!$E$26-SQRT(('Ejercicio 3 - TIR'!$E$26-'Ejercicio 3 - TIR'!$C$26)*('Ejercicio 3 - TIR'!$E$26-'Ejercicio 3 - TIR'!$D$26)*(1-X619)))</f>
        <v>0.248545376042127</v>
      </c>
      <c r="Z619" s="17">
        <f ca="1" t="shared" si="4288"/>
        <v>1.16292260263823</v>
      </c>
      <c r="AA619" s="17">
        <f ca="1" t="shared" si="4289"/>
        <v>1.33543204987434</v>
      </c>
      <c r="AB619" s="17">
        <f ca="1" t="shared" si="4290"/>
        <v>1.59104920547833</v>
      </c>
      <c r="AC619" s="17">
        <f ca="1" t="shared" si="4291"/>
        <v>1.93158372952843</v>
      </c>
      <c r="AD619" s="17">
        <f ca="1" t="shared" si="4292"/>
        <v>2.41166993394092</v>
      </c>
      <c r="AE619" s="16">
        <f ca="1" t="shared" si="4293"/>
        <v>5800.67226675989</v>
      </c>
      <c r="AF619" s="16">
        <f ca="1" t="shared" si="4294"/>
        <v>6661.15151453308</v>
      </c>
      <c r="AG619" s="16">
        <f ca="1" t="shared" si="4295"/>
        <v>7936.17303536028</v>
      </c>
      <c r="AH619" s="16">
        <f ca="1" t="shared" si="4296"/>
        <v>9634.76343600296</v>
      </c>
      <c r="AI619" s="16">
        <f ca="1" t="shared" si="4297"/>
        <v>12029.4393372812</v>
      </c>
      <c r="AJ619" s="18">
        <f ca="1" t="shared" si="4298"/>
        <v>45672.8885948473</v>
      </c>
      <c r="AK619" s="18">
        <f ca="1" t="shared" si="4299"/>
        <v>44970.4985201087</v>
      </c>
      <c r="AL619" s="18">
        <f ca="1" t="shared" si="4300"/>
        <v>60922.2911788535</v>
      </c>
      <c r="AM619" s="18">
        <f ca="1" t="shared" si="4301"/>
        <v>69059.6184372093</v>
      </c>
      <c r="AN619" s="18">
        <f ca="1" t="shared" si="4302"/>
        <v>95505.5028688808</v>
      </c>
      <c r="AO619" s="18">
        <f ca="1">C619/'Ejercicio 3 - TIR'!$D$7</f>
        <v>14548.4998574607</v>
      </c>
      <c r="AP619" s="18">
        <f ca="1" t="shared" si="4303"/>
        <v>31124.3887373866</v>
      </c>
      <c r="AQ619" s="18">
        <f ca="1" t="shared" si="4304"/>
        <v>30421.9986626481</v>
      </c>
      <c r="AR619" s="18">
        <f ca="1" t="shared" si="4305"/>
        <v>46373.7913213929</v>
      </c>
      <c r="AS619" s="18">
        <f ca="1" t="shared" si="4306"/>
        <v>54511.1185797486</v>
      </c>
      <c r="AT619" s="18">
        <f ca="1" t="shared" si="4307"/>
        <v>80957.0030114201</v>
      </c>
      <c r="AU619" s="18">
        <f ca="1">AP619*'Ejercicio 3 - TIR'!$D$5</f>
        <v>15562.1943686933</v>
      </c>
      <c r="AV619" s="18">
        <f ca="1">AQ619*'Ejercicio 3 - TIR'!$D$5</f>
        <v>15210.999331324</v>
      </c>
      <c r="AW619" s="18">
        <f ca="1">AR619*'Ejercicio 3 - TIR'!$D$5</f>
        <v>23186.8956606964</v>
      </c>
      <c r="AX619" s="18">
        <f ca="1">AS619*'Ejercicio 3 - TIR'!$D$5</f>
        <v>27255.5592898743</v>
      </c>
      <c r="AY619" s="18">
        <f ca="1">AT619*'Ejercicio 3 - TIR'!$D$5</f>
        <v>40478.5015057101</v>
      </c>
      <c r="AZ619" s="18">
        <f ca="1" t="shared" ref="AZ619:BD619" si="4603">AJ619-AU619-AE619</f>
        <v>24310.0219593941</v>
      </c>
      <c r="BA619" s="18">
        <f ca="1" t="shared" si="4603"/>
        <v>23098.3476742516</v>
      </c>
      <c r="BB619" s="18">
        <f ca="1" t="shared" si="4603"/>
        <v>29799.2224827968</v>
      </c>
      <c r="BC619" s="18">
        <f ca="1" t="shared" si="4603"/>
        <v>32169.295711332</v>
      </c>
      <c r="BD619" s="18">
        <f ca="1" t="shared" si="4603"/>
        <v>42997.5620258895</v>
      </c>
      <c r="BE619" s="18">
        <f ca="1" t="shared" ref="BE619:BI619" si="4604">AZ619/Z619</f>
        <v>20904.2475434255</v>
      </c>
      <c r="BF619" s="18">
        <f ca="1" t="shared" si="4604"/>
        <v>17296.5353620389</v>
      </c>
      <c r="BG619" s="18">
        <f ca="1" t="shared" si="4604"/>
        <v>18729.2903199924</v>
      </c>
      <c r="BH619" s="18">
        <f ca="1" t="shared" si="4604"/>
        <v>16654.3625417604</v>
      </c>
      <c r="BI619" s="18">
        <f ca="1" t="shared" si="4604"/>
        <v>17828.9580264522</v>
      </c>
      <c r="BJ619" s="18">
        <f ca="1" t="shared" si="4310"/>
        <v>85864.7399185818</v>
      </c>
      <c r="BK619" s="18">
        <f ca="1" t="shared" si="4311"/>
        <v>35086.1796901817</v>
      </c>
      <c r="BL619" s="18">
        <f ca="1" t="shared" si="4312"/>
        <v>120950.919608763</v>
      </c>
      <c r="BM619" s="18">
        <f ca="1">BK619*'Ejercicio 3 - TIR'!$D$5</f>
        <v>17543.0898450908</v>
      </c>
      <c r="BN619" s="18">
        <f ca="1" t="shared" si="4313"/>
        <v>103407.829763673</v>
      </c>
      <c r="BO619" s="18">
        <f ca="1" t="shared" si="4314"/>
        <v>42878.1021433946</v>
      </c>
      <c r="BP619" s="18">
        <f ca="1" t="shared" si="4315"/>
        <v>-108346.351501968</v>
      </c>
      <c r="BQ619" s="18">
        <f ca="1" t="shared" ref="BQ619:BT619" si="4605">BE619</f>
        <v>20904.2475434255</v>
      </c>
      <c r="BR619" s="18">
        <f ca="1" t="shared" si="4605"/>
        <v>17296.5353620389</v>
      </c>
      <c r="BS619" s="18">
        <f ca="1" t="shared" si="4605"/>
        <v>18729.2903199924</v>
      </c>
      <c r="BT619" s="18">
        <f ca="1" t="shared" si="4605"/>
        <v>16654.3625417604</v>
      </c>
      <c r="BU619" s="18">
        <f ca="1" t="shared" si="4317"/>
        <v>60707.0601698468</v>
      </c>
      <c r="BV619" s="20">
        <f ca="1" t="shared" si="4318"/>
        <v>6.29704118353467</v>
      </c>
    </row>
    <row r="620" ht="15" customHeight="1" spans="1:74">
      <c r="A620" s="16">
        <v>619</v>
      </c>
      <c r="B620" s="17">
        <f ca="1" t="shared" ref="B620:F620" si="4606">RAND()</f>
        <v>0.601542120616296</v>
      </c>
      <c r="C620" s="18">
        <f ca="1">IF(B620&lt;=('Ejercicio 3 - TIR'!$D$13-'Ejercicio 3 - TIR'!$C$13)/('Ejercicio 3 - TIR'!$E$13-'Ejercicio 3 - TIR'!$C$13),'Ejercicio 3 - TIR'!$C$13+SQRT(('Ejercicio 3 - TIR'!$E$13-'Ejercicio 3 - TIR'!$C$13)*('Ejercicio 3 - TIR'!$D$13-'Ejercicio 3 - TIR'!$C$13)*B620),'Ejercicio 3 - TIR'!$E$13-SQRT(('Ejercicio 3 - TIR'!$E$13-'Ejercicio 3 - TIR'!$C$13)*('Ejercicio 3 - TIR'!$E$13-'Ejercicio 3 - TIR'!$D$13)*(1-B620)))</f>
        <v>78133.3711958051</v>
      </c>
      <c r="D620" s="17">
        <f ca="1" t="shared" si="4606"/>
        <v>0.576000093401144</v>
      </c>
      <c r="E620" s="18">
        <f ca="1">IF(D620&lt;=('Ejercicio 3 - TIR'!$D$14-'Ejercicio 3 - TIR'!$C$14)/('Ejercicio 3 - TIR'!$E$14-'Ejercicio 3 - TIR'!$C$14),'Ejercicio 3 - TIR'!$C$14+SQRT(('Ejercicio 3 - TIR'!$E$14-'Ejercicio 3 - TIR'!$C$14)*('Ejercicio 3 - TIR'!$D$14-'Ejercicio 3 - TIR'!$C$14)*D620),'Ejercicio 3 - TIR'!$E$14-SQRT(('Ejercicio 3 - TIR'!$E$14-'Ejercicio 3 - TIR'!$C$14)*('Ejercicio 3 - TIR'!$E$14-'Ejercicio 3 - TIR'!$D$14)*(1-D620)))</f>
        <v>32025.0400634343</v>
      </c>
      <c r="F620" s="17">
        <f ca="1" t="shared" si="4606"/>
        <v>0.175856989453121</v>
      </c>
      <c r="G620" s="18">
        <f ca="1">IF(F620&lt;=('Ejercicio 3 - TIR'!$D$18-'Ejercicio 3 - TIR'!$C$18)/('Ejercicio 3 - TIR'!$E$18-'Ejercicio 3 - TIR'!$C$18),'Ejercicio 3 - TIR'!$C$18+SQRT(('Ejercicio 3 - TIR'!$E$18-'Ejercicio 3 - TIR'!$C$18)*('Ejercicio 3 - TIR'!$D$18-'Ejercicio 3 - TIR'!$C$18)*F620),'Ejercicio 3 - TIR'!$E$18-SQRT(('Ejercicio 3 - TIR'!$E$18-'Ejercicio 3 - TIR'!$C$18)*('Ejercicio 3 - TIR'!$E$18-'Ejercicio 3 - TIR'!$D$18)*(1-F620)))</f>
        <v>35136.0051029928</v>
      </c>
      <c r="H620" s="17">
        <f ca="1" t="shared" ref="H620:L620" si="4607">RAND()</f>
        <v>0.864387213109748</v>
      </c>
      <c r="I620" s="18">
        <f ca="1">IF(H620&lt;=('Ejercicio 3 - TIR'!$D$18-'Ejercicio 3 - TIR'!$C$18)/('Ejercicio 3 - TIR'!$E$18-'Ejercicio 3 - TIR'!$C$18),'Ejercicio 3 - TIR'!$C$18+SQRT(('Ejercicio 3 - TIR'!$E$18-'Ejercicio 3 - TIR'!$C$18)*('Ejercicio 3 - TIR'!$D$18-'Ejercicio 3 - TIR'!$C$18)*H620),'Ejercicio 3 - TIR'!$E$18-SQRT(('Ejercicio 3 - TIR'!$E$18-'Ejercicio 3 - TIR'!$C$18)*('Ejercicio 3 - TIR'!$E$18-'Ejercicio 3 - TIR'!$D$18)*(1-H620)))</f>
        <v>41810.8058985429</v>
      </c>
      <c r="J620" s="17">
        <f ca="1" t="shared" si="4607"/>
        <v>0.042583314628253</v>
      </c>
      <c r="K620" s="18">
        <f ca="1">IF(J620&lt;=('Ejercicio 3 - TIR'!$D$18-'Ejercicio 3 - TIR'!$C$18)/('Ejercicio 3 - TIR'!$E$18-'Ejercicio 3 - TIR'!$C$18),'Ejercicio 3 - TIR'!$C$18+SQRT(('Ejercicio 3 - TIR'!$E$18-'Ejercicio 3 - TIR'!$C$18)*('Ejercicio 3 - TIR'!$D$18-'Ejercicio 3 - TIR'!$C$18)*J620),'Ejercicio 3 - TIR'!$E$18-SQRT(('Ejercicio 3 - TIR'!$E$18-'Ejercicio 3 - TIR'!$C$18)*('Ejercicio 3 - TIR'!$E$18-'Ejercicio 3 - TIR'!$D$18)*(1-J620)))</f>
        <v>32527.3498361402</v>
      </c>
      <c r="L620" s="17">
        <f ca="1" t="shared" si="4607"/>
        <v>0.674018307786744</v>
      </c>
      <c r="M620" s="18">
        <f ca="1">IF(L620&lt;=('Ejercicio 3 - TIR'!$D$18-'Ejercicio 3 - TIR'!$C$18)/('Ejercicio 3 - TIR'!$E$18-'Ejercicio 3 - TIR'!$C$18),'Ejercicio 3 - TIR'!$C$18+SQRT(('Ejercicio 3 - TIR'!$E$18-'Ejercicio 3 - TIR'!$C$18)*('Ejercicio 3 - TIR'!$D$18-'Ejercicio 3 - TIR'!$C$18)*L620),'Ejercicio 3 - TIR'!$E$18-SQRT(('Ejercicio 3 - TIR'!$E$18-'Ejercicio 3 - TIR'!$C$18)*('Ejercicio 3 - TIR'!$E$18-'Ejercicio 3 - TIR'!$D$18)*(1-L620)))</f>
        <v>40055.4447200993</v>
      </c>
      <c r="N620" s="17">
        <f ca="1" t="shared" ref="N620:R620" si="4608">RAND()</f>
        <v>0.181331844427901</v>
      </c>
      <c r="O620" s="18">
        <f ca="1">IF(N620&lt;=('Ejercicio 3 - TIR'!$D$18-'Ejercicio 3 - TIR'!$C$18)/('Ejercicio 3 - TIR'!$E$18-'Ejercicio 3 - TIR'!$C$18),'Ejercicio 3 - TIR'!$C$18+SQRT(('Ejercicio 3 - TIR'!$E$18-'Ejercicio 3 - TIR'!$C$18)*('Ejercicio 3 - TIR'!$D$18-'Ejercicio 3 - TIR'!$C$18)*N620),'Ejercicio 3 - TIR'!$E$18-SQRT(('Ejercicio 3 - TIR'!$E$18-'Ejercicio 3 - TIR'!$C$18)*('Ejercicio 3 - TIR'!$E$18-'Ejercicio 3 - TIR'!$D$18)*(1-N620)))</f>
        <v>35215.3405127743</v>
      </c>
      <c r="P620" s="17">
        <f ca="1" t="shared" si="4608"/>
        <v>0.684136719899189</v>
      </c>
      <c r="Q620" s="19">
        <f ca="1">IF(P620&lt;=('Ejercicio 3 - TIR'!$D$22-'Ejercicio 3 - TIR'!$C$22)/('Ejercicio 3 - TIR'!$E$22-'Ejercicio 3 - TIR'!$C$22),'Ejercicio 3 - TIR'!$C$22+SQRT(('Ejercicio 3 - TIR'!$E$22-'Ejercicio 3 - TIR'!$C$22)*('Ejercicio 3 - TIR'!$D$22-'Ejercicio 3 - TIR'!$C$22)*P620),'Ejercicio 3 - TIR'!$E$22-SQRT(('Ejercicio 3 - TIR'!$E$22-'Ejercicio 3 - TIR'!$C$22)*('Ejercicio 3 - TIR'!$E$22-'Ejercicio 3 - TIR'!$D$22)*(1-P620)))</f>
        <v>0.156155631604476</v>
      </c>
      <c r="R620" s="17">
        <f ca="1" t="shared" si="4608"/>
        <v>0.679576598384024</v>
      </c>
      <c r="S620" s="19">
        <f ca="1">IF(R620&lt;=('Ejercicio 3 - TIR'!$D$23-'Ejercicio 3 - TIR'!$C$23)/('Ejercicio 3 - TIR'!$E$23-'Ejercicio 3 - TIR'!$C$23),'Ejercicio 3 - TIR'!$C$23+SQRT(('Ejercicio 3 - TIR'!$E$23-'Ejercicio 3 - TIR'!$C$23)*('Ejercicio 3 - TIR'!$D$23-'Ejercicio 3 - TIR'!$C$23)*R620),'Ejercicio 3 - TIR'!$E$23-SQRT(('Ejercicio 3 - TIR'!$E$23-'Ejercicio 3 - TIR'!$C$23)*('Ejercicio 3 - TIR'!$E$23-'Ejercicio 3 - TIR'!$D$23)*(1-R620)))</f>
        <v>0.155984127687949</v>
      </c>
      <c r="T620" s="17">
        <f ca="1" t="shared" ref="T620:X620" si="4609">RAND()</f>
        <v>0.516749775901416</v>
      </c>
      <c r="U620" s="19">
        <f ca="1">IF(T620&lt;=('Ejercicio 3 - TIR'!$D$24-'Ejercicio 3 - TIR'!$C$24)/('Ejercicio 3 - TIR'!$E$24-'Ejercicio 3 - TIR'!$C$24),'Ejercicio 3 - TIR'!$C$24+SQRT(('Ejercicio 3 - TIR'!$E$24-'Ejercicio 3 - TIR'!$C$24)*('Ejercicio 3 - TIR'!$D$24-'Ejercicio 3 - TIR'!$C$24)*T620),'Ejercicio 3 - TIR'!$E$24-SQRT(('Ejercicio 3 - TIR'!$E$24-'Ejercicio 3 - TIR'!$C$24)*('Ejercicio 3 - TIR'!$E$24-'Ejercicio 3 - TIR'!$D$24)*(1-T620)))</f>
        <v>0.183215483862418</v>
      </c>
      <c r="V620" s="17">
        <f ca="1" t="shared" si="4609"/>
        <v>0.337882646979293</v>
      </c>
      <c r="W620" s="19">
        <f ca="1">IF(V620&lt;=('Ejercicio 3 - TIR'!$D$25-'Ejercicio 3 - TIR'!$C$25)/('Ejercicio 3 - TIR'!$E$25-'Ejercicio 3 - TIR'!$C$25),'Ejercicio 3 - TIR'!$C$25+SQRT(('Ejercicio 3 - TIR'!$E$25-'Ejercicio 3 - TIR'!$C$25)*('Ejercicio 3 - TIR'!$D$25-'Ejercicio 3 - TIR'!$C$25)*V620),'Ejercicio 3 - TIR'!$E$25-SQRT(('Ejercicio 3 - TIR'!$E$25-'Ejercicio 3 - TIR'!$C$25)*('Ejercicio 3 - TIR'!$E$25-'Ejercicio 3 - TIR'!$D$25)*(1-V620)))</f>
        <v>0.20186050752685</v>
      </c>
      <c r="X620" s="17">
        <f ca="1" t="shared" si="4609"/>
        <v>0.910685843769764</v>
      </c>
      <c r="Y620" s="19">
        <f ca="1">IF(X620&lt;=('Ejercicio 3 - TIR'!$D$26-'Ejercicio 3 - TIR'!$C$26)/('Ejercicio 3 - TIR'!$E$26-'Ejercicio 3 - TIR'!$C$26),'Ejercicio 3 - TIR'!$C$26+SQRT(('Ejercicio 3 - TIR'!$E$26-'Ejercicio 3 - TIR'!$C$26)*('Ejercicio 3 - TIR'!$D$26-'Ejercicio 3 - TIR'!$C$26)*X620),'Ejercicio 3 - TIR'!$E$26-SQRT(('Ejercicio 3 - TIR'!$E$26-'Ejercicio 3 - TIR'!$C$26)*('Ejercicio 3 - TIR'!$E$26-'Ejercicio 3 - TIR'!$D$26)*(1-X620)))</f>
        <v>0.258038751318669</v>
      </c>
      <c r="Z620" s="17">
        <f ca="1" t="shared" si="4288"/>
        <v>1.15615563160448</v>
      </c>
      <c r="AA620" s="17">
        <f ca="1" t="shared" si="4289"/>
        <v>1.33649755927181</v>
      </c>
      <c r="AB620" s="17">
        <f ca="1" t="shared" si="4290"/>
        <v>1.58136460627473</v>
      </c>
      <c r="AC620" s="17">
        <f ca="1" t="shared" si="4291"/>
        <v>1.90057966828235</v>
      </c>
      <c r="AD620" s="17">
        <f ca="1" t="shared" si="4292"/>
        <v>2.39100287266758</v>
      </c>
      <c r="AE620" s="16">
        <f ca="1" t="shared" si="4293"/>
        <v>5000.89035826423</v>
      </c>
      <c r="AF620" s="16">
        <f ca="1" t="shared" si="4294"/>
        <v>5780.94987846115</v>
      </c>
      <c r="AG620" s="16">
        <f ca="1" t="shared" si="4295"/>
        <v>6840.1094076278</v>
      </c>
      <c r="AH620" s="16">
        <f ca="1" t="shared" si="4296"/>
        <v>8220.85736419072</v>
      </c>
      <c r="AI620" s="16">
        <f ca="1" t="shared" si="4297"/>
        <v>10342.1571332154</v>
      </c>
      <c r="AJ620" s="18">
        <f ca="1" t="shared" si="4298"/>
        <v>40622.6901719087</v>
      </c>
      <c r="AK620" s="18">
        <f ca="1" t="shared" si="4299"/>
        <v>55880.0400345899</v>
      </c>
      <c r="AL620" s="18">
        <f ca="1" t="shared" si="4300"/>
        <v>51437.5997667884</v>
      </c>
      <c r="AM620" s="18">
        <f ca="1" t="shared" si="4301"/>
        <v>76128.5638390283</v>
      </c>
      <c r="AN620" s="18">
        <f ca="1" t="shared" si="4302"/>
        <v>84199.9803280103</v>
      </c>
      <c r="AO620" s="18">
        <f ca="1">C620/'Ejercicio 3 - TIR'!$D$7</f>
        <v>15626.674239161</v>
      </c>
      <c r="AP620" s="18">
        <f ca="1" t="shared" si="4303"/>
        <v>24996.0159327477</v>
      </c>
      <c r="AQ620" s="18">
        <f ca="1" t="shared" si="4304"/>
        <v>40253.3657954289</v>
      </c>
      <c r="AR620" s="18">
        <f ca="1" t="shared" si="4305"/>
        <v>35810.9255276274</v>
      </c>
      <c r="AS620" s="18">
        <f ca="1" t="shared" si="4306"/>
        <v>60501.8895998673</v>
      </c>
      <c r="AT620" s="18">
        <f ca="1" t="shared" si="4307"/>
        <v>68573.3060888493</v>
      </c>
      <c r="AU620" s="18">
        <f ca="1">AP620*'Ejercicio 3 - TIR'!$D$5</f>
        <v>12498.0079663739</v>
      </c>
      <c r="AV620" s="18">
        <f ca="1">AQ620*'Ejercicio 3 - TIR'!$D$5</f>
        <v>20126.6828977145</v>
      </c>
      <c r="AW620" s="18">
        <f ca="1">AR620*'Ejercicio 3 - TIR'!$D$5</f>
        <v>17905.4627638137</v>
      </c>
      <c r="AX620" s="18">
        <f ca="1">AS620*'Ejercicio 3 - TIR'!$D$5</f>
        <v>30250.9447999336</v>
      </c>
      <c r="AY620" s="18">
        <f ca="1">AT620*'Ejercicio 3 - TIR'!$D$5</f>
        <v>34286.6530444246</v>
      </c>
      <c r="AZ620" s="18">
        <f ca="1" t="shared" ref="AZ620:BD620" si="4610">AJ620-AU620-AE620</f>
        <v>23123.7918472706</v>
      </c>
      <c r="BA620" s="18">
        <f ca="1" t="shared" si="4610"/>
        <v>29972.4072584143</v>
      </c>
      <c r="BB620" s="18">
        <f ca="1" t="shared" si="4610"/>
        <v>26692.0275953469</v>
      </c>
      <c r="BC620" s="18">
        <f ca="1" t="shared" si="4610"/>
        <v>37656.7616749039</v>
      </c>
      <c r="BD620" s="18">
        <f ca="1" t="shared" si="4610"/>
        <v>39571.1701503703</v>
      </c>
      <c r="BE620" s="18">
        <f ca="1" t="shared" ref="BE620:BI620" si="4611">AZ620/Z620</f>
        <v>20000.5874772933</v>
      </c>
      <c r="BF620" s="18">
        <f ca="1" t="shared" si="4611"/>
        <v>22426.0845449989</v>
      </c>
      <c r="BG620" s="18">
        <f ca="1" t="shared" si="4611"/>
        <v>16879.1102883136</v>
      </c>
      <c r="BH620" s="18">
        <f ca="1" t="shared" si="4611"/>
        <v>19813.3034375435</v>
      </c>
      <c r="BI620" s="18">
        <f ca="1" t="shared" si="4611"/>
        <v>16550.0303670576</v>
      </c>
      <c r="BJ620" s="18">
        <f ca="1" t="shared" si="4310"/>
        <v>76571.9627889656</v>
      </c>
      <c r="BK620" s="18">
        <f ca="1" t="shared" si="4311"/>
        <v>37363.4229960744</v>
      </c>
      <c r="BL620" s="18">
        <f ca="1" t="shared" si="4312"/>
        <v>113935.38578504</v>
      </c>
      <c r="BM620" s="18">
        <f ca="1">BK620*'Ejercicio 3 - TIR'!$D$5</f>
        <v>18681.7114980372</v>
      </c>
      <c r="BN620" s="18">
        <f ca="1" t="shared" si="4313"/>
        <v>95253.6742870028</v>
      </c>
      <c r="BO620" s="18">
        <f ca="1" t="shared" si="4314"/>
        <v>39838.3771830148</v>
      </c>
      <c r="BP620" s="18">
        <f ca="1" t="shared" si="4315"/>
        <v>-110158.411259239</v>
      </c>
      <c r="BQ620" s="18">
        <f ca="1" t="shared" ref="BQ620:BT620" si="4612">BE620</f>
        <v>20000.5874772933</v>
      </c>
      <c r="BR620" s="18">
        <f ca="1" t="shared" si="4612"/>
        <v>22426.0845449989</v>
      </c>
      <c r="BS620" s="18">
        <f ca="1" t="shared" si="4612"/>
        <v>16879.1102883136</v>
      </c>
      <c r="BT620" s="18">
        <f ca="1" t="shared" si="4612"/>
        <v>19813.3034375435</v>
      </c>
      <c r="BU620" s="18">
        <f ca="1" t="shared" si="4317"/>
        <v>56388.4075500724</v>
      </c>
      <c r="BV620" s="20">
        <f ca="1" t="shared" si="4318"/>
        <v>6.19092072370457</v>
      </c>
    </row>
    <row r="621" ht="15" customHeight="1" spans="1:74">
      <c r="A621" s="16">
        <v>620</v>
      </c>
      <c r="B621" s="17">
        <f ca="1" t="shared" ref="B621:F621" si="4613">RAND()</f>
        <v>0.540982326827916</v>
      </c>
      <c r="C621" s="18">
        <f ca="1">IF(B621&lt;=('Ejercicio 3 - TIR'!$D$13-'Ejercicio 3 - TIR'!$C$13)/('Ejercicio 3 - TIR'!$E$13-'Ejercicio 3 - TIR'!$C$13),'Ejercicio 3 - TIR'!$C$13+SQRT(('Ejercicio 3 - TIR'!$E$13-'Ejercicio 3 - TIR'!$C$13)*('Ejercicio 3 - TIR'!$D$13-'Ejercicio 3 - TIR'!$C$13)*B621),'Ejercicio 3 - TIR'!$E$13-SQRT(('Ejercicio 3 - TIR'!$E$13-'Ejercicio 3 - TIR'!$C$13)*('Ejercicio 3 - TIR'!$E$13-'Ejercicio 3 - TIR'!$D$13)*(1-B621)))</f>
        <v>76530.4195221452</v>
      </c>
      <c r="D621" s="17">
        <f ca="1" t="shared" si="4613"/>
        <v>0.261342553954273</v>
      </c>
      <c r="E621" s="18">
        <f ca="1">IF(D621&lt;=('Ejercicio 3 - TIR'!$D$14-'Ejercicio 3 - TIR'!$C$14)/('Ejercicio 3 - TIR'!$E$14-'Ejercicio 3 - TIR'!$C$14),'Ejercicio 3 - TIR'!$C$14+SQRT(('Ejercicio 3 - TIR'!$E$14-'Ejercicio 3 - TIR'!$C$14)*('Ejercicio 3 - TIR'!$D$14-'Ejercicio 3 - TIR'!$C$14)*D621),'Ejercicio 3 - TIR'!$E$14-SQRT(('Ejercicio 3 - TIR'!$E$14-'Ejercicio 3 - TIR'!$C$14)*('Ejercicio 3 - TIR'!$E$14-'Ejercicio 3 - TIR'!$D$14)*(1-D621)))</f>
        <v>29427.2668257708</v>
      </c>
      <c r="F621" s="17">
        <f ca="1" t="shared" si="4613"/>
        <v>0.422831823092713</v>
      </c>
      <c r="G621" s="18">
        <f ca="1">IF(F621&lt;=('Ejercicio 3 - TIR'!$D$18-'Ejercicio 3 - TIR'!$C$18)/('Ejercicio 3 - TIR'!$E$18-'Ejercicio 3 - TIR'!$C$18),'Ejercicio 3 - TIR'!$C$18+SQRT(('Ejercicio 3 - TIR'!$E$18-'Ejercicio 3 - TIR'!$C$18)*('Ejercicio 3 - TIR'!$D$18-'Ejercicio 3 - TIR'!$C$18)*F621),'Ejercicio 3 - TIR'!$E$18-SQRT(('Ejercicio 3 - TIR'!$E$18-'Ejercicio 3 - TIR'!$C$18)*('Ejercicio 3 - TIR'!$E$18-'Ejercicio 3 - TIR'!$D$18)*(1-F621)))</f>
        <v>37963.967193799</v>
      </c>
      <c r="H621" s="17">
        <f ca="1" t="shared" ref="H621:L621" si="4614">RAND()</f>
        <v>0.675344103431164</v>
      </c>
      <c r="I621" s="18">
        <f ca="1">IF(H621&lt;=('Ejercicio 3 - TIR'!$D$18-'Ejercicio 3 - TIR'!$C$18)/('Ejercicio 3 - TIR'!$E$18-'Ejercicio 3 - TIR'!$C$18),'Ejercicio 3 - TIR'!$C$18+SQRT(('Ejercicio 3 - TIR'!$E$18-'Ejercicio 3 - TIR'!$C$18)*('Ejercicio 3 - TIR'!$D$18-'Ejercicio 3 - TIR'!$C$18)*H621),'Ejercicio 3 - TIR'!$E$18-SQRT(('Ejercicio 3 - TIR'!$E$18-'Ejercicio 3 - TIR'!$C$18)*('Ejercicio 3 - TIR'!$E$18-'Ejercicio 3 - TIR'!$D$18)*(1-H621)))</f>
        <v>40065.5099308376</v>
      </c>
      <c r="J621" s="17">
        <f ca="1" t="shared" si="4614"/>
        <v>0.97642674151084</v>
      </c>
      <c r="K621" s="18">
        <f ca="1">IF(J621&lt;=('Ejercicio 3 - TIR'!$D$18-'Ejercicio 3 - TIR'!$C$18)/('Ejercicio 3 - TIR'!$E$18-'Ejercicio 3 - TIR'!$C$18),'Ejercicio 3 - TIR'!$C$18+SQRT(('Ejercicio 3 - TIR'!$E$18-'Ejercicio 3 - TIR'!$C$18)*('Ejercicio 3 - TIR'!$D$18-'Ejercicio 3 - TIR'!$C$18)*J621),'Ejercicio 3 - TIR'!$E$18-SQRT(('Ejercicio 3 - TIR'!$E$18-'Ejercicio 3 - TIR'!$C$18)*('Ejercicio 3 - TIR'!$E$18-'Ejercicio 3 - TIR'!$D$18)*(1-J621)))</f>
        <v>43670.3404997192</v>
      </c>
      <c r="L621" s="17">
        <f ca="1" t="shared" si="4614"/>
        <v>0.451171631235451</v>
      </c>
      <c r="M621" s="18">
        <f ca="1">IF(L621&lt;=('Ejercicio 3 - TIR'!$D$18-'Ejercicio 3 - TIR'!$C$18)/('Ejercicio 3 - TIR'!$E$18-'Ejercicio 3 - TIR'!$C$18),'Ejercicio 3 - TIR'!$C$18+SQRT(('Ejercicio 3 - TIR'!$E$18-'Ejercicio 3 - TIR'!$C$18)*('Ejercicio 3 - TIR'!$D$18-'Ejercicio 3 - TIR'!$C$18)*L621),'Ejercicio 3 - TIR'!$E$18-SQRT(('Ejercicio 3 - TIR'!$E$18-'Ejercicio 3 - TIR'!$C$18)*('Ejercicio 3 - TIR'!$E$18-'Ejercicio 3 - TIR'!$D$18)*(1-L621)))</f>
        <v>38226.5268908159</v>
      </c>
      <c r="N621" s="17">
        <f ca="1" t="shared" ref="N621:R621" si="4615">RAND()</f>
        <v>0.87637639155544</v>
      </c>
      <c r="O621" s="18">
        <f ca="1">IF(N621&lt;=('Ejercicio 3 - TIR'!$D$18-'Ejercicio 3 - TIR'!$C$18)/('Ejercicio 3 - TIR'!$E$18-'Ejercicio 3 - TIR'!$C$18),'Ejercicio 3 - TIR'!$C$18+SQRT(('Ejercicio 3 - TIR'!$E$18-'Ejercicio 3 - TIR'!$C$18)*('Ejercicio 3 - TIR'!$D$18-'Ejercicio 3 - TIR'!$C$18)*N621),'Ejercicio 3 - TIR'!$E$18-SQRT(('Ejercicio 3 - TIR'!$E$18-'Ejercicio 3 - TIR'!$C$18)*('Ejercicio 3 - TIR'!$E$18-'Ejercicio 3 - TIR'!$D$18)*(1-N621)))</f>
        <v>41955.0417682106</v>
      </c>
      <c r="P621" s="17">
        <f ca="1" t="shared" si="4615"/>
        <v>0.352267753278107</v>
      </c>
      <c r="Q621" s="19">
        <f ca="1">IF(P621&lt;=('Ejercicio 3 - TIR'!$D$22-'Ejercicio 3 - TIR'!$C$22)/('Ejercicio 3 - TIR'!$E$22-'Ejercicio 3 - TIR'!$C$22),'Ejercicio 3 - TIR'!$C$22+SQRT(('Ejercicio 3 - TIR'!$E$22-'Ejercicio 3 - TIR'!$C$22)*('Ejercicio 3 - TIR'!$D$22-'Ejercicio 3 - TIR'!$C$22)*P621),'Ejercicio 3 - TIR'!$E$22-SQRT(('Ejercicio 3 - TIR'!$E$22-'Ejercicio 3 - TIR'!$C$22)*('Ejercicio 3 - TIR'!$E$22-'Ejercicio 3 - TIR'!$D$22)*(1-P621)))</f>
        <v>0.145180984013747</v>
      </c>
      <c r="R621" s="17">
        <f ca="1" t="shared" si="4615"/>
        <v>0.483340295192397</v>
      </c>
      <c r="S621" s="19">
        <f ca="1">IF(R621&lt;=('Ejercicio 3 - TIR'!$D$23-'Ejercicio 3 - TIR'!$C$23)/('Ejercicio 3 - TIR'!$E$23-'Ejercicio 3 - TIR'!$C$23),'Ejercicio 3 - TIR'!$C$23+SQRT(('Ejercicio 3 - TIR'!$E$23-'Ejercicio 3 - TIR'!$C$23)*('Ejercicio 3 - TIR'!$D$23-'Ejercicio 3 - TIR'!$C$23)*R621),'Ejercicio 3 - TIR'!$E$23-SQRT(('Ejercicio 3 - TIR'!$E$23-'Ejercicio 3 - TIR'!$C$23)*('Ejercicio 3 - TIR'!$E$23-'Ejercicio 3 - TIR'!$D$23)*(1-R621)))</f>
        <v>0.149495974832955</v>
      </c>
      <c r="T621" s="17">
        <f ca="1" t="shared" ref="T621:X621" si="4616">RAND()</f>
        <v>0.576052907532617</v>
      </c>
      <c r="U621" s="19">
        <f ca="1">IF(T621&lt;=('Ejercicio 3 - TIR'!$D$24-'Ejercicio 3 - TIR'!$C$24)/('Ejercicio 3 - TIR'!$E$24-'Ejercicio 3 - TIR'!$C$24),'Ejercicio 3 - TIR'!$C$24+SQRT(('Ejercicio 3 - TIR'!$E$24-'Ejercicio 3 - TIR'!$C$24)*('Ejercicio 3 - TIR'!$D$24-'Ejercicio 3 - TIR'!$C$24)*T621),'Ejercicio 3 - TIR'!$E$24-SQRT(('Ejercicio 3 - TIR'!$E$24-'Ejercicio 3 - TIR'!$C$24)*('Ejercicio 3 - TIR'!$E$24-'Ejercicio 3 - TIR'!$D$24)*(1-T621)))</f>
        <v>0.185546381047723</v>
      </c>
      <c r="V621" s="17">
        <f ca="1" t="shared" si="4616"/>
        <v>0.845812811893803</v>
      </c>
      <c r="W621" s="19">
        <f ca="1">IF(V621&lt;=('Ejercicio 3 - TIR'!$D$25-'Ejercicio 3 - TIR'!$C$25)/('Ejercicio 3 - TIR'!$E$25-'Ejercicio 3 - TIR'!$C$25),'Ejercicio 3 - TIR'!$C$25+SQRT(('Ejercicio 3 - TIR'!$E$25-'Ejercicio 3 - TIR'!$C$25)*('Ejercicio 3 - TIR'!$D$25-'Ejercicio 3 - TIR'!$C$25)*V621),'Ejercicio 3 - TIR'!$E$25-SQRT(('Ejercicio 3 - TIR'!$E$25-'Ejercicio 3 - TIR'!$C$25)*('Ejercicio 3 - TIR'!$E$25-'Ejercicio 3 - TIR'!$D$25)*(1-V621)))</f>
        <v>0.226769520918162</v>
      </c>
      <c r="X621" s="17">
        <f ca="1" t="shared" si="4616"/>
        <v>0.756496451845173</v>
      </c>
      <c r="Y621" s="19">
        <f ca="1">IF(X621&lt;=('Ejercicio 3 - TIR'!$D$26-'Ejercicio 3 - TIR'!$C$26)/('Ejercicio 3 - TIR'!$E$26-'Ejercicio 3 - TIR'!$C$26),'Ejercicio 3 - TIR'!$C$26+SQRT(('Ejercicio 3 - TIR'!$E$26-'Ejercicio 3 - TIR'!$C$26)*('Ejercicio 3 - TIR'!$D$26-'Ejercicio 3 - TIR'!$C$26)*X621),'Ejercicio 3 - TIR'!$E$26-SQRT(('Ejercicio 3 - TIR'!$E$26-'Ejercicio 3 - TIR'!$C$26)*('Ejercicio 3 - TIR'!$E$26-'Ejercicio 3 - TIR'!$D$26)*(1-X621)))</f>
        <v>0.243738185924639</v>
      </c>
      <c r="Z621" s="17">
        <f ca="1" t="shared" si="4288"/>
        <v>1.14518098401375</v>
      </c>
      <c r="AA621" s="17">
        <f ca="1" t="shared" si="4289"/>
        <v>1.31638093157904</v>
      </c>
      <c r="AB621" s="17">
        <f ca="1" t="shared" si="4290"/>
        <v>1.56063064951377</v>
      </c>
      <c r="AC621" s="17">
        <f ca="1" t="shared" si="4291"/>
        <v>1.9145341142342</v>
      </c>
      <c r="AD621" s="17">
        <f ca="1" t="shared" si="4292"/>
        <v>2.38117918612849</v>
      </c>
      <c r="AE621" s="16">
        <f ca="1" t="shared" si="4293"/>
        <v>4272.2795546005</v>
      </c>
      <c r="AF621" s="16">
        <f ca="1" t="shared" si="4294"/>
        <v>4910.96815137441</v>
      </c>
      <c r="AG621" s="16">
        <f ca="1" t="shared" si="4295"/>
        <v>5822.18051930255</v>
      </c>
      <c r="AH621" s="16">
        <f ca="1" t="shared" si="4296"/>
        <v>7142.47360636385</v>
      </c>
      <c r="AI621" s="16">
        <f ca="1" t="shared" si="4297"/>
        <v>8883.36716619359</v>
      </c>
      <c r="AJ621" s="18">
        <f ca="1" t="shared" si="4298"/>
        <v>43475.6133080604</v>
      </c>
      <c r="AK621" s="18">
        <f ca="1" t="shared" si="4299"/>
        <v>52741.4732869454</v>
      </c>
      <c r="AL621" s="18">
        <f ca="1" t="shared" si="4300"/>
        <v>68153.2718585642</v>
      </c>
      <c r="AM621" s="18">
        <f ca="1" t="shared" si="4301"/>
        <v>73185.9898011583</v>
      </c>
      <c r="AN621" s="18">
        <f ca="1" t="shared" si="4302"/>
        <v>99902.4722116143</v>
      </c>
      <c r="AO621" s="18">
        <f ca="1">C621/'Ejercicio 3 - TIR'!$D$7</f>
        <v>15306.083904429</v>
      </c>
      <c r="AP621" s="18">
        <f ca="1" t="shared" si="4303"/>
        <v>28169.5294036313</v>
      </c>
      <c r="AQ621" s="18">
        <f ca="1" t="shared" si="4304"/>
        <v>37435.3893825164</v>
      </c>
      <c r="AR621" s="18">
        <f ca="1" t="shared" si="4305"/>
        <v>52847.1879541351</v>
      </c>
      <c r="AS621" s="18">
        <f ca="1" t="shared" si="4306"/>
        <v>57879.9058967292</v>
      </c>
      <c r="AT621" s="18">
        <f ca="1" t="shared" si="4307"/>
        <v>84596.3883071853</v>
      </c>
      <c r="AU621" s="18">
        <f ca="1">AP621*'Ejercicio 3 - TIR'!$D$5</f>
        <v>14084.7647018157</v>
      </c>
      <c r="AV621" s="18">
        <f ca="1">AQ621*'Ejercicio 3 - TIR'!$D$5</f>
        <v>18717.6946912582</v>
      </c>
      <c r="AW621" s="18">
        <f ca="1">AR621*'Ejercicio 3 - TIR'!$D$5</f>
        <v>26423.5939770676</v>
      </c>
      <c r="AX621" s="18">
        <f ca="1">AS621*'Ejercicio 3 - TIR'!$D$5</f>
        <v>28939.9529483646</v>
      </c>
      <c r="AY621" s="18">
        <f ca="1">AT621*'Ejercicio 3 - TIR'!$D$5</f>
        <v>42298.1941535926</v>
      </c>
      <c r="AZ621" s="18">
        <f ca="1" t="shared" ref="AZ621:BD621" si="4617">AJ621-AU621-AE621</f>
        <v>25118.5690516442</v>
      </c>
      <c r="BA621" s="18">
        <f ca="1" t="shared" si="4617"/>
        <v>29112.8104443128</v>
      </c>
      <c r="BB621" s="18">
        <f ca="1" t="shared" si="4617"/>
        <v>35907.497362194</v>
      </c>
      <c r="BC621" s="18">
        <f ca="1" t="shared" si="4617"/>
        <v>37103.5632464298</v>
      </c>
      <c r="BD621" s="18">
        <f ca="1" t="shared" si="4617"/>
        <v>48720.9108918281</v>
      </c>
      <c r="BE621" s="18">
        <f ca="1" t="shared" ref="BE621:BI621" si="4618">AZ621/Z621</f>
        <v>21934.1478790593</v>
      </c>
      <c r="BF621" s="18">
        <f ca="1" t="shared" si="4618"/>
        <v>22115.7947110271</v>
      </c>
      <c r="BG621" s="18">
        <f ca="1" t="shared" si="4618"/>
        <v>23008.3251109937</v>
      </c>
      <c r="BH621" s="18">
        <f ca="1" t="shared" si="4618"/>
        <v>19379.9436482075</v>
      </c>
      <c r="BI621" s="18">
        <f ca="1" t="shared" si="4618"/>
        <v>20460.8335129296</v>
      </c>
      <c r="BJ621" s="18">
        <f ca="1" t="shared" si="4310"/>
        <v>70071.5952701746</v>
      </c>
      <c r="BK621" s="18">
        <f ca="1" t="shared" si="4311"/>
        <v>36446.5284143627</v>
      </c>
      <c r="BL621" s="18">
        <f ca="1" t="shared" si="4312"/>
        <v>106518.123684537</v>
      </c>
      <c r="BM621" s="18">
        <f ca="1">BK621*'Ejercicio 3 - TIR'!$D$5</f>
        <v>18223.2642071813</v>
      </c>
      <c r="BN621" s="18">
        <f ca="1" t="shared" si="4313"/>
        <v>88294.859477356</v>
      </c>
      <c r="BO621" s="18">
        <f ca="1" t="shared" si="4314"/>
        <v>37080.3087779853</v>
      </c>
      <c r="BP621" s="18">
        <f ca="1" t="shared" si="4315"/>
        <v>-105957.686347916</v>
      </c>
      <c r="BQ621" s="18">
        <f ca="1" t="shared" ref="BQ621:BT621" si="4619">BE621</f>
        <v>21934.1478790593</v>
      </c>
      <c r="BR621" s="18">
        <f ca="1" t="shared" si="4619"/>
        <v>22115.7947110271</v>
      </c>
      <c r="BS621" s="18">
        <f ca="1" t="shared" si="4619"/>
        <v>23008.3251109937</v>
      </c>
      <c r="BT621" s="18">
        <f ca="1" t="shared" si="4619"/>
        <v>19379.9436482075</v>
      </c>
      <c r="BU621" s="18">
        <f ca="1" t="shared" si="4317"/>
        <v>57541.1422909149</v>
      </c>
      <c r="BV621" s="20">
        <f ca="1" t="shared" si="4318"/>
        <v>9.52361293072546</v>
      </c>
    </row>
    <row r="622" ht="15" customHeight="1" spans="1:74">
      <c r="A622" s="16">
        <v>621</v>
      </c>
      <c r="B622" s="17">
        <f ca="1" t="shared" ref="B622:F622" si="4620">RAND()</f>
        <v>0.167011771056744</v>
      </c>
      <c r="C622" s="18">
        <f ca="1">IF(B622&lt;=('Ejercicio 3 - TIR'!$D$13-'Ejercicio 3 - TIR'!$C$13)/('Ejercicio 3 - TIR'!$E$13-'Ejercicio 3 - TIR'!$C$13),'Ejercicio 3 - TIR'!$C$13+SQRT(('Ejercicio 3 - TIR'!$E$13-'Ejercicio 3 - TIR'!$C$13)*('Ejercicio 3 - TIR'!$D$13-'Ejercicio 3 - TIR'!$C$13)*B622),'Ejercicio 3 - TIR'!$E$13-SQRT(('Ejercicio 3 - TIR'!$E$13-'Ejercicio 3 - TIR'!$C$13)*('Ejercicio 3 - TIR'!$E$13-'Ejercicio 3 - TIR'!$D$13)*(1-B622)))</f>
        <v>68173.414734534</v>
      </c>
      <c r="D622" s="17">
        <f ca="1" t="shared" si="4620"/>
        <v>0.00879600616644516</v>
      </c>
      <c r="E622" s="18">
        <f ca="1">IF(D622&lt;=('Ejercicio 3 - TIR'!$D$14-'Ejercicio 3 - TIR'!$C$14)/('Ejercicio 3 - TIR'!$E$14-'Ejercicio 3 - TIR'!$C$14),'Ejercicio 3 - TIR'!$C$14+SQRT(('Ejercicio 3 - TIR'!$E$14-'Ejercicio 3 - TIR'!$C$14)*('Ejercicio 3 - TIR'!$D$14-'Ejercicio 3 - TIR'!$C$14)*D622),'Ejercicio 3 - TIR'!$E$14-SQRT(('Ejercicio 3 - TIR'!$E$14-'Ejercicio 3 - TIR'!$C$14)*('Ejercicio 3 - TIR'!$E$14-'Ejercicio 3 - TIR'!$D$14)*(1-D622)))</f>
        <v>25812.2194669444</v>
      </c>
      <c r="F622" s="17">
        <f ca="1" t="shared" si="4620"/>
        <v>0.962732125767263</v>
      </c>
      <c r="G622" s="18">
        <f ca="1">IF(F622&lt;=('Ejercicio 3 - TIR'!$D$18-'Ejercicio 3 - TIR'!$C$18)/('Ejercicio 3 - TIR'!$E$18-'Ejercicio 3 - TIR'!$C$18),'Ejercicio 3 - TIR'!$C$18+SQRT(('Ejercicio 3 - TIR'!$E$18-'Ejercicio 3 - TIR'!$C$18)*('Ejercicio 3 - TIR'!$D$18-'Ejercicio 3 - TIR'!$C$18)*F622),'Ejercicio 3 - TIR'!$E$18-SQRT(('Ejercicio 3 - TIR'!$E$18-'Ejercicio 3 - TIR'!$C$18)*('Ejercicio 3 - TIR'!$E$18-'Ejercicio 3 - TIR'!$D$18)*(1-F622)))</f>
        <v>43328.1475640909</v>
      </c>
      <c r="H622" s="17">
        <f ca="1" t="shared" ref="H622:L622" si="4621">RAND()</f>
        <v>0.544342766737715</v>
      </c>
      <c r="I622" s="18">
        <f ca="1">IF(H622&lt;=('Ejercicio 3 - TIR'!$D$18-'Ejercicio 3 - TIR'!$C$18)/('Ejercicio 3 - TIR'!$E$18-'Ejercicio 3 - TIR'!$C$18),'Ejercicio 3 - TIR'!$C$18+SQRT(('Ejercicio 3 - TIR'!$E$18-'Ejercicio 3 - TIR'!$C$18)*('Ejercicio 3 - TIR'!$D$18-'Ejercicio 3 - TIR'!$C$18)*H622),'Ejercicio 3 - TIR'!$E$18-SQRT(('Ejercicio 3 - TIR'!$E$18-'Ejercicio 3 - TIR'!$C$18)*('Ejercicio 3 - TIR'!$E$18-'Ejercicio 3 - TIR'!$D$18)*(1-H622)))</f>
        <v>39036.1172530383</v>
      </c>
      <c r="J622" s="17">
        <f ca="1" t="shared" si="4621"/>
        <v>0.386683392185543</v>
      </c>
      <c r="K622" s="18">
        <f ca="1">IF(J622&lt;=('Ejercicio 3 - TIR'!$D$18-'Ejercicio 3 - TIR'!$C$18)/('Ejercicio 3 - TIR'!$E$18-'Ejercicio 3 - TIR'!$C$18),'Ejercicio 3 - TIR'!$C$18+SQRT(('Ejercicio 3 - TIR'!$E$18-'Ejercicio 3 - TIR'!$C$18)*('Ejercicio 3 - TIR'!$D$18-'Ejercicio 3 - TIR'!$C$18)*J622),'Ejercicio 3 - TIR'!$E$18-SQRT(('Ejercicio 3 - TIR'!$E$18-'Ejercicio 3 - TIR'!$C$18)*('Ejercicio 3 - TIR'!$E$18-'Ejercicio 3 - TIR'!$D$18)*(1-J622)))</f>
        <v>37615.9378166994</v>
      </c>
      <c r="L622" s="17">
        <f ca="1" t="shared" si="4621"/>
        <v>0.517371264663437</v>
      </c>
      <c r="M622" s="18">
        <f ca="1">IF(L622&lt;=('Ejercicio 3 - TIR'!$D$18-'Ejercicio 3 - TIR'!$C$18)/('Ejercicio 3 - TIR'!$E$18-'Ejercicio 3 - TIR'!$C$18),'Ejercicio 3 - TIR'!$C$18+SQRT(('Ejercicio 3 - TIR'!$E$18-'Ejercicio 3 - TIR'!$C$18)*('Ejercicio 3 - TIR'!$D$18-'Ejercicio 3 - TIR'!$C$18)*L622),'Ejercicio 3 - TIR'!$E$18-SQRT(('Ejercicio 3 - TIR'!$E$18-'Ejercicio 3 - TIR'!$C$18)*('Ejercicio 3 - TIR'!$E$18-'Ejercicio 3 - TIR'!$D$18)*(1-L622)))</f>
        <v>38809.4091572316</v>
      </c>
      <c r="N622" s="17">
        <f ca="1" t="shared" ref="N622:R622" si="4622">RAND()</f>
        <v>0.705922617090983</v>
      </c>
      <c r="O622" s="18">
        <f ca="1">IF(N622&lt;=('Ejercicio 3 - TIR'!$D$18-'Ejercicio 3 - TIR'!$C$18)/('Ejercicio 3 - TIR'!$E$18-'Ejercicio 3 - TIR'!$C$18),'Ejercicio 3 - TIR'!$C$18+SQRT(('Ejercicio 3 - TIR'!$E$18-'Ejercicio 3 - TIR'!$C$18)*('Ejercicio 3 - TIR'!$D$18-'Ejercicio 3 - TIR'!$C$18)*N622),'Ejercicio 3 - TIR'!$E$18-SQRT(('Ejercicio 3 - TIR'!$E$18-'Ejercicio 3 - TIR'!$C$18)*('Ejercicio 3 - TIR'!$E$18-'Ejercicio 3 - TIR'!$D$18)*(1-N622)))</f>
        <v>40303.6393113203</v>
      </c>
      <c r="P622" s="17">
        <f ca="1" t="shared" si="4622"/>
        <v>0.531678439743048</v>
      </c>
      <c r="Q622" s="19">
        <f ca="1">IF(P622&lt;=('Ejercicio 3 - TIR'!$D$22-'Ejercicio 3 - TIR'!$C$22)/('Ejercicio 3 - TIR'!$E$22-'Ejercicio 3 - TIR'!$C$22),'Ejercicio 3 - TIR'!$C$22+SQRT(('Ejercicio 3 - TIR'!$E$22-'Ejercicio 3 - TIR'!$C$22)*('Ejercicio 3 - TIR'!$D$22-'Ejercicio 3 - TIR'!$C$22)*P622),'Ejercicio 3 - TIR'!$E$22-SQRT(('Ejercicio 3 - TIR'!$E$22-'Ejercicio 3 - TIR'!$C$22)*('Ejercicio 3 - TIR'!$E$22-'Ejercicio 3 - TIR'!$D$22)*(1-P622)))</f>
        <v>0.150965902658038</v>
      </c>
      <c r="R622" s="17">
        <f ca="1" t="shared" si="4622"/>
        <v>0.934924711133564</v>
      </c>
      <c r="S622" s="19">
        <f ca="1">IF(R622&lt;=('Ejercicio 3 - TIR'!$D$23-'Ejercicio 3 - TIR'!$C$23)/('Ejercicio 3 - TIR'!$E$23-'Ejercicio 3 - TIR'!$C$23),'Ejercicio 3 - TIR'!$C$23+SQRT(('Ejercicio 3 - TIR'!$E$23-'Ejercicio 3 - TIR'!$C$23)*('Ejercicio 3 - TIR'!$D$23-'Ejercicio 3 - TIR'!$C$23)*R622),'Ejercicio 3 - TIR'!$E$23-SQRT(('Ejercicio 3 - TIR'!$E$23-'Ejercicio 3 - TIR'!$C$23)*('Ejercicio 3 - TIR'!$E$23-'Ejercicio 3 - TIR'!$D$23)*(1-R622)))</f>
        <v>0.169177083574212</v>
      </c>
      <c r="T622" s="17">
        <f ca="1" t="shared" ref="T622:X622" si="4623">RAND()</f>
        <v>0.719108163142669</v>
      </c>
      <c r="U622" s="19">
        <f ca="1">IF(T622&lt;=('Ejercicio 3 - TIR'!$D$24-'Ejercicio 3 - TIR'!$C$24)/('Ejercicio 3 - TIR'!$E$24-'Ejercicio 3 - TIR'!$C$24),'Ejercicio 3 - TIR'!$C$24+SQRT(('Ejercicio 3 - TIR'!$E$24-'Ejercicio 3 - TIR'!$C$24)*('Ejercicio 3 - TIR'!$D$24-'Ejercicio 3 - TIR'!$C$24)*T622),'Ejercicio 3 - TIR'!$E$24-SQRT(('Ejercicio 3 - TIR'!$E$24-'Ejercicio 3 - TIR'!$C$24)*('Ejercicio 3 - TIR'!$E$24-'Ejercicio 3 - TIR'!$D$24)*(1-T622)))</f>
        <v>0.19195544360842</v>
      </c>
      <c r="V622" s="17">
        <f ca="1" t="shared" si="4623"/>
        <v>0.69946822536898</v>
      </c>
      <c r="W622" s="19">
        <f ca="1">IF(V622&lt;=('Ejercicio 3 - TIR'!$D$25-'Ejercicio 3 - TIR'!$C$25)/('Ejercicio 3 - TIR'!$E$25-'Ejercicio 3 - TIR'!$C$25),'Ejercicio 3 - TIR'!$C$25+SQRT(('Ejercicio 3 - TIR'!$E$25-'Ejercicio 3 - TIR'!$C$25)*('Ejercicio 3 - TIR'!$D$25-'Ejercicio 3 - TIR'!$C$25)*V622),'Ejercicio 3 - TIR'!$E$25-SQRT(('Ejercicio 3 - TIR'!$E$25-'Ejercicio 3 - TIR'!$C$25)*('Ejercicio 3 - TIR'!$E$25-'Ejercicio 3 - TIR'!$D$25)*(1-V622)))</f>
        <v>0.217567590110993</v>
      </c>
      <c r="X622" s="17">
        <f ca="1" t="shared" si="4623"/>
        <v>0.50958228921193</v>
      </c>
      <c r="Y622" s="19">
        <f ca="1">IF(X622&lt;=('Ejercicio 3 - TIR'!$D$26-'Ejercicio 3 - TIR'!$C$26)/('Ejercicio 3 - TIR'!$E$26-'Ejercicio 3 - TIR'!$C$26),'Ejercicio 3 - TIR'!$C$26+SQRT(('Ejercicio 3 - TIR'!$E$26-'Ejercicio 3 - TIR'!$C$26)*('Ejercicio 3 - TIR'!$D$26-'Ejercicio 3 - TIR'!$C$26)*X622),'Ejercicio 3 - TIR'!$E$26-SQRT(('Ejercicio 3 - TIR'!$E$26-'Ejercicio 3 - TIR'!$C$26)*('Ejercicio 3 - TIR'!$E$26-'Ejercicio 3 - TIR'!$D$26)*(1-X622)))</f>
        <v>0.228538794823133</v>
      </c>
      <c r="Z622" s="17">
        <f ca="1" t="shared" si="4288"/>
        <v>1.15096590265804</v>
      </c>
      <c r="AA622" s="17">
        <f ca="1" t="shared" si="4289"/>
        <v>1.34568295736309</v>
      </c>
      <c r="AB622" s="17">
        <f ca="1" t="shared" si="4290"/>
        <v>1.60399412640001</v>
      </c>
      <c r="AC622" s="17">
        <f ca="1" t="shared" si="4291"/>
        <v>1.95297126303304</v>
      </c>
      <c r="AD622" s="17">
        <f ca="1" t="shared" si="4292"/>
        <v>2.39930096181083</v>
      </c>
      <c r="AE622" s="16">
        <f ca="1" t="shared" si="4293"/>
        <v>3896.76501143464</v>
      </c>
      <c r="AF622" s="16">
        <f ca="1" t="shared" si="4294"/>
        <v>4556.00835144319</v>
      </c>
      <c r="AG622" s="16">
        <f ca="1" t="shared" si="4295"/>
        <v>5430.55895562813</v>
      </c>
      <c r="AH622" s="16">
        <f ca="1" t="shared" si="4296"/>
        <v>6612.07258055981</v>
      </c>
      <c r="AI622" s="16">
        <f ca="1" t="shared" si="4297"/>
        <v>8123.18767940403</v>
      </c>
      <c r="AJ622" s="18">
        <f ca="1" t="shared" si="4298"/>
        <v>49869.2204716045</v>
      </c>
      <c r="AK622" s="18">
        <f ca="1" t="shared" si="4299"/>
        <v>52530.2377090408</v>
      </c>
      <c r="AL622" s="18">
        <f ca="1" t="shared" si="4300"/>
        <v>60335.7433170137</v>
      </c>
      <c r="AM622" s="18">
        <f ca="1" t="shared" si="4301"/>
        <v>75793.6608193647</v>
      </c>
      <c r="AN622" s="18">
        <f ca="1" t="shared" si="4302"/>
        <v>96700.5605641274</v>
      </c>
      <c r="AO622" s="18">
        <f ca="1">C622/'Ejercicio 3 - TIR'!$D$7</f>
        <v>13634.6829469068</v>
      </c>
      <c r="AP622" s="18">
        <f ca="1" t="shared" si="4303"/>
        <v>36234.5375246977</v>
      </c>
      <c r="AQ622" s="18">
        <f ca="1" t="shared" si="4304"/>
        <v>38895.554762134</v>
      </c>
      <c r="AR622" s="18">
        <f ca="1" t="shared" si="4305"/>
        <v>46701.0603701069</v>
      </c>
      <c r="AS622" s="18">
        <f ca="1" t="shared" si="4306"/>
        <v>62158.9778724579</v>
      </c>
      <c r="AT622" s="18">
        <f ca="1" t="shared" si="4307"/>
        <v>83065.8776172206</v>
      </c>
      <c r="AU622" s="18">
        <f ca="1">AP622*'Ejercicio 3 - TIR'!$D$5</f>
        <v>18117.2687623489</v>
      </c>
      <c r="AV622" s="18">
        <f ca="1">AQ622*'Ejercicio 3 - TIR'!$D$5</f>
        <v>19447.777381067</v>
      </c>
      <c r="AW622" s="18">
        <f ca="1">AR622*'Ejercicio 3 - TIR'!$D$5</f>
        <v>23350.5301850534</v>
      </c>
      <c r="AX622" s="18">
        <f ca="1">AS622*'Ejercicio 3 - TIR'!$D$5</f>
        <v>31079.488936229</v>
      </c>
      <c r="AY622" s="18">
        <f ca="1">AT622*'Ejercicio 3 - TIR'!$D$5</f>
        <v>41532.9388086103</v>
      </c>
      <c r="AZ622" s="18">
        <f ca="1" t="shared" ref="AZ622:BD622" si="4624">AJ622-AU622-AE622</f>
        <v>27855.186697821</v>
      </c>
      <c r="BA622" s="18">
        <f ca="1" t="shared" si="4624"/>
        <v>28526.4519765306</v>
      </c>
      <c r="BB622" s="18">
        <f ca="1" t="shared" si="4624"/>
        <v>31554.6541763321</v>
      </c>
      <c r="BC622" s="18">
        <f ca="1" t="shared" si="4624"/>
        <v>38102.099302576</v>
      </c>
      <c r="BD622" s="18">
        <f ca="1" t="shared" si="4624"/>
        <v>47044.4340761131</v>
      </c>
      <c r="BE622" s="18">
        <f ca="1" t="shared" ref="BE622:BI622" si="4625">AZ622/Z622</f>
        <v>24201.5742025826</v>
      </c>
      <c r="BF622" s="18">
        <f ca="1" t="shared" si="4625"/>
        <v>21198.4939100583</v>
      </c>
      <c r="BG622" s="18">
        <f ca="1" t="shared" si="4625"/>
        <v>19672.5497038778</v>
      </c>
      <c r="BH622" s="18">
        <f ca="1" t="shared" si="4625"/>
        <v>19509.810525016</v>
      </c>
      <c r="BI622" s="18">
        <f ca="1" t="shared" si="4625"/>
        <v>19607.5585451386</v>
      </c>
      <c r="BJ622" s="18">
        <f ca="1" t="shared" si="4310"/>
        <v>61931.2829935118</v>
      </c>
      <c r="BK622" s="18">
        <f ca="1" t="shared" si="4311"/>
        <v>32713.7079084992</v>
      </c>
      <c r="BL622" s="18">
        <f ca="1" t="shared" si="4312"/>
        <v>94644.990902011</v>
      </c>
      <c r="BM622" s="18">
        <f ca="1">BK622*'Ejercicio 3 - TIR'!$D$5</f>
        <v>16356.8539542496</v>
      </c>
      <c r="BN622" s="18">
        <f ca="1" t="shared" si="4313"/>
        <v>78288.1369477614</v>
      </c>
      <c r="BO622" s="18">
        <f ca="1" t="shared" si="4314"/>
        <v>32629.5609403978</v>
      </c>
      <c r="BP622" s="18">
        <f ca="1" t="shared" si="4315"/>
        <v>-93985.6342014784</v>
      </c>
      <c r="BQ622" s="18">
        <f ca="1" t="shared" ref="BQ622:BT622" si="4626">BE622</f>
        <v>24201.5742025826</v>
      </c>
      <c r="BR622" s="18">
        <f ca="1" t="shared" si="4626"/>
        <v>21198.4939100583</v>
      </c>
      <c r="BS622" s="18">
        <f ca="1" t="shared" si="4626"/>
        <v>19672.5497038778</v>
      </c>
      <c r="BT622" s="18">
        <f ca="1" t="shared" si="4626"/>
        <v>19509.810525016</v>
      </c>
      <c r="BU622" s="18">
        <f ca="1" t="shared" si="4317"/>
        <v>52237.1194855363</v>
      </c>
      <c r="BV622" s="20">
        <f ca="1" t="shared" si="4318"/>
        <v>12.2151123496751</v>
      </c>
    </row>
    <row r="623" ht="15" customHeight="1" spans="1:74">
      <c r="A623" s="16">
        <v>622</v>
      </c>
      <c r="B623" s="17">
        <f ca="1" t="shared" ref="B623:F623" si="4627">RAND()</f>
        <v>0.330871159387702</v>
      </c>
      <c r="C623" s="18">
        <f ca="1">IF(B623&lt;=('Ejercicio 3 - TIR'!$D$13-'Ejercicio 3 - TIR'!$C$13)/('Ejercicio 3 - TIR'!$E$13-'Ejercicio 3 - TIR'!$C$13),'Ejercicio 3 - TIR'!$C$13+SQRT(('Ejercicio 3 - TIR'!$E$13-'Ejercicio 3 - TIR'!$C$13)*('Ejercicio 3 - TIR'!$D$13-'Ejercicio 3 - TIR'!$C$13)*B623),'Ejercicio 3 - TIR'!$E$13-SQRT(('Ejercicio 3 - TIR'!$E$13-'Ejercicio 3 - TIR'!$C$13)*('Ejercicio 3 - TIR'!$E$13-'Ejercicio 3 - TIR'!$D$13)*(1-B623)))</f>
        <v>71663.5462921918</v>
      </c>
      <c r="D623" s="17">
        <f ca="1" t="shared" si="4627"/>
        <v>0.236168785995298</v>
      </c>
      <c r="E623" s="18">
        <f ca="1">IF(D623&lt;=('Ejercicio 3 - TIR'!$D$14-'Ejercicio 3 - TIR'!$C$14)/('Ejercicio 3 - TIR'!$E$14-'Ejercicio 3 - TIR'!$C$14),'Ejercicio 3 - TIR'!$C$14+SQRT(('Ejercicio 3 - TIR'!$E$14-'Ejercicio 3 - TIR'!$C$14)*('Ejercicio 3 - TIR'!$D$14-'Ejercicio 3 - TIR'!$C$14)*D623),'Ejercicio 3 - TIR'!$E$14-SQRT(('Ejercicio 3 - TIR'!$E$14-'Ejercicio 3 - TIR'!$C$14)*('Ejercicio 3 - TIR'!$E$14-'Ejercicio 3 - TIR'!$D$14)*(1-D623)))</f>
        <v>29208.6409860723</v>
      </c>
      <c r="F623" s="17">
        <f ca="1" t="shared" si="4627"/>
        <v>0.873148848073211</v>
      </c>
      <c r="G623" s="18">
        <f ca="1">IF(F623&lt;=('Ejercicio 3 - TIR'!$D$18-'Ejercicio 3 - TIR'!$C$18)/('Ejercicio 3 - TIR'!$E$18-'Ejercicio 3 - TIR'!$C$18),'Ejercicio 3 - TIR'!$C$18+SQRT(('Ejercicio 3 - TIR'!$E$18-'Ejercicio 3 - TIR'!$C$18)*('Ejercicio 3 - TIR'!$D$18-'Ejercicio 3 - TIR'!$C$18)*F623),'Ejercicio 3 - TIR'!$E$18-SQRT(('Ejercicio 3 - TIR'!$E$18-'Ejercicio 3 - TIR'!$C$18)*('Ejercicio 3 - TIR'!$E$18-'Ejercicio 3 - TIR'!$D$18)*(1-F623)))</f>
        <v>41915.5492556195</v>
      </c>
      <c r="H623" s="17">
        <f ca="1" t="shared" ref="H623:L623" si="4628">RAND()</f>
        <v>0.894968058453265</v>
      </c>
      <c r="I623" s="18">
        <f ca="1">IF(H623&lt;=('Ejercicio 3 - TIR'!$D$18-'Ejercicio 3 - TIR'!$C$18)/('Ejercicio 3 - TIR'!$E$18-'Ejercicio 3 - TIR'!$C$18),'Ejercicio 3 - TIR'!$C$18+SQRT(('Ejercicio 3 - TIR'!$E$18-'Ejercicio 3 - TIR'!$C$18)*('Ejercicio 3 - TIR'!$D$18-'Ejercicio 3 - TIR'!$C$18)*H623),'Ejercicio 3 - TIR'!$E$18-SQRT(('Ejercicio 3 - TIR'!$E$18-'Ejercicio 3 - TIR'!$C$18)*('Ejercicio 3 - TIR'!$E$18-'Ejercicio 3 - TIR'!$D$18)*(1-H623)))</f>
        <v>42193.3301555037</v>
      </c>
      <c r="J623" s="17">
        <f ca="1" t="shared" si="4628"/>
        <v>0.58442382672181</v>
      </c>
      <c r="K623" s="18">
        <f ca="1">IF(J623&lt;=('Ejercicio 3 - TIR'!$D$18-'Ejercicio 3 - TIR'!$C$18)/('Ejercicio 3 - TIR'!$E$18-'Ejercicio 3 - TIR'!$C$18),'Ejercicio 3 - TIR'!$C$18+SQRT(('Ejercicio 3 - TIR'!$E$18-'Ejercicio 3 - TIR'!$C$18)*('Ejercicio 3 - TIR'!$D$18-'Ejercicio 3 - TIR'!$C$18)*J623),'Ejercicio 3 - TIR'!$E$18-SQRT(('Ejercicio 3 - TIR'!$E$18-'Ejercicio 3 - TIR'!$C$18)*('Ejercicio 3 - TIR'!$E$18-'Ejercicio 3 - TIR'!$D$18)*(1-J623)))</f>
        <v>39362.8827830039</v>
      </c>
      <c r="L623" s="17">
        <f ca="1" t="shared" si="4628"/>
        <v>0.204626669261237</v>
      </c>
      <c r="M623" s="18">
        <f ca="1">IF(L623&lt;=('Ejercicio 3 - TIR'!$D$18-'Ejercicio 3 - TIR'!$C$18)/('Ejercicio 3 - TIR'!$E$18-'Ejercicio 3 - TIR'!$C$18),'Ejercicio 3 - TIR'!$C$18+SQRT(('Ejercicio 3 - TIR'!$E$18-'Ejercicio 3 - TIR'!$C$18)*('Ejercicio 3 - TIR'!$D$18-'Ejercicio 3 - TIR'!$C$18)*L623),'Ejercicio 3 - TIR'!$E$18-SQRT(('Ejercicio 3 - TIR'!$E$18-'Ejercicio 3 - TIR'!$C$18)*('Ejercicio 3 - TIR'!$E$18-'Ejercicio 3 - TIR'!$D$18)*(1-L623)))</f>
        <v>35540.2166373875</v>
      </c>
      <c r="N623" s="17">
        <f ca="1" t="shared" ref="N623:R623" si="4629">RAND()</f>
        <v>0.873180995329417</v>
      </c>
      <c r="O623" s="18">
        <f ca="1">IF(N623&lt;=('Ejercicio 3 - TIR'!$D$18-'Ejercicio 3 - TIR'!$C$18)/('Ejercicio 3 - TIR'!$E$18-'Ejercicio 3 - TIR'!$C$18),'Ejercicio 3 - TIR'!$C$18+SQRT(('Ejercicio 3 - TIR'!$E$18-'Ejercicio 3 - TIR'!$C$18)*('Ejercicio 3 - TIR'!$D$18-'Ejercicio 3 - TIR'!$C$18)*N623),'Ejercicio 3 - TIR'!$E$18-SQRT(('Ejercicio 3 - TIR'!$E$18-'Ejercicio 3 - TIR'!$C$18)*('Ejercicio 3 - TIR'!$E$18-'Ejercicio 3 - TIR'!$D$18)*(1-N623)))</f>
        <v>41915.9401188865</v>
      </c>
      <c r="P623" s="17">
        <f ca="1" t="shared" si="4629"/>
        <v>0.1525627851658</v>
      </c>
      <c r="Q623" s="19">
        <f ca="1">IF(P623&lt;=('Ejercicio 3 - TIR'!$D$22-'Ejercicio 3 - TIR'!$C$22)/('Ejercicio 3 - TIR'!$E$22-'Ejercicio 3 - TIR'!$C$22),'Ejercicio 3 - TIR'!$C$22+SQRT(('Ejercicio 3 - TIR'!$E$22-'Ejercicio 3 - TIR'!$C$22)*('Ejercicio 3 - TIR'!$D$22-'Ejercicio 3 - TIR'!$C$22)*P623),'Ejercicio 3 - TIR'!$E$22-SQRT(('Ejercicio 3 - TIR'!$E$22-'Ejercicio 3 - TIR'!$C$22)*('Ejercicio 3 - TIR'!$E$22-'Ejercicio 3 - TIR'!$D$22)*(1-P623)))</f>
        <v>0.13657145175591</v>
      </c>
      <c r="R623" s="17">
        <f ca="1" t="shared" si="4629"/>
        <v>0.297815166963835</v>
      </c>
      <c r="S623" s="19">
        <f ca="1">IF(R623&lt;=('Ejercicio 3 - TIR'!$D$23-'Ejercicio 3 - TIR'!$C$23)/('Ejercicio 3 - TIR'!$E$23-'Ejercicio 3 - TIR'!$C$23),'Ejercicio 3 - TIR'!$C$23+SQRT(('Ejercicio 3 - TIR'!$E$23-'Ejercicio 3 - TIR'!$C$23)*('Ejercicio 3 - TIR'!$D$23-'Ejercicio 3 - TIR'!$C$23)*R623),'Ejercicio 3 - TIR'!$E$23-SQRT(('Ejercicio 3 - TIR'!$E$23-'Ejercicio 3 - TIR'!$C$23)*('Ejercicio 3 - TIR'!$E$23-'Ejercicio 3 - TIR'!$D$23)*(1-R623)))</f>
        <v>0.143153127230137</v>
      </c>
      <c r="T623" s="17">
        <f ca="1" t="shared" ref="T623:X623" si="4630">RAND()</f>
        <v>0.752815330688608</v>
      </c>
      <c r="U623" s="19">
        <f ca="1">IF(T623&lt;=('Ejercicio 3 - TIR'!$D$24-'Ejercicio 3 - TIR'!$C$24)/('Ejercicio 3 - TIR'!$E$24-'Ejercicio 3 - TIR'!$C$24),'Ejercicio 3 - TIR'!$C$24+SQRT(('Ejercicio 3 - TIR'!$E$24-'Ejercicio 3 - TIR'!$C$24)*('Ejercicio 3 - TIR'!$D$24-'Ejercicio 3 - TIR'!$C$24)*T623),'Ejercicio 3 - TIR'!$E$24-SQRT(('Ejercicio 3 - TIR'!$E$24-'Ejercicio 3 - TIR'!$C$24)*('Ejercicio 3 - TIR'!$E$24-'Ejercicio 3 - TIR'!$D$24)*(1-T623)))</f>
        <v>0.193691881973963</v>
      </c>
      <c r="V623" s="17">
        <f ca="1" t="shared" si="4630"/>
        <v>0.676515608224497</v>
      </c>
      <c r="W623" s="19">
        <f ca="1">IF(V623&lt;=('Ejercicio 3 - TIR'!$D$25-'Ejercicio 3 - TIR'!$C$25)/('Ejercicio 3 - TIR'!$E$25-'Ejercicio 3 - TIR'!$C$25),'Ejercicio 3 - TIR'!$C$25+SQRT(('Ejercicio 3 - TIR'!$E$25-'Ejercicio 3 - TIR'!$C$25)*('Ejercicio 3 - TIR'!$D$25-'Ejercicio 3 - TIR'!$C$25)*V623),'Ejercicio 3 - TIR'!$E$25-SQRT(('Ejercicio 3 - TIR'!$E$25-'Ejercicio 3 - TIR'!$C$25)*('Ejercicio 3 - TIR'!$E$25-'Ejercicio 3 - TIR'!$D$25)*(1-V623)))</f>
        <v>0.216351889039438</v>
      </c>
      <c r="X623" s="17">
        <f ca="1" t="shared" si="4630"/>
        <v>0.639470304400282</v>
      </c>
      <c r="Y623" s="19">
        <f ca="1">IF(X623&lt;=('Ejercicio 3 - TIR'!$D$26-'Ejercicio 3 - TIR'!$C$26)/('Ejercicio 3 - TIR'!$E$26-'Ejercicio 3 - TIR'!$C$26),'Ejercicio 3 - TIR'!$C$26+SQRT(('Ejercicio 3 - TIR'!$E$26-'Ejercicio 3 - TIR'!$C$26)*('Ejercicio 3 - TIR'!$D$26-'Ejercicio 3 - TIR'!$C$26)*X623),'Ejercicio 3 - TIR'!$E$26-SQRT(('Ejercicio 3 - TIR'!$E$26-'Ejercicio 3 - TIR'!$C$26)*('Ejercicio 3 - TIR'!$E$26-'Ejercicio 3 - TIR'!$D$26)*(1-X623)))</f>
        <v>0.235876759454473</v>
      </c>
      <c r="Z623" s="17">
        <f ca="1" t="shared" si="4288"/>
        <v>1.13657145175591</v>
      </c>
      <c r="AA623" s="17">
        <f ca="1" t="shared" si="4289"/>
        <v>1.29927520939526</v>
      </c>
      <c r="AB623" s="17">
        <f ca="1" t="shared" si="4290"/>
        <v>1.55093426990515</v>
      </c>
      <c r="AC623" s="17">
        <f ca="1" t="shared" si="4291"/>
        <v>1.88648182897513</v>
      </c>
      <c r="AD623" s="17">
        <f ca="1" t="shared" si="4292"/>
        <v>2.33145904956353</v>
      </c>
      <c r="AE623" s="16">
        <f ca="1" t="shared" si="4293"/>
        <v>3989.06650328505</v>
      </c>
      <c r="AF623" s="16">
        <f ca="1" t="shared" si="4294"/>
        <v>4560.11384795929</v>
      </c>
      <c r="AG623" s="16">
        <f ca="1" t="shared" si="4295"/>
        <v>5443.37088118606</v>
      </c>
      <c r="AH623" s="16">
        <f ca="1" t="shared" si="4296"/>
        <v>6621.05445407294</v>
      </c>
      <c r="AI623" s="16">
        <f ca="1" t="shared" si="4297"/>
        <v>8182.80732287126</v>
      </c>
      <c r="AJ623" s="18">
        <f ca="1" t="shared" si="4298"/>
        <v>47640.0166686058</v>
      </c>
      <c r="AK623" s="18">
        <f ca="1" t="shared" si="4299"/>
        <v>54820.7478728755</v>
      </c>
      <c r="AL623" s="18">
        <f ca="1" t="shared" si="4300"/>
        <v>61049.2438704201</v>
      </c>
      <c r="AM623" s="18">
        <f ca="1" t="shared" si="4301"/>
        <v>67045.9728842711</v>
      </c>
      <c r="AN623" s="18">
        <f ca="1" t="shared" si="4302"/>
        <v>97725.2979111409</v>
      </c>
      <c r="AO623" s="18">
        <f ca="1">C623/'Ejercicio 3 - TIR'!$D$7</f>
        <v>14332.7092584384</v>
      </c>
      <c r="AP623" s="18">
        <f ca="1" t="shared" si="4303"/>
        <v>33307.3074101675</v>
      </c>
      <c r="AQ623" s="18">
        <f ca="1" t="shared" si="4304"/>
        <v>40488.0386144372</v>
      </c>
      <c r="AR623" s="18">
        <f ca="1" t="shared" si="4305"/>
        <v>46716.5346119818</v>
      </c>
      <c r="AS623" s="18">
        <f ca="1" t="shared" si="4306"/>
        <v>52713.2636258328</v>
      </c>
      <c r="AT623" s="18">
        <f ca="1" t="shared" si="4307"/>
        <v>83392.5886527026</v>
      </c>
      <c r="AU623" s="18">
        <f ca="1">AP623*'Ejercicio 3 - TIR'!$D$5</f>
        <v>16653.6537050837</v>
      </c>
      <c r="AV623" s="18">
        <f ca="1">AQ623*'Ejercicio 3 - TIR'!$D$5</f>
        <v>20244.0193072186</v>
      </c>
      <c r="AW623" s="18">
        <f ca="1">AR623*'Ejercicio 3 - TIR'!$D$5</f>
        <v>23358.2673059909</v>
      </c>
      <c r="AX623" s="18">
        <f ca="1">AS623*'Ejercicio 3 - TIR'!$D$5</f>
        <v>26356.6318129164</v>
      </c>
      <c r="AY623" s="18">
        <f ca="1">AT623*'Ejercicio 3 - TIR'!$D$5</f>
        <v>41696.2943263513</v>
      </c>
      <c r="AZ623" s="18">
        <f ca="1" t="shared" ref="AZ623:BD623" si="4631">AJ623-AU623-AE623</f>
        <v>26997.296460237</v>
      </c>
      <c r="BA623" s="18">
        <f ca="1" t="shared" si="4631"/>
        <v>30016.6147176976</v>
      </c>
      <c r="BB623" s="18">
        <f ca="1" t="shared" si="4631"/>
        <v>32247.6056832432</v>
      </c>
      <c r="BC623" s="18">
        <f ca="1" t="shared" si="4631"/>
        <v>34068.2866172818</v>
      </c>
      <c r="BD623" s="18">
        <f ca="1" t="shared" si="4631"/>
        <v>47846.1962619184</v>
      </c>
      <c r="BE623" s="18">
        <f ca="1" t="shared" ref="BE623:BI623" si="4632">AZ623/Z623</f>
        <v>23753.2769440306</v>
      </c>
      <c r="BF623" s="18">
        <f ca="1" t="shared" si="4632"/>
        <v>23102.5840411968</v>
      </c>
      <c r="BG623" s="18">
        <f ca="1" t="shared" si="4632"/>
        <v>20792.3741895363</v>
      </c>
      <c r="BH623" s="18">
        <f ca="1" t="shared" si="4632"/>
        <v>18059.1649991085</v>
      </c>
      <c r="BI623" s="18">
        <f ca="1" t="shared" si="4632"/>
        <v>20521.9972750007</v>
      </c>
      <c r="BJ623" s="18">
        <f ca="1" t="shared" si="4310"/>
        <v>68098.7503524304</v>
      </c>
      <c r="BK623" s="18">
        <f ca="1" t="shared" si="4311"/>
        <v>33416.1247053491</v>
      </c>
      <c r="BL623" s="18">
        <f ca="1" t="shared" si="4312"/>
        <v>101514.875057779</v>
      </c>
      <c r="BM623" s="18">
        <f ca="1">BK623*'Ejercicio 3 - TIR'!$D$5</f>
        <v>16708.0623526745</v>
      </c>
      <c r="BN623" s="18">
        <f ca="1" t="shared" si="4313"/>
        <v>84806.8127051049</v>
      </c>
      <c r="BO623" s="18">
        <f ca="1" t="shared" si="4314"/>
        <v>36374.9956152915</v>
      </c>
      <c r="BP623" s="18">
        <f ca="1" t="shared" si="4315"/>
        <v>-100872.187278264</v>
      </c>
      <c r="BQ623" s="18">
        <f ca="1" t="shared" ref="BQ623:BT623" si="4633">BE623</f>
        <v>23753.2769440306</v>
      </c>
      <c r="BR623" s="18">
        <f ca="1" t="shared" si="4633"/>
        <v>23102.5840411968</v>
      </c>
      <c r="BS623" s="18">
        <f ca="1" t="shared" si="4633"/>
        <v>20792.3741895363</v>
      </c>
      <c r="BT623" s="18">
        <f ca="1" t="shared" si="4633"/>
        <v>18059.1649991085</v>
      </c>
      <c r="BU623" s="18">
        <f ca="1" t="shared" si="4317"/>
        <v>56896.9928902921</v>
      </c>
      <c r="BV623" s="20">
        <f ca="1" t="shared" si="4318"/>
        <v>11.0494003816344</v>
      </c>
    </row>
    <row r="624" ht="15" customHeight="1" spans="1:74">
      <c r="A624" s="16">
        <v>623</v>
      </c>
      <c r="B624" s="17">
        <f ca="1" t="shared" ref="B624:F624" si="4634">RAND()</f>
        <v>0.431607104972086</v>
      </c>
      <c r="C624" s="18">
        <f ca="1">IF(B624&lt;=('Ejercicio 3 - TIR'!$D$13-'Ejercicio 3 - TIR'!$C$13)/('Ejercicio 3 - TIR'!$E$13-'Ejercicio 3 - TIR'!$C$13),'Ejercicio 3 - TIR'!$C$13+SQRT(('Ejercicio 3 - TIR'!$E$13-'Ejercicio 3 - TIR'!$C$13)*('Ejercicio 3 - TIR'!$D$13-'Ejercicio 3 - TIR'!$C$13)*B624),'Ejercicio 3 - TIR'!$E$13-SQRT(('Ejercicio 3 - TIR'!$E$13-'Ejercicio 3 - TIR'!$C$13)*('Ejercicio 3 - TIR'!$E$13-'Ejercicio 3 - TIR'!$D$13)*(1-B624)))</f>
        <v>73883.5018803535</v>
      </c>
      <c r="D624" s="17">
        <f ca="1" t="shared" si="4634"/>
        <v>0.743600893437102</v>
      </c>
      <c r="E624" s="18">
        <f ca="1">IF(D624&lt;=('Ejercicio 3 - TIR'!$D$14-'Ejercicio 3 - TIR'!$C$14)/('Ejercicio 3 - TIR'!$E$14-'Ejercicio 3 - TIR'!$C$14),'Ejercicio 3 - TIR'!$C$14+SQRT(('Ejercicio 3 - TIR'!$E$14-'Ejercicio 3 - TIR'!$C$14)*('Ejercicio 3 - TIR'!$D$14-'Ejercicio 3 - TIR'!$C$14)*D624),'Ejercicio 3 - TIR'!$E$14-SQRT(('Ejercicio 3 - TIR'!$E$14-'Ejercicio 3 - TIR'!$C$14)*('Ejercicio 3 - TIR'!$E$14-'Ejercicio 3 - TIR'!$D$14)*(1-D624)))</f>
        <v>33798.3981114203</v>
      </c>
      <c r="F624" s="17">
        <f ca="1" t="shared" si="4634"/>
        <v>0.46816709063139</v>
      </c>
      <c r="G624" s="18">
        <f ca="1">IF(F624&lt;=('Ejercicio 3 - TIR'!$D$18-'Ejercicio 3 - TIR'!$C$18)/('Ejercicio 3 - TIR'!$E$18-'Ejercicio 3 - TIR'!$C$18),'Ejercicio 3 - TIR'!$C$18+SQRT(('Ejercicio 3 - TIR'!$E$18-'Ejercicio 3 - TIR'!$C$18)*('Ejercicio 3 - TIR'!$D$18-'Ejercicio 3 - TIR'!$C$18)*F624),'Ejercicio 3 - TIR'!$E$18-SQRT(('Ejercicio 3 - TIR'!$E$18-'Ejercicio 3 - TIR'!$C$18)*('Ejercicio 3 - TIR'!$E$18-'Ejercicio 3 - TIR'!$D$18)*(1-F624)))</f>
        <v>38380.0395938628</v>
      </c>
      <c r="H624" s="17">
        <f ca="1" t="shared" ref="H624:L624" si="4635">RAND()</f>
        <v>0.55675324444036</v>
      </c>
      <c r="I624" s="18">
        <f ca="1">IF(H624&lt;=('Ejercicio 3 - TIR'!$D$18-'Ejercicio 3 - TIR'!$C$18)/('Ejercicio 3 - TIR'!$E$18-'Ejercicio 3 - TIR'!$C$18),'Ejercicio 3 - TIR'!$C$18+SQRT(('Ejercicio 3 - TIR'!$E$18-'Ejercicio 3 - TIR'!$C$18)*('Ejercicio 3 - TIR'!$D$18-'Ejercicio 3 - TIR'!$C$18)*H624),'Ejercicio 3 - TIR'!$E$18-SQRT(('Ejercicio 3 - TIR'!$E$18-'Ejercicio 3 - TIR'!$C$18)*('Ejercicio 3 - TIR'!$E$18-'Ejercicio 3 - TIR'!$D$18)*(1-H624)))</f>
        <v>39138.5440123717</v>
      </c>
      <c r="J624" s="17">
        <f ca="1" t="shared" si="4635"/>
        <v>0.100128056098033</v>
      </c>
      <c r="K624" s="18">
        <f ca="1">IF(J624&lt;=('Ejercicio 3 - TIR'!$D$18-'Ejercicio 3 - TIR'!$C$18)/('Ejercicio 3 - TIR'!$E$18-'Ejercicio 3 - TIR'!$C$18),'Ejercicio 3 - TIR'!$C$18+SQRT(('Ejercicio 3 - TIR'!$E$18-'Ejercicio 3 - TIR'!$C$18)*('Ejercicio 3 - TIR'!$D$18-'Ejercicio 3 - TIR'!$C$18)*J624),'Ejercicio 3 - TIR'!$E$18-SQRT(('Ejercicio 3 - TIR'!$E$18-'Ejercicio 3 - TIR'!$C$18)*('Ejercicio 3 - TIR'!$E$18-'Ejercicio 3 - TIR'!$D$18)*(1-J624)))</f>
        <v>33875.4623485082</v>
      </c>
      <c r="L624" s="17">
        <f ca="1" t="shared" si="4635"/>
        <v>0.837141423978686</v>
      </c>
      <c r="M624" s="18">
        <f ca="1">IF(L624&lt;=('Ejercicio 3 - TIR'!$D$18-'Ejercicio 3 - TIR'!$C$18)/('Ejercicio 3 - TIR'!$E$18-'Ejercicio 3 - TIR'!$C$18),'Ejercicio 3 - TIR'!$C$18+SQRT(('Ejercicio 3 - TIR'!$E$18-'Ejercicio 3 - TIR'!$C$18)*('Ejercicio 3 - TIR'!$D$18-'Ejercicio 3 - TIR'!$C$18)*L624),'Ejercicio 3 - TIR'!$E$18-SQRT(('Ejercicio 3 - TIR'!$E$18-'Ejercicio 3 - TIR'!$C$18)*('Ejercicio 3 - TIR'!$E$18-'Ejercicio 3 - TIR'!$D$18)*(1-L624)))</f>
        <v>41505.0903872062</v>
      </c>
      <c r="N624" s="17">
        <f ca="1" t="shared" ref="N624:R624" si="4636">RAND()</f>
        <v>0.733337640157818</v>
      </c>
      <c r="O624" s="18">
        <f ca="1">IF(N624&lt;=('Ejercicio 3 - TIR'!$D$18-'Ejercicio 3 - TIR'!$C$18)/('Ejercicio 3 - TIR'!$E$18-'Ejercicio 3 - TIR'!$C$18),'Ejercicio 3 - TIR'!$C$18+SQRT(('Ejercicio 3 - TIR'!$E$18-'Ejercicio 3 - TIR'!$C$18)*('Ejercicio 3 - TIR'!$D$18-'Ejercicio 3 - TIR'!$C$18)*N624),'Ejercicio 3 - TIR'!$E$18-SQRT(('Ejercicio 3 - TIR'!$E$18-'Ejercicio 3 - TIR'!$C$18)*('Ejercicio 3 - TIR'!$E$18-'Ejercicio 3 - TIR'!$D$18)*(1-N624)))</f>
        <v>40527.9001589674</v>
      </c>
      <c r="P624" s="17">
        <f ca="1" t="shared" si="4636"/>
        <v>0.142968566184164</v>
      </c>
      <c r="Q624" s="19">
        <f ca="1">IF(P624&lt;=('Ejercicio 3 - TIR'!$D$22-'Ejercicio 3 - TIR'!$C$22)/('Ejercicio 3 - TIR'!$E$22-'Ejercicio 3 - TIR'!$C$22),'Ejercicio 3 - TIR'!$C$22+SQRT(('Ejercicio 3 - TIR'!$E$22-'Ejercicio 3 - TIR'!$C$22)*('Ejercicio 3 - TIR'!$D$22-'Ejercicio 3 - TIR'!$C$22)*P624),'Ejercicio 3 - TIR'!$E$22-SQRT(('Ejercicio 3 - TIR'!$E$22-'Ejercicio 3 - TIR'!$C$22)*('Ejercicio 3 - TIR'!$E$22-'Ejercicio 3 - TIR'!$D$22)*(1-P624)))</f>
        <v>0.136041926914542</v>
      </c>
      <c r="R624" s="17">
        <f ca="1" t="shared" si="4636"/>
        <v>0.0546913569166079</v>
      </c>
      <c r="S624" s="19">
        <f ca="1">IF(R624&lt;=('Ejercicio 3 - TIR'!$D$23-'Ejercicio 3 - TIR'!$C$23)/('Ejercicio 3 - TIR'!$E$23-'Ejercicio 3 - TIR'!$C$23),'Ejercicio 3 - TIR'!$C$23+SQRT(('Ejercicio 3 - TIR'!$E$23-'Ejercicio 3 - TIR'!$C$23)*('Ejercicio 3 - TIR'!$D$23-'Ejercicio 3 - TIR'!$C$23)*R624),'Ejercicio 3 - TIR'!$E$23-SQRT(('Ejercicio 3 - TIR'!$E$23-'Ejercicio 3 - TIR'!$C$23)*('Ejercicio 3 - TIR'!$E$23-'Ejercicio 3 - TIR'!$D$23)*(1-R624)))</f>
        <v>0.129921917276912</v>
      </c>
      <c r="T624" s="17">
        <f ca="1" t="shared" ref="T624:X624" si="4637">RAND()</f>
        <v>0.940076526945348</v>
      </c>
      <c r="U624" s="19">
        <f ca="1">IF(T624&lt;=('Ejercicio 3 - TIR'!$D$24-'Ejercicio 3 - TIR'!$C$24)/('Ejercicio 3 - TIR'!$E$24-'Ejercicio 3 - TIR'!$C$24),'Ejercicio 3 - TIR'!$C$24+SQRT(('Ejercicio 3 - TIR'!$E$24-'Ejercicio 3 - TIR'!$C$24)*('Ejercicio 3 - TIR'!$D$24-'Ejercicio 3 - TIR'!$C$24)*T624),'Ejercicio 3 - TIR'!$E$24-SQRT(('Ejercicio 3 - TIR'!$E$24-'Ejercicio 3 - TIR'!$C$24)*('Ejercicio 3 - TIR'!$E$24-'Ejercicio 3 - TIR'!$D$24)*(1-T624)))</f>
        <v>0.207046787095356</v>
      </c>
      <c r="V624" s="17">
        <f ca="1" t="shared" si="4637"/>
        <v>0.60172044205059</v>
      </c>
      <c r="W624" s="19">
        <f ca="1">IF(V624&lt;=('Ejercicio 3 - TIR'!$D$25-'Ejercicio 3 - TIR'!$C$25)/('Ejercicio 3 - TIR'!$E$25-'Ejercicio 3 - TIR'!$C$25),'Ejercicio 3 - TIR'!$C$25+SQRT(('Ejercicio 3 - TIR'!$E$25-'Ejercicio 3 - TIR'!$C$25)*('Ejercicio 3 - TIR'!$D$25-'Ejercicio 3 - TIR'!$C$25)*V624),'Ejercicio 3 - TIR'!$E$25-SQRT(('Ejercicio 3 - TIR'!$E$25-'Ejercicio 3 - TIR'!$C$25)*('Ejercicio 3 - TIR'!$E$25-'Ejercicio 3 - TIR'!$D$25)*(1-V624)))</f>
        <v>0.212663979151188</v>
      </c>
      <c r="X624" s="17">
        <f ca="1" t="shared" si="4637"/>
        <v>0.128224942018445</v>
      </c>
      <c r="Y624" s="19">
        <f ca="1">IF(X624&lt;=('Ejercicio 3 - TIR'!$D$26-'Ejercicio 3 - TIR'!$C$26)/('Ejercicio 3 - TIR'!$E$26-'Ejercicio 3 - TIR'!$C$26),'Ejercicio 3 - TIR'!$C$26+SQRT(('Ejercicio 3 - TIR'!$E$26-'Ejercicio 3 - TIR'!$C$26)*('Ejercicio 3 - TIR'!$D$26-'Ejercicio 3 - TIR'!$C$26)*X624),'Ejercicio 3 - TIR'!$E$26-SQRT(('Ejercicio 3 - TIR'!$E$26-'Ejercicio 3 - TIR'!$C$26)*('Ejercicio 3 - TIR'!$E$26-'Ejercicio 3 - TIR'!$D$26)*(1-X624)))</f>
        <v>0.208606647829467</v>
      </c>
      <c r="Z624" s="17">
        <f ca="1" t="shared" si="4288"/>
        <v>1.13604192691454</v>
      </c>
      <c r="AA624" s="17">
        <f ca="1" t="shared" si="4289"/>
        <v>1.28363867216624</v>
      </c>
      <c r="AB624" s="17">
        <f ca="1" t="shared" si="4290"/>
        <v>1.54941193502961</v>
      </c>
      <c r="AC624" s="17">
        <f ca="1" t="shared" si="4291"/>
        <v>1.87891604247734</v>
      </c>
      <c r="AD624" s="17">
        <f ca="1" t="shared" si="4292"/>
        <v>2.27087041965155</v>
      </c>
      <c r="AE624" s="16">
        <f ca="1" t="shared" si="4293"/>
        <v>4597.99920570243</v>
      </c>
      <c r="AF624" s="16">
        <f ca="1" t="shared" si="4294"/>
        <v>5195.38007814501</v>
      </c>
      <c r="AG624" s="16">
        <f ca="1" t="shared" si="4295"/>
        <v>6271.06683106415</v>
      </c>
      <c r="AH624" s="16">
        <f ca="1" t="shared" si="4296"/>
        <v>7604.69685688129</v>
      </c>
      <c r="AI624" s="16">
        <f ca="1" t="shared" si="4297"/>
        <v>9191.08717595457</v>
      </c>
      <c r="AJ624" s="18">
        <f ca="1" t="shared" si="4298"/>
        <v>43601.3341352683</v>
      </c>
      <c r="AK624" s="18">
        <f ca="1" t="shared" si="4299"/>
        <v>50239.7486665606</v>
      </c>
      <c r="AL624" s="18">
        <f ca="1" t="shared" si="4300"/>
        <v>52487.0456674247</v>
      </c>
      <c r="AM624" s="18">
        <f ca="1" t="shared" si="4301"/>
        <v>77984.5801729939</v>
      </c>
      <c r="AN624" s="18">
        <f ca="1" t="shared" si="4302"/>
        <v>92033.6096415905</v>
      </c>
      <c r="AO624" s="18">
        <f ca="1">C624/'Ejercicio 3 - TIR'!$D$7</f>
        <v>14776.7003760707</v>
      </c>
      <c r="AP624" s="18">
        <f ca="1" t="shared" si="4303"/>
        <v>28824.6337591976</v>
      </c>
      <c r="AQ624" s="18">
        <f ca="1" t="shared" si="4304"/>
        <v>35463.0482904899</v>
      </c>
      <c r="AR624" s="18">
        <f ca="1" t="shared" si="4305"/>
        <v>37710.345291354</v>
      </c>
      <c r="AS624" s="18">
        <f ca="1" t="shared" si="4306"/>
        <v>63207.8797969232</v>
      </c>
      <c r="AT624" s="18">
        <f ca="1" t="shared" si="4307"/>
        <v>77256.9092655198</v>
      </c>
      <c r="AU624" s="18">
        <f ca="1">AP624*'Ejercicio 3 - TIR'!$D$5</f>
        <v>14412.3168795988</v>
      </c>
      <c r="AV624" s="18">
        <f ca="1">AQ624*'Ejercicio 3 - TIR'!$D$5</f>
        <v>17731.5241452449</v>
      </c>
      <c r="AW624" s="18">
        <f ca="1">AR624*'Ejercicio 3 - TIR'!$D$5</f>
        <v>18855.172645677</v>
      </c>
      <c r="AX624" s="18">
        <f ca="1">AS624*'Ejercicio 3 - TIR'!$D$5</f>
        <v>31603.9398984616</v>
      </c>
      <c r="AY624" s="18">
        <f ca="1">AT624*'Ejercicio 3 - TIR'!$D$5</f>
        <v>38628.4546327599</v>
      </c>
      <c r="AZ624" s="18">
        <f ca="1" t="shared" ref="AZ624:BD624" si="4638">AJ624-AU624-AE624</f>
        <v>24591.0180499671</v>
      </c>
      <c r="BA624" s="18">
        <f ca="1" t="shared" si="4638"/>
        <v>27312.8444431706</v>
      </c>
      <c r="BB624" s="18">
        <f ca="1" t="shared" si="4638"/>
        <v>27360.8061906836</v>
      </c>
      <c r="BC624" s="18">
        <f ca="1" t="shared" si="4638"/>
        <v>38775.943417651</v>
      </c>
      <c r="BD624" s="18">
        <f ca="1" t="shared" si="4638"/>
        <v>44214.067832876</v>
      </c>
      <c r="BE624" s="18">
        <f ca="1" t="shared" ref="BE624:BI624" si="4639">AZ624/Z624</f>
        <v>21646.2240233999</v>
      </c>
      <c r="BF624" s="18">
        <f ca="1" t="shared" si="4639"/>
        <v>21277.6734102893</v>
      </c>
      <c r="BG624" s="18">
        <f ca="1" t="shared" si="4639"/>
        <v>17658.832730084</v>
      </c>
      <c r="BH624" s="18">
        <f ca="1" t="shared" si="4639"/>
        <v>20637.4007890875</v>
      </c>
      <c r="BI624" s="18">
        <f ca="1" t="shared" si="4639"/>
        <v>19470.0972148205</v>
      </c>
      <c r="BJ624" s="18">
        <f ca="1" t="shared" si="4310"/>
        <v>76751.7825028313</v>
      </c>
      <c r="BK624" s="18">
        <f ca="1" t="shared" si="4311"/>
        <v>33555.9717840729</v>
      </c>
      <c r="BL624" s="18">
        <f ca="1" t="shared" si="4312"/>
        <v>110307.754286904</v>
      </c>
      <c r="BM624" s="18">
        <f ca="1">BK624*'Ejercicio 3 - TIR'!$D$5</f>
        <v>16777.9858920365</v>
      </c>
      <c r="BN624" s="18">
        <f ca="1" t="shared" si="4313"/>
        <v>93529.7683948677</v>
      </c>
      <c r="BO624" s="18">
        <f ca="1" t="shared" si="4314"/>
        <v>41186.7482994557</v>
      </c>
      <c r="BP624" s="18">
        <f ca="1" t="shared" si="4315"/>
        <v>-107681.899991774</v>
      </c>
      <c r="BQ624" s="18">
        <f ca="1" t="shared" ref="BQ624:BT624" si="4640">BE624</f>
        <v>21646.2240233999</v>
      </c>
      <c r="BR624" s="18">
        <f ca="1" t="shared" si="4640"/>
        <v>21277.6734102893</v>
      </c>
      <c r="BS624" s="18">
        <f ca="1" t="shared" si="4640"/>
        <v>17658.832730084</v>
      </c>
      <c r="BT624" s="18">
        <f ca="1" t="shared" si="4640"/>
        <v>20637.4007890875</v>
      </c>
      <c r="BU624" s="18">
        <f ca="1" t="shared" si="4317"/>
        <v>60656.8455142762</v>
      </c>
      <c r="BV624" s="20">
        <f ca="1" t="shared" si="4318"/>
        <v>8.31910415741874</v>
      </c>
    </row>
    <row r="625" ht="15" customHeight="1" spans="1:74">
      <c r="A625" s="16">
        <v>624</v>
      </c>
      <c r="B625" s="17">
        <f ca="1" t="shared" ref="B625:F625" si="4641">RAND()</f>
        <v>0.846832135953456</v>
      </c>
      <c r="C625" s="18">
        <f ca="1">IF(B625&lt;=('Ejercicio 3 - TIR'!$D$13-'Ejercicio 3 - TIR'!$C$13)/('Ejercicio 3 - TIR'!$E$13-'Ejercicio 3 - TIR'!$C$13),'Ejercicio 3 - TIR'!$C$13+SQRT(('Ejercicio 3 - TIR'!$E$13-'Ejercicio 3 - TIR'!$C$13)*('Ejercicio 3 - TIR'!$D$13-'Ejercicio 3 - TIR'!$C$13)*B625),'Ejercicio 3 - TIR'!$E$13-SQRT(('Ejercicio 3 - TIR'!$E$13-'Ejercicio 3 - TIR'!$C$13)*('Ejercicio 3 - TIR'!$E$13-'Ejercicio 3 - TIR'!$D$13)*(1-B625)))</f>
        <v>86442.6611440204</v>
      </c>
      <c r="D625" s="17">
        <f ca="1" t="shared" si="4641"/>
        <v>0.926621778213971</v>
      </c>
      <c r="E625" s="18">
        <f ca="1">IF(D625&lt;=('Ejercicio 3 - TIR'!$D$14-'Ejercicio 3 - TIR'!$C$14)/('Ejercicio 3 - TIR'!$E$14-'Ejercicio 3 - TIR'!$C$14),'Ejercicio 3 - TIR'!$C$14+SQRT(('Ejercicio 3 - TIR'!$E$14-'Ejercicio 3 - TIR'!$C$14)*('Ejercicio 3 - TIR'!$D$14-'Ejercicio 3 - TIR'!$C$14)*D625),'Ejercicio 3 - TIR'!$E$14-SQRT(('Ejercicio 3 - TIR'!$E$14-'Ejercicio 3 - TIR'!$C$14)*('Ejercicio 3 - TIR'!$E$14-'Ejercicio 3 - TIR'!$D$14)*(1-D625)))</f>
        <v>36682.3602866037</v>
      </c>
      <c r="F625" s="17">
        <f ca="1" t="shared" si="4641"/>
        <v>0.232108196642317</v>
      </c>
      <c r="G625" s="18">
        <f ca="1">IF(F625&lt;=('Ejercicio 3 - TIR'!$D$18-'Ejercicio 3 - TIR'!$C$18)/('Ejercicio 3 - TIR'!$E$18-'Ejercicio 3 - TIR'!$C$18),'Ejercicio 3 - TIR'!$C$18+SQRT(('Ejercicio 3 - TIR'!$E$18-'Ejercicio 3 - TIR'!$C$18)*('Ejercicio 3 - TIR'!$D$18-'Ejercicio 3 - TIR'!$C$18)*F625),'Ejercicio 3 - TIR'!$E$18-SQRT(('Ejercicio 3 - TIR'!$E$18-'Ejercicio 3 - TIR'!$C$18)*('Ejercicio 3 - TIR'!$E$18-'Ejercicio 3 - TIR'!$D$18)*(1-F625)))</f>
        <v>35900.5278998025</v>
      </c>
      <c r="H625" s="17">
        <f ca="1" t="shared" ref="H625:L625" si="4642">RAND()</f>
        <v>0.503534440432499</v>
      </c>
      <c r="I625" s="18">
        <f ca="1">IF(H625&lt;=('Ejercicio 3 - TIR'!$D$18-'Ejercicio 3 - TIR'!$C$18)/('Ejercicio 3 - TIR'!$E$18-'Ejercicio 3 - TIR'!$C$18),'Ejercicio 3 - TIR'!$C$18+SQRT(('Ejercicio 3 - TIR'!$E$18-'Ejercicio 3 - TIR'!$C$18)*('Ejercicio 3 - TIR'!$D$18-'Ejercicio 3 - TIR'!$C$18)*H625),'Ejercicio 3 - TIR'!$E$18-SQRT(('Ejercicio 3 - TIR'!$E$18-'Ejercicio 3 - TIR'!$C$18)*('Ejercicio 3 - TIR'!$E$18-'Ejercicio 3 - TIR'!$D$18)*(1-H625)))</f>
        <v>38690.8092871075</v>
      </c>
      <c r="J625" s="17">
        <f ca="1" t="shared" si="4642"/>
        <v>0.0992884956542532</v>
      </c>
      <c r="K625" s="18">
        <f ca="1">IF(J625&lt;=('Ejercicio 3 - TIR'!$D$18-'Ejercicio 3 - TIR'!$C$18)/('Ejercicio 3 - TIR'!$E$18-'Ejercicio 3 - TIR'!$C$18),'Ejercicio 3 - TIR'!$C$18+SQRT(('Ejercicio 3 - TIR'!$E$18-'Ejercicio 3 - TIR'!$C$18)*('Ejercicio 3 - TIR'!$D$18-'Ejercicio 3 - TIR'!$C$18)*J625),'Ejercicio 3 - TIR'!$E$18-SQRT(('Ejercicio 3 - TIR'!$E$18-'Ejercicio 3 - TIR'!$C$18)*('Ejercicio 3 - TIR'!$E$18-'Ejercicio 3 - TIR'!$D$18)*(1-J625)))</f>
        <v>33859.1805280575</v>
      </c>
      <c r="L625" s="17">
        <f ca="1" t="shared" si="4642"/>
        <v>0.557708130651952</v>
      </c>
      <c r="M625" s="18">
        <f ca="1">IF(L625&lt;=('Ejercicio 3 - TIR'!$D$18-'Ejercicio 3 - TIR'!$C$18)/('Ejercicio 3 - TIR'!$E$18-'Ejercicio 3 - TIR'!$C$18),'Ejercicio 3 - TIR'!$C$18+SQRT(('Ejercicio 3 - TIR'!$E$18-'Ejercicio 3 - TIR'!$C$18)*('Ejercicio 3 - TIR'!$D$18-'Ejercicio 3 - TIR'!$C$18)*L625),'Ejercicio 3 - TIR'!$E$18-SQRT(('Ejercicio 3 - TIR'!$E$18-'Ejercicio 3 - TIR'!$C$18)*('Ejercicio 3 - TIR'!$E$18-'Ejercicio 3 - TIR'!$D$18)*(1-L625)))</f>
        <v>39146.3774029827</v>
      </c>
      <c r="N625" s="17">
        <f ca="1" t="shared" ref="N625:R625" si="4643">RAND()</f>
        <v>0.520296008638431</v>
      </c>
      <c r="O625" s="18">
        <f ca="1">IF(N625&lt;=('Ejercicio 3 - TIR'!$D$18-'Ejercicio 3 - TIR'!$C$18)/('Ejercicio 3 - TIR'!$E$18-'Ejercicio 3 - TIR'!$C$18),'Ejercicio 3 - TIR'!$C$18+SQRT(('Ejercicio 3 - TIR'!$E$18-'Ejercicio 3 - TIR'!$C$18)*('Ejercicio 3 - TIR'!$D$18-'Ejercicio 3 - TIR'!$C$18)*N625),'Ejercicio 3 - TIR'!$E$18-SQRT(('Ejercicio 3 - TIR'!$E$18-'Ejercicio 3 - TIR'!$C$18)*('Ejercicio 3 - TIR'!$E$18-'Ejercicio 3 - TIR'!$D$18)*(1-N625)))</f>
        <v>38834.2742370703</v>
      </c>
      <c r="P625" s="17">
        <f ca="1" t="shared" si="4643"/>
        <v>0.0265351909349532</v>
      </c>
      <c r="Q625" s="19">
        <f ca="1">IF(P625&lt;=('Ejercicio 3 - TIR'!$D$22-'Ejercicio 3 - TIR'!$C$22)/('Ejercicio 3 - TIR'!$E$22-'Ejercicio 3 - TIR'!$C$22),'Ejercicio 3 - TIR'!$C$22+SQRT(('Ejercicio 3 - TIR'!$E$22-'Ejercicio 3 - TIR'!$C$22)*('Ejercicio 3 - TIR'!$D$22-'Ejercicio 3 - TIR'!$C$22)*P625),'Ejercicio 3 - TIR'!$E$22-SQRT(('Ejercicio 3 - TIR'!$E$22-'Ejercicio 3 - TIR'!$C$22)*('Ejercicio 3 - TIR'!$E$22-'Ejercicio 3 - TIR'!$D$22)*(1-P625)))</f>
        <v>0.126911102928109</v>
      </c>
      <c r="R625" s="17">
        <f ca="1" t="shared" si="4643"/>
        <v>0.269850509652731</v>
      </c>
      <c r="S625" s="19">
        <f ca="1">IF(R625&lt;=('Ejercicio 3 - TIR'!$D$23-'Ejercicio 3 - TIR'!$C$23)/('Ejercicio 3 - TIR'!$E$23-'Ejercicio 3 - TIR'!$C$23),'Ejercicio 3 - TIR'!$C$23+SQRT(('Ejercicio 3 - TIR'!$E$23-'Ejercicio 3 - TIR'!$C$23)*('Ejercicio 3 - TIR'!$D$23-'Ejercicio 3 - TIR'!$C$23)*R625),'Ejercicio 3 - TIR'!$E$23-SQRT(('Ejercicio 3 - TIR'!$E$23-'Ejercicio 3 - TIR'!$C$23)*('Ejercicio 3 - TIR'!$E$23-'Ejercicio 3 - TIR'!$D$23)*(1-R625)))</f>
        <v>0.142039303922196</v>
      </c>
      <c r="T625" s="17">
        <f ca="1" t="shared" ref="T625:X625" si="4644">RAND()</f>
        <v>0.406236042448385</v>
      </c>
      <c r="U625" s="19">
        <f ca="1">IF(T625&lt;=('Ejercicio 3 - TIR'!$D$24-'Ejercicio 3 - TIR'!$C$24)/('Ejercicio 3 - TIR'!$E$24-'Ejercicio 3 - TIR'!$C$24),'Ejercicio 3 - TIR'!$C$24+SQRT(('Ejercicio 3 - TIR'!$E$24-'Ejercicio 3 - TIR'!$C$24)*('Ejercicio 3 - TIR'!$D$24-'Ejercicio 3 - TIR'!$C$24)*T625),'Ejercicio 3 - TIR'!$E$24-SQRT(('Ejercicio 3 - TIR'!$E$24-'Ejercicio 3 - TIR'!$C$24)*('Ejercicio 3 - TIR'!$E$24-'Ejercicio 3 - TIR'!$D$24)*(1-T625)))</f>
        <v>0.179207801853984</v>
      </c>
      <c r="V625" s="17">
        <f ca="1" t="shared" si="4644"/>
        <v>0.742595438092606</v>
      </c>
      <c r="W625" s="19">
        <f ca="1">IF(V625&lt;=('Ejercicio 3 - TIR'!$D$25-'Ejercicio 3 - TIR'!$C$25)/('Ejercicio 3 - TIR'!$E$25-'Ejercicio 3 - TIR'!$C$25),'Ejercicio 3 - TIR'!$C$25+SQRT(('Ejercicio 3 - TIR'!$E$25-'Ejercicio 3 - TIR'!$C$25)*('Ejercicio 3 - TIR'!$D$25-'Ejercicio 3 - TIR'!$C$25)*V625),'Ejercicio 3 - TIR'!$E$25-SQRT(('Ejercicio 3 - TIR'!$E$25-'Ejercicio 3 - TIR'!$C$25)*('Ejercicio 3 - TIR'!$E$25-'Ejercicio 3 - TIR'!$D$25)*(1-V625)))</f>
        <v>0.219984737770996</v>
      </c>
      <c r="X625" s="17">
        <f ca="1" t="shared" si="4644"/>
        <v>0.0156924842295936</v>
      </c>
      <c r="Y625" s="19">
        <f ca="1">IF(X625&lt;=('Ejercicio 3 - TIR'!$D$26-'Ejercicio 3 - TIR'!$C$26)/('Ejercicio 3 - TIR'!$E$26-'Ejercicio 3 - TIR'!$C$26),'Ejercicio 3 - TIR'!$C$26+SQRT(('Ejercicio 3 - TIR'!$E$26-'Ejercicio 3 - TIR'!$C$26)*('Ejercicio 3 - TIR'!$D$26-'Ejercicio 3 - TIR'!$C$26)*X625),'Ejercicio 3 - TIR'!$E$26-SQRT(('Ejercicio 3 - TIR'!$E$26-'Ejercicio 3 - TIR'!$C$26)*('Ejercicio 3 - TIR'!$E$26-'Ejercicio 3 - TIR'!$D$26)*(1-X625)))</f>
        <v>0.196509201749823</v>
      </c>
      <c r="Z625" s="17">
        <f ca="1" t="shared" si="4288"/>
        <v>1.12691110292811</v>
      </c>
      <c r="AA625" s="17">
        <f ca="1" t="shared" si="4289"/>
        <v>1.28697677157021</v>
      </c>
      <c r="AB625" s="17">
        <f ca="1" t="shared" si="4290"/>
        <v>1.51761304984045</v>
      </c>
      <c r="AC625" s="17">
        <f ca="1" t="shared" si="4291"/>
        <v>1.85146475864744</v>
      </c>
      <c r="AD625" s="17">
        <f ca="1" t="shared" si="4292"/>
        <v>2.21529462043718</v>
      </c>
      <c r="AE625" s="16">
        <f ca="1" t="shared" si="4293"/>
        <v>4655.39880197914</v>
      </c>
      <c r="AF625" s="16">
        <f ca="1" t="shared" si="4294"/>
        <v>5316.64840729248</v>
      </c>
      <c r="AG625" s="16">
        <f ca="1" t="shared" si="4295"/>
        <v>6269.43328159385</v>
      </c>
      <c r="AH625" s="16">
        <f ca="1" t="shared" si="4296"/>
        <v>7648.61291801803</v>
      </c>
      <c r="AI625" s="16">
        <f ca="1" t="shared" si="4297"/>
        <v>9151.63573703113</v>
      </c>
      <c r="AJ625" s="18">
        <f ca="1" t="shared" si="4298"/>
        <v>40456.7034912678</v>
      </c>
      <c r="AK625" s="18">
        <f ca="1" t="shared" si="4299"/>
        <v>49794.1728257604</v>
      </c>
      <c r="AL625" s="18">
        <f ca="1" t="shared" si="4300"/>
        <v>51385.1342262836</v>
      </c>
      <c r="AM625" s="18">
        <f ca="1" t="shared" si="4301"/>
        <v>72478.1381903349</v>
      </c>
      <c r="AN625" s="18">
        <f ca="1" t="shared" si="4302"/>
        <v>86029.3588059639</v>
      </c>
      <c r="AO625" s="18">
        <f ca="1">C625/'Ejercicio 3 - TIR'!$D$7</f>
        <v>17288.5322288041</v>
      </c>
      <c r="AP625" s="18">
        <f ca="1" t="shared" si="4303"/>
        <v>23168.1712624637</v>
      </c>
      <c r="AQ625" s="18">
        <f ca="1" t="shared" si="4304"/>
        <v>32505.6405969563</v>
      </c>
      <c r="AR625" s="18">
        <f ca="1" t="shared" si="4305"/>
        <v>34096.6019974795</v>
      </c>
      <c r="AS625" s="18">
        <f ca="1" t="shared" si="4306"/>
        <v>55189.6059615308</v>
      </c>
      <c r="AT625" s="18">
        <f ca="1" t="shared" si="4307"/>
        <v>68740.8265771598</v>
      </c>
      <c r="AU625" s="18">
        <f ca="1">AP625*'Ejercicio 3 - TIR'!$D$5</f>
        <v>11584.0856312318</v>
      </c>
      <c r="AV625" s="18">
        <f ca="1">AQ625*'Ejercicio 3 - TIR'!$D$5</f>
        <v>16252.8202984782</v>
      </c>
      <c r="AW625" s="18">
        <f ca="1">AR625*'Ejercicio 3 - TIR'!$D$5</f>
        <v>17048.3009987397</v>
      </c>
      <c r="AX625" s="18">
        <f ca="1">AS625*'Ejercicio 3 - TIR'!$D$5</f>
        <v>27594.8029807654</v>
      </c>
      <c r="AY625" s="18">
        <f ca="1">AT625*'Ejercicio 3 - TIR'!$D$5</f>
        <v>34370.4132885799</v>
      </c>
      <c r="AZ625" s="18">
        <f ca="1" t="shared" ref="AZ625:BD625" si="4645">AJ625-AU625-AE625</f>
        <v>24217.2190580568</v>
      </c>
      <c r="BA625" s="18">
        <f ca="1" t="shared" si="4645"/>
        <v>28224.7041199898</v>
      </c>
      <c r="BB625" s="18">
        <f ca="1" t="shared" si="4645"/>
        <v>28067.39994595</v>
      </c>
      <c r="BC625" s="18">
        <f ca="1" t="shared" si="4645"/>
        <v>37234.7222915515</v>
      </c>
      <c r="BD625" s="18">
        <f ca="1" t="shared" si="4645"/>
        <v>42507.3097803529</v>
      </c>
      <c r="BE625" s="18">
        <f ca="1" t="shared" ref="BE625:BI625" si="4646">AZ625/Z625</f>
        <v>21489.9107792371</v>
      </c>
      <c r="BF625" s="18">
        <f ca="1" t="shared" si="4646"/>
        <v>21931.0128539099</v>
      </c>
      <c r="BG625" s="18">
        <f ca="1" t="shared" si="4646"/>
        <v>18494.4376624205</v>
      </c>
      <c r="BH625" s="18">
        <f ca="1" t="shared" si="4646"/>
        <v>20110.9538367626</v>
      </c>
      <c r="BI625" s="18">
        <f ca="1" t="shared" si="4646"/>
        <v>19188.1068044865</v>
      </c>
      <c r="BJ625" s="18">
        <f ca="1" t="shared" si="4310"/>
        <v>81262.2354078515</v>
      </c>
      <c r="BK625" s="18">
        <f ca="1" t="shared" si="4311"/>
        <v>38299.1924417244</v>
      </c>
      <c r="BL625" s="18">
        <f ca="1" t="shared" si="4312"/>
        <v>119561.427849576</v>
      </c>
      <c r="BM625" s="18">
        <f ca="1">BK625*'Ejercicio 3 - TIR'!$D$5</f>
        <v>19149.5962208622</v>
      </c>
      <c r="BN625" s="18">
        <f ca="1" t="shared" si="4313"/>
        <v>100411.831628714</v>
      </c>
      <c r="BO625" s="18">
        <f ca="1" t="shared" si="4314"/>
        <v>45326.6264010057</v>
      </c>
      <c r="BP625" s="18">
        <f ca="1" t="shared" si="4315"/>
        <v>-123125.021430624</v>
      </c>
      <c r="BQ625" s="18">
        <f ca="1" t="shared" ref="BQ625:BT625" si="4647">BE625</f>
        <v>21489.9107792371</v>
      </c>
      <c r="BR625" s="18">
        <f ca="1" t="shared" si="4647"/>
        <v>21931.0128539099</v>
      </c>
      <c r="BS625" s="18">
        <f ca="1" t="shared" si="4647"/>
        <v>18494.4376624205</v>
      </c>
      <c r="BT625" s="18">
        <f ca="1" t="shared" si="4647"/>
        <v>20110.9538367626</v>
      </c>
      <c r="BU625" s="18">
        <f ca="1" t="shared" si="4317"/>
        <v>64514.7332054922</v>
      </c>
      <c r="BV625" s="20">
        <f ca="1" t="shared" si="4318"/>
        <v>5.07490720748687</v>
      </c>
    </row>
    <row r="626" ht="15" customHeight="1" spans="1:74">
      <c r="A626" s="16">
        <v>625</v>
      </c>
      <c r="B626" s="17">
        <f ca="1" t="shared" ref="B626:F626" si="4648">RAND()</f>
        <v>0.751124311307459</v>
      </c>
      <c r="C626" s="18">
        <f ca="1">IF(B626&lt;=('Ejercicio 3 - TIR'!$D$13-'Ejercicio 3 - TIR'!$C$13)/('Ejercicio 3 - TIR'!$E$13-'Ejercicio 3 - TIR'!$C$13),'Ejercicio 3 - TIR'!$C$13+SQRT(('Ejercicio 3 - TIR'!$E$13-'Ejercicio 3 - TIR'!$C$13)*('Ejercicio 3 - TIR'!$D$13-'Ejercicio 3 - TIR'!$C$13)*B626),'Ejercicio 3 - TIR'!$E$13-SQRT(('Ejercicio 3 - TIR'!$E$13-'Ejercicio 3 - TIR'!$C$13)*('Ejercicio 3 - TIR'!$E$13-'Ejercicio 3 - TIR'!$D$13)*(1-B626)))</f>
        <v>82718.4830980886</v>
      </c>
      <c r="D626" s="17">
        <f ca="1" t="shared" si="4648"/>
        <v>0.0591164704326033</v>
      </c>
      <c r="E626" s="18">
        <f ca="1">IF(D626&lt;=('Ejercicio 3 - TIR'!$D$14-'Ejercicio 3 - TIR'!$C$14)/('Ejercicio 3 - TIR'!$E$14-'Ejercicio 3 - TIR'!$C$14),'Ejercicio 3 - TIR'!$C$14+SQRT(('Ejercicio 3 - TIR'!$E$14-'Ejercicio 3 - TIR'!$C$14)*('Ejercicio 3 - TIR'!$D$14-'Ejercicio 3 - TIR'!$C$14)*D626),'Ejercicio 3 - TIR'!$E$14-SQRT(('Ejercicio 3 - TIR'!$E$14-'Ejercicio 3 - TIR'!$C$14)*('Ejercicio 3 - TIR'!$E$14-'Ejercicio 3 - TIR'!$D$14)*(1-D626)))</f>
        <v>27105.6436741399</v>
      </c>
      <c r="F626" s="17">
        <f ca="1" t="shared" si="4648"/>
        <v>0.496115844948577</v>
      </c>
      <c r="G626" s="18">
        <f ca="1">IF(F626&lt;=('Ejercicio 3 - TIR'!$D$18-'Ejercicio 3 - TIR'!$C$18)/('Ejercicio 3 - TIR'!$E$18-'Ejercicio 3 - TIR'!$C$18),'Ejercicio 3 - TIR'!$C$18+SQRT(('Ejercicio 3 - TIR'!$E$18-'Ejercicio 3 - TIR'!$C$18)*('Ejercicio 3 - TIR'!$D$18-'Ejercicio 3 - TIR'!$C$18)*F626),'Ejercicio 3 - TIR'!$E$18-SQRT(('Ejercicio 3 - TIR'!$E$18-'Ejercicio 3 - TIR'!$C$18)*('Ejercicio 3 - TIR'!$E$18-'Ejercicio 3 - TIR'!$D$18)*(1-F626)))</f>
        <v>38626.5506862411</v>
      </c>
      <c r="H626" s="17">
        <f ca="1" t="shared" ref="H626:L626" si="4649">RAND()</f>
        <v>0.872096207172633</v>
      </c>
      <c r="I626" s="18">
        <f ca="1">IF(H626&lt;=('Ejercicio 3 - TIR'!$D$18-'Ejercicio 3 - TIR'!$C$18)/('Ejercicio 3 - TIR'!$E$18-'Ejercicio 3 - TIR'!$C$18),'Ejercicio 3 - TIR'!$C$18+SQRT(('Ejercicio 3 - TIR'!$E$18-'Ejercicio 3 - TIR'!$C$18)*('Ejercicio 3 - TIR'!$D$18-'Ejercicio 3 - TIR'!$C$18)*H626),'Ejercicio 3 - TIR'!$E$18-SQRT(('Ejercicio 3 - TIR'!$E$18-'Ejercicio 3 - TIR'!$C$18)*('Ejercicio 3 - TIR'!$E$18-'Ejercicio 3 - TIR'!$D$18)*(1-H626)))</f>
        <v>41902.7779443423</v>
      </c>
      <c r="J626" s="17">
        <f ca="1" t="shared" si="4649"/>
        <v>0.354368685528641</v>
      </c>
      <c r="K626" s="18">
        <f ca="1">IF(J626&lt;=('Ejercicio 3 - TIR'!$D$18-'Ejercicio 3 - TIR'!$C$18)/('Ejercicio 3 - TIR'!$E$18-'Ejercicio 3 - TIR'!$C$18),'Ejercicio 3 - TIR'!$C$18+SQRT(('Ejercicio 3 - TIR'!$E$18-'Ejercicio 3 - TIR'!$C$18)*('Ejercicio 3 - TIR'!$D$18-'Ejercicio 3 - TIR'!$C$18)*J626),'Ejercicio 3 - TIR'!$E$18-SQRT(('Ejercicio 3 - TIR'!$E$18-'Ejercicio 3 - TIR'!$C$18)*('Ejercicio 3 - TIR'!$E$18-'Ejercicio 3 - TIR'!$D$18)*(1-J626)))</f>
        <v>37290.7683291472</v>
      </c>
      <c r="L626" s="17">
        <f ca="1" t="shared" si="4649"/>
        <v>0.995482720183194</v>
      </c>
      <c r="M626" s="18">
        <f ca="1">IF(L626&lt;=('Ejercicio 3 - TIR'!$D$18-'Ejercicio 3 - TIR'!$C$18)/('Ejercicio 3 - TIR'!$E$18-'Ejercicio 3 - TIR'!$C$18),'Ejercicio 3 - TIR'!$C$18+SQRT(('Ejercicio 3 - TIR'!$E$18-'Ejercicio 3 - TIR'!$C$18)*('Ejercicio 3 - TIR'!$D$18-'Ejercicio 3 - TIR'!$C$18)*L626),'Ejercicio 3 - TIR'!$E$18-SQRT(('Ejercicio 3 - TIR'!$E$18-'Ejercicio 3 - TIR'!$C$18)*('Ejercicio 3 - TIR'!$E$18-'Ejercicio 3 - TIR'!$D$18)*(1-L626)))</f>
        <v>44417.9381594191</v>
      </c>
      <c r="N626" s="17">
        <f ca="1" t="shared" ref="N626:R626" si="4650">RAND()</f>
        <v>0.686906856238275</v>
      </c>
      <c r="O626" s="18">
        <f ca="1">IF(N626&lt;=('Ejercicio 3 - TIR'!$D$18-'Ejercicio 3 - TIR'!$C$18)/('Ejercicio 3 - TIR'!$E$18-'Ejercicio 3 - TIR'!$C$18),'Ejercicio 3 - TIR'!$C$18+SQRT(('Ejercicio 3 - TIR'!$E$18-'Ejercicio 3 - TIR'!$C$18)*('Ejercicio 3 - TIR'!$D$18-'Ejercicio 3 - TIR'!$C$18)*N626),'Ejercicio 3 - TIR'!$E$18-SQRT(('Ejercicio 3 - TIR'!$E$18-'Ejercicio 3 - TIR'!$C$18)*('Ejercicio 3 - TIR'!$E$18-'Ejercicio 3 - TIR'!$D$18)*(1-N626)))</f>
        <v>40154.1785234979</v>
      </c>
      <c r="P626" s="17">
        <f ca="1" t="shared" si="4650"/>
        <v>0.151131002715386</v>
      </c>
      <c r="Q626" s="19">
        <f ca="1">IF(P626&lt;=('Ejercicio 3 - TIR'!$D$22-'Ejercicio 3 - TIR'!$C$22)/('Ejercicio 3 - TIR'!$E$22-'Ejercicio 3 - TIR'!$C$22),'Ejercicio 3 - TIR'!$C$22+SQRT(('Ejercicio 3 - TIR'!$E$22-'Ejercicio 3 - TIR'!$C$22)*('Ejercicio 3 - TIR'!$D$22-'Ejercicio 3 - TIR'!$C$22)*P626),'Ejercicio 3 - TIR'!$E$22-SQRT(('Ejercicio 3 - TIR'!$E$22-'Ejercicio 3 - TIR'!$C$22)*('Ejercicio 3 - TIR'!$E$22-'Ejercicio 3 - TIR'!$D$22)*(1-P626)))</f>
        <v>0.136493507961853</v>
      </c>
      <c r="R626" s="17">
        <f ca="1" t="shared" si="4650"/>
        <v>0.653230811661982</v>
      </c>
      <c r="S626" s="19">
        <f ca="1">IF(R626&lt;=('Ejercicio 3 - TIR'!$D$23-'Ejercicio 3 - TIR'!$C$23)/('Ejercicio 3 - TIR'!$E$23-'Ejercicio 3 - TIR'!$C$23),'Ejercicio 3 - TIR'!$C$23+SQRT(('Ejercicio 3 - TIR'!$E$23-'Ejercicio 3 - TIR'!$C$23)*('Ejercicio 3 - TIR'!$D$23-'Ejercicio 3 - TIR'!$C$23)*R626),'Ejercicio 3 - TIR'!$E$23-SQRT(('Ejercicio 3 - TIR'!$E$23-'Ejercicio 3 - TIR'!$C$23)*('Ejercicio 3 - TIR'!$E$23-'Ejercicio 3 - TIR'!$D$23)*(1-R626)))</f>
        <v>0.155016314543118</v>
      </c>
      <c r="T626" s="17">
        <f ca="1" t="shared" ref="T626:X626" si="4651">RAND()</f>
        <v>0.174496808797315</v>
      </c>
      <c r="U626" s="19">
        <f ca="1">IF(T626&lt;=('Ejercicio 3 - TIR'!$D$24-'Ejercicio 3 - TIR'!$C$24)/('Ejercicio 3 - TIR'!$E$24-'Ejercicio 3 - TIR'!$C$24),'Ejercicio 3 - TIR'!$C$24+SQRT(('Ejercicio 3 - TIR'!$E$24-'Ejercicio 3 - TIR'!$C$24)*('Ejercicio 3 - TIR'!$D$24-'Ejercicio 3 - TIR'!$C$24)*T626),'Ejercicio 3 - TIR'!$E$24-SQRT(('Ejercicio 3 - TIR'!$E$24-'Ejercicio 3 - TIR'!$C$24)*('Ejercicio 3 - TIR'!$E$24-'Ejercicio 3 - TIR'!$D$24)*(1-T626)))</f>
        <v>0.169142708754885</v>
      </c>
      <c r="V626" s="17">
        <f ca="1" t="shared" si="4651"/>
        <v>0.744621734733002</v>
      </c>
      <c r="W626" s="19">
        <f ca="1">IF(V626&lt;=('Ejercicio 3 - TIR'!$D$25-'Ejercicio 3 - TIR'!$C$25)/('Ejercicio 3 - TIR'!$E$25-'Ejercicio 3 - TIR'!$C$25),'Ejercicio 3 - TIR'!$C$25+SQRT(('Ejercicio 3 - TIR'!$E$25-'Ejercicio 3 - TIR'!$C$25)*('Ejercicio 3 - TIR'!$D$25-'Ejercicio 3 - TIR'!$C$25)*V626),'Ejercicio 3 - TIR'!$E$25-SQRT(('Ejercicio 3 - TIR'!$E$25-'Ejercicio 3 - TIR'!$C$25)*('Ejercicio 3 - TIR'!$E$25-'Ejercicio 3 - TIR'!$D$25)*(1-V626)))</f>
        <v>0.220103111726561</v>
      </c>
      <c r="X626" s="17">
        <f ca="1" t="shared" si="4651"/>
        <v>0.234683564810316</v>
      </c>
      <c r="Y626" s="19">
        <f ca="1">IF(X626&lt;=('Ejercicio 3 - TIR'!$D$26-'Ejercicio 3 - TIR'!$C$26)/('Ejercicio 3 - TIR'!$E$26-'Ejercicio 3 - TIR'!$C$26),'Ejercicio 3 - TIR'!$C$26+SQRT(('Ejercicio 3 - TIR'!$E$26-'Ejercicio 3 - TIR'!$C$26)*('Ejercicio 3 - TIR'!$D$26-'Ejercicio 3 - TIR'!$C$26)*X626),'Ejercicio 3 - TIR'!$E$26-SQRT(('Ejercicio 3 - TIR'!$E$26-'Ejercicio 3 - TIR'!$C$26)*('Ejercicio 3 - TIR'!$E$26-'Ejercicio 3 - TIR'!$D$26)*(1-X626)))</f>
        <v>0.215172318625583</v>
      </c>
      <c r="Z626" s="17">
        <f ca="1" t="shared" si="4288"/>
        <v>1.13649350796185</v>
      </c>
      <c r="AA626" s="17">
        <f ca="1" t="shared" si="4289"/>
        <v>1.31266854306828</v>
      </c>
      <c r="AB626" s="17">
        <f ca="1" t="shared" si="4290"/>
        <v>1.53469685614018</v>
      </c>
      <c r="AC626" s="17">
        <f ca="1" t="shared" si="4291"/>
        <v>1.8724884097336</v>
      </c>
      <c r="AD626" s="17">
        <f ca="1" t="shared" si="4292"/>
        <v>2.27539608245551</v>
      </c>
      <c r="AE626" s="16">
        <f ca="1" t="shared" si="4293"/>
        <v>3699.74439064735</v>
      </c>
      <c r="AF626" s="16">
        <f ca="1" t="shared" si="4294"/>
        <v>4273.26513083707</v>
      </c>
      <c r="AG626" s="16">
        <f ca="1" t="shared" si="4295"/>
        <v>4996.05677029466</v>
      </c>
      <c r="AH626" s="16">
        <f ca="1" t="shared" si="4296"/>
        <v>6095.70441179906</v>
      </c>
      <c r="AI626" s="16">
        <f ca="1" t="shared" si="4297"/>
        <v>7407.33126374206</v>
      </c>
      <c r="AJ626" s="18">
        <f ca="1" t="shared" si="4298"/>
        <v>43898.8240898724</v>
      </c>
      <c r="AK626" s="18">
        <f ca="1" t="shared" si="4299"/>
        <v>55004.4584747134</v>
      </c>
      <c r="AL626" s="18">
        <f ca="1" t="shared" si="4300"/>
        <v>57230.0249177939</v>
      </c>
      <c r="AM626" s="18">
        <f ca="1" t="shared" si="4301"/>
        <v>83172.074387776</v>
      </c>
      <c r="AN626" s="18">
        <f ca="1" t="shared" si="4302"/>
        <v>91366.6605065861</v>
      </c>
      <c r="AO626" s="18">
        <f ca="1">C626/'Ejercicio 3 - TIR'!$D$7</f>
        <v>16543.6966196177</v>
      </c>
      <c r="AP626" s="18">
        <f ca="1" t="shared" si="4303"/>
        <v>27355.1274702547</v>
      </c>
      <c r="AQ626" s="18">
        <f ca="1" t="shared" si="4304"/>
        <v>38460.7618550957</v>
      </c>
      <c r="AR626" s="18">
        <f ca="1" t="shared" si="4305"/>
        <v>40686.3282981761</v>
      </c>
      <c r="AS626" s="18">
        <f ca="1" t="shared" si="4306"/>
        <v>66628.3777681583</v>
      </c>
      <c r="AT626" s="18">
        <f ca="1" t="shared" si="4307"/>
        <v>74822.9638869684</v>
      </c>
      <c r="AU626" s="18">
        <f ca="1">AP626*'Ejercicio 3 - TIR'!$D$5</f>
        <v>13677.5637351274</v>
      </c>
      <c r="AV626" s="18">
        <f ca="1">AQ626*'Ejercicio 3 - TIR'!$D$5</f>
        <v>19230.3809275478</v>
      </c>
      <c r="AW626" s="18">
        <f ca="1">AR626*'Ejercicio 3 - TIR'!$D$5</f>
        <v>20343.1641490881</v>
      </c>
      <c r="AX626" s="18">
        <f ca="1">AS626*'Ejercicio 3 - TIR'!$D$5</f>
        <v>33314.1888840791</v>
      </c>
      <c r="AY626" s="18">
        <f ca="1">AT626*'Ejercicio 3 - TIR'!$D$5</f>
        <v>37411.4819434842</v>
      </c>
      <c r="AZ626" s="18">
        <f ca="1" t="shared" ref="AZ626:BD626" si="4652">AJ626-AU626-AE626</f>
        <v>26521.5159640977</v>
      </c>
      <c r="BA626" s="18">
        <f ca="1" t="shared" si="4652"/>
        <v>31500.8124163285</v>
      </c>
      <c r="BB626" s="18">
        <f ca="1" t="shared" si="4652"/>
        <v>31890.8039984111</v>
      </c>
      <c r="BC626" s="18">
        <f ca="1" t="shared" si="4652"/>
        <v>43762.1810918978</v>
      </c>
      <c r="BD626" s="18">
        <f ca="1" t="shared" si="4652"/>
        <v>46547.8472993598</v>
      </c>
      <c r="BE626" s="18">
        <f ca="1" t="shared" ref="BE626:BI626" si="4653">AZ626/Z626</f>
        <v>23336.2670163075</v>
      </c>
      <c r="BF626" s="18">
        <f ca="1" t="shared" si="4653"/>
        <v>23997.5373697136</v>
      </c>
      <c r="BG626" s="18">
        <f ca="1" t="shared" si="4653"/>
        <v>20779.871849492</v>
      </c>
      <c r="BH626" s="18">
        <f ca="1" t="shared" si="4653"/>
        <v>23371.1358983119</v>
      </c>
      <c r="BI626" s="18">
        <f ca="1" t="shared" si="4653"/>
        <v>20457.0306059099</v>
      </c>
      <c r="BJ626" s="18">
        <f ca="1" t="shared" si="4310"/>
        <v>61676.0754285728</v>
      </c>
      <c r="BK626" s="18">
        <f ca="1" t="shared" si="4311"/>
        <v>37643.4624776106</v>
      </c>
      <c r="BL626" s="18">
        <f ca="1" t="shared" si="4312"/>
        <v>99319.5379061833</v>
      </c>
      <c r="BM626" s="18">
        <f ca="1">BK626*'Ejercicio 3 - TIR'!$D$5</f>
        <v>18821.7312388053</v>
      </c>
      <c r="BN626" s="18">
        <f ca="1" t="shared" si="4313"/>
        <v>80497.8066673781</v>
      </c>
      <c r="BO626" s="18">
        <f ca="1" t="shared" si="4314"/>
        <v>35377.4919839487</v>
      </c>
      <c r="BP626" s="18">
        <f ca="1" t="shared" si="4315"/>
        <v>-109824.126772228</v>
      </c>
      <c r="BQ626" s="18">
        <f ca="1" t="shared" ref="BQ626:BT626" si="4654">BE626</f>
        <v>23336.2670163075</v>
      </c>
      <c r="BR626" s="18">
        <f ca="1" t="shared" si="4654"/>
        <v>23997.5373697136</v>
      </c>
      <c r="BS626" s="18">
        <f ca="1" t="shared" si="4654"/>
        <v>20779.871849492</v>
      </c>
      <c r="BT626" s="18">
        <f ca="1" t="shared" si="4654"/>
        <v>23371.1358983119</v>
      </c>
      <c r="BU626" s="18">
        <f ca="1" t="shared" si="4317"/>
        <v>55834.5225898587</v>
      </c>
      <c r="BV626" s="20">
        <f ca="1" t="shared" si="4318"/>
        <v>9.20662372540642</v>
      </c>
    </row>
    <row r="627" ht="15" customHeight="1" spans="1:74">
      <c r="A627" s="16">
        <v>626</v>
      </c>
      <c r="B627" s="17">
        <f ca="1" t="shared" ref="B627:F627" si="4655">RAND()</f>
        <v>0.018252779617371</v>
      </c>
      <c r="C627" s="18">
        <f ca="1">IF(B627&lt;=('Ejercicio 3 - TIR'!$D$13-'Ejercicio 3 - TIR'!$C$13)/('Ejercicio 3 - TIR'!$E$13-'Ejercicio 3 - TIR'!$C$13),'Ejercicio 3 - TIR'!$C$13+SQRT(('Ejercicio 3 - TIR'!$E$13-'Ejercicio 3 - TIR'!$C$13)*('Ejercicio 3 - TIR'!$D$13-'Ejercicio 3 - TIR'!$C$13)*B627),'Ejercicio 3 - TIR'!$E$13-SQRT(('Ejercicio 3 - TIR'!$E$13-'Ejercicio 3 - TIR'!$C$13)*('Ejercicio 3 - TIR'!$E$13-'Ejercicio 3 - TIR'!$D$13)*(1-B627)))</f>
        <v>62702.0569658962</v>
      </c>
      <c r="D627" s="17">
        <f ca="1" t="shared" si="4655"/>
        <v>0.134876910631241</v>
      </c>
      <c r="E627" s="18">
        <f ca="1">IF(D627&lt;=('Ejercicio 3 - TIR'!$D$14-'Ejercicio 3 - TIR'!$C$14)/('Ejercicio 3 - TIR'!$E$14-'Ejercicio 3 - TIR'!$C$14),'Ejercicio 3 - TIR'!$C$14+SQRT(('Ejercicio 3 - TIR'!$E$14-'Ejercicio 3 - TIR'!$C$14)*('Ejercicio 3 - TIR'!$D$14-'Ejercicio 3 - TIR'!$C$14)*D627),'Ejercicio 3 - TIR'!$E$14-SQRT(('Ejercicio 3 - TIR'!$E$14-'Ejercicio 3 - TIR'!$C$14)*('Ejercicio 3 - TIR'!$E$14-'Ejercicio 3 - TIR'!$D$14)*(1-D627)))</f>
        <v>28180.5295624067</v>
      </c>
      <c r="F627" s="17">
        <f ca="1" t="shared" si="4655"/>
        <v>0.769853951285985</v>
      </c>
      <c r="G627" s="18">
        <f ca="1">IF(F627&lt;=('Ejercicio 3 - TIR'!$D$18-'Ejercicio 3 - TIR'!$C$18)/('Ejercicio 3 - TIR'!$E$18-'Ejercicio 3 - TIR'!$C$18),'Ejercicio 3 - TIR'!$C$18+SQRT(('Ejercicio 3 - TIR'!$E$18-'Ejercicio 3 - TIR'!$C$18)*('Ejercicio 3 - TIR'!$D$18-'Ejercicio 3 - TIR'!$C$18)*F627),'Ejercicio 3 - TIR'!$E$18-SQRT(('Ejercicio 3 - TIR'!$E$18-'Ejercicio 3 - TIR'!$C$18)*('Ejercicio 3 - TIR'!$E$18-'Ejercicio 3 - TIR'!$D$18)*(1-F627)))</f>
        <v>40845.3696128836</v>
      </c>
      <c r="H627" s="17">
        <f ca="1" t="shared" ref="H627:L627" si="4656">RAND()</f>
        <v>0.116176501101269</v>
      </c>
      <c r="I627" s="18">
        <f ca="1">IF(H627&lt;=('Ejercicio 3 - TIR'!$D$18-'Ejercicio 3 - TIR'!$C$18)/('Ejercicio 3 - TIR'!$E$18-'Ejercicio 3 - TIR'!$C$18),'Ejercicio 3 - TIR'!$C$18+SQRT(('Ejercicio 3 - TIR'!$E$18-'Ejercicio 3 - TIR'!$C$18)*('Ejercicio 3 - TIR'!$D$18-'Ejercicio 3 - TIR'!$C$18)*H627),'Ejercicio 3 - TIR'!$E$18-SQRT(('Ejercicio 3 - TIR'!$E$18-'Ejercicio 3 - TIR'!$C$18)*('Ejercicio 3 - TIR'!$E$18-'Ejercicio 3 - TIR'!$D$18)*(1-H627)))</f>
        <v>34174.5029842115</v>
      </c>
      <c r="J627" s="17">
        <f ca="1" t="shared" si="4656"/>
        <v>0.118113397726523</v>
      </c>
      <c r="K627" s="18">
        <f ca="1">IF(J627&lt;=('Ejercicio 3 - TIR'!$D$18-'Ejercicio 3 - TIR'!$C$18)/('Ejercicio 3 - TIR'!$E$18-'Ejercicio 3 - TIR'!$C$18),'Ejercicio 3 - TIR'!$C$18+SQRT(('Ejercicio 3 - TIR'!$E$18-'Ejercicio 3 - TIR'!$C$18)*('Ejercicio 3 - TIR'!$D$18-'Ejercicio 3 - TIR'!$C$18)*J627),'Ejercicio 3 - TIR'!$E$18-SQRT(('Ejercicio 3 - TIR'!$E$18-'Ejercicio 3 - TIR'!$C$18)*('Ejercicio 3 - TIR'!$E$18-'Ejercicio 3 - TIR'!$D$18)*(1-J627)))</f>
        <v>34209.1578325098</v>
      </c>
      <c r="L627" s="17">
        <f ca="1" t="shared" si="4656"/>
        <v>0.362421390853855</v>
      </c>
      <c r="M627" s="18">
        <f ca="1">IF(L627&lt;=('Ejercicio 3 - TIR'!$D$18-'Ejercicio 3 - TIR'!$C$18)/('Ejercicio 3 - TIR'!$E$18-'Ejercicio 3 - TIR'!$C$18),'Ejercicio 3 - TIR'!$C$18+SQRT(('Ejercicio 3 - TIR'!$E$18-'Ejercicio 3 - TIR'!$C$18)*('Ejercicio 3 - TIR'!$D$18-'Ejercicio 3 - TIR'!$C$18)*L627),'Ejercicio 3 - TIR'!$E$18-SQRT(('Ejercicio 3 - TIR'!$E$18-'Ejercicio 3 - TIR'!$C$18)*('Ejercicio 3 - TIR'!$E$18-'Ejercicio 3 - TIR'!$D$18)*(1-L627)))</f>
        <v>37373.1410286308</v>
      </c>
      <c r="N627" s="17">
        <f ca="1" t="shared" ref="N627:R627" si="4657">RAND()</f>
        <v>0.3182320356452</v>
      </c>
      <c r="O627" s="18">
        <f ca="1">IF(N627&lt;=('Ejercicio 3 - TIR'!$D$18-'Ejercicio 3 - TIR'!$C$18)/('Ejercicio 3 - TIR'!$E$18-'Ejercicio 3 - TIR'!$C$18),'Ejercicio 3 - TIR'!$C$18+SQRT(('Ejercicio 3 - TIR'!$E$18-'Ejercicio 3 - TIR'!$C$18)*('Ejercicio 3 - TIR'!$D$18-'Ejercicio 3 - TIR'!$C$18)*N627),'Ejercicio 3 - TIR'!$E$18-SQRT(('Ejercicio 3 - TIR'!$E$18-'Ejercicio 3 - TIR'!$C$18)*('Ejercicio 3 - TIR'!$E$18-'Ejercicio 3 - TIR'!$D$18)*(1-N627)))</f>
        <v>36909.0379465436</v>
      </c>
      <c r="P627" s="17">
        <f ca="1" t="shared" si="4657"/>
        <v>0.376037861188017</v>
      </c>
      <c r="Q627" s="19">
        <f ca="1">IF(P627&lt;=('Ejercicio 3 - TIR'!$D$22-'Ejercicio 3 - TIR'!$C$22)/('Ejercicio 3 - TIR'!$E$22-'Ejercicio 3 - TIR'!$C$22),'Ejercicio 3 - TIR'!$C$22+SQRT(('Ejercicio 3 - TIR'!$E$22-'Ejercicio 3 - TIR'!$C$22)*('Ejercicio 3 - TIR'!$D$22-'Ejercicio 3 - TIR'!$C$22)*P627),'Ejercicio 3 - TIR'!$E$22-SQRT(('Ejercicio 3 - TIR'!$E$22-'Ejercicio 3 - TIR'!$C$22)*('Ejercicio 3 - TIR'!$E$22-'Ejercicio 3 - TIR'!$D$22)*(1-P627)))</f>
        <v>0.146016689838226</v>
      </c>
      <c r="R627" s="17">
        <f ca="1" t="shared" si="4657"/>
        <v>0.717177867932951</v>
      </c>
      <c r="S627" s="19">
        <f ca="1">IF(R627&lt;=('Ejercicio 3 - TIR'!$D$23-'Ejercicio 3 - TIR'!$C$23)/('Ejercicio 3 - TIR'!$E$23-'Ejercicio 3 - TIR'!$C$23),'Ejercicio 3 - TIR'!$C$23+SQRT(('Ejercicio 3 - TIR'!$E$23-'Ejercicio 3 - TIR'!$C$23)*('Ejercicio 3 - TIR'!$D$23-'Ejercicio 3 - TIR'!$C$23)*R627),'Ejercicio 3 - TIR'!$E$23-SQRT(('Ejercicio 3 - TIR'!$E$23-'Ejercicio 3 - TIR'!$C$23)*('Ejercicio 3 - TIR'!$E$23-'Ejercicio 3 - TIR'!$D$23)*(1-R627)))</f>
        <v>0.157437202351643</v>
      </c>
      <c r="T627" s="17">
        <f ca="1" t="shared" ref="T627:X627" si="4658">RAND()</f>
        <v>0.516516498131786</v>
      </c>
      <c r="U627" s="19">
        <f ca="1">IF(T627&lt;=('Ejercicio 3 - TIR'!$D$24-'Ejercicio 3 - TIR'!$C$24)/('Ejercicio 3 - TIR'!$E$24-'Ejercicio 3 - TIR'!$C$24),'Ejercicio 3 - TIR'!$C$24+SQRT(('Ejercicio 3 - TIR'!$E$24-'Ejercicio 3 - TIR'!$C$24)*('Ejercicio 3 - TIR'!$D$24-'Ejercicio 3 - TIR'!$C$24)*T627),'Ejercicio 3 - TIR'!$E$24-SQRT(('Ejercicio 3 - TIR'!$E$24-'Ejercicio 3 - TIR'!$C$24)*('Ejercicio 3 - TIR'!$E$24-'Ejercicio 3 - TIR'!$D$24)*(1-T627)))</f>
        <v>0.183206606500202</v>
      </c>
      <c r="V627" s="17">
        <f ca="1" t="shared" si="4658"/>
        <v>0.766783272239352</v>
      </c>
      <c r="W627" s="19">
        <f ca="1">IF(V627&lt;=('Ejercicio 3 - TIR'!$D$25-'Ejercicio 3 - TIR'!$C$25)/('Ejercicio 3 - TIR'!$E$25-'Ejercicio 3 - TIR'!$C$25),'Ejercicio 3 - TIR'!$C$25+SQRT(('Ejercicio 3 - TIR'!$E$25-'Ejercicio 3 - TIR'!$C$25)*('Ejercicio 3 - TIR'!$D$25-'Ejercicio 3 - TIR'!$C$25)*V627),'Ejercicio 3 - TIR'!$E$25-SQRT(('Ejercicio 3 - TIR'!$E$25-'Ejercicio 3 - TIR'!$C$25)*('Ejercicio 3 - TIR'!$E$25-'Ejercicio 3 - TIR'!$D$25)*(1-V627)))</f>
        <v>0.221429761163717</v>
      </c>
      <c r="X627" s="17">
        <f ca="1" t="shared" si="4658"/>
        <v>0.660657749037645</v>
      </c>
      <c r="Y627" s="19">
        <f ca="1">IF(X627&lt;=('Ejercicio 3 - TIR'!$D$26-'Ejercicio 3 - TIR'!$C$26)/('Ejercicio 3 - TIR'!$E$26-'Ejercicio 3 - TIR'!$C$26),'Ejercicio 3 - TIR'!$C$26+SQRT(('Ejercicio 3 - TIR'!$E$26-'Ejercicio 3 - TIR'!$C$26)*('Ejercicio 3 - TIR'!$D$26-'Ejercicio 3 - TIR'!$C$26)*X627),'Ejercicio 3 - TIR'!$E$26-SQRT(('Ejercicio 3 - TIR'!$E$26-'Ejercicio 3 - TIR'!$C$26)*('Ejercicio 3 - TIR'!$E$26-'Ejercicio 3 - TIR'!$D$26)*(1-X627)))</f>
        <v>0.237192895972786</v>
      </c>
      <c r="Z627" s="17">
        <f ca="1" t="shared" si="4288"/>
        <v>1.14601668983823</v>
      </c>
      <c r="AA627" s="17">
        <f ca="1" t="shared" si="4289"/>
        <v>1.32644235133465</v>
      </c>
      <c r="AB627" s="17">
        <f ca="1" t="shared" si="4290"/>
        <v>1.56945535324082</v>
      </c>
      <c r="AC627" s="17">
        <f ca="1" t="shared" si="4291"/>
        <v>1.91697947726605</v>
      </c>
      <c r="AD627" s="17">
        <f ca="1" t="shared" si="4292"/>
        <v>2.37167339099918</v>
      </c>
      <c r="AE627" s="16">
        <f ca="1" t="shared" si="4293"/>
        <v>4114.82764459089</v>
      </c>
      <c r="AF627" s="16">
        <f ca="1" t="shared" si="4294"/>
        <v>4762.65459711448</v>
      </c>
      <c r="AG627" s="16">
        <f ca="1" t="shared" si="4295"/>
        <v>5635.20438378441</v>
      </c>
      <c r="AH627" s="16">
        <f ca="1" t="shared" si="4296"/>
        <v>6883.00634459452</v>
      </c>
      <c r="AI627" s="16">
        <f ca="1" t="shared" si="4297"/>
        <v>8515.60655246796</v>
      </c>
      <c r="AJ627" s="18">
        <f ca="1" t="shared" si="4298"/>
        <v>46809.4752789757</v>
      </c>
      <c r="AK627" s="18">
        <f ca="1" t="shared" si="4299"/>
        <v>45330.5080940703</v>
      </c>
      <c r="AL627" s="18">
        <f ca="1" t="shared" si="4300"/>
        <v>53689.7458900924</v>
      </c>
      <c r="AM627" s="18">
        <f ca="1" t="shared" si="4301"/>
        <v>71643.5443528548</v>
      </c>
      <c r="AN627" s="18">
        <f ca="1" t="shared" si="4302"/>
        <v>87536.1831851965</v>
      </c>
      <c r="AO627" s="18">
        <f ca="1">C627/'Ejercicio 3 - TIR'!$D$7</f>
        <v>12540.4113931792</v>
      </c>
      <c r="AP627" s="18">
        <f ca="1" t="shared" si="4303"/>
        <v>34269.0638857964</v>
      </c>
      <c r="AQ627" s="18">
        <f ca="1" t="shared" si="4304"/>
        <v>32790.0967008911</v>
      </c>
      <c r="AR627" s="18">
        <f ca="1" t="shared" si="4305"/>
        <v>41149.3344969132</v>
      </c>
      <c r="AS627" s="18">
        <f ca="1" t="shared" si="4306"/>
        <v>59103.1329596756</v>
      </c>
      <c r="AT627" s="18">
        <f ca="1" t="shared" si="4307"/>
        <v>74995.7717920172</v>
      </c>
      <c r="AU627" s="18">
        <f ca="1">AP627*'Ejercicio 3 - TIR'!$D$5</f>
        <v>17134.5319428982</v>
      </c>
      <c r="AV627" s="18">
        <f ca="1">AQ627*'Ejercicio 3 - TIR'!$D$5</f>
        <v>16395.0483504455</v>
      </c>
      <c r="AW627" s="18">
        <f ca="1">AR627*'Ejercicio 3 - TIR'!$D$5</f>
        <v>20574.6672484566</v>
      </c>
      <c r="AX627" s="18">
        <f ca="1">AS627*'Ejercicio 3 - TIR'!$D$5</f>
        <v>29551.5664798378</v>
      </c>
      <c r="AY627" s="18">
        <f ca="1">AT627*'Ejercicio 3 - TIR'!$D$5</f>
        <v>37497.8858960086</v>
      </c>
      <c r="AZ627" s="18">
        <f ca="1" t="shared" ref="AZ627:BD627" si="4659">AJ627-AU627-AE627</f>
        <v>25560.1156914866</v>
      </c>
      <c r="BA627" s="18">
        <f ca="1" t="shared" si="4659"/>
        <v>24172.8051465103</v>
      </c>
      <c r="BB627" s="18">
        <f ca="1" t="shared" si="4659"/>
        <v>27479.8742578514</v>
      </c>
      <c r="BC627" s="18">
        <f ca="1" t="shared" si="4659"/>
        <v>35208.9715284225</v>
      </c>
      <c r="BD627" s="18">
        <f ca="1" t="shared" si="4659"/>
        <v>41522.6907367199</v>
      </c>
      <c r="BE627" s="18">
        <f ca="1" t="shared" ref="BE627:BI627" si="4660">AZ627/Z627</f>
        <v>22303.4410564254</v>
      </c>
      <c r="BF627" s="18">
        <f ca="1" t="shared" si="4660"/>
        <v>18223.7887098433</v>
      </c>
      <c r="BG627" s="18">
        <f ca="1" t="shared" si="4660"/>
        <v>17509.1787103771</v>
      </c>
      <c r="BH627" s="18">
        <f ca="1" t="shared" si="4660"/>
        <v>18366.9006089918</v>
      </c>
      <c r="BI627" s="18">
        <f ca="1" t="shared" si="4660"/>
        <v>17507.7609312919</v>
      </c>
      <c r="BJ627" s="18">
        <f ca="1" t="shared" si="4310"/>
        <v>66835.0121074257</v>
      </c>
      <c r="BK627" s="18">
        <f ca="1" t="shared" si="4311"/>
        <v>29741.7600133861</v>
      </c>
      <c r="BL627" s="18">
        <f ca="1" t="shared" si="4312"/>
        <v>96576.7721208119</v>
      </c>
      <c r="BM627" s="18">
        <f ca="1">BK627*'Ejercicio 3 - TIR'!$D$5</f>
        <v>14870.8800066931</v>
      </c>
      <c r="BN627" s="18">
        <f ca="1" t="shared" si="4313"/>
        <v>81705.8921141188</v>
      </c>
      <c r="BO627" s="18">
        <f ca="1" t="shared" si="4314"/>
        <v>34450.7352589963</v>
      </c>
      <c r="BP627" s="18">
        <f ca="1" t="shared" si="4315"/>
        <v>-90882.586528303</v>
      </c>
      <c r="BQ627" s="18">
        <f ca="1" t="shared" ref="BQ627:BT627" si="4661">BE627</f>
        <v>22303.4410564254</v>
      </c>
      <c r="BR627" s="18">
        <f ca="1" t="shared" si="4661"/>
        <v>18223.7887098433</v>
      </c>
      <c r="BS627" s="18">
        <f ca="1" t="shared" si="4661"/>
        <v>17509.1787103771</v>
      </c>
      <c r="BT627" s="18">
        <f ca="1" t="shared" si="4661"/>
        <v>18366.9006089918</v>
      </c>
      <c r="BU627" s="18">
        <f ca="1" t="shared" si="4317"/>
        <v>51958.4961902882</v>
      </c>
      <c r="BV627" s="20">
        <f ca="1" t="shared" si="4318"/>
        <v>10.9000467433514</v>
      </c>
    </row>
    <row r="628" ht="15" customHeight="1" spans="1:74">
      <c r="A628" s="16">
        <v>627</v>
      </c>
      <c r="B628" s="17">
        <f ca="1" t="shared" ref="B628:F628" si="4662">RAND()</f>
        <v>0.726512692630384</v>
      </c>
      <c r="C628" s="18">
        <f ca="1">IF(B628&lt;=('Ejercicio 3 - TIR'!$D$13-'Ejercicio 3 - TIR'!$C$13)/('Ejercicio 3 - TIR'!$E$13-'Ejercicio 3 - TIR'!$C$13),'Ejercicio 3 - TIR'!$C$13+SQRT(('Ejercicio 3 - TIR'!$E$13-'Ejercicio 3 - TIR'!$C$13)*('Ejercicio 3 - TIR'!$D$13-'Ejercicio 3 - TIR'!$C$13)*B628),'Ejercicio 3 - TIR'!$E$13-SQRT(('Ejercicio 3 - TIR'!$E$13-'Ejercicio 3 - TIR'!$C$13)*('Ejercicio 3 - TIR'!$E$13-'Ejercicio 3 - TIR'!$D$13)*(1-B628)))</f>
        <v>81884.1293655662</v>
      </c>
      <c r="D628" s="17">
        <f ca="1" t="shared" si="4662"/>
        <v>0.178039958127586</v>
      </c>
      <c r="E628" s="18">
        <f ca="1">IF(D628&lt;=('Ejercicio 3 - TIR'!$D$14-'Ejercicio 3 - TIR'!$C$14)/('Ejercicio 3 - TIR'!$E$14-'Ejercicio 3 - TIR'!$C$14),'Ejercicio 3 - TIR'!$C$14+SQRT(('Ejercicio 3 - TIR'!$E$14-'Ejercicio 3 - TIR'!$C$14)*('Ejercicio 3 - TIR'!$D$14-'Ejercicio 3 - TIR'!$C$14)*D628),'Ejercicio 3 - TIR'!$E$14-SQRT(('Ejercicio 3 - TIR'!$E$14-'Ejercicio 3 - TIR'!$C$14)*('Ejercicio 3 - TIR'!$E$14-'Ejercicio 3 - TIR'!$D$14)*(1-D628)))</f>
        <v>28654.175263937</v>
      </c>
      <c r="F628" s="17">
        <f ca="1" t="shared" si="4662"/>
        <v>0.972295294588279</v>
      </c>
      <c r="G628" s="18">
        <f ca="1">IF(F628&lt;=('Ejercicio 3 - TIR'!$D$18-'Ejercicio 3 - TIR'!$C$18)/('Ejercicio 3 - TIR'!$E$18-'Ejercicio 3 - TIR'!$C$18),'Ejercicio 3 - TIR'!$C$18+SQRT(('Ejercicio 3 - TIR'!$E$18-'Ejercicio 3 - TIR'!$C$18)*('Ejercicio 3 - TIR'!$D$18-'Ejercicio 3 - TIR'!$C$18)*F628),'Ejercicio 3 - TIR'!$E$18-SQRT(('Ejercicio 3 - TIR'!$E$18-'Ejercicio 3 - TIR'!$C$18)*('Ejercicio 3 - TIR'!$E$18-'Ejercicio 3 - TIR'!$D$18)*(1-F628)))</f>
        <v>43558.5240529655</v>
      </c>
      <c r="H628" s="17">
        <f ca="1" t="shared" ref="H628:L628" si="4663">RAND()</f>
        <v>0.954091687470865</v>
      </c>
      <c r="I628" s="18">
        <f ca="1">IF(H628&lt;=('Ejercicio 3 - TIR'!$D$18-'Ejercicio 3 - TIR'!$C$18)/('Ejercicio 3 - TIR'!$E$18-'Ejercicio 3 - TIR'!$C$18),'Ejercicio 3 - TIR'!$C$18+SQRT(('Ejercicio 3 - TIR'!$E$18-'Ejercicio 3 - TIR'!$C$18)*('Ejercicio 3 - TIR'!$D$18-'Ejercicio 3 - TIR'!$C$18)*H628),'Ejercicio 3 - TIR'!$E$18-SQRT(('Ejercicio 3 - TIR'!$E$18-'Ejercicio 3 - TIR'!$C$18)*('Ejercicio 3 - TIR'!$E$18-'Ejercicio 3 - TIR'!$D$18)*(1-H628)))</f>
        <v>43144.4344690405</v>
      </c>
      <c r="J628" s="17">
        <f ca="1" t="shared" si="4663"/>
        <v>0.974452347059646</v>
      </c>
      <c r="K628" s="18">
        <f ca="1">IF(J628&lt;=('Ejercicio 3 - TIR'!$D$18-'Ejercicio 3 - TIR'!$C$18)/('Ejercicio 3 - TIR'!$E$18-'Ejercicio 3 - TIR'!$C$18),'Ejercicio 3 - TIR'!$C$18+SQRT(('Ejercicio 3 - TIR'!$E$18-'Ejercicio 3 - TIR'!$C$18)*('Ejercicio 3 - TIR'!$D$18-'Ejercicio 3 - TIR'!$C$18)*J628),'Ejercicio 3 - TIR'!$E$18-SQRT(('Ejercicio 3 - TIR'!$E$18-'Ejercicio 3 - TIR'!$C$18)*('Ejercicio 3 - TIR'!$E$18-'Ejercicio 3 - TIR'!$D$18)*(1-J628)))</f>
        <v>43615.7767627559</v>
      </c>
      <c r="L628" s="17">
        <f ca="1" t="shared" si="4663"/>
        <v>0.697973093742745</v>
      </c>
      <c r="M628" s="18">
        <f ca="1">IF(L628&lt;=('Ejercicio 3 - TIR'!$D$18-'Ejercicio 3 - TIR'!$C$18)/('Ejercicio 3 - TIR'!$E$18-'Ejercicio 3 - TIR'!$C$18),'Ejercicio 3 - TIR'!$C$18+SQRT(('Ejercicio 3 - TIR'!$E$18-'Ejercicio 3 - TIR'!$C$18)*('Ejercicio 3 - TIR'!$D$18-'Ejercicio 3 - TIR'!$C$18)*L628),'Ejercicio 3 - TIR'!$E$18-SQRT(('Ejercicio 3 - TIR'!$E$18-'Ejercicio 3 - TIR'!$C$18)*('Ejercicio 3 - TIR'!$E$18-'Ejercicio 3 - TIR'!$D$18)*(1-L628)))</f>
        <v>40240.5863838815</v>
      </c>
      <c r="N628" s="17">
        <f ca="1" t="shared" ref="N628:R628" si="4664">RAND()</f>
        <v>0.109761958461435</v>
      </c>
      <c r="O628" s="18">
        <f ca="1">IF(N628&lt;=('Ejercicio 3 - TIR'!$D$18-'Ejercicio 3 - TIR'!$C$18)/('Ejercicio 3 - TIR'!$E$18-'Ejercicio 3 - TIR'!$C$18),'Ejercicio 3 - TIR'!$C$18+SQRT(('Ejercicio 3 - TIR'!$E$18-'Ejercicio 3 - TIR'!$C$18)*('Ejercicio 3 - TIR'!$D$18-'Ejercicio 3 - TIR'!$C$18)*N628),'Ejercicio 3 - TIR'!$E$18-SQRT(('Ejercicio 3 - TIR'!$E$18-'Ejercicio 3 - TIR'!$C$18)*('Ejercicio 3 - TIR'!$E$18-'Ejercicio 3 - TIR'!$D$18)*(1-N628)))</f>
        <v>34057.6216887748</v>
      </c>
      <c r="P628" s="17">
        <f ca="1" t="shared" si="4664"/>
        <v>0.323527008001115</v>
      </c>
      <c r="Q628" s="19">
        <f ca="1">IF(P628&lt;=('Ejercicio 3 - TIR'!$D$22-'Ejercicio 3 - TIR'!$C$22)/('Ejercicio 3 - TIR'!$E$22-'Ejercicio 3 - TIR'!$C$22),'Ejercicio 3 - TIR'!$C$22+SQRT(('Ejercicio 3 - TIR'!$E$22-'Ejercicio 3 - TIR'!$C$22)*('Ejercicio 3 - TIR'!$D$22-'Ejercicio 3 - TIR'!$C$22)*P628),'Ejercicio 3 - TIR'!$E$22-SQRT(('Ejercicio 3 - TIR'!$E$22-'Ejercicio 3 - TIR'!$C$22)*('Ejercicio 3 - TIR'!$E$22-'Ejercicio 3 - TIR'!$D$22)*(1-P628)))</f>
        <v>0.144131900347921</v>
      </c>
      <c r="R628" s="17">
        <f ca="1" t="shared" si="4664"/>
        <v>0.794026476915398</v>
      </c>
      <c r="S628" s="19">
        <f ca="1">IF(R628&lt;=('Ejercicio 3 - TIR'!$D$23-'Ejercicio 3 - TIR'!$C$23)/('Ejercicio 3 - TIR'!$E$23-'Ejercicio 3 - TIR'!$C$23),'Ejercicio 3 - TIR'!$C$23+SQRT(('Ejercicio 3 - TIR'!$E$23-'Ejercicio 3 - TIR'!$C$23)*('Ejercicio 3 - TIR'!$D$23-'Ejercicio 3 - TIR'!$C$23)*R628),'Ejercicio 3 - TIR'!$E$23-SQRT(('Ejercicio 3 - TIR'!$E$23-'Ejercicio 3 - TIR'!$C$23)*('Ejercicio 3 - TIR'!$E$23-'Ejercicio 3 - TIR'!$D$23)*(1-R628)))</f>
        <v>0.160745069681968</v>
      </c>
      <c r="T628" s="17">
        <f ca="1" t="shared" ref="T628:X628" si="4665">RAND()</f>
        <v>0.854704368491823</v>
      </c>
      <c r="U628" s="19">
        <f ca="1">IF(T628&lt;=('Ejercicio 3 - TIR'!$D$24-'Ejercicio 3 - TIR'!$C$24)/('Ejercicio 3 - TIR'!$E$24-'Ejercicio 3 - TIR'!$C$24),'Ejercicio 3 - TIR'!$C$24+SQRT(('Ejercicio 3 - TIR'!$E$24-'Ejercicio 3 - TIR'!$C$24)*('Ejercicio 3 - TIR'!$D$24-'Ejercicio 3 - TIR'!$C$24)*T628),'Ejercicio 3 - TIR'!$E$24-SQRT(('Ejercicio 3 - TIR'!$E$24-'Ejercicio 3 - TIR'!$C$24)*('Ejercicio 3 - TIR'!$E$24-'Ejercicio 3 - TIR'!$D$24)*(1-T628)))</f>
        <v>0.199830028055971</v>
      </c>
      <c r="V628" s="17">
        <f ca="1" t="shared" si="4665"/>
        <v>0.447809298079543</v>
      </c>
      <c r="W628" s="19">
        <f ca="1">IF(V628&lt;=('Ejercicio 3 - TIR'!$D$25-'Ejercicio 3 - TIR'!$C$25)/('Ejercicio 3 - TIR'!$E$25-'Ejercicio 3 - TIR'!$C$25),'Ejercicio 3 - TIR'!$C$25+SQRT(('Ejercicio 3 - TIR'!$E$25-'Ejercicio 3 - TIR'!$C$25)*('Ejercicio 3 - TIR'!$D$25-'Ejercicio 3 - TIR'!$C$25)*V628),'Ejercicio 3 - TIR'!$E$25-SQRT(('Ejercicio 3 - TIR'!$E$25-'Ejercicio 3 - TIR'!$C$25)*('Ejercicio 3 - TIR'!$E$25-'Ejercicio 3 - TIR'!$D$25)*(1-V628)))</f>
        <v>0.20603788612087</v>
      </c>
      <c r="X628" s="17">
        <f ca="1" t="shared" si="4665"/>
        <v>0.0116756291759657</v>
      </c>
      <c r="Y628" s="19">
        <f ca="1">IF(X628&lt;=('Ejercicio 3 - TIR'!$D$26-'Ejercicio 3 - TIR'!$C$26)/('Ejercicio 3 - TIR'!$E$26-'Ejercicio 3 - TIR'!$C$26),'Ejercicio 3 - TIR'!$C$26+SQRT(('Ejercicio 3 - TIR'!$E$26-'Ejercicio 3 - TIR'!$C$26)*('Ejercicio 3 - TIR'!$D$26-'Ejercicio 3 - TIR'!$C$26)*X628),'Ejercicio 3 - TIR'!$E$26-SQRT(('Ejercicio 3 - TIR'!$E$26-'Ejercicio 3 - TIR'!$C$26)*('Ejercicio 3 - TIR'!$E$26-'Ejercicio 3 - TIR'!$D$26)*(1-X628)))</f>
        <v>0.19561464146452</v>
      </c>
      <c r="Z628" s="17">
        <f ca="1" t="shared" si="4288"/>
        <v>1.14413190034792</v>
      </c>
      <c r="AA628" s="17">
        <f ca="1" t="shared" si="4289"/>
        <v>1.32804546239471</v>
      </c>
      <c r="AB628" s="17">
        <f ca="1" t="shared" si="4290"/>
        <v>1.59342882440465</v>
      </c>
      <c r="AC628" s="17">
        <f ca="1" t="shared" si="4291"/>
        <v>1.92173553106905</v>
      </c>
      <c r="AD628" s="17">
        <f ca="1" t="shared" si="4292"/>
        <v>2.29765513796875</v>
      </c>
      <c r="AE628" s="16">
        <f ca="1" t="shared" si="4293"/>
        <v>4129.98073369364</v>
      </c>
      <c r="AF628" s="16">
        <f ca="1" t="shared" si="4294"/>
        <v>4793.85477451641</v>
      </c>
      <c r="AG628" s="16">
        <f ca="1" t="shared" si="4295"/>
        <v>5751.81090860427</v>
      </c>
      <c r="AH628" s="16">
        <f ca="1" t="shared" si="4296"/>
        <v>6936.90186958006</v>
      </c>
      <c r="AI628" s="16">
        <f ca="1" t="shared" si="4297"/>
        <v>8293.86144167252</v>
      </c>
      <c r="AJ628" s="18">
        <f ca="1" t="shared" si="4298"/>
        <v>49836.69690107</v>
      </c>
      <c r="AK628" s="18">
        <f ca="1" t="shared" si="4299"/>
        <v>57297.7704241951</v>
      </c>
      <c r="AL628" s="18">
        <f ca="1" t="shared" si="4300"/>
        <v>69498.6358925738</v>
      </c>
      <c r="AM628" s="18">
        <f ca="1" t="shared" si="4301"/>
        <v>77331.7646449584</v>
      </c>
      <c r="AN628" s="18">
        <f ca="1" t="shared" si="4302"/>
        <v>78252.6694602092</v>
      </c>
      <c r="AO628" s="18">
        <f ca="1">C628/'Ejercicio 3 - TIR'!$D$7</f>
        <v>16376.8258731132</v>
      </c>
      <c r="AP628" s="18">
        <f ca="1" t="shared" si="4303"/>
        <v>33459.8710279568</v>
      </c>
      <c r="AQ628" s="18">
        <f ca="1" t="shared" si="4304"/>
        <v>40920.9445510819</v>
      </c>
      <c r="AR628" s="18">
        <f ca="1" t="shared" si="4305"/>
        <v>53121.8100194605</v>
      </c>
      <c r="AS628" s="18">
        <f ca="1" t="shared" si="4306"/>
        <v>60954.9387718452</v>
      </c>
      <c r="AT628" s="18">
        <f ca="1" t="shared" si="4307"/>
        <v>61875.843587096</v>
      </c>
      <c r="AU628" s="18">
        <f ca="1">AP628*'Ejercicio 3 - TIR'!$D$5</f>
        <v>16729.9355139784</v>
      </c>
      <c r="AV628" s="18">
        <f ca="1">AQ628*'Ejercicio 3 - TIR'!$D$5</f>
        <v>20460.4722755409</v>
      </c>
      <c r="AW628" s="18">
        <f ca="1">AR628*'Ejercicio 3 - TIR'!$D$5</f>
        <v>26560.9050097303</v>
      </c>
      <c r="AX628" s="18">
        <f ca="1">AS628*'Ejercicio 3 - TIR'!$D$5</f>
        <v>30477.4693859226</v>
      </c>
      <c r="AY628" s="18">
        <f ca="1">AT628*'Ejercicio 3 - TIR'!$D$5</f>
        <v>30937.921793548</v>
      </c>
      <c r="AZ628" s="18">
        <f ca="1" t="shared" ref="AZ628:BD628" si="4666">AJ628-AU628-AE628</f>
        <v>28976.780653398</v>
      </c>
      <c r="BA628" s="18">
        <f ca="1" t="shared" si="4666"/>
        <v>32043.4433741378</v>
      </c>
      <c r="BB628" s="18">
        <f ca="1" t="shared" si="4666"/>
        <v>37185.9199742392</v>
      </c>
      <c r="BC628" s="18">
        <f ca="1" t="shared" si="4666"/>
        <v>39917.3933894558</v>
      </c>
      <c r="BD628" s="18">
        <f ca="1" t="shared" si="4666"/>
        <v>39020.8862249887</v>
      </c>
      <c r="BE628" s="18">
        <f ca="1" t="shared" ref="BE628:BI628" si="4667">AZ628/Z628</f>
        <v>25326.4336433469</v>
      </c>
      <c r="BF628" s="18">
        <f ca="1" t="shared" si="4667"/>
        <v>24128.2729255048</v>
      </c>
      <c r="BG628" s="18">
        <f ca="1" t="shared" si="4667"/>
        <v>23337.0448712279</v>
      </c>
      <c r="BH628" s="18">
        <f ca="1" t="shared" si="4667"/>
        <v>20771.533202204</v>
      </c>
      <c r="BI628" s="18">
        <f ca="1" t="shared" si="4667"/>
        <v>16982.9168791124</v>
      </c>
      <c r="BJ628" s="18">
        <f ca="1" t="shared" si="4310"/>
        <v>65837.4130194418</v>
      </c>
      <c r="BK628" s="18">
        <f ca="1" t="shared" si="4311"/>
        <v>37628.2981109782</v>
      </c>
      <c r="BL628" s="18">
        <f ca="1" t="shared" si="4312"/>
        <v>103465.71113042</v>
      </c>
      <c r="BM628" s="18">
        <f ca="1">BK628*'Ejercicio 3 - TIR'!$D$5</f>
        <v>18814.1490554891</v>
      </c>
      <c r="BN628" s="18">
        <f ca="1" t="shared" si="4313"/>
        <v>84651.5620749309</v>
      </c>
      <c r="BO628" s="18">
        <f ca="1" t="shared" si="4314"/>
        <v>36842.5882004936</v>
      </c>
      <c r="BP628" s="18">
        <f ca="1" t="shared" si="4315"/>
        <v>-110538.304629503</v>
      </c>
      <c r="BQ628" s="18">
        <f ca="1" t="shared" ref="BQ628:BT628" si="4668">BE628</f>
        <v>25326.4336433469</v>
      </c>
      <c r="BR628" s="18">
        <f ca="1" t="shared" si="4668"/>
        <v>24128.2729255048</v>
      </c>
      <c r="BS628" s="18">
        <f ca="1" t="shared" si="4668"/>
        <v>23337.0448712279</v>
      </c>
      <c r="BT628" s="18">
        <f ca="1" t="shared" si="4668"/>
        <v>20771.533202204</v>
      </c>
      <c r="BU628" s="18">
        <f ca="1" t="shared" si="4317"/>
        <v>53825.505079606</v>
      </c>
      <c r="BV628" s="20">
        <f ca="1" t="shared" si="4318"/>
        <v>9.22543476515436</v>
      </c>
    </row>
    <row r="629" ht="15" customHeight="1" spans="1:74">
      <c r="A629" s="16">
        <v>628</v>
      </c>
      <c r="B629" s="17">
        <f ca="1" t="shared" ref="B629:F629" si="4669">RAND()</f>
        <v>0.223558209585589</v>
      </c>
      <c r="C629" s="18">
        <f ca="1">IF(B629&lt;=('Ejercicio 3 - TIR'!$D$13-'Ejercicio 3 - TIR'!$C$13)/('Ejercicio 3 - TIR'!$E$13-'Ejercicio 3 - TIR'!$C$13),'Ejercicio 3 - TIR'!$C$13+SQRT(('Ejercicio 3 - TIR'!$E$13-'Ejercicio 3 - TIR'!$C$13)*('Ejercicio 3 - TIR'!$D$13-'Ejercicio 3 - TIR'!$C$13)*B629),'Ejercicio 3 - TIR'!$E$13-SQRT(('Ejercicio 3 - TIR'!$E$13-'Ejercicio 3 - TIR'!$C$13)*('Ejercicio 3 - TIR'!$E$13-'Ejercicio 3 - TIR'!$D$13)*(1-B629)))</f>
        <v>69456.3885196324</v>
      </c>
      <c r="D629" s="17">
        <f ca="1" t="shared" si="4669"/>
        <v>0.196045972339028</v>
      </c>
      <c r="E629" s="18">
        <f ca="1">IF(D629&lt;=('Ejercicio 3 - TIR'!$D$14-'Ejercicio 3 - TIR'!$C$14)/('Ejercicio 3 - TIR'!$E$14-'Ejercicio 3 - TIR'!$C$14),'Ejercicio 3 - TIR'!$C$14+SQRT(('Ejercicio 3 - TIR'!$E$14-'Ejercicio 3 - TIR'!$C$14)*('Ejercicio 3 - TIR'!$D$14-'Ejercicio 3 - TIR'!$C$14)*D629),'Ejercicio 3 - TIR'!$E$14-SQRT(('Ejercicio 3 - TIR'!$E$14-'Ejercicio 3 - TIR'!$C$14)*('Ejercicio 3 - TIR'!$E$14-'Ejercicio 3 - TIR'!$D$14)*(1-D629)))</f>
        <v>28834.5075205855</v>
      </c>
      <c r="F629" s="17">
        <f ca="1" t="shared" si="4669"/>
        <v>0.404286593204994</v>
      </c>
      <c r="G629" s="18">
        <f ca="1">IF(F629&lt;=('Ejercicio 3 - TIR'!$D$18-'Ejercicio 3 - TIR'!$C$18)/('Ejercicio 3 - TIR'!$E$18-'Ejercicio 3 - TIR'!$C$18),'Ejercicio 3 - TIR'!$C$18+SQRT(('Ejercicio 3 - TIR'!$E$18-'Ejercicio 3 - TIR'!$C$18)*('Ejercicio 3 - TIR'!$D$18-'Ejercicio 3 - TIR'!$C$18)*F629),'Ejercicio 3 - TIR'!$E$18-SQRT(('Ejercicio 3 - TIR'!$E$18-'Ejercicio 3 - TIR'!$C$18)*('Ejercicio 3 - TIR'!$E$18-'Ejercicio 3 - TIR'!$D$18)*(1-F629)))</f>
        <v>37787.3608482431</v>
      </c>
      <c r="H629" s="17">
        <f ca="1" t="shared" ref="H629:L629" si="4670">RAND()</f>
        <v>0.61170654300124</v>
      </c>
      <c r="I629" s="18">
        <f ca="1">IF(H629&lt;=('Ejercicio 3 - TIR'!$D$18-'Ejercicio 3 - TIR'!$C$18)/('Ejercicio 3 - TIR'!$E$18-'Ejercicio 3 - TIR'!$C$18),'Ejercicio 3 - TIR'!$C$18+SQRT(('Ejercicio 3 - TIR'!$E$18-'Ejercicio 3 - TIR'!$C$18)*('Ejercicio 3 - TIR'!$D$18-'Ejercicio 3 - TIR'!$C$18)*H629),'Ejercicio 3 - TIR'!$E$18-SQRT(('Ejercicio 3 - TIR'!$E$18-'Ejercicio 3 - TIR'!$C$18)*('Ejercicio 3 - TIR'!$E$18-'Ejercicio 3 - TIR'!$D$18)*(1-H629)))</f>
        <v>39578.9342544036</v>
      </c>
      <c r="J629" s="17">
        <f ca="1" t="shared" si="4670"/>
        <v>0.355080247956736</v>
      </c>
      <c r="K629" s="18">
        <f ca="1">IF(J629&lt;=('Ejercicio 3 - TIR'!$D$18-'Ejercicio 3 - TIR'!$C$18)/('Ejercicio 3 - TIR'!$E$18-'Ejercicio 3 - TIR'!$C$18),'Ejercicio 3 - TIR'!$C$18+SQRT(('Ejercicio 3 - TIR'!$E$18-'Ejercicio 3 - TIR'!$C$18)*('Ejercicio 3 - TIR'!$D$18-'Ejercicio 3 - TIR'!$C$18)*J629),'Ejercicio 3 - TIR'!$E$18-SQRT(('Ejercicio 3 - TIR'!$E$18-'Ejercicio 3 - TIR'!$C$18)*('Ejercicio 3 - TIR'!$E$18-'Ejercicio 3 - TIR'!$D$18)*(1-J629)))</f>
        <v>37298.0844879674</v>
      </c>
      <c r="L629" s="17">
        <f ca="1" t="shared" si="4670"/>
        <v>0.111917007970335</v>
      </c>
      <c r="M629" s="18">
        <f ca="1">IF(L629&lt;=('Ejercicio 3 - TIR'!$D$18-'Ejercicio 3 - TIR'!$C$18)/('Ejercicio 3 - TIR'!$E$18-'Ejercicio 3 - TIR'!$C$18),'Ejercicio 3 - TIR'!$C$18+SQRT(('Ejercicio 3 - TIR'!$E$18-'Ejercicio 3 - TIR'!$C$18)*('Ejercicio 3 - TIR'!$D$18-'Ejercicio 3 - TIR'!$C$18)*L629),'Ejercicio 3 - TIR'!$E$18-SQRT(('Ejercicio 3 - TIR'!$E$18-'Ejercicio 3 - TIR'!$C$18)*('Ejercicio 3 - TIR'!$E$18-'Ejercicio 3 - TIR'!$D$18)*(1-L629)))</f>
        <v>34097.2614263127</v>
      </c>
      <c r="N629" s="17">
        <f ca="1" t="shared" ref="N629:R629" si="4671">RAND()</f>
        <v>0.386765566834693</v>
      </c>
      <c r="O629" s="18">
        <f ca="1">IF(N629&lt;=('Ejercicio 3 - TIR'!$D$18-'Ejercicio 3 - TIR'!$C$18)/('Ejercicio 3 - TIR'!$E$18-'Ejercicio 3 - TIR'!$C$18),'Ejercicio 3 - TIR'!$C$18+SQRT(('Ejercicio 3 - TIR'!$E$18-'Ejercicio 3 - TIR'!$C$18)*('Ejercicio 3 - TIR'!$D$18-'Ejercicio 3 - TIR'!$C$18)*N629),'Ejercicio 3 - TIR'!$E$18-SQRT(('Ejercicio 3 - TIR'!$E$18-'Ejercicio 3 - TIR'!$C$18)*('Ejercicio 3 - TIR'!$E$18-'Ejercicio 3 - TIR'!$D$18)*(1-N629)))</f>
        <v>37616.7470107129</v>
      </c>
      <c r="P629" s="17">
        <f ca="1" t="shared" si="4671"/>
        <v>0.11002154285104</v>
      </c>
      <c r="Q629" s="19">
        <f ca="1">IF(P629&lt;=('Ejercicio 3 - TIR'!$D$22-'Ejercicio 3 - TIR'!$C$22)/('Ejercicio 3 - TIR'!$E$22-'Ejercicio 3 - TIR'!$C$22),'Ejercicio 3 - TIR'!$C$22+SQRT(('Ejercicio 3 - TIR'!$E$22-'Ejercicio 3 - TIR'!$C$22)*('Ejercicio 3 - TIR'!$D$22-'Ejercicio 3 - TIR'!$C$22)*P629),'Ejercicio 3 - TIR'!$E$22-SQRT(('Ejercicio 3 - TIR'!$E$22-'Ejercicio 3 - TIR'!$C$22)*('Ejercicio 3 - TIR'!$E$22-'Ejercicio 3 - TIR'!$D$22)*(1-P629)))</f>
        <v>0.134072625097396</v>
      </c>
      <c r="R629" s="17">
        <f ca="1" t="shared" si="4671"/>
        <v>0.455352845913437</v>
      </c>
      <c r="S629" s="19">
        <f ca="1">IF(R629&lt;=('Ejercicio 3 - TIR'!$D$23-'Ejercicio 3 - TIR'!$C$23)/('Ejercicio 3 - TIR'!$E$23-'Ejercicio 3 - TIR'!$C$23),'Ejercicio 3 - TIR'!$C$23+SQRT(('Ejercicio 3 - TIR'!$E$23-'Ejercicio 3 - TIR'!$C$23)*('Ejercicio 3 - TIR'!$D$23-'Ejercicio 3 - TIR'!$C$23)*R629),'Ejercicio 3 - TIR'!$E$23-SQRT(('Ejercicio 3 - TIR'!$E$23-'Ejercicio 3 - TIR'!$C$23)*('Ejercicio 3 - TIR'!$E$23-'Ejercicio 3 - TIR'!$D$23)*(1-R629)))</f>
        <v>0.148629270382673</v>
      </c>
      <c r="T629" s="17">
        <f ca="1" t="shared" ref="T629:X629" si="4672">RAND()</f>
        <v>0.0510369310005037</v>
      </c>
      <c r="U629" s="19">
        <f ca="1">IF(T629&lt;=('Ejercicio 3 - TIR'!$D$24-'Ejercicio 3 - TIR'!$C$24)/('Ejercicio 3 - TIR'!$E$24-'Ejercicio 3 - TIR'!$C$24),'Ejercicio 3 - TIR'!$C$24+SQRT(('Ejercicio 3 - TIR'!$E$24-'Ejercicio 3 - TIR'!$C$24)*('Ejercicio 3 - TIR'!$D$24-'Ejercicio 3 - TIR'!$C$24)*T629),'Ejercicio 3 - TIR'!$E$24-SQRT(('Ejercicio 3 - TIR'!$E$24-'Ejercicio 3 - TIR'!$C$24)*('Ejercicio 3 - TIR'!$E$24-'Ejercicio 3 - TIR'!$D$24)*(1-T629)))</f>
        <v>0.160352659325075</v>
      </c>
      <c r="V629" s="17">
        <f ca="1" t="shared" si="4672"/>
        <v>0.621392105766062</v>
      </c>
      <c r="W629" s="19">
        <f ca="1">IF(V629&lt;=('Ejercicio 3 - TIR'!$D$25-'Ejercicio 3 - TIR'!$C$25)/('Ejercicio 3 - TIR'!$E$25-'Ejercicio 3 - TIR'!$C$25),'Ejercicio 3 - TIR'!$C$25+SQRT(('Ejercicio 3 - TIR'!$E$25-'Ejercicio 3 - TIR'!$C$25)*('Ejercicio 3 - TIR'!$D$25-'Ejercicio 3 - TIR'!$C$25)*V629),'Ejercicio 3 - TIR'!$E$25-SQRT(('Ejercicio 3 - TIR'!$E$25-'Ejercicio 3 - TIR'!$C$25)*('Ejercicio 3 - TIR'!$E$25-'Ejercicio 3 - TIR'!$D$25)*(1-V629)))</f>
        <v>0.213597697465424</v>
      </c>
      <c r="X629" s="17">
        <f ca="1" t="shared" si="4672"/>
        <v>0.46329439480609</v>
      </c>
      <c r="Y629" s="19">
        <f ca="1">IF(X629&lt;=('Ejercicio 3 - TIR'!$D$26-'Ejercicio 3 - TIR'!$C$26)/('Ejercicio 3 - TIR'!$E$26-'Ejercicio 3 - TIR'!$C$26),'Ejercicio 3 - TIR'!$C$26+SQRT(('Ejercicio 3 - TIR'!$E$26-'Ejercicio 3 - TIR'!$C$26)*('Ejercicio 3 - TIR'!$D$26-'Ejercicio 3 - TIR'!$C$26)*X629),'Ejercicio 3 - TIR'!$E$26-SQRT(('Ejercicio 3 - TIR'!$E$26-'Ejercicio 3 - TIR'!$C$26)*('Ejercicio 3 - TIR'!$E$26-'Ejercicio 3 - TIR'!$D$26)*(1-X629)))</f>
        <v>0.226164971737287</v>
      </c>
      <c r="Z629" s="17">
        <f ca="1" t="shared" si="4288"/>
        <v>1.1340726250974</v>
      </c>
      <c r="AA629" s="17">
        <f ca="1" t="shared" si="4289"/>
        <v>1.30262901192658</v>
      </c>
      <c r="AB629" s="17">
        <f ca="1" t="shared" si="4290"/>
        <v>1.51150903810301</v>
      </c>
      <c r="AC629" s="17">
        <f ca="1" t="shared" si="4291"/>
        <v>1.83436388833999</v>
      </c>
      <c r="AD629" s="17">
        <f ca="1" t="shared" si="4292"/>
        <v>2.2492327453023</v>
      </c>
      <c r="AE629" s="16">
        <f ca="1" t="shared" si="4293"/>
        <v>3865.91811667552</v>
      </c>
      <c r="AF629" s="16">
        <f ca="1" t="shared" si="4294"/>
        <v>4440.50670571616</v>
      </c>
      <c r="AG629" s="16">
        <f ca="1" t="shared" si="4295"/>
        <v>5152.55376472858</v>
      </c>
      <c r="AH629" s="16">
        <f ca="1" t="shared" si="4296"/>
        <v>6253.1273849414</v>
      </c>
      <c r="AI629" s="16">
        <f ca="1" t="shared" si="4297"/>
        <v>7667.36576322633</v>
      </c>
      <c r="AJ629" s="18">
        <f ca="1" t="shared" si="4298"/>
        <v>42853.6115126696</v>
      </c>
      <c r="AK629" s="18">
        <f ca="1" t="shared" si="4299"/>
        <v>51556.668020921</v>
      </c>
      <c r="AL629" s="18">
        <f ca="1" t="shared" si="4300"/>
        <v>56376.3918074923</v>
      </c>
      <c r="AM629" s="18">
        <f ca="1" t="shared" si="4301"/>
        <v>62546.7850517161</v>
      </c>
      <c r="AN629" s="18">
        <f ca="1" t="shared" si="4302"/>
        <v>84608.8191482479</v>
      </c>
      <c r="AO629" s="18">
        <f ca="1">C629/'Ejercicio 3 - TIR'!$D$7</f>
        <v>13891.2777039265</v>
      </c>
      <c r="AP629" s="18">
        <f ca="1" t="shared" si="4303"/>
        <v>28962.3338087431</v>
      </c>
      <c r="AQ629" s="18">
        <f ca="1" t="shared" si="4304"/>
        <v>37665.3903169945</v>
      </c>
      <c r="AR629" s="18">
        <f ca="1" t="shared" si="4305"/>
        <v>42485.1141035658</v>
      </c>
      <c r="AS629" s="18">
        <f ca="1" t="shared" si="4306"/>
        <v>48655.5073477896</v>
      </c>
      <c r="AT629" s="18">
        <f ca="1" t="shared" si="4307"/>
        <v>70717.5414443214</v>
      </c>
      <c r="AU629" s="18">
        <f ca="1">AP629*'Ejercicio 3 - TIR'!$D$5</f>
        <v>14481.1669043716</v>
      </c>
      <c r="AV629" s="18">
        <f ca="1">AQ629*'Ejercicio 3 - TIR'!$D$5</f>
        <v>18832.6951584972</v>
      </c>
      <c r="AW629" s="18">
        <f ca="1">AR629*'Ejercicio 3 - TIR'!$D$5</f>
        <v>21242.5570517829</v>
      </c>
      <c r="AX629" s="18">
        <f ca="1">AS629*'Ejercicio 3 - TIR'!$D$5</f>
        <v>24327.7536738948</v>
      </c>
      <c r="AY629" s="18">
        <f ca="1">AT629*'Ejercicio 3 - TIR'!$D$5</f>
        <v>35358.7707221607</v>
      </c>
      <c r="AZ629" s="18">
        <f ca="1" t="shared" ref="AZ629:BD629" si="4673">AJ629-AU629-AE629</f>
        <v>24506.5264916225</v>
      </c>
      <c r="BA629" s="18">
        <f ca="1" t="shared" si="4673"/>
        <v>28283.4661567076</v>
      </c>
      <c r="BB629" s="18">
        <f ca="1" t="shared" si="4673"/>
        <v>29981.2809909808</v>
      </c>
      <c r="BC629" s="18">
        <f ca="1" t="shared" si="4673"/>
        <v>31965.9039928799</v>
      </c>
      <c r="BD629" s="18">
        <f ca="1" t="shared" si="4673"/>
        <v>41582.6826628609</v>
      </c>
      <c r="BE629" s="18">
        <f ca="1" t="shared" ref="BE629:BI629" si="4674">AZ629/Z629</f>
        <v>21609.3096238152</v>
      </c>
      <c r="BF629" s="18">
        <f ca="1" t="shared" si="4674"/>
        <v>21712.602665648</v>
      </c>
      <c r="BG629" s="18">
        <f ca="1" t="shared" si="4674"/>
        <v>19835.3302793401</v>
      </c>
      <c r="BH629" s="18">
        <f ca="1" t="shared" si="4674"/>
        <v>17426.1520279968</v>
      </c>
      <c r="BI629" s="18">
        <f ca="1" t="shared" si="4674"/>
        <v>18487.4965695345</v>
      </c>
      <c r="BJ629" s="18">
        <f ca="1" t="shared" si="4310"/>
        <v>64855.5185099665</v>
      </c>
      <c r="BK629" s="18">
        <f ca="1" t="shared" si="4311"/>
        <v>31244.7166857592</v>
      </c>
      <c r="BL629" s="18">
        <f ca="1" t="shared" si="4312"/>
        <v>96100.2351957257</v>
      </c>
      <c r="BM629" s="18">
        <f ca="1">BK629*'Ejercicio 3 - TIR'!$D$5</f>
        <v>15622.3583428796</v>
      </c>
      <c r="BN629" s="18">
        <f ca="1" t="shared" si="4313"/>
        <v>80477.8768528461</v>
      </c>
      <c r="BO629" s="18">
        <f ca="1" t="shared" si="4314"/>
        <v>35780.1463725488</v>
      </c>
      <c r="BP629" s="18">
        <f ca="1" t="shared" si="4315"/>
        <v>-98290.896040218</v>
      </c>
      <c r="BQ629" s="18">
        <f ca="1" t="shared" ref="BQ629:BT629" si="4675">BE629</f>
        <v>21609.3096238152</v>
      </c>
      <c r="BR629" s="18">
        <f ca="1" t="shared" si="4675"/>
        <v>21712.602665648</v>
      </c>
      <c r="BS629" s="18">
        <f ca="1" t="shared" si="4675"/>
        <v>19835.3302793401</v>
      </c>
      <c r="BT629" s="18">
        <f ca="1" t="shared" si="4675"/>
        <v>17426.1520279968</v>
      </c>
      <c r="BU629" s="18">
        <f ca="1" t="shared" si="4317"/>
        <v>54267.6429420832</v>
      </c>
      <c r="BV629" s="20">
        <f ca="1" t="shared" si="4318"/>
        <v>9.93022912846797</v>
      </c>
    </row>
    <row r="630" ht="15" customHeight="1" spans="1:74">
      <c r="A630" s="16">
        <v>629</v>
      </c>
      <c r="B630" s="17">
        <f ca="1" t="shared" ref="B630:F630" si="4676">RAND()</f>
        <v>0.566920986748075</v>
      </c>
      <c r="C630" s="18">
        <f ca="1">IF(B630&lt;=('Ejercicio 3 - TIR'!$D$13-'Ejercicio 3 - TIR'!$C$13)/('Ejercicio 3 - TIR'!$E$13-'Ejercicio 3 - TIR'!$C$13),'Ejercicio 3 - TIR'!$C$13+SQRT(('Ejercicio 3 - TIR'!$E$13-'Ejercicio 3 - TIR'!$C$13)*('Ejercicio 3 - TIR'!$D$13-'Ejercicio 3 - TIR'!$C$13)*B630),'Ejercicio 3 - TIR'!$E$13-SQRT(('Ejercicio 3 - TIR'!$E$13-'Ejercicio 3 - TIR'!$C$13)*('Ejercicio 3 - TIR'!$E$13-'Ejercicio 3 - TIR'!$D$13)*(1-B630)))</f>
        <v>77203.1840841246</v>
      </c>
      <c r="D630" s="17">
        <f ca="1" t="shared" si="4676"/>
        <v>0.515099741535387</v>
      </c>
      <c r="E630" s="18">
        <f ca="1">IF(D630&lt;=('Ejercicio 3 - TIR'!$D$14-'Ejercicio 3 - TIR'!$C$14)/('Ejercicio 3 - TIR'!$E$14-'Ejercicio 3 - TIR'!$C$14),'Ejercicio 3 - TIR'!$C$14+SQRT(('Ejercicio 3 - TIR'!$E$14-'Ejercicio 3 - TIR'!$C$14)*('Ejercicio 3 - TIR'!$D$14-'Ejercicio 3 - TIR'!$C$14)*D630),'Ejercicio 3 - TIR'!$E$14-SQRT(('Ejercicio 3 - TIR'!$E$14-'Ejercicio 3 - TIR'!$C$14)*('Ejercicio 3 - TIR'!$E$14-'Ejercicio 3 - TIR'!$D$14)*(1-D630)))</f>
        <v>31471.5160333332</v>
      </c>
      <c r="F630" s="17">
        <f ca="1" t="shared" si="4676"/>
        <v>0.505050428366558</v>
      </c>
      <c r="G630" s="18">
        <f ca="1">IF(F630&lt;=('Ejercicio 3 - TIR'!$D$18-'Ejercicio 3 - TIR'!$C$18)/('Ejercicio 3 - TIR'!$E$18-'Ejercicio 3 - TIR'!$C$18),'Ejercicio 3 - TIR'!$C$18+SQRT(('Ejercicio 3 - TIR'!$E$18-'Ejercicio 3 - TIR'!$C$18)*('Ejercicio 3 - TIR'!$D$18-'Ejercicio 3 - TIR'!$C$18)*F630),'Ejercicio 3 - TIR'!$E$18-SQRT(('Ejercicio 3 - TIR'!$E$18-'Ejercicio 3 - TIR'!$C$18)*('Ejercicio 3 - TIR'!$E$18-'Ejercicio 3 - TIR'!$D$18)*(1-F630)))</f>
        <v>38703.8821370113</v>
      </c>
      <c r="H630" s="17">
        <f ca="1" t="shared" ref="H630:L630" si="4677">RAND()</f>
        <v>0.20768267624508</v>
      </c>
      <c r="I630" s="18">
        <f ca="1">IF(H630&lt;=('Ejercicio 3 - TIR'!$D$18-'Ejercicio 3 - TIR'!$C$18)/('Ejercicio 3 - TIR'!$E$18-'Ejercicio 3 - TIR'!$C$18),'Ejercicio 3 - TIR'!$C$18+SQRT(('Ejercicio 3 - TIR'!$E$18-'Ejercicio 3 - TIR'!$C$18)*('Ejercicio 3 - TIR'!$D$18-'Ejercicio 3 - TIR'!$C$18)*H630),'Ejercicio 3 - TIR'!$E$18-SQRT(('Ejercicio 3 - TIR'!$E$18-'Ejercicio 3 - TIR'!$C$18)*('Ejercicio 3 - TIR'!$E$18-'Ejercicio 3 - TIR'!$D$18)*(1-H630)))</f>
        <v>35581.4336363305</v>
      </c>
      <c r="J630" s="17">
        <f ca="1" t="shared" si="4677"/>
        <v>0.557702357268013</v>
      </c>
      <c r="K630" s="18">
        <f ca="1">IF(J630&lt;=('Ejercicio 3 - TIR'!$D$18-'Ejercicio 3 - TIR'!$C$18)/('Ejercicio 3 - TIR'!$E$18-'Ejercicio 3 - TIR'!$C$18),'Ejercicio 3 - TIR'!$C$18+SQRT(('Ejercicio 3 - TIR'!$E$18-'Ejercicio 3 - TIR'!$C$18)*('Ejercicio 3 - TIR'!$D$18-'Ejercicio 3 - TIR'!$C$18)*J630),'Ejercicio 3 - TIR'!$E$18-SQRT(('Ejercicio 3 - TIR'!$E$18-'Ejercicio 3 - TIR'!$C$18)*('Ejercicio 3 - TIR'!$E$18-'Ejercicio 3 - TIR'!$D$18)*(1-J630)))</f>
        <v>39146.3300612979</v>
      </c>
      <c r="L630" s="17">
        <f ca="1" t="shared" si="4677"/>
        <v>0.924438122748004</v>
      </c>
      <c r="M630" s="18">
        <f ca="1">IF(L630&lt;=('Ejercicio 3 - TIR'!$D$18-'Ejercicio 3 - TIR'!$C$18)/('Ejercicio 3 - TIR'!$E$18-'Ejercicio 3 - TIR'!$C$18),'Ejercicio 3 - TIR'!$C$18+SQRT(('Ejercicio 3 - TIR'!$E$18-'Ejercicio 3 - TIR'!$C$18)*('Ejercicio 3 - TIR'!$D$18-'Ejercicio 3 - TIR'!$C$18)*L630),'Ejercicio 3 - TIR'!$E$18-SQRT(('Ejercicio 3 - TIR'!$E$18-'Ejercicio 3 - TIR'!$C$18)*('Ejercicio 3 - TIR'!$E$18-'Ejercicio 3 - TIR'!$D$18)*(1-L630)))</f>
        <v>42619.4242725971</v>
      </c>
      <c r="N630" s="17">
        <f ca="1" t="shared" ref="N630:R630" si="4678">RAND()</f>
        <v>0.230352052574648</v>
      </c>
      <c r="O630" s="18">
        <f ca="1">IF(N630&lt;=('Ejercicio 3 - TIR'!$D$18-'Ejercicio 3 - TIR'!$C$18)/('Ejercicio 3 - TIR'!$E$18-'Ejercicio 3 - TIR'!$C$18),'Ejercicio 3 - TIR'!$C$18+SQRT(('Ejercicio 3 - TIR'!$E$18-'Ejercicio 3 - TIR'!$C$18)*('Ejercicio 3 - TIR'!$D$18-'Ejercicio 3 - TIR'!$C$18)*N630),'Ejercicio 3 - TIR'!$E$18-SQRT(('Ejercicio 3 - TIR'!$E$18-'Ejercicio 3 - TIR'!$C$18)*('Ejercicio 3 - TIR'!$E$18-'Ejercicio 3 - TIR'!$D$18)*(1-N630)))</f>
        <v>35878.1636491507</v>
      </c>
      <c r="P630" s="17">
        <f ca="1" t="shared" si="4678"/>
        <v>0.487538043851141</v>
      </c>
      <c r="Q630" s="19">
        <f ca="1">IF(P630&lt;=('Ejercicio 3 - TIR'!$D$22-'Ejercicio 3 - TIR'!$C$22)/('Ejercicio 3 - TIR'!$E$22-'Ejercicio 3 - TIR'!$C$22),'Ejercicio 3 - TIR'!$C$22+SQRT(('Ejercicio 3 - TIR'!$E$22-'Ejercicio 3 - TIR'!$C$22)*('Ejercicio 3 - TIR'!$D$22-'Ejercicio 3 - TIR'!$C$22)*P630),'Ejercicio 3 - TIR'!$E$22-SQRT(('Ejercicio 3 - TIR'!$E$22-'Ejercicio 3 - TIR'!$C$22)*('Ejercicio 3 - TIR'!$E$22-'Ejercicio 3 - TIR'!$D$22)*(1-P630)))</f>
        <v>0.14962378231982</v>
      </c>
      <c r="R630" s="17">
        <f ca="1" t="shared" si="4678"/>
        <v>0.0936557249058332</v>
      </c>
      <c r="S630" s="19">
        <f ca="1">IF(R630&lt;=('Ejercicio 3 - TIR'!$D$23-'Ejercicio 3 - TIR'!$C$23)/('Ejercicio 3 - TIR'!$E$23-'Ejercicio 3 - TIR'!$C$23),'Ejercicio 3 - TIR'!$C$23+SQRT(('Ejercicio 3 - TIR'!$E$23-'Ejercicio 3 - TIR'!$C$23)*('Ejercicio 3 - TIR'!$D$23-'Ejercicio 3 - TIR'!$C$23)*R630),'Ejercicio 3 - TIR'!$E$23-SQRT(('Ejercicio 3 - TIR'!$E$23-'Ejercicio 3 - TIR'!$C$23)*('Ejercicio 3 - TIR'!$E$23-'Ejercicio 3 - TIR'!$D$23)*(1-R630)))</f>
        <v>0.132983847843783</v>
      </c>
      <c r="T630" s="17">
        <f ca="1" t="shared" ref="T630:X630" si="4679">RAND()</f>
        <v>0.0690144273927065</v>
      </c>
      <c r="U630" s="19">
        <f ca="1">IF(T630&lt;=('Ejercicio 3 - TIR'!$D$24-'Ejercicio 3 - TIR'!$C$24)/('Ejercicio 3 - TIR'!$E$24-'Ejercicio 3 - TIR'!$C$24),'Ejercicio 3 - TIR'!$C$24+SQRT(('Ejercicio 3 - TIR'!$E$24-'Ejercicio 3 - TIR'!$C$24)*('Ejercicio 3 - TIR'!$D$24-'Ejercicio 3 - TIR'!$C$24)*T630),'Ejercicio 3 - TIR'!$E$24-SQRT(('Ejercicio 3 - TIR'!$E$24-'Ejercicio 3 - TIR'!$C$24)*('Ejercicio 3 - TIR'!$E$24-'Ejercicio 3 - TIR'!$D$24)*(1-T630)))</f>
        <v>0.162038699993134</v>
      </c>
      <c r="V630" s="17">
        <f ca="1" t="shared" si="4679"/>
        <v>0.593281158472982</v>
      </c>
      <c r="W630" s="19">
        <f ca="1">IF(V630&lt;=('Ejercicio 3 - TIR'!$D$25-'Ejercicio 3 - TIR'!$C$25)/('Ejercicio 3 - TIR'!$E$25-'Ejercicio 3 - TIR'!$C$25),'Ejercicio 3 - TIR'!$C$25+SQRT(('Ejercicio 3 - TIR'!$E$25-'Ejercicio 3 - TIR'!$C$25)*('Ejercicio 3 - TIR'!$D$25-'Ejercicio 3 - TIR'!$C$25)*V630),'Ejercicio 3 - TIR'!$E$25-SQRT(('Ejercicio 3 - TIR'!$E$25-'Ejercicio 3 - TIR'!$C$25)*('Ejercicio 3 - TIR'!$E$25-'Ejercicio 3 - TIR'!$D$25)*(1-V630)))</f>
        <v>0.21227048972827</v>
      </c>
      <c r="X630" s="17">
        <f ca="1" t="shared" si="4679"/>
        <v>0.344908389117961</v>
      </c>
      <c r="Y630" s="19">
        <f ca="1">IF(X630&lt;=('Ejercicio 3 - TIR'!$D$26-'Ejercicio 3 - TIR'!$C$26)/('Ejercicio 3 - TIR'!$E$26-'Ejercicio 3 - TIR'!$C$26),'Ejercicio 3 - TIR'!$C$26+SQRT(('Ejercicio 3 - TIR'!$E$26-'Ejercicio 3 - TIR'!$C$26)*('Ejercicio 3 - TIR'!$D$26-'Ejercicio 3 - TIR'!$C$26)*X630),'Ejercicio 3 - TIR'!$E$26-SQRT(('Ejercicio 3 - TIR'!$E$26-'Ejercicio 3 - TIR'!$C$26)*('Ejercicio 3 - TIR'!$E$26-'Ejercicio 3 - TIR'!$D$26)*(1-X630)))</f>
        <v>0.220523158298687</v>
      </c>
      <c r="Z630" s="17">
        <f ca="1" t="shared" si="4288"/>
        <v>1.14962378231982</v>
      </c>
      <c r="AA630" s="17">
        <f ca="1" t="shared" si="4289"/>
        <v>1.30250517646543</v>
      </c>
      <c r="AB630" s="17">
        <f ca="1" t="shared" si="4290"/>
        <v>1.51356142199422</v>
      </c>
      <c r="AC630" s="17">
        <f ca="1" t="shared" si="4291"/>
        <v>1.83484584627475</v>
      </c>
      <c r="AD630" s="17">
        <f ca="1" t="shared" si="4292"/>
        <v>2.23947184728648</v>
      </c>
      <c r="AE630" s="16">
        <f ca="1" t="shared" si="4293"/>
        <v>4708.88726424616</v>
      </c>
      <c r="AF630" s="16">
        <f ca="1" t="shared" si="4294"/>
        <v>5335.0932117082</v>
      </c>
      <c r="AG630" s="16">
        <f ca="1" t="shared" si="4295"/>
        <v>6199.58478007559</v>
      </c>
      <c r="AH630" s="16">
        <f ca="1" t="shared" si="4296"/>
        <v>7515.57367745417</v>
      </c>
      <c r="AI630" s="16">
        <f ca="1" t="shared" si="4297"/>
        <v>9172.93172123284</v>
      </c>
      <c r="AJ630" s="18">
        <f ca="1" t="shared" si="4298"/>
        <v>44494.9033728114</v>
      </c>
      <c r="AK630" s="18">
        <f ca="1" t="shared" si="4299"/>
        <v>46345.0014973818</v>
      </c>
      <c r="AL630" s="18">
        <f ca="1" t="shared" si="4300"/>
        <v>59250.3749934331</v>
      </c>
      <c r="AM630" s="18">
        <f ca="1" t="shared" si="4301"/>
        <v>78200.073597196</v>
      </c>
      <c r="AN630" s="18">
        <f ca="1" t="shared" si="4302"/>
        <v>80348.1374246104</v>
      </c>
      <c r="AO630" s="18">
        <f ca="1">C630/'Ejercicio 3 - TIR'!$D$7</f>
        <v>15440.6368168249</v>
      </c>
      <c r="AP630" s="18">
        <f ca="1" t="shared" si="4303"/>
        <v>29054.2665559865</v>
      </c>
      <c r="AQ630" s="18">
        <f ca="1" t="shared" si="4304"/>
        <v>30904.3646805569</v>
      </c>
      <c r="AR630" s="18">
        <f ca="1" t="shared" si="4305"/>
        <v>43809.7381766082</v>
      </c>
      <c r="AS630" s="18">
        <f ca="1" t="shared" si="4306"/>
        <v>62759.4367803711</v>
      </c>
      <c r="AT630" s="18">
        <f ca="1" t="shared" si="4307"/>
        <v>64907.5006077855</v>
      </c>
      <c r="AU630" s="18">
        <f ca="1">AP630*'Ejercicio 3 - TIR'!$D$5</f>
        <v>14527.1332779932</v>
      </c>
      <c r="AV630" s="18">
        <f ca="1">AQ630*'Ejercicio 3 - TIR'!$D$5</f>
        <v>15452.1823402784</v>
      </c>
      <c r="AW630" s="18">
        <f ca="1">AR630*'Ejercicio 3 - TIR'!$D$5</f>
        <v>21904.8690883041</v>
      </c>
      <c r="AX630" s="18">
        <f ca="1">AS630*'Ejercicio 3 - TIR'!$D$5</f>
        <v>31379.7183901856</v>
      </c>
      <c r="AY630" s="18">
        <f ca="1">AT630*'Ejercicio 3 - TIR'!$D$5</f>
        <v>32453.7503038927</v>
      </c>
      <c r="AZ630" s="18">
        <f ca="1" t="shared" ref="AZ630:BD630" si="4680">AJ630-AU630-AE630</f>
        <v>25258.882830572</v>
      </c>
      <c r="BA630" s="18">
        <f ca="1" t="shared" si="4680"/>
        <v>25557.7259453952</v>
      </c>
      <c r="BB630" s="18">
        <f ca="1" t="shared" si="4680"/>
        <v>31145.9211250534</v>
      </c>
      <c r="BC630" s="18">
        <f ca="1" t="shared" si="4680"/>
        <v>39304.7815295563</v>
      </c>
      <c r="BD630" s="18">
        <f ca="1" t="shared" si="4680"/>
        <v>38721.4553994848</v>
      </c>
      <c r="BE630" s="18">
        <f ca="1" t="shared" ref="BE630:BI630" si="4681">AZ630/Z630</f>
        <v>21971.4338021107</v>
      </c>
      <c r="BF630" s="18">
        <f ca="1" t="shared" si="4681"/>
        <v>19621.976485921</v>
      </c>
      <c r="BG630" s="18">
        <f ca="1" t="shared" si="4681"/>
        <v>20577.9036598439</v>
      </c>
      <c r="BH630" s="18">
        <f ca="1" t="shared" si="4681"/>
        <v>21421.2990204905</v>
      </c>
      <c r="BI630" s="18">
        <f ca="1" t="shared" si="4681"/>
        <v>17290.4408003176</v>
      </c>
      <c r="BJ630" s="18">
        <f ca="1" t="shared" si="4310"/>
        <v>70479.574148075</v>
      </c>
      <c r="BK630" s="18">
        <f ca="1" t="shared" si="4311"/>
        <v>34578.8714554546</v>
      </c>
      <c r="BL630" s="18">
        <f ca="1" t="shared" si="4312"/>
        <v>105058.44560353</v>
      </c>
      <c r="BM630" s="18">
        <f ca="1">BK630*'Ejercicio 3 - TIR'!$D$5</f>
        <v>17289.4357277273</v>
      </c>
      <c r="BN630" s="18">
        <f ca="1" t="shared" si="4313"/>
        <v>87769.0098758023</v>
      </c>
      <c r="BO630" s="18">
        <f ca="1" t="shared" si="4314"/>
        <v>39191.8344417457</v>
      </c>
      <c r="BP630" s="18">
        <f ca="1" t="shared" si="4315"/>
        <v>-108674.700117458</v>
      </c>
      <c r="BQ630" s="18">
        <f ca="1" t="shared" ref="BQ630:BT630" si="4682">BE630</f>
        <v>21971.4338021107</v>
      </c>
      <c r="BR630" s="18">
        <f ca="1" t="shared" si="4682"/>
        <v>19621.976485921</v>
      </c>
      <c r="BS630" s="18">
        <f ca="1" t="shared" si="4682"/>
        <v>20577.9036598439</v>
      </c>
      <c r="BT630" s="18">
        <f ca="1" t="shared" si="4682"/>
        <v>21421.2990204905</v>
      </c>
      <c r="BU630" s="18">
        <f ca="1" t="shared" si="4317"/>
        <v>56482.2752420633</v>
      </c>
      <c r="BV630" s="20">
        <f ca="1" t="shared" si="4318"/>
        <v>7.7045919887071</v>
      </c>
    </row>
    <row r="631" ht="15" customHeight="1" spans="1:74">
      <c r="A631" s="16">
        <v>630</v>
      </c>
      <c r="B631" s="17">
        <f ca="1" t="shared" ref="B631:F631" si="4683">RAND()</f>
        <v>0.451593221113278</v>
      </c>
      <c r="C631" s="18">
        <f ca="1">IF(B631&lt;=('Ejercicio 3 - TIR'!$D$13-'Ejercicio 3 - TIR'!$C$13)/('Ejercicio 3 - TIR'!$E$13-'Ejercicio 3 - TIR'!$C$13),'Ejercicio 3 - TIR'!$C$13+SQRT(('Ejercicio 3 - TIR'!$E$13-'Ejercicio 3 - TIR'!$C$13)*('Ejercicio 3 - TIR'!$D$13-'Ejercicio 3 - TIR'!$C$13)*B631),'Ejercicio 3 - TIR'!$E$13-SQRT(('Ejercicio 3 - TIR'!$E$13-'Ejercicio 3 - TIR'!$C$13)*('Ejercicio 3 - TIR'!$E$13-'Ejercicio 3 - TIR'!$D$13)*(1-B631)))</f>
        <v>74346.7714572987</v>
      </c>
      <c r="D631" s="17">
        <f ca="1" t="shared" si="4683"/>
        <v>0.605459087350859</v>
      </c>
      <c r="E631" s="18">
        <f ca="1">IF(D631&lt;=('Ejercicio 3 - TIR'!$D$14-'Ejercicio 3 - TIR'!$C$14)/('Ejercicio 3 - TIR'!$E$14-'Ejercicio 3 - TIR'!$C$14),'Ejercicio 3 - TIR'!$C$14+SQRT(('Ejercicio 3 - TIR'!$E$14-'Ejercicio 3 - TIR'!$C$14)*('Ejercicio 3 - TIR'!$D$14-'Ejercicio 3 - TIR'!$C$14)*D631),'Ejercicio 3 - TIR'!$E$14-SQRT(('Ejercicio 3 - TIR'!$E$14-'Ejercicio 3 - TIR'!$C$14)*('Ejercicio 3 - TIR'!$E$14-'Ejercicio 3 - TIR'!$D$14)*(1-D631)))</f>
        <v>32307.0722805052</v>
      </c>
      <c r="F631" s="17">
        <f ca="1" t="shared" si="4683"/>
        <v>0.378014013717114</v>
      </c>
      <c r="G631" s="18">
        <f ca="1">IF(F631&lt;=('Ejercicio 3 - TIR'!$D$18-'Ejercicio 3 - TIR'!$C$18)/('Ejercicio 3 - TIR'!$E$18-'Ejercicio 3 - TIR'!$C$18),'Ejercicio 3 - TIR'!$C$18+SQRT(('Ejercicio 3 - TIR'!$E$18-'Ejercicio 3 - TIR'!$C$18)*('Ejercicio 3 - TIR'!$D$18-'Ejercicio 3 - TIR'!$C$18)*F631),'Ejercicio 3 - TIR'!$E$18-SQRT(('Ejercicio 3 - TIR'!$E$18-'Ejercicio 3 - TIR'!$C$18)*('Ejercicio 3 - TIR'!$E$18-'Ejercicio 3 - TIR'!$D$18)*(1-F631)))</f>
        <v>37530.0798174765</v>
      </c>
      <c r="H631" s="17">
        <f ca="1" t="shared" ref="H631:L631" si="4684">RAND()</f>
        <v>0.832569715409624</v>
      </c>
      <c r="I631" s="18">
        <f ca="1">IF(H631&lt;=('Ejercicio 3 - TIR'!$D$18-'Ejercicio 3 - TIR'!$C$18)/('Ejercicio 3 - TIR'!$E$18-'Ejercicio 3 - TIR'!$C$18),'Ejercicio 3 - TIR'!$C$18+SQRT(('Ejercicio 3 - TIR'!$E$18-'Ejercicio 3 - TIR'!$C$18)*('Ejercicio 3 - TIR'!$D$18-'Ejercicio 3 - TIR'!$C$18)*H631),'Ejercicio 3 - TIR'!$E$18-SQRT(('Ejercicio 3 - TIR'!$E$18-'Ejercicio 3 - TIR'!$C$18)*('Ejercicio 3 - TIR'!$E$18-'Ejercicio 3 - TIR'!$D$18)*(1-H631)))</f>
        <v>41456.3759589541</v>
      </c>
      <c r="J631" s="17">
        <f ca="1" t="shared" si="4684"/>
        <v>0.540315855455678</v>
      </c>
      <c r="K631" s="18">
        <f ca="1">IF(J631&lt;=('Ejercicio 3 - TIR'!$D$18-'Ejercicio 3 - TIR'!$C$18)/('Ejercicio 3 - TIR'!$E$18-'Ejercicio 3 - TIR'!$C$18),'Ejercicio 3 - TIR'!$C$18+SQRT(('Ejercicio 3 - TIR'!$E$18-'Ejercicio 3 - TIR'!$C$18)*('Ejercicio 3 - TIR'!$D$18-'Ejercicio 3 - TIR'!$C$18)*J631),'Ejercicio 3 - TIR'!$E$18-SQRT(('Ejercicio 3 - TIR'!$E$18-'Ejercicio 3 - TIR'!$C$18)*('Ejercicio 3 - TIR'!$E$18-'Ejercicio 3 - TIR'!$D$18)*(1-J631)))</f>
        <v>39002.6317440153</v>
      </c>
      <c r="L631" s="17">
        <f ca="1" t="shared" si="4684"/>
        <v>0.607835802317524</v>
      </c>
      <c r="M631" s="18">
        <f ca="1">IF(L631&lt;=('Ejercicio 3 - TIR'!$D$18-'Ejercicio 3 - TIR'!$C$18)/('Ejercicio 3 - TIR'!$E$18-'Ejercicio 3 - TIR'!$C$18),'Ejercicio 3 - TIR'!$C$18+SQRT(('Ejercicio 3 - TIR'!$E$18-'Ejercicio 3 - TIR'!$C$18)*('Ejercicio 3 - TIR'!$D$18-'Ejercicio 3 - TIR'!$C$18)*L631),'Ejercicio 3 - TIR'!$E$18-SQRT(('Ejercicio 3 - TIR'!$E$18-'Ejercicio 3 - TIR'!$C$18)*('Ejercicio 3 - TIR'!$E$18-'Ejercicio 3 - TIR'!$D$18)*(1-L631)))</f>
        <v>39548.5794937063</v>
      </c>
      <c r="N631" s="17">
        <f ca="1" t="shared" ref="N631:R631" si="4685">RAND()</f>
        <v>0.925890903751169</v>
      </c>
      <c r="O631" s="18">
        <f ca="1">IF(N631&lt;=('Ejercicio 3 - TIR'!$D$18-'Ejercicio 3 - TIR'!$C$18)/('Ejercicio 3 - TIR'!$E$18-'Ejercicio 3 - TIR'!$C$18),'Ejercicio 3 - TIR'!$C$18+SQRT(('Ejercicio 3 - TIR'!$E$18-'Ejercicio 3 - TIR'!$C$18)*('Ejercicio 3 - TIR'!$D$18-'Ejercicio 3 - TIR'!$C$18)*N631),'Ejercicio 3 - TIR'!$E$18-SQRT(('Ejercicio 3 - TIR'!$E$18-'Ejercicio 3 - TIR'!$C$18)*('Ejercicio 3 - TIR'!$E$18-'Ejercicio 3 - TIR'!$D$18)*(1-N631)))</f>
        <v>42642.4202625018</v>
      </c>
      <c r="P631" s="17">
        <f ca="1" t="shared" si="4685"/>
        <v>0.856139599077568</v>
      </c>
      <c r="Q631" s="19">
        <f ca="1">IF(P631&lt;=('Ejercicio 3 - TIR'!$D$22-'Ejercicio 3 - TIR'!$C$22)/('Ejercicio 3 - TIR'!$E$22-'Ejercicio 3 - TIR'!$C$22),'Ejercicio 3 - TIR'!$C$22+SQRT(('Ejercicio 3 - TIR'!$E$22-'Ejercicio 3 - TIR'!$C$22)*('Ejercicio 3 - TIR'!$D$22-'Ejercicio 3 - TIR'!$C$22)*P631),'Ejercicio 3 - TIR'!$E$22-SQRT(('Ejercicio 3 - TIR'!$E$22-'Ejercicio 3 - TIR'!$C$22)*('Ejercicio 3 - TIR'!$E$22-'Ejercicio 3 - TIR'!$D$22)*(1-P631)))</f>
        <v>0.163908116279926</v>
      </c>
      <c r="R631" s="17">
        <f ca="1" t="shared" si="4685"/>
        <v>0.250621580554796</v>
      </c>
      <c r="S631" s="19">
        <f ca="1">IF(R631&lt;=('Ejercicio 3 - TIR'!$D$23-'Ejercicio 3 - TIR'!$C$23)/('Ejercicio 3 - TIR'!$E$23-'Ejercicio 3 - TIR'!$C$23),'Ejercicio 3 - TIR'!$C$23+SQRT(('Ejercicio 3 - TIR'!$E$23-'Ejercicio 3 - TIR'!$C$23)*('Ejercicio 3 - TIR'!$D$23-'Ejercicio 3 - TIR'!$C$23)*R631),'Ejercicio 3 - TIR'!$E$23-SQRT(('Ejercicio 3 - TIR'!$E$23-'Ejercicio 3 - TIR'!$C$23)*('Ejercicio 3 - TIR'!$E$23-'Ejercicio 3 - TIR'!$D$23)*(1-R631)))</f>
        <v>0.141239558493496</v>
      </c>
      <c r="T631" s="17">
        <f ca="1" t="shared" ref="T631:X631" si="4686">RAND()</f>
        <v>0.342315787406718</v>
      </c>
      <c r="U631" s="19">
        <f ca="1">IF(T631&lt;=('Ejercicio 3 - TIR'!$D$24-'Ejercicio 3 - TIR'!$C$24)/('Ejercicio 3 - TIR'!$E$24-'Ejercicio 3 - TIR'!$C$24),'Ejercicio 3 - TIR'!$C$24+SQRT(('Ejercicio 3 - TIR'!$E$24-'Ejercicio 3 - TIR'!$C$24)*('Ejercicio 3 - TIR'!$D$24-'Ejercicio 3 - TIR'!$C$24)*T631),'Ejercicio 3 - TIR'!$E$24-SQRT(('Ejercicio 3 - TIR'!$E$24-'Ejercicio 3 - TIR'!$C$24)*('Ejercicio 3 - TIR'!$E$24-'Ejercicio 3 - TIR'!$D$24)*(1-T631)))</f>
        <v>0.176811623478523</v>
      </c>
      <c r="V631" s="17">
        <f ca="1" t="shared" si="4686"/>
        <v>0.560850164652037</v>
      </c>
      <c r="W631" s="19">
        <f ca="1">IF(V631&lt;=('Ejercicio 3 - TIR'!$D$25-'Ejercicio 3 - TIR'!$C$25)/('Ejercicio 3 - TIR'!$E$25-'Ejercicio 3 - TIR'!$C$25),'Ejercicio 3 - TIR'!$C$25+SQRT(('Ejercicio 3 - TIR'!$E$25-'Ejercicio 3 - TIR'!$C$25)*('Ejercicio 3 - TIR'!$D$25-'Ejercicio 3 - TIR'!$C$25)*V631),'Ejercicio 3 - TIR'!$E$25-SQRT(('Ejercicio 3 - TIR'!$E$25-'Ejercicio 3 - TIR'!$C$25)*('Ejercicio 3 - TIR'!$E$25-'Ejercicio 3 - TIR'!$D$25)*(1-V631)))</f>
        <v>0.210795096942884</v>
      </c>
      <c r="X631" s="17">
        <f ca="1" t="shared" si="4686"/>
        <v>0.662392607469102</v>
      </c>
      <c r="Y631" s="19">
        <f ca="1">IF(X631&lt;=('Ejercicio 3 - TIR'!$D$26-'Ejercicio 3 - TIR'!$C$26)/('Ejercicio 3 - TIR'!$E$26-'Ejercicio 3 - TIR'!$C$26),'Ejercicio 3 - TIR'!$C$26+SQRT(('Ejercicio 3 - TIR'!$E$26-'Ejercicio 3 - TIR'!$C$26)*('Ejercicio 3 - TIR'!$D$26-'Ejercicio 3 - TIR'!$C$26)*X631),'Ejercicio 3 - TIR'!$E$26-SQRT(('Ejercicio 3 - TIR'!$E$26-'Ejercicio 3 - TIR'!$C$26)*('Ejercicio 3 - TIR'!$E$26-'Ejercicio 3 - TIR'!$D$26)*(1-X631)))</f>
        <v>0.237302460027926</v>
      </c>
      <c r="Z631" s="17">
        <f ca="1" t="shared" si="4288"/>
        <v>1.16390811627993</v>
      </c>
      <c r="AA631" s="17">
        <f ca="1" t="shared" si="4289"/>
        <v>1.3282979847503</v>
      </c>
      <c r="AB631" s="17">
        <f ca="1" t="shared" si="4290"/>
        <v>1.56315650789725</v>
      </c>
      <c r="AC631" s="17">
        <f ca="1" t="shared" si="4291"/>
        <v>1.89266223551635</v>
      </c>
      <c r="AD631" s="17">
        <f ca="1" t="shared" si="4292"/>
        <v>2.34179564000634</v>
      </c>
      <c r="AE631" s="16">
        <f ca="1" t="shared" si="4293"/>
        <v>5295.39136001703</v>
      </c>
      <c r="AF631" s="16">
        <f ca="1" t="shared" si="4294"/>
        <v>6043.31009775611</v>
      </c>
      <c r="AG631" s="16">
        <f ca="1" t="shared" si="4295"/>
        <v>7111.83756732452</v>
      </c>
      <c r="AH631" s="16">
        <f ca="1" t="shared" si="4296"/>
        <v>8610.97805677073</v>
      </c>
      <c r="AI631" s="16">
        <f ca="1" t="shared" si="4297"/>
        <v>10654.3843328889</v>
      </c>
      <c r="AJ631" s="18">
        <f ca="1" t="shared" si="4298"/>
        <v>43681.5645041944</v>
      </c>
      <c r="AK631" s="18">
        <f ca="1" t="shared" si="4299"/>
        <v>55066.4206413295</v>
      </c>
      <c r="AL631" s="18">
        <f ca="1" t="shared" si="4300"/>
        <v>60967.2176357774</v>
      </c>
      <c r="AM631" s="18">
        <f ca="1" t="shared" si="4301"/>
        <v>74852.1028760543</v>
      </c>
      <c r="AN631" s="18">
        <f ca="1" t="shared" si="4302"/>
        <v>99859.8338500444</v>
      </c>
      <c r="AO631" s="18">
        <f ca="1">C631/'Ejercicio 3 - TIR'!$D$7</f>
        <v>14869.3542914597</v>
      </c>
      <c r="AP631" s="18">
        <f ca="1" t="shared" si="4303"/>
        <v>28812.2102127346</v>
      </c>
      <c r="AQ631" s="18">
        <f ca="1" t="shared" si="4304"/>
        <v>40197.0663498698</v>
      </c>
      <c r="AR631" s="18">
        <f ca="1" t="shared" si="4305"/>
        <v>46097.8633443177</v>
      </c>
      <c r="AS631" s="18">
        <f ca="1" t="shared" si="4306"/>
        <v>59982.7485845946</v>
      </c>
      <c r="AT631" s="18">
        <f ca="1" t="shared" si="4307"/>
        <v>84990.4795585847</v>
      </c>
      <c r="AU631" s="18">
        <f ca="1">AP631*'Ejercicio 3 - TIR'!$D$5</f>
        <v>14406.1051063673</v>
      </c>
      <c r="AV631" s="18">
        <f ca="1">AQ631*'Ejercicio 3 - TIR'!$D$5</f>
        <v>20098.5331749349</v>
      </c>
      <c r="AW631" s="18">
        <f ca="1">AR631*'Ejercicio 3 - TIR'!$D$5</f>
        <v>23048.9316721588</v>
      </c>
      <c r="AX631" s="18">
        <f ca="1">AS631*'Ejercicio 3 - TIR'!$D$5</f>
        <v>29991.3742922973</v>
      </c>
      <c r="AY631" s="18">
        <f ca="1">AT631*'Ejercicio 3 - TIR'!$D$5</f>
        <v>42495.2397792924</v>
      </c>
      <c r="AZ631" s="18">
        <f ca="1" t="shared" ref="AZ631:BD631" si="4687">AJ631-AU631-AE631</f>
        <v>23980.06803781</v>
      </c>
      <c r="BA631" s="18">
        <f ca="1" t="shared" si="4687"/>
        <v>28924.5773686385</v>
      </c>
      <c r="BB631" s="18">
        <f ca="1" t="shared" si="4687"/>
        <v>30806.4483962941</v>
      </c>
      <c r="BC631" s="18">
        <f ca="1" t="shared" si="4687"/>
        <v>36249.7505269863</v>
      </c>
      <c r="BD631" s="18">
        <f ca="1" t="shared" si="4687"/>
        <v>46710.2097378632</v>
      </c>
      <c r="BE631" s="18">
        <f ca="1" t="shared" ref="BE631:BI631" si="4688">AZ631/Z631</f>
        <v>20603.0593844941</v>
      </c>
      <c r="BF631" s="18">
        <f ca="1" t="shared" si="4688"/>
        <v>21775.669089851</v>
      </c>
      <c r="BG631" s="18">
        <f ca="1" t="shared" si="4688"/>
        <v>19707.846425266</v>
      </c>
      <c r="BH631" s="18">
        <f ca="1" t="shared" si="4688"/>
        <v>19152.7837596954</v>
      </c>
      <c r="BI631" s="18">
        <f ca="1" t="shared" si="4688"/>
        <v>19946.3219334275</v>
      </c>
      <c r="BJ631" s="18">
        <f ca="1" t="shared" si="4310"/>
        <v>75656.5610078567</v>
      </c>
      <c r="BK631" s="18">
        <f ca="1" t="shared" si="4311"/>
        <v>34820.9890494499</v>
      </c>
      <c r="BL631" s="18">
        <f ca="1" t="shared" si="4312"/>
        <v>110477.550057307</v>
      </c>
      <c r="BM631" s="18">
        <f ca="1">BK631*'Ejercicio 3 - TIR'!$D$5</f>
        <v>17410.494524725</v>
      </c>
      <c r="BN631" s="18">
        <f ca="1" t="shared" si="4313"/>
        <v>93067.0555325816</v>
      </c>
      <c r="BO631" s="18">
        <f ca="1" t="shared" si="4314"/>
        <v>39741.7494262351</v>
      </c>
      <c r="BP631" s="18">
        <f ca="1" t="shared" si="4315"/>
        <v>-106653.843737804</v>
      </c>
      <c r="BQ631" s="18">
        <f ca="1" t="shared" ref="BQ631:BT631" si="4689">BE631</f>
        <v>20603.0593844941</v>
      </c>
      <c r="BR631" s="18">
        <f ca="1" t="shared" si="4689"/>
        <v>21775.669089851</v>
      </c>
      <c r="BS631" s="18">
        <f ca="1" t="shared" si="4689"/>
        <v>19707.846425266</v>
      </c>
      <c r="BT631" s="18">
        <f ca="1" t="shared" si="4689"/>
        <v>19152.7837596954</v>
      </c>
      <c r="BU631" s="18">
        <f ca="1" t="shared" si="4317"/>
        <v>59688.0713596625</v>
      </c>
      <c r="BV631" s="20">
        <f ca="1" t="shared" si="4318"/>
        <v>8.43229272267243</v>
      </c>
    </row>
    <row r="632" ht="15" customHeight="1" spans="1:74">
      <c r="A632" s="16">
        <v>631</v>
      </c>
      <c r="B632" s="17">
        <f ca="1" t="shared" ref="B632:F632" si="4690">RAND()</f>
        <v>0.567792137699281</v>
      </c>
      <c r="C632" s="18">
        <f ca="1">IF(B632&lt;=('Ejercicio 3 - TIR'!$D$13-'Ejercicio 3 - TIR'!$C$13)/('Ejercicio 3 - TIR'!$E$13-'Ejercicio 3 - TIR'!$C$13),'Ejercicio 3 - TIR'!$C$13+SQRT(('Ejercicio 3 - TIR'!$E$13-'Ejercicio 3 - TIR'!$C$13)*('Ejercicio 3 - TIR'!$D$13-'Ejercicio 3 - TIR'!$C$13)*B632),'Ejercicio 3 - TIR'!$E$13-SQRT(('Ejercicio 3 - TIR'!$E$13-'Ejercicio 3 - TIR'!$C$13)*('Ejercicio 3 - TIR'!$E$13-'Ejercicio 3 - TIR'!$D$13)*(1-B632)))</f>
        <v>77226.1238529568</v>
      </c>
      <c r="D632" s="17">
        <f ca="1" t="shared" si="4690"/>
        <v>0.758187372818085</v>
      </c>
      <c r="E632" s="18">
        <f ca="1">IF(D632&lt;=('Ejercicio 3 - TIR'!$D$14-'Ejercicio 3 - TIR'!$C$14)/('Ejercicio 3 - TIR'!$E$14-'Ejercicio 3 - TIR'!$C$14),'Ejercicio 3 - TIR'!$C$14+SQRT(('Ejercicio 3 - TIR'!$E$14-'Ejercicio 3 - TIR'!$C$14)*('Ejercicio 3 - TIR'!$D$14-'Ejercicio 3 - TIR'!$C$14)*D632),'Ejercicio 3 - TIR'!$E$14-SQRT(('Ejercicio 3 - TIR'!$E$14-'Ejercicio 3 - TIR'!$C$14)*('Ejercicio 3 - TIR'!$E$14-'Ejercicio 3 - TIR'!$D$14)*(1-D632)))</f>
        <v>33977.384780904</v>
      </c>
      <c r="F632" s="17">
        <f ca="1" t="shared" si="4690"/>
        <v>0.758041458825547</v>
      </c>
      <c r="G632" s="18">
        <f ca="1">IF(F632&lt;=('Ejercicio 3 - TIR'!$D$18-'Ejercicio 3 - TIR'!$C$18)/('Ejercicio 3 - TIR'!$E$18-'Ejercicio 3 - TIR'!$C$18),'Ejercicio 3 - TIR'!$C$18+SQRT(('Ejercicio 3 - TIR'!$E$18-'Ejercicio 3 - TIR'!$C$18)*('Ejercicio 3 - TIR'!$D$18-'Ejercicio 3 - TIR'!$C$18)*F632),'Ejercicio 3 - TIR'!$E$18-SQRT(('Ejercicio 3 - TIR'!$E$18-'Ejercicio 3 - TIR'!$C$18)*('Ejercicio 3 - TIR'!$E$18-'Ejercicio 3 - TIR'!$D$18)*(1-F632)))</f>
        <v>40740.0832651231</v>
      </c>
      <c r="H632" s="17">
        <f ca="1" t="shared" ref="H632:L632" si="4691">RAND()</f>
        <v>0.232284401334639</v>
      </c>
      <c r="I632" s="18">
        <f ca="1">IF(H632&lt;=('Ejercicio 3 - TIR'!$D$18-'Ejercicio 3 - TIR'!$C$18)/('Ejercicio 3 - TIR'!$E$18-'Ejercicio 3 - TIR'!$C$18),'Ejercicio 3 - TIR'!$C$18+SQRT(('Ejercicio 3 - TIR'!$E$18-'Ejercicio 3 - TIR'!$C$18)*('Ejercicio 3 - TIR'!$D$18-'Ejercicio 3 - TIR'!$C$18)*H632),'Ejercicio 3 - TIR'!$E$18-SQRT(('Ejercicio 3 - TIR'!$E$18-'Ejercicio 3 - TIR'!$C$18)*('Ejercicio 3 - TIR'!$E$18-'Ejercicio 3 - TIR'!$D$18)*(1-H632)))</f>
        <v>35902.7671646606</v>
      </c>
      <c r="J632" s="17">
        <f ca="1" t="shared" si="4691"/>
        <v>0.219489370395459</v>
      </c>
      <c r="K632" s="18">
        <f ca="1">IF(J632&lt;=('Ejercicio 3 - TIR'!$D$18-'Ejercicio 3 - TIR'!$C$18)/('Ejercicio 3 - TIR'!$E$18-'Ejercicio 3 - TIR'!$C$18),'Ejercicio 3 - TIR'!$C$18+SQRT(('Ejercicio 3 - TIR'!$E$18-'Ejercicio 3 - TIR'!$C$18)*('Ejercicio 3 - TIR'!$D$18-'Ejercicio 3 - TIR'!$C$18)*J632),'Ejercicio 3 - TIR'!$E$18-SQRT(('Ejercicio 3 - TIR'!$E$18-'Ejercicio 3 - TIR'!$C$18)*('Ejercicio 3 - TIR'!$E$18-'Ejercicio 3 - TIR'!$D$18)*(1-J632)))</f>
        <v>35737.8920832758</v>
      </c>
      <c r="L632" s="17">
        <f ca="1" t="shared" si="4691"/>
        <v>0.758078107490081</v>
      </c>
      <c r="M632" s="18">
        <f ca="1">IF(L632&lt;=('Ejercicio 3 - TIR'!$D$18-'Ejercicio 3 - TIR'!$C$18)/('Ejercicio 3 - TIR'!$E$18-'Ejercicio 3 - TIR'!$C$18),'Ejercicio 3 - TIR'!$C$18+SQRT(('Ejercicio 3 - TIR'!$E$18-'Ejercicio 3 - TIR'!$C$18)*('Ejercicio 3 - TIR'!$D$18-'Ejercicio 3 - TIR'!$C$18)*L632),'Ejercicio 3 - TIR'!$E$18-SQRT(('Ejercicio 3 - TIR'!$E$18-'Ejercicio 3 - TIR'!$C$18)*('Ejercicio 3 - TIR'!$E$18-'Ejercicio 3 - TIR'!$D$18)*(1-L632)))</f>
        <v>40740.4058951299</v>
      </c>
      <c r="N632" s="17">
        <f ca="1" t="shared" ref="N632:R632" si="4692">RAND()</f>
        <v>0.582046099896071</v>
      </c>
      <c r="O632" s="18">
        <f ca="1">IF(N632&lt;=('Ejercicio 3 - TIR'!$D$18-'Ejercicio 3 - TIR'!$C$18)/('Ejercicio 3 - TIR'!$E$18-'Ejercicio 3 - TIR'!$C$18),'Ejercicio 3 - TIR'!$C$18+SQRT(('Ejercicio 3 - TIR'!$E$18-'Ejercicio 3 - TIR'!$C$18)*('Ejercicio 3 - TIR'!$D$18-'Ejercicio 3 - TIR'!$C$18)*N632),'Ejercicio 3 - TIR'!$E$18-SQRT(('Ejercicio 3 - TIR'!$E$18-'Ejercicio 3 - TIR'!$C$18)*('Ejercicio 3 - TIR'!$E$18-'Ejercicio 3 - TIR'!$D$18)*(1-N632)))</f>
        <v>39343.8169387253</v>
      </c>
      <c r="P632" s="17">
        <f ca="1" t="shared" si="4692"/>
        <v>0.863914605828341</v>
      </c>
      <c r="Q632" s="19">
        <f ca="1">IF(P632&lt;=('Ejercicio 3 - TIR'!$D$22-'Ejercicio 3 - TIR'!$C$22)/('Ejercicio 3 - TIR'!$E$22-'Ejercicio 3 - TIR'!$C$22),'Ejercicio 3 - TIR'!$C$22+SQRT(('Ejercicio 3 - TIR'!$E$22-'Ejercicio 3 - TIR'!$C$22)*('Ejercicio 3 - TIR'!$D$22-'Ejercicio 3 - TIR'!$C$22)*P632),'Ejercicio 3 - TIR'!$E$22-SQRT(('Ejercicio 3 - TIR'!$E$22-'Ejercicio 3 - TIR'!$C$22)*('Ejercicio 3 - TIR'!$E$22-'Ejercicio 3 - TIR'!$D$22)*(1-P632)))</f>
        <v>0.164349002922849</v>
      </c>
      <c r="R632" s="17">
        <f ca="1" t="shared" si="4692"/>
        <v>0.198588355983908</v>
      </c>
      <c r="S632" s="19">
        <f ca="1">IF(R632&lt;=('Ejercicio 3 - TIR'!$D$23-'Ejercicio 3 - TIR'!$C$23)/('Ejercicio 3 - TIR'!$E$23-'Ejercicio 3 - TIR'!$C$23),'Ejercicio 3 - TIR'!$C$23+SQRT(('Ejercicio 3 - TIR'!$E$23-'Ejercicio 3 - TIR'!$C$23)*('Ejercicio 3 - TIR'!$D$23-'Ejercicio 3 - TIR'!$C$23)*R632),'Ejercicio 3 - TIR'!$E$23-SQRT(('Ejercicio 3 - TIR'!$E$23-'Ejercicio 3 - TIR'!$C$23)*('Ejercicio 3 - TIR'!$E$23-'Ejercicio 3 - TIR'!$D$23)*(1-R632)))</f>
        <v>0.138906587232259</v>
      </c>
      <c r="T632" s="17">
        <f ca="1" t="shared" ref="T632:X632" si="4693">RAND()</f>
        <v>0.424466567177641</v>
      </c>
      <c r="U632" s="19">
        <f ca="1">IF(T632&lt;=('Ejercicio 3 - TIR'!$D$24-'Ejercicio 3 - TIR'!$C$24)/('Ejercicio 3 - TIR'!$E$24-'Ejercicio 3 - TIR'!$C$24),'Ejercicio 3 - TIR'!$C$24+SQRT(('Ejercicio 3 - TIR'!$E$24-'Ejercicio 3 - TIR'!$C$24)*('Ejercicio 3 - TIR'!$D$24-'Ejercicio 3 - TIR'!$C$24)*T632),'Ejercicio 3 - TIR'!$E$24-SQRT(('Ejercicio 3 - TIR'!$E$24-'Ejercicio 3 - TIR'!$C$24)*('Ejercicio 3 - TIR'!$E$24-'Ejercicio 3 - TIR'!$D$24)*(1-T632)))</f>
        <v>0.179855984175254</v>
      </c>
      <c r="V632" s="17">
        <f ca="1" t="shared" si="4693"/>
        <v>0.1519138559988</v>
      </c>
      <c r="W632" s="19">
        <f ca="1">IF(V632&lt;=('Ejercicio 3 - TIR'!$D$25-'Ejercicio 3 - TIR'!$C$25)/('Ejercicio 3 - TIR'!$E$25-'Ejercicio 3 - TIR'!$C$25),'Ejercicio 3 - TIR'!$C$25+SQRT(('Ejercicio 3 - TIR'!$E$25-'Ejercicio 3 - TIR'!$C$25)*('Ejercicio 3 - TIR'!$D$25-'Ejercicio 3 - TIR'!$C$25)*V632),'Ejercicio 3 - TIR'!$E$25-SQRT(('Ejercicio 3 - TIR'!$E$25-'Ejercicio 3 - TIR'!$C$25)*('Ejercicio 3 - TIR'!$E$25-'Ejercicio 3 - TIR'!$D$25)*(1-V632)))</f>
        <v>0.194583531753259</v>
      </c>
      <c r="X632" s="17">
        <f ca="1" t="shared" si="4693"/>
        <v>0.747551125075876</v>
      </c>
      <c r="Y632" s="19">
        <f ca="1">IF(X632&lt;=('Ejercicio 3 - TIR'!$D$26-'Ejercicio 3 - TIR'!$C$26)/('Ejercicio 3 - TIR'!$E$26-'Ejercicio 3 - TIR'!$C$26),'Ejercicio 3 - TIR'!$C$26+SQRT(('Ejercicio 3 - TIR'!$E$26-'Ejercicio 3 - TIR'!$C$26)*('Ejercicio 3 - TIR'!$D$26-'Ejercicio 3 - TIR'!$C$26)*X632),'Ejercicio 3 - TIR'!$E$26-SQRT(('Ejercicio 3 - TIR'!$E$26-'Ejercicio 3 - TIR'!$C$26)*('Ejercicio 3 - TIR'!$E$26-'Ejercicio 3 - TIR'!$D$26)*(1-X632)))</f>
        <v>0.243078137579609</v>
      </c>
      <c r="Z632" s="17">
        <f ca="1" t="shared" si="4288"/>
        <v>1.16434900292285</v>
      </c>
      <c r="AA632" s="17">
        <f ca="1" t="shared" si="4289"/>
        <v>1.32608474926615</v>
      </c>
      <c r="AB632" s="17">
        <f ca="1" t="shared" si="4290"/>
        <v>1.5645890269452</v>
      </c>
      <c r="AC632" s="17">
        <f ca="1" t="shared" si="4291"/>
        <v>1.8690322855506</v>
      </c>
      <c r="AD632" s="17">
        <f ca="1" t="shared" si="4292"/>
        <v>2.3233531725984</v>
      </c>
      <c r="AE632" s="16">
        <f ca="1" t="shared" si="4293"/>
        <v>5584.14931066755</v>
      </c>
      <c r="AF632" s="16">
        <f ca="1" t="shared" si="4294"/>
        <v>6359.82443400776</v>
      </c>
      <c r="AG632" s="16">
        <f ca="1" t="shared" si="4295"/>
        <v>7503.67691676805</v>
      </c>
      <c r="AH632" s="16">
        <f ca="1" t="shared" si="4296"/>
        <v>8963.76887236819</v>
      </c>
      <c r="AI632" s="16">
        <f ca="1" t="shared" si="4297"/>
        <v>11142.6651155575</v>
      </c>
      <c r="AJ632" s="18">
        <f ca="1" t="shared" si="4298"/>
        <v>47435.67532874</v>
      </c>
      <c r="AK632" s="18">
        <f ca="1" t="shared" si="4299"/>
        <v>47610.1119935098</v>
      </c>
      <c r="AL632" s="18">
        <f ca="1" t="shared" si="4300"/>
        <v>55915.1137996452</v>
      </c>
      <c r="AM632" s="18">
        <f ca="1" t="shared" si="4301"/>
        <v>76145.1339444337</v>
      </c>
      <c r="AN632" s="18">
        <f ca="1" t="shared" si="4302"/>
        <v>91409.5819067181</v>
      </c>
      <c r="AO632" s="18">
        <f ca="1">C632/'Ejercicio 3 - TIR'!$D$7</f>
        <v>15445.2247705914</v>
      </c>
      <c r="AP632" s="18">
        <f ca="1" t="shared" si="4303"/>
        <v>31990.4505581486</v>
      </c>
      <c r="AQ632" s="18">
        <f ca="1" t="shared" si="4304"/>
        <v>32164.8872229185</v>
      </c>
      <c r="AR632" s="18">
        <f ca="1" t="shared" si="4305"/>
        <v>40469.8890290538</v>
      </c>
      <c r="AS632" s="18">
        <f ca="1" t="shared" si="4306"/>
        <v>60699.9091738424</v>
      </c>
      <c r="AT632" s="18">
        <f ca="1" t="shared" si="4307"/>
        <v>75964.3571361267</v>
      </c>
      <c r="AU632" s="18">
        <f ca="1">AP632*'Ejercicio 3 - TIR'!$D$5</f>
        <v>15995.2252790743</v>
      </c>
      <c r="AV632" s="18">
        <f ca="1">AQ632*'Ejercicio 3 - TIR'!$D$5</f>
        <v>16082.4436114592</v>
      </c>
      <c r="AW632" s="18">
        <f ca="1">AR632*'Ejercicio 3 - TIR'!$D$5</f>
        <v>20234.9445145269</v>
      </c>
      <c r="AX632" s="18">
        <f ca="1">AS632*'Ejercicio 3 - TIR'!$D$5</f>
        <v>30349.9545869212</v>
      </c>
      <c r="AY632" s="18">
        <f ca="1">AT632*'Ejercicio 3 - TIR'!$D$5</f>
        <v>37982.1785680634</v>
      </c>
      <c r="AZ632" s="18">
        <f ca="1" t="shared" ref="AZ632:BD632" si="4694">AJ632-AU632-AE632</f>
        <v>25856.3007389981</v>
      </c>
      <c r="BA632" s="18">
        <f ca="1" t="shared" si="4694"/>
        <v>25167.8439480428</v>
      </c>
      <c r="BB632" s="18">
        <f ca="1" t="shared" si="4694"/>
        <v>28176.4923683502</v>
      </c>
      <c r="BC632" s="18">
        <f ca="1" t="shared" si="4694"/>
        <v>36831.4104851444</v>
      </c>
      <c r="BD632" s="18">
        <f ca="1" t="shared" si="4694"/>
        <v>42284.7382230972</v>
      </c>
      <c r="BE632" s="18">
        <f ca="1" t="shared" ref="BE632:BI632" si="4695">AZ632/Z632</f>
        <v>22206.6585483316</v>
      </c>
      <c r="BF632" s="18">
        <f ca="1" t="shared" si="4695"/>
        <v>18979.0614528752</v>
      </c>
      <c r="BG632" s="18">
        <f ca="1" t="shared" si="4695"/>
        <v>18008.8776561112</v>
      </c>
      <c r="BH632" s="18">
        <f ca="1" t="shared" si="4695"/>
        <v>19706.1392517862</v>
      </c>
      <c r="BI632" s="18">
        <f ca="1" t="shared" si="4695"/>
        <v>18199.8753877813</v>
      </c>
      <c r="BJ632" s="18">
        <f ca="1" t="shared" si="4310"/>
        <v>78941.4647273097</v>
      </c>
      <c r="BK632" s="18">
        <f ca="1" t="shared" si="4311"/>
        <v>35884.7119722488</v>
      </c>
      <c r="BL632" s="18">
        <f ca="1" t="shared" si="4312"/>
        <v>114826.176699559</v>
      </c>
      <c r="BM632" s="18">
        <f ca="1">BK632*'Ejercicio 3 - TIR'!$D$5</f>
        <v>17942.3559861244</v>
      </c>
      <c r="BN632" s="18">
        <f ca="1" t="shared" si="4313"/>
        <v>96883.8207134341</v>
      </c>
      <c r="BO632" s="18">
        <f ca="1" t="shared" si="4314"/>
        <v>41699.9971661997</v>
      </c>
      <c r="BP632" s="18">
        <f ca="1" t="shared" si="4315"/>
        <v>-111203.508633861</v>
      </c>
      <c r="BQ632" s="18">
        <f ca="1" t="shared" ref="BQ632:BT632" si="4696">BE632</f>
        <v>22206.6585483316</v>
      </c>
      <c r="BR632" s="18">
        <f ca="1" t="shared" si="4696"/>
        <v>18979.0614528752</v>
      </c>
      <c r="BS632" s="18">
        <f ca="1" t="shared" si="4696"/>
        <v>18008.8776561112</v>
      </c>
      <c r="BT632" s="18">
        <f ca="1" t="shared" si="4696"/>
        <v>19706.1392517862</v>
      </c>
      <c r="BU632" s="18">
        <f ca="1" t="shared" si="4317"/>
        <v>59899.872553981</v>
      </c>
      <c r="BV632" s="20">
        <f ca="1" t="shared" si="4318"/>
        <v>6.59220210257232</v>
      </c>
    </row>
    <row r="633" ht="15" customHeight="1" spans="1:74">
      <c r="A633" s="16">
        <v>632</v>
      </c>
      <c r="B633" s="17">
        <f ca="1" t="shared" ref="B633:F633" si="4697">RAND()</f>
        <v>0.351919349024216</v>
      </c>
      <c r="C633" s="18">
        <f ca="1">IF(B633&lt;=('Ejercicio 3 - TIR'!$D$13-'Ejercicio 3 - TIR'!$C$13)/('Ejercicio 3 - TIR'!$E$13-'Ejercicio 3 - TIR'!$C$13),'Ejercicio 3 - TIR'!$C$13+SQRT(('Ejercicio 3 - TIR'!$E$13-'Ejercicio 3 - TIR'!$C$13)*('Ejercicio 3 - TIR'!$D$13-'Ejercicio 3 - TIR'!$C$13)*B633),'Ejercicio 3 - TIR'!$E$13-SQRT(('Ejercicio 3 - TIR'!$E$13-'Ejercicio 3 - TIR'!$C$13)*('Ejercicio 3 - TIR'!$E$13-'Ejercicio 3 - TIR'!$D$13)*(1-B633)))</f>
        <v>72112.7846285983</v>
      </c>
      <c r="D633" s="17">
        <f ca="1" t="shared" si="4697"/>
        <v>0.671417304807744</v>
      </c>
      <c r="E633" s="18">
        <f ca="1">IF(D633&lt;=('Ejercicio 3 - TIR'!$D$14-'Ejercicio 3 - TIR'!$C$14)/('Ejercicio 3 - TIR'!$E$14-'Ejercicio 3 - TIR'!$C$14),'Ejercicio 3 - TIR'!$C$14+SQRT(('Ejercicio 3 - TIR'!$E$14-'Ejercicio 3 - TIR'!$C$14)*('Ejercicio 3 - TIR'!$D$14-'Ejercicio 3 - TIR'!$C$14)*D633),'Ejercicio 3 - TIR'!$E$14-SQRT(('Ejercicio 3 - TIR'!$E$14-'Ejercicio 3 - TIR'!$C$14)*('Ejercicio 3 - TIR'!$E$14-'Ejercicio 3 - TIR'!$D$14)*(1-D633)))</f>
        <v>32979.5011374662</v>
      </c>
      <c r="F633" s="17">
        <f ca="1" t="shared" si="4697"/>
        <v>0.261934726628054</v>
      </c>
      <c r="G633" s="18">
        <f ca="1">IF(F633&lt;=('Ejercicio 3 - TIR'!$D$18-'Ejercicio 3 - TIR'!$C$18)/('Ejercicio 3 - TIR'!$E$18-'Ejercicio 3 - TIR'!$C$18),'Ejercicio 3 - TIR'!$C$18+SQRT(('Ejercicio 3 - TIR'!$E$18-'Ejercicio 3 - TIR'!$C$18)*('Ejercicio 3 - TIR'!$D$18-'Ejercicio 3 - TIR'!$C$18)*F633),'Ejercicio 3 - TIR'!$E$18-SQRT(('Ejercicio 3 - TIR'!$E$18-'Ejercicio 3 - TIR'!$C$18)*('Ejercicio 3 - TIR'!$E$18-'Ejercicio 3 - TIR'!$D$18)*(1-F633)))</f>
        <v>36268.1902487248</v>
      </c>
      <c r="H633" s="17">
        <f ca="1" t="shared" ref="H633:L633" si="4698">RAND()</f>
        <v>0.708193743614241</v>
      </c>
      <c r="I633" s="18">
        <f ca="1">IF(H633&lt;=('Ejercicio 3 - TIR'!$D$18-'Ejercicio 3 - TIR'!$C$18)/('Ejercicio 3 - TIR'!$E$18-'Ejercicio 3 - TIR'!$C$18),'Ejercicio 3 - TIR'!$C$18+SQRT(('Ejercicio 3 - TIR'!$E$18-'Ejercicio 3 - TIR'!$C$18)*('Ejercicio 3 - TIR'!$D$18-'Ejercicio 3 - TIR'!$C$18)*H633),'Ejercicio 3 - TIR'!$E$18-SQRT(('Ejercicio 3 - TIR'!$E$18-'Ejercicio 3 - TIR'!$C$18)*('Ejercicio 3 - TIR'!$E$18-'Ejercicio 3 - TIR'!$D$18)*(1-H633)))</f>
        <v>40321.8091927614</v>
      </c>
      <c r="J633" s="17">
        <f ca="1" t="shared" si="4698"/>
        <v>0.598072420497199</v>
      </c>
      <c r="K633" s="18">
        <f ca="1">IF(J633&lt;=('Ejercicio 3 - TIR'!$D$18-'Ejercicio 3 - TIR'!$C$18)/('Ejercicio 3 - TIR'!$E$18-'Ejercicio 3 - TIR'!$C$18),'Ejercicio 3 - TIR'!$C$18+SQRT(('Ejercicio 3 - TIR'!$E$18-'Ejercicio 3 - TIR'!$C$18)*('Ejercicio 3 - TIR'!$D$18-'Ejercicio 3 - TIR'!$C$18)*J633),'Ejercicio 3 - TIR'!$E$18-SQRT(('Ejercicio 3 - TIR'!$E$18-'Ejercicio 3 - TIR'!$C$18)*('Ejercicio 3 - TIR'!$E$18-'Ejercicio 3 - TIR'!$D$18)*(1-J633)))</f>
        <v>39471.5818675963</v>
      </c>
      <c r="L633" s="17">
        <f ca="1" t="shared" si="4698"/>
        <v>0.469850457766587</v>
      </c>
      <c r="M633" s="18">
        <f ca="1">IF(L633&lt;=('Ejercicio 3 - TIR'!$D$18-'Ejercicio 3 - TIR'!$C$18)/('Ejercicio 3 - TIR'!$E$18-'Ejercicio 3 - TIR'!$C$18),'Ejercicio 3 - TIR'!$C$18+SQRT(('Ejercicio 3 - TIR'!$E$18-'Ejercicio 3 - TIR'!$C$18)*('Ejercicio 3 - TIR'!$D$18-'Ejercicio 3 - TIR'!$C$18)*L633),'Ejercicio 3 - TIR'!$E$18-SQRT(('Ejercicio 3 - TIR'!$E$18-'Ejercicio 3 - TIR'!$C$18)*('Ejercicio 3 - TIR'!$E$18-'Ejercicio 3 - TIR'!$D$18)*(1-L633)))</f>
        <v>38395.0919390432</v>
      </c>
      <c r="N633" s="17">
        <f ca="1" t="shared" ref="N633:R633" si="4699">RAND()</f>
        <v>0.0699583435514257</v>
      </c>
      <c r="O633" s="18">
        <f ca="1">IF(N633&lt;=('Ejercicio 3 - TIR'!$D$18-'Ejercicio 3 - TIR'!$C$18)/('Ejercicio 3 - TIR'!$E$18-'Ejercicio 3 - TIR'!$C$18),'Ejercicio 3 - TIR'!$C$18+SQRT(('Ejercicio 3 - TIR'!$E$18-'Ejercicio 3 - TIR'!$C$18)*('Ejercicio 3 - TIR'!$D$18-'Ejercicio 3 - TIR'!$C$18)*N633),'Ejercicio 3 - TIR'!$E$18-SQRT(('Ejercicio 3 - TIR'!$E$18-'Ejercicio 3 - TIR'!$C$18)*('Ejercicio 3 - TIR'!$E$18-'Ejercicio 3 - TIR'!$D$18)*(1-N633)))</f>
        <v>33239.4060462859</v>
      </c>
      <c r="P633" s="17">
        <f ca="1" t="shared" si="4699"/>
        <v>0.792315632041507</v>
      </c>
      <c r="Q633" s="19">
        <f ca="1">IF(P633&lt;=('Ejercicio 3 - TIR'!$D$22-'Ejercicio 3 - TIR'!$C$22)/('Ejercicio 3 - TIR'!$E$22-'Ejercicio 3 - TIR'!$C$22),'Ejercicio 3 - TIR'!$C$22+SQRT(('Ejercicio 3 - TIR'!$E$22-'Ejercicio 3 - TIR'!$C$22)*('Ejercicio 3 - TIR'!$D$22-'Ejercicio 3 - TIR'!$C$22)*P633),'Ejercicio 3 - TIR'!$E$22-SQRT(('Ejercicio 3 - TIR'!$E$22-'Ejercicio 3 - TIR'!$C$22)*('Ejercicio 3 - TIR'!$E$22-'Ejercicio 3 - TIR'!$D$22)*(1-P633)))</f>
        <v>0.160665267978964</v>
      </c>
      <c r="R633" s="17">
        <f ca="1" t="shared" si="4699"/>
        <v>0.96884878256679</v>
      </c>
      <c r="S633" s="19">
        <f ca="1">IF(R633&lt;=('Ejercicio 3 - TIR'!$D$23-'Ejercicio 3 - TIR'!$C$23)/('Ejercicio 3 - TIR'!$E$23-'Ejercicio 3 - TIR'!$C$23),'Ejercicio 3 - TIR'!$C$23+SQRT(('Ejercicio 3 - TIR'!$E$23-'Ejercicio 3 - TIR'!$C$23)*('Ejercicio 3 - TIR'!$D$23-'Ejercicio 3 - TIR'!$C$23)*R633),'Ejercicio 3 - TIR'!$E$23-SQRT(('Ejercicio 3 - TIR'!$E$23-'Ejercicio 3 - TIR'!$C$23)*('Ejercicio 3 - TIR'!$E$23-'Ejercicio 3 - TIR'!$D$23)*(1-R633)))</f>
        <v>0.172511863290526</v>
      </c>
      <c r="T633" s="17">
        <f ca="1" t="shared" ref="T633:X633" si="4700">RAND()</f>
        <v>0.57735208637546</v>
      </c>
      <c r="U633" s="19">
        <f ca="1">IF(T633&lt;=('Ejercicio 3 - TIR'!$D$24-'Ejercicio 3 - TIR'!$C$24)/('Ejercicio 3 - TIR'!$E$24-'Ejercicio 3 - TIR'!$C$24),'Ejercicio 3 - TIR'!$C$24+SQRT(('Ejercicio 3 - TIR'!$E$24-'Ejercicio 3 - TIR'!$C$24)*('Ejercicio 3 - TIR'!$D$24-'Ejercicio 3 - TIR'!$C$24)*T633),'Ejercicio 3 - TIR'!$E$24-SQRT(('Ejercicio 3 - TIR'!$E$24-'Ejercicio 3 - TIR'!$C$24)*('Ejercicio 3 - TIR'!$E$24-'Ejercicio 3 - TIR'!$D$24)*(1-T633)))</f>
        <v>0.185599212826612</v>
      </c>
      <c r="V633" s="17">
        <f ca="1" t="shared" si="4700"/>
        <v>0.7141753358845</v>
      </c>
      <c r="W633" s="19">
        <f ca="1">IF(V633&lt;=('Ejercicio 3 - TIR'!$D$25-'Ejercicio 3 - TIR'!$C$25)/('Ejercicio 3 - TIR'!$E$25-'Ejercicio 3 - TIR'!$C$25),'Ejercicio 3 - TIR'!$C$25+SQRT(('Ejercicio 3 - TIR'!$E$25-'Ejercicio 3 - TIR'!$C$25)*('Ejercicio 3 - TIR'!$D$25-'Ejercicio 3 - TIR'!$C$25)*V633),'Ejercicio 3 - TIR'!$E$25-SQRT(('Ejercicio 3 - TIR'!$E$25-'Ejercicio 3 - TIR'!$C$25)*('Ejercicio 3 - TIR'!$E$25-'Ejercicio 3 - TIR'!$D$25)*(1-V633)))</f>
        <v>0.218371115662985</v>
      </c>
      <c r="X633" s="17">
        <f ca="1" t="shared" si="4700"/>
        <v>0.131003411795632</v>
      </c>
      <c r="Y633" s="19">
        <f ca="1">IF(X633&lt;=('Ejercicio 3 - TIR'!$D$26-'Ejercicio 3 - TIR'!$C$26)/('Ejercicio 3 - TIR'!$E$26-'Ejercicio 3 - TIR'!$C$26),'Ejercicio 3 - TIR'!$C$26+SQRT(('Ejercicio 3 - TIR'!$E$26-'Ejercicio 3 - TIR'!$C$26)*('Ejercicio 3 - TIR'!$D$26-'Ejercicio 3 - TIR'!$C$26)*X633),'Ejercicio 3 - TIR'!$E$26-SQRT(('Ejercicio 3 - TIR'!$E$26-'Ejercicio 3 - TIR'!$C$26)*('Ejercicio 3 - TIR'!$E$26-'Ejercicio 3 - TIR'!$D$26)*(1-X633)))</f>
        <v>0.208807158526694</v>
      </c>
      <c r="Z633" s="17">
        <f ca="1" t="shared" si="4288"/>
        <v>1.16066526797896</v>
      </c>
      <c r="AA633" s="17">
        <f ca="1" t="shared" si="4289"/>
        <v>1.36089379601461</v>
      </c>
      <c r="AB633" s="17">
        <f ca="1" t="shared" si="4290"/>
        <v>1.61347461329554</v>
      </c>
      <c r="AC633" s="17">
        <f ca="1" t="shared" si="4291"/>
        <v>1.9658108646948</v>
      </c>
      <c r="AD633" s="17">
        <f ca="1" t="shared" si="4292"/>
        <v>2.37628624555262</v>
      </c>
      <c r="AE633" s="16">
        <f ca="1" t="shared" si="4293"/>
        <v>5298.66038806354</v>
      </c>
      <c r="AF633" s="16">
        <f ca="1" t="shared" si="4294"/>
        <v>6212.74216455208</v>
      </c>
      <c r="AG633" s="16">
        <f ca="1" t="shared" si="4295"/>
        <v>7365.82221978766</v>
      </c>
      <c r="AH633" s="16">
        <f ca="1" t="shared" si="4296"/>
        <v>8974.30503569789</v>
      </c>
      <c r="AI633" s="16">
        <f ca="1" t="shared" si="4297"/>
        <v>10848.2041699538</v>
      </c>
      <c r="AJ633" s="18">
        <f ca="1" t="shared" si="4298"/>
        <v>42095.2287541482</v>
      </c>
      <c r="AK633" s="18">
        <f ca="1" t="shared" si="4299"/>
        <v>54873.6999745139</v>
      </c>
      <c r="AL633" s="18">
        <f ca="1" t="shared" si="4300"/>
        <v>63686.3952899834</v>
      </c>
      <c r="AM633" s="18">
        <f ca="1" t="shared" si="4301"/>
        <v>75477.4888847267</v>
      </c>
      <c r="AN633" s="18">
        <f ca="1" t="shared" si="4302"/>
        <v>78986.3433981279</v>
      </c>
      <c r="AO633" s="18">
        <f ca="1">C633/'Ejercicio 3 - TIR'!$D$7</f>
        <v>14422.5569257197</v>
      </c>
      <c r="AP633" s="18">
        <f ca="1" t="shared" si="4303"/>
        <v>27672.6718284285</v>
      </c>
      <c r="AQ633" s="18">
        <f ca="1" t="shared" si="4304"/>
        <v>40451.1430487942</v>
      </c>
      <c r="AR633" s="18">
        <f ca="1" t="shared" si="4305"/>
        <v>49263.8383642638</v>
      </c>
      <c r="AS633" s="18">
        <f ca="1" t="shared" si="4306"/>
        <v>61054.931959007</v>
      </c>
      <c r="AT633" s="18">
        <f ca="1" t="shared" si="4307"/>
        <v>64563.7864724082</v>
      </c>
      <c r="AU633" s="18">
        <f ca="1">AP633*'Ejercicio 3 - TIR'!$D$5</f>
        <v>13836.3359142142</v>
      </c>
      <c r="AV633" s="18">
        <f ca="1">AQ633*'Ejercicio 3 - TIR'!$D$5</f>
        <v>20225.5715243971</v>
      </c>
      <c r="AW633" s="18">
        <f ca="1">AR633*'Ejercicio 3 - TIR'!$D$5</f>
        <v>24631.9191821319</v>
      </c>
      <c r="AX633" s="18">
        <f ca="1">AS633*'Ejercicio 3 - TIR'!$D$5</f>
        <v>30527.4659795035</v>
      </c>
      <c r="AY633" s="18">
        <f ca="1">AT633*'Ejercicio 3 - TIR'!$D$5</f>
        <v>32281.8932362041</v>
      </c>
      <c r="AZ633" s="18">
        <f ca="1" t="shared" ref="AZ633:BD633" si="4701">AJ633-AU633-AE633</f>
        <v>22960.2324518704</v>
      </c>
      <c r="BA633" s="18">
        <f ca="1" t="shared" si="4701"/>
        <v>28435.3862855647</v>
      </c>
      <c r="BB633" s="18">
        <f ca="1" t="shared" si="4701"/>
        <v>31688.6538880639</v>
      </c>
      <c r="BC633" s="18">
        <f ca="1" t="shared" si="4701"/>
        <v>35975.7178695253</v>
      </c>
      <c r="BD633" s="18">
        <f ca="1" t="shared" si="4701"/>
        <v>35856.24599197</v>
      </c>
      <c r="BE633" s="18">
        <f ca="1" t="shared" ref="BE633:BI633" si="4702">AZ633/Z633</f>
        <v>19781.9587484085</v>
      </c>
      <c r="BF633" s="18">
        <f ca="1" t="shared" si="4702"/>
        <v>20894.6402495463</v>
      </c>
      <c r="BG633" s="18">
        <f ca="1" t="shared" si="4702"/>
        <v>19640.0077366816</v>
      </c>
      <c r="BH633" s="18">
        <f ca="1" t="shared" si="4702"/>
        <v>18300.7015148992</v>
      </c>
      <c r="BI633" s="18">
        <f ca="1" t="shared" si="4702"/>
        <v>15089.1947714958</v>
      </c>
      <c r="BJ633" s="18">
        <f ca="1" t="shared" si="4310"/>
        <v>78368.7349381479</v>
      </c>
      <c r="BK633" s="18">
        <f ca="1" t="shared" si="4311"/>
        <v>34272.1236482873</v>
      </c>
      <c r="BL633" s="18">
        <f ca="1" t="shared" si="4312"/>
        <v>112640.858586435</v>
      </c>
      <c r="BM633" s="18">
        <f ca="1">BK633*'Ejercicio 3 - TIR'!$D$5</f>
        <v>17136.0618241437</v>
      </c>
      <c r="BN633" s="18">
        <f ca="1" t="shared" si="4313"/>
        <v>95504.7967622916</v>
      </c>
      <c r="BO633" s="18">
        <f ca="1" t="shared" si="4314"/>
        <v>40190.779600326</v>
      </c>
      <c r="BP633" s="18">
        <f ca="1" t="shared" si="4315"/>
        <v>-105092.285766065</v>
      </c>
      <c r="BQ633" s="18">
        <f ca="1" t="shared" ref="BQ633:BT633" si="4703">BE633</f>
        <v>19781.9587484085</v>
      </c>
      <c r="BR633" s="18">
        <f ca="1" t="shared" si="4703"/>
        <v>20894.6402495463</v>
      </c>
      <c r="BS633" s="18">
        <f ca="1" t="shared" si="4703"/>
        <v>19640.0077366816</v>
      </c>
      <c r="BT633" s="18">
        <f ca="1" t="shared" si="4703"/>
        <v>18300.7015148992</v>
      </c>
      <c r="BU633" s="18">
        <f ca="1" t="shared" si="4317"/>
        <v>55279.9743718218</v>
      </c>
      <c r="BV633" s="20">
        <f ca="1" t="shared" si="4318"/>
        <v>7.31893655118088</v>
      </c>
    </row>
    <row r="634" ht="15" customHeight="1" spans="1:74">
      <c r="A634" s="16">
        <v>633</v>
      </c>
      <c r="B634" s="17">
        <f ca="1" t="shared" ref="B634:F634" si="4704">RAND()</f>
        <v>0.324461711587014</v>
      </c>
      <c r="C634" s="18">
        <f ca="1">IF(B634&lt;=('Ejercicio 3 - TIR'!$D$13-'Ejercicio 3 - TIR'!$C$13)/('Ejercicio 3 - TIR'!$E$13-'Ejercicio 3 - TIR'!$C$13),'Ejercicio 3 - TIR'!$C$13+SQRT(('Ejercicio 3 - TIR'!$E$13-'Ejercicio 3 - TIR'!$C$13)*('Ejercicio 3 - TIR'!$D$13-'Ejercicio 3 - TIR'!$C$13)*B634),'Ejercicio 3 - TIR'!$E$13-SQRT(('Ejercicio 3 - TIR'!$E$13-'Ejercicio 3 - TIR'!$C$13)*('Ejercicio 3 - TIR'!$E$13-'Ejercicio 3 - TIR'!$D$13)*(1-B634)))</f>
        <v>71528.1552038583</v>
      </c>
      <c r="D634" s="17">
        <f ca="1" t="shared" si="4704"/>
        <v>0.274773898439867</v>
      </c>
      <c r="E634" s="18">
        <f ca="1">IF(D634&lt;=('Ejercicio 3 - TIR'!$D$14-'Ejercicio 3 - TIR'!$C$14)/('Ejercicio 3 - TIR'!$E$14-'Ejercicio 3 - TIR'!$C$14),'Ejercicio 3 - TIR'!$C$14+SQRT(('Ejercicio 3 - TIR'!$E$14-'Ejercicio 3 - TIR'!$C$14)*('Ejercicio 3 - TIR'!$D$14-'Ejercicio 3 - TIR'!$C$14)*D634),'Ejercicio 3 - TIR'!$E$14-SQRT(('Ejercicio 3 - TIR'!$E$14-'Ejercicio 3 - TIR'!$C$14)*('Ejercicio 3 - TIR'!$E$14-'Ejercicio 3 - TIR'!$D$14)*(1-D634)))</f>
        <v>29539.608175051</v>
      </c>
      <c r="F634" s="17">
        <f ca="1" t="shared" si="4704"/>
        <v>0.132665588876788</v>
      </c>
      <c r="G634" s="18">
        <f ca="1">IF(F634&lt;=('Ejercicio 3 - TIR'!$D$18-'Ejercicio 3 - TIR'!$C$18)/('Ejercicio 3 - TIR'!$E$18-'Ejercicio 3 - TIR'!$C$18),'Ejercicio 3 - TIR'!$C$18+SQRT(('Ejercicio 3 - TIR'!$E$18-'Ejercicio 3 - TIR'!$C$18)*('Ejercicio 3 - TIR'!$D$18-'Ejercicio 3 - TIR'!$C$18)*F634),'Ejercicio 3 - TIR'!$E$18-SQRT(('Ejercicio 3 - TIR'!$E$18-'Ejercicio 3 - TIR'!$C$18)*('Ejercicio 3 - TIR'!$E$18-'Ejercicio 3 - TIR'!$D$18)*(1-F634)))</f>
        <v>34460.9234841587</v>
      </c>
      <c r="H634" s="17">
        <f ca="1" t="shared" ref="H634:L634" si="4705">RAND()</f>
        <v>0.987836000334258</v>
      </c>
      <c r="I634" s="18">
        <f ca="1">IF(H634&lt;=('Ejercicio 3 - TIR'!$D$18-'Ejercicio 3 - TIR'!$C$18)/('Ejercicio 3 - TIR'!$E$18-'Ejercicio 3 - TIR'!$C$18),'Ejercicio 3 - TIR'!$C$18+SQRT(('Ejercicio 3 - TIR'!$E$18-'Ejercicio 3 - TIR'!$C$18)*('Ejercicio 3 - TIR'!$D$18-'Ejercicio 3 - TIR'!$C$18)*H634),'Ejercicio 3 - TIR'!$E$18-SQRT(('Ejercicio 3 - TIR'!$E$18-'Ejercicio 3 - TIR'!$C$18)*('Ejercicio 3 - TIR'!$E$18-'Ejercicio 3 - TIR'!$D$18)*(1-H634)))</f>
        <v>44044.8560449175</v>
      </c>
      <c r="J634" s="17">
        <f ca="1" t="shared" si="4705"/>
        <v>0.901223044302473</v>
      </c>
      <c r="K634" s="18">
        <f ca="1">IF(J634&lt;=('Ejercicio 3 - TIR'!$D$18-'Ejercicio 3 - TIR'!$C$18)/('Ejercicio 3 - TIR'!$E$18-'Ejercicio 3 - TIR'!$C$18),'Ejercicio 3 - TIR'!$C$18+SQRT(('Ejercicio 3 - TIR'!$E$18-'Ejercicio 3 - TIR'!$C$18)*('Ejercicio 3 - TIR'!$D$18-'Ejercicio 3 - TIR'!$C$18)*J634),'Ejercicio 3 - TIR'!$E$18-SQRT(('Ejercicio 3 - TIR'!$E$18-'Ejercicio 3 - TIR'!$C$18)*('Ejercicio 3 - TIR'!$E$18-'Ejercicio 3 - TIR'!$D$18)*(1-J634)))</f>
        <v>42278.1859583516</v>
      </c>
      <c r="L634" s="17">
        <f ca="1" t="shared" si="4705"/>
        <v>0.822629336570868</v>
      </c>
      <c r="M634" s="18">
        <f ca="1">IF(L634&lt;=('Ejercicio 3 - TIR'!$D$18-'Ejercicio 3 - TIR'!$C$18)/('Ejercicio 3 - TIR'!$E$18-'Ejercicio 3 - TIR'!$C$18),'Ejercicio 3 - TIR'!$C$18+SQRT(('Ejercicio 3 - TIR'!$E$18-'Ejercicio 3 - TIR'!$C$18)*('Ejercicio 3 - TIR'!$D$18-'Ejercicio 3 - TIR'!$C$18)*L634),'Ejercicio 3 - TIR'!$E$18-SQRT(('Ejercicio 3 - TIR'!$E$18-'Ejercicio 3 - TIR'!$C$18)*('Ejercicio 3 - TIR'!$E$18-'Ejercicio 3 - TIR'!$D$18)*(1-L634)))</f>
        <v>41352.6996617793</v>
      </c>
      <c r="N634" s="17">
        <f ca="1" t="shared" ref="N634:R634" si="4706">RAND()</f>
        <v>0.326652659966362</v>
      </c>
      <c r="O634" s="18">
        <f ca="1">IF(N634&lt;=('Ejercicio 3 - TIR'!$D$18-'Ejercicio 3 - TIR'!$C$18)/('Ejercicio 3 - TIR'!$E$18-'Ejercicio 3 - TIR'!$C$18),'Ejercicio 3 - TIR'!$C$18+SQRT(('Ejercicio 3 - TIR'!$E$18-'Ejercicio 3 - TIR'!$C$18)*('Ejercicio 3 - TIR'!$D$18-'Ejercicio 3 - TIR'!$C$18)*N634),'Ejercicio 3 - TIR'!$E$18-SQRT(('Ejercicio 3 - TIR'!$E$18-'Ejercicio 3 - TIR'!$C$18)*('Ejercicio 3 - TIR'!$E$18-'Ejercicio 3 - TIR'!$D$18)*(1-N634)))</f>
        <v>36999.8499266023</v>
      </c>
      <c r="P634" s="17">
        <f ca="1" t="shared" si="4706"/>
        <v>0.477300607750105</v>
      </c>
      <c r="Q634" s="19">
        <f ca="1">IF(P634&lt;=('Ejercicio 3 - TIR'!$D$22-'Ejercicio 3 - TIR'!$C$22)/('Ejercicio 3 - TIR'!$E$22-'Ejercicio 3 - TIR'!$C$22),'Ejercicio 3 - TIR'!$C$22+SQRT(('Ejercicio 3 - TIR'!$E$22-'Ejercicio 3 - TIR'!$C$22)*('Ejercicio 3 - TIR'!$D$22-'Ejercicio 3 - TIR'!$C$22)*P634),'Ejercicio 3 - TIR'!$E$22-SQRT(('Ejercicio 3 - TIR'!$E$22-'Ejercicio 3 - TIR'!$C$22)*('Ejercicio 3 - TIR'!$E$22-'Ejercicio 3 - TIR'!$D$22)*(1-P634)))</f>
        <v>0.149311108712401</v>
      </c>
      <c r="R634" s="17">
        <f ca="1" t="shared" si="4706"/>
        <v>0.941218425007953</v>
      </c>
      <c r="S634" s="19">
        <f ca="1">IF(R634&lt;=('Ejercicio 3 - TIR'!$D$23-'Ejercicio 3 - TIR'!$C$23)/('Ejercicio 3 - TIR'!$E$23-'Ejercicio 3 - TIR'!$C$23),'Ejercicio 3 - TIR'!$C$23+SQRT(('Ejercicio 3 - TIR'!$E$23-'Ejercicio 3 - TIR'!$C$23)*('Ejercicio 3 - TIR'!$D$23-'Ejercicio 3 - TIR'!$C$23)*R634),'Ejercicio 3 - TIR'!$E$23-SQRT(('Ejercicio 3 - TIR'!$E$23-'Ejercicio 3 - TIR'!$C$23)*('Ejercicio 3 - TIR'!$E$23-'Ejercicio 3 - TIR'!$D$23)*(1-R634)))</f>
        <v>0.169713755059027</v>
      </c>
      <c r="T634" s="17">
        <f ca="1" t="shared" ref="T634:X634" si="4707">RAND()</f>
        <v>0.732867342921656</v>
      </c>
      <c r="U634" s="19">
        <f ca="1">IF(T634&lt;=('Ejercicio 3 - TIR'!$D$24-'Ejercicio 3 - TIR'!$C$24)/('Ejercicio 3 - TIR'!$E$24-'Ejercicio 3 - TIR'!$C$24),'Ejercicio 3 - TIR'!$C$24+SQRT(('Ejercicio 3 - TIR'!$E$24-'Ejercicio 3 - TIR'!$C$24)*('Ejercicio 3 - TIR'!$D$24-'Ejercicio 3 - TIR'!$C$24)*T634),'Ejercicio 3 - TIR'!$E$24-SQRT(('Ejercicio 3 - TIR'!$E$24-'Ejercicio 3 - TIR'!$C$24)*('Ejercicio 3 - TIR'!$E$24-'Ejercicio 3 - TIR'!$D$24)*(1-T634)))</f>
        <v>0.192650933474443</v>
      </c>
      <c r="V634" s="17">
        <f ca="1" t="shared" si="4707"/>
        <v>0.889103946460583</v>
      </c>
      <c r="W634" s="19">
        <f ca="1">IF(V634&lt;=('Ejercicio 3 - TIR'!$D$25-'Ejercicio 3 - TIR'!$C$25)/('Ejercicio 3 - TIR'!$E$25-'Ejercicio 3 - TIR'!$C$25),'Ejercicio 3 - TIR'!$C$25+SQRT(('Ejercicio 3 - TIR'!$E$25-'Ejercicio 3 - TIR'!$C$25)*('Ejercicio 3 - TIR'!$D$25-'Ejercicio 3 - TIR'!$C$25)*V634),'Ejercicio 3 - TIR'!$E$25-SQRT(('Ejercicio 3 - TIR'!$E$25-'Ejercicio 3 - TIR'!$C$25)*('Ejercicio 3 - TIR'!$E$25-'Ejercicio 3 - TIR'!$D$25)*(1-V634)))</f>
        <v>0.230298827766146</v>
      </c>
      <c r="X634" s="17">
        <f ca="1" t="shared" si="4707"/>
        <v>0.30792968236458</v>
      </c>
      <c r="Y634" s="19">
        <f ca="1">IF(X634&lt;=('Ejercicio 3 - TIR'!$D$26-'Ejercicio 3 - TIR'!$C$26)/('Ejercicio 3 - TIR'!$E$26-'Ejercicio 3 - TIR'!$C$26),'Ejercicio 3 - TIR'!$C$26+SQRT(('Ejercicio 3 - TIR'!$E$26-'Ejercicio 3 - TIR'!$C$26)*('Ejercicio 3 - TIR'!$D$26-'Ejercicio 3 - TIR'!$C$26)*X634),'Ejercicio 3 - TIR'!$E$26-SQRT(('Ejercicio 3 - TIR'!$E$26-'Ejercicio 3 - TIR'!$C$26)*('Ejercicio 3 - TIR'!$E$26-'Ejercicio 3 - TIR'!$D$26)*(1-X634)))</f>
        <v>0.218834183574091</v>
      </c>
      <c r="Z634" s="17">
        <f ca="1" t="shared" si="4288"/>
        <v>1.1493111087124</v>
      </c>
      <c r="AA634" s="17">
        <f ca="1" t="shared" si="4289"/>
        <v>1.34436501270304</v>
      </c>
      <c r="AB634" s="17">
        <f ca="1" t="shared" si="4290"/>
        <v>1.60335818733066</v>
      </c>
      <c r="AC634" s="17">
        <f ca="1" t="shared" si="4291"/>
        <v>1.97260969836216</v>
      </c>
      <c r="AD634" s="17">
        <f ca="1" t="shared" si="4292"/>
        <v>2.40428413121358</v>
      </c>
      <c r="AE634" s="16">
        <f ca="1" t="shared" si="4293"/>
        <v>4410.59164754677</v>
      </c>
      <c r="AF634" s="16">
        <f ca="1" t="shared" si="4294"/>
        <v>5159.12971808392</v>
      </c>
      <c r="AG634" s="16">
        <f ca="1" t="shared" si="4295"/>
        <v>6153.04087418852</v>
      </c>
      <c r="AH634" s="16">
        <f ca="1" t="shared" si="4296"/>
        <v>7570.07897471132</v>
      </c>
      <c r="AI634" s="16">
        <f ca="1" t="shared" si="4297"/>
        <v>9226.67102673366</v>
      </c>
      <c r="AJ634" s="18">
        <f ca="1" t="shared" si="4298"/>
        <v>39606.3221768316</v>
      </c>
      <c r="AK634" s="18">
        <f ca="1" t="shared" si="4299"/>
        <v>59212.3634563289</v>
      </c>
      <c r="AL634" s="18">
        <f ca="1" t="shared" si="4300"/>
        <v>67787.0756018111</v>
      </c>
      <c r="AM634" s="18">
        <f ca="1" t="shared" si="4301"/>
        <v>81572.7364062835</v>
      </c>
      <c r="AN634" s="18">
        <f ca="1" t="shared" si="4302"/>
        <v>88958.1520358138</v>
      </c>
      <c r="AO634" s="18">
        <f ca="1">C634/'Ejercicio 3 - TIR'!$D$7</f>
        <v>14305.6310407717</v>
      </c>
      <c r="AP634" s="18">
        <f ca="1" t="shared" si="4303"/>
        <v>25300.69113606</v>
      </c>
      <c r="AQ634" s="18">
        <f ca="1" t="shared" si="4304"/>
        <v>44906.7324155573</v>
      </c>
      <c r="AR634" s="18">
        <f ca="1" t="shared" si="4305"/>
        <v>53481.4445610394</v>
      </c>
      <c r="AS634" s="18">
        <f ca="1" t="shared" si="4306"/>
        <v>67267.1053655119</v>
      </c>
      <c r="AT634" s="18">
        <f ca="1" t="shared" si="4307"/>
        <v>74652.5209950422</v>
      </c>
      <c r="AU634" s="18">
        <f ca="1">AP634*'Ejercicio 3 - TIR'!$D$5</f>
        <v>12650.34556803</v>
      </c>
      <c r="AV634" s="18">
        <f ca="1">AQ634*'Ejercicio 3 - TIR'!$D$5</f>
        <v>22453.3662077786</v>
      </c>
      <c r="AW634" s="18">
        <f ca="1">AR634*'Ejercicio 3 - TIR'!$D$5</f>
        <v>26740.7222805197</v>
      </c>
      <c r="AX634" s="18">
        <f ca="1">AS634*'Ejercicio 3 - TIR'!$D$5</f>
        <v>33633.5526827559</v>
      </c>
      <c r="AY634" s="18">
        <f ca="1">AT634*'Ejercicio 3 - TIR'!$D$5</f>
        <v>37326.2604975211</v>
      </c>
      <c r="AZ634" s="18">
        <f ca="1" t="shared" ref="AZ634:BD634" si="4708">AJ634-AU634-AE634</f>
        <v>22545.3849612549</v>
      </c>
      <c r="BA634" s="18">
        <f ca="1" t="shared" si="4708"/>
        <v>31599.8675304664</v>
      </c>
      <c r="BB634" s="18">
        <f ca="1" t="shared" si="4708"/>
        <v>34893.3124471028</v>
      </c>
      <c r="BC634" s="18">
        <f ca="1" t="shared" si="4708"/>
        <v>40369.1047488163</v>
      </c>
      <c r="BD634" s="18">
        <f ca="1" t="shared" si="4708"/>
        <v>42405.2205115591</v>
      </c>
      <c r="BE634" s="18">
        <f ca="1" t="shared" ref="BE634:BI634" si="4709">AZ634/Z634</f>
        <v>19616.4335229588</v>
      </c>
      <c r="BF634" s="18">
        <f ca="1" t="shared" si="4709"/>
        <v>23505.4224350352</v>
      </c>
      <c r="BG634" s="18">
        <f ca="1" t="shared" si="4709"/>
        <v>21762.6433836314</v>
      </c>
      <c r="BH634" s="18">
        <f ca="1" t="shared" si="4709"/>
        <v>20464.8211870469</v>
      </c>
      <c r="BI634" s="18">
        <f ca="1" t="shared" si="4709"/>
        <v>17637.3582310984</v>
      </c>
      <c r="BJ634" s="18">
        <f ca="1" t="shared" si="4310"/>
        <v>71021.6111775421</v>
      </c>
      <c r="BK634" s="18">
        <f ca="1" t="shared" si="4311"/>
        <v>34394.8016983237</v>
      </c>
      <c r="BL634" s="18">
        <f ca="1" t="shared" si="4312"/>
        <v>105416.412875866</v>
      </c>
      <c r="BM634" s="18">
        <f ca="1">BK634*'Ejercicio 3 - TIR'!$D$5</f>
        <v>17197.4008491618</v>
      </c>
      <c r="BN634" s="18">
        <f ca="1" t="shared" si="4313"/>
        <v>88219.0120267039</v>
      </c>
      <c r="BO634" s="18">
        <f ca="1" t="shared" si="4314"/>
        <v>36692.4236954368</v>
      </c>
      <c r="BP634" s="18">
        <f ca="1" t="shared" si="4315"/>
        <v>-101067.763378909</v>
      </c>
      <c r="BQ634" s="18">
        <f ca="1" t="shared" ref="BQ634:BT634" si="4710">BE634</f>
        <v>19616.4335229588</v>
      </c>
      <c r="BR634" s="18">
        <f ca="1" t="shared" si="4710"/>
        <v>23505.4224350352</v>
      </c>
      <c r="BS634" s="18">
        <f ca="1" t="shared" si="4710"/>
        <v>21762.6433836314</v>
      </c>
      <c r="BT634" s="18">
        <f ca="1" t="shared" si="4710"/>
        <v>20464.8211870469</v>
      </c>
      <c r="BU634" s="18">
        <f ca="1" t="shared" si="4317"/>
        <v>54329.7819265352</v>
      </c>
      <c r="BV634" s="20">
        <f ca="1" t="shared" si="4318"/>
        <v>10.0848103174153</v>
      </c>
    </row>
    <row r="635" ht="15" customHeight="1" spans="1:74">
      <c r="A635" s="16">
        <v>634</v>
      </c>
      <c r="B635" s="17">
        <f ca="1" t="shared" ref="B635:F635" si="4711">RAND()</f>
        <v>0.258480962473941</v>
      </c>
      <c r="C635" s="18">
        <f ca="1">IF(B635&lt;=('Ejercicio 3 - TIR'!$D$13-'Ejercicio 3 - TIR'!$C$13)/('Ejercicio 3 - TIR'!$E$13-'Ejercicio 3 - TIR'!$C$13),'Ejercicio 3 - TIR'!$C$13+SQRT(('Ejercicio 3 - TIR'!$E$13-'Ejercicio 3 - TIR'!$C$13)*('Ejercicio 3 - TIR'!$D$13-'Ejercicio 3 - TIR'!$C$13)*B635),'Ejercicio 3 - TIR'!$E$13-SQRT(('Ejercicio 3 - TIR'!$E$13-'Ejercicio 3 - TIR'!$C$13)*('Ejercicio 3 - TIR'!$E$13-'Ejercicio 3 - TIR'!$D$13)*(1-B635)))</f>
        <v>70170.1014914353</v>
      </c>
      <c r="D635" s="17">
        <f ca="1" t="shared" si="4711"/>
        <v>0.849941134574872</v>
      </c>
      <c r="E635" s="18">
        <f ca="1">IF(D635&lt;=('Ejercicio 3 - TIR'!$D$14-'Ejercicio 3 - TIR'!$C$14)/('Ejercicio 3 - TIR'!$E$14-'Ejercicio 3 - TIR'!$C$14),'Ejercicio 3 - TIR'!$C$14+SQRT(('Ejercicio 3 - TIR'!$E$14-'Ejercicio 3 - TIR'!$C$14)*('Ejercicio 3 - TIR'!$D$14-'Ejercicio 3 - TIR'!$C$14)*D635),'Ejercicio 3 - TIR'!$E$14-SQRT(('Ejercicio 3 - TIR'!$E$14-'Ejercicio 3 - TIR'!$C$14)*('Ejercicio 3 - TIR'!$E$14-'Ejercicio 3 - TIR'!$D$14)*(1-D635)))</f>
        <v>35255.6528569497</v>
      </c>
      <c r="F635" s="17">
        <f ca="1" t="shared" si="4711"/>
        <v>0.586028837534613</v>
      </c>
      <c r="G635" s="18">
        <f ca="1">IF(F635&lt;=('Ejercicio 3 - TIR'!$D$18-'Ejercicio 3 - TIR'!$C$18)/('Ejercicio 3 - TIR'!$E$18-'Ejercicio 3 - TIR'!$C$18),'Ejercicio 3 - TIR'!$C$18+SQRT(('Ejercicio 3 - TIR'!$E$18-'Ejercicio 3 - TIR'!$C$18)*('Ejercicio 3 - TIR'!$D$18-'Ejercicio 3 - TIR'!$C$18)*F635),'Ejercicio 3 - TIR'!$E$18-SQRT(('Ejercicio 3 - TIR'!$E$18-'Ejercicio 3 - TIR'!$C$18)*('Ejercicio 3 - TIR'!$E$18-'Ejercicio 3 - TIR'!$D$18)*(1-F635)))</f>
        <v>39375.7306718032</v>
      </c>
      <c r="H635" s="17">
        <f ca="1" t="shared" ref="H635:L635" si="4712">RAND()</f>
        <v>0.952861364529861</v>
      </c>
      <c r="I635" s="18">
        <f ca="1">IF(H635&lt;=('Ejercicio 3 - TIR'!$D$18-'Ejercicio 3 - TIR'!$C$18)/('Ejercicio 3 - TIR'!$E$18-'Ejercicio 3 - TIR'!$C$18),'Ejercicio 3 - TIR'!$C$18+SQRT(('Ejercicio 3 - TIR'!$E$18-'Ejercicio 3 - TIR'!$C$18)*('Ejercicio 3 - TIR'!$D$18-'Ejercicio 3 - TIR'!$C$18)*H635),'Ejercicio 3 - TIR'!$E$18-SQRT(('Ejercicio 3 - TIR'!$E$18-'Ejercicio 3 - TIR'!$C$18)*('Ejercicio 3 - TIR'!$E$18-'Ejercicio 3 - TIR'!$D$18)*(1-H635)))</f>
        <v>43119.7346835458</v>
      </c>
      <c r="J635" s="17">
        <f ca="1" t="shared" si="4712"/>
        <v>0.154085090576945</v>
      </c>
      <c r="K635" s="18">
        <f ca="1">IF(J635&lt;=('Ejercicio 3 - TIR'!$D$18-'Ejercicio 3 - TIR'!$C$18)/('Ejercicio 3 - TIR'!$E$18-'Ejercicio 3 - TIR'!$C$18),'Ejercicio 3 - TIR'!$C$18+SQRT(('Ejercicio 3 - TIR'!$E$18-'Ejercicio 3 - TIR'!$C$18)*('Ejercicio 3 - TIR'!$D$18-'Ejercicio 3 - TIR'!$C$18)*J635),'Ejercicio 3 - TIR'!$E$18-SQRT(('Ejercicio 3 - TIR'!$E$18-'Ejercicio 3 - TIR'!$C$18)*('Ejercicio 3 - TIR'!$E$18-'Ejercicio 3 - TIR'!$D$18)*(1-J635)))</f>
        <v>34807.5735653801</v>
      </c>
      <c r="L635" s="17">
        <f ca="1" t="shared" si="4712"/>
        <v>0.738081910739633</v>
      </c>
      <c r="M635" s="18">
        <f ca="1">IF(L635&lt;=('Ejercicio 3 - TIR'!$D$18-'Ejercicio 3 - TIR'!$C$18)/('Ejercicio 3 - TIR'!$E$18-'Ejercicio 3 - TIR'!$C$18),'Ejercicio 3 - TIR'!$C$18+SQRT(('Ejercicio 3 - TIR'!$E$18-'Ejercicio 3 - TIR'!$C$18)*('Ejercicio 3 - TIR'!$D$18-'Ejercicio 3 - TIR'!$C$18)*L635),'Ejercicio 3 - TIR'!$E$18-SQRT(('Ejercicio 3 - TIR'!$E$18-'Ejercicio 3 - TIR'!$C$18)*('Ejercicio 3 - TIR'!$E$18-'Ejercicio 3 - TIR'!$D$18)*(1-L635)))</f>
        <v>40567.8609346584</v>
      </c>
      <c r="N635" s="17">
        <f ca="1" t="shared" ref="N635:R635" si="4713">RAND()</f>
        <v>0.0501289298687151</v>
      </c>
      <c r="O635" s="18">
        <f ca="1">IF(N635&lt;=('Ejercicio 3 - TIR'!$D$18-'Ejercicio 3 - TIR'!$C$18)/('Ejercicio 3 - TIR'!$E$18-'Ejercicio 3 - TIR'!$C$18),'Ejercicio 3 - TIR'!$C$18+SQRT(('Ejercicio 3 - TIR'!$E$18-'Ejercicio 3 - TIR'!$C$18)*('Ejercicio 3 - TIR'!$D$18-'Ejercicio 3 - TIR'!$C$18)*N635),'Ejercicio 3 - TIR'!$E$18-SQRT(('Ejercicio 3 - TIR'!$E$18-'Ejercicio 3 - TIR'!$C$18)*('Ejercicio 3 - TIR'!$E$18-'Ejercicio 3 - TIR'!$D$18)*(1-N635)))</f>
        <v>32742.1414041415</v>
      </c>
      <c r="P635" s="17">
        <f ca="1" t="shared" si="4713"/>
        <v>0.875891511643581</v>
      </c>
      <c r="Q635" s="19">
        <f ca="1">IF(P635&lt;=('Ejercicio 3 - TIR'!$D$22-'Ejercicio 3 - TIR'!$C$22)/('Ejercicio 3 - TIR'!$E$22-'Ejercicio 3 - TIR'!$C$22),'Ejercicio 3 - TIR'!$C$22+SQRT(('Ejercicio 3 - TIR'!$E$22-'Ejercicio 3 - TIR'!$C$22)*('Ejercicio 3 - TIR'!$D$22-'Ejercicio 3 - TIR'!$C$22)*P635),'Ejercicio 3 - TIR'!$E$22-SQRT(('Ejercicio 3 - TIR'!$E$22-'Ejercicio 3 - TIR'!$C$22)*('Ejercicio 3 - TIR'!$E$22-'Ejercicio 3 - TIR'!$D$22)*(1-P635)))</f>
        <v>0.165053586415412</v>
      </c>
      <c r="R635" s="17">
        <f ca="1" t="shared" si="4713"/>
        <v>0.922866902415323</v>
      </c>
      <c r="S635" s="19">
        <f ca="1">IF(R635&lt;=('Ejercicio 3 - TIR'!$D$23-'Ejercicio 3 - TIR'!$C$23)/('Ejercicio 3 - TIR'!$E$23-'Ejercicio 3 - TIR'!$C$23),'Ejercicio 3 - TIR'!$C$23+SQRT(('Ejercicio 3 - TIR'!$E$23-'Ejercicio 3 - TIR'!$C$23)*('Ejercicio 3 - TIR'!$D$23-'Ejercicio 3 - TIR'!$C$23)*R635),'Ejercicio 3 - TIR'!$E$23-SQRT(('Ejercicio 3 - TIR'!$E$23-'Ejercicio 3 - TIR'!$C$23)*('Ejercicio 3 - TIR'!$E$23-'Ejercicio 3 - TIR'!$D$23)*(1-R635)))</f>
        <v>0.168216979349402</v>
      </c>
      <c r="T635" s="17">
        <f ca="1" t="shared" ref="T635:X635" si="4714">RAND()</f>
        <v>0.67991321190656</v>
      </c>
      <c r="U635" s="19">
        <f ca="1">IF(T635&lt;=('Ejercicio 3 - TIR'!$D$24-'Ejercicio 3 - TIR'!$C$24)/('Ejercicio 3 - TIR'!$E$24-'Ejercicio 3 - TIR'!$C$24),'Ejercicio 3 - TIR'!$C$24+SQRT(('Ejercicio 3 - TIR'!$E$24-'Ejercicio 3 - TIR'!$C$24)*('Ejercicio 3 - TIR'!$D$24-'Ejercicio 3 - TIR'!$C$24)*T635),'Ejercicio 3 - TIR'!$E$24-SQRT(('Ejercicio 3 - TIR'!$E$24-'Ejercicio 3 - TIR'!$C$24)*('Ejercicio 3 - TIR'!$E$24-'Ejercicio 3 - TIR'!$D$24)*(1-T635)))</f>
        <v>0.190062682039608</v>
      </c>
      <c r="V635" s="17">
        <f ca="1" t="shared" si="4714"/>
        <v>0.134452997336518</v>
      </c>
      <c r="W635" s="19">
        <f ca="1">IF(V635&lt;=('Ejercicio 3 - TIR'!$D$25-'Ejercicio 3 - TIR'!$C$25)/('Ejercicio 3 - TIR'!$E$25-'Ejercicio 3 - TIR'!$C$25),'Ejercicio 3 - TIR'!$C$25+SQRT(('Ejercicio 3 - TIR'!$E$25-'Ejercicio 3 - TIR'!$C$25)*('Ejercicio 3 - TIR'!$D$25-'Ejercicio 3 - TIR'!$C$25)*V635),'Ejercicio 3 - TIR'!$E$25-SQRT(('Ejercicio 3 - TIR'!$E$25-'Ejercicio 3 - TIR'!$C$25)*('Ejercicio 3 - TIR'!$E$25-'Ejercicio 3 - TIR'!$D$25)*(1-V635)))</f>
        <v>0.193719846802028</v>
      </c>
      <c r="X635" s="17">
        <f ca="1" t="shared" si="4714"/>
        <v>0.343919484602992</v>
      </c>
      <c r="Y635" s="19">
        <f ca="1">IF(X635&lt;=('Ejercicio 3 - TIR'!$D$26-'Ejercicio 3 - TIR'!$C$26)/('Ejercicio 3 - TIR'!$E$26-'Ejercicio 3 - TIR'!$C$26),'Ejercicio 3 - TIR'!$C$26+SQRT(('Ejercicio 3 - TIR'!$E$26-'Ejercicio 3 - TIR'!$C$26)*('Ejercicio 3 - TIR'!$D$26-'Ejercicio 3 - TIR'!$C$26)*X635),'Ejercicio 3 - TIR'!$E$26-SQRT(('Ejercicio 3 - TIR'!$E$26-'Ejercicio 3 - TIR'!$C$26)*('Ejercicio 3 - TIR'!$E$26-'Ejercicio 3 - TIR'!$D$26)*(1-X635)))</f>
        <v>0.220478283096471</v>
      </c>
      <c r="Z635" s="17">
        <f ca="1" t="shared" si="4288"/>
        <v>1.16505358641541</v>
      </c>
      <c r="AA635" s="17">
        <f ca="1" t="shared" si="4289"/>
        <v>1.3610353815024</v>
      </c>
      <c r="AB635" s="17">
        <f ca="1" t="shared" si="4290"/>
        <v>1.61971741646155</v>
      </c>
      <c r="AC635" s="17">
        <f ca="1" t="shared" si="4291"/>
        <v>1.93348882624105</v>
      </c>
      <c r="AD635" s="17">
        <f ca="1" t="shared" si="4292"/>
        <v>2.35978112303689</v>
      </c>
      <c r="AE635" s="16">
        <f ca="1" t="shared" si="4293"/>
        <v>5819.07194545632</v>
      </c>
      <c r="AF635" s="16">
        <f ca="1" t="shared" si="4294"/>
        <v>6797.93865073783</v>
      </c>
      <c r="AG635" s="16">
        <f ca="1" t="shared" si="4295"/>
        <v>8089.97310303778</v>
      </c>
      <c r="AH635" s="16">
        <f ca="1" t="shared" si="4296"/>
        <v>9657.16145319079</v>
      </c>
      <c r="AI635" s="16">
        <f ca="1" t="shared" si="4297"/>
        <v>11786.3558299757</v>
      </c>
      <c r="AJ635" s="18">
        <f ca="1" t="shared" si="4298"/>
        <v>45874.8362369117</v>
      </c>
      <c r="AK635" s="18">
        <f ca="1" t="shared" si="4299"/>
        <v>58687.4845453021</v>
      </c>
      <c r="AL635" s="18">
        <f ca="1" t="shared" si="4300"/>
        <v>56378.4331286127</v>
      </c>
      <c r="AM635" s="18">
        <f ca="1" t="shared" si="4301"/>
        <v>78437.5058216629</v>
      </c>
      <c r="AN635" s="18">
        <f ca="1" t="shared" si="4302"/>
        <v>77264.2872132979</v>
      </c>
      <c r="AO635" s="18">
        <f ca="1">C635/'Ejercicio 3 - TIR'!$D$7</f>
        <v>14034.0202982871</v>
      </c>
      <c r="AP635" s="18">
        <f ca="1" t="shared" si="4303"/>
        <v>31840.8159386246</v>
      </c>
      <c r="AQ635" s="18">
        <f ca="1" t="shared" si="4304"/>
        <v>44653.464247015</v>
      </c>
      <c r="AR635" s="18">
        <f ca="1" t="shared" si="4305"/>
        <v>42344.4128303257</v>
      </c>
      <c r="AS635" s="18">
        <f ca="1" t="shared" si="4306"/>
        <v>64403.4855233759</v>
      </c>
      <c r="AT635" s="18">
        <f ca="1" t="shared" si="4307"/>
        <v>63230.2669150108</v>
      </c>
      <c r="AU635" s="18">
        <f ca="1">AP635*'Ejercicio 3 - TIR'!$D$5</f>
        <v>15920.4079693123</v>
      </c>
      <c r="AV635" s="18">
        <f ca="1">AQ635*'Ejercicio 3 - TIR'!$D$5</f>
        <v>22326.7321235075</v>
      </c>
      <c r="AW635" s="18">
        <f ca="1">AR635*'Ejercicio 3 - TIR'!$D$5</f>
        <v>21172.2064151628</v>
      </c>
      <c r="AX635" s="18">
        <f ca="1">AS635*'Ejercicio 3 - TIR'!$D$5</f>
        <v>32201.7427616879</v>
      </c>
      <c r="AY635" s="18">
        <f ca="1">AT635*'Ejercicio 3 - TIR'!$D$5</f>
        <v>31615.1334575054</v>
      </c>
      <c r="AZ635" s="18">
        <f ca="1" t="shared" ref="AZ635:BD635" si="4715">AJ635-AU635-AE635</f>
        <v>24135.3563221431</v>
      </c>
      <c r="BA635" s="18">
        <f ca="1" t="shared" si="4715"/>
        <v>29562.8137710567</v>
      </c>
      <c r="BB635" s="18">
        <f ca="1" t="shared" si="4715"/>
        <v>27116.2536104121</v>
      </c>
      <c r="BC635" s="18">
        <f ca="1" t="shared" si="4715"/>
        <v>36578.6016067842</v>
      </c>
      <c r="BD635" s="18">
        <f ca="1" t="shared" si="4715"/>
        <v>33862.7979258167</v>
      </c>
      <c r="BE635" s="18">
        <f ca="1" t="shared" ref="BE635:BI635" si="4716">AZ635/Z635</f>
        <v>20716.0911768889</v>
      </c>
      <c r="BF635" s="18">
        <f ca="1" t="shared" si="4716"/>
        <v>21720.8267858719</v>
      </c>
      <c r="BG635" s="18">
        <f ca="1" t="shared" si="4716"/>
        <v>16741.3484196833</v>
      </c>
      <c r="BH635" s="18">
        <f ca="1" t="shared" si="4716"/>
        <v>18918.4447876524</v>
      </c>
      <c r="BI635" s="18">
        <f ca="1" t="shared" si="4716"/>
        <v>14349.9740697296</v>
      </c>
      <c r="BJ635" s="18">
        <f ca="1" t="shared" si="4310"/>
        <v>83195.6240921717</v>
      </c>
      <c r="BK635" s="18">
        <f ca="1" t="shared" si="4311"/>
        <v>33117.2161802144</v>
      </c>
      <c r="BL635" s="18">
        <f ca="1" t="shared" si="4312"/>
        <v>116312.840272386</v>
      </c>
      <c r="BM635" s="18">
        <f ca="1">BK635*'Ejercicio 3 - TIR'!$D$5</f>
        <v>16558.6080901072</v>
      </c>
      <c r="BN635" s="18">
        <f ca="1" t="shared" si="4313"/>
        <v>99754.232182279</v>
      </c>
      <c r="BO635" s="18">
        <f ca="1" t="shared" si="4314"/>
        <v>42272.6630060933</v>
      </c>
      <c r="BP635" s="18">
        <f ca="1" t="shared" si="4315"/>
        <v>-105425.754348385</v>
      </c>
      <c r="BQ635" s="18">
        <f ca="1" t="shared" ref="BQ635:BT635" si="4717">BE635</f>
        <v>20716.0911768889</v>
      </c>
      <c r="BR635" s="18">
        <f ca="1" t="shared" si="4717"/>
        <v>21720.8267858719</v>
      </c>
      <c r="BS635" s="18">
        <f ca="1" t="shared" si="4717"/>
        <v>16741.3484196833</v>
      </c>
      <c r="BT635" s="18">
        <f ca="1" t="shared" si="4717"/>
        <v>18918.4447876524</v>
      </c>
      <c r="BU635" s="18">
        <f ca="1" t="shared" si="4317"/>
        <v>56622.6370758229</v>
      </c>
      <c r="BV635" s="20">
        <f ca="1" t="shared" si="4318"/>
        <v>7.41568303837561</v>
      </c>
    </row>
    <row r="636" ht="15" customHeight="1" spans="1:74">
      <c r="A636" s="16">
        <v>635</v>
      </c>
      <c r="B636" s="17">
        <f ca="1" t="shared" ref="B636:F636" si="4718">RAND()</f>
        <v>0.133514516120183</v>
      </c>
      <c r="C636" s="18">
        <f ca="1">IF(B636&lt;=('Ejercicio 3 - TIR'!$D$13-'Ejercicio 3 - TIR'!$C$13)/('Ejercicio 3 - TIR'!$E$13-'Ejercicio 3 - TIR'!$C$13),'Ejercicio 3 - TIR'!$C$13+SQRT(('Ejercicio 3 - TIR'!$E$13-'Ejercicio 3 - TIR'!$C$13)*('Ejercicio 3 - TIR'!$D$13-'Ejercicio 3 - TIR'!$C$13)*B636),'Ejercicio 3 - TIR'!$E$13-SQRT(('Ejercicio 3 - TIR'!$E$13-'Ejercicio 3 - TIR'!$C$13)*('Ejercicio 3 - TIR'!$E$13-'Ejercicio 3 - TIR'!$D$13)*(1-B636)))</f>
        <v>67307.9276438723</v>
      </c>
      <c r="D636" s="17">
        <f ca="1" t="shared" si="4718"/>
        <v>0.245217497444721</v>
      </c>
      <c r="E636" s="18">
        <f ca="1">IF(D636&lt;=('Ejercicio 3 - TIR'!$D$14-'Ejercicio 3 - TIR'!$C$14)/('Ejercicio 3 - TIR'!$E$14-'Ejercicio 3 - TIR'!$C$14),'Ejercicio 3 - TIR'!$C$14+SQRT(('Ejercicio 3 - TIR'!$E$14-'Ejercicio 3 - TIR'!$C$14)*('Ejercicio 3 - TIR'!$D$14-'Ejercicio 3 - TIR'!$C$14)*D636),'Ejercicio 3 - TIR'!$E$14-SQRT(('Ejercicio 3 - TIR'!$E$14-'Ejercicio 3 - TIR'!$C$14)*('Ejercicio 3 - TIR'!$E$14-'Ejercicio 3 - TIR'!$D$14)*(1-D636)))</f>
        <v>29288.509334064</v>
      </c>
      <c r="F636" s="17">
        <f ca="1" t="shared" si="4718"/>
        <v>0.681986376866581</v>
      </c>
      <c r="G636" s="18">
        <f ca="1">IF(F636&lt;=('Ejercicio 3 - TIR'!$D$18-'Ejercicio 3 - TIR'!$C$18)/('Ejercicio 3 - TIR'!$E$18-'Ejercicio 3 - TIR'!$C$18),'Ejercicio 3 - TIR'!$C$18+SQRT(('Ejercicio 3 - TIR'!$E$18-'Ejercicio 3 - TIR'!$C$18)*('Ejercicio 3 - TIR'!$D$18-'Ejercicio 3 - TIR'!$C$18)*F636),'Ejercicio 3 - TIR'!$E$18-SQRT(('Ejercicio 3 - TIR'!$E$18-'Ejercicio 3 - TIR'!$C$18)*('Ejercicio 3 - TIR'!$E$18-'Ejercicio 3 - TIR'!$D$18)*(1-F636)))</f>
        <v>40116.2492144862</v>
      </c>
      <c r="H636" s="17">
        <f ca="1" t="shared" ref="H636:L636" si="4719">RAND()</f>
        <v>0.469534107726798</v>
      </c>
      <c r="I636" s="18">
        <f ca="1">IF(H636&lt;=('Ejercicio 3 - TIR'!$D$18-'Ejercicio 3 - TIR'!$C$18)/('Ejercicio 3 - TIR'!$E$18-'Ejercicio 3 - TIR'!$C$18),'Ejercicio 3 - TIR'!$C$18+SQRT(('Ejercicio 3 - TIR'!$E$18-'Ejercicio 3 - TIR'!$C$18)*('Ejercicio 3 - TIR'!$D$18-'Ejercicio 3 - TIR'!$C$18)*H636),'Ejercicio 3 - TIR'!$E$18-SQRT(('Ejercicio 3 - TIR'!$E$18-'Ejercicio 3 - TIR'!$C$18)*('Ejercicio 3 - TIR'!$E$18-'Ejercicio 3 - TIR'!$D$18)*(1-H636)))</f>
        <v>38392.2652579038</v>
      </c>
      <c r="J636" s="17">
        <f ca="1" t="shared" si="4719"/>
        <v>0.889429078627329</v>
      </c>
      <c r="K636" s="18">
        <f ca="1">IF(J636&lt;=('Ejercicio 3 - TIR'!$D$18-'Ejercicio 3 - TIR'!$C$18)/('Ejercicio 3 - TIR'!$E$18-'Ejercicio 3 - TIR'!$C$18),'Ejercicio 3 - TIR'!$C$18+SQRT(('Ejercicio 3 - TIR'!$E$18-'Ejercicio 3 - TIR'!$C$18)*('Ejercicio 3 - TIR'!$D$18-'Ejercicio 3 - TIR'!$C$18)*J636),'Ejercicio 3 - TIR'!$E$18-SQRT(('Ejercicio 3 - TIR'!$E$18-'Ejercicio 3 - TIR'!$C$18)*('Ejercicio 3 - TIR'!$E$18-'Ejercicio 3 - TIR'!$D$18)*(1-J636)))</f>
        <v>42120.2744743725</v>
      </c>
      <c r="L636" s="17">
        <f ca="1" t="shared" si="4719"/>
        <v>0.840124035065054</v>
      </c>
      <c r="M636" s="18">
        <f ca="1">IF(L636&lt;=('Ejercicio 3 - TIR'!$D$18-'Ejercicio 3 - TIR'!$C$18)/('Ejercicio 3 - TIR'!$E$18-'Ejercicio 3 - TIR'!$C$18),'Ejercicio 3 - TIR'!$C$18+SQRT(('Ejercicio 3 - TIR'!$E$18-'Ejercicio 3 - TIR'!$C$18)*('Ejercicio 3 - TIR'!$D$18-'Ejercicio 3 - TIR'!$C$18)*L636),'Ejercicio 3 - TIR'!$E$18-SQRT(('Ejercicio 3 - TIR'!$E$18-'Ejercicio 3 - TIR'!$C$18)*('Ejercicio 3 - TIR'!$E$18-'Ejercicio 3 - TIR'!$D$18)*(1-L636)))</f>
        <v>41537.2413641547</v>
      </c>
      <c r="N636" s="17">
        <f ca="1" t="shared" ref="N636:R636" si="4720">RAND()</f>
        <v>0.657565324533745</v>
      </c>
      <c r="O636" s="18">
        <f ca="1">IF(N636&lt;=('Ejercicio 3 - TIR'!$D$18-'Ejercicio 3 - TIR'!$C$18)/('Ejercicio 3 - TIR'!$E$18-'Ejercicio 3 - TIR'!$C$18),'Ejercicio 3 - TIR'!$C$18+SQRT(('Ejercicio 3 - TIR'!$E$18-'Ejercicio 3 - TIR'!$C$18)*('Ejercicio 3 - TIR'!$D$18-'Ejercicio 3 - TIR'!$C$18)*N636),'Ejercicio 3 - TIR'!$E$18-SQRT(('Ejercicio 3 - TIR'!$E$18-'Ejercicio 3 - TIR'!$C$18)*('Ejercicio 3 - TIR'!$E$18-'Ejercicio 3 - TIR'!$D$18)*(1-N636)))</f>
        <v>39931.5053582054</v>
      </c>
      <c r="P636" s="17">
        <f ca="1" t="shared" si="4720"/>
        <v>0.154375316855957</v>
      </c>
      <c r="Q636" s="19">
        <f ca="1">IF(P636&lt;=('Ejercicio 3 - TIR'!$D$22-'Ejercicio 3 - TIR'!$C$22)/('Ejercicio 3 - TIR'!$E$22-'Ejercicio 3 - TIR'!$C$22),'Ejercicio 3 - TIR'!$C$22+SQRT(('Ejercicio 3 - TIR'!$E$22-'Ejercicio 3 - TIR'!$C$22)*('Ejercicio 3 - TIR'!$D$22-'Ejercicio 3 - TIR'!$C$22)*P636),'Ejercicio 3 - TIR'!$E$22-SQRT(('Ejercicio 3 - TIR'!$E$22-'Ejercicio 3 - TIR'!$C$22)*('Ejercicio 3 - TIR'!$E$22-'Ejercicio 3 - TIR'!$D$22)*(1-P636)))</f>
        <v>0.136669600185389</v>
      </c>
      <c r="R636" s="17">
        <f ca="1" t="shared" si="4720"/>
        <v>0.767250445017464</v>
      </c>
      <c r="S636" s="19">
        <f ca="1">IF(R636&lt;=('Ejercicio 3 - TIR'!$D$23-'Ejercicio 3 - TIR'!$C$23)/('Ejercicio 3 - TIR'!$E$23-'Ejercicio 3 - TIR'!$C$23),'Ejercicio 3 - TIR'!$C$23+SQRT(('Ejercicio 3 - TIR'!$E$23-'Ejercicio 3 - TIR'!$C$23)*('Ejercicio 3 - TIR'!$D$23-'Ejercicio 3 - TIR'!$C$23)*R636),'Ejercicio 3 - TIR'!$E$23-SQRT(('Ejercicio 3 - TIR'!$E$23-'Ejercicio 3 - TIR'!$C$23)*('Ejercicio 3 - TIR'!$E$23-'Ejercicio 3 - TIR'!$D$23)*(1-R636)))</f>
        <v>0.159531751443551</v>
      </c>
      <c r="T636" s="17">
        <f ca="1" t="shared" ref="T636:X636" si="4721">RAND()</f>
        <v>0.214294818952676</v>
      </c>
      <c r="U636" s="19">
        <f ca="1">IF(T636&lt;=('Ejercicio 3 - TIR'!$D$24-'Ejercicio 3 - TIR'!$C$24)/('Ejercicio 3 - TIR'!$E$24-'Ejercicio 3 - TIR'!$C$24),'Ejercicio 3 - TIR'!$C$24+SQRT(('Ejercicio 3 - TIR'!$E$24-'Ejercicio 3 - TIR'!$C$24)*('Ejercicio 3 - TIR'!$D$24-'Ejercicio 3 - TIR'!$C$24)*T636),'Ejercicio 3 - TIR'!$E$24-SQRT(('Ejercicio 3 - TIR'!$E$24-'Ejercicio 3 - TIR'!$C$24)*('Ejercicio 3 - TIR'!$E$24-'Ejercicio 3 - TIR'!$D$24)*(1-T636)))</f>
        <v>0.171213654088832</v>
      </c>
      <c r="V636" s="17">
        <f ca="1" t="shared" si="4721"/>
        <v>0.43937745406539</v>
      </c>
      <c r="W636" s="19">
        <f ca="1">IF(V636&lt;=('Ejercicio 3 - TIR'!$D$25-'Ejercicio 3 - TIR'!$C$25)/('Ejercicio 3 - TIR'!$E$25-'Ejercicio 3 - TIR'!$C$25),'Ejercicio 3 - TIR'!$C$25+SQRT(('Ejercicio 3 - TIR'!$E$25-'Ejercicio 3 - TIR'!$C$25)*('Ejercicio 3 - TIR'!$D$25-'Ejercicio 3 - TIR'!$C$25)*V636),'Ejercicio 3 - TIR'!$E$25-SQRT(('Ejercicio 3 - TIR'!$E$25-'Ejercicio 3 - TIR'!$C$25)*('Ejercicio 3 - TIR'!$E$25-'Ejercicio 3 - TIR'!$D$25)*(1-V636)))</f>
        <v>0.205703511304268</v>
      </c>
      <c r="X636" s="17">
        <f ca="1" t="shared" si="4721"/>
        <v>0.362554299234024</v>
      </c>
      <c r="Y636" s="19">
        <f ca="1">IF(X636&lt;=('Ejercicio 3 - TIR'!$D$26-'Ejercicio 3 - TIR'!$C$26)/('Ejercicio 3 - TIR'!$E$26-'Ejercicio 3 - TIR'!$C$26),'Ejercicio 3 - TIR'!$C$26+SQRT(('Ejercicio 3 - TIR'!$E$26-'Ejercicio 3 - TIR'!$C$26)*('Ejercicio 3 - TIR'!$D$26-'Ejercicio 3 - TIR'!$C$26)*X636),'Ejercicio 3 - TIR'!$E$26-SQRT(('Ejercicio 3 - TIR'!$E$26-'Ejercicio 3 - TIR'!$C$26)*('Ejercicio 3 - TIR'!$E$26-'Ejercicio 3 - TIR'!$D$26)*(1-X636)))</f>
        <v>0.221329677143071</v>
      </c>
      <c r="Z636" s="17">
        <f ca="1" t="shared" si="4288"/>
        <v>1.13666960018539</v>
      </c>
      <c r="AA636" s="17">
        <f ca="1" t="shared" si="4289"/>
        <v>1.31800449231561</v>
      </c>
      <c r="AB636" s="17">
        <f ca="1" t="shared" si="4290"/>
        <v>1.54366485755046</v>
      </c>
      <c r="AC636" s="17">
        <f ca="1" t="shared" si="4291"/>
        <v>1.86120213902559</v>
      </c>
      <c r="AD636" s="17">
        <f ca="1" t="shared" si="4292"/>
        <v>2.27314140755411</v>
      </c>
      <c r="AE636" s="16">
        <f ca="1" t="shared" si="4293"/>
        <v>4002.84886071256</v>
      </c>
      <c r="AF636" s="16">
        <f ca="1" t="shared" si="4294"/>
        <v>4641.43035022586</v>
      </c>
      <c r="AG636" s="16">
        <f ca="1" t="shared" si="4295"/>
        <v>5436.10660068684</v>
      </c>
      <c r="AH636" s="16">
        <f ca="1" t="shared" si="4296"/>
        <v>6554.33281627243</v>
      </c>
      <c r="AI636" s="16">
        <f ca="1" t="shared" si="4297"/>
        <v>8005.00118238624</v>
      </c>
      <c r="AJ636" s="18">
        <f ca="1" t="shared" si="4298"/>
        <v>45598.9209555675</v>
      </c>
      <c r="AK636" s="18">
        <f ca="1" t="shared" si="4299"/>
        <v>50601.1780800896</v>
      </c>
      <c r="AL636" s="18">
        <f ca="1" t="shared" si="4300"/>
        <v>65019.5874964684</v>
      </c>
      <c r="AM636" s="18">
        <f ca="1" t="shared" si="4301"/>
        <v>77309.2024761869</v>
      </c>
      <c r="AN636" s="18">
        <f ca="1" t="shared" si="4302"/>
        <v>90769.9582957056</v>
      </c>
      <c r="AO636" s="18">
        <f ca="1">C636/'Ejercicio 3 - TIR'!$D$7</f>
        <v>13461.5855287745</v>
      </c>
      <c r="AP636" s="18">
        <f ca="1" t="shared" si="4303"/>
        <v>32137.335426793</v>
      </c>
      <c r="AQ636" s="18">
        <f ca="1" t="shared" si="4304"/>
        <v>37139.5925513151</v>
      </c>
      <c r="AR636" s="18">
        <f ca="1" t="shared" si="4305"/>
        <v>51558.0019676939</v>
      </c>
      <c r="AS636" s="18">
        <f ca="1" t="shared" si="4306"/>
        <v>63847.6169474124</v>
      </c>
      <c r="AT636" s="18">
        <f ca="1" t="shared" si="4307"/>
        <v>77308.3727669311</v>
      </c>
      <c r="AU636" s="18">
        <f ca="1">AP636*'Ejercicio 3 - TIR'!$D$5</f>
        <v>16068.6677133965</v>
      </c>
      <c r="AV636" s="18">
        <f ca="1">AQ636*'Ejercicio 3 - TIR'!$D$5</f>
        <v>18569.7962756576</v>
      </c>
      <c r="AW636" s="18">
        <f ca="1">AR636*'Ejercicio 3 - TIR'!$D$5</f>
        <v>25779.000983847</v>
      </c>
      <c r="AX636" s="18">
        <f ca="1">AS636*'Ejercicio 3 - TIR'!$D$5</f>
        <v>31923.8084737062</v>
      </c>
      <c r="AY636" s="18">
        <f ca="1">AT636*'Ejercicio 3 - TIR'!$D$5</f>
        <v>38654.1863834656</v>
      </c>
      <c r="AZ636" s="18">
        <f ca="1" t="shared" ref="AZ636:BD636" si="4722">AJ636-AU636-AE636</f>
        <v>25527.4043814584</v>
      </c>
      <c r="BA636" s="18">
        <f ca="1" t="shared" si="4722"/>
        <v>27389.9514542062</v>
      </c>
      <c r="BB636" s="18">
        <f ca="1" t="shared" si="4722"/>
        <v>33804.4799119346</v>
      </c>
      <c r="BC636" s="18">
        <f ca="1" t="shared" si="4722"/>
        <v>38831.0611862083</v>
      </c>
      <c r="BD636" s="18">
        <f ca="1" t="shared" si="4722"/>
        <v>44110.7707298538</v>
      </c>
      <c r="BE636" s="18">
        <f ca="1" t="shared" ref="BE636:BI636" si="4723">AZ636/Z636</f>
        <v>22458.0690618408</v>
      </c>
      <c r="BF636" s="18">
        <f ca="1" t="shared" si="4723"/>
        <v>20781.3794367914</v>
      </c>
      <c r="BG636" s="18">
        <f ca="1" t="shared" si="4723"/>
        <v>21898.8465965189</v>
      </c>
      <c r="BH636" s="18">
        <f ca="1" t="shared" si="4723"/>
        <v>20863.4303453669</v>
      </c>
      <c r="BI636" s="18">
        <f ca="1" t="shared" si="4723"/>
        <v>19405.2031181451</v>
      </c>
      <c r="BJ636" s="18">
        <f ca="1" t="shared" si="4310"/>
        <v>66576.9233327961</v>
      </c>
      <c r="BK636" s="18">
        <f ca="1" t="shared" si="4311"/>
        <v>30600.0874767885</v>
      </c>
      <c r="BL636" s="18">
        <f ca="1" t="shared" si="4312"/>
        <v>97177.0108095845</v>
      </c>
      <c r="BM636" s="18">
        <f ca="1">BK636*'Ejercicio 3 - TIR'!$D$5</f>
        <v>15300.0437383942</v>
      </c>
      <c r="BN636" s="18">
        <f ca="1" t="shared" si="4313"/>
        <v>81876.9670711903</v>
      </c>
      <c r="BO636" s="18">
        <f ca="1" t="shared" si="4314"/>
        <v>36019.3020984512</v>
      </c>
      <c r="BP636" s="18">
        <f ca="1" t="shared" si="4315"/>
        <v>-96596.4369779363</v>
      </c>
      <c r="BQ636" s="18">
        <f ca="1" t="shared" ref="BQ636:BT636" si="4724">BE636</f>
        <v>22458.0690618408</v>
      </c>
      <c r="BR636" s="18">
        <f ca="1" t="shared" si="4724"/>
        <v>20781.3794367914</v>
      </c>
      <c r="BS636" s="18">
        <f ca="1" t="shared" si="4724"/>
        <v>21898.8465965189</v>
      </c>
      <c r="BT636" s="18">
        <f ca="1" t="shared" si="4724"/>
        <v>20863.4303453669</v>
      </c>
      <c r="BU636" s="18">
        <f ca="1" t="shared" si="4317"/>
        <v>55424.5052165963</v>
      </c>
      <c r="BV636" s="20">
        <f ca="1" t="shared" si="4318"/>
        <v>12.1150264776658</v>
      </c>
    </row>
    <row r="637" ht="15" customHeight="1" spans="1:74">
      <c r="A637" s="16">
        <v>636</v>
      </c>
      <c r="B637" s="17">
        <f ca="1" t="shared" ref="B637:F637" si="4725">RAND()</f>
        <v>0.526933555047343</v>
      </c>
      <c r="C637" s="18">
        <f ca="1">IF(B637&lt;=('Ejercicio 3 - TIR'!$D$13-'Ejercicio 3 - TIR'!$C$13)/('Ejercicio 3 - TIR'!$E$13-'Ejercicio 3 - TIR'!$C$13),'Ejercicio 3 - TIR'!$C$13+SQRT(('Ejercicio 3 - TIR'!$E$13-'Ejercicio 3 - TIR'!$C$13)*('Ejercicio 3 - TIR'!$D$13-'Ejercicio 3 - TIR'!$C$13)*B637),'Ejercicio 3 - TIR'!$E$13-SQRT(('Ejercicio 3 - TIR'!$E$13-'Ejercicio 3 - TIR'!$C$13)*('Ejercicio 3 - TIR'!$E$13-'Ejercicio 3 - TIR'!$D$13)*(1-B637)))</f>
        <v>76173.9694043849</v>
      </c>
      <c r="D637" s="17">
        <f ca="1" t="shared" si="4725"/>
        <v>0.810400065163046</v>
      </c>
      <c r="E637" s="18">
        <f ca="1">IF(D637&lt;=('Ejercicio 3 - TIR'!$D$14-'Ejercicio 3 - TIR'!$C$14)/('Ejercicio 3 - TIR'!$E$14-'Ejercicio 3 - TIR'!$C$14),'Ejercicio 3 - TIR'!$C$14+SQRT(('Ejercicio 3 - TIR'!$E$14-'Ejercicio 3 - TIR'!$C$14)*('Ejercicio 3 - TIR'!$D$14-'Ejercicio 3 - TIR'!$C$14)*D637),'Ejercicio 3 - TIR'!$E$14-SQRT(('Ejercicio 3 - TIR'!$E$14-'Ejercicio 3 - TIR'!$C$14)*('Ejercicio 3 - TIR'!$E$14-'Ejercicio 3 - TIR'!$D$14)*(1-D637)))</f>
        <v>34667.0842660377</v>
      </c>
      <c r="F637" s="17">
        <f ca="1" t="shared" si="4725"/>
        <v>0.83275494696713</v>
      </c>
      <c r="G637" s="18">
        <f ca="1">IF(F637&lt;=('Ejercicio 3 - TIR'!$D$18-'Ejercicio 3 - TIR'!$C$18)/('Ejercicio 3 - TIR'!$E$18-'Ejercicio 3 - TIR'!$C$18),'Ejercicio 3 - TIR'!$C$18+SQRT(('Ejercicio 3 - TIR'!$E$18-'Ejercicio 3 - TIR'!$C$18)*('Ejercicio 3 - TIR'!$D$18-'Ejercicio 3 - TIR'!$C$18)*F637),'Ejercicio 3 - TIR'!$E$18-SQRT(('Ejercicio 3 - TIR'!$E$18-'Ejercicio 3 - TIR'!$C$18)*('Ejercicio 3 - TIR'!$E$18-'Ejercicio 3 - TIR'!$D$18)*(1-F637)))</f>
        <v>41458.336693379</v>
      </c>
      <c r="H637" s="17">
        <f ca="1" t="shared" ref="H637:L637" si="4726">RAND()</f>
        <v>0.695752643925993</v>
      </c>
      <c r="I637" s="18">
        <f ca="1">IF(H637&lt;=('Ejercicio 3 - TIR'!$D$18-'Ejercicio 3 - TIR'!$C$18)/('Ejercicio 3 - TIR'!$E$18-'Ejercicio 3 - TIR'!$C$18),'Ejercicio 3 - TIR'!$C$18+SQRT(('Ejercicio 3 - TIR'!$E$18-'Ejercicio 3 - TIR'!$C$18)*('Ejercicio 3 - TIR'!$D$18-'Ejercicio 3 - TIR'!$C$18)*H637),'Ejercicio 3 - TIR'!$E$18-SQRT(('Ejercicio 3 - TIR'!$E$18-'Ejercicio 3 - TIR'!$C$18)*('Ejercicio 3 - TIR'!$E$18-'Ejercicio 3 - TIR'!$D$18)*(1-H637)))</f>
        <v>40223.1232268824</v>
      </c>
      <c r="J637" s="17">
        <f ca="1" t="shared" si="4726"/>
        <v>0.854798647537763</v>
      </c>
      <c r="K637" s="18">
        <f ca="1">IF(J637&lt;=('Ejercicio 3 - TIR'!$D$18-'Ejercicio 3 - TIR'!$C$18)/('Ejercicio 3 - TIR'!$E$18-'Ejercicio 3 - TIR'!$C$18),'Ejercicio 3 - TIR'!$C$18+SQRT(('Ejercicio 3 - TIR'!$E$18-'Ejercicio 3 - TIR'!$C$18)*('Ejercicio 3 - TIR'!$D$18-'Ejercicio 3 - TIR'!$C$18)*J637),'Ejercicio 3 - TIR'!$E$18-SQRT(('Ejercicio 3 - TIR'!$E$18-'Ejercicio 3 - TIR'!$C$18)*('Ejercicio 3 - TIR'!$E$18-'Ejercicio 3 - TIR'!$D$18)*(1-J637)))</f>
        <v>41699.9846311467</v>
      </c>
      <c r="L637" s="17">
        <f ca="1" t="shared" si="4726"/>
        <v>0.730046883784023</v>
      </c>
      <c r="M637" s="18">
        <f ca="1">IF(L637&lt;=('Ejercicio 3 - TIR'!$D$18-'Ejercicio 3 - TIR'!$C$18)/('Ejercicio 3 - TIR'!$E$18-'Ejercicio 3 - TIR'!$C$18),'Ejercicio 3 - TIR'!$C$18+SQRT(('Ejercicio 3 - TIR'!$E$18-'Ejercicio 3 - TIR'!$C$18)*('Ejercicio 3 - TIR'!$D$18-'Ejercicio 3 - TIR'!$C$18)*L637),'Ejercicio 3 - TIR'!$E$18-SQRT(('Ejercicio 3 - TIR'!$E$18-'Ejercicio 3 - TIR'!$C$18)*('Ejercicio 3 - TIR'!$E$18-'Ejercicio 3 - TIR'!$D$18)*(1-L637)))</f>
        <v>40500.3907151622</v>
      </c>
      <c r="N637" s="17">
        <f ca="1" t="shared" ref="N637:R637" si="4727">RAND()</f>
        <v>0.736460041387626</v>
      </c>
      <c r="O637" s="18">
        <f ca="1">IF(N637&lt;=('Ejercicio 3 - TIR'!$D$18-'Ejercicio 3 - TIR'!$C$18)/('Ejercicio 3 - TIR'!$E$18-'Ejercicio 3 - TIR'!$C$18),'Ejercicio 3 - TIR'!$C$18+SQRT(('Ejercicio 3 - TIR'!$E$18-'Ejercicio 3 - TIR'!$C$18)*('Ejercicio 3 - TIR'!$D$18-'Ejercicio 3 - TIR'!$C$18)*N637),'Ejercicio 3 - TIR'!$E$18-SQRT(('Ejercicio 3 - TIR'!$E$18-'Ejercicio 3 - TIR'!$C$18)*('Ejercicio 3 - TIR'!$E$18-'Ejercicio 3 - TIR'!$D$18)*(1-N637)))</f>
        <v>40554.1595962149</v>
      </c>
      <c r="P637" s="17">
        <f ca="1" t="shared" si="4727"/>
        <v>0.671782373803652</v>
      </c>
      <c r="Q637" s="19">
        <f ca="1">IF(P637&lt;=('Ejercicio 3 - TIR'!$D$22-'Ejercicio 3 - TIR'!$C$22)/('Ejercicio 3 - TIR'!$E$22-'Ejercicio 3 - TIR'!$C$22),'Ejercicio 3 - TIR'!$C$22+SQRT(('Ejercicio 3 - TIR'!$E$22-'Ejercicio 3 - TIR'!$C$22)*('Ejercicio 3 - TIR'!$D$22-'Ejercicio 3 - TIR'!$C$22)*P637),'Ejercicio 3 - TIR'!$E$22-SQRT(('Ejercicio 3 - TIR'!$E$22-'Ejercicio 3 - TIR'!$C$22)*('Ejercicio 3 - TIR'!$E$22-'Ejercicio 3 - TIR'!$D$22)*(1-P637)))</f>
        <v>0.15569379241524</v>
      </c>
      <c r="R637" s="17">
        <f ca="1" t="shared" si="4727"/>
        <v>0.582880401246264</v>
      </c>
      <c r="S637" s="19">
        <f ca="1">IF(R637&lt;=('Ejercicio 3 - TIR'!$D$23-'Ejercicio 3 - TIR'!$C$23)/('Ejercicio 3 - TIR'!$E$23-'Ejercicio 3 - TIR'!$C$23),'Ejercicio 3 - TIR'!$C$23+SQRT(('Ejercicio 3 - TIR'!$E$23-'Ejercicio 3 - TIR'!$C$23)*('Ejercicio 3 - TIR'!$D$23-'Ejercicio 3 - TIR'!$C$23)*R637),'Ejercicio 3 - TIR'!$E$23-SQRT(('Ejercicio 3 - TIR'!$E$23-'Ejercicio 3 - TIR'!$C$23)*('Ejercicio 3 - TIR'!$E$23-'Ejercicio 3 - TIR'!$D$23)*(1-R637)))</f>
        <v>0.152598991300379</v>
      </c>
      <c r="T637" s="17">
        <f ca="1" t="shared" ref="T637:X637" si="4728">RAND()</f>
        <v>0.362902571952027</v>
      </c>
      <c r="U637" s="19">
        <f ca="1">IF(T637&lt;=('Ejercicio 3 - TIR'!$D$24-'Ejercicio 3 - TIR'!$C$24)/('Ejercicio 3 - TIR'!$E$24-'Ejercicio 3 - TIR'!$C$24),'Ejercicio 3 - TIR'!$C$24+SQRT(('Ejercicio 3 - TIR'!$E$24-'Ejercicio 3 - TIR'!$C$24)*('Ejercicio 3 - TIR'!$D$24-'Ejercicio 3 - TIR'!$C$24)*T637),'Ejercicio 3 - TIR'!$E$24-SQRT(('Ejercicio 3 - TIR'!$E$24-'Ejercicio 3 - TIR'!$C$24)*('Ejercicio 3 - TIR'!$E$24-'Ejercicio 3 - TIR'!$D$24)*(1-T637)))</f>
        <v>0.177606075438194</v>
      </c>
      <c r="V637" s="17">
        <f ca="1" t="shared" si="4728"/>
        <v>0.347005083331536</v>
      </c>
      <c r="W637" s="19">
        <f ca="1">IF(V637&lt;=('Ejercicio 3 - TIR'!$D$25-'Ejercicio 3 - TIR'!$C$25)/('Ejercicio 3 - TIR'!$E$25-'Ejercicio 3 - TIR'!$C$25),'Ejercicio 3 - TIR'!$C$25+SQRT(('Ejercicio 3 - TIR'!$E$25-'Ejercicio 3 - TIR'!$C$25)*('Ejercicio 3 - TIR'!$D$25-'Ejercicio 3 - TIR'!$C$25)*V637),'Ejercicio 3 - TIR'!$E$25-SQRT(('Ejercicio 3 - TIR'!$E$25-'Ejercicio 3 - TIR'!$C$25)*('Ejercicio 3 - TIR'!$E$25-'Ejercicio 3 - TIR'!$D$25)*(1-V637)))</f>
        <v>0.202193282811517</v>
      </c>
      <c r="X637" s="17">
        <f ca="1" t="shared" si="4728"/>
        <v>0.251148976970381</v>
      </c>
      <c r="Y637" s="19">
        <f ca="1">IF(X637&lt;=('Ejercicio 3 - TIR'!$D$26-'Ejercicio 3 - TIR'!$C$26)/('Ejercicio 3 - TIR'!$E$26-'Ejercicio 3 - TIR'!$C$26),'Ejercicio 3 - TIR'!$C$26+SQRT(('Ejercicio 3 - TIR'!$E$26-'Ejercicio 3 - TIR'!$C$26)*('Ejercicio 3 - TIR'!$D$26-'Ejercicio 3 - TIR'!$C$26)*X637),'Ejercicio 3 - TIR'!$E$26-SQRT(('Ejercicio 3 - TIR'!$E$26-'Ejercicio 3 - TIR'!$C$26)*('Ejercicio 3 - TIR'!$E$26-'Ejercicio 3 - TIR'!$D$26)*(1-X637)))</f>
        <v>0.216040396268491</v>
      </c>
      <c r="Z637" s="17">
        <f ca="1" t="shared" si="4288"/>
        <v>1.15569379241524</v>
      </c>
      <c r="AA637" s="17">
        <f ca="1" t="shared" si="4289"/>
        <v>1.33205149938992</v>
      </c>
      <c r="AB637" s="17">
        <f ca="1" t="shared" si="4290"/>
        <v>1.56863193847812</v>
      </c>
      <c r="AC637" s="17">
        <f ca="1" t="shared" si="4291"/>
        <v>1.885798779642</v>
      </c>
      <c r="AD637" s="17">
        <f ca="1" t="shared" si="4292"/>
        <v>2.2932074952785</v>
      </c>
      <c r="AE637" s="16">
        <f ca="1" t="shared" si="4293"/>
        <v>5397.44982135811</v>
      </c>
      <c r="AF637" s="16">
        <f ca="1" t="shared" si="4294"/>
        <v>6221.09521969177</v>
      </c>
      <c r="AG637" s="16">
        <f ca="1" t="shared" si="4295"/>
        <v>7325.99952658854</v>
      </c>
      <c r="AH637" s="16">
        <f ca="1" t="shared" si="4296"/>
        <v>8807.26742074509</v>
      </c>
      <c r="AI637" s="16">
        <f ca="1" t="shared" si="4297"/>
        <v>10709.9929643654</v>
      </c>
      <c r="AJ637" s="18">
        <f ca="1" t="shared" si="4298"/>
        <v>47913.1423603991</v>
      </c>
      <c r="AK637" s="18">
        <f ca="1" t="shared" si="4299"/>
        <v>53579.271604514</v>
      </c>
      <c r="AL637" s="18">
        <f ca="1" t="shared" si="4300"/>
        <v>65411.9277264635</v>
      </c>
      <c r="AM637" s="18">
        <f ca="1" t="shared" si="4301"/>
        <v>76375.5873856773</v>
      </c>
      <c r="AN637" s="18">
        <f ca="1" t="shared" si="4302"/>
        <v>92999.1027507605</v>
      </c>
      <c r="AO637" s="18">
        <f ca="1">C637/'Ejercicio 3 - TIR'!$D$7</f>
        <v>15234.793880877</v>
      </c>
      <c r="AP637" s="18">
        <f ca="1" t="shared" si="4303"/>
        <v>32678.3484795222</v>
      </c>
      <c r="AQ637" s="18">
        <f ca="1" t="shared" si="4304"/>
        <v>38344.477723637</v>
      </c>
      <c r="AR637" s="18">
        <f ca="1" t="shared" si="4305"/>
        <v>50177.1338455865</v>
      </c>
      <c r="AS637" s="18">
        <f ca="1" t="shared" si="4306"/>
        <v>61140.7935048003</v>
      </c>
      <c r="AT637" s="18">
        <f ca="1" t="shared" si="4307"/>
        <v>77764.3088698835</v>
      </c>
      <c r="AU637" s="18">
        <f ca="1">AP637*'Ejercicio 3 - TIR'!$D$5</f>
        <v>16339.1742397611</v>
      </c>
      <c r="AV637" s="18">
        <f ca="1">AQ637*'Ejercicio 3 - TIR'!$D$5</f>
        <v>19172.2388618185</v>
      </c>
      <c r="AW637" s="18">
        <f ca="1">AR637*'Ejercicio 3 - TIR'!$D$5</f>
        <v>25088.5669227933</v>
      </c>
      <c r="AX637" s="18">
        <f ca="1">AS637*'Ejercicio 3 - TIR'!$D$5</f>
        <v>30570.3967524002</v>
      </c>
      <c r="AY637" s="18">
        <f ca="1">AT637*'Ejercicio 3 - TIR'!$D$5</f>
        <v>38882.1544349418</v>
      </c>
      <c r="AZ637" s="18">
        <f ca="1" t="shared" ref="AZ637:BD637" si="4729">AJ637-AU637-AE637</f>
        <v>26176.5182992799</v>
      </c>
      <c r="BA637" s="18">
        <f ca="1" t="shared" si="4729"/>
        <v>28185.9375230037</v>
      </c>
      <c r="BB637" s="18">
        <f ca="1" t="shared" si="4729"/>
        <v>32997.3612770817</v>
      </c>
      <c r="BC637" s="18">
        <f ca="1" t="shared" si="4729"/>
        <v>36997.923212532</v>
      </c>
      <c r="BD637" s="18">
        <f ca="1" t="shared" si="4729"/>
        <v>43406.9553514533</v>
      </c>
      <c r="BE637" s="18">
        <f ca="1" t="shared" ref="BE637:BI637" si="4730">AZ637/Z637</f>
        <v>22650.0466395814</v>
      </c>
      <c r="BF637" s="18">
        <f ca="1" t="shared" si="4730"/>
        <v>21159.7956504782</v>
      </c>
      <c r="BG637" s="18">
        <f ca="1" t="shared" si="4730"/>
        <v>21035.757635469</v>
      </c>
      <c r="BH637" s="18">
        <f ca="1" t="shared" si="4730"/>
        <v>19619.2317080381</v>
      </c>
      <c r="BI637" s="18">
        <f ca="1" t="shared" si="4730"/>
        <v>18928.4900912038</v>
      </c>
      <c r="BJ637" s="18">
        <f ca="1" t="shared" si="4310"/>
        <v>79498.8174783289</v>
      </c>
      <c r="BK637" s="18">
        <f ca="1" t="shared" si="4311"/>
        <v>34936.5435166501</v>
      </c>
      <c r="BL637" s="18">
        <f ca="1" t="shared" si="4312"/>
        <v>114435.360994979</v>
      </c>
      <c r="BM637" s="18">
        <f ca="1">BK637*'Ejercicio 3 - TIR'!$D$5</f>
        <v>17468.2717583251</v>
      </c>
      <c r="BN637" s="18">
        <f ca="1" t="shared" si="4313"/>
        <v>96967.089236654</v>
      </c>
      <c r="BO637" s="18">
        <f ca="1" t="shared" si="4314"/>
        <v>42284.4812064762</v>
      </c>
      <c r="BP637" s="18">
        <f ca="1" t="shared" si="4315"/>
        <v>-110841.053670423</v>
      </c>
      <c r="BQ637" s="18">
        <f ca="1" t="shared" ref="BQ637:BT637" si="4731">BE637</f>
        <v>22650.0466395814</v>
      </c>
      <c r="BR637" s="18">
        <f ca="1" t="shared" si="4731"/>
        <v>21159.7956504782</v>
      </c>
      <c r="BS637" s="18">
        <f ca="1" t="shared" si="4731"/>
        <v>21035.757635469</v>
      </c>
      <c r="BT637" s="18">
        <f ca="1" t="shared" si="4731"/>
        <v>19619.2317080381</v>
      </c>
      <c r="BU637" s="18">
        <f ca="1" t="shared" si="4317"/>
        <v>61212.9712976799</v>
      </c>
      <c r="BV637" s="20">
        <f ca="1" t="shared" si="4318"/>
        <v>8.30663998263681</v>
      </c>
    </row>
    <row r="638" ht="15" customHeight="1" spans="1:74">
      <c r="A638" s="16">
        <v>637</v>
      </c>
      <c r="B638" s="17">
        <f ca="1" t="shared" ref="B638:F638" si="4732">RAND()</f>
        <v>0.256334999047711</v>
      </c>
      <c r="C638" s="18">
        <f ca="1">IF(B638&lt;=('Ejercicio 3 - TIR'!$D$13-'Ejercicio 3 - TIR'!$C$13)/('Ejercicio 3 - TIR'!$E$13-'Ejercicio 3 - TIR'!$C$13),'Ejercicio 3 - TIR'!$C$13+SQRT(('Ejercicio 3 - TIR'!$E$13-'Ejercicio 3 - TIR'!$C$13)*('Ejercicio 3 - TIR'!$D$13-'Ejercicio 3 - TIR'!$C$13)*B638),'Ejercicio 3 - TIR'!$E$13-SQRT(('Ejercicio 3 - TIR'!$E$13-'Ejercicio 3 - TIR'!$C$13)*('Ejercicio 3 - TIR'!$E$13-'Ejercicio 3 - TIR'!$D$13)*(1-B638)))</f>
        <v>70126.9686649857</v>
      </c>
      <c r="D638" s="17">
        <f ca="1" t="shared" si="4732"/>
        <v>0.547705878130937</v>
      </c>
      <c r="E638" s="18">
        <f ca="1">IF(D638&lt;=('Ejercicio 3 - TIR'!$D$14-'Ejercicio 3 - TIR'!$C$14)/('Ejercicio 3 - TIR'!$E$14-'Ejercicio 3 - TIR'!$C$14),'Ejercicio 3 - TIR'!$C$14+SQRT(('Ejercicio 3 - TIR'!$E$14-'Ejercicio 3 - TIR'!$C$14)*('Ejercicio 3 - TIR'!$D$14-'Ejercicio 3 - TIR'!$C$14)*D638),'Ejercicio 3 - TIR'!$E$14-SQRT(('Ejercicio 3 - TIR'!$E$14-'Ejercicio 3 - TIR'!$C$14)*('Ejercicio 3 - TIR'!$E$14-'Ejercicio 3 - TIR'!$D$14)*(1-D638)))</f>
        <v>31763.2458892863</v>
      </c>
      <c r="F638" s="17">
        <f ca="1" t="shared" si="4732"/>
        <v>0.819652905968807</v>
      </c>
      <c r="G638" s="18">
        <f ca="1">IF(F638&lt;=('Ejercicio 3 - TIR'!$D$18-'Ejercicio 3 - TIR'!$C$18)/('Ejercicio 3 - TIR'!$E$18-'Ejercicio 3 - TIR'!$C$18),'Ejercicio 3 - TIR'!$C$18+SQRT(('Ejercicio 3 - TIR'!$E$18-'Ejercicio 3 - TIR'!$C$18)*('Ejercicio 3 - TIR'!$D$18-'Ejercicio 3 - TIR'!$C$18)*F638),'Ejercicio 3 - TIR'!$E$18-SQRT(('Ejercicio 3 - TIR'!$E$18-'Ejercicio 3 - TIR'!$C$18)*('Ejercicio 3 - TIR'!$E$18-'Ejercicio 3 - TIR'!$D$18)*(1-F638)))</f>
        <v>41322.2245783165</v>
      </c>
      <c r="H638" s="17">
        <f ca="1" t="shared" ref="H638:L638" si="4733">RAND()</f>
        <v>0.899581646593945</v>
      </c>
      <c r="I638" s="18">
        <f ca="1">IF(H638&lt;=('Ejercicio 3 - TIR'!$D$18-'Ejercicio 3 - TIR'!$C$18)/('Ejercicio 3 - TIR'!$E$18-'Ejercicio 3 - TIR'!$C$18),'Ejercicio 3 - TIR'!$C$18+SQRT(('Ejercicio 3 - TIR'!$E$18-'Ejercicio 3 - TIR'!$C$18)*('Ejercicio 3 - TIR'!$D$18-'Ejercicio 3 - TIR'!$C$18)*H638),'Ejercicio 3 - TIR'!$E$18-SQRT(('Ejercicio 3 - TIR'!$E$18-'Ejercicio 3 - TIR'!$C$18)*('Ejercicio 3 - TIR'!$E$18-'Ejercicio 3 - TIR'!$D$18)*(1-H638)))</f>
        <v>42255.6646514221</v>
      </c>
      <c r="J638" s="17">
        <f ca="1" t="shared" si="4733"/>
        <v>0.355248641207035</v>
      </c>
      <c r="K638" s="18">
        <f ca="1">IF(J638&lt;=('Ejercicio 3 - TIR'!$D$18-'Ejercicio 3 - TIR'!$C$18)/('Ejercicio 3 - TIR'!$E$18-'Ejercicio 3 - TIR'!$C$18),'Ejercicio 3 - TIR'!$C$18+SQRT(('Ejercicio 3 - TIR'!$E$18-'Ejercicio 3 - TIR'!$C$18)*('Ejercicio 3 - TIR'!$D$18-'Ejercicio 3 - TIR'!$C$18)*J638),'Ejercicio 3 - TIR'!$E$18-SQRT(('Ejercicio 3 - TIR'!$E$18-'Ejercicio 3 - TIR'!$C$18)*('Ejercicio 3 - TIR'!$E$18-'Ejercicio 3 - TIR'!$D$18)*(1-J638)))</f>
        <v>37299.8148045725</v>
      </c>
      <c r="L638" s="17">
        <f ca="1" t="shared" si="4733"/>
        <v>0.398248553767993</v>
      </c>
      <c r="M638" s="18">
        <f ca="1">IF(L638&lt;=('Ejercicio 3 - TIR'!$D$18-'Ejercicio 3 - TIR'!$C$18)/('Ejercicio 3 - TIR'!$E$18-'Ejercicio 3 - TIR'!$C$18),'Ejercicio 3 - TIR'!$C$18+SQRT(('Ejercicio 3 - TIR'!$E$18-'Ejercicio 3 - TIR'!$C$18)*('Ejercicio 3 - TIR'!$D$18-'Ejercicio 3 - TIR'!$C$18)*L638),'Ejercicio 3 - TIR'!$E$18-SQRT(('Ejercicio 3 - TIR'!$E$18-'Ejercicio 3 - TIR'!$C$18)*('Ejercicio 3 - TIR'!$E$18-'Ejercicio 3 - TIR'!$D$18)*(1-L638)))</f>
        <v>37728.9897829664</v>
      </c>
      <c r="N638" s="17">
        <f ca="1" t="shared" ref="N638:R638" si="4734">RAND()</f>
        <v>0.414018079972236</v>
      </c>
      <c r="O638" s="18">
        <f ca="1">IF(N638&lt;=('Ejercicio 3 - TIR'!$D$18-'Ejercicio 3 - TIR'!$C$18)/('Ejercicio 3 - TIR'!$E$18-'Ejercicio 3 - TIR'!$C$18),'Ejercicio 3 - TIR'!$C$18+SQRT(('Ejercicio 3 - TIR'!$E$18-'Ejercicio 3 - TIR'!$C$18)*('Ejercicio 3 - TIR'!$D$18-'Ejercicio 3 - TIR'!$C$18)*N638),'Ejercicio 3 - TIR'!$E$18-SQRT(('Ejercicio 3 - TIR'!$E$18-'Ejercicio 3 - TIR'!$C$18)*('Ejercicio 3 - TIR'!$E$18-'Ejercicio 3 - TIR'!$D$18)*(1-N638)))</f>
        <v>37880.5273932546</v>
      </c>
      <c r="P638" s="17">
        <f ca="1" t="shared" si="4734"/>
        <v>0.13180284688705</v>
      </c>
      <c r="Q638" s="19">
        <f ca="1">IF(P638&lt;=('Ejercicio 3 - TIR'!$D$22-'Ejercicio 3 - TIR'!$C$22)/('Ejercicio 3 - TIR'!$E$22-'Ejercicio 3 - TIR'!$C$22),'Ejercicio 3 - TIR'!$C$22+SQRT(('Ejercicio 3 - TIR'!$E$22-'Ejercicio 3 - TIR'!$C$22)*('Ejercicio 3 - TIR'!$D$22-'Ejercicio 3 - TIR'!$C$22)*P638),'Ejercicio 3 - TIR'!$E$22-SQRT(('Ejercicio 3 - TIR'!$E$22-'Ejercicio 3 - TIR'!$C$22)*('Ejercicio 3 - TIR'!$E$22-'Ejercicio 3 - TIR'!$D$22)*(1-P638)))</f>
        <v>0.135402763531155</v>
      </c>
      <c r="R638" s="17">
        <f ca="1" t="shared" si="4734"/>
        <v>0.221532402137489</v>
      </c>
      <c r="S638" s="19">
        <f ca="1">IF(R638&lt;=('Ejercicio 3 - TIR'!$D$23-'Ejercicio 3 - TIR'!$C$23)/('Ejercicio 3 - TIR'!$E$23-'Ejercicio 3 - TIR'!$C$23),'Ejercicio 3 - TIR'!$C$23+SQRT(('Ejercicio 3 - TIR'!$E$23-'Ejercicio 3 - TIR'!$C$23)*('Ejercicio 3 - TIR'!$D$23-'Ejercicio 3 - TIR'!$C$23)*R638),'Ejercicio 3 - TIR'!$E$23-SQRT(('Ejercicio 3 - TIR'!$E$23-'Ejercicio 3 - TIR'!$C$23)*('Ejercicio 3 - TIR'!$E$23-'Ejercicio 3 - TIR'!$D$23)*(1-R638)))</f>
        <v>0.13996893396873</v>
      </c>
      <c r="T638" s="17">
        <f ca="1" t="shared" ref="T638:X638" si="4735">RAND()</f>
        <v>0.167195995840798</v>
      </c>
      <c r="U638" s="19">
        <f ca="1">IF(T638&lt;=('Ejercicio 3 - TIR'!$D$24-'Ejercicio 3 - TIR'!$C$24)/('Ejercicio 3 - TIR'!$E$24-'Ejercicio 3 - TIR'!$C$24),'Ejercicio 3 - TIR'!$C$24+SQRT(('Ejercicio 3 - TIR'!$E$24-'Ejercicio 3 - TIR'!$C$24)*('Ejercicio 3 - TIR'!$D$24-'Ejercicio 3 - TIR'!$C$24)*T638),'Ejercicio 3 - TIR'!$E$24-SQRT(('Ejercicio 3 - TIR'!$E$24-'Ejercicio 3 - TIR'!$C$24)*('Ejercicio 3 - TIR'!$E$24-'Ejercicio 3 - TIR'!$D$24)*(1-T638)))</f>
        <v>0.168737971909085</v>
      </c>
      <c r="V638" s="17">
        <f ca="1" t="shared" si="4735"/>
        <v>0.755931436078067</v>
      </c>
      <c r="W638" s="19">
        <f ca="1">IF(V638&lt;=('Ejercicio 3 - TIR'!$D$25-'Ejercicio 3 - TIR'!$C$25)/('Ejercicio 3 - TIR'!$E$25-'Ejercicio 3 - TIR'!$C$25),'Ejercicio 3 - TIR'!$C$25+SQRT(('Ejercicio 3 - TIR'!$E$25-'Ejercicio 3 - TIR'!$C$25)*('Ejercicio 3 - TIR'!$D$25-'Ejercicio 3 - TIR'!$C$25)*V638),'Ejercicio 3 - TIR'!$E$25-SQRT(('Ejercicio 3 - TIR'!$E$25-'Ejercicio 3 - TIR'!$C$25)*('Ejercicio 3 - TIR'!$E$25-'Ejercicio 3 - TIR'!$D$25)*(1-V638)))</f>
        <v>0.220772616030052</v>
      </c>
      <c r="X638" s="17">
        <f ca="1" t="shared" si="4735"/>
        <v>0.272487694549036</v>
      </c>
      <c r="Y638" s="19">
        <f ca="1">IF(X638&lt;=('Ejercicio 3 - TIR'!$D$26-'Ejercicio 3 - TIR'!$C$26)/('Ejercicio 3 - TIR'!$E$26-'Ejercicio 3 - TIR'!$C$26),'Ejercicio 3 - TIR'!$C$26+SQRT(('Ejercicio 3 - TIR'!$E$26-'Ejercicio 3 - TIR'!$C$26)*('Ejercicio 3 - TIR'!$D$26-'Ejercicio 3 - TIR'!$C$26)*X638),'Ejercicio 3 - TIR'!$E$26-SQRT(('Ejercicio 3 - TIR'!$E$26-'Ejercicio 3 - TIR'!$C$26)*('Ejercicio 3 - TIR'!$E$26-'Ejercicio 3 - TIR'!$D$26)*(1-X638)))</f>
        <v>0.217124099529429</v>
      </c>
      <c r="Z638" s="17">
        <f ca="1" t="shared" si="4288"/>
        <v>1.13540276353116</v>
      </c>
      <c r="AA638" s="17">
        <f ca="1" t="shared" si="4289"/>
        <v>1.29432387796776</v>
      </c>
      <c r="AB638" s="17">
        <f ca="1" t="shared" si="4290"/>
        <v>1.51272546412954</v>
      </c>
      <c r="AC638" s="17">
        <f ca="1" t="shared" si="4291"/>
        <v>1.8466938221807</v>
      </c>
      <c r="AD638" s="17">
        <f ca="1" t="shared" si="4292"/>
        <v>2.24765555542824</v>
      </c>
      <c r="AE638" s="16">
        <f ca="1" t="shared" si="4293"/>
        <v>4300.83127212897</v>
      </c>
      <c r="AF638" s="16">
        <f ca="1" t="shared" si="4294"/>
        <v>4902.81404046824</v>
      </c>
      <c r="AG638" s="16">
        <f ca="1" t="shared" si="4295"/>
        <v>5730.10493830424</v>
      </c>
      <c r="AH638" s="16">
        <f ca="1" t="shared" si="4296"/>
        <v>6995.15519566038</v>
      </c>
      <c r="AI638" s="16">
        <f ca="1" t="shared" si="4297"/>
        <v>8513.97196858675</v>
      </c>
      <c r="AJ638" s="18">
        <f ca="1" t="shared" si="4298"/>
        <v>46917.3679814756</v>
      </c>
      <c r="AK638" s="18">
        <f ca="1" t="shared" si="4299"/>
        <v>54692.5157377339</v>
      </c>
      <c r="AL638" s="18">
        <f ca="1" t="shared" si="4300"/>
        <v>56424.3796621929</v>
      </c>
      <c r="AM638" s="18">
        <f ca="1" t="shared" si="4301"/>
        <v>69673.8923493227</v>
      </c>
      <c r="AN638" s="18">
        <f ca="1" t="shared" si="4302"/>
        <v>85142.3778380003</v>
      </c>
      <c r="AO638" s="18">
        <f ca="1">C638/'Ejercicio 3 - TIR'!$D$7</f>
        <v>14025.3937329971</v>
      </c>
      <c r="AP638" s="18">
        <f ca="1" t="shared" si="4303"/>
        <v>32891.9742484784</v>
      </c>
      <c r="AQ638" s="18">
        <f ca="1" t="shared" si="4304"/>
        <v>40667.1220047368</v>
      </c>
      <c r="AR638" s="18">
        <f ca="1" t="shared" si="4305"/>
        <v>42398.9859291957</v>
      </c>
      <c r="AS638" s="18">
        <f ca="1" t="shared" si="4306"/>
        <v>55648.4986163256</v>
      </c>
      <c r="AT638" s="18">
        <f ca="1" t="shared" si="4307"/>
        <v>71116.9841050031</v>
      </c>
      <c r="AU638" s="18">
        <f ca="1">AP638*'Ejercicio 3 - TIR'!$D$5</f>
        <v>16445.9871242392</v>
      </c>
      <c r="AV638" s="18">
        <f ca="1">AQ638*'Ejercicio 3 - TIR'!$D$5</f>
        <v>20333.5610023684</v>
      </c>
      <c r="AW638" s="18">
        <f ca="1">AR638*'Ejercicio 3 - TIR'!$D$5</f>
        <v>21199.4929645979</v>
      </c>
      <c r="AX638" s="18">
        <f ca="1">AS638*'Ejercicio 3 - TIR'!$D$5</f>
        <v>27824.2493081628</v>
      </c>
      <c r="AY638" s="18">
        <f ca="1">AT638*'Ejercicio 3 - TIR'!$D$5</f>
        <v>35558.4920525016</v>
      </c>
      <c r="AZ638" s="18">
        <f ca="1" t="shared" ref="AZ638:BD638" si="4736">AJ638-AU638-AE638</f>
        <v>26170.5495851074</v>
      </c>
      <c r="BA638" s="18">
        <f ca="1" t="shared" si="4736"/>
        <v>29456.1406948973</v>
      </c>
      <c r="BB638" s="18">
        <f ca="1" t="shared" si="4736"/>
        <v>29494.7817592908</v>
      </c>
      <c r="BC638" s="18">
        <f ca="1" t="shared" si="4736"/>
        <v>34854.4878454995</v>
      </c>
      <c r="BD638" s="18">
        <f ca="1" t="shared" si="4736"/>
        <v>41069.913816912</v>
      </c>
      <c r="BE638" s="18">
        <f ca="1" t="shared" ref="BE638:BI638" si="4737">AZ638/Z638</f>
        <v>23049.5736188943</v>
      </c>
      <c r="BF638" s="18">
        <f ca="1" t="shared" si="4737"/>
        <v>22757.9365538298</v>
      </c>
      <c r="BG638" s="18">
        <f ca="1" t="shared" si="4737"/>
        <v>19497.7756762115</v>
      </c>
      <c r="BH638" s="18">
        <f ca="1" t="shared" si="4737"/>
        <v>18873.9938515314</v>
      </c>
      <c r="BI638" s="18">
        <f ca="1" t="shared" si="4737"/>
        <v>18272.3343519986</v>
      </c>
      <c r="BJ638" s="18">
        <f ca="1" t="shared" si="4310"/>
        <v>71392.8360814875</v>
      </c>
      <c r="BK638" s="18">
        <f ca="1" t="shared" si="4311"/>
        <v>31524.2541410395</v>
      </c>
      <c r="BL638" s="18">
        <f ca="1" t="shared" si="4312"/>
        <v>102917.090222527</v>
      </c>
      <c r="BM638" s="18">
        <f ca="1">BK638*'Ejercicio 3 - TIR'!$D$5</f>
        <v>15762.1270705197</v>
      </c>
      <c r="BN638" s="18">
        <f ca="1" t="shared" si="4313"/>
        <v>87154.9631520073</v>
      </c>
      <c r="BO638" s="18">
        <f ca="1" t="shared" si="4314"/>
        <v>38775.9427557848</v>
      </c>
      <c r="BP638" s="18">
        <f ca="1" t="shared" si="4315"/>
        <v>-101890.214554272</v>
      </c>
      <c r="BQ638" s="18">
        <f ca="1" t="shared" ref="BQ638:BT638" si="4738">BE638</f>
        <v>23049.5736188943</v>
      </c>
      <c r="BR638" s="18">
        <f ca="1" t="shared" si="4738"/>
        <v>22757.9365538298</v>
      </c>
      <c r="BS638" s="18">
        <f ca="1" t="shared" si="4738"/>
        <v>19497.7756762115</v>
      </c>
      <c r="BT638" s="18">
        <f ca="1" t="shared" si="4738"/>
        <v>18873.9938515314</v>
      </c>
      <c r="BU638" s="18">
        <f ca="1" t="shared" si="4317"/>
        <v>57048.2771077834</v>
      </c>
      <c r="BV638" s="20">
        <f ca="1" t="shared" si="4318"/>
        <v>10.2790196545704</v>
      </c>
    </row>
    <row r="639" ht="15" customHeight="1" spans="1:74">
      <c r="A639" s="16">
        <v>638</v>
      </c>
      <c r="B639" s="17">
        <f ca="1" t="shared" ref="B639:F639" si="4739">RAND()</f>
        <v>0.588093998864831</v>
      </c>
      <c r="C639" s="18">
        <f ca="1">IF(B639&lt;=('Ejercicio 3 - TIR'!$D$13-'Ejercicio 3 - TIR'!$C$13)/('Ejercicio 3 - TIR'!$E$13-'Ejercicio 3 - TIR'!$C$13),'Ejercicio 3 - TIR'!$C$13+SQRT(('Ejercicio 3 - TIR'!$E$13-'Ejercicio 3 - TIR'!$C$13)*('Ejercicio 3 - TIR'!$D$13-'Ejercicio 3 - TIR'!$C$13)*B639),'Ejercicio 3 - TIR'!$E$13-SQRT(('Ejercicio 3 - TIR'!$E$13-'Ejercicio 3 - TIR'!$C$13)*('Ejercicio 3 - TIR'!$E$13-'Ejercicio 3 - TIR'!$D$13)*(1-B639)))</f>
        <v>77767.4292678016</v>
      </c>
      <c r="D639" s="17">
        <f ca="1" t="shared" si="4739"/>
        <v>0.818732461186658</v>
      </c>
      <c r="E639" s="18">
        <f ca="1">IF(D639&lt;=('Ejercicio 3 - TIR'!$D$14-'Ejercicio 3 - TIR'!$C$14)/('Ejercicio 3 - TIR'!$E$14-'Ejercicio 3 - TIR'!$C$14),'Ejercicio 3 - TIR'!$C$14+SQRT(('Ejercicio 3 - TIR'!$E$14-'Ejercicio 3 - TIR'!$C$14)*('Ejercicio 3 - TIR'!$D$14-'Ejercicio 3 - TIR'!$C$14)*D639),'Ejercicio 3 - TIR'!$E$14-SQRT(('Ejercicio 3 - TIR'!$E$14-'Ejercicio 3 - TIR'!$C$14)*('Ejercicio 3 - TIR'!$E$14-'Ejercicio 3 - TIR'!$D$14)*(1-D639)))</f>
        <v>34785.5843259286</v>
      </c>
      <c r="F639" s="17">
        <f ca="1" t="shared" si="4739"/>
        <v>0.139469773043122</v>
      </c>
      <c r="G639" s="18">
        <f ca="1">IF(F639&lt;=('Ejercicio 3 - TIR'!$D$18-'Ejercicio 3 - TIR'!$C$18)/('Ejercicio 3 - TIR'!$E$18-'Ejercicio 3 - TIR'!$C$18),'Ejercicio 3 - TIR'!$C$18+SQRT(('Ejercicio 3 - TIR'!$E$18-'Ejercicio 3 - TIR'!$C$18)*('Ejercicio 3 - TIR'!$D$18-'Ejercicio 3 - TIR'!$C$18)*F639),'Ejercicio 3 - TIR'!$E$18-SQRT(('Ejercicio 3 - TIR'!$E$18-'Ejercicio 3 - TIR'!$C$18)*('Ejercicio 3 - TIR'!$E$18-'Ejercicio 3 - TIR'!$D$18)*(1-F639)))</f>
        <v>34573.8895872625</v>
      </c>
      <c r="H639" s="17">
        <f ca="1" t="shared" ref="H639:L639" si="4740">RAND()</f>
        <v>0.669053233501846</v>
      </c>
      <c r="I639" s="18">
        <f ca="1">IF(H639&lt;=('Ejercicio 3 - TIR'!$D$18-'Ejercicio 3 - TIR'!$C$18)/('Ejercicio 3 - TIR'!$E$18-'Ejercicio 3 - TIR'!$C$18),'Ejercicio 3 - TIR'!$C$18+SQRT(('Ejercicio 3 - TIR'!$E$18-'Ejercicio 3 - TIR'!$C$18)*('Ejercicio 3 - TIR'!$D$18-'Ejercicio 3 - TIR'!$C$18)*H639),'Ejercicio 3 - TIR'!$E$18-SQRT(('Ejercicio 3 - TIR'!$E$18-'Ejercicio 3 - TIR'!$C$18)*('Ejercicio 3 - TIR'!$E$18-'Ejercicio 3 - TIR'!$D$18)*(1-H639)))</f>
        <v>40017.9314047916</v>
      </c>
      <c r="J639" s="17">
        <f ca="1" t="shared" si="4740"/>
        <v>0.734386160837548</v>
      </c>
      <c r="K639" s="18">
        <f ca="1">IF(J639&lt;=('Ejercicio 3 - TIR'!$D$18-'Ejercicio 3 - TIR'!$C$18)/('Ejercicio 3 - TIR'!$E$18-'Ejercicio 3 - TIR'!$C$18),'Ejercicio 3 - TIR'!$C$18+SQRT(('Ejercicio 3 - TIR'!$E$18-'Ejercicio 3 - TIR'!$C$18)*('Ejercicio 3 - TIR'!$D$18-'Ejercicio 3 - TIR'!$C$18)*J639),'Ejercicio 3 - TIR'!$E$18-SQRT(('Ejercicio 3 - TIR'!$E$18-'Ejercicio 3 - TIR'!$C$18)*('Ejercicio 3 - TIR'!$E$18-'Ejercicio 3 - TIR'!$D$18)*(1-J639)))</f>
        <v>40536.701002937</v>
      </c>
      <c r="L639" s="17">
        <f ca="1" t="shared" si="4740"/>
        <v>0.729833074298013</v>
      </c>
      <c r="M639" s="18">
        <f ca="1">IF(L639&lt;=('Ejercicio 3 - TIR'!$D$18-'Ejercicio 3 - TIR'!$C$18)/('Ejercicio 3 - TIR'!$E$18-'Ejercicio 3 - TIR'!$C$18),'Ejercicio 3 - TIR'!$C$18+SQRT(('Ejercicio 3 - TIR'!$E$18-'Ejercicio 3 - TIR'!$C$18)*('Ejercicio 3 - TIR'!$D$18-'Ejercicio 3 - TIR'!$C$18)*L639),'Ejercicio 3 - TIR'!$E$18-SQRT(('Ejercicio 3 - TIR'!$E$18-'Ejercicio 3 - TIR'!$C$18)*('Ejercicio 3 - TIR'!$E$18-'Ejercicio 3 - TIR'!$D$18)*(1-L639)))</f>
        <v>40498.6091674185</v>
      </c>
      <c r="N639" s="17">
        <f ca="1" t="shared" ref="N639:R639" si="4741">RAND()</f>
        <v>0.870400912309389</v>
      </c>
      <c r="O639" s="18">
        <f ca="1">IF(N639&lt;=('Ejercicio 3 - TIR'!$D$18-'Ejercicio 3 - TIR'!$C$18)/('Ejercicio 3 - TIR'!$E$18-'Ejercicio 3 - TIR'!$C$18),'Ejercicio 3 - TIR'!$C$18+SQRT(('Ejercicio 3 - TIR'!$E$18-'Ejercicio 3 - TIR'!$C$18)*('Ejercicio 3 - TIR'!$D$18-'Ejercicio 3 - TIR'!$C$18)*N639),'Ejercicio 3 - TIR'!$E$18-SQRT(('Ejercicio 3 - TIR'!$E$18-'Ejercicio 3 - TIR'!$C$18)*('Ejercicio 3 - TIR'!$E$18-'Ejercicio 3 - TIR'!$D$18)*(1-N639)))</f>
        <v>41882.3195197718</v>
      </c>
      <c r="P639" s="17">
        <f ca="1" t="shared" si="4741"/>
        <v>0.723443485243528</v>
      </c>
      <c r="Q639" s="19">
        <f ca="1">IF(P639&lt;=('Ejercicio 3 - TIR'!$D$22-'Ejercicio 3 - TIR'!$C$22)/('Ejercicio 3 - TIR'!$E$22-'Ejercicio 3 - TIR'!$C$22),'Ejercicio 3 - TIR'!$C$22+SQRT(('Ejercicio 3 - TIR'!$E$22-'Ejercicio 3 - TIR'!$C$22)*('Ejercicio 3 - TIR'!$D$22-'Ejercicio 3 - TIR'!$C$22)*P639),'Ejercicio 3 - TIR'!$E$22-SQRT(('Ejercicio 3 - TIR'!$E$22-'Ejercicio 3 - TIR'!$C$22)*('Ejercicio 3 - TIR'!$E$22-'Ejercicio 3 - TIR'!$D$22)*(1-P639)))</f>
        <v>0.157688529260453</v>
      </c>
      <c r="R639" s="17">
        <f ca="1" t="shared" si="4741"/>
        <v>0.986158030457426</v>
      </c>
      <c r="S639" s="19">
        <f ca="1">IF(R639&lt;=('Ejercicio 3 - TIR'!$D$23-'Ejercicio 3 - TIR'!$C$23)/('Ejercicio 3 - TIR'!$E$23-'Ejercicio 3 - TIR'!$C$23),'Ejercicio 3 - TIR'!$C$23+SQRT(('Ejercicio 3 - TIR'!$E$23-'Ejercicio 3 - TIR'!$C$23)*('Ejercicio 3 - TIR'!$D$23-'Ejercicio 3 - TIR'!$C$23)*R639),'Ejercicio 3 - TIR'!$E$23-SQRT(('Ejercicio 3 - TIR'!$E$23-'Ejercicio 3 - TIR'!$C$23)*('Ejercicio 3 - TIR'!$E$23-'Ejercicio 3 - TIR'!$D$23)*(1-R639)))</f>
        <v>0.175008452627027</v>
      </c>
      <c r="T639" s="17">
        <f ca="1" t="shared" ref="T639:X639" si="4742">RAND()</f>
        <v>0.388963467380968</v>
      </c>
      <c r="U639" s="19">
        <f ca="1">IF(T639&lt;=('Ejercicio 3 - TIR'!$D$24-'Ejercicio 3 - TIR'!$C$24)/('Ejercicio 3 - TIR'!$E$24-'Ejercicio 3 - TIR'!$C$24),'Ejercicio 3 - TIR'!$C$24+SQRT(('Ejercicio 3 - TIR'!$E$24-'Ejercicio 3 - TIR'!$C$24)*('Ejercicio 3 - TIR'!$D$24-'Ejercicio 3 - TIR'!$C$24)*T639),'Ejercicio 3 - TIR'!$E$24-SQRT(('Ejercicio 3 - TIR'!$E$24-'Ejercicio 3 - TIR'!$C$24)*('Ejercicio 3 - TIR'!$E$24-'Ejercicio 3 - TIR'!$D$24)*(1-T639)))</f>
        <v>0.17858012038988</v>
      </c>
      <c r="V639" s="17">
        <f ca="1" t="shared" si="4742"/>
        <v>0.799553909965257</v>
      </c>
      <c r="W639" s="19">
        <f ca="1">IF(V639&lt;=('Ejercicio 3 - TIR'!$D$25-'Ejercicio 3 - TIR'!$C$25)/('Ejercicio 3 - TIR'!$E$25-'Ejercicio 3 - TIR'!$C$25),'Ejercicio 3 - TIR'!$C$25+SQRT(('Ejercicio 3 - TIR'!$E$25-'Ejercicio 3 - TIR'!$C$25)*('Ejercicio 3 - TIR'!$D$25-'Ejercicio 3 - TIR'!$C$25)*V639),'Ejercicio 3 - TIR'!$E$25-SQRT(('Ejercicio 3 - TIR'!$E$25-'Ejercicio 3 - TIR'!$C$25)*('Ejercicio 3 - TIR'!$E$25-'Ejercicio 3 - TIR'!$D$25)*(1-V639)))</f>
        <v>0.223512997241636</v>
      </c>
      <c r="X639" s="17">
        <f ca="1" t="shared" si="4742"/>
        <v>0.369167134376251</v>
      </c>
      <c r="Y639" s="19">
        <f ca="1">IF(X639&lt;=('Ejercicio 3 - TIR'!$D$26-'Ejercicio 3 - TIR'!$C$26)/('Ejercicio 3 - TIR'!$E$26-'Ejercicio 3 - TIR'!$C$26),'Ejercicio 3 - TIR'!$C$26+SQRT(('Ejercicio 3 - TIR'!$E$26-'Ejercicio 3 - TIR'!$C$26)*('Ejercicio 3 - TIR'!$D$26-'Ejercicio 3 - TIR'!$C$26)*X639),'Ejercicio 3 - TIR'!$E$26-SQRT(('Ejercicio 3 - TIR'!$E$26-'Ejercicio 3 - TIR'!$C$26)*('Ejercicio 3 - TIR'!$E$26-'Ejercicio 3 - TIR'!$D$26)*(1-X639)))</f>
        <v>0.221634792261414</v>
      </c>
      <c r="Z639" s="17">
        <f ca="1" t="shared" si="4288"/>
        <v>1.15768852926045</v>
      </c>
      <c r="AA639" s="17">
        <f ca="1" t="shared" si="4289"/>
        <v>1.36029380739038</v>
      </c>
      <c r="AB639" s="17">
        <f ca="1" t="shared" si="4290"/>
        <v>1.60321523927977</v>
      </c>
      <c r="AC639" s="17">
        <f ca="1" t="shared" si="4291"/>
        <v>1.96155468263465</v>
      </c>
      <c r="AD639" s="17">
        <f ca="1" t="shared" si="4292"/>
        <v>2.39630344722979</v>
      </c>
      <c r="AE639" s="16">
        <f ca="1" t="shared" si="4293"/>
        <v>5485.28763182116</v>
      </c>
      <c r="AF639" s="16">
        <f ca="1" t="shared" si="4294"/>
        <v>6445.25933248035</v>
      </c>
      <c r="AG639" s="16">
        <f ca="1" t="shared" si="4295"/>
        <v>7596.25452001869</v>
      </c>
      <c r="AH639" s="16">
        <f ca="1" t="shared" si="4296"/>
        <v>9294.11613559839</v>
      </c>
      <c r="AI639" s="16">
        <f ca="1" t="shared" si="4297"/>
        <v>11354.0156345652</v>
      </c>
      <c r="AJ639" s="18">
        <f ca="1" t="shared" si="4298"/>
        <v>40025.7953870912</v>
      </c>
      <c r="AK639" s="18">
        <f ca="1" t="shared" si="4299"/>
        <v>54436.1442745112</v>
      </c>
      <c r="AL639" s="18">
        <f ca="1" t="shared" si="4300"/>
        <v>64989.056798036</v>
      </c>
      <c r="AM639" s="18">
        <f ca="1" t="shared" si="4301"/>
        <v>79440.2364525404</v>
      </c>
      <c r="AN639" s="18">
        <f ca="1" t="shared" si="4302"/>
        <v>100362.746643209</v>
      </c>
      <c r="AO639" s="18">
        <f ca="1">C639/'Ejercicio 3 - TIR'!$D$7</f>
        <v>15553.4858535603</v>
      </c>
      <c r="AP639" s="18">
        <f ca="1" t="shared" si="4303"/>
        <v>24472.3095335309</v>
      </c>
      <c r="AQ639" s="18">
        <f ca="1" t="shared" si="4304"/>
        <v>38882.6584209509</v>
      </c>
      <c r="AR639" s="18">
        <f ca="1" t="shared" si="4305"/>
        <v>49435.5709444756</v>
      </c>
      <c r="AS639" s="18">
        <f ca="1" t="shared" si="4306"/>
        <v>63886.7505989801</v>
      </c>
      <c r="AT639" s="18">
        <f ca="1" t="shared" si="4307"/>
        <v>84809.2607896484</v>
      </c>
      <c r="AU639" s="18">
        <f ca="1">AP639*'Ejercicio 3 - TIR'!$D$5</f>
        <v>12236.1547667654</v>
      </c>
      <c r="AV639" s="18">
        <f ca="1">AQ639*'Ejercicio 3 - TIR'!$D$5</f>
        <v>19441.3292104754</v>
      </c>
      <c r="AW639" s="18">
        <f ca="1">AR639*'Ejercicio 3 - TIR'!$D$5</f>
        <v>24717.7854722378</v>
      </c>
      <c r="AX639" s="18">
        <f ca="1">AS639*'Ejercicio 3 - TIR'!$D$5</f>
        <v>31943.37529949</v>
      </c>
      <c r="AY639" s="18">
        <f ca="1">AT639*'Ejercicio 3 - TIR'!$D$5</f>
        <v>42404.6303948242</v>
      </c>
      <c r="AZ639" s="18">
        <f ca="1" t="shared" ref="AZ639:BD639" si="4743">AJ639-AU639-AE639</f>
        <v>22304.3529885046</v>
      </c>
      <c r="BA639" s="18">
        <f ca="1" t="shared" si="4743"/>
        <v>28549.5557315554</v>
      </c>
      <c r="BB639" s="18">
        <f ca="1" t="shared" si="4743"/>
        <v>32675.0168057795</v>
      </c>
      <c r="BC639" s="18">
        <f ca="1" t="shared" si="4743"/>
        <v>38202.745017452</v>
      </c>
      <c r="BD639" s="18">
        <f ca="1" t="shared" si="4743"/>
        <v>46604.1006138193</v>
      </c>
      <c r="BE639" s="18">
        <f ca="1" t="shared" ref="BE639:BI639" si="4744">AZ639/Z639</f>
        <v>19266.2814088284</v>
      </c>
      <c r="BF639" s="18">
        <f ca="1" t="shared" si="4744"/>
        <v>20987.7862976716</v>
      </c>
      <c r="BG639" s="18">
        <f ca="1" t="shared" si="4744"/>
        <v>20380.9295253821</v>
      </c>
      <c r="BH639" s="18">
        <f ca="1" t="shared" si="4744"/>
        <v>19475.748168356</v>
      </c>
      <c r="BI639" s="18">
        <f ca="1" t="shared" si="4744"/>
        <v>19448.3301635673</v>
      </c>
      <c r="BJ639" s="18">
        <f ca="1" t="shared" si="4310"/>
        <v>83356.8156341253</v>
      </c>
      <c r="BK639" s="18">
        <f ca="1" t="shared" si="4311"/>
        <v>37270.8717673264</v>
      </c>
      <c r="BL639" s="18">
        <f ca="1" t="shared" si="4312"/>
        <v>120627.687401452</v>
      </c>
      <c r="BM639" s="18">
        <f ca="1">BK639*'Ejercicio 3 - TIR'!$D$5</f>
        <v>18635.4358836632</v>
      </c>
      <c r="BN639" s="18">
        <f ca="1" t="shared" si="4313"/>
        <v>101992.251517789</v>
      </c>
      <c r="BO639" s="18">
        <f ca="1" t="shared" si="4314"/>
        <v>42562.3272527088</v>
      </c>
      <c r="BP639" s="18">
        <f ca="1" t="shared" si="4315"/>
        <v>-112553.01359373</v>
      </c>
      <c r="BQ639" s="18">
        <f ca="1" t="shared" ref="BQ639:BT639" si="4745">BE639</f>
        <v>19266.2814088284</v>
      </c>
      <c r="BR639" s="18">
        <f ca="1" t="shared" si="4745"/>
        <v>20987.7862976716</v>
      </c>
      <c r="BS639" s="18">
        <f ca="1" t="shared" si="4745"/>
        <v>20380.9295253821</v>
      </c>
      <c r="BT639" s="18">
        <f ca="1" t="shared" si="4745"/>
        <v>19475.748168356</v>
      </c>
      <c r="BU639" s="18">
        <f ca="1" t="shared" si="4317"/>
        <v>62010.657416276</v>
      </c>
      <c r="BV639" s="20">
        <f ca="1" t="shared" si="4318"/>
        <v>6.85931978229357</v>
      </c>
    </row>
    <row r="640" ht="15" customHeight="1" spans="1:74">
      <c r="A640" s="16">
        <v>639</v>
      </c>
      <c r="B640" s="17">
        <f ca="1" t="shared" ref="B640:F640" si="4746">RAND()</f>
        <v>0.513596045538286</v>
      </c>
      <c r="C640" s="18">
        <f ca="1">IF(B640&lt;=('Ejercicio 3 - TIR'!$D$13-'Ejercicio 3 - TIR'!$C$13)/('Ejercicio 3 - TIR'!$E$13-'Ejercicio 3 - TIR'!$C$13),'Ejercicio 3 - TIR'!$C$13+SQRT(('Ejercicio 3 - TIR'!$E$13-'Ejercicio 3 - TIR'!$C$13)*('Ejercicio 3 - TIR'!$D$13-'Ejercicio 3 - TIR'!$C$13)*B640),'Ejercicio 3 - TIR'!$E$13-SQRT(('Ejercicio 3 - TIR'!$E$13-'Ejercicio 3 - TIR'!$C$13)*('Ejercicio 3 - TIR'!$E$13-'Ejercicio 3 - TIR'!$D$13)*(1-B640)))</f>
        <v>75840.4315983489</v>
      </c>
      <c r="D640" s="17">
        <f ca="1" t="shared" si="4746"/>
        <v>0.541878184031181</v>
      </c>
      <c r="E640" s="18">
        <f ca="1">IF(D640&lt;=('Ejercicio 3 - TIR'!$D$14-'Ejercicio 3 - TIR'!$C$14)/('Ejercicio 3 - TIR'!$E$14-'Ejercicio 3 - TIR'!$C$14),'Ejercicio 3 - TIR'!$C$14+SQRT(('Ejercicio 3 - TIR'!$E$14-'Ejercicio 3 - TIR'!$C$14)*('Ejercicio 3 - TIR'!$D$14-'Ejercicio 3 - TIR'!$C$14)*D640),'Ejercicio 3 - TIR'!$E$14-SQRT(('Ejercicio 3 - TIR'!$E$14-'Ejercicio 3 - TIR'!$C$14)*('Ejercicio 3 - TIR'!$E$14-'Ejercicio 3 - TIR'!$D$14)*(1-D640)))</f>
        <v>31710.3514914489</v>
      </c>
      <c r="F640" s="17">
        <f ca="1" t="shared" si="4746"/>
        <v>0.86414147479671</v>
      </c>
      <c r="G640" s="18">
        <f ca="1">IF(F640&lt;=('Ejercicio 3 - TIR'!$D$18-'Ejercicio 3 - TIR'!$C$18)/('Ejercicio 3 - TIR'!$E$18-'Ejercicio 3 - TIR'!$C$18),'Ejercicio 3 - TIR'!$C$18+SQRT(('Ejercicio 3 - TIR'!$E$18-'Ejercicio 3 - TIR'!$C$18)*('Ejercicio 3 - TIR'!$D$18-'Ejercicio 3 - TIR'!$C$18)*F640),'Ejercicio 3 - TIR'!$E$18-SQRT(('Ejercicio 3 - TIR'!$E$18-'Ejercicio 3 - TIR'!$C$18)*('Ejercicio 3 - TIR'!$E$18-'Ejercicio 3 - TIR'!$D$18)*(1-F640)))</f>
        <v>41807.9177030899</v>
      </c>
      <c r="H640" s="17">
        <f ca="1" t="shared" ref="H640:L640" si="4747">RAND()</f>
        <v>0.843186054210929</v>
      </c>
      <c r="I640" s="18">
        <f ca="1">IF(H640&lt;=('Ejercicio 3 - TIR'!$D$18-'Ejercicio 3 - TIR'!$C$18)/('Ejercicio 3 - TIR'!$E$18-'Ejercicio 3 - TIR'!$C$18),'Ejercicio 3 - TIR'!$C$18+SQRT(('Ejercicio 3 - TIR'!$E$18-'Ejercicio 3 - TIR'!$C$18)*('Ejercicio 3 - TIR'!$D$18-'Ejercicio 3 - TIR'!$C$18)*H640),'Ejercicio 3 - TIR'!$E$18-SQRT(('Ejercicio 3 - TIR'!$E$18-'Ejercicio 3 - TIR'!$C$18)*('Ejercicio 3 - TIR'!$E$18-'Ejercicio 3 - TIR'!$D$18)*(1-H640)))</f>
        <v>41570.5618631939</v>
      </c>
      <c r="J640" s="17">
        <f ca="1" t="shared" si="4747"/>
        <v>0.228235552852704</v>
      </c>
      <c r="K640" s="18">
        <f ca="1">IF(J640&lt;=('Ejercicio 3 - TIR'!$D$18-'Ejercicio 3 - TIR'!$C$18)/('Ejercicio 3 - TIR'!$E$18-'Ejercicio 3 - TIR'!$C$18),'Ejercicio 3 - TIR'!$C$18+SQRT(('Ejercicio 3 - TIR'!$E$18-'Ejercicio 3 - TIR'!$C$18)*('Ejercicio 3 - TIR'!$D$18-'Ejercicio 3 - TIR'!$C$18)*J640),'Ejercicio 3 - TIR'!$E$18-SQRT(('Ejercicio 3 - TIR'!$E$18-'Ejercicio 3 - TIR'!$C$18)*('Ejercicio 3 - TIR'!$E$18-'Ejercicio 3 - TIR'!$D$18)*(1-J640)))</f>
        <v>35851.0967286403</v>
      </c>
      <c r="L640" s="17">
        <f ca="1" t="shared" si="4747"/>
        <v>0.220251641312609</v>
      </c>
      <c r="M640" s="18">
        <f ca="1">IF(L640&lt;=('Ejercicio 3 - TIR'!$D$18-'Ejercicio 3 - TIR'!$C$18)/('Ejercicio 3 - TIR'!$E$18-'Ejercicio 3 - TIR'!$C$18),'Ejercicio 3 - TIR'!$C$18+SQRT(('Ejercicio 3 - TIR'!$E$18-'Ejercicio 3 - TIR'!$C$18)*('Ejercicio 3 - TIR'!$D$18-'Ejercicio 3 - TIR'!$C$18)*L640),'Ejercicio 3 - TIR'!$E$18-SQRT(('Ejercicio 3 - TIR'!$E$18-'Ejercicio 3 - TIR'!$C$18)*('Ejercicio 3 - TIR'!$E$18-'Ejercicio 3 - TIR'!$D$18)*(1-L640)))</f>
        <v>35747.8470923374</v>
      </c>
      <c r="N640" s="17">
        <f ca="1" t="shared" ref="N640:R640" si="4748">RAND()</f>
        <v>0.796449332523479</v>
      </c>
      <c r="O640" s="18">
        <f ca="1">IF(N640&lt;=('Ejercicio 3 - TIR'!$D$18-'Ejercicio 3 - TIR'!$C$18)/('Ejercicio 3 - TIR'!$E$18-'Ejercicio 3 - TIR'!$C$18),'Ejercicio 3 - TIR'!$C$18+SQRT(('Ejercicio 3 - TIR'!$E$18-'Ejercicio 3 - TIR'!$C$18)*('Ejercicio 3 - TIR'!$D$18-'Ejercicio 3 - TIR'!$C$18)*N640),'Ejercicio 3 - TIR'!$E$18-SQRT(('Ejercicio 3 - TIR'!$E$18-'Ejercicio 3 - TIR'!$C$18)*('Ejercicio 3 - TIR'!$E$18-'Ejercicio 3 - TIR'!$D$18)*(1-N640)))</f>
        <v>41092.7887105073</v>
      </c>
      <c r="P640" s="17">
        <f ca="1" t="shared" si="4748"/>
        <v>0.0263724491571828</v>
      </c>
      <c r="Q640" s="19">
        <f ca="1">IF(P640&lt;=('Ejercicio 3 - TIR'!$D$22-'Ejercicio 3 - TIR'!$C$22)/('Ejercicio 3 - TIR'!$E$22-'Ejercicio 3 - TIR'!$C$22),'Ejercicio 3 - TIR'!$C$22+SQRT(('Ejercicio 3 - TIR'!$E$22-'Ejercicio 3 - TIR'!$C$22)*('Ejercicio 3 - TIR'!$D$22-'Ejercicio 3 - TIR'!$C$22)*P640),'Ejercicio 3 - TIR'!$E$22-SQRT(('Ejercicio 3 - TIR'!$E$22-'Ejercicio 3 - TIR'!$C$22)*('Ejercicio 3 - TIR'!$E$22-'Ejercicio 3 - TIR'!$D$22)*(1-P640)))</f>
        <v>0.126889877247305</v>
      </c>
      <c r="R640" s="17">
        <f ca="1" t="shared" si="4748"/>
        <v>0.14863250690456</v>
      </c>
      <c r="S640" s="19">
        <f ca="1">IF(R640&lt;=('Ejercicio 3 - TIR'!$D$23-'Ejercicio 3 - TIR'!$C$23)/('Ejercicio 3 - TIR'!$E$23-'Ejercicio 3 - TIR'!$C$23),'Ejercicio 3 - TIR'!$C$23+SQRT(('Ejercicio 3 - TIR'!$E$23-'Ejercicio 3 - TIR'!$C$23)*('Ejercicio 3 - TIR'!$D$23-'Ejercicio 3 - TIR'!$C$23)*R640),'Ejercicio 3 - TIR'!$E$23-SQRT(('Ejercicio 3 - TIR'!$E$23-'Ejercicio 3 - TIR'!$C$23)*('Ejercicio 3 - TIR'!$E$23-'Ejercicio 3 - TIR'!$D$23)*(1-R640)))</f>
        <v>0.136356604550707</v>
      </c>
      <c r="T640" s="17">
        <f ca="1" t="shared" ref="T640:X640" si="4749">RAND()</f>
        <v>0.622002550192691</v>
      </c>
      <c r="U640" s="19">
        <f ca="1">IF(T640&lt;=('Ejercicio 3 - TIR'!$D$24-'Ejercicio 3 - TIR'!$C$24)/('Ejercicio 3 - TIR'!$E$24-'Ejercicio 3 - TIR'!$C$24),'Ejercicio 3 - TIR'!$C$24+SQRT(('Ejercicio 3 - TIR'!$E$24-'Ejercicio 3 - TIR'!$C$24)*('Ejercicio 3 - TIR'!$D$24-'Ejercicio 3 - TIR'!$C$24)*T640),'Ejercicio 3 - TIR'!$E$24-SQRT(('Ejercicio 3 - TIR'!$E$24-'Ejercicio 3 - TIR'!$C$24)*('Ejercicio 3 - TIR'!$E$24-'Ejercicio 3 - TIR'!$D$24)*(1-T640)))</f>
        <v>0.187467049634863</v>
      </c>
      <c r="V640" s="17">
        <f ca="1" t="shared" si="4749"/>
        <v>0.936244629073465</v>
      </c>
      <c r="W640" s="19">
        <f ca="1">IF(V640&lt;=('Ejercicio 3 - TIR'!$D$25-'Ejercicio 3 - TIR'!$C$25)/('Ejercicio 3 - TIR'!$E$25-'Ejercicio 3 - TIR'!$C$25),'Ejercicio 3 - TIR'!$C$25+SQRT(('Ejercicio 3 - TIR'!$E$25-'Ejercicio 3 - TIR'!$C$25)*('Ejercicio 3 - TIR'!$D$25-'Ejercicio 3 - TIR'!$C$25)*V640),'Ejercicio 3 - TIR'!$E$25-SQRT(('Ejercicio 3 - TIR'!$E$25-'Ejercicio 3 - TIR'!$C$25)*('Ejercicio 3 - TIR'!$E$25-'Ejercicio 3 - TIR'!$D$25)*(1-V640)))</f>
        <v>0.235062001531568</v>
      </c>
      <c r="X640" s="17">
        <f ca="1" t="shared" si="4749"/>
        <v>0.212192575047375</v>
      </c>
      <c r="Y640" s="19">
        <f ca="1">IF(X640&lt;=('Ejercicio 3 - TIR'!$D$26-'Ejercicio 3 - TIR'!$C$26)/('Ejercicio 3 - TIR'!$E$26-'Ejercicio 3 - TIR'!$C$26),'Ejercicio 3 - TIR'!$C$26+SQRT(('Ejercicio 3 - TIR'!$E$26-'Ejercicio 3 - TIR'!$C$26)*('Ejercicio 3 - TIR'!$D$26-'Ejercicio 3 - TIR'!$C$26)*X640),'Ejercicio 3 - TIR'!$E$26-SQRT(('Ejercicio 3 - TIR'!$E$26-'Ejercicio 3 - TIR'!$C$26)*('Ejercicio 3 - TIR'!$E$26-'Ejercicio 3 - TIR'!$D$26)*(1-X640)))</f>
        <v>0.213935746335302</v>
      </c>
      <c r="Z640" s="17">
        <f ca="1" t="shared" si="4288"/>
        <v>1.1268898772473</v>
      </c>
      <c r="AA640" s="17">
        <f ca="1" t="shared" si="4289"/>
        <v>1.28054875461131</v>
      </c>
      <c r="AB640" s="17">
        <f ca="1" t="shared" si="4290"/>
        <v>1.52060945155189</v>
      </c>
      <c r="AC640" s="17">
        <f ca="1" t="shared" si="4291"/>
        <v>1.8780469527815</v>
      </c>
      <c r="AD640" s="17">
        <f ca="1" t="shared" si="4292"/>
        <v>2.27982832927755</v>
      </c>
      <c r="AE640" s="16">
        <f ca="1" t="shared" si="4293"/>
        <v>4023.72260821885</v>
      </c>
      <c r="AF640" s="16">
        <f ca="1" t="shared" si="4294"/>
        <v>4572.38376072948</v>
      </c>
      <c r="AG640" s="16">
        <f ca="1" t="shared" si="4295"/>
        <v>5429.5550541518</v>
      </c>
      <c r="AH640" s="16">
        <f ca="1" t="shared" si="4296"/>
        <v>6705.83713260656</v>
      </c>
      <c r="AI640" s="16">
        <f ca="1" t="shared" si="4297"/>
        <v>8140.45540437373</v>
      </c>
      <c r="AJ640" s="18">
        <f ca="1" t="shared" si="4298"/>
        <v>47112.9192484004</v>
      </c>
      <c r="AK640" s="18">
        <f ca="1" t="shared" si="4299"/>
        <v>53233.1312224053</v>
      </c>
      <c r="AL640" s="18">
        <f ca="1" t="shared" si="4300"/>
        <v>54515.5165340716</v>
      </c>
      <c r="AM640" s="18">
        <f ca="1" t="shared" si="4301"/>
        <v>67136.1353002632</v>
      </c>
      <c r="AN640" s="18">
        <f ca="1" t="shared" si="4302"/>
        <v>93684.5038312312</v>
      </c>
      <c r="AO640" s="18">
        <f ca="1">C640/'Ejercicio 3 - TIR'!$D$7</f>
        <v>15168.0863196698</v>
      </c>
      <c r="AP640" s="18">
        <f ca="1" t="shared" si="4303"/>
        <v>31944.8329287306</v>
      </c>
      <c r="AQ640" s="18">
        <f ca="1" t="shared" si="4304"/>
        <v>38065.0449027355</v>
      </c>
      <c r="AR640" s="18">
        <f ca="1" t="shared" si="4305"/>
        <v>39347.4302144018</v>
      </c>
      <c r="AS640" s="18">
        <f ca="1" t="shared" si="4306"/>
        <v>51968.0489805934</v>
      </c>
      <c r="AT640" s="18">
        <f ca="1" t="shared" si="4307"/>
        <v>78516.4175115614</v>
      </c>
      <c r="AU640" s="18">
        <f ca="1">AP640*'Ejercicio 3 - TIR'!$D$5</f>
        <v>15972.4164643653</v>
      </c>
      <c r="AV640" s="18">
        <f ca="1">AQ640*'Ejercicio 3 - TIR'!$D$5</f>
        <v>19032.5224513678</v>
      </c>
      <c r="AW640" s="18">
        <f ca="1">AR640*'Ejercicio 3 - TIR'!$D$5</f>
        <v>19673.7151072009</v>
      </c>
      <c r="AX640" s="18">
        <f ca="1">AS640*'Ejercicio 3 - TIR'!$D$5</f>
        <v>25984.0244902967</v>
      </c>
      <c r="AY640" s="18">
        <f ca="1">AT640*'Ejercicio 3 - TIR'!$D$5</f>
        <v>39258.2087557807</v>
      </c>
      <c r="AZ640" s="18">
        <f ca="1" t="shared" ref="AZ640:BD640" si="4750">AJ640-AU640-AE640</f>
        <v>27116.7801758163</v>
      </c>
      <c r="BA640" s="18">
        <f ca="1" t="shared" si="4750"/>
        <v>29628.2250103081</v>
      </c>
      <c r="BB640" s="18">
        <f ca="1" t="shared" si="4750"/>
        <v>29412.2463727189</v>
      </c>
      <c r="BC640" s="18">
        <f ca="1" t="shared" si="4750"/>
        <v>34446.2736773599</v>
      </c>
      <c r="BD640" s="18">
        <f ca="1" t="shared" si="4750"/>
        <v>46285.8396710768</v>
      </c>
      <c r="BE640" s="18">
        <f ca="1" t="shared" ref="BE640:BI640" si="4751">AZ640/Z640</f>
        <v>24063.3807467109</v>
      </c>
      <c r="BF640" s="18">
        <f ca="1" t="shared" si="4751"/>
        <v>23137.1315645856</v>
      </c>
      <c r="BG640" s="18">
        <f ca="1" t="shared" si="4751"/>
        <v>19342.4066532676</v>
      </c>
      <c r="BH640" s="18">
        <f ca="1" t="shared" si="4751"/>
        <v>18341.5401975669</v>
      </c>
      <c r="BI640" s="18">
        <f ca="1" t="shared" si="4751"/>
        <v>20302.3355209136</v>
      </c>
      <c r="BJ640" s="18">
        <f ca="1" t="shared" si="4310"/>
        <v>72294.1576615538</v>
      </c>
      <c r="BK640" s="18">
        <f ca="1" t="shared" si="4311"/>
        <v>34580.6328925104</v>
      </c>
      <c r="BL640" s="18">
        <f ca="1" t="shared" si="4312"/>
        <v>106874.790554064</v>
      </c>
      <c r="BM640" s="18">
        <f ca="1">BK640*'Ejercicio 3 - TIR'!$D$5</f>
        <v>17290.3164462552</v>
      </c>
      <c r="BN640" s="18">
        <f ca="1" t="shared" si="4313"/>
        <v>89584.474107809</v>
      </c>
      <c r="BO640" s="18">
        <f ca="1" t="shared" si="4314"/>
        <v>39294.3946512838</v>
      </c>
      <c r="BP640" s="18">
        <f ca="1" t="shared" si="4315"/>
        <v>-107550.783089798</v>
      </c>
      <c r="BQ640" s="18">
        <f ca="1" t="shared" ref="BQ640:BT640" si="4752">BE640</f>
        <v>24063.3807467109</v>
      </c>
      <c r="BR640" s="18">
        <f ca="1" t="shared" si="4752"/>
        <v>23137.1315645856</v>
      </c>
      <c r="BS640" s="18">
        <f ca="1" t="shared" si="4752"/>
        <v>19342.4066532676</v>
      </c>
      <c r="BT640" s="18">
        <f ca="1" t="shared" si="4752"/>
        <v>18341.5401975669</v>
      </c>
      <c r="BU640" s="18">
        <f ca="1" t="shared" si="4317"/>
        <v>59596.7301721975</v>
      </c>
      <c r="BV640" s="20">
        <f ca="1" t="shared" si="4318"/>
        <v>9.20660524361492</v>
      </c>
    </row>
    <row r="641" ht="15" customHeight="1" spans="1:74">
      <c r="A641" s="16">
        <v>640</v>
      </c>
      <c r="B641" s="17">
        <f ca="1" t="shared" ref="B641:F641" si="4753">RAND()</f>
        <v>0.772338315232039</v>
      </c>
      <c r="C641" s="18">
        <f ca="1">IF(B641&lt;=('Ejercicio 3 - TIR'!$D$13-'Ejercicio 3 - TIR'!$C$13)/('Ejercicio 3 - TIR'!$E$13-'Ejercicio 3 - TIR'!$C$13),'Ejercicio 3 - TIR'!$C$13+SQRT(('Ejercicio 3 - TIR'!$E$13-'Ejercicio 3 - TIR'!$C$13)*('Ejercicio 3 - TIR'!$D$13-'Ejercicio 3 - TIR'!$C$13)*B641),'Ejercicio 3 - TIR'!$E$13-SQRT(('Ejercicio 3 - TIR'!$E$13-'Ejercicio 3 - TIR'!$C$13)*('Ejercicio 3 - TIR'!$E$13-'Ejercicio 3 - TIR'!$D$13)*(1-B641)))</f>
        <v>83471.4180365782</v>
      </c>
      <c r="D641" s="17">
        <f ca="1" t="shared" si="4753"/>
        <v>0.672187077575236</v>
      </c>
      <c r="E641" s="18">
        <f ca="1">IF(D641&lt;=('Ejercicio 3 - TIR'!$D$14-'Ejercicio 3 - TIR'!$C$14)/('Ejercicio 3 - TIR'!$E$14-'Ejercicio 3 - TIR'!$C$14),'Ejercicio 3 - TIR'!$C$14+SQRT(('Ejercicio 3 - TIR'!$E$14-'Ejercicio 3 - TIR'!$C$14)*('Ejercicio 3 - TIR'!$D$14-'Ejercicio 3 - TIR'!$C$14)*D641),'Ejercicio 3 - TIR'!$E$14-SQRT(('Ejercicio 3 - TIR'!$E$14-'Ejercicio 3 - TIR'!$C$14)*('Ejercicio 3 - TIR'!$E$14-'Ejercicio 3 - TIR'!$D$14)*(1-D641)))</f>
        <v>32987.7294430609</v>
      </c>
      <c r="F641" s="17">
        <f ca="1" t="shared" si="4753"/>
        <v>0.86621643162538</v>
      </c>
      <c r="G641" s="18">
        <f ca="1">IF(F641&lt;=('Ejercicio 3 - TIR'!$D$18-'Ejercicio 3 - TIR'!$C$18)/('Ejercicio 3 - TIR'!$E$18-'Ejercicio 3 - TIR'!$C$18),'Ejercicio 3 - TIR'!$C$18+SQRT(('Ejercicio 3 - TIR'!$E$18-'Ejercicio 3 - TIR'!$C$18)*('Ejercicio 3 - TIR'!$D$18-'Ejercicio 3 - TIR'!$C$18)*F641),'Ejercicio 3 - TIR'!$E$18-SQRT(('Ejercicio 3 - TIR'!$E$18-'Ejercicio 3 - TIR'!$C$18)*('Ejercicio 3 - TIR'!$E$18-'Ejercicio 3 - TIR'!$D$18)*(1-F641)))</f>
        <v>41832.3877086839</v>
      </c>
      <c r="H641" s="17">
        <f ca="1" t="shared" ref="H641:L641" si="4754">RAND()</f>
        <v>0.23984224611997</v>
      </c>
      <c r="I641" s="18">
        <f ca="1">IF(H641&lt;=('Ejercicio 3 - TIR'!$D$18-'Ejercicio 3 - TIR'!$C$18)/('Ejercicio 3 - TIR'!$E$18-'Ejercicio 3 - TIR'!$C$18),'Ejercicio 3 - TIR'!$C$18+SQRT(('Ejercicio 3 - TIR'!$E$18-'Ejercicio 3 - TIR'!$C$18)*('Ejercicio 3 - TIR'!$D$18-'Ejercicio 3 - TIR'!$C$18)*H641),'Ejercicio 3 - TIR'!$E$18-SQRT(('Ejercicio 3 - TIR'!$E$18-'Ejercicio 3 - TIR'!$C$18)*('Ejercicio 3 - TIR'!$E$18-'Ejercicio 3 - TIR'!$D$18)*(1-H641)))</f>
        <v>35998.0277523529</v>
      </c>
      <c r="J641" s="17">
        <f ca="1" t="shared" si="4754"/>
        <v>0.135067043641255</v>
      </c>
      <c r="K641" s="18">
        <f ca="1">IF(J641&lt;=('Ejercicio 3 - TIR'!$D$18-'Ejercicio 3 - TIR'!$C$18)/('Ejercicio 3 - TIR'!$E$18-'Ejercicio 3 - TIR'!$C$18),'Ejercicio 3 - TIR'!$C$18+SQRT(('Ejercicio 3 - TIR'!$E$18-'Ejercicio 3 - TIR'!$C$18)*('Ejercicio 3 - TIR'!$D$18-'Ejercicio 3 - TIR'!$C$18)*J641),'Ejercicio 3 - TIR'!$E$18-SQRT(('Ejercicio 3 - TIR'!$E$18-'Ejercicio 3 - TIR'!$C$18)*('Ejercicio 3 - TIR'!$E$18-'Ejercicio 3 - TIR'!$D$18)*(1-J641)))</f>
        <v>34501.1172553254</v>
      </c>
      <c r="L641" s="17">
        <f ca="1" t="shared" si="4754"/>
        <v>0.914654029111346</v>
      </c>
      <c r="M641" s="18">
        <f ca="1">IF(L641&lt;=('Ejercicio 3 - TIR'!$D$18-'Ejercicio 3 - TIR'!$C$18)/('Ejercicio 3 - TIR'!$E$18-'Ejercicio 3 - TIR'!$C$18),'Ejercicio 3 - TIR'!$C$18+SQRT(('Ejercicio 3 - TIR'!$E$18-'Ejercicio 3 - TIR'!$C$18)*('Ejercicio 3 - TIR'!$D$18-'Ejercicio 3 - TIR'!$C$18)*L641),'Ejercicio 3 - TIR'!$E$18-SQRT(('Ejercicio 3 - TIR'!$E$18-'Ejercicio 3 - TIR'!$C$18)*('Ejercicio 3 - TIR'!$E$18-'Ejercicio 3 - TIR'!$D$18)*(1-L641)))</f>
        <v>42469.990550087</v>
      </c>
      <c r="N641" s="17">
        <f ca="1" t="shared" ref="N641:R641" si="4755">RAND()</f>
        <v>0.743833335579878</v>
      </c>
      <c r="O641" s="18">
        <f ca="1">IF(N641&lt;=('Ejercicio 3 - TIR'!$D$18-'Ejercicio 3 - TIR'!$C$18)/('Ejercicio 3 - TIR'!$E$18-'Ejercicio 3 - TIR'!$C$18),'Ejercicio 3 - TIR'!$C$18+SQRT(('Ejercicio 3 - TIR'!$E$18-'Ejercicio 3 - TIR'!$C$18)*('Ejercicio 3 - TIR'!$D$18-'Ejercicio 3 - TIR'!$C$18)*N641),'Ejercicio 3 - TIR'!$E$18-SQRT(('Ejercicio 3 - TIR'!$E$18-'Ejercicio 3 - TIR'!$C$18)*('Ejercicio 3 - TIR'!$E$18-'Ejercicio 3 - TIR'!$D$18)*(1-N641)))</f>
        <v>40616.7934304314</v>
      </c>
      <c r="P641" s="17">
        <f ca="1" t="shared" si="4755"/>
        <v>0.483358713218627</v>
      </c>
      <c r="Q641" s="19">
        <f ca="1">IF(P641&lt;=('Ejercicio 3 - TIR'!$D$22-'Ejercicio 3 - TIR'!$C$22)/('Ejercicio 3 - TIR'!$E$22-'Ejercicio 3 - TIR'!$C$22),'Ejercicio 3 - TIR'!$C$22+SQRT(('Ejercicio 3 - TIR'!$E$22-'Ejercicio 3 - TIR'!$C$22)*('Ejercicio 3 - TIR'!$D$22-'Ejercicio 3 - TIR'!$C$22)*P641),'Ejercicio 3 - TIR'!$E$22-SQRT(('Ejercicio 3 - TIR'!$E$22-'Ejercicio 3 - TIR'!$C$22)*('Ejercicio 3 - TIR'!$E$22-'Ejercicio 3 - TIR'!$D$22)*(1-P641)))</f>
        <v>0.149496536810167</v>
      </c>
      <c r="R641" s="17">
        <f ca="1" t="shared" si="4755"/>
        <v>0.608331562733476</v>
      </c>
      <c r="S641" s="19">
        <f ca="1">IF(R641&lt;=('Ejercicio 3 - TIR'!$D$23-'Ejercicio 3 - TIR'!$C$23)/('Ejercicio 3 - TIR'!$E$23-'Ejercicio 3 - TIR'!$C$23),'Ejercicio 3 - TIR'!$C$23+SQRT(('Ejercicio 3 - TIR'!$E$23-'Ejercicio 3 - TIR'!$C$23)*('Ejercicio 3 - TIR'!$D$23-'Ejercicio 3 - TIR'!$C$23)*R641),'Ejercicio 3 - TIR'!$E$23-SQRT(('Ejercicio 3 - TIR'!$E$23-'Ejercicio 3 - TIR'!$C$23)*('Ejercicio 3 - TIR'!$E$23-'Ejercicio 3 - TIR'!$D$23)*(1-R641)))</f>
        <v>0.153448103889181</v>
      </c>
      <c r="T641" s="17">
        <f ca="1" t="shared" ref="T641:X641" si="4756">RAND()</f>
        <v>0.462535170157844</v>
      </c>
      <c r="U641" s="19">
        <f ca="1">IF(T641&lt;=('Ejercicio 3 - TIR'!$D$24-'Ejercicio 3 - TIR'!$C$24)/('Ejercicio 3 - TIR'!$E$24-'Ejercicio 3 - TIR'!$C$24),'Ejercicio 3 - TIR'!$C$24+SQRT(('Ejercicio 3 - TIR'!$E$24-'Ejercicio 3 - TIR'!$C$24)*('Ejercicio 3 - TIR'!$D$24-'Ejercicio 3 - TIR'!$C$24)*T641),'Ejercicio 3 - TIR'!$E$24-SQRT(('Ejercicio 3 - TIR'!$E$24-'Ejercicio 3 - TIR'!$C$24)*('Ejercicio 3 - TIR'!$E$24-'Ejercicio 3 - TIR'!$D$24)*(1-T641)))</f>
        <v>0.181206939750027</v>
      </c>
      <c r="V641" s="17">
        <f ca="1" t="shared" si="4756"/>
        <v>0.985095603823277</v>
      </c>
      <c r="W641" s="19">
        <f ca="1">IF(V641&lt;=('Ejercicio 3 - TIR'!$D$25-'Ejercicio 3 - TIR'!$C$25)/('Ejercicio 3 - TIR'!$E$25-'Ejercicio 3 - TIR'!$C$25),'Ejercicio 3 - TIR'!$C$25+SQRT(('Ejercicio 3 - TIR'!$E$25-'Ejercicio 3 - TIR'!$C$25)*('Ejercicio 3 - TIR'!$D$25-'Ejercicio 3 - TIR'!$C$25)*V641),'Ejercicio 3 - TIR'!$E$25-SQRT(('Ejercicio 3 - TIR'!$E$25-'Ejercicio 3 - TIR'!$C$25)*('Ejercicio 3 - TIR'!$E$25-'Ejercicio 3 - TIR'!$D$25)*(1-V641)))</f>
        <v>0.242777439054011</v>
      </c>
      <c r="X641" s="17">
        <f ca="1" t="shared" si="4756"/>
        <v>0.404832122857111</v>
      </c>
      <c r="Y641" s="19">
        <f ca="1">IF(X641&lt;=('Ejercicio 3 - TIR'!$D$26-'Ejercicio 3 - TIR'!$C$26)/('Ejercicio 3 - TIR'!$E$26-'Ejercicio 3 - TIR'!$C$26),'Ejercicio 3 - TIR'!$C$26+SQRT(('Ejercicio 3 - TIR'!$E$26-'Ejercicio 3 - TIR'!$C$26)*('Ejercicio 3 - TIR'!$D$26-'Ejercicio 3 - TIR'!$C$26)*X641),'Ejercicio 3 - TIR'!$E$26-SQRT(('Ejercicio 3 - TIR'!$E$26-'Ejercicio 3 - TIR'!$C$26)*('Ejercicio 3 - TIR'!$E$26-'Ejercicio 3 - TIR'!$D$26)*(1-X641)))</f>
        <v>0.223308673180357</v>
      </c>
      <c r="Z641" s="17">
        <f ca="1" t="shared" si="4288"/>
        <v>1.14949653681017</v>
      </c>
      <c r="AA641" s="17">
        <f ca="1" t="shared" si="4289"/>
        <v>1.32588460081087</v>
      </c>
      <c r="AB641" s="17">
        <f ca="1" t="shared" si="4290"/>
        <v>1.56614409178549</v>
      </c>
      <c r="AC641" s="17">
        <f ca="1" t="shared" si="4291"/>
        <v>1.94636854357874</v>
      </c>
      <c r="AD641" s="17">
        <f ca="1" t="shared" si="4292"/>
        <v>2.38100952056529</v>
      </c>
      <c r="AE641" s="16">
        <f ca="1" t="shared" si="4293"/>
        <v>4931.55130896838</v>
      </c>
      <c r="AF641" s="16">
        <f ca="1" t="shared" si="4294"/>
        <v>5688.28850656179</v>
      </c>
      <c r="AG641" s="16">
        <f ca="1" t="shared" si="4295"/>
        <v>6719.0458592511</v>
      </c>
      <c r="AH641" s="16">
        <f ca="1" t="shared" si="4296"/>
        <v>8350.27860584654</v>
      </c>
      <c r="AI641" s="16">
        <f ca="1" t="shared" si="4297"/>
        <v>10214.9682420044</v>
      </c>
      <c r="AJ641" s="18">
        <f ca="1" t="shared" si="4298"/>
        <v>48086.1847976324</v>
      </c>
      <c r="AK641" s="18">
        <f ca="1" t="shared" si="4299"/>
        <v>47729.2306564069</v>
      </c>
      <c r="AL641" s="18">
        <f ca="1" t="shared" si="4300"/>
        <v>54033.7209494263</v>
      </c>
      <c r="AM641" s="18">
        <f ca="1" t="shared" si="4301"/>
        <v>82662.2536527757</v>
      </c>
      <c r="AN641" s="18">
        <f ca="1" t="shared" si="4302"/>
        <v>96708.9718526911</v>
      </c>
      <c r="AO641" s="18">
        <f ca="1">C641/'Ejercicio 3 - TIR'!$D$7</f>
        <v>16694.2836073156</v>
      </c>
      <c r="AP641" s="18">
        <f ca="1" t="shared" si="4303"/>
        <v>31391.9011903168</v>
      </c>
      <c r="AQ641" s="18">
        <f ca="1" t="shared" si="4304"/>
        <v>31034.9470490913</v>
      </c>
      <c r="AR641" s="18">
        <f ca="1" t="shared" si="4305"/>
        <v>37339.4373421107</v>
      </c>
      <c r="AS641" s="18">
        <f ca="1" t="shared" si="4306"/>
        <v>65967.9700454601</v>
      </c>
      <c r="AT641" s="18">
        <f ca="1" t="shared" si="4307"/>
        <v>80014.6882453754</v>
      </c>
      <c r="AU641" s="18">
        <f ca="1">AP641*'Ejercicio 3 - TIR'!$D$5</f>
        <v>15695.9505951584</v>
      </c>
      <c r="AV641" s="18">
        <f ca="1">AQ641*'Ejercicio 3 - TIR'!$D$5</f>
        <v>15517.4735245456</v>
      </c>
      <c r="AW641" s="18">
        <f ca="1">AR641*'Ejercicio 3 - TIR'!$D$5</f>
        <v>18669.7186710553</v>
      </c>
      <c r="AX641" s="18">
        <f ca="1">AS641*'Ejercicio 3 - TIR'!$D$5</f>
        <v>32983.98502273</v>
      </c>
      <c r="AY641" s="18">
        <f ca="1">AT641*'Ejercicio 3 - TIR'!$D$5</f>
        <v>40007.3441226877</v>
      </c>
      <c r="AZ641" s="18">
        <f ca="1" t="shared" ref="AZ641:BD641" si="4757">AJ641-AU641-AE641</f>
        <v>27458.6828935056</v>
      </c>
      <c r="BA641" s="18">
        <f ca="1" t="shared" si="4757"/>
        <v>26523.4686252995</v>
      </c>
      <c r="BB641" s="18">
        <f ca="1" t="shared" si="4757"/>
        <v>28644.9564191199</v>
      </c>
      <c r="BC641" s="18">
        <f ca="1" t="shared" si="4757"/>
        <v>41327.9900241991</v>
      </c>
      <c r="BD641" s="18">
        <f ca="1" t="shared" si="4757"/>
        <v>46486.6594879989</v>
      </c>
      <c r="BE641" s="18">
        <f ca="1" t="shared" ref="BE641:BI641" si="4758">AZ641/Z641</f>
        <v>23887.5733977442</v>
      </c>
      <c r="BF641" s="18">
        <f ca="1" t="shared" si="4758"/>
        <v>20004.3567962692</v>
      </c>
      <c r="BG641" s="18">
        <f ca="1" t="shared" si="4758"/>
        <v>18290.1155579261</v>
      </c>
      <c r="BH641" s="18">
        <f ca="1" t="shared" si="4758"/>
        <v>21233.3836572443</v>
      </c>
      <c r="BI641" s="18">
        <f ca="1" t="shared" si="4758"/>
        <v>19523.9284372799</v>
      </c>
      <c r="BJ641" s="18">
        <f ca="1" t="shared" si="4310"/>
        <v>78544.0978657601</v>
      </c>
      <c r="BK641" s="18">
        <f ca="1" t="shared" si="4311"/>
        <v>39749.2482080356</v>
      </c>
      <c r="BL641" s="18">
        <f ca="1" t="shared" si="4312"/>
        <v>118293.346073796</v>
      </c>
      <c r="BM641" s="18">
        <f ca="1">BK641*'Ejercicio 3 - TIR'!$D$5</f>
        <v>19874.6241040178</v>
      </c>
      <c r="BN641" s="18">
        <f ca="1" t="shared" si="4313"/>
        <v>98418.7219697779</v>
      </c>
      <c r="BO641" s="18">
        <f ca="1" t="shared" si="4314"/>
        <v>41334.8712467188</v>
      </c>
      <c r="BP641" s="18">
        <f ca="1" t="shared" si="4315"/>
        <v>-116459.147479639</v>
      </c>
      <c r="BQ641" s="18">
        <f ca="1" t="shared" ref="BQ641:BT641" si="4759">BE641</f>
        <v>23887.5733977442</v>
      </c>
      <c r="BR641" s="18">
        <f ca="1" t="shared" si="4759"/>
        <v>20004.3567962692</v>
      </c>
      <c r="BS641" s="18">
        <f ca="1" t="shared" si="4759"/>
        <v>18290.1155579261</v>
      </c>
      <c r="BT641" s="18">
        <f ca="1" t="shared" si="4759"/>
        <v>21233.3836572443</v>
      </c>
      <c r="BU641" s="18">
        <f ca="1" t="shared" si="4317"/>
        <v>60858.7996839986</v>
      </c>
      <c r="BV641" s="20">
        <f ca="1" t="shared" si="4318"/>
        <v>6.41140874996626</v>
      </c>
    </row>
    <row r="642" ht="15" customHeight="1" spans="1:74">
      <c r="A642" s="16">
        <v>641</v>
      </c>
      <c r="B642" s="17">
        <f ca="1" t="shared" ref="B642:F642" si="4760">RAND()</f>
        <v>0.630351256929814</v>
      </c>
      <c r="C642" s="18">
        <f ca="1">IF(B642&lt;=('Ejercicio 3 - TIR'!$D$13-'Ejercicio 3 - TIR'!$C$13)/('Ejercicio 3 - TIR'!$E$13-'Ejercicio 3 - TIR'!$C$13),'Ejercicio 3 - TIR'!$C$13+SQRT(('Ejercicio 3 - TIR'!$E$13-'Ejercicio 3 - TIR'!$C$13)*('Ejercicio 3 - TIR'!$D$13-'Ejercicio 3 - TIR'!$C$13)*B642),'Ejercicio 3 - TIR'!$E$13-SQRT(('Ejercicio 3 - TIR'!$E$13-'Ejercicio 3 - TIR'!$C$13)*('Ejercicio 3 - TIR'!$E$13-'Ejercicio 3 - TIR'!$D$13)*(1-B642)))</f>
        <v>78938.6968189473</v>
      </c>
      <c r="D642" s="17">
        <f ca="1" t="shared" si="4760"/>
        <v>0.63125384188443</v>
      </c>
      <c r="E642" s="18">
        <f ca="1">IF(D642&lt;=('Ejercicio 3 - TIR'!$D$14-'Ejercicio 3 - TIR'!$C$14)/('Ejercicio 3 - TIR'!$E$14-'Ejercicio 3 - TIR'!$C$14),'Ejercicio 3 - TIR'!$C$14+SQRT(('Ejercicio 3 - TIR'!$E$14-'Ejercicio 3 - TIR'!$C$14)*('Ejercicio 3 - TIR'!$D$14-'Ejercicio 3 - TIR'!$C$14)*D642),'Ejercicio 3 - TIR'!$E$14-SQRT(('Ejercicio 3 - TIR'!$E$14-'Ejercicio 3 - TIR'!$C$14)*('Ejercicio 3 - TIR'!$E$14-'Ejercicio 3 - TIR'!$D$14)*(1-D642)))</f>
        <v>32562.8013528389</v>
      </c>
      <c r="F642" s="17">
        <f ca="1" t="shared" si="4760"/>
        <v>0.667867948515269</v>
      </c>
      <c r="G642" s="18">
        <f ca="1">IF(F642&lt;=('Ejercicio 3 - TIR'!$D$18-'Ejercicio 3 - TIR'!$C$18)/('Ejercicio 3 - TIR'!$E$18-'Ejercicio 3 - TIR'!$C$18),'Ejercicio 3 - TIR'!$C$18+SQRT(('Ejercicio 3 - TIR'!$E$18-'Ejercicio 3 - TIR'!$C$18)*('Ejercicio 3 - TIR'!$D$18-'Ejercicio 3 - TIR'!$C$18)*F642),'Ejercicio 3 - TIR'!$E$18-SQRT(('Ejercicio 3 - TIR'!$E$18-'Ejercicio 3 - TIR'!$C$18)*('Ejercicio 3 - TIR'!$E$18-'Ejercicio 3 - TIR'!$D$18)*(1-F642)))</f>
        <v>40009.0177458385</v>
      </c>
      <c r="H642" s="17">
        <f ca="1" t="shared" ref="H642:L642" si="4761">RAND()</f>
        <v>0.121384194691148</v>
      </c>
      <c r="I642" s="18">
        <f ca="1">IF(H642&lt;=('Ejercicio 3 - TIR'!$D$18-'Ejercicio 3 - TIR'!$C$18)/('Ejercicio 3 - TIR'!$E$18-'Ejercicio 3 - TIR'!$C$18),'Ejercicio 3 - TIR'!$C$18+SQRT(('Ejercicio 3 - TIR'!$E$18-'Ejercicio 3 - TIR'!$C$18)*('Ejercicio 3 - TIR'!$D$18-'Ejercicio 3 - TIR'!$C$18)*H642),'Ejercicio 3 - TIR'!$E$18-SQRT(('Ejercicio 3 - TIR'!$E$18-'Ejercicio 3 - TIR'!$C$18)*('Ejercicio 3 - TIR'!$E$18-'Ejercicio 3 - TIR'!$D$18)*(1-H642)))</f>
        <v>34267.0398643172</v>
      </c>
      <c r="J642" s="17">
        <f ca="1" t="shared" si="4761"/>
        <v>0.192934722033258</v>
      </c>
      <c r="K642" s="18">
        <f ca="1">IF(J642&lt;=('Ejercicio 3 - TIR'!$D$18-'Ejercicio 3 - TIR'!$C$18)/('Ejercicio 3 - TIR'!$E$18-'Ejercicio 3 - TIR'!$C$18),'Ejercicio 3 - TIR'!$C$18+SQRT(('Ejercicio 3 - TIR'!$E$18-'Ejercicio 3 - TIR'!$C$18)*('Ejercicio 3 - TIR'!$D$18-'Ejercicio 3 - TIR'!$C$18)*J642),'Ejercicio 3 - TIR'!$E$18-SQRT(('Ejercicio 3 - TIR'!$E$18-'Ejercicio 3 - TIR'!$C$18)*('Ejercicio 3 - TIR'!$E$18-'Ejercicio 3 - TIR'!$D$18)*(1-J642)))</f>
        <v>35379.6104231616</v>
      </c>
      <c r="L642" s="17">
        <f ca="1" t="shared" si="4761"/>
        <v>0.523830898486409</v>
      </c>
      <c r="M642" s="18">
        <f ca="1">IF(L642&lt;=('Ejercicio 3 - TIR'!$D$18-'Ejercicio 3 - TIR'!$C$18)/('Ejercicio 3 - TIR'!$E$18-'Ejercicio 3 - TIR'!$C$18),'Ejercicio 3 - TIR'!$C$18+SQRT(('Ejercicio 3 - TIR'!$E$18-'Ejercicio 3 - TIR'!$C$18)*('Ejercicio 3 - TIR'!$D$18-'Ejercicio 3 - TIR'!$C$18)*L642),'Ejercicio 3 - TIR'!$E$18-SQRT(('Ejercicio 3 - TIR'!$E$18-'Ejercicio 3 - TIR'!$C$18)*('Ejercicio 3 - TIR'!$E$18-'Ejercicio 3 - TIR'!$D$18)*(1-L642)))</f>
        <v>38864.2334565918</v>
      </c>
      <c r="N642" s="17">
        <f ca="1" t="shared" ref="N642:R642" si="4762">RAND()</f>
        <v>0.140098343563472</v>
      </c>
      <c r="O642" s="18">
        <f ca="1">IF(N642&lt;=('Ejercicio 3 - TIR'!$D$18-'Ejercicio 3 - TIR'!$C$18)/('Ejercicio 3 - TIR'!$E$18-'Ejercicio 3 - TIR'!$C$18),'Ejercicio 3 - TIR'!$C$18+SQRT(('Ejercicio 3 - TIR'!$E$18-'Ejercicio 3 - TIR'!$C$18)*('Ejercicio 3 - TIR'!$D$18-'Ejercicio 3 - TIR'!$C$18)*N642),'Ejercicio 3 - TIR'!$E$18-SQRT(('Ejercicio 3 - TIR'!$E$18-'Ejercicio 3 - TIR'!$C$18)*('Ejercicio 3 - TIR'!$E$18-'Ejercicio 3 - TIR'!$D$18)*(1-N642)))</f>
        <v>34584.1849367713</v>
      </c>
      <c r="P642" s="17">
        <f ca="1" t="shared" si="4762"/>
        <v>0.00351947173568212</v>
      </c>
      <c r="Q642" s="19">
        <f ca="1">IF(P642&lt;=('Ejercicio 3 - TIR'!$D$22-'Ejercicio 3 - TIR'!$C$22)/('Ejercicio 3 - TIR'!$E$22-'Ejercicio 3 - TIR'!$C$22),'Ejercicio 3 - TIR'!$C$22+SQRT(('Ejercicio 3 - TIR'!$E$22-'Ejercicio 3 - TIR'!$C$22)*('Ejercicio 3 - TIR'!$D$22-'Ejercicio 3 - TIR'!$C$22)*P642),'Ejercicio 3 - TIR'!$E$22-SQRT(('Ejercicio 3 - TIR'!$E$22-'Ejercicio 3 - TIR'!$C$22)*('Ejercicio 3 - TIR'!$E$22-'Ejercicio 3 - TIR'!$D$22)*(1-P642)))</f>
        <v>0.122516952348422</v>
      </c>
      <c r="R642" s="17">
        <f ca="1" t="shared" si="4762"/>
        <v>0.987739181881381</v>
      </c>
      <c r="S642" s="19">
        <f ca="1">IF(R642&lt;=('Ejercicio 3 - TIR'!$D$23-'Ejercicio 3 - TIR'!$C$23)/('Ejercicio 3 - TIR'!$E$23-'Ejercicio 3 - TIR'!$C$23),'Ejercicio 3 - TIR'!$C$23+SQRT(('Ejercicio 3 - TIR'!$E$23-'Ejercicio 3 - TIR'!$C$23)*('Ejercicio 3 - TIR'!$D$23-'Ejercicio 3 - TIR'!$C$23)*R642),'Ejercicio 3 - TIR'!$E$23-SQRT(('Ejercicio 3 - TIR'!$E$23-'Ejercicio 3 - TIR'!$C$23)*('Ejercicio 3 - TIR'!$E$23-'Ejercicio 3 - TIR'!$D$23)*(1-R642)))</f>
        <v>0.175302184272078</v>
      </c>
      <c r="T642" s="17">
        <f ca="1" t="shared" ref="T642:X642" si="4763">RAND()</f>
        <v>0.0460452070203579</v>
      </c>
      <c r="U642" s="19">
        <f ca="1">IF(T642&lt;=('Ejercicio 3 - TIR'!$D$24-'Ejercicio 3 - TIR'!$C$24)/('Ejercicio 3 - TIR'!$E$24-'Ejercicio 3 - TIR'!$C$24),'Ejercicio 3 - TIR'!$C$24+SQRT(('Ejercicio 3 - TIR'!$E$24-'Ejercicio 3 - TIR'!$C$24)*('Ejercicio 3 - TIR'!$D$24-'Ejercicio 3 - TIR'!$C$24)*T642),'Ejercicio 3 - TIR'!$E$24-SQRT(('Ejercicio 3 - TIR'!$E$24-'Ejercicio 3 - TIR'!$C$24)*('Ejercicio 3 - TIR'!$E$24-'Ejercicio 3 - TIR'!$D$24)*(1-T642)))</f>
        <v>0.159833358263724</v>
      </c>
      <c r="V642" s="17">
        <f ca="1" t="shared" si="4763"/>
        <v>0.282791434358972</v>
      </c>
      <c r="W642" s="19">
        <f ca="1">IF(V642&lt;=('Ejercicio 3 - TIR'!$D$25-'Ejercicio 3 - TIR'!$C$25)/('Ejercicio 3 - TIR'!$E$25-'Ejercicio 3 - TIR'!$C$25),'Ejercicio 3 - TIR'!$C$25+SQRT(('Ejercicio 3 - TIR'!$E$25-'Ejercicio 3 - TIR'!$C$25)*('Ejercicio 3 - TIR'!$D$25-'Ejercicio 3 - TIR'!$C$25)*V642),'Ejercicio 3 - TIR'!$E$25-SQRT(('Ejercicio 3 - TIR'!$E$25-'Ejercicio 3 - TIR'!$C$25)*('Ejercicio 3 - TIR'!$E$25-'Ejercicio 3 - TIR'!$D$25)*(1-V642)))</f>
        <v>0.199897437224491</v>
      </c>
      <c r="X642" s="17">
        <f ca="1" t="shared" si="4763"/>
        <v>0.652872721086407</v>
      </c>
      <c r="Y642" s="19">
        <f ca="1">IF(X642&lt;=('Ejercicio 3 - TIR'!$D$26-'Ejercicio 3 - TIR'!$C$26)/('Ejercicio 3 - TIR'!$E$26-'Ejercicio 3 - TIR'!$C$26),'Ejercicio 3 - TIR'!$C$26+SQRT(('Ejercicio 3 - TIR'!$E$26-'Ejercicio 3 - TIR'!$C$26)*('Ejercicio 3 - TIR'!$D$26-'Ejercicio 3 - TIR'!$C$26)*X642),'Ejercicio 3 - TIR'!$E$26-SQRT(('Ejercicio 3 - TIR'!$E$26-'Ejercicio 3 - TIR'!$C$26)*('Ejercicio 3 - TIR'!$E$26-'Ejercicio 3 - TIR'!$D$26)*(1-X642)))</f>
        <v>0.236704650294363</v>
      </c>
      <c r="Z642" s="17">
        <f ca="1" t="shared" ref="Z642:Z705" si="4764">(1+Q642)</f>
        <v>1.12251695234842</v>
      </c>
      <c r="AA642" s="17">
        <f ca="1" t="shared" ref="AA642:AA705" si="4765">Z642*(1+S642)</f>
        <v>1.31929662597754</v>
      </c>
      <c r="AB642" s="17">
        <f ca="1" t="shared" ref="AB642:AB705" si="4766">AA642*(1+U642)</f>
        <v>1.53016423625353</v>
      </c>
      <c r="AC642" s="17">
        <f ca="1" t="shared" ref="AC642:AC705" si="4767">AB642*(1+W642)</f>
        <v>1.83604014561318</v>
      </c>
      <c r="AD642" s="17">
        <f ca="1" t="shared" ref="AD642:AD705" si="4768">AC642*(1+Y642)</f>
        <v>2.27063938620696</v>
      </c>
      <c r="AE642" s="16">
        <f ca="1" t="shared" ref="AE642:AE705" si="4769">E642*Q642</f>
        <v>3989.4951816769</v>
      </c>
      <c r="AF642" s="16">
        <f ca="1" t="shared" ref="AF642:AF705" si="4770">AE642*(1+S642)</f>
        <v>4688.86240116778</v>
      </c>
      <c r="AG642" s="16">
        <f ca="1" t="shared" ref="AG642:AG705" si="4771">AF642*(1+U642)</f>
        <v>5438.29902518294</v>
      </c>
      <c r="AH642" s="16">
        <f ca="1" t="shared" ref="AH642:AH705" si="4772">AG642*(1+W642)</f>
        <v>6525.40106317746</v>
      </c>
      <c r="AI642" s="16">
        <f ca="1" t="shared" ref="AI642:AI705" si="4773">AH642*(1+Y642)</f>
        <v>8069.99383986734</v>
      </c>
      <c r="AJ642" s="18">
        <f ca="1" t="shared" ref="AJ642:AJ705" si="4774">G642*Z642</f>
        <v>44910.8006665126</v>
      </c>
      <c r="AK642" s="18">
        <f ca="1" t="shared" ref="AK642:AK705" si="4775">I642*AA642</f>
        <v>45208.3900752314</v>
      </c>
      <c r="AL642" s="18">
        <f ca="1" t="shared" ref="AL642:AL705" si="4776">K642*AB642</f>
        <v>54136.6145621044</v>
      </c>
      <c r="AM642" s="18">
        <f ca="1" t="shared" ref="AM642:AM705" si="4777">M642*AC642</f>
        <v>71356.2928547853</v>
      </c>
      <c r="AN642" s="18">
        <f ca="1" t="shared" ref="AN642:AN705" si="4778">O642*AD642</f>
        <v>78528.2124572982</v>
      </c>
      <c r="AO642" s="18">
        <f ca="1">C642/'Ejercicio 3 - TIR'!$D$7</f>
        <v>15787.7393637895</v>
      </c>
      <c r="AP642" s="18">
        <f ca="1" t="shared" ref="AP642:AP705" si="4779">AJ642-AO642</f>
        <v>29123.0613027232</v>
      </c>
      <c r="AQ642" s="18">
        <f ca="1" t="shared" ref="AQ642:AQ705" si="4780">AK642-AO642</f>
        <v>29420.650711442</v>
      </c>
      <c r="AR642" s="18">
        <f ca="1" t="shared" ref="AR642:AR705" si="4781">AL642-AO642</f>
        <v>38348.8751983149</v>
      </c>
      <c r="AS642" s="18">
        <f ca="1" t="shared" ref="AS642:AS705" si="4782">AM642-AO642</f>
        <v>55568.5534909959</v>
      </c>
      <c r="AT642" s="18">
        <f ca="1" t="shared" ref="AT642:AT705" si="4783">AN642-AO642</f>
        <v>62740.4730935087</v>
      </c>
      <c r="AU642" s="18">
        <f ca="1">AP642*'Ejercicio 3 - TIR'!$D$5</f>
        <v>14561.5306513616</v>
      </c>
      <c r="AV642" s="18">
        <f ca="1">AQ642*'Ejercicio 3 - TIR'!$D$5</f>
        <v>14710.325355721</v>
      </c>
      <c r="AW642" s="18">
        <f ca="1">AR642*'Ejercicio 3 - TIR'!$D$5</f>
        <v>19174.4375991575</v>
      </c>
      <c r="AX642" s="18">
        <f ca="1">AS642*'Ejercicio 3 - TIR'!$D$5</f>
        <v>27784.2767454979</v>
      </c>
      <c r="AY642" s="18">
        <f ca="1">AT642*'Ejercicio 3 - TIR'!$D$5</f>
        <v>31370.2365467544</v>
      </c>
      <c r="AZ642" s="18">
        <f ca="1" t="shared" ref="AZ642:BD642" si="4784">AJ642-AU642-AE642</f>
        <v>26359.7748334741</v>
      </c>
      <c r="BA642" s="18">
        <f ca="1" t="shared" si="4784"/>
        <v>25809.2023183427</v>
      </c>
      <c r="BB642" s="18">
        <f ca="1" t="shared" si="4784"/>
        <v>29523.877937764</v>
      </c>
      <c r="BC642" s="18">
        <f ca="1" t="shared" si="4784"/>
        <v>37046.6150461099</v>
      </c>
      <c r="BD642" s="18">
        <f ca="1" t="shared" si="4784"/>
        <v>39087.9820706765</v>
      </c>
      <c r="BE642" s="18">
        <f ca="1" t="shared" ref="BE642:BI642" si="4785">AZ642/Z642</f>
        <v>23482.7409762737</v>
      </c>
      <c r="BF642" s="18">
        <f ca="1" t="shared" si="4785"/>
        <v>19562.8502416727</v>
      </c>
      <c r="BG642" s="18">
        <f ca="1" t="shared" si="4785"/>
        <v>19294.5810902303</v>
      </c>
      <c r="BH642" s="18">
        <f ca="1" t="shared" si="4785"/>
        <v>20177.4537090732</v>
      </c>
      <c r="BI642" s="18">
        <f ca="1" t="shared" si="4785"/>
        <v>17214.526581419</v>
      </c>
      <c r="BJ642" s="18">
        <f ca="1" t="shared" ref="BJ642:BJ705" si="4786">E642*AD642</f>
        <v>73938.3792769891</v>
      </c>
      <c r="BK642" s="18">
        <f ca="1" t="shared" ref="BK642:BK705" si="4787">0.2*C642*AD642</f>
        <v>35848.2628185903</v>
      </c>
      <c r="BL642" s="18">
        <f ca="1" t="shared" ref="BL642:BL705" si="4788">BJ642+BK642</f>
        <v>109786.642095579</v>
      </c>
      <c r="BM642" s="18">
        <f ca="1">BK642*'Ejercicio 3 - TIR'!$D$5</f>
        <v>17924.1314092951</v>
      </c>
      <c r="BN642" s="18">
        <f ca="1" t="shared" ref="BN642:BN705" si="4789">BL642-BM642</f>
        <v>91862.5106862842</v>
      </c>
      <c r="BO642" s="18">
        <f ca="1" t="shared" ref="BO642:BO705" si="4790">BN642/AD642</f>
        <v>40456.6710347336</v>
      </c>
      <c r="BP642" s="18">
        <f ca="1" t="shared" ref="BP642:BP705" si="4791">-(C642+E642)</f>
        <v>-111501.498171786</v>
      </c>
      <c r="BQ642" s="18">
        <f ca="1" t="shared" ref="BQ642:BT642" si="4792">BE642</f>
        <v>23482.7409762737</v>
      </c>
      <c r="BR642" s="18">
        <f ca="1" t="shared" si="4792"/>
        <v>19562.8502416727</v>
      </c>
      <c r="BS642" s="18">
        <f ca="1" t="shared" si="4792"/>
        <v>19294.5810902303</v>
      </c>
      <c r="BT642" s="18">
        <f ca="1" t="shared" si="4792"/>
        <v>20177.4537090732</v>
      </c>
      <c r="BU642" s="18">
        <f ca="1" t="shared" ref="BU642:BU705" si="4793">BI642+BO642</f>
        <v>57671.1976161526</v>
      </c>
      <c r="BV642" s="20">
        <f ca="1" t="shared" ref="BV642:BV705" si="4794">IFERROR(IRR(BP642:BU642,0.1),NA())*100</f>
        <v>6.94063022098472</v>
      </c>
    </row>
    <row r="643" ht="15" customHeight="1" spans="1:74">
      <c r="A643" s="16">
        <v>642</v>
      </c>
      <c r="B643" s="17">
        <f ca="1" t="shared" ref="B643:F643" si="4795">RAND()</f>
        <v>0.575855345497261</v>
      </c>
      <c r="C643" s="18">
        <f ca="1">IF(B643&lt;=('Ejercicio 3 - TIR'!$D$13-'Ejercicio 3 - TIR'!$C$13)/('Ejercicio 3 - TIR'!$E$13-'Ejercicio 3 - TIR'!$C$13),'Ejercicio 3 - TIR'!$C$13+SQRT(('Ejercicio 3 - TIR'!$E$13-'Ejercicio 3 - TIR'!$C$13)*('Ejercicio 3 - TIR'!$D$13-'Ejercicio 3 - TIR'!$C$13)*B643),'Ejercicio 3 - TIR'!$E$13-SQRT(('Ejercicio 3 - TIR'!$E$13-'Ejercicio 3 - TIR'!$C$13)*('Ejercicio 3 - TIR'!$E$13-'Ejercicio 3 - TIR'!$D$13)*(1-B643)))</f>
        <v>77439.5570654456</v>
      </c>
      <c r="D643" s="17">
        <f ca="1" t="shared" si="4795"/>
        <v>0.517991026566471</v>
      </c>
      <c r="E643" s="18">
        <f ca="1">IF(D643&lt;=('Ejercicio 3 - TIR'!$D$14-'Ejercicio 3 - TIR'!$C$14)/('Ejercicio 3 - TIR'!$E$14-'Ejercicio 3 - TIR'!$C$14),'Ejercicio 3 - TIR'!$C$14+SQRT(('Ejercicio 3 - TIR'!$E$14-'Ejercicio 3 - TIR'!$C$14)*('Ejercicio 3 - TIR'!$D$14-'Ejercicio 3 - TIR'!$C$14)*D643),'Ejercicio 3 - TIR'!$E$14-SQRT(('Ejercicio 3 - TIR'!$E$14-'Ejercicio 3 - TIR'!$C$14)*('Ejercicio 3 - TIR'!$E$14-'Ejercicio 3 - TIR'!$D$14)*(1-D643)))</f>
        <v>31496.980182604</v>
      </c>
      <c r="F643" s="17">
        <f ca="1" t="shared" si="4795"/>
        <v>0.839300844105169</v>
      </c>
      <c r="G643" s="18">
        <f ca="1">IF(F643&lt;=('Ejercicio 3 - TIR'!$D$18-'Ejercicio 3 - TIR'!$C$18)/('Ejercicio 3 - TIR'!$E$18-'Ejercicio 3 - TIR'!$C$18),'Ejercicio 3 - TIR'!$C$18+SQRT(('Ejercicio 3 - TIR'!$E$18-'Ejercicio 3 - TIR'!$C$18)*('Ejercicio 3 - TIR'!$D$18-'Ejercicio 3 - TIR'!$C$18)*F643),'Ejercicio 3 - TIR'!$E$18-SQRT(('Ejercicio 3 - TIR'!$E$18-'Ejercicio 3 - TIR'!$C$18)*('Ejercicio 3 - TIR'!$E$18-'Ejercicio 3 - TIR'!$D$18)*(1-F643)))</f>
        <v>41528.3380504271</v>
      </c>
      <c r="H643" s="17">
        <f ca="1" t="shared" ref="H643:L643" si="4796">RAND()</f>
        <v>0.291034604613112</v>
      </c>
      <c r="I643" s="18">
        <f ca="1">IF(H643&lt;=('Ejercicio 3 - TIR'!$D$18-'Ejercicio 3 - TIR'!$C$18)/('Ejercicio 3 - TIR'!$E$18-'Ejercicio 3 - TIR'!$C$18),'Ejercicio 3 - TIR'!$C$18+SQRT(('Ejercicio 3 - TIR'!$E$18-'Ejercicio 3 - TIR'!$C$18)*('Ejercicio 3 - TIR'!$D$18-'Ejercicio 3 - TIR'!$C$18)*H643),'Ejercicio 3 - TIR'!$E$18-SQRT(('Ejercicio 3 - TIR'!$E$18-'Ejercicio 3 - TIR'!$C$18)*('Ejercicio 3 - TIR'!$E$18-'Ejercicio 3 - TIR'!$D$18)*(1-H643)))</f>
        <v>36607.2074806204</v>
      </c>
      <c r="J643" s="17">
        <f ca="1" t="shared" si="4796"/>
        <v>0.870725817358677</v>
      </c>
      <c r="K643" s="18">
        <f ca="1">IF(J643&lt;=('Ejercicio 3 - TIR'!$D$18-'Ejercicio 3 - TIR'!$C$18)/('Ejercicio 3 - TIR'!$E$18-'Ejercicio 3 - TIR'!$C$18),'Ejercicio 3 - TIR'!$C$18+SQRT(('Ejercicio 3 - TIR'!$E$18-'Ejercicio 3 - TIR'!$C$18)*('Ejercicio 3 - TIR'!$D$18-'Ejercicio 3 - TIR'!$C$18)*J643),'Ejercicio 3 - TIR'!$E$18-SQRT(('Ejercicio 3 - TIR'!$E$18-'Ejercicio 3 - TIR'!$C$18)*('Ejercicio 3 - TIR'!$E$18-'Ejercicio 3 - TIR'!$D$18)*(1-J643)))</f>
        <v>41886.229986319</v>
      </c>
      <c r="L643" s="17">
        <f ca="1" t="shared" si="4796"/>
        <v>0.856297902601777</v>
      </c>
      <c r="M643" s="18">
        <f ca="1">IF(L643&lt;=('Ejercicio 3 - TIR'!$D$18-'Ejercicio 3 - TIR'!$C$18)/('Ejercicio 3 - TIR'!$E$18-'Ejercicio 3 - TIR'!$C$18),'Ejercicio 3 - TIR'!$C$18+SQRT(('Ejercicio 3 - TIR'!$E$18-'Ejercicio 3 - TIR'!$C$18)*('Ejercicio 3 - TIR'!$D$18-'Ejercicio 3 - TIR'!$C$18)*L643),'Ejercicio 3 - TIR'!$E$18-SQRT(('Ejercicio 3 - TIR'!$E$18-'Ejercicio 3 - TIR'!$C$18)*('Ejercicio 3 - TIR'!$E$18-'Ejercicio 3 - TIR'!$D$18)*(1-L643)))</f>
        <v>41717.0657477088</v>
      </c>
      <c r="N643" s="17">
        <f ca="1" t="shared" ref="N643:R643" si="4797">RAND()</f>
        <v>0.623407607727074</v>
      </c>
      <c r="O643" s="18">
        <f ca="1">IF(N643&lt;=('Ejercicio 3 - TIR'!$D$18-'Ejercicio 3 - TIR'!$C$18)/('Ejercicio 3 - TIR'!$E$18-'Ejercicio 3 - TIR'!$C$18),'Ejercicio 3 - TIR'!$C$18+SQRT(('Ejercicio 3 - TIR'!$E$18-'Ejercicio 3 - TIR'!$C$18)*('Ejercicio 3 - TIR'!$D$18-'Ejercicio 3 - TIR'!$C$18)*N643),'Ejercicio 3 - TIR'!$E$18-SQRT(('Ejercicio 3 - TIR'!$E$18-'Ejercicio 3 - TIR'!$C$18)*('Ejercicio 3 - TIR'!$E$18-'Ejercicio 3 - TIR'!$D$18)*(1-N643)))</f>
        <v>39670.1158813667</v>
      </c>
      <c r="P643" s="17">
        <f ca="1" t="shared" si="4797"/>
        <v>0.744751286373426</v>
      </c>
      <c r="Q643" s="19">
        <f ca="1">IF(P643&lt;=('Ejercicio 3 - TIR'!$D$22-'Ejercicio 3 - TIR'!$C$22)/('Ejercicio 3 - TIR'!$E$22-'Ejercicio 3 - TIR'!$C$22),'Ejercicio 3 - TIR'!$C$22+SQRT(('Ejercicio 3 - TIR'!$E$22-'Ejercicio 3 - TIR'!$C$22)*('Ejercicio 3 - TIR'!$D$22-'Ejercicio 3 - TIR'!$C$22)*P643),'Ejercicio 3 - TIR'!$E$22-SQRT(('Ejercicio 3 - TIR'!$E$22-'Ejercicio 3 - TIR'!$C$22)*('Ejercicio 3 - TIR'!$E$22-'Ejercicio 3 - TIR'!$D$22)*(1-P643)))</f>
        <v>0.158565269198615</v>
      </c>
      <c r="R643" s="17">
        <f ca="1" t="shared" si="4797"/>
        <v>0.393465651877116</v>
      </c>
      <c r="S643" s="19">
        <f ca="1">IF(R643&lt;=('Ejercicio 3 - TIR'!$D$23-'Ejercicio 3 - TIR'!$C$23)/('Ejercicio 3 - TIR'!$E$23-'Ejercicio 3 - TIR'!$C$23),'Ejercicio 3 - TIR'!$C$23+SQRT(('Ejercicio 3 - TIR'!$E$23-'Ejercicio 3 - TIR'!$C$23)*('Ejercicio 3 - TIR'!$D$23-'Ejercicio 3 - TIR'!$C$23)*R643),'Ejercicio 3 - TIR'!$E$23-SQRT(('Ejercicio 3 - TIR'!$E$23-'Ejercicio 3 - TIR'!$C$23)*('Ejercicio 3 - TIR'!$E$23-'Ejercicio 3 - TIR'!$D$23)*(1-R643)))</f>
        <v>0.14661274456682</v>
      </c>
      <c r="T643" s="17">
        <f ca="1" t="shared" ref="T643:X643" si="4798">RAND()</f>
        <v>0.0203028495181112</v>
      </c>
      <c r="U643" s="19">
        <f ca="1">IF(T643&lt;=('Ejercicio 3 - TIR'!$D$24-'Ejercicio 3 - TIR'!$C$24)/('Ejercicio 3 - TIR'!$E$24-'Ejercicio 3 - TIR'!$C$24),'Ejercicio 3 - TIR'!$C$24+SQRT(('Ejercicio 3 - TIR'!$E$24-'Ejercicio 3 - TIR'!$C$24)*('Ejercicio 3 - TIR'!$D$24-'Ejercicio 3 - TIR'!$C$24)*T643),'Ejercicio 3 - TIR'!$E$24-SQRT(('Ejercicio 3 - TIR'!$E$24-'Ejercicio 3 - TIR'!$C$24)*('Ejercicio 3 - TIR'!$E$24-'Ejercicio 3 - TIR'!$D$24)*(1-T643)))</f>
        <v>0.156529623571695</v>
      </c>
      <c r="V643" s="17">
        <f ca="1" t="shared" si="4798"/>
        <v>0.27203188952781</v>
      </c>
      <c r="W643" s="19">
        <f ca="1">IF(V643&lt;=('Ejercicio 3 - TIR'!$D$25-'Ejercicio 3 - TIR'!$C$25)/('Ejercicio 3 - TIR'!$E$25-'Ejercicio 3 - TIR'!$C$25),'Ejercicio 3 - TIR'!$C$25+SQRT(('Ejercicio 3 - TIR'!$E$25-'Ejercicio 3 - TIR'!$C$25)*('Ejercicio 3 - TIR'!$D$25-'Ejercicio 3 - TIR'!$C$25)*V643),'Ejercicio 3 - TIR'!$E$25-SQRT(('Ejercicio 3 - TIR'!$E$25-'Ejercicio 3 - TIR'!$C$25)*('Ejercicio 3 - TIR'!$E$25-'Ejercicio 3 - TIR'!$D$25)*(1-V643)))</f>
        <v>0.199515241359997</v>
      </c>
      <c r="X643" s="17">
        <f ca="1" t="shared" si="4798"/>
        <v>0.233915934204631</v>
      </c>
      <c r="Y643" s="19">
        <f ca="1">IF(X643&lt;=('Ejercicio 3 - TIR'!$D$26-'Ejercicio 3 - TIR'!$C$26)/('Ejercicio 3 - TIR'!$E$26-'Ejercicio 3 - TIR'!$C$26),'Ejercicio 3 - TIR'!$C$26+SQRT(('Ejercicio 3 - TIR'!$E$26-'Ejercicio 3 - TIR'!$C$26)*('Ejercicio 3 - TIR'!$D$26-'Ejercicio 3 - TIR'!$C$26)*X643),'Ejercicio 3 - TIR'!$E$26-SQRT(('Ejercicio 3 - TIR'!$E$26-'Ejercicio 3 - TIR'!$C$26)*('Ejercicio 3 - TIR'!$E$26-'Ejercicio 3 - TIR'!$D$26)*(1-X643)))</f>
        <v>0.215131116615712</v>
      </c>
      <c r="Z643" s="17">
        <f ca="1" t="shared" si="4764"/>
        <v>1.15856526919862</v>
      </c>
      <c r="AA643" s="17">
        <f ca="1" t="shared" si="4765"/>
        <v>1.32842570307562</v>
      </c>
      <c r="AB643" s="17">
        <f ca="1" t="shared" si="4766"/>
        <v>1.53636367832101</v>
      </c>
      <c r="AC643" s="17">
        <f ca="1" t="shared" si="4767"/>
        <v>1.84289164841796</v>
      </c>
      <c r="AD643" s="17">
        <f ca="1" t="shared" si="4768"/>
        <v>2.23935498654389</v>
      </c>
      <c r="AE643" s="16">
        <f ca="1" t="shared" si="4769"/>
        <v>4994.32714159805</v>
      </c>
      <c r="AF643" s="16">
        <f ca="1" t="shared" si="4770"/>
        <v>5726.5591510923</v>
      </c>
      <c r="AG643" s="16">
        <f ca="1" t="shared" si="4771"/>
        <v>6622.93529937383</v>
      </c>
      <c r="AH643" s="16">
        <f ca="1" t="shared" si="4772"/>
        <v>7944.31183414004</v>
      </c>
      <c r="AI643" s="16">
        <f ca="1" t="shared" si="4773"/>
        <v>9653.380509762</v>
      </c>
      <c r="AJ643" s="18">
        <f ca="1" t="shared" si="4774"/>
        <v>48113.2901527642</v>
      </c>
      <c r="AK643" s="18">
        <f ca="1" t="shared" si="4775"/>
        <v>48629.9553350783</v>
      </c>
      <c r="AL643" s="18">
        <f ca="1" t="shared" si="4776"/>
        <v>64352.4823727809</v>
      </c>
      <c r="AM643" s="18">
        <f ca="1" t="shared" si="4777"/>
        <v>76880.0320629555</v>
      </c>
      <c r="AN643" s="18">
        <f ca="1" t="shared" si="4778"/>
        <v>88835.4718157124</v>
      </c>
      <c r="AO643" s="18">
        <f ca="1">C643/'Ejercicio 3 - TIR'!$D$7</f>
        <v>15487.9114130891</v>
      </c>
      <c r="AP643" s="18">
        <f ca="1" t="shared" si="4779"/>
        <v>32625.3787396751</v>
      </c>
      <c r="AQ643" s="18">
        <f ca="1" t="shared" si="4780"/>
        <v>33142.0439219892</v>
      </c>
      <c r="AR643" s="18">
        <f ca="1" t="shared" si="4781"/>
        <v>48864.5709596917</v>
      </c>
      <c r="AS643" s="18">
        <f ca="1" t="shared" si="4782"/>
        <v>61392.1206498664</v>
      </c>
      <c r="AT643" s="18">
        <f ca="1" t="shared" si="4783"/>
        <v>73347.5604026233</v>
      </c>
      <c r="AU643" s="18">
        <f ca="1">AP643*'Ejercicio 3 - TIR'!$D$5</f>
        <v>16312.6893698375</v>
      </c>
      <c r="AV643" s="18">
        <f ca="1">AQ643*'Ejercicio 3 - TIR'!$D$5</f>
        <v>16571.0219609946</v>
      </c>
      <c r="AW643" s="18">
        <f ca="1">AR643*'Ejercicio 3 - TIR'!$D$5</f>
        <v>24432.2854798459</v>
      </c>
      <c r="AX643" s="18">
        <f ca="1">AS643*'Ejercicio 3 - TIR'!$D$5</f>
        <v>30696.0603249332</v>
      </c>
      <c r="AY643" s="18">
        <f ca="1">AT643*'Ejercicio 3 - TIR'!$D$5</f>
        <v>36673.7802013117</v>
      </c>
      <c r="AZ643" s="18">
        <f ca="1" t="shared" ref="AZ643:BD643" si="4799">AJ643-AU643-AE643</f>
        <v>26806.2736413286</v>
      </c>
      <c r="BA643" s="18">
        <f ca="1" t="shared" si="4799"/>
        <v>26332.3742229914</v>
      </c>
      <c r="BB643" s="18">
        <f ca="1" t="shared" si="4799"/>
        <v>33297.2615935612</v>
      </c>
      <c r="BC643" s="18">
        <f ca="1" t="shared" si="4799"/>
        <v>38239.6599038823</v>
      </c>
      <c r="BD643" s="18">
        <f ca="1" t="shared" si="4799"/>
        <v>42508.3111046388</v>
      </c>
      <c r="BE643" s="18">
        <f ca="1" t="shared" ref="BE643:BI643" si="4800">AZ643/Z643</f>
        <v>23137.4738687537</v>
      </c>
      <c r="BF643" s="18">
        <f ca="1" t="shared" si="4800"/>
        <v>19822.2408389312</v>
      </c>
      <c r="BG643" s="18">
        <f ca="1" t="shared" si="4800"/>
        <v>21672.7732264209</v>
      </c>
      <c r="BH643" s="18">
        <f ca="1" t="shared" si="4800"/>
        <v>20749.8145301756</v>
      </c>
      <c r="BI643" s="18">
        <f ca="1" t="shared" si="4800"/>
        <v>18982.3906259025</v>
      </c>
      <c r="BJ643" s="18">
        <f ca="1" t="shared" si="4786"/>
        <v>70532.9196329882</v>
      </c>
      <c r="BK643" s="18">
        <f ca="1" t="shared" si="4787"/>
        <v>34682.9316540511</v>
      </c>
      <c r="BL643" s="18">
        <f ca="1" t="shared" si="4788"/>
        <v>105215.851287039</v>
      </c>
      <c r="BM643" s="18">
        <f ca="1">BK643*'Ejercicio 3 - TIR'!$D$5</f>
        <v>17341.4658270255</v>
      </c>
      <c r="BN643" s="18">
        <f ca="1" t="shared" si="4789"/>
        <v>87874.3854600138</v>
      </c>
      <c r="BO643" s="18">
        <f ca="1" t="shared" si="4790"/>
        <v>39240.9358891486</v>
      </c>
      <c r="BP643" s="18">
        <f ca="1" t="shared" si="4791"/>
        <v>-108936.53724805</v>
      </c>
      <c r="BQ643" s="18">
        <f ca="1" t="shared" ref="BQ643:BT643" si="4801">BE643</f>
        <v>23137.4738687537</v>
      </c>
      <c r="BR643" s="18">
        <f ca="1" t="shared" si="4801"/>
        <v>19822.2408389312</v>
      </c>
      <c r="BS643" s="18">
        <f ca="1" t="shared" si="4801"/>
        <v>21672.7732264209</v>
      </c>
      <c r="BT643" s="18">
        <f ca="1" t="shared" si="4801"/>
        <v>20749.8145301756</v>
      </c>
      <c r="BU643" s="18">
        <f ca="1" t="shared" si="4793"/>
        <v>58223.3265150511</v>
      </c>
      <c r="BV643" s="20">
        <f ca="1" t="shared" si="4794"/>
        <v>8.46618742396852</v>
      </c>
    </row>
    <row r="644" ht="15" customHeight="1" spans="1:74">
      <c r="A644" s="16">
        <v>643</v>
      </c>
      <c r="B644" s="17">
        <f ca="1" t="shared" ref="B644:F644" si="4802">RAND()</f>
        <v>0.259663316721295</v>
      </c>
      <c r="C644" s="18">
        <f ca="1">IF(B644&lt;=('Ejercicio 3 - TIR'!$D$13-'Ejercicio 3 - TIR'!$C$13)/('Ejercicio 3 - TIR'!$E$13-'Ejercicio 3 - TIR'!$C$13),'Ejercicio 3 - TIR'!$C$13+SQRT(('Ejercicio 3 - TIR'!$E$13-'Ejercicio 3 - TIR'!$C$13)*('Ejercicio 3 - TIR'!$D$13-'Ejercicio 3 - TIR'!$C$13)*B644),'Ejercicio 3 - TIR'!$E$13-SQRT(('Ejercicio 3 - TIR'!$E$13-'Ejercicio 3 - TIR'!$C$13)*('Ejercicio 3 - TIR'!$E$13-'Ejercicio 3 - TIR'!$D$13)*(1-B644)))</f>
        <v>70193.8929087604</v>
      </c>
      <c r="D644" s="17">
        <f ca="1" t="shared" si="4802"/>
        <v>0.999637357785373</v>
      </c>
      <c r="E644" s="18">
        <f ca="1">IF(D644&lt;=('Ejercicio 3 - TIR'!$D$14-'Ejercicio 3 - TIR'!$C$14)/('Ejercicio 3 - TIR'!$E$14-'Ejercicio 3 - TIR'!$C$14),'Ejercicio 3 - TIR'!$C$14+SQRT(('Ejercicio 3 - TIR'!$E$14-'Ejercicio 3 - TIR'!$C$14)*('Ejercicio 3 - TIR'!$D$14-'Ejercicio 3 - TIR'!$C$14)*D644),'Ejercicio 3 - TIR'!$E$14-SQRT(('Ejercicio 3 - TIR'!$E$14-'Ejercicio 3 - TIR'!$C$14)*('Ejercicio 3 - TIR'!$E$14-'Ejercicio 3 - TIR'!$D$14)*(1-D644)))</f>
        <v>39766.769787133</v>
      </c>
      <c r="F644" s="17">
        <f ca="1" t="shared" si="4802"/>
        <v>0.103316485147949</v>
      </c>
      <c r="G644" s="18">
        <f ca="1">IF(F644&lt;=('Ejercicio 3 - TIR'!$D$18-'Ejercicio 3 - TIR'!$C$18)/('Ejercicio 3 - TIR'!$E$18-'Ejercicio 3 - TIR'!$C$18),'Ejercicio 3 - TIR'!$C$18+SQRT(('Ejercicio 3 - TIR'!$E$18-'Ejercicio 3 - TIR'!$C$18)*('Ejercicio 3 - TIR'!$D$18-'Ejercicio 3 - TIR'!$C$18)*F644),'Ejercicio 3 - TIR'!$E$18-SQRT(('Ejercicio 3 - TIR'!$E$18-'Ejercicio 3 - TIR'!$C$18)*('Ejercicio 3 - TIR'!$E$18-'Ejercicio 3 - TIR'!$D$18)*(1-F644)))</f>
        <v>33936.6829656695</v>
      </c>
      <c r="H644" s="17">
        <f ca="1" t="shared" ref="H644:L644" si="4803">RAND()</f>
        <v>0.476111109200366</v>
      </c>
      <c r="I644" s="18">
        <f ca="1">IF(H644&lt;=('Ejercicio 3 - TIR'!$D$18-'Ejercicio 3 - TIR'!$C$18)/('Ejercicio 3 - TIR'!$E$18-'Ejercicio 3 - TIR'!$C$18),'Ejercicio 3 - TIR'!$C$18+SQRT(('Ejercicio 3 - TIR'!$E$18-'Ejercicio 3 - TIR'!$C$18)*('Ejercicio 3 - TIR'!$D$18-'Ejercicio 3 - TIR'!$C$18)*H644),'Ejercicio 3 - TIR'!$E$18-SQRT(('Ejercicio 3 - TIR'!$E$18-'Ejercicio 3 - TIR'!$C$18)*('Ejercicio 3 - TIR'!$E$18-'Ejercicio 3 - TIR'!$D$18)*(1-H644)))</f>
        <v>38450.8382057672</v>
      </c>
      <c r="J644" s="17">
        <f ca="1" t="shared" si="4803"/>
        <v>0.826936309271721</v>
      </c>
      <c r="K644" s="18">
        <f ca="1">IF(J644&lt;=('Ejercicio 3 - TIR'!$D$18-'Ejercicio 3 - TIR'!$C$18)/('Ejercicio 3 - TIR'!$E$18-'Ejercicio 3 - TIR'!$C$18),'Ejercicio 3 - TIR'!$C$18+SQRT(('Ejercicio 3 - TIR'!$E$18-'Ejercicio 3 - TIR'!$C$18)*('Ejercicio 3 - TIR'!$D$18-'Ejercicio 3 - TIR'!$C$18)*J644),'Ejercicio 3 - TIR'!$E$18-SQRT(('Ejercicio 3 - TIR'!$E$18-'Ejercicio 3 - TIR'!$C$18)*('Ejercicio 3 - TIR'!$E$18-'Ejercicio 3 - TIR'!$D$18)*(1-J644)))</f>
        <v>41397.2542686694</v>
      </c>
      <c r="L644" s="17">
        <f ca="1" t="shared" si="4803"/>
        <v>0.27683398954821</v>
      </c>
      <c r="M644" s="18">
        <f ca="1">IF(L644&lt;=('Ejercicio 3 - TIR'!$D$18-'Ejercicio 3 - TIR'!$C$18)/('Ejercicio 3 - TIR'!$E$18-'Ejercicio 3 - TIR'!$C$18),'Ejercicio 3 - TIR'!$C$18+SQRT(('Ejercicio 3 - TIR'!$E$18-'Ejercicio 3 - TIR'!$C$18)*('Ejercicio 3 - TIR'!$D$18-'Ejercicio 3 - TIR'!$C$18)*L644),'Ejercicio 3 - TIR'!$E$18-SQRT(('Ejercicio 3 - TIR'!$E$18-'Ejercicio 3 - TIR'!$C$18)*('Ejercicio 3 - TIR'!$E$18-'Ejercicio 3 - TIR'!$D$18)*(1-L644)))</f>
        <v>36443.9970850577</v>
      </c>
      <c r="N644" s="17">
        <f ca="1" t="shared" ref="N644:R644" si="4804">RAND()</f>
        <v>0.109073599834919</v>
      </c>
      <c r="O644" s="18">
        <f ca="1">IF(N644&lt;=('Ejercicio 3 - TIR'!$D$18-'Ejercicio 3 - TIR'!$C$18)/('Ejercicio 3 - TIR'!$E$18-'Ejercicio 3 - TIR'!$C$18),'Ejercicio 3 - TIR'!$C$18+SQRT(('Ejercicio 3 - TIR'!$E$18-'Ejercicio 3 - TIR'!$C$18)*('Ejercicio 3 - TIR'!$D$18-'Ejercicio 3 - TIR'!$C$18)*N644),'Ejercicio 3 - TIR'!$E$18-SQRT(('Ejercicio 3 - TIR'!$E$18-'Ejercicio 3 - TIR'!$C$18)*('Ejercicio 3 - TIR'!$E$18-'Ejercicio 3 - TIR'!$D$18)*(1-N644)))</f>
        <v>34044.8782398532</v>
      </c>
      <c r="P644" s="17">
        <f ca="1" t="shared" si="4804"/>
        <v>0.386196348575118</v>
      </c>
      <c r="Q644" s="19">
        <f ca="1">IF(P644&lt;=('Ejercicio 3 - TIR'!$D$22-'Ejercicio 3 - TIR'!$C$22)/('Ejercicio 3 - TIR'!$E$22-'Ejercicio 3 - TIR'!$C$22),'Ejercicio 3 - TIR'!$C$22+SQRT(('Ejercicio 3 - TIR'!$E$22-'Ejercicio 3 - TIR'!$C$22)*('Ejercicio 3 - TIR'!$D$22-'Ejercicio 3 - TIR'!$C$22)*P644),'Ejercicio 3 - TIR'!$E$22-SQRT(('Ejercicio 3 - TIR'!$E$22-'Ejercicio 3 - TIR'!$C$22)*('Ejercicio 3 - TIR'!$E$22-'Ejercicio 3 - TIR'!$D$22)*(1-P644)))</f>
        <v>0.146365762409519</v>
      </c>
      <c r="R644" s="17">
        <f ca="1" t="shared" si="4804"/>
        <v>0.279567698380523</v>
      </c>
      <c r="S644" s="19">
        <f ca="1">IF(R644&lt;=('Ejercicio 3 - TIR'!$D$23-'Ejercicio 3 - TIR'!$C$23)/('Ejercicio 3 - TIR'!$E$23-'Ejercicio 3 - TIR'!$C$23),'Ejercicio 3 - TIR'!$C$23+SQRT(('Ejercicio 3 - TIR'!$E$23-'Ejercicio 3 - TIR'!$C$23)*('Ejercicio 3 - TIR'!$D$23-'Ejercicio 3 - TIR'!$C$23)*R644),'Ejercicio 3 - TIR'!$E$23-SQRT(('Ejercicio 3 - TIR'!$E$23-'Ejercicio 3 - TIR'!$C$23)*('Ejercicio 3 - TIR'!$E$23-'Ejercicio 3 - TIR'!$D$23)*(1-R644)))</f>
        <v>0.142432607005984</v>
      </c>
      <c r="T644" s="17">
        <f ca="1" t="shared" ref="T644:X644" si="4805">RAND()</f>
        <v>0.499447117664637</v>
      </c>
      <c r="U644" s="19">
        <f ca="1">IF(T644&lt;=('Ejercicio 3 - TIR'!$D$24-'Ejercicio 3 - TIR'!$C$24)/('Ejercicio 3 - TIR'!$E$24-'Ejercicio 3 - TIR'!$C$24),'Ejercicio 3 - TIR'!$C$24+SQRT(('Ejercicio 3 - TIR'!$E$24-'Ejercicio 3 - TIR'!$C$24)*('Ejercicio 3 - TIR'!$D$24-'Ejercicio 3 - TIR'!$C$24)*T644),'Ejercicio 3 - TIR'!$E$24-SQRT(('Ejercicio 3 - TIR'!$E$24-'Ejercicio 3 - TIR'!$C$24)*('Ejercicio 3 - TIR'!$E$24-'Ejercicio 3 - TIR'!$D$24)*(1-T644)))</f>
        <v>0.182562744885088</v>
      </c>
      <c r="V644" s="17">
        <f ca="1" t="shared" si="4805"/>
        <v>0.796520669741606</v>
      </c>
      <c r="W644" s="19">
        <f ca="1">IF(V644&lt;=('Ejercicio 3 - TIR'!$D$25-'Ejercicio 3 - TIR'!$C$25)/('Ejercicio 3 - TIR'!$E$25-'Ejercicio 3 - TIR'!$C$25),'Ejercicio 3 - TIR'!$C$25+SQRT(('Ejercicio 3 - TIR'!$E$25-'Ejercicio 3 - TIR'!$C$25)*('Ejercicio 3 - TIR'!$D$25-'Ejercicio 3 - TIR'!$C$25)*V644),'Ejercicio 3 - TIR'!$E$25-SQRT(('Ejercicio 3 - TIR'!$E$25-'Ejercicio 3 - TIR'!$C$25)*('Ejercicio 3 - TIR'!$E$25-'Ejercicio 3 - TIR'!$D$25)*(1-V644)))</f>
        <v>0.223313343111128</v>
      </c>
      <c r="X644" s="17">
        <f ca="1" t="shared" si="4805"/>
        <v>0.344413100503316</v>
      </c>
      <c r="Y644" s="19">
        <f ca="1">IF(X644&lt;=('Ejercicio 3 - TIR'!$D$26-'Ejercicio 3 - TIR'!$C$26)/('Ejercicio 3 - TIR'!$E$26-'Ejercicio 3 - TIR'!$C$26),'Ejercicio 3 - TIR'!$C$26+SQRT(('Ejercicio 3 - TIR'!$E$26-'Ejercicio 3 - TIR'!$C$26)*('Ejercicio 3 - TIR'!$D$26-'Ejercicio 3 - TIR'!$C$26)*X644),'Ejercicio 3 - TIR'!$E$26-SQRT(('Ejercicio 3 - TIR'!$E$26-'Ejercicio 3 - TIR'!$C$26)*('Ejercicio 3 - TIR'!$E$26-'Ejercicio 3 - TIR'!$D$26)*(1-X644)))</f>
        <v>0.220500678514103</v>
      </c>
      <c r="Z644" s="17">
        <f ca="1" t="shared" si="4764"/>
        <v>1.14636576240952</v>
      </c>
      <c r="AA644" s="17">
        <f ca="1" t="shared" si="4765"/>
        <v>1.30964562653191</v>
      </c>
      <c r="AB644" s="17">
        <f ca="1" t="shared" si="4766"/>
        <v>1.54873812693833</v>
      </c>
      <c r="AC644" s="17">
        <f ca="1" t="shared" si="4767"/>
        <v>1.89459201566859</v>
      </c>
      <c r="AD644" s="17">
        <f ca="1" t="shared" si="4768"/>
        <v>2.31235084063092</v>
      </c>
      <c r="AE644" s="16">
        <f ca="1" t="shared" si="4769"/>
        <v>5820.49357845755</v>
      </c>
      <c r="AF644" s="16">
        <f ca="1" t="shared" si="4770"/>
        <v>6649.52165289885</v>
      </c>
      <c r="AG644" s="16">
        <f ca="1" t="shared" si="4771"/>
        <v>7863.4765780249</v>
      </c>
      <c r="AH644" s="16">
        <f ca="1" t="shared" si="4772"/>
        <v>9619.49582113969</v>
      </c>
      <c r="AI644" s="16">
        <f ca="1" t="shared" si="4773"/>
        <v>11740.6011766646</v>
      </c>
      <c r="AJ644" s="18">
        <f ca="1" t="shared" si="4774"/>
        <v>38903.8514415898</v>
      </c>
      <c r="AK644" s="18">
        <f ca="1" t="shared" si="4775"/>
        <v>50356.9720926691</v>
      </c>
      <c r="AL644" s="18">
        <f ca="1" t="shared" si="4776"/>
        <v>64113.5060364486</v>
      </c>
      <c r="AM644" s="18">
        <f ca="1" t="shared" si="4777"/>
        <v>69046.5058963996</v>
      </c>
      <c r="AN644" s="18">
        <f ca="1" t="shared" si="4778"/>
        <v>78723.7028171017</v>
      </c>
      <c r="AO644" s="18">
        <f ca="1">C644/'Ejercicio 3 - TIR'!$D$7</f>
        <v>14038.7785817521</v>
      </c>
      <c r="AP644" s="18">
        <f ca="1" t="shared" si="4779"/>
        <v>24865.0728598378</v>
      </c>
      <c r="AQ644" s="18">
        <f ca="1" t="shared" si="4780"/>
        <v>36318.193510917</v>
      </c>
      <c r="AR644" s="18">
        <f ca="1" t="shared" si="4781"/>
        <v>50074.7274546966</v>
      </c>
      <c r="AS644" s="18">
        <f ca="1" t="shared" si="4782"/>
        <v>55007.7273146475</v>
      </c>
      <c r="AT644" s="18">
        <f ca="1" t="shared" si="4783"/>
        <v>64684.9242353496</v>
      </c>
      <c r="AU644" s="18">
        <f ca="1">AP644*'Ejercicio 3 - TIR'!$D$5</f>
        <v>12432.5364299189</v>
      </c>
      <c r="AV644" s="18">
        <f ca="1">AQ644*'Ejercicio 3 - TIR'!$D$5</f>
        <v>18159.0967554585</v>
      </c>
      <c r="AW644" s="18">
        <f ca="1">AR644*'Ejercicio 3 - TIR'!$D$5</f>
        <v>25037.3637273483</v>
      </c>
      <c r="AX644" s="18">
        <f ca="1">AS644*'Ejercicio 3 - TIR'!$D$5</f>
        <v>27503.8636573238</v>
      </c>
      <c r="AY644" s="18">
        <f ca="1">AT644*'Ejercicio 3 - TIR'!$D$5</f>
        <v>32342.4621176748</v>
      </c>
      <c r="AZ644" s="18">
        <f ca="1" t="shared" ref="AZ644:BD644" si="4806">AJ644-AU644-AE644</f>
        <v>20650.8214332134</v>
      </c>
      <c r="BA644" s="18">
        <f ca="1" t="shared" si="4806"/>
        <v>25548.3536843117</v>
      </c>
      <c r="BB644" s="18">
        <f ca="1" t="shared" si="4806"/>
        <v>31212.6657310755</v>
      </c>
      <c r="BC644" s="18">
        <f ca="1" t="shared" si="4806"/>
        <v>31923.1464179362</v>
      </c>
      <c r="BD644" s="18">
        <f ca="1" t="shared" si="4806"/>
        <v>34640.6395227623</v>
      </c>
      <c r="BE644" s="18">
        <f ca="1" t="shared" ref="BE644:BI644" si="4807">AZ644/Z644</f>
        <v>18014.1645104682</v>
      </c>
      <c r="BF644" s="18">
        <f ca="1" t="shared" si="4807"/>
        <v>19507.8372093424</v>
      </c>
      <c r="BG644" s="18">
        <f ca="1" t="shared" si="4807"/>
        <v>20153.6109870164</v>
      </c>
      <c r="BH644" s="18">
        <f ca="1" t="shared" si="4807"/>
        <v>16849.6151962673</v>
      </c>
      <c r="BI644" s="18">
        <f ca="1" t="shared" si="4807"/>
        <v>14980.7022853464</v>
      </c>
      <c r="BJ644" s="18">
        <f ca="1" t="shared" si="4786"/>
        <v>91954.7235464531</v>
      </c>
      <c r="BK644" s="18">
        <f ca="1" t="shared" si="4787"/>
        <v>32462.5814549457</v>
      </c>
      <c r="BL644" s="18">
        <f ca="1" t="shared" si="4788"/>
        <v>124417.305001399</v>
      </c>
      <c r="BM644" s="18">
        <f ca="1">BK644*'Ejercicio 3 - TIR'!$D$5</f>
        <v>16231.2907274729</v>
      </c>
      <c r="BN644" s="18">
        <f ca="1" t="shared" si="4789"/>
        <v>108186.014273926</v>
      </c>
      <c r="BO644" s="18">
        <f ca="1" t="shared" si="4790"/>
        <v>46786.159078009</v>
      </c>
      <c r="BP644" s="18">
        <f ca="1" t="shared" si="4791"/>
        <v>-109960.662695893</v>
      </c>
      <c r="BQ644" s="18">
        <f ca="1" t="shared" ref="BQ644:BT644" si="4808">BE644</f>
        <v>18014.1645104682</v>
      </c>
      <c r="BR644" s="18">
        <f ca="1" t="shared" si="4808"/>
        <v>19507.8372093424</v>
      </c>
      <c r="BS644" s="18">
        <f ca="1" t="shared" si="4808"/>
        <v>20153.6109870164</v>
      </c>
      <c r="BT644" s="18">
        <f ca="1" t="shared" si="4808"/>
        <v>16849.6151962673</v>
      </c>
      <c r="BU644" s="18">
        <f ca="1" t="shared" si="4793"/>
        <v>61766.8613633555</v>
      </c>
      <c r="BV644" s="20">
        <f ca="1" t="shared" si="4794"/>
        <v>6.22586453924925</v>
      </c>
    </row>
    <row r="645" ht="15" customHeight="1" spans="1:74">
      <c r="A645" s="16">
        <v>644</v>
      </c>
      <c r="B645" s="17">
        <f ca="1" t="shared" ref="B645:F645" si="4809">RAND()</f>
        <v>0.586422639600469</v>
      </c>
      <c r="C645" s="18">
        <f ca="1">IF(B645&lt;=('Ejercicio 3 - TIR'!$D$13-'Ejercicio 3 - TIR'!$C$13)/('Ejercicio 3 - TIR'!$E$13-'Ejercicio 3 - TIR'!$C$13),'Ejercicio 3 - TIR'!$C$13+SQRT(('Ejercicio 3 - TIR'!$E$13-'Ejercicio 3 - TIR'!$C$13)*('Ejercicio 3 - TIR'!$D$13-'Ejercicio 3 - TIR'!$C$13)*B645),'Ejercicio 3 - TIR'!$E$13-SQRT(('Ejercicio 3 - TIR'!$E$13-'Ejercicio 3 - TIR'!$C$13)*('Ejercicio 3 - TIR'!$E$13-'Ejercicio 3 - TIR'!$D$13)*(1-B645)))</f>
        <v>77722.3692354991</v>
      </c>
      <c r="D645" s="17">
        <f ca="1" t="shared" si="4809"/>
        <v>0.573123681229323</v>
      </c>
      <c r="E645" s="18">
        <f ca="1">IF(D645&lt;=('Ejercicio 3 - TIR'!$D$14-'Ejercicio 3 - TIR'!$C$14)/('Ejercicio 3 - TIR'!$E$14-'Ejercicio 3 - TIR'!$C$14),'Ejercicio 3 - TIR'!$C$14+SQRT(('Ejercicio 3 - TIR'!$E$14-'Ejercicio 3 - TIR'!$C$14)*('Ejercicio 3 - TIR'!$D$14-'Ejercicio 3 - TIR'!$C$14)*D645),'Ejercicio 3 - TIR'!$E$14-SQRT(('Ejercicio 3 - TIR'!$E$14-'Ejercicio 3 - TIR'!$C$14)*('Ejercicio 3 - TIR'!$E$14-'Ejercicio 3 - TIR'!$D$14)*(1-D645)))</f>
        <v>31998.0347529122</v>
      </c>
      <c r="F645" s="17">
        <f ca="1" t="shared" si="4809"/>
        <v>0.0481764027050597</v>
      </c>
      <c r="G645" s="18">
        <f ca="1">IF(F645&lt;=('Ejercicio 3 - TIR'!$D$18-'Ejercicio 3 - TIR'!$C$18)/('Ejercicio 3 - TIR'!$E$18-'Ejercicio 3 - TIR'!$C$18),'Ejercicio 3 - TIR'!$C$18+SQRT(('Ejercicio 3 - TIR'!$E$18-'Ejercicio 3 - TIR'!$C$18)*('Ejercicio 3 - TIR'!$D$18-'Ejercicio 3 - TIR'!$C$18)*F645),'Ejercicio 3 - TIR'!$E$18-SQRT(('Ejercicio 3 - TIR'!$E$18-'Ejercicio 3 - TIR'!$C$18)*('Ejercicio 3 - TIR'!$E$18-'Ejercicio 3 - TIR'!$D$18)*(1-F645)))</f>
        <v>32688.2076567406</v>
      </c>
      <c r="H645" s="17">
        <f ca="1" t="shared" ref="H645:L645" si="4810">RAND()</f>
        <v>0.736281250194175</v>
      </c>
      <c r="I645" s="18">
        <f ca="1">IF(H645&lt;=('Ejercicio 3 - TIR'!$D$18-'Ejercicio 3 - TIR'!$C$18)/('Ejercicio 3 - TIR'!$E$18-'Ejercicio 3 - TIR'!$C$18),'Ejercicio 3 - TIR'!$C$18+SQRT(('Ejercicio 3 - TIR'!$E$18-'Ejercicio 3 - TIR'!$C$18)*('Ejercicio 3 - TIR'!$D$18-'Ejercicio 3 - TIR'!$C$18)*H645),'Ejercicio 3 - TIR'!$E$18-SQRT(('Ejercicio 3 - TIR'!$E$18-'Ejercicio 3 - TIR'!$C$18)*('Ejercicio 3 - TIR'!$E$18-'Ejercicio 3 - TIR'!$D$18)*(1-H645)))</f>
        <v>40552.6517748846</v>
      </c>
      <c r="J645" s="17">
        <f ca="1" t="shared" si="4810"/>
        <v>0.0072961962917979</v>
      </c>
      <c r="K645" s="18">
        <f ca="1">IF(J645&lt;=('Ejercicio 3 - TIR'!$D$18-'Ejercicio 3 - TIR'!$C$18)/('Ejercicio 3 - TIR'!$E$18-'Ejercicio 3 - TIR'!$C$18),'Ejercicio 3 - TIR'!$C$18+SQRT(('Ejercicio 3 - TIR'!$E$18-'Ejercicio 3 - TIR'!$C$18)*('Ejercicio 3 - TIR'!$D$18-'Ejercicio 3 - TIR'!$C$18)*J645),'Ejercicio 3 - TIR'!$E$18-SQRT(('Ejercicio 3 - TIR'!$E$18-'Ejercicio 3 - TIR'!$C$18)*('Ejercicio 3 - TIR'!$E$18-'Ejercicio 3 - TIR'!$D$18)*(1-J645)))</f>
        <v>31046.1498189885</v>
      </c>
      <c r="L645" s="17">
        <f ca="1" t="shared" si="4810"/>
        <v>0.686582028216971</v>
      </c>
      <c r="M645" s="18">
        <f ca="1">IF(L645&lt;=('Ejercicio 3 - TIR'!$D$18-'Ejercicio 3 - TIR'!$C$18)/('Ejercicio 3 - TIR'!$E$18-'Ejercicio 3 - TIR'!$C$18),'Ejercicio 3 - TIR'!$C$18+SQRT(('Ejercicio 3 - TIR'!$E$18-'Ejercicio 3 - TIR'!$C$18)*('Ejercicio 3 - TIR'!$D$18-'Ejercicio 3 - TIR'!$C$18)*L645),'Ejercicio 3 - TIR'!$E$18-SQRT(('Ejercicio 3 - TIR'!$E$18-'Ejercicio 3 - TIR'!$C$18)*('Ejercicio 3 - TIR'!$E$18-'Ejercicio 3 - TIR'!$D$18)*(1-L645)))</f>
        <v>40151.6654525779</v>
      </c>
      <c r="N645" s="17">
        <f ca="1" t="shared" ref="N645:R645" si="4811">RAND()</f>
        <v>0.309822305537457</v>
      </c>
      <c r="O645" s="18">
        <f ca="1">IF(N645&lt;=('Ejercicio 3 - TIR'!$D$18-'Ejercicio 3 - TIR'!$C$18)/('Ejercicio 3 - TIR'!$E$18-'Ejercicio 3 - TIR'!$C$18),'Ejercicio 3 - TIR'!$C$18+SQRT(('Ejercicio 3 - TIR'!$E$18-'Ejercicio 3 - TIR'!$C$18)*('Ejercicio 3 - TIR'!$D$18-'Ejercicio 3 - TIR'!$C$18)*N645),'Ejercicio 3 - TIR'!$E$18-SQRT(('Ejercicio 3 - TIR'!$E$18-'Ejercicio 3 - TIR'!$C$18)*('Ejercicio 3 - TIR'!$E$18-'Ejercicio 3 - TIR'!$D$18)*(1-N645)))</f>
        <v>36817.1361898248</v>
      </c>
      <c r="P645" s="17">
        <f ca="1" t="shared" si="4811"/>
        <v>0.389462766047444</v>
      </c>
      <c r="Q645" s="19">
        <f ca="1">IF(P645&lt;=('Ejercicio 3 - TIR'!$D$22-'Ejercicio 3 - TIR'!$C$22)/('Ejercicio 3 - TIR'!$E$22-'Ejercicio 3 - TIR'!$C$22),'Ejercicio 3 - TIR'!$C$22+SQRT(('Ejercicio 3 - TIR'!$E$22-'Ejercicio 3 - TIR'!$C$22)*('Ejercicio 3 - TIR'!$D$22-'Ejercicio 3 - TIR'!$C$22)*P645),'Ejercicio 3 - TIR'!$E$22-SQRT(('Ejercicio 3 - TIR'!$E$22-'Ejercicio 3 - TIR'!$C$22)*('Ejercicio 3 - TIR'!$E$22-'Ejercicio 3 - TIR'!$D$22)*(1-P645)))</f>
        <v>0.146477027380078</v>
      </c>
      <c r="R645" s="17">
        <f ca="1" t="shared" si="4811"/>
        <v>0.205971772466459</v>
      </c>
      <c r="S645" s="19">
        <f ca="1">IF(R645&lt;=('Ejercicio 3 - TIR'!$D$23-'Ejercicio 3 - TIR'!$C$23)/('Ejercicio 3 - TIR'!$E$23-'Ejercicio 3 - TIR'!$C$23),'Ejercicio 3 - TIR'!$C$23+SQRT(('Ejercicio 3 - TIR'!$E$23-'Ejercicio 3 - TIR'!$C$23)*('Ejercicio 3 - TIR'!$D$23-'Ejercicio 3 - TIR'!$C$23)*R645),'Ejercicio 3 - TIR'!$E$23-SQRT(('Ejercicio 3 - TIR'!$E$23-'Ejercicio 3 - TIR'!$C$23)*('Ejercicio 3 - TIR'!$E$23-'Ejercicio 3 - TIR'!$D$23)*(1-R645)))</f>
        <v>0.139254848491734</v>
      </c>
      <c r="T645" s="17">
        <f ca="1" t="shared" ref="T645:X645" si="4812">RAND()</f>
        <v>0.221160574012395</v>
      </c>
      <c r="U645" s="19">
        <f ca="1">IF(T645&lt;=('Ejercicio 3 - TIR'!$D$24-'Ejercicio 3 - TIR'!$C$24)/('Ejercicio 3 - TIR'!$E$24-'Ejercicio 3 - TIR'!$C$24),'Ejercicio 3 - TIR'!$C$24+SQRT(('Ejercicio 3 - TIR'!$E$24-'Ejercicio 3 - TIR'!$C$24)*('Ejercicio 3 - TIR'!$D$24-'Ejercicio 3 - TIR'!$C$24)*T645),'Ejercicio 3 - TIR'!$E$24-SQRT(('Ejercicio 3 - TIR'!$E$24-'Ejercicio 3 - TIR'!$C$24)*('Ejercicio 3 - TIR'!$E$24-'Ejercicio 3 - TIR'!$D$24)*(1-T645)))</f>
        <v>0.171550805215259</v>
      </c>
      <c r="V645" s="17">
        <f ca="1" t="shared" si="4812"/>
        <v>0.465108392346399</v>
      </c>
      <c r="W645" s="19">
        <f ca="1">IF(V645&lt;=('Ejercicio 3 - TIR'!$D$25-'Ejercicio 3 - TIR'!$C$25)/('Ejercicio 3 - TIR'!$E$25-'Ejercicio 3 - TIR'!$C$25),'Ejercicio 3 - TIR'!$C$25+SQRT(('Ejercicio 3 - TIR'!$E$25-'Ejercicio 3 - TIR'!$C$25)*('Ejercicio 3 - TIR'!$D$25-'Ejercicio 3 - TIR'!$C$25)*V645),'Ejercicio 3 - TIR'!$E$25-SQRT(('Ejercicio 3 - TIR'!$E$25-'Ejercicio 3 - TIR'!$C$25)*('Ejercicio 3 - TIR'!$E$25-'Ejercicio 3 - TIR'!$D$25)*(1-V645)))</f>
        <v>0.20673199072308</v>
      </c>
      <c r="X645" s="17">
        <f ca="1" t="shared" si="4812"/>
        <v>0.478573422423342</v>
      </c>
      <c r="Y645" s="19">
        <f ca="1">IF(X645&lt;=('Ejercicio 3 - TIR'!$D$26-'Ejercicio 3 - TIR'!$C$26)/('Ejercicio 3 - TIR'!$E$26-'Ejercicio 3 - TIR'!$C$26),'Ejercicio 3 - TIR'!$C$26+SQRT(('Ejercicio 3 - TIR'!$E$26-'Ejercicio 3 - TIR'!$C$26)*('Ejercicio 3 - TIR'!$D$26-'Ejercicio 3 - TIR'!$C$26)*X645),'Ejercicio 3 - TIR'!$E$26-SQRT(('Ejercicio 3 - TIR'!$E$26-'Ejercicio 3 - TIR'!$C$26)*('Ejercicio 3 - TIR'!$E$26-'Ejercicio 3 - TIR'!$D$26)*(1-X645)))</f>
        <v>0.226936796940686</v>
      </c>
      <c r="Z645" s="17">
        <f ca="1" t="shared" si="4764"/>
        <v>1.14647702738008</v>
      </c>
      <c r="AA645" s="17">
        <f ca="1" t="shared" si="4765"/>
        <v>1.30612951212714</v>
      </c>
      <c r="AB645" s="17">
        <f ca="1" t="shared" si="4766"/>
        <v>1.53019708164797</v>
      </c>
      <c r="AC645" s="17">
        <f ca="1" t="shared" si="4767"/>
        <v>1.8465377705357</v>
      </c>
      <c r="AD645" s="17">
        <f ca="1" t="shared" si="4768"/>
        <v>2.26558513761107</v>
      </c>
      <c r="AE645" s="16">
        <f ca="1" t="shared" si="4769"/>
        <v>4686.977012611</v>
      </c>
      <c r="AF645" s="16">
        <f ca="1" t="shared" si="4770"/>
        <v>5339.66128638639</v>
      </c>
      <c r="AG645" s="16">
        <f ca="1" t="shared" si="4771"/>
        <v>6255.68447964272</v>
      </c>
      <c r="AH645" s="16">
        <f ca="1" t="shared" si="4772"/>
        <v>7548.93458545473</v>
      </c>
      <c r="AI645" s="16">
        <f ca="1" t="shared" si="4773"/>
        <v>9262.0656205926</v>
      </c>
      <c r="AJ645" s="18">
        <f ca="1" t="shared" si="4774"/>
        <v>37476.2791446827</v>
      </c>
      <c r="AK645" s="18">
        <f ca="1" t="shared" si="4775"/>
        <v>52967.015278192</v>
      </c>
      <c r="AL645" s="18">
        <f ca="1" t="shared" si="4776"/>
        <v>47506.7278494218</v>
      </c>
      <c r="AM645" s="18">
        <f ca="1" t="shared" si="4777"/>
        <v>74141.5668080985</v>
      </c>
      <c r="AN645" s="18">
        <f ca="1" t="shared" si="4778"/>
        <v>83412.3565610697</v>
      </c>
      <c r="AO645" s="18">
        <f ca="1">C645/'Ejercicio 3 - TIR'!$D$7</f>
        <v>15544.4738470998</v>
      </c>
      <c r="AP645" s="18">
        <f ca="1" t="shared" si="4779"/>
        <v>21931.8052975829</v>
      </c>
      <c r="AQ645" s="18">
        <f ca="1" t="shared" si="4780"/>
        <v>37422.5414310922</v>
      </c>
      <c r="AR645" s="18">
        <f ca="1" t="shared" si="4781"/>
        <v>31962.254002322</v>
      </c>
      <c r="AS645" s="18">
        <f ca="1" t="shared" si="4782"/>
        <v>58597.0929609986</v>
      </c>
      <c r="AT645" s="18">
        <f ca="1" t="shared" si="4783"/>
        <v>67867.8827139698</v>
      </c>
      <c r="AU645" s="18">
        <f ca="1">AP645*'Ejercicio 3 - TIR'!$D$5</f>
        <v>10965.9026487914</v>
      </c>
      <c r="AV645" s="18">
        <f ca="1">AQ645*'Ejercicio 3 - TIR'!$D$5</f>
        <v>18711.2707155461</v>
      </c>
      <c r="AW645" s="18">
        <f ca="1">AR645*'Ejercicio 3 - TIR'!$D$5</f>
        <v>15981.127001161</v>
      </c>
      <c r="AX645" s="18">
        <f ca="1">AS645*'Ejercicio 3 - TIR'!$D$5</f>
        <v>29298.5464804993</v>
      </c>
      <c r="AY645" s="18">
        <f ca="1">AT645*'Ejercicio 3 - TIR'!$D$5</f>
        <v>33933.9413569849</v>
      </c>
      <c r="AZ645" s="18">
        <f ca="1" t="shared" ref="AZ645:BD645" si="4813">AJ645-AU645-AE645</f>
        <v>21823.3994832803</v>
      </c>
      <c r="BA645" s="18">
        <f ca="1" t="shared" si="4813"/>
        <v>28916.0832762595</v>
      </c>
      <c r="BB645" s="18">
        <f ca="1" t="shared" si="4813"/>
        <v>25269.9163686181</v>
      </c>
      <c r="BC645" s="18">
        <f ca="1" t="shared" si="4813"/>
        <v>37294.0857421444</v>
      </c>
      <c r="BD645" s="18">
        <f ca="1" t="shared" si="4813"/>
        <v>40216.3495834921</v>
      </c>
      <c r="BE645" s="18">
        <f ca="1" t="shared" ref="BE645:BI645" si="4814">AZ645/Z645</f>
        <v>19035.1825305658</v>
      </c>
      <c r="BF645" s="18">
        <f ca="1" t="shared" si="4814"/>
        <v>22138.7565381378</v>
      </c>
      <c r="BG645" s="18">
        <f ca="1" t="shared" si="4814"/>
        <v>16514.1579942129</v>
      </c>
      <c r="BH645" s="18">
        <f ca="1" t="shared" si="4814"/>
        <v>20196.7630108779</v>
      </c>
      <c r="BI645" s="18">
        <f ca="1" t="shared" si="4814"/>
        <v>17750.9769621361</v>
      </c>
      <c r="BJ645" s="18">
        <f ca="1" t="shared" si="4786"/>
        <v>72494.2719689603</v>
      </c>
      <c r="BK645" s="18">
        <f ca="1" t="shared" si="4787"/>
        <v>35217.3289199733</v>
      </c>
      <c r="BL645" s="18">
        <f ca="1" t="shared" si="4788"/>
        <v>107711.600888934</v>
      </c>
      <c r="BM645" s="18">
        <f ca="1">BK645*'Ejercicio 3 - TIR'!$D$5</f>
        <v>17608.6644599867</v>
      </c>
      <c r="BN645" s="18">
        <f ca="1" t="shared" si="4789"/>
        <v>90102.936428947</v>
      </c>
      <c r="BO645" s="18">
        <f ca="1" t="shared" si="4790"/>
        <v>39770.2716764621</v>
      </c>
      <c r="BP645" s="18">
        <f ca="1" t="shared" si="4791"/>
        <v>-109720.403988411</v>
      </c>
      <c r="BQ645" s="18">
        <f ca="1" t="shared" ref="BQ645:BT645" si="4815">BE645</f>
        <v>19035.1825305658</v>
      </c>
      <c r="BR645" s="18">
        <f ca="1" t="shared" si="4815"/>
        <v>22138.7565381378</v>
      </c>
      <c r="BS645" s="18">
        <f ca="1" t="shared" si="4815"/>
        <v>16514.1579942129</v>
      </c>
      <c r="BT645" s="18">
        <f ca="1" t="shared" si="4815"/>
        <v>20196.7630108779</v>
      </c>
      <c r="BU645" s="18">
        <f ca="1" t="shared" si="4793"/>
        <v>57521.2486385982</v>
      </c>
      <c r="BV645" s="20">
        <f ca="1" t="shared" si="4794"/>
        <v>6.22203278417206</v>
      </c>
    </row>
    <row r="646" ht="15" customHeight="1" spans="1:74">
      <c r="A646" s="16">
        <v>645</v>
      </c>
      <c r="B646" s="17">
        <f ca="1" t="shared" ref="B646:F646" si="4816">RAND()</f>
        <v>0.689130756365614</v>
      </c>
      <c r="C646" s="18">
        <f ca="1">IF(B646&lt;=('Ejercicio 3 - TIR'!$D$13-'Ejercicio 3 - TIR'!$C$13)/('Ejercicio 3 - TIR'!$E$13-'Ejercicio 3 - TIR'!$C$13),'Ejercicio 3 - TIR'!$C$13+SQRT(('Ejercicio 3 - TIR'!$E$13-'Ejercicio 3 - TIR'!$C$13)*('Ejercicio 3 - TIR'!$D$13-'Ejercicio 3 - TIR'!$C$13)*B646),'Ejercicio 3 - TIR'!$E$13-SQRT(('Ejercicio 3 - TIR'!$E$13-'Ejercicio 3 - TIR'!$C$13)*('Ejercicio 3 - TIR'!$E$13-'Ejercicio 3 - TIR'!$D$13)*(1-B646)))</f>
        <v>80685.6764974472</v>
      </c>
      <c r="D646" s="17">
        <f ca="1" t="shared" si="4816"/>
        <v>0.835083311637005</v>
      </c>
      <c r="E646" s="18">
        <f ca="1">IF(D646&lt;=('Ejercicio 3 - TIR'!$D$14-'Ejercicio 3 - TIR'!$C$14)/('Ejercicio 3 - TIR'!$E$14-'Ejercicio 3 - TIR'!$C$14),'Ejercicio 3 - TIR'!$C$14+SQRT(('Ejercicio 3 - TIR'!$E$14-'Ejercicio 3 - TIR'!$C$14)*('Ejercicio 3 - TIR'!$D$14-'Ejercicio 3 - TIR'!$C$14)*D646),'Ejercicio 3 - TIR'!$E$14-SQRT(('Ejercicio 3 - TIR'!$E$14-'Ejercicio 3 - TIR'!$C$14)*('Ejercicio 3 - TIR'!$E$14-'Ejercicio 3 - TIR'!$D$14)*(1-D646)))</f>
        <v>35026.3189432324</v>
      </c>
      <c r="F646" s="17">
        <f ca="1" t="shared" si="4816"/>
        <v>0.279767473739283</v>
      </c>
      <c r="G646" s="18">
        <f ca="1">IF(F646&lt;=('Ejercicio 3 - TIR'!$D$18-'Ejercicio 3 - TIR'!$C$18)/('Ejercicio 3 - TIR'!$E$18-'Ejercicio 3 - TIR'!$C$18),'Ejercicio 3 - TIR'!$C$18+SQRT(('Ejercicio 3 - TIR'!$E$18-'Ejercicio 3 - TIR'!$C$18)*('Ejercicio 3 - TIR'!$D$18-'Ejercicio 3 - TIR'!$C$18)*F646),'Ejercicio 3 - TIR'!$E$18-SQRT(('Ejercicio 3 - TIR'!$E$18-'Ejercicio 3 - TIR'!$C$18)*('Ejercicio 3 - TIR'!$E$18-'Ejercicio 3 - TIR'!$D$18)*(1-F646)))</f>
        <v>36478.0491709227</v>
      </c>
      <c r="H646" s="17">
        <f ca="1" t="shared" ref="H646:L646" si="4817">RAND()</f>
        <v>0.23855735984963</v>
      </c>
      <c r="I646" s="18">
        <f ca="1">IF(H646&lt;=('Ejercicio 3 - TIR'!$D$18-'Ejercicio 3 - TIR'!$C$18)/('Ejercicio 3 - TIR'!$E$18-'Ejercicio 3 - TIR'!$C$18),'Ejercicio 3 - TIR'!$C$18+SQRT(('Ejercicio 3 - TIR'!$E$18-'Ejercicio 3 - TIR'!$C$18)*('Ejercicio 3 - TIR'!$D$18-'Ejercicio 3 - TIR'!$C$18)*H646),'Ejercicio 3 - TIR'!$E$18-SQRT(('Ejercicio 3 - TIR'!$E$18-'Ejercicio 3 - TIR'!$C$18)*('Ejercicio 3 - TIR'!$E$18-'Ejercicio 3 - TIR'!$D$18)*(1-H646)))</f>
        <v>35981.9398172704</v>
      </c>
      <c r="J646" s="17">
        <f ca="1" t="shared" si="4817"/>
        <v>0.0882370832491073</v>
      </c>
      <c r="K646" s="18">
        <f ca="1">IF(J646&lt;=('Ejercicio 3 - TIR'!$D$18-'Ejercicio 3 - TIR'!$C$18)/('Ejercicio 3 - TIR'!$E$18-'Ejercicio 3 - TIR'!$C$18),'Ejercicio 3 - TIR'!$C$18+SQRT(('Ejercicio 3 - TIR'!$E$18-'Ejercicio 3 - TIR'!$C$18)*('Ejercicio 3 - TIR'!$D$18-'Ejercicio 3 - TIR'!$C$18)*J646),'Ejercicio 3 - TIR'!$E$18-SQRT(('Ejercicio 3 - TIR'!$E$18-'Ejercicio 3 - TIR'!$C$18)*('Ejercicio 3 - TIR'!$E$18-'Ejercicio 3 - TIR'!$D$18)*(1-J646)))</f>
        <v>33638.071259248</v>
      </c>
      <c r="L646" s="17">
        <f ca="1" t="shared" si="4817"/>
        <v>0.233133729845344</v>
      </c>
      <c r="M646" s="18">
        <f ca="1">IF(L646&lt;=('Ejercicio 3 - TIR'!$D$18-'Ejercicio 3 - TIR'!$C$18)/('Ejercicio 3 - TIR'!$E$18-'Ejercicio 3 - TIR'!$C$18),'Ejercicio 3 - TIR'!$C$18+SQRT(('Ejercicio 3 - TIR'!$E$18-'Ejercicio 3 - TIR'!$C$18)*('Ejercicio 3 - TIR'!$D$18-'Ejercicio 3 - TIR'!$C$18)*L646),'Ejercicio 3 - TIR'!$E$18-SQRT(('Ejercicio 3 - TIR'!$E$18-'Ejercicio 3 - TIR'!$C$18)*('Ejercicio 3 - TIR'!$E$18-'Ejercicio 3 - TIR'!$D$18)*(1-L646)))</f>
        <v>35913.5488056497</v>
      </c>
      <c r="N646" s="17">
        <f ca="1" t="shared" ref="N646:R646" si="4818">RAND()</f>
        <v>0.813119842757352</v>
      </c>
      <c r="O646" s="18">
        <f ca="1">IF(N646&lt;=('Ejercicio 3 - TIR'!$D$18-'Ejercicio 3 - TIR'!$C$18)/('Ejercicio 3 - TIR'!$E$18-'Ejercicio 3 - TIR'!$C$18),'Ejercicio 3 - TIR'!$C$18+SQRT(('Ejercicio 3 - TIR'!$E$18-'Ejercicio 3 - TIR'!$C$18)*('Ejercicio 3 - TIR'!$D$18-'Ejercicio 3 - TIR'!$C$18)*N646),'Ejercicio 3 - TIR'!$E$18-SQRT(('Ejercicio 3 - TIR'!$E$18-'Ejercicio 3 - TIR'!$C$18)*('Ejercicio 3 - TIR'!$E$18-'Ejercicio 3 - TIR'!$D$18)*(1-N646)))</f>
        <v>41256.2035587924</v>
      </c>
      <c r="P646" s="17">
        <f ca="1" t="shared" si="4818"/>
        <v>0.73952737907335</v>
      </c>
      <c r="Q646" s="19">
        <f ca="1">IF(P646&lt;=('Ejercicio 3 - TIR'!$D$22-'Ejercicio 3 - TIR'!$C$22)/('Ejercicio 3 - TIR'!$E$22-'Ejercicio 3 - TIR'!$C$22),'Ejercicio 3 - TIR'!$C$22+SQRT(('Ejercicio 3 - TIR'!$E$22-'Ejercicio 3 - TIR'!$C$22)*('Ejercicio 3 - TIR'!$D$22-'Ejercicio 3 - TIR'!$C$22)*P646),'Ejercicio 3 - TIR'!$E$22-SQRT(('Ejercicio 3 - TIR'!$E$22-'Ejercicio 3 - TIR'!$C$22)*('Ejercicio 3 - TIR'!$E$22-'Ejercicio 3 - TIR'!$D$22)*(1-P646)))</f>
        <v>0.158347039055409</v>
      </c>
      <c r="R646" s="17">
        <f ca="1" t="shared" si="4818"/>
        <v>0.670139441523739</v>
      </c>
      <c r="S646" s="19">
        <f ca="1">IF(R646&lt;=('Ejercicio 3 - TIR'!$D$23-'Ejercicio 3 - TIR'!$C$23)/('Ejercicio 3 - TIR'!$E$23-'Ejercicio 3 - TIR'!$C$23),'Ejercicio 3 - TIR'!$C$23+SQRT(('Ejercicio 3 - TIR'!$E$23-'Ejercicio 3 - TIR'!$C$23)*('Ejercicio 3 - TIR'!$D$23-'Ejercicio 3 - TIR'!$C$23)*R646),'Ejercicio 3 - TIR'!$E$23-SQRT(('Ejercicio 3 - TIR'!$E$23-'Ejercicio 3 - TIR'!$C$23)*('Ejercicio 3 - TIR'!$E$23-'Ejercicio 3 - TIR'!$D$23)*(1-R646)))</f>
        <v>0.155633034549676</v>
      </c>
      <c r="T646" s="17">
        <f ca="1" t="shared" ref="T646:X646" si="4819">RAND()</f>
        <v>0.223837383601337</v>
      </c>
      <c r="U646" s="19">
        <f ca="1">IF(T646&lt;=('Ejercicio 3 - TIR'!$D$24-'Ejercicio 3 - TIR'!$C$24)/('Ejercicio 3 - TIR'!$E$24-'Ejercicio 3 - TIR'!$C$24),'Ejercicio 3 - TIR'!$C$24+SQRT(('Ejercicio 3 - TIR'!$E$24-'Ejercicio 3 - TIR'!$C$24)*('Ejercicio 3 - TIR'!$D$24-'Ejercicio 3 - TIR'!$C$24)*T646),'Ejercicio 3 - TIR'!$E$24-SQRT(('Ejercicio 3 - TIR'!$E$24-'Ejercicio 3 - TIR'!$C$24)*('Ejercicio 3 - TIR'!$E$24-'Ejercicio 3 - TIR'!$D$24)*(1-T646)))</f>
        <v>0.171680832676879</v>
      </c>
      <c r="V646" s="17">
        <f ca="1" t="shared" si="4819"/>
        <v>0.503774201236377</v>
      </c>
      <c r="W646" s="19">
        <f ca="1">IF(V646&lt;=('Ejercicio 3 - TIR'!$D$25-'Ejercicio 3 - TIR'!$C$25)/('Ejercicio 3 - TIR'!$E$25-'Ejercicio 3 - TIR'!$C$25),'Ejercicio 3 - TIR'!$C$25+SQRT(('Ejercicio 3 - TIR'!$E$25-'Ejercicio 3 - TIR'!$C$25)*('Ejercicio 3 - TIR'!$D$25-'Ejercicio 3 - TIR'!$C$25)*V646),'Ejercicio 3 - TIR'!$E$25-SQRT(('Ejercicio 3 - TIR'!$E$25-'Ejercicio 3 - TIR'!$C$25)*('Ejercicio 3 - TIR'!$E$25-'Ejercicio 3 - TIR'!$D$25)*(1-V646)))</f>
        <v>0.208325183915551</v>
      </c>
      <c r="X646" s="17">
        <f ca="1" t="shared" si="4819"/>
        <v>0.784832991978543</v>
      </c>
      <c r="Y646" s="19">
        <f ca="1">IF(X646&lt;=('Ejercicio 3 - TIR'!$D$26-'Ejercicio 3 - TIR'!$C$26)/('Ejercicio 3 - TIR'!$E$26-'Ejercicio 3 - TIR'!$C$26),'Ejercicio 3 - TIR'!$C$26+SQRT(('Ejercicio 3 - TIR'!$E$26-'Ejercicio 3 - TIR'!$C$26)*('Ejercicio 3 - TIR'!$D$26-'Ejercicio 3 - TIR'!$C$26)*X646),'Ejercicio 3 - TIR'!$E$26-SQRT(('Ejercicio 3 - TIR'!$E$26-'Ejercicio 3 - TIR'!$C$26)*('Ejercicio 3 - TIR'!$E$26-'Ejercicio 3 - TIR'!$D$26)*(1-X646)))</f>
        <v>0.245913318681399</v>
      </c>
      <c r="Z646" s="17">
        <f ca="1" t="shared" si="4764"/>
        <v>1.15834703905541</v>
      </c>
      <c r="AA646" s="17">
        <f ca="1" t="shared" si="4765"/>
        <v>1.33862410380524</v>
      </c>
      <c r="AB646" s="17">
        <f ca="1" t="shared" si="4766"/>
        <v>1.56844020458786</v>
      </c>
      <c r="AC646" s="17">
        <f ca="1" t="shared" si="4767"/>
        <v>1.89518579866917</v>
      </c>
      <c r="AD646" s="17">
        <f ca="1" t="shared" si="4768"/>
        <v>2.36123722793776</v>
      </c>
      <c r="AE646" s="16">
        <f ca="1" t="shared" si="4769"/>
        <v>5546.31389367124</v>
      </c>
      <c r="AF646" s="16">
        <f ca="1" t="shared" si="4770"/>
        <v>6409.50355550833</v>
      </c>
      <c r="AG646" s="16">
        <f ca="1" t="shared" si="4771"/>
        <v>7509.89246296341</v>
      </c>
      <c r="AH646" s="16">
        <f ca="1" t="shared" si="4772"/>
        <v>9074.39219149627</v>
      </c>
      <c r="AI646" s="16">
        <f ca="1" t="shared" si="4773"/>
        <v>11305.9060903237</v>
      </c>
      <c r="AJ646" s="18">
        <f ca="1" t="shared" si="4774"/>
        <v>42254.240247656</v>
      </c>
      <c r="AK646" s="18">
        <f ca="1" t="shared" si="4775"/>
        <v>48166.2919410674</v>
      </c>
      <c r="AL646" s="18">
        <f ca="1" t="shared" si="4776"/>
        <v>52759.3033677958</v>
      </c>
      <c r="AM646" s="18">
        <f ca="1" t="shared" si="4777"/>
        <v>68062.8476762795</v>
      </c>
      <c r="AN646" s="18">
        <f ca="1" t="shared" si="4778"/>
        <v>97415.683726399</v>
      </c>
      <c r="AO646" s="18">
        <f ca="1">C646/'Ejercicio 3 - TIR'!$D$7</f>
        <v>16137.1352994894</v>
      </c>
      <c r="AP646" s="18">
        <f ca="1" t="shared" si="4779"/>
        <v>26117.1049481665</v>
      </c>
      <c r="AQ646" s="18">
        <f ca="1" t="shared" si="4780"/>
        <v>32029.156641578</v>
      </c>
      <c r="AR646" s="18">
        <f ca="1" t="shared" si="4781"/>
        <v>36622.1680683064</v>
      </c>
      <c r="AS646" s="18">
        <f ca="1" t="shared" si="4782"/>
        <v>51925.71237679</v>
      </c>
      <c r="AT646" s="18">
        <f ca="1" t="shared" si="4783"/>
        <v>81278.5484269095</v>
      </c>
      <c r="AU646" s="18">
        <f ca="1">AP646*'Ejercicio 3 - TIR'!$D$5</f>
        <v>13058.5524740833</v>
      </c>
      <c r="AV646" s="18">
        <f ca="1">AQ646*'Ejercicio 3 - TIR'!$D$5</f>
        <v>16014.578320789</v>
      </c>
      <c r="AW646" s="18">
        <f ca="1">AR646*'Ejercicio 3 - TIR'!$D$5</f>
        <v>18311.0840341532</v>
      </c>
      <c r="AX646" s="18">
        <f ca="1">AS646*'Ejercicio 3 - TIR'!$D$5</f>
        <v>25962.856188395</v>
      </c>
      <c r="AY646" s="18">
        <f ca="1">AT646*'Ejercicio 3 - TIR'!$D$5</f>
        <v>40639.2742134548</v>
      </c>
      <c r="AZ646" s="18">
        <f ca="1" t="shared" ref="AZ646:BD646" si="4820">AJ646-AU646-AE646</f>
        <v>23649.3738799015</v>
      </c>
      <c r="BA646" s="18">
        <f ca="1" t="shared" si="4820"/>
        <v>25742.2100647701</v>
      </c>
      <c r="BB646" s="18">
        <f ca="1" t="shared" si="4820"/>
        <v>26938.3268706792</v>
      </c>
      <c r="BC646" s="18">
        <f ca="1" t="shared" si="4820"/>
        <v>33025.5992963882</v>
      </c>
      <c r="BD646" s="18">
        <f ca="1" t="shared" si="4820"/>
        <v>45470.5034226205</v>
      </c>
      <c r="BE646" s="18">
        <f ca="1" t="shared" ref="BE646:BI646" si="4821">AZ646/Z646</f>
        <v>20416.4840781971</v>
      </c>
      <c r="BF646" s="18">
        <f ca="1" t="shared" si="4821"/>
        <v>19230.3500225299</v>
      </c>
      <c r="BG646" s="18">
        <f ca="1" t="shared" si="4821"/>
        <v>17175.2335803952</v>
      </c>
      <c r="BH646" s="18">
        <f ca="1" t="shared" si="4821"/>
        <v>17426.0483165183</v>
      </c>
      <c r="BI646" s="18">
        <f ca="1" t="shared" si="4821"/>
        <v>19257.0669666822</v>
      </c>
      <c r="BJ646" s="18">
        <f ca="1" t="shared" si="4786"/>
        <v>82705.4482463819</v>
      </c>
      <c r="BK646" s="18">
        <f ca="1" t="shared" si="4787"/>
        <v>38103.604621423</v>
      </c>
      <c r="BL646" s="18">
        <f ca="1" t="shared" si="4788"/>
        <v>120809.052867805</v>
      </c>
      <c r="BM646" s="18">
        <f ca="1">BK646*'Ejercicio 3 - TIR'!$D$5</f>
        <v>19051.8023107115</v>
      </c>
      <c r="BN646" s="18">
        <f ca="1" t="shared" si="4789"/>
        <v>101757.250557093</v>
      </c>
      <c r="BO646" s="18">
        <f ca="1" t="shared" si="4790"/>
        <v>43094.8865929771</v>
      </c>
      <c r="BP646" s="18">
        <f ca="1" t="shared" si="4791"/>
        <v>-115711.99544068</v>
      </c>
      <c r="BQ646" s="18">
        <f ca="1" t="shared" ref="BQ646:BT646" si="4822">BE646</f>
        <v>20416.4840781971</v>
      </c>
      <c r="BR646" s="18">
        <f ca="1" t="shared" si="4822"/>
        <v>19230.3500225299</v>
      </c>
      <c r="BS646" s="18">
        <f ca="1" t="shared" si="4822"/>
        <v>17175.2335803952</v>
      </c>
      <c r="BT646" s="18">
        <f ca="1" t="shared" si="4822"/>
        <v>17426.0483165183</v>
      </c>
      <c r="BU646" s="18">
        <f ca="1" t="shared" si="4793"/>
        <v>62351.9535596593</v>
      </c>
      <c r="BV646" s="20">
        <f ca="1" t="shared" si="4794"/>
        <v>4.79189485325717</v>
      </c>
    </row>
    <row r="647" ht="15" customHeight="1" spans="1:74">
      <c r="A647" s="16">
        <v>646</v>
      </c>
      <c r="B647" s="17">
        <f ca="1" t="shared" ref="B647:F647" si="4823">RAND()</f>
        <v>0.379169001549611</v>
      </c>
      <c r="C647" s="18">
        <f ca="1">IF(B647&lt;=('Ejercicio 3 - TIR'!$D$13-'Ejercicio 3 - TIR'!$C$13)/('Ejercicio 3 - TIR'!$E$13-'Ejercicio 3 - TIR'!$C$13),'Ejercicio 3 - TIR'!$C$13+SQRT(('Ejercicio 3 - TIR'!$E$13-'Ejercicio 3 - TIR'!$C$13)*('Ejercicio 3 - TIR'!$D$13-'Ejercicio 3 - TIR'!$C$13)*B647),'Ejercicio 3 - TIR'!$E$13-SQRT(('Ejercicio 3 - TIR'!$E$13-'Ejercicio 3 - TIR'!$C$13)*('Ejercicio 3 - TIR'!$E$13-'Ejercicio 3 - TIR'!$D$13)*(1-B647)))</f>
        <v>72705.3631982313</v>
      </c>
      <c r="D647" s="17">
        <f ca="1" t="shared" si="4823"/>
        <v>0.574028563357437</v>
      </c>
      <c r="E647" s="18">
        <f ca="1">IF(D647&lt;=('Ejercicio 3 - TIR'!$D$14-'Ejercicio 3 - TIR'!$C$14)/('Ejercicio 3 - TIR'!$E$14-'Ejercicio 3 - TIR'!$C$14),'Ejercicio 3 - TIR'!$C$14+SQRT(('Ejercicio 3 - TIR'!$E$14-'Ejercicio 3 - TIR'!$C$14)*('Ejercicio 3 - TIR'!$D$14-'Ejercicio 3 - TIR'!$C$14)*D647),'Ejercicio 3 - TIR'!$E$14-SQRT(('Ejercicio 3 - TIR'!$E$14-'Ejercicio 3 - TIR'!$C$14)*('Ejercicio 3 - TIR'!$E$14-'Ejercicio 3 - TIR'!$D$14)*(1-D647)))</f>
        <v>32006.5204387336</v>
      </c>
      <c r="F647" s="17">
        <f ca="1" t="shared" si="4823"/>
        <v>0.23929896087389</v>
      </c>
      <c r="G647" s="18">
        <f ca="1">IF(F647&lt;=('Ejercicio 3 - TIR'!$D$18-'Ejercicio 3 - TIR'!$C$18)/('Ejercicio 3 - TIR'!$E$18-'Ejercicio 3 - TIR'!$C$18),'Ejercicio 3 - TIR'!$C$18+SQRT(('Ejercicio 3 - TIR'!$E$18-'Ejercicio 3 - TIR'!$C$18)*('Ejercicio 3 - TIR'!$D$18-'Ejercicio 3 - TIR'!$C$18)*F647),'Ejercicio 3 - TIR'!$E$18-SQRT(('Ejercicio 3 - TIR'!$E$18-'Ejercicio 3 - TIR'!$C$18)*('Ejercicio 3 - TIR'!$E$18-'Ejercicio 3 - TIR'!$D$18)*(1-F647)))</f>
        <v>35991.2306023958</v>
      </c>
      <c r="H647" s="17">
        <f ca="1" t="shared" ref="H647:L647" si="4824">RAND()</f>
        <v>0.381897150842052</v>
      </c>
      <c r="I647" s="18">
        <f ca="1">IF(H647&lt;=('Ejercicio 3 - TIR'!$D$18-'Ejercicio 3 - TIR'!$C$18)/('Ejercicio 3 - TIR'!$E$18-'Ejercicio 3 - TIR'!$C$18),'Ejercicio 3 - TIR'!$C$18+SQRT(('Ejercicio 3 - TIR'!$E$18-'Ejercicio 3 - TIR'!$C$18)*('Ejercicio 3 - TIR'!$D$18-'Ejercicio 3 - TIR'!$C$18)*H647),'Ejercicio 3 - TIR'!$E$18-SQRT(('Ejercicio 3 - TIR'!$E$18-'Ejercicio 3 - TIR'!$C$18)*('Ejercicio 3 - TIR'!$E$18-'Ejercicio 3 - TIR'!$D$18)*(1-H647)))</f>
        <v>37568.6572538534</v>
      </c>
      <c r="J647" s="17">
        <f ca="1" t="shared" si="4824"/>
        <v>0.214499224561822</v>
      </c>
      <c r="K647" s="18">
        <f ca="1">IF(J647&lt;=('Ejercicio 3 - TIR'!$D$18-'Ejercicio 3 - TIR'!$C$18)/('Ejercicio 3 - TIR'!$E$18-'Ejercicio 3 - TIR'!$C$18),'Ejercicio 3 - TIR'!$C$18+SQRT(('Ejercicio 3 - TIR'!$E$18-'Ejercicio 3 - TIR'!$C$18)*('Ejercicio 3 - TIR'!$D$18-'Ejercicio 3 - TIR'!$C$18)*J647),'Ejercicio 3 - TIR'!$E$18-SQRT(('Ejercicio 3 - TIR'!$E$18-'Ejercicio 3 - TIR'!$C$18)*('Ejercicio 3 - TIR'!$E$18-'Ejercicio 3 - TIR'!$D$18)*(1-J647)))</f>
        <v>35672.2908673898</v>
      </c>
      <c r="L647" s="17">
        <f ca="1" t="shared" si="4824"/>
        <v>0.780716335279083</v>
      </c>
      <c r="M647" s="18">
        <f ca="1">IF(L647&lt;=('Ejercicio 3 - TIR'!$D$18-'Ejercicio 3 - TIR'!$C$18)/('Ejercicio 3 - TIR'!$E$18-'Ejercicio 3 - TIR'!$C$18),'Ejercicio 3 - TIR'!$C$18+SQRT(('Ejercicio 3 - TIR'!$E$18-'Ejercicio 3 - TIR'!$C$18)*('Ejercicio 3 - TIR'!$D$18-'Ejercicio 3 - TIR'!$C$18)*L647),'Ejercicio 3 - TIR'!$E$18-SQRT(('Ejercicio 3 - TIR'!$E$18-'Ejercicio 3 - TIR'!$C$18)*('Ejercicio 3 - TIR'!$E$18-'Ejercicio 3 - TIR'!$D$18)*(1-L647)))</f>
        <v>40944.5992979647</v>
      </c>
      <c r="N647" s="17">
        <f ca="1" t="shared" ref="N647:R647" si="4825">RAND()</f>
        <v>0.0437468453954755</v>
      </c>
      <c r="O647" s="18">
        <f ca="1">IF(N647&lt;=('Ejercicio 3 - TIR'!$D$18-'Ejercicio 3 - TIR'!$C$18)/('Ejercicio 3 - TIR'!$E$18-'Ejercicio 3 - TIR'!$C$18),'Ejercicio 3 - TIR'!$C$18+SQRT(('Ejercicio 3 - TIR'!$E$18-'Ejercicio 3 - TIR'!$C$18)*('Ejercicio 3 - TIR'!$D$18-'Ejercicio 3 - TIR'!$C$18)*N647),'Ejercicio 3 - TIR'!$E$18-SQRT(('Ejercicio 3 - TIR'!$E$18-'Ejercicio 3 - TIR'!$C$18)*('Ejercicio 3 - TIR'!$E$18-'Ejercicio 3 - TIR'!$D$18)*(1-N647)))</f>
        <v>32561.6453324614</v>
      </c>
      <c r="P647" s="17">
        <f ca="1" t="shared" si="4825"/>
        <v>0.653234675953994</v>
      </c>
      <c r="Q647" s="19">
        <f ca="1">IF(P647&lt;=('Ejercicio 3 - TIR'!$D$22-'Ejercicio 3 - TIR'!$C$22)/('Ejercicio 3 - TIR'!$E$22-'Ejercicio 3 - TIR'!$C$22),'Ejercicio 3 - TIR'!$C$22+SQRT(('Ejercicio 3 - TIR'!$E$22-'Ejercicio 3 - TIR'!$C$22)*('Ejercicio 3 - TIR'!$D$22-'Ejercicio 3 - TIR'!$C$22)*P647),'Ejercicio 3 - TIR'!$E$22-SQRT(('Ejercicio 3 - TIR'!$E$22-'Ejercicio 3 - TIR'!$C$22)*('Ejercicio 3 - TIR'!$E$22-'Ejercicio 3 - TIR'!$D$22)*(1-P647)))</f>
        <v>0.155016453748861</v>
      </c>
      <c r="R647" s="17">
        <f ca="1" t="shared" si="4825"/>
        <v>0.164136601516268</v>
      </c>
      <c r="S647" s="19">
        <f ca="1">IF(R647&lt;=('Ejercicio 3 - TIR'!$D$23-'Ejercicio 3 - TIR'!$C$23)/('Ejercicio 3 - TIR'!$E$23-'Ejercicio 3 - TIR'!$C$23),'Ejercicio 3 - TIR'!$C$23+SQRT(('Ejercicio 3 - TIR'!$E$23-'Ejercicio 3 - TIR'!$C$23)*('Ejercicio 3 - TIR'!$D$23-'Ejercicio 3 - TIR'!$C$23)*R647),'Ejercicio 3 - TIR'!$E$23-SQRT(('Ejercicio 3 - TIR'!$E$23-'Ejercicio 3 - TIR'!$C$23)*('Ejercicio 3 - TIR'!$E$23-'Ejercicio 3 - TIR'!$D$23)*(1-R647)))</f>
        <v>0.137188539284339</v>
      </c>
      <c r="T647" s="17">
        <f ca="1" t="shared" ref="T647:X647" si="4826">RAND()</f>
        <v>0.990428272498757</v>
      </c>
      <c r="U647" s="19">
        <f ca="1">IF(T647&lt;=('Ejercicio 3 - TIR'!$D$24-'Ejercicio 3 - TIR'!$C$24)/('Ejercicio 3 - TIR'!$E$24-'Ejercicio 3 - TIR'!$C$24),'Ejercicio 3 - TIR'!$C$24+SQRT(('Ejercicio 3 - TIR'!$E$24-'Ejercicio 3 - TIR'!$C$24)*('Ejercicio 3 - TIR'!$D$24-'Ejercicio 3 - TIR'!$C$24)*T647),'Ejercicio 3 - TIR'!$E$24-SQRT(('Ejercicio 3 - TIR'!$E$24-'Ejercicio 3 - TIR'!$C$24)*('Ejercicio 3 - TIR'!$E$24-'Ejercicio 3 - TIR'!$D$24)*(1-T647)))</f>
        <v>0.21482304751775</v>
      </c>
      <c r="V647" s="17">
        <f ca="1" t="shared" si="4826"/>
        <v>0.325634420238251</v>
      </c>
      <c r="W647" s="19">
        <f ca="1">IF(V647&lt;=('Ejercicio 3 - TIR'!$D$25-'Ejercicio 3 - TIR'!$C$25)/('Ejercicio 3 - TIR'!$E$25-'Ejercicio 3 - TIR'!$C$25),'Ejercicio 3 - TIR'!$C$25+SQRT(('Ejercicio 3 - TIR'!$E$25-'Ejercicio 3 - TIR'!$C$25)*('Ejercicio 3 - TIR'!$D$25-'Ejercicio 3 - TIR'!$C$25)*V647),'Ejercicio 3 - TIR'!$E$25-SQRT(('Ejercicio 3 - TIR'!$E$25-'Ejercicio 3 - TIR'!$C$25)*('Ejercicio 3 - TIR'!$E$25-'Ejercicio 3 - TIR'!$D$25)*(1-V647)))</f>
        <v>0.201417291870809</v>
      </c>
      <c r="X647" s="17">
        <f ca="1" t="shared" si="4826"/>
        <v>0.374748962677595</v>
      </c>
      <c r="Y647" s="19">
        <f ca="1">IF(X647&lt;=('Ejercicio 3 - TIR'!$D$26-'Ejercicio 3 - TIR'!$C$26)/('Ejercicio 3 - TIR'!$E$26-'Ejercicio 3 - TIR'!$C$26),'Ejercicio 3 - TIR'!$C$26+SQRT(('Ejercicio 3 - TIR'!$E$26-'Ejercicio 3 - TIR'!$C$26)*('Ejercicio 3 - TIR'!$D$26-'Ejercicio 3 - TIR'!$C$26)*X647),'Ejercicio 3 - TIR'!$E$26-SQRT(('Ejercicio 3 - TIR'!$E$26-'Ejercicio 3 - TIR'!$C$26)*('Ejercicio 3 - TIR'!$E$26-'Ejercicio 3 - TIR'!$D$26)*(1-X647)))</f>
        <v>0.221893583817783</v>
      </c>
      <c r="Z647" s="17">
        <f ca="1" t="shared" si="4764"/>
        <v>1.15501645374886</v>
      </c>
      <c r="AA647" s="17">
        <f ca="1" t="shared" si="4765"/>
        <v>1.31347147388804</v>
      </c>
      <c r="AB647" s="17">
        <f ca="1" t="shared" si="4766"/>
        <v>1.5956354187363</v>
      </c>
      <c r="AC647" s="17">
        <f ca="1" t="shared" si="4767"/>
        <v>1.91702398359132</v>
      </c>
      <c r="AD647" s="17">
        <f ca="1" t="shared" si="4768"/>
        <v>2.34239930557504</v>
      </c>
      <c r="AE647" s="16">
        <f ca="1" t="shared" si="4769"/>
        <v>4961.53729525291</v>
      </c>
      <c r="AF647" s="16">
        <f ca="1" t="shared" si="4770"/>
        <v>5642.20334939343</v>
      </c>
      <c r="AG647" s="16">
        <f ca="1" t="shared" si="4771"/>
        <v>6854.27866762498</v>
      </c>
      <c r="AH647" s="16">
        <f ca="1" t="shared" si="4772"/>
        <v>8234.84891458586</v>
      </c>
      <c r="AI647" s="16">
        <f ca="1" t="shared" si="4773"/>
        <v>10062.1090524413</v>
      </c>
      <c r="AJ647" s="18">
        <f ca="1" t="shared" si="4774"/>
        <v>41570.4635364366</v>
      </c>
      <c r="AK647" s="18">
        <f ca="1" t="shared" si="4775"/>
        <v>49345.3596152136</v>
      </c>
      <c r="AL647" s="18">
        <f ca="1" t="shared" si="4776"/>
        <v>56919.9707754707</v>
      </c>
      <c r="AM647" s="18">
        <f ca="1" t="shared" si="4777"/>
        <v>78491.7788527344</v>
      </c>
      <c r="AN647" s="18">
        <f ca="1" t="shared" si="4778"/>
        <v>76272.3754151382</v>
      </c>
      <c r="AO647" s="18">
        <f ca="1">C647/'Ejercicio 3 - TIR'!$D$7</f>
        <v>14541.0726396463</v>
      </c>
      <c r="AP647" s="18">
        <f ca="1" t="shared" si="4779"/>
        <v>27029.3908967904</v>
      </c>
      <c r="AQ647" s="18">
        <f ca="1" t="shared" si="4780"/>
        <v>34804.2869755674</v>
      </c>
      <c r="AR647" s="18">
        <f ca="1" t="shared" si="4781"/>
        <v>42378.8981358245</v>
      </c>
      <c r="AS647" s="18">
        <f ca="1" t="shared" si="4782"/>
        <v>63950.7062130882</v>
      </c>
      <c r="AT647" s="18">
        <f ca="1" t="shared" si="4783"/>
        <v>61731.302775492</v>
      </c>
      <c r="AU647" s="18">
        <f ca="1">AP647*'Ejercicio 3 - TIR'!$D$5</f>
        <v>13514.6954483952</v>
      </c>
      <c r="AV647" s="18">
        <f ca="1">AQ647*'Ejercicio 3 - TIR'!$D$5</f>
        <v>17402.1434877837</v>
      </c>
      <c r="AW647" s="18">
        <f ca="1">AR647*'Ejercicio 3 - TIR'!$D$5</f>
        <v>21189.4490679122</v>
      </c>
      <c r="AX647" s="18">
        <f ca="1">AS647*'Ejercicio 3 - TIR'!$D$5</f>
        <v>31975.3531065441</v>
      </c>
      <c r="AY647" s="18">
        <f ca="1">AT647*'Ejercicio 3 - TIR'!$D$5</f>
        <v>30865.651387746</v>
      </c>
      <c r="AZ647" s="18">
        <f ca="1" t="shared" ref="AZ647:BD647" si="4827">AJ647-AU647-AE647</f>
        <v>23094.2307927885</v>
      </c>
      <c r="BA647" s="18">
        <f ca="1" t="shared" si="4827"/>
        <v>26301.0127780365</v>
      </c>
      <c r="BB647" s="18">
        <f ca="1" t="shared" si="4827"/>
        <v>28876.2430399335</v>
      </c>
      <c r="BC647" s="18">
        <f ca="1" t="shared" si="4827"/>
        <v>38281.5768316045</v>
      </c>
      <c r="BD647" s="18">
        <f ca="1" t="shared" si="4827"/>
        <v>35344.614974951</v>
      </c>
      <c r="BE647" s="18">
        <f ca="1" t="shared" ref="BE647:BI647" si="4828">AZ647/Z647</f>
        <v>19994.7201772158</v>
      </c>
      <c r="BF647" s="18">
        <f ca="1" t="shared" si="4828"/>
        <v>20024.0456689799</v>
      </c>
      <c r="BG647" s="18">
        <f ca="1" t="shared" si="4828"/>
        <v>18097.0180912646</v>
      </c>
      <c r="BH647" s="18">
        <f ca="1" t="shared" si="4828"/>
        <v>19969.2738115297</v>
      </c>
      <c r="BI647" s="18">
        <f ca="1" t="shared" si="4828"/>
        <v>15089.0648280286</v>
      </c>
      <c r="BJ647" s="18">
        <f ca="1" t="shared" si="4786"/>
        <v>74972.0512495627</v>
      </c>
      <c r="BK647" s="18">
        <f ca="1" t="shared" si="4787"/>
        <v>34060.9984534236</v>
      </c>
      <c r="BL647" s="18">
        <f ca="1" t="shared" si="4788"/>
        <v>109033.049702986</v>
      </c>
      <c r="BM647" s="18">
        <f ca="1">BK647*'Ejercicio 3 - TIR'!$D$5</f>
        <v>17030.4992267118</v>
      </c>
      <c r="BN647" s="18">
        <f ca="1" t="shared" si="4789"/>
        <v>92002.5504762745</v>
      </c>
      <c r="BO647" s="18">
        <f ca="1" t="shared" si="4790"/>
        <v>39277.0567585567</v>
      </c>
      <c r="BP647" s="18">
        <f ca="1" t="shared" si="4791"/>
        <v>-104711.883636965</v>
      </c>
      <c r="BQ647" s="18">
        <f ca="1" t="shared" ref="BQ647:BT647" si="4829">BE647</f>
        <v>19994.7201772158</v>
      </c>
      <c r="BR647" s="18">
        <f ca="1" t="shared" si="4829"/>
        <v>20024.0456689799</v>
      </c>
      <c r="BS647" s="18">
        <f ca="1" t="shared" si="4829"/>
        <v>18097.0180912646</v>
      </c>
      <c r="BT647" s="18">
        <f ca="1" t="shared" si="4829"/>
        <v>19969.2738115297</v>
      </c>
      <c r="BU647" s="18">
        <f ca="1" t="shared" si="4793"/>
        <v>54366.1215865853</v>
      </c>
      <c r="BV647" s="20">
        <f ca="1" t="shared" si="4794"/>
        <v>7.0710603079579</v>
      </c>
    </row>
    <row r="648" ht="15" customHeight="1" spans="1:74">
      <c r="A648" s="16">
        <v>647</v>
      </c>
      <c r="B648" s="17">
        <f ca="1" t="shared" ref="B648:F648" si="4830">RAND()</f>
        <v>0.927418241024427</v>
      </c>
      <c r="C648" s="18">
        <f ca="1">IF(B648&lt;=('Ejercicio 3 - TIR'!$D$13-'Ejercicio 3 - TIR'!$C$13)/('Ejercicio 3 - TIR'!$E$13-'Ejercicio 3 - TIR'!$C$13),'Ejercicio 3 - TIR'!$C$13+SQRT(('Ejercicio 3 - TIR'!$E$13-'Ejercicio 3 - TIR'!$C$13)*('Ejercicio 3 - TIR'!$D$13-'Ejercicio 3 - TIR'!$C$13)*B648),'Ejercicio 3 - TIR'!$E$13-SQRT(('Ejercicio 3 - TIR'!$E$13-'Ejercicio 3 - TIR'!$C$13)*('Ejercicio 3 - TIR'!$E$13-'Ejercicio 3 - TIR'!$D$13)*(1-B648)))</f>
        <v>90667.3631394612</v>
      </c>
      <c r="D648" s="17">
        <f ca="1" t="shared" si="4830"/>
        <v>0.987956577570695</v>
      </c>
      <c r="E648" s="18">
        <f ca="1">IF(D648&lt;=('Ejercicio 3 - TIR'!$D$14-'Ejercicio 3 - TIR'!$C$14)/('Ejercicio 3 - TIR'!$E$14-'Ejercicio 3 - TIR'!$C$14),'Ejercicio 3 - TIR'!$C$14+SQRT(('Ejercicio 3 - TIR'!$E$14-'Ejercicio 3 - TIR'!$C$14)*('Ejercicio 3 - TIR'!$D$14-'Ejercicio 3 - TIR'!$C$14)*D648),'Ejercicio 3 - TIR'!$E$14-SQRT(('Ejercicio 3 - TIR'!$E$14-'Ejercicio 3 - TIR'!$C$14)*('Ejercicio 3 - TIR'!$E$14-'Ejercicio 3 - TIR'!$D$14)*(1-D648)))</f>
        <v>38655.9340178415</v>
      </c>
      <c r="F648" s="17">
        <f ca="1" t="shared" si="4830"/>
        <v>0.930613261545593</v>
      </c>
      <c r="G648" s="18">
        <f ca="1">IF(F648&lt;=('Ejercicio 3 - TIR'!$D$18-'Ejercicio 3 - TIR'!$C$18)/('Ejercicio 3 - TIR'!$E$18-'Ejercicio 3 - TIR'!$C$18),'Ejercicio 3 - TIR'!$C$18+SQRT(('Ejercicio 3 - TIR'!$E$18-'Ejercicio 3 - TIR'!$C$18)*('Ejercicio 3 - TIR'!$D$18-'Ejercicio 3 - TIR'!$C$18)*F648),'Ejercicio 3 - TIR'!$E$18-SQRT(('Ejercicio 3 - TIR'!$E$18-'Ejercicio 3 - TIR'!$C$18)*('Ejercicio 3 - TIR'!$E$18-'Ejercicio 3 - TIR'!$D$18)*(1-F648)))</f>
        <v>42718.7710802989</v>
      </c>
      <c r="H648" s="17">
        <f ca="1" t="shared" ref="H648:L648" si="4831">RAND()</f>
        <v>0.378851482416437</v>
      </c>
      <c r="I648" s="18">
        <f ca="1">IF(H648&lt;=('Ejercicio 3 - TIR'!$D$18-'Ejercicio 3 - TIR'!$C$18)/('Ejercicio 3 - TIR'!$E$18-'Ejercicio 3 - TIR'!$C$18),'Ejercicio 3 - TIR'!$C$18+SQRT(('Ejercicio 3 - TIR'!$E$18-'Ejercicio 3 - TIR'!$C$18)*('Ejercicio 3 - TIR'!$D$18-'Ejercicio 3 - TIR'!$C$18)*H648),'Ejercicio 3 - TIR'!$E$18-SQRT(('Ejercicio 3 - TIR'!$E$18-'Ejercicio 3 - TIR'!$C$18)*('Ejercicio 3 - TIR'!$E$18-'Ejercicio 3 - TIR'!$D$18)*(1-H648)))</f>
        <v>37538.4164359941</v>
      </c>
      <c r="J648" s="17">
        <f ca="1" t="shared" si="4831"/>
        <v>0.638300816995722</v>
      </c>
      <c r="K648" s="18">
        <f ca="1">IF(J648&lt;=('Ejercicio 3 - TIR'!$D$18-'Ejercicio 3 - TIR'!$C$18)/('Ejercicio 3 - TIR'!$E$18-'Ejercicio 3 - TIR'!$C$18),'Ejercicio 3 - TIR'!$C$18+SQRT(('Ejercicio 3 - TIR'!$E$18-'Ejercicio 3 - TIR'!$C$18)*('Ejercicio 3 - TIR'!$D$18-'Ejercicio 3 - TIR'!$C$18)*J648),'Ejercicio 3 - TIR'!$E$18-SQRT(('Ejercicio 3 - TIR'!$E$18-'Ejercicio 3 - TIR'!$C$18)*('Ejercicio 3 - TIR'!$E$18-'Ejercicio 3 - TIR'!$D$18)*(1-J648)))</f>
        <v>39784.9436661311</v>
      </c>
      <c r="L648" s="17">
        <f ca="1" t="shared" si="4831"/>
        <v>0.621568696726283</v>
      </c>
      <c r="M648" s="18">
        <f ca="1">IF(L648&lt;=('Ejercicio 3 - TIR'!$D$18-'Ejercicio 3 - TIR'!$C$18)/('Ejercicio 3 - TIR'!$E$18-'Ejercicio 3 - TIR'!$C$18),'Ejercicio 3 - TIR'!$C$18+SQRT(('Ejercicio 3 - TIR'!$E$18-'Ejercicio 3 - TIR'!$C$18)*('Ejercicio 3 - TIR'!$D$18-'Ejercicio 3 - TIR'!$C$18)*L648),'Ejercicio 3 - TIR'!$E$18-SQRT(('Ejercicio 3 - TIR'!$E$18-'Ejercicio 3 - TIR'!$C$18)*('Ejercicio 3 - TIR'!$E$18-'Ejercicio 3 - TIR'!$D$18)*(1-L648)))</f>
        <v>39655.8430242492</v>
      </c>
      <c r="N648" s="17">
        <f ca="1" t="shared" ref="N648:R648" si="4832">RAND()</f>
        <v>0.0801868101373056</v>
      </c>
      <c r="O648" s="18">
        <f ca="1">IF(N648&lt;=('Ejercicio 3 - TIR'!$D$18-'Ejercicio 3 - TIR'!$C$18)/('Ejercicio 3 - TIR'!$E$18-'Ejercicio 3 - TIR'!$C$18),'Ejercicio 3 - TIR'!$C$18+SQRT(('Ejercicio 3 - TIR'!$E$18-'Ejercicio 3 - TIR'!$C$18)*('Ejercicio 3 - TIR'!$D$18-'Ejercicio 3 - TIR'!$C$18)*N648),'Ejercicio 3 - TIR'!$E$18-SQRT(('Ejercicio 3 - TIR'!$E$18-'Ejercicio 3 - TIR'!$C$18)*('Ejercicio 3 - TIR'!$E$18-'Ejercicio 3 - TIR'!$D$18)*(1-N648)))</f>
        <v>33468.1438148664</v>
      </c>
      <c r="P648" s="17">
        <f ca="1" t="shared" si="4832"/>
        <v>0.809288690636091</v>
      </c>
      <c r="Q648" s="19">
        <f ca="1">IF(P648&lt;=('Ejercicio 3 - TIR'!$D$22-'Ejercicio 3 - TIR'!$C$22)/('Ejercicio 3 - TIR'!$E$22-'Ejercicio 3 - TIR'!$C$22),'Ejercicio 3 - TIR'!$C$22+SQRT(('Ejercicio 3 - TIR'!$E$22-'Ejercicio 3 - TIR'!$C$22)*('Ejercicio 3 - TIR'!$D$22-'Ejercicio 3 - TIR'!$C$22)*P648),'Ejercicio 3 - TIR'!$E$22-SQRT(('Ejercicio 3 - TIR'!$E$22-'Ejercicio 3 - TIR'!$C$22)*('Ejercicio 3 - TIR'!$E$22-'Ejercicio 3 - TIR'!$D$22)*(1-P648)))</f>
        <v>0.161472173444922</v>
      </c>
      <c r="R648" s="17">
        <f ca="1" t="shared" si="4832"/>
        <v>0.966930258950093</v>
      </c>
      <c r="S648" s="19">
        <f ca="1">IF(R648&lt;=('Ejercicio 3 - TIR'!$D$23-'Ejercicio 3 - TIR'!$C$23)/('Ejercicio 3 - TIR'!$E$23-'Ejercicio 3 - TIR'!$C$23),'Ejercicio 3 - TIR'!$C$23+SQRT(('Ejercicio 3 - TIR'!$E$23-'Ejercicio 3 - TIR'!$C$23)*('Ejercicio 3 - TIR'!$D$23-'Ejercicio 3 - TIR'!$C$23)*R648),'Ejercicio 3 - TIR'!$E$23-SQRT(('Ejercicio 3 - TIR'!$E$23-'Ejercicio 3 - TIR'!$C$23)*('Ejercicio 3 - TIR'!$E$23-'Ejercicio 3 - TIR'!$D$23)*(1-R648)))</f>
        <v>0.172284720751014</v>
      </c>
      <c r="T648" s="17">
        <f ca="1" t="shared" ref="T648:X648" si="4833">RAND()</f>
        <v>0.53606965123888</v>
      </c>
      <c r="U648" s="19">
        <f ca="1">IF(T648&lt;=('Ejercicio 3 - TIR'!$D$24-'Ejercicio 3 - TIR'!$C$24)/('Ejercicio 3 - TIR'!$E$24-'Ejercicio 3 - TIR'!$C$24),'Ejercicio 3 - TIR'!$C$24+SQRT(('Ejercicio 3 - TIR'!$E$24-'Ejercicio 3 - TIR'!$C$24)*('Ejercicio 3 - TIR'!$D$24-'Ejercicio 3 - TIR'!$C$24)*T648),'Ejercicio 3 - TIR'!$E$24-SQRT(('Ejercicio 3 - TIR'!$E$24-'Ejercicio 3 - TIR'!$C$24)*('Ejercicio 3 - TIR'!$E$24-'Ejercicio 3 - TIR'!$D$24)*(1-T648)))</f>
        <v>0.183958288379558</v>
      </c>
      <c r="V648" s="17">
        <f ca="1" t="shared" si="4833"/>
        <v>0.865252122810793</v>
      </c>
      <c r="W648" s="19">
        <f ca="1">IF(V648&lt;=('Ejercicio 3 - TIR'!$D$25-'Ejercicio 3 - TIR'!$C$25)/('Ejercicio 3 - TIR'!$E$25-'Ejercicio 3 - TIR'!$C$25),'Ejercicio 3 - TIR'!$C$25+SQRT(('Ejercicio 3 - TIR'!$E$25-'Ejercicio 3 - TIR'!$C$25)*('Ejercicio 3 - TIR'!$D$25-'Ejercicio 3 - TIR'!$C$25)*V648),'Ejercicio 3 - TIR'!$E$25-SQRT(('Ejercicio 3 - TIR'!$E$25-'Ejercicio 3 - TIR'!$C$25)*('Ejercicio 3 - TIR'!$E$25-'Ejercicio 3 - TIR'!$D$25)*(1-V648)))</f>
        <v>0.228283242181158</v>
      </c>
      <c r="X648" s="17">
        <f ca="1" t="shared" si="4833"/>
        <v>0.927837290831175</v>
      </c>
      <c r="Y648" s="19">
        <f ca="1">IF(X648&lt;=('Ejercicio 3 - TIR'!$D$26-'Ejercicio 3 - TIR'!$C$26)/('Ejercicio 3 - TIR'!$E$26-'Ejercicio 3 - TIR'!$C$26),'Ejercicio 3 - TIR'!$C$26+SQRT(('Ejercicio 3 - TIR'!$E$26-'Ejercicio 3 - TIR'!$C$26)*('Ejercicio 3 - TIR'!$D$26-'Ejercicio 3 - TIR'!$C$26)*X648),'Ejercicio 3 - TIR'!$E$26-SQRT(('Ejercicio 3 - TIR'!$E$26-'Ejercicio 3 - TIR'!$C$26)*('Ejercicio 3 - TIR'!$E$26-'Ejercicio 3 - TIR'!$D$26)*(1-X648)))</f>
        <v>0.260259720632381</v>
      </c>
      <c r="Z648" s="17">
        <f ca="1" t="shared" si="4764"/>
        <v>1.16147217344492</v>
      </c>
      <c r="AA648" s="17">
        <f ca="1" t="shared" si="4765"/>
        <v>1.36157608250695</v>
      </c>
      <c r="AB648" s="17">
        <f ca="1" t="shared" si="4766"/>
        <v>1.61204928814348</v>
      </c>
      <c r="AC648" s="17">
        <f ca="1" t="shared" si="4767"/>
        <v>1.9800531261967</v>
      </c>
      <c r="AD648" s="17">
        <f ca="1" t="shared" si="4768"/>
        <v>2.49538119965792</v>
      </c>
      <c r="AE648" s="16">
        <f ca="1" t="shared" si="4769"/>
        <v>6241.85768240438</v>
      </c>
      <c r="AF648" s="16">
        <f ca="1" t="shared" si="4770"/>
        <v>7317.23439018499</v>
      </c>
      <c r="AG648" s="16">
        <f ca="1" t="shared" si="4771"/>
        <v>8663.30030427545</v>
      </c>
      <c r="AH648" s="16">
        <f ca="1" t="shared" si="4772"/>
        <v>10640.9865857245</v>
      </c>
      <c r="AI648" s="16">
        <f ca="1" t="shared" si="4773"/>
        <v>13410.406781778</v>
      </c>
      <c r="AJ648" s="18">
        <f ca="1" t="shared" si="4774"/>
        <v>49616.6638935309</v>
      </c>
      <c r="AK648" s="18">
        <f ca="1" t="shared" si="4775"/>
        <v>51111.4099944355</v>
      </c>
      <c r="AL648" s="18">
        <f ca="1" t="shared" si="4776"/>
        <v>64135.2901158149</v>
      </c>
      <c r="AM648" s="18">
        <f ca="1" t="shared" si="4777"/>
        <v>78520.6759521302</v>
      </c>
      <c r="AN648" s="18">
        <f ca="1" t="shared" si="4778"/>
        <v>83515.7768630651</v>
      </c>
      <c r="AO648" s="18">
        <f ca="1">C648/'Ejercicio 3 - TIR'!$D$7</f>
        <v>18133.4726278922</v>
      </c>
      <c r="AP648" s="18">
        <f ca="1" t="shared" si="4779"/>
        <v>31483.1912656387</v>
      </c>
      <c r="AQ648" s="18">
        <f ca="1" t="shared" si="4780"/>
        <v>32977.9373665432</v>
      </c>
      <c r="AR648" s="18">
        <f ca="1" t="shared" si="4781"/>
        <v>46001.8174879227</v>
      </c>
      <c r="AS648" s="18">
        <f ca="1" t="shared" si="4782"/>
        <v>60387.203324238</v>
      </c>
      <c r="AT648" s="18">
        <f ca="1" t="shared" si="4783"/>
        <v>65382.3042351729</v>
      </c>
      <c r="AU648" s="18">
        <f ca="1">AP648*'Ejercicio 3 - TIR'!$D$5</f>
        <v>15741.5956328193</v>
      </c>
      <c r="AV648" s="18">
        <f ca="1">AQ648*'Ejercicio 3 - TIR'!$D$5</f>
        <v>16488.9686832716</v>
      </c>
      <c r="AW648" s="18">
        <f ca="1">AR648*'Ejercicio 3 - TIR'!$D$5</f>
        <v>23000.9087439613</v>
      </c>
      <c r="AX648" s="18">
        <f ca="1">AS648*'Ejercicio 3 - TIR'!$D$5</f>
        <v>30193.601662119</v>
      </c>
      <c r="AY648" s="18">
        <f ca="1">AT648*'Ejercicio 3 - TIR'!$D$5</f>
        <v>32691.1521175864</v>
      </c>
      <c r="AZ648" s="18">
        <f ca="1" t="shared" ref="AZ648:BD648" si="4834">AJ648-AU648-AE648</f>
        <v>27633.2105783072</v>
      </c>
      <c r="BA648" s="18">
        <f ca="1" t="shared" si="4834"/>
        <v>27305.2069209789</v>
      </c>
      <c r="BB648" s="18">
        <f ca="1" t="shared" si="4834"/>
        <v>32471.0810675781</v>
      </c>
      <c r="BC648" s="18">
        <f ca="1" t="shared" si="4834"/>
        <v>37686.0877042868</v>
      </c>
      <c r="BD648" s="18">
        <f ca="1" t="shared" si="4834"/>
        <v>37414.2179637006</v>
      </c>
      <c r="BE648" s="18">
        <f ca="1" t="shared" ref="BE648:BI648" si="4835">AZ648/Z648</f>
        <v>23791.5390571495</v>
      </c>
      <c r="BF648" s="18">
        <f ca="1" t="shared" si="4835"/>
        <v>20054.1176301394</v>
      </c>
      <c r="BG648" s="18">
        <f ca="1" t="shared" si="4835"/>
        <v>20142.7346585498</v>
      </c>
      <c r="BH648" s="18">
        <f ca="1" t="shared" si="4835"/>
        <v>19032.866949724</v>
      </c>
      <c r="BI648" s="18">
        <f ca="1" t="shared" si="4835"/>
        <v>14993.3877713071</v>
      </c>
      <c r="BJ648" s="18">
        <f ca="1" t="shared" si="4786"/>
        <v>96461.2910033388</v>
      </c>
      <c r="BK648" s="18">
        <f ca="1" t="shared" si="4787"/>
        <v>45249.9266801538</v>
      </c>
      <c r="BL648" s="18">
        <f ca="1" t="shared" si="4788"/>
        <v>141711.217683493</v>
      </c>
      <c r="BM648" s="18">
        <f ca="1">BK648*'Ejercicio 3 - TIR'!$D$5</f>
        <v>22624.9633400769</v>
      </c>
      <c r="BN648" s="18">
        <f ca="1" t="shared" si="4789"/>
        <v>119086.254343416</v>
      </c>
      <c r="BO648" s="18">
        <f ca="1" t="shared" si="4790"/>
        <v>47722.6703317876</v>
      </c>
      <c r="BP648" s="18">
        <f ca="1" t="shared" si="4791"/>
        <v>-129323.297157303</v>
      </c>
      <c r="BQ648" s="18">
        <f ca="1" t="shared" ref="BQ648:BT648" si="4836">BE648</f>
        <v>23791.5390571495</v>
      </c>
      <c r="BR648" s="18">
        <f ca="1" t="shared" si="4836"/>
        <v>20054.1176301394</v>
      </c>
      <c r="BS648" s="18">
        <f ca="1" t="shared" si="4836"/>
        <v>20142.7346585498</v>
      </c>
      <c r="BT648" s="18">
        <f ca="1" t="shared" si="4836"/>
        <v>19032.866949724</v>
      </c>
      <c r="BU648" s="18">
        <f ca="1" t="shared" si="4793"/>
        <v>62716.0581030946</v>
      </c>
      <c r="BV648" s="20">
        <f ca="1" t="shared" si="4794"/>
        <v>3.48682691041802</v>
      </c>
    </row>
    <row r="649" ht="15" customHeight="1" spans="1:74">
      <c r="A649" s="16">
        <v>648</v>
      </c>
      <c r="B649" s="17">
        <f ca="1" t="shared" ref="B649:F649" si="4837">RAND()</f>
        <v>0.214365154714728</v>
      </c>
      <c r="C649" s="18">
        <f ca="1">IF(B649&lt;=('Ejercicio 3 - TIR'!$D$13-'Ejercicio 3 - TIR'!$C$13)/('Ejercicio 3 - TIR'!$E$13-'Ejercicio 3 - TIR'!$C$13),'Ejercicio 3 - TIR'!$C$13+SQRT(('Ejercicio 3 - TIR'!$E$13-'Ejercicio 3 - TIR'!$C$13)*('Ejercicio 3 - TIR'!$D$13-'Ejercicio 3 - TIR'!$C$13)*B649),'Ejercicio 3 - TIR'!$E$13-SQRT(('Ejercicio 3 - TIR'!$E$13-'Ejercicio 3 - TIR'!$C$13)*('Ejercicio 3 - TIR'!$E$13-'Ejercicio 3 - TIR'!$D$13)*(1-B649)))</f>
        <v>69259.9169481098</v>
      </c>
      <c r="D649" s="17">
        <f ca="1" t="shared" si="4837"/>
        <v>0.905682389752305</v>
      </c>
      <c r="E649" s="18">
        <f ca="1">IF(D649&lt;=('Ejercicio 3 - TIR'!$D$14-'Ejercicio 3 - TIR'!$C$14)/('Ejercicio 3 - TIR'!$E$14-'Ejercicio 3 - TIR'!$C$14),'Ejercicio 3 - TIR'!$C$14+SQRT(('Ejercicio 3 - TIR'!$E$14-'Ejercicio 3 - TIR'!$C$14)*('Ejercicio 3 - TIR'!$D$14-'Ejercicio 3 - TIR'!$C$14)*D649),'Ejercicio 3 - TIR'!$E$14-SQRT(('Ejercicio 3 - TIR'!$E$14-'Ejercicio 3 - TIR'!$C$14)*('Ejercicio 3 - TIR'!$E$14-'Ejercicio 3 - TIR'!$D$14)*(1-D649)))</f>
        <v>36238.6649262324</v>
      </c>
      <c r="F649" s="17">
        <f ca="1" t="shared" si="4837"/>
        <v>0.539562816242479</v>
      </c>
      <c r="G649" s="18">
        <f ca="1">IF(F649&lt;=('Ejercicio 3 - TIR'!$D$18-'Ejercicio 3 - TIR'!$C$18)/('Ejercicio 3 - TIR'!$E$18-'Ejercicio 3 - TIR'!$C$18),'Ejercicio 3 - TIR'!$C$18+SQRT(('Ejercicio 3 - TIR'!$E$18-'Ejercicio 3 - TIR'!$C$18)*('Ejercicio 3 - TIR'!$D$18-'Ejercicio 3 - TIR'!$C$18)*F649),'Ejercicio 3 - TIR'!$E$18-SQRT(('Ejercicio 3 - TIR'!$E$18-'Ejercicio 3 - TIR'!$C$18)*('Ejercicio 3 - TIR'!$E$18-'Ejercicio 3 - TIR'!$D$18)*(1-F649)))</f>
        <v>38996.3560643392</v>
      </c>
      <c r="H649" s="17">
        <f ca="1" t="shared" ref="H649:L649" si="4838">RAND()</f>
        <v>0.231618016254888</v>
      </c>
      <c r="I649" s="18">
        <f ca="1">IF(H649&lt;=('Ejercicio 3 - TIR'!$D$18-'Ejercicio 3 - TIR'!$C$18)/('Ejercicio 3 - TIR'!$E$18-'Ejercicio 3 - TIR'!$C$18),'Ejercicio 3 - TIR'!$C$18+SQRT(('Ejercicio 3 - TIR'!$E$18-'Ejercicio 3 - TIR'!$C$18)*('Ejercicio 3 - TIR'!$D$18-'Ejercicio 3 - TIR'!$C$18)*H649),'Ejercicio 3 - TIR'!$E$18-SQRT(('Ejercicio 3 - TIR'!$E$18-'Ejercicio 3 - TIR'!$C$18)*('Ejercicio 3 - TIR'!$E$18-'Ejercicio 3 - TIR'!$D$18)*(1-H649)))</f>
        <v>35894.2940576657</v>
      </c>
      <c r="J649" s="17">
        <f ca="1" t="shared" si="4838"/>
        <v>0.20224732891567</v>
      </c>
      <c r="K649" s="18">
        <f ca="1">IF(J649&lt;=('Ejercicio 3 - TIR'!$D$18-'Ejercicio 3 - TIR'!$C$18)/('Ejercicio 3 - TIR'!$E$18-'Ejercicio 3 - TIR'!$C$18),'Ejercicio 3 - TIR'!$C$18+SQRT(('Ejercicio 3 - TIR'!$E$18-'Ejercicio 3 - TIR'!$C$18)*('Ejercicio 3 - TIR'!$D$18-'Ejercicio 3 - TIR'!$C$18)*J649),'Ejercicio 3 - TIR'!$E$18-SQRT(('Ejercicio 3 - TIR'!$E$18-'Ejercicio 3 - TIR'!$C$18)*('Ejercicio 3 - TIR'!$E$18-'Ejercicio 3 - TIR'!$D$18)*(1-J649)))</f>
        <v>35507.9124300728</v>
      </c>
      <c r="L649" s="17">
        <f ca="1" t="shared" si="4838"/>
        <v>0.843470763446612</v>
      </c>
      <c r="M649" s="18">
        <f ca="1">IF(L649&lt;=('Ejercicio 3 - TIR'!$D$18-'Ejercicio 3 - TIR'!$C$18)/('Ejercicio 3 - TIR'!$E$18-'Ejercicio 3 - TIR'!$C$18),'Ejercicio 3 - TIR'!$C$18+SQRT(('Ejercicio 3 - TIR'!$E$18-'Ejercicio 3 - TIR'!$C$18)*('Ejercicio 3 - TIR'!$D$18-'Ejercicio 3 - TIR'!$C$18)*L649),'Ejercicio 3 - TIR'!$E$18-SQRT(('Ejercicio 3 - TIR'!$E$18-'Ejercicio 3 - TIR'!$C$18)*('Ejercicio 3 - TIR'!$E$18-'Ejercicio 3 - TIR'!$D$18)*(1-L649)))</f>
        <v>41573.6764978327</v>
      </c>
      <c r="N649" s="17">
        <f ca="1" t="shared" ref="N649:R649" si="4839">RAND()</f>
        <v>0.0254535168112904</v>
      </c>
      <c r="O649" s="18">
        <f ca="1">IF(N649&lt;=('Ejercicio 3 - TIR'!$D$18-'Ejercicio 3 - TIR'!$C$18)/('Ejercicio 3 - TIR'!$E$18-'Ejercicio 3 - TIR'!$C$18),'Ejercicio 3 - TIR'!$C$18+SQRT(('Ejercicio 3 - TIR'!$E$18-'Ejercicio 3 - TIR'!$C$18)*('Ejercicio 3 - TIR'!$D$18-'Ejercicio 3 - TIR'!$C$18)*N649),'Ejercicio 3 - TIR'!$E$18-SQRT(('Ejercicio 3 - TIR'!$E$18-'Ejercicio 3 - TIR'!$C$18)*('Ejercicio 3 - TIR'!$E$18-'Ejercicio 3 - TIR'!$D$18)*(1-N649)))</f>
        <v>31953.9773595652</v>
      </c>
      <c r="P649" s="17">
        <f ca="1" t="shared" si="4839"/>
        <v>0.0979058613704304</v>
      </c>
      <c r="Q649" s="19">
        <f ca="1">IF(P649&lt;=('Ejercicio 3 - TIR'!$D$22-'Ejercicio 3 - TIR'!$C$22)/('Ejercicio 3 - TIR'!$E$22-'Ejercicio 3 - TIR'!$C$22),'Ejercicio 3 - TIR'!$C$22+SQRT(('Ejercicio 3 - TIR'!$E$22-'Ejercicio 3 - TIR'!$C$22)*('Ejercicio 3 - TIR'!$D$22-'Ejercicio 3 - TIR'!$C$22)*P649),'Ejercicio 3 - TIR'!$E$22-SQRT(('Ejercicio 3 - TIR'!$E$22-'Ejercicio 3 - TIR'!$C$22)*('Ejercicio 3 - TIR'!$E$22-'Ejercicio 3 - TIR'!$D$22)*(1-P649)))</f>
        <v>0.133275185515343</v>
      </c>
      <c r="R649" s="17">
        <f ca="1" t="shared" si="4839"/>
        <v>0.884441413324406</v>
      </c>
      <c r="S649" s="19">
        <f ca="1">IF(R649&lt;=('Ejercicio 3 - TIR'!$D$23-'Ejercicio 3 - TIR'!$C$23)/('Ejercicio 3 - TIR'!$E$23-'Ejercicio 3 - TIR'!$C$23),'Ejercicio 3 - TIR'!$C$23+SQRT(('Ejercicio 3 - TIR'!$E$23-'Ejercicio 3 - TIR'!$C$23)*('Ejercicio 3 - TIR'!$D$23-'Ejercicio 3 - TIR'!$C$23)*R649),'Ejercicio 3 - TIR'!$E$23-SQRT(('Ejercicio 3 - TIR'!$E$23-'Ejercicio 3 - TIR'!$C$23)*('Ejercicio 3 - TIR'!$E$23-'Ejercicio 3 - TIR'!$D$23)*(1-R649)))</f>
        <v>0.16557760574606</v>
      </c>
      <c r="T649" s="17">
        <f ca="1" t="shared" ref="T649:X649" si="4840">RAND()</f>
        <v>0.0814797909454741</v>
      </c>
      <c r="U649" s="19">
        <f ca="1">IF(T649&lt;=('Ejercicio 3 - TIR'!$D$24-'Ejercicio 3 - TIR'!$C$24)/('Ejercicio 3 - TIR'!$E$24-'Ejercicio 3 - TIR'!$C$24),'Ejercicio 3 - TIR'!$C$24+SQRT(('Ejercicio 3 - TIR'!$E$24-'Ejercicio 3 - TIR'!$C$24)*('Ejercicio 3 - TIR'!$D$24-'Ejercicio 3 - TIR'!$C$24)*T649),'Ejercicio 3 - TIR'!$E$24-SQRT(('Ejercicio 3 - TIR'!$E$24-'Ejercicio 3 - TIR'!$C$24)*('Ejercicio 3 - TIR'!$E$24-'Ejercicio 3 - TIR'!$D$24)*(1-T649)))</f>
        <v>0.163080808881162</v>
      </c>
      <c r="V649" s="17">
        <f ca="1" t="shared" si="4840"/>
        <v>0.339205218193305</v>
      </c>
      <c r="W649" s="19">
        <f ca="1">IF(V649&lt;=('Ejercicio 3 - TIR'!$D$25-'Ejercicio 3 - TIR'!$C$25)/('Ejercicio 3 - TIR'!$E$25-'Ejercicio 3 - TIR'!$C$25),'Ejercicio 3 - TIR'!$C$25+SQRT(('Ejercicio 3 - TIR'!$E$25-'Ejercicio 3 - TIR'!$C$25)*('Ejercicio 3 - TIR'!$D$25-'Ejercicio 3 - TIR'!$C$25)*V649),'Ejercicio 3 - TIR'!$E$25-SQRT(('Ejercicio 3 - TIR'!$E$25-'Ejercicio 3 - TIR'!$C$25)*('Ejercicio 3 - TIR'!$E$25-'Ejercicio 3 - TIR'!$D$25)*(1-V649)))</f>
        <v>0.201908610580236</v>
      </c>
      <c r="X649" s="17">
        <f ca="1" t="shared" si="4840"/>
        <v>0.935739738577932</v>
      </c>
      <c r="Y649" s="19">
        <f ca="1">IF(X649&lt;=('Ejercicio 3 - TIR'!$D$26-'Ejercicio 3 - TIR'!$C$26)/('Ejercicio 3 - TIR'!$E$26-'Ejercicio 3 - TIR'!$C$26),'Ejercicio 3 - TIR'!$C$26+SQRT(('Ejercicio 3 - TIR'!$E$26-'Ejercicio 3 - TIR'!$C$26)*('Ejercicio 3 - TIR'!$D$26-'Ejercicio 3 - TIR'!$C$26)*X649),'Ejercicio 3 - TIR'!$E$26-SQRT(('Ejercicio 3 - TIR'!$E$26-'Ejercicio 3 - TIR'!$C$26)*('Ejercicio 3 - TIR'!$E$26-'Ejercicio 3 - TIR'!$D$26)*(1-X649)))</f>
        <v>0.26137191873329</v>
      </c>
      <c r="Z649" s="17">
        <f ca="1" t="shared" si="4764"/>
        <v>1.13327518551534</v>
      </c>
      <c r="AA649" s="17">
        <f ca="1" t="shared" si="4765"/>
        <v>1.3209201773844</v>
      </c>
      <c r="AB649" s="17">
        <f ca="1" t="shared" si="4766"/>
        <v>1.53633690837969</v>
      </c>
      <c r="AC649" s="17">
        <f ca="1" t="shared" si="4767"/>
        <v>1.84653655893377</v>
      </c>
      <c r="AD649" s="17">
        <f ca="1" t="shared" si="4768"/>
        <v>2.32916936235346</v>
      </c>
      <c r="AE649" s="16">
        <f ca="1" t="shared" si="4769"/>
        <v>4829.71479087198</v>
      </c>
      <c r="AF649" s="16">
        <f ca="1" t="shared" si="4770"/>
        <v>5629.4074023809</v>
      </c>
      <c r="AG649" s="16">
        <f ca="1" t="shared" si="4771"/>
        <v>6547.45571508278</v>
      </c>
      <c r="AH649" s="16">
        <f ca="1" t="shared" si="4772"/>
        <v>7869.44340135077</v>
      </c>
      <c r="AI649" s="16">
        <f ca="1" t="shared" si="4773"/>
        <v>9926.29492252484</v>
      </c>
      <c r="AJ649" s="18">
        <f ca="1" t="shared" si="4774"/>
        <v>44193.6026532363</v>
      </c>
      <c r="AK649" s="18">
        <f ca="1" t="shared" si="4775"/>
        <v>47413.4972737394</v>
      </c>
      <c r="AL649" s="18">
        <f ca="1" t="shared" si="4776"/>
        <v>54552.1164058349</v>
      </c>
      <c r="AM649" s="18">
        <f ca="1" t="shared" si="4777"/>
        <v>76767.3135425337</v>
      </c>
      <c r="AN649" s="18">
        <f ca="1" t="shared" si="4778"/>
        <v>74426.2250712353</v>
      </c>
      <c r="AO649" s="18">
        <f ca="1">C649/'Ejercicio 3 - TIR'!$D$7</f>
        <v>13851.983389622</v>
      </c>
      <c r="AP649" s="18">
        <f ca="1" t="shared" si="4779"/>
        <v>30341.6192636144</v>
      </c>
      <c r="AQ649" s="18">
        <f ca="1" t="shared" si="4780"/>
        <v>33561.5138841175</v>
      </c>
      <c r="AR649" s="18">
        <f ca="1" t="shared" si="4781"/>
        <v>40700.1330162129</v>
      </c>
      <c r="AS649" s="18">
        <f ca="1" t="shared" si="4782"/>
        <v>62915.3301529117</v>
      </c>
      <c r="AT649" s="18">
        <f ca="1" t="shared" si="4783"/>
        <v>60574.2416816134</v>
      </c>
      <c r="AU649" s="18">
        <f ca="1">AP649*'Ejercicio 3 - TIR'!$D$5</f>
        <v>15170.8096318072</v>
      </c>
      <c r="AV649" s="18">
        <f ca="1">AQ649*'Ejercicio 3 - TIR'!$D$5</f>
        <v>16780.7569420587</v>
      </c>
      <c r="AW649" s="18">
        <f ca="1">AR649*'Ejercicio 3 - TIR'!$D$5</f>
        <v>20350.0665081065</v>
      </c>
      <c r="AX649" s="18">
        <f ca="1">AS649*'Ejercicio 3 - TIR'!$D$5</f>
        <v>31457.6650764559</v>
      </c>
      <c r="AY649" s="18">
        <f ca="1">AT649*'Ejercicio 3 - TIR'!$D$5</f>
        <v>30287.1208408067</v>
      </c>
      <c r="AZ649" s="18">
        <f ca="1" t="shared" ref="AZ649:BD649" si="4841">AJ649-AU649-AE649</f>
        <v>24193.0782305572</v>
      </c>
      <c r="BA649" s="18">
        <f ca="1" t="shared" si="4841"/>
        <v>25003.3329292998</v>
      </c>
      <c r="BB649" s="18">
        <f ca="1" t="shared" si="4841"/>
        <v>27654.5941826456</v>
      </c>
      <c r="BC649" s="18">
        <f ca="1" t="shared" si="4841"/>
        <v>37440.2050647271</v>
      </c>
      <c r="BD649" s="18">
        <f ca="1" t="shared" si="4841"/>
        <v>34212.8093079038</v>
      </c>
      <c r="BE649" s="18">
        <f ca="1" t="shared" ref="BE649:BI649" si="4842">AZ649/Z649</f>
        <v>21347.9290288666</v>
      </c>
      <c r="BF649" s="18">
        <f ca="1" t="shared" si="4842"/>
        <v>18928.7235954029</v>
      </c>
      <c r="BG649" s="18">
        <f ca="1" t="shared" si="4842"/>
        <v>18000.3448669418</v>
      </c>
      <c r="BH649" s="18">
        <f ca="1" t="shared" si="4842"/>
        <v>20275.9078251588</v>
      </c>
      <c r="BI649" s="18">
        <f ca="1" t="shared" si="4842"/>
        <v>14688.8456721474</v>
      </c>
      <c r="BJ649" s="18">
        <f ca="1" t="shared" si="4786"/>
        <v>84405.9880787733</v>
      </c>
      <c r="BK649" s="18">
        <f ca="1" t="shared" si="4787"/>
        <v>32263.6153189364</v>
      </c>
      <c r="BL649" s="18">
        <f ca="1" t="shared" si="4788"/>
        <v>116669.60339771</v>
      </c>
      <c r="BM649" s="18">
        <f ca="1">BK649*'Ejercicio 3 - TIR'!$D$5</f>
        <v>16131.8076594682</v>
      </c>
      <c r="BN649" s="18">
        <f ca="1" t="shared" si="4789"/>
        <v>100537.795738242</v>
      </c>
      <c r="BO649" s="18">
        <f ca="1" t="shared" si="4790"/>
        <v>43164.6566210434</v>
      </c>
      <c r="BP649" s="18">
        <f ca="1" t="shared" si="4791"/>
        <v>-105498.581874342</v>
      </c>
      <c r="BQ649" s="18">
        <f ca="1" t="shared" ref="BQ649:BT649" si="4843">BE649</f>
        <v>21347.9290288666</v>
      </c>
      <c r="BR649" s="18">
        <f ca="1" t="shared" si="4843"/>
        <v>18928.7235954029</v>
      </c>
      <c r="BS649" s="18">
        <f ca="1" t="shared" si="4843"/>
        <v>18000.3448669418</v>
      </c>
      <c r="BT649" s="18">
        <f ca="1" t="shared" si="4843"/>
        <v>20275.9078251588</v>
      </c>
      <c r="BU649" s="18">
        <f ca="1" t="shared" si="4793"/>
        <v>57853.5022931908</v>
      </c>
      <c r="BV649" s="20">
        <f ca="1" t="shared" si="4794"/>
        <v>7.71413602156701</v>
      </c>
    </row>
    <row r="650" ht="15" customHeight="1" spans="1:74">
      <c r="A650" s="16">
        <v>649</v>
      </c>
      <c r="B650" s="17">
        <f ca="1" t="shared" ref="B650:F650" si="4844">RAND()</f>
        <v>0.878171028739594</v>
      </c>
      <c r="C650" s="18">
        <f ca="1">IF(B650&lt;=('Ejercicio 3 - TIR'!$D$13-'Ejercicio 3 - TIR'!$C$13)/('Ejercicio 3 - TIR'!$E$13-'Ejercicio 3 - TIR'!$C$13),'Ejercicio 3 - TIR'!$C$13+SQRT(('Ejercicio 3 - TIR'!$E$13-'Ejercicio 3 - TIR'!$C$13)*('Ejercicio 3 - TIR'!$D$13-'Ejercicio 3 - TIR'!$C$13)*B650),'Ejercicio 3 - TIR'!$E$13-SQRT(('Ejercicio 3 - TIR'!$E$13-'Ejercicio 3 - TIR'!$C$13)*('Ejercicio 3 - TIR'!$E$13-'Ejercicio 3 - TIR'!$D$13)*(1-B650)))</f>
        <v>87908.8972582114</v>
      </c>
      <c r="D650" s="17">
        <f ca="1" t="shared" si="4844"/>
        <v>0.18902510474824</v>
      </c>
      <c r="E650" s="18">
        <f ca="1">IF(D650&lt;=('Ejercicio 3 - TIR'!$D$14-'Ejercicio 3 - TIR'!$C$14)/('Ejercicio 3 - TIR'!$E$14-'Ejercicio 3 - TIR'!$C$14),'Ejercicio 3 - TIR'!$C$14+SQRT(('Ejercicio 3 - TIR'!$E$14-'Ejercicio 3 - TIR'!$C$14)*('Ejercicio 3 - TIR'!$D$14-'Ejercicio 3 - TIR'!$C$14)*D650),'Ejercicio 3 - TIR'!$E$14-SQRT(('Ejercicio 3 - TIR'!$E$14-'Ejercicio 3 - TIR'!$C$14)*('Ejercicio 3 - TIR'!$E$14-'Ejercicio 3 - TIR'!$D$14)*(1-D650)))</f>
        <v>28765.2201603781</v>
      </c>
      <c r="F650" s="17">
        <f ca="1" t="shared" si="4844"/>
        <v>0.115535687777924</v>
      </c>
      <c r="G650" s="18">
        <f ca="1">IF(F650&lt;=('Ejercicio 3 - TIR'!$D$18-'Ejercicio 3 - TIR'!$C$18)/('Ejercicio 3 - TIR'!$E$18-'Ejercicio 3 - TIR'!$C$18),'Ejercicio 3 - TIR'!$C$18+SQRT(('Ejercicio 3 - TIR'!$E$18-'Ejercicio 3 - TIR'!$C$18)*('Ejercicio 3 - TIR'!$D$18-'Ejercicio 3 - TIR'!$C$18)*F650),'Ejercicio 3 - TIR'!$E$18-SQRT(('Ejercicio 3 - TIR'!$E$18-'Ejercicio 3 - TIR'!$C$18)*('Ejercicio 3 - TIR'!$E$18-'Ejercicio 3 - TIR'!$D$18)*(1-F650)))</f>
        <v>34162.9740771099</v>
      </c>
      <c r="H650" s="17">
        <f ca="1" t="shared" ref="H650:L650" si="4845">RAND()</f>
        <v>0.678626924217209</v>
      </c>
      <c r="I650" s="18">
        <f ca="1">IF(H650&lt;=('Ejercicio 3 - TIR'!$D$18-'Ejercicio 3 - TIR'!$C$18)/('Ejercicio 3 - TIR'!$E$18-'Ejercicio 3 - TIR'!$C$18),'Ejercicio 3 - TIR'!$C$18+SQRT(('Ejercicio 3 - TIR'!$E$18-'Ejercicio 3 - TIR'!$C$18)*('Ejercicio 3 - TIR'!$D$18-'Ejercicio 3 - TIR'!$C$18)*H650),'Ejercicio 3 - TIR'!$E$18-SQRT(('Ejercicio 3 - TIR'!$E$18-'Ejercicio 3 - TIR'!$C$18)*('Ejercicio 3 - TIR'!$E$18-'Ejercicio 3 - TIR'!$D$18)*(1-H650)))</f>
        <v>40090.5213429826</v>
      </c>
      <c r="J650" s="17">
        <f ca="1" t="shared" si="4845"/>
        <v>0.390288025661492</v>
      </c>
      <c r="K650" s="18">
        <f ca="1">IF(J650&lt;=('Ejercicio 3 - TIR'!$D$18-'Ejercicio 3 - TIR'!$C$18)/('Ejercicio 3 - TIR'!$E$18-'Ejercicio 3 - TIR'!$C$18),'Ejercicio 3 - TIR'!$C$18+SQRT(('Ejercicio 3 - TIR'!$E$18-'Ejercicio 3 - TIR'!$C$18)*('Ejercicio 3 - TIR'!$D$18-'Ejercicio 3 - TIR'!$C$18)*J650),'Ejercicio 3 - TIR'!$E$18-SQRT(('Ejercicio 3 - TIR'!$E$18-'Ejercicio 3 - TIR'!$C$18)*('Ejercicio 3 - TIR'!$E$18-'Ejercicio 3 - TIR'!$D$18)*(1-J650)))</f>
        <v>37651.3530730991</v>
      </c>
      <c r="L650" s="17">
        <f ca="1" t="shared" si="4845"/>
        <v>0.986620505952925</v>
      </c>
      <c r="M650" s="18">
        <f ca="1">IF(L650&lt;=('Ejercicio 3 - TIR'!$D$18-'Ejercicio 3 - TIR'!$C$18)/('Ejercicio 3 - TIR'!$E$18-'Ejercicio 3 - TIR'!$C$18),'Ejercicio 3 - TIR'!$C$18+SQRT(('Ejercicio 3 - TIR'!$E$18-'Ejercicio 3 - TIR'!$C$18)*('Ejercicio 3 - TIR'!$D$18-'Ejercicio 3 - TIR'!$C$18)*L650),'Ejercicio 3 - TIR'!$E$18-SQRT(('Ejercicio 3 - TIR'!$E$18-'Ejercicio 3 - TIR'!$C$18)*('Ejercicio 3 - TIR'!$E$18-'Ejercicio 3 - TIR'!$D$18)*(1-L650)))</f>
        <v>43998.2704688737</v>
      </c>
      <c r="N650" s="17">
        <f ca="1" t="shared" ref="N650:R650" si="4846">RAND()</f>
        <v>0.929376026429561</v>
      </c>
      <c r="O650" s="18">
        <f ca="1">IF(N650&lt;=('Ejercicio 3 - TIR'!$D$18-'Ejercicio 3 - TIR'!$C$18)/('Ejercicio 3 - TIR'!$E$18-'Ejercicio 3 - TIR'!$C$18),'Ejercicio 3 - TIR'!$C$18+SQRT(('Ejercicio 3 - TIR'!$E$18-'Ejercicio 3 - TIR'!$C$18)*('Ejercicio 3 - TIR'!$D$18-'Ejercicio 3 - TIR'!$C$18)*N650),'Ejercicio 3 - TIR'!$E$18-SQRT(('Ejercicio 3 - TIR'!$E$18-'Ejercicio 3 - TIR'!$C$18)*('Ejercicio 3 - TIR'!$E$18-'Ejercicio 3 - TIR'!$D$18)*(1-N650)))</f>
        <v>42698.5226445209</v>
      </c>
      <c r="P650" s="17">
        <f ca="1" t="shared" si="4846"/>
        <v>0.734110984002274</v>
      </c>
      <c r="Q650" s="19">
        <f ca="1">IF(P650&lt;=('Ejercicio 3 - TIR'!$D$22-'Ejercicio 3 - TIR'!$C$22)/('Ejercicio 3 - TIR'!$E$22-'Ejercicio 3 - TIR'!$C$22),'Ejercicio 3 - TIR'!$C$22+SQRT(('Ejercicio 3 - TIR'!$E$22-'Ejercicio 3 - TIR'!$C$22)*('Ejercicio 3 - TIR'!$D$22-'Ejercicio 3 - TIR'!$C$22)*P650),'Ejercicio 3 - TIR'!$E$22-SQRT(('Ejercicio 3 - TIR'!$E$22-'Ejercicio 3 - TIR'!$C$22)*('Ejercicio 3 - TIR'!$E$22-'Ejercicio 3 - TIR'!$D$22)*(1-P650)))</f>
        <v>0.158123066284419</v>
      </c>
      <c r="R650" s="17">
        <f ca="1" t="shared" si="4846"/>
        <v>0.0330446662960033</v>
      </c>
      <c r="S650" s="19">
        <f ca="1">IF(R650&lt;=('Ejercicio 3 - TIR'!$D$23-'Ejercicio 3 - TIR'!$C$23)/('Ejercicio 3 - TIR'!$E$23-'Ejercicio 3 - TIR'!$C$23),'Ejercicio 3 - TIR'!$C$23+SQRT(('Ejercicio 3 - TIR'!$E$23-'Ejercicio 3 - TIR'!$C$23)*('Ejercicio 3 - TIR'!$D$23-'Ejercicio 3 - TIR'!$C$23)*R650),'Ejercicio 3 - TIR'!$E$23-SQRT(('Ejercicio 3 - TIR'!$E$23-'Ejercicio 3 - TIR'!$C$23)*('Ejercicio 3 - TIR'!$E$23-'Ejercicio 3 - TIR'!$D$23)*(1-R650)))</f>
        <v>0.127712353683073</v>
      </c>
      <c r="T650" s="17">
        <f ca="1" t="shared" ref="T650:X650" si="4847">RAND()</f>
        <v>0.778766511187277</v>
      </c>
      <c r="U650" s="19">
        <f ca="1">IF(T650&lt;=('Ejercicio 3 - TIR'!$D$24-'Ejercicio 3 - TIR'!$C$24)/('Ejercicio 3 - TIR'!$E$24-'Ejercicio 3 - TIR'!$C$24),'Ejercicio 3 - TIR'!$C$24+SQRT(('Ejercicio 3 - TIR'!$E$24-'Ejercicio 3 - TIR'!$C$24)*('Ejercicio 3 - TIR'!$D$24-'Ejercicio 3 - TIR'!$C$24)*T650),'Ejercicio 3 - TIR'!$E$24-SQRT(('Ejercicio 3 - TIR'!$E$24-'Ejercicio 3 - TIR'!$C$24)*('Ejercicio 3 - TIR'!$E$24-'Ejercicio 3 - TIR'!$D$24)*(1-T650)))</f>
        <v>0.195111171809914</v>
      </c>
      <c r="V650" s="17">
        <f ca="1" t="shared" si="4847"/>
        <v>0.59048387855424</v>
      </c>
      <c r="W650" s="19">
        <f ca="1">IF(V650&lt;=('Ejercicio 3 - TIR'!$D$25-'Ejercicio 3 - TIR'!$C$25)/('Ejercicio 3 - TIR'!$E$25-'Ejercicio 3 - TIR'!$C$25),'Ejercicio 3 - TIR'!$C$25+SQRT(('Ejercicio 3 - TIR'!$E$25-'Ejercicio 3 - TIR'!$C$25)*('Ejercicio 3 - TIR'!$D$25-'Ejercicio 3 - TIR'!$C$25)*V650),'Ejercicio 3 - TIR'!$E$25-SQRT(('Ejercicio 3 - TIR'!$E$25-'Ejercicio 3 - TIR'!$C$25)*('Ejercicio 3 - TIR'!$E$25-'Ejercicio 3 - TIR'!$D$25)*(1-V650)))</f>
        <v>0.212140966400869</v>
      </c>
      <c r="X650" s="17">
        <f ca="1" t="shared" si="4847"/>
        <v>0.395126960120911</v>
      </c>
      <c r="Y650" s="19">
        <f ca="1">IF(X650&lt;=('Ejercicio 3 - TIR'!$D$26-'Ejercicio 3 - TIR'!$C$26)/('Ejercicio 3 - TIR'!$E$26-'Ejercicio 3 - TIR'!$C$26),'Ejercicio 3 - TIR'!$C$26+SQRT(('Ejercicio 3 - TIR'!$E$26-'Ejercicio 3 - TIR'!$C$26)*('Ejercicio 3 - TIR'!$D$26-'Ejercicio 3 - TIR'!$C$26)*X650),'Ejercicio 3 - TIR'!$E$26-SQRT(('Ejercicio 3 - TIR'!$E$26-'Ejercicio 3 - TIR'!$C$26)*('Ejercicio 3 - TIR'!$E$26-'Ejercicio 3 - TIR'!$D$26)*(1-X650)))</f>
        <v>0.222848320975258</v>
      </c>
      <c r="Z650" s="17">
        <f ca="1" t="shared" si="4764"/>
        <v>1.15812306628442</v>
      </c>
      <c r="AA650" s="17">
        <f ca="1" t="shared" si="4765"/>
        <v>1.30602968893426</v>
      </c>
      <c r="AB650" s="17">
        <f ca="1" t="shared" si="4766"/>
        <v>1.56085067196076</v>
      </c>
      <c r="AC650" s="17">
        <f ca="1" t="shared" si="4767"/>
        <v>1.89197104191796</v>
      </c>
      <c r="AD650" s="17">
        <f ca="1" t="shared" si="4768"/>
        <v>2.31359361194319</v>
      </c>
      <c r="AE650" s="16">
        <f ca="1" t="shared" si="4769"/>
        <v>4548.44481410539</v>
      </c>
      <c r="AF650" s="16">
        <f ca="1" t="shared" si="4770"/>
        <v>5129.33740691236</v>
      </c>
      <c r="AG650" s="16">
        <f ca="1" t="shared" si="4771"/>
        <v>6130.12843898345</v>
      </c>
      <c r="AH650" s="16">
        <f ca="1" t="shared" si="4772"/>
        <v>7430.57981019085</v>
      </c>
      <c r="AI650" s="16">
        <f ca="1" t="shared" si="4773"/>
        <v>9086.47204476454</v>
      </c>
      <c r="AJ650" s="18">
        <f ca="1" t="shared" si="4774"/>
        <v>39564.9282915776</v>
      </c>
      <c r="AK650" s="18">
        <f ca="1" t="shared" si="4775"/>
        <v>52359.4111187879</v>
      </c>
      <c r="AL650" s="18">
        <f ca="1" t="shared" si="4776"/>
        <v>58768.1397443787</v>
      </c>
      <c r="AM650" s="18">
        <f ca="1" t="shared" si="4777"/>
        <v>83243.4536215832</v>
      </c>
      <c r="AN650" s="18">
        <f ca="1" t="shared" si="4778"/>
        <v>98787.0292297753</v>
      </c>
      <c r="AO650" s="18">
        <f ca="1">C650/'Ejercicio 3 - TIR'!$D$7</f>
        <v>17581.7794516423</v>
      </c>
      <c r="AP650" s="18">
        <f ca="1" t="shared" si="4779"/>
        <v>21983.1488399353</v>
      </c>
      <c r="AQ650" s="18">
        <f ca="1" t="shared" si="4780"/>
        <v>34777.6316671456</v>
      </c>
      <c r="AR650" s="18">
        <f ca="1" t="shared" si="4781"/>
        <v>41186.3602927364</v>
      </c>
      <c r="AS650" s="18">
        <f ca="1" t="shared" si="4782"/>
        <v>65661.6741699409</v>
      </c>
      <c r="AT650" s="18">
        <f ca="1" t="shared" si="4783"/>
        <v>81205.249778133</v>
      </c>
      <c r="AU650" s="18">
        <f ca="1">AP650*'Ejercicio 3 - TIR'!$D$5</f>
        <v>10991.5744199677</v>
      </c>
      <c r="AV650" s="18">
        <f ca="1">AQ650*'Ejercicio 3 - TIR'!$D$5</f>
        <v>17388.8158335728</v>
      </c>
      <c r="AW650" s="18">
        <f ca="1">AR650*'Ejercicio 3 - TIR'!$D$5</f>
        <v>20593.1801463682</v>
      </c>
      <c r="AX650" s="18">
        <f ca="1">AS650*'Ejercicio 3 - TIR'!$D$5</f>
        <v>32830.8370849705</v>
      </c>
      <c r="AY650" s="18">
        <f ca="1">AT650*'Ejercicio 3 - TIR'!$D$5</f>
        <v>40602.6248890665</v>
      </c>
      <c r="AZ650" s="18">
        <f ca="1" t="shared" ref="AZ650:BD650" si="4848">AJ650-AU650-AE650</f>
        <v>24024.9090575046</v>
      </c>
      <c r="BA650" s="18">
        <f ca="1" t="shared" si="4848"/>
        <v>29841.2578783027</v>
      </c>
      <c r="BB650" s="18">
        <f ca="1" t="shared" si="4848"/>
        <v>32044.831159027</v>
      </c>
      <c r="BC650" s="18">
        <f ca="1" t="shared" si="4848"/>
        <v>42982.0367264219</v>
      </c>
      <c r="BD650" s="18">
        <f ca="1" t="shared" si="4848"/>
        <v>49097.9322959443</v>
      </c>
      <c r="BE650" s="18">
        <f ca="1" t="shared" ref="BE650:BI650" si="4849">AZ650/Z650</f>
        <v>20744.6943739607</v>
      </c>
      <c r="BF650" s="18">
        <f ca="1" t="shared" si="4849"/>
        <v>22848.8357739047</v>
      </c>
      <c r="BG650" s="18">
        <f ca="1" t="shared" si="4849"/>
        <v>20530.3631761082</v>
      </c>
      <c r="BH650" s="18">
        <f ca="1" t="shared" si="4849"/>
        <v>22718.1261098211</v>
      </c>
      <c r="BI650" s="18">
        <f ca="1" t="shared" si="4849"/>
        <v>21221.5023600047</v>
      </c>
      <c r="BJ650" s="18">
        <f ca="1" t="shared" si="4786"/>
        <v>66551.0296091904</v>
      </c>
      <c r="BK650" s="18">
        <f ca="1" t="shared" si="4787"/>
        <v>40677.0926259136</v>
      </c>
      <c r="BL650" s="18">
        <f ca="1" t="shared" si="4788"/>
        <v>107228.122235104</v>
      </c>
      <c r="BM650" s="18">
        <f ca="1">BK650*'Ejercicio 3 - TIR'!$D$5</f>
        <v>20338.5463129568</v>
      </c>
      <c r="BN650" s="18">
        <f ca="1" t="shared" si="4789"/>
        <v>86889.5759221472</v>
      </c>
      <c r="BO650" s="18">
        <f ca="1" t="shared" si="4790"/>
        <v>37556.1098861993</v>
      </c>
      <c r="BP650" s="18">
        <f ca="1" t="shared" si="4791"/>
        <v>-116674.11741859</v>
      </c>
      <c r="BQ650" s="18">
        <f ca="1" t="shared" ref="BQ650:BT650" si="4850">BE650</f>
        <v>20744.6943739607</v>
      </c>
      <c r="BR650" s="18">
        <f ca="1" t="shared" si="4850"/>
        <v>22848.8357739047</v>
      </c>
      <c r="BS650" s="18">
        <f ca="1" t="shared" si="4850"/>
        <v>20530.3631761082</v>
      </c>
      <c r="BT650" s="18">
        <f ca="1" t="shared" si="4850"/>
        <v>22718.1261098211</v>
      </c>
      <c r="BU650" s="18">
        <f ca="1" t="shared" si="4793"/>
        <v>58777.612246204</v>
      </c>
      <c r="BV650" s="20">
        <f ca="1" t="shared" si="4794"/>
        <v>6.63639183603346</v>
      </c>
    </row>
    <row r="651" ht="15" customHeight="1" spans="1:74">
      <c r="A651" s="16">
        <v>650</v>
      </c>
      <c r="B651" s="17">
        <f ca="1" t="shared" ref="B651:F651" si="4851">RAND()</f>
        <v>0.257370952246974</v>
      </c>
      <c r="C651" s="18">
        <f ca="1">IF(B651&lt;=('Ejercicio 3 - TIR'!$D$13-'Ejercicio 3 - TIR'!$C$13)/('Ejercicio 3 - TIR'!$E$13-'Ejercicio 3 - TIR'!$C$13),'Ejercicio 3 - TIR'!$C$13+SQRT(('Ejercicio 3 - TIR'!$E$13-'Ejercicio 3 - TIR'!$C$13)*('Ejercicio 3 - TIR'!$D$13-'Ejercicio 3 - TIR'!$C$13)*B651),'Ejercicio 3 - TIR'!$E$13-SQRT(('Ejercicio 3 - TIR'!$E$13-'Ejercicio 3 - TIR'!$C$13)*('Ejercicio 3 - TIR'!$E$13-'Ejercicio 3 - TIR'!$D$13)*(1-B651)))</f>
        <v>70147.7830420648</v>
      </c>
      <c r="D651" s="17">
        <f ca="1" t="shared" si="4851"/>
        <v>0.969077204842769</v>
      </c>
      <c r="E651" s="18">
        <f ca="1">IF(D651&lt;=('Ejercicio 3 - TIR'!$D$14-'Ejercicio 3 - TIR'!$C$14)/('Ejercicio 3 - TIR'!$E$14-'Ejercicio 3 - TIR'!$C$14),'Ejercicio 3 - TIR'!$C$14+SQRT(('Ejercicio 3 - TIR'!$E$14-'Ejercicio 3 - TIR'!$C$14)*('Ejercicio 3 - TIR'!$D$14-'Ejercicio 3 - TIR'!$C$14)*D651),'Ejercicio 3 - TIR'!$E$14-SQRT(('Ejercicio 3 - TIR'!$E$14-'Ejercicio 3 - TIR'!$C$14)*('Ejercicio 3 - TIR'!$E$14-'Ejercicio 3 - TIR'!$D$14)*(1-D651)))</f>
        <v>37846.3010253091</v>
      </c>
      <c r="F651" s="17">
        <f ca="1" t="shared" si="4851"/>
        <v>0.325984099749791</v>
      </c>
      <c r="G651" s="18">
        <f ca="1">IF(F651&lt;=('Ejercicio 3 - TIR'!$D$18-'Ejercicio 3 - TIR'!$C$18)/('Ejercicio 3 - TIR'!$E$18-'Ejercicio 3 - TIR'!$C$18),'Ejercicio 3 - TIR'!$C$18+SQRT(('Ejercicio 3 - TIR'!$E$18-'Ejercicio 3 - TIR'!$C$18)*('Ejercicio 3 - TIR'!$D$18-'Ejercicio 3 - TIR'!$C$18)*F651),'Ejercicio 3 - TIR'!$E$18-SQRT(('Ejercicio 3 - TIR'!$E$18-'Ejercicio 3 - TIR'!$C$18)*('Ejercicio 3 - TIR'!$E$18-'Ejercicio 3 - TIR'!$D$18)*(1-F651)))</f>
        <v>36992.6829588126</v>
      </c>
      <c r="H651" s="17">
        <f ca="1" t="shared" ref="H651:L651" si="4852">RAND()</f>
        <v>0.80166777860785</v>
      </c>
      <c r="I651" s="18">
        <f ca="1">IF(H651&lt;=('Ejercicio 3 - TIR'!$D$18-'Ejercicio 3 - TIR'!$C$18)/('Ejercicio 3 - TIR'!$E$18-'Ejercicio 3 - TIR'!$C$18),'Ejercicio 3 - TIR'!$C$18+SQRT(('Ejercicio 3 - TIR'!$E$18-'Ejercicio 3 - TIR'!$C$18)*('Ejercicio 3 - TIR'!$D$18-'Ejercicio 3 - TIR'!$C$18)*H651),'Ejercicio 3 - TIR'!$E$18-SQRT(('Ejercicio 3 - TIR'!$E$18-'Ejercicio 3 - TIR'!$C$18)*('Ejercicio 3 - TIR'!$E$18-'Ejercicio 3 - TIR'!$D$18)*(1-H651)))</f>
        <v>41143.198656346</v>
      </c>
      <c r="J651" s="17">
        <f ca="1" t="shared" si="4852"/>
        <v>0.603588356390786</v>
      </c>
      <c r="K651" s="18">
        <f ca="1">IF(J651&lt;=('Ejercicio 3 - TIR'!$D$18-'Ejercicio 3 - TIR'!$C$18)/('Ejercicio 3 - TIR'!$E$18-'Ejercicio 3 - TIR'!$C$18),'Ejercicio 3 - TIR'!$C$18+SQRT(('Ejercicio 3 - TIR'!$E$18-'Ejercicio 3 - TIR'!$C$18)*('Ejercicio 3 - TIR'!$D$18-'Ejercicio 3 - TIR'!$C$18)*J651),'Ejercicio 3 - TIR'!$E$18-SQRT(('Ejercicio 3 - TIR'!$E$18-'Ejercicio 3 - TIR'!$C$18)*('Ejercicio 3 - TIR'!$E$18-'Ejercicio 3 - TIR'!$D$18)*(1-J651)))</f>
        <v>39515.1591399523</v>
      </c>
      <c r="L651" s="17">
        <f ca="1" t="shared" si="4852"/>
        <v>0.119151008804277</v>
      </c>
      <c r="M651" s="18">
        <f ca="1">IF(L651&lt;=('Ejercicio 3 - TIR'!$D$18-'Ejercicio 3 - TIR'!$C$18)/('Ejercicio 3 - TIR'!$E$18-'Ejercicio 3 - TIR'!$C$18),'Ejercicio 3 - TIR'!$C$18+SQRT(('Ejercicio 3 - TIR'!$E$18-'Ejercicio 3 - TIR'!$C$18)*('Ejercicio 3 - TIR'!$D$18-'Ejercicio 3 - TIR'!$C$18)*L651),'Ejercicio 3 - TIR'!$E$18-SQRT(('Ejercicio 3 - TIR'!$E$18-'Ejercicio 3 - TIR'!$C$18)*('Ejercicio 3 - TIR'!$E$18-'Ejercicio 3 - TIR'!$D$18)*(1-L651)))</f>
        <v>34227.6058615535</v>
      </c>
      <c r="N651" s="17">
        <f ca="1" t="shared" ref="N651:R651" si="4853">RAND()</f>
        <v>0.934424374521955</v>
      </c>
      <c r="O651" s="18">
        <f ca="1">IF(N651&lt;=('Ejercicio 3 - TIR'!$D$18-'Ejercicio 3 - TIR'!$C$18)/('Ejercicio 3 - TIR'!$E$18-'Ejercicio 3 - TIR'!$C$18),'Ejercicio 3 - TIR'!$C$18+SQRT(('Ejercicio 3 - TIR'!$E$18-'Ejercicio 3 - TIR'!$C$18)*('Ejercicio 3 - TIR'!$D$18-'Ejercicio 3 - TIR'!$C$18)*N651),'Ejercicio 3 - TIR'!$E$18-SQRT(('Ejercicio 3 - TIR'!$E$18-'Ejercicio 3 - TIR'!$C$18)*('Ejercicio 3 - TIR'!$E$18-'Ejercicio 3 - TIR'!$D$18)*(1-N651)))</f>
        <v>42782.3048201222</v>
      </c>
      <c r="P651" s="17">
        <f ca="1" t="shared" si="4853"/>
        <v>0.473040470164536</v>
      </c>
      <c r="Q651" s="19">
        <f ca="1">IF(P651&lt;=('Ejercicio 3 - TIR'!$D$22-'Ejercicio 3 - TIR'!$C$22)/('Ejercicio 3 - TIR'!$E$22-'Ejercicio 3 - TIR'!$C$22),'Ejercicio 3 - TIR'!$C$22+SQRT(('Ejercicio 3 - TIR'!$E$22-'Ejercicio 3 - TIR'!$C$22)*('Ejercicio 3 - TIR'!$D$22-'Ejercicio 3 - TIR'!$C$22)*P651),'Ejercicio 3 - TIR'!$E$22-SQRT(('Ejercicio 3 - TIR'!$E$22-'Ejercicio 3 - TIR'!$C$22)*('Ejercicio 3 - TIR'!$E$22-'Ejercicio 3 - TIR'!$D$22)*(1-P651)))</f>
        <v>0.149180007647294</v>
      </c>
      <c r="R651" s="17">
        <f ca="1" t="shared" si="4853"/>
        <v>0.22426470451784</v>
      </c>
      <c r="S651" s="19">
        <f ca="1">IF(R651&lt;=('Ejercicio 3 - TIR'!$D$23-'Ejercicio 3 - TIR'!$C$23)/('Ejercicio 3 - TIR'!$E$23-'Ejercicio 3 - TIR'!$C$23),'Ejercicio 3 - TIR'!$C$23+SQRT(('Ejercicio 3 - TIR'!$E$23-'Ejercicio 3 - TIR'!$C$23)*('Ejercicio 3 - TIR'!$D$23-'Ejercicio 3 - TIR'!$C$23)*R651),'Ejercicio 3 - TIR'!$E$23-SQRT(('Ejercicio 3 - TIR'!$E$23-'Ejercicio 3 - TIR'!$C$23)*('Ejercicio 3 - TIR'!$E$23-'Ejercicio 3 - TIR'!$D$23)*(1-R651)))</f>
        <v>0.140091701474293</v>
      </c>
      <c r="T651" s="17">
        <f ca="1" t="shared" ref="T651:X651" si="4854">RAND()</f>
        <v>0.624074285303471</v>
      </c>
      <c r="U651" s="19">
        <f ca="1">IF(T651&lt;=('Ejercicio 3 - TIR'!$D$24-'Ejercicio 3 - TIR'!$C$24)/('Ejercicio 3 - TIR'!$E$24-'Ejercicio 3 - TIR'!$C$24),'Ejercicio 3 - TIR'!$C$24+SQRT(('Ejercicio 3 - TIR'!$E$24-'Ejercicio 3 - TIR'!$C$24)*('Ejercicio 3 - TIR'!$D$24-'Ejercicio 3 - TIR'!$C$24)*T651),'Ejercicio 3 - TIR'!$E$24-SQRT(('Ejercicio 3 - TIR'!$E$24-'Ejercicio 3 - TIR'!$C$24)*('Ejercicio 3 - TIR'!$E$24-'Ejercicio 3 - TIR'!$D$24)*(1-T651)))</f>
        <v>0.187556325714397</v>
      </c>
      <c r="V651" s="17">
        <f ca="1" t="shared" si="4854"/>
        <v>0.887380757174046</v>
      </c>
      <c r="W651" s="19">
        <f ca="1">IF(V651&lt;=('Ejercicio 3 - TIR'!$D$25-'Ejercicio 3 - TIR'!$C$25)/('Ejercicio 3 - TIR'!$E$25-'Ejercicio 3 - TIR'!$C$25),'Ejercicio 3 - TIR'!$C$25+SQRT(('Ejercicio 3 - TIR'!$E$25-'Ejercicio 3 - TIR'!$C$25)*('Ejercicio 3 - TIR'!$D$25-'Ejercicio 3 - TIR'!$C$25)*V651),'Ejercicio 3 - TIR'!$E$25-SQRT(('Ejercicio 3 - TIR'!$E$25-'Ejercicio 3 - TIR'!$C$25)*('Ejercicio 3 - TIR'!$E$25-'Ejercicio 3 - TIR'!$D$25)*(1-V651)))</f>
        <v>0.230146351723403</v>
      </c>
      <c r="X651" s="17">
        <f ca="1" t="shared" si="4854"/>
        <v>0.387460043766369</v>
      </c>
      <c r="Y651" s="19">
        <f ca="1">IF(X651&lt;=('Ejercicio 3 - TIR'!$D$26-'Ejercicio 3 - TIR'!$C$26)/('Ejercicio 3 - TIR'!$E$26-'Ejercicio 3 - TIR'!$C$26),'Ejercicio 3 - TIR'!$C$26+SQRT(('Ejercicio 3 - TIR'!$E$26-'Ejercicio 3 - TIR'!$C$26)*('Ejercicio 3 - TIR'!$D$26-'Ejercicio 3 - TIR'!$C$26)*X651),'Ejercicio 3 - TIR'!$E$26-SQRT(('Ejercicio 3 - TIR'!$E$26-'Ejercicio 3 - TIR'!$C$26)*('Ejercicio 3 - TIR'!$E$26-'Ejercicio 3 - TIR'!$D$26)*(1-X651)))</f>
        <v>0.222487255641366</v>
      </c>
      <c r="Z651" s="17">
        <f ca="1" t="shared" si="4764"/>
        <v>1.14918000764729</v>
      </c>
      <c r="AA651" s="17">
        <f ca="1" t="shared" si="4765"/>
        <v>1.31017059021884</v>
      </c>
      <c r="AB651" s="17">
        <f ca="1" t="shared" si="4766"/>
        <v>1.55590137217935</v>
      </c>
      <c r="AC651" s="17">
        <f ca="1" t="shared" si="4767"/>
        <v>1.91398639662787</v>
      </c>
      <c r="AD651" s="17">
        <f ca="1" t="shared" si="4768"/>
        <v>2.33982397734851</v>
      </c>
      <c r="AE651" s="16">
        <f ca="1" t="shared" si="4769"/>
        <v>5645.91147637742</v>
      </c>
      <c r="AF651" s="16">
        <f ca="1" t="shared" si="4770"/>
        <v>6436.85682147637</v>
      </c>
      <c r="AG651" s="16">
        <f ca="1" t="shared" si="4771"/>
        <v>7644.13003606214</v>
      </c>
      <c r="AH651" s="16">
        <f ca="1" t="shared" si="4772"/>
        <v>9403.39867596112</v>
      </c>
      <c r="AI651" s="16">
        <f ca="1" t="shared" si="4773"/>
        <v>11495.5350410774</v>
      </c>
      <c r="AJ651" s="18">
        <f ca="1" t="shared" si="4774"/>
        <v>42511.2516855022</v>
      </c>
      <c r="AK651" s="18">
        <f ca="1" t="shared" si="4775"/>
        <v>53904.608867076</v>
      </c>
      <c r="AL651" s="18">
        <f ca="1" t="shared" si="4776"/>
        <v>61481.6903277374</v>
      </c>
      <c r="AM651" s="18">
        <f ca="1" t="shared" si="4777"/>
        <v>65511.1720081537</v>
      </c>
      <c r="AN651" s="18">
        <f ca="1" t="shared" si="4778"/>
        <v>100103.062624355</v>
      </c>
      <c r="AO651" s="18">
        <f ca="1">C651/'Ejercicio 3 - TIR'!$D$7</f>
        <v>14029.556608413</v>
      </c>
      <c r="AP651" s="18">
        <f ca="1" t="shared" si="4779"/>
        <v>28481.6950770893</v>
      </c>
      <c r="AQ651" s="18">
        <f ca="1" t="shared" si="4780"/>
        <v>39875.0522586631</v>
      </c>
      <c r="AR651" s="18">
        <f ca="1" t="shared" si="4781"/>
        <v>47452.1337193244</v>
      </c>
      <c r="AS651" s="18">
        <f ca="1" t="shared" si="4782"/>
        <v>51481.6153997408</v>
      </c>
      <c r="AT651" s="18">
        <f ca="1" t="shared" si="4783"/>
        <v>86073.5060159417</v>
      </c>
      <c r="AU651" s="18">
        <f ca="1">AP651*'Ejercicio 3 - TIR'!$D$5</f>
        <v>14240.8475385446</v>
      </c>
      <c r="AV651" s="18">
        <f ca="1">AQ651*'Ejercicio 3 - TIR'!$D$5</f>
        <v>19937.5261293315</v>
      </c>
      <c r="AW651" s="18">
        <f ca="1">AR651*'Ejercicio 3 - TIR'!$D$5</f>
        <v>23726.0668596622</v>
      </c>
      <c r="AX651" s="18">
        <f ca="1">AS651*'Ejercicio 3 - TIR'!$D$5</f>
        <v>25740.8076998704</v>
      </c>
      <c r="AY651" s="18">
        <f ca="1">AT651*'Ejercicio 3 - TIR'!$D$5</f>
        <v>43036.7530079708</v>
      </c>
      <c r="AZ651" s="18">
        <f ca="1" t="shared" ref="AZ651:BD651" si="4855">AJ651-AU651-AE651</f>
        <v>22624.4926705802</v>
      </c>
      <c r="BA651" s="18">
        <f ca="1" t="shared" si="4855"/>
        <v>27530.2259162681</v>
      </c>
      <c r="BB651" s="18">
        <f ca="1" t="shared" si="4855"/>
        <v>30111.493432013</v>
      </c>
      <c r="BC651" s="18">
        <f ca="1" t="shared" si="4855"/>
        <v>30366.9656323222</v>
      </c>
      <c r="BD651" s="18">
        <f ca="1" t="shared" si="4855"/>
        <v>45570.7745753064</v>
      </c>
      <c r="BE651" s="18">
        <f ca="1" t="shared" ref="BE651:BI651" si="4856">AZ651/Z651</f>
        <v>19687.5098070137</v>
      </c>
      <c r="BF651" s="18">
        <f ca="1" t="shared" si="4856"/>
        <v>21012.7033241294</v>
      </c>
      <c r="BG651" s="18">
        <f ca="1" t="shared" si="4856"/>
        <v>19353.0862369739</v>
      </c>
      <c r="BH651" s="18">
        <f ca="1" t="shared" si="4856"/>
        <v>15865.821035</v>
      </c>
      <c r="BI651" s="18">
        <f ca="1" t="shared" si="4856"/>
        <v>19476.1550511792</v>
      </c>
      <c r="BJ651" s="18">
        <f ca="1" t="shared" si="4786"/>
        <v>88553.6825929678</v>
      </c>
      <c r="BK651" s="18">
        <f ca="1" t="shared" si="4787"/>
        <v>32826.6929439329</v>
      </c>
      <c r="BL651" s="18">
        <f ca="1" t="shared" si="4788"/>
        <v>121380.375536901</v>
      </c>
      <c r="BM651" s="18">
        <f ca="1">BK651*'Ejercicio 3 - TIR'!$D$5</f>
        <v>16413.3464719665</v>
      </c>
      <c r="BN651" s="18">
        <f ca="1" t="shared" si="4789"/>
        <v>104967.029064934</v>
      </c>
      <c r="BO651" s="18">
        <f ca="1" t="shared" si="4790"/>
        <v>44861.0793295156</v>
      </c>
      <c r="BP651" s="18">
        <f ca="1" t="shared" si="4791"/>
        <v>-107994.084067374</v>
      </c>
      <c r="BQ651" s="18">
        <f ca="1" t="shared" ref="BQ651:BT651" si="4857">BE651</f>
        <v>19687.5098070137</v>
      </c>
      <c r="BR651" s="18">
        <f ca="1" t="shared" si="4857"/>
        <v>21012.7033241294</v>
      </c>
      <c r="BS651" s="18">
        <f ca="1" t="shared" si="4857"/>
        <v>19353.0862369739</v>
      </c>
      <c r="BT651" s="18">
        <f ca="1" t="shared" si="4857"/>
        <v>15865.821035</v>
      </c>
      <c r="BU651" s="18">
        <f ca="1" t="shared" si="4793"/>
        <v>64337.2343806948</v>
      </c>
      <c r="BV651" s="20">
        <f ca="1" t="shared" si="4794"/>
        <v>7.72493451190073</v>
      </c>
    </row>
    <row r="652" ht="15" customHeight="1" spans="1:74">
      <c r="A652" s="16">
        <v>651</v>
      </c>
      <c r="B652" s="17">
        <f ca="1" t="shared" ref="B652:F652" si="4858">RAND()</f>
        <v>0.329007954786834</v>
      </c>
      <c r="C652" s="18">
        <f ca="1">IF(B652&lt;=('Ejercicio 3 - TIR'!$D$13-'Ejercicio 3 - TIR'!$C$13)/('Ejercicio 3 - TIR'!$E$13-'Ejercicio 3 - TIR'!$C$13),'Ejercicio 3 - TIR'!$C$13+SQRT(('Ejercicio 3 - TIR'!$E$13-'Ejercicio 3 - TIR'!$C$13)*('Ejercicio 3 - TIR'!$D$13-'Ejercicio 3 - TIR'!$C$13)*B652),'Ejercicio 3 - TIR'!$E$13-SQRT(('Ejercicio 3 - TIR'!$E$13-'Ejercicio 3 - TIR'!$C$13)*('Ejercicio 3 - TIR'!$E$13-'Ejercicio 3 - TIR'!$D$13)*(1-B652)))</f>
        <v>71624.1219650246</v>
      </c>
      <c r="D652" s="17">
        <f ca="1" t="shared" si="4858"/>
        <v>0.317421915836088</v>
      </c>
      <c r="E652" s="18">
        <f ca="1">IF(D652&lt;=('Ejercicio 3 - TIR'!$D$14-'Ejercicio 3 - TIR'!$C$14)/('Ejercicio 3 - TIR'!$E$14-'Ejercicio 3 - TIR'!$C$14),'Ejercicio 3 - TIR'!$C$14+SQRT(('Ejercicio 3 - TIR'!$E$14-'Ejercicio 3 - TIR'!$C$14)*('Ejercicio 3 - TIR'!$D$14-'Ejercicio 3 - TIR'!$C$14)*D652),'Ejercicio 3 - TIR'!$E$14-SQRT(('Ejercicio 3 - TIR'!$E$14-'Ejercicio 3 - TIR'!$C$14)*('Ejercicio 3 - TIR'!$E$14-'Ejercicio 3 - TIR'!$D$14)*(1-D652)))</f>
        <v>29879.2052311526</v>
      </c>
      <c r="F652" s="17">
        <f ca="1" t="shared" si="4858"/>
        <v>0.939424294512988</v>
      </c>
      <c r="G652" s="18">
        <f ca="1">IF(F652&lt;=('Ejercicio 3 - TIR'!$D$18-'Ejercicio 3 - TIR'!$C$18)/('Ejercicio 3 - TIR'!$E$18-'Ejercicio 3 - TIR'!$C$18),'Ejercicio 3 - TIR'!$C$18+SQRT(('Ejercicio 3 - TIR'!$E$18-'Ejercicio 3 - TIR'!$C$18)*('Ejercicio 3 - TIR'!$D$18-'Ejercicio 3 - TIR'!$C$18)*F652),'Ejercicio 3 - TIR'!$E$18-SQRT(('Ejercicio 3 - TIR'!$E$18-'Ejercicio 3 - TIR'!$C$18)*('Ejercicio 3 - TIR'!$E$18-'Ejercicio 3 - TIR'!$D$18)*(1-F652)))</f>
        <v>42868.526821298</v>
      </c>
      <c r="H652" s="17">
        <f ca="1" t="shared" ref="H652:L652" si="4859">RAND()</f>
        <v>0.52681368779118</v>
      </c>
      <c r="I652" s="18">
        <f ca="1">IF(H652&lt;=('Ejercicio 3 - TIR'!$D$18-'Ejercicio 3 - TIR'!$C$18)/('Ejercicio 3 - TIR'!$E$18-'Ejercicio 3 - TIR'!$C$18),'Ejercicio 3 - TIR'!$C$18+SQRT(('Ejercicio 3 - TIR'!$E$18-'Ejercicio 3 - TIR'!$C$18)*('Ejercicio 3 - TIR'!$D$18-'Ejercicio 3 - TIR'!$C$18)*H652),'Ejercicio 3 - TIR'!$E$18-SQRT(('Ejercicio 3 - TIR'!$E$18-'Ejercicio 3 - TIR'!$C$18)*('Ejercicio 3 - TIR'!$E$18-'Ejercicio 3 - TIR'!$D$18)*(1-H652)))</f>
        <v>38889.4349184117</v>
      </c>
      <c r="J652" s="17">
        <f ca="1" t="shared" si="4859"/>
        <v>0.478695593618292</v>
      </c>
      <c r="K652" s="18">
        <f ca="1">IF(J652&lt;=('Ejercicio 3 - TIR'!$D$18-'Ejercicio 3 - TIR'!$C$18)/('Ejercicio 3 - TIR'!$E$18-'Ejercicio 3 - TIR'!$C$18),'Ejercicio 3 - TIR'!$C$18+SQRT(('Ejercicio 3 - TIR'!$E$18-'Ejercicio 3 - TIR'!$C$18)*('Ejercicio 3 - TIR'!$D$18-'Ejercicio 3 - TIR'!$C$18)*J652),'Ejercicio 3 - TIR'!$E$18-SQRT(('Ejercicio 3 - TIR'!$E$18-'Ejercicio 3 - TIR'!$C$18)*('Ejercicio 3 - TIR'!$E$18-'Ejercicio 3 - TIR'!$D$18)*(1-J652)))</f>
        <v>38473.7440982569</v>
      </c>
      <c r="L652" s="17">
        <f ca="1" t="shared" si="4859"/>
        <v>0.452974573000978</v>
      </c>
      <c r="M652" s="18">
        <f ca="1">IF(L652&lt;=('Ejercicio 3 - TIR'!$D$18-'Ejercicio 3 - TIR'!$C$18)/('Ejercicio 3 - TIR'!$E$18-'Ejercicio 3 - TIR'!$C$18),'Ejercicio 3 - TIR'!$C$18+SQRT(('Ejercicio 3 - TIR'!$E$18-'Ejercicio 3 - TIR'!$C$18)*('Ejercicio 3 - TIR'!$D$18-'Ejercicio 3 - TIR'!$C$18)*L652),'Ejercicio 3 - TIR'!$E$18-SQRT(('Ejercicio 3 - TIR'!$E$18-'Ejercicio 3 - TIR'!$C$18)*('Ejercicio 3 - TIR'!$E$18-'Ejercicio 3 - TIR'!$D$18)*(1-L652)))</f>
        <v>38242.9476493635</v>
      </c>
      <c r="N652" s="17">
        <f ca="1" t="shared" ref="N652:R652" si="4860">RAND()</f>
        <v>0.329435493201071</v>
      </c>
      <c r="O652" s="18">
        <f ca="1">IF(N652&lt;=('Ejercicio 3 - TIR'!$D$18-'Ejercicio 3 - TIR'!$C$18)/('Ejercicio 3 - TIR'!$E$18-'Ejercicio 3 - TIR'!$C$18),'Ejercicio 3 - TIR'!$C$18+SQRT(('Ejercicio 3 - TIR'!$E$18-'Ejercicio 3 - TIR'!$C$18)*('Ejercicio 3 - TIR'!$D$18-'Ejercicio 3 - TIR'!$C$18)*N652),'Ejercicio 3 - TIR'!$E$18-SQRT(('Ejercicio 3 - TIR'!$E$18-'Ejercicio 3 - TIR'!$C$18)*('Ejercicio 3 - TIR'!$E$18-'Ejercicio 3 - TIR'!$D$18)*(1-N652)))</f>
        <v>37029.6034013421</v>
      </c>
      <c r="P652" s="17">
        <f ca="1" t="shared" si="4860"/>
        <v>0.890325179475468</v>
      </c>
      <c r="Q652" s="19">
        <f ca="1">IF(P652&lt;=('Ejercicio 3 - TIR'!$D$22-'Ejercicio 3 - TIR'!$C$22)/('Ejercicio 3 - TIR'!$E$22-'Ejercicio 3 - TIR'!$C$22),'Ejercicio 3 - TIR'!$C$22+SQRT(('Ejercicio 3 - TIR'!$E$22-'Ejercicio 3 - TIR'!$C$22)*('Ejercicio 3 - TIR'!$D$22-'Ejercicio 3 - TIR'!$C$22)*P652),'Ejercicio 3 - TIR'!$E$22-SQRT(('Ejercicio 3 - TIR'!$E$22-'Ejercicio 3 - TIR'!$C$22)*('Ejercicio 3 - TIR'!$E$22-'Ejercicio 3 - TIR'!$D$22)*(1-P652)))</f>
        <v>0.165949566663474</v>
      </c>
      <c r="R652" s="17">
        <f ca="1" t="shared" si="4860"/>
        <v>0.569280409804155</v>
      </c>
      <c r="S652" s="19">
        <f ca="1">IF(R652&lt;=('Ejercicio 3 - TIR'!$D$23-'Ejercicio 3 - TIR'!$C$23)/('Ejercicio 3 - TIR'!$E$23-'Ejercicio 3 - TIR'!$C$23),'Ejercicio 3 - TIR'!$C$23+SQRT(('Ejercicio 3 - TIR'!$E$23-'Ejercicio 3 - TIR'!$C$23)*('Ejercicio 3 - TIR'!$D$23-'Ejercicio 3 - TIR'!$C$23)*R652),'Ejercicio 3 - TIR'!$E$23-SQRT(('Ejercicio 3 - TIR'!$E$23-'Ejercicio 3 - TIR'!$C$23)*('Ejercicio 3 - TIR'!$E$23-'Ejercicio 3 - TIR'!$D$23)*(1-R652)))</f>
        <v>0.152155875622449</v>
      </c>
      <c r="T652" s="17">
        <f ca="1" t="shared" ref="T652:X652" si="4861">RAND()</f>
        <v>0.616374472821051</v>
      </c>
      <c r="U652" s="19">
        <f ca="1">IF(T652&lt;=('Ejercicio 3 - TIR'!$D$24-'Ejercicio 3 - TIR'!$C$24)/('Ejercicio 3 - TIR'!$E$24-'Ejercicio 3 - TIR'!$C$24),'Ejercicio 3 - TIR'!$C$24+SQRT(('Ejercicio 3 - TIR'!$E$24-'Ejercicio 3 - TIR'!$C$24)*('Ejercicio 3 - TIR'!$D$24-'Ejercicio 3 - TIR'!$C$24)*T652),'Ejercicio 3 - TIR'!$E$24-SQRT(('Ejercicio 3 - TIR'!$E$24-'Ejercicio 3 - TIR'!$C$24)*('Ejercicio 3 - TIR'!$E$24-'Ejercicio 3 - TIR'!$D$24)*(1-T652)))</f>
        <v>0.187225749801085</v>
      </c>
      <c r="V652" s="17">
        <f ca="1" t="shared" si="4861"/>
        <v>0.710290062808784</v>
      </c>
      <c r="W652" s="19">
        <f ca="1">IF(V652&lt;=('Ejercicio 3 - TIR'!$D$25-'Ejercicio 3 - TIR'!$C$25)/('Ejercicio 3 - TIR'!$E$25-'Ejercicio 3 - TIR'!$C$25),'Ejercicio 3 - TIR'!$C$25+SQRT(('Ejercicio 3 - TIR'!$E$25-'Ejercicio 3 - TIR'!$C$25)*('Ejercicio 3 - TIR'!$D$25-'Ejercicio 3 - TIR'!$C$25)*V652),'Ejercicio 3 - TIR'!$E$25-SQRT(('Ejercicio 3 - TIR'!$E$25-'Ejercicio 3 - TIR'!$C$25)*('Ejercicio 3 - TIR'!$E$25-'Ejercicio 3 - TIR'!$D$25)*(1-V652)))</f>
        <v>0.218156872324326</v>
      </c>
      <c r="X652" s="17">
        <f ca="1" t="shared" si="4861"/>
        <v>0.761526520456727</v>
      </c>
      <c r="Y652" s="19">
        <f ca="1">IF(X652&lt;=('Ejercicio 3 - TIR'!$D$26-'Ejercicio 3 - TIR'!$C$26)/('Ejercicio 3 - TIR'!$E$26-'Ejercicio 3 - TIR'!$C$26),'Ejercicio 3 - TIR'!$C$26+SQRT(('Ejercicio 3 - TIR'!$E$26-'Ejercicio 3 - TIR'!$C$26)*('Ejercicio 3 - TIR'!$D$26-'Ejercicio 3 - TIR'!$C$26)*X652),'Ejercicio 3 - TIR'!$E$26-SQRT(('Ejercicio 3 - TIR'!$E$26-'Ejercicio 3 - TIR'!$C$26)*('Ejercicio 3 - TIR'!$E$26-'Ejercicio 3 - TIR'!$D$26)*(1-X652)))</f>
        <v>0.244114671667467</v>
      </c>
      <c r="Z652" s="17">
        <f ca="1" t="shared" si="4764"/>
        <v>1.16594956666347</v>
      </c>
      <c r="AA652" s="17">
        <f ca="1" t="shared" si="4765"/>
        <v>1.34335564391077</v>
      </c>
      <c r="AB652" s="17">
        <f ca="1" t="shared" si="4766"/>
        <v>1.59486641159148</v>
      </c>
      <c r="AC652" s="17">
        <f ca="1" t="shared" si="4767"/>
        <v>1.9427974797194</v>
      </c>
      <c r="AD652" s="17">
        <f ca="1" t="shared" si="4768"/>
        <v>2.41706284859749</v>
      </c>
      <c r="AE652" s="16">
        <f ca="1" t="shared" si="4769"/>
        <v>4958.44116035878</v>
      </c>
      <c r="AF652" s="16">
        <f ca="1" t="shared" si="4770"/>
        <v>5712.89711683556</v>
      </c>
      <c r="AG652" s="16">
        <f ca="1" t="shared" si="4771"/>
        <v>6782.49856307156</v>
      </c>
      <c r="AH652" s="16">
        <f ca="1" t="shared" si="4772"/>
        <v>8262.14723613549</v>
      </c>
      <c r="AI652" s="16">
        <f ca="1" t="shared" si="4773"/>
        <v>10279.058595953</v>
      </c>
      <c r="AJ652" s="18">
        <f ca="1" t="shared" si="4774"/>
        <v>49982.5402707939</v>
      </c>
      <c r="AK652" s="18">
        <f ca="1" t="shared" si="4775"/>
        <v>52242.3418861489</v>
      </c>
      <c r="AL652" s="18">
        <f ca="1" t="shared" si="4776"/>
        <v>61360.482190476</v>
      </c>
      <c r="AM652" s="18">
        <f ca="1" t="shared" si="4777"/>
        <v>74298.3023102244</v>
      </c>
      <c r="AN652" s="18">
        <f ca="1" t="shared" si="4778"/>
        <v>89502.8786796832</v>
      </c>
      <c r="AO652" s="18">
        <f ca="1">C652/'Ejercicio 3 - TIR'!$D$7</f>
        <v>14324.8243930049</v>
      </c>
      <c r="AP652" s="18">
        <f ca="1" t="shared" si="4779"/>
        <v>35657.715877789</v>
      </c>
      <c r="AQ652" s="18">
        <f ca="1" t="shared" si="4780"/>
        <v>37917.517493144</v>
      </c>
      <c r="AR652" s="18">
        <f ca="1" t="shared" si="4781"/>
        <v>47035.6577974711</v>
      </c>
      <c r="AS652" s="18">
        <f ca="1" t="shared" si="4782"/>
        <v>59973.4779172195</v>
      </c>
      <c r="AT652" s="18">
        <f ca="1" t="shared" si="4783"/>
        <v>75178.0542866783</v>
      </c>
      <c r="AU652" s="18">
        <f ca="1">AP652*'Ejercicio 3 - TIR'!$D$5</f>
        <v>17828.8579388945</v>
      </c>
      <c r="AV652" s="18">
        <f ca="1">AQ652*'Ejercicio 3 - TIR'!$D$5</f>
        <v>18958.758746572</v>
      </c>
      <c r="AW652" s="18">
        <f ca="1">AR652*'Ejercicio 3 - TIR'!$D$5</f>
        <v>23517.8288987356</v>
      </c>
      <c r="AX652" s="18">
        <f ca="1">AS652*'Ejercicio 3 - TIR'!$D$5</f>
        <v>29986.7389586098</v>
      </c>
      <c r="AY652" s="18">
        <f ca="1">AT652*'Ejercicio 3 - TIR'!$D$5</f>
        <v>37589.0271433392</v>
      </c>
      <c r="AZ652" s="18">
        <f ca="1" t="shared" ref="AZ652:BD652" si="4862">AJ652-AU652-AE652</f>
        <v>27195.2411715407</v>
      </c>
      <c r="BA652" s="18">
        <f ca="1" t="shared" si="4862"/>
        <v>27570.6860227414</v>
      </c>
      <c r="BB652" s="18">
        <f ca="1" t="shared" si="4862"/>
        <v>31060.1547286689</v>
      </c>
      <c r="BC652" s="18">
        <f ca="1" t="shared" si="4862"/>
        <v>36049.4161154792</v>
      </c>
      <c r="BD652" s="18">
        <f ca="1" t="shared" si="4862"/>
        <v>41634.7929403911</v>
      </c>
      <c r="BE652" s="18">
        <f ca="1" t="shared" ref="BE652:BI652" si="4863">AZ652/Z652</f>
        <v>23324.5433156801</v>
      </c>
      <c r="BF652" s="18">
        <f ca="1" t="shared" si="4863"/>
        <v>20523.7430219727</v>
      </c>
      <c r="BG652" s="18">
        <f ca="1" t="shared" si="4863"/>
        <v>19475.082366099</v>
      </c>
      <c r="BH652" s="18">
        <f ca="1" t="shared" si="4863"/>
        <v>18555.416347712</v>
      </c>
      <c r="BI652" s="18">
        <f ca="1" t="shared" si="4863"/>
        <v>17225.3663013148</v>
      </c>
      <c r="BJ652" s="18">
        <f ca="1" t="shared" si="4786"/>
        <v>72219.9169098386</v>
      </c>
      <c r="BK652" s="18">
        <f ca="1" t="shared" si="4787"/>
        <v>34624.0008530153</v>
      </c>
      <c r="BL652" s="18">
        <f ca="1" t="shared" si="4788"/>
        <v>106843.917762854</v>
      </c>
      <c r="BM652" s="18">
        <f ca="1">BK652*'Ejercicio 3 - TIR'!$D$5</f>
        <v>17312.0004265076</v>
      </c>
      <c r="BN652" s="18">
        <f ca="1" t="shared" si="4789"/>
        <v>89531.9173363463</v>
      </c>
      <c r="BO652" s="18">
        <f ca="1" t="shared" si="4790"/>
        <v>37041.617427655</v>
      </c>
      <c r="BP652" s="18">
        <f ca="1" t="shared" si="4791"/>
        <v>-101503.327196177</v>
      </c>
      <c r="BQ652" s="18">
        <f ca="1" t="shared" ref="BQ652:BT652" si="4864">BE652</f>
        <v>23324.5433156801</v>
      </c>
      <c r="BR652" s="18">
        <f ca="1" t="shared" si="4864"/>
        <v>20523.7430219727</v>
      </c>
      <c r="BS652" s="18">
        <f ca="1" t="shared" si="4864"/>
        <v>19475.082366099</v>
      </c>
      <c r="BT652" s="18">
        <f ca="1" t="shared" si="4864"/>
        <v>18555.416347712</v>
      </c>
      <c r="BU652" s="18">
        <f ca="1" t="shared" si="4793"/>
        <v>54266.9837289698</v>
      </c>
      <c r="BV652" s="20">
        <f ca="1" t="shared" si="4794"/>
        <v>9.20677170109843</v>
      </c>
    </row>
    <row r="653" ht="15" customHeight="1" spans="1:74">
      <c r="A653" s="16">
        <v>652</v>
      </c>
      <c r="B653" s="17">
        <f ca="1" t="shared" ref="B653:F653" si="4865">RAND()</f>
        <v>0.0955601465645468</v>
      </c>
      <c r="C653" s="18">
        <f ca="1">IF(B653&lt;=('Ejercicio 3 - TIR'!$D$13-'Ejercicio 3 - TIR'!$C$13)/('Ejercicio 3 - TIR'!$E$13-'Ejercicio 3 - TIR'!$C$13),'Ejercicio 3 - TIR'!$C$13+SQRT(('Ejercicio 3 - TIR'!$E$13-'Ejercicio 3 - TIR'!$C$13)*('Ejercicio 3 - TIR'!$D$13-'Ejercicio 3 - TIR'!$C$13)*B653),'Ejercicio 3 - TIR'!$E$13-SQRT(('Ejercicio 3 - TIR'!$E$13-'Ejercicio 3 - TIR'!$C$13)*('Ejercicio 3 - TIR'!$E$13-'Ejercicio 3 - TIR'!$D$13)*(1-B653)))</f>
        <v>66182.560846916</v>
      </c>
      <c r="D653" s="17">
        <f ca="1" t="shared" si="4865"/>
        <v>0.0747527920763567</v>
      </c>
      <c r="E653" s="18">
        <f ca="1">IF(D653&lt;=('Ejercicio 3 - TIR'!$D$14-'Ejercicio 3 - TIR'!$C$14)/('Ejercicio 3 - TIR'!$E$14-'Ejercicio 3 - TIR'!$C$14),'Ejercicio 3 - TIR'!$C$14+SQRT(('Ejercicio 3 - TIR'!$E$14-'Ejercicio 3 - TIR'!$C$14)*('Ejercicio 3 - TIR'!$D$14-'Ejercicio 3 - TIR'!$C$14)*D653),'Ejercicio 3 - TIR'!$E$14-SQRT(('Ejercicio 3 - TIR'!$E$14-'Ejercicio 3 - TIR'!$C$14)*('Ejercicio 3 - TIR'!$E$14-'Ejercicio 3 - TIR'!$D$14)*(1-D653)))</f>
        <v>27367.796318463</v>
      </c>
      <c r="F653" s="17">
        <f ca="1" t="shared" si="4865"/>
        <v>0.956893039013396</v>
      </c>
      <c r="G653" s="18">
        <f ca="1">IF(F653&lt;=('Ejercicio 3 - TIR'!$D$18-'Ejercicio 3 - TIR'!$C$18)/('Ejercicio 3 - TIR'!$E$18-'Ejercicio 3 - TIR'!$C$18),'Ejercicio 3 - TIR'!$C$18+SQRT(('Ejercicio 3 - TIR'!$E$18-'Ejercicio 3 - TIR'!$C$18)*('Ejercicio 3 - TIR'!$D$18-'Ejercicio 3 - TIR'!$C$18)*F653),'Ejercicio 3 - TIR'!$E$18-SQRT(('Ejercicio 3 - TIR'!$E$18-'Ejercicio 3 - TIR'!$C$18)*('Ejercicio 3 - TIR'!$E$18-'Ejercicio 3 - TIR'!$D$18)*(1-F653)))</f>
        <v>43201.9393575312</v>
      </c>
      <c r="H653" s="17">
        <f ca="1" t="shared" ref="H653:L653" si="4866">RAND()</f>
        <v>0.396665524573605</v>
      </c>
      <c r="I653" s="18">
        <f ca="1">IF(H653&lt;=('Ejercicio 3 - TIR'!$D$18-'Ejercicio 3 - TIR'!$C$18)/('Ejercicio 3 - TIR'!$E$18-'Ejercicio 3 - TIR'!$C$18),'Ejercicio 3 - TIR'!$C$18+SQRT(('Ejercicio 3 - TIR'!$E$18-'Ejercicio 3 - TIR'!$C$18)*('Ejercicio 3 - TIR'!$D$18-'Ejercicio 3 - TIR'!$C$18)*H653),'Ejercicio 3 - TIR'!$E$18-SQRT(('Ejercicio 3 - TIR'!$E$18-'Ejercicio 3 - TIR'!$C$18)*('Ejercicio 3 - TIR'!$E$18-'Ejercicio 3 - TIR'!$D$18)*(1-H653)))</f>
        <v>37713.6132056281</v>
      </c>
      <c r="J653" s="17">
        <f ca="1" t="shared" si="4866"/>
        <v>0.849251714444938</v>
      </c>
      <c r="K653" s="18">
        <f ca="1">IF(J653&lt;=('Ejercicio 3 - TIR'!$D$18-'Ejercicio 3 - TIR'!$C$18)/('Ejercicio 3 - TIR'!$E$18-'Ejercicio 3 - TIR'!$C$18),'Ejercicio 3 - TIR'!$C$18+SQRT(('Ejercicio 3 - TIR'!$E$18-'Ejercicio 3 - TIR'!$C$18)*('Ejercicio 3 - TIR'!$D$18-'Ejercicio 3 - TIR'!$C$18)*J653),'Ejercicio 3 - TIR'!$E$18-SQRT(('Ejercicio 3 - TIR'!$E$18-'Ejercicio 3 - TIR'!$C$18)*('Ejercicio 3 - TIR'!$E$18-'Ejercicio 3 - TIR'!$D$18)*(1-J653)))</f>
        <v>41637.5423546713</v>
      </c>
      <c r="L653" s="17">
        <f ca="1" t="shared" si="4866"/>
        <v>0.29631168481663</v>
      </c>
      <c r="M653" s="18">
        <f ca="1">IF(L653&lt;=('Ejercicio 3 - TIR'!$D$18-'Ejercicio 3 - TIR'!$C$18)/('Ejercicio 3 - TIR'!$E$18-'Ejercicio 3 - TIR'!$C$18),'Ejercicio 3 - TIR'!$C$18+SQRT(('Ejercicio 3 - TIR'!$E$18-'Ejercicio 3 - TIR'!$C$18)*('Ejercicio 3 - TIR'!$D$18-'Ejercicio 3 - TIR'!$C$18)*L653),'Ejercicio 3 - TIR'!$E$18-SQRT(('Ejercicio 3 - TIR'!$E$18-'Ejercicio 3 - TIR'!$C$18)*('Ejercicio 3 - TIR'!$E$18-'Ejercicio 3 - TIR'!$D$18)*(1-L653)))</f>
        <v>36666.8397852727</v>
      </c>
      <c r="N653" s="17">
        <f ca="1" t="shared" ref="N653:R653" si="4867">RAND()</f>
        <v>0.76217648240705</v>
      </c>
      <c r="O653" s="18">
        <f ca="1">IF(N653&lt;=('Ejercicio 3 - TIR'!$D$18-'Ejercicio 3 - TIR'!$C$18)/('Ejercicio 3 - TIR'!$E$18-'Ejercicio 3 - TIR'!$C$18),'Ejercicio 3 - TIR'!$C$18+SQRT(('Ejercicio 3 - TIR'!$E$18-'Ejercicio 3 - TIR'!$C$18)*('Ejercicio 3 - TIR'!$D$18-'Ejercicio 3 - TIR'!$C$18)*N653),'Ejercicio 3 - TIR'!$E$18-SQRT(('Ejercicio 3 - TIR'!$E$18-'Ejercicio 3 - TIR'!$C$18)*('Ejercicio 3 - TIR'!$E$18-'Ejercicio 3 - TIR'!$D$18)*(1-N653)))</f>
        <v>40776.6406949596</v>
      </c>
      <c r="P653" s="17">
        <f ca="1" t="shared" si="4867"/>
        <v>0.693341015132491</v>
      </c>
      <c r="Q653" s="19">
        <f ca="1">IF(P653&lt;=('Ejercicio 3 - TIR'!$D$22-'Ejercicio 3 - TIR'!$C$22)/('Ejercicio 3 - TIR'!$E$22-'Ejercicio 3 - TIR'!$C$22),'Ejercicio 3 - TIR'!$C$22+SQRT(('Ejercicio 3 - TIR'!$E$22-'Ejercicio 3 - TIR'!$C$22)*('Ejercicio 3 - TIR'!$D$22-'Ejercicio 3 - TIR'!$C$22)*P653),'Ejercicio 3 - TIR'!$E$22-SQRT(('Ejercicio 3 - TIR'!$E$22-'Ejercicio 3 - TIR'!$C$22)*('Ejercicio 3 - TIR'!$E$22-'Ejercicio 3 - TIR'!$D$22)*(1-P653)))</f>
        <v>0.156505614016078</v>
      </c>
      <c r="R653" s="17">
        <f ca="1" t="shared" si="4867"/>
        <v>0.408618094100363</v>
      </c>
      <c r="S653" s="19">
        <f ca="1">IF(R653&lt;=('Ejercicio 3 - TIR'!$D$23-'Ejercicio 3 - TIR'!$C$23)/('Ejercicio 3 - TIR'!$E$23-'Ejercicio 3 - TIR'!$C$23),'Ejercicio 3 - TIR'!$C$23+SQRT(('Ejercicio 3 - TIR'!$E$23-'Ejercicio 3 - TIR'!$C$23)*('Ejercicio 3 - TIR'!$D$23-'Ejercicio 3 - TIR'!$C$23)*R653),'Ejercicio 3 - TIR'!$E$23-SQRT(('Ejercicio 3 - TIR'!$E$23-'Ejercicio 3 - TIR'!$C$23)*('Ejercicio 3 - TIR'!$E$23-'Ejercicio 3 - TIR'!$D$23)*(1-R653)))</f>
        <v>0.147120334979138</v>
      </c>
      <c r="T653" s="17">
        <f ca="1" t="shared" ref="T653:X653" si="4868">RAND()</f>
        <v>0.243465688252071</v>
      </c>
      <c r="U653" s="19">
        <f ca="1">IF(T653&lt;=('Ejercicio 3 - TIR'!$D$24-'Ejercicio 3 - TIR'!$C$24)/('Ejercicio 3 - TIR'!$E$24-'Ejercicio 3 - TIR'!$C$24),'Ejercicio 3 - TIR'!$C$24+SQRT(('Ejercicio 3 - TIR'!$E$24-'Ejercicio 3 - TIR'!$C$24)*('Ejercicio 3 - TIR'!$D$24-'Ejercicio 3 - TIR'!$C$24)*T653),'Ejercicio 3 - TIR'!$E$24-SQRT(('Ejercicio 3 - TIR'!$E$24-'Ejercicio 3 - TIR'!$C$24)*('Ejercicio 3 - TIR'!$E$24-'Ejercicio 3 - TIR'!$D$24)*(1-T653)))</f>
        <v>0.172611456063893</v>
      </c>
      <c r="V653" s="17">
        <f ca="1" t="shared" si="4868"/>
        <v>0.899888931313915</v>
      </c>
      <c r="W653" s="19">
        <f ca="1">IF(V653&lt;=('Ejercicio 3 - TIR'!$D$25-'Ejercicio 3 - TIR'!$C$25)/('Ejercicio 3 - TIR'!$E$25-'Ejercicio 3 - TIR'!$C$25),'Ejercicio 3 - TIR'!$C$25+SQRT(('Ejercicio 3 - TIR'!$E$25-'Ejercicio 3 - TIR'!$C$25)*('Ejercicio 3 - TIR'!$D$25-'Ejercicio 3 - TIR'!$C$25)*V653),'Ejercicio 3 - TIR'!$E$25-SQRT(('Ejercicio 3 - TIR'!$E$25-'Ejercicio 3 - TIR'!$C$25)*('Ejercicio 3 - TIR'!$E$25-'Ejercicio 3 - TIR'!$D$25)*(1-V653)))</f>
        <v>0.231281326425163</v>
      </c>
      <c r="X653" s="17">
        <f ca="1" t="shared" si="4868"/>
        <v>0.795616327355398</v>
      </c>
      <c r="Y653" s="19">
        <f ca="1">IF(X653&lt;=('Ejercicio 3 - TIR'!$D$26-'Ejercicio 3 - TIR'!$C$26)/('Ejercicio 3 - TIR'!$E$26-'Ejercicio 3 - TIR'!$C$26),'Ejercicio 3 - TIR'!$C$26+SQRT(('Ejercicio 3 - TIR'!$E$26-'Ejercicio 3 - TIR'!$C$26)*('Ejercicio 3 - TIR'!$D$26-'Ejercicio 3 - TIR'!$C$26)*X653),'Ejercicio 3 - TIR'!$E$26-SQRT(('Ejercicio 3 - TIR'!$E$26-'Ejercicio 3 - TIR'!$C$26)*('Ejercicio 3 - TIR'!$E$26-'Ejercicio 3 - TIR'!$D$26)*(1-X653)))</f>
        <v>0.24677844325922</v>
      </c>
      <c r="Z653" s="17">
        <f ca="1" t="shared" si="4764"/>
        <v>1.15650561401608</v>
      </c>
      <c r="AA653" s="17">
        <f ca="1" t="shared" si="4765"/>
        <v>1.32665110735538</v>
      </c>
      <c r="AB653" s="17">
        <f ca="1" t="shared" si="4766"/>
        <v>1.55564628668476</v>
      </c>
      <c r="AC653" s="17">
        <f ca="1" t="shared" si="4767"/>
        <v>1.9154382233176</v>
      </c>
      <c r="AD653" s="17">
        <f ca="1" t="shared" si="4768"/>
        <v>2.38812708622712</v>
      </c>
      <c r="AE653" s="16">
        <f ca="1" t="shared" si="4769"/>
        <v>4283.213767088</v>
      </c>
      <c r="AF653" s="16">
        <f ca="1" t="shared" si="4770"/>
        <v>4913.36161128924</v>
      </c>
      <c r="AG653" s="16">
        <f ca="1" t="shared" si="4771"/>
        <v>5761.46411318231</v>
      </c>
      <c r="AH653" s="16">
        <f ca="1" t="shared" si="4772"/>
        <v>7093.9831754301</v>
      </c>
      <c r="AI653" s="16">
        <f ca="1" t="shared" si="4773"/>
        <v>8844.62529996983</v>
      </c>
      <c r="AJ653" s="18">
        <f ca="1" t="shared" si="4774"/>
        <v>49963.285403367</v>
      </c>
      <c r="AK653" s="18">
        <f ca="1" t="shared" si="4775"/>
        <v>50032.8067216189</v>
      </c>
      <c r="AL653" s="18">
        <f ca="1" t="shared" si="4776"/>
        <v>64773.2881507239</v>
      </c>
      <c r="AM653" s="18">
        <f ca="1" t="shared" si="4777"/>
        <v>70233.0664529736</v>
      </c>
      <c r="AN653" s="18">
        <f ca="1" t="shared" si="4778"/>
        <v>97379.800128984</v>
      </c>
      <c r="AO653" s="18">
        <f ca="1">C653/'Ejercicio 3 - TIR'!$D$7</f>
        <v>13236.5121693832</v>
      </c>
      <c r="AP653" s="18">
        <f ca="1" t="shared" si="4779"/>
        <v>36726.7732339838</v>
      </c>
      <c r="AQ653" s="18">
        <f ca="1" t="shared" si="4780"/>
        <v>36796.2945522357</v>
      </c>
      <c r="AR653" s="18">
        <f ca="1" t="shared" si="4781"/>
        <v>51536.7759813407</v>
      </c>
      <c r="AS653" s="18">
        <f ca="1" t="shared" si="4782"/>
        <v>56996.5542835904</v>
      </c>
      <c r="AT653" s="18">
        <f ca="1" t="shared" si="4783"/>
        <v>84143.2879596008</v>
      </c>
      <c r="AU653" s="18">
        <f ca="1">AP653*'Ejercicio 3 - TIR'!$D$5</f>
        <v>18363.3866169919</v>
      </c>
      <c r="AV653" s="18">
        <f ca="1">AQ653*'Ejercicio 3 - TIR'!$D$5</f>
        <v>18398.1472761179</v>
      </c>
      <c r="AW653" s="18">
        <f ca="1">AR653*'Ejercicio 3 - TIR'!$D$5</f>
        <v>25768.3879906704</v>
      </c>
      <c r="AX653" s="18">
        <f ca="1">AS653*'Ejercicio 3 - TIR'!$D$5</f>
        <v>28498.2771417952</v>
      </c>
      <c r="AY653" s="18">
        <f ca="1">AT653*'Ejercicio 3 - TIR'!$D$5</f>
        <v>42071.6439798004</v>
      </c>
      <c r="AZ653" s="18">
        <f ca="1" t="shared" ref="AZ653:BD653" si="4869">AJ653-AU653-AE653</f>
        <v>27316.6850192871</v>
      </c>
      <c r="BA653" s="18">
        <f ca="1" t="shared" si="4869"/>
        <v>26721.2978342118</v>
      </c>
      <c r="BB653" s="18">
        <f ca="1" t="shared" si="4869"/>
        <v>33243.4360468713</v>
      </c>
      <c r="BC653" s="18">
        <f ca="1" t="shared" si="4869"/>
        <v>34640.8061357483</v>
      </c>
      <c r="BD653" s="18">
        <f ca="1" t="shared" si="4869"/>
        <v>46463.5308492138</v>
      </c>
      <c r="BE653" s="18">
        <f ca="1" t="shared" ref="BE653:BI653" si="4870">AZ653/Z653</f>
        <v>23620.0193827225</v>
      </c>
      <c r="BF653" s="18">
        <f ca="1" t="shared" si="4870"/>
        <v>20141.9180114956</v>
      </c>
      <c r="BG653" s="18">
        <f ca="1" t="shared" si="4870"/>
        <v>21369.5338917411</v>
      </c>
      <c r="BH653" s="18">
        <f ca="1" t="shared" si="4870"/>
        <v>18085.0552704067</v>
      </c>
      <c r="BI653" s="18">
        <f ca="1" t="shared" si="4870"/>
        <v>19456.0545446596</v>
      </c>
      <c r="BJ653" s="18">
        <f ca="1" t="shared" si="4786"/>
        <v>65357.7756784682</v>
      </c>
      <c r="BK653" s="18">
        <f ca="1" t="shared" si="4787"/>
        <v>31610.4732388789</v>
      </c>
      <c r="BL653" s="18">
        <f ca="1" t="shared" si="4788"/>
        <v>96968.2489173471</v>
      </c>
      <c r="BM653" s="18">
        <f ca="1">BK653*'Ejercicio 3 - TIR'!$D$5</f>
        <v>15805.2366194395</v>
      </c>
      <c r="BN653" s="18">
        <f ca="1" t="shared" si="4789"/>
        <v>81163.0122979077</v>
      </c>
      <c r="BO653" s="18">
        <f ca="1" t="shared" si="4790"/>
        <v>33986.0524031546</v>
      </c>
      <c r="BP653" s="18">
        <f ca="1" t="shared" si="4791"/>
        <v>-93550.357165379</v>
      </c>
      <c r="BQ653" s="18">
        <f ca="1" t="shared" ref="BQ653:BT653" si="4871">BE653</f>
        <v>23620.0193827225</v>
      </c>
      <c r="BR653" s="18">
        <f ca="1" t="shared" si="4871"/>
        <v>20141.9180114956</v>
      </c>
      <c r="BS653" s="18">
        <f ca="1" t="shared" si="4871"/>
        <v>21369.5338917411</v>
      </c>
      <c r="BT653" s="18">
        <f ca="1" t="shared" si="4871"/>
        <v>18085.0552704067</v>
      </c>
      <c r="BU653" s="18">
        <f ca="1" t="shared" si="4793"/>
        <v>53442.1069478142</v>
      </c>
      <c r="BV653" s="20">
        <f ca="1" t="shared" si="4794"/>
        <v>12.2370861389285</v>
      </c>
    </row>
    <row r="654" ht="15" customHeight="1" spans="1:74">
      <c r="A654" s="16">
        <v>653</v>
      </c>
      <c r="B654" s="17">
        <f ca="1" t="shared" ref="B654:F654" si="4872">RAND()</f>
        <v>0.623779190932794</v>
      </c>
      <c r="C654" s="18">
        <f ca="1">IF(B654&lt;=('Ejercicio 3 - TIR'!$D$13-'Ejercicio 3 - TIR'!$C$13)/('Ejercicio 3 - TIR'!$E$13-'Ejercicio 3 - TIR'!$C$13),'Ejercicio 3 - TIR'!$C$13+SQRT(('Ejercicio 3 - TIR'!$E$13-'Ejercicio 3 - TIR'!$C$13)*('Ejercicio 3 - TIR'!$D$13-'Ejercicio 3 - TIR'!$C$13)*B654),'Ejercicio 3 - TIR'!$E$13-SQRT(('Ejercicio 3 - TIR'!$E$13-'Ejercicio 3 - TIR'!$C$13)*('Ejercicio 3 - TIR'!$E$13-'Ejercicio 3 - TIR'!$D$13)*(1-B654)))</f>
        <v>78752.2949267304</v>
      </c>
      <c r="D654" s="17">
        <f ca="1" t="shared" si="4872"/>
        <v>0.475439069544922</v>
      </c>
      <c r="E654" s="18">
        <f ca="1">IF(D654&lt;=('Ejercicio 3 - TIR'!$D$14-'Ejercicio 3 - TIR'!$C$14)/('Ejercicio 3 - TIR'!$E$14-'Ejercicio 3 - TIR'!$C$14),'Ejercicio 3 - TIR'!$C$14+SQRT(('Ejercicio 3 - TIR'!$E$14-'Ejercicio 3 - TIR'!$C$14)*('Ejercicio 3 - TIR'!$D$14-'Ejercicio 3 - TIR'!$C$14)*D654),'Ejercicio 3 - TIR'!$E$14-SQRT(('Ejercicio 3 - TIR'!$E$14-'Ejercicio 3 - TIR'!$C$14)*('Ejercicio 3 - TIR'!$E$14-'Ejercicio 3 - TIR'!$D$14)*(1-D654)))</f>
        <v>31129.5919164752</v>
      </c>
      <c r="F654" s="17">
        <f ca="1" t="shared" si="4872"/>
        <v>0.58122516744227</v>
      </c>
      <c r="G654" s="18">
        <f ca="1">IF(F654&lt;=('Ejercicio 3 - TIR'!$D$18-'Ejercicio 3 - TIR'!$C$18)/('Ejercicio 3 - TIR'!$E$18-'Ejercicio 3 - TIR'!$C$18),'Ejercicio 3 - TIR'!$C$18+SQRT(('Ejercicio 3 - TIR'!$E$18-'Ejercicio 3 - TIR'!$C$18)*('Ejercicio 3 - TIR'!$D$18-'Ejercicio 3 - TIR'!$C$18)*F654),'Ejercicio 3 - TIR'!$E$18-SQRT(('Ejercicio 3 - TIR'!$E$18-'Ejercicio 3 - TIR'!$C$18)*('Ejercicio 3 - TIR'!$E$18-'Ejercicio 3 - TIR'!$D$18)*(1-F654)))</f>
        <v>39337.2252364576</v>
      </c>
      <c r="H654" s="17">
        <f ca="1" t="shared" ref="H654:L654" si="4873">RAND()</f>
        <v>0.6710743653729</v>
      </c>
      <c r="I654" s="18">
        <f ca="1">IF(H654&lt;=('Ejercicio 3 - TIR'!$D$18-'Ejercicio 3 - TIR'!$C$18)/('Ejercicio 3 - TIR'!$E$18-'Ejercicio 3 - TIR'!$C$18),'Ejercicio 3 - TIR'!$C$18+SQRT(('Ejercicio 3 - TIR'!$E$18-'Ejercicio 3 - TIR'!$C$18)*('Ejercicio 3 - TIR'!$D$18-'Ejercicio 3 - TIR'!$C$18)*H654),'Ejercicio 3 - TIR'!$E$18-SQRT(('Ejercicio 3 - TIR'!$E$18-'Ejercicio 3 - TIR'!$C$18)*('Ejercicio 3 - TIR'!$E$18-'Ejercicio 3 - TIR'!$D$18)*(1-H654)))</f>
        <v>40033.1677502625</v>
      </c>
      <c r="J654" s="17">
        <f ca="1" t="shared" si="4873"/>
        <v>0.173802905727593</v>
      </c>
      <c r="K654" s="18">
        <f ca="1">IF(J654&lt;=('Ejercicio 3 - TIR'!$D$18-'Ejercicio 3 - TIR'!$C$18)/('Ejercicio 3 - TIR'!$E$18-'Ejercicio 3 - TIR'!$C$18),'Ejercicio 3 - TIR'!$C$18+SQRT(('Ejercicio 3 - TIR'!$E$18-'Ejercicio 3 - TIR'!$C$18)*('Ejercicio 3 - TIR'!$D$18-'Ejercicio 3 - TIR'!$C$18)*J654),'Ejercicio 3 - TIR'!$E$18-SQRT(('Ejercicio 3 - TIR'!$E$18-'Ejercicio 3 - TIR'!$C$18)*('Ejercicio 3 - TIR'!$E$18-'Ejercicio 3 - TIR'!$D$18)*(1-J654)))</f>
        <v>35105.9216463964</v>
      </c>
      <c r="L654" s="17">
        <f ca="1" t="shared" si="4873"/>
        <v>0.0282825252155545</v>
      </c>
      <c r="M654" s="18">
        <f ca="1">IF(L654&lt;=('Ejercicio 3 - TIR'!$D$18-'Ejercicio 3 - TIR'!$C$18)/('Ejercicio 3 - TIR'!$E$18-'Ejercicio 3 - TIR'!$C$18),'Ejercicio 3 - TIR'!$C$18+SQRT(('Ejercicio 3 - TIR'!$E$18-'Ejercicio 3 - TIR'!$C$18)*('Ejercicio 3 - TIR'!$D$18-'Ejercicio 3 - TIR'!$C$18)*L654),'Ejercicio 3 - TIR'!$E$18-SQRT(('Ejercicio 3 - TIR'!$E$18-'Ejercicio 3 - TIR'!$C$18)*('Ejercicio 3 - TIR'!$E$18-'Ejercicio 3 - TIR'!$D$18)*(1-L654)))</f>
        <v>32059.7035666166</v>
      </c>
      <c r="N654" s="17">
        <f ca="1" t="shared" ref="N654:R654" si="4874">RAND()</f>
        <v>0.558241611536558</v>
      </c>
      <c r="O654" s="18">
        <f ca="1">IF(N654&lt;=('Ejercicio 3 - TIR'!$D$18-'Ejercicio 3 - TIR'!$C$18)/('Ejercicio 3 - TIR'!$E$18-'Ejercicio 3 - TIR'!$C$18),'Ejercicio 3 - TIR'!$C$18+SQRT(('Ejercicio 3 - TIR'!$E$18-'Ejercicio 3 - TIR'!$C$18)*('Ejercicio 3 - TIR'!$D$18-'Ejercicio 3 - TIR'!$C$18)*N654),'Ejercicio 3 - TIR'!$E$18-SQRT(('Ejercicio 3 - TIR'!$E$18-'Ejercicio 3 - TIR'!$C$18)*('Ejercicio 3 - TIR'!$E$18-'Ejercicio 3 - TIR'!$D$18)*(1-N654)))</f>
        <v>39150.7508834239</v>
      </c>
      <c r="P654" s="17">
        <f ca="1" t="shared" si="4874"/>
        <v>0.962143637905952</v>
      </c>
      <c r="Q654" s="19">
        <f ca="1">IF(P654&lt;=('Ejercicio 3 - TIR'!$D$22-'Ejercicio 3 - TIR'!$C$22)/('Ejercicio 3 - TIR'!$E$22-'Ejercicio 3 - TIR'!$C$22),'Ejercicio 3 - TIR'!$C$22+SQRT(('Ejercicio 3 - TIR'!$E$22-'Ejercicio 3 - TIR'!$C$22)*('Ejercicio 3 - TIR'!$D$22-'Ejercicio 3 - TIR'!$C$22)*P654),'Ejercicio 3 - TIR'!$E$22-SQRT(('Ejercicio 3 - TIR'!$E$22-'Ejercicio 3 - TIR'!$C$22)*('Ejercicio 3 - TIR'!$E$22-'Ejercicio 3 - TIR'!$D$22)*(1-P654)))</f>
        <v>0.171745216431106</v>
      </c>
      <c r="R654" s="17">
        <f ca="1" t="shared" si="4874"/>
        <v>0.690606532134576</v>
      </c>
      <c r="S654" s="19">
        <f ca="1">IF(R654&lt;=('Ejercicio 3 - TIR'!$D$23-'Ejercicio 3 - TIR'!$C$23)/('Ejercicio 3 - TIR'!$E$23-'Ejercicio 3 - TIR'!$C$23),'Ejercicio 3 - TIR'!$C$23+SQRT(('Ejercicio 3 - TIR'!$E$23-'Ejercicio 3 - TIR'!$C$23)*('Ejercicio 3 - TIR'!$D$23-'Ejercicio 3 - TIR'!$C$23)*R654),'Ejercicio 3 - TIR'!$E$23-SQRT(('Ejercicio 3 - TIR'!$E$23-'Ejercicio 3 - TIR'!$C$23)*('Ejercicio 3 - TIR'!$E$23-'Ejercicio 3 - TIR'!$D$23)*(1-R654)))</f>
        <v>0.156401096589931</v>
      </c>
      <c r="T654" s="17">
        <f ca="1" t="shared" ref="T654:X654" si="4875">RAND()</f>
        <v>0.961643961590321</v>
      </c>
      <c r="U654" s="19">
        <f ca="1">IF(T654&lt;=('Ejercicio 3 - TIR'!$D$24-'Ejercicio 3 - TIR'!$C$24)/('Ejercicio 3 - TIR'!$E$24-'Ejercicio 3 - TIR'!$C$24),'Ejercicio 3 - TIR'!$C$24+SQRT(('Ejercicio 3 - TIR'!$E$24-'Ejercicio 3 - TIR'!$C$24)*('Ejercicio 3 - TIR'!$D$24-'Ejercicio 3 - TIR'!$C$24)*T654),'Ejercicio 3 - TIR'!$E$24-SQRT(('Ejercicio 3 - TIR'!$E$24-'Ejercicio 3 - TIR'!$C$24)*('Ejercicio 3 - TIR'!$E$24-'Ejercicio 3 - TIR'!$D$24)*(1-T654)))</f>
        <v>0.209636752075382</v>
      </c>
      <c r="V654" s="17">
        <f ca="1" t="shared" si="4875"/>
        <v>0.82554882399844</v>
      </c>
      <c r="W654" s="19">
        <f ca="1">IF(V654&lt;=('Ejercicio 3 - TIR'!$D$25-'Ejercicio 3 - TIR'!$C$25)/('Ejercicio 3 - TIR'!$E$25-'Ejercicio 3 - TIR'!$C$25),'Ejercicio 3 - TIR'!$C$25+SQRT(('Ejercicio 3 - TIR'!$E$25-'Ejercicio 3 - TIR'!$C$25)*('Ejercicio 3 - TIR'!$D$25-'Ejercicio 3 - TIR'!$C$25)*V654),'Ejercicio 3 - TIR'!$E$25-SQRT(('Ejercicio 3 - TIR'!$E$25-'Ejercicio 3 - TIR'!$C$25)*('Ejercicio 3 - TIR'!$E$25-'Ejercicio 3 - TIR'!$D$25)*(1-V654)))</f>
        <v>0.225290100849954</v>
      </c>
      <c r="X654" s="17">
        <f ca="1" t="shared" si="4875"/>
        <v>0.575252964750182</v>
      </c>
      <c r="Y654" s="19">
        <f ca="1">IF(X654&lt;=('Ejercicio 3 - TIR'!$D$26-'Ejercicio 3 - TIR'!$C$26)/('Ejercicio 3 - TIR'!$E$26-'Ejercicio 3 - TIR'!$C$26),'Ejercicio 3 - TIR'!$C$26+SQRT(('Ejercicio 3 - TIR'!$E$26-'Ejercicio 3 - TIR'!$C$26)*('Ejercicio 3 - TIR'!$D$26-'Ejercicio 3 - TIR'!$C$26)*X654),'Ejercicio 3 - TIR'!$E$26-SQRT(('Ejercicio 3 - TIR'!$E$26-'Ejercicio 3 - TIR'!$C$26)*('Ejercicio 3 - TIR'!$E$26-'Ejercicio 3 - TIR'!$D$26)*(1-X654)))</f>
        <v>0.232108100994542</v>
      </c>
      <c r="Z654" s="17">
        <f ca="1" t="shared" si="4764"/>
        <v>1.17174521643111</v>
      </c>
      <c r="AA654" s="17">
        <f ca="1" t="shared" si="4765"/>
        <v>1.35500745320494</v>
      </c>
      <c r="AB654" s="17">
        <f ca="1" t="shared" si="4766"/>
        <v>1.63906681473275</v>
      </c>
      <c r="AC654" s="17">
        <f ca="1" t="shared" si="4767"/>
        <v>2.00833234272371</v>
      </c>
      <c r="AD654" s="17">
        <f ca="1" t="shared" si="4768"/>
        <v>2.47448254895923</v>
      </c>
      <c r="AE654" s="16">
        <f ca="1" t="shared" si="4769"/>
        <v>5346.35850110704</v>
      </c>
      <c r="AF654" s="16">
        <f ca="1" t="shared" si="4770"/>
        <v>6182.53483344308</v>
      </c>
      <c r="AG654" s="16">
        <f ca="1" t="shared" si="4771"/>
        <v>7478.621355519</v>
      </c>
      <c r="AH654" s="16">
        <f ca="1" t="shared" si="4772"/>
        <v>9163.48071492249</v>
      </c>
      <c r="AI654" s="16">
        <f ca="1" t="shared" si="4773"/>
        <v>11290.3988221633</v>
      </c>
      <c r="AJ654" s="18">
        <f ca="1" t="shared" si="4774"/>
        <v>46093.2054984922</v>
      </c>
      <c r="AK654" s="18">
        <f ca="1" t="shared" si="4775"/>
        <v>54245.2406770092</v>
      </c>
      <c r="AL654" s="18">
        <f ca="1" t="shared" si="4776"/>
        <v>57540.9511712165</v>
      </c>
      <c r="AM654" s="18">
        <f ca="1" t="shared" si="4777"/>
        <v>64386.5395709708</v>
      </c>
      <c r="AN654" s="18">
        <f ca="1" t="shared" si="4778"/>
        <v>96877.8498396826</v>
      </c>
      <c r="AO654" s="18">
        <f ca="1">C654/'Ejercicio 3 - TIR'!$D$7</f>
        <v>15750.4589853461</v>
      </c>
      <c r="AP654" s="18">
        <f ca="1" t="shared" si="4779"/>
        <v>30342.7465131461</v>
      </c>
      <c r="AQ654" s="18">
        <f ca="1" t="shared" si="4780"/>
        <v>38494.7816916631</v>
      </c>
      <c r="AR654" s="18">
        <f ca="1" t="shared" si="4781"/>
        <v>41790.4921858705</v>
      </c>
      <c r="AS654" s="18">
        <f ca="1" t="shared" si="4782"/>
        <v>48636.0805856247</v>
      </c>
      <c r="AT654" s="18">
        <f ca="1" t="shared" si="4783"/>
        <v>81127.3908543366</v>
      </c>
      <c r="AU654" s="18">
        <f ca="1">AP654*'Ejercicio 3 - TIR'!$D$5</f>
        <v>15171.373256573</v>
      </c>
      <c r="AV654" s="18">
        <f ca="1">AQ654*'Ejercicio 3 - TIR'!$D$5</f>
        <v>19247.3908458316</v>
      </c>
      <c r="AW654" s="18">
        <f ca="1">AR654*'Ejercicio 3 - TIR'!$D$5</f>
        <v>20895.2460929352</v>
      </c>
      <c r="AX654" s="18">
        <f ca="1">AS654*'Ejercicio 3 - TIR'!$D$5</f>
        <v>24318.0402928124</v>
      </c>
      <c r="AY654" s="18">
        <f ca="1">AT654*'Ejercicio 3 - TIR'!$D$5</f>
        <v>40563.6954271683</v>
      </c>
      <c r="AZ654" s="18">
        <f ca="1" t="shared" ref="AZ654:BD654" si="4876">AJ654-AU654-AE654</f>
        <v>25575.4737408121</v>
      </c>
      <c r="BA654" s="18">
        <f ca="1" t="shared" si="4876"/>
        <v>28815.3149977346</v>
      </c>
      <c r="BB654" s="18">
        <f ca="1" t="shared" si="4876"/>
        <v>29167.0837227623</v>
      </c>
      <c r="BC654" s="18">
        <f ca="1" t="shared" si="4876"/>
        <v>30905.018563236</v>
      </c>
      <c r="BD654" s="18">
        <f ca="1" t="shared" si="4876"/>
        <v>45023.7555903511</v>
      </c>
      <c r="BE654" s="18">
        <f ca="1" t="shared" ref="BE654:BI654" si="4877">AZ654/Z654</f>
        <v>21826.8215497476</v>
      </c>
      <c r="BF654" s="18">
        <f ca="1" t="shared" si="4877"/>
        <v>21265.798154526</v>
      </c>
      <c r="BG654" s="18">
        <f ca="1" t="shared" si="4877"/>
        <v>17794.9327389182</v>
      </c>
      <c r="BH654" s="18">
        <f ca="1" t="shared" si="4877"/>
        <v>15388.3985761651</v>
      </c>
      <c r="BI654" s="18">
        <f ca="1" t="shared" si="4877"/>
        <v>18195.2204954075</v>
      </c>
      <c r="BJ654" s="18">
        <f ca="1" t="shared" si="4786"/>
        <v>77029.6319535402</v>
      </c>
      <c r="BK654" s="18">
        <f ca="1" t="shared" si="4787"/>
        <v>38974.235897337</v>
      </c>
      <c r="BL654" s="18">
        <f ca="1" t="shared" si="4788"/>
        <v>116003.867850877</v>
      </c>
      <c r="BM654" s="18">
        <f ca="1">BK654*'Ejercicio 3 - TIR'!$D$5</f>
        <v>19487.1179486685</v>
      </c>
      <c r="BN654" s="18">
        <f ca="1" t="shared" si="4789"/>
        <v>96516.7499022087</v>
      </c>
      <c r="BO654" s="18">
        <f ca="1" t="shared" si="4790"/>
        <v>39004.8214091483</v>
      </c>
      <c r="BP654" s="18">
        <f ca="1" t="shared" si="4791"/>
        <v>-109881.886843206</v>
      </c>
      <c r="BQ654" s="18">
        <f ca="1" t="shared" ref="BQ654:BT654" si="4878">BE654</f>
        <v>21826.8215497476</v>
      </c>
      <c r="BR654" s="18">
        <f ca="1" t="shared" si="4878"/>
        <v>21265.798154526</v>
      </c>
      <c r="BS654" s="18">
        <f ca="1" t="shared" si="4878"/>
        <v>17794.9327389182</v>
      </c>
      <c r="BT654" s="18">
        <f ca="1" t="shared" si="4878"/>
        <v>15388.3985761651</v>
      </c>
      <c r="BU654" s="18">
        <f ca="1" t="shared" si="4793"/>
        <v>57200.0419045557</v>
      </c>
      <c r="BV654" s="20">
        <f ca="1" t="shared" si="4794"/>
        <v>5.85822626181896</v>
      </c>
    </row>
    <row r="655" ht="15" customHeight="1" spans="1:74">
      <c r="A655" s="16">
        <v>654</v>
      </c>
      <c r="B655" s="17">
        <f ca="1" t="shared" ref="B655:F655" si="4879">RAND()</f>
        <v>0.544515076849748</v>
      </c>
      <c r="C655" s="18">
        <f ca="1">IF(B655&lt;=('Ejercicio 3 - TIR'!$D$13-'Ejercicio 3 - TIR'!$C$13)/('Ejercicio 3 - TIR'!$E$13-'Ejercicio 3 - TIR'!$C$13),'Ejercicio 3 - TIR'!$C$13+SQRT(('Ejercicio 3 - TIR'!$E$13-'Ejercicio 3 - TIR'!$C$13)*('Ejercicio 3 - TIR'!$D$13-'Ejercicio 3 - TIR'!$C$13)*B655),'Ejercicio 3 - TIR'!$E$13-SQRT(('Ejercicio 3 - TIR'!$E$13-'Ejercicio 3 - TIR'!$C$13)*('Ejercicio 3 - TIR'!$E$13-'Ejercicio 3 - TIR'!$D$13)*(1-B655)))</f>
        <v>76620.9087477656</v>
      </c>
      <c r="D655" s="17">
        <f ca="1" t="shared" si="4879"/>
        <v>0.0772163521264233</v>
      </c>
      <c r="E655" s="18">
        <f ca="1">IF(D655&lt;=('Ejercicio 3 - TIR'!$D$14-'Ejercicio 3 - TIR'!$C$14)/('Ejercicio 3 - TIR'!$E$14-'Ejercicio 3 - TIR'!$C$14),'Ejercicio 3 - TIR'!$C$14+SQRT(('Ejercicio 3 - TIR'!$E$14-'Ejercicio 3 - TIR'!$C$14)*('Ejercicio 3 - TIR'!$D$14-'Ejercicio 3 - TIR'!$C$14)*D655),'Ejercicio 3 - TIR'!$E$14-SQRT(('Ejercicio 3 - TIR'!$E$14-'Ejercicio 3 - TIR'!$C$14)*('Ejercicio 3 - TIR'!$E$14-'Ejercicio 3 - TIR'!$D$14)*(1-D655)))</f>
        <v>27406.4967088034</v>
      </c>
      <c r="F655" s="17">
        <f ca="1" t="shared" si="4879"/>
        <v>0.589821746053283</v>
      </c>
      <c r="G655" s="18">
        <f ca="1">IF(F655&lt;=('Ejercicio 3 - TIR'!$D$18-'Ejercicio 3 - TIR'!$C$18)/('Ejercicio 3 - TIR'!$E$18-'Ejercicio 3 - TIR'!$C$18),'Ejercicio 3 - TIR'!$C$18+SQRT(('Ejercicio 3 - TIR'!$E$18-'Ejercicio 3 - TIR'!$C$18)*('Ejercicio 3 - TIR'!$D$18-'Ejercicio 3 - TIR'!$C$18)*F655),'Ejercicio 3 - TIR'!$E$18-SQRT(('Ejercicio 3 - TIR'!$E$18-'Ejercicio 3 - TIR'!$C$18)*('Ejercicio 3 - TIR'!$E$18-'Ejercicio 3 - TIR'!$D$18)*(1-F655)))</f>
        <v>39406.022640202</v>
      </c>
      <c r="H655" s="17">
        <f ca="1" t="shared" ref="H655:L655" si="4880">RAND()</f>
        <v>0.183342825460388</v>
      </c>
      <c r="I655" s="18">
        <f ca="1">IF(H655&lt;=('Ejercicio 3 - TIR'!$D$18-'Ejercicio 3 - TIR'!$C$18)/('Ejercicio 3 - TIR'!$E$18-'Ejercicio 3 - TIR'!$C$18),'Ejercicio 3 - TIR'!$C$18+SQRT(('Ejercicio 3 - TIR'!$E$18-'Ejercicio 3 - TIR'!$C$18)*('Ejercicio 3 - TIR'!$D$18-'Ejercicio 3 - TIR'!$C$18)*H655),'Ejercicio 3 - TIR'!$E$18-SQRT(('Ejercicio 3 - TIR'!$E$18-'Ejercicio 3 - TIR'!$C$18)*('Ejercicio 3 - TIR'!$E$18-'Ejercicio 3 - TIR'!$D$18)*(1-H655)))</f>
        <v>35244.1799949142</v>
      </c>
      <c r="J655" s="17">
        <f ca="1" t="shared" si="4880"/>
        <v>0.25917177657411</v>
      </c>
      <c r="K655" s="18">
        <f ca="1">IF(J655&lt;=('Ejercicio 3 - TIR'!$D$18-'Ejercicio 3 - TIR'!$C$18)/('Ejercicio 3 - TIR'!$E$18-'Ejercicio 3 - TIR'!$C$18),'Ejercicio 3 - TIR'!$C$18+SQRT(('Ejercicio 3 - TIR'!$E$18-'Ejercicio 3 - TIR'!$C$18)*('Ejercicio 3 - TIR'!$D$18-'Ejercicio 3 - TIR'!$C$18)*J655),'Ejercicio 3 - TIR'!$E$18-SQRT(('Ejercicio 3 - TIR'!$E$18-'Ejercicio 3 - TIR'!$C$18)*('Ejercicio 3 - TIR'!$E$18-'Ejercicio 3 - TIR'!$D$18)*(1-J655)))</f>
        <v>36235.0434229536</v>
      </c>
      <c r="L655" s="17">
        <f ca="1" t="shared" si="4880"/>
        <v>0.707908160483467</v>
      </c>
      <c r="M655" s="18">
        <f ca="1">IF(L655&lt;=('Ejercicio 3 - TIR'!$D$18-'Ejercicio 3 - TIR'!$C$18)/('Ejercicio 3 - TIR'!$E$18-'Ejercicio 3 - TIR'!$C$18),'Ejercicio 3 - TIR'!$C$18+SQRT(('Ejercicio 3 - TIR'!$E$18-'Ejercicio 3 - TIR'!$C$18)*('Ejercicio 3 - TIR'!$D$18-'Ejercicio 3 - TIR'!$C$18)*L655),'Ejercicio 3 - TIR'!$E$18-SQRT(('Ejercicio 3 - TIR'!$E$18-'Ejercicio 3 - TIR'!$C$18)*('Ejercicio 3 - TIR'!$E$18-'Ejercicio 3 - TIR'!$D$18)*(1-L655)))</f>
        <v>40319.5205412544</v>
      </c>
      <c r="N655" s="17">
        <f ca="1" t="shared" ref="N655:R655" si="4881">RAND()</f>
        <v>0.328082761459557</v>
      </c>
      <c r="O655" s="18">
        <f ca="1">IF(N655&lt;=('Ejercicio 3 - TIR'!$D$18-'Ejercicio 3 - TIR'!$C$18)/('Ejercicio 3 - TIR'!$E$18-'Ejercicio 3 - TIR'!$C$18),'Ejercicio 3 - TIR'!$C$18+SQRT(('Ejercicio 3 - TIR'!$E$18-'Ejercicio 3 - TIR'!$C$18)*('Ejercicio 3 - TIR'!$D$18-'Ejercicio 3 - TIR'!$C$18)*N655),'Ejercicio 3 - TIR'!$E$18-SQRT(('Ejercicio 3 - TIR'!$E$18-'Ejercicio 3 - TIR'!$C$18)*('Ejercicio 3 - TIR'!$E$18-'Ejercicio 3 - TIR'!$D$18)*(1-N655)))</f>
        <v>37015.1560366776</v>
      </c>
      <c r="P655" s="17">
        <f ca="1" t="shared" si="4881"/>
        <v>0.250627036704462</v>
      </c>
      <c r="Q655" s="19">
        <f ca="1">IF(P655&lt;=('Ejercicio 3 - TIR'!$D$22-'Ejercicio 3 - TIR'!$C$22)/('Ejercicio 3 - TIR'!$E$22-'Ejercicio 3 - TIR'!$C$22),'Ejercicio 3 - TIR'!$C$22+SQRT(('Ejercicio 3 - TIR'!$E$22-'Ejercicio 3 - TIR'!$C$22)*('Ejercicio 3 - TIR'!$D$22-'Ejercicio 3 - TIR'!$C$22)*P655),'Ejercicio 3 - TIR'!$E$22-SQRT(('Ejercicio 3 - TIR'!$E$22-'Ejercicio 3 - TIR'!$C$22)*('Ejercicio 3 - TIR'!$E$22-'Ejercicio 3 - TIR'!$D$22)*(1-P655)))</f>
        <v>0.141239789689826</v>
      </c>
      <c r="R655" s="17">
        <f ca="1" t="shared" si="4881"/>
        <v>0.176225583176895</v>
      </c>
      <c r="S655" s="19">
        <f ca="1">IF(R655&lt;=('Ejercicio 3 - TIR'!$D$23-'Ejercicio 3 - TIR'!$C$23)/('Ejercicio 3 - TIR'!$E$23-'Ejercicio 3 - TIR'!$C$23),'Ejercicio 3 - TIR'!$C$23+SQRT(('Ejercicio 3 - TIR'!$E$23-'Ejercicio 3 - TIR'!$C$23)*('Ejercicio 3 - TIR'!$D$23-'Ejercicio 3 - TIR'!$C$23)*R655),'Ejercicio 3 - TIR'!$E$23-SQRT(('Ejercicio 3 - TIR'!$E$23-'Ejercicio 3 - TIR'!$C$23)*('Ejercicio 3 - TIR'!$E$23-'Ejercicio 3 - TIR'!$D$23)*(1-R655)))</f>
        <v>0.137810279327355</v>
      </c>
      <c r="T655" s="17">
        <f ca="1" t="shared" ref="T655:X655" si="4882">RAND()</f>
        <v>0.889798108952331</v>
      </c>
      <c r="U655" s="19">
        <f ca="1">IF(T655&lt;=('Ejercicio 3 - TIR'!$D$24-'Ejercicio 3 - TIR'!$C$24)/('Ejercicio 3 - TIR'!$E$24-'Ejercicio 3 - TIR'!$C$24),'Ejercicio 3 - TIR'!$C$24+SQRT(('Ejercicio 3 - TIR'!$E$24-'Ejercicio 3 - TIR'!$C$24)*('Ejercicio 3 - TIR'!$D$24-'Ejercicio 3 - TIR'!$C$24)*T655),'Ejercicio 3 - TIR'!$E$24-SQRT(('Ejercicio 3 - TIR'!$E$24-'Ejercicio 3 - TIR'!$C$24)*('Ejercicio 3 - TIR'!$E$24-'Ejercicio 3 - TIR'!$D$24)*(1-T655)))</f>
        <v>0.202433973274144</v>
      </c>
      <c r="V655" s="17">
        <f ca="1" t="shared" si="4882"/>
        <v>0.0186410591225006</v>
      </c>
      <c r="W655" s="19">
        <f ca="1">IF(V655&lt;=('Ejercicio 3 - TIR'!$D$25-'Ejercicio 3 - TIR'!$C$25)/('Ejercicio 3 - TIR'!$E$25-'Ejercicio 3 - TIR'!$C$25),'Ejercicio 3 - TIR'!$C$25+SQRT(('Ejercicio 3 - TIR'!$E$25-'Ejercicio 3 - TIR'!$C$25)*('Ejercicio 3 - TIR'!$D$25-'Ejercicio 3 - TIR'!$C$25)*V655),'Ejercicio 3 - TIR'!$E$25-SQRT(('Ejercicio 3 - TIR'!$E$25-'Ejercicio 3 - TIR'!$C$25)*('Ejercicio 3 - TIR'!$E$25-'Ejercicio 3 - TIR'!$D$25)*(1-V655)))</f>
        <v>0.185108569542592</v>
      </c>
      <c r="X655" s="17">
        <f ca="1" t="shared" si="4882"/>
        <v>0.951327808989586</v>
      </c>
      <c r="Y655" s="19">
        <f ca="1">IF(X655&lt;=('Ejercicio 3 - TIR'!$D$26-'Ejercicio 3 - TIR'!$C$26)/('Ejercicio 3 - TIR'!$E$26-'Ejercicio 3 - TIR'!$C$26),'Ejercicio 3 - TIR'!$C$26+SQRT(('Ejercicio 3 - TIR'!$E$26-'Ejercicio 3 - TIR'!$C$26)*('Ejercicio 3 - TIR'!$D$26-'Ejercicio 3 - TIR'!$C$26)*X655),'Ejercicio 3 - TIR'!$E$26-SQRT(('Ejercicio 3 - TIR'!$E$26-'Ejercicio 3 - TIR'!$C$26)*('Ejercicio 3 - TIR'!$E$26-'Ejercicio 3 - TIR'!$D$26)*(1-X655)))</f>
        <v>0.263787972629673</v>
      </c>
      <c r="Z655" s="17">
        <f ca="1" t="shared" si="4764"/>
        <v>1.14123978968983</v>
      </c>
      <c r="AA655" s="17">
        <f ca="1" t="shared" si="4765"/>
        <v>1.29851436388647</v>
      </c>
      <c r="AB655" s="17">
        <f ca="1" t="shared" si="4766"/>
        <v>1.56137778592156</v>
      </c>
      <c r="AC655" s="17">
        <f ca="1" t="shared" si="4767"/>
        <v>1.85040219438908</v>
      </c>
      <c r="AD655" s="17">
        <f ca="1" t="shared" si="4768"/>
        <v>2.33851603779647</v>
      </c>
      <c r="AE655" s="16">
        <f ca="1" t="shared" si="4769"/>
        <v>3870.8878312863</v>
      </c>
      <c r="AF655" s="16">
        <f ca="1" t="shared" si="4770"/>
        <v>4404.33596456072</v>
      </c>
      <c r="AG655" s="16">
        <f ca="1" t="shared" si="4771"/>
        <v>5295.92319350096</v>
      </c>
      <c r="AH655" s="16">
        <f ca="1" t="shared" si="4772"/>
        <v>6276.24396025736</v>
      </c>
      <c r="AI655" s="16">
        <f ca="1" t="shared" si="4773"/>
        <v>7931.84163026288</v>
      </c>
      <c r="AJ655" s="18">
        <f ca="1" t="shared" si="4774"/>
        <v>44971.7209904166</v>
      </c>
      <c r="AK655" s="18">
        <f ca="1" t="shared" si="4775"/>
        <v>45765.0739667963</v>
      </c>
      <c r="AL655" s="18">
        <f ca="1" t="shared" si="4776"/>
        <v>56576.5918725028</v>
      </c>
      <c r="AM655" s="18">
        <f ca="1" t="shared" si="4777"/>
        <v>74607.3292862526</v>
      </c>
      <c r="AN655" s="18">
        <f ca="1" t="shared" si="4778"/>
        <v>86560.5360333094</v>
      </c>
      <c r="AO655" s="18">
        <f ca="1">C655/'Ejercicio 3 - TIR'!$D$7</f>
        <v>15324.1817495531</v>
      </c>
      <c r="AP655" s="18">
        <f ca="1" t="shared" si="4779"/>
        <v>29647.5392408635</v>
      </c>
      <c r="AQ655" s="18">
        <f ca="1" t="shared" si="4780"/>
        <v>30440.8922172432</v>
      </c>
      <c r="AR655" s="18">
        <f ca="1" t="shared" si="4781"/>
        <v>41252.4101229497</v>
      </c>
      <c r="AS655" s="18">
        <f ca="1" t="shared" si="4782"/>
        <v>59283.1475366995</v>
      </c>
      <c r="AT655" s="18">
        <f ca="1" t="shared" si="4783"/>
        <v>71236.3542837563</v>
      </c>
      <c r="AU655" s="18">
        <f ca="1">AP655*'Ejercicio 3 - TIR'!$D$5</f>
        <v>14823.7696204318</v>
      </c>
      <c r="AV655" s="18">
        <f ca="1">AQ655*'Ejercicio 3 - TIR'!$D$5</f>
        <v>15220.4461086216</v>
      </c>
      <c r="AW655" s="18">
        <f ca="1">AR655*'Ejercicio 3 - TIR'!$D$5</f>
        <v>20626.2050614748</v>
      </c>
      <c r="AX655" s="18">
        <f ca="1">AS655*'Ejercicio 3 - TIR'!$D$5</f>
        <v>29641.5737683497</v>
      </c>
      <c r="AY655" s="18">
        <f ca="1">AT655*'Ejercicio 3 - TIR'!$D$5</f>
        <v>35618.1771418781</v>
      </c>
      <c r="AZ655" s="18">
        <f ca="1" t="shared" ref="AZ655:BD655" si="4883">AJ655-AU655-AE655</f>
        <v>26277.0635386986</v>
      </c>
      <c r="BA655" s="18">
        <f ca="1" t="shared" si="4883"/>
        <v>26140.291893614</v>
      </c>
      <c r="BB655" s="18">
        <f ca="1" t="shared" si="4883"/>
        <v>30654.463617527</v>
      </c>
      <c r="BC655" s="18">
        <f ca="1" t="shared" si="4883"/>
        <v>38689.5115576455</v>
      </c>
      <c r="BD655" s="18">
        <f ca="1" t="shared" si="4883"/>
        <v>43010.5172611684</v>
      </c>
      <c r="BE655" s="18">
        <f ca="1" t="shared" ref="BE655:BI655" si="4884">AZ655/Z655</f>
        <v>23025.0152300073</v>
      </c>
      <c r="BF655" s="18">
        <f ca="1" t="shared" si="4884"/>
        <v>20130.922399176</v>
      </c>
      <c r="BG655" s="18">
        <f ca="1" t="shared" si="4884"/>
        <v>19632.9574392107</v>
      </c>
      <c r="BH655" s="18">
        <f ca="1" t="shared" si="4884"/>
        <v>20908.7038887884</v>
      </c>
      <c r="BI655" s="18">
        <f ca="1" t="shared" si="4884"/>
        <v>18392.2267651823</v>
      </c>
      <c r="BJ655" s="18">
        <f ca="1" t="shared" si="4786"/>
        <v>64090.5320933531</v>
      </c>
      <c r="BK655" s="18">
        <f ca="1" t="shared" si="4787"/>
        <v>35835.844787438</v>
      </c>
      <c r="BL655" s="18">
        <f ca="1" t="shared" si="4788"/>
        <v>99926.3768807911</v>
      </c>
      <c r="BM655" s="18">
        <f ca="1">BK655*'Ejercicio 3 - TIR'!$D$5</f>
        <v>17917.922393719</v>
      </c>
      <c r="BN655" s="18">
        <f ca="1" t="shared" si="4789"/>
        <v>82008.4544870721</v>
      </c>
      <c r="BO655" s="18">
        <f ca="1" t="shared" si="4790"/>
        <v>35068.58758358</v>
      </c>
      <c r="BP655" s="18">
        <f ca="1" t="shared" si="4791"/>
        <v>-104027.405456569</v>
      </c>
      <c r="BQ655" s="18">
        <f ca="1" t="shared" ref="BQ655:BT655" si="4885">BE655</f>
        <v>23025.0152300073</v>
      </c>
      <c r="BR655" s="18">
        <f ca="1" t="shared" si="4885"/>
        <v>20130.922399176</v>
      </c>
      <c r="BS655" s="18">
        <f ca="1" t="shared" si="4885"/>
        <v>19632.9574392107</v>
      </c>
      <c r="BT655" s="18">
        <f ca="1" t="shared" si="4885"/>
        <v>20908.7038887884</v>
      </c>
      <c r="BU655" s="18">
        <f ca="1" t="shared" si="4793"/>
        <v>53460.8143487623</v>
      </c>
      <c r="BV655" s="20">
        <f ca="1" t="shared" si="4794"/>
        <v>8.5979640675671</v>
      </c>
    </row>
    <row r="656" ht="15" customHeight="1" spans="1:74">
      <c r="A656" s="16">
        <v>655</v>
      </c>
      <c r="B656" s="17">
        <f ca="1" t="shared" ref="B656:F656" si="4886">RAND()</f>
        <v>0.561157265651979</v>
      </c>
      <c r="C656" s="18">
        <f ca="1">IF(B656&lt;=('Ejercicio 3 - TIR'!$D$13-'Ejercicio 3 - TIR'!$C$13)/('Ejercicio 3 - TIR'!$E$13-'Ejercicio 3 - TIR'!$C$13),'Ejercicio 3 - TIR'!$C$13+SQRT(('Ejercicio 3 - TIR'!$E$13-'Ejercicio 3 - TIR'!$C$13)*('Ejercicio 3 - TIR'!$D$13-'Ejercicio 3 - TIR'!$C$13)*B656),'Ejercicio 3 - TIR'!$E$13-SQRT(('Ejercicio 3 - TIR'!$E$13-'Ejercicio 3 - TIR'!$C$13)*('Ejercicio 3 - TIR'!$E$13-'Ejercicio 3 - TIR'!$D$13)*(1-B656)))</f>
        <v>77051.98742336</v>
      </c>
      <c r="D656" s="17">
        <f ca="1" t="shared" si="4886"/>
        <v>0.0998227152363627</v>
      </c>
      <c r="E656" s="18">
        <f ca="1">IF(D656&lt;=('Ejercicio 3 - TIR'!$D$14-'Ejercicio 3 - TIR'!$C$14)/('Ejercicio 3 - TIR'!$E$14-'Ejercicio 3 - TIR'!$C$14),'Ejercicio 3 - TIR'!$C$14+SQRT(('Ejercicio 3 - TIR'!$E$14-'Ejercicio 3 - TIR'!$C$14)*('Ejercicio 3 - TIR'!$D$14-'Ejercicio 3 - TIR'!$C$14)*D656),'Ejercicio 3 - TIR'!$E$14-SQRT(('Ejercicio 3 - TIR'!$E$14-'Ejercicio 3 - TIR'!$C$14)*('Ejercicio 3 - TIR'!$E$14-'Ejercicio 3 - TIR'!$D$14)*(1-D656)))</f>
        <v>27736.1841390387</v>
      </c>
      <c r="F656" s="17">
        <f ca="1" t="shared" si="4886"/>
        <v>0.682041959985584</v>
      </c>
      <c r="G656" s="18">
        <f ca="1">IF(F656&lt;=('Ejercicio 3 - TIR'!$D$18-'Ejercicio 3 - TIR'!$C$18)/('Ejercicio 3 - TIR'!$E$18-'Ejercicio 3 - TIR'!$C$18),'Ejercicio 3 - TIR'!$C$18+SQRT(('Ejercicio 3 - TIR'!$E$18-'Ejercicio 3 - TIR'!$C$18)*('Ejercicio 3 - TIR'!$D$18-'Ejercicio 3 - TIR'!$C$18)*F656),'Ejercicio 3 - TIR'!$E$18-SQRT(('Ejercicio 3 - TIR'!$E$18-'Ejercicio 3 - TIR'!$C$18)*('Ejercicio 3 - TIR'!$E$18-'Ejercicio 3 - TIR'!$D$18)*(1-F656)))</f>
        <v>40116.6760294773</v>
      </c>
      <c r="H656" s="17">
        <f ca="1" t="shared" ref="H656:L656" si="4887">RAND()</f>
        <v>0.689522091250024</v>
      </c>
      <c r="I656" s="18">
        <f ca="1">IF(H656&lt;=('Ejercicio 3 - TIR'!$D$18-'Ejercicio 3 - TIR'!$C$18)/('Ejercicio 3 - TIR'!$E$18-'Ejercicio 3 - TIR'!$C$18),'Ejercicio 3 - TIR'!$C$18+SQRT(('Ejercicio 3 - TIR'!$E$18-'Ejercicio 3 - TIR'!$C$18)*('Ejercicio 3 - TIR'!$D$18-'Ejercicio 3 - TIR'!$C$18)*H656),'Ejercicio 3 - TIR'!$E$18-SQRT(('Ejercicio 3 - TIR'!$E$18-'Ejercicio 3 - TIR'!$C$18)*('Ejercicio 3 - TIR'!$E$18-'Ejercicio 3 - TIR'!$D$18)*(1-H656)))</f>
        <v>40174.4592887171</v>
      </c>
      <c r="J656" s="17">
        <f ca="1" t="shared" si="4887"/>
        <v>0.672498888221218</v>
      </c>
      <c r="K656" s="18">
        <f ca="1">IF(J656&lt;=('Ejercicio 3 - TIR'!$D$18-'Ejercicio 3 - TIR'!$C$18)/('Ejercicio 3 - TIR'!$E$18-'Ejercicio 3 - TIR'!$C$18),'Ejercicio 3 - TIR'!$C$18+SQRT(('Ejercicio 3 - TIR'!$E$18-'Ejercicio 3 - TIR'!$C$18)*('Ejercicio 3 - TIR'!$D$18-'Ejercicio 3 - TIR'!$C$18)*J656),'Ejercicio 3 - TIR'!$E$18-SQRT(('Ejercicio 3 - TIR'!$E$18-'Ejercicio 3 - TIR'!$C$18)*('Ejercicio 3 - TIR'!$E$18-'Ejercicio 3 - TIR'!$D$18)*(1-J656)))</f>
        <v>40043.9346873343</v>
      </c>
      <c r="L656" s="17">
        <f ca="1" t="shared" si="4887"/>
        <v>0.817864555562442</v>
      </c>
      <c r="M656" s="18">
        <f ca="1">IF(L656&lt;=('Ejercicio 3 - TIR'!$D$18-'Ejercicio 3 - TIR'!$C$18)/('Ejercicio 3 - TIR'!$E$18-'Ejercicio 3 - TIR'!$C$18),'Ejercicio 3 - TIR'!$C$18+SQRT(('Ejercicio 3 - TIR'!$E$18-'Ejercicio 3 - TIR'!$C$18)*('Ejercicio 3 - TIR'!$D$18-'Ejercicio 3 - TIR'!$C$18)*L656),'Ejercicio 3 - TIR'!$E$18-SQRT(('Ejercicio 3 - TIR'!$E$18-'Ejercicio 3 - TIR'!$C$18)*('Ejercicio 3 - TIR'!$E$18-'Ejercicio 3 - TIR'!$D$18)*(1-L656)))</f>
        <v>41304.0348577379</v>
      </c>
      <c r="N656" s="17">
        <f ca="1" t="shared" ref="N656:R656" si="4888">RAND()</f>
        <v>0.691432172870067</v>
      </c>
      <c r="O656" s="18">
        <f ca="1">IF(N656&lt;=('Ejercicio 3 - TIR'!$D$18-'Ejercicio 3 - TIR'!$C$18)/('Ejercicio 3 - TIR'!$E$18-'Ejercicio 3 - TIR'!$C$18),'Ejercicio 3 - TIR'!$C$18+SQRT(('Ejercicio 3 - TIR'!$E$18-'Ejercicio 3 - TIR'!$C$18)*('Ejercicio 3 - TIR'!$D$18-'Ejercicio 3 - TIR'!$C$18)*N656),'Ejercicio 3 - TIR'!$E$18-SQRT(('Ejercicio 3 - TIR'!$E$18-'Ejercicio 3 - TIR'!$C$18)*('Ejercicio 3 - TIR'!$E$18-'Ejercicio 3 - TIR'!$D$18)*(1-N656)))</f>
        <v>40189.3257193253</v>
      </c>
      <c r="P656" s="17">
        <f ca="1" t="shared" si="4888"/>
        <v>0.165529663287401</v>
      </c>
      <c r="Q656" s="19">
        <f ca="1">IF(P656&lt;=('Ejercicio 3 - TIR'!$D$22-'Ejercicio 3 - TIR'!$C$22)/('Ejercicio 3 - TIR'!$E$22-'Ejercicio 3 - TIR'!$C$22),'Ejercicio 3 - TIR'!$C$22+SQRT(('Ejercicio 3 - TIR'!$E$22-'Ejercicio 3 - TIR'!$C$22)*('Ejercicio 3 - TIR'!$D$22-'Ejercicio 3 - TIR'!$C$22)*P656),'Ejercicio 3 - TIR'!$E$22-SQRT(('Ejercicio 3 - TIR'!$E$22-'Ejercicio 3 - TIR'!$C$22)*('Ejercicio 3 - TIR'!$E$22-'Ejercicio 3 - TIR'!$D$22)*(1-P656)))</f>
        <v>0.137261326539908</v>
      </c>
      <c r="R656" s="17">
        <f ca="1" t="shared" si="4888"/>
        <v>0.225312552718643</v>
      </c>
      <c r="S656" s="19">
        <f ca="1">IF(R656&lt;=('Ejercicio 3 - TIR'!$D$23-'Ejercicio 3 - TIR'!$C$23)/('Ejercicio 3 - TIR'!$E$23-'Ejercicio 3 - TIR'!$C$23),'Ejercicio 3 - TIR'!$C$23+SQRT(('Ejercicio 3 - TIR'!$E$23-'Ejercicio 3 - TIR'!$C$23)*('Ejercicio 3 - TIR'!$D$23-'Ejercicio 3 - TIR'!$C$23)*R656),'Ejercicio 3 - TIR'!$E$23-SQRT(('Ejercicio 3 - TIR'!$E$23-'Ejercicio 3 - TIR'!$C$23)*('Ejercicio 3 - TIR'!$E$23-'Ejercicio 3 - TIR'!$D$23)*(1-R656)))</f>
        <v>0.14013858472916</v>
      </c>
      <c r="T656" s="17">
        <f ca="1" t="shared" ref="T656:X656" si="4889">RAND()</f>
        <v>0.991399118125161</v>
      </c>
      <c r="U656" s="19">
        <f ca="1">IF(T656&lt;=('Ejercicio 3 - TIR'!$D$24-'Ejercicio 3 - TIR'!$C$24)/('Ejercicio 3 - TIR'!$E$24-'Ejercicio 3 - TIR'!$C$24),'Ejercicio 3 - TIR'!$C$24+SQRT(('Ejercicio 3 - TIR'!$E$24-'Ejercicio 3 - TIR'!$C$24)*('Ejercicio 3 - TIR'!$D$24-'Ejercicio 3 - TIR'!$C$24)*T656),'Ejercicio 3 - TIR'!$E$24-SQRT(('Ejercicio 3 - TIR'!$E$24-'Ejercicio 3 - TIR'!$C$24)*('Ejercicio 3 - TIR'!$E$24-'Ejercicio 3 - TIR'!$D$24)*(1-T656)))</f>
        <v>0.215092610750149</v>
      </c>
      <c r="V656" s="17">
        <f ca="1" t="shared" si="4889"/>
        <v>0.261612406185506</v>
      </c>
      <c r="W656" s="19">
        <f ca="1">IF(V656&lt;=('Ejercicio 3 - TIR'!$D$25-'Ejercicio 3 - TIR'!$C$25)/('Ejercicio 3 - TIR'!$E$25-'Ejercicio 3 - TIR'!$C$25),'Ejercicio 3 - TIR'!$C$25+SQRT(('Ejercicio 3 - TIR'!$E$25-'Ejercicio 3 - TIR'!$C$25)*('Ejercicio 3 - TIR'!$D$25-'Ejercicio 3 - TIR'!$C$25)*V656),'Ejercicio 3 - TIR'!$E$25-SQRT(('Ejercicio 3 - TIR'!$E$25-'Ejercicio 3 - TIR'!$C$25)*('Ejercicio 3 - TIR'!$E$25-'Ejercicio 3 - TIR'!$D$25)*(1-V656)))</f>
        <v>0.199137851725304</v>
      </c>
      <c r="X656" s="17">
        <f ca="1" t="shared" si="4889"/>
        <v>0.0620859465265906</v>
      </c>
      <c r="Y656" s="19">
        <f ca="1">IF(X656&lt;=('Ejercicio 3 - TIR'!$D$26-'Ejercicio 3 - TIR'!$C$26)/('Ejercicio 3 - TIR'!$E$26-'Ejercicio 3 - TIR'!$C$26),'Ejercicio 3 - TIR'!$C$26+SQRT(('Ejercicio 3 - TIR'!$E$26-'Ejercicio 3 - TIR'!$C$26)*('Ejercicio 3 - TIR'!$D$26-'Ejercicio 3 - TIR'!$C$26)*X656),'Ejercicio 3 - TIR'!$E$26-SQRT(('Ejercicio 3 - TIR'!$E$26-'Ejercicio 3 - TIR'!$C$26)*('Ejercicio 3 - TIR'!$E$26-'Ejercicio 3 - TIR'!$D$26)*(1-X656)))</f>
        <v>0.202947279854155</v>
      </c>
      <c r="Z656" s="17">
        <f ca="1" t="shared" si="4764"/>
        <v>1.13726132653991</v>
      </c>
      <c r="AA656" s="17">
        <f ca="1" t="shared" si="4765"/>
        <v>1.29663551930842</v>
      </c>
      <c r="AB656" s="17">
        <f ca="1" t="shared" si="4766"/>
        <v>1.57553223834784</v>
      </c>
      <c r="AC656" s="17">
        <f ca="1" t="shared" si="4767"/>
        <v>1.88928034361639</v>
      </c>
      <c r="AD656" s="17">
        <f ca="1" t="shared" si="4768"/>
        <v>2.27270465023526</v>
      </c>
      <c r="AE656" s="16">
        <f ca="1" t="shared" si="4769"/>
        <v>3807.10542807961</v>
      </c>
      <c r="AF656" s="16">
        <f ca="1" t="shared" si="4770"/>
        <v>4340.62779468539</v>
      </c>
      <c r="AG656" s="16">
        <f ca="1" t="shared" si="4771"/>
        <v>5274.26475933893</v>
      </c>
      <c r="AH656" s="16">
        <f ca="1" t="shared" si="4772"/>
        <v>6324.57051294416</v>
      </c>
      <c r="AI656" s="16">
        <f ca="1" t="shared" si="4773"/>
        <v>7608.12489479197</v>
      </c>
      <c r="AJ656" s="18">
        <f ca="1" t="shared" si="4774"/>
        <v>45623.1441976551</v>
      </c>
      <c r="AK656" s="18">
        <f ca="1" t="shared" si="4775"/>
        <v>52091.6308827606</v>
      </c>
      <c r="AL656" s="18">
        <f ca="1" t="shared" si="4776"/>
        <v>63090.5100501905</v>
      </c>
      <c r="AM656" s="18">
        <f ca="1" t="shared" si="4777"/>
        <v>78034.9011687703</v>
      </c>
      <c r="AN656" s="18">
        <f ca="1" t="shared" si="4778"/>
        <v>91338.46745213</v>
      </c>
      <c r="AO656" s="18">
        <f ca="1">C656/'Ejercicio 3 - TIR'!$D$7</f>
        <v>15410.397484672</v>
      </c>
      <c r="AP656" s="18">
        <f ca="1" t="shared" si="4779"/>
        <v>30212.7467129831</v>
      </c>
      <c r="AQ656" s="18">
        <f ca="1" t="shared" si="4780"/>
        <v>36681.2333980886</v>
      </c>
      <c r="AR656" s="18">
        <f ca="1" t="shared" si="4781"/>
        <v>47680.1125655185</v>
      </c>
      <c r="AS656" s="18">
        <f ca="1" t="shared" si="4782"/>
        <v>62624.5036840983</v>
      </c>
      <c r="AT656" s="18">
        <f ca="1" t="shared" si="4783"/>
        <v>75928.069967458</v>
      </c>
      <c r="AU656" s="18">
        <f ca="1">AP656*'Ejercicio 3 - TIR'!$D$5</f>
        <v>15106.3733564916</v>
      </c>
      <c r="AV656" s="18">
        <f ca="1">AQ656*'Ejercicio 3 - TIR'!$D$5</f>
        <v>18340.6166990443</v>
      </c>
      <c r="AW656" s="18">
        <f ca="1">AR656*'Ejercicio 3 - TIR'!$D$5</f>
        <v>23840.0562827592</v>
      </c>
      <c r="AX656" s="18">
        <f ca="1">AS656*'Ejercicio 3 - TIR'!$D$5</f>
        <v>31312.2518420491</v>
      </c>
      <c r="AY656" s="18">
        <f ca="1">AT656*'Ejercicio 3 - TIR'!$D$5</f>
        <v>37964.034983729</v>
      </c>
      <c r="AZ656" s="18">
        <f ca="1" t="shared" ref="AZ656:BD656" si="4890">AJ656-AU656-AE656</f>
        <v>26709.665413084</v>
      </c>
      <c r="BA656" s="18">
        <f ca="1" t="shared" si="4890"/>
        <v>29410.3863890309</v>
      </c>
      <c r="BB656" s="18">
        <f ca="1" t="shared" si="4890"/>
        <v>33976.1890080923</v>
      </c>
      <c r="BC656" s="18">
        <f ca="1" t="shared" si="4890"/>
        <v>40398.078813777</v>
      </c>
      <c r="BD656" s="18">
        <f ca="1" t="shared" si="4890"/>
        <v>45766.3075736091</v>
      </c>
      <c r="BE656" s="18">
        <f ca="1" t="shared" ref="BE656:BI656" si="4891">AZ656/Z656</f>
        <v>23485.9524277921</v>
      </c>
      <c r="BF656" s="18">
        <f ca="1" t="shared" si="4891"/>
        <v>22682.0767679706</v>
      </c>
      <c r="BG656" s="18">
        <f ca="1" t="shared" si="4891"/>
        <v>21564.8960910638</v>
      </c>
      <c r="BH656" s="18">
        <f ca="1" t="shared" si="4891"/>
        <v>21382.7868110079</v>
      </c>
      <c r="BI656" s="18">
        <f ca="1" t="shared" si="4891"/>
        <v>20137.375777742</v>
      </c>
      <c r="BJ656" s="18">
        <f ca="1" t="shared" si="4786"/>
        <v>63036.1546725747</v>
      </c>
      <c r="BK656" s="18">
        <f ca="1" t="shared" si="4787"/>
        <v>35023.2820253878</v>
      </c>
      <c r="BL656" s="18">
        <f ca="1" t="shared" si="4788"/>
        <v>98059.4366979625</v>
      </c>
      <c r="BM656" s="18">
        <f ca="1">BK656*'Ejercicio 3 - TIR'!$D$5</f>
        <v>17511.6410126939</v>
      </c>
      <c r="BN656" s="18">
        <f ca="1" t="shared" si="4789"/>
        <v>80547.7956852686</v>
      </c>
      <c r="BO656" s="18">
        <f ca="1" t="shared" si="4790"/>
        <v>35441.3828813747</v>
      </c>
      <c r="BP656" s="18">
        <f ca="1" t="shared" si="4791"/>
        <v>-104788.171562399</v>
      </c>
      <c r="BQ656" s="18">
        <f ca="1" t="shared" ref="BQ656:BT656" si="4892">BE656</f>
        <v>23485.9524277921</v>
      </c>
      <c r="BR656" s="18">
        <f ca="1" t="shared" si="4892"/>
        <v>22682.0767679706</v>
      </c>
      <c r="BS656" s="18">
        <f ca="1" t="shared" si="4892"/>
        <v>21564.8960910638</v>
      </c>
      <c r="BT656" s="18">
        <f ca="1" t="shared" si="4892"/>
        <v>21382.7868110079</v>
      </c>
      <c r="BU656" s="18">
        <f ca="1" t="shared" si="4793"/>
        <v>55578.7586591167</v>
      </c>
      <c r="BV656" s="20">
        <f ca="1" t="shared" si="4794"/>
        <v>10.2040879751558</v>
      </c>
    </row>
    <row r="657" ht="15" customHeight="1" spans="1:74">
      <c r="A657" s="16">
        <v>656</v>
      </c>
      <c r="B657" s="17">
        <f ca="1" t="shared" ref="B657:F657" si="4893">RAND()</f>
        <v>0.0377954049140727</v>
      </c>
      <c r="C657" s="18">
        <f ca="1">IF(B657&lt;=('Ejercicio 3 - TIR'!$D$13-'Ejercicio 3 - TIR'!$C$13)/('Ejercicio 3 - TIR'!$E$13-'Ejercicio 3 - TIR'!$C$13),'Ejercicio 3 - TIR'!$C$13+SQRT(('Ejercicio 3 - TIR'!$E$13-'Ejercicio 3 - TIR'!$C$13)*('Ejercicio 3 - TIR'!$D$13-'Ejercicio 3 - TIR'!$C$13)*B657),'Ejercicio 3 - TIR'!$E$13-SQRT(('Ejercicio 3 - TIR'!$E$13-'Ejercicio 3 - TIR'!$C$13)*('Ejercicio 3 - TIR'!$E$13-'Ejercicio 3 - TIR'!$D$13)*(1-B657)))</f>
        <v>63888.2080661442</v>
      </c>
      <c r="D657" s="17">
        <f ca="1" t="shared" si="4893"/>
        <v>0.218531892886441</v>
      </c>
      <c r="E657" s="18">
        <f ca="1">IF(D657&lt;=('Ejercicio 3 - TIR'!$D$14-'Ejercicio 3 - TIR'!$C$14)/('Ejercicio 3 - TIR'!$E$14-'Ejercicio 3 - TIR'!$C$14),'Ejercicio 3 - TIR'!$C$14+SQRT(('Ejercicio 3 - TIR'!$E$14-'Ejercicio 3 - TIR'!$C$14)*('Ejercicio 3 - TIR'!$D$14-'Ejercicio 3 - TIR'!$C$14)*D657),'Ejercicio 3 - TIR'!$E$14-SQRT(('Ejercicio 3 - TIR'!$E$14-'Ejercicio 3 - TIR'!$C$14)*('Ejercicio 3 - TIR'!$E$14-'Ejercicio 3 - TIR'!$D$14)*(1-D657)))</f>
        <v>29048.4431534212</v>
      </c>
      <c r="F657" s="17">
        <f ca="1" t="shared" si="4893"/>
        <v>0.537039961612421</v>
      </c>
      <c r="G657" s="18">
        <f ca="1">IF(F657&lt;=('Ejercicio 3 - TIR'!$D$18-'Ejercicio 3 - TIR'!$C$18)/('Ejercicio 3 - TIR'!$E$18-'Ejercicio 3 - TIR'!$C$18),'Ejercicio 3 - TIR'!$C$18+SQRT(('Ejercicio 3 - TIR'!$E$18-'Ejercicio 3 - TIR'!$C$18)*('Ejercicio 3 - TIR'!$D$18-'Ejercicio 3 - TIR'!$C$18)*F657),'Ejercicio 3 - TIR'!$E$18-SQRT(('Ejercicio 3 - TIR'!$E$18-'Ejercicio 3 - TIR'!$C$18)*('Ejercicio 3 - TIR'!$E$18-'Ejercicio 3 - TIR'!$D$18)*(1-F657)))</f>
        <v>38975.2991171249</v>
      </c>
      <c r="H657" s="17">
        <f ca="1" t="shared" ref="H657:L657" si="4894">RAND()</f>
        <v>0.436560425345579</v>
      </c>
      <c r="I657" s="18">
        <f ca="1">IF(H657&lt;=('Ejercicio 3 - TIR'!$D$18-'Ejercicio 3 - TIR'!$C$18)/('Ejercicio 3 - TIR'!$E$18-'Ejercicio 3 - TIR'!$C$18),'Ejercicio 3 - TIR'!$C$18+SQRT(('Ejercicio 3 - TIR'!$E$18-'Ejercicio 3 - TIR'!$C$18)*('Ejercicio 3 - TIR'!$D$18-'Ejercicio 3 - TIR'!$C$18)*H657),'Ejercicio 3 - TIR'!$E$18-SQRT(('Ejercicio 3 - TIR'!$E$18-'Ejercicio 3 - TIR'!$C$18)*('Ejercicio 3 - TIR'!$E$18-'Ejercicio 3 - TIR'!$D$18)*(1-H657)))</f>
        <v>38092.2224266166</v>
      </c>
      <c r="J657" s="17">
        <f ca="1" t="shared" si="4894"/>
        <v>0.582447308100241</v>
      </c>
      <c r="K657" s="18">
        <f ca="1">IF(J657&lt;=('Ejercicio 3 - TIR'!$D$18-'Ejercicio 3 - TIR'!$C$18)/('Ejercicio 3 - TIR'!$E$18-'Ejercicio 3 - TIR'!$C$18),'Ejercicio 3 - TIR'!$C$18+SQRT(('Ejercicio 3 - TIR'!$E$18-'Ejercicio 3 - TIR'!$C$18)*('Ejercicio 3 - TIR'!$D$18-'Ejercicio 3 - TIR'!$C$18)*J657),'Ejercicio 3 - TIR'!$E$18-SQRT(('Ejercicio 3 - TIR'!$E$18-'Ejercicio 3 - TIR'!$C$18)*('Ejercicio 3 - TIR'!$E$18-'Ejercicio 3 - TIR'!$D$18)*(1-J657)))</f>
        <v>39347.0367611899</v>
      </c>
      <c r="L657" s="17">
        <f ca="1" t="shared" si="4894"/>
        <v>0.560403283912097</v>
      </c>
      <c r="M657" s="18">
        <f ca="1">IF(L657&lt;=('Ejercicio 3 - TIR'!$D$18-'Ejercicio 3 - TIR'!$C$18)/('Ejercicio 3 - TIR'!$E$18-'Ejercicio 3 - TIR'!$C$18),'Ejercicio 3 - TIR'!$C$18+SQRT(('Ejercicio 3 - TIR'!$E$18-'Ejercicio 3 - TIR'!$C$18)*('Ejercicio 3 - TIR'!$D$18-'Ejercicio 3 - TIR'!$C$18)*L657),'Ejercicio 3 - TIR'!$E$18-SQRT(('Ejercicio 3 - TIR'!$E$18-'Ejercicio 3 - TIR'!$C$18)*('Ejercicio 3 - TIR'!$E$18-'Ejercicio 3 - TIR'!$D$18)*(1-L657)))</f>
        <v>39168.4509371439</v>
      </c>
      <c r="N657" s="17">
        <f ca="1" t="shared" ref="N657:R657" si="4895">RAND()</f>
        <v>0.897429409134054</v>
      </c>
      <c r="O657" s="18">
        <f ca="1">IF(N657&lt;=('Ejercicio 3 - TIR'!$D$18-'Ejercicio 3 - TIR'!$C$18)/('Ejercicio 3 - TIR'!$E$18-'Ejercicio 3 - TIR'!$C$18),'Ejercicio 3 - TIR'!$C$18+SQRT(('Ejercicio 3 - TIR'!$E$18-'Ejercicio 3 - TIR'!$C$18)*('Ejercicio 3 - TIR'!$D$18-'Ejercicio 3 - TIR'!$C$18)*N657),'Ejercicio 3 - TIR'!$E$18-SQRT(('Ejercicio 3 - TIR'!$E$18-'Ejercicio 3 - TIR'!$C$18)*('Ejercicio 3 - TIR'!$E$18-'Ejercicio 3 - TIR'!$D$18)*(1-N657)))</f>
        <v>42226.4112931175</v>
      </c>
      <c r="P657" s="17">
        <f ca="1" t="shared" si="4895"/>
        <v>0.326639195356126</v>
      </c>
      <c r="Q657" s="19">
        <f ca="1">IF(P657&lt;=('Ejercicio 3 - TIR'!$D$22-'Ejercicio 3 - TIR'!$C$22)/('Ejercicio 3 - TIR'!$E$22-'Ejercicio 3 - TIR'!$C$22),'Ejercicio 3 - TIR'!$C$22+SQRT(('Ejercicio 3 - TIR'!$E$22-'Ejercicio 3 - TIR'!$C$22)*('Ejercicio 3 - TIR'!$D$22-'Ejercicio 3 - TIR'!$C$22)*P657),'Ejercicio 3 - TIR'!$E$22-SQRT(('Ejercicio 3 - TIR'!$E$22-'Ejercicio 3 - TIR'!$C$22)*('Ejercicio 3 - TIR'!$E$22-'Ejercicio 3 - TIR'!$D$22)*(1-P657)))</f>
        <v>0.14424769167655</v>
      </c>
      <c r="R657" s="17">
        <f ca="1" t="shared" si="4895"/>
        <v>0.999384683100486</v>
      </c>
      <c r="S657" s="19">
        <f ca="1">IF(R657&lt;=('Ejercicio 3 - TIR'!$D$23-'Ejercicio 3 - TIR'!$C$23)/('Ejercicio 3 - TIR'!$E$23-'Ejercicio 3 - TIR'!$C$23),'Ejercicio 3 - TIR'!$C$23+SQRT(('Ejercicio 3 - TIR'!$E$23-'Ejercicio 3 - TIR'!$C$23)*('Ejercicio 3 - TIR'!$D$23-'Ejercicio 3 - TIR'!$C$23)*R657),'Ejercicio 3 - TIR'!$E$23-SQRT(('Ejercicio 3 - TIR'!$E$23-'Ejercicio 3 - TIR'!$C$23)*('Ejercicio 3 - TIR'!$E$23-'Ejercicio 3 - TIR'!$D$23)*(1-R657)))</f>
        <v>0.178947588284404</v>
      </c>
      <c r="T657" s="17">
        <f ca="1" t="shared" ref="T657:X657" si="4896">RAND()</f>
        <v>0.204057028514472</v>
      </c>
      <c r="U657" s="19">
        <f ca="1">IF(T657&lt;=('Ejercicio 3 - TIR'!$D$24-'Ejercicio 3 - TIR'!$C$24)/('Ejercicio 3 - TIR'!$E$24-'Ejercicio 3 - TIR'!$C$24),'Ejercicio 3 - TIR'!$C$24+SQRT(('Ejercicio 3 - TIR'!$E$24-'Ejercicio 3 - TIR'!$C$24)*('Ejercicio 3 - TIR'!$D$24-'Ejercicio 3 - TIR'!$C$24)*T657),'Ejercicio 3 - TIR'!$E$24-SQRT(('Ejercicio 3 - TIR'!$E$24-'Ejercicio 3 - TIR'!$C$24)*('Ejercicio 3 - TIR'!$E$24-'Ejercicio 3 - TIR'!$D$24)*(1-T657)))</f>
        <v>0.17070071882521</v>
      </c>
      <c r="V657" s="17">
        <f ca="1" t="shared" si="4896"/>
        <v>0.0365022394623413</v>
      </c>
      <c r="W657" s="19">
        <f ca="1">IF(V657&lt;=('Ejercicio 3 - TIR'!$D$25-'Ejercicio 3 - TIR'!$C$25)/('Ejercicio 3 - TIR'!$E$25-'Ejercicio 3 - TIR'!$C$25),'Ejercicio 3 - TIR'!$C$25+SQRT(('Ejercicio 3 - TIR'!$E$25-'Ejercicio 3 - TIR'!$C$25)*('Ejercicio 3 - TIR'!$D$25-'Ejercicio 3 - TIR'!$C$25)*V657),'Ejercicio 3 - TIR'!$E$25-SQRT(('Ejercicio 3 - TIR'!$E$25-'Ejercicio 3 - TIR'!$C$25)*('Ejercicio 3 - TIR'!$E$25-'Ejercicio 3 - TIR'!$D$25)*(1-V657)))</f>
        <v>0.187148645693226</v>
      </c>
      <c r="X657" s="17">
        <f ca="1" t="shared" si="4896"/>
        <v>0.604199323115093</v>
      </c>
      <c r="Y657" s="19">
        <f ca="1">IF(X657&lt;=('Ejercicio 3 - TIR'!$D$26-'Ejercicio 3 - TIR'!$C$26)/('Ejercicio 3 - TIR'!$E$26-'Ejercicio 3 - TIR'!$C$26),'Ejercicio 3 - TIR'!$C$26+SQRT(('Ejercicio 3 - TIR'!$E$26-'Ejercicio 3 - TIR'!$C$26)*('Ejercicio 3 - TIR'!$D$26-'Ejercicio 3 - TIR'!$C$26)*X657),'Ejercicio 3 - TIR'!$E$26-SQRT(('Ejercicio 3 - TIR'!$E$26-'Ejercicio 3 - TIR'!$C$26)*('Ejercicio 3 - TIR'!$E$26-'Ejercicio 3 - TIR'!$D$26)*(1-X657)))</f>
        <v>0.233768802144239</v>
      </c>
      <c r="Z657" s="17">
        <f ca="1" t="shared" si="4764"/>
        <v>1.14424769167655</v>
      </c>
      <c r="AA657" s="17">
        <f ca="1" t="shared" si="4765"/>
        <v>1.34900805650206</v>
      </c>
      <c r="AB657" s="17">
        <f ca="1" t="shared" si="4766"/>
        <v>1.57928470144797</v>
      </c>
      <c r="AC657" s="17">
        <f ca="1" t="shared" si="4767"/>
        <v>1.87484569448798</v>
      </c>
      <c r="AD657" s="17">
        <f ca="1" t="shared" si="4768"/>
        <v>2.31312612669372</v>
      </c>
      <c r="AE657" s="16">
        <f ca="1" t="shared" si="4769"/>
        <v>4190.17087167849</v>
      </c>
      <c r="AF657" s="16">
        <f ca="1" t="shared" si="4770"/>
        <v>4939.99184366491</v>
      </c>
      <c r="AG657" s="16">
        <f ca="1" t="shared" si="4771"/>
        <v>5783.25200236919</v>
      </c>
      <c r="AH657" s="16">
        <f ca="1" t="shared" si="4772"/>
        <v>6865.57978231522</v>
      </c>
      <c r="AI657" s="16">
        <f ca="1" t="shared" si="4773"/>
        <v>8470.53814405275</v>
      </c>
      <c r="AJ657" s="18">
        <f ca="1" t="shared" si="4774"/>
        <v>44597.3960471732</v>
      </c>
      <c r="AK657" s="18">
        <f ca="1" t="shared" si="4775"/>
        <v>51386.7149435744</v>
      </c>
      <c r="AL657" s="18">
        <f ca="1" t="shared" si="4776"/>
        <v>62140.173204258</v>
      </c>
      <c r="AM657" s="18">
        <f ca="1" t="shared" si="4777"/>
        <v>73434.801599268</v>
      </c>
      <c r="AN657" s="18">
        <f ca="1" t="shared" si="4778"/>
        <v>97675.015198625</v>
      </c>
      <c r="AO657" s="18">
        <f ca="1">C657/'Ejercicio 3 - TIR'!$D$7</f>
        <v>12777.6416132288</v>
      </c>
      <c r="AP657" s="18">
        <f ca="1" t="shared" si="4779"/>
        <v>31819.7544339444</v>
      </c>
      <c r="AQ657" s="18">
        <f ca="1" t="shared" si="4780"/>
        <v>38609.0733303456</v>
      </c>
      <c r="AR657" s="18">
        <f ca="1" t="shared" si="4781"/>
        <v>49362.5315910292</v>
      </c>
      <c r="AS657" s="18">
        <f ca="1" t="shared" si="4782"/>
        <v>60657.1599860392</v>
      </c>
      <c r="AT657" s="18">
        <f ca="1" t="shared" si="4783"/>
        <v>84897.3735853962</v>
      </c>
      <c r="AU657" s="18">
        <f ca="1">AP657*'Ejercicio 3 - TIR'!$D$5</f>
        <v>15909.8772169722</v>
      </c>
      <c r="AV657" s="18">
        <f ca="1">AQ657*'Ejercicio 3 - TIR'!$D$5</f>
        <v>19304.5366651728</v>
      </c>
      <c r="AW657" s="18">
        <f ca="1">AR657*'Ejercicio 3 - TIR'!$D$5</f>
        <v>24681.2657955146</v>
      </c>
      <c r="AX657" s="18">
        <f ca="1">AS657*'Ejercicio 3 - TIR'!$D$5</f>
        <v>30328.5799930196</v>
      </c>
      <c r="AY657" s="18">
        <f ca="1">AT657*'Ejercicio 3 - TIR'!$D$5</f>
        <v>42448.6867926981</v>
      </c>
      <c r="AZ657" s="18">
        <f ca="1" t="shared" ref="AZ657:BD657" si="4897">AJ657-AU657-AE657</f>
        <v>24497.3479585226</v>
      </c>
      <c r="BA657" s="18">
        <f ca="1" t="shared" si="4897"/>
        <v>27142.1864347367</v>
      </c>
      <c r="BB657" s="18">
        <f ca="1" t="shared" si="4897"/>
        <v>31675.6554063742</v>
      </c>
      <c r="BC657" s="18">
        <f ca="1" t="shared" si="4897"/>
        <v>36240.6418239332</v>
      </c>
      <c r="BD657" s="18">
        <f ca="1" t="shared" si="4897"/>
        <v>46755.7902618742</v>
      </c>
      <c r="BE657" s="18">
        <f ca="1" t="shared" ref="BE657:BI657" si="4898">AZ657/Z657</f>
        <v>21409.130327918</v>
      </c>
      <c r="BF657" s="18">
        <f ca="1" t="shared" si="4898"/>
        <v>20120.1069955917</v>
      </c>
      <c r="BG657" s="18">
        <f ca="1" t="shared" si="4898"/>
        <v>20056.9633691332</v>
      </c>
      <c r="BH657" s="18">
        <f ca="1" t="shared" si="4898"/>
        <v>19329.9330875496</v>
      </c>
      <c r="BI657" s="18">
        <f ca="1" t="shared" si="4898"/>
        <v>20213.2472251761</v>
      </c>
      <c r="BJ657" s="18">
        <f ca="1" t="shared" si="4786"/>
        <v>67192.712797956</v>
      </c>
      <c r="BK657" s="18">
        <f ca="1" t="shared" si="4787"/>
        <v>29556.2966530886</v>
      </c>
      <c r="BL657" s="18">
        <f ca="1" t="shared" si="4788"/>
        <v>96749.0094510446</v>
      </c>
      <c r="BM657" s="18">
        <f ca="1">BK657*'Ejercicio 3 - TIR'!$D$5</f>
        <v>14778.1483265443</v>
      </c>
      <c r="BN657" s="18">
        <f ca="1" t="shared" si="4789"/>
        <v>81970.8611245003</v>
      </c>
      <c r="BO657" s="18">
        <f ca="1" t="shared" si="4790"/>
        <v>35437.2639600356</v>
      </c>
      <c r="BP657" s="18">
        <f ca="1" t="shared" si="4791"/>
        <v>-92936.6512195655</v>
      </c>
      <c r="BQ657" s="18">
        <f ca="1" t="shared" ref="BQ657:BT657" si="4899">BE657</f>
        <v>21409.130327918</v>
      </c>
      <c r="BR657" s="18">
        <f ca="1" t="shared" si="4899"/>
        <v>20120.1069955917</v>
      </c>
      <c r="BS657" s="18">
        <f ca="1" t="shared" si="4899"/>
        <v>20056.9633691332</v>
      </c>
      <c r="BT657" s="18">
        <f ca="1" t="shared" si="4899"/>
        <v>19329.9330875496</v>
      </c>
      <c r="BU657" s="18">
        <f ca="1" t="shared" si="4793"/>
        <v>55650.5111852117</v>
      </c>
      <c r="BV657" s="20">
        <f ca="1" t="shared" si="4794"/>
        <v>12.13303558152</v>
      </c>
    </row>
    <row r="658" ht="15" customHeight="1" spans="1:74">
      <c r="A658" s="16">
        <v>657</v>
      </c>
      <c r="B658" s="17">
        <f ca="1" t="shared" ref="B658:F658" si="4900">RAND()</f>
        <v>0.535195447531949</v>
      </c>
      <c r="C658" s="18">
        <f ca="1">IF(B658&lt;=('Ejercicio 3 - TIR'!$D$13-'Ejercicio 3 - TIR'!$C$13)/('Ejercicio 3 - TIR'!$E$13-'Ejercicio 3 - TIR'!$C$13),'Ejercicio 3 - TIR'!$C$13+SQRT(('Ejercicio 3 - TIR'!$E$13-'Ejercicio 3 - TIR'!$C$13)*('Ejercicio 3 - TIR'!$D$13-'Ejercicio 3 - TIR'!$C$13)*B658),'Ejercicio 3 - TIR'!$E$13-SQRT(('Ejercicio 3 - TIR'!$E$13-'Ejercicio 3 - TIR'!$C$13)*('Ejercicio 3 - TIR'!$E$13-'Ejercicio 3 - TIR'!$D$13)*(1-B658)))</f>
        <v>76382.941272003</v>
      </c>
      <c r="D658" s="17">
        <f ca="1" t="shared" si="4900"/>
        <v>0.242898382407675</v>
      </c>
      <c r="E658" s="18">
        <f ca="1">IF(D658&lt;=('Ejercicio 3 - TIR'!$D$14-'Ejercicio 3 - TIR'!$C$14)/('Ejercicio 3 - TIR'!$E$14-'Ejercicio 3 - TIR'!$C$14),'Ejercicio 3 - TIR'!$C$14+SQRT(('Ejercicio 3 - TIR'!$E$14-'Ejercicio 3 - TIR'!$C$14)*('Ejercicio 3 - TIR'!$D$14-'Ejercicio 3 - TIR'!$C$14)*D658),'Ejercicio 3 - TIR'!$E$14-SQRT(('Ejercicio 3 - TIR'!$E$14-'Ejercicio 3 - TIR'!$C$14)*('Ejercicio 3 - TIR'!$E$14-'Ejercicio 3 - TIR'!$D$14)*(1-D658)))</f>
        <v>29268.1821283277</v>
      </c>
      <c r="F658" s="17">
        <f ca="1" t="shared" si="4900"/>
        <v>0.532948647384924</v>
      </c>
      <c r="G658" s="18">
        <f ca="1">IF(F658&lt;=('Ejercicio 3 - TIR'!$D$18-'Ejercicio 3 - TIR'!$C$18)/('Ejercicio 3 - TIR'!$E$18-'Ejercicio 3 - TIR'!$C$18),'Ejercicio 3 - TIR'!$C$18+SQRT(('Ejercicio 3 - TIR'!$E$18-'Ejercicio 3 - TIR'!$C$18)*('Ejercicio 3 - TIR'!$D$18-'Ejercicio 3 - TIR'!$C$18)*F658),'Ejercicio 3 - TIR'!$E$18-SQRT(('Ejercicio 3 - TIR'!$E$18-'Ejercicio 3 - TIR'!$C$18)*('Ejercicio 3 - TIR'!$E$18-'Ejercicio 3 - TIR'!$D$18)*(1-F658)))</f>
        <v>38941.0456383881</v>
      </c>
      <c r="H658" s="17">
        <f ca="1" t="shared" ref="H658:L658" si="4901">RAND()</f>
        <v>0.120795916213049</v>
      </c>
      <c r="I658" s="18">
        <f ca="1">IF(H658&lt;=('Ejercicio 3 - TIR'!$D$18-'Ejercicio 3 - TIR'!$C$18)/('Ejercicio 3 - TIR'!$E$18-'Ejercicio 3 - TIR'!$C$18),'Ejercicio 3 - TIR'!$C$18+SQRT(('Ejercicio 3 - TIR'!$E$18-'Ejercicio 3 - TIR'!$C$18)*('Ejercicio 3 - TIR'!$D$18-'Ejercicio 3 - TIR'!$C$18)*H658),'Ejercicio 3 - TIR'!$E$18-SQRT(('Ejercicio 3 - TIR'!$E$18-'Ejercicio 3 - TIR'!$C$18)*('Ejercicio 3 - TIR'!$E$18-'Ejercicio 3 - TIR'!$D$18)*(1-H658)))</f>
        <v>34256.6873777572</v>
      </c>
      <c r="J658" s="17">
        <f ca="1" t="shared" si="4901"/>
        <v>0.157741724847549</v>
      </c>
      <c r="K658" s="18">
        <f ca="1">IF(J658&lt;=('Ejercicio 3 - TIR'!$D$18-'Ejercicio 3 - TIR'!$C$18)/('Ejercicio 3 - TIR'!$E$18-'Ejercicio 3 - TIR'!$C$18),'Ejercicio 3 - TIR'!$C$18+SQRT(('Ejercicio 3 - TIR'!$E$18-'Ejercicio 3 - TIR'!$C$18)*('Ejercicio 3 - TIR'!$D$18-'Ejercicio 3 - TIR'!$C$18)*J658),'Ejercicio 3 - TIR'!$E$18-SQRT(('Ejercicio 3 - TIR'!$E$18-'Ejercicio 3 - TIR'!$C$18)*('Ejercicio 3 - TIR'!$E$18-'Ejercicio 3 - TIR'!$D$18)*(1-J658)))</f>
        <v>34864.2839891532</v>
      </c>
      <c r="L658" s="17">
        <f ca="1" t="shared" si="4901"/>
        <v>0.987896816871675</v>
      </c>
      <c r="M658" s="18">
        <f ca="1">IF(L658&lt;=('Ejercicio 3 - TIR'!$D$18-'Ejercicio 3 - TIR'!$C$18)/('Ejercicio 3 - TIR'!$E$18-'Ejercicio 3 - TIR'!$C$18),'Ejercicio 3 - TIR'!$C$18+SQRT(('Ejercicio 3 - TIR'!$E$18-'Ejercicio 3 - TIR'!$C$18)*('Ejercicio 3 - TIR'!$D$18-'Ejercicio 3 - TIR'!$C$18)*L658),'Ejercicio 3 - TIR'!$E$18-SQRT(('Ejercicio 3 - TIR'!$E$18-'Ejercicio 3 - TIR'!$C$18)*('Ejercicio 3 - TIR'!$E$18-'Ejercicio 3 - TIR'!$D$18)*(1-L658)))</f>
        <v>44047.2467608954</v>
      </c>
      <c r="N658" s="17">
        <f ca="1" t="shared" ref="N658:R658" si="4902">RAND()</f>
        <v>0.616384128648385</v>
      </c>
      <c r="O658" s="18">
        <f ca="1">IF(N658&lt;=('Ejercicio 3 - TIR'!$D$18-'Ejercicio 3 - TIR'!$C$18)/('Ejercicio 3 - TIR'!$E$18-'Ejercicio 3 - TIR'!$C$18),'Ejercicio 3 - TIR'!$C$18+SQRT(('Ejercicio 3 - TIR'!$E$18-'Ejercicio 3 - TIR'!$C$18)*('Ejercicio 3 - TIR'!$D$18-'Ejercicio 3 - TIR'!$C$18)*N658),'Ejercicio 3 - TIR'!$E$18-SQRT(('Ejercicio 3 - TIR'!$E$18-'Ejercicio 3 - TIR'!$C$18)*('Ejercicio 3 - TIR'!$E$18-'Ejercicio 3 - TIR'!$D$18)*(1-N658)))</f>
        <v>39615.4885105884</v>
      </c>
      <c r="P658" s="17">
        <f ca="1" t="shared" si="4902"/>
        <v>0.463951075579547</v>
      </c>
      <c r="Q658" s="19">
        <f ca="1">IF(P658&lt;=('Ejercicio 3 - TIR'!$D$22-'Ejercicio 3 - TIR'!$C$22)/('Ejercicio 3 - TIR'!$E$22-'Ejercicio 3 - TIR'!$C$22),'Ejercicio 3 - TIR'!$C$22+SQRT(('Ejercicio 3 - TIR'!$E$22-'Ejercicio 3 - TIR'!$C$22)*('Ejercicio 3 - TIR'!$D$22-'Ejercicio 3 - TIR'!$C$22)*P658),'Ejercicio 3 - TIR'!$E$22-SQRT(('Ejercicio 3 - TIR'!$E$22-'Ejercicio 3 - TIR'!$C$22)*('Ejercicio 3 - TIR'!$E$22-'Ejercicio 3 - TIR'!$D$22)*(1-P658)))</f>
        <v>0.148898303341947</v>
      </c>
      <c r="R658" s="17">
        <f ca="1" t="shared" si="4902"/>
        <v>0.519694804952339</v>
      </c>
      <c r="S658" s="19">
        <f ca="1">IF(R658&lt;=('Ejercicio 3 - TIR'!$D$23-'Ejercicio 3 - TIR'!$C$23)/('Ejercicio 3 - TIR'!$E$23-'Ejercicio 3 - TIR'!$C$23),'Ejercicio 3 - TIR'!$C$23+SQRT(('Ejercicio 3 - TIR'!$E$23-'Ejercicio 3 - TIR'!$C$23)*('Ejercicio 3 - TIR'!$D$23-'Ejercicio 3 - TIR'!$C$23)*R658),'Ejercicio 3 - TIR'!$E$23-SQRT(('Ejercicio 3 - TIR'!$E$23-'Ejercicio 3 - TIR'!$C$23)*('Ejercicio 3 - TIR'!$E$23-'Ejercicio 3 - TIR'!$D$23)*(1-R658)))</f>
        <v>0.150596779919781</v>
      </c>
      <c r="T658" s="17">
        <f ca="1" t="shared" ref="T658:X658" si="4903">RAND()</f>
        <v>0.834259221823034</v>
      </c>
      <c r="U658" s="19">
        <f ca="1">IF(T658&lt;=('Ejercicio 3 - TIR'!$D$24-'Ejercicio 3 - TIR'!$C$24)/('Ejercicio 3 - TIR'!$E$24-'Ejercicio 3 - TIR'!$C$24),'Ejercicio 3 - TIR'!$C$24+SQRT(('Ejercicio 3 - TIR'!$E$24-'Ejercicio 3 - TIR'!$C$24)*('Ejercicio 3 - TIR'!$D$24-'Ejercicio 3 - TIR'!$C$24)*T658),'Ejercicio 3 - TIR'!$E$24-SQRT(('Ejercicio 3 - TIR'!$E$24-'Ejercicio 3 - TIR'!$C$24)*('Ejercicio 3 - TIR'!$E$24-'Ejercicio 3 - TIR'!$D$24)*(1-T658)))</f>
        <v>0.198457619005887</v>
      </c>
      <c r="V658" s="17">
        <f ca="1" t="shared" si="4903"/>
        <v>0.24859911529504</v>
      </c>
      <c r="W658" s="19">
        <f ca="1">IF(V658&lt;=('Ejercicio 3 - TIR'!$D$25-'Ejercicio 3 - TIR'!$C$25)/('Ejercicio 3 - TIR'!$E$25-'Ejercicio 3 - TIR'!$C$25),'Ejercicio 3 - TIR'!$C$25+SQRT(('Ejercicio 3 - TIR'!$E$25-'Ejercicio 3 - TIR'!$C$25)*('Ejercicio 3 - TIR'!$D$25-'Ejercicio 3 - TIR'!$C$25)*V658),'Ejercicio 3 - TIR'!$E$25-SQRT(('Ejercicio 3 - TIR'!$E$25-'Ejercicio 3 - TIR'!$C$25)*('Ejercicio 3 - TIR'!$E$25-'Ejercicio 3 - TIR'!$D$25)*(1-V658)))</f>
        <v>0.19865579699217</v>
      </c>
      <c r="X658" s="17">
        <f ca="1" t="shared" si="4903"/>
        <v>0.823575883547508</v>
      </c>
      <c r="Y658" s="19">
        <f ca="1">IF(X658&lt;=('Ejercicio 3 - TIR'!$D$26-'Ejercicio 3 - TIR'!$C$26)/('Ejercicio 3 - TIR'!$E$26-'Ejercicio 3 - TIR'!$C$26),'Ejercicio 3 - TIR'!$C$26+SQRT(('Ejercicio 3 - TIR'!$E$26-'Ejercicio 3 - TIR'!$C$26)*('Ejercicio 3 - TIR'!$D$26-'Ejercicio 3 - TIR'!$C$26)*X658),'Ejercicio 3 - TIR'!$E$26-SQRT(('Ejercicio 3 - TIR'!$E$26-'Ejercicio 3 - TIR'!$C$26)*('Ejercicio 3 - TIR'!$E$26-'Ejercicio 3 - TIR'!$D$26)*(1-X658)))</f>
        <v>0.249134319562928</v>
      </c>
      <c r="Z658" s="17">
        <f ca="1" t="shared" si="4764"/>
        <v>1.14889830334195</v>
      </c>
      <c r="AA658" s="17">
        <f ca="1" t="shared" si="4765"/>
        <v>1.32191868828054</v>
      </c>
      <c r="AB658" s="17">
        <f ca="1" t="shared" si="4766"/>
        <v>1.58426352367609</v>
      </c>
      <c r="AC658" s="17">
        <f ca="1" t="shared" si="4767"/>
        <v>1.89898665661758</v>
      </c>
      <c r="AD658" s="17">
        <f ca="1" t="shared" si="4768"/>
        <v>2.37208940517308</v>
      </c>
      <c r="AE658" s="16">
        <f ca="1" t="shared" si="4769"/>
        <v>4357.98266081108</v>
      </c>
      <c r="AF658" s="16">
        <f ca="1" t="shared" si="4770"/>
        <v>5014.28081647547</v>
      </c>
      <c r="AG658" s="16">
        <f ca="1" t="shared" si="4771"/>
        <v>6009.40304834009</v>
      </c>
      <c r="AH658" s="16">
        <f ca="1" t="shared" si="4772"/>
        <v>7203.20580035527</v>
      </c>
      <c r="AI658" s="16">
        <f ca="1" t="shared" si="4773"/>
        <v>8997.77157609851</v>
      </c>
      <c r="AJ658" s="18">
        <f ca="1" t="shared" si="4774"/>
        <v>44739.3012643054</v>
      </c>
      <c r="AK658" s="18">
        <f ca="1" t="shared" si="4775"/>
        <v>45284.5552432415</v>
      </c>
      <c r="AL658" s="18">
        <f ca="1" t="shared" si="4776"/>
        <v>55234.2134030997</v>
      </c>
      <c r="AM658" s="18">
        <f ca="1" t="shared" si="4777"/>
        <v>83645.1338596823</v>
      </c>
      <c r="AN658" s="18">
        <f ca="1" t="shared" si="4778"/>
        <v>93971.4805767228</v>
      </c>
      <c r="AO658" s="18">
        <f ca="1">C658/'Ejercicio 3 - TIR'!$D$7</f>
        <v>15276.5882544006</v>
      </c>
      <c r="AP658" s="18">
        <f ca="1" t="shared" si="4779"/>
        <v>29462.7130099048</v>
      </c>
      <c r="AQ658" s="18">
        <f ca="1" t="shared" si="4780"/>
        <v>30007.9669888409</v>
      </c>
      <c r="AR658" s="18">
        <f ca="1" t="shared" si="4781"/>
        <v>39957.6251486991</v>
      </c>
      <c r="AS658" s="18">
        <f ca="1" t="shared" si="4782"/>
        <v>68368.5456052817</v>
      </c>
      <c r="AT658" s="18">
        <f ca="1" t="shared" si="4783"/>
        <v>78694.8923223223</v>
      </c>
      <c r="AU658" s="18">
        <f ca="1">AP658*'Ejercicio 3 - TIR'!$D$5</f>
        <v>14731.3565049524</v>
      </c>
      <c r="AV658" s="18">
        <f ca="1">AQ658*'Ejercicio 3 - TIR'!$D$5</f>
        <v>15003.9834944204</v>
      </c>
      <c r="AW658" s="18">
        <f ca="1">AR658*'Ejercicio 3 - TIR'!$D$5</f>
        <v>19978.8125743495</v>
      </c>
      <c r="AX658" s="18">
        <f ca="1">AS658*'Ejercicio 3 - TIR'!$D$5</f>
        <v>34184.2728026409</v>
      </c>
      <c r="AY658" s="18">
        <f ca="1">AT658*'Ejercicio 3 - TIR'!$D$5</f>
        <v>39347.4461611611</v>
      </c>
      <c r="AZ658" s="18">
        <f ca="1" t="shared" ref="AZ658:BD658" si="4904">AJ658-AU658-AE658</f>
        <v>25649.9620985419</v>
      </c>
      <c r="BA658" s="18">
        <f ca="1" t="shared" si="4904"/>
        <v>25266.2909323456</v>
      </c>
      <c r="BB658" s="18">
        <f ca="1" t="shared" si="4904"/>
        <v>29245.99778041</v>
      </c>
      <c r="BC658" s="18">
        <f ca="1" t="shared" si="4904"/>
        <v>42257.6552566862</v>
      </c>
      <c r="BD658" s="18">
        <f ca="1" t="shared" si="4904"/>
        <v>45626.2628394632</v>
      </c>
      <c r="BE658" s="18">
        <f ca="1" t="shared" ref="BE658:BI658" si="4905">AZ658/Z658</f>
        <v>22325.7028267259</v>
      </c>
      <c r="BF658" s="18">
        <f ca="1" t="shared" si="4905"/>
        <v>19113.3472552764</v>
      </c>
      <c r="BG658" s="18">
        <f ca="1" t="shared" si="4905"/>
        <v>18460.3112697743</v>
      </c>
      <c r="BH658" s="18">
        <f ca="1" t="shared" si="4905"/>
        <v>22252.7394331218</v>
      </c>
      <c r="BI658" s="18">
        <f ca="1" t="shared" si="4905"/>
        <v>19234.6303389581</v>
      </c>
      <c r="BJ658" s="18">
        <f ca="1" t="shared" si="4786"/>
        <v>69426.7447352822</v>
      </c>
      <c r="BK658" s="18">
        <f ca="1" t="shared" si="4787"/>
        <v>36237.4331454552</v>
      </c>
      <c r="BL658" s="18">
        <f ca="1" t="shared" si="4788"/>
        <v>105664.177880737</v>
      </c>
      <c r="BM658" s="18">
        <f ca="1">BK658*'Ejercicio 3 - TIR'!$D$5</f>
        <v>18118.7165727276</v>
      </c>
      <c r="BN658" s="18">
        <f ca="1" t="shared" si="4789"/>
        <v>87545.4613080099</v>
      </c>
      <c r="BO658" s="18">
        <f ca="1" t="shared" si="4790"/>
        <v>36906.476255528</v>
      </c>
      <c r="BP658" s="18">
        <f ca="1" t="shared" si="4791"/>
        <v>-105651.123400331</v>
      </c>
      <c r="BQ658" s="18">
        <f ca="1" t="shared" ref="BQ658:BT658" si="4906">BE658</f>
        <v>22325.7028267259</v>
      </c>
      <c r="BR658" s="18">
        <f ca="1" t="shared" si="4906"/>
        <v>19113.3472552764</v>
      </c>
      <c r="BS658" s="18">
        <f ca="1" t="shared" si="4906"/>
        <v>18460.3112697743</v>
      </c>
      <c r="BT658" s="18">
        <f ca="1" t="shared" si="4906"/>
        <v>22252.7394331218</v>
      </c>
      <c r="BU658" s="18">
        <f ca="1" t="shared" si="4793"/>
        <v>56141.106594486</v>
      </c>
      <c r="BV658" s="20">
        <f ca="1" t="shared" si="4794"/>
        <v>8.19220040970423</v>
      </c>
    </row>
    <row r="659" ht="15" customHeight="1" spans="1:74">
      <c r="A659" s="16">
        <v>658</v>
      </c>
      <c r="B659" s="17">
        <f ca="1" t="shared" ref="B659:F659" si="4907">RAND()</f>
        <v>0.822219428084019</v>
      </c>
      <c r="C659" s="18">
        <f ca="1">IF(B659&lt;=('Ejercicio 3 - TIR'!$D$13-'Ejercicio 3 - TIR'!$C$13)/('Ejercicio 3 - TIR'!$E$13-'Ejercicio 3 - TIR'!$C$13),'Ejercicio 3 - TIR'!$C$13+SQRT(('Ejercicio 3 - TIR'!$E$13-'Ejercicio 3 - TIR'!$C$13)*('Ejercicio 3 - TIR'!$D$13-'Ejercicio 3 - TIR'!$C$13)*B659),'Ejercicio 3 - TIR'!$E$13-SQRT(('Ejercicio 3 - TIR'!$E$13-'Ejercicio 3 - TIR'!$C$13)*('Ejercicio 3 - TIR'!$E$13-'Ejercicio 3 - TIR'!$D$13)*(1-B659)))</f>
        <v>85393.9503527074</v>
      </c>
      <c r="D659" s="17">
        <f ca="1" t="shared" si="4907"/>
        <v>0.689284905479516</v>
      </c>
      <c r="E659" s="18">
        <f ca="1">IF(D659&lt;=('Ejercicio 3 - TIR'!$D$14-'Ejercicio 3 - TIR'!$C$14)/('Ejercicio 3 - TIR'!$E$14-'Ejercicio 3 - TIR'!$C$14),'Ejercicio 3 - TIR'!$C$14+SQRT(('Ejercicio 3 - TIR'!$E$14-'Ejercicio 3 - TIR'!$C$14)*('Ejercicio 3 - TIR'!$D$14-'Ejercicio 3 - TIR'!$C$14)*D659),'Ejercicio 3 - TIR'!$E$14-SQRT(('Ejercicio 3 - TIR'!$E$14-'Ejercicio 3 - TIR'!$C$14)*('Ejercicio 3 - TIR'!$E$14-'Ejercicio 3 - TIR'!$D$14)*(1-D659)))</f>
        <v>33173.0486908084</v>
      </c>
      <c r="F659" s="17">
        <f ca="1" t="shared" si="4907"/>
        <v>0.874955793448555</v>
      </c>
      <c r="G659" s="18">
        <f ca="1">IF(F659&lt;=('Ejercicio 3 - TIR'!$D$18-'Ejercicio 3 - TIR'!$C$18)/('Ejercicio 3 - TIR'!$E$18-'Ejercicio 3 - TIR'!$C$18),'Ejercicio 3 - TIR'!$C$18+SQRT(('Ejercicio 3 - TIR'!$E$18-'Ejercicio 3 - TIR'!$C$18)*('Ejercicio 3 - TIR'!$D$18-'Ejercicio 3 - TIR'!$C$18)*F659),'Ejercicio 3 - TIR'!$E$18-SQRT(('Ejercicio 3 - TIR'!$E$18-'Ejercicio 3 - TIR'!$C$18)*('Ejercicio 3 - TIR'!$E$18-'Ejercicio 3 - TIR'!$D$18)*(1-F659)))</f>
        <v>41937.5964519093</v>
      </c>
      <c r="H659" s="17">
        <f ca="1" t="shared" ref="H659:L659" si="4908">RAND()</f>
        <v>0.341540119342628</v>
      </c>
      <c r="I659" s="18">
        <f ca="1">IF(H659&lt;=('Ejercicio 3 - TIR'!$D$18-'Ejercicio 3 - TIR'!$C$18)/('Ejercicio 3 - TIR'!$E$18-'Ejercicio 3 - TIR'!$C$18),'Ejercicio 3 - TIR'!$C$18+SQRT(('Ejercicio 3 - TIR'!$E$18-'Ejercicio 3 - TIR'!$C$18)*('Ejercicio 3 - TIR'!$D$18-'Ejercicio 3 - TIR'!$C$18)*H659),'Ejercicio 3 - TIR'!$E$18-SQRT(('Ejercicio 3 - TIR'!$E$18-'Ejercicio 3 - TIR'!$C$18)*('Ejercicio 3 - TIR'!$E$18-'Ejercicio 3 - TIR'!$D$18)*(1-H659)))</f>
        <v>37157.5846415809</v>
      </c>
      <c r="J659" s="17">
        <f ca="1" t="shared" si="4908"/>
        <v>0.709274247972411</v>
      </c>
      <c r="K659" s="18">
        <f ca="1">IF(J659&lt;=('Ejercicio 3 - TIR'!$D$18-'Ejercicio 3 - TIR'!$C$18)/('Ejercicio 3 - TIR'!$E$18-'Ejercicio 3 - TIR'!$C$18),'Ejercicio 3 - TIR'!$C$18+SQRT(('Ejercicio 3 - TIR'!$E$18-'Ejercicio 3 - TIR'!$C$18)*('Ejercicio 3 - TIR'!$D$18-'Ejercicio 3 - TIR'!$C$18)*J659),'Ejercicio 3 - TIR'!$E$18-SQRT(('Ejercicio 3 - TIR'!$E$18-'Ejercicio 3 - TIR'!$C$18)*('Ejercicio 3 - TIR'!$E$18-'Ejercicio 3 - TIR'!$D$18)*(1-J659)))</f>
        <v>40330.4784611195</v>
      </c>
      <c r="L659" s="17">
        <f ca="1" t="shared" si="4908"/>
        <v>0.846095410961348</v>
      </c>
      <c r="M659" s="18">
        <f ca="1">IF(L659&lt;=('Ejercicio 3 - TIR'!$D$18-'Ejercicio 3 - TIR'!$C$18)/('Ejercicio 3 - TIR'!$E$18-'Ejercicio 3 - TIR'!$C$18),'Ejercicio 3 - TIR'!$C$18+SQRT(('Ejercicio 3 - TIR'!$E$18-'Ejercicio 3 - TIR'!$C$18)*('Ejercicio 3 - TIR'!$D$18-'Ejercicio 3 - TIR'!$C$18)*L659),'Ejercicio 3 - TIR'!$E$18-SQRT(('Ejercicio 3 - TIR'!$E$18-'Ejercicio 3 - TIR'!$C$18)*('Ejercicio 3 - TIR'!$E$18-'Ejercicio 3 - TIR'!$D$18)*(1-L659)))</f>
        <v>41602.5238517542</v>
      </c>
      <c r="N659" s="17">
        <f ca="1" t="shared" ref="N659:R659" si="4909">RAND()</f>
        <v>0.976987391959526</v>
      </c>
      <c r="O659" s="18">
        <f ca="1">IF(N659&lt;=('Ejercicio 3 - TIR'!$D$18-'Ejercicio 3 - TIR'!$C$18)/('Ejercicio 3 - TIR'!$E$18-'Ejercicio 3 - TIR'!$C$18),'Ejercicio 3 - TIR'!$C$18+SQRT(('Ejercicio 3 - TIR'!$E$18-'Ejercicio 3 - TIR'!$C$18)*('Ejercicio 3 - TIR'!$D$18-'Ejercicio 3 - TIR'!$C$18)*N659),'Ejercicio 3 - TIR'!$E$18-SQRT(('Ejercicio 3 - TIR'!$E$18-'Ejercicio 3 - TIR'!$C$18)*('Ejercicio 3 - TIR'!$E$18-'Ejercicio 3 - TIR'!$D$18)*(1-N659)))</f>
        <v>43686.2475107405</v>
      </c>
      <c r="P659" s="17">
        <f ca="1" t="shared" si="4909"/>
        <v>0.342768826695285</v>
      </c>
      <c r="Q659" s="19">
        <f ca="1">IF(P659&lt;=('Ejercicio 3 - TIR'!$D$22-'Ejercicio 3 - TIR'!$C$22)/('Ejercicio 3 - TIR'!$E$22-'Ejercicio 3 - TIR'!$C$22),'Ejercicio 3 - TIR'!$C$22+SQRT(('Ejercicio 3 - TIR'!$E$22-'Ejercicio 3 - TIR'!$C$22)*('Ejercicio 3 - TIR'!$D$22-'Ejercicio 3 - TIR'!$C$22)*P659),'Ejercicio 3 - TIR'!$E$22-SQRT(('Ejercicio 3 - TIR'!$E$22-'Ejercicio 3 - TIR'!$C$22)*('Ejercicio 3 - TIR'!$E$22-'Ejercicio 3 - TIR'!$D$22)*(1-P659)))</f>
        <v>0.14483916037332</v>
      </c>
      <c r="R659" s="17">
        <f ca="1" t="shared" si="4909"/>
        <v>0.563471281129897</v>
      </c>
      <c r="S659" s="19">
        <f ca="1">IF(R659&lt;=('Ejercicio 3 - TIR'!$D$23-'Ejercicio 3 - TIR'!$C$23)/('Ejercicio 3 - TIR'!$E$23-'Ejercicio 3 - TIR'!$C$23),'Ejercicio 3 - TIR'!$C$23+SQRT(('Ejercicio 3 - TIR'!$E$23-'Ejercicio 3 - TIR'!$C$23)*('Ejercicio 3 - TIR'!$D$23-'Ejercicio 3 - TIR'!$C$23)*R659),'Ejercicio 3 - TIR'!$E$23-SQRT(('Ejercicio 3 - TIR'!$E$23-'Ejercicio 3 - TIR'!$C$23)*('Ejercicio 3 - TIR'!$E$23-'Ejercicio 3 - TIR'!$D$23)*(1-R659)))</f>
        <v>0.151968737203505</v>
      </c>
      <c r="T659" s="17">
        <f ca="1" t="shared" ref="T659:X659" si="4910">RAND()</f>
        <v>0.484468591972611</v>
      </c>
      <c r="U659" s="19">
        <f ca="1">IF(T659&lt;=('Ejercicio 3 - TIR'!$D$24-'Ejercicio 3 - TIR'!$C$24)/('Ejercicio 3 - TIR'!$E$24-'Ejercicio 3 - TIR'!$C$24),'Ejercicio 3 - TIR'!$C$24+SQRT(('Ejercicio 3 - TIR'!$E$24-'Ejercicio 3 - TIR'!$C$24)*('Ejercicio 3 - TIR'!$D$24-'Ejercicio 3 - TIR'!$C$24)*T659),'Ejercicio 3 - TIR'!$E$24-SQRT(('Ejercicio 3 - TIR'!$E$24-'Ejercicio 3 - TIR'!$C$24)*('Ejercicio 3 - TIR'!$E$24-'Ejercicio 3 - TIR'!$D$24)*(1-T659)))</f>
        <v>0.182006738196403</v>
      </c>
      <c r="V659" s="17">
        <f ca="1" t="shared" si="4910"/>
        <v>0.794274907471187</v>
      </c>
      <c r="W659" s="19">
        <f ca="1">IF(V659&lt;=('Ejercicio 3 - TIR'!$D$25-'Ejercicio 3 - TIR'!$C$25)/('Ejercicio 3 - TIR'!$E$25-'Ejercicio 3 - TIR'!$C$25),'Ejercicio 3 - TIR'!$C$25+SQRT(('Ejercicio 3 - TIR'!$E$25-'Ejercicio 3 - TIR'!$C$25)*('Ejercicio 3 - TIR'!$D$25-'Ejercicio 3 - TIR'!$C$25)*V659),'Ejercicio 3 - TIR'!$E$25-SQRT(('Ejercicio 3 - TIR'!$E$25-'Ejercicio 3 - TIR'!$C$25)*('Ejercicio 3 - TIR'!$E$25-'Ejercicio 3 - TIR'!$D$25)*(1-V659)))</f>
        <v>0.223166479473412</v>
      </c>
      <c r="X659" s="17">
        <f ca="1" t="shared" si="4910"/>
        <v>0.873766946513354</v>
      </c>
      <c r="Y659" s="19">
        <f ca="1">IF(X659&lt;=('Ejercicio 3 - TIR'!$D$26-'Ejercicio 3 - TIR'!$C$26)/('Ejercicio 3 - TIR'!$E$26-'Ejercicio 3 - TIR'!$C$26),'Ejercicio 3 - TIR'!$C$26+SQRT(('Ejercicio 3 - TIR'!$E$26-'Ejercicio 3 - TIR'!$C$26)*('Ejercicio 3 - TIR'!$D$26-'Ejercicio 3 - TIR'!$C$26)*X659),'Ejercicio 3 - TIR'!$E$26-SQRT(('Ejercicio 3 - TIR'!$E$26-'Ejercicio 3 - TIR'!$C$26)*('Ejercicio 3 - TIR'!$E$26-'Ejercicio 3 - TIR'!$D$26)*(1-X659)))</f>
        <v>0.253891409673675</v>
      </c>
      <c r="Z659" s="17">
        <f ca="1" t="shared" si="4764"/>
        <v>1.14483916037332</v>
      </c>
      <c r="AA659" s="17">
        <f ca="1" t="shared" si="4765"/>
        <v>1.31881892187637</v>
      </c>
      <c r="AB659" s="17">
        <f ca="1" t="shared" si="4766"/>
        <v>1.55885285211879</v>
      </c>
      <c r="AC659" s="17">
        <f ca="1" t="shared" si="4767"/>
        <v>1.90673655514323</v>
      </c>
      <c r="AD659" s="17">
        <f ca="1" t="shared" si="4768"/>
        <v>2.39084058700487</v>
      </c>
      <c r="AE659" s="16">
        <f ca="1" t="shared" si="4769"/>
        <v>4804.75651939996</v>
      </c>
      <c r="AF659" s="16">
        <f ca="1" t="shared" si="4770"/>
        <v>5534.92930022347</v>
      </c>
      <c r="AG659" s="16">
        <f ca="1" t="shared" si="4771"/>
        <v>6542.32372830484</v>
      </c>
      <c r="AH659" s="16">
        <f ca="1" t="shared" si="4772"/>
        <v>8002.351082326</v>
      </c>
      <c r="AI659" s="16">
        <f ca="1" t="shared" si="4773"/>
        <v>10034.0792793214</v>
      </c>
      <c r="AJ659" s="18">
        <f ca="1" t="shared" si="4774"/>
        <v>48011.802710079</v>
      </c>
      <c r="AK659" s="18">
        <f ca="1" t="shared" si="4775"/>
        <v>49004.1257165398</v>
      </c>
      <c r="AL659" s="18">
        <f ca="1" t="shared" si="4776"/>
        <v>62869.2813764315</v>
      </c>
      <c r="AM659" s="18">
        <f ca="1" t="shared" si="4777"/>
        <v>79325.0530143578</v>
      </c>
      <c r="AN659" s="18">
        <f ca="1" t="shared" si="4778"/>
        <v>104446.853642619</v>
      </c>
      <c r="AO659" s="18">
        <f ca="1">C659/'Ejercicio 3 - TIR'!$D$7</f>
        <v>17078.7900705415</v>
      </c>
      <c r="AP659" s="18">
        <f ca="1" t="shared" si="4779"/>
        <v>30933.0126395375</v>
      </c>
      <c r="AQ659" s="18">
        <f ca="1" t="shared" si="4780"/>
        <v>31925.3356459983</v>
      </c>
      <c r="AR659" s="18">
        <f ca="1" t="shared" si="4781"/>
        <v>45790.49130589</v>
      </c>
      <c r="AS659" s="18">
        <f ca="1" t="shared" si="4782"/>
        <v>62246.2629438163</v>
      </c>
      <c r="AT659" s="18">
        <f ca="1" t="shared" si="4783"/>
        <v>87368.0635720772</v>
      </c>
      <c r="AU659" s="18">
        <f ca="1">AP659*'Ejercicio 3 - TIR'!$D$5</f>
        <v>15466.5063197688</v>
      </c>
      <c r="AV659" s="18">
        <f ca="1">AQ659*'Ejercicio 3 - TIR'!$D$5</f>
        <v>15962.6678229992</v>
      </c>
      <c r="AW659" s="18">
        <f ca="1">AR659*'Ejercicio 3 - TIR'!$D$5</f>
        <v>22895.245652945</v>
      </c>
      <c r="AX659" s="18">
        <f ca="1">AS659*'Ejercicio 3 - TIR'!$D$5</f>
        <v>31123.1314719081</v>
      </c>
      <c r="AY659" s="18">
        <f ca="1">AT659*'Ejercicio 3 - TIR'!$D$5</f>
        <v>43684.0317860386</v>
      </c>
      <c r="AZ659" s="18">
        <f ca="1" t="shared" ref="AZ659:BD659" si="4911">AJ659-AU659-AE659</f>
        <v>27740.5398709103</v>
      </c>
      <c r="BA659" s="18">
        <f ca="1" t="shared" si="4911"/>
        <v>27506.5285933172</v>
      </c>
      <c r="BB659" s="18">
        <f ca="1" t="shared" si="4911"/>
        <v>33431.7119951816</v>
      </c>
      <c r="BC659" s="18">
        <f ca="1" t="shared" si="4911"/>
        <v>40199.5704601236</v>
      </c>
      <c r="BD659" s="18">
        <f ca="1" t="shared" si="4911"/>
        <v>50728.7425772586</v>
      </c>
      <c r="BE659" s="18">
        <f ca="1" t="shared" ref="BE659:BI659" si="4912">AZ659/Z659</f>
        <v>24230.9494915114</v>
      </c>
      <c r="BF659" s="18">
        <f ca="1" t="shared" si="4912"/>
        <v>20856.9411137821</v>
      </c>
      <c r="BG659" s="18">
        <f ca="1" t="shared" si="4912"/>
        <v>21446.3552154659</v>
      </c>
      <c r="BH659" s="18">
        <f ca="1" t="shared" si="4912"/>
        <v>21082.9180107181</v>
      </c>
      <c r="BI659" s="18">
        <f ca="1" t="shared" si="4912"/>
        <v>21217.9527372041</v>
      </c>
      <c r="BJ659" s="18">
        <f ca="1" t="shared" si="4786"/>
        <v>79311.4712046734</v>
      </c>
      <c r="BK659" s="18">
        <f ca="1" t="shared" si="4787"/>
        <v>40832.6644775862</v>
      </c>
      <c r="BL659" s="18">
        <f ca="1" t="shared" si="4788"/>
        <v>120144.13568226</v>
      </c>
      <c r="BM659" s="18">
        <f ca="1">BK659*'Ejercicio 3 - TIR'!$D$5</f>
        <v>20416.3322387931</v>
      </c>
      <c r="BN659" s="18">
        <f ca="1" t="shared" si="4789"/>
        <v>99727.8034434665</v>
      </c>
      <c r="BO659" s="18">
        <f ca="1" t="shared" si="4790"/>
        <v>41712.4437260792</v>
      </c>
      <c r="BP659" s="18">
        <f ca="1" t="shared" si="4791"/>
        <v>-118566.999043516</v>
      </c>
      <c r="BQ659" s="18">
        <f ca="1" t="shared" ref="BQ659:BT659" si="4913">BE659</f>
        <v>24230.9494915114</v>
      </c>
      <c r="BR659" s="18">
        <f ca="1" t="shared" si="4913"/>
        <v>20856.9411137821</v>
      </c>
      <c r="BS659" s="18">
        <f ca="1" t="shared" si="4913"/>
        <v>21446.3552154659</v>
      </c>
      <c r="BT659" s="18">
        <f ca="1" t="shared" si="4913"/>
        <v>21082.9180107181</v>
      </c>
      <c r="BU659" s="18">
        <f ca="1" t="shared" si="4793"/>
        <v>62930.3964632833</v>
      </c>
      <c r="BV659" s="20">
        <f ca="1" t="shared" si="4794"/>
        <v>7.20284293958799</v>
      </c>
    </row>
    <row r="660" ht="15" customHeight="1" spans="1:74">
      <c r="A660" s="16">
        <v>659</v>
      </c>
      <c r="B660" s="17">
        <f ca="1" t="shared" ref="B660:F660" si="4914">RAND()</f>
        <v>0.302242570868181</v>
      </c>
      <c r="C660" s="18">
        <f ca="1">IF(B660&lt;=('Ejercicio 3 - TIR'!$D$13-'Ejercicio 3 - TIR'!$C$13)/('Ejercicio 3 - TIR'!$E$13-'Ejercicio 3 - TIR'!$C$13),'Ejercicio 3 - TIR'!$C$13+SQRT(('Ejercicio 3 - TIR'!$E$13-'Ejercicio 3 - TIR'!$C$13)*('Ejercicio 3 - TIR'!$D$13-'Ejercicio 3 - TIR'!$C$13)*B660),'Ejercicio 3 - TIR'!$E$13-SQRT(('Ejercicio 3 - TIR'!$E$13-'Ejercicio 3 - TIR'!$C$13)*('Ejercicio 3 - TIR'!$E$13-'Ejercicio 3 - TIR'!$D$13)*(1-B660)))</f>
        <v>71063.709378046</v>
      </c>
      <c r="D660" s="17">
        <f ca="1" t="shared" si="4914"/>
        <v>0.638577706838772</v>
      </c>
      <c r="E660" s="18">
        <f ca="1">IF(D660&lt;=('Ejercicio 3 - TIR'!$D$14-'Ejercicio 3 - TIR'!$C$14)/('Ejercicio 3 - TIR'!$E$14-'Ejercicio 3 - TIR'!$C$14),'Ejercicio 3 - TIR'!$C$14+SQRT(('Ejercicio 3 - TIR'!$E$14-'Ejercicio 3 - TIR'!$C$14)*('Ejercicio 3 - TIR'!$D$14-'Ejercicio 3 - TIR'!$C$14)*D660),'Ejercicio 3 - TIR'!$E$14-SQRT(('Ejercicio 3 - TIR'!$E$14-'Ejercicio 3 - TIR'!$C$14)*('Ejercicio 3 - TIR'!$E$14-'Ejercicio 3 - TIR'!$D$14)*(1-D660)))</f>
        <v>32637.0288623285</v>
      </c>
      <c r="F660" s="17">
        <f ca="1" t="shared" si="4914"/>
        <v>0.220369499812102</v>
      </c>
      <c r="G660" s="18">
        <f ca="1">IF(F660&lt;=('Ejercicio 3 - TIR'!$D$18-'Ejercicio 3 - TIR'!$C$18)/('Ejercicio 3 - TIR'!$E$18-'Ejercicio 3 - TIR'!$C$18),'Ejercicio 3 - TIR'!$C$18+SQRT(('Ejercicio 3 - TIR'!$E$18-'Ejercicio 3 - TIR'!$C$18)*('Ejercicio 3 - TIR'!$D$18-'Ejercicio 3 - TIR'!$C$18)*F660),'Ejercicio 3 - TIR'!$E$18-SQRT(('Ejercicio 3 - TIR'!$E$18-'Ejercicio 3 - TIR'!$C$18)*('Ejercicio 3 - TIR'!$E$18-'Ejercicio 3 - TIR'!$D$18)*(1-F660)))</f>
        <v>35749.3847472417</v>
      </c>
      <c r="H660" s="17">
        <f ca="1" t="shared" ref="H660:L660" si="4915">RAND()</f>
        <v>0.726130124288794</v>
      </c>
      <c r="I660" s="18">
        <f ca="1">IF(H660&lt;=('Ejercicio 3 - TIR'!$D$18-'Ejercicio 3 - TIR'!$C$18)/('Ejercicio 3 - TIR'!$E$18-'Ejercicio 3 - TIR'!$C$18),'Ejercicio 3 - TIR'!$C$18+SQRT(('Ejercicio 3 - TIR'!$E$18-'Ejercicio 3 - TIR'!$C$18)*('Ejercicio 3 - TIR'!$D$18-'Ejercicio 3 - TIR'!$C$18)*H660),'Ejercicio 3 - TIR'!$E$18-SQRT(('Ejercicio 3 - TIR'!$E$18-'Ejercicio 3 - TIR'!$C$18)*('Ejercicio 3 - TIR'!$E$18-'Ejercicio 3 - TIR'!$D$18)*(1-H660)))</f>
        <v>40467.8657700438</v>
      </c>
      <c r="J660" s="17">
        <f ca="1" t="shared" si="4915"/>
        <v>0.152051527307142</v>
      </c>
      <c r="K660" s="18">
        <f ca="1">IF(J660&lt;=('Ejercicio 3 - TIR'!$D$18-'Ejercicio 3 - TIR'!$C$18)/('Ejercicio 3 - TIR'!$E$18-'Ejercicio 3 - TIR'!$C$18),'Ejercicio 3 - TIR'!$C$18+SQRT(('Ejercicio 3 - TIR'!$E$18-'Ejercicio 3 - TIR'!$C$18)*('Ejercicio 3 - TIR'!$D$18-'Ejercicio 3 - TIR'!$C$18)*J660),'Ejercicio 3 - TIR'!$E$18-SQRT(('Ejercicio 3 - TIR'!$E$18-'Ejercicio 3 - TIR'!$C$18)*('Ejercicio 3 - TIR'!$E$18-'Ejercicio 3 - TIR'!$D$18)*(1-J660)))</f>
        <v>34775.7438264705</v>
      </c>
      <c r="L660" s="17">
        <f ca="1" t="shared" si="4915"/>
        <v>0.643046446444291</v>
      </c>
      <c r="M660" s="18">
        <f ca="1">IF(L660&lt;=('Ejercicio 3 - TIR'!$D$18-'Ejercicio 3 - TIR'!$C$18)/('Ejercicio 3 - TIR'!$E$18-'Ejercicio 3 - TIR'!$C$18),'Ejercicio 3 - TIR'!$C$18+SQRT(('Ejercicio 3 - TIR'!$E$18-'Ejercicio 3 - TIR'!$C$18)*('Ejercicio 3 - TIR'!$D$18-'Ejercicio 3 - TIR'!$C$18)*L660),'Ejercicio 3 - TIR'!$E$18-SQRT(('Ejercicio 3 - TIR'!$E$18-'Ejercicio 3 - TIR'!$C$18)*('Ejercicio 3 - TIR'!$E$18-'Ejercicio 3 - TIR'!$D$18)*(1-L660)))</f>
        <v>39821.2507842252</v>
      </c>
      <c r="N660" s="17">
        <f ca="1" t="shared" ref="N660:R660" si="4916">RAND()</f>
        <v>0.460086525387092</v>
      </c>
      <c r="O660" s="18">
        <f ca="1">IF(N660&lt;=('Ejercicio 3 - TIR'!$D$18-'Ejercicio 3 - TIR'!$C$18)/('Ejercicio 3 - TIR'!$E$18-'Ejercicio 3 - TIR'!$C$18),'Ejercicio 3 - TIR'!$C$18+SQRT(('Ejercicio 3 - TIR'!$E$18-'Ejercicio 3 - TIR'!$C$18)*('Ejercicio 3 - TIR'!$D$18-'Ejercicio 3 - TIR'!$C$18)*N660),'Ejercicio 3 - TIR'!$E$18-SQRT(('Ejercicio 3 - TIR'!$E$18-'Ejercicio 3 - TIR'!$C$18)*('Ejercicio 3 - TIR'!$E$18-'Ejercicio 3 - TIR'!$D$18)*(1-N660)))</f>
        <v>38307.4050586247</v>
      </c>
      <c r="P660" s="17">
        <f ca="1" t="shared" si="4916"/>
        <v>0.0633655251460443</v>
      </c>
      <c r="Q660" s="19">
        <f ca="1">IF(P660&lt;=('Ejercicio 3 - TIR'!$D$22-'Ejercicio 3 - TIR'!$C$22)/('Ejercicio 3 - TIR'!$E$22-'Ejercicio 3 - TIR'!$C$22),'Ejercicio 3 - TIR'!$C$22+SQRT(('Ejercicio 3 - TIR'!$E$22-'Ejercicio 3 - TIR'!$C$22)*('Ejercicio 3 - TIR'!$D$22-'Ejercicio 3 - TIR'!$C$22)*P660),'Ejercicio 3 - TIR'!$E$22-SQRT(('Ejercicio 3 - TIR'!$E$22-'Ejercicio 3 - TIR'!$C$22)*('Ejercicio 3 - TIR'!$E$22-'Ejercicio 3 - TIR'!$D$22)*(1-P660)))</f>
        <v>0.130679791442855</v>
      </c>
      <c r="R660" s="17">
        <f ca="1" t="shared" si="4916"/>
        <v>0.369073044963194</v>
      </c>
      <c r="S660" s="19">
        <f ca="1">IF(R660&lt;=('Ejercicio 3 - TIR'!$D$23-'Ejercicio 3 - TIR'!$C$23)/('Ejercicio 3 - TIR'!$E$23-'Ejercicio 3 - TIR'!$C$23),'Ejercicio 3 - TIR'!$C$23+SQRT(('Ejercicio 3 - TIR'!$E$23-'Ejercicio 3 - TIR'!$C$23)*('Ejercicio 3 - TIR'!$D$23-'Ejercicio 3 - TIR'!$C$23)*R660),'Ejercicio 3 - TIR'!$E$23-SQRT(('Ejercicio 3 - TIR'!$E$23-'Ejercicio 3 - TIR'!$C$23)*('Ejercicio 3 - TIR'!$E$23-'Ejercicio 3 - TIR'!$D$23)*(1-R660)))</f>
        <v>0.145774628628435</v>
      </c>
      <c r="T660" s="17">
        <f ca="1" t="shared" ref="T660:X660" si="4917">RAND()</f>
        <v>0.733228459859793</v>
      </c>
      <c r="U660" s="19">
        <f ca="1">IF(T660&lt;=('Ejercicio 3 - TIR'!$D$24-'Ejercicio 3 - TIR'!$C$24)/('Ejercicio 3 - TIR'!$E$24-'Ejercicio 3 - TIR'!$C$24),'Ejercicio 3 - TIR'!$C$24+SQRT(('Ejercicio 3 - TIR'!$E$24-'Ejercicio 3 - TIR'!$C$24)*('Ejercicio 3 - TIR'!$D$24-'Ejercicio 3 - TIR'!$C$24)*T660),'Ejercicio 3 - TIR'!$E$24-SQRT(('Ejercicio 3 - TIR'!$E$24-'Ejercicio 3 - TIR'!$C$24)*('Ejercicio 3 - TIR'!$E$24-'Ejercicio 3 - TIR'!$D$24)*(1-T660)))</f>
        <v>0.192669425319021</v>
      </c>
      <c r="V660" s="17">
        <f ca="1" t="shared" si="4917"/>
        <v>0.586843875668166</v>
      </c>
      <c r="W660" s="19">
        <f ca="1">IF(V660&lt;=('Ejercicio 3 - TIR'!$D$25-'Ejercicio 3 - TIR'!$C$25)/('Ejercicio 3 - TIR'!$E$25-'Ejercicio 3 - TIR'!$C$25),'Ejercicio 3 - TIR'!$C$25+SQRT(('Ejercicio 3 - TIR'!$E$25-'Ejercicio 3 - TIR'!$C$25)*('Ejercicio 3 - TIR'!$D$25-'Ejercicio 3 - TIR'!$C$25)*V660),'Ejercicio 3 - TIR'!$E$25-SQRT(('Ejercicio 3 - TIR'!$E$25-'Ejercicio 3 - TIR'!$C$25)*('Ejercicio 3 - TIR'!$E$25-'Ejercicio 3 - TIR'!$D$25)*(1-V660)))</f>
        <v>0.211973082754956</v>
      </c>
      <c r="X660" s="17">
        <f ca="1" t="shared" si="4917"/>
        <v>0.262860903624024</v>
      </c>
      <c r="Y660" s="19">
        <f ca="1">IF(X660&lt;=('Ejercicio 3 - TIR'!$D$26-'Ejercicio 3 - TIR'!$C$26)/('Ejercicio 3 - TIR'!$E$26-'Ejercicio 3 - TIR'!$C$26),'Ejercicio 3 - TIR'!$C$26+SQRT(('Ejercicio 3 - TIR'!$E$26-'Ejercicio 3 - TIR'!$C$26)*('Ejercicio 3 - TIR'!$D$26-'Ejercicio 3 - TIR'!$C$26)*X660),'Ejercicio 3 - TIR'!$E$26-SQRT(('Ejercicio 3 - TIR'!$E$26-'Ejercicio 3 - TIR'!$C$26)*('Ejercicio 3 - TIR'!$E$26-'Ejercicio 3 - TIR'!$D$26)*(1-X660)))</f>
        <v>0.216640653891841</v>
      </c>
      <c r="Z660" s="17">
        <f ca="1" t="shared" si="4764"/>
        <v>1.13067979144286</v>
      </c>
      <c r="AA660" s="17">
        <f ca="1" t="shared" si="4765"/>
        <v>1.29550421813811</v>
      </c>
      <c r="AB660" s="17">
        <f ca="1" t="shared" si="4766"/>
        <v>1.54510827134515</v>
      </c>
      <c r="AC660" s="17">
        <f ca="1" t="shared" si="4767"/>
        <v>1.87262963481236</v>
      </c>
      <c r="AD660" s="17">
        <f ca="1" t="shared" si="4768"/>
        <v>2.27831734339536</v>
      </c>
      <c r="AE660" s="16">
        <f ca="1" t="shared" si="4769"/>
        <v>4265.00012504352</v>
      </c>
      <c r="AF660" s="16">
        <f ca="1" t="shared" si="4770"/>
        <v>4886.72893437197</v>
      </c>
      <c r="AG660" s="16">
        <f ca="1" t="shared" si="4771"/>
        <v>5828.25218984725</v>
      </c>
      <c r="AH660" s="16">
        <f ca="1" t="shared" si="4772"/>
        <v>7063.6847736025</v>
      </c>
      <c r="AI660" s="16">
        <f ca="1" t="shared" si="4773"/>
        <v>8593.96606184158</v>
      </c>
      <c r="AJ660" s="18">
        <f ca="1" t="shared" si="4774"/>
        <v>40421.1068902216</v>
      </c>
      <c r="AK660" s="18">
        <f ca="1" t="shared" si="4775"/>
        <v>52426.2908041388</v>
      </c>
      <c r="AL660" s="18">
        <f ca="1" t="shared" si="4776"/>
        <v>53732.2894284597</v>
      </c>
      <c r="AM660" s="18">
        <f ca="1" t="shared" si="4777"/>
        <v>74570.4543138352</v>
      </c>
      <c r="AN660" s="18">
        <f ca="1" t="shared" si="4778"/>
        <v>87276.4253255357</v>
      </c>
      <c r="AO660" s="18">
        <f ca="1">C660/'Ejercicio 3 - TIR'!$D$7</f>
        <v>14212.7418756092</v>
      </c>
      <c r="AP660" s="18">
        <f ca="1" t="shared" si="4779"/>
        <v>26208.3650146124</v>
      </c>
      <c r="AQ660" s="18">
        <f ca="1" t="shared" si="4780"/>
        <v>38213.5489285296</v>
      </c>
      <c r="AR660" s="18">
        <f ca="1" t="shared" si="4781"/>
        <v>39519.5475528505</v>
      </c>
      <c r="AS660" s="18">
        <f ca="1" t="shared" si="4782"/>
        <v>60357.712438226</v>
      </c>
      <c r="AT660" s="18">
        <f ca="1" t="shared" si="4783"/>
        <v>73063.6834499265</v>
      </c>
      <c r="AU660" s="18">
        <f ca="1">AP660*'Ejercicio 3 - TIR'!$D$5</f>
        <v>13104.1825073062</v>
      </c>
      <c r="AV660" s="18">
        <f ca="1">AQ660*'Ejercicio 3 - TIR'!$D$5</f>
        <v>19106.7744642648</v>
      </c>
      <c r="AW660" s="18">
        <f ca="1">AR660*'Ejercicio 3 - TIR'!$D$5</f>
        <v>19759.7737764252</v>
      </c>
      <c r="AX660" s="18">
        <f ca="1">AS660*'Ejercicio 3 - TIR'!$D$5</f>
        <v>30178.856219113</v>
      </c>
      <c r="AY660" s="18">
        <f ca="1">AT660*'Ejercicio 3 - TIR'!$D$5</f>
        <v>36531.8417249632</v>
      </c>
      <c r="AZ660" s="18">
        <f ca="1" t="shared" ref="AZ660:BD660" si="4918">AJ660-AU660-AE660</f>
        <v>23051.9242578719</v>
      </c>
      <c r="BA660" s="18">
        <f ca="1" t="shared" si="4918"/>
        <v>28432.787405502</v>
      </c>
      <c r="BB660" s="18">
        <f ca="1" t="shared" si="4918"/>
        <v>28144.2634621872</v>
      </c>
      <c r="BC660" s="18">
        <f ca="1" t="shared" si="4918"/>
        <v>37327.9133211197</v>
      </c>
      <c r="BD660" s="18">
        <f ca="1" t="shared" si="4918"/>
        <v>42150.6175387309</v>
      </c>
      <c r="BE660" s="18">
        <f ca="1" t="shared" ref="BE660:BI660" si="4919">AZ660/Z660</f>
        <v>20387.6680491967</v>
      </c>
      <c r="BF660" s="18">
        <f ca="1" t="shared" si="4919"/>
        <v>21947.275051227</v>
      </c>
      <c r="BG660" s="18">
        <f ca="1" t="shared" si="4919"/>
        <v>18215.07526957</v>
      </c>
      <c r="BH660" s="18">
        <f ca="1" t="shared" si="4919"/>
        <v>19933.4201633843</v>
      </c>
      <c r="BI660" s="18">
        <f ca="1" t="shared" si="4919"/>
        <v>18500.7666561122</v>
      </c>
      <c r="BJ660" s="18">
        <f ca="1" t="shared" si="4786"/>
        <v>74357.5088939377</v>
      </c>
      <c r="BK660" s="18">
        <f ca="1" t="shared" si="4787"/>
        <v>32381.1363124019</v>
      </c>
      <c r="BL660" s="18">
        <f ca="1" t="shared" si="4788"/>
        <v>106738.64520634</v>
      </c>
      <c r="BM660" s="18">
        <f ca="1">BK660*'Ejercicio 3 - TIR'!$D$5</f>
        <v>16190.5681562009</v>
      </c>
      <c r="BN660" s="18">
        <f ca="1" t="shared" si="4789"/>
        <v>90548.0770501386</v>
      </c>
      <c r="BO660" s="18">
        <f ca="1" t="shared" si="4790"/>
        <v>39743.3998001331</v>
      </c>
      <c r="BP660" s="18">
        <f ca="1" t="shared" si="4791"/>
        <v>-103700.738240374</v>
      </c>
      <c r="BQ660" s="18">
        <f ca="1" t="shared" ref="BQ660:BT660" si="4920">BE660</f>
        <v>20387.6680491967</v>
      </c>
      <c r="BR660" s="18">
        <f ca="1" t="shared" si="4920"/>
        <v>21947.275051227</v>
      </c>
      <c r="BS660" s="18">
        <f ca="1" t="shared" si="4920"/>
        <v>18215.07526957</v>
      </c>
      <c r="BT660" s="18">
        <f ca="1" t="shared" si="4920"/>
        <v>19933.4201633843</v>
      </c>
      <c r="BU660" s="18">
        <f ca="1" t="shared" si="4793"/>
        <v>58244.1664562452</v>
      </c>
      <c r="BV660" s="20">
        <f ca="1" t="shared" si="4794"/>
        <v>8.84749698243292</v>
      </c>
    </row>
    <row r="661" ht="15" customHeight="1" spans="1:74">
      <c r="A661" s="16">
        <v>660</v>
      </c>
      <c r="B661" s="17">
        <f ca="1" t="shared" ref="B661:F661" si="4921">RAND()</f>
        <v>0.80296730378611</v>
      </c>
      <c r="C661" s="18">
        <f ca="1">IF(B661&lt;=('Ejercicio 3 - TIR'!$D$13-'Ejercicio 3 - TIR'!$C$13)/('Ejercicio 3 - TIR'!$E$13-'Ejercicio 3 - TIR'!$C$13),'Ejercicio 3 - TIR'!$C$13+SQRT(('Ejercicio 3 - TIR'!$E$13-'Ejercicio 3 - TIR'!$C$13)*('Ejercicio 3 - TIR'!$D$13-'Ejercicio 3 - TIR'!$C$13)*B661),'Ejercicio 3 - TIR'!$E$13-SQRT(('Ejercicio 3 - TIR'!$E$13-'Ejercicio 3 - TIR'!$C$13)*('Ejercicio 3 - TIR'!$E$13-'Ejercicio 3 - TIR'!$D$13)*(1-B661)))</f>
        <v>84623.4192534013</v>
      </c>
      <c r="D661" s="17">
        <f ca="1" t="shared" si="4921"/>
        <v>0.264731635029108</v>
      </c>
      <c r="E661" s="18">
        <f ca="1">IF(D661&lt;=('Ejercicio 3 - TIR'!$D$14-'Ejercicio 3 - TIR'!$C$14)/('Ejercicio 3 - TIR'!$E$14-'Ejercicio 3 - TIR'!$C$14),'Ejercicio 3 - TIR'!$C$14+SQRT(('Ejercicio 3 - TIR'!$E$14-'Ejercicio 3 - TIR'!$C$14)*('Ejercicio 3 - TIR'!$D$14-'Ejercicio 3 - TIR'!$C$14)*D661),'Ejercicio 3 - TIR'!$E$14-SQRT(('Ejercicio 3 - TIR'!$E$14-'Ejercicio 3 - TIR'!$C$14)*('Ejercicio 3 - TIR'!$E$14-'Ejercicio 3 - TIR'!$D$14)*(1-D661)))</f>
        <v>29455.8806791905</v>
      </c>
      <c r="F661" s="17">
        <f ca="1" t="shared" si="4921"/>
        <v>0.578096193904148</v>
      </c>
      <c r="G661" s="18">
        <f ca="1">IF(F661&lt;=('Ejercicio 3 - TIR'!$D$18-'Ejercicio 3 - TIR'!$C$18)/('Ejercicio 3 - TIR'!$E$18-'Ejercicio 3 - TIR'!$C$18),'Ejercicio 3 - TIR'!$C$18+SQRT(('Ejercicio 3 - TIR'!$E$18-'Ejercicio 3 - TIR'!$C$18)*('Ejercicio 3 - TIR'!$D$18-'Ejercicio 3 - TIR'!$C$18)*F661),'Ejercicio 3 - TIR'!$E$18-SQRT(('Ejercicio 3 - TIR'!$E$18-'Ejercicio 3 - TIR'!$C$18)*('Ejercicio 3 - TIR'!$E$18-'Ejercicio 3 - TIR'!$D$18)*(1-F661)))</f>
        <v>39312.0582625767</v>
      </c>
      <c r="H661" s="17">
        <f ca="1" t="shared" ref="H661:L661" si="4922">RAND()</f>
        <v>0.177991458912909</v>
      </c>
      <c r="I661" s="18">
        <f ca="1">IF(H661&lt;=('Ejercicio 3 - TIR'!$D$18-'Ejercicio 3 - TIR'!$C$18)/('Ejercicio 3 - TIR'!$E$18-'Ejercicio 3 - TIR'!$C$18),'Ejercicio 3 - TIR'!$C$18+SQRT(('Ejercicio 3 - TIR'!$E$18-'Ejercicio 3 - TIR'!$C$18)*('Ejercicio 3 - TIR'!$D$18-'Ejercicio 3 - TIR'!$C$18)*H661),'Ejercicio 3 - TIR'!$E$18-SQRT(('Ejercicio 3 - TIR'!$E$18-'Ejercicio 3 - TIR'!$C$18)*('Ejercicio 3 - TIR'!$E$18-'Ejercicio 3 - TIR'!$D$18)*(1-H661)))</f>
        <v>35167.0803009956</v>
      </c>
      <c r="J661" s="17">
        <f ca="1" t="shared" si="4922"/>
        <v>0.794677196591773</v>
      </c>
      <c r="K661" s="18">
        <f ca="1">IF(J661&lt;=('Ejercicio 3 - TIR'!$D$18-'Ejercicio 3 - TIR'!$C$18)/('Ejercicio 3 - TIR'!$E$18-'Ejercicio 3 - TIR'!$C$18),'Ejercicio 3 - TIR'!$C$18+SQRT(('Ejercicio 3 - TIR'!$E$18-'Ejercicio 3 - TIR'!$C$18)*('Ejercicio 3 - TIR'!$D$18-'Ejercicio 3 - TIR'!$C$18)*J661),'Ejercicio 3 - TIR'!$E$18-SQRT(('Ejercicio 3 - TIR'!$E$18-'Ejercicio 3 - TIR'!$C$18)*('Ejercicio 3 - TIR'!$E$18-'Ejercicio 3 - TIR'!$D$18)*(1-J661)))</f>
        <v>41075.817249972</v>
      </c>
      <c r="L661" s="17">
        <f ca="1" t="shared" si="4922"/>
        <v>0.0277273516749845</v>
      </c>
      <c r="M661" s="18">
        <f ca="1">IF(L661&lt;=('Ejercicio 3 - TIR'!$D$18-'Ejercicio 3 - TIR'!$C$18)/('Ejercicio 3 - TIR'!$E$18-'Ejercicio 3 - TIR'!$C$18),'Ejercicio 3 - TIR'!$C$18+SQRT(('Ejercicio 3 - TIR'!$E$18-'Ejercicio 3 - TIR'!$C$18)*('Ejercicio 3 - TIR'!$D$18-'Ejercicio 3 - TIR'!$C$18)*L661),'Ejercicio 3 - TIR'!$E$18-SQRT(('Ejercicio 3 - TIR'!$E$18-'Ejercicio 3 - TIR'!$C$18)*('Ejercicio 3 - TIR'!$E$18-'Ejercicio 3 - TIR'!$D$18)*(1-L661)))</f>
        <v>32039.3878373786</v>
      </c>
      <c r="N661" s="17">
        <f ca="1" t="shared" ref="N661:R661" si="4923">RAND()</f>
        <v>0.456590114390317</v>
      </c>
      <c r="O661" s="18">
        <f ca="1">IF(N661&lt;=('Ejercicio 3 - TIR'!$D$18-'Ejercicio 3 - TIR'!$C$18)/('Ejercicio 3 - TIR'!$E$18-'Ejercicio 3 - TIR'!$C$18),'Ejercicio 3 - TIR'!$C$18+SQRT(('Ejercicio 3 - TIR'!$E$18-'Ejercicio 3 - TIR'!$C$18)*('Ejercicio 3 - TIR'!$D$18-'Ejercicio 3 - TIR'!$C$18)*N661),'Ejercicio 3 - TIR'!$E$18-SQRT(('Ejercicio 3 - TIR'!$E$18-'Ejercicio 3 - TIR'!$C$18)*('Ejercicio 3 - TIR'!$E$18-'Ejercicio 3 - TIR'!$D$18)*(1-N661)))</f>
        <v>38275.7789457276</v>
      </c>
      <c r="P661" s="17">
        <f ca="1" t="shared" si="4923"/>
        <v>0.582885628685297</v>
      </c>
      <c r="Q661" s="19">
        <f ca="1">IF(P661&lt;=('Ejercicio 3 - TIR'!$D$22-'Ejercicio 3 - TIR'!$C$22)/('Ejercicio 3 - TIR'!$E$22-'Ejercicio 3 - TIR'!$C$22),'Ejercicio 3 - TIR'!$C$22+SQRT(('Ejercicio 3 - TIR'!$E$22-'Ejercicio 3 - TIR'!$C$22)*('Ejercicio 3 - TIR'!$D$22-'Ejercicio 3 - TIR'!$C$22)*P661),'Ejercicio 3 - TIR'!$E$22-SQRT(('Ejercicio 3 - TIR'!$E$22-'Ejercicio 3 - TIR'!$C$22)*('Ejercicio 3 - TIR'!$E$22-'Ejercicio 3 - TIR'!$D$22)*(1-P661)))</f>
        <v>0.152599162998798</v>
      </c>
      <c r="R661" s="17">
        <f ca="1" t="shared" si="4923"/>
        <v>0.835541769419828</v>
      </c>
      <c r="S661" s="19">
        <f ca="1">IF(R661&lt;=('Ejercicio 3 - TIR'!$D$23-'Ejercicio 3 - TIR'!$C$23)/('Ejercicio 3 - TIR'!$E$23-'Ejercicio 3 - TIR'!$C$23),'Ejercicio 3 - TIR'!$C$23+SQRT(('Ejercicio 3 - TIR'!$E$23-'Ejercicio 3 - TIR'!$C$23)*('Ejercicio 3 - TIR'!$D$23-'Ejercicio 3 - TIR'!$C$23)*R661),'Ejercicio 3 - TIR'!$E$23-SQRT(('Ejercicio 3 - TIR'!$E$23-'Ejercicio 3 - TIR'!$C$23)*('Ejercicio 3 - TIR'!$E$23-'Ejercicio 3 - TIR'!$D$23)*(1-R661)))</f>
        <v>0.162794628308452</v>
      </c>
      <c r="T661" s="17">
        <f ca="1" t="shared" ref="T661:X661" si="4924">RAND()</f>
        <v>0.9521863655032</v>
      </c>
      <c r="U661" s="19">
        <f ca="1">IF(T661&lt;=('Ejercicio 3 - TIR'!$D$24-'Ejercicio 3 - TIR'!$C$24)/('Ejercicio 3 - TIR'!$E$24-'Ejercicio 3 - TIR'!$C$24),'Ejercicio 3 - TIR'!$C$24+SQRT(('Ejercicio 3 - TIR'!$E$24-'Ejercicio 3 - TIR'!$C$24)*('Ejercicio 3 - TIR'!$D$24-'Ejercicio 3 - TIR'!$C$24)*T661),'Ejercicio 3 - TIR'!$E$24-SQRT(('Ejercicio 3 - TIR'!$E$24-'Ejercicio 3 - TIR'!$C$24)*('Ejercicio 3 - TIR'!$E$24-'Ejercicio 3 - TIR'!$D$24)*(1-T661)))</f>
        <v>0.208429426263532</v>
      </c>
      <c r="V661" s="17">
        <f ca="1" t="shared" si="4924"/>
        <v>0.633131932109818</v>
      </c>
      <c r="W661" s="19">
        <f ca="1">IF(V661&lt;=('Ejercicio 3 - TIR'!$D$25-'Ejercicio 3 - TIR'!$C$25)/('Ejercicio 3 - TIR'!$E$25-'Ejercicio 3 - TIR'!$C$25),'Ejercicio 3 - TIR'!$C$25+SQRT(('Ejercicio 3 - TIR'!$E$25-'Ejercicio 3 - TIR'!$C$25)*('Ejercicio 3 - TIR'!$D$25-'Ejercicio 3 - TIR'!$C$25)*V661),'Ejercicio 3 - TIR'!$E$25-SQRT(('Ejercicio 3 - TIR'!$E$25-'Ejercicio 3 - TIR'!$C$25)*('Ejercicio 3 - TIR'!$E$25-'Ejercicio 3 - TIR'!$D$25)*(1-V661)))</f>
        <v>0.214166520715738</v>
      </c>
      <c r="X661" s="17">
        <f ca="1" t="shared" si="4924"/>
        <v>0.535848128935218</v>
      </c>
      <c r="Y661" s="19">
        <f ca="1">IF(X661&lt;=('Ejercicio 3 - TIR'!$D$26-'Ejercicio 3 - TIR'!$C$26)/('Ejercicio 3 - TIR'!$E$26-'Ejercicio 3 - TIR'!$C$26),'Ejercicio 3 - TIR'!$C$26+SQRT(('Ejercicio 3 - TIR'!$E$26-'Ejercicio 3 - TIR'!$C$26)*('Ejercicio 3 - TIR'!$D$26-'Ejercicio 3 - TIR'!$C$26)*X661),'Ejercicio 3 - TIR'!$E$26-SQRT(('Ejercicio 3 - TIR'!$E$26-'Ejercicio 3 - TIR'!$C$26)*('Ejercicio 3 - TIR'!$E$26-'Ejercicio 3 - TIR'!$D$26)*(1-X661)))</f>
        <v>0.229935840127394</v>
      </c>
      <c r="Z661" s="17">
        <f ca="1" t="shared" si="4764"/>
        <v>1.1525991629988</v>
      </c>
      <c r="AA661" s="17">
        <f ca="1" t="shared" si="4765"/>
        <v>1.34023611532782</v>
      </c>
      <c r="AB661" s="17">
        <f ca="1" t="shared" si="4766"/>
        <v>1.61958075990326</v>
      </c>
      <c r="AC661" s="17">
        <f ca="1" t="shared" si="4767"/>
        <v>1.9664407362699</v>
      </c>
      <c r="AD661" s="17">
        <f ca="1" t="shared" si="4768"/>
        <v>2.41859593902485</v>
      </c>
      <c r="AE661" s="16">
        <f ca="1" t="shared" si="4769"/>
        <v>4494.94273703692</v>
      </c>
      <c r="AF661" s="16">
        <f ca="1" t="shared" si="4770"/>
        <v>5226.69526918062</v>
      </c>
      <c r="AG661" s="16">
        <f ca="1" t="shared" si="4771"/>
        <v>6316.09236539026</v>
      </c>
      <c r="AH661" s="16">
        <f ca="1" t="shared" si="4772"/>
        <v>7668.78789180513</v>
      </c>
      <c r="AI661" s="16">
        <f ca="1" t="shared" si="4773"/>
        <v>9432.11707846613</v>
      </c>
      <c r="AJ661" s="18">
        <f ca="1" t="shared" si="4774"/>
        <v>45311.0454492058</v>
      </c>
      <c r="AK661" s="18">
        <f ca="1" t="shared" si="4775"/>
        <v>47132.1910900278</v>
      </c>
      <c r="AL661" s="18">
        <f ca="1" t="shared" si="4776"/>
        <v>66525.6033153572</v>
      </c>
      <c r="AM661" s="18">
        <f ca="1" t="shared" si="4777"/>
        <v>63003.5574085715</v>
      </c>
      <c r="AN661" s="18">
        <f ca="1" t="shared" si="4778"/>
        <v>92573.6435211493</v>
      </c>
      <c r="AO661" s="18">
        <f ca="1">C661/'Ejercicio 3 - TIR'!$D$7</f>
        <v>16924.6838506803</v>
      </c>
      <c r="AP661" s="18">
        <f ca="1" t="shared" si="4779"/>
        <v>28386.3615985256</v>
      </c>
      <c r="AQ661" s="18">
        <f ca="1" t="shared" si="4780"/>
        <v>30207.5072393475</v>
      </c>
      <c r="AR661" s="18">
        <f ca="1" t="shared" si="4781"/>
        <v>49600.919464677</v>
      </c>
      <c r="AS661" s="18">
        <f ca="1" t="shared" si="4782"/>
        <v>46078.8735578912</v>
      </c>
      <c r="AT661" s="18">
        <f ca="1" t="shared" si="4783"/>
        <v>75648.9596704691</v>
      </c>
      <c r="AU661" s="18">
        <f ca="1">AP661*'Ejercicio 3 - TIR'!$D$5</f>
        <v>14193.1807992628</v>
      </c>
      <c r="AV661" s="18">
        <f ca="1">AQ661*'Ejercicio 3 - TIR'!$D$5</f>
        <v>15103.7536196738</v>
      </c>
      <c r="AW661" s="18">
        <f ca="1">AR661*'Ejercicio 3 - TIR'!$D$5</f>
        <v>24800.4597323385</v>
      </c>
      <c r="AX661" s="18">
        <f ca="1">AS661*'Ejercicio 3 - TIR'!$D$5</f>
        <v>23039.4367789456</v>
      </c>
      <c r="AY661" s="18">
        <f ca="1">AT661*'Ejercicio 3 - TIR'!$D$5</f>
        <v>37824.4798352345</v>
      </c>
      <c r="AZ661" s="18">
        <f ca="1" t="shared" ref="AZ661:BD661" si="4925">AJ661-AU661-AE661</f>
        <v>26622.9219129061</v>
      </c>
      <c r="BA661" s="18">
        <f ca="1" t="shared" si="4925"/>
        <v>26801.7422011734</v>
      </c>
      <c r="BB661" s="18">
        <f ca="1" t="shared" si="4925"/>
        <v>35409.0512176285</v>
      </c>
      <c r="BC661" s="18">
        <f ca="1" t="shared" si="4925"/>
        <v>32295.3327378207</v>
      </c>
      <c r="BD661" s="18">
        <f ca="1" t="shared" si="4925"/>
        <v>45317.0466074487</v>
      </c>
      <c r="BE661" s="18">
        <f ca="1" t="shared" ref="BE661:BI661" si="4926">AZ661/Z661</f>
        <v>23098.1617613181</v>
      </c>
      <c r="BF661" s="18">
        <f ca="1" t="shared" si="4926"/>
        <v>19997.7764325637</v>
      </c>
      <c r="BG661" s="18">
        <f ca="1" t="shared" si="4926"/>
        <v>21863.0969780991</v>
      </c>
      <c r="BH661" s="18">
        <f ca="1" t="shared" si="4926"/>
        <v>16423.2423292253</v>
      </c>
      <c r="BI661" s="18">
        <f ca="1" t="shared" si="4926"/>
        <v>18736.9233017567</v>
      </c>
      <c r="BJ661" s="18">
        <f ca="1" t="shared" si="4786"/>
        <v>71241.8733910905</v>
      </c>
      <c r="BK661" s="18">
        <f ca="1" t="shared" si="4787"/>
        <v>40933.9716305347</v>
      </c>
      <c r="BL661" s="18">
        <f ca="1" t="shared" si="4788"/>
        <v>112175.845021625</v>
      </c>
      <c r="BM661" s="18">
        <f ca="1">BK661*'Ejercicio 3 - TIR'!$D$5</f>
        <v>20466.9858152673</v>
      </c>
      <c r="BN661" s="18">
        <f ca="1" t="shared" si="4789"/>
        <v>91708.8592063579</v>
      </c>
      <c r="BO661" s="18">
        <f ca="1" t="shared" si="4790"/>
        <v>37918.2226045306</v>
      </c>
      <c r="BP661" s="18">
        <f ca="1" t="shared" si="4791"/>
        <v>-114079.299932592</v>
      </c>
      <c r="BQ661" s="18">
        <f ca="1" t="shared" ref="BQ661:BT661" si="4927">BE661</f>
        <v>23098.1617613181</v>
      </c>
      <c r="BR661" s="18">
        <f ca="1" t="shared" si="4927"/>
        <v>19997.7764325637</v>
      </c>
      <c r="BS661" s="18">
        <f ca="1" t="shared" si="4927"/>
        <v>21863.0969780991</v>
      </c>
      <c r="BT661" s="18">
        <f ca="1" t="shared" si="4927"/>
        <v>16423.2423292253</v>
      </c>
      <c r="BU661" s="18">
        <f ca="1" t="shared" si="4793"/>
        <v>56655.1459062873</v>
      </c>
      <c r="BV661" s="20">
        <f ca="1" t="shared" si="4794"/>
        <v>5.77878969655448</v>
      </c>
    </row>
    <row r="662" ht="15" customHeight="1" spans="1:74">
      <c r="A662" s="16">
        <v>661</v>
      </c>
      <c r="B662" s="17">
        <f ca="1" t="shared" ref="B662:F662" si="4928">RAND()</f>
        <v>0.98526019470711</v>
      </c>
      <c r="C662" s="18">
        <f ca="1">IF(B662&lt;=('Ejercicio 3 - TIR'!$D$13-'Ejercicio 3 - TIR'!$C$13)/('Ejercicio 3 - TIR'!$E$13-'Ejercicio 3 - TIR'!$C$13),'Ejercicio 3 - TIR'!$C$13+SQRT(('Ejercicio 3 - TIR'!$E$13-'Ejercicio 3 - TIR'!$C$13)*('Ejercicio 3 - TIR'!$D$13-'Ejercicio 3 - TIR'!$C$13)*B662),'Ejercicio 3 - TIR'!$E$13-SQRT(('Ejercicio 3 - TIR'!$E$13-'Ejercicio 3 - TIR'!$C$13)*('Ejercicio 3 - TIR'!$E$13-'Ejercicio 3 - TIR'!$D$13)*(1-B662)))</f>
        <v>95794.3173739014</v>
      </c>
      <c r="D662" s="17">
        <f ca="1" t="shared" si="4928"/>
        <v>0.368619248654684</v>
      </c>
      <c r="E662" s="18">
        <f ca="1">IF(D662&lt;=('Ejercicio 3 - TIR'!$D$14-'Ejercicio 3 - TIR'!$C$14)/('Ejercicio 3 - TIR'!$E$14-'Ejercicio 3 - TIR'!$C$14),'Ejercicio 3 - TIR'!$C$14+SQRT(('Ejercicio 3 - TIR'!$E$14-'Ejercicio 3 - TIR'!$C$14)*('Ejercicio 3 - TIR'!$D$14-'Ejercicio 3 - TIR'!$C$14)*D662),'Ejercicio 3 - TIR'!$E$14-SQRT(('Ejercicio 3 - TIR'!$E$14-'Ejercicio 3 - TIR'!$C$14)*('Ejercicio 3 - TIR'!$E$14-'Ejercicio 3 - TIR'!$D$14)*(1-D662)))</f>
        <v>30268.2420549113</v>
      </c>
      <c r="F662" s="17">
        <f ca="1" t="shared" si="4928"/>
        <v>0.67343934261696</v>
      </c>
      <c r="G662" s="18">
        <f ca="1">IF(F662&lt;=('Ejercicio 3 - TIR'!$D$18-'Ejercicio 3 - TIR'!$C$18)/('Ejercicio 3 - TIR'!$E$18-'Ejercicio 3 - TIR'!$C$18),'Ejercicio 3 - TIR'!$C$18+SQRT(('Ejercicio 3 - TIR'!$E$18-'Ejercicio 3 - TIR'!$C$18)*('Ejercicio 3 - TIR'!$D$18-'Ejercicio 3 - TIR'!$C$18)*F662),'Ejercicio 3 - TIR'!$E$18-SQRT(('Ejercicio 3 - TIR'!$E$18-'Ejercicio 3 - TIR'!$C$18)*('Ejercicio 3 - TIR'!$E$18-'Ejercicio 3 - TIR'!$D$18)*(1-F662)))</f>
        <v>40051.0557384703</v>
      </c>
      <c r="H662" s="17">
        <f ca="1" t="shared" ref="H662:L662" si="4929">RAND()</f>
        <v>0.0887270744179933</v>
      </c>
      <c r="I662" s="18">
        <f ca="1">IF(H662&lt;=('Ejercicio 3 - TIR'!$D$18-'Ejercicio 3 - TIR'!$C$18)/('Ejercicio 3 - TIR'!$E$18-'Ejercicio 3 - TIR'!$C$18),'Ejercicio 3 - TIR'!$C$18+SQRT(('Ejercicio 3 - TIR'!$E$18-'Ejercicio 3 - TIR'!$C$18)*('Ejercicio 3 - TIR'!$D$18-'Ejercicio 3 - TIR'!$C$18)*H662),'Ejercicio 3 - TIR'!$E$18-SQRT(('Ejercicio 3 - TIR'!$E$18-'Ejercicio 3 - TIR'!$C$18)*('Ejercicio 3 - TIR'!$E$18-'Ejercicio 3 - TIR'!$D$18)*(1-H662)))</f>
        <v>33648.158598896</v>
      </c>
      <c r="J662" s="17">
        <f ca="1" t="shared" si="4929"/>
        <v>0.789098606563005</v>
      </c>
      <c r="K662" s="18">
        <f ca="1">IF(J662&lt;=('Ejercicio 3 - TIR'!$D$18-'Ejercicio 3 - TIR'!$C$18)/('Ejercicio 3 - TIR'!$E$18-'Ejercicio 3 - TIR'!$C$18),'Ejercicio 3 - TIR'!$C$18+SQRT(('Ejercicio 3 - TIR'!$E$18-'Ejercicio 3 - TIR'!$C$18)*('Ejercicio 3 - TIR'!$D$18-'Ejercicio 3 - TIR'!$C$18)*J662),'Ejercicio 3 - TIR'!$E$18-SQRT(('Ejercicio 3 - TIR'!$E$18-'Ejercicio 3 - TIR'!$C$18)*('Ejercicio 3 - TIR'!$E$18-'Ejercicio 3 - TIR'!$D$18)*(1-J662)))</f>
        <v>41022.8647863349</v>
      </c>
      <c r="L662" s="17">
        <f ca="1" t="shared" si="4929"/>
        <v>0.812793030173151</v>
      </c>
      <c r="M662" s="18">
        <f ca="1">IF(L662&lt;=('Ejercicio 3 - TIR'!$D$18-'Ejercicio 3 - TIR'!$C$18)/('Ejercicio 3 - TIR'!$E$18-'Ejercicio 3 - TIR'!$C$18),'Ejercicio 3 - TIR'!$C$18+SQRT(('Ejercicio 3 - TIR'!$E$18-'Ejercicio 3 - TIR'!$C$18)*('Ejercicio 3 - TIR'!$D$18-'Ejercicio 3 - TIR'!$C$18)*L662),'Ejercicio 3 - TIR'!$E$18-SQRT(('Ejercicio 3 - TIR'!$E$18-'Ejercicio 3 - TIR'!$C$18)*('Ejercicio 3 - TIR'!$E$18-'Ejercicio 3 - TIR'!$D$18)*(1-L662)))</f>
        <v>41252.9314475161</v>
      </c>
      <c r="N662" s="17">
        <f ca="1" t="shared" ref="N662:R662" si="4930">RAND()</f>
        <v>0.866868278841701</v>
      </c>
      <c r="O662" s="18">
        <f ca="1">IF(N662&lt;=('Ejercicio 3 - TIR'!$D$18-'Ejercicio 3 - TIR'!$C$18)/('Ejercicio 3 - TIR'!$E$18-'Ejercicio 3 - TIR'!$C$18),'Ejercicio 3 - TIR'!$C$18+SQRT(('Ejercicio 3 - TIR'!$E$18-'Ejercicio 3 - TIR'!$C$18)*('Ejercicio 3 - TIR'!$D$18-'Ejercicio 3 - TIR'!$C$18)*N662),'Ejercicio 3 - TIR'!$E$18-SQRT(('Ejercicio 3 - TIR'!$E$18-'Ejercicio 3 - TIR'!$C$18)*('Ejercicio 3 - TIR'!$E$18-'Ejercicio 3 - TIR'!$D$18)*(1-N662)))</f>
        <v>41840.1140705917</v>
      </c>
      <c r="P662" s="17">
        <f ca="1" t="shared" si="4930"/>
        <v>0.188446185758949</v>
      </c>
      <c r="Q662" s="19">
        <f ca="1">IF(P662&lt;=('Ejercicio 3 - TIR'!$D$22-'Ejercicio 3 - TIR'!$C$22)/('Ejercicio 3 - TIR'!$E$22-'Ejercicio 3 - TIR'!$C$22),'Ejercicio 3 - TIR'!$C$22+SQRT(('Ejercicio 3 - TIR'!$E$22-'Ejercicio 3 - TIR'!$C$22)*('Ejercicio 3 - TIR'!$D$22-'Ejercicio 3 - TIR'!$C$22)*P662),'Ejercicio 3 - TIR'!$E$22-SQRT(('Ejercicio 3 - TIR'!$E$22-'Ejercicio 3 - TIR'!$C$22)*('Ejercicio 3 - TIR'!$E$22-'Ejercicio 3 - TIR'!$D$22)*(1-P662)))</f>
        <v>0.13841746818556</v>
      </c>
      <c r="R662" s="17">
        <f ca="1" t="shared" si="4930"/>
        <v>0.75046452490989</v>
      </c>
      <c r="S662" s="19">
        <f ca="1">IF(R662&lt;=('Ejercicio 3 - TIR'!$D$23-'Ejercicio 3 - TIR'!$C$23)/('Ejercicio 3 - TIR'!$E$23-'Ejercicio 3 - TIR'!$C$23),'Ejercicio 3 - TIR'!$C$23+SQRT(('Ejercicio 3 - TIR'!$E$23-'Ejercicio 3 - TIR'!$C$23)*('Ejercicio 3 - TIR'!$D$23-'Ejercicio 3 - TIR'!$C$23)*R662),'Ejercicio 3 - TIR'!$E$23-SQRT(('Ejercicio 3 - TIR'!$E$23-'Ejercicio 3 - TIR'!$C$23)*('Ejercicio 3 - TIR'!$E$23-'Ejercicio 3 - TIR'!$D$23)*(1-R662)))</f>
        <v>0.158806513850662</v>
      </c>
      <c r="T662" s="17">
        <f ca="1" t="shared" ref="T662:X662" si="4931">RAND()</f>
        <v>0.170159338186211</v>
      </c>
      <c r="U662" s="19">
        <f ca="1">IF(T662&lt;=('Ejercicio 3 - TIR'!$D$24-'Ejercicio 3 - TIR'!$C$24)/('Ejercicio 3 - TIR'!$E$24-'Ejercicio 3 - TIR'!$C$24),'Ejercicio 3 - TIR'!$C$24+SQRT(('Ejercicio 3 - TIR'!$E$24-'Ejercicio 3 - TIR'!$C$24)*('Ejercicio 3 - TIR'!$D$24-'Ejercicio 3 - TIR'!$C$24)*T662),'Ejercicio 3 - TIR'!$E$24-SQRT(('Ejercicio 3 - TIR'!$E$24-'Ejercicio 3 - TIR'!$C$24)*('Ejercicio 3 - TIR'!$E$24-'Ejercicio 3 - TIR'!$D$24)*(1-T662)))</f>
        <v>0.168903296278455</v>
      </c>
      <c r="V662" s="17">
        <f ca="1" t="shared" si="4931"/>
        <v>0.0837999249593293</v>
      </c>
      <c r="W662" s="19">
        <f ca="1">IF(V662&lt;=('Ejercicio 3 - TIR'!$D$25-'Ejercicio 3 - TIR'!$C$25)/('Ejercicio 3 - TIR'!$E$25-'Ejercicio 3 - TIR'!$C$25),'Ejercicio 3 - TIR'!$C$25+SQRT(('Ejercicio 3 - TIR'!$E$25-'Ejercicio 3 - TIR'!$C$25)*('Ejercicio 3 - TIR'!$D$25-'Ejercicio 3 - TIR'!$C$25)*V662),'Ejercicio 3 - TIR'!$E$25-SQRT(('Ejercicio 3 - TIR'!$E$25-'Ejercicio 3 - TIR'!$C$25)*('Ejercicio 3 - TIR'!$E$25-'Ejercicio 3 - TIR'!$D$25)*(1-V662)))</f>
        <v>0.190831430881608</v>
      </c>
      <c r="X662" s="17">
        <f ca="1" t="shared" si="4931"/>
        <v>0.572997301596964</v>
      </c>
      <c r="Y662" s="19">
        <f ca="1">IF(X662&lt;=('Ejercicio 3 - TIR'!$D$26-'Ejercicio 3 - TIR'!$C$26)/('Ejercicio 3 - TIR'!$E$26-'Ejercicio 3 - TIR'!$C$26),'Ejercicio 3 - TIR'!$C$26+SQRT(('Ejercicio 3 - TIR'!$E$26-'Ejercicio 3 - TIR'!$C$26)*('Ejercicio 3 - TIR'!$D$26-'Ejercicio 3 - TIR'!$C$26)*X662),'Ejercicio 3 - TIR'!$E$26-SQRT(('Ejercicio 3 - TIR'!$E$26-'Ejercicio 3 - TIR'!$C$26)*('Ejercicio 3 - TIR'!$E$26-'Ejercicio 3 - TIR'!$D$26)*(1-X662)))</f>
        <v>0.231981101935005</v>
      </c>
      <c r="Z662" s="17">
        <f ca="1" t="shared" si="4764"/>
        <v>1.13841746818556</v>
      </c>
      <c r="AA662" s="17">
        <f ca="1" t="shared" si="4765"/>
        <v>1.31920557761481</v>
      </c>
      <c r="AB662" s="17">
        <f ca="1" t="shared" si="4766"/>
        <v>1.54202374814287</v>
      </c>
      <c r="AC662" s="17">
        <f ca="1" t="shared" si="4767"/>
        <v>1.83629034645439</v>
      </c>
      <c r="AD662" s="17">
        <f ca="1" t="shared" si="4768"/>
        <v>2.26227500449749</v>
      </c>
      <c r="AE662" s="16">
        <f ca="1" t="shared" si="4769"/>
        <v>4189.65343166851</v>
      </c>
      <c r="AF662" s="16">
        <f ca="1" t="shared" si="4770"/>
        <v>4854.99768739424</v>
      </c>
      <c r="AG662" s="16">
        <f ca="1" t="shared" si="4771"/>
        <v>5675.02280021941</v>
      </c>
      <c r="AH662" s="16">
        <f ca="1" t="shared" si="4772"/>
        <v>6757.99552147103</v>
      </c>
      <c r="AI662" s="16">
        <f ca="1" t="shared" si="4773"/>
        <v>8325.7227694137</v>
      </c>
      <c r="AJ662" s="18">
        <f ca="1" t="shared" si="4774"/>
        <v>45594.8214719481</v>
      </c>
      <c r="AK662" s="18">
        <f ca="1" t="shared" si="4775"/>
        <v>44388.8385001312</v>
      </c>
      <c r="AL662" s="18">
        <f ca="1" t="shared" si="4776"/>
        <v>63258.2317173823</v>
      </c>
      <c r="AM662" s="18">
        <f ca="1" t="shared" si="4777"/>
        <v>75752.3597800187</v>
      </c>
      <c r="AN662" s="18">
        <f ca="1" t="shared" si="4778"/>
        <v>94653.8442472236</v>
      </c>
      <c r="AO662" s="18">
        <f ca="1">C662/'Ejercicio 3 - TIR'!$D$7</f>
        <v>19158.8634747803</v>
      </c>
      <c r="AP662" s="18">
        <f ca="1" t="shared" si="4779"/>
        <v>26435.9579971678</v>
      </c>
      <c r="AQ662" s="18">
        <f ca="1" t="shared" si="4780"/>
        <v>25229.9750253509</v>
      </c>
      <c r="AR662" s="18">
        <f ca="1" t="shared" si="4781"/>
        <v>44099.368242602</v>
      </c>
      <c r="AS662" s="18">
        <f ca="1" t="shared" si="4782"/>
        <v>56593.4963052384</v>
      </c>
      <c r="AT662" s="18">
        <f ca="1" t="shared" si="4783"/>
        <v>75494.9807724433</v>
      </c>
      <c r="AU662" s="18">
        <f ca="1">AP662*'Ejercicio 3 - TIR'!$D$5</f>
        <v>13217.9789985839</v>
      </c>
      <c r="AV662" s="18">
        <f ca="1">AQ662*'Ejercicio 3 - TIR'!$D$5</f>
        <v>12614.9875126755</v>
      </c>
      <c r="AW662" s="18">
        <f ca="1">AR662*'Ejercicio 3 - TIR'!$D$5</f>
        <v>22049.684121301</v>
      </c>
      <c r="AX662" s="18">
        <f ca="1">AS662*'Ejercicio 3 - TIR'!$D$5</f>
        <v>28296.7481526192</v>
      </c>
      <c r="AY662" s="18">
        <f ca="1">AT662*'Ejercicio 3 - TIR'!$D$5</f>
        <v>37747.4903862217</v>
      </c>
      <c r="AZ662" s="18">
        <f ca="1" t="shared" ref="AZ662:BD662" si="4932">AJ662-AU662-AE662</f>
        <v>28187.1890416957</v>
      </c>
      <c r="BA662" s="18">
        <f ca="1" t="shared" si="4932"/>
        <v>26918.8533000615</v>
      </c>
      <c r="BB662" s="18">
        <f ca="1" t="shared" si="4932"/>
        <v>35533.5247958619</v>
      </c>
      <c r="BC662" s="18">
        <f ca="1" t="shared" si="4932"/>
        <v>40697.6161059285</v>
      </c>
      <c r="BD662" s="18">
        <f ca="1" t="shared" si="4932"/>
        <v>48580.6310915882</v>
      </c>
      <c r="BE662" s="18">
        <f ca="1" t="shared" ref="BE662:BI662" si="4933">AZ662/Z662</f>
        <v>24759.9758695034</v>
      </c>
      <c r="BF662" s="18">
        <f ca="1" t="shared" si="4933"/>
        <v>20405.3513393509</v>
      </c>
      <c r="BG662" s="18">
        <f ca="1" t="shared" si="4933"/>
        <v>23043.4355104171</v>
      </c>
      <c r="BH662" s="18">
        <f ca="1" t="shared" si="4933"/>
        <v>22162.9527076203</v>
      </c>
      <c r="BI662" s="18">
        <f ca="1" t="shared" si="4933"/>
        <v>21474.2376567871</v>
      </c>
      <c r="BJ662" s="18">
        <f ca="1" t="shared" si="4786"/>
        <v>68475.0874309057</v>
      </c>
      <c r="BK662" s="18">
        <f ca="1" t="shared" si="4787"/>
        <v>43342.6179535755</v>
      </c>
      <c r="BL662" s="18">
        <f ca="1" t="shared" si="4788"/>
        <v>111817.705384481</v>
      </c>
      <c r="BM662" s="18">
        <f ca="1">BK662*'Ejercicio 3 - TIR'!$D$5</f>
        <v>21671.3089767877</v>
      </c>
      <c r="BN662" s="18">
        <f ca="1" t="shared" si="4789"/>
        <v>90146.3964076934</v>
      </c>
      <c r="BO662" s="18">
        <f ca="1" t="shared" si="4790"/>
        <v>39847.6737923014</v>
      </c>
      <c r="BP662" s="18">
        <f ca="1" t="shared" si="4791"/>
        <v>-126062.559428813</v>
      </c>
      <c r="BQ662" s="18">
        <f ca="1" t="shared" ref="BQ662:BT662" si="4934">BE662</f>
        <v>24759.9758695034</v>
      </c>
      <c r="BR662" s="18">
        <f ca="1" t="shared" si="4934"/>
        <v>20405.3513393509</v>
      </c>
      <c r="BS662" s="18">
        <f ca="1" t="shared" si="4934"/>
        <v>23043.4355104171</v>
      </c>
      <c r="BT662" s="18">
        <f ca="1" t="shared" si="4934"/>
        <v>22162.9527076203</v>
      </c>
      <c r="BU662" s="18">
        <f ca="1" t="shared" si="4793"/>
        <v>61321.9114490885</v>
      </c>
      <c r="BV662" s="20">
        <f ca="1" t="shared" si="4794"/>
        <v>5.54316156300896</v>
      </c>
    </row>
    <row r="663" ht="15" customHeight="1" spans="1:74">
      <c r="A663" s="16">
        <v>662</v>
      </c>
      <c r="B663" s="17">
        <f ca="1" t="shared" ref="B663:F663" si="4935">RAND()</f>
        <v>0.143007044720789</v>
      </c>
      <c r="C663" s="18">
        <f ca="1">IF(B663&lt;=('Ejercicio 3 - TIR'!$D$13-'Ejercicio 3 - TIR'!$C$13)/('Ejercicio 3 - TIR'!$E$13-'Ejercicio 3 - TIR'!$C$13),'Ejercicio 3 - TIR'!$C$13+SQRT(('Ejercicio 3 - TIR'!$E$13-'Ejercicio 3 - TIR'!$C$13)*('Ejercicio 3 - TIR'!$D$13-'Ejercicio 3 - TIR'!$C$13)*B663),'Ejercicio 3 - TIR'!$E$13-SQRT(('Ejercicio 3 - TIR'!$E$13-'Ejercicio 3 - TIR'!$C$13)*('Ejercicio 3 - TIR'!$E$13-'Ejercicio 3 - TIR'!$D$13)*(1-B663)))</f>
        <v>67563.2544508509</v>
      </c>
      <c r="D663" s="17">
        <f ca="1" t="shared" si="4935"/>
        <v>0.593801809959089</v>
      </c>
      <c r="E663" s="18">
        <f ca="1">IF(D663&lt;=('Ejercicio 3 - TIR'!$D$14-'Ejercicio 3 - TIR'!$C$14)/('Ejercicio 3 - TIR'!$E$14-'Ejercicio 3 - TIR'!$C$14),'Ejercicio 3 - TIR'!$C$14+SQRT(('Ejercicio 3 - TIR'!$E$14-'Ejercicio 3 - TIR'!$C$14)*('Ejercicio 3 - TIR'!$D$14-'Ejercicio 3 - TIR'!$C$14)*D663),'Ejercicio 3 - TIR'!$E$14-SQRT(('Ejercicio 3 - TIR'!$E$14-'Ejercicio 3 - TIR'!$C$14)*('Ejercicio 3 - TIR'!$E$14-'Ejercicio 3 - TIR'!$D$14)*(1-D663)))</f>
        <v>32194.2502918594</v>
      </c>
      <c r="F663" s="17">
        <f ca="1" t="shared" si="4935"/>
        <v>0.8990354435401</v>
      </c>
      <c r="G663" s="18">
        <f ca="1">IF(F663&lt;=('Ejercicio 3 - TIR'!$D$18-'Ejercicio 3 - TIR'!$C$18)/('Ejercicio 3 - TIR'!$E$18-'Ejercicio 3 - TIR'!$C$18),'Ejercicio 3 - TIR'!$C$18+SQRT(('Ejercicio 3 - TIR'!$E$18-'Ejercicio 3 - TIR'!$C$18)*('Ejercicio 3 - TIR'!$D$18-'Ejercicio 3 - TIR'!$C$18)*F663),'Ejercicio 3 - TIR'!$E$18-SQRT(('Ejercicio 3 - TIR'!$E$18-'Ejercicio 3 - TIR'!$C$18)*('Ejercicio 3 - TIR'!$E$18-'Ejercicio 3 - TIR'!$D$18)*(1-F663)))</f>
        <v>42248.2111755274</v>
      </c>
      <c r="H663" s="17">
        <f ca="1" t="shared" ref="H663:L663" si="4936">RAND()</f>
        <v>0.412597898511652</v>
      </c>
      <c r="I663" s="18">
        <f ca="1">IF(H663&lt;=('Ejercicio 3 - TIR'!$D$18-'Ejercicio 3 - TIR'!$C$18)/('Ejercicio 3 - TIR'!$E$18-'Ejercicio 3 - TIR'!$C$18),'Ejercicio 3 - TIR'!$C$18+SQRT(('Ejercicio 3 - TIR'!$E$18-'Ejercicio 3 - TIR'!$C$18)*('Ejercicio 3 - TIR'!$D$18-'Ejercicio 3 - TIR'!$C$18)*H663),'Ejercicio 3 - TIR'!$E$18-SQRT(('Ejercicio 3 - TIR'!$E$18-'Ejercicio 3 - TIR'!$C$18)*('Ejercicio 3 - TIR'!$E$18-'Ejercicio 3 - TIR'!$D$18)*(1-H663)))</f>
        <v>37866.9997315843</v>
      </c>
      <c r="J663" s="17">
        <f ca="1" t="shared" si="4936"/>
        <v>0.451464131105538</v>
      </c>
      <c r="K663" s="18">
        <f ca="1">IF(J663&lt;=('Ejercicio 3 - TIR'!$D$18-'Ejercicio 3 - TIR'!$C$18)/('Ejercicio 3 - TIR'!$E$18-'Ejercicio 3 - TIR'!$C$18),'Ejercicio 3 - TIR'!$C$18+SQRT(('Ejercicio 3 - TIR'!$E$18-'Ejercicio 3 - TIR'!$C$18)*('Ejercicio 3 - TIR'!$D$18-'Ejercicio 3 - TIR'!$C$18)*J663),'Ejercicio 3 - TIR'!$E$18-SQRT(('Ejercicio 3 - TIR'!$E$18-'Ejercicio 3 - TIR'!$C$18)*('Ejercicio 3 - TIR'!$E$18-'Ejercicio 3 - TIR'!$D$18)*(1-J663)))</f>
        <v>38229.1931357716</v>
      </c>
      <c r="L663" s="17">
        <f ca="1" t="shared" si="4936"/>
        <v>0.432234801548853</v>
      </c>
      <c r="M663" s="18">
        <f ca="1">IF(L663&lt;=('Ejercicio 3 - TIR'!$D$18-'Ejercicio 3 - TIR'!$C$18)/('Ejercicio 3 - TIR'!$E$18-'Ejercicio 3 - TIR'!$C$18),'Ejercicio 3 - TIR'!$C$18+SQRT(('Ejercicio 3 - TIR'!$E$18-'Ejercicio 3 - TIR'!$C$18)*('Ejercicio 3 - TIR'!$D$18-'Ejercicio 3 - TIR'!$C$18)*L663),'Ejercicio 3 - TIR'!$E$18-SQRT(('Ejercicio 3 - TIR'!$E$18-'Ejercicio 3 - TIR'!$C$18)*('Ejercicio 3 - TIR'!$E$18-'Ejercicio 3 - TIR'!$D$18)*(1-L663)))</f>
        <v>38052.0320560917</v>
      </c>
      <c r="N663" s="17">
        <f ca="1" t="shared" ref="N663:R663" si="4937">RAND()</f>
        <v>0.0383320599199246</v>
      </c>
      <c r="O663" s="18">
        <f ca="1">IF(N663&lt;=('Ejercicio 3 - TIR'!$D$18-'Ejercicio 3 - TIR'!$C$18)/('Ejercicio 3 - TIR'!$E$18-'Ejercicio 3 - TIR'!$C$18),'Ejercicio 3 - TIR'!$C$18+SQRT(('Ejercicio 3 - TIR'!$E$18-'Ejercicio 3 - TIR'!$C$18)*('Ejercicio 3 - TIR'!$D$18-'Ejercicio 3 - TIR'!$C$18)*N663),'Ejercicio 3 - TIR'!$E$18-SQRT(('Ejercicio 3 - TIR'!$E$18-'Ejercicio 3 - TIR'!$C$18)*('Ejercicio 3 - TIR'!$E$18-'Ejercicio 3 - TIR'!$D$18)*(1-N663)))</f>
        <v>32397.875932568</v>
      </c>
      <c r="P663" s="17">
        <f ca="1" t="shared" si="4937"/>
        <v>0.0368383893293405</v>
      </c>
      <c r="Q663" s="19">
        <f ca="1">IF(P663&lt;=('Ejercicio 3 - TIR'!$D$22-'Ejercicio 3 - TIR'!$C$22)/('Ejercicio 3 - TIR'!$E$22-'Ejercicio 3 - TIR'!$C$22),'Ejercicio 3 - TIR'!$C$22+SQRT(('Ejercicio 3 - TIR'!$E$22-'Ejercicio 3 - TIR'!$C$22)*('Ejercicio 3 - TIR'!$D$22-'Ejercicio 3 - TIR'!$C$22)*P663),'Ejercicio 3 - TIR'!$E$22-SQRT(('Ejercicio 3 - TIR'!$E$22-'Ejercicio 3 - TIR'!$C$22)*('Ejercicio 3 - TIR'!$E$22-'Ejercicio 3 - TIR'!$D$22)*(1-P663)))</f>
        <v>0.128143040021565</v>
      </c>
      <c r="R663" s="17">
        <f ca="1" t="shared" si="4937"/>
        <v>0.844453628818532</v>
      </c>
      <c r="S663" s="19">
        <f ca="1">IF(R663&lt;=('Ejercicio 3 - TIR'!$D$23-'Ejercicio 3 - TIR'!$C$23)/('Ejercicio 3 - TIR'!$E$23-'Ejercicio 3 - TIR'!$C$23),'Ejercicio 3 - TIR'!$C$23+SQRT(('Ejercicio 3 - TIR'!$E$23-'Ejercicio 3 - TIR'!$C$23)*('Ejercicio 3 - TIR'!$D$23-'Ejercicio 3 - TIR'!$C$23)*R663),'Ejercicio 3 - TIR'!$E$23-SQRT(('Ejercicio 3 - TIR'!$E$23-'Ejercicio 3 - TIR'!$C$23)*('Ejercicio 3 - TIR'!$E$23-'Ejercicio 3 - TIR'!$D$23)*(1-R663)))</f>
        <v>0.16326729346081</v>
      </c>
      <c r="T663" s="17">
        <f ca="1" t="shared" ref="T663:X663" si="4938">RAND()</f>
        <v>0.661031278968568</v>
      </c>
      <c r="U663" s="19">
        <f ca="1">IF(T663&lt;=('Ejercicio 3 - TIR'!$D$24-'Ejercicio 3 - TIR'!$C$24)/('Ejercicio 3 - TIR'!$E$24-'Ejercicio 3 - TIR'!$C$24),'Ejercicio 3 - TIR'!$C$24+SQRT(('Ejercicio 3 - TIR'!$E$24-'Ejercicio 3 - TIR'!$C$24)*('Ejercicio 3 - TIR'!$D$24-'Ejercicio 3 - TIR'!$C$24)*T663),'Ejercicio 3 - TIR'!$E$24-SQRT(('Ejercicio 3 - TIR'!$E$24-'Ejercicio 3 - TIR'!$C$24)*('Ejercicio 3 - TIR'!$E$24-'Ejercicio 3 - TIR'!$D$24)*(1-T663)))</f>
        <v>0.18919233181677</v>
      </c>
      <c r="V663" s="17">
        <f ca="1" t="shared" si="4938"/>
        <v>0.333672029306595</v>
      </c>
      <c r="W663" s="19">
        <f ca="1">IF(V663&lt;=('Ejercicio 3 - TIR'!$D$25-'Ejercicio 3 - TIR'!$C$25)/('Ejercicio 3 - TIR'!$E$25-'Ejercicio 3 - TIR'!$C$25),'Ejercicio 3 - TIR'!$C$25+SQRT(('Ejercicio 3 - TIR'!$E$25-'Ejercicio 3 - TIR'!$C$25)*('Ejercicio 3 - TIR'!$D$25-'Ejercicio 3 - TIR'!$C$25)*V663),'Ejercicio 3 - TIR'!$E$25-SQRT(('Ejercicio 3 - TIR'!$E$25-'Ejercicio 3 - TIR'!$C$25)*('Ejercicio 3 - TIR'!$E$25-'Ejercicio 3 - TIR'!$D$25)*(1-V663)))</f>
        <v>0.201707682832288</v>
      </c>
      <c r="X663" s="17">
        <f ca="1" t="shared" si="4938"/>
        <v>0.286127393386527</v>
      </c>
      <c r="Y663" s="19">
        <f ca="1">IF(X663&lt;=('Ejercicio 3 - TIR'!$D$26-'Ejercicio 3 - TIR'!$C$26)/('Ejercicio 3 - TIR'!$E$26-'Ejercicio 3 - TIR'!$C$26),'Ejercicio 3 - TIR'!$C$26+SQRT(('Ejercicio 3 - TIR'!$E$26-'Ejercicio 3 - TIR'!$C$26)*('Ejercicio 3 - TIR'!$D$26-'Ejercicio 3 - TIR'!$C$26)*X663),'Ejercicio 3 - TIR'!$E$26-SQRT(('Ejercicio 3 - TIR'!$E$26-'Ejercicio 3 - TIR'!$C$26)*('Ejercicio 3 - TIR'!$E$26-'Ejercicio 3 - TIR'!$D$26)*(1-X663)))</f>
        <v>0.217794675068143</v>
      </c>
      <c r="Z663" s="17">
        <f ca="1" t="shared" si="4764"/>
        <v>1.12814304002157</v>
      </c>
      <c r="AA663" s="17">
        <f ca="1" t="shared" si="4765"/>
        <v>1.31233190080254</v>
      </c>
      <c r="AB663" s="17">
        <f ca="1" t="shared" si="4766"/>
        <v>1.5606150332329</v>
      </c>
      <c r="AC663" s="17">
        <f ca="1" t="shared" si="4767"/>
        <v>1.87540307537954</v>
      </c>
      <c r="AD663" s="17">
        <f ca="1" t="shared" si="4768"/>
        <v>2.28385587880363</v>
      </c>
      <c r="AE663" s="16">
        <f ca="1" t="shared" si="4769"/>
        <v>4125.46910361403</v>
      </c>
      <c r="AF663" s="16">
        <f ca="1" t="shared" si="4770"/>
        <v>4799.02327841729</v>
      </c>
      <c r="AG663" s="16">
        <f ca="1" t="shared" si="4771"/>
        <v>5706.96168290401</v>
      </c>
      <c r="AH663" s="16">
        <f ca="1" t="shared" si="4772"/>
        <v>6858.09969997524</v>
      </c>
      <c r="AI663" s="16">
        <f ca="1" t="shared" si="4773"/>
        <v>8351.75729571627</v>
      </c>
      <c r="AJ663" s="18">
        <f ca="1" t="shared" si="4774"/>
        <v>47662.0253910325</v>
      </c>
      <c r="AK663" s="18">
        <f ca="1" t="shared" si="4775"/>
        <v>49694.0717354392</v>
      </c>
      <c r="AL663" s="18">
        <f ca="1" t="shared" si="4776"/>
        <v>59661.0535160493</v>
      </c>
      <c r="AM663" s="18">
        <f ca="1" t="shared" si="4777"/>
        <v>71362.8979424354</v>
      </c>
      <c r="AN663" s="18">
        <f ca="1" t="shared" si="4778"/>
        <v>73992.0794093459</v>
      </c>
      <c r="AO663" s="18">
        <f ca="1">C663/'Ejercicio 3 - TIR'!$D$7</f>
        <v>13512.6508901702</v>
      </c>
      <c r="AP663" s="18">
        <f ca="1" t="shared" si="4779"/>
        <v>34149.3745008623</v>
      </c>
      <c r="AQ663" s="18">
        <f ca="1" t="shared" si="4780"/>
        <v>36181.420845269</v>
      </c>
      <c r="AR663" s="18">
        <f ca="1" t="shared" si="4781"/>
        <v>46148.4026258791</v>
      </c>
      <c r="AS663" s="18">
        <f ca="1" t="shared" si="4782"/>
        <v>57850.2470522652</v>
      </c>
      <c r="AT663" s="18">
        <f ca="1" t="shared" si="4783"/>
        <v>60479.4285191757</v>
      </c>
      <c r="AU663" s="18">
        <f ca="1">AP663*'Ejercicio 3 - TIR'!$D$5</f>
        <v>17074.6872504312</v>
      </c>
      <c r="AV663" s="18">
        <f ca="1">AQ663*'Ejercicio 3 - TIR'!$D$5</f>
        <v>18090.7104226345</v>
      </c>
      <c r="AW663" s="18">
        <f ca="1">AR663*'Ejercicio 3 - TIR'!$D$5</f>
        <v>23074.2013129396</v>
      </c>
      <c r="AX663" s="18">
        <f ca="1">AS663*'Ejercicio 3 - TIR'!$D$5</f>
        <v>28925.1235261326</v>
      </c>
      <c r="AY663" s="18">
        <f ca="1">AT663*'Ejercicio 3 - TIR'!$D$5</f>
        <v>30239.7142595879</v>
      </c>
      <c r="AZ663" s="18">
        <f ca="1" t="shared" ref="AZ663:BD663" si="4939">AJ663-AU663-AE663</f>
        <v>26461.8690369873</v>
      </c>
      <c r="BA663" s="18">
        <f ca="1" t="shared" si="4939"/>
        <v>26804.3380343874</v>
      </c>
      <c r="BB663" s="18">
        <f ca="1" t="shared" si="4939"/>
        <v>30879.8905202057</v>
      </c>
      <c r="BC663" s="18">
        <f ca="1" t="shared" si="4939"/>
        <v>35579.6747163275</v>
      </c>
      <c r="BD663" s="18">
        <f ca="1" t="shared" si="4939"/>
        <v>35400.6078540418</v>
      </c>
      <c r="BE663" s="18">
        <f ca="1" t="shared" ref="BE663:BI663" si="4940">AZ663/Z663</f>
        <v>23456.1293189217</v>
      </c>
      <c r="BF663" s="18">
        <f ca="1" t="shared" si="4940"/>
        <v>20424.968727801</v>
      </c>
      <c r="BG663" s="18">
        <f ca="1" t="shared" si="4940"/>
        <v>19787.0005495438</v>
      </c>
      <c r="BH663" s="18">
        <f ca="1" t="shared" si="4940"/>
        <v>18971.7480916079</v>
      </c>
      <c r="BI663" s="18">
        <f ca="1" t="shared" si="4940"/>
        <v>15500.3685576631</v>
      </c>
      <c r="BJ663" s="18">
        <f ca="1" t="shared" si="4786"/>
        <v>73527.0277927386</v>
      </c>
      <c r="BK663" s="18">
        <f ca="1" t="shared" si="4787"/>
        <v>30860.9471737362</v>
      </c>
      <c r="BL663" s="18">
        <f ca="1" t="shared" si="4788"/>
        <v>104387.974966475</v>
      </c>
      <c r="BM663" s="18">
        <f ca="1">BK663*'Ejercicio 3 - TIR'!$D$5</f>
        <v>15430.4735868681</v>
      </c>
      <c r="BN663" s="18">
        <f ca="1" t="shared" si="4789"/>
        <v>88957.5013796067</v>
      </c>
      <c r="BO663" s="18">
        <f ca="1" t="shared" si="4790"/>
        <v>38950.5757369445</v>
      </c>
      <c r="BP663" s="18">
        <f ca="1" t="shared" si="4791"/>
        <v>-99757.5047427103</v>
      </c>
      <c r="BQ663" s="18">
        <f ca="1" t="shared" ref="BQ663:BT663" si="4941">BE663</f>
        <v>23456.1293189217</v>
      </c>
      <c r="BR663" s="18">
        <f ca="1" t="shared" si="4941"/>
        <v>20424.968727801</v>
      </c>
      <c r="BS663" s="18">
        <f ca="1" t="shared" si="4941"/>
        <v>19787.0005495438</v>
      </c>
      <c r="BT663" s="18">
        <f ca="1" t="shared" si="4941"/>
        <v>18971.7480916079</v>
      </c>
      <c r="BU663" s="18">
        <f ca="1" t="shared" si="4793"/>
        <v>54450.9442946076</v>
      </c>
      <c r="BV663" s="20">
        <f ca="1" t="shared" si="4794"/>
        <v>10.0275946827623</v>
      </c>
    </row>
    <row r="664" ht="15" customHeight="1" spans="1:74">
      <c r="A664" s="16">
        <v>663</v>
      </c>
      <c r="B664" s="17">
        <f ca="1" t="shared" ref="B664:F664" si="4942">RAND()</f>
        <v>0.564691949657145</v>
      </c>
      <c r="C664" s="18">
        <f ca="1">IF(B664&lt;=('Ejercicio 3 - TIR'!$D$13-'Ejercicio 3 - TIR'!$C$13)/('Ejercicio 3 - TIR'!$E$13-'Ejercicio 3 - TIR'!$C$13),'Ejercicio 3 - TIR'!$C$13+SQRT(('Ejercicio 3 - TIR'!$E$13-'Ejercicio 3 - TIR'!$C$13)*('Ejercicio 3 - TIR'!$D$13-'Ejercicio 3 - TIR'!$C$13)*B664),'Ejercicio 3 - TIR'!$E$13-SQRT(('Ejercicio 3 - TIR'!$E$13-'Ejercicio 3 - TIR'!$C$13)*('Ejercicio 3 - TIR'!$E$13-'Ejercicio 3 - TIR'!$D$13)*(1-B664)))</f>
        <v>77144.5923157904</v>
      </c>
      <c r="D664" s="17">
        <f ca="1" t="shared" si="4942"/>
        <v>0.0230649329541317</v>
      </c>
      <c r="E664" s="18">
        <f ca="1">IF(D664&lt;=('Ejercicio 3 - TIR'!$D$14-'Ejercicio 3 - TIR'!$C$14)/('Ejercicio 3 - TIR'!$E$14-'Ejercicio 3 - TIR'!$C$14),'Ejercicio 3 - TIR'!$C$14+SQRT(('Ejercicio 3 - TIR'!$E$14-'Ejercicio 3 - TIR'!$C$14)*('Ejercicio 3 - TIR'!$D$14-'Ejercicio 3 - TIR'!$C$14)*D664),'Ejercicio 3 - TIR'!$E$14-SQRT(('Ejercicio 3 - TIR'!$E$14-'Ejercicio 3 - TIR'!$C$14)*('Ejercicio 3 - TIR'!$E$14-'Ejercicio 3 - TIR'!$D$14)*(1-D664)))</f>
        <v>26315.2452134716</v>
      </c>
      <c r="F664" s="17">
        <f ca="1" t="shared" si="4942"/>
        <v>0.0489980747016252</v>
      </c>
      <c r="G664" s="18">
        <f ca="1">IF(F664&lt;=('Ejercicio 3 - TIR'!$D$18-'Ejercicio 3 - TIR'!$C$18)/('Ejercicio 3 - TIR'!$E$18-'Ejercicio 3 - TIR'!$C$18),'Ejercicio 3 - TIR'!$C$18+SQRT(('Ejercicio 3 - TIR'!$E$18-'Ejercicio 3 - TIR'!$C$18)*('Ejercicio 3 - TIR'!$D$18-'Ejercicio 3 - TIR'!$C$18)*F664),'Ejercicio 3 - TIR'!$E$18-SQRT(('Ejercicio 3 - TIR'!$E$18-'Ejercicio 3 - TIR'!$C$18)*('Ejercicio 3 - TIR'!$E$18-'Ejercicio 3 - TIR'!$D$18)*(1-F664)))</f>
        <v>32711.0350800467</v>
      </c>
      <c r="H664" s="17">
        <f ca="1" t="shared" ref="H664:L664" si="4943">RAND()</f>
        <v>0.0401442908516394</v>
      </c>
      <c r="I664" s="18">
        <f ca="1">IF(H664&lt;=('Ejercicio 3 - TIR'!$D$18-'Ejercicio 3 - TIR'!$C$18)/('Ejercicio 3 - TIR'!$E$18-'Ejercicio 3 - TIR'!$C$18),'Ejercicio 3 - TIR'!$C$18+SQRT(('Ejercicio 3 - TIR'!$E$18-'Ejercicio 3 - TIR'!$C$18)*('Ejercicio 3 - TIR'!$D$18-'Ejercicio 3 - TIR'!$C$18)*H664),'Ejercicio 3 - TIR'!$E$18-SQRT(('Ejercicio 3 - TIR'!$E$18-'Ejercicio 3 - TIR'!$C$18)*('Ejercicio 3 - TIR'!$E$18-'Ejercicio 3 - TIR'!$D$18)*(1-H664)))</f>
        <v>32453.903752747</v>
      </c>
      <c r="J664" s="17">
        <f ca="1" t="shared" si="4943"/>
        <v>0.245721435848318</v>
      </c>
      <c r="K664" s="18">
        <f ca="1">IF(J664&lt;=('Ejercicio 3 - TIR'!$D$18-'Ejercicio 3 - TIR'!$C$18)/('Ejercicio 3 - TIR'!$E$18-'Ejercicio 3 - TIR'!$C$18),'Ejercicio 3 - TIR'!$C$18+SQRT(('Ejercicio 3 - TIR'!$E$18-'Ejercicio 3 - TIR'!$C$18)*('Ejercicio 3 - TIR'!$D$18-'Ejercicio 3 - TIR'!$C$18)*J664),'Ejercicio 3 - TIR'!$E$18-SQRT(('Ejercicio 3 - TIR'!$E$18-'Ejercicio 3 - TIR'!$C$18)*('Ejercicio 3 - TIR'!$E$18-'Ejercicio 3 - TIR'!$D$18)*(1-J664)))</f>
        <v>36071.0967194773</v>
      </c>
      <c r="L664" s="17">
        <f ca="1" t="shared" si="4943"/>
        <v>0.259854312890588</v>
      </c>
      <c r="M664" s="18">
        <f ca="1">IF(L664&lt;=('Ejercicio 3 - TIR'!$D$18-'Ejercicio 3 - TIR'!$C$18)/('Ejercicio 3 - TIR'!$E$18-'Ejercicio 3 - TIR'!$C$18),'Ejercicio 3 - TIR'!$C$18+SQRT(('Ejercicio 3 - TIR'!$E$18-'Ejercicio 3 - TIR'!$C$18)*('Ejercicio 3 - TIR'!$D$18-'Ejercicio 3 - TIR'!$C$18)*L664),'Ejercicio 3 - TIR'!$E$18-SQRT(('Ejercicio 3 - TIR'!$E$18-'Ejercicio 3 - TIR'!$C$18)*('Ejercicio 3 - TIR'!$E$18-'Ejercicio 3 - TIR'!$D$18)*(1-L664)))</f>
        <v>36243.248107643</v>
      </c>
      <c r="N664" s="17">
        <f ca="1" t="shared" ref="N664:R664" si="4944">RAND()</f>
        <v>0.908887033308537</v>
      </c>
      <c r="O664" s="18">
        <f ca="1">IF(N664&lt;=('Ejercicio 3 - TIR'!$D$18-'Ejercicio 3 - TIR'!$C$18)/('Ejercicio 3 - TIR'!$E$18-'Ejercicio 3 - TIR'!$C$18),'Ejercicio 3 - TIR'!$C$18+SQRT(('Ejercicio 3 - TIR'!$E$18-'Ejercicio 3 - TIR'!$C$18)*('Ejercicio 3 - TIR'!$D$18-'Ejercicio 3 - TIR'!$C$18)*N664),'Ejercicio 3 - TIR'!$E$18-SQRT(('Ejercicio 3 - TIR'!$E$18-'Ejercicio 3 - TIR'!$C$18)*('Ejercicio 3 - TIR'!$E$18-'Ejercicio 3 - TIR'!$D$18)*(1-N664)))</f>
        <v>42385.9088573924</v>
      </c>
      <c r="P664" s="17">
        <f ca="1" t="shared" si="4944"/>
        <v>0.925237694040488</v>
      </c>
      <c r="Q664" s="19">
        <f ca="1">IF(P664&lt;=('Ejercicio 3 - TIR'!$D$22-'Ejercicio 3 - TIR'!$C$22)/('Ejercicio 3 - TIR'!$E$22-'Ejercicio 3 - TIR'!$C$22),'Ejercicio 3 - TIR'!$C$22+SQRT(('Ejercicio 3 - TIR'!$E$22-'Ejercicio 3 - TIR'!$C$22)*('Ejercicio 3 - TIR'!$D$22-'Ejercicio 3 - TIR'!$C$22)*P664),'Ejercicio 3 - TIR'!$E$22-SQRT(('Ejercicio 3 - TIR'!$E$22-'Ejercicio 3 - TIR'!$C$22)*('Ejercicio 3 - TIR'!$E$22-'Ejercicio 3 - TIR'!$D$22)*(1-P664)))</f>
        <v>0.168399476273585</v>
      </c>
      <c r="R664" s="17">
        <f ca="1" t="shared" si="4944"/>
        <v>0.872924212450908</v>
      </c>
      <c r="S664" s="19">
        <f ca="1">IF(R664&lt;=('Ejercicio 3 - TIR'!$D$23-'Ejercicio 3 - TIR'!$C$23)/('Ejercicio 3 - TIR'!$E$23-'Ejercicio 3 - TIR'!$C$23),'Ejercicio 3 - TIR'!$C$23+SQRT(('Ejercicio 3 - TIR'!$E$23-'Ejercicio 3 - TIR'!$C$23)*('Ejercicio 3 - TIR'!$D$23-'Ejercicio 3 - TIR'!$C$23)*R664),'Ejercicio 3 - TIR'!$E$23-SQRT(('Ejercicio 3 - TIR'!$E$23-'Ejercicio 3 - TIR'!$C$23)*('Ejercicio 3 - TIR'!$E$23-'Ejercicio 3 - TIR'!$D$23)*(1-R664)))</f>
        <v>0.164875965565089</v>
      </c>
      <c r="T664" s="17">
        <f ca="1" t="shared" ref="T664:X664" si="4945">RAND()</f>
        <v>0.26038466293752</v>
      </c>
      <c r="U664" s="19">
        <f ca="1">IF(T664&lt;=('Ejercicio 3 - TIR'!$D$24-'Ejercicio 3 - TIR'!$C$24)/('Ejercicio 3 - TIR'!$E$24-'Ejercicio 3 - TIR'!$C$24),'Ejercicio 3 - TIR'!$C$24+SQRT(('Ejercicio 3 - TIR'!$E$24-'Ejercicio 3 - TIR'!$C$24)*('Ejercicio 3 - TIR'!$D$24-'Ejercicio 3 - TIR'!$C$24)*T664),'Ejercicio 3 - TIR'!$E$24-SQRT(('Ejercicio 3 - TIR'!$E$24-'Ejercicio 3 - TIR'!$C$24)*('Ejercicio 3 - TIR'!$E$24-'Ejercicio 3 - TIR'!$D$24)*(1-T664)))</f>
        <v>0.173383921659311</v>
      </c>
      <c r="V664" s="17">
        <f ca="1" t="shared" si="4945"/>
        <v>0.593113049576732</v>
      </c>
      <c r="W664" s="19">
        <f ca="1">IF(V664&lt;=('Ejercicio 3 - TIR'!$D$25-'Ejercicio 3 - TIR'!$C$25)/('Ejercicio 3 - TIR'!$E$25-'Ejercicio 3 - TIR'!$C$25),'Ejercicio 3 - TIR'!$C$25+SQRT(('Ejercicio 3 - TIR'!$E$25-'Ejercicio 3 - TIR'!$C$25)*('Ejercicio 3 - TIR'!$D$25-'Ejercicio 3 - TIR'!$C$25)*V664),'Ejercicio 3 - TIR'!$E$25-SQRT(('Ejercicio 3 - TIR'!$E$25-'Ejercicio 3 - TIR'!$C$25)*('Ejercicio 3 - TIR'!$E$25-'Ejercicio 3 - TIR'!$D$25)*(1-V664)))</f>
        <v>0.212262693173977</v>
      </c>
      <c r="X664" s="17">
        <f ca="1" t="shared" si="4945"/>
        <v>0.790136886216843</v>
      </c>
      <c r="Y664" s="19">
        <f ca="1">IF(X664&lt;=('Ejercicio 3 - TIR'!$D$26-'Ejercicio 3 - TIR'!$C$26)/('Ejercicio 3 - TIR'!$E$26-'Ejercicio 3 - TIR'!$C$26),'Ejercicio 3 - TIR'!$C$26+SQRT(('Ejercicio 3 - TIR'!$E$26-'Ejercicio 3 - TIR'!$C$26)*('Ejercicio 3 - TIR'!$D$26-'Ejercicio 3 - TIR'!$C$26)*X664),'Ejercicio 3 - TIR'!$E$26-SQRT(('Ejercicio 3 - TIR'!$E$26-'Ejercicio 3 - TIR'!$C$26)*('Ejercicio 3 - TIR'!$E$26-'Ejercicio 3 - TIR'!$D$26)*(1-X664)))</f>
        <v>0.246336060622247</v>
      </c>
      <c r="Z664" s="17">
        <f ca="1" t="shared" si="4764"/>
        <v>1.16839947627358</v>
      </c>
      <c r="AA664" s="17">
        <f ca="1" t="shared" si="4765"/>
        <v>1.36104046808994</v>
      </c>
      <c r="AB664" s="17">
        <f ca="1" t="shared" si="4766"/>
        <v>1.59702300198439</v>
      </c>
      <c r="AC664" s="17">
        <f ca="1" t="shared" si="4767"/>
        <v>1.93601140544639</v>
      </c>
      <c r="AD664" s="17">
        <f ca="1" t="shared" si="4768"/>
        <v>2.41292082838379</v>
      </c>
      <c r="AE664" s="16">
        <f ca="1" t="shared" si="4769"/>
        <v>4431.47351195957</v>
      </c>
      <c r="AF664" s="16">
        <f ca="1" t="shared" si="4770"/>
        <v>5162.11698612002</v>
      </c>
      <c r="AG664" s="16">
        <f ca="1" t="shared" si="4771"/>
        <v>6057.14507323766</v>
      </c>
      <c r="AH664" s="16">
        <f ca="1" t="shared" si="4772"/>
        <v>7342.85099942856</v>
      </c>
      <c r="AI664" s="16">
        <f ca="1" t="shared" si="4773"/>
        <v>9151.65998836392</v>
      </c>
      <c r="AJ664" s="18">
        <f ca="1" t="shared" si="4774"/>
        <v>38219.5562558934</v>
      </c>
      <c r="AK664" s="18">
        <f ca="1" t="shared" si="4775"/>
        <v>44171.0763549846</v>
      </c>
      <c r="AL664" s="18">
        <f ca="1" t="shared" si="4776"/>
        <v>57606.371167809</v>
      </c>
      <c r="AM664" s="18">
        <f ca="1" t="shared" si="4777"/>
        <v>70167.3417068202</v>
      </c>
      <c r="AN664" s="18">
        <f ca="1" t="shared" si="4778"/>
        <v>102273.842311979</v>
      </c>
      <c r="AO664" s="18">
        <f ca="1">C664/'Ejercicio 3 - TIR'!$D$7</f>
        <v>15428.9184631581</v>
      </c>
      <c r="AP664" s="18">
        <f ca="1" t="shared" si="4779"/>
        <v>22790.6377927353</v>
      </c>
      <c r="AQ664" s="18">
        <f ca="1" t="shared" si="4780"/>
        <v>28742.1578918265</v>
      </c>
      <c r="AR664" s="18">
        <f ca="1" t="shared" si="4781"/>
        <v>42177.4527046509</v>
      </c>
      <c r="AS664" s="18">
        <f ca="1" t="shared" si="4782"/>
        <v>54738.4232436621</v>
      </c>
      <c r="AT664" s="18">
        <f ca="1" t="shared" si="4783"/>
        <v>86844.923848821</v>
      </c>
      <c r="AU664" s="18">
        <f ca="1">AP664*'Ejercicio 3 - TIR'!$D$5</f>
        <v>11395.3188963677</v>
      </c>
      <c r="AV664" s="18">
        <f ca="1">AQ664*'Ejercicio 3 - TIR'!$D$5</f>
        <v>14371.0789459132</v>
      </c>
      <c r="AW664" s="18">
        <f ca="1">AR664*'Ejercicio 3 - TIR'!$D$5</f>
        <v>21088.7263523255</v>
      </c>
      <c r="AX664" s="18">
        <f ca="1">AS664*'Ejercicio 3 - TIR'!$D$5</f>
        <v>27369.211621831</v>
      </c>
      <c r="AY664" s="18">
        <f ca="1">AT664*'Ejercicio 3 - TIR'!$D$5</f>
        <v>43422.4619244105</v>
      </c>
      <c r="AZ664" s="18">
        <f ca="1" t="shared" ref="AZ664:BD664" si="4946">AJ664-AU664-AE664</f>
        <v>22392.7638475662</v>
      </c>
      <c r="BA664" s="18">
        <f ca="1" t="shared" si="4946"/>
        <v>24637.8804229513</v>
      </c>
      <c r="BB664" s="18">
        <f ca="1" t="shared" si="4946"/>
        <v>30460.4997422459</v>
      </c>
      <c r="BC664" s="18">
        <f ca="1" t="shared" si="4946"/>
        <v>35455.2790855606</v>
      </c>
      <c r="BD664" s="18">
        <f ca="1" t="shared" si="4946"/>
        <v>49699.7203992047</v>
      </c>
      <c r="BE664" s="18">
        <f ca="1" t="shared" ref="BE664:BI664" si="4947">AZ664/Z664</f>
        <v>19165.3319795933</v>
      </c>
      <c r="BF664" s="18">
        <f ca="1" t="shared" si="4947"/>
        <v>18102.2394268171</v>
      </c>
      <c r="BG664" s="18">
        <f ca="1" t="shared" si="4947"/>
        <v>19073.3005751307</v>
      </c>
      <c r="BH664" s="18">
        <f ca="1" t="shared" si="4947"/>
        <v>18313.5693239295</v>
      </c>
      <c r="BI664" s="18">
        <f ca="1" t="shared" si="4947"/>
        <v>20597.3274442221</v>
      </c>
      <c r="BJ664" s="18">
        <f ca="1" t="shared" si="4786"/>
        <v>63496.6032796125</v>
      </c>
      <c r="BK664" s="18">
        <f ca="1" t="shared" si="4787"/>
        <v>37228.7587191894</v>
      </c>
      <c r="BL664" s="18">
        <f ca="1" t="shared" si="4788"/>
        <v>100725.361998802</v>
      </c>
      <c r="BM664" s="18">
        <f ca="1">BK664*'Ejercicio 3 - TIR'!$D$5</f>
        <v>18614.3793595947</v>
      </c>
      <c r="BN664" s="18">
        <f ca="1" t="shared" si="4789"/>
        <v>82110.9826392072</v>
      </c>
      <c r="BO664" s="18">
        <f ca="1" t="shared" si="4790"/>
        <v>34029.7044450506</v>
      </c>
      <c r="BP664" s="18">
        <f ca="1" t="shared" si="4791"/>
        <v>-103459.837529262</v>
      </c>
      <c r="BQ664" s="18">
        <f ca="1" t="shared" ref="BQ664:BT664" si="4948">BE664</f>
        <v>19165.3319795933</v>
      </c>
      <c r="BR664" s="18">
        <f ca="1" t="shared" si="4948"/>
        <v>18102.2394268171</v>
      </c>
      <c r="BS664" s="18">
        <f ca="1" t="shared" si="4948"/>
        <v>19073.3005751307</v>
      </c>
      <c r="BT664" s="18">
        <f ca="1" t="shared" si="4948"/>
        <v>18313.5693239295</v>
      </c>
      <c r="BU664" s="18">
        <f ca="1" t="shared" si="4793"/>
        <v>54627.0318892727</v>
      </c>
      <c r="BV664" s="20">
        <f ca="1" t="shared" si="4794"/>
        <v>6.61852255277746</v>
      </c>
    </row>
    <row r="665" ht="15" customHeight="1" spans="1:74">
      <c r="A665" s="16">
        <v>664</v>
      </c>
      <c r="B665" s="17">
        <f ca="1" t="shared" ref="B665:F665" si="4949">RAND()</f>
        <v>0.257189741801395</v>
      </c>
      <c r="C665" s="18">
        <f ca="1">IF(B665&lt;=('Ejercicio 3 - TIR'!$D$13-'Ejercicio 3 - TIR'!$C$13)/('Ejercicio 3 - TIR'!$E$13-'Ejercicio 3 - TIR'!$C$13),'Ejercicio 3 - TIR'!$C$13+SQRT(('Ejercicio 3 - TIR'!$E$13-'Ejercicio 3 - TIR'!$C$13)*('Ejercicio 3 - TIR'!$D$13-'Ejercicio 3 - TIR'!$C$13)*B665),'Ejercicio 3 - TIR'!$E$13-SQRT(('Ejercicio 3 - TIR'!$E$13-'Ejercicio 3 - TIR'!$C$13)*('Ejercicio 3 - TIR'!$E$13-'Ejercicio 3 - TIR'!$D$13)*(1-B665)))</f>
        <v>70144.1411137056</v>
      </c>
      <c r="D665" s="17">
        <f ca="1" t="shared" si="4949"/>
        <v>0.612687896707177</v>
      </c>
      <c r="E665" s="18">
        <f ca="1">IF(D665&lt;=('Ejercicio 3 - TIR'!$D$14-'Ejercicio 3 - TIR'!$C$14)/('Ejercicio 3 - TIR'!$E$14-'Ejercicio 3 - TIR'!$C$14),'Ejercicio 3 - TIR'!$C$14+SQRT(('Ejercicio 3 - TIR'!$E$14-'Ejercicio 3 - TIR'!$C$14)*('Ejercicio 3 - TIR'!$D$14-'Ejercicio 3 - TIR'!$C$14)*D665),'Ejercicio 3 - TIR'!$E$14-SQRT(('Ejercicio 3 - TIR'!$E$14-'Ejercicio 3 - TIR'!$C$14)*('Ejercicio 3 - TIR'!$E$14-'Ejercicio 3 - TIR'!$D$14)*(1-D665)))</f>
        <v>32377.8732958627</v>
      </c>
      <c r="F665" s="17">
        <f ca="1" t="shared" si="4949"/>
        <v>0.928813497248085</v>
      </c>
      <c r="G665" s="18">
        <f ca="1">IF(F665&lt;=('Ejercicio 3 - TIR'!$D$18-'Ejercicio 3 - TIR'!$C$18)/('Ejercicio 3 - TIR'!$E$18-'Ejercicio 3 - TIR'!$C$18),'Ejercicio 3 - TIR'!$C$18+SQRT(('Ejercicio 3 - TIR'!$E$18-'Ejercicio 3 - TIR'!$C$18)*('Ejercicio 3 - TIR'!$D$18-'Ejercicio 3 - TIR'!$C$18)*F665),'Ejercicio 3 - TIR'!$E$18-SQRT(('Ejercicio 3 - TIR'!$E$18-'Ejercicio 3 - TIR'!$C$18)*('Ejercicio 3 - TIR'!$E$18-'Ejercicio 3 - TIR'!$D$18)*(1-F665)))</f>
        <v>42689.3750398661</v>
      </c>
      <c r="H665" s="17">
        <f ca="1" t="shared" ref="H665:L665" si="4950">RAND()</f>
        <v>0.0623444518735081</v>
      </c>
      <c r="I665" s="18">
        <f ca="1">IF(H665&lt;=('Ejercicio 3 - TIR'!$D$18-'Ejercicio 3 - TIR'!$C$18)/('Ejercicio 3 - TIR'!$E$18-'Ejercicio 3 - TIR'!$C$18),'Ejercicio 3 - TIR'!$C$18+SQRT(('Ejercicio 3 - TIR'!$E$18-'Ejercicio 3 - TIR'!$C$18)*('Ejercicio 3 - TIR'!$D$18-'Ejercicio 3 - TIR'!$C$18)*H665),'Ejercicio 3 - TIR'!$E$18-SQRT(('Ejercicio 3 - TIR'!$E$18-'Ejercicio 3 - TIR'!$C$18)*('Ejercicio 3 - TIR'!$E$18-'Ejercicio 3 - TIR'!$D$18)*(1-H665)))</f>
        <v>33058.0496694832</v>
      </c>
      <c r="J665" s="17">
        <f ca="1" t="shared" si="4950"/>
        <v>0.348037978699427</v>
      </c>
      <c r="K665" s="18">
        <f ca="1">IF(J665&lt;=('Ejercicio 3 - TIR'!$D$18-'Ejercicio 3 - TIR'!$C$18)/('Ejercicio 3 - TIR'!$E$18-'Ejercicio 3 - TIR'!$C$18),'Ejercicio 3 - TIR'!$C$18+SQRT(('Ejercicio 3 - TIR'!$E$18-'Ejercicio 3 - TIR'!$C$18)*('Ejercicio 3 - TIR'!$D$18-'Ejercicio 3 - TIR'!$C$18)*J665),'Ejercicio 3 - TIR'!$E$18-SQRT(('Ejercicio 3 - TIR'!$E$18-'Ejercicio 3 - TIR'!$C$18)*('Ejercicio 3 - TIR'!$E$18-'Ejercicio 3 - TIR'!$D$18)*(1-J665)))</f>
        <v>37225.3509814343</v>
      </c>
      <c r="L665" s="17">
        <f ca="1" t="shared" si="4950"/>
        <v>0.029294828939131</v>
      </c>
      <c r="M665" s="18">
        <f ca="1">IF(L665&lt;=('Ejercicio 3 - TIR'!$D$18-'Ejercicio 3 - TIR'!$C$18)/('Ejercicio 3 - TIR'!$E$18-'Ejercicio 3 - TIR'!$C$18),'Ejercicio 3 - TIR'!$C$18+SQRT(('Ejercicio 3 - TIR'!$E$18-'Ejercicio 3 - TIR'!$C$18)*('Ejercicio 3 - TIR'!$D$18-'Ejercicio 3 - TIR'!$C$18)*L665),'Ejercicio 3 - TIR'!$E$18-SQRT(('Ejercicio 3 - TIR'!$E$18-'Ejercicio 3 - TIR'!$C$18)*('Ejercicio 3 - TIR'!$E$18-'Ejercicio 3 - TIR'!$D$18)*(1-L665)))</f>
        <v>32096.2405255289</v>
      </c>
      <c r="N665" s="17">
        <f ca="1" t="shared" ref="N665:R665" si="4951">RAND()</f>
        <v>0.566345209652405</v>
      </c>
      <c r="O665" s="18">
        <f ca="1">IF(N665&lt;=('Ejercicio 3 - TIR'!$D$18-'Ejercicio 3 - TIR'!$C$18)/('Ejercicio 3 - TIR'!$E$18-'Ejercicio 3 - TIR'!$C$18),'Ejercicio 3 - TIR'!$C$18+SQRT(('Ejercicio 3 - TIR'!$E$18-'Ejercicio 3 - TIR'!$C$18)*('Ejercicio 3 - TIR'!$D$18-'Ejercicio 3 - TIR'!$C$18)*N665),'Ejercicio 3 - TIR'!$E$18-SQRT(('Ejercicio 3 - TIR'!$E$18-'Ejercicio 3 - TIR'!$C$18)*('Ejercicio 3 - TIR'!$E$18-'Ejercicio 3 - TIR'!$D$18)*(1-N665)))</f>
        <v>39216.92906818</v>
      </c>
      <c r="P665" s="17">
        <f ca="1" t="shared" si="4951"/>
        <v>0.932557430889849</v>
      </c>
      <c r="Q665" s="19">
        <f ca="1">IF(P665&lt;=('Ejercicio 3 - TIR'!$D$22-'Ejercicio 3 - TIR'!$C$22)/('Ejercicio 3 - TIR'!$E$22-'Ejercicio 3 - TIR'!$C$22),'Ejercicio 3 - TIR'!$C$22+SQRT(('Ejercicio 3 - TIR'!$E$22-'Ejercicio 3 - TIR'!$C$22)*('Ejercicio 3 - TIR'!$D$22-'Ejercicio 3 - TIR'!$C$22)*P665),'Ejercicio 3 - TIR'!$E$22-SQRT(('Ejercicio 3 - TIR'!$E$22-'Ejercicio 3 - TIR'!$C$22)*('Ejercicio 3 - TIR'!$E$22-'Ejercicio 3 - TIR'!$D$22)*(1-P665)))</f>
        <v>0.168981986367849</v>
      </c>
      <c r="R665" s="17">
        <f ca="1" t="shared" si="4951"/>
        <v>0.64247468333845</v>
      </c>
      <c r="S665" s="19">
        <f ca="1">IF(R665&lt;=('Ejercicio 3 - TIR'!$D$23-'Ejercicio 3 - TIR'!$C$23)/('Ejercicio 3 - TIR'!$E$23-'Ejercicio 3 - TIR'!$C$23),'Ejercicio 3 - TIR'!$C$23+SQRT(('Ejercicio 3 - TIR'!$E$23-'Ejercicio 3 - TIR'!$C$23)*('Ejercicio 3 - TIR'!$D$23-'Ejercicio 3 - TIR'!$C$23)*R665),'Ejercicio 3 - TIR'!$E$23-SQRT(('Ejercicio 3 - TIR'!$E$23-'Ejercicio 3 - TIR'!$C$23)*('Ejercicio 3 - TIR'!$E$23-'Ejercicio 3 - TIR'!$D$23)*(1-R665)))</f>
        <v>0.154631800024622</v>
      </c>
      <c r="T665" s="17">
        <f ca="1" t="shared" ref="T665:X665" si="4952">RAND()</f>
        <v>0.128362309751267</v>
      </c>
      <c r="U665" s="19">
        <f ca="1">IF(T665&lt;=('Ejercicio 3 - TIR'!$D$24-'Ejercicio 3 - TIR'!$C$24)/('Ejercicio 3 - TIR'!$E$24-'Ejercicio 3 - TIR'!$C$24),'Ejercicio 3 - TIR'!$C$24+SQRT(('Ejercicio 3 - TIR'!$E$24-'Ejercicio 3 - TIR'!$C$24)*('Ejercicio 3 - TIR'!$D$24-'Ejercicio 3 - TIR'!$C$24)*T665),'Ejercicio 3 - TIR'!$E$24-SQRT(('Ejercicio 3 - TIR'!$E$24-'Ejercicio 3 - TIR'!$C$24)*('Ejercicio 3 - TIR'!$E$24-'Ejercicio 3 - TIR'!$D$24)*(1-T665)))</f>
        <v>0.166418308392696</v>
      </c>
      <c r="V665" s="17">
        <f ca="1" t="shared" si="4952"/>
        <v>0.968150602711078</v>
      </c>
      <c r="W665" s="19">
        <f ca="1">IF(V665&lt;=('Ejercicio 3 - TIR'!$D$25-'Ejercicio 3 - TIR'!$C$25)/('Ejercicio 3 - TIR'!$E$25-'Ejercicio 3 - TIR'!$C$25),'Ejercicio 3 - TIR'!$C$25+SQRT(('Ejercicio 3 - TIR'!$E$25-'Ejercicio 3 - TIR'!$C$25)*('Ejercicio 3 - TIR'!$D$25-'Ejercicio 3 - TIR'!$C$25)*V665),'Ejercicio 3 - TIR'!$E$25-SQRT(('Ejercicio 3 - TIR'!$E$25-'Ejercicio 3 - TIR'!$C$25)*('Ejercicio 3 - TIR'!$E$25-'Ejercicio 3 - TIR'!$D$25)*(1-V665)))</f>
        <v>0.239441927708562</v>
      </c>
      <c r="X665" s="17">
        <f ca="1" t="shared" si="4952"/>
        <v>0.289629819437329</v>
      </c>
      <c r="Y665" s="19">
        <f ca="1">IF(X665&lt;=('Ejercicio 3 - TIR'!$D$26-'Ejercicio 3 - TIR'!$C$26)/('Ejercicio 3 - TIR'!$E$26-'Ejercicio 3 - TIR'!$C$26),'Ejercicio 3 - TIR'!$C$26+SQRT(('Ejercicio 3 - TIR'!$E$26-'Ejercicio 3 - TIR'!$C$26)*('Ejercicio 3 - TIR'!$D$26-'Ejercicio 3 - TIR'!$C$26)*X665),'Ejercicio 3 - TIR'!$E$26-SQRT(('Ejercicio 3 - TIR'!$E$26-'Ejercicio 3 - TIR'!$C$26)*('Ejercicio 3 - TIR'!$E$26-'Ejercicio 3 - TIR'!$D$26)*(1-X665)))</f>
        <v>0.217964272071355</v>
      </c>
      <c r="Z665" s="17">
        <f ca="1" t="shared" si="4764"/>
        <v>1.16898198636785</v>
      </c>
      <c r="AA665" s="17">
        <f ca="1" t="shared" si="4765"/>
        <v>1.34974377511627</v>
      </c>
      <c r="AB665" s="17">
        <f ca="1" t="shared" si="4766"/>
        <v>1.57436585093469</v>
      </c>
      <c r="AC665" s="17">
        <f ca="1" t="shared" si="4767"/>
        <v>1.95133504520102</v>
      </c>
      <c r="AD665" s="17">
        <f ca="1" t="shared" si="4768"/>
        <v>2.37665636789558</v>
      </c>
      <c r="AE665" s="16">
        <f ca="1" t="shared" si="4769"/>
        <v>5471.2773439014</v>
      </c>
      <c r="AF665" s="16">
        <f ca="1" t="shared" si="4770"/>
        <v>6317.3108080228</v>
      </c>
      <c r="AG665" s="16">
        <f ca="1" t="shared" si="4771"/>
        <v>7368.62698628485</v>
      </c>
      <c r="AH665" s="16">
        <f ca="1" t="shared" si="4772"/>
        <v>9132.98523644623</v>
      </c>
      <c r="AI665" s="16">
        <f ca="1" t="shared" si="4773"/>
        <v>11123.6497153467</v>
      </c>
      <c r="AJ665" s="18">
        <f ca="1" t="shared" si="4774"/>
        <v>49903.1104309048</v>
      </c>
      <c r="AK665" s="18">
        <f ca="1" t="shared" si="4775"/>
        <v>44619.8967588693</v>
      </c>
      <c r="AL665" s="18">
        <f ca="1" t="shared" si="4776"/>
        <v>58606.3213742283</v>
      </c>
      <c r="AM665" s="18">
        <f ca="1" t="shared" si="4777"/>
        <v>62630.5189566657</v>
      </c>
      <c r="AN665" s="18">
        <f ca="1" t="shared" si="4778"/>
        <v>93205.1641991994</v>
      </c>
      <c r="AO665" s="18">
        <f ca="1">C665/'Ejercicio 3 - TIR'!$D$7</f>
        <v>14028.8282227411</v>
      </c>
      <c r="AP665" s="18">
        <f ca="1" t="shared" si="4779"/>
        <v>35874.2822081637</v>
      </c>
      <c r="AQ665" s="18">
        <f ca="1" t="shared" si="4780"/>
        <v>30591.0685361282</v>
      </c>
      <c r="AR665" s="18">
        <f ca="1" t="shared" si="4781"/>
        <v>44577.4931514871</v>
      </c>
      <c r="AS665" s="18">
        <f ca="1" t="shared" si="4782"/>
        <v>48601.6907339246</v>
      </c>
      <c r="AT665" s="18">
        <f ca="1" t="shared" si="4783"/>
        <v>79176.3359764583</v>
      </c>
      <c r="AU665" s="18">
        <f ca="1">AP665*'Ejercicio 3 - TIR'!$D$5</f>
        <v>17937.1411040818</v>
      </c>
      <c r="AV665" s="18">
        <f ca="1">AQ665*'Ejercicio 3 - TIR'!$D$5</f>
        <v>15295.5342680641</v>
      </c>
      <c r="AW665" s="18">
        <f ca="1">AR665*'Ejercicio 3 - TIR'!$D$5</f>
        <v>22288.7465757436</v>
      </c>
      <c r="AX665" s="18">
        <f ca="1">AS665*'Ejercicio 3 - TIR'!$D$5</f>
        <v>24300.8453669623</v>
      </c>
      <c r="AY665" s="18">
        <f ca="1">AT665*'Ejercicio 3 - TIR'!$D$5</f>
        <v>39588.1679882291</v>
      </c>
      <c r="AZ665" s="18">
        <f ca="1" t="shared" ref="AZ665:BD665" si="4953">AJ665-AU665-AE665</f>
        <v>26494.6919829216</v>
      </c>
      <c r="BA665" s="18">
        <f ca="1" t="shared" si="4953"/>
        <v>23007.0516827824</v>
      </c>
      <c r="BB665" s="18">
        <f ca="1" t="shared" si="4953"/>
        <v>28948.9478121998</v>
      </c>
      <c r="BC665" s="18">
        <f ca="1" t="shared" si="4953"/>
        <v>29196.6883532572</v>
      </c>
      <c r="BD665" s="18">
        <f ca="1" t="shared" si="4953"/>
        <v>42493.3464956236</v>
      </c>
      <c r="BE665" s="18">
        <f ca="1" t="shared" ref="BE665:BI665" si="4954">AZ665/Z665</f>
        <v>22664.7564221613</v>
      </c>
      <c r="BF665" s="18">
        <f ca="1" t="shared" si="4954"/>
        <v>17045.4956762446</v>
      </c>
      <c r="BG665" s="18">
        <f ca="1" t="shared" si="4954"/>
        <v>18387.687839528</v>
      </c>
      <c r="BH665" s="18">
        <f ca="1" t="shared" si="4954"/>
        <v>14962.416846385</v>
      </c>
      <c r="BI665" s="18">
        <f ca="1" t="shared" si="4954"/>
        <v>17879.4659041304</v>
      </c>
      <c r="BJ665" s="18">
        <f ca="1" t="shared" si="4786"/>
        <v>76951.0787475284</v>
      </c>
      <c r="BK665" s="18">
        <f ca="1" t="shared" si="4787"/>
        <v>33341.703929691</v>
      </c>
      <c r="BL665" s="18">
        <f ca="1" t="shared" si="4788"/>
        <v>110292.782677219</v>
      </c>
      <c r="BM665" s="18">
        <f ca="1">BK665*'Ejercicio 3 - TIR'!$D$5</f>
        <v>16670.8519648455</v>
      </c>
      <c r="BN665" s="18">
        <f ca="1" t="shared" si="4789"/>
        <v>93621.9307123739</v>
      </c>
      <c r="BO665" s="18">
        <f ca="1" t="shared" si="4790"/>
        <v>39392.2874072332</v>
      </c>
      <c r="BP665" s="18">
        <f ca="1" t="shared" si="4791"/>
        <v>-102522.014409568</v>
      </c>
      <c r="BQ665" s="18">
        <f ca="1" t="shared" ref="BQ665:BT665" si="4955">BE665</f>
        <v>22664.7564221613</v>
      </c>
      <c r="BR665" s="18">
        <f ca="1" t="shared" si="4955"/>
        <v>17045.4956762446</v>
      </c>
      <c r="BS665" s="18">
        <f ca="1" t="shared" si="4955"/>
        <v>18387.687839528</v>
      </c>
      <c r="BT665" s="18">
        <f ca="1" t="shared" si="4955"/>
        <v>14962.416846385</v>
      </c>
      <c r="BU665" s="18">
        <f ca="1" t="shared" si="4793"/>
        <v>57271.7533113637</v>
      </c>
      <c r="BV665" s="20">
        <f ca="1" t="shared" si="4794"/>
        <v>7.25111571291204</v>
      </c>
    </row>
    <row r="666" ht="15" customHeight="1" spans="1:74">
      <c r="A666" s="16">
        <v>665</v>
      </c>
      <c r="B666" s="17">
        <f ca="1" t="shared" ref="B666:F666" si="4956">RAND()</f>
        <v>0.800368299721494</v>
      </c>
      <c r="C666" s="18">
        <f ca="1">IF(B666&lt;=('Ejercicio 3 - TIR'!$D$13-'Ejercicio 3 - TIR'!$C$13)/('Ejercicio 3 - TIR'!$E$13-'Ejercicio 3 - TIR'!$C$13),'Ejercicio 3 - TIR'!$C$13+SQRT(('Ejercicio 3 - TIR'!$E$13-'Ejercicio 3 - TIR'!$C$13)*('Ejercicio 3 - TIR'!$D$13-'Ejercicio 3 - TIR'!$C$13)*B666),'Ejercicio 3 - TIR'!$E$13-SQRT(('Ejercicio 3 - TIR'!$E$13-'Ejercicio 3 - TIR'!$C$13)*('Ejercicio 3 - TIR'!$E$13-'Ejercicio 3 - TIR'!$D$13)*(1-B666)))</f>
        <v>84522.3373749714</v>
      </c>
      <c r="D666" s="17">
        <f ca="1" t="shared" si="4956"/>
        <v>0.304391289480426</v>
      </c>
      <c r="E666" s="18">
        <f ca="1">IF(D666&lt;=('Ejercicio 3 - TIR'!$D$14-'Ejercicio 3 - TIR'!$C$14)/('Ejercicio 3 - TIR'!$E$14-'Ejercicio 3 - TIR'!$C$14),'Ejercicio 3 - TIR'!$C$14+SQRT(('Ejercicio 3 - TIR'!$E$14-'Ejercicio 3 - TIR'!$C$14)*('Ejercicio 3 - TIR'!$D$14-'Ejercicio 3 - TIR'!$C$14)*D666),'Ejercicio 3 - TIR'!$E$14-SQRT(('Ejercicio 3 - TIR'!$E$14-'Ejercicio 3 - TIR'!$C$14)*('Ejercicio 3 - TIR'!$E$14-'Ejercicio 3 - TIR'!$D$14)*(1-D666)))</f>
        <v>29778.0065624727</v>
      </c>
      <c r="F666" s="17">
        <f ca="1" t="shared" si="4956"/>
        <v>0.189631587674326</v>
      </c>
      <c r="G666" s="18">
        <f ca="1">IF(F666&lt;=('Ejercicio 3 - TIR'!$D$18-'Ejercicio 3 - TIR'!$C$18)/('Ejercicio 3 - TIR'!$E$18-'Ejercicio 3 - TIR'!$C$18),'Ejercicio 3 - TIR'!$C$18+SQRT(('Ejercicio 3 - TIR'!$E$18-'Ejercicio 3 - TIR'!$C$18)*('Ejercicio 3 - TIR'!$D$18-'Ejercicio 3 - TIR'!$C$18)*F666),'Ejercicio 3 - TIR'!$E$18-SQRT(('Ejercicio 3 - TIR'!$E$18-'Ejercicio 3 - TIR'!$C$18)*('Ejercicio 3 - TIR'!$E$18-'Ejercicio 3 - TIR'!$D$18)*(1-F666)))</f>
        <v>35333.3608682658</v>
      </c>
      <c r="H666" s="17">
        <f ca="1" t="shared" ref="H666:L666" si="4957">RAND()</f>
        <v>0.498847470061055</v>
      </c>
      <c r="I666" s="18">
        <f ca="1">IF(H666&lt;=('Ejercicio 3 - TIR'!$D$18-'Ejercicio 3 - TIR'!$C$18)/('Ejercicio 3 - TIR'!$E$18-'Ejercicio 3 - TIR'!$C$18),'Ejercicio 3 - TIR'!$C$18+SQRT(('Ejercicio 3 - TIR'!$E$18-'Ejercicio 3 - TIR'!$C$18)*('Ejercicio 3 - TIR'!$D$18-'Ejercicio 3 - TIR'!$C$18)*H666),'Ejercicio 3 - TIR'!$E$18-SQRT(('Ejercicio 3 - TIR'!$E$18-'Ejercicio 3 - TIR'!$C$18)*('Ejercicio 3 - TIR'!$E$18-'Ejercicio 3 - TIR'!$D$18)*(1-H666)))</f>
        <v>38650.2670773311</v>
      </c>
      <c r="J666" s="17">
        <f ca="1" t="shared" si="4957"/>
        <v>0.763923987555613</v>
      </c>
      <c r="K666" s="18">
        <f ca="1">IF(J666&lt;=('Ejercicio 3 - TIR'!$D$18-'Ejercicio 3 - TIR'!$C$18)/('Ejercicio 3 - TIR'!$E$18-'Ejercicio 3 - TIR'!$C$18),'Ejercicio 3 - TIR'!$C$18+SQRT(('Ejercicio 3 - TIR'!$E$18-'Ejercicio 3 - TIR'!$C$18)*('Ejercicio 3 - TIR'!$D$18-'Ejercicio 3 - TIR'!$C$18)*J666),'Ejercicio 3 - TIR'!$E$18-SQRT(('Ejercicio 3 - TIR'!$E$18-'Ejercicio 3 - TIR'!$C$18)*('Ejercicio 3 - TIR'!$E$18-'Ejercicio 3 - TIR'!$D$18)*(1-J666)))</f>
        <v>40792.1857297013</v>
      </c>
      <c r="L666" s="17">
        <f ca="1" t="shared" si="4957"/>
        <v>0.153242745482429</v>
      </c>
      <c r="M666" s="18">
        <f ca="1">IF(L666&lt;=('Ejercicio 3 - TIR'!$D$18-'Ejercicio 3 - TIR'!$C$18)/('Ejercicio 3 - TIR'!$E$18-'Ejercicio 3 - TIR'!$C$18),'Ejercicio 3 - TIR'!$C$18+SQRT(('Ejercicio 3 - TIR'!$E$18-'Ejercicio 3 - TIR'!$C$18)*('Ejercicio 3 - TIR'!$D$18-'Ejercicio 3 - TIR'!$C$18)*L666),'Ejercicio 3 - TIR'!$E$18-SQRT(('Ejercicio 3 - TIR'!$E$18-'Ejercicio 3 - TIR'!$C$18)*('Ejercicio 3 - TIR'!$E$18-'Ejercicio 3 - TIR'!$D$18)*(1-L666)))</f>
        <v>34794.4146485639</v>
      </c>
      <c r="N666" s="17">
        <f ca="1" t="shared" ref="N666:R666" si="4958">RAND()</f>
        <v>0.362399056038137</v>
      </c>
      <c r="O666" s="18">
        <f ca="1">IF(N666&lt;=('Ejercicio 3 - TIR'!$D$18-'Ejercicio 3 - TIR'!$C$18)/('Ejercicio 3 - TIR'!$E$18-'Ejercicio 3 - TIR'!$C$18),'Ejercicio 3 - TIR'!$C$18+SQRT(('Ejercicio 3 - TIR'!$E$18-'Ejercicio 3 - TIR'!$C$18)*('Ejercicio 3 - TIR'!$D$18-'Ejercicio 3 - TIR'!$C$18)*N666),'Ejercicio 3 - TIR'!$E$18-SQRT(('Ejercicio 3 - TIR'!$E$18-'Ejercicio 3 - TIR'!$C$18)*('Ejercicio 3 - TIR'!$E$18-'Ejercicio 3 - TIR'!$D$18)*(1-N666)))</f>
        <v>37372.9138341446</v>
      </c>
      <c r="P666" s="17">
        <f ca="1" t="shared" si="4958"/>
        <v>0.270546481369374</v>
      </c>
      <c r="Q666" s="19">
        <f ca="1">IF(P666&lt;=('Ejercicio 3 - TIR'!$D$22-'Ejercicio 3 - TIR'!$C$22)/('Ejercicio 3 - TIR'!$E$22-'Ejercicio 3 - TIR'!$C$22),'Ejercicio 3 - TIR'!$C$22+SQRT(('Ejercicio 3 - TIR'!$E$22-'Ejercicio 3 - TIR'!$C$22)*('Ejercicio 3 - TIR'!$D$22-'Ejercicio 3 - TIR'!$C$22)*P666),'Ejercicio 3 - TIR'!$E$22-SQRT(('Ejercicio 3 - TIR'!$E$22-'Ejercicio 3 - TIR'!$C$22)*('Ejercicio 3 - TIR'!$E$22-'Ejercicio 3 - TIR'!$D$22)*(1-P666)))</f>
        <v>0.142067706416048</v>
      </c>
      <c r="R666" s="17">
        <f ca="1" t="shared" si="4958"/>
        <v>0.853228963387173</v>
      </c>
      <c r="S666" s="19">
        <f ca="1">IF(R666&lt;=('Ejercicio 3 - TIR'!$D$23-'Ejercicio 3 - TIR'!$C$23)/('Ejercicio 3 - TIR'!$E$23-'Ejercicio 3 - TIR'!$C$23),'Ejercicio 3 - TIR'!$C$23+SQRT(('Ejercicio 3 - TIR'!$E$23-'Ejercicio 3 - TIR'!$C$23)*('Ejercicio 3 - TIR'!$D$23-'Ejercicio 3 - TIR'!$C$23)*R666),'Ejercicio 3 - TIR'!$E$23-SQRT(('Ejercicio 3 - TIR'!$E$23-'Ejercicio 3 - TIR'!$C$23)*('Ejercicio 3 - TIR'!$E$23-'Ejercicio 3 - TIR'!$D$23)*(1-R666)))</f>
        <v>0.163746143045323</v>
      </c>
      <c r="T666" s="17">
        <f ca="1" t="shared" ref="T666:X666" si="4959">RAND()</f>
        <v>0.771164237425447</v>
      </c>
      <c r="U666" s="19">
        <f ca="1">IF(T666&lt;=('Ejercicio 3 - TIR'!$D$24-'Ejercicio 3 - TIR'!$C$24)/('Ejercicio 3 - TIR'!$E$24-'Ejercicio 3 - TIR'!$C$24),'Ejercicio 3 - TIR'!$C$24+SQRT(('Ejercicio 3 - TIR'!$E$24-'Ejercicio 3 - TIR'!$C$24)*('Ejercicio 3 - TIR'!$D$24-'Ejercicio 3 - TIR'!$C$24)*T666),'Ejercicio 3 - TIR'!$E$24-SQRT(('Ejercicio 3 - TIR'!$E$24-'Ejercicio 3 - TIR'!$C$24)*('Ejercicio 3 - TIR'!$E$24-'Ejercicio 3 - TIR'!$D$24)*(1-T666)))</f>
        <v>0.194687154738972</v>
      </c>
      <c r="V666" s="17">
        <f ca="1" t="shared" si="4959"/>
        <v>0.192489274125263</v>
      </c>
      <c r="W666" s="19">
        <f ca="1">IF(V666&lt;=('Ejercicio 3 - TIR'!$D$25-'Ejercicio 3 - TIR'!$C$25)/('Ejercicio 3 - TIR'!$E$25-'Ejercicio 3 - TIR'!$C$25),'Ejercicio 3 - TIR'!$C$25+SQRT(('Ejercicio 3 - TIR'!$E$25-'Ejercicio 3 - TIR'!$C$25)*('Ejercicio 3 - TIR'!$D$25-'Ejercicio 3 - TIR'!$C$25)*V666),'Ejercicio 3 - TIR'!$E$25-SQRT(('Ejercicio 3 - TIR'!$E$25-'Ejercicio 3 - TIR'!$C$25)*('Ejercicio 3 - TIR'!$E$25-'Ejercicio 3 - TIR'!$D$25)*(1-V666)))</f>
        <v>0.196415997800176</v>
      </c>
      <c r="X666" s="17">
        <f ca="1" t="shared" si="4959"/>
        <v>0.675825855710001</v>
      </c>
      <c r="Y666" s="19">
        <f ca="1">IF(X666&lt;=('Ejercicio 3 - TIR'!$D$26-'Ejercicio 3 - TIR'!$C$26)/('Ejercicio 3 - TIR'!$E$26-'Ejercicio 3 - TIR'!$C$26),'Ejercicio 3 - TIR'!$C$26+SQRT(('Ejercicio 3 - TIR'!$E$26-'Ejercicio 3 - TIR'!$C$26)*('Ejercicio 3 - TIR'!$D$26-'Ejercicio 3 - TIR'!$C$26)*X666),'Ejercicio 3 - TIR'!$E$26-SQRT(('Ejercicio 3 - TIR'!$E$26-'Ejercicio 3 - TIR'!$C$26)*('Ejercicio 3 - TIR'!$E$26-'Ejercicio 3 - TIR'!$D$26)*(1-X666)))</f>
        <v>0.238160540405426</v>
      </c>
      <c r="Z666" s="17">
        <f ca="1" t="shared" si="4764"/>
        <v>1.14206770641605</v>
      </c>
      <c r="AA666" s="17">
        <f ca="1" t="shared" si="4765"/>
        <v>1.32907688843829</v>
      </c>
      <c r="AB666" s="17">
        <f ca="1" t="shared" si="4766"/>
        <v>1.58783108627767</v>
      </c>
      <c r="AC666" s="17">
        <f ca="1" t="shared" si="4767"/>
        <v>1.89970651342704</v>
      </c>
      <c r="AD666" s="17">
        <f ca="1" t="shared" si="4768"/>
        <v>2.35214164327653</v>
      </c>
      <c r="AE666" s="16">
        <f ca="1" t="shared" si="4769"/>
        <v>4230.49309397251</v>
      </c>
      <c r="AF666" s="16">
        <f ca="1" t="shared" si="4770"/>
        <v>4923.22002129039</v>
      </c>
      <c r="AG666" s="16">
        <f ca="1" t="shared" si="4771"/>
        <v>5881.70771938935</v>
      </c>
      <c r="AH666" s="16">
        <f ca="1" t="shared" si="4772"/>
        <v>7036.96920986221</v>
      </c>
      <c r="AI666" s="16">
        <f ca="1" t="shared" si="4773"/>
        <v>8712.89759969933</v>
      </c>
      <c r="AJ666" s="18">
        <f ca="1" t="shared" si="4774"/>
        <v>40353.0904067908</v>
      </c>
      <c r="AK666" s="18">
        <f ca="1" t="shared" si="4775"/>
        <v>51369.1767044483</v>
      </c>
      <c r="AL666" s="18">
        <f ca="1" t="shared" si="4776"/>
        <v>64771.1005788322</v>
      </c>
      <c r="AM666" s="18">
        <f ca="1" t="shared" si="4777"/>
        <v>66099.176138758</v>
      </c>
      <c r="AN666" s="18">
        <f ca="1" t="shared" si="4778"/>
        <v>87906.3869598769</v>
      </c>
      <c r="AO666" s="18">
        <f ca="1">C666/'Ejercicio 3 - TIR'!$D$7</f>
        <v>16904.4674749943</v>
      </c>
      <c r="AP666" s="18">
        <f ca="1" t="shared" si="4779"/>
        <v>23448.6229317966</v>
      </c>
      <c r="AQ666" s="18">
        <f ca="1" t="shared" si="4780"/>
        <v>34464.709229454</v>
      </c>
      <c r="AR666" s="18">
        <f ca="1" t="shared" si="4781"/>
        <v>47866.6331038379</v>
      </c>
      <c r="AS666" s="18">
        <f ca="1" t="shared" si="4782"/>
        <v>49194.7086637637</v>
      </c>
      <c r="AT666" s="18">
        <f ca="1" t="shared" si="4783"/>
        <v>71001.9194848826</v>
      </c>
      <c r="AU666" s="18">
        <f ca="1">AP666*'Ejercicio 3 - TIR'!$D$5</f>
        <v>11724.3114658983</v>
      </c>
      <c r="AV666" s="18">
        <f ca="1">AQ666*'Ejercicio 3 - TIR'!$D$5</f>
        <v>17232.354614727</v>
      </c>
      <c r="AW666" s="18">
        <f ca="1">AR666*'Ejercicio 3 - TIR'!$D$5</f>
        <v>23933.316551919</v>
      </c>
      <c r="AX666" s="18">
        <f ca="1">AS666*'Ejercicio 3 - TIR'!$D$5</f>
        <v>24597.3543318819</v>
      </c>
      <c r="AY666" s="18">
        <f ca="1">AT666*'Ejercicio 3 - TIR'!$D$5</f>
        <v>35500.9597424413</v>
      </c>
      <c r="AZ666" s="18">
        <f ca="1" t="shared" ref="AZ666:BD666" si="4960">AJ666-AU666-AE666</f>
        <v>24398.2858469201</v>
      </c>
      <c r="BA666" s="18">
        <f ca="1" t="shared" si="4960"/>
        <v>29213.6020684309</v>
      </c>
      <c r="BB666" s="18">
        <f ca="1" t="shared" si="4960"/>
        <v>34956.0763075239</v>
      </c>
      <c r="BC666" s="18">
        <f ca="1" t="shared" si="4960"/>
        <v>34464.8525970139</v>
      </c>
      <c r="BD666" s="18">
        <f ca="1" t="shared" si="4960"/>
        <v>43692.5296177363</v>
      </c>
      <c r="BE666" s="18">
        <f ca="1" t="shared" ref="BE666:BI666" si="4961">AZ666/Z666</f>
        <v>21363.2569328879</v>
      </c>
      <c r="BF666" s="18">
        <f ca="1" t="shared" si="4961"/>
        <v>21980.370227307</v>
      </c>
      <c r="BG666" s="18">
        <f ca="1" t="shared" si="4961"/>
        <v>22014.9842194303</v>
      </c>
      <c r="BH666" s="18">
        <f ca="1" t="shared" si="4961"/>
        <v>18142.1984677201</v>
      </c>
      <c r="BI666" s="18">
        <f ca="1" t="shared" si="4961"/>
        <v>18575.6371188908</v>
      </c>
      <c r="BJ666" s="18">
        <f ca="1" t="shared" si="4786"/>
        <v>70042.0892893537</v>
      </c>
      <c r="BK666" s="18">
        <f ca="1" t="shared" si="4787"/>
        <v>39761.7019053477</v>
      </c>
      <c r="BL666" s="18">
        <f ca="1" t="shared" si="4788"/>
        <v>109803.791194701</v>
      </c>
      <c r="BM666" s="18">
        <f ca="1">BK666*'Ejercicio 3 - TIR'!$D$5</f>
        <v>19880.8509526738</v>
      </c>
      <c r="BN666" s="18">
        <f ca="1" t="shared" si="4789"/>
        <v>89922.9402420275</v>
      </c>
      <c r="BO666" s="18">
        <f ca="1" t="shared" si="4790"/>
        <v>38230.2402999698</v>
      </c>
      <c r="BP666" s="18">
        <f ca="1" t="shared" si="4791"/>
        <v>-114300.343937444</v>
      </c>
      <c r="BQ666" s="18">
        <f ca="1" t="shared" ref="BQ666:BT666" si="4962">BE666</f>
        <v>21363.2569328879</v>
      </c>
      <c r="BR666" s="18">
        <f ca="1" t="shared" si="4962"/>
        <v>21980.370227307</v>
      </c>
      <c r="BS666" s="18">
        <f ca="1" t="shared" si="4962"/>
        <v>22014.9842194303</v>
      </c>
      <c r="BT666" s="18">
        <f ca="1" t="shared" si="4962"/>
        <v>18142.1984677201</v>
      </c>
      <c r="BU666" s="18">
        <f ca="1" t="shared" si="4793"/>
        <v>56805.8774188606</v>
      </c>
      <c r="BV666" s="20">
        <f ca="1" t="shared" si="4794"/>
        <v>6.19926416039911</v>
      </c>
    </row>
    <row r="667" ht="15" customHeight="1" spans="1:74">
      <c r="A667" s="16">
        <v>666</v>
      </c>
      <c r="B667" s="17">
        <f ca="1" t="shared" ref="B667:F667" si="4963">RAND()</f>
        <v>0.51018324315397</v>
      </c>
      <c r="C667" s="18">
        <f ca="1">IF(B667&lt;=('Ejercicio 3 - TIR'!$D$13-'Ejercicio 3 - TIR'!$C$13)/('Ejercicio 3 - TIR'!$E$13-'Ejercicio 3 - TIR'!$C$13),'Ejercicio 3 - TIR'!$C$13+SQRT(('Ejercicio 3 - TIR'!$E$13-'Ejercicio 3 - TIR'!$C$13)*('Ejercicio 3 - TIR'!$D$13-'Ejercicio 3 - TIR'!$C$13)*B667),'Ejercicio 3 - TIR'!$E$13-SQRT(('Ejercicio 3 - TIR'!$E$13-'Ejercicio 3 - TIR'!$C$13)*('Ejercicio 3 - TIR'!$E$13-'Ejercicio 3 - TIR'!$D$13)*(1-B667)))</f>
        <v>75755.8232101967</v>
      </c>
      <c r="D667" s="17">
        <f ca="1" t="shared" si="4963"/>
        <v>0.67631969315357</v>
      </c>
      <c r="E667" s="18">
        <f ca="1">IF(D667&lt;=('Ejercicio 3 - TIR'!$D$14-'Ejercicio 3 - TIR'!$C$14)/('Ejercicio 3 - TIR'!$E$14-'Ejercicio 3 - TIR'!$C$14),'Ejercicio 3 - TIR'!$C$14+SQRT(('Ejercicio 3 - TIR'!$E$14-'Ejercicio 3 - TIR'!$C$14)*('Ejercicio 3 - TIR'!$D$14-'Ejercicio 3 - TIR'!$C$14)*D667),'Ejercicio 3 - TIR'!$E$14-SQRT(('Ejercicio 3 - TIR'!$E$14-'Ejercicio 3 - TIR'!$C$14)*('Ejercicio 3 - TIR'!$E$14-'Ejercicio 3 - TIR'!$D$14)*(1-D667)))</f>
        <v>33032.0701763749</v>
      </c>
      <c r="F667" s="17">
        <f ca="1" t="shared" si="4963"/>
        <v>0.453405055849999</v>
      </c>
      <c r="G667" s="18">
        <f ca="1">IF(F667&lt;=('Ejercicio 3 - TIR'!$D$18-'Ejercicio 3 - TIR'!$C$18)/('Ejercicio 3 - TIR'!$E$18-'Ejercicio 3 - TIR'!$C$18),'Ejercicio 3 - TIR'!$C$18+SQRT(('Ejercicio 3 - TIR'!$E$18-'Ejercicio 3 - TIR'!$C$18)*('Ejercicio 3 - TIR'!$D$18-'Ejercicio 3 - TIR'!$C$18)*F667),'Ejercicio 3 - TIR'!$E$18-SQRT(('Ejercicio 3 - TIR'!$E$18-'Ejercicio 3 - TIR'!$C$18)*('Ejercicio 3 - TIR'!$E$18-'Ejercicio 3 - TIR'!$D$18)*(1-F667)))</f>
        <v>38246.863547889</v>
      </c>
      <c r="H667" s="17">
        <f ca="1" t="shared" ref="H667:L667" si="4964">RAND()</f>
        <v>0.769516755286244</v>
      </c>
      <c r="I667" s="18">
        <f ca="1">IF(H667&lt;=('Ejercicio 3 - TIR'!$D$18-'Ejercicio 3 - TIR'!$C$18)/('Ejercicio 3 - TIR'!$E$18-'Ejercicio 3 - TIR'!$C$18),'Ejercicio 3 - TIR'!$C$18+SQRT(('Ejercicio 3 - TIR'!$E$18-'Ejercicio 3 - TIR'!$C$18)*('Ejercicio 3 - TIR'!$D$18-'Ejercicio 3 - TIR'!$C$18)*H667),'Ejercicio 3 - TIR'!$E$18-SQRT(('Ejercicio 3 - TIR'!$E$18-'Ejercicio 3 - TIR'!$C$18)*('Ejercicio 3 - TIR'!$E$18-'Ejercicio 3 - TIR'!$D$18)*(1-H667)))</f>
        <v>40842.3271709366</v>
      </c>
      <c r="J667" s="17">
        <f ca="1" t="shared" si="4964"/>
        <v>0.903499076627765</v>
      </c>
      <c r="K667" s="18">
        <f ca="1">IF(J667&lt;=('Ejercicio 3 - TIR'!$D$18-'Ejercicio 3 - TIR'!$C$18)/('Ejercicio 3 - TIR'!$E$18-'Ejercicio 3 - TIR'!$C$18),'Ejercicio 3 - TIR'!$C$18+SQRT(('Ejercicio 3 - TIR'!$E$18-'Ejercicio 3 - TIR'!$C$18)*('Ejercicio 3 - TIR'!$D$18-'Ejercicio 3 - TIR'!$C$18)*J667),'Ejercicio 3 - TIR'!$E$18-SQRT(('Ejercicio 3 - TIR'!$E$18-'Ejercicio 3 - TIR'!$C$18)*('Ejercicio 3 - TIR'!$E$18-'Ejercicio 3 - TIR'!$D$18)*(1-J667)))</f>
        <v>42309.7269185234</v>
      </c>
      <c r="L667" s="17">
        <f ca="1" t="shared" si="4964"/>
        <v>0.384291611549199</v>
      </c>
      <c r="M667" s="18">
        <f ca="1">IF(L667&lt;=('Ejercicio 3 - TIR'!$D$18-'Ejercicio 3 - TIR'!$C$18)/('Ejercicio 3 - TIR'!$E$18-'Ejercicio 3 - TIR'!$C$18),'Ejercicio 3 - TIR'!$C$18+SQRT(('Ejercicio 3 - TIR'!$E$18-'Ejercicio 3 - TIR'!$C$18)*('Ejercicio 3 - TIR'!$D$18-'Ejercicio 3 - TIR'!$C$18)*L667),'Ejercicio 3 - TIR'!$E$18-SQRT(('Ejercicio 3 - TIR'!$E$18-'Ejercicio 3 - TIR'!$C$18)*('Ejercicio 3 - TIR'!$E$18-'Ejercicio 3 - TIR'!$D$18)*(1-L667)))</f>
        <v>37592.3475771582</v>
      </c>
      <c r="N667" s="17">
        <f ca="1" t="shared" ref="N667:R667" si="4965">RAND()</f>
        <v>0.323854034347981</v>
      </c>
      <c r="O667" s="18">
        <f ca="1">IF(N667&lt;=('Ejercicio 3 - TIR'!$D$18-'Ejercicio 3 - TIR'!$C$18)/('Ejercicio 3 - TIR'!$E$18-'Ejercicio 3 - TIR'!$C$18),'Ejercicio 3 - TIR'!$C$18+SQRT(('Ejercicio 3 - TIR'!$E$18-'Ejercicio 3 - TIR'!$C$18)*('Ejercicio 3 - TIR'!$D$18-'Ejercicio 3 - TIR'!$C$18)*N667),'Ejercicio 3 - TIR'!$E$18-SQRT(('Ejercicio 3 - TIR'!$E$18-'Ejercicio 3 - TIR'!$C$18)*('Ejercicio 3 - TIR'!$E$18-'Ejercicio 3 - TIR'!$D$18)*(1-N667)))</f>
        <v>36969.7995058823</v>
      </c>
      <c r="P667" s="17">
        <f ca="1" t="shared" si="4965"/>
        <v>0.393471909631764</v>
      </c>
      <c r="Q667" s="19">
        <f ca="1">IF(P667&lt;=('Ejercicio 3 - TIR'!$D$22-'Ejercicio 3 - TIR'!$C$22)/('Ejercicio 3 - TIR'!$E$22-'Ejercicio 3 - TIR'!$C$22),'Ejercicio 3 - TIR'!$C$22+SQRT(('Ejercicio 3 - TIR'!$E$22-'Ejercicio 3 - TIR'!$C$22)*('Ejercicio 3 - TIR'!$D$22-'Ejercicio 3 - TIR'!$C$22)*P667),'Ejercicio 3 - TIR'!$E$22-SQRT(('Ejercicio 3 - TIR'!$E$22-'Ejercicio 3 - TIR'!$C$22)*('Ejercicio 3 - TIR'!$E$22-'Ejercicio 3 - TIR'!$D$22)*(1-P667)))</f>
        <v>0.146612956193125</v>
      </c>
      <c r="R667" s="17">
        <f ca="1" t="shared" si="4965"/>
        <v>0.82145878918961</v>
      </c>
      <c r="S667" s="19">
        <f ca="1">IF(R667&lt;=('Ejercicio 3 - TIR'!$D$23-'Ejercicio 3 - TIR'!$C$23)/('Ejercicio 3 - TIR'!$E$23-'Ejercicio 3 - TIR'!$C$23),'Ejercicio 3 - TIR'!$C$23+SQRT(('Ejercicio 3 - TIR'!$E$23-'Ejercicio 3 - TIR'!$C$23)*('Ejercicio 3 - TIR'!$D$23-'Ejercicio 3 - TIR'!$C$23)*R667),'Ejercicio 3 - TIR'!$E$23-SQRT(('Ejercicio 3 - TIR'!$E$23-'Ejercicio 3 - TIR'!$C$23)*('Ejercicio 3 - TIR'!$E$23-'Ejercicio 3 - TIR'!$D$23)*(1-R667)))</f>
        <v>0.162073087843728</v>
      </c>
      <c r="T667" s="17">
        <f ca="1" t="shared" ref="T667:X667" si="4966">RAND()</f>
        <v>0.0950159182641679</v>
      </c>
      <c r="U667" s="19">
        <f ca="1">IF(T667&lt;=('Ejercicio 3 - TIR'!$D$24-'Ejercicio 3 - TIR'!$C$24)/('Ejercicio 3 - TIR'!$E$24-'Ejercicio 3 - TIR'!$C$24),'Ejercicio 3 - TIR'!$C$24+SQRT(('Ejercicio 3 - TIR'!$E$24-'Ejercicio 3 - TIR'!$C$24)*('Ejercicio 3 - TIR'!$D$24-'Ejercicio 3 - TIR'!$C$24)*T667),'Ejercicio 3 - TIR'!$E$24-SQRT(('Ejercicio 3 - TIR'!$E$24-'Ejercicio 3 - TIR'!$C$24)*('Ejercicio 3 - TIR'!$E$24-'Ejercicio 3 - TIR'!$D$24)*(1-T667)))</f>
        <v>0.16412563019319</v>
      </c>
      <c r="V667" s="17">
        <f ca="1" t="shared" si="4966"/>
        <v>0.671844501693009</v>
      </c>
      <c r="W667" s="19">
        <f ca="1">IF(V667&lt;=('Ejercicio 3 - TIR'!$D$25-'Ejercicio 3 - TIR'!$C$25)/('Ejercicio 3 - TIR'!$E$25-'Ejercicio 3 - TIR'!$C$25),'Ejercicio 3 - TIR'!$C$25+SQRT(('Ejercicio 3 - TIR'!$E$25-'Ejercicio 3 - TIR'!$C$25)*('Ejercicio 3 - TIR'!$D$25-'Ejercicio 3 - TIR'!$C$25)*V667),'Ejercicio 3 - TIR'!$E$25-SQRT(('Ejercicio 3 - TIR'!$E$25-'Ejercicio 3 - TIR'!$C$25)*('Ejercicio 3 - TIR'!$E$25-'Ejercicio 3 - TIR'!$D$25)*(1-V667)))</f>
        <v>0.216109820831479</v>
      </c>
      <c r="X667" s="17">
        <f ca="1" t="shared" si="4966"/>
        <v>0.230342070951613</v>
      </c>
      <c r="Y667" s="19">
        <f ca="1">IF(X667&lt;=('Ejercicio 3 - TIR'!$D$26-'Ejercicio 3 - TIR'!$C$26)/('Ejercicio 3 - TIR'!$E$26-'Ejercicio 3 - TIR'!$C$26),'Ejercicio 3 - TIR'!$C$26+SQRT(('Ejercicio 3 - TIR'!$E$26-'Ejercicio 3 - TIR'!$C$26)*('Ejercicio 3 - TIR'!$D$26-'Ejercicio 3 - TIR'!$C$26)*X667),'Ejercicio 3 - TIR'!$E$26-SQRT(('Ejercicio 3 - TIR'!$E$26-'Ejercicio 3 - TIR'!$C$26)*('Ejercicio 3 - TIR'!$E$26-'Ejercicio 3 - TIR'!$D$26)*(1-X667)))</f>
        <v>0.214938395930159</v>
      </c>
      <c r="Z667" s="17">
        <f ca="1" t="shared" si="4764"/>
        <v>1.14661295619312</v>
      </c>
      <c r="AA667" s="17">
        <f ca="1" t="shared" si="4765"/>
        <v>1.33244805856497</v>
      </c>
      <c r="AB667" s="17">
        <f ca="1" t="shared" si="4766"/>
        <v>1.55113693587664</v>
      </c>
      <c r="AC667" s="17">
        <f ca="1" t="shared" si="4767"/>
        <v>1.88635286117403</v>
      </c>
      <c r="AD667" s="17">
        <f ca="1" t="shared" si="4768"/>
        <v>2.29180251931304</v>
      </c>
      <c r="AE667" s="16">
        <f ca="1" t="shared" si="4769"/>
        <v>4842.92945773707</v>
      </c>
      <c r="AF667" s="16">
        <f ca="1" t="shared" si="4770"/>
        <v>5627.83798916187</v>
      </c>
      <c r="AG667" s="16">
        <f ca="1" t="shared" si="4771"/>
        <v>6551.51044575823</v>
      </c>
      <c r="AH667" s="16">
        <f ca="1" t="shared" si="4772"/>
        <v>7967.35619436661</v>
      </c>
      <c r="AI667" s="16">
        <f ca="1" t="shared" si="4773"/>
        <v>9679.84695458798</v>
      </c>
      <c r="AJ667" s="18">
        <f ca="1" t="shared" si="4774"/>
        <v>43854.34927776</v>
      </c>
      <c r="AK667" s="18">
        <f ca="1" t="shared" si="4775"/>
        <v>54420.2795461898</v>
      </c>
      <c r="AL667" s="18">
        <f ca="1" t="shared" si="4776"/>
        <v>65628.1801701756</v>
      </c>
      <c r="AM667" s="18">
        <f ca="1" t="shared" si="4777"/>
        <v>70912.4324104208</v>
      </c>
      <c r="AN667" s="18">
        <f ca="1" t="shared" si="4778"/>
        <v>84727.4796460789</v>
      </c>
      <c r="AO667" s="18">
        <f ca="1">C667/'Ejercicio 3 - TIR'!$D$7</f>
        <v>15151.1646420393</v>
      </c>
      <c r="AP667" s="18">
        <f ca="1" t="shared" si="4779"/>
        <v>28703.1846357207</v>
      </c>
      <c r="AQ667" s="18">
        <f ca="1" t="shared" si="4780"/>
        <v>39269.1149041505</v>
      </c>
      <c r="AR667" s="18">
        <f ca="1" t="shared" si="4781"/>
        <v>50477.0155281363</v>
      </c>
      <c r="AS667" s="18">
        <f ca="1" t="shared" si="4782"/>
        <v>55761.2677683815</v>
      </c>
      <c r="AT667" s="18">
        <f ca="1" t="shared" si="4783"/>
        <v>69576.3150040396</v>
      </c>
      <c r="AU667" s="18">
        <f ca="1">AP667*'Ejercicio 3 - TIR'!$D$5</f>
        <v>14351.5923178603</v>
      </c>
      <c r="AV667" s="18">
        <f ca="1">AQ667*'Ejercicio 3 - TIR'!$D$5</f>
        <v>19634.5574520752</v>
      </c>
      <c r="AW667" s="18">
        <f ca="1">AR667*'Ejercicio 3 - TIR'!$D$5</f>
        <v>25238.5077640682</v>
      </c>
      <c r="AX667" s="18">
        <f ca="1">AS667*'Ejercicio 3 - TIR'!$D$5</f>
        <v>27880.6338841907</v>
      </c>
      <c r="AY667" s="18">
        <f ca="1">AT667*'Ejercicio 3 - TIR'!$D$5</f>
        <v>34788.1575020198</v>
      </c>
      <c r="AZ667" s="18">
        <f ca="1" t="shared" ref="AZ667:BD667" si="4967">AJ667-AU667-AE667</f>
        <v>24659.8275021626</v>
      </c>
      <c r="BA667" s="18">
        <f ca="1" t="shared" si="4967"/>
        <v>29157.8841049527</v>
      </c>
      <c r="BB667" s="18">
        <f ca="1" t="shared" si="4967"/>
        <v>33838.1619603493</v>
      </c>
      <c r="BC667" s="18">
        <f ca="1" t="shared" si="4967"/>
        <v>35064.4423318635</v>
      </c>
      <c r="BD667" s="18">
        <f ca="1" t="shared" si="4967"/>
        <v>40259.4751894712</v>
      </c>
      <c r="BE667" s="18">
        <f ca="1" t="shared" ref="BE667:BI667" si="4968">AZ667/Z667</f>
        <v>21506.6709031754</v>
      </c>
      <c r="BF667" s="18">
        <f ca="1" t="shared" si="4968"/>
        <v>21882.942391282</v>
      </c>
      <c r="BG667" s="18">
        <f ca="1" t="shared" si="4968"/>
        <v>21815.0707250262</v>
      </c>
      <c r="BH667" s="18">
        <f ca="1" t="shared" si="4968"/>
        <v>18588.4852476859</v>
      </c>
      <c r="BI667" s="18">
        <f ca="1" t="shared" si="4968"/>
        <v>17566.7296157519</v>
      </c>
      <c r="BJ667" s="18">
        <f ca="1" t="shared" si="4786"/>
        <v>75702.981648341</v>
      </c>
      <c r="BK667" s="18">
        <f ca="1" t="shared" si="4787"/>
        <v>34723.4772971524</v>
      </c>
      <c r="BL667" s="18">
        <f ca="1" t="shared" si="4788"/>
        <v>110426.458945493</v>
      </c>
      <c r="BM667" s="18">
        <f ca="1">BK667*'Ejercicio 3 - TIR'!$D$5</f>
        <v>17361.7386485762</v>
      </c>
      <c r="BN667" s="18">
        <f ca="1" t="shared" si="4789"/>
        <v>93064.7202969172</v>
      </c>
      <c r="BO667" s="18">
        <f ca="1" t="shared" si="4790"/>
        <v>40607.6524973945</v>
      </c>
      <c r="BP667" s="18">
        <f ca="1" t="shared" si="4791"/>
        <v>-108787.893386572</v>
      </c>
      <c r="BQ667" s="18">
        <f ca="1" t="shared" ref="BQ667:BT667" si="4969">BE667</f>
        <v>21506.6709031754</v>
      </c>
      <c r="BR667" s="18">
        <f ca="1" t="shared" si="4969"/>
        <v>21882.942391282</v>
      </c>
      <c r="BS667" s="18">
        <f ca="1" t="shared" si="4969"/>
        <v>21815.0707250262</v>
      </c>
      <c r="BT667" s="18">
        <f ca="1" t="shared" si="4969"/>
        <v>18588.4852476859</v>
      </c>
      <c r="BU667" s="18">
        <f ca="1" t="shared" si="4793"/>
        <v>58174.3821131465</v>
      </c>
      <c r="BV667" s="20">
        <f ca="1" t="shared" si="4794"/>
        <v>8.13764417764329</v>
      </c>
    </row>
    <row r="668" ht="15" customHeight="1" spans="1:74">
      <c r="A668" s="16">
        <v>667</v>
      </c>
      <c r="B668" s="17">
        <f ca="1" t="shared" ref="B668:F668" si="4970">RAND()</f>
        <v>0.893886960169346</v>
      </c>
      <c r="C668" s="18">
        <f ca="1">IF(B668&lt;=('Ejercicio 3 - TIR'!$D$13-'Ejercicio 3 - TIR'!$C$13)/('Ejercicio 3 - TIR'!$E$13-'Ejercicio 3 - TIR'!$C$13),'Ejercicio 3 - TIR'!$C$13+SQRT(('Ejercicio 3 - TIR'!$E$13-'Ejercicio 3 - TIR'!$C$13)*('Ejercicio 3 - TIR'!$D$13-'Ejercicio 3 - TIR'!$C$13)*B668),'Ejercicio 3 - TIR'!$E$13-SQRT(('Ejercicio 3 - TIR'!$E$13-'Ejercicio 3 - TIR'!$C$13)*('Ejercicio 3 - TIR'!$E$13-'Ejercicio 3 - TIR'!$D$13)*(1-B668)))</f>
        <v>88715.6901940445</v>
      </c>
      <c r="D668" s="17">
        <f ca="1" t="shared" si="4970"/>
        <v>0.397233989549486</v>
      </c>
      <c r="E668" s="18">
        <f ca="1">IF(D668&lt;=('Ejercicio 3 - TIR'!$D$14-'Ejercicio 3 - TIR'!$C$14)/('Ejercicio 3 - TIR'!$E$14-'Ejercicio 3 - TIR'!$C$14),'Ejercicio 3 - TIR'!$C$14+SQRT(('Ejercicio 3 - TIR'!$E$14-'Ejercicio 3 - TIR'!$C$14)*('Ejercicio 3 - TIR'!$D$14-'Ejercicio 3 - TIR'!$C$14)*D668),'Ejercicio 3 - TIR'!$E$14-SQRT(('Ejercicio 3 - TIR'!$E$14-'Ejercicio 3 - TIR'!$C$14)*('Ejercicio 3 - TIR'!$E$14-'Ejercicio 3 - TIR'!$D$14)*(1-D668)))</f>
        <v>30491.3249310129</v>
      </c>
      <c r="F668" s="17">
        <f ca="1" t="shared" si="4970"/>
        <v>0.167971216624271</v>
      </c>
      <c r="G668" s="18">
        <f ca="1">IF(F668&lt;=('Ejercicio 3 - TIR'!$D$18-'Ejercicio 3 - TIR'!$C$18)/('Ejercicio 3 - TIR'!$E$18-'Ejercicio 3 - TIR'!$C$18),'Ejercicio 3 - TIR'!$C$18+SQRT(('Ejercicio 3 - TIR'!$E$18-'Ejercicio 3 - TIR'!$C$18)*('Ejercicio 3 - TIR'!$D$18-'Ejercicio 3 - TIR'!$C$18)*F668),'Ejercicio 3 - TIR'!$E$18-SQRT(('Ejercicio 3 - TIR'!$E$18-'Ejercicio 3 - TIR'!$C$18)*('Ejercicio 3 - TIR'!$E$18-'Ejercicio 3 - TIR'!$D$18)*(1-F668)))</f>
        <v>35019.5301068567</v>
      </c>
      <c r="H668" s="17">
        <f ca="1" t="shared" ref="H668:L668" si="4971">RAND()</f>
        <v>0.325753108104031</v>
      </c>
      <c r="I668" s="18">
        <f ca="1">IF(H668&lt;=('Ejercicio 3 - TIR'!$D$18-'Ejercicio 3 - TIR'!$C$18)/('Ejercicio 3 - TIR'!$E$18-'Ejercicio 3 - TIR'!$C$18),'Ejercicio 3 - TIR'!$C$18+SQRT(('Ejercicio 3 - TIR'!$E$18-'Ejercicio 3 - TIR'!$C$18)*('Ejercicio 3 - TIR'!$D$18-'Ejercicio 3 - TIR'!$C$18)*H668),'Ejercicio 3 - TIR'!$E$18-SQRT(('Ejercicio 3 - TIR'!$E$18-'Ejercicio 3 - TIR'!$C$18)*('Ejercicio 3 - TIR'!$E$18-'Ejercicio 3 - TIR'!$D$18)*(1-H668)))</f>
        <v>36990.2050195688</v>
      </c>
      <c r="J668" s="17">
        <f ca="1" t="shared" si="4971"/>
        <v>0.573022287859158</v>
      </c>
      <c r="K668" s="18">
        <f ca="1">IF(J668&lt;=('Ejercicio 3 - TIR'!$D$18-'Ejercicio 3 - TIR'!$C$18)/('Ejercicio 3 - TIR'!$E$18-'Ejercicio 3 - TIR'!$C$18),'Ejercicio 3 - TIR'!$C$18+SQRT(('Ejercicio 3 - TIR'!$E$18-'Ejercicio 3 - TIR'!$C$18)*('Ejercicio 3 - TIR'!$D$18-'Ejercicio 3 - TIR'!$C$18)*J668),'Ejercicio 3 - TIR'!$E$18-SQRT(('Ejercicio 3 - TIR'!$E$18-'Ejercicio 3 - TIR'!$C$18)*('Ejercicio 3 - TIR'!$E$18-'Ejercicio 3 - TIR'!$D$18)*(1-J668)))</f>
        <v>39271.1025870106</v>
      </c>
      <c r="L668" s="17">
        <f ca="1" t="shared" si="4971"/>
        <v>0.261065293394906</v>
      </c>
      <c r="M668" s="18">
        <f ca="1">IF(L668&lt;=('Ejercicio 3 - TIR'!$D$18-'Ejercicio 3 - TIR'!$C$18)/('Ejercicio 3 - TIR'!$E$18-'Ejercicio 3 - TIR'!$C$18),'Ejercicio 3 - TIR'!$C$18+SQRT(('Ejercicio 3 - TIR'!$E$18-'Ejercicio 3 - TIR'!$C$18)*('Ejercicio 3 - TIR'!$D$18-'Ejercicio 3 - TIR'!$C$18)*L668),'Ejercicio 3 - TIR'!$E$18-SQRT(('Ejercicio 3 - TIR'!$E$18-'Ejercicio 3 - TIR'!$C$18)*('Ejercicio 3 - TIR'!$E$18-'Ejercicio 3 - TIR'!$D$18)*(1-L668)))</f>
        <v>36257.7786801097</v>
      </c>
      <c r="N668" s="17">
        <f ca="1" t="shared" ref="N668:R668" si="4972">RAND()</f>
        <v>0.974079083331374</v>
      </c>
      <c r="O668" s="18">
        <f ca="1">IF(N668&lt;=('Ejercicio 3 - TIR'!$D$18-'Ejercicio 3 - TIR'!$C$18)/('Ejercicio 3 - TIR'!$E$18-'Ejercicio 3 - TIR'!$C$18),'Ejercicio 3 - TIR'!$C$18+SQRT(('Ejercicio 3 - TIR'!$E$18-'Ejercicio 3 - TIR'!$C$18)*('Ejercicio 3 - TIR'!$D$18-'Ejercicio 3 - TIR'!$C$18)*N668),'Ejercicio 3 - TIR'!$E$18-SQRT(('Ejercicio 3 - TIR'!$E$18-'Ejercicio 3 - TIR'!$C$18)*('Ejercicio 3 - TIR'!$E$18-'Ejercicio 3 - TIR'!$D$18)*(1-N668)))</f>
        <v>43605.7013411227</v>
      </c>
      <c r="P668" s="17">
        <f ca="1" t="shared" si="4972"/>
        <v>0.488915459275667</v>
      </c>
      <c r="Q668" s="19">
        <f ca="1">IF(P668&lt;=('Ejercicio 3 - TIR'!$D$22-'Ejercicio 3 - TIR'!$C$22)/('Ejercicio 3 - TIR'!$E$22-'Ejercicio 3 - TIR'!$C$22),'Ejercicio 3 - TIR'!$C$22+SQRT(('Ejercicio 3 - TIR'!$E$22-'Ejercicio 3 - TIR'!$C$22)*('Ejercicio 3 - TIR'!$D$22-'Ejercicio 3 - TIR'!$C$22)*P668),'Ejercicio 3 - TIR'!$E$22-SQRT(('Ejercicio 3 - TIR'!$E$22-'Ejercicio 3 - TIR'!$C$22)*('Ejercicio 3 - TIR'!$E$22-'Ejercicio 3 - TIR'!$D$22)*(1-P668)))</f>
        <v>0.14966560005623</v>
      </c>
      <c r="R668" s="17">
        <f ca="1" t="shared" si="4972"/>
        <v>0.999253186337855</v>
      </c>
      <c r="S668" s="19">
        <f ca="1">IF(R668&lt;=('Ejercicio 3 - TIR'!$D$23-'Ejercicio 3 - TIR'!$C$23)/('Ejercicio 3 - TIR'!$E$23-'Ejercicio 3 - TIR'!$C$23),'Ejercicio 3 - TIR'!$C$23+SQRT(('Ejercicio 3 - TIR'!$E$23-'Ejercicio 3 - TIR'!$C$23)*('Ejercicio 3 - TIR'!$D$23-'Ejercicio 3 - TIR'!$C$23)*R668),'Ejercicio 3 - TIR'!$E$23-SQRT(('Ejercicio 3 - TIR'!$E$23-'Ejercicio 3 - TIR'!$C$23)*('Ejercicio 3 - TIR'!$E$23-'Ejercicio 3 - TIR'!$D$23)*(1-R668)))</f>
        <v>0.178840575749839</v>
      </c>
      <c r="T668" s="17">
        <f ca="1" t="shared" ref="T668:X668" si="4973">RAND()</f>
        <v>0.0950842916309216</v>
      </c>
      <c r="U668" s="19">
        <f ca="1">IF(T668&lt;=('Ejercicio 3 - TIR'!$D$24-'Ejercicio 3 - TIR'!$C$24)/('Ejercicio 3 - TIR'!$E$24-'Ejercicio 3 - TIR'!$C$24),'Ejercicio 3 - TIR'!$C$24+SQRT(('Ejercicio 3 - TIR'!$E$24-'Ejercicio 3 - TIR'!$C$24)*('Ejercicio 3 - TIR'!$D$24-'Ejercicio 3 - TIR'!$C$24)*T668),'Ejercicio 3 - TIR'!$E$24-SQRT(('Ejercicio 3 - TIR'!$E$24-'Ejercicio 3 - TIR'!$C$24)*('Ejercicio 3 - TIR'!$E$24-'Ejercicio 3 - TIR'!$D$24)*(1-T668)))</f>
        <v>0.164130711674397</v>
      </c>
      <c r="V668" s="17">
        <f ca="1" t="shared" si="4973"/>
        <v>0.372414270577317</v>
      </c>
      <c r="W668" s="19">
        <f ca="1">IF(V668&lt;=('Ejercicio 3 - TIR'!$D$25-'Ejercicio 3 - TIR'!$C$25)/('Ejercicio 3 - TIR'!$E$25-'Ejercicio 3 - TIR'!$C$25),'Ejercicio 3 - TIR'!$C$25+SQRT(('Ejercicio 3 - TIR'!$E$25-'Ejercicio 3 - TIR'!$C$25)*('Ejercicio 3 - TIR'!$D$25-'Ejercicio 3 - TIR'!$C$25)*V668),'Ejercicio 3 - TIR'!$E$25-SQRT(('Ejercicio 3 - TIR'!$E$25-'Ejercicio 3 - TIR'!$C$25)*('Ejercicio 3 - TIR'!$E$25-'Ejercicio 3 - TIR'!$D$25)*(1-V668)))</f>
        <v>0.203132633389752</v>
      </c>
      <c r="X668" s="17">
        <f ca="1" t="shared" si="4973"/>
        <v>0.167772006563422</v>
      </c>
      <c r="Y668" s="19">
        <f ca="1">IF(X668&lt;=('Ejercicio 3 - TIR'!$D$26-'Ejercicio 3 - TIR'!$C$26)/('Ejercicio 3 - TIR'!$E$26-'Ejercicio 3 - TIR'!$C$26),'Ejercicio 3 - TIR'!$C$26+SQRT(('Ejercicio 3 - TIR'!$E$26-'Ejercicio 3 - TIR'!$C$26)*('Ejercicio 3 - TIR'!$D$26-'Ejercicio 3 - TIR'!$C$26)*X668),'Ejercicio 3 - TIR'!$E$26-SQRT(('Ejercicio 3 - TIR'!$E$26-'Ejercicio 3 - TIR'!$C$26)*('Ejercicio 3 - TIR'!$E$26-'Ejercicio 3 - TIR'!$D$26)*(1-X668)))</f>
        <v>0.211283430590984</v>
      </c>
      <c r="Z668" s="17">
        <f ca="1" t="shared" si="4764"/>
        <v>1.14966560005623</v>
      </c>
      <c r="AA668" s="17">
        <f ca="1" t="shared" si="4765"/>
        <v>1.35527245789007</v>
      </c>
      <c r="AB668" s="17">
        <f ca="1" t="shared" si="4766"/>
        <v>1.57771429091628</v>
      </c>
      <c r="AC668" s="17">
        <f ca="1" t="shared" si="4767"/>
        <v>1.89819954956675</v>
      </c>
      <c r="AD668" s="17">
        <f ca="1" t="shared" si="4768"/>
        <v>2.29925766234547</v>
      </c>
      <c r="AE668" s="16">
        <f ca="1" t="shared" si="4769"/>
        <v>4563.50244230953</v>
      </c>
      <c r="AF668" s="16">
        <f ca="1" t="shared" si="4770"/>
        <v>5379.64184652797</v>
      </c>
      <c r="AG668" s="16">
        <f ca="1" t="shared" si="4771"/>
        <v>6262.60629135197</v>
      </c>
      <c r="AH668" s="16">
        <f ca="1" t="shared" si="4772"/>
        <v>7534.74599919752</v>
      </c>
      <c r="AI668" s="16">
        <f ca="1" t="shared" si="4773"/>
        <v>9126.71298253967</v>
      </c>
      <c r="AJ668" s="18">
        <f ca="1" t="shared" si="4774"/>
        <v>40260.7490939866</v>
      </c>
      <c r="AK668" s="18">
        <f ca="1" t="shared" si="4775"/>
        <v>50131.8060747286</v>
      </c>
      <c r="AL668" s="18">
        <f ca="1" t="shared" si="4776"/>
        <v>61958.5797715657</v>
      </c>
      <c r="AM668" s="18">
        <f ca="1" t="shared" si="4777"/>
        <v>68824.499158875</v>
      </c>
      <c r="AN668" s="18">
        <f ca="1" t="shared" si="4778"/>
        <v>100260.742930525</v>
      </c>
      <c r="AO668" s="18">
        <f ca="1">C668/'Ejercicio 3 - TIR'!$D$7</f>
        <v>17743.1380388089</v>
      </c>
      <c r="AP668" s="18">
        <f ca="1" t="shared" si="4779"/>
        <v>22517.6110551777</v>
      </c>
      <c r="AQ668" s="18">
        <f ca="1" t="shared" si="4780"/>
        <v>32388.6680359197</v>
      </c>
      <c r="AR668" s="18">
        <f ca="1" t="shared" si="4781"/>
        <v>44215.4417327568</v>
      </c>
      <c r="AS668" s="18">
        <f ca="1" t="shared" si="4782"/>
        <v>51081.3611200661</v>
      </c>
      <c r="AT668" s="18">
        <f ca="1" t="shared" si="4783"/>
        <v>82517.6048917156</v>
      </c>
      <c r="AU668" s="18">
        <f ca="1">AP668*'Ejercicio 3 - TIR'!$D$5</f>
        <v>11258.8055275889</v>
      </c>
      <c r="AV668" s="18">
        <f ca="1">AQ668*'Ejercicio 3 - TIR'!$D$5</f>
        <v>16194.3340179599</v>
      </c>
      <c r="AW668" s="18">
        <f ca="1">AR668*'Ejercicio 3 - TIR'!$D$5</f>
        <v>22107.7208663784</v>
      </c>
      <c r="AX668" s="18">
        <f ca="1">AS668*'Ejercicio 3 - TIR'!$D$5</f>
        <v>25540.6805600331</v>
      </c>
      <c r="AY668" s="18">
        <f ca="1">AT668*'Ejercicio 3 - TIR'!$D$5</f>
        <v>41258.8024458578</v>
      </c>
      <c r="AZ668" s="18">
        <f ca="1" t="shared" ref="AZ668:BD668" si="4974">AJ668-AU668-AE668</f>
        <v>24438.4411240882</v>
      </c>
      <c r="BA668" s="18">
        <f ca="1" t="shared" si="4974"/>
        <v>28557.8302102408</v>
      </c>
      <c r="BB668" s="18">
        <f ca="1" t="shared" si="4974"/>
        <v>33588.2526138353</v>
      </c>
      <c r="BC668" s="18">
        <f ca="1" t="shared" si="4974"/>
        <v>35749.0725996445</v>
      </c>
      <c r="BD668" s="18">
        <f ca="1" t="shared" si="4974"/>
        <v>49875.227502127</v>
      </c>
      <c r="BE668" s="18">
        <f ca="1" t="shared" ref="BE668:BI668" si="4975">AZ668/Z668</f>
        <v>21256.9995335104</v>
      </c>
      <c r="BF668" s="18">
        <f ca="1" t="shared" si="4975"/>
        <v>21071.6524518623</v>
      </c>
      <c r="BG668" s="18">
        <f ca="1" t="shared" si="4975"/>
        <v>21289.1857589301</v>
      </c>
      <c r="BH668" s="18">
        <f ca="1" t="shared" si="4975"/>
        <v>18833.14776247</v>
      </c>
      <c r="BI668" s="18">
        <f ca="1" t="shared" si="4975"/>
        <v>21691.8826971525</v>
      </c>
      <c r="BJ668" s="18">
        <f ca="1" t="shared" si="4786"/>
        <v>70107.4124826968</v>
      </c>
      <c r="BK668" s="18">
        <f ca="1" t="shared" si="4787"/>
        <v>40796.0460897847</v>
      </c>
      <c r="BL668" s="18">
        <f ca="1" t="shared" si="4788"/>
        <v>110903.458572481</v>
      </c>
      <c r="BM668" s="18">
        <f ca="1">BK668*'Ejercicio 3 - TIR'!$D$5</f>
        <v>20398.0230448924</v>
      </c>
      <c r="BN668" s="18">
        <f ca="1" t="shared" si="4789"/>
        <v>90505.4355275891</v>
      </c>
      <c r="BO668" s="18">
        <f ca="1" t="shared" si="4790"/>
        <v>39362.8939504173</v>
      </c>
      <c r="BP668" s="18">
        <f ca="1" t="shared" si="4791"/>
        <v>-119207.015125057</v>
      </c>
      <c r="BQ668" s="18">
        <f ca="1" t="shared" ref="BQ668:BT668" si="4976">BE668</f>
        <v>21256.9995335104</v>
      </c>
      <c r="BR668" s="18">
        <f ca="1" t="shared" si="4976"/>
        <v>21071.6524518623</v>
      </c>
      <c r="BS668" s="18">
        <f ca="1" t="shared" si="4976"/>
        <v>21289.1857589301</v>
      </c>
      <c r="BT668" s="18">
        <f ca="1" t="shared" si="4976"/>
        <v>18833.14776247</v>
      </c>
      <c r="BU668" s="18">
        <f ca="1" t="shared" si="4793"/>
        <v>61054.7766475699</v>
      </c>
      <c r="BV668" s="20">
        <f ca="1" t="shared" si="4794"/>
        <v>5.47961939558572</v>
      </c>
    </row>
    <row r="669" ht="15" customHeight="1" spans="1:74">
      <c r="A669" s="16">
        <v>668</v>
      </c>
      <c r="B669" s="17">
        <f ca="1" t="shared" ref="B669:F669" si="4977">RAND()</f>
        <v>0.791208481415384</v>
      </c>
      <c r="C669" s="18">
        <f ca="1">IF(B669&lt;=('Ejercicio 3 - TIR'!$D$13-'Ejercicio 3 - TIR'!$C$13)/('Ejercicio 3 - TIR'!$E$13-'Ejercicio 3 - TIR'!$C$13),'Ejercicio 3 - TIR'!$C$13+SQRT(('Ejercicio 3 - TIR'!$E$13-'Ejercicio 3 - TIR'!$C$13)*('Ejercicio 3 - TIR'!$D$13-'Ejercicio 3 - TIR'!$C$13)*B669),'Ejercicio 3 - TIR'!$E$13-SQRT(('Ejercicio 3 - TIR'!$E$13-'Ejercicio 3 - TIR'!$C$13)*('Ejercicio 3 - TIR'!$E$13-'Ejercicio 3 - TIR'!$D$13)*(1-B669)))</f>
        <v>84171.2343405577</v>
      </c>
      <c r="D669" s="17">
        <f ca="1" t="shared" si="4977"/>
        <v>0.0656607863274363</v>
      </c>
      <c r="E669" s="18">
        <f ca="1">IF(D669&lt;=('Ejercicio 3 - TIR'!$D$14-'Ejercicio 3 - TIR'!$C$14)/('Ejercicio 3 - TIR'!$E$14-'Ejercicio 3 - TIR'!$C$14),'Ejercicio 3 - TIR'!$C$14+SQRT(('Ejercicio 3 - TIR'!$E$14-'Ejercicio 3 - TIR'!$C$14)*('Ejercicio 3 - TIR'!$D$14-'Ejercicio 3 - TIR'!$C$14)*D669),'Ejercicio 3 - TIR'!$E$14-SQRT(('Ejercicio 3 - TIR'!$E$14-'Ejercicio 3 - TIR'!$C$14)*('Ejercicio 3 - TIR'!$E$14-'Ejercicio 3 - TIR'!$D$14)*(1-D669)))</f>
        <v>27219.1347355575</v>
      </c>
      <c r="F669" s="17">
        <f ca="1" t="shared" si="4977"/>
        <v>0.017549600396952</v>
      </c>
      <c r="G669" s="18">
        <f ca="1">IF(F669&lt;=('Ejercicio 3 - TIR'!$D$18-'Ejercicio 3 - TIR'!$C$18)/('Ejercicio 3 - TIR'!$E$18-'Ejercicio 3 - TIR'!$C$18),'Ejercicio 3 - TIR'!$C$18+SQRT(('Ejercicio 3 - TIR'!$E$18-'Ejercicio 3 - TIR'!$C$18)*('Ejercicio 3 - TIR'!$D$18-'Ejercicio 3 - TIR'!$C$18)*F669),'Ejercicio 3 - TIR'!$E$18-SQRT(('Ejercicio 3 - TIR'!$E$18-'Ejercicio 3 - TIR'!$C$18)*('Ejercicio 3 - TIR'!$E$18-'Ejercicio 3 - TIR'!$D$18)*(1-F669)))</f>
        <v>31622.4796021962</v>
      </c>
      <c r="H669" s="17">
        <f ca="1" t="shared" ref="H669:L669" si="4978">RAND()</f>
        <v>0.799084095339696</v>
      </c>
      <c r="I669" s="18">
        <f ca="1">IF(H669&lt;=('Ejercicio 3 - TIR'!$D$18-'Ejercicio 3 - TIR'!$C$18)/('Ejercicio 3 - TIR'!$E$18-'Ejercicio 3 - TIR'!$C$18),'Ejercicio 3 - TIR'!$C$18+SQRT(('Ejercicio 3 - TIR'!$E$18-'Ejercicio 3 - TIR'!$C$18)*('Ejercicio 3 - TIR'!$D$18-'Ejercicio 3 - TIR'!$C$18)*H669),'Ejercicio 3 - TIR'!$E$18-SQRT(('Ejercicio 3 - TIR'!$E$18-'Ejercicio 3 - TIR'!$C$18)*('Ejercicio 3 - TIR'!$E$18-'Ejercicio 3 - TIR'!$D$18)*(1-H669)))</f>
        <v>41118.1585749128</v>
      </c>
      <c r="J669" s="17">
        <f ca="1" t="shared" si="4978"/>
        <v>0.545062643503196</v>
      </c>
      <c r="K669" s="18">
        <f ca="1">IF(J669&lt;=('Ejercicio 3 - TIR'!$D$18-'Ejercicio 3 - TIR'!$C$18)/('Ejercicio 3 - TIR'!$E$18-'Ejercicio 3 - TIR'!$C$18),'Ejercicio 3 - TIR'!$C$18+SQRT(('Ejercicio 3 - TIR'!$E$18-'Ejercicio 3 - TIR'!$C$18)*('Ejercicio 3 - TIR'!$D$18-'Ejercicio 3 - TIR'!$C$18)*J669),'Ejercicio 3 - TIR'!$E$18-SQRT(('Ejercicio 3 - TIR'!$E$18-'Ejercicio 3 - TIR'!$C$18)*('Ejercicio 3 - TIR'!$E$18-'Ejercicio 3 - TIR'!$D$18)*(1-J669)))</f>
        <v>39042.090274128</v>
      </c>
      <c r="L669" s="17">
        <f ca="1" t="shared" si="4978"/>
        <v>0.375056899826177</v>
      </c>
      <c r="M669" s="18">
        <f ca="1">IF(L669&lt;=('Ejercicio 3 - TIR'!$D$18-'Ejercicio 3 - TIR'!$C$18)/('Ejercicio 3 - TIR'!$E$18-'Ejercicio 3 - TIR'!$C$18),'Ejercicio 3 - TIR'!$C$18+SQRT(('Ejercicio 3 - TIR'!$E$18-'Ejercicio 3 - TIR'!$C$18)*('Ejercicio 3 - TIR'!$D$18-'Ejercicio 3 - TIR'!$C$18)*L669),'Ejercicio 3 - TIR'!$E$18-SQRT(('Ejercicio 3 - TIR'!$E$18-'Ejercicio 3 - TIR'!$C$18)*('Ejercicio 3 - TIR'!$E$18-'Ejercicio 3 - TIR'!$D$18)*(1-L669)))</f>
        <v>37500.5689766795</v>
      </c>
      <c r="N669" s="17">
        <f ca="1" t="shared" ref="N669:R669" si="4979">RAND()</f>
        <v>0.159419702796411</v>
      </c>
      <c r="O669" s="18">
        <f ca="1">IF(N669&lt;=('Ejercicio 3 - TIR'!$D$18-'Ejercicio 3 - TIR'!$C$18)/('Ejercicio 3 - TIR'!$E$18-'Ejercicio 3 - TIR'!$C$18),'Ejercicio 3 - TIR'!$C$18+SQRT(('Ejercicio 3 - TIR'!$E$18-'Ejercicio 3 - TIR'!$C$18)*('Ejercicio 3 - TIR'!$D$18-'Ejercicio 3 - TIR'!$C$18)*N669),'Ejercicio 3 - TIR'!$E$18-SQRT(('Ejercicio 3 - TIR'!$E$18-'Ejercicio 3 - TIR'!$C$18)*('Ejercicio 3 - TIR'!$E$18-'Ejercicio 3 - TIR'!$D$18)*(1-N669)))</f>
        <v>34890.0874654204</v>
      </c>
      <c r="P669" s="17">
        <f ca="1" t="shared" si="4979"/>
        <v>0.497954209479145</v>
      </c>
      <c r="Q669" s="19">
        <f ca="1">IF(P669&lt;=('Ejercicio 3 - TIR'!$D$22-'Ejercicio 3 - TIR'!$C$22)/('Ejercicio 3 - TIR'!$E$22-'Ejercicio 3 - TIR'!$C$22),'Ejercicio 3 - TIR'!$C$22+SQRT(('Ejercicio 3 - TIR'!$E$22-'Ejercicio 3 - TIR'!$C$22)*('Ejercicio 3 - TIR'!$D$22-'Ejercicio 3 - TIR'!$C$22)*P669),'Ejercicio 3 - TIR'!$E$22-SQRT(('Ejercicio 3 - TIR'!$E$22-'Ejercicio 3 - TIR'!$C$22)*('Ejercicio 3 - TIR'!$E$22-'Ejercicio 3 - TIR'!$D$22)*(1-P669)))</f>
        <v>0.14993856337673</v>
      </c>
      <c r="R669" s="17">
        <f ca="1" t="shared" si="4979"/>
        <v>0.47406129815933</v>
      </c>
      <c r="S669" s="19">
        <f ca="1">IF(R669&lt;=('Ejercicio 3 - TIR'!$D$23-'Ejercicio 3 - TIR'!$C$23)/('Ejercicio 3 - TIR'!$E$23-'Ejercicio 3 - TIR'!$C$23),'Ejercicio 3 - TIR'!$C$23+SQRT(('Ejercicio 3 - TIR'!$E$23-'Ejercicio 3 - TIR'!$C$23)*('Ejercicio 3 - TIR'!$D$23-'Ejercicio 3 - TIR'!$C$23)*R669),'Ejercicio 3 - TIR'!$E$23-SQRT(('Ejercicio 3 - TIR'!$E$23-'Ejercicio 3 - TIR'!$C$23)*('Ejercicio 3 - TIR'!$E$23-'Ejercicio 3 - TIR'!$D$23)*(1-R669)))</f>
        <v>0.149211476112768</v>
      </c>
      <c r="T669" s="17">
        <f ca="1" t="shared" ref="T669:X669" si="4980">RAND()</f>
        <v>0.632535551963568</v>
      </c>
      <c r="U669" s="19">
        <f ca="1">IF(T669&lt;=('Ejercicio 3 - TIR'!$D$24-'Ejercicio 3 - TIR'!$C$24)/('Ejercicio 3 - TIR'!$E$24-'Ejercicio 3 - TIR'!$C$24),'Ejercicio 3 - TIR'!$C$24+SQRT(('Ejercicio 3 - TIR'!$E$24-'Ejercicio 3 - TIR'!$C$24)*('Ejercicio 3 - TIR'!$D$24-'Ejercicio 3 - TIR'!$C$24)*T669),'Ejercicio 3 - TIR'!$E$24-SQRT(('Ejercicio 3 - TIR'!$E$24-'Ejercicio 3 - TIR'!$C$24)*('Ejercicio 3 - TIR'!$E$24-'Ejercicio 3 - TIR'!$D$24)*(1-T669)))</f>
        <v>0.187923521787733</v>
      </c>
      <c r="V669" s="17">
        <f ca="1" t="shared" si="4980"/>
        <v>0.705277817896593</v>
      </c>
      <c r="W669" s="19">
        <f ca="1">IF(V669&lt;=('Ejercicio 3 - TIR'!$D$25-'Ejercicio 3 - TIR'!$C$25)/('Ejercicio 3 - TIR'!$E$25-'Ejercicio 3 - TIR'!$C$25),'Ejercicio 3 - TIR'!$C$25+SQRT(('Ejercicio 3 - TIR'!$E$25-'Ejercicio 3 - TIR'!$C$25)*('Ejercicio 3 - TIR'!$D$25-'Ejercicio 3 - TIR'!$C$25)*V669),'Ejercicio 3 - TIR'!$E$25-SQRT(('Ejercicio 3 - TIR'!$E$25-'Ejercicio 3 - TIR'!$C$25)*('Ejercicio 3 - TIR'!$E$25-'Ejercicio 3 - TIR'!$D$25)*(1-V669)))</f>
        <v>0.217882596036387</v>
      </c>
      <c r="X669" s="17">
        <f ca="1" t="shared" si="4980"/>
        <v>0.519949088931479</v>
      </c>
      <c r="Y669" s="19">
        <f ca="1">IF(X669&lt;=('Ejercicio 3 - TIR'!$D$26-'Ejercicio 3 - TIR'!$C$26)/('Ejercicio 3 - TIR'!$E$26-'Ejercicio 3 - TIR'!$C$26),'Ejercicio 3 - TIR'!$C$26+SQRT(('Ejercicio 3 - TIR'!$E$26-'Ejercicio 3 - TIR'!$C$26)*('Ejercicio 3 - TIR'!$D$26-'Ejercicio 3 - TIR'!$C$26)*X669),'Ejercicio 3 - TIR'!$E$26-SQRT(('Ejercicio 3 - TIR'!$E$26-'Ejercicio 3 - TIR'!$C$26)*('Ejercicio 3 - TIR'!$E$26-'Ejercicio 3 - TIR'!$D$26)*(1-X669)))</f>
        <v>0.229085611859023</v>
      </c>
      <c r="Z669" s="17">
        <f ca="1" t="shared" si="4764"/>
        <v>1.14993856337673</v>
      </c>
      <c r="AA669" s="17">
        <f ca="1" t="shared" si="4765"/>
        <v>1.32152259385717</v>
      </c>
      <c r="AB669" s="17">
        <f ca="1" t="shared" si="4766"/>
        <v>1.56986777381687</v>
      </c>
      <c r="AC669" s="17">
        <f ca="1" t="shared" si="4767"/>
        <v>1.91191463980995</v>
      </c>
      <c r="AD669" s="17">
        <f ca="1" t="shared" si="4768"/>
        <v>2.34990677489303</v>
      </c>
      <c r="AE669" s="16">
        <f ca="1" t="shared" si="4769"/>
        <v>4081.19795860713</v>
      </c>
      <c r="AF669" s="16">
        <f ca="1" t="shared" si="4770"/>
        <v>4690.15953031931</v>
      </c>
      <c r="AG669" s="16">
        <f ca="1" t="shared" si="4771"/>
        <v>5571.55082700322</v>
      </c>
      <c r="AH669" s="16">
        <f ca="1" t="shared" si="4772"/>
        <v>6785.49478513936</v>
      </c>
      <c r="AI669" s="16">
        <f ca="1" t="shared" si="4773"/>
        <v>8339.95400975922</v>
      </c>
      <c r="AJ669" s="18">
        <f ca="1" t="shared" si="4774"/>
        <v>36363.9087641595</v>
      </c>
      <c r="AK669" s="18">
        <f ca="1" t="shared" si="4775"/>
        <v>54338.5755745491</v>
      </c>
      <c r="AL669" s="18">
        <f ca="1" t="shared" si="4776"/>
        <v>61290.9193438024</v>
      </c>
      <c r="AM669" s="18">
        <f ca="1" t="shared" si="4777"/>
        <v>71697.8868277163</v>
      </c>
      <c r="AN669" s="18">
        <f ca="1" t="shared" si="4778"/>
        <v>81988.4529116019</v>
      </c>
      <c r="AO669" s="18">
        <f ca="1">C669/'Ejercicio 3 - TIR'!$D$7</f>
        <v>16834.2468681115</v>
      </c>
      <c r="AP669" s="18">
        <f ca="1" t="shared" si="4779"/>
        <v>19529.6618960479</v>
      </c>
      <c r="AQ669" s="18">
        <f ca="1" t="shared" si="4780"/>
        <v>37504.3287064376</v>
      </c>
      <c r="AR669" s="18">
        <f ca="1" t="shared" si="4781"/>
        <v>44456.6724756908</v>
      </c>
      <c r="AS669" s="18">
        <f ca="1" t="shared" si="4782"/>
        <v>54863.6399596047</v>
      </c>
      <c r="AT669" s="18">
        <f ca="1" t="shared" si="4783"/>
        <v>65154.2060434904</v>
      </c>
      <c r="AU669" s="18">
        <f ca="1">AP669*'Ejercicio 3 - TIR'!$D$5</f>
        <v>9764.83094802395</v>
      </c>
      <c r="AV669" s="18">
        <f ca="1">AQ669*'Ejercicio 3 - TIR'!$D$5</f>
        <v>18752.1643532188</v>
      </c>
      <c r="AW669" s="18">
        <f ca="1">AR669*'Ejercicio 3 - TIR'!$D$5</f>
        <v>22228.3362378454</v>
      </c>
      <c r="AX669" s="18">
        <f ca="1">AS669*'Ejercicio 3 - TIR'!$D$5</f>
        <v>27431.8199798024</v>
      </c>
      <c r="AY669" s="18">
        <f ca="1">AT669*'Ejercicio 3 - TIR'!$D$5</f>
        <v>32577.1030217452</v>
      </c>
      <c r="AZ669" s="18">
        <f ca="1" t="shared" ref="AZ669:BD669" si="4981">AJ669-AU669-AE669</f>
        <v>22517.8798575284</v>
      </c>
      <c r="BA669" s="18">
        <f ca="1" t="shared" si="4981"/>
        <v>30896.251691011</v>
      </c>
      <c r="BB669" s="18">
        <f ca="1" t="shared" si="4981"/>
        <v>33491.0322789537</v>
      </c>
      <c r="BC669" s="18">
        <f ca="1" t="shared" si="4981"/>
        <v>37480.5720627745</v>
      </c>
      <c r="BD669" s="18">
        <f ca="1" t="shared" si="4981"/>
        <v>41071.3958800975</v>
      </c>
      <c r="BE669" s="18">
        <f ca="1" t="shared" ref="BE669:BI669" si="4982">AZ669/Z669</f>
        <v>19581.8112155539</v>
      </c>
      <c r="BF669" s="18">
        <f ca="1" t="shared" si="4982"/>
        <v>23379.2837403054</v>
      </c>
      <c r="BG669" s="18">
        <f ca="1" t="shared" si="4982"/>
        <v>21333.6644254605</v>
      </c>
      <c r="BH669" s="18">
        <f ca="1" t="shared" si="4982"/>
        <v>19603.684852008</v>
      </c>
      <c r="BI669" s="18">
        <f ca="1" t="shared" si="4982"/>
        <v>17477.8830883481</v>
      </c>
      <c r="BJ669" s="18">
        <f ca="1" t="shared" si="4786"/>
        <v>63962.4291218128</v>
      </c>
      <c r="BK669" s="18">
        <f ca="1" t="shared" si="4787"/>
        <v>39558.9107655972</v>
      </c>
      <c r="BL669" s="18">
        <f ca="1" t="shared" si="4788"/>
        <v>103521.33988741</v>
      </c>
      <c r="BM669" s="18">
        <f ca="1">BK669*'Ejercicio 3 - TIR'!$D$5</f>
        <v>19779.4553827986</v>
      </c>
      <c r="BN669" s="18">
        <f ca="1" t="shared" si="4789"/>
        <v>83741.8845046114</v>
      </c>
      <c r="BO669" s="18">
        <f ca="1" t="shared" si="4790"/>
        <v>35636.2581696132</v>
      </c>
      <c r="BP669" s="18">
        <f ca="1" t="shared" si="4791"/>
        <v>-111390.369076115</v>
      </c>
      <c r="BQ669" s="18">
        <f ca="1" t="shared" ref="BQ669:BT669" si="4983">BE669</f>
        <v>19581.8112155539</v>
      </c>
      <c r="BR669" s="18">
        <f ca="1" t="shared" si="4983"/>
        <v>23379.2837403054</v>
      </c>
      <c r="BS669" s="18">
        <f ca="1" t="shared" si="4983"/>
        <v>21333.6644254605</v>
      </c>
      <c r="BT669" s="18">
        <f ca="1" t="shared" si="4983"/>
        <v>19603.684852008</v>
      </c>
      <c r="BU669" s="18">
        <f ca="1" t="shared" si="4793"/>
        <v>53114.1412579613</v>
      </c>
      <c r="BV669" s="20">
        <f ca="1" t="shared" si="4794"/>
        <v>6.290954884994</v>
      </c>
    </row>
    <row r="670" ht="15" customHeight="1" spans="1:74">
      <c r="A670" s="16">
        <v>669</v>
      </c>
      <c r="B670" s="17">
        <f ca="1" t="shared" ref="B670:F670" si="4984">RAND()</f>
        <v>0.824497875167028</v>
      </c>
      <c r="C670" s="18">
        <f ca="1">IF(B670&lt;=('Ejercicio 3 - TIR'!$D$13-'Ejercicio 3 - TIR'!$C$13)/('Ejercicio 3 - TIR'!$E$13-'Ejercicio 3 - TIR'!$C$13),'Ejercicio 3 - TIR'!$C$13+SQRT(('Ejercicio 3 - TIR'!$E$13-'Ejercicio 3 - TIR'!$C$13)*('Ejercicio 3 - TIR'!$D$13-'Ejercicio 3 - TIR'!$C$13)*B670),'Ejercicio 3 - TIR'!$E$13-SQRT(('Ejercicio 3 - TIR'!$E$13-'Ejercicio 3 - TIR'!$C$13)*('Ejercicio 3 - TIR'!$E$13-'Ejercicio 3 - TIR'!$D$13)*(1-B670)))</f>
        <v>85487.8482022973</v>
      </c>
      <c r="D670" s="17">
        <f ca="1" t="shared" si="4984"/>
        <v>0.751806384914821</v>
      </c>
      <c r="E670" s="18">
        <f ca="1">IF(D670&lt;=('Ejercicio 3 - TIR'!$D$14-'Ejercicio 3 - TIR'!$C$14)/('Ejercicio 3 - TIR'!$E$14-'Ejercicio 3 - TIR'!$C$14),'Ejercicio 3 - TIR'!$C$14+SQRT(('Ejercicio 3 - TIR'!$E$14-'Ejercicio 3 - TIR'!$C$14)*('Ejercicio 3 - TIR'!$D$14-'Ejercicio 3 - TIR'!$C$14)*D670),'Ejercicio 3 - TIR'!$E$14-SQRT(('Ejercicio 3 - TIR'!$E$14-'Ejercicio 3 - TIR'!$C$14)*('Ejercicio 3 - TIR'!$E$14-'Ejercicio 3 - TIR'!$D$14)*(1-D670)))</f>
        <v>33898.4393584283</v>
      </c>
      <c r="F670" s="17">
        <f ca="1" t="shared" si="4984"/>
        <v>0.897620376837055</v>
      </c>
      <c r="G670" s="18">
        <f ca="1">IF(F670&lt;=('Ejercicio 3 - TIR'!$D$18-'Ejercicio 3 - TIR'!$C$18)/('Ejercicio 3 - TIR'!$E$18-'Ejercicio 3 - TIR'!$C$18),'Ejercicio 3 - TIR'!$C$18+SQRT(('Ejercicio 3 - TIR'!$E$18-'Ejercicio 3 - TIR'!$C$18)*('Ejercicio 3 - TIR'!$D$18-'Ejercicio 3 - TIR'!$C$18)*F670),'Ejercicio 3 - TIR'!$E$18-SQRT(('Ejercicio 3 - TIR'!$E$18-'Ejercicio 3 - TIR'!$C$18)*('Ejercicio 3 - TIR'!$E$18-'Ejercicio 3 - TIR'!$D$18)*(1-F670)))</f>
        <v>42228.994453773</v>
      </c>
      <c r="H670" s="17">
        <f ca="1" t="shared" ref="H670:L670" si="4985">RAND()</f>
        <v>0.675198312967792</v>
      </c>
      <c r="I670" s="18">
        <f ca="1">IF(H670&lt;=('Ejercicio 3 - TIR'!$D$18-'Ejercicio 3 - TIR'!$C$18)/('Ejercicio 3 - TIR'!$E$18-'Ejercicio 3 - TIR'!$C$18),'Ejercicio 3 - TIR'!$C$18+SQRT(('Ejercicio 3 - TIR'!$E$18-'Ejercicio 3 - TIR'!$C$18)*('Ejercicio 3 - TIR'!$D$18-'Ejercicio 3 - TIR'!$C$18)*H670),'Ejercicio 3 - TIR'!$E$18-SQRT(('Ejercicio 3 - TIR'!$E$18-'Ejercicio 3 - TIR'!$C$18)*('Ejercicio 3 - TIR'!$E$18-'Ejercicio 3 - TIR'!$D$18)*(1-H670)))</f>
        <v>40064.4021104414</v>
      </c>
      <c r="J670" s="17">
        <f ca="1" t="shared" si="4985"/>
        <v>0.150263436393785</v>
      </c>
      <c r="K670" s="18">
        <f ca="1">IF(J670&lt;=('Ejercicio 3 - TIR'!$D$18-'Ejercicio 3 - TIR'!$C$18)/('Ejercicio 3 - TIR'!$E$18-'Ejercicio 3 - TIR'!$C$18),'Ejercicio 3 - TIR'!$C$18+SQRT(('Ejercicio 3 - TIR'!$E$18-'Ejercicio 3 - TIR'!$C$18)*('Ejercicio 3 - TIR'!$D$18-'Ejercicio 3 - TIR'!$C$18)*J670),'Ejercicio 3 - TIR'!$E$18-SQRT(('Ejercicio 3 - TIR'!$E$18-'Ejercicio 3 - TIR'!$C$18)*('Ejercicio 3 - TIR'!$E$18-'Ejercicio 3 - TIR'!$D$18)*(1-J670)))</f>
        <v>34747.5799581542</v>
      </c>
      <c r="L670" s="17">
        <f ca="1" t="shared" si="4985"/>
        <v>0.31073353546592</v>
      </c>
      <c r="M670" s="18">
        <f ca="1">IF(L670&lt;=('Ejercicio 3 - TIR'!$D$18-'Ejercicio 3 - TIR'!$C$18)/('Ejercicio 3 - TIR'!$E$18-'Ejercicio 3 - TIR'!$C$18),'Ejercicio 3 - TIR'!$C$18+SQRT(('Ejercicio 3 - TIR'!$E$18-'Ejercicio 3 - TIR'!$C$18)*('Ejercicio 3 - TIR'!$D$18-'Ejercicio 3 - TIR'!$C$18)*L670),'Ejercicio 3 - TIR'!$E$18-SQRT(('Ejercicio 3 - TIR'!$E$18-'Ejercicio 3 - TIR'!$C$18)*('Ejercicio 3 - TIR'!$E$18-'Ejercicio 3 - TIR'!$D$18)*(1-L670)))</f>
        <v>36827.1538960161</v>
      </c>
      <c r="N670" s="17">
        <f ca="1" t="shared" ref="N670:R670" si="4986">RAND()</f>
        <v>0.91865496872794</v>
      </c>
      <c r="O670" s="18">
        <f ca="1">IF(N670&lt;=('Ejercicio 3 - TIR'!$D$18-'Ejercicio 3 - TIR'!$C$18)/('Ejercicio 3 - TIR'!$E$18-'Ejercicio 3 - TIR'!$C$18),'Ejercicio 3 - TIR'!$C$18+SQRT(('Ejercicio 3 - TIR'!$E$18-'Ejercicio 3 - TIR'!$C$18)*('Ejercicio 3 - TIR'!$D$18-'Ejercicio 3 - TIR'!$C$18)*N670),'Ejercicio 3 - TIR'!$E$18-SQRT(('Ejercicio 3 - TIR'!$E$18-'Ejercicio 3 - TIR'!$C$18)*('Ejercicio 3 - TIR'!$E$18-'Ejercicio 3 - TIR'!$D$18)*(1-N670)))</f>
        <v>42530.0045859548</v>
      </c>
      <c r="P670" s="17">
        <f ca="1" t="shared" si="4986"/>
        <v>0.999463387623684</v>
      </c>
      <c r="Q670" s="19">
        <f ca="1">IF(P670&lt;=('Ejercicio 3 - TIR'!$D$22-'Ejercicio 3 - TIR'!$C$22)/('Ejercicio 3 - TIR'!$E$22-'Ejercicio 3 - TIR'!$C$22),'Ejercicio 3 - TIR'!$C$22+SQRT(('Ejercicio 3 - TIR'!$E$22-'Ejercicio 3 - TIR'!$C$22)*('Ejercicio 3 - TIR'!$D$22-'Ejercicio 3 - TIR'!$C$22)*P670),'Ejercicio 3 - TIR'!$E$22-SQRT(('Ejercicio 3 - TIR'!$E$22-'Ejercicio 3 - TIR'!$C$22)*('Ejercicio 3 - TIR'!$E$22-'Ejercicio 3 - TIR'!$D$22)*(1-P670)))</f>
        <v>0.179017196724991</v>
      </c>
      <c r="R670" s="17">
        <f ca="1" t="shared" si="4986"/>
        <v>0.00133701445144374</v>
      </c>
      <c r="S670" s="19">
        <f ca="1">IF(R670&lt;=('Ejercicio 3 - TIR'!$D$23-'Ejercicio 3 - TIR'!$C$23)/('Ejercicio 3 - TIR'!$E$23-'Ejercicio 3 - TIR'!$C$23),'Ejercicio 3 - TIR'!$C$23+SQRT(('Ejercicio 3 - TIR'!$E$23-'Ejercicio 3 - TIR'!$C$23)*('Ejercicio 3 - TIR'!$D$23-'Ejercicio 3 - TIR'!$C$23)*R670),'Ejercicio 3 - TIR'!$E$23-SQRT(('Ejercicio 3 - TIR'!$E$23-'Ejercicio 3 - TIR'!$C$23)*('Ejercicio 3 - TIR'!$E$23-'Ejercicio 3 - TIR'!$D$23)*(1-R670)))</f>
        <v>0.121551330400849</v>
      </c>
      <c r="T670" s="17">
        <f ca="1" t="shared" ref="T670:X670" si="4987">RAND()</f>
        <v>0.519094960270746</v>
      </c>
      <c r="U670" s="19">
        <f ca="1">IF(T670&lt;=('Ejercicio 3 - TIR'!$D$24-'Ejercicio 3 - TIR'!$C$24)/('Ejercicio 3 - TIR'!$E$24-'Ejercicio 3 - TIR'!$C$24),'Ejercicio 3 - TIR'!$C$24+SQRT(('Ejercicio 3 - TIR'!$E$24-'Ejercicio 3 - TIR'!$C$24)*('Ejercicio 3 - TIR'!$D$24-'Ejercicio 3 - TIR'!$C$24)*T670),'Ejercicio 3 - TIR'!$E$24-SQRT(('Ejercicio 3 - TIR'!$E$24-'Ejercicio 3 - TIR'!$C$24)*('Ejercicio 3 - TIR'!$E$24-'Ejercicio 3 - TIR'!$D$24)*(1-T670)))</f>
        <v>0.183304848941013</v>
      </c>
      <c r="V670" s="17">
        <f ca="1" t="shared" si="4987"/>
        <v>0.392053426373995</v>
      </c>
      <c r="W670" s="19">
        <f ca="1">IF(V670&lt;=('Ejercicio 3 - TIR'!$D$25-'Ejercicio 3 - TIR'!$C$25)/('Ejercicio 3 - TIR'!$E$25-'Ejercicio 3 - TIR'!$C$25),'Ejercicio 3 - TIR'!$C$25+SQRT(('Ejercicio 3 - TIR'!$E$25-'Ejercicio 3 - TIR'!$C$25)*('Ejercicio 3 - TIR'!$D$25-'Ejercicio 3 - TIR'!$C$25)*V670),'Ejercicio 3 - TIR'!$E$25-SQRT(('Ejercicio 3 - TIR'!$E$25-'Ejercicio 3 - TIR'!$C$25)*('Ejercicio 3 - TIR'!$E$25-'Ejercicio 3 - TIR'!$D$25)*(1-V670)))</f>
        <v>0.203871776452035</v>
      </c>
      <c r="X670" s="17">
        <f ca="1" t="shared" si="4987"/>
        <v>0.980725468985117</v>
      </c>
      <c r="Y670" s="19">
        <f ca="1">IF(X670&lt;=('Ejercicio 3 - TIR'!$D$26-'Ejercicio 3 - TIR'!$C$26)/('Ejercicio 3 - TIR'!$E$26-'Ejercicio 3 - TIR'!$C$26),'Ejercicio 3 - TIR'!$C$26+SQRT(('Ejercicio 3 - TIR'!$E$26-'Ejercicio 3 - TIR'!$C$26)*('Ejercicio 3 - TIR'!$D$26-'Ejercicio 3 - TIR'!$C$26)*X670),'Ejercicio 3 - TIR'!$E$26-SQRT(('Ejercicio 3 - TIR'!$E$26-'Ejercicio 3 - TIR'!$C$26)*('Ejercicio 3 - TIR'!$E$26-'Ejercicio 3 - TIR'!$D$26)*(1-X670)))</f>
        <v>0.269797918473156</v>
      </c>
      <c r="Z670" s="17">
        <f ca="1" t="shared" si="4764"/>
        <v>1.17901719672499</v>
      </c>
      <c r="AA670" s="17">
        <f ca="1" t="shared" si="4765"/>
        <v>1.32232830555239</v>
      </c>
      <c r="AB670" s="17">
        <f ca="1" t="shared" si="4766"/>
        <v>1.5647174958521</v>
      </c>
      <c r="AC670" s="17">
        <f ca="1" t="shared" si="4767"/>
        <v>1.88371923137705</v>
      </c>
      <c r="AD670" s="17">
        <f ca="1" t="shared" si="4768"/>
        <v>2.39194275899043</v>
      </c>
      <c r="AE670" s="16">
        <f ca="1" t="shared" si="4769"/>
        <v>6068.40358729792</v>
      </c>
      <c r="AF670" s="16">
        <f ca="1" t="shared" si="4770"/>
        <v>6806.02611674327</v>
      </c>
      <c r="AG670" s="16">
        <f ca="1" t="shared" si="4771"/>
        <v>8053.60370596148</v>
      </c>
      <c r="AH670" s="16">
        <f ca="1" t="shared" si="4772"/>
        <v>9695.50620033655</v>
      </c>
      <c r="AI670" s="16">
        <f ca="1" t="shared" si="4773"/>
        <v>12311.3335917309</v>
      </c>
      <c r="AJ670" s="18">
        <f ca="1" t="shared" si="4774"/>
        <v>49788.7106614026</v>
      </c>
      <c r="AK670" s="18">
        <f ca="1" t="shared" si="4775"/>
        <v>52978.2929556696</v>
      </c>
      <c r="AL670" s="18">
        <f ca="1" t="shared" si="4776"/>
        <v>54370.1462990437</v>
      </c>
      <c r="AM670" s="18">
        <f ca="1" t="shared" si="4777"/>
        <v>69372.0180308077</v>
      </c>
      <c r="AN670" s="18">
        <f ca="1" t="shared" si="4778"/>
        <v>101729.336509204</v>
      </c>
      <c r="AO670" s="18">
        <f ca="1">C670/'Ejercicio 3 - TIR'!$D$7</f>
        <v>17097.5696404595</v>
      </c>
      <c r="AP670" s="18">
        <f ca="1" t="shared" si="4779"/>
        <v>32691.1410209432</v>
      </c>
      <c r="AQ670" s="18">
        <f ca="1" t="shared" si="4780"/>
        <v>35880.7233152102</v>
      </c>
      <c r="AR670" s="18">
        <f ca="1" t="shared" si="4781"/>
        <v>37272.5766585842</v>
      </c>
      <c r="AS670" s="18">
        <f ca="1" t="shared" si="4782"/>
        <v>52274.4483903482</v>
      </c>
      <c r="AT670" s="18">
        <f ca="1" t="shared" si="4783"/>
        <v>84631.7668687447</v>
      </c>
      <c r="AU670" s="18">
        <f ca="1">AP670*'Ejercicio 3 - TIR'!$D$5</f>
        <v>16345.5705104716</v>
      </c>
      <c r="AV670" s="18">
        <f ca="1">AQ670*'Ejercicio 3 - TIR'!$D$5</f>
        <v>17940.3616576051</v>
      </c>
      <c r="AW670" s="18">
        <f ca="1">AR670*'Ejercicio 3 - TIR'!$D$5</f>
        <v>18636.2883292921</v>
      </c>
      <c r="AX670" s="18">
        <f ca="1">AS670*'Ejercicio 3 - TIR'!$D$5</f>
        <v>26137.2241951741</v>
      </c>
      <c r="AY670" s="18">
        <f ca="1">AT670*'Ejercicio 3 - TIR'!$D$5</f>
        <v>42315.8834343724</v>
      </c>
      <c r="AZ670" s="18">
        <f ca="1" t="shared" ref="AZ670:BD670" si="4988">AJ670-AU670-AE670</f>
        <v>27374.7365636331</v>
      </c>
      <c r="BA670" s="18">
        <f ca="1" t="shared" si="4988"/>
        <v>28231.9051813213</v>
      </c>
      <c r="BB670" s="18">
        <f ca="1" t="shared" si="4988"/>
        <v>27680.2542637901</v>
      </c>
      <c r="BC670" s="18">
        <f ca="1" t="shared" si="4988"/>
        <v>33539.287635297</v>
      </c>
      <c r="BD670" s="18">
        <f ca="1" t="shared" si="4988"/>
        <v>47102.1194831009</v>
      </c>
      <c r="BE670" s="18">
        <f ca="1" t="shared" ref="BE670:BI670" si="4989">AZ670/Z670</f>
        <v>23218.2674177045</v>
      </c>
      <c r="BF670" s="18">
        <f ca="1" t="shared" si="4989"/>
        <v>21350.1481158475</v>
      </c>
      <c r="BG670" s="18">
        <f ca="1" t="shared" si="4989"/>
        <v>17690.2567633886</v>
      </c>
      <c r="BH670" s="18">
        <f ca="1" t="shared" si="4989"/>
        <v>17804.8230737544</v>
      </c>
      <c r="BI670" s="18">
        <f ca="1" t="shared" si="4989"/>
        <v>19691.9927561232</v>
      </c>
      <c r="BJ670" s="18">
        <f ca="1" t="shared" si="4786"/>
        <v>81083.1265644687</v>
      </c>
      <c r="BK670" s="18">
        <f ca="1" t="shared" si="4787"/>
        <v>40896.4078978316</v>
      </c>
      <c r="BL670" s="18">
        <f ca="1" t="shared" si="4788"/>
        <v>121979.5344623</v>
      </c>
      <c r="BM670" s="18">
        <f ca="1">BK670*'Ejercicio 3 - TIR'!$D$5</f>
        <v>20448.2039489158</v>
      </c>
      <c r="BN670" s="18">
        <f ca="1" t="shared" si="4789"/>
        <v>101531.330513384</v>
      </c>
      <c r="BO670" s="18">
        <f ca="1" t="shared" si="4790"/>
        <v>42447.224178658</v>
      </c>
      <c r="BP670" s="18">
        <f ca="1" t="shared" si="4791"/>
        <v>-119386.287560726</v>
      </c>
      <c r="BQ670" s="18">
        <f ca="1" t="shared" ref="BQ670:BT670" si="4990">BE670</f>
        <v>23218.2674177045</v>
      </c>
      <c r="BR670" s="18">
        <f ca="1" t="shared" si="4990"/>
        <v>21350.1481158475</v>
      </c>
      <c r="BS670" s="18">
        <f ca="1" t="shared" si="4990"/>
        <v>17690.2567633886</v>
      </c>
      <c r="BT670" s="18">
        <f ca="1" t="shared" si="4990"/>
        <v>17804.8230737544</v>
      </c>
      <c r="BU670" s="18">
        <f ca="1" t="shared" si="4793"/>
        <v>62139.2169347812</v>
      </c>
      <c r="BV670" s="20">
        <f ca="1" t="shared" si="4794"/>
        <v>5.18291730557732</v>
      </c>
    </row>
    <row r="671" ht="15" customHeight="1" spans="1:74">
      <c r="A671" s="16">
        <v>670</v>
      </c>
      <c r="B671" s="17">
        <f ca="1" t="shared" ref="B671:F671" si="4991">RAND()</f>
        <v>0.269233475556397</v>
      </c>
      <c r="C671" s="18">
        <f ca="1">IF(B671&lt;=('Ejercicio 3 - TIR'!$D$13-'Ejercicio 3 - TIR'!$C$13)/('Ejercicio 3 - TIR'!$E$13-'Ejercicio 3 - TIR'!$C$13),'Ejercicio 3 - TIR'!$C$13+SQRT(('Ejercicio 3 - TIR'!$E$13-'Ejercicio 3 - TIR'!$C$13)*('Ejercicio 3 - TIR'!$D$13-'Ejercicio 3 - TIR'!$C$13)*B671),'Ejercicio 3 - TIR'!$E$13-SQRT(('Ejercicio 3 - TIR'!$E$13-'Ejercicio 3 - TIR'!$C$13)*('Ejercicio 3 - TIR'!$E$13-'Ejercicio 3 - TIR'!$D$13)*(1-B671)))</f>
        <v>70387.16782656</v>
      </c>
      <c r="D671" s="17">
        <f ca="1" t="shared" si="4991"/>
        <v>0.508178557046096</v>
      </c>
      <c r="E671" s="18">
        <f ca="1">IF(D671&lt;=('Ejercicio 3 - TIR'!$D$14-'Ejercicio 3 - TIR'!$C$14)/('Ejercicio 3 - TIR'!$E$14-'Ejercicio 3 - TIR'!$C$14),'Ejercicio 3 - TIR'!$C$14+SQRT(('Ejercicio 3 - TIR'!$E$14-'Ejercicio 3 - TIR'!$C$14)*('Ejercicio 3 - TIR'!$D$14-'Ejercicio 3 - TIR'!$C$14)*D671),'Ejercicio 3 - TIR'!$E$14-SQRT(('Ejercicio 3 - TIR'!$E$14-'Ejercicio 3 - TIR'!$C$14)*('Ejercicio 3 - TIR'!$E$14-'Ejercicio 3 - TIR'!$D$14)*(1-D671)))</f>
        <v>31410.866374128</v>
      </c>
      <c r="F671" s="17">
        <f ca="1" t="shared" si="4991"/>
        <v>0.0502580019088192</v>
      </c>
      <c r="G671" s="18">
        <f ca="1">IF(F671&lt;=('Ejercicio 3 - TIR'!$D$18-'Ejercicio 3 - TIR'!$C$18)/('Ejercicio 3 - TIR'!$E$18-'Ejercicio 3 - TIR'!$C$18),'Ejercicio 3 - TIR'!$C$18+SQRT(('Ejercicio 3 - TIR'!$E$18-'Ejercicio 3 - TIR'!$C$18)*('Ejercicio 3 - TIR'!$D$18-'Ejercicio 3 - TIR'!$C$18)*F671),'Ejercicio 3 - TIR'!$E$18-SQRT(('Ejercicio 3 - TIR'!$E$18-'Ejercicio 3 - TIR'!$C$18)*('Ejercicio 3 - TIR'!$E$18-'Ejercicio 3 - TIR'!$D$18)*(1-F671)))</f>
        <v>32745.6693694476</v>
      </c>
      <c r="H671" s="17">
        <f ca="1" t="shared" ref="H671:L671" si="4992">RAND()</f>
        <v>0.973399810773339</v>
      </c>
      <c r="I671" s="18">
        <f ca="1">IF(H671&lt;=('Ejercicio 3 - TIR'!$D$18-'Ejercicio 3 - TIR'!$C$18)/('Ejercicio 3 - TIR'!$E$18-'Ejercicio 3 - TIR'!$C$18),'Ejercicio 3 - TIR'!$C$18+SQRT(('Ejercicio 3 - TIR'!$E$18-'Ejercicio 3 - TIR'!$C$18)*('Ejercicio 3 - TIR'!$D$18-'Ejercicio 3 - TIR'!$C$18)*H671),'Ejercicio 3 - TIR'!$E$18-SQRT(('Ejercicio 3 - TIR'!$E$18-'Ejercicio 3 - TIR'!$C$18)*('Ejercicio 3 - TIR'!$E$18-'Ejercicio 3 - TIR'!$D$18)*(1-H671)))</f>
        <v>43587.550286913</v>
      </c>
      <c r="J671" s="17">
        <f ca="1" t="shared" si="4992"/>
        <v>0.408115798803921</v>
      </c>
      <c r="K671" s="18">
        <f ca="1">IF(J671&lt;=('Ejercicio 3 - TIR'!$D$18-'Ejercicio 3 - TIR'!$C$18)/('Ejercicio 3 - TIR'!$E$18-'Ejercicio 3 - TIR'!$C$18),'Ejercicio 3 - TIR'!$C$18+SQRT(('Ejercicio 3 - TIR'!$E$18-'Ejercicio 3 - TIR'!$C$18)*('Ejercicio 3 - TIR'!$D$18-'Ejercicio 3 - TIR'!$C$18)*J671),'Ejercicio 3 - TIR'!$E$18-SQRT(('Ejercicio 3 - TIR'!$E$18-'Ejercicio 3 - TIR'!$C$18)*('Ejercicio 3 - TIR'!$E$18-'Ejercicio 3 - TIR'!$D$18)*(1-J671)))</f>
        <v>37824.1529778365</v>
      </c>
      <c r="L671" s="17">
        <f ca="1" t="shared" si="4992"/>
        <v>0.425958932535386</v>
      </c>
      <c r="M671" s="18">
        <f ca="1">IF(L671&lt;=('Ejercicio 3 - TIR'!$D$18-'Ejercicio 3 - TIR'!$C$18)/('Ejercicio 3 - TIR'!$E$18-'Ejercicio 3 - TIR'!$C$18),'Ejercicio 3 - TIR'!$C$18+SQRT(('Ejercicio 3 - TIR'!$E$18-'Ejercicio 3 - TIR'!$C$18)*('Ejercicio 3 - TIR'!$D$18-'Ejercicio 3 - TIR'!$C$18)*L671),'Ejercicio 3 - TIR'!$E$18-SQRT(('Ejercicio 3 - TIR'!$E$18-'Ejercicio 3 - TIR'!$C$18)*('Ejercicio 3 - TIR'!$E$18-'Ejercicio 3 - TIR'!$D$18)*(1-L671)))</f>
        <v>37993.3622387771</v>
      </c>
      <c r="N671" s="17">
        <f ca="1" t="shared" ref="N671:R671" si="4993">RAND()</f>
        <v>0.896562591826273</v>
      </c>
      <c r="O671" s="18">
        <f ca="1">IF(N671&lt;=('Ejercicio 3 - TIR'!$D$18-'Ejercicio 3 - TIR'!$C$18)/('Ejercicio 3 - TIR'!$E$18-'Ejercicio 3 - TIR'!$C$18),'Ejercicio 3 - TIR'!$C$18+SQRT(('Ejercicio 3 - TIR'!$E$18-'Ejercicio 3 - TIR'!$C$18)*('Ejercicio 3 - TIR'!$D$18-'Ejercicio 3 - TIR'!$C$18)*N671),'Ejercicio 3 - TIR'!$E$18-SQRT(('Ejercicio 3 - TIR'!$E$18-'Ejercicio 3 - TIR'!$C$18)*('Ejercicio 3 - TIR'!$E$18-'Ejercicio 3 - TIR'!$D$18)*(1-N671)))</f>
        <v>42214.716241919</v>
      </c>
      <c r="P671" s="17">
        <f ca="1" t="shared" si="4993"/>
        <v>0.243184669411026</v>
      </c>
      <c r="Q671" s="19">
        <f ca="1">IF(P671&lt;=('Ejercicio 3 - TIR'!$D$22-'Ejercicio 3 - TIR'!$C$22)/('Ejercicio 3 - TIR'!$E$22-'Ejercicio 3 - TIR'!$C$22),'Ejercicio 3 - TIR'!$C$22+SQRT(('Ejercicio 3 - TIR'!$E$22-'Ejercicio 3 - TIR'!$C$22)*('Ejercicio 3 - TIR'!$D$22-'Ejercicio 3 - TIR'!$C$22)*P671),'Ejercicio 3 - TIR'!$E$22-SQRT(('Ejercicio 3 - TIR'!$E$22-'Ejercicio 3 - TIR'!$C$22)*('Ejercicio 3 - TIR'!$E$22-'Ejercicio 3 - TIR'!$D$22)*(1-P671)))</f>
        <v>0.140922055466417</v>
      </c>
      <c r="R671" s="17">
        <f ca="1" t="shared" si="4993"/>
        <v>0.500992872287602</v>
      </c>
      <c r="S671" s="19">
        <f ca="1">IF(R671&lt;=('Ejercicio 3 - TIR'!$D$23-'Ejercicio 3 - TIR'!$C$23)/('Ejercicio 3 - TIR'!$E$23-'Ejercicio 3 - TIR'!$C$23),'Ejercicio 3 - TIR'!$C$23+SQRT(('Ejercicio 3 - TIR'!$E$23-'Ejercicio 3 - TIR'!$C$23)*('Ejercicio 3 - TIR'!$D$23-'Ejercicio 3 - TIR'!$C$23)*R671),'Ejercicio 3 - TIR'!$E$23-SQRT(('Ejercicio 3 - TIR'!$E$23-'Ejercicio 3 - TIR'!$C$23)*('Ejercicio 3 - TIR'!$E$23-'Ejercicio 3 - TIR'!$D$23)*(1-R671)))</f>
        <v>0.150029800970259</v>
      </c>
      <c r="T671" s="17">
        <f ca="1" t="shared" ref="T671:X671" si="4994">RAND()</f>
        <v>0.881635258374465</v>
      </c>
      <c r="U671" s="19">
        <f ca="1">IF(T671&lt;=('Ejercicio 3 - TIR'!$D$24-'Ejercicio 3 - TIR'!$C$24)/('Ejercicio 3 - TIR'!$E$24-'Ejercicio 3 - TIR'!$C$24),'Ejercicio 3 - TIR'!$C$24+SQRT(('Ejercicio 3 - TIR'!$E$24-'Ejercicio 3 - TIR'!$C$24)*('Ejercicio 3 - TIR'!$D$24-'Ejercicio 3 - TIR'!$C$24)*T671),'Ejercicio 3 - TIR'!$E$24-SQRT(('Ejercicio 3 - TIR'!$E$24-'Ejercicio 3 - TIR'!$C$24)*('Ejercicio 3 - TIR'!$E$24-'Ejercicio 3 - TIR'!$D$24)*(1-T671)))</f>
        <v>0.201795020556136</v>
      </c>
      <c r="V671" s="17">
        <f ca="1" t="shared" si="4994"/>
        <v>0.134846345066736</v>
      </c>
      <c r="W671" s="19">
        <f ca="1">IF(V671&lt;=('Ejercicio 3 - TIR'!$D$25-'Ejercicio 3 - TIR'!$C$25)/('Ejercicio 3 - TIR'!$E$25-'Ejercicio 3 - TIR'!$C$25),'Ejercicio 3 - TIR'!$C$25+SQRT(('Ejercicio 3 - TIR'!$E$25-'Ejercicio 3 - TIR'!$C$25)*('Ejercicio 3 - TIR'!$D$25-'Ejercicio 3 - TIR'!$C$25)*V671),'Ejercicio 3 - TIR'!$E$25-SQRT(('Ejercicio 3 - TIR'!$E$25-'Ejercicio 3 - TIR'!$C$25)*('Ejercicio 3 - TIR'!$E$25-'Ejercicio 3 - TIR'!$D$25)*(1-V671)))</f>
        <v>0.193739901131137</v>
      </c>
      <c r="X671" s="17">
        <f ca="1" t="shared" si="4994"/>
        <v>0.0107904305131592</v>
      </c>
      <c r="Y671" s="19">
        <f ca="1">IF(X671&lt;=('Ejercicio 3 - TIR'!$D$26-'Ejercicio 3 - TIR'!$C$26)/('Ejercicio 3 - TIR'!$E$26-'Ejercicio 3 - TIR'!$C$26),'Ejercicio 3 - TIR'!$C$26+SQRT(('Ejercicio 3 - TIR'!$E$26-'Ejercicio 3 - TIR'!$C$26)*('Ejercicio 3 - TIR'!$D$26-'Ejercicio 3 - TIR'!$C$26)*X671),'Ejercicio 3 - TIR'!$E$26-SQRT(('Ejercicio 3 - TIR'!$E$26-'Ejercicio 3 - TIR'!$C$26)*('Ejercicio 3 - TIR'!$E$26-'Ejercicio 3 - TIR'!$D$26)*(1-X671)))</f>
        <v>0.195397607098107</v>
      </c>
      <c r="Z671" s="17">
        <f ca="1" t="shared" si="4764"/>
        <v>1.14092205546642</v>
      </c>
      <c r="AA671" s="17">
        <f ca="1" t="shared" si="4765"/>
        <v>1.31209436437062</v>
      </c>
      <c r="AB671" s="17">
        <f ca="1" t="shared" si="4766"/>
        <v>1.57686847360038</v>
      </c>
      <c r="AC671" s="17">
        <f ca="1" t="shared" si="4767"/>
        <v>1.88237081577253</v>
      </c>
      <c r="AD671" s="17">
        <f ca="1" t="shared" si="4768"/>
        <v>2.25018156884579</v>
      </c>
      <c r="AE671" s="16">
        <f ca="1" t="shared" si="4769"/>
        <v>4426.48385342309</v>
      </c>
      <c r="AF671" s="16">
        <f ca="1" t="shared" si="4770"/>
        <v>5090.58834495022</v>
      </c>
      <c r="AG671" s="16">
        <f ca="1" t="shared" si="4771"/>
        <v>6117.84372466227</v>
      </c>
      <c r="AH671" s="16">
        <f ca="1" t="shared" si="4772"/>
        <v>7303.11416301409</v>
      </c>
      <c r="AI671" s="16">
        <f ca="1" t="shared" si="4773"/>
        <v>8730.12519483134</v>
      </c>
      <c r="AJ671" s="18">
        <f ca="1" t="shared" si="4774"/>
        <v>37360.2564046139</v>
      </c>
      <c r="AK671" s="18">
        <f ca="1" t="shared" si="4775"/>
        <v>57190.9790881796</v>
      </c>
      <c r="AL671" s="18">
        <f ca="1" t="shared" si="4776"/>
        <v>59643.7143713885</v>
      </c>
      <c r="AM671" s="18">
        <f ca="1" t="shared" si="4777"/>
        <v>71517.5962713481</v>
      </c>
      <c r="AN671" s="18">
        <f ca="1" t="shared" si="4778"/>
        <v>94990.7764216213</v>
      </c>
      <c r="AO671" s="18">
        <f ca="1">C671/'Ejercicio 3 - TIR'!$D$7</f>
        <v>14077.433565312</v>
      </c>
      <c r="AP671" s="18">
        <f ca="1" t="shared" si="4779"/>
        <v>23282.8228393019</v>
      </c>
      <c r="AQ671" s="18">
        <f ca="1" t="shared" si="4780"/>
        <v>43113.5455228676</v>
      </c>
      <c r="AR671" s="18">
        <f ca="1" t="shared" si="4781"/>
        <v>45566.2808060765</v>
      </c>
      <c r="AS671" s="18">
        <f ca="1" t="shared" si="4782"/>
        <v>57440.1627060361</v>
      </c>
      <c r="AT671" s="18">
        <f ca="1" t="shared" si="4783"/>
        <v>80913.3428563093</v>
      </c>
      <c r="AU671" s="18">
        <f ca="1">AP671*'Ejercicio 3 - TIR'!$D$5</f>
        <v>11641.4114196509</v>
      </c>
      <c r="AV671" s="18">
        <f ca="1">AQ671*'Ejercicio 3 - TIR'!$D$5</f>
        <v>21556.7727614338</v>
      </c>
      <c r="AW671" s="18">
        <f ca="1">AR671*'Ejercicio 3 - TIR'!$D$5</f>
        <v>22783.1404030382</v>
      </c>
      <c r="AX671" s="18">
        <f ca="1">AS671*'Ejercicio 3 - TIR'!$D$5</f>
        <v>28720.081353018</v>
      </c>
      <c r="AY671" s="18">
        <f ca="1">AT671*'Ejercicio 3 - TIR'!$D$5</f>
        <v>40456.6714281547</v>
      </c>
      <c r="AZ671" s="18">
        <f ca="1" t="shared" ref="AZ671:BD671" si="4995">AJ671-AU671-AE671</f>
        <v>21292.3611315399</v>
      </c>
      <c r="BA671" s="18">
        <f ca="1" t="shared" si="4995"/>
        <v>30543.6179817956</v>
      </c>
      <c r="BB671" s="18">
        <f ca="1" t="shared" si="4995"/>
        <v>30742.730243688</v>
      </c>
      <c r="BC671" s="18">
        <f ca="1" t="shared" si="4995"/>
        <v>35494.4007553159</v>
      </c>
      <c r="BD671" s="18">
        <f ca="1" t="shared" si="4995"/>
        <v>45803.9797986353</v>
      </c>
      <c r="BE671" s="18">
        <f ca="1" t="shared" ref="BE671:BI671" si="4996">AZ671/Z671</f>
        <v>18662.4152189217</v>
      </c>
      <c r="BF671" s="18">
        <f ca="1" t="shared" si="4996"/>
        <v>23278.522346559</v>
      </c>
      <c r="BG671" s="18">
        <f ca="1" t="shared" si="4996"/>
        <v>19496.0649910735</v>
      </c>
      <c r="BH671" s="18">
        <f ca="1" t="shared" si="4996"/>
        <v>18856.2213448624</v>
      </c>
      <c r="BI671" s="18">
        <f ca="1" t="shared" si="4996"/>
        <v>20355.6817071122</v>
      </c>
      <c r="BJ671" s="18">
        <f ca="1" t="shared" si="4786"/>
        <v>70680.1525765408</v>
      </c>
      <c r="BK671" s="18">
        <f ca="1" t="shared" si="4787"/>
        <v>31676.7815453162</v>
      </c>
      <c r="BL671" s="18">
        <f ca="1" t="shared" si="4788"/>
        <v>102356.934121857</v>
      </c>
      <c r="BM671" s="18">
        <f ca="1">BK671*'Ejercicio 3 - TIR'!$D$5</f>
        <v>15838.3907726581</v>
      </c>
      <c r="BN671" s="18">
        <f ca="1" t="shared" si="4789"/>
        <v>86518.5433491989</v>
      </c>
      <c r="BO671" s="18">
        <f ca="1" t="shared" si="4790"/>
        <v>38449.583156784</v>
      </c>
      <c r="BP671" s="18">
        <f ca="1" t="shared" si="4791"/>
        <v>-101798.034200688</v>
      </c>
      <c r="BQ671" s="18">
        <f ca="1" t="shared" ref="BQ671:BT671" si="4997">BE671</f>
        <v>18662.4152189217</v>
      </c>
      <c r="BR671" s="18">
        <f ca="1" t="shared" si="4997"/>
        <v>23278.522346559</v>
      </c>
      <c r="BS671" s="18">
        <f ca="1" t="shared" si="4997"/>
        <v>19496.0649910735</v>
      </c>
      <c r="BT671" s="18">
        <f ca="1" t="shared" si="4997"/>
        <v>18856.2213448624</v>
      </c>
      <c r="BU671" s="18">
        <f ca="1" t="shared" si="4793"/>
        <v>58805.2648638962</v>
      </c>
      <c r="BV671" s="20">
        <f ca="1" t="shared" si="4794"/>
        <v>9.49345570751827</v>
      </c>
    </row>
    <row r="672" ht="15" customHeight="1" spans="1:74">
      <c r="A672" s="16">
        <v>671</v>
      </c>
      <c r="B672" s="17">
        <f ca="1" t="shared" ref="B672:F672" si="4998">RAND()</f>
        <v>0.334263651609387</v>
      </c>
      <c r="C672" s="18">
        <f ca="1">IF(B672&lt;=('Ejercicio 3 - TIR'!$D$13-'Ejercicio 3 - TIR'!$C$13)/('Ejercicio 3 - TIR'!$E$13-'Ejercicio 3 - TIR'!$C$13),'Ejercicio 3 - TIR'!$C$13+SQRT(('Ejercicio 3 - TIR'!$E$13-'Ejercicio 3 - TIR'!$C$13)*('Ejercicio 3 - TIR'!$D$13-'Ejercicio 3 - TIR'!$C$13)*B672),'Ejercicio 3 - TIR'!$E$13-SQRT(('Ejercicio 3 - TIR'!$E$13-'Ejercicio 3 - TIR'!$C$13)*('Ejercicio 3 - TIR'!$E$13-'Ejercicio 3 - TIR'!$D$13)*(1-B672)))</f>
        <v>71735.4706731434</v>
      </c>
      <c r="D672" s="17">
        <f ca="1" t="shared" si="4998"/>
        <v>0.315952324723694</v>
      </c>
      <c r="E672" s="18">
        <f ca="1">IF(D672&lt;=('Ejercicio 3 - TIR'!$D$14-'Ejercicio 3 - TIR'!$C$14)/('Ejercicio 3 - TIR'!$E$14-'Ejercicio 3 - TIR'!$C$14),'Ejercicio 3 - TIR'!$C$14+SQRT(('Ejercicio 3 - TIR'!$E$14-'Ejercicio 3 - TIR'!$C$14)*('Ejercicio 3 - TIR'!$D$14-'Ejercicio 3 - TIR'!$C$14)*D672),'Ejercicio 3 - TIR'!$E$14-SQRT(('Ejercicio 3 - TIR'!$E$14-'Ejercicio 3 - TIR'!$C$14)*('Ejercicio 3 - TIR'!$E$14-'Ejercicio 3 - TIR'!$D$14)*(1-D672)))</f>
        <v>29867.8973237197</v>
      </c>
      <c r="F672" s="17">
        <f ca="1" t="shared" si="4998"/>
        <v>0.196798848015564</v>
      </c>
      <c r="G672" s="18">
        <f ca="1">IF(F672&lt;=('Ejercicio 3 - TIR'!$D$18-'Ejercicio 3 - TIR'!$C$18)/('Ejercicio 3 - TIR'!$E$18-'Ejercicio 3 - TIR'!$C$18),'Ejercicio 3 - TIR'!$C$18+SQRT(('Ejercicio 3 - TIR'!$E$18-'Ejercicio 3 - TIR'!$C$18)*('Ejercicio 3 - TIR'!$D$18-'Ejercicio 3 - TIR'!$C$18)*F672),'Ejercicio 3 - TIR'!$E$18-SQRT(('Ejercicio 3 - TIR'!$E$18-'Ejercicio 3 - TIR'!$C$18)*('Ejercicio 3 - TIR'!$E$18-'Ejercicio 3 - TIR'!$D$18)*(1-F672)))</f>
        <v>35433.2151809343</v>
      </c>
      <c r="H672" s="17">
        <f ca="1" t="shared" ref="H672:L672" si="4999">RAND()</f>
        <v>0.210612423913477</v>
      </c>
      <c r="I672" s="18">
        <f ca="1">IF(H672&lt;=('Ejercicio 3 - TIR'!$D$18-'Ejercicio 3 - TIR'!$C$18)/('Ejercicio 3 - TIR'!$E$18-'Ejercicio 3 - TIR'!$C$18),'Ejercicio 3 - TIR'!$C$18+SQRT(('Ejercicio 3 - TIR'!$E$18-'Ejercicio 3 - TIR'!$C$18)*('Ejercicio 3 - TIR'!$D$18-'Ejercicio 3 - TIR'!$C$18)*H672),'Ejercicio 3 - TIR'!$E$18-SQRT(('Ejercicio 3 - TIR'!$E$18-'Ejercicio 3 - TIR'!$C$18)*('Ejercicio 3 - TIR'!$E$18-'Ejercicio 3 - TIR'!$D$18)*(1-H672)))</f>
        <v>35620.6639809743</v>
      </c>
      <c r="J672" s="17">
        <f ca="1" t="shared" si="4999"/>
        <v>0.29549050780567</v>
      </c>
      <c r="K672" s="18">
        <f ca="1">IF(J672&lt;=('Ejercicio 3 - TIR'!$D$18-'Ejercicio 3 - TIR'!$C$18)/('Ejercicio 3 - TIR'!$E$18-'Ejercicio 3 - TIR'!$C$18),'Ejercicio 3 - TIR'!$C$18+SQRT(('Ejercicio 3 - TIR'!$E$18-'Ejercicio 3 - TIR'!$C$18)*('Ejercicio 3 - TIR'!$D$18-'Ejercicio 3 - TIR'!$C$18)*J672),'Ejercicio 3 - TIR'!$E$18-SQRT(('Ejercicio 3 - TIR'!$E$18-'Ejercicio 3 - TIR'!$C$18)*('Ejercicio 3 - TIR'!$E$18-'Ejercicio 3 - TIR'!$D$18)*(1-J672)))</f>
        <v>36657.5953745215</v>
      </c>
      <c r="L672" s="17">
        <f ca="1" t="shared" si="4999"/>
        <v>0.48602309242481</v>
      </c>
      <c r="M672" s="18">
        <f ca="1">IF(L672&lt;=('Ejercicio 3 - TIR'!$D$18-'Ejercicio 3 - TIR'!$C$18)/('Ejercicio 3 - TIR'!$E$18-'Ejercicio 3 - TIR'!$C$18),'Ejercicio 3 - TIR'!$C$18+SQRT(('Ejercicio 3 - TIR'!$E$18-'Ejercicio 3 - TIR'!$C$18)*('Ejercicio 3 - TIR'!$D$18-'Ejercicio 3 - TIR'!$C$18)*L672),'Ejercicio 3 - TIR'!$E$18-SQRT(('Ejercicio 3 - TIR'!$E$18-'Ejercicio 3 - TIR'!$C$18)*('Ejercicio 3 - TIR'!$E$18-'Ejercicio 3 - TIR'!$D$18)*(1-L672)))</f>
        <v>38538.3525263204</v>
      </c>
      <c r="N672" s="17">
        <f ca="1" t="shared" ref="N672:R672" si="5000">RAND()</f>
        <v>0.809239908759836</v>
      </c>
      <c r="O672" s="18">
        <f ca="1">IF(N672&lt;=('Ejercicio 3 - TIR'!$D$18-'Ejercicio 3 - TIR'!$C$18)/('Ejercicio 3 - TIR'!$E$18-'Ejercicio 3 - TIR'!$C$18),'Ejercicio 3 - TIR'!$C$18+SQRT(('Ejercicio 3 - TIR'!$E$18-'Ejercicio 3 - TIR'!$C$18)*('Ejercicio 3 - TIR'!$D$18-'Ejercicio 3 - TIR'!$C$18)*N672),'Ejercicio 3 - TIR'!$E$18-SQRT(('Ejercicio 3 - TIR'!$E$18-'Ejercicio 3 - TIR'!$C$18)*('Ejercicio 3 - TIR'!$E$18-'Ejercicio 3 - TIR'!$D$18)*(1-N672)))</f>
        <v>41217.5395781301</v>
      </c>
      <c r="P672" s="17">
        <f ca="1" t="shared" si="5000"/>
        <v>0.909626778201481</v>
      </c>
      <c r="Q672" s="19">
        <f ca="1">IF(P672&lt;=('Ejercicio 3 - TIR'!$D$22-'Ejercicio 3 - TIR'!$C$22)/('Ejercicio 3 - TIR'!$E$22-'Ejercicio 3 - TIR'!$C$22),'Ejercicio 3 - TIR'!$C$22+SQRT(('Ejercicio 3 - TIR'!$E$22-'Ejercicio 3 - TIR'!$C$22)*('Ejercicio 3 - TIR'!$D$22-'Ejercicio 3 - TIR'!$C$22)*P672),'Ejercicio 3 - TIR'!$E$22-SQRT(('Ejercicio 3 - TIR'!$E$22-'Ejercicio 3 - TIR'!$C$22)*('Ejercicio 3 - TIR'!$E$22-'Ejercicio 3 - TIR'!$D$22)*(1-P672)))</f>
        <v>0.167245714475623</v>
      </c>
      <c r="R672" s="17">
        <f ca="1" t="shared" si="5000"/>
        <v>0.626322178611318</v>
      </c>
      <c r="S672" s="19">
        <f ca="1">IF(R672&lt;=('Ejercicio 3 - TIR'!$D$23-'Ejercicio 3 - TIR'!$C$23)/('Ejercicio 3 - TIR'!$E$23-'Ejercicio 3 - TIR'!$C$23),'Ejercicio 3 - TIR'!$C$23+SQRT(('Ejercicio 3 - TIR'!$E$23-'Ejercicio 3 - TIR'!$C$23)*('Ejercicio 3 - TIR'!$D$23-'Ejercicio 3 - TIR'!$C$23)*R672),'Ejercicio 3 - TIR'!$E$23-SQRT(('Ejercicio 3 - TIR'!$E$23-'Ejercicio 3 - TIR'!$C$23)*('Ejercicio 3 - TIR'!$E$23-'Ejercicio 3 - TIR'!$D$23)*(1-R672)))</f>
        <v>0.154065079940366</v>
      </c>
      <c r="T672" s="17">
        <f ca="1" t="shared" ref="T672:X672" si="5001">RAND()</f>
        <v>0.20995536261544</v>
      </c>
      <c r="U672" s="19">
        <f ca="1">IF(T672&lt;=('Ejercicio 3 - TIR'!$D$24-'Ejercicio 3 - TIR'!$C$24)/('Ejercicio 3 - TIR'!$E$24-'Ejercicio 3 - TIR'!$C$24),'Ejercicio 3 - TIR'!$C$24+SQRT(('Ejercicio 3 - TIR'!$E$24-'Ejercicio 3 - TIR'!$C$24)*('Ejercicio 3 - TIR'!$D$24-'Ejercicio 3 - TIR'!$C$24)*T672),'Ejercicio 3 - TIR'!$E$24-SQRT(('Ejercicio 3 - TIR'!$E$24-'Ejercicio 3 - TIR'!$C$24)*('Ejercicio 3 - TIR'!$E$24-'Ejercicio 3 - TIR'!$D$24)*(1-T672)))</f>
        <v>0.170997768012158</v>
      </c>
      <c r="V672" s="17">
        <f ca="1" t="shared" si="5001"/>
        <v>0.00563771610110297</v>
      </c>
      <c r="W672" s="19">
        <f ca="1">IF(V672&lt;=('Ejercicio 3 - TIR'!$D$25-'Ejercicio 3 - TIR'!$C$25)/('Ejercicio 3 - TIR'!$E$25-'Ejercicio 3 - TIR'!$C$25),'Ejercicio 3 - TIR'!$C$25+SQRT(('Ejercicio 3 - TIR'!$E$25-'Ejercicio 3 - TIR'!$C$25)*('Ejercicio 3 - TIR'!$D$25-'Ejercicio 3 - TIR'!$C$25)*V672),'Ejercicio 3 - TIR'!$E$25-SQRT(('Ejercicio 3 - TIR'!$E$25-'Ejercicio 3 - TIR'!$C$25)*('Ejercicio 3 - TIR'!$E$25-'Ejercicio 3 - TIR'!$D$25)*(1-V672)))</f>
        <v>0.182809413202351</v>
      </c>
      <c r="X672" s="17">
        <f ca="1" t="shared" si="5001"/>
        <v>0.956402675127438</v>
      </c>
      <c r="Y672" s="19">
        <f ca="1">IF(X672&lt;=('Ejercicio 3 - TIR'!$D$26-'Ejercicio 3 - TIR'!$C$26)/('Ejercicio 3 - TIR'!$E$26-'Ejercicio 3 - TIR'!$C$26),'Ejercicio 3 - TIR'!$C$26+SQRT(('Ejercicio 3 - TIR'!$E$26-'Ejercicio 3 - TIR'!$C$26)*('Ejercicio 3 - TIR'!$D$26-'Ejercicio 3 - TIR'!$C$26)*X672),'Ejercicio 3 - TIR'!$E$26-SQRT(('Ejercicio 3 - TIR'!$E$26-'Ejercicio 3 - TIR'!$C$26)*('Ejercicio 3 - TIR'!$E$26-'Ejercicio 3 - TIR'!$D$26)*(1-X672)))</f>
        <v>0.26465641651009</v>
      </c>
      <c r="Z672" s="17">
        <f ca="1" t="shared" si="4764"/>
        <v>1.16724571447562</v>
      </c>
      <c r="AA672" s="17">
        <f ca="1" t="shared" si="4765"/>
        <v>1.34707751878636</v>
      </c>
      <c r="AB672" s="17">
        <f ca="1" t="shared" si="4766"/>
        <v>1.57742476783818</v>
      </c>
      <c r="AC672" s="17">
        <f ca="1" t="shared" si="4767"/>
        <v>1.86579286401754</v>
      </c>
      <c r="AD672" s="17">
        <f ca="1" t="shared" si="4768"/>
        <v>2.35958691735851</v>
      </c>
      <c r="AE672" s="16">
        <f ca="1" t="shared" si="4769"/>
        <v>4995.27782779004</v>
      </c>
      <c r="AF672" s="16">
        <f ca="1" t="shared" si="4770"/>
        <v>5764.87570565285</v>
      </c>
      <c r="AG672" s="16">
        <f ca="1" t="shared" si="4771"/>
        <v>6750.656584187</v>
      </c>
      <c r="AH672" s="16">
        <f ca="1" t="shared" si="4772"/>
        <v>7984.74015307282</v>
      </c>
      <c r="AI672" s="16">
        <f ca="1" t="shared" si="4773"/>
        <v>10097.9528687493</v>
      </c>
      <c r="AJ672" s="18">
        <f ca="1" t="shared" si="4774"/>
        <v>41359.2685700381</v>
      </c>
      <c r="AK672" s="18">
        <f ca="1" t="shared" si="4775"/>
        <v>47983.7956530134</v>
      </c>
      <c r="AL672" s="18">
        <f ca="1" t="shared" si="4776"/>
        <v>57824.5988731607</v>
      </c>
      <c r="AM672" s="18">
        <f ca="1" t="shared" si="4777"/>
        <v>71904.5831346007</v>
      </c>
      <c r="AN672" s="18">
        <f ca="1" t="shared" si="4778"/>
        <v>97256.3671542625</v>
      </c>
      <c r="AO672" s="18">
        <f ca="1">C672/'Ejercicio 3 - TIR'!$D$7</f>
        <v>14347.0941346287</v>
      </c>
      <c r="AP672" s="18">
        <f ca="1" t="shared" si="4779"/>
        <v>27012.1744354094</v>
      </c>
      <c r="AQ672" s="18">
        <f ca="1" t="shared" si="4780"/>
        <v>33636.7015183847</v>
      </c>
      <c r="AR672" s="18">
        <f ca="1" t="shared" si="4781"/>
        <v>43477.504738532</v>
      </c>
      <c r="AS672" s="18">
        <f ca="1" t="shared" si="4782"/>
        <v>57557.488999972</v>
      </c>
      <c r="AT672" s="18">
        <f ca="1" t="shared" si="4783"/>
        <v>82909.2730196339</v>
      </c>
      <c r="AU672" s="18">
        <f ca="1">AP672*'Ejercicio 3 - TIR'!$D$5</f>
        <v>13506.0872177047</v>
      </c>
      <c r="AV672" s="18">
        <f ca="1">AQ672*'Ejercicio 3 - TIR'!$D$5</f>
        <v>16818.3507591924</v>
      </c>
      <c r="AW672" s="18">
        <f ca="1">AR672*'Ejercicio 3 - TIR'!$D$5</f>
        <v>21738.752369266</v>
      </c>
      <c r="AX672" s="18">
        <f ca="1">AS672*'Ejercicio 3 - TIR'!$D$5</f>
        <v>28778.744499986</v>
      </c>
      <c r="AY672" s="18">
        <f ca="1">AT672*'Ejercicio 3 - TIR'!$D$5</f>
        <v>41454.6365098169</v>
      </c>
      <c r="AZ672" s="18">
        <f ca="1" t="shared" ref="AZ672:BD672" si="5002">AJ672-AU672-AE672</f>
        <v>22857.9035245434</v>
      </c>
      <c r="BA672" s="18">
        <f ca="1" t="shared" si="5002"/>
        <v>25400.5691881682</v>
      </c>
      <c r="BB672" s="18">
        <f ca="1" t="shared" si="5002"/>
        <v>29335.1899197077</v>
      </c>
      <c r="BC672" s="18">
        <f ca="1" t="shared" si="5002"/>
        <v>35141.0984815419</v>
      </c>
      <c r="BD672" s="18">
        <f ca="1" t="shared" si="5002"/>
        <v>45703.7777756963</v>
      </c>
      <c r="BE672" s="18">
        <f ca="1" t="shared" ref="BE672:BI672" si="5003">AZ672/Z672</f>
        <v>19582.7692841966</v>
      </c>
      <c r="BF672" s="18">
        <f ca="1" t="shared" si="5003"/>
        <v>18856.056042753</v>
      </c>
      <c r="BG672" s="18">
        <f ca="1" t="shared" si="5003"/>
        <v>18596.8868486265</v>
      </c>
      <c r="BH672" s="18">
        <f ca="1" t="shared" si="5003"/>
        <v>18834.4050185046</v>
      </c>
      <c r="BI672" s="18">
        <f ca="1" t="shared" si="5003"/>
        <v>19369.3978549687</v>
      </c>
      <c r="BJ672" s="18">
        <f ca="1" t="shared" si="4786"/>
        <v>70475.8997740563</v>
      </c>
      <c r="BK672" s="18">
        <f ca="1" t="shared" si="4787"/>
        <v>33853.2156221809</v>
      </c>
      <c r="BL672" s="18">
        <f ca="1" t="shared" si="4788"/>
        <v>104329.115396237</v>
      </c>
      <c r="BM672" s="18">
        <f ca="1">BK672*'Ejercicio 3 - TIR'!$D$5</f>
        <v>16926.6078110905</v>
      </c>
      <c r="BN672" s="18">
        <f ca="1" t="shared" si="4789"/>
        <v>87402.5075851467</v>
      </c>
      <c r="BO672" s="18">
        <f ca="1" t="shared" si="4790"/>
        <v>37041.444391034</v>
      </c>
      <c r="BP672" s="18">
        <f ca="1" t="shared" si="4791"/>
        <v>-101603.367996863</v>
      </c>
      <c r="BQ672" s="18">
        <f ca="1" t="shared" ref="BQ672:BT672" si="5004">BE672</f>
        <v>19582.7692841966</v>
      </c>
      <c r="BR672" s="18">
        <f ca="1" t="shared" si="5004"/>
        <v>18856.056042753</v>
      </c>
      <c r="BS672" s="18">
        <f ca="1" t="shared" si="5004"/>
        <v>18596.8868486265</v>
      </c>
      <c r="BT672" s="18">
        <f ca="1" t="shared" si="5004"/>
        <v>18834.4050185046</v>
      </c>
      <c r="BU672" s="18">
        <f ca="1" t="shared" si="4793"/>
        <v>56410.8422460027</v>
      </c>
      <c r="BV672" s="20">
        <f ca="1" t="shared" si="4794"/>
        <v>7.9035449664864</v>
      </c>
    </row>
    <row r="673" ht="15" customHeight="1" spans="1:74">
      <c r="A673" s="16">
        <v>672</v>
      </c>
      <c r="B673" s="17">
        <f ca="1" t="shared" ref="B673:F673" si="5005">RAND()</f>
        <v>0.351519955265092</v>
      </c>
      <c r="C673" s="18">
        <f ca="1">IF(B673&lt;=('Ejercicio 3 - TIR'!$D$13-'Ejercicio 3 - TIR'!$C$13)/('Ejercicio 3 - TIR'!$E$13-'Ejercicio 3 - TIR'!$C$13),'Ejercicio 3 - TIR'!$C$13+SQRT(('Ejercicio 3 - TIR'!$E$13-'Ejercicio 3 - TIR'!$C$13)*('Ejercicio 3 - TIR'!$D$13-'Ejercicio 3 - TIR'!$C$13)*B673),'Ejercicio 3 - TIR'!$E$13-SQRT(('Ejercicio 3 - TIR'!$E$13-'Ejercicio 3 - TIR'!$C$13)*('Ejercicio 3 - TIR'!$E$13-'Ejercicio 3 - TIR'!$D$13)*(1-B673)))</f>
        <v>72104.1929014074</v>
      </c>
      <c r="D673" s="17">
        <f ca="1" t="shared" si="5005"/>
        <v>0.227160110641625</v>
      </c>
      <c r="E673" s="18">
        <f ca="1">IF(D673&lt;=('Ejercicio 3 - TIR'!$D$14-'Ejercicio 3 - TIR'!$C$14)/('Ejercicio 3 - TIR'!$E$14-'Ejercicio 3 - TIR'!$C$14),'Ejercicio 3 - TIR'!$C$14+SQRT(('Ejercicio 3 - TIR'!$E$14-'Ejercicio 3 - TIR'!$C$14)*('Ejercicio 3 - TIR'!$D$14-'Ejercicio 3 - TIR'!$C$14)*D673),'Ejercicio 3 - TIR'!$E$14-SQRT(('Ejercicio 3 - TIR'!$E$14-'Ejercicio 3 - TIR'!$C$14)*('Ejercicio 3 - TIR'!$E$14-'Ejercicio 3 - TIR'!$D$14)*(1-D673)))</f>
        <v>29127.5911011293</v>
      </c>
      <c r="F673" s="17">
        <f ca="1" t="shared" si="5005"/>
        <v>0.514916552467655</v>
      </c>
      <c r="G673" s="18">
        <f ca="1">IF(F673&lt;=('Ejercicio 3 - TIR'!$D$18-'Ejercicio 3 - TIR'!$C$18)/('Ejercicio 3 - TIR'!$E$18-'Ejercicio 3 - TIR'!$C$18),'Ejercicio 3 - TIR'!$C$18+SQRT(('Ejercicio 3 - TIR'!$E$18-'Ejercicio 3 - TIR'!$C$18)*('Ejercicio 3 - TIR'!$D$18-'Ejercicio 3 - TIR'!$C$18)*F673),'Ejercicio 3 - TIR'!$E$18-SQRT(('Ejercicio 3 - TIR'!$E$18-'Ejercicio 3 - TIR'!$C$18)*('Ejercicio 3 - TIR'!$E$18-'Ejercicio 3 - TIR'!$D$18)*(1-F673)))</f>
        <v>38788.4858121378</v>
      </c>
      <c r="H673" s="17">
        <f ca="1" t="shared" ref="H673:L673" si="5006">RAND()</f>
        <v>0.338911974592573</v>
      </c>
      <c r="I673" s="18">
        <f ca="1">IF(H673&lt;=('Ejercicio 3 - TIR'!$D$18-'Ejercicio 3 - TIR'!$C$18)/('Ejercicio 3 - TIR'!$E$18-'Ejercicio 3 - TIR'!$C$18),'Ejercicio 3 - TIR'!$C$18+SQRT(('Ejercicio 3 - TIR'!$E$18-'Ejercicio 3 - TIR'!$C$18)*('Ejercicio 3 - TIR'!$D$18-'Ejercicio 3 - TIR'!$C$18)*H673),'Ejercicio 3 - TIR'!$E$18-SQRT(('Ejercicio 3 - TIR'!$E$18-'Ejercicio 3 - TIR'!$C$18)*('Ejercicio 3 - TIR'!$E$18-'Ejercicio 3 - TIR'!$D$18)*(1-H673)))</f>
        <v>37129.9927201145</v>
      </c>
      <c r="J673" s="17">
        <f ca="1" t="shared" si="5006"/>
        <v>0.00454130428072985</v>
      </c>
      <c r="K673" s="18">
        <f ca="1">IF(J673&lt;=('Ejercicio 3 - TIR'!$D$18-'Ejercicio 3 - TIR'!$C$18)/('Ejercicio 3 - TIR'!$E$18-'Ejercicio 3 - TIR'!$C$18),'Ejercicio 3 - TIR'!$C$18+SQRT(('Ejercicio 3 - TIR'!$E$18-'Ejercicio 3 - TIR'!$C$18)*('Ejercicio 3 - TIR'!$D$18-'Ejercicio 3 - TIR'!$C$18)*J673),'Ejercicio 3 - TIR'!$E$18-SQRT(('Ejercicio 3 - TIR'!$E$18-'Ejercicio 3 - TIR'!$C$18)*('Ejercicio 3 - TIR'!$E$18-'Ejercicio 3 - TIR'!$D$18)*(1-J673)))</f>
        <v>30825.3457712435</v>
      </c>
      <c r="L673" s="17">
        <f ca="1" t="shared" si="5006"/>
        <v>0.432705707887571</v>
      </c>
      <c r="M673" s="18">
        <f ca="1">IF(L673&lt;=('Ejercicio 3 - TIR'!$D$18-'Ejercicio 3 - TIR'!$C$18)/('Ejercicio 3 - TIR'!$E$18-'Ejercicio 3 - TIR'!$C$18),'Ejercicio 3 - TIR'!$C$18+SQRT(('Ejercicio 3 - TIR'!$E$18-'Ejercicio 3 - TIR'!$C$18)*('Ejercicio 3 - TIR'!$D$18-'Ejercicio 3 - TIR'!$C$18)*L673),'Ejercicio 3 - TIR'!$E$18-SQRT(('Ejercicio 3 - TIR'!$E$18-'Ejercicio 3 - TIR'!$C$18)*('Ejercicio 3 - TIR'!$E$18-'Ejercicio 3 - TIR'!$D$18)*(1-L673)))</f>
        <v>38056.4170810066</v>
      </c>
      <c r="N673" s="17">
        <f ca="1" t="shared" ref="N673:R673" si="5007">RAND()</f>
        <v>0.438902076102309</v>
      </c>
      <c r="O673" s="18">
        <f ca="1">IF(N673&lt;=('Ejercicio 3 - TIR'!$D$18-'Ejercicio 3 - TIR'!$C$18)/('Ejercicio 3 - TIR'!$E$18-'Ejercicio 3 - TIR'!$C$18),'Ejercicio 3 - TIR'!$C$18+SQRT(('Ejercicio 3 - TIR'!$E$18-'Ejercicio 3 - TIR'!$C$18)*('Ejercicio 3 - TIR'!$D$18-'Ejercicio 3 - TIR'!$C$18)*N673),'Ejercicio 3 - TIR'!$E$18-SQRT(('Ejercicio 3 - TIR'!$E$18-'Ejercicio 3 - TIR'!$C$18)*('Ejercicio 3 - TIR'!$E$18-'Ejercicio 3 - TIR'!$D$18)*(1-N673)))</f>
        <v>38113.8961920489</v>
      </c>
      <c r="P673" s="17">
        <f ca="1" t="shared" si="5007"/>
        <v>0.448601399431689</v>
      </c>
      <c r="Q673" s="19">
        <f ca="1">IF(P673&lt;=('Ejercicio 3 - TIR'!$D$22-'Ejercicio 3 - TIR'!$C$22)/('Ejercicio 3 - TIR'!$E$22-'Ejercicio 3 - TIR'!$C$22),'Ejercicio 3 - TIR'!$C$22+SQRT(('Ejercicio 3 - TIR'!$E$22-'Ejercicio 3 - TIR'!$C$22)*('Ejercicio 3 - TIR'!$D$22-'Ejercicio 3 - TIR'!$C$22)*P673),'Ejercicio 3 - TIR'!$E$22-SQRT(('Ejercicio 3 - TIR'!$E$22-'Ejercicio 3 - TIR'!$C$22)*('Ejercicio 3 - TIR'!$E$22-'Ejercicio 3 - TIR'!$D$22)*(1-P673)))</f>
        <v>0.148416236889797</v>
      </c>
      <c r="R673" s="17">
        <f ca="1" t="shared" si="5007"/>
        <v>0.954383563951418</v>
      </c>
      <c r="S673" s="19">
        <f ca="1">IF(R673&lt;=('Ejercicio 3 - TIR'!$D$23-'Ejercicio 3 - TIR'!$C$23)/('Ejercicio 3 - TIR'!$E$23-'Ejercicio 3 - TIR'!$C$23),'Ejercicio 3 - TIR'!$C$23+SQRT(('Ejercicio 3 - TIR'!$E$23-'Ejercicio 3 - TIR'!$C$23)*('Ejercicio 3 - TIR'!$D$23-'Ejercicio 3 - TIR'!$C$23)*R673),'Ejercicio 3 - TIR'!$E$23-SQRT(('Ejercicio 3 - TIR'!$E$23-'Ejercicio 3 - TIR'!$C$23)*('Ejercicio 3 - TIR'!$E$23-'Ejercicio 3 - TIR'!$D$23)*(1-R673)))</f>
        <v>0.170938566068913</v>
      </c>
      <c r="T673" s="17">
        <f ca="1" t="shared" ref="T673:X673" si="5008">RAND()</f>
        <v>0.429871331288411</v>
      </c>
      <c r="U673" s="19">
        <f ca="1">IF(T673&lt;=('Ejercicio 3 - TIR'!$D$24-'Ejercicio 3 - TIR'!$C$24)/('Ejercicio 3 - TIR'!$E$24-'Ejercicio 3 - TIR'!$C$24),'Ejercicio 3 - TIR'!$C$24+SQRT(('Ejercicio 3 - TIR'!$E$24-'Ejercicio 3 - TIR'!$C$24)*('Ejercicio 3 - TIR'!$D$24-'Ejercicio 3 - TIR'!$C$24)*T673),'Ejercicio 3 - TIR'!$E$24-SQRT(('Ejercicio 3 - TIR'!$E$24-'Ejercicio 3 - TIR'!$C$24)*('Ejercicio 3 - TIR'!$E$24-'Ejercicio 3 - TIR'!$D$24)*(1-T673)))</f>
        <v>0.180045522498818</v>
      </c>
      <c r="V673" s="17">
        <f ca="1" t="shared" si="5008"/>
        <v>0.710845013019391</v>
      </c>
      <c r="W673" s="19">
        <f ca="1">IF(V673&lt;=('Ejercicio 3 - TIR'!$D$25-'Ejercicio 3 - TIR'!$C$25)/('Ejercicio 3 - TIR'!$E$25-'Ejercicio 3 - TIR'!$C$25),'Ejercicio 3 - TIR'!$C$25+SQRT(('Ejercicio 3 - TIR'!$E$25-'Ejercicio 3 - TIR'!$C$25)*('Ejercicio 3 - TIR'!$D$25-'Ejercicio 3 - TIR'!$C$25)*V673),'Ejercicio 3 - TIR'!$E$25-SQRT(('Ejercicio 3 - TIR'!$E$25-'Ejercicio 3 - TIR'!$C$25)*('Ejercicio 3 - TIR'!$E$25-'Ejercicio 3 - TIR'!$D$25)*(1-V673)))</f>
        <v>0.218187385294004</v>
      </c>
      <c r="X673" s="17">
        <f ca="1" t="shared" si="5008"/>
        <v>0.40854360493233</v>
      </c>
      <c r="Y673" s="19">
        <f ca="1">IF(X673&lt;=('Ejercicio 3 - TIR'!$D$26-'Ejercicio 3 - TIR'!$C$26)/('Ejercicio 3 - TIR'!$E$26-'Ejercicio 3 - TIR'!$C$26),'Ejercicio 3 - TIR'!$C$26+SQRT(('Ejercicio 3 - TIR'!$E$26-'Ejercicio 3 - TIR'!$C$26)*('Ejercicio 3 - TIR'!$D$26-'Ejercicio 3 - TIR'!$C$26)*X673),'Ejercicio 3 - TIR'!$E$26-SQRT(('Ejercicio 3 - TIR'!$E$26-'Ejercicio 3 - TIR'!$C$26)*('Ejercicio 3 - TIR'!$E$26-'Ejercicio 3 - TIR'!$D$26)*(1-X673)))</f>
        <v>0.223485713900241</v>
      </c>
      <c r="Z673" s="17">
        <f ca="1" t="shared" si="4764"/>
        <v>1.1484162368898</v>
      </c>
      <c r="AA673" s="17">
        <f ca="1" t="shared" si="4765"/>
        <v>1.344724861674</v>
      </c>
      <c r="AB673" s="17">
        <f ca="1" t="shared" si="4766"/>
        <v>1.58683655201124</v>
      </c>
      <c r="AC673" s="17">
        <f ca="1" t="shared" si="4767"/>
        <v>1.93306427018353</v>
      </c>
      <c r="AD673" s="17">
        <f ca="1" t="shared" si="4768"/>
        <v>2.36507651862054</v>
      </c>
      <c r="AE673" s="16">
        <f ca="1" t="shared" si="4769"/>
        <v>4323.00746089434</v>
      </c>
      <c r="AF673" s="16">
        <f ca="1" t="shared" si="4770"/>
        <v>5061.97615736483</v>
      </c>
      <c r="AG673" s="16">
        <f ca="1" t="shared" si="4771"/>
        <v>5973.36229949415</v>
      </c>
      <c r="AH673" s="16">
        <f ca="1" t="shared" si="4772"/>
        <v>7276.67460103455</v>
      </c>
      <c r="AI673" s="16">
        <f ca="1" t="shared" si="4773"/>
        <v>8902.90741906651</v>
      </c>
      <c r="AJ673" s="18">
        <f ca="1" t="shared" si="4774"/>
        <v>44545.3269110286</v>
      </c>
      <c r="AK673" s="18">
        <f ca="1" t="shared" si="4775"/>
        <v>49929.6243245125</v>
      </c>
      <c r="AL673" s="18">
        <f ca="1" t="shared" si="4776"/>
        <v>48914.7853981943</v>
      </c>
      <c r="AM673" s="18">
        <f ca="1" t="shared" si="4777"/>
        <v>73565.5001104961</v>
      </c>
      <c r="AN673" s="18">
        <f ca="1" t="shared" si="4778"/>
        <v>90142.2809169558</v>
      </c>
      <c r="AO673" s="18">
        <f ca="1">C673/'Ejercicio 3 - TIR'!$D$7</f>
        <v>14420.8385802815</v>
      </c>
      <c r="AP673" s="18">
        <f ca="1" t="shared" si="4779"/>
        <v>30124.4883307471</v>
      </c>
      <c r="AQ673" s="18">
        <f ca="1" t="shared" si="4780"/>
        <v>35508.785744231</v>
      </c>
      <c r="AR673" s="18">
        <f ca="1" t="shared" si="4781"/>
        <v>34493.9468179128</v>
      </c>
      <c r="AS673" s="18">
        <f ca="1" t="shared" si="4782"/>
        <v>59144.6615302146</v>
      </c>
      <c r="AT673" s="18">
        <f ca="1" t="shared" si="4783"/>
        <v>75721.4423366744</v>
      </c>
      <c r="AU673" s="18">
        <f ca="1">AP673*'Ejercicio 3 - TIR'!$D$5</f>
        <v>15062.2441653736</v>
      </c>
      <c r="AV673" s="18">
        <f ca="1">AQ673*'Ejercicio 3 - TIR'!$D$5</f>
        <v>17754.3928721155</v>
      </c>
      <c r="AW673" s="18">
        <f ca="1">AR673*'Ejercicio 3 - TIR'!$D$5</f>
        <v>17246.9734089564</v>
      </c>
      <c r="AX673" s="18">
        <f ca="1">AS673*'Ejercicio 3 - TIR'!$D$5</f>
        <v>29572.3307651073</v>
      </c>
      <c r="AY673" s="18">
        <f ca="1">AT673*'Ejercicio 3 - TIR'!$D$5</f>
        <v>37860.7211683372</v>
      </c>
      <c r="AZ673" s="18">
        <f ca="1" t="shared" ref="AZ673:BD673" si="5009">AJ673-AU673-AE673</f>
        <v>25160.0752847607</v>
      </c>
      <c r="BA673" s="18">
        <f ca="1" t="shared" si="5009"/>
        <v>27113.2552950321</v>
      </c>
      <c r="BB673" s="18">
        <f ca="1" t="shared" si="5009"/>
        <v>25694.4496897437</v>
      </c>
      <c r="BC673" s="18">
        <f ca="1" t="shared" si="5009"/>
        <v>36716.4947443542</v>
      </c>
      <c r="BD673" s="18">
        <f ca="1" t="shared" si="5009"/>
        <v>43378.6523295521</v>
      </c>
      <c r="BE673" s="18">
        <f ca="1" t="shared" ref="BE673:BI673" si="5010">AZ673/Z673</f>
        <v>21908.4983968013</v>
      </c>
      <c r="BF673" s="18">
        <f ca="1" t="shared" si="5010"/>
        <v>20162.6786770938</v>
      </c>
      <c r="BG673" s="18">
        <f ca="1" t="shared" si="5010"/>
        <v>16192.2471833518</v>
      </c>
      <c r="BH673" s="18">
        <f ca="1" t="shared" si="5010"/>
        <v>18993.9337820715</v>
      </c>
      <c r="BI673" s="18">
        <f ca="1" t="shared" si="5010"/>
        <v>18341.331448698</v>
      </c>
      <c r="BJ673" s="18">
        <f ca="1" t="shared" si="4786"/>
        <v>68888.9817572616</v>
      </c>
      <c r="BK673" s="18">
        <f ca="1" t="shared" si="4787"/>
        <v>34106.3867050409</v>
      </c>
      <c r="BL673" s="18">
        <f ca="1" t="shared" si="4788"/>
        <v>102995.368462303</v>
      </c>
      <c r="BM673" s="18">
        <f ca="1">BK673*'Ejercicio 3 - TIR'!$D$5</f>
        <v>17053.1933525205</v>
      </c>
      <c r="BN673" s="18">
        <f ca="1" t="shared" si="4789"/>
        <v>85942.1751097821</v>
      </c>
      <c r="BO673" s="18">
        <f ca="1" t="shared" si="4790"/>
        <v>36338.0103912701</v>
      </c>
      <c r="BP673" s="18">
        <f ca="1" t="shared" si="4791"/>
        <v>-101231.784002537</v>
      </c>
      <c r="BQ673" s="18">
        <f ca="1" t="shared" ref="BQ673:BT673" si="5011">BE673</f>
        <v>21908.4983968013</v>
      </c>
      <c r="BR673" s="18">
        <f ca="1" t="shared" si="5011"/>
        <v>20162.6786770938</v>
      </c>
      <c r="BS673" s="18">
        <f ca="1" t="shared" si="5011"/>
        <v>16192.2471833518</v>
      </c>
      <c r="BT673" s="18">
        <f ca="1" t="shared" si="5011"/>
        <v>18993.9337820715</v>
      </c>
      <c r="BU673" s="18">
        <f ca="1" t="shared" si="4793"/>
        <v>54679.3418399681</v>
      </c>
      <c r="BV673" s="20">
        <f ca="1" t="shared" si="4794"/>
        <v>8.11917016898684</v>
      </c>
    </row>
    <row r="674" ht="15" customHeight="1" spans="1:74">
      <c r="A674" s="16">
        <v>673</v>
      </c>
      <c r="B674" s="17">
        <f ca="1" t="shared" ref="B674:F674" si="5012">RAND()</f>
        <v>0.13528969273386</v>
      </c>
      <c r="C674" s="18">
        <f ca="1">IF(B674&lt;=('Ejercicio 3 - TIR'!$D$13-'Ejercicio 3 - TIR'!$C$13)/('Ejercicio 3 - TIR'!$E$13-'Ejercicio 3 - TIR'!$C$13),'Ejercicio 3 - TIR'!$C$13+SQRT(('Ejercicio 3 - TIR'!$E$13-'Ejercicio 3 - TIR'!$C$13)*('Ejercicio 3 - TIR'!$D$13-'Ejercicio 3 - TIR'!$C$13)*B674),'Ejercicio 3 - TIR'!$E$13-SQRT(('Ejercicio 3 - TIR'!$E$13-'Ejercicio 3 - TIR'!$C$13)*('Ejercicio 3 - TIR'!$E$13-'Ejercicio 3 - TIR'!$D$13)*(1-B674)))</f>
        <v>67356.3494406903</v>
      </c>
      <c r="D674" s="17">
        <f ca="1" t="shared" si="5012"/>
        <v>0.576470800186191</v>
      </c>
      <c r="E674" s="18">
        <f ca="1">IF(D674&lt;=('Ejercicio 3 - TIR'!$D$14-'Ejercicio 3 - TIR'!$C$14)/('Ejercicio 3 - TIR'!$E$14-'Ejercicio 3 - TIR'!$C$14),'Ejercicio 3 - TIR'!$C$14+SQRT(('Ejercicio 3 - TIR'!$E$14-'Ejercicio 3 - TIR'!$C$14)*('Ejercicio 3 - TIR'!$D$14-'Ejercicio 3 - TIR'!$C$14)*D674),'Ejercicio 3 - TIR'!$E$14-SQRT(('Ejercicio 3 - TIR'!$E$14-'Ejercicio 3 - TIR'!$C$14)*('Ejercicio 3 - TIR'!$E$14-'Ejercicio 3 - TIR'!$D$14)*(1-D674)))</f>
        <v>32029.4680245249</v>
      </c>
      <c r="F674" s="17">
        <f ca="1" t="shared" si="5012"/>
        <v>0.808174127566494</v>
      </c>
      <c r="G674" s="18">
        <f ca="1">IF(F674&lt;=('Ejercicio 3 - TIR'!$D$18-'Ejercicio 3 - TIR'!$C$18)/('Ejercicio 3 - TIR'!$E$18-'Ejercicio 3 - TIR'!$C$18),'Ejercicio 3 - TIR'!$C$18+SQRT(('Ejercicio 3 - TIR'!$E$18-'Ejercicio 3 - TIR'!$C$18)*('Ejercicio 3 - TIR'!$D$18-'Ejercicio 3 - TIR'!$C$18)*F674),'Ejercicio 3 - TIR'!$E$18-SQRT(('Ejercicio 3 - TIR'!$E$18-'Ejercicio 3 - TIR'!$C$18)*('Ejercicio 3 - TIR'!$E$18-'Ejercicio 3 - TIR'!$D$18)*(1-F674)))</f>
        <v>41206.9879472228</v>
      </c>
      <c r="H674" s="17">
        <f ca="1" t="shared" ref="H674:L674" si="5013">RAND()</f>
        <v>0.122189704070315</v>
      </c>
      <c r="I674" s="18">
        <f ca="1">IF(H674&lt;=('Ejercicio 3 - TIR'!$D$18-'Ejercicio 3 - TIR'!$C$18)/('Ejercicio 3 - TIR'!$E$18-'Ejercicio 3 - TIR'!$C$18),'Ejercicio 3 - TIR'!$C$18+SQRT(('Ejercicio 3 - TIR'!$E$18-'Ejercicio 3 - TIR'!$C$18)*('Ejercicio 3 - TIR'!$D$18-'Ejercicio 3 - TIR'!$C$18)*H674),'Ejercicio 3 - TIR'!$E$18-SQRT(('Ejercicio 3 - TIR'!$E$18-'Ejercicio 3 - TIR'!$C$18)*('Ejercicio 3 - TIR'!$E$18-'Ejercicio 3 - TIR'!$D$18)*(1-H674)))</f>
        <v>34281.1745596912</v>
      </c>
      <c r="J674" s="17">
        <f ca="1" t="shared" si="5013"/>
        <v>0.893806104932406</v>
      </c>
      <c r="K674" s="18">
        <f ca="1">IF(J674&lt;=('Ejercicio 3 - TIR'!$D$18-'Ejercicio 3 - TIR'!$C$18)/('Ejercicio 3 - TIR'!$E$18-'Ejercicio 3 - TIR'!$C$18),'Ejercicio 3 - TIR'!$C$18+SQRT(('Ejercicio 3 - TIR'!$E$18-'Ejercicio 3 - TIR'!$C$18)*('Ejercicio 3 - TIR'!$D$18-'Ejercicio 3 - TIR'!$C$18)*J674),'Ejercicio 3 - TIR'!$E$18-SQRT(('Ejercicio 3 - TIR'!$E$18-'Ejercicio 3 - TIR'!$C$18)*('Ejercicio 3 - TIR'!$E$18-'Ejercicio 3 - TIR'!$D$18)*(1-J674)))</f>
        <v>42177.8479612059</v>
      </c>
      <c r="L674" s="17">
        <f ca="1" t="shared" si="5013"/>
        <v>0.671187191152427</v>
      </c>
      <c r="M674" s="18">
        <f ca="1">IF(L674&lt;=('Ejercicio 3 - TIR'!$D$18-'Ejercicio 3 - TIR'!$C$18)/('Ejercicio 3 - TIR'!$E$18-'Ejercicio 3 - TIR'!$C$18),'Ejercicio 3 - TIR'!$C$18+SQRT(('Ejercicio 3 - TIR'!$E$18-'Ejercicio 3 - TIR'!$C$18)*('Ejercicio 3 - TIR'!$D$18-'Ejercicio 3 - TIR'!$C$18)*L674),'Ejercicio 3 - TIR'!$E$18-SQRT(('Ejercicio 3 - TIR'!$E$18-'Ejercicio 3 - TIR'!$C$18)*('Ejercicio 3 - TIR'!$E$18-'Ejercicio 3 - TIR'!$D$18)*(1-L674)))</f>
        <v>40034.0196674203</v>
      </c>
      <c r="N674" s="17">
        <f ca="1" t="shared" ref="N674:R674" si="5014">RAND()</f>
        <v>0.257705688960003</v>
      </c>
      <c r="O674" s="18">
        <f ca="1">IF(N674&lt;=('Ejercicio 3 - TIR'!$D$18-'Ejercicio 3 - TIR'!$C$18)/('Ejercicio 3 - TIR'!$E$18-'Ejercicio 3 - TIR'!$C$18),'Ejercicio 3 - TIR'!$C$18+SQRT(('Ejercicio 3 - TIR'!$E$18-'Ejercicio 3 - TIR'!$C$18)*('Ejercicio 3 - TIR'!$D$18-'Ejercicio 3 - TIR'!$C$18)*N674),'Ejercicio 3 - TIR'!$E$18-SQRT(('Ejercicio 3 - TIR'!$E$18-'Ejercicio 3 - TIR'!$C$18)*('Ejercicio 3 - TIR'!$E$18-'Ejercicio 3 - TIR'!$D$18)*(1-N674)))</f>
        <v>36217.3831588539</v>
      </c>
      <c r="P674" s="17">
        <f ca="1" t="shared" si="5014"/>
        <v>0.714319025646989</v>
      </c>
      <c r="Q674" s="19">
        <f ca="1">IF(P674&lt;=('Ejercicio 3 - TIR'!$D$22-'Ejercicio 3 - TIR'!$C$22)/('Ejercicio 3 - TIR'!$E$22-'Ejercicio 3 - TIR'!$C$22),'Ejercicio 3 - TIR'!$C$22+SQRT(('Ejercicio 3 - TIR'!$E$22-'Ejercicio 3 - TIR'!$C$22)*('Ejercicio 3 - TIR'!$D$22-'Ejercicio 3 - TIR'!$C$22)*P674),'Ejercicio 3 - TIR'!$E$22-SQRT(('Ejercicio 3 - TIR'!$E$22-'Ejercicio 3 - TIR'!$C$22)*('Ejercicio 3 - TIR'!$E$22-'Ejercicio 3 - TIR'!$D$22)*(1-P674)))</f>
        <v>0.157323453661648</v>
      </c>
      <c r="R674" s="17">
        <f ca="1" t="shared" si="5014"/>
        <v>0.104841920738886</v>
      </c>
      <c r="S674" s="19">
        <f ca="1">IF(R674&lt;=('Ejercicio 3 - TIR'!$D$23-'Ejercicio 3 - TIR'!$C$23)/('Ejercicio 3 - TIR'!$E$23-'Ejercicio 3 - TIR'!$C$23),'Ejercicio 3 - TIR'!$C$23+SQRT(('Ejercicio 3 - TIR'!$E$23-'Ejercicio 3 - TIR'!$C$23)*('Ejercicio 3 - TIR'!$D$23-'Ejercicio 3 - TIR'!$C$23)*R674),'Ejercicio 3 - TIR'!$E$23-SQRT(('Ejercicio 3 - TIR'!$E$23-'Ejercicio 3 - TIR'!$C$23)*('Ejercicio 3 - TIR'!$E$23-'Ejercicio 3 - TIR'!$D$23)*(1-R674)))</f>
        <v>0.133737374470036</v>
      </c>
      <c r="T674" s="17">
        <f ca="1" t="shared" ref="T674:X674" si="5015">RAND()</f>
        <v>0.346382755282372</v>
      </c>
      <c r="U674" s="19">
        <f ca="1">IF(T674&lt;=('Ejercicio 3 - TIR'!$D$24-'Ejercicio 3 - TIR'!$C$24)/('Ejercicio 3 - TIR'!$E$24-'Ejercicio 3 - TIR'!$C$24),'Ejercicio 3 - TIR'!$C$24+SQRT(('Ejercicio 3 - TIR'!$E$24-'Ejercicio 3 - TIR'!$C$24)*('Ejercicio 3 - TIR'!$D$24-'Ejercicio 3 - TIR'!$C$24)*T674),'Ejercicio 3 - TIR'!$E$24-SQRT(('Ejercicio 3 - TIR'!$E$24-'Ejercicio 3 - TIR'!$C$24)*('Ejercicio 3 - TIR'!$E$24-'Ejercicio 3 - TIR'!$D$24)*(1-T674)))</f>
        <v>0.17697042428463</v>
      </c>
      <c r="V674" s="17">
        <f ca="1" t="shared" si="5015"/>
        <v>0.383667909407935</v>
      </c>
      <c r="W674" s="19">
        <f ca="1">IF(V674&lt;=('Ejercicio 3 - TIR'!$D$25-'Ejercicio 3 - TIR'!$C$25)/('Ejercicio 3 - TIR'!$E$25-'Ejercicio 3 - TIR'!$C$25),'Ejercicio 3 - TIR'!$C$25+SQRT(('Ejercicio 3 - TIR'!$E$25-'Ejercicio 3 - TIR'!$C$25)*('Ejercicio 3 - TIR'!$D$25-'Ejercicio 3 - TIR'!$C$25)*V674),'Ejercicio 3 - TIR'!$E$25-SQRT(('Ejercicio 3 - TIR'!$E$25-'Ejercicio 3 - TIR'!$C$25)*('Ejercicio 3 - TIR'!$E$25-'Ejercicio 3 - TIR'!$D$25)*(1-V674)))</f>
        <v>0.20355473848634</v>
      </c>
      <c r="X674" s="17">
        <f ca="1" t="shared" si="5015"/>
        <v>0.165752520664622</v>
      </c>
      <c r="Y674" s="19">
        <f ca="1">IF(X674&lt;=('Ejercicio 3 - TIR'!$D$26-'Ejercicio 3 - TIR'!$C$26)/('Ejercicio 3 - TIR'!$E$26-'Ejercicio 3 - TIR'!$C$26),'Ejercicio 3 - TIR'!$C$26+SQRT(('Ejercicio 3 - TIR'!$E$26-'Ejercicio 3 - TIR'!$C$26)*('Ejercicio 3 - TIR'!$D$26-'Ejercicio 3 - TIR'!$C$26)*X674),'Ejercicio 3 - TIR'!$E$26-SQRT(('Ejercicio 3 - TIR'!$E$26-'Ejercicio 3 - TIR'!$C$26)*('Ejercicio 3 - TIR'!$E$26-'Ejercicio 3 - TIR'!$D$26)*(1-X674)))</f>
        <v>0.211154947548847</v>
      </c>
      <c r="Z674" s="17">
        <f ca="1" t="shared" si="4764"/>
        <v>1.15732345366165</v>
      </c>
      <c r="AA674" s="17">
        <f ca="1" t="shared" si="4765"/>
        <v>1.31210085376695</v>
      </c>
      <c r="AB674" s="17">
        <f ca="1" t="shared" si="4766"/>
        <v>1.54430389856231</v>
      </c>
      <c r="AC674" s="17">
        <f ca="1" t="shared" si="4767"/>
        <v>1.8586542747776</v>
      </c>
      <c r="AD674" s="17">
        <f ca="1" t="shared" si="4768"/>
        <v>2.25111832067971</v>
      </c>
      <c r="AE674" s="16">
        <f ca="1" t="shared" si="4769"/>
        <v>5038.98652856358</v>
      </c>
      <c r="AF674" s="16">
        <f ca="1" t="shared" si="4770"/>
        <v>5712.88735688355</v>
      </c>
      <c r="AG674" s="16">
        <f ca="1" t="shared" si="4771"/>
        <v>6723.89945632154</v>
      </c>
      <c r="AH674" s="16">
        <f ca="1" t="shared" si="4772"/>
        <v>8092.58105176151</v>
      </c>
      <c r="AI674" s="16">
        <f ca="1" t="shared" si="4773"/>
        <v>9801.36957928101</v>
      </c>
      <c r="AJ674" s="18">
        <f ca="1" t="shared" si="4774"/>
        <v>47689.8136060738</v>
      </c>
      <c r="AK674" s="18">
        <f ca="1" t="shared" si="4775"/>
        <v>44980.3584079047</v>
      </c>
      <c r="AL674" s="18">
        <f ca="1" t="shared" si="4776"/>
        <v>65135.4150394589</v>
      </c>
      <c r="AM674" s="18">
        <f ca="1" t="shared" si="4777"/>
        <v>74409.4017913814</v>
      </c>
      <c r="AN674" s="18">
        <f ca="1" t="shared" si="4778"/>
        <v>81529.6147559728</v>
      </c>
      <c r="AO674" s="18">
        <f ca="1">C674/'Ejercicio 3 - TIR'!$D$7</f>
        <v>13471.2698881381</v>
      </c>
      <c r="AP674" s="18">
        <f ca="1" t="shared" si="4779"/>
        <v>34218.5437179358</v>
      </c>
      <c r="AQ674" s="18">
        <f ca="1" t="shared" si="4780"/>
        <v>31509.0885197667</v>
      </c>
      <c r="AR674" s="18">
        <f ca="1" t="shared" si="4781"/>
        <v>51664.1451513208</v>
      </c>
      <c r="AS674" s="18">
        <f ca="1" t="shared" si="4782"/>
        <v>60938.1319032434</v>
      </c>
      <c r="AT674" s="18">
        <f ca="1" t="shared" si="4783"/>
        <v>68058.3448678347</v>
      </c>
      <c r="AU674" s="18">
        <f ca="1">AP674*'Ejercicio 3 - TIR'!$D$5</f>
        <v>17109.2718589679</v>
      </c>
      <c r="AV674" s="18">
        <f ca="1">AQ674*'Ejercicio 3 - TIR'!$D$5</f>
        <v>15754.5442598833</v>
      </c>
      <c r="AW674" s="18">
        <f ca="1">AR674*'Ejercicio 3 - TIR'!$D$5</f>
        <v>25832.0725756604</v>
      </c>
      <c r="AX674" s="18">
        <f ca="1">AS674*'Ejercicio 3 - TIR'!$D$5</f>
        <v>30469.0659516217</v>
      </c>
      <c r="AY674" s="18">
        <f ca="1">AT674*'Ejercicio 3 - TIR'!$D$5</f>
        <v>34029.1724339174</v>
      </c>
      <c r="AZ674" s="18">
        <f ca="1" t="shared" ref="AZ674:BD674" si="5016">AJ674-AU674-AE674</f>
        <v>25541.5552185424</v>
      </c>
      <c r="BA674" s="18">
        <f ca="1" t="shared" si="5016"/>
        <v>23512.9267911378</v>
      </c>
      <c r="BB674" s="18">
        <f ca="1" t="shared" si="5016"/>
        <v>32579.4430074769</v>
      </c>
      <c r="BC674" s="18">
        <f ca="1" t="shared" si="5016"/>
        <v>35847.7547879982</v>
      </c>
      <c r="BD674" s="18">
        <f ca="1" t="shared" si="5016"/>
        <v>37699.0727427744</v>
      </c>
      <c r="BE674" s="18">
        <f ca="1" t="shared" ref="BE674:BI674" si="5017">AZ674/Z674</f>
        <v>22069.5045432041</v>
      </c>
      <c r="BF674" s="18">
        <f ca="1" t="shared" si="5017"/>
        <v>17920.0605834787</v>
      </c>
      <c r="BG674" s="18">
        <f ca="1" t="shared" si="5017"/>
        <v>21096.5231893846</v>
      </c>
      <c r="BH674" s="18">
        <f ca="1" t="shared" si="5017"/>
        <v>19286.9407046061</v>
      </c>
      <c r="BI674" s="18">
        <f ca="1" t="shared" si="5017"/>
        <v>16746.8197457482</v>
      </c>
      <c r="BJ674" s="18">
        <f ca="1" t="shared" si="4786"/>
        <v>72102.1222716328</v>
      </c>
      <c r="BK674" s="18">
        <f ca="1" t="shared" si="4787"/>
        <v>30325.4224480084</v>
      </c>
      <c r="BL674" s="18">
        <f ca="1" t="shared" si="4788"/>
        <v>102427.544719641</v>
      </c>
      <c r="BM674" s="18">
        <f ca="1">BK674*'Ejercicio 3 - TIR'!$D$5</f>
        <v>15162.7112240042</v>
      </c>
      <c r="BN674" s="18">
        <f ca="1" t="shared" si="4789"/>
        <v>87264.8334956371</v>
      </c>
      <c r="BO674" s="18">
        <f ca="1" t="shared" si="4790"/>
        <v>38765.1029685939</v>
      </c>
      <c r="BP674" s="18">
        <f ca="1" t="shared" si="4791"/>
        <v>-99385.8174652151</v>
      </c>
      <c r="BQ674" s="18">
        <f ca="1" t="shared" ref="BQ674:BT674" si="5018">BE674</f>
        <v>22069.5045432041</v>
      </c>
      <c r="BR674" s="18">
        <f ca="1" t="shared" si="5018"/>
        <v>17920.0605834787</v>
      </c>
      <c r="BS674" s="18">
        <f ca="1" t="shared" si="5018"/>
        <v>21096.5231893846</v>
      </c>
      <c r="BT674" s="18">
        <f ca="1" t="shared" si="5018"/>
        <v>19286.9407046061</v>
      </c>
      <c r="BU674" s="18">
        <f ca="1" t="shared" si="4793"/>
        <v>55511.9227143421</v>
      </c>
      <c r="BV674" s="20">
        <f ca="1" t="shared" si="4794"/>
        <v>9.6543281613221</v>
      </c>
    </row>
    <row r="675" ht="15" customHeight="1" spans="1:74">
      <c r="A675" s="16">
        <v>674</v>
      </c>
      <c r="B675" s="17">
        <f ca="1" t="shared" ref="B675:F675" si="5019">RAND()</f>
        <v>0.528163137152416</v>
      </c>
      <c r="C675" s="18">
        <f ca="1">IF(B675&lt;=('Ejercicio 3 - TIR'!$D$13-'Ejercicio 3 - TIR'!$C$13)/('Ejercicio 3 - TIR'!$E$13-'Ejercicio 3 - TIR'!$C$13),'Ejercicio 3 - TIR'!$C$13+SQRT(('Ejercicio 3 - TIR'!$E$13-'Ejercicio 3 - TIR'!$C$13)*('Ejercicio 3 - TIR'!$D$13-'Ejercicio 3 - TIR'!$C$13)*B675),'Ejercicio 3 - TIR'!$E$13-SQRT(('Ejercicio 3 - TIR'!$E$13-'Ejercicio 3 - TIR'!$C$13)*('Ejercicio 3 - TIR'!$E$13-'Ejercicio 3 - TIR'!$D$13)*(1-B675)))</f>
        <v>76204.9535529535</v>
      </c>
      <c r="D675" s="17">
        <f ca="1" t="shared" si="5019"/>
        <v>0.911121795986422</v>
      </c>
      <c r="E675" s="18">
        <f ca="1">IF(D675&lt;=('Ejercicio 3 - TIR'!$D$14-'Ejercicio 3 - TIR'!$C$14)/('Ejercicio 3 - TIR'!$E$14-'Ejercicio 3 - TIR'!$C$14),'Ejercicio 3 - TIR'!$C$14+SQRT(('Ejercicio 3 - TIR'!$E$14-'Ejercicio 3 - TIR'!$C$14)*('Ejercicio 3 - TIR'!$D$14-'Ejercicio 3 - TIR'!$C$14)*D675),'Ejercicio 3 - TIR'!$E$14-SQRT(('Ejercicio 3 - TIR'!$E$14-'Ejercicio 3 - TIR'!$C$14)*('Ejercicio 3 - TIR'!$E$14-'Ejercicio 3 - TIR'!$D$14)*(1-D675)))</f>
        <v>36348.7357529156</v>
      </c>
      <c r="F675" s="17">
        <f ca="1" t="shared" si="5019"/>
        <v>0.623008846278886</v>
      </c>
      <c r="G675" s="18">
        <f ca="1">IF(F675&lt;=('Ejercicio 3 - TIR'!$D$18-'Ejercicio 3 - TIR'!$C$18)/('Ejercicio 3 - TIR'!$E$18-'Ejercicio 3 - TIR'!$C$18),'Ejercicio 3 - TIR'!$C$18+SQRT(('Ejercicio 3 - TIR'!$E$18-'Ejercicio 3 - TIR'!$C$18)*('Ejercicio 3 - TIR'!$D$18-'Ejercicio 3 - TIR'!$C$18)*F675),'Ejercicio 3 - TIR'!$E$18-SQRT(('Ejercicio 3 - TIR'!$E$18-'Ejercicio 3 - TIR'!$C$18)*('Ejercicio 3 - TIR'!$E$18-'Ejercicio 3 - TIR'!$D$18)*(1-F675)))</f>
        <v>39667.0226513562</v>
      </c>
      <c r="H675" s="17">
        <f ca="1" t="shared" ref="H675:L675" si="5020">RAND()</f>
        <v>0.354133582281676</v>
      </c>
      <c r="I675" s="18">
        <f ca="1">IF(H675&lt;=('Ejercicio 3 - TIR'!$D$18-'Ejercicio 3 - TIR'!$C$18)/('Ejercicio 3 - TIR'!$E$18-'Ejercicio 3 - TIR'!$C$18),'Ejercicio 3 - TIR'!$C$18+SQRT(('Ejercicio 3 - TIR'!$E$18-'Ejercicio 3 - TIR'!$C$18)*('Ejercicio 3 - TIR'!$D$18-'Ejercicio 3 - TIR'!$C$18)*H675),'Ejercicio 3 - TIR'!$E$18-SQRT(('Ejercicio 3 - TIR'!$E$18-'Ejercicio 3 - TIR'!$C$18)*('Ejercicio 3 - TIR'!$E$18-'Ejercicio 3 - TIR'!$D$18)*(1-H675)))</f>
        <v>37288.3494250929</v>
      </c>
      <c r="J675" s="17">
        <f ca="1" t="shared" si="5020"/>
        <v>0.0282836747671771</v>
      </c>
      <c r="K675" s="18">
        <f ca="1">IF(J675&lt;=('Ejercicio 3 - TIR'!$D$18-'Ejercicio 3 - TIR'!$C$18)/('Ejercicio 3 - TIR'!$E$18-'Ejercicio 3 - TIR'!$C$18),'Ejercicio 3 - TIR'!$C$18+SQRT(('Ejercicio 3 - TIR'!$E$18-'Ejercicio 3 - TIR'!$C$18)*('Ejercicio 3 - TIR'!$D$18-'Ejercicio 3 - TIR'!$C$18)*J675),'Ejercicio 3 - TIR'!$E$18-SQRT(('Ejercicio 3 - TIR'!$E$18-'Ejercicio 3 - TIR'!$C$18)*('Ejercicio 3 - TIR'!$E$18-'Ejercicio 3 - TIR'!$D$18)*(1-J675)))</f>
        <v>32059.7454248223</v>
      </c>
      <c r="L675" s="17">
        <f ca="1" t="shared" si="5020"/>
        <v>0.386422375304069</v>
      </c>
      <c r="M675" s="18">
        <f ca="1">IF(L675&lt;=('Ejercicio 3 - TIR'!$D$18-'Ejercicio 3 - TIR'!$C$18)/('Ejercicio 3 - TIR'!$E$18-'Ejercicio 3 - TIR'!$C$18),'Ejercicio 3 - TIR'!$C$18+SQRT(('Ejercicio 3 - TIR'!$E$18-'Ejercicio 3 - TIR'!$C$18)*('Ejercicio 3 - TIR'!$D$18-'Ejercicio 3 - TIR'!$C$18)*L675),'Ejercicio 3 - TIR'!$E$18-SQRT(('Ejercicio 3 - TIR'!$E$18-'Ejercicio 3 - TIR'!$C$18)*('Ejercicio 3 - TIR'!$E$18-'Ejercicio 3 - TIR'!$D$18)*(1-L675)))</f>
        <v>37613.3669487035</v>
      </c>
      <c r="N675" s="17">
        <f ca="1" t="shared" ref="N675:R675" si="5021">RAND()</f>
        <v>0.649749763990319</v>
      </c>
      <c r="O675" s="18">
        <f ca="1">IF(N675&lt;=('Ejercicio 3 - TIR'!$D$18-'Ejercicio 3 - TIR'!$C$18)/('Ejercicio 3 - TIR'!$E$18-'Ejercicio 3 - TIR'!$C$18),'Ejercicio 3 - TIR'!$C$18+SQRT(('Ejercicio 3 - TIR'!$E$18-'Ejercicio 3 - TIR'!$C$18)*('Ejercicio 3 - TIR'!$D$18-'Ejercicio 3 - TIR'!$C$18)*N675),'Ejercicio 3 - TIR'!$E$18-SQRT(('Ejercicio 3 - TIR'!$E$18-'Ejercicio 3 - TIR'!$C$18)*('Ejercicio 3 - TIR'!$E$18-'Ejercicio 3 - TIR'!$D$18)*(1-N675)))</f>
        <v>39872.3079671649</v>
      </c>
      <c r="P675" s="17">
        <f ca="1" t="shared" si="5021"/>
        <v>0.519696442804959</v>
      </c>
      <c r="Q675" s="19">
        <f ca="1">IF(P675&lt;=('Ejercicio 3 - TIR'!$D$22-'Ejercicio 3 - TIR'!$C$22)/('Ejercicio 3 - TIR'!$E$22-'Ejercicio 3 - TIR'!$C$22),'Ejercicio 3 - TIR'!$C$22+SQRT(('Ejercicio 3 - TIR'!$E$22-'Ejercicio 3 - TIR'!$C$22)*('Ejercicio 3 - TIR'!$D$22-'Ejercicio 3 - TIR'!$C$22)*P675),'Ejercicio 3 - TIR'!$E$22-SQRT(('Ejercicio 3 - TIR'!$E$22-'Ejercicio 3 - TIR'!$C$22)*('Ejercicio 3 - TIR'!$E$22-'Ejercicio 3 - TIR'!$D$22)*(1-P675)))</f>
        <v>0.150596830052678</v>
      </c>
      <c r="R675" s="17">
        <f ca="1" t="shared" si="5021"/>
        <v>0.52123223985569</v>
      </c>
      <c r="S675" s="19">
        <f ca="1">IF(R675&lt;=('Ejercicio 3 - TIR'!$D$23-'Ejercicio 3 - TIR'!$C$23)/('Ejercicio 3 - TIR'!$E$23-'Ejercicio 3 - TIR'!$C$23),'Ejercicio 3 - TIR'!$C$23+SQRT(('Ejercicio 3 - TIR'!$E$23-'Ejercicio 3 - TIR'!$C$23)*('Ejercicio 3 - TIR'!$D$23-'Ejercicio 3 - TIR'!$C$23)*R675),'Ejercicio 3 - TIR'!$E$23-SQRT(('Ejercicio 3 - TIR'!$E$23-'Ejercicio 3 - TIR'!$C$23)*('Ejercicio 3 - TIR'!$E$23-'Ejercicio 3 - TIR'!$D$23)*(1-R675)))</f>
        <v>0.15064387681829</v>
      </c>
      <c r="T675" s="17">
        <f ca="1" t="shared" ref="T675:X675" si="5022">RAND()</f>
        <v>0.411440224180304</v>
      </c>
      <c r="U675" s="19">
        <f ca="1">IF(T675&lt;=('Ejercicio 3 - TIR'!$D$24-'Ejercicio 3 - TIR'!$C$24)/('Ejercicio 3 - TIR'!$E$24-'Ejercicio 3 - TIR'!$C$24),'Ejercicio 3 - TIR'!$C$24+SQRT(('Ejercicio 3 - TIR'!$E$24-'Ejercicio 3 - TIR'!$C$24)*('Ejercicio 3 - TIR'!$D$24-'Ejercicio 3 - TIR'!$C$24)*T675),'Ejercicio 3 - TIR'!$E$24-SQRT(('Ejercicio 3 - TIR'!$E$24-'Ejercicio 3 - TIR'!$C$24)*('Ejercicio 3 - TIR'!$E$24-'Ejercicio 3 - TIR'!$D$24)*(1-T675)))</f>
        <v>0.179394293166849</v>
      </c>
      <c r="V675" s="17">
        <f ca="1" t="shared" si="5022"/>
        <v>0.558840155745817</v>
      </c>
      <c r="W675" s="19">
        <f ca="1">IF(V675&lt;=('Ejercicio 3 - TIR'!$D$25-'Ejercicio 3 - TIR'!$C$25)/('Ejercicio 3 - TIR'!$E$25-'Ejercicio 3 - TIR'!$C$25),'Ejercicio 3 - TIR'!$C$25+SQRT(('Ejercicio 3 - TIR'!$E$25-'Ejercicio 3 - TIR'!$C$25)*('Ejercicio 3 - TIR'!$D$25-'Ejercicio 3 - TIR'!$C$25)*V675),'Ejercicio 3 - TIR'!$E$25-SQRT(('Ejercicio 3 - TIR'!$E$25-'Ejercicio 3 - TIR'!$C$25)*('Ejercicio 3 - TIR'!$E$25-'Ejercicio 3 - TIR'!$D$25)*(1-V675)))</f>
        <v>0.210705478054955</v>
      </c>
      <c r="X675" s="17">
        <f ca="1" t="shared" si="5022"/>
        <v>0.225597800472343</v>
      </c>
      <c r="Y675" s="19">
        <f ca="1">IF(X675&lt;=('Ejercicio 3 - TIR'!$D$26-'Ejercicio 3 - TIR'!$C$26)/('Ejercicio 3 - TIR'!$E$26-'Ejercicio 3 - TIR'!$C$26),'Ejercicio 3 - TIR'!$C$26+SQRT(('Ejercicio 3 - TIR'!$E$26-'Ejercicio 3 - TIR'!$C$26)*('Ejercicio 3 - TIR'!$D$26-'Ejercicio 3 - TIR'!$C$26)*X675),'Ejercicio 3 - TIR'!$E$26-SQRT(('Ejercicio 3 - TIR'!$E$26-'Ejercicio 3 - TIR'!$C$26)*('Ejercicio 3 - TIR'!$E$26-'Ejercicio 3 - TIR'!$D$26)*(1-X675)))</f>
        <v>0.214680236248369</v>
      </c>
      <c r="Z675" s="17">
        <f ca="1" t="shared" si="4764"/>
        <v>1.15059683005268</v>
      </c>
      <c r="AA675" s="17">
        <f ca="1" t="shared" si="4765"/>
        <v>1.32392719718665</v>
      </c>
      <c r="AB675" s="17">
        <f ca="1" t="shared" si="4766"/>
        <v>1.56143218093031</v>
      </c>
      <c r="AC675" s="17">
        <f ca="1" t="shared" si="4767"/>
        <v>1.89043449506363</v>
      </c>
      <c r="AD675" s="17">
        <f ca="1" t="shared" si="4768"/>
        <v>2.29627341907595</v>
      </c>
      <c r="AE675" s="16">
        <f ca="1" t="shared" si="4769"/>
        <v>5474.00438081155</v>
      </c>
      <c r="AF675" s="16">
        <f ca="1" t="shared" si="4770"/>
        <v>6298.6296224573</v>
      </c>
      <c r="AG675" s="16">
        <f ca="1" t="shared" si="4771"/>
        <v>7428.5678314978</v>
      </c>
      <c r="AH675" s="16">
        <f ca="1" t="shared" si="4772"/>
        <v>8993.8077676972</v>
      </c>
      <c r="AI675" s="16">
        <f ca="1" t="shared" si="4773"/>
        <v>10924.6005440389</v>
      </c>
      <c r="AJ675" s="18">
        <f ca="1" t="shared" si="4774"/>
        <v>45640.7505202782</v>
      </c>
      <c r="AK675" s="18">
        <f ca="1" t="shared" si="4775"/>
        <v>49367.0599420796</v>
      </c>
      <c r="AL675" s="18">
        <f ca="1" t="shared" si="4776"/>
        <v>50059.118218751</v>
      </c>
      <c r="AM675" s="18">
        <f ca="1" t="shared" si="4777"/>
        <v>71105.6063553151</v>
      </c>
      <c r="AN675" s="18">
        <f ca="1" t="shared" si="4778"/>
        <v>91557.7209422111</v>
      </c>
      <c r="AO675" s="18">
        <f ca="1">C675/'Ejercicio 3 - TIR'!$D$7</f>
        <v>15240.9907105907</v>
      </c>
      <c r="AP675" s="18">
        <f ca="1" t="shared" si="4779"/>
        <v>30399.7598096875</v>
      </c>
      <c r="AQ675" s="18">
        <f ca="1" t="shared" si="4780"/>
        <v>34126.0692314889</v>
      </c>
      <c r="AR675" s="18">
        <f ca="1" t="shared" si="4781"/>
        <v>34818.1275081603</v>
      </c>
      <c r="AS675" s="18">
        <f ca="1" t="shared" si="4782"/>
        <v>55864.6156447244</v>
      </c>
      <c r="AT675" s="18">
        <f ca="1" t="shared" si="4783"/>
        <v>76316.7302316204</v>
      </c>
      <c r="AU675" s="18">
        <f ca="1">AP675*'Ejercicio 3 - TIR'!$D$5</f>
        <v>15199.8799048437</v>
      </c>
      <c r="AV675" s="18">
        <f ca="1">AQ675*'Ejercicio 3 - TIR'!$D$5</f>
        <v>17063.0346157444</v>
      </c>
      <c r="AW675" s="18">
        <f ca="1">AR675*'Ejercicio 3 - TIR'!$D$5</f>
        <v>17409.0637540802</v>
      </c>
      <c r="AX675" s="18">
        <f ca="1">AS675*'Ejercicio 3 - TIR'!$D$5</f>
        <v>27932.3078223622</v>
      </c>
      <c r="AY675" s="18">
        <f ca="1">AT675*'Ejercicio 3 - TIR'!$D$5</f>
        <v>38158.3651158102</v>
      </c>
      <c r="AZ675" s="18">
        <f ca="1" t="shared" ref="AZ675:BD675" si="5023">AJ675-AU675-AE675</f>
        <v>24966.8662346229</v>
      </c>
      <c r="BA675" s="18">
        <f ca="1" t="shared" si="5023"/>
        <v>26005.3957038778</v>
      </c>
      <c r="BB675" s="18">
        <f ca="1" t="shared" si="5023"/>
        <v>25221.4866331731</v>
      </c>
      <c r="BC675" s="18">
        <f ca="1" t="shared" si="5023"/>
        <v>34179.4907652557</v>
      </c>
      <c r="BD675" s="18">
        <f ca="1" t="shared" si="5023"/>
        <v>42474.7552823621</v>
      </c>
      <c r="BE675" s="18">
        <f ca="1" t="shared" ref="BE675:BI675" si="5024">AZ675/Z675</f>
        <v>21699.0570306715</v>
      </c>
      <c r="BF675" s="18">
        <f ca="1" t="shared" si="5024"/>
        <v>19642.6176296849</v>
      </c>
      <c r="BG675" s="18">
        <f ca="1" t="shared" si="5024"/>
        <v>16152.7903300583</v>
      </c>
      <c r="BH675" s="18">
        <f ca="1" t="shared" si="5024"/>
        <v>18080.2301558221</v>
      </c>
      <c r="BI675" s="18">
        <f ca="1" t="shared" si="5024"/>
        <v>18497.2551306431</v>
      </c>
      <c r="BJ675" s="18">
        <f ca="1" t="shared" si="4786"/>
        <v>83466.6357264359</v>
      </c>
      <c r="BK675" s="18">
        <f ca="1" t="shared" si="4787"/>
        <v>34997.4818491129</v>
      </c>
      <c r="BL675" s="18">
        <f ca="1" t="shared" si="4788"/>
        <v>118464.117575549</v>
      </c>
      <c r="BM675" s="18">
        <f ca="1">BK675*'Ejercicio 3 - TIR'!$D$5</f>
        <v>17498.7409245565</v>
      </c>
      <c r="BN675" s="18">
        <f ca="1" t="shared" si="4789"/>
        <v>100965.376650992</v>
      </c>
      <c r="BO675" s="18">
        <f ca="1" t="shared" si="4790"/>
        <v>43969.231108211</v>
      </c>
      <c r="BP675" s="18">
        <f ca="1" t="shared" si="4791"/>
        <v>-112553.689305869</v>
      </c>
      <c r="BQ675" s="18">
        <f ca="1" t="shared" ref="BQ675:BT675" si="5025">BE675</f>
        <v>21699.0570306715</v>
      </c>
      <c r="BR675" s="18">
        <f ca="1" t="shared" si="5025"/>
        <v>19642.6176296849</v>
      </c>
      <c r="BS675" s="18">
        <f ca="1" t="shared" si="5025"/>
        <v>16152.7903300583</v>
      </c>
      <c r="BT675" s="18">
        <f ca="1" t="shared" si="5025"/>
        <v>18080.2301558221</v>
      </c>
      <c r="BU675" s="18">
        <f ca="1" t="shared" si="4793"/>
        <v>62466.4862388541</v>
      </c>
      <c r="BV675" s="20">
        <f ca="1" t="shared" si="4794"/>
        <v>5.98931541941448</v>
      </c>
    </row>
    <row r="676" ht="15" customHeight="1" spans="1:74">
      <c r="A676" s="16">
        <v>675</v>
      </c>
      <c r="B676" s="17">
        <f ca="1" t="shared" ref="B676:F676" si="5026">RAND()</f>
        <v>0.899662883610041</v>
      </c>
      <c r="C676" s="18">
        <f ca="1">IF(B676&lt;=('Ejercicio 3 - TIR'!$D$13-'Ejercicio 3 - TIR'!$C$13)/('Ejercicio 3 - TIR'!$E$13-'Ejercicio 3 - TIR'!$C$13),'Ejercicio 3 - TIR'!$C$13+SQRT(('Ejercicio 3 - TIR'!$E$13-'Ejercicio 3 - TIR'!$C$13)*('Ejercicio 3 - TIR'!$D$13-'Ejercicio 3 - TIR'!$C$13)*B676),'Ejercicio 3 - TIR'!$E$13-SQRT(('Ejercicio 3 - TIR'!$E$13-'Ejercicio 3 - TIR'!$C$13)*('Ejercicio 3 - TIR'!$E$13-'Ejercicio 3 - TIR'!$D$13)*(1-B676)))</f>
        <v>89027.099760412</v>
      </c>
      <c r="D676" s="17">
        <f ca="1" t="shared" si="5026"/>
        <v>0.358034180815852</v>
      </c>
      <c r="E676" s="18">
        <f ca="1">IF(D676&lt;=('Ejercicio 3 - TIR'!$D$14-'Ejercicio 3 - TIR'!$C$14)/('Ejercicio 3 - TIR'!$E$14-'Ejercicio 3 - TIR'!$C$14),'Ejercicio 3 - TIR'!$C$14+SQRT(('Ejercicio 3 - TIR'!$E$14-'Ejercicio 3 - TIR'!$C$14)*('Ejercicio 3 - TIR'!$D$14-'Ejercicio 3 - TIR'!$C$14)*D676),'Ejercicio 3 - TIR'!$E$14-SQRT(('Ejercicio 3 - TIR'!$E$14-'Ejercicio 3 - TIR'!$C$14)*('Ejercicio 3 - TIR'!$E$14-'Ejercicio 3 - TIR'!$D$14)*(1-D676)))</f>
        <v>30187.0048977072</v>
      </c>
      <c r="F676" s="17">
        <f ca="1" t="shared" si="5026"/>
        <v>0.163017297569534</v>
      </c>
      <c r="G676" s="18">
        <f ca="1">IF(F676&lt;=('Ejercicio 3 - TIR'!$D$18-'Ejercicio 3 - TIR'!$C$18)/('Ejercicio 3 - TIR'!$E$18-'Ejercicio 3 - TIR'!$C$18),'Ejercicio 3 - TIR'!$C$18+SQRT(('Ejercicio 3 - TIR'!$E$18-'Ejercicio 3 - TIR'!$C$18)*('Ejercicio 3 - TIR'!$D$18-'Ejercicio 3 - TIR'!$C$18)*F676),'Ejercicio 3 - TIR'!$E$18-SQRT(('Ejercicio 3 - TIR'!$E$18-'Ejercicio 3 - TIR'!$C$18)*('Ejercicio 3 - TIR'!$E$18-'Ejercicio 3 - TIR'!$D$18)*(1-F676)))</f>
        <v>34944.9564846852</v>
      </c>
      <c r="H676" s="17">
        <f ca="1" t="shared" ref="H676:L676" si="5027">RAND()</f>
        <v>0.6280325363913</v>
      </c>
      <c r="I676" s="18">
        <f ca="1">IF(H676&lt;=('Ejercicio 3 - TIR'!$D$18-'Ejercicio 3 - TIR'!$C$18)/('Ejercicio 3 - TIR'!$E$18-'Ejercicio 3 - TIR'!$C$18),'Ejercicio 3 - TIR'!$C$18+SQRT(('Ejercicio 3 - TIR'!$E$18-'Ejercicio 3 - TIR'!$C$18)*('Ejercicio 3 - TIR'!$D$18-'Ejercicio 3 - TIR'!$C$18)*H676),'Ejercicio 3 - TIR'!$E$18-SQRT(('Ejercicio 3 - TIR'!$E$18-'Ejercicio 3 - TIR'!$C$18)*('Ejercicio 3 - TIR'!$E$18-'Ejercicio 3 - TIR'!$D$18)*(1-H676)))</f>
        <v>39705.9198666945</v>
      </c>
      <c r="J676" s="17">
        <f ca="1" t="shared" si="5027"/>
        <v>0.975795023310253</v>
      </c>
      <c r="K676" s="18">
        <f ca="1">IF(J676&lt;=('Ejercicio 3 - TIR'!$D$18-'Ejercicio 3 - TIR'!$C$18)/('Ejercicio 3 - TIR'!$E$18-'Ejercicio 3 - TIR'!$C$18),'Ejercicio 3 - TIR'!$C$18+SQRT(('Ejercicio 3 - TIR'!$E$18-'Ejercicio 3 - TIR'!$C$18)*('Ejercicio 3 - TIR'!$D$18-'Ejercicio 3 - TIR'!$C$18)*J676),'Ejercicio 3 - TIR'!$E$18-SQRT(('Ejercicio 3 - TIR'!$E$18-'Ejercicio 3 - TIR'!$C$18)*('Ejercicio 3 - TIR'!$E$18-'Ejercicio 3 - TIR'!$D$18)*(1-J676)))</f>
        <v>43652.6421218804</v>
      </c>
      <c r="L676" s="17">
        <f ca="1" t="shared" si="5027"/>
        <v>0.862713646535171</v>
      </c>
      <c r="M676" s="18">
        <f ca="1">IF(L676&lt;=('Ejercicio 3 - TIR'!$D$18-'Ejercicio 3 - TIR'!$C$18)/('Ejercicio 3 - TIR'!$E$18-'Ejercicio 3 - TIR'!$C$18),'Ejercicio 3 - TIR'!$C$18+SQRT(('Ejercicio 3 - TIR'!$E$18-'Ejercicio 3 - TIR'!$C$18)*('Ejercicio 3 - TIR'!$D$18-'Ejercicio 3 - TIR'!$C$18)*L676),'Ejercicio 3 - TIR'!$E$18-SQRT(('Ejercicio 3 - TIR'!$E$18-'Ejercicio 3 - TIR'!$C$18)*('Ejercicio 3 - TIR'!$E$18-'Ejercicio 3 - TIR'!$D$18)*(1-L676)))</f>
        <v>41791.1876792398</v>
      </c>
      <c r="N676" s="17">
        <f ca="1" t="shared" ref="N676:R676" si="5028">RAND()</f>
        <v>0.112835886239353</v>
      </c>
      <c r="O676" s="18">
        <f ca="1">IF(N676&lt;=('Ejercicio 3 - TIR'!$D$18-'Ejercicio 3 - TIR'!$C$18)/('Ejercicio 3 - TIR'!$E$18-'Ejercicio 3 - TIR'!$C$18),'Ejercicio 3 - TIR'!$C$18+SQRT(('Ejercicio 3 - TIR'!$E$18-'Ejercicio 3 - TIR'!$C$18)*('Ejercicio 3 - TIR'!$D$18-'Ejercicio 3 - TIR'!$C$18)*N676),'Ejercicio 3 - TIR'!$E$18-SQRT(('Ejercicio 3 - TIR'!$E$18-'Ejercicio 3 - TIR'!$C$18)*('Ejercicio 3 - TIR'!$E$18-'Ejercicio 3 - TIR'!$D$18)*(1-N676)))</f>
        <v>34114.0470264574</v>
      </c>
      <c r="P676" s="17">
        <f ca="1" t="shared" si="5028"/>
        <v>0.266593173031607</v>
      </c>
      <c r="Q676" s="19">
        <f ca="1">IF(P676&lt;=('Ejercicio 3 - TIR'!$D$22-'Ejercicio 3 - TIR'!$C$22)/('Ejercicio 3 - TIR'!$E$22-'Ejercicio 3 - TIR'!$C$22),'Ejercicio 3 - TIR'!$C$22+SQRT(('Ejercicio 3 - TIR'!$E$22-'Ejercicio 3 - TIR'!$C$22)*('Ejercicio 3 - TIR'!$D$22-'Ejercicio 3 - TIR'!$C$22)*P676),'Ejercicio 3 - TIR'!$E$22-SQRT(('Ejercicio 3 - TIR'!$E$22-'Ejercicio 3 - TIR'!$C$22)*('Ejercicio 3 - TIR'!$E$22-'Ejercicio 3 - TIR'!$D$22)*(1-P676)))</f>
        <v>0.141905883033032</v>
      </c>
      <c r="R676" s="17">
        <f ca="1" t="shared" si="5028"/>
        <v>0.213299653132641</v>
      </c>
      <c r="S676" s="19">
        <f ca="1">IF(R676&lt;=('Ejercicio 3 - TIR'!$D$23-'Ejercicio 3 - TIR'!$C$23)/('Ejercicio 3 - TIR'!$E$23-'Ejercicio 3 - TIR'!$C$23),'Ejercicio 3 - TIR'!$C$23+SQRT(('Ejercicio 3 - TIR'!$E$23-'Ejercicio 3 - TIR'!$C$23)*('Ejercicio 3 - TIR'!$D$23-'Ejercicio 3 - TIR'!$C$23)*R676),'Ejercicio 3 - TIR'!$E$23-SQRT(('Ejercicio 3 - TIR'!$E$23-'Ejercicio 3 - TIR'!$C$23)*('Ejercicio 3 - TIR'!$E$23-'Ejercicio 3 - TIR'!$D$23)*(1-R676)))</f>
        <v>0.139594371019218</v>
      </c>
      <c r="T676" s="17">
        <f ca="1" t="shared" ref="T676:X676" si="5029">RAND()</f>
        <v>0.504892512604738</v>
      </c>
      <c r="U676" s="19">
        <f ca="1">IF(T676&lt;=('Ejercicio 3 - TIR'!$D$24-'Ejercicio 3 - TIR'!$C$24)/('Ejercicio 3 - TIR'!$E$24-'Ejercicio 3 - TIR'!$C$24),'Ejercicio 3 - TIR'!$C$24+SQRT(('Ejercicio 3 - TIR'!$E$24-'Ejercicio 3 - TIR'!$C$24)*('Ejercicio 3 - TIR'!$D$24-'Ejercicio 3 - TIR'!$C$24)*T676),'Ejercicio 3 - TIR'!$E$24-SQRT(('Ejercicio 3 - TIR'!$E$24-'Ejercicio 3 - TIR'!$C$24)*('Ejercicio 3 - TIR'!$E$24-'Ejercicio 3 - TIR'!$D$24)*(1-T676)))</f>
        <v>0.182766937210233</v>
      </c>
      <c r="V676" s="17">
        <f ca="1" t="shared" si="5029"/>
        <v>0.404448729665904</v>
      </c>
      <c r="W676" s="19">
        <f ca="1">IF(V676&lt;=('Ejercicio 3 - TIR'!$D$25-'Ejercicio 3 - TIR'!$C$25)/('Ejercicio 3 - TIR'!$E$25-'Ejercicio 3 - TIR'!$C$25),'Ejercicio 3 - TIR'!$C$25+SQRT(('Ejercicio 3 - TIR'!$E$25-'Ejercicio 3 - TIR'!$C$25)*('Ejercicio 3 - TIR'!$D$25-'Ejercicio 3 - TIR'!$C$25)*V676),'Ejercicio 3 - TIR'!$E$25-SQRT(('Ejercicio 3 - TIR'!$E$25-'Ejercicio 3 - TIR'!$C$25)*('Ejercicio 3 - TIR'!$E$25-'Ejercicio 3 - TIR'!$D$25)*(1-V676)))</f>
        <v>0.204344447805668</v>
      </c>
      <c r="X676" s="17">
        <f ca="1" t="shared" si="5029"/>
        <v>0.876064252682597</v>
      </c>
      <c r="Y676" s="19">
        <f ca="1">IF(X676&lt;=('Ejercicio 3 - TIR'!$D$26-'Ejercicio 3 - TIR'!$C$26)/('Ejercicio 3 - TIR'!$E$26-'Ejercicio 3 - TIR'!$C$26),'Ejercicio 3 - TIR'!$C$26+SQRT(('Ejercicio 3 - TIR'!$E$26-'Ejercicio 3 - TIR'!$C$26)*('Ejercicio 3 - TIR'!$D$26-'Ejercicio 3 - TIR'!$C$26)*X676),'Ejercicio 3 - TIR'!$E$26-SQRT(('Ejercicio 3 - TIR'!$E$26-'Ejercicio 3 - TIR'!$C$26)*('Ejercicio 3 - TIR'!$E$26-'Ejercicio 3 - TIR'!$D$26)*(1-X676)))</f>
        <v>0.254130074690599</v>
      </c>
      <c r="Z676" s="17">
        <f ca="1" t="shared" si="4764"/>
        <v>1.14190588303303</v>
      </c>
      <c r="AA676" s="17">
        <f ca="1" t="shared" si="4765"/>
        <v>1.30130951653817</v>
      </c>
      <c r="AB676" s="17">
        <f ca="1" t="shared" si="4766"/>
        <v>1.53914587123838</v>
      </c>
      <c r="AC676" s="17">
        <f ca="1" t="shared" si="4767"/>
        <v>1.85366178438897</v>
      </c>
      <c r="AD676" s="17">
        <f ca="1" t="shared" si="4768"/>
        <v>2.32473299210684</v>
      </c>
      <c r="AE676" s="16">
        <f ca="1" t="shared" si="4769"/>
        <v>4283.71358613161</v>
      </c>
      <c r="AF676" s="16">
        <f ca="1" t="shared" si="4770"/>
        <v>4881.69588981413</v>
      </c>
      <c r="AG676" s="16">
        <f ca="1" t="shared" si="4771"/>
        <v>5773.90849598725</v>
      </c>
      <c r="AH676" s="16">
        <f ca="1" t="shared" si="4772"/>
        <v>6953.77463928022</v>
      </c>
      <c r="AI676" s="16">
        <f ca="1" t="shared" si="4773"/>
        <v>8720.93790774209</v>
      </c>
      <c r="AJ676" s="18">
        <f ca="1" t="shared" si="4774"/>
        <v>39903.8513921953</v>
      </c>
      <c r="AK676" s="18">
        <f ca="1" t="shared" si="4775"/>
        <v>51669.6913854317</v>
      </c>
      <c r="AL676" s="18">
        <f ca="1" t="shared" si="4776"/>
        <v>67187.783890539</v>
      </c>
      <c r="AM676" s="18">
        <f ca="1" t="shared" si="4777"/>
        <v>77466.7275252339</v>
      </c>
      <c r="AN676" s="18">
        <f ca="1" t="shared" si="4778"/>
        <v>79306.0506166899</v>
      </c>
      <c r="AO676" s="18">
        <f ca="1">C676/'Ejercicio 3 - TIR'!$D$7</f>
        <v>17805.4199520824</v>
      </c>
      <c r="AP676" s="18">
        <f ca="1" t="shared" si="4779"/>
        <v>22098.4314401129</v>
      </c>
      <c r="AQ676" s="18">
        <f ca="1" t="shared" si="4780"/>
        <v>33864.2714333493</v>
      </c>
      <c r="AR676" s="18">
        <f ca="1" t="shared" si="4781"/>
        <v>49382.3639384566</v>
      </c>
      <c r="AS676" s="18">
        <f ca="1" t="shared" si="4782"/>
        <v>59661.3075731515</v>
      </c>
      <c r="AT676" s="18">
        <f ca="1" t="shared" si="4783"/>
        <v>61500.6306646075</v>
      </c>
      <c r="AU676" s="18">
        <f ca="1">AP676*'Ejercicio 3 - TIR'!$D$5</f>
        <v>11049.2157200565</v>
      </c>
      <c r="AV676" s="18">
        <f ca="1">AQ676*'Ejercicio 3 - TIR'!$D$5</f>
        <v>16932.1357166746</v>
      </c>
      <c r="AW676" s="18">
        <f ca="1">AR676*'Ejercicio 3 - TIR'!$D$5</f>
        <v>24691.1819692283</v>
      </c>
      <c r="AX676" s="18">
        <f ca="1">AS676*'Ejercicio 3 - TIR'!$D$5</f>
        <v>29830.6537865757</v>
      </c>
      <c r="AY676" s="18">
        <f ca="1">AT676*'Ejercicio 3 - TIR'!$D$5</f>
        <v>30750.3153323037</v>
      </c>
      <c r="AZ676" s="18">
        <f ca="1" t="shared" ref="AZ676:BD676" si="5030">AJ676-AU676-AE676</f>
        <v>24570.9220860072</v>
      </c>
      <c r="BA676" s="18">
        <f ca="1" t="shared" si="5030"/>
        <v>29855.8597789429</v>
      </c>
      <c r="BB676" s="18">
        <f ca="1" t="shared" si="5030"/>
        <v>36722.6934253234</v>
      </c>
      <c r="BC676" s="18">
        <f ca="1" t="shared" si="5030"/>
        <v>40682.2990993779</v>
      </c>
      <c r="BD676" s="18">
        <f ca="1" t="shared" si="5030"/>
        <v>39834.797376644</v>
      </c>
      <c r="BE676" s="18">
        <f ca="1" t="shared" ref="BE676:BI676" si="5031">AZ676/Z676</f>
        <v>21517.4669393454</v>
      </c>
      <c r="BF676" s="18">
        <f ca="1" t="shared" si="5031"/>
        <v>22942.9350969225</v>
      </c>
      <c r="BG676" s="18">
        <f ca="1" t="shared" si="5031"/>
        <v>23859.1377929479</v>
      </c>
      <c r="BH676" s="18">
        <f ca="1" t="shared" si="5031"/>
        <v>21946.9913238721</v>
      </c>
      <c r="BI676" s="18">
        <f ca="1" t="shared" si="5031"/>
        <v>17135.2140275442</v>
      </c>
      <c r="BJ676" s="18">
        <f ca="1" t="shared" si="4786"/>
        <v>70176.7262185908</v>
      </c>
      <c r="BK676" s="18">
        <f ca="1" t="shared" si="4787"/>
        <v>41392.8472009234</v>
      </c>
      <c r="BL676" s="18">
        <f ca="1" t="shared" si="4788"/>
        <v>111569.573419514</v>
      </c>
      <c r="BM676" s="18">
        <f ca="1">BK676*'Ejercicio 3 - TIR'!$D$5</f>
        <v>20696.4236004617</v>
      </c>
      <c r="BN676" s="18">
        <f ca="1" t="shared" si="4789"/>
        <v>90873.1498190525</v>
      </c>
      <c r="BO676" s="18">
        <f ca="1" t="shared" si="4790"/>
        <v>39089.7148737484</v>
      </c>
      <c r="BP676" s="18">
        <f ca="1" t="shared" si="4791"/>
        <v>-119214.104658119</v>
      </c>
      <c r="BQ676" s="18">
        <f ca="1" t="shared" ref="BQ676:BT676" si="5032">BE676</f>
        <v>21517.4669393454</v>
      </c>
      <c r="BR676" s="18">
        <f ca="1" t="shared" si="5032"/>
        <v>22942.9350969225</v>
      </c>
      <c r="BS676" s="18">
        <f ca="1" t="shared" si="5032"/>
        <v>23859.1377929479</v>
      </c>
      <c r="BT676" s="18">
        <f ca="1" t="shared" si="5032"/>
        <v>21946.9913238721</v>
      </c>
      <c r="BU676" s="18">
        <f ca="1" t="shared" si="4793"/>
        <v>56224.9289012926</v>
      </c>
      <c r="BV676" s="20">
        <f ca="1" t="shared" si="4794"/>
        <v>6.24890418028814</v>
      </c>
    </row>
    <row r="677" ht="15" customHeight="1" spans="1:74">
      <c r="A677" s="16">
        <v>676</v>
      </c>
      <c r="B677" s="17">
        <f ca="1" t="shared" ref="B677:F677" si="5033">RAND()</f>
        <v>0.599055258108108</v>
      </c>
      <c r="C677" s="18">
        <f ca="1">IF(B677&lt;=('Ejercicio 3 - TIR'!$D$13-'Ejercicio 3 - TIR'!$C$13)/('Ejercicio 3 - TIR'!$E$13-'Ejercicio 3 - TIR'!$C$13),'Ejercicio 3 - TIR'!$C$13+SQRT(('Ejercicio 3 - TIR'!$E$13-'Ejercicio 3 - TIR'!$C$13)*('Ejercicio 3 - TIR'!$D$13-'Ejercicio 3 - TIR'!$C$13)*B677),'Ejercicio 3 - TIR'!$E$13-SQRT(('Ejercicio 3 - TIR'!$E$13-'Ejercicio 3 - TIR'!$C$13)*('Ejercicio 3 - TIR'!$E$13-'Ejercicio 3 - TIR'!$D$13)*(1-B677)))</f>
        <v>78065.2401364804</v>
      </c>
      <c r="D677" s="17">
        <f ca="1" t="shared" si="5033"/>
        <v>0.306462436983234</v>
      </c>
      <c r="E677" s="18">
        <f ca="1">IF(D677&lt;=('Ejercicio 3 - TIR'!$D$14-'Ejercicio 3 - TIR'!$C$14)/('Ejercicio 3 - TIR'!$E$14-'Ejercicio 3 - TIR'!$C$14),'Ejercicio 3 - TIR'!$C$14+SQRT(('Ejercicio 3 - TIR'!$E$14-'Ejercicio 3 - TIR'!$C$14)*('Ejercicio 3 - TIR'!$D$14-'Ejercicio 3 - TIR'!$C$14)*D677),'Ejercicio 3 - TIR'!$E$14-SQRT(('Ejercicio 3 - TIR'!$E$14-'Ejercicio 3 - TIR'!$C$14)*('Ejercicio 3 - TIR'!$E$14-'Ejercicio 3 - TIR'!$D$14)*(1-D677)))</f>
        <v>29794.2343261195</v>
      </c>
      <c r="F677" s="17">
        <f ca="1" t="shared" si="5033"/>
        <v>0.0319115121289562</v>
      </c>
      <c r="G677" s="18">
        <f ca="1">IF(F677&lt;=('Ejercicio 3 - TIR'!$D$18-'Ejercicio 3 - TIR'!$C$18)/('Ejercicio 3 - TIR'!$E$18-'Ejercicio 3 - TIR'!$C$18),'Ejercicio 3 - TIR'!$C$18+SQRT(('Ejercicio 3 - TIR'!$E$18-'Ejercicio 3 - TIR'!$C$18)*('Ejercicio 3 - TIR'!$D$18-'Ejercicio 3 - TIR'!$C$18)*F677),'Ejercicio 3 - TIR'!$E$18-SQRT(('Ejercicio 3 - TIR'!$E$18-'Ejercicio 3 - TIR'!$C$18)*('Ejercicio 3 - TIR'!$E$18-'Ejercicio 3 - TIR'!$D$18)*(1-F677)))</f>
        <v>32187.8589578269</v>
      </c>
      <c r="H677" s="17">
        <f ca="1" t="shared" ref="H677:L677" si="5034">RAND()</f>
        <v>0.620267976306765</v>
      </c>
      <c r="I677" s="18">
        <f ca="1">IF(H677&lt;=('Ejercicio 3 - TIR'!$D$18-'Ejercicio 3 - TIR'!$C$18)/('Ejercicio 3 - TIR'!$E$18-'Ejercicio 3 - TIR'!$C$18),'Ejercicio 3 - TIR'!$C$18+SQRT(('Ejercicio 3 - TIR'!$E$18-'Ejercicio 3 - TIR'!$C$18)*('Ejercicio 3 - TIR'!$D$18-'Ejercicio 3 - TIR'!$C$18)*H677),'Ejercicio 3 - TIR'!$E$18-SQRT(('Ejercicio 3 - TIR'!$E$18-'Ejercicio 3 - TIR'!$C$18)*('Ejercicio 3 - TIR'!$E$18-'Ejercicio 3 - TIR'!$D$18)*(1-H677)))</f>
        <v>39645.7346244863</v>
      </c>
      <c r="J677" s="17">
        <f ca="1" t="shared" si="5034"/>
        <v>0.100126147212036</v>
      </c>
      <c r="K677" s="18">
        <f ca="1">IF(J677&lt;=('Ejercicio 3 - TIR'!$D$18-'Ejercicio 3 - TIR'!$C$18)/('Ejercicio 3 - TIR'!$E$18-'Ejercicio 3 - TIR'!$C$18),'Ejercicio 3 - TIR'!$C$18+SQRT(('Ejercicio 3 - TIR'!$E$18-'Ejercicio 3 - TIR'!$C$18)*('Ejercicio 3 - TIR'!$D$18-'Ejercicio 3 - TIR'!$C$18)*J677),'Ejercicio 3 - TIR'!$E$18-SQRT(('Ejercicio 3 - TIR'!$E$18-'Ejercicio 3 - TIR'!$C$18)*('Ejercicio 3 - TIR'!$E$18-'Ejercicio 3 - TIR'!$D$18)*(1-J677)))</f>
        <v>33875.4254065593</v>
      </c>
      <c r="L677" s="17">
        <f ca="1" t="shared" si="5034"/>
        <v>0.0611321166111751</v>
      </c>
      <c r="M677" s="18">
        <f ca="1">IF(L677&lt;=('Ejercicio 3 - TIR'!$D$18-'Ejercicio 3 - TIR'!$C$18)/('Ejercicio 3 - TIR'!$E$18-'Ejercicio 3 - TIR'!$C$18),'Ejercicio 3 - TIR'!$C$18+SQRT(('Ejercicio 3 - TIR'!$E$18-'Ejercicio 3 - TIR'!$C$18)*('Ejercicio 3 - TIR'!$D$18-'Ejercicio 3 - TIR'!$C$18)*L677),'Ejercicio 3 - TIR'!$E$18-SQRT(('Ejercicio 3 - TIR'!$E$18-'Ejercicio 3 - TIR'!$C$18)*('Ejercicio 3 - TIR'!$E$18-'Ejercicio 3 - TIR'!$D$18)*(1-L677)))</f>
        <v>33028.1706510163</v>
      </c>
      <c r="N677" s="17">
        <f ca="1" t="shared" ref="N677:R677" si="5035">RAND()</f>
        <v>0.385238073224381</v>
      </c>
      <c r="O677" s="18">
        <f ca="1">IF(N677&lt;=('Ejercicio 3 - TIR'!$D$18-'Ejercicio 3 - TIR'!$C$18)/('Ejercicio 3 - TIR'!$E$18-'Ejercicio 3 - TIR'!$C$18),'Ejercicio 3 - TIR'!$C$18+SQRT(('Ejercicio 3 - TIR'!$E$18-'Ejercicio 3 - TIR'!$C$18)*('Ejercicio 3 - TIR'!$D$18-'Ejercicio 3 - TIR'!$C$18)*N677),'Ejercicio 3 - TIR'!$E$18-SQRT(('Ejercicio 3 - TIR'!$E$18-'Ejercicio 3 - TIR'!$C$18)*('Ejercicio 3 - TIR'!$E$18-'Ejercicio 3 - TIR'!$D$18)*(1-N677)))</f>
        <v>37601.6913238869</v>
      </c>
      <c r="P677" s="17">
        <f ca="1" t="shared" si="5035"/>
        <v>0.608542616898461</v>
      </c>
      <c r="Q677" s="19">
        <f ca="1">IF(P677&lt;=('Ejercicio 3 - TIR'!$D$22-'Ejercicio 3 - TIR'!$C$22)/('Ejercicio 3 - TIR'!$E$22-'Ejercicio 3 - TIR'!$C$22),'Ejercicio 3 - TIR'!$C$22+SQRT(('Ejercicio 3 - TIR'!$E$22-'Ejercicio 3 - TIR'!$C$22)*('Ejercicio 3 - TIR'!$D$22-'Ejercicio 3 - TIR'!$C$22)*P677),'Ejercicio 3 - TIR'!$E$22-SQRT(('Ejercicio 3 - TIR'!$E$22-'Ejercicio 3 - TIR'!$C$22)*('Ejercicio 3 - TIR'!$E$22-'Ejercicio 3 - TIR'!$D$22)*(1-P677)))</f>
        <v>0.153455258720742</v>
      </c>
      <c r="R677" s="17">
        <f ca="1" t="shared" si="5035"/>
        <v>0.680483170833838</v>
      </c>
      <c r="S677" s="19">
        <f ca="1">IF(R677&lt;=('Ejercicio 3 - TIR'!$D$23-'Ejercicio 3 - TIR'!$C$23)/('Ejercicio 3 - TIR'!$E$23-'Ejercicio 3 - TIR'!$C$23),'Ejercicio 3 - TIR'!$C$23+SQRT(('Ejercicio 3 - TIR'!$E$23-'Ejercicio 3 - TIR'!$C$23)*('Ejercicio 3 - TIR'!$D$23-'Ejercicio 3 - TIR'!$C$23)*R677),'Ejercicio 3 - TIR'!$E$23-SQRT(('Ejercicio 3 - TIR'!$E$23-'Ejercicio 3 - TIR'!$C$23)*('Ejercicio 3 - TIR'!$E$23-'Ejercicio 3 - TIR'!$D$23)*(1-R677)))</f>
        <v>0.156018125750912</v>
      </c>
      <c r="T677" s="17">
        <f ca="1" t="shared" ref="T677:X677" si="5036">RAND()</f>
        <v>0.25555390201635</v>
      </c>
      <c r="U677" s="19">
        <f ca="1">IF(T677&lt;=('Ejercicio 3 - TIR'!$D$24-'Ejercicio 3 - TIR'!$C$24)/('Ejercicio 3 - TIR'!$E$24-'Ejercicio 3 - TIR'!$C$24),'Ejercicio 3 - TIR'!$C$24+SQRT(('Ejercicio 3 - TIR'!$E$24-'Ejercicio 3 - TIR'!$C$24)*('Ejercicio 3 - TIR'!$D$24-'Ejercicio 3 - TIR'!$C$24)*T677),'Ejercicio 3 - TIR'!$E$24-SQRT(('Ejercicio 3 - TIR'!$E$24-'Ejercicio 3 - TIR'!$C$24)*('Ejercicio 3 - TIR'!$E$24-'Ejercicio 3 - TIR'!$D$24)*(1-T677)))</f>
        <v>0.173165992191882</v>
      </c>
      <c r="V677" s="17">
        <f ca="1" t="shared" si="5036"/>
        <v>0.290328745432905</v>
      </c>
      <c r="W677" s="19">
        <f ca="1">IF(V677&lt;=('Ejercicio 3 - TIR'!$D$25-'Ejercicio 3 - TIR'!$C$25)/('Ejercicio 3 - TIR'!$E$25-'Ejercicio 3 - TIR'!$C$25),'Ejercicio 3 - TIR'!$C$25+SQRT(('Ejercicio 3 - TIR'!$E$25-'Ejercicio 3 - TIR'!$C$25)*('Ejercicio 3 - TIR'!$D$25-'Ejercicio 3 - TIR'!$C$25)*V677),'Ejercicio 3 - TIR'!$E$25-SQRT(('Ejercicio 3 - TIR'!$E$25-'Ejercicio 3 - TIR'!$C$25)*('Ejercicio 3 - TIR'!$E$25-'Ejercicio 3 - TIR'!$D$25)*(1-V677)))</f>
        <v>0.200161767778293</v>
      </c>
      <c r="X677" s="17">
        <f ca="1" t="shared" si="5036"/>
        <v>0.898255726922877</v>
      </c>
      <c r="Y677" s="19">
        <f ca="1">IF(X677&lt;=('Ejercicio 3 - TIR'!$D$26-'Ejercicio 3 - TIR'!$C$26)/('Ejercicio 3 - TIR'!$E$26-'Ejercicio 3 - TIR'!$C$26),'Ejercicio 3 - TIR'!$C$26+SQRT(('Ejercicio 3 - TIR'!$E$26-'Ejercicio 3 - TIR'!$C$26)*('Ejercicio 3 - TIR'!$D$26-'Ejercicio 3 - TIR'!$C$26)*X677),'Ejercicio 3 - TIR'!$E$26-SQRT(('Ejercicio 3 - TIR'!$E$26-'Ejercicio 3 - TIR'!$C$26)*('Ejercicio 3 - TIR'!$E$26-'Ejercicio 3 - TIR'!$D$26)*(1-X677)))</f>
        <v>0.256560309843847</v>
      </c>
      <c r="Z677" s="17">
        <f ca="1" t="shared" si="4764"/>
        <v>1.15345525872074</v>
      </c>
      <c r="AA677" s="17">
        <f ca="1" t="shared" si="4765"/>
        <v>1.33341518632388</v>
      </c>
      <c r="AB677" s="17">
        <f ca="1" t="shared" si="4766"/>
        <v>1.56431735006738</v>
      </c>
      <c r="AC677" s="17">
        <f ca="1" t="shared" si="4767"/>
        <v>1.87743387622312</v>
      </c>
      <c r="AD677" s="17">
        <f ca="1" t="shared" si="4768"/>
        <v>2.35910889321826</v>
      </c>
      <c r="AE677" s="16">
        <f ca="1" t="shared" si="4769"/>
        <v>4572.08193690107</v>
      </c>
      <c r="AF677" s="16">
        <f ca="1" t="shared" si="4770"/>
        <v>5285.40959147597</v>
      </c>
      <c r="AG677" s="16">
        <f ca="1" t="shared" si="4771"/>
        <v>6200.66278752439</v>
      </c>
      <c r="AH677" s="16">
        <f ca="1" t="shared" si="4772"/>
        <v>7441.79841247235</v>
      </c>
      <c r="AI677" s="16">
        <f ca="1" t="shared" si="4773"/>
        <v>9351.06851897171</v>
      </c>
      <c r="AJ677" s="18">
        <f ca="1" t="shared" si="4774"/>
        <v>37127.255181867</v>
      </c>
      <c r="AK677" s="18">
        <f ca="1" t="shared" si="4775"/>
        <v>52864.2246212567</v>
      </c>
      <c r="AL677" s="18">
        <f ca="1" t="shared" si="4776"/>
        <v>52991.9157043942</v>
      </c>
      <c r="AM677" s="18">
        <f ca="1" t="shared" si="4777"/>
        <v>62008.2064498963</v>
      </c>
      <c r="AN677" s="18">
        <f ca="1" t="shared" si="4778"/>
        <v>88706.4844022296</v>
      </c>
      <c r="AO677" s="18">
        <f ca="1">C677/'Ejercicio 3 - TIR'!$D$7</f>
        <v>15613.0480272961</v>
      </c>
      <c r="AP677" s="18">
        <f ca="1" t="shared" si="4779"/>
        <v>21514.2071545709</v>
      </c>
      <c r="AQ677" s="18">
        <f ca="1" t="shared" si="4780"/>
        <v>37251.1765939606</v>
      </c>
      <c r="AR677" s="18">
        <f ca="1" t="shared" si="4781"/>
        <v>37378.8676770981</v>
      </c>
      <c r="AS677" s="18">
        <f ca="1" t="shared" si="4782"/>
        <v>46395.1584226002</v>
      </c>
      <c r="AT677" s="18">
        <f ca="1" t="shared" si="4783"/>
        <v>73093.4363749335</v>
      </c>
      <c r="AU677" s="18">
        <f ca="1">AP677*'Ejercicio 3 - TIR'!$D$5</f>
        <v>10757.1035772854</v>
      </c>
      <c r="AV677" s="18">
        <f ca="1">AQ677*'Ejercicio 3 - TIR'!$D$5</f>
        <v>18625.5882969803</v>
      </c>
      <c r="AW677" s="18">
        <f ca="1">AR677*'Ejercicio 3 - TIR'!$D$5</f>
        <v>18689.433838549</v>
      </c>
      <c r="AX677" s="18">
        <f ca="1">AS677*'Ejercicio 3 - TIR'!$D$5</f>
        <v>23197.5792113001</v>
      </c>
      <c r="AY677" s="18">
        <f ca="1">AT677*'Ejercicio 3 - TIR'!$D$5</f>
        <v>36546.7181874667</v>
      </c>
      <c r="AZ677" s="18">
        <f ca="1" t="shared" ref="AZ677:BD677" si="5037">AJ677-AU677-AE677</f>
        <v>21798.0696676805</v>
      </c>
      <c r="BA677" s="18">
        <f ca="1" t="shared" si="5037"/>
        <v>28953.2267328004</v>
      </c>
      <c r="BB677" s="18">
        <f ca="1" t="shared" si="5037"/>
        <v>28101.8190783207</v>
      </c>
      <c r="BC677" s="18">
        <f ca="1" t="shared" si="5037"/>
        <v>31368.8288261238</v>
      </c>
      <c r="BD677" s="18">
        <f ca="1" t="shared" si="5037"/>
        <v>42808.6976957911</v>
      </c>
      <c r="BE677" s="18">
        <f ca="1" t="shared" ref="BE677:BI677" si="5038">AZ677/Z677</f>
        <v>18898.0625844612</v>
      </c>
      <c r="BF677" s="18">
        <f ca="1" t="shared" si="5038"/>
        <v>21713.5870580731</v>
      </c>
      <c r="BG677" s="18">
        <f ca="1" t="shared" si="5038"/>
        <v>17964.2698951784</v>
      </c>
      <c r="BH677" s="18">
        <f ca="1" t="shared" si="5038"/>
        <v>16708.3534730018</v>
      </c>
      <c r="BI677" s="18">
        <f ca="1" t="shared" si="5038"/>
        <v>18146.1304388506</v>
      </c>
      <c r="BJ677" s="18">
        <f ca="1" t="shared" si="4786"/>
        <v>70287.8431653774</v>
      </c>
      <c r="BK677" s="18">
        <f ca="1" t="shared" si="4787"/>
        <v>36832.880451438</v>
      </c>
      <c r="BL677" s="18">
        <f ca="1" t="shared" si="4788"/>
        <v>107120.723616815</v>
      </c>
      <c r="BM677" s="18">
        <f ca="1">BK677*'Ejercicio 3 - TIR'!$D$5</f>
        <v>18416.440225719</v>
      </c>
      <c r="BN677" s="18">
        <f ca="1" t="shared" si="4789"/>
        <v>88704.2833910964</v>
      </c>
      <c r="BO677" s="18">
        <f ca="1" t="shared" si="4790"/>
        <v>37600.7583397675</v>
      </c>
      <c r="BP677" s="18">
        <f ca="1" t="shared" si="4791"/>
        <v>-107859.4744626</v>
      </c>
      <c r="BQ677" s="18">
        <f ca="1" t="shared" ref="BQ677:BT677" si="5039">BE677</f>
        <v>18898.0625844612</v>
      </c>
      <c r="BR677" s="18">
        <f ca="1" t="shared" si="5039"/>
        <v>21713.5870580731</v>
      </c>
      <c r="BS677" s="18">
        <f ca="1" t="shared" si="5039"/>
        <v>17964.2698951784</v>
      </c>
      <c r="BT677" s="18">
        <f ca="1" t="shared" si="5039"/>
        <v>16708.3534730018</v>
      </c>
      <c r="BU677" s="18">
        <f ca="1" t="shared" si="4793"/>
        <v>55746.8887786182</v>
      </c>
      <c r="BV677" s="20">
        <f ca="1" t="shared" si="4794"/>
        <v>5.78758474545589</v>
      </c>
    </row>
    <row r="678" ht="15" customHeight="1" spans="1:74">
      <c r="A678" s="16">
        <v>677</v>
      </c>
      <c r="B678" s="17">
        <f ca="1" t="shared" ref="B678:F678" si="5040">RAND()</f>
        <v>0.74887151610953</v>
      </c>
      <c r="C678" s="18">
        <f ca="1">IF(B678&lt;=('Ejercicio 3 - TIR'!$D$13-'Ejercicio 3 - TIR'!$C$13)/('Ejercicio 3 - TIR'!$E$13-'Ejercicio 3 - TIR'!$C$13),'Ejercicio 3 - TIR'!$C$13+SQRT(('Ejercicio 3 - TIR'!$E$13-'Ejercicio 3 - TIR'!$C$13)*('Ejercicio 3 - TIR'!$D$13-'Ejercicio 3 - TIR'!$C$13)*B678),'Ejercicio 3 - TIR'!$E$13-SQRT(('Ejercicio 3 - TIR'!$E$13-'Ejercicio 3 - TIR'!$C$13)*('Ejercicio 3 - TIR'!$E$13-'Ejercicio 3 - TIR'!$D$13)*(1-B678)))</f>
        <v>82640.4441108488</v>
      </c>
      <c r="D678" s="17">
        <f ca="1" t="shared" si="5040"/>
        <v>0.764321871766262</v>
      </c>
      <c r="E678" s="18">
        <f ca="1">IF(D678&lt;=('Ejercicio 3 - TIR'!$D$14-'Ejercicio 3 - TIR'!$C$14)/('Ejercicio 3 - TIR'!$E$14-'Ejercicio 3 - TIR'!$C$14),'Ejercicio 3 - TIR'!$C$14+SQRT(('Ejercicio 3 - TIR'!$E$14-'Ejercicio 3 - TIR'!$C$14)*('Ejercicio 3 - TIR'!$D$14-'Ejercicio 3 - TIR'!$C$14)*D678),'Ejercicio 3 - TIR'!$E$14-SQRT(('Ejercicio 3 - TIR'!$E$14-'Ejercicio 3 - TIR'!$C$14)*('Ejercicio 3 - TIR'!$E$14-'Ejercicio 3 - TIR'!$D$14)*(1-D678)))</f>
        <v>34054.2688225029</v>
      </c>
      <c r="F678" s="17">
        <f ca="1" t="shared" si="5040"/>
        <v>0.673449572140981</v>
      </c>
      <c r="G678" s="18">
        <f ca="1">IF(F678&lt;=('Ejercicio 3 - TIR'!$D$18-'Ejercicio 3 - TIR'!$C$18)/('Ejercicio 3 - TIR'!$E$18-'Ejercicio 3 - TIR'!$C$18),'Ejercicio 3 - TIR'!$C$18+SQRT(('Ejercicio 3 - TIR'!$E$18-'Ejercicio 3 - TIR'!$C$18)*('Ejercicio 3 - TIR'!$D$18-'Ejercicio 3 - TIR'!$C$18)*F678),'Ejercicio 3 - TIR'!$E$18-SQRT(('Ejercicio 3 - TIR'!$E$18-'Ejercicio 3 - TIR'!$C$18)*('Ejercicio 3 - TIR'!$E$18-'Ejercicio 3 - TIR'!$D$18)*(1-F678)))</f>
        <v>40051.1332520034</v>
      </c>
      <c r="H678" s="17">
        <f ca="1" t="shared" ref="H678:L678" si="5041">RAND()</f>
        <v>0.369843818875095</v>
      </c>
      <c r="I678" s="18">
        <f ca="1">IF(H678&lt;=('Ejercicio 3 - TIR'!$D$18-'Ejercicio 3 - TIR'!$C$18)/('Ejercicio 3 - TIR'!$E$18-'Ejercicio 3 - TIR'!$C$18),'Ejercicio 3 - TIR'!$C$18+SQRT(('Ejercicio 3 - TIR'!$E$18-'Ejercicio 3 - TIR'!$C$18)*('Ejercicio 3 - TIR'!$D$18-'Ejercicio 3 - TIR'!$C$18)*H678),'Ejercicio 3 - TIR'!$E$18-SQRT(('Ejercicio 3 - TIR'!$E$18-'Ejercicio 3 - TIR'!$C$18)*('Ejercicio 3 - TIR'!$E$18-'Ejercicio 3 - TIR'!$D$18)*(1-H678)))</f>
        <v>37448.2597183009</v>
      </c>
      <c r="J678" s="17">
        <f ca="1" t="shared" si="5041"/>
        <v>0.687147987592929</v>
      </c>
      <c r="K678" s="18">
        <f ca="1">IF(J678&lt;=('Ejercicio 3 - TIR'!$D$18-'Ejercicio 3 - TIR'!$C$18)/('Ejercicio 3 - TIR'!$E$18-'Ejercicio 3 - TIR'!$C$18),'Ejercicio 3 - TIR'!$C$18+SQRT(('Ejercicio 3 - TIR'!$E$18-'Ejercicio 3 - TIR'!$C$18)*('Ejercicio 3 - TIR'!$D$18-'Ejercicio 3 - TIR'!$C$18)*J678),'Ejercicio 3 - TIR'!$E$18-SQRT(('Ejercicio 3 - TIR'!$E$18-'Ejercicio 3 - TIR'!$C$18)*('Ejercicio 3 - TIR'!$E$18-'Ejercicio 3 - TIR'!$D$18)*(1-J678)))</f>
        <v>40156.0449082872</v>
      </c>
      <c r="L678" s="17">
        <f ca="1" t="shared" si="5041"/>
        <v>0.455632455026216</v>
      </c>
      <c r="M678" s="18">
        <f ca="1">IF(L678&lt;=('Ejercicio 3 - TIR'!$D$18-'Ejercicio 3 - TIR'!$C$18)/('Ejercicio 3 - TIR'!$E$18-'Ejercicio 3 - TIR'!$C$18),'Ejercicio 3 - TIR'!$C$18+SQRT(('Ejercicio 3 - TIR'!$E$18-'Ejercicio 3 - TIR'!$C$18)*('Ejercicio 3 - TIR'!$D$18-'Ejercicio 3 - TIR'!$C$18)*L678),'Ejercicio 3 - TIR'!$E$18-SQRT(('Ejercicio 3 - TIR'!$E$18-'Ejercicio 3 - TIR'!$C$18)*('Ejercicio 3 - TIR'!$E$18-'Ejercicio 3 - TIR'!$D$18)*(1-L678)))</f>
        <v>38267.0955149879</v>
      </c>
      <c r="N678" s="17">
        <f ca="1" t="shared" ref="N678:R678" si="5042">RAND()</f>
        <v>0.469144356571971</v>
      </c>
      <c r="O678" s="18">
        <f ca="1">IF(N678&lt;=('Ejercicio 3 - TIR'!$D$18-'Ejercicio 3 - TIR'!$C$18)/('Ejercicio 3 - TIR'!$E$18-'Ejercicio 3 - TIR'!$C$18),'Ejercicio 3 - TIR'!$C$18+SQRT(('Ejercicio 3 - TIR'!$E$18-'Ejercicio 3 - TIR'!$C$18)*('Ejercicio 3 - TIR'!$D$18-'Ejercicio 3 - TIR'!$C$18)*N678),'Ejercicio 3 - TIR'!$E$18-SQRT(('Ejercicio 3 - TIR'!$E$18-'Ejercicio 3 - TIR'!$C$18)*('Ejercicio 3 - TIR'!$E$18-'Ejercicio 3 - TIR'!$D$18)*(1-N678)))</f>
        <v>38388.7814064854</v>
      </c>
      <c r="P678" s="17">
        <f ca="1" t="shared" si="5042"/>
        <v>0.60211326266932</v>
      </c>
      <c r="Q678" s="19">
        <f ca="1">IF(P678&lt;=('Ejercicio 3 - TIR'!$D$22-'Ejercicio 3 - TIR'!$C$22)/('Ejercicio 3 - TIR'!$E$22-'Ejercicio 3 - TIR'!$C$22),'Ejercicio 3 - TIR'!$C$22+SQRT(('Ejercicio 3 - TIR'!$E$22-'Ejercicio 3 - TIR'!$C$22)*('Ejercicio 3 - TIR'!$D$22-'Ejercicio 3 - TIR'!$C$22)*P678),'Ejercicio 3 - TIR'!$E$22-SQRT(('Ejercicio 3 - TIR'!$E$22-'Ejercicio 3 - TIR'!$C$22)*('Ejercicio 3 - TIR'!$E$22-'Ejercicio 3 - TIR'!$D$22)*(1-P678)))</f>
        <v>0.153238159121704</v>
      </c>
      <c r="R678" s="17">
        <f ca="1" t="shared" si="5042"/>
        <v>0.827225956945851</v>
      </c>
      <c r="S678" s="19">
        <f ca="1">IF(R678&lt;=('Ejercicio 3 - TIR'!$D$23-'Ejercicio 3 - TIR'!$C$23)/('Ejercicio 3 - TIR'!$E$23-'Ejercicio 3 - TIR'!$C$23),'Ejercicio 3 - TIR'!$C$23+SQRT(('Ejercicio 3 - TIR'!$E$23-'Ejercicio 3 - TIR'!$C$23)*('Ejercicio 3 - TIR'!$D$23-'Ejercicio 3 - TIR'!$C$23)*R678),'Ejercicio 3 - TIR'!$E$23-SQRT(('Ejercicio 3 - TIR'!$E$23-'Ejercicio 3 - TIR'!$C$23)*('Ejercicio 3 - TIR'!$E$23-'Ejercicio 3 - TIR'!$D$23)*(1-R678)))</f>
        <v>0.162364998511555</v>
      </c>
      <c r="T678" s="17">
        <f ca="1" t="shared" ref="T678:X678" si="5043">RAND()</f>
        <v>0.2930079316634</v>
      </c>
      <c r="U678" s="19">
        <f ca="1">IF(T678&lt;=('Ejercicio 3 - TIR'!$D$24-'Ejercicio 3 - TIR'!$C$24)/('Ejercicio 3 - TIR'!$E$24-'Ejercicio 3 - TIR'!$C$24),'Ejercicio 3 - TIR'!$C$24+SQRT(('Ejercicio 3 - TIR'!$E$24-'Ejercicio 3 - TIR'!$C$24)*('Ejercicio 3 - TIR'!$D$24-'Ejercicio 3 - TIR'!$C$24)*T678),'Ejercicio 3 - TIR'!$E$24-SQRT(('Ejercicio 3 - TIR'!$E$24-'Ejercicio 3 - TIR'!$C$24)*('Ejercicio 3 - TIR'!$E$24-'Ejercicio 3 - TIR'!$D$24)*(1-T678)))</f>
        <v>0.174805577124775</v>
      </c>
      <c r="V678" s="17">
        <f ca="1" t="shared" si="5043"/>
        <v>0.240969788801684</v>
      </c>
      <c r="W678" s="19">
        <f ca="1">IF(V678&lt;=('Ejercicio 3 - TIR'!$D$25-'Ejercicio 3 - TIR'!$C$25)/('Ejercicio 3 - TIR'!$E$25-'Ejercicio 3 - TIR'!$C$25),'Ejercicio 3 - TIR'!$C$25+SQRT(('Ejercicio 3 - TIR'!$E$25-'Ejercicio 3 - TIR'!$C$25)*('Ejercicio 3 - TIR'!$D$25-'Ejercicio 3 - TIR'!$C$25)*V678),'Ejercicio 3 - TIR'!$E$25-SQRT(('Ejercicio 3 - TIR'!$E$25-'Ejercicio 3 - TIR'!$C$25)*('Ejercicio 3 - TIR'!$E$25-'Ejercicio 3 - TIR'!$D$25)*(1-V678)))</f>
        <v>0.198367299864769</v>
      </c>
      <c r="X678" s="17">
        <f ca="1" t="shared" si="5043"/>
        <v>0.810568628675514</v>
      </c>
      <c r="Y678" s="19">
        <f ca="1">IF(X678&lt;=('Ejercicio 3 - TIR'!$D$26-'Ejercicio 3 - TIR'!$C$26)/('Ejercicio 3 - TIR'!$E$26-'Ejercicio 3 - TIR'!$C$26),'Ejercicio 3 - TIR'!$C$26+SQRT(('Ejercicio 3 - TIR'!$E$26-'Ejercicio 3 - TIR'!$C$26)*('Ejercicio 3 - TIR'!$D$26-'Ejercicio 3 - TIR'!$C$26)*X678),'Ejercicio 3 - TIR'!$E$26-SQRT(('Ejercicio 3 - TIR'!$E$26-'Ejercicio 3 - TIR'!$C$26)*('Ejercicio 3 - TIR'!$E$26-'Ejercicio 3 - TIR'!$D$26)*(1-X678)))</f>
        <v>0.248016732419088</v>
      </c>
      <c r="Z678" s="17">
        <f ca="1" t="shared" si="4764"/>
        <v>1.1532381591217</v>
      </c>
      <c r="AA678" s="17">
        <f ca="1" t="shared" si="4765"/>
        <v>1.34048367111097</v>
      </c>
      <c r="AB678" s="17">
        <f ca="1" t="shared" si="4766"/>
        <v>1.57480769286586</v>
      </c>
      <c r="AC678" s="17">
        <f ca="1" t="shared" si="4767"/>
        <v>1.88719804270592</v>
      </c>
      <c r="AD678" s="17">
        <f ca="1" t="shared" si="4768"/>
        <v>2.35525473468555</v>
      </c>
      <c r="AE678" s="16">
        <f ca="1" t="shared" si="4769"/>
        <v>5218.41346459599</v>
      </c>
      <c r="AF678" s="16">
        <f ca="1" t="shared" si="4770"/>
        <v>6065.7011590078</v>
      </c>
      <c r="AG678" s="16">
        <f ca="1" t="shared" si="4771"/>
        <v>7126.01955077457</v>
      </c>
      <c r="AH678" s="16">
        <f ca="1" t="shared" si="4772"/>
        <v>8539.58880784528</v>
      </c>
      <c r="AI678" s="16">
        <f ca="1" t="shared" si="4773"/>
        <v>10657.5497201697</v>
      </c>
      <c r="AJ678" s="18">
        <f ca="1" t="shared" si="4774"/>
        <v>46188.4951822785</v>
      </c>
      <c r="AK678" s="18">
        <f ca="1" t="shared" si="4775"/>
        <v>50198.780663905</v>
      </c>
      <c r="AL678" s="18">
        <f ca="1" t="shared" si="4776"/>
        <v>63238.0484366375</v>
      </c>
      <c r="AM678" s="18">
        <f ca="1" t="shared" si="4777"/>
        <v>72217.5877559257</v>
      </c>
      <c r="AN678" s="18">
        <f ca="1" t="shared" si="4778"/>
        <v>90415.3591664332</v>
      </c>
      <c r="AO678" s="18">
        <f ca="1">C678/'Ejercicio 3 - TIR'!$D$7</f>
        <v>16528.0888221698</v>
      </c>
      <c r="AP678" s="18">
        <f ca="1" t="shared" si="4779"/>
        <v>29660.4063601087</v>
      </c>
      <c r="AQ678" s="18">
        <f ca="1" t="shared" si="4780"/>
        <v>33670.6918417352</v>
      </c>
      <c r="AR678" s="18">
        <f ca="1" t="shared" si="4781"/>
        <v>46709.9596144678</v>
      </c>
      <c r="AS678" s="18">
        <f ca="1" t="shared" si="4782"/>
        <v>55689.498933756</v>
      </c>
      <c r="AT678" s="18">
        <f ca="1" t="shared" si="4783"/>
        <v>73887.2703442635</v>
      </c>
      <c r="AU678" s="18">
        <f ca="1">AP678*'Ejercicio 3 - TIR'!$D$5</f>
        <v>14830.2031800544</v>
      </c>
      <c r="AV678" s="18">
        <f ca="1">AQ678*'Ejercicio 3 - TIR'!$D$5</f>
        <v>16835.3459208676</v>
      </c>
      <c r="AW678" s="18">
        <f ca="1">AR678*'Ejercicio 3 - TIR'!$D$5</f>
        <v>23354.9798072339</v>
      </c>
      <c r="AX678" s="18">
        <f ca="1">AS678*'Ejercicio 3 - TIR'!$D$5</f>
        <v>27844.749466878</v>
      </c>
      <c r="AY678" s="18">
        <f ca="1">AT678*'Ejercicio 3 - TIR'!$D$5</f>
        <v>36943.6351721317</v>
      </c>
      <c r="AZ678" s="18">
        <f ca="1" t="shared" ref="AZ678:BD678" si="5044">AJ678-AU678-AE678</f>
        <v>26139.8785376281</v>
      </c>
      <c r="BA678" s="18">
        <f ca="1" t="shared" si="5044"/>
        <v>27297.7335840296</v>
      </c>
      <c r="BB678" s="18">
        <f ca="1" t="shared" si="5044"/>
        <v>32757.0490786291</v>
      </c>
      <c r="BC678" s="18">
        <f ca="1" t="shared" si="5044"/>
        <v>35833.2494812025</v>
      </c>
      <c r="BD678" s="18">
        <f ca="1" t="shared" si="5044"/>
        <v>42814.1742741318</v>
      </c>
      <c r="BE678" s="18">
        <f ca="1" t="shared" ref="BE678:BI678" si="5045">AZ678/Z678</f>
        <v>22666.5050326951</v>
      </c>
      <c r="BF678" s="18">
        <f ca="1" t="shared" si="5045"/>
        <v>20364.0925826465</v>
      </c>
      <c r="BG678" s="18">
        <f ca="1" t="shared" si="5045"/>
        <v>20800.6661556354</v>
      </c>
      <c r="BH678" s="18">
        <f ca="1" t="shared" si="5045"/>
        <v>18987.5406132912</v>
      </c>
      <c r="BI678" s="18">
        <f ca="1" t="shared" si="5045"/>
        <v>18178.1501778185</v>
      </c>
      <c r="BJ678" s="18">
        <f ca="1" t="shared" si="4786"/>
        <v>80206.4778804544</v>
      </c>
      <c r="BK678" s="18">
        <f ca="1" t="shared" si="4787"/>
        <v>38927.8594537186</v>
      </c>
      <c r="BL678" s="18">
        <f ca="1" t="shared" si="4788"/>
        <v>119134.337334173</v>
      </c>
      <c r="BM678" s="18">
        <f ca="1">BK678*'Ejercicio 3 - TIR'!$D$5</f>
        <v>19463.9297268593</v>
      </c>
      <c r="BN678" s="18">
        <f ca="1" t="shared" si="4789"/>
        <v>99670.4076073137</v>
      </c>
      <c r="BO678" s="18">
        <f ca="1" t="shared" si="4790"/>
        <v>42318.3132335878</v>
      </c>
      <c r="BP678" s="18">
        <f ca="1" t="shared" si="4791"/>
        <v>-116694.712933352</v>
      </c>
      <c r="BQ678" s="18">
        <f ca="1" t="shared" ref="BQ678:BT678" si="5046">BE678</f>
        <v>22666.5050326951</v>
      </c>
      <c r="BR678" s="18">
        <f ca="1" t="shared" si="5046"/>
        <v>20364.0925826465</v>
      </c>
      <c r="BS678" s="18">
        <f ca="1" t="shared" si="5046"/>
        <v>20800.6661556354</v>
      </c>
      <c r="BT678" s="18">
        <f ca="1" t="shared" si="5046"/>
        <v>18987.5406132912</v>
      </c>
      <c r="BU678" s="18">
        <f ca="1" t="shared" si="4793"/>
        <v>60496.4634114063</v>
      </c>
      <c r="BV678" s="20">
        <f ca="1" t="shared" si="4794"/>
        <v>6.14060041942868</v>
      </c>
    </row>
    <row r="679" ht="15" customHeight="1" spans="1:74">
      <c r="A679" s="16">
        <v>678</v>
      </c>
      <c r="B679" s="17">
        <f ca="1" t="shared" ref="B679:F679" si="5047">RAND()</f>
        <v>0.333210078725737</v>
      </c>
      <c r="C679" s="18">
        <f ca="1">IF(B679&lt;=('Ejercicio 3 - TIR'!$D$13-'Ejercicio 3 - TIR'!$C$13)/('Ejercicio 3 - TIR'!$E$13-'Ejercicio 3 - TIR'!$C$13),'Ejercicio 3 - TIR'!$C$13+SQRT(('Ejercicio 3 - TIR'!$E$13-'Ejercicio 3 - TIR'!$C$13)*('Ejercicio 3 - TIR'!$D$13-'Ejercicio 3 - TIR'!$C$13)*B679),'Ejercicio 3 - TIR'!$E$13-SQRT(('Ejercicio 3 - TIR'!$E$13-'Ejercicio 3 - TIR'!$C$13)*('Ejercicio 3 - TIR'!$E$13-'Ejercicio 3 - TIR'!$D$13)*(1-B679)))</f>
        <v>71713.1142483108</v>
      </c>
      <c r="D679" s="17">
        <f ca="1" t="shared" si="5047"/>
        <v>0.161858538229859</v>
      </c>
      <c r="E679" s="18">
        <f ca="1">IF(D679&lt;=('Ejercicio 3 - TIR'!$D$14-'Ejercicio 3 - TIR'!$C$14)/('Ejercicio 3 - TIR'!$E$14-'Ejercicio 3 - TIR'!$C$14),'Ejercicio 3 - TIR'!$C$14+SQRT(('Ejercicio 3 - TIR'!$E$14-'Ejercicio 3 - TIR'!$C$14)*('Ejercicio 3 - TIR'!$D$14-'Ejercicio 3 - TIR'!$C$14)*D679),'Ejercicio 3 - TIR'!$E$14-SQRT(('Ejercicio 3 - TIR'!$E$14-'Ejercicio 3 - TIR'!$C$14)*('Ejercicio 3 - TIR'!$E$14-'Ejercicio 3 - TIR'!$D$14)*(1-D679)))</f>
        <v>28484.1627928728</v>
      </c>
      <c r="F679" s="17">
        <f ca="1" t="shared" si="5047"/>
        <v>0.348039906023</v>
      </c>
      <c r="G679" s="18">
        <f ca="1">IF(F679&lt;=('Ejercicio 3 - TIR'!$D$18-'Ejercicio 3 - TIR'!$C$18)/('Ejercicio 3 - TIR'!$E$18-'Ejercicio 3 - TIR'!$C$18),'Ejercicio 3 - TIR'!$C$18+SQRT(('Ejercicio 3 - TIR'!$E$18-'Ejercicio 3 - TIR'!$C$18)*('Ejercicio 3 - TIR'!$D$18-'Ejercicio 3 - TIR'!$C$18)*F679),'Ejercicio 3 - TIR'!$E$18-SQRT(('Ejercicio 3 - TIR'!$E$18-'Ejercicio 3 - TIR'!$C$18)*('Ejercicio 3 - TIR'!$E$18-'Ejercicio 3 - TIR'!$D$18)*(1-F679)))</f>
        <v>37225.3709872539</v>
      </c>
      <c r="H679" s="17">
        <f ca="1" t="shared" ref="H679:L679" si="5048">RAND()</f>
        <v>0.253527255594022</v>
      </c>
      <c r="I679" s="18">
        <f ca="1">IF(H679&lt;=('Ejercicio 3 - TIR'!$D$18-'Ejercicio 3 - TIR'!$C$18)/('Ejercicio 3 - TIR'!$E$18-'Ejercicio 3 - TIR'!$C$18),'Ejercicio 3 - TIR'!$C$18+SQRT(('Ejercicio 3 - TIR'!$E$18-'Ejercicio 3 - TIR'!$C$18)*('Ejercicio 3 - TIR'!$D$18-'Ejercicio 3 - TIR'!$C$18)*H679),'Ejercicio 3 - TIR'!$E$18-SQRT(('Ejercicio 3 - TIR'!$E$18-'Ejercicio 3 - TIR'!$C$18)*('Ejercicio 3 - TIR'!$E$18-'Ejercicio 3 - TIR'!$D$18)*(1-H679)))</f>
        <v>36166.7729274802</v>
      </c>
      <c r="J679" s="17">
        <f ca="1" t="shared" si="5048"/>
        <v>0.269278722835911</v>
      </c>
      <c r="K679" s="18">
        <f ca="1">IF(J679&lt;=('Ejercicio 3 - TIR'!$D$18-'Ejercicio 3 - TIR'!$C$18)/('Ejercicio 3 - TIR'!$E$18-'Ejercicio 3 - TIR'!$C$18),'Ejercicio 3 - TIR'!$C$18+SQRT(('Ejercicio 3 - TIR'!$E$18-'Ejercicio 3 - TIR'!$C$18)*('Ejercicio 3 - TIR'!$D$18-'Ejercicio 3 - TIR'!$C$18)*J679),'Ejercicio 3 - TIR'!$E$18-SQRT(('Ejercicio 3 - TIR'!$E$18-'Ejercicio 3 - TIR'!$C$18)*('Ejercicio 3 - TIR'!$E$18-'Ejercicio 3 - TIR'!$D$18)*(1-J679)))</f>
        <v>36355.4550132454</v>
      </c>
      <c r="L679" s="17">
        <f ca="1" t="shared" si="5048"/>
        <v>0.244544860047453</v>
      </c>
      <c r="M679" s="18">
        <f ca="1">IF(L679&lt;=('Ejercicio 3 - TIR'!$D$18-'Ejercicio 3 - TIR'!$C$18)/('Ejercicio 3 - TIR'!$E$18-'Ejercicio 3 - TIR'!$C$18),'Ejercicio 3 - TIR'!$C$18+SQRT(('Ejercicio 3 - TIR'!$E$18-'Ejercicio 3 - TIR'!$C$18)*('Ejercicio 3 - TIR'!$D$18-'Ejercicio 3 - TIR'!$C$18)*L679),'Ejercicio 3 - TIR'!$E$18-SQRT(('Ejercicio 3 - TIR'!$E$18-'Ejercicio 3 - TIR'!$C$18)*('Ejercicio 3 - TIR'!$E$18-'Ejercicio 3 - TIR'!$D$18)*(1-L679)))</f>
        <v>36056.5443123218</v>
      </c>
      <c r="N679" s="17">
        <f ca="1" t="shared" ref="N679:R679" si="5049">RAND()</f>
        <v>0.507136771557433</v>
      </c>
      <c r="O679" s="18">
        <f ca="1">IF(N679&lt;=('Ejercicio 3 - TIR'!$D$18-'Ejercicio 3 - TIR'!$C$18)/('Ejercicio 3 - TIR'!$E$18-'Ejercicio 3 - TIR'!$C$18),'Ejercicio 3 - TIR'!$C$18+SQRT(('Ejercicio 3 - TIR'!$E$18-'Ejercicio 3 - TIR'!$C$18)*('Ejercicio 3 - TIR'!$D$18-'Ejercicio 3 - TIR'!$C$18)*N679),'Ejercicio 3 - TIR'!$E$18-SQRT(('Ejercicio 3 - TIR'!$E$18-'Ejercicio 3 - TIR'!$C$18)*('Ejercicio 3 - TIR'!$E$18-'Ejercicio 3 - TIR'!$D$18)*(1-N679)))</f>
        <v>38721.8413040834</v>
      </c>
      <c r="P679" s="17">
        <f ca="1" t="shared" si="5049"/>
        <v>0.741085283467662</v>
      </c>
      <c r="Q679" s="19">
        <f ca="1">IF(P679&lt;=('Ejercicio 3 - TIR'!$D$22-'Ejercicio 3 - TIR'!$C$22)/('Ejercicio 3 - TIR'!$E$22-'Ejercicio 3 - TIR'!$C$22),'Ejercicio 3 - TIR'!$C$22+SQRT(('Ejercicio 3 - TIR'!$E$22-'Ejercicio 3 - TIR'!$C$22)*('Ejercicio 3 - TIR'!$D$22-'Ejercicio 3 - TIR'!$C$22)*P679),'Ejercicio 3 - TIR'!$E$22-SQRT(('Ejercicio 3 - TIR'!$E$22-'Ejercicio 3 - TIR'!$C$22)*('Ejercicio 3 - TIR'!$E$22-'Ejercicio 3 - TIR'!$D$22)*(1-P679)))</f>
        <v>0.158411890083701</v>
      </c>
      <c r="R679" s="17">
        <f ca="1" t="shared" si="5049"/>
        <v>0.655028129522886</v>
      </c>
      <c r="S679" s="19">
        <f ca="1">IF(R679&lt;=('Ejercicio 3 - TIR'!$D$23-'Ejercicio 3 - TIR'!$C$23)/('Ejercicio 3 - TIR'!$E$23-'Ejercicio 3 - TIR'!$C$23),'Ejercicio 3 - TIR'!$C$23+SQRT(('Ejercicio 3 - TIR'!$E$23-'Ejercicio 3 - TIR'!$C$23)*('Ejercicio 3 - TIR'!$D$23-'Ejercicio 3 - TIR'!$C$23)*R679),'Ejercicio 3 - TIR'!$E$23-SQRT(('Ejercicio 3 - TIR'!$E$23-'Ejercicio 3 - TIR'!$C$23)*('Ejercicio 3 - TIR'!$E$23-'Ejercicio 3 - TIR'!$D$23)*(1-R679)))</f>
        <v>0.155081144350938</v>
      </c>
      <c r="T679" s="17">
        <f ca="1" t="shared" ref="T679:X679" si="5050">RAND()</f>
        <v>0.853470812572338</v>
      </c>
      <c r="U679" s="19">
        <f ca="1">IF(T679&lt;=('Ejercicio 3 - TIR'!$D$24-'Ejercicio 3 - TIR'!$C$24)/('Ejercicio 3 - TIR'!$E$24-'Ejercicio 3 - TIR'!$C$24),'Ejercicio 3 - TIR'!$C$24+SQRT(('Ejercicio 3 - TIR'!$E$24-'Ejercicio 3 - TIR'!$C$24)*('Ejercicio 3 - TIR'!$D$24-'Ejercicio 3 - TIR'!$C$24)*T679),'Ejercicio 3 - TIR'!$E$24-SQRT(('Ejercicio 3 - TIR'!$E$24-'Ejercicio 3 - TIR'!$C$24)*('Ejercicio 3 - TIR'!$E$24-'Ejercicio 3 - TIR'!$D$24)*(1-T679)))</f>
        <v>0.199744587765304</v>
      </c>
      <c r="V679" s="17">
        <f ca="1" t="shared" si="5050"/>
        <v>0.118917153872053</v>
      </c>
      <c r="W679" s="19">
        <f ca="1">IF(V679&lt;=('Ejercicio 3 - TIR'!$D$25-'Ejercicio 3 - TIR'!$C$25)/('Ejercicio 3 - TIR'!$E$25-'Ejercicio 3 - TIR'!$C$25),'Ejercicio 3 - TIR'!$C$25+SQRT(('Ejercicio 3 - TIR'!$E$25-'Ejercicio 3 - TIR'!$C$25)*('Ejercicio 3 - TIR'!$D$25-'Ejercicio 3 - TIR'!$C$25)*V679),'Ejercicio 3 - TIR'!$E$25-SQRT(('Ejercicio 3 - TIR'!$E$25-'Ejercicio 3 - TIR'!$C$25)*('Ejercicio 3 - TIR'!$E$25-'Ejercicio 3 - TIR'!$D$25)*(1-V679)))</f>
        <v>0.192902868495837</v>
      </c>
      <c r="X679" s="17">
        <f ca="1" t="shared" si="5050"/>
        <v>0.839987039575968</v>
      </c>
      <c r="Y679" s="19">
        <f ca="1">IF(X679&lt;=('Ejercicio 3 - TIR'!$D$26-'Ejercicio 3 - TIR'!$C$26)/('Ejercicio 3 - TIR'!$E$26-'Ejercicio 3 - TIR'!$C$26),'Ejercicio 3 - TIR'!$C$26+SQRT(('Ejercicio 3 - TIR'!$E$26-'Ejercicio 3 - TIR'!$C$26)*('Ejercicio 3 - TIR'!$D$26-'Ejercicio 3 - TIR'!$C$26)*X679),'Ejercicio 3 - TIR'!$E$26-SQRT(('Ejercicio 3 - TIR'!$E$26-'Ejercicio 3 - TIR'!$C$26)*('Ejercicio 3 - TIR'!$E$26-'Ejercicio 3 - TIR'!$D$26)*(1-X679)))</f>
        <v>0.250604932619744</v>
      </c>
      <c r="Z679" s="17">
        <f ca="1" t="shared" si="4764"/>
        <v>1.1584118900837</v>
      </c>
      <c r="AA679" s="17">
        <f ca="1" t="shared" si="4765"/>
        <v>1.33805973162761</v>
      </c>
      <c r="AB679" s="17">
        <f ca="1" t="shared" si="4766"/>
        <v>1.60532992112693</v>
      </c>
      <c r="AC679" s="17">
        <f ca="1" t="shared" si="4767"/>
        <v>1.91500266779451</v>
      </c>
      <c r="AD679" s="17">
        <f ca="1" t="shared" si="4768"/>
        <v>2.39491178232378</v>
      </c>
      <c r="AE679" s="16">
        <f ca="1" t="shared" si="4769"/>
        <v>4512.23006547082</v>
      </c>
      <c r="AF679" s="16">
        <f ca="1" t="shared" si="4770"/>
        <v>5211.99186759874</v>
      </c>
      <c r="AG679" s="16">
        <f ca="1" t="shared" si="4771"/>
        <v>6253.05903462836</v>
      </c>
      <c r="AH679" s="16">
        <f ca="1" t="shared" si="4772"/>
        <v>7459.29205928199</v>
      </c>
      <c r="AI679" s="16">
        <f ca="1" t="shared" si="4773"/>
        <v>9328.62744318934</v>
      </c>
      <c r="AJ679" s="18">
        <f ca="1" t="shared" si="4774"/>
        <v>43122.3123644117</v>
      </c>
      <c r="AK679" s="18">
        <f ca="1" t="shared" si="4775"/>
        <v>48393.3024771811</v>
      </c>
      <c r="AL679" s="18">
        <f ca="1" t="shared" si="4776"/>
        <v>58362.4997289468</v>
      </c>
      <c r="AM679" s="18">
        <f ca="1" t="shared" si="4777"/>
        <v>69048.3785495471</v>
      </c>
      <c r="AN679" s="18">
        <f ca="1" t="shared" si="4778"/>
        <v>92735.3939724208</v>
      </c>
      <c r="AO679" s="18">
        <f ca="1">C679/'Ejercicio 3 - TIR'!$D$7</f>
        <v>14342.6228496622</v>
      </c>
      <c r="AP679" s="18">
        <f ca="1" t="shared" si="4779"/>
        <v>28779.6895147496</v>
      </c>
      <c r="AQ679" s="18">
        <f ca="1" t="shared" si="4780"/>
        <v>34050.6796275189</v>
      </c>
      <c r="AR679" s="18">
        <f ca="1" t="shared" si="4781"/>
        <v>44019.8768792846</v>
      </c>
      <c r="AS679" s="18">
        <f ca="1" t="shared" si="4782"/>
        <v>54705.7556998849</v>
      </c>
      <c r="AT679" s="18">
        <f ca="1" t="shared" si="4783"/>
        <v>78392.7711227587</v>
      </c>
      <c r="AU679" s="18">
        <f ca="1">AP679*'Ejercicio 3 - TIR'!$D$5</f>
        <v>14389.8447573748</v>
      </c>
      <c r="AV679" s="18">
        <f ca="1">AQ679*'Ejercicio 3 - TIR'!$D$5</f>
        <v>17025.3398137594</v>
      </c>
      <c r="AW679" s="18">
        <f ca="1">AR679*'Ejercicio 3 - TIR'!$D$5</f>
        <v>22009.9384396423</v>
      </c>
      <c r="AX679" s="18">
        <f ca="1">AS679*'Ejercicio 3 - TIR'!$D$5</f>
        <v>27352.8778499425</v>
      </c>
      <c r="AY679" s="18">
        <f ca="1">AT679*'Ejercicio 3 - TIR'!$D$5</f>
        <v>39196.3855613793</v>
      </c>
      <c r="AZ679" s="18">
        <f ca="1" t="shared" ref="AZ679:BD679" si="5051">AJ679-AU679-AE679</f>
        <v>24220.2375415661</v>
      </c>
      <c r="BA679" s="18">
        <f ca="1" t="shared" si="5051"/>
        <v>26155.9707958229</v>
      </c>
      <c r="BB679" s="18">
        <f ca="1" t="shared" si="5051"/>
        <v>30099.5022546761</v>
      </c>
      <c r="BC679" s="18">
        <f ca="1" t="shared" si="5051"/>
        <v>34236.2086403226</v>
      </c>
      <c r="BD679" s="18">
        <f ca="1" t="shared" si="5051"/>
        <v>44210.3809678522</v>
      </c>
      <c r="BE679" s="18">
        <f ca="1" t="shared" ref="BE679:BI679" si="5052">AZ679/Z679</f>
        <v>20908.1396253763</v>
      </c>
      <c r="BF679" s="18">
        <f ca="1" t="shared" si="5052"/>
        <v>19547.6854863623</v>
      </c>
      <c r="BG679" s="18">
        <f ca="1" t="shared" si="5052"/>
        <v>18749.7297960699</v>
      </c>
      <c r="BH679" s="18">
        <f ca="1" t="shared" si="5052"/>
        <v>17877.8908333074</v>
      </c>
      <c r="BI679" s="18">
        <f ca="1" t="shared" si="5052"/>
        <v>18460.1292181856</v>
      </c>
      <c r="BJ679" s="18">
        <f ca="1" t="shared" si="4786"/>
        <v>68217.0570822797</v>
      </c>
      <c r="BK679" s="18">
        <f ca="1" t="shared" si="4787"/>
        <v>34349.3164520822</v>
      </c>
      <c r="BL679" s="18">
        <f ca="1" t="shared" si="4788"/>
        <v>102566.373534362</v>
      </c>
      <c r="BM679" s="18">
        <f ca="1">BK679*'Ejercicio 3 - TIR'!$D$5</f>
        <v>17174.6582260411</v>
      </c>
      <c r="BN679" s="18">
        <f ca="1" t="shared" si="4789"/>
        <v>85391.7153083208</v>
      </c>
      <c r="BO679" s="18">
        <f ca="1" t="shared" si="4790"/>
        <v>35655.4742177039</v>
      </c>
      <c r="BP679" s="18">
        <f ca="1" t="shared" si="4791"/>
        <v>-100197.277041184</v>
      </c>
      <c r="BQ679" s="18">
        <f ca="1" t="shared" ref="BQ679:BT679" si="5053">BE679</f>
        <v>20908.1396253763</v>
      </c>
      <c r="BR679" s="18">
        <f ca="1" t="shared" si="5053"/>
        <v>19547.6854863623</v>
      </c>
      <c r="BS679" s="18">
        <f ca="1" t="shared" si="5053"/>
        <v>18749.7297960699</v>
      </c>
      <c r="BT679" s="18">
        <f ca="1" t="shared" si="5053"/>
        <v>17877.8908333074</v>
      </c>
      <c r="BU679" s="18">
        <f ca="1" t="shared" si="4793"/>
        <v>54115.6034358895</v>
      </c>
      <c r="BV679" s="20">
        <f ca="1" t="shared" si="4794"/>
        <v>8.25228078947224</v>
      </c>
    </row>
    <row r="680" ht="15" customHeight="1" spans="1:74">
      <c r="A680" s="16">
        <v>679</v>
      </c>
      <c r="B680" s="17">
        <f ca="1" t="shared" ref="B680:F680" si="5054">RAND()</f>
        <v>0.130980643590427</v>
      </c>
      <c r="C680" s="18">
        <f ca="1">IF(B680&lt;=('Ejercicio 3 - TIR'!$D$13-'Ejercicio 3 - TIR'!$C$13)/('Ejercicio 3 - TIR'!$E$13-'Ejercicio 3 - TIR'!$C$13),'Ejercicio 3 - TIR'!$C$13+SQRT(('Ejercicio 3 - TIR'!$E$13-'Ejercicio 3 - TIR'!$C$13)*('Ejercicio 3 - TIR'!$D$13-'Ejercicio 3 - TIR'!$C$13)*B680),'Ejercicio 3 - TIR'!$E$13-SQRT(('Ejercicio 3 - TIR'!$E$13-'Ejercicio 3 - TIR'!$C$13)*('Ejercicio 3 - TIR'!$E$13-'Ejercicio 3 - TIR'!$D$13)*(1-B680)))</f>
        <v>67238.2496113474</v>
      </c>
      <c r="D680" s="17">
        <f ca="1" t="shared" si="5054"/>
        <v>0.00910090566852806</v>
      </c>
      <c r="E680" s="18">
        <f ca="1">IF(D680&lt;=('Ejercicio 3 - TIR'!$D$14-'Ejercicio 3 - TIR'!$C$14)/('Ejercicio 3 - TIR'!$E$14-'Ejercicio 3 - TIR'!$C$14),'Ejercicio 3 - TIR'!$C$14+SQRT(('Ejercicio 3 - TIR'!$E$14-'Ejercicio 3 - TIR'!$C$14)*('Ejercicio 3 - TIR'!$D$14-'Ejercicio 3 - TIR'!$C$14)*D680),'Ejercicio 3 - TIR'!$E$14-SQRT(('Ejercicio 3 - TIR'!$E$14-'Ejercicio 3 - TIR'!$C$14)*('Ejercicio 3 - TIR'!$E$14-'Ejercicio 3 - TIR'!$D$14)*(1-D680)))</f>
        <v>25826.1766912348</v>
      </c>
      <c r="F680" s="17">
        <f ca="1" t="shared" si="5054"/>
        <v>0.346664752472342</v>
      </c>
      <c r="G680" s="18">
        <f ca="1">IF(F680&lt;=('Ejercicio 3 - TIR'!$D$18-'Ejercicio 3 - TIR'!$C$18)/('Ejercicio 3 - TIR'!$E$18-'Ejercicio 3 - TIR'!$C$18),'Ejercicio 3 - TIR'!$C$18+SQRT(('Ejercicio 3 - TIR'!$E$18-'Ejercicio 3 - TIR'!$C$18)*('Ejercicio 3 - TIR'!$D$18-'Ejercicio 3 - TIR'!$C$18)*F680),'Ejercicio 3 - TIR'!$E$18-SQRT(('Ejercicio 3 - TIR'!$E$18-'Ejercicio 3 - TIR'!$C$18)*('Ejercicio 3 - TIR'!$E$18-'Ejercicio 3 - TIR'!$D$18)*(1-F680)))</f>
        <v>37211.0826420761</v>
      </c>
      <c r="H680" s="17">
        <f ca="1" t="shared" ref="H680:L680" si="5055">RAND()</f>
        <v>0.441258877502613</v>
      </c>
      <c r="I680" s="18">
        <f ca="1">IF(H680&lt;=('Ejercicio 3 - TIR'!$D$18-'Ejercicio 3 - TIR'!$C$18)/('Ejercicio 3 - TIR'!$E$18-'Ejercicio 3 - TIR'!$C$18),'Ejercicio 3 - TIR'!$C$18+SQRT(('Ejercicio 3 - TIR'!$E$18-'Ejercicio 3 - TIR'!$C$18)*('Ejercicio 3 - TIR'!$D$18-'Ejercicio 3 - TIR'!$C$18)*H680),'Ejercicio 3 - TIR'!$E$18-SQRT(('Ejercicio 3 - TIR'!$E$18-'Ejercicio 3 - TIR'!$C$18)*('Ejercicio 3 - TIR'!$E$18-'Ejercicio 3 - TIR'!$D$18)*(1-H680)))</f>
        <v>38135.6518869352</v>
      </c>
      <c r="J680" s="17">
        <f ca="1" t="shared" si="5055"/>
        <v>0.354091336382853</v>
      </c>
      <c r="K680" s="18">
        <f ca="1">IF(J680&lt;=('Ejercicio 3 - TIR'!$D$18-'Ejercicio 3 - TIR'!$C$18)/('Ejercicio 3 - TIR'!$E$18-'Ejercicio 3 - TIR'!$C$18),'Ejercicio 3 - TIR'!$C$18+SQRT(('Ejercicio 3 - TIR'!$E$18-'Ejercicio 3 - TIR'!$C$18)*('Ejercicio 3 - TIR'!$D$18-'Ejercicio 3 - TIR'!$C$18)*J680),'Ejercicio 3 - TIR'!$E$18-SQRT(('Ejercicio 3 - TIR'!$E$18-'Ejercicio 3 - TIR'!$C$18)*('Ejercicio 3 - TIR'!$E$18-'Ejercicio 3 - TIR'!$D$18)*(1-J680)))</f>
        <v>37287.914685109</v>
      </c>
      <c r="L680" s="17">
        <f ca="1" t="shared" si="5055"/>
        <v>0.612218160737012</v>
      </c>
      <c r="M680" s="18">
        <f ca="1">IF(L680&lt;=('Ejercicio 3 - TIR'!$D$18-'Ejercicio 3 - TIR'!$C$18)/('Ejercicio 3 - TIR'!$E$18-'Ejercicio 3 - TIR'!$C$18),'Ejercicio 3 - TIR'!$C$18+SQRT(('Ejercicio 3 - TIR'!$E$18-'Ejercicio 3 - TIR'!$C$18)*('Ejercicio 3 - TIR'!$D$18-'Ejercicio 3 - TIR'!$C$18)*L680),'Ejercicio 3 - TIR'!$E$18-SQRT(('Ejercicio 3 - TIR'!$E$18-'Ejercicio 3 - TIR'!$C$18)*('Ejercicio 3 - TIR'!$E$18-'Ejercicio 3 - TIR'!$D$18)*(1-L680)))</f>
        <v>39582.9392208524</v>
      </c>
      <c r="N680" s="17">
        <f ca="1" t="shared" ref="N680:R680" si="5056">RAND()</f>
        <v>0.578981727076263</v>
      </c>
      <c r="O680" s="18">
        <f ca="1">IF(N680&lt;=('Ejercicio 3 - TIR'!$D$18-'Ejercicio 3 - TIR'!$C$18)/('Ejercicio 3 - TIR'!$E$18-'Ejercicio 3 - TIR'!$C$18),'Ejercicio 3 - TIR'!$C$18+SQRT(('Ejercicio 3 - TIR'!$E$18-'Ejercicio 3 - TIR'!$C$18)*('Ejercicio 3 - TIR'!$D$18-'Ejercicio 3 - TIR'!$C$18)*N680),'Ejercicio 3 - TIR'!$E$18-SQRT(('Ejercicio 3 - TIR'!$E$18-'Ejercicio 3 - TIR'!$C$18)*('Ejercicio 3 - TIR'!$E$18-'Ejercicio 3 - TIR'!$D$18)*(1-N680)))</f>
        <v>39319.1876824882</v>
      </c>
      <c r="P680" s="17">
        <f ca="1" t="shared" si="5056"/>
        <v>0.420633467711539</v>
      </c>
      <c r="Q680" s="19">
        <f ca="1">IF(P680&lt;=('Ejercicio 3 - TIR'!$D$22-'Ejercicio 3 - TIR'!$C$22)/('Ejercicio 3 - TIR'!$E$22-'Ejercicio 3 - TIR'!$C$22),'Ejercicio 3 - TIR'!$C$22+SQRT(('Ejercicio 3 - TIR'!$E$22-'Ejercicio 3 - TIR'!$C$22)*('Ejercicio 3 - TIR'!$D$22-'Ejercicio 3 - TIR'!$C$22)*P680),'Ejercicio 3 - TIR'!$E$22-SQRT(('Ejercicio 3 - TIR'!$E$22-'Ejercicio 3 - TIR'!$C$22)*('Ejercicio 3 - TIR'!$E$22-'Ejercicio 3 - TIR'!$D$22)*(1-P680)))</f>
        <v>0.147516181455296</v>
      </c>
      <c r="R680" s="17">
        <f ca="1" t="shared" si="5056"/>
        <v>0.398708189613258</v>
      </c>
      <c r="S680" s="19">
        <f ca="1">IF(R680&lt;=('Ejercicio 3 - TIR'!$D$23-'Ejercicio 3 - TIR'!$C$23)/('Ejercicio 3 - TIR'!$E$23-'Ejercicio 3 - TIR'!$C$23),'Ejercicio 3 - TIR'!$C$23+SQRT(('Ejercicio 3 - TIR'!$E$23-'Ejercicio 3 - TIR'!$C$23)*('Ejercicio 3 - TIR'!$D$23-'Ejercicio 3 - TIR'!$C$23)*R680),'Ejercicio 3 - TIR'!$E$23-SQRT(('Ejercicio 3 - TIR'!$E$23-'Ejercicio 3 - TIR'!$C$23)*('Ejercicio 3 - TIR'!$E$23-'Ejercicio 3 - TIR'!$D$23)*(1-R680)))</f>
        <v>0.146789452053072</v>
      </c>
      <c r="T680" s="17">
        <f ca="1" t="shared" ref="T680:X680" si="5057">RAND()</f>
        <v>0.235455023194053</v>
      </c>
      <c r="U680" s="19">
        <f ca="1">IF(T680&lt;=('Ejercicio 3 - TIR'!$D$24-'Ejercicio 3 - TIR'!$C$24)/('Ejercicio 3 - TIR'!$E$24-'Ejercicio 3 - TIR'!$C$24),'Ejercicio 3 - TIR'!$C$24+SQRT(('Ejercicio 3 - TIR'!$E$24-'Ejercicio 3 - TIR'!$C$24)*('Ejercicio 3 - TIR'!$D$24-'Ejercicio 3 - TIR'!$C$24)*T680),'Ejercicio 3 - TIR'!$E$24-SQRT(('Ejercicio 3 - TIR'!$E$24-'Ejercicio 3 - TIR'!$C$24)*('Ejercicio 3 - TIR'!$E$24-'Ejercicio 3 - TIR'!$D$24)*(1-T680)))</f>
        <v>0.172236356462054</v>
      </c>
      <c r="V680" s="17">
        <f ca="1" t="shared" si="5057"/>
        <v>0.888716007402441</v>
      </c>
      <c r="W680" s="19">
        <f ca="1">IF(V680&lt;=('Ejercicio 3 - TIR'!$D$25-'Ejercicio 3 - TIR'!$C$25)/('Ejercicio 3 - TIR'!$E$25-'Ejercicio 3 - TIR'!$C$25),'Ejercicio 3 - TIR'!$C$25+SQRT(('Ejercicio 3 - TIR'!$E$25-'Ejercicio 3 - TIR'!$C$25)*('Ejercicio 3 - TIR'!$D$25-'Ejercicio 3 - TIR'!$C$25)*V680),'Ejercicio 3 - TIR'!$E$25-SQRT(('Ejercicio 3 - TIR'!$E$25-'Ejercicio 3 - TIR'!$C$25)*('Ejercicio 3 - TIR'!$E$25-'Ejercicio 3 - TIR'!$D$25)*(1-V680)))</f>
        <v>0.230264398309363</v>
      </c>
      <c r="X680" s="17">
        <f ca="1" t="shared" si="5057"/>
        <v>0.0922520768199615</v>
      </c>
      <c r="Y680" s="19">
        <f ca="1">IF(X680&lt;=('Ejercicio 3 - TIR'!$D$26-'Ejercicio 3 - TIR'!$C$26)/('Ejercicio 3 - TIR'!$E$26-'Ejercicio 3 - TIR'!$C$26),'Ejercicio 3 - TIR'!$C$26+SQRT(('Ejercicio 3 - TIR'!$E$26-'Ejercicio 3 - TIR'!$C$26)*('Ejercicio 3 - TIR'!$D$26-'Ejercicio 3 - TIR'!$C$26)*X680),'Ejercicio 3 - TIR'!$E$26-SQRT(('Ejercicio 3 - TIR'!$E$26-'Ejercicio 3 - TIR'!$C$26)*('Ejercicio 3 - TIR'!$E$26-'Ejercicio 3 - TIR'!$D$26)*(1-X680)))</f>
        <v>0.205782287775031</v>
      </c>
      <c r="Z680" s="17">
        <f ca="1" t="shared" si="4764"/>
        <v>1.1475161814553</v>
      </c>
      <c r="AA680" s="17">
        <f ca="1" t="shared" si="4765"/>
        <v>1.31595945295315</v>
      </c>
      <c r="AB680" s="17">
        <f ca="1" t="shared" si="4766"/>
        <v>1.5426155143816</v>
      </c>
      <c r="AC680" s="17">
        <f ca="1" t="shared" si="4767"/>
        <v>1.89782494762337</v>
      </c>
      <c r="AD680" s="17">
        <f ca="1" t="shared" si="4768"/>
        <v>2.28836370714183</v>
      </c>
      <c r="AE680" s="16">
        <f ca="1" t="shared" si="4769"/>
        <v>3809.77896708072</v>
      </c>
      <c r="AF680" s="16">
        <f ca="1" t="shared" si="4770"/>
        <v>4369.01433410182</v>
      </c>
      <c r="AG680" s="16">
        <f ca="1" t="shared" si="4771"/>
        <v>5121.517444338</v>
      </c>
      <c r="AH680" s="16">
        <f ca="1" t="shared" si="4772"/>
        <v>6300.8205770894</v>
      </c>
      <c r="AI680" s="16">
        <f ca="1" t="shared" si="4773"/>
        <v>7597.41785030285</v>
      </c>
      <c r="AJ680" s="18">
        <f ca="1" t="shared" si="4774"/>
        <v>42700.3194612526</v>
      </c>
      <c r="AK680" s="18">
        <f ca="1" t="shared" si="4775"/>
        <v>50184.9715951431</v>
      </c>
      <c r="AL680" s="18">
        <f ca="1" t="shared" si="4776"/>
        <v>57520.9156921867</v>
      </c>
      <c r="AM680" s="18">
        <f ca="1" t="shared" si="4777"/>
        <v>75121.4895535933</v>
      </c>
      <c r="AN680" s="18">
        <f ca="1" t="shared" si="4778"/>
        <v>89976.6020869042</v>
      </c>
      <c r="AO680" s="18">
        <f ca="1">C680/'Ejercicio 3 - TIR'!$D$7</f>
        <v>13447.6499222695</v>
      </c>
      <c r="AP680" s="18">
        <f ca="1" t="shared" si="4779"/>
        <v>29252.6695389831</v>
      </c>
      <c r="AQ680" s="18">
        <f ca="1" t="shared" si="4780"/>
        <v>36737.3216728736</v>
      </c>
      <c r="AR680" s="18">
        <f ca="1" t="shared" si="4781"/>
        <v>44073.2657699172</v>
      </c>
      <c r="AS680" s="18">
        <f ca="1" t="shared" si="4782"/>
        <v>61673.8396313238</v>
      </c>
      <c r="AT680" s="18">
        <f ca="1" t="shared" si="4783"/>
        <v>76528.9521646347</v>
      </c>
      <c r="AU680" s="18">
        <f ca="1">AP680*'Ejercicio 3 - TIR'!$D$5</f>
        <v>14626.3347694916</v>
      </c>
      <c r="AV680" s="18">
        <f ca="1">AQ680*'Ejercicio 3 - TIR'!$D$5</f>
        <v>18368.6608364368</v>
      </c>
      <c r="AW680" s="18">
        <f ca="1">AR680*'Ejercicio 3 - TIR'!$D$5</f>
        <v>22036.6328849586</v>
      </c>
      <c r="AX680" s="18">
        <f ca="1">AS680*'Ejercicio 3 - TIR'!$D$5</f>
        <v>30836.9198156619</v>
      </c>
      <c r="AY680" s="18">
        <f ca="1">AT680*'Ejercicio 3 - TIR'!$D$5</f>
        <v>38264.4760823174</v>
      </c>
      <c r="AZ680" s="18">
        <f ca="1" t="shared" ref="AZ680:BD680" si="5058">AJ680-AU680-AE680</f>
        <v>24264.2057246803</v>
      </c>
      <c r="BA680" s="18">
        <f ca="1" t="shared" si="5058"/>
        <v>27447.2964246045</v>
      </c>
      <c r="BB680" s="18">
        <f ca="1" t="shared" si="5058"/>
        <v>30362.7653628901</v>
      </c>
      <c r="BC680" s="18">
        <f ca="1" t="shared" si="5058"/>
        <v>37983.749160842</v>
      </c>
      <c r="BD680" s="18">
        <f ca="1" t="shared" si="5058"/>
        <v>44114.708154284</v>
      </c>
      <c r="BE680" s="18">
        <f ca="1" t="shared" ref="BE680:BI680" si="5059">AZ680/Z680</f>
        <v>21144.9791443534</v>
      </c>
      <c r="BF680" s="18">
        <f ca="1" t="shared" si="5059"/>
        <v>20857.2508545076</v>
      </c>
      <c r="BG680" s="18">
        <f ca="1" t="shared" si="5059"/>
        <v>19682.6526634939</v>
      </c>
      <c r="BH680" s="18">
        <f ca="1" t="shared" si="5059"/>
        <v>20014.358652208</v>
      </c>
      <c r="BI680" s="18">
        <f ca="1" t="shared" si="5059"/>
        <v>19277.8394520962</v>
      </c>
      <c r="BJ680" s="18">
        <f ca="1" t="shared" si="4786"/>
        <v>59099.685434454</v>
      </c>
      <c r="BK680" s="18">
        <f ca="1" t="shared" si="4787"/>
        <v>30773.1140284702</v>
      </c>
      <c r="BL680" s="18">
        <f ca="1" t="shared" si="4788"/>
        <v>89872.7994629242</v>
      </c>
      <c r="BM680" s="18">
        <f ca="1">BK680*'Ejercicio 3 - TIR'!$D$5</f>
        <v>15386.5570142351</v>
      </c>
      <c r="BN680" s="18">
        <f ca="1" t="shared" si="4789"/>
        <v>74486.2424486891</v>
      </c>
      <c r="BO680" s="18">
        <f ca="1" t="shared" si="4790"/>
        <v>32550.0016523695</v>
      </c>
      <c r="BP680" s="18">
        <f ca="1" t="shared" si="4791"/>
        <v>-93064.4263025822</v>
      </c>
      <c r="BQ680" s="18">
        <f ca="1" t="shared" ref="BQ680:BT680" si="5060">BE680</f>
        <v>21144.9791443534</v>
      </c>
      <c r="BR680" s="18">
        <f ca="1" t="shared" si="5060"/>
        <v>20857.2508545076</v>
      </c>
      <c r="BS680" s="18">
        <f ca="1" t="shared" si="5060"/>
        <v>19682.6526634939</v>
      </c>
      <c r="BT680" s="18">
        <f ca="1" t="shared" si="5060"/>
        <v>20014.358652208</v>
      </c>
      <c r="BU680" s="18">
        <f ca="1" t="shared" si="4793"/>
        <v>51827.8411044657</v>
      </c>
      <c r="BV680" s="20">
        <f ca="1" t="shared" si="4794"/>
        <v>11.4619492373678</v>
      </c>
    </row>
    <row r="681" ht="15" customHeight="1" spans="1:74">
      <c r="A681" s="16">
        <v>680</v>
      </c>
      <c r="B681" s="17">
        <f ca="1" t="shared" ref="B681:F681" si="5061">RAND()</f>
        <v>0.641156762038334</v>
      </c>
      <c r="C681" s="18">
        <f ca="1">IF(B681&lt;=('Ejercicio 3 - TIR'!$D$13-'Ejercicio 3 - TIR'!$C$13)/('Ejercicio 3 - TIR'!$E$13-'Ejercicio 3 - TIR'!$C$13),'Ejercicio 3 - TIR'!$C$13+SQRT(('Ejercicio 3 - TIR'!$E$13-'Ejercicio 3 - TIR'!$C$13)*('Ejercicio 3 - TIR'!$D$13-'Ejercicio 3 - TIR'!$C$13)*B681),'Ejercicio 3 - TIR'!$E$13-SQRT(('Ejercicio 3 - TIR'!$E$13-'Ejercicio 3 - TIR'!$C$13)*('Ejercicio 3 - TIR'!$E$13-'Ejercicio 3 - TIR'!$D$13)*(1-B681)))</f>
        <v>79248.8100207723</v>
      </c>
      <c r="D681" s="17">
        <f ca="1" t="shared" si="5061"/>
        <v>0.331042764579207</v>
      </c>
      <c r="E681" s="18">
        <f ca="1">IF(D681&lt;=('Ejercicio 3 - TIR'!$D$14-'Ejercicio 3 - TIR'!$C$14)/('Ejercicio 3 - TIR'!$E$14-'Ejercicio 3 - TIR'!$C$14),'Ejercicio 3 - TIR'!$C$14+SQRT(('Ejercicio 3 - TIR'!$E$14-'Ejercicio 3 - TIR'!$C$14)*('Ejercicio 3 - TIR'!$D$14-'Ejercicio 3 - TIR'!$C$14)*D681),'Ejercicio 3 - TIR'!$E$14-SQRT(('Ejercicio 3 - TIR'!$E$14-'Ejercicio 3 - TIR'!$C$14)*('Ejercicio 3 - TIR'!$E$14-'Ejercicio 3 - TIR'!$D$14)*(1-D681)))</f>
        <v>29982.7911197882</v>
      </c>
      <c r="F681" s="17">
        <f ca="1" t="shared" si="5061"/>
        <v>0.279127999599083</v>
      </c>
      <c r="G681" s="18">
        <f ca="1">IF(F681&lt;=('Ejercicio 3 - TIR'!$D$18-'Ejercicio 3 - TIR'!$C$18)/('Ejercicio 3 - TIR'!$E$18-'Ejercicio 3 - TIR'!$C$18),'Ejercicio 3 - TIR'!$C$18+SQRT(('Ejercicio 3 - TIR'!$E$18-'Ejercicio 3 - TIR'!$C$18)*('Ejercicio 3 - TIR'!$D$18-'Ejercicio 3 - TIR'!$C$18)*F681),'Ejercicio 3 - TIR'!$E$18-SQRT(('Ejercicio 3 - TIR'!$E$18-'Ejercicio 3 - TIR'!$C$18)*('Ejercicio 3 - TIR'!$E$18-'Ejercicio 3 - TIR'!$D$18)*(1-F681)))</f>
        <v>36470.6413855091</v>
      </c>
      <c r="H681" s="17">
        <f ca="1" t="shared" ref="H681:L681" si="5062">RAND()</f>
        <v>0.429770051318414</v>
      </c>
      <c r="I681" s="18">
        <f ca="1">IF(H681&lt;=('Ejercicio 3 - TIR'!$D$18-'Ejercicio 3 - TIR'!$C$18)/('Ejercicio 3 - TIR'!$E$18-'Ejercicio 3 - TIR'!$C$18),'Ejercicio 3 - TIR'!$C$18+SQRT(('Ejercicio 3 - TIR'!$E$18-'Ejercicio 3 - TIR'!$C$18)*('Ejercicio 3 - TIR'!$D$18-'Ejercicio 3 - TIR'!$C$18)*H681),'Ejercicio 3 - TIR'!$E$18-SQRT(('Ejercicio 3 - TIR'!$E$18-'Ejercicio 3 - TIR'!$C$18)*('Ejercicio 3 - TIR'!$E$18-'Ejercicio 3 - TIR'!$D$18)*(1-H681)))</f>
        <v>38029.0415179996</v>
      </c>
      <c r="J681" s="17">
        <f ca="1" t="shared" si="5062"/>
        <v>0.869865081314102</v>
      </c>
      <c r="K681" s="18">
        <f ca="1">IF(J681&lt;=('Ejercicio 3 - TIR'!$D$18-'Ejercicio 3 - TIR'!$C$18)/('Ejercicio 3 - TIR'!$E$18-'Ejercicio 3 - TIR'!$C$18),'Ejercicio 3 - TIR'!$C$18+SQRT(('Ejercicio 3 - TIR'!$E$18-'Ejercicio 3 - TIR'!$C$18)*('Ejercicio 3 - TIR'!$D$18-'Ejercicio 3 - TIR'!$C$18)*J681),'Ejercicio 3 - TIR'!$E$18-SQRT(('Ejercicio 3 - TIR'!$E$18-'Ejercicio 3 - TIR'!$C$18)*('Ejercicio 3 - TIR'!$E$18-'Ejercicio 3 - TIR'!$D$18)*(1-J681)))</f>
        <v>41875.8810999832</v>
      </c>
      <c r="L681" s="17">
        <f ca="1" t="shared" si="5062"/>
        <v>0.338719753690494</v>
      </c>
      <c r="M681" s="18">
        <f ca="1">IF(L681&lt;=('Ejercicio 3 - TIR'!$D$18-'Ejercicio 3 - TIR'!$C$18)/('Ejercicio 3 - TIR'!$E$18-'Ejercicio 3 - TIR'!$C$18),'Ejercicio 3 - TIR'!$C$18+SQRT(('Ejercicio 3 - TIR'!$E$18-'Ejercicio 3 - TIR'!$C$18)*('Ejercicio 3 - TIR'!$D$18-'Ejercicio 3 - TIR'!$C$18)*L681),'Ejercicio 3 - TIR'!$E$18-SQRT(('Ejercicio 3 - TIR'!$E$18-'Ejercicio 3 - TIR'!$C$18)*('Ejercicio 3 - TIR'!$E$18-'Ejercicio 3 - TIR'!$D$18)*(1-L681)))</f>
        <v>37127.9704722715</v>
      </c>
      <c r="N681" s="17">
        <f ca="1" t="shared" ref="N681:R681" si="5063">RAND()</f>
        <v>0.296453004975564</v>
      </c>
      <c r="O681" s="18">
        <f ca="1">IF(N681&lt;=('Ejercicio 3 - TIR'!$D$18-'Ejercicio 3 - TIR'!$C$18)/('Ejercicio 3 - TIR'!$E$18-'Ejercicio 3 - TIR'!$C$18),'Ejercicio 3 - TIR'!$C$18+SQRT(('Ejercicio 3 - TIR'!$E$18-'Ejercicio 3 - TIR'!$C$18)*('Ejercicio 3 - TIR'!$D$18-'Ejercicio 3 - TIR'!$C$18)*N681),'Ejercicio 3 - TIR'!$E$18-SQRT(('Ejercicio 3 - TIR'!$E$18-'Ejercicio 3 - TIR'!$C$18)*('Ejercicio 3 - TIR'!$E$18-'Ejercicio 3 - TIR'!$D$18)*(1-N681)))</f>
        <v>36668.4294062646</v>
      </c>
      <c r="P681" s="17">
        <f ca="1" t="shared" si="5063"/>
        <v>0.844459174857197</v>
      </c>
      <c r="Q681" s="19">
        <f ca="1">IF(P681&lt;=('Ejercicio 3 - TIR'!$D$22-'Ejercicio 3 - TIR'!$C$22)/('Ejercicio 3 - TIR'!$E$22-'Ejercicio 3 - TIR'!$C$22),'Ejercicio 3 - TIR'!$C$22+SQRT(('Ejercicio 3 - TIR'!$E$22-'Ejercicio 3 - TIR'!$C$22)*('Ejercicio 3 - TIR'!$D$22-'Ejercicio 3 - TIR'!$C$22)*P681),'Ejercicio 3 - TIR'!$E$22-SQRT(('Ejercicio 3 - TIR'!$E$22-'Ejercicio 3 - TIR'!$C$22)*('Ejercicio 3 - TIR'!$E$22-'Ejercicio 3 - TIR'!$D$22)*(1-P681)))</f>
        <v>0.163267591767559</v>
      </c>
      <c r="R681" s="17">
        <f ca="1" t="shared" si="5063"/>
        <v>0.566702721666174</v>
      </c>
      <c r="S681" s="19">
        <f ca="1">IF(R681&lt;=('Ejercicio 3 - TIR'!$D$23-'Ejercicio 3 - TIR'!$C$23)/('Ejercicio 3 - TIR'!$E$23-'Ejercicio 3 - TIR'!$C$23),'Ejercicio 3 - TIR'!$C$23+SQRT(('Ejercicio 3 - TIR'!$E$23-'Ejercicio 3 - TIR'!$C$23)*('Ejercicio 3 - TIR'!$D$23-'Ejercicio 3 - TIR'!$C$23)*R681),'Ejercicio 3 - TIR'!$E$23-SQRT(('Ejercicio 3 - TIR'!$E$23-'Ejercicio 3 - TIR'!$C$23)*('Ejercicio 3 - TIR'!$E$23-'Ejercicio 3 - TIR'!$D$23)*(1-R681)))</f>
        <v>0.152072681815096</v>
      </c>
      <c r="T681" s="17">
        <f ca="1" t="shared" ref="T681:X681" si="5064">RAND()</f>
        <v>0.306227413386518</v>
      </c>
      <c r="U681" s="19">
        <f ca="1">IF(T681&lt;=('Ejercicio 3 - TIR'!$D$24-'Ejercicio 3 - TIR'!$C$24)/('Ejercicio 3 - TIR'!$E$24-'Ejercicio 3 - TIR'!$C$24),'Ejercicio 3 - TIR'!$C$24+SQRT(('Ejercicio 3 - TIR'!$E$24-'Ejercicio 3 - TIR'!$C$24)*('Ejercicio 3 - TIR'!$D$24-'Ejercicio 3 - TIR'!$C$24)*T681),'Ejercicio 3 - TIR'!$E$24-SQRT(('Ejercicio 3 - TIR'!$E$24-'Ejercicio 3 - TIR'!$C$24)*('Ejercicio 3 - TIR'!$E$24-'Ejercicio 3 - TIR'!$D$24)*(1-T681)))</f>
        <v>0.175358974113944</v>
      </c>
      <c r="V681" s="17">
        <f ca="1" t="shared" si="5064"/>
        <v>0.10778990216711</v>
      </c>
      <c r="W681" s="19">
        <f ca="1">IF(V681&lt;=('Ejercicio 3 - TIR'!$D$25-'Ejercicio 3 - TIR'!$C$25)/('Ejercicio 3 - TIR'!$E$25-'Ejercicio 3 - TIR'!$C$25),'Ejercicio 3 - TIR'!$C$25+SQRT(('Ejercicio 3 - TIR'!$E$25-'Ejercicio 3 - TIR'!$C$25)*('Ejercicio 3 - TIR'!$D$25-'Ejercicio 3 - TIR'!$C$25)*V681),'Ejercicio 3 - TIR'!$E$25-SQRT(('Ejercicio 3 - TIR'!$E$25-'Ejercicio 3 - TIR'!$C$25)*('Ejercicio 3 - TIR'!$E$25-'Ejercicio 3 - TIR'!$D$25)*(1-V681)))</f>
        <v>0.192284374751446</v>
      </c>
      <c r="X681" s="17">
        <f ca="1" t="shared" si="5064"/>
        <v>0.825617831589563</v>
      </c>
      <c r="Y681" s="19">
        <f ca="1">IF(X681&lt;=('Ejercicio 3 - TIR'!$D$26-'Ejercicio 3 - TIR'!$C$26)/('Ejercicio 3 - TIR'!$E$26-'Ejercicio 3 - TIR'!$C$26),'Ejercicio 3 - TIR'!$C$26+SQRT(('Ejercicio 3 - TIR'!$E$26-'Ejercicio 3 - TIR'!$C$26)*('Ejercicio 3 - TIR'!$D$26-'Ejercicio 3 - TIR'!$C$26)*X681),'Ejercicio 3 - TIR'!$E$26-SQRT(('Ejercicio 3 - TIR'!$E$26-'Ejercicio 3 - TIR'!$C$26)*('Ejercicio 3 - TIR'!$E$26-'Ejercicio 3 - TIR'!$D$26)*(1-X681)))</f>
        <v>0.249313460452238</v>
      </c>
      <c r="Z681" s="17">
        <f ca="1" t="shared" si="4764"/>
        <v>1.16326759176756</v>
      </c>
      <c r="AA681" s="17">
        <f ca="1" t="shared" si="4765"/>
        <v>1.34016881411624</v>
      </c>
      <c r="AB681" s="17">
        <f ca="1" t="shared" si="4766"/>
        <v>1.57517944249917</v>
      </c>
      <c r="AC681" s="17">
        <f ca="1" t="shared" si="4767"/>
        <v>1.87806183672145</v>
      </c>
      <c r="AD681" s="17">
        <f ca="1" t="shared" si="4768"/>
        <v>2.34628793217776</v>
      </c>
      <c r="AE681" s="16">
        <f ca="1" t="shared" si="4769"/>
        <v>4895.21810059759</v>
      </c>
      <c r="AF681" s="16">
        <f ca="1" t="shared" si="4770"/>
        <v>5639.64704522527</v>
      </c>
      <c r="AG681" s="16">
        <f ca="1" t="shared" si="4771"/>
        <v>6628.6097654407</v>
      </c>
      <c r="AH681" s="16">
        <f ca="1" t="shared" si="4772"/>
        <v>7903.1878496598</v>
      </c>
      <c r="AI681" s="16">
        <f ca="1" t="shared" si="4773"/>
        <v>9873.55896106256</v>
      </c>
      <c r="AJ681" s="18">
        <f ca="1" t="shared" si="4774"/>
        <v>42425.1151747394</v>
      </c>
      <c r="AK681" s="18">
        <f ca="1" t="shared" si="4775"/>
        <v>50965.3354731548</v>
      </c>
      <c r="AL681" s="18">
        <f ca="1" t="shared" si="4776"/>
        <v>65962.0270452328</v>
      </c>
      <c r="AM681" s="18">
        <f ca="1" t="shared" si="4777"/>
        <v>69728.6244188939</v>
      </c>
      <c r="AN681" s="18">
        <f ca="1" t="shared" si="4778"/>
        <v>86034.6934078307</v>
      </c>
      <c r="AO681" s="18">
        <f ca="1">C681/'Ejercicio 3 - TIR'!$D$7</f>
        <v>15849.7620041545</v>
      </c>
      <c r="AP681" s="18">
        <f ca="1" t="shared" si="4779"/>
        <v>26575.3531705849</v>
      </c>
      <c r="AQ681" s="18">
        <f ca="1" t="shared" si="4780"/>
        <v>35115.5734690004</v>
      </c>
      <c r="AR681" s="18">
        <f ca="1" t="shared" si="4781"/>
        <v>50112.2650410783</v>
      </c>
      <c r="AS681" s="18">
        <f ca="1" t="shared" si="4782"/>
        <v>53878.8624147394</v>
      </c>
      <c r="AT681" s="18">
        <f ca="1" t="shared" si="4783"/>
        <v>70184.9314036762</v>
      </c>
      <c r="AU681" s="18">
        <f ca="1">AP681*'Ejercicio 3 - TIR'!$D$5</f>
        <v>13287.6765852925</v>
      </c>
      <c r="AV681" s="18">
        <f ca="1">AQ681*'Ejercicio 3 - TIR'!$D$5</f>
        <v>17557.7867345002</v>
      </c>
      <c r="AW681" s="18">
        <f ca="1">AR681*'Ejercicio 3 - TIR'!$D$5</f>
        <v>25056.1325205392</v>
      </c>
      <c r="AX681" s="18">
        <f ca="1">AS681*'Ejercicio 3 - TIR'!$D$5</f>
        <v>26939.4312073697</v>
      </c>
      <c r="AY681" s="18">
        <f ca="1">AT681*'Ejercicio 3 - TIR'!$D$5</f>
        <v>35092.4657018381</v>
      </c>
      <c r="AZ681" s="18">
        <f ca="1" t="shared" ref="AZ681:BD681" si="5065">AJ681-AU681-AE681</f>
        <v>24242.2204888493</v>
      </c>
      <c r="BA681" s="18">
        <f ca="1" t="shared" si="5065"/>
        <v>27767.9016934294</v>
      </c>
      <c r="BB681" s="18">
        <f ca="1" t="shared" si="5065"/>
        <v>34277.2847592529</v>
      </c>
      <c r="BC681" s="18">
        <f ca="1" t="shared" si="5065"/>
        <v>34886.0053618644</v>
      </c>
      <c r="BD681" s="18">
        <f ca="1" t="shared" si="5065"/>
        <v>41068.66874493</v>
      </c>
      <c r="BE681" s="18">
        <f ca="1" t="shared" ref="BE681:BI681" si="5066">AZ681/Z681</f>
        <v>20839.7626310674</v>
      </c>
      <c r="BF681" s="18">
        <f ca="1" t="shared" si="5066"/>
        <v>20719.7044140597</v>
      </c>
      <c r="BG681" s="18">
        <f ca="1" t="shared" si="5066"/>
        <v>21760.8761480971</v>
      </c>
      <c r="BH681" s="18">
        <f ca="1" t="shared" si="5066"/>
        <v>18575.5360551734</v>
      </c>
      <c r="BI681" s="18">
        <f ca="1" t="shared" si="5066"/>
        <v>17503.6781213852</v>
      </c>
      <c r="BJ681" s="18">
        <f ca="1" t="shared" si="4786"/>
        <v>70348.2609773656</v>
      </c>
      <c r="BK681" s="18">
        <f ca="1" t="shared" si="4787"/>
        <v>37188.1053182372</v>
      </c>
      <c r="BL681" s="18">
        <f ca="1" t="shared" si="4788"/>
        <v>107536.366295603</v>
      </c>
      <c r="BM681" s="18">
        <f ca="1">BK681*'Ejercicio 3 - TIR'!$D$5</f>
        <v>18594.0526591186</v>
      </c>
      <c r="BN681" s="18">
        <f ca="1" t="shared" si="4789"/>
        <v>88942.3136364842</v>
      </c>
      <c r="BO681" s="18">
        <f ca="1" t="shared" si="4790"/>
        <v>37907.6721218655</v>
      </c>
      <c r="BP681" s="18">
        <f ca="1" t="shared" si="4791"/>
        <v>-109231.601140561</v>
      </c>
      <c r="BQ681" s="18">
        <f ca="1" t="shared" ref="BQ681:BT681" si="5067">BE681</f>
        <v>20839.7626310674</v>
      </c>
      <c r="BR681" s="18">
        <f ca="1" t="shared" si="5067"/>
        <v>20719.7044140597</v>
      </c>
      <c r="BS681" s="18">
        <f ca="1" t="shared" si="5067"/>
        <v>21760.8761480971</v>
      </c>
      <c r="BT681" s="18">
        <f ca="1" t="shared" si="5067"/>
        <v>18575.5360551734</v>
      </c>
      <c r="BU681" s="18">
        <f ca="1" t="shared" si="4793"/>
        <v>55411.3502432507</v>
      </c>
      <c r="BV681" s="20">
        <f ca="1" t="shared" si="4794"/>
        <v>6.9365390682721</v>
      </c>
    </row>
    <row r="682" ht="15" customHeight="1" spans="1:74">
      <c r="A682" s="16">
        <v>681</v>
      </c>
      <c r="B682" s="17">
        <f ca="1" t="shared" ref="B682:F682" si="5068">RAND()</f>
        <v>0.0962758312609622</v>
      </c>
      <c r="C682" s="18">
        <f ca="1">IF(B682&lt;=('Ejercicio 3 - TIR'!$D$13-'Ejercicio 3 - TIR'!$C$13)/('Ejercicio 3 - TIR'!$E$13-'Ejercicio 3 - TIR'!$C$13),'Ejercicio 3 - TIR'!$C$13+SQRT(('Ejercicio 3 - TIR'!$E$13-'Ejercicio 3 - TIR'!$C$13)*('Ejercicio 3 - TIR'!$D$13-'Ejercicio 3 - TIR'!$C$13)*B682),'Ejercicio 3 - TIR'!$E$13-SQRT(('Ejercicio 3 - TIR'!$E$13-'Ejercicio 3 - TIR'!$C$13)*('Ejercicio 3 - TIR'!$E$13-'Ejercicio 3 - TIR'!$D$13)*(1-B682)))</f>
        <v>66205.6693840701</v>
      </c>
      <c r="D682" s="17">
        <f ca="1" t="shared" si="5068"/>
        <v>0.612207612918541</v>
      </c>
      <c r="E682" s="18">
        <f ca="1">IF(D682&lt;=('Ejercicio 3 - TIR'!$D$14-'Ejercicio 3 - TIR'!$C$14)/('Ejercicio 3 - TIR'!$E$14-'Ejercicio 3 - TIR'!$C$14),'Ejercicio 3 - TIR'!$C$14+SQRT(('Ejercicio 3 - TIR'!$E$14-'Ejercicio 3 - TIR'!$C$14)*('Ejercicio 3 - TIR'!$D$14-'Ejercicio 3 - TIR'!$C$14)*D682),'Ejercicio 3 - TIR'!$E$14-SQRT(('Ejercicio 3 - TIR'!$E$14-'Ejercicio 3 - TIR'!$C$14)*('Ejercicio 3 - TIR'!$E$14-'Ejercicio 3 - TIR'!$D$14)*(1-D682)))</f>
        <v>32373.1488763567</v>
      </c>
      <c r="F682" s="17">
        <f ca="1" t="shared" si="5068"/>
        <v>0.783514437479561</v>
      </c>
      <c r="G682" s="18">
        <f ca="1">IF(F682&lt;=('Ejercicio 3 - TIR'!$D$18-'Ejercicio 3 - TIR'!$C$18)/('Ejercicio 3 - TIR'!$E$18-'Ejercicio 3 - TIR'!$C$18),'Ejercicio 3 - TIR'!$C$18+SQRT(('Ejercicio 3 - TIR'!$E$18-'Ejercicio 3 - TIR'!$C$18)*('Ejercicio 3 - TIR'!$D$18-'Ejercicio 3 - TIR'!$C$18)*F682),'Ejercicio 3 - TIR'!$E$18-SQRT(('Ejercicio 3 - TIR'!$E$18-'Ejercicio 3 - TIR'!$C$18)*('Ejercicio 3 - TIR'!$E$18-'Ejercicio 3 - TIR'!$D$18)*(1-F682)))</f>
        <v>40970.5562184052</v>
      </c>
      <c r="H682" s="17">
        <f ca="1" t="shared" ref="H682:L682" si="5069">RAND()</f>
        <v>0.377294790572278</v>
      </c>
      <c r="I682" s="18">
        <f ca="1">IF(H682&lt;=('Ejercicio 3 - TIR'!$D$18-'Ejercicio 3 - TIR'!$C$18)/('Ejercicio 3 - TIR'!$E$18-'Ejercicio 3 - TIR'!$C$18),'Ejercicio 3 - TIR'!$C$18+SQRT(('Ejercicio 3 - TIR'!$E$18-'Ejercicio 3 - TIR'!$C$18)*('Ejercicio 3 - TIR'!$D$18-'Ejercicio 3 - TIR'!$C$18)*H682),'Ejercicio 3 - TIR'!$E$18-SQRT(('Ejercicio 3 - TIR'!$E$18-'Ejercicio 3 - TIR'!$C$18)*('Ejercicio 3 - TIR'!$E$18-'Ejercicio 3 - TIR'!$D$18)*(1-H682)))</f>
        <v>37522.9129056398</v>
      </c>
      <c r="J682" s="17">
        <f ca="1" t="shared" si="5069"/>
        <v>0.582645233568976</v>
      </c>
      <c r="K682" s="18">
        <f ca="1">IF(J682&lt;=('Ejercicio 3 - TIR'!$D$18-'Ejercicio 3 - TIR'!$C$18)/('Ejercicio 3 - TIR'!$E$18-'Ejercicio 3 - TIR'!$C$18),'Ejercicio 3 - TIR'!$C$18+SQRT(('Ejercicio 3 - TIR'!$E$18-'Ejercicio 3 - TIR'!$C$18)*('Ejercicio 3 - TIR'!$D$18-'Ejercicio 3 - TIR'!$C$18)*J682),'Ejercicio 3 - TIR'!$E$18-SQRT(('Ejercicio 3 - TIR'!$E$18-'Ejercicio 3 - TIR'!$C$18)*('Ejercicio 3 - TIR'!$E$18-'Ejercicio 3 - TIR'!$D$18)*(1-J682)))</f>
        <v>39348.6247670631</v>
      </c>
      <c r="L682" s="17">
        <f ca="1" t="shared" si="5069"/>
        <v>0.634152080983959</v>
      </c>
      <c r="M682" s="18">
        <f ca="1">IF(L682&lt;=('Ejercicio 3 - TIR'!$D$18-'Ejercicio 3 - TIR'!$C$18)/('Ejercicio 3 - TIR'!$E$18-'Ejercicio 3 - TIR'!$C$18),'Ejercicio 3 - TIR'!$C$18+SQRT(('Ejercicio 3 - TIR'!$E$18-'Ejercicio 3 - TIR'!$C$18)*('Ejercicio 3 - TIR'!$D$18-'Ejercicio 3 - TIR'!$C$18)*L682),'Ejercicio 3 - TIR'!$E$18-SQRT(('Ejercicio 3 - TIR'!$E$18-'Ejercicio 3 - TIR'!$C$18)*('Ejercicio 3 - TIR'!$E$18-'Ejercicio 3 - TIR'!$D$18)*(1-L682)))</f>
        <v>39753.092440226</v>
      </c>
      <c r="N682" s="17">
        <f ca="1" t="shared" ref="N682:R682" si="5070">RAND()</f>
        <v>0.0857059573720622</v>
      </c>
      <c r="O682" s="18">
        <f ca="1">IF(N682&lt;=('Ejercicio 3 - TIR'!$D$18-'Ejercicio 3 - TIR'!$C$18)/('Ejercicio 3 - TIR'!$E$18-'Ejercicio 3 - TIR'!$C$18),'Ejercicio 3 - TIR'!$C$18+SQRT(('Ejercicio 3 - TIR'!$E$18-'Ejercicio 3 - TIR'!$C$18)*('Ejercicio 3 - TIR'!$D$18-'Ejercicio 3 - TIR'!$C$18)*N682),'Ejercicio 3 - TIR'!$E$18-SQRT(('Ejercicio 3 - TIR'!$E$18-'Ejercicio 3 - TIR'!$C$18)*('Ejercicio 3 - TIR'!$E$18-'Ejercicio 3 - TIR'!$D$18)*(1-N682)))</f>
        <v>33585.5116239958</v>
      </c>
      <c r="P682" s="17">
        <f ca="1" t="shared" si="5070"/>
        <v>0.621878066139745</v>
      </c>
      <c r="Q682" s="19">
        <f ca="1">IF(P682&lt;=('Ejercicio 3 - TIR'!$D$22-'Ejercicio 3 - TIR'!$C$22)/('Ejercicio 3 - TIR'!$E$22-'Ejercicio 3 - TIR'!$C$22),'Ejercicio 3 - TIR'!$C$22+SQRT(('Ejercicio 3 - TIR'!$E$22-'Ejercicio 3 - TIR'!$C$22)*('Ejercicio 3 - TIR'!$D$22-'Ejercicio 3 - TIR'!$C$22)*P682),'Ejercicio 3 - TIR'!$E$22-SQRT(('Ejercicio 3 - TIR'!$E$22-'Ejercicio 3 - TIR'!$C$22)*('Ejercicio 3 - TIR'!$E$22-'Ejercicio 3 - TIR'!$D$22)*(1-P682)))</f>
        <v>0.153911315078209</v>
      </c>
      <c r="R682" s="17">
        <f ca="1" t="shared" si="5070"/>
        <v>0.124518179097973</v>
      </c>
      <c r="S682" s="19">
        <f ca="1">IF(R682&lt;=('Ejercicio 3 - TIR'!$D$23-'Ejercicio 3 - TIR'!$C$23)/('Ejercicio 3 - TIR'!$E$23-'Ejercicio 3 - TIR'!$C$23),'Ejercicio 3 - TIR'!$C$23+SQRT(('Ejercicio 3 - TIR'!$E$23-'Ejercicio 3 - TIR'!$C$23)*('Ejercicio 3 - TIR'!$D$23-'Ejercicio 3 - TIR'!$C$23)*R682),'Ejercicio 3 - TIR'!$E$23-SQRT(('Ejercicio 3 - TIR'!$E$23-'Ejercicio 3 - TIR'!$C$23)*('Ejercicio 3 - TIR'!$E$23-'Ejercicio 3 - TIR'!$D$23)*(1-R682)))</f>
        <v>0.134971062833892</v>
      </c>
      <c r="T682" s="17">
        <f ca="1" t="shared" ref="T682:X682" si="5071">RAND()</f>
        <v>0.891820618417044</v>
      </c>
      <c r="U682" s="19">
        <f ca="1">IF(T682&lt;=('Ejercicio 3 - TIR'!$D$24-'Ejercicio 3 - TIR'!$C$24)/('Ejercicio 3 - TIR'!$E$24-'Ejercicio 3 - TIR'!$C$24),'Ejercicio 3 - TIR'!$C$24+SQRT(('Ejercicio 3 - TIR'!$E$24-'Ejercicio 3 - TIR'!$C$24)*('Ejercicio 3 - TIR'!$D$24-'Ejercicio 3 - TIR'!$C$24)*T682),'Ejercicio 3 - TIR'!$E$24-SQRT(('Ejercicio 3 - TIR'!$E$24-'Ejercicio 3 - TIR'!$C$24)*('Ejercicio 3 - TIR'!$E$24-'Ejercicio 3 - TIR'!$D$24)*(1-T682)))</f>
        <v>0.202595912306809</v>
      </c>
      <c r="V682" s="17">
        <f ca="1" t="shared" si="5071"/>
        <v>0.486973038288441</v>
      </c>
      <c r="W682" s="19">
        <f ca="1">IF(V682&lt;=('Ejercicio 3 - TIR'!$D$25-'Ejercicio 3 - TIR'!$C$25)/('Ejercicio 3 - TIR'!$E$25-'Ejercicio 3 - TIR'!$C$25),'Ejercicio 3 - TIR'!$C$25+SQRT(('Ejercicio 3 - TIR'!$E$25-'Ejercicio 3 - TIR'!$C$25)*('Ejercicio 3 - TIR'!$D$25-'Ejercicio 3 - TIR'!$C$25)*V682),'Ejercicio 3 - TIR'!$E$25-SQRT(('Ejercicio 3 - TIR'!$E$25-'Ejercicio 3 - TIR'!$C$25)*('Ejercicio 3 - TIR'!$E$25-'Ejercicio 3 - TIR'!$D$25)*(1-V682)))</f>
        <v>0.207625545832537</v>
      </c>
      <c r="X682" s="17">
        <f ca="1" t="shared" si="5071"/>
        <v>0.68321547587843</v>
      </c>
      <c r="Y682" s="19">
        <f ca="1">IF(X682&lt;=('Ejercicio 3 - TIR'!$D$26-'Ejercicio 3 - TIR'!$C$26)/('Ejercicio 3 - TIR'!$E$26-'Ejercicio 3 - TIR'!$C$26),'Ejercicio 3 - TIR'!$C$26+SQRT(('Ejercicio 3 - TIR'!$E$26-'Ejercicio 3 - TIR'!$C$26)*('Ejercicio 3 - TIR'!$D$26-'Ejercicio 3 - TIR'!$C$26)*X682),'Ejercicio 3 - TIR'!$E$26-SQRT(('Ejercicio 3 - TIR'!$E$26-'Ejercicio 3 - TIR'!$C$26)*('Ejercicio 3 - TIR'!$E$26-'Ejercicio 3 - TIR'!$D$26)*(1-X682)))</f>
        <v>0.238640159209005</v>
      </c>
      <c r="Z682" s="17">
        <f ca="1" t="shared" si="4764"/>
        <v>1.15391131507821</v>
      </c>
      <c r="AA682" s="17">
        <f ca="1" t="shared" si="4765"/>
        <v>1.30965595169037</v>
      </c>
      <c r="AB682" s="17">
        <f ca="1" t="shared" si="4766"/>
        <v>1.57498689403112</v>
      </c>
      <c r="AC682" s="17">
        <f ca="1" t="shared" si="4767"/>
        <v>1.90199440758343</v>
      </c>
      <c r="AD682" s="17">
        <f ca="1" t="shared" si="4768"/>
        <v>2.35588665582377</v>
      </c>
      <c r="AE682" s="16">
        <f ca="1" t="shared" si="4769"/>
        <v>4982.59391678272</v>
      </c>
      <c r="AF682" s="16">
        <f ca="1" t="shared" si="4770"/>
        <v>5655.09991340057</v>
      </c>
      <c r="AG682" s="16">
        <f ca="1" t="shared" si="4771"/>
        <v>6800.80003954212</v>
      </c>
      <c r="AH682" s="16">
        <f ca="1" t="shared" si="4772"/>
        <v>8212.81985984999</v>
      </c>
      <c r="AI682" s="16">
        <f ca="1" t="shared" si="4773"/>
        <v>10172.7284987595</v>
      </c>
      <c r="AJ682" s="18">
        <f ca="1" t="shared" si="4774"/>
        <v>47276.3884054657</v>
      </c>
      <c r="AK682" s="18">
        <f ca="1" t="shared" si="4775"/>
        <v>49142.1062116305</v>
      </c>
      <c r="AL682" s="18">
        <f ca="1" t="shared" si="4776"/>
        <v>61973.5683062729</v>
      </c>
      <c r="AM682" s="18">
        <f ca="1" t="shared" si="4777"/>
        <v>75610.1595054568</v>
      </c>
      <c r="AN682" s="18">
        <f ca="1" t="shared" si="4778"/>
        <v>79123.658663986</v>
      </c>
      <c r="AO682" s="18">
        <f ca="1">C682/'Ejercicio 3 - TIR'!$D$7</f>
        <v>13241.133876814</v>
      </c>
      <c r="AP682" s="18">
        <f ca="1" t="shared" si="4779"/>
        <v>34035.2545286516</v>
      </c>
      <c r="AQ682" s="18">
        <f ca="1" t="shared" si="4780"/>
        <v>35900.9723348165</v>
      </c>
      <c r="AR682" s="18">
        <f ca="1" t="shared" si="4781"/>
        <v>48732.4344294589</v>
      </c>
      <c r="AS682" s="18">
        <f ca="1" t="shared" si="4782"/>
        <v>62369.0256286428</v>
      </c>
      <c r="AT682" s="18">
        <f ca="1" t="shared" si="4783"/>
        <v>65882.5247871719</v>
      </c>
      <c r="AU682" s="18">
        <f ca="1">AP682*'Ejercicio 3 - TIR'!$D$5</f>
        <v>17017.6272643258</v>
      </c>
      <c r="AV682" s="18">
        <f ca="1">AQ682*'Ejercicio 3 - TIR'!$D$5</f>
        <v>17950.4861674083</v>
      </c>
      <c r="AW682" s="18">
        <f ca="1">AR682*'Ejercicio 3 - TIR'!$D$5</f>
        <v>24366.2172147294</v>
      </c>
      <c r="AX682" s="18">
        <f ca="1">AS682*'Ejercicio 3 - TIR'!$D$5</f>
        <v>31184.5128143214</v>
      </c>
      <c r="AY682" s="18">
        <f ca="1">AT682*'Ejercicio 3 - TIR'!$D$5</f>
        <v>32941.262393586</v>
      </c>
      <c r="AZ682" s="18">
        <f ca="1" t="shared" ref="AZ682:BD682" si="5072">AJ682-AU682-AE682</f>
        <v>25276.1672243571</v>
      </c>
      <c r="BA682" s="18">
        <f ca="1" t="shared" si="5072"/>
        <v>25536.5201308217</v>
      </c>
      <c r="BB682" s="18">
        <f ca="1" t="shared" si="5072"/>
        <v>30806.5510520013</v>
      </c>
      <c r="BC682" s="18">
        <f ca="1" t="shared" si="5072"/>
        <v>36212.8268312854</v>
      </c>
      <c r="BD682" s="18">
        <f ca="1" t="shared" si="5072"/>
        <v>36009.6677716405</v>
      </c>
      <c r="BE682" s="18">
        <f ca="1" t="shared" ref="BE682:BI682" si="5073">AZ682/Z682</f>
        <v>21904.7745646241</v>
      </c>
      <c r="BF682" s="18">
        <f ca="1" t="shared" si="5073"/>
        <v>19498.6477920875</v>
      </c>
      <c r="BG682" s="18">
        <f ca="1" t="shared" si="5073"/>
        <v>19559.8777162857</v>
      </c>
      <c r="BH682" s="18">
        <f ca="1" t="shared" si="5073"/>
        <v>19039.3971122636</v>
      </c>
      <c r="BI682" s="18">
        <f ca="1" t="shared" si="5073"/>
        <v>15284.9746326396</v>
      </c>
      <c r="BJ682" s="18">
        <f ca="1" t="shared" si="4786"/>
        <v>76267.4694448051</v>
      </c>
      <c r="BK682" s="18">
        <f ca="1" t="shared" si="4787"/>
        <v>31194.6106083622</v>
      </c>
      <c r="BL682" s="18">
        <f ca="1" t="shared" si="4788"/>
        <v>107462.080053167</v>
      </c>
      <c r="BM682" s="18">
        <f ca="1">BK682*'Ejercicio 3 - TIR'!$D$5</f>
        <v>15597.3053041811</v>
      </c>
      <c r="BN682" s="18">
        <f ca="1" t="shared" si="4789"/>
        <v>91864.7747489862</v>
      </c>
      <c r="BO682" s="18">
        <f ca="1" t="shared" si="4790"/>
        <v>38993.7158147637</v>
      </c>
      <c r="BP682" s="18">
        <f ca="1" t="shared" si="4791"/>
        <v>-98578.8182604268</v>
      </c>
      <c r="BQ682" s="18">
        <f ca="1" t="shared" ref="BQ682:BT682" si="5074">BE682</f>
        <v>21904.7745646241</v>
      </c>
      <c r="BR682" s="18">
        <f ca="1" t="shared" si="5074"/>
        <v>19498.6477920875</v>
      </c>
      <c r="BS682" s="18">
        <f ca="1" t="shared" si="5074"/>
        <v>19559.8777162857</v>
      </c>
      <c r="BT682" s="18">
        <f ca="1" t="shared" si="5074"/>
        <v>19039.3971122636</v>
      </c>
      <c r="BU682" s="18">
        <f ca="1" t="shared" si="4793"/>
        <v>54278.6904474033</v>
      </c>
      <c r="BV682" s="20">
        <f ca="1" t="shared" si="4794"/>
        <v>9.60484033091373</v>
      </c>
    </row>
    <row r="683" ht="15" customHeight="1" spans="1:74">
      <c r="A683" s="16">
        <v>682</v>
      </c>
      <c r="B683" s="17">
        <f ca="1" t="shared" ref="B683:F683" si="5075">RAND()</f>
        <v>0.243920447016725</v>
      </c>
      <c r="C683" s="18">
        <f ca="1">IF(B683&lt;=('Ejercicio 3 - TIR'!$D$13-'Ejercicio 3 - TIR'!$C$13)/('Ejercicio 3 - TIR'!$E$13-'Ejercicio 3 - TIR'!$C$13),'Ejercicio 3 - TIR'!$C$13+SQRT(('Ejercicio 3 - TIR'!$E$13-'Ejercicio 3 - TIR'!$C$13)*('Ejercicio 3 - TIR'!$D$13-'Ejercicio 3 - TIR'!$C$13)*B683),'Ejercicio 3 - TIR'!$E$13-SQRT(('Ejercicio 3 - TIR'!$E$13-'Ejercicio 3 - TIR'!$C$13)*('Ejercicio 3 - TIR'!$E$13-'Ejercicio 3 - TIR'!$D$13)*(1-B683)))</f>
        <v>69877.6605938193</v>
      </c>
      <c r="D683" s="17">
        <f ca="1" t="shared" si="5075"/>
        <v>0.712888543831881</v>
      </c>
      <c r="E683" s="18">
        <f ca="1">IF(D683&lt;=('Ejercicio 3 - TIR'!$D$14-'Ejercicio 3 - TIR'!$C$14)/('Ejercicio 3 - TIR'!$E$14-'Ejercicio 3 - TIR'!$C$14),'Ejercicio 3 - TIR'!$C$14+SQRT(('Ejercicio 3 - TIR'!$E$14-'Ejercicio 3 - TIR'!$C$14)*('Ejercicio 3 - TIR'!$D$14-'Ejercicio 3 - TIR'!$C$14)*D683),'Ejercicio 3 - TIR'!$E$14-SQRT(('Ejercicio 3 - TIR'!$E$14-'Ejercicio 3 - TIR'!$C$14)*('Ejercicio 3 - TIR'!$E$14-'Ejercicio 3 - TIR'!$D$14)*(1-D683)))</f>
        <v>33437.4762152646</v>
      </c>
      <c r="F683" s="17">
        <f ca="1" t="shared" si="5075"/>
        <v>0.563226171270746</v>
      </c>
      <c r="G683" s="18">
        <f ca="1">IF(F683&lt;=('Ejercicio 3 - TIR'!$D$18-'Ejercicio 3 - TIR'!$C$18)/('Ejercicio 3 - TIR'!$E$18-'Ejercicio 3 - TIR'!$C$18),'Ejercicio 3 - TIR'!$C$18+SQRT(('Ejercicio 3 - TIR'!$E$18-'Ejercicio 3 - TIR'!$C$18)*('Ejercicio 3 - TIR'!$D$18-'Ejercicio 3 - TIR'!$C$18)*F683),'Ejercicio 3 - TIR'!$E$18-SQRT(('Ejercicio 3 - TIR'!$E$18-'Ejercicio 3 - TIR'!$C$18)*('Ejercicio 3 - TIR'!$E$18-'Ejercicio 3 - TIR'!$D$18)*(1-F683)))</f>
        <v>39191.5137866737</v>
      </c>
      <c r="H683" s="17">
        <f ca="1" t="shared" ref="H683:L683" si="5076">RAND()</f>
        <v>0.715372552392205</v>
      </c>
      <c r="I683" s="18">
        <f ca="1">IF(H683&lt;=('Ejercicio 3 - TIR'!$D$18-'Ejercicio 3 - TIR'!$C$18)/('Ejercicio 3 - TIR'!$E$18-'Ejercicio 3 - TIR'!$C$18),'Ejercicio 3 - TIR'!$C$18+SQRT(('Ejercicio 3 - TIR'!$E$18-'Ejercicio 3 - TIR'!$C$18)*('Ejercicio 3 - TIR'!$D$18-'Ejercicio 3 - TIR'!$C$18)*H683),'Ejercicio 3 - TIR'!$E$18-SQRT(('Ejercicio 3 - TIR'!$E$18-'Ejercicio 3 - TIR'!$C$18)*('Ejercicio 3 - TIR'!$E$18-'Ejercicio 3 - TIR'!$D$18)*(1-H683)))</f>
        <v>40379.7122848696</v>
      </c>
      <c r="J683" s="17">
        <f ca="1" t="shared" si="5076"/>
        <v>0.68125780561338</v>
      </c>
      <c r="K683" s="18">
        <f ca="1">IF(J683&lt;=('Ejercicio 3 - TIR'!$D$18-'Ejercicio 3 - TIR'!$C$18)/('Ejercicio 3 - TIR'!$E$18-'Ejercicio 3 - TIR'!$C$18),'Ejercicio 3 - TIR'!$C$18+SQRT(('Ejercicio 3 - TIR'!$E$18-'Ejercicio 3 - TIR'!$C$18)*('Ejercicio 3 - TIR'!$D$18-'Ejercicio 3 - TIR'!$C$18)*J683),'Ejercicio 3 - TIR'!$E$18-SQRT(('Ejercicio 3 - TIR'!$E$18-'Ejercicio 3 - TIR'!$C$18)*('Ejercicio 3 - TIR'!$E$18-'Ejercicio 3 - TIR'!$D$18)*(1-J683)))</f>
        <v>40110.6580627863</v>
      </c>
      <c r="L683" s="17">
        <f ca="1" t="shared" si="5076"/>
        <v>0.463823266119438</v>
      </c>
      <c r="M683" s="18">
        <f ca="1">IF(L683&lt;=('Ejercicio 3 - TIR'!$D$18-'Ejercicio 3 - TIR'!$C$18)/('Ejercicio 3 - TIR'!$E$18-'Ejercicio 3 - TIR'!$C$18),'Ejercicio 3 - TIR'!$C$18+SQRT(('Ejercicio 3 - TIR'!$E$18-'Ejercicio 3 - TIR'!$C$18)*('Ejercicio 3 - TIR'!$D$18-'Ejercicio 3 - TIR'!$C$18)*L683),'Ejercicio 3 - TIR'!$E$18-SQRT(('Ejercicio 3 - TIR'!$E$18-'Ejercicio 3 - TIR'!$C$18)*('Ejercicio 3 - TIR'!$E$18-'Ejercicio 3 - TIR'!$D$18)*(1-L683)))</f>
        <v>38341.0724680892</v>
      </c>
      <c r="N683" s="17">
        <f ca="1" t="shared" ref="N683:R683" si="5077">RAND()</f>
        <v>0.706599625771613</v>
      </c>
      <c r="O683" s="18">
        <f ca="1">IF(N683&lt;=('Ejercicio 3 - TIR'!$D$18-'Ejercicio 3 - TIR'!$C$18)/('Ejercicio 3 - TIR'!$E$18-'Ejercicio 3 - TIR'!$C$18),'Ejercicio 3 - TIR'!$C$18+SQRT(('Ejercicio 3 - TIR'!$E$18-'Ejercicio 3 - TIR'!$C$18)*('Ejercicio 3 - TIR'!$D$18-'Ejercicio 3 - TIR'!$C$18)*N683),'Ejercicio 3 - TIR'!$E$18-SQRT(('Ejercicio 3 - TIR'!$E$18-'Ejercicio 3 - TIR'!$C$18)*('Ejercicio 3 - TIR'!$E$18-'Ejercicio 3 - TIR'!$D$18)*(1-N683)))</f>
        <v>40309.0482770413</v>
      </c>
      <c r="P683" s="17">
        <f ca="1" t="shared" si="5077"/>
        <v>0.595160286759108</v>
      </c>
      <c r="Q683" s="19">
        <f ca="1">IF(P683&lt;=('Ejercicio 3 - TIR'!$D$22-'Ejercicio 3 - TIR'!$C$22)/('Ejercicio 3 - TIR'!$E$22-'Ejercicio 3 - TIR'!$C$22),'Ejercicio 3 - TIR'!$C$22+SQRT(('Ejercicio 3 - TIR'!$E$22-'Ejercicio 3 - TIR'!$C$22)*('Ejercicio 3 - TIR'!$D$22-'Ejercicio 3 - TIR'!$C$22)*P683),'Ejercicio 3 - TIR'!$E$22-SQRT(('Ejercicio 3 - TIR'!$E$22-'Ejercicio 3 - TIR'!$C$22)*('Ejercicio 3 - TIR'!$E$22-'Ejercicio 3 - TIR'!$D$22)*(1-P683)))</f>
        <v>0.153005343420714</v>
      </c>
      <c r="R683" s="17">
        <f ca="1" t="shared" si="5077"/>
        <v>0.0881209681595467</v>
      </c>
      <c r="S683" s="19">
        <f ca="1">IF(R683&lt;=('Ejercicio 3 - TIR'!$D$23-'Ejercicio 3 - TIR'!$C$23)/('Ejercicio 3 - TIR'!$E$23-'Ejercicio 3 - TIR'!$C$23),'Ejercicio 3 - TIR'!$C$23+SQRT(('Ejercicio 3 - TIR'!$E$23-'Ejercicio 3 - TIR'!$C$23)*('Ejercicio 3 - TIR'!$D$23-'Ejercicio 3 - TIR'!$C$23)*R683),'Ejercicio 3 - TIR'!$E$23-SQRT(('Ejercicio 3 - TIR'!$E$23-'Ejercicio 3 - TIR'!$C$23)*('Ejercicio 3 - TIR'!$E$23-'Ejercicio 3 - TIR'!$D$23)*(1-R683)))</f>
        <v>0.132594353603388</v>
      </c>
      <c r="T683" s="17">
        <f ca="1" t="shared" ref="T683:X683" si="5078">RAND()</f>
        <v>0.268503684460707</v>
      </c>
      <c r="U683" s="19">
        <f ca="1">IF(T683&lt;=('Ejercicio 3 - TIR'!$D$24-'Ejercicio 3 - TIR'!$C$24)/('Ejercicio 3 - TIR'!$E$24-'Ejercicio 3 - TIR'!$C$24),'Ejercicio 3 - TIR'!$C$24+SQRT(('Ejercicio 3 - TIR'!$E$24-'Ejercicio 3 - TIR'!$C$24)*('Ejercicio 3 - TIR'!$D$24-'Ejercicio 3 - TIR'!$C$24)*T683),'Ejercicio 3 - TIR'!$E$24-SQRT(('Ejercicio 3 - TIR'!$E$24-'Ejercicio 3 - TIR'!$C$24)*('Ejercicio 3 - TIR'!$E$24-'Ejercicio 3 - TIR'!$D$24)*(1-T683)))</f>
        <v>0.173745688816446</v>
      </c>
      <c r="V683" s="17">
        <f ca="1" t="shared" si="5078"/>
        <v>0.288383684925088</v>
      </c>
      <c r="W683" s="19">
        <f ca="1">IF(V683&lt;=('Ejercicio 3 - TIR'!$D$25-'Ejercicio 3 - TIR'!$C$25)/('Ejercicio 3 - TIR'!$E$25-'Ejercicio 3 - TIR'!$C$25),'Ejercicio 3 - TIR'!$C$25+SQRT(('Ejercicio 3 - TIR'!$E$25-'Ejercicio 3 - TIR'!$C$25)*('Ejercicio 3 - TIR'!$D$25-'Ejercicio 3 - TIR'!$C$25)*V683),'Ejercicio 3 - TIR'!$E$25-SQRT(('Ejercicio 3 - TIR'!$E$25-'Ejercicio 3 - TIR'!$C$25)*('Ejercicio 3 - TIR'!$E$25-'Ejercicio 3 - TIR'!$D$25)*(1-V683)))</f>
        <v>0.200093516425597</v>
      </c>
      <c r="X683" s="17">
        <f ca="1" t="shared" si="5078"/>
        <v>0.0659728737083685</v>
      </c>
      <c r="Y683" s="19">
        <f ca="1">IF(X683&lt;=('Ejercicio 3 - TIR'!$D$26-'Ejercicio 3 - TIR'!$C$26)/('Ejercicio 3 - TIR'!$E$26-'Ejercicio 3 - TIR'!$C$26),'Ejercicio 3 - TIR'!$C$26+SQRT(('Ejercicio 3 - TIR'!$E$26-'Ejercicio 3 - TIR'!$C$26)*('Ejercicio 3 - TIR'!$D$26-'Ejercicio 3 - TIR'!$C$26)*X683),'Ejercicio 3 - TIR'!$E$26-SQRT(('Ejercicio 3 - TIR'!$E$26-'Ejercicio 3 - TIR'!$C$26)*('Ejercicio 3 - TIR'!$E$26-'Ejercicio 3 - TIR'!$D$26)*(1-X683)))</f>
        <v>0.203346413713526</v>
      </c>
      <c r="Z683" s="17">
        <f ca="1" t="shared" si="4764"/>
        <v>1.15300534342071</v>
      </c>
      <c r="AA683" s="17">
        <f ca="1" t="shared" si="4765"/>
        <v>1.30588734163284</v>
      </c>
      <c r="AB683" s="17">
        <f ca="1" t="shared" si="4766"/>
        <v>1.53277963732151</v>
      </c>
      <c r="AC683" s="17">
        <f ca="1" t="shared" si="4767"/>
        <v>1.83947890485872</v>
      </c>
      <c r="AD683" s="17">
        <f ca="1" t="shared" si="4768"/>
        <v>2.21353034326343</v>
      </c>
      <c r="AE683" s="16">
        <f ca="1" t="shared" si="4769"/>
        <v>5116.11253143851</v>
      </c>
      <c r="AF683" s="16">
        <f ca="1" t="shared" si="4770"/>
        <v>5794.48016550679</v>
      </c>
      <c r="AG683" s="16">
        <f ca="1" t="shared" si="4771"/>
        <v>6801.246113196</v>
      </c>
      <c r="AH683" s="16">
        <f ca="1" t="shared" si="4772"/>
        <v>8162.13136406131</v>
      </c>
      <c r="AI683" s="16">
        <f ca="1" t="shared" si="4773"/>
        <v>9821.87150520187</v>
      </c>
      <c r="AJ683" s="18">
        <f ca="1" t="shared" si="4774"/>
        <v>45188.0248127813</v>
      </c>
      <c r="AK683" s="18">
        <f ca="1" t="shared" si="4775"/>
        <v>52731.3551315872</v>
      </c>
      <c r="AL683" s="18">
        <f ca="1" t="shared" si="4776"/>
        <v>61480.7999182047</v>
      </c>
      <c r="AM683" s="18">
        <f ca="1" t="shared" si="4777"/>
        <v>70527.5939947096</v>
      </c>
      <c r="AN683" s="18">
        <f ca="1" t="shared" si="4778"/>
        <v>89225.3014693013</v>
      </c>
      <c r="AO683" s="18">
        <f ca="1">C683/'Ejercicio 3 - TIR'!$D$7</f>
        <v>13975.5321187639</v>
      </c>
      <c r="AP683" s="18">
        <f ca="1" t="shared" si="4779"/>
        <v>31212.4926940174</v>
      </c>
      <c r="AQ683" s="18">
        <f ca="1" t="shared" si="4780"/>
        <v>38755.8230128233</v>
      </c>
      <c r="AR683" s="18">
        <f ca="1" t="shared" si="4781"/>
        <v>47505.2677994409</v>
      </c>
      <c r="AS683" s="18">
        <f ca="1" t="shared" si="4782"/>
        <v>56552.0618759458</v>
      </c>
      <c r="AT683" s="18">
        <f ca="1" t="shared" si="4783"/>
        <v>75249.7693505375</v>
      </c>
      <c r="AU683" s="18">
        <f ca="1">AP683*'Ejercicio 3 - TIR'!$D$5</f>
        <v>15606.2463470087</v>
      </c>
      <c r="AV683" s="18">
        <f ca="1">AQ683*'Ejercicio 3 - TIR'!$D$5</f>
        <v>19377.9115064117</v>
      </c>
      <c r="AW683" s="18">
        <f ca="1">AR683*'Ejercicio 3 - TIR'!$D$5</f>
        <v>23752.6338997204</v>
      </c>
      <c r="AX683" s="18">
        <f ca="1">AS683*'Ejercicio 3 - TIR'!$D$5</f>
        <v>28276.0309379729</v>
      </c>
      <c r="AY683" s="18">
        <f ca="1">AT683*'Ejercicio 3 - TIR'!$D$5</f>
        <v>37624.8846752687</v>
      </c>
      <c r="AZ683" s="18">
        <f ca="1" t="shared" ref="AZ683:BD683" si="5079">AJ683-AU683-AE683</f>
        <v>24465.6659343341</v>
      </c>
      <c r="BA683" s="18">
        <f ca="1" t="shared" si="5079"/>
        <v>27558.9634596687</v>
      </c>
      <c r="BB683" s="18">
        <f ca="1" t="shared" si="5079"/>
        <v>30926.9199052883</v>
      </c>
      <c r="BC683" s="18">
        <f ca="1" t="shared" si="5079"/>
        <v>34089.4316926754</v>
      </c>
      <c r="BD683" s="18">
        <f ca="1" t="shared" si="5079"/>
        <v>41778.5452888307</v>
      </c>
      <c r="BE683" s="18">
        <f ca="1" t="shared" ref="BE683:BI683" si="5080">AZ683/Z683</f>
        <v>21219.0395074405</v>
      </c>
      <c r="BF683" s="18">
        <f ca="1" t="shared" si="5080"/>
        <v>21103.6301379642</v>
      </c>
      <c r="BG683" s="18">
        <f ca="1" t="shared" si="5080"/>
        <v>20177.0164166143</v>
      </c>
      <c r="BH683" s="18">
        <f ca="1" t="shared" si="5080"/>
        <v>18532.1134168123</v>
      </c>
      <c r="BI683" s="18">
        <f ca="1" t="shared" si="5080"/>
        <v>18874.1687756745</v>
      </c>
      <c r="BJ683" s="18">
        <f ca="1" t="shared" si="4786"/>
        <v>74014.8682046373</v>
      </c>
      <c r="BK683" s="18">
        <f ca="1" t="shared" si="4787"/>
        <v>30935.2644081364</v>
      </c>
      <c r="BL683" s="18">
        <f ca="1" t="shared" si="4788"/>
        <v>104950.132612774</v>
      </c>
      <c r="BM683" s="18">
        <f ca="1">BK683*'Ejercicio 3 - TIR'!$D$5</f>
        <v>15467.6322040682</v>
      </c>
      <c r="BN683" s="18">
        <f ca="1" t="shared" si="4789"/>
        <v>89482.5004087056</v>
      </c>
      <c r="BO683" s="18">
        <f ca="1" t="shared" si="4790"/>
        <v>40425.2422746465</v>
      </c>
      <c r="BP683" s="18">
        <f ca="1" t="shared" si="4791"/>
        <v>-103315.136809084</v>
      </c>
      <c r="BQ683" s="18">
        <f ca="1" t="shared" ref="BQ683:BT683" si="5081">BE683</f>
        <v>21219.0395074405</v>
      </c>
      <c r="BR683" s="18">
        <f ca="1" t="shared" si="5081"/>
        <v>21103.6301379642</v>
      </c>
      <c r="BS683" s="18">
        <f ca="1" t="shared" si="5081"/>
        <v>20177.0164166143</v>
      </c>
      <c r="BT683" s="18">
        <f ca="1" t="shared" si="5081"/>
        <v>18532.1134168123</v>
      </c>
      <c r="BU683" s="18">
        <f ca="1" t="shared" si="4793"/>
        <v>59299.4110503211</v>
      </c>
      <c r="BV683" s="20">
        <f ca="1" t="shared" si="4794"/>
        <v>9.36878397951373</v>
      </c>
    </row>
    <row r="684" ht="15" customHeight="1" spans="1:74">
      <c r="A684" s="16">
        <v>683</v>
      </c>
      <c r="B684" s="17">
        <f ca="1" t="shared" ref="B684:F684" si="5082">RAND()</f>
        <v>0.781540284450495</v>
      </c>
      <c r="C684" s="18">
        <f ca="1">IF(B684&lt;=('Ejercicio 3 - TIR'!$D$13-'Ejercicio 3 - TIR'!$C$13)/('Ejercicio 3 - TIR'!$E$13-'Ejercicio 3 - TIR'!$C$13),'Ejercicio 3 - TIR'!$C$13+SQRT(('Ejercicio 3 - TIR'!$E$13-'Ejercicio 3 - TIR'!$C$13)*('Ejercicio 3 - TIR'!$D$13-'Ejercicio 3 - TIR'!$C$13)*B684),'Ejercicio 3 - TIR'!$E$13-SQRT(('Ejercicio 3 - TIR'!$E$13-'Ejercicio 3 - TIR'!$C$13)*('Ejercicio 3 - TIR'!$E$13-'Ejercicio 3 - TIR'!$D$13)*(1-B684)))</f>
        <v>83808.9018698729</v>
      </c>
      <c r="D684" s="17">
        <f ca="1" t="shared" si="5082"/>
        <v>0.306670341692866</v>
      </c>
      <c r="E684" s="18">
        <f ca="1">IF(D684&lt;=('Ejercicio 3 - TIR'!$D$14-'Ejercicio 3 - TIR'!$C$14)/('Ejercicio 3 - TIR'!$E$14-'Ejercicio 3 - TIR'!$C$14),'Ejercicio 3 - TIR'!$C$14+SQRT(('Ejercicio 3 - TIR'!$E$14-'Ejercicio 3 - TIR'!$C$14)*('Ejercicio 3 - TIR'!$D$14-'Ejercicio 3 - TIR'!$C$14)*D684),'Ejercicio 3 - TIR'!$E$14-SQRT(('Ejercicio 3 - TIR'!$E$14-'Ejercicio 3 - TIR'!$C$14)*('Ejercicio 3 - TIR'!$E$14-'Ejercicio 3 - TIR'!$D$14)*(1-D684)))</f>
        <v>29795.8602593242</v>
      </c>
      <c r="F684" s="17">
        <f ca="1" t="shared" si="5082"/>
        <v>0.748347116277187</v>
      </c>
      <c r="G684" s="18">
        <f ca="1">IF(F684&lt;=('Ejercicio 3 - TIR'!$D$18-'Ejercicio 3 - TIR'!$C$18)/('Ejercicio 3 - TIR'!$E$18-'Ejercicio 3 - TIR'!$C$18),'Ejercicio 3 - TIR'!$C$18+SQRT(('Ejercicio 3 - TIR'!$E$18-'Ejercicio 3 - TIR'!$C$18)*('Ejercicio 3 - TIR'!$D$18-'Ejercicio 3 - TIR'!$C$18)*F684),'Ejercicio 3 - TIR'!$E$18-SQRT(('Ejercicio 3 - TIR'!$E$18-'Ejercicio 3 - TIR'!$C$18)*('Ejercicio 3 - TIR'!$E$18-'Ejercicio 3 - TIR'!$D$18)*(1-F684)))</f>
        <v>40655.5821702775</v>
      </c>
      <c r="H684" s="17">
        <f ca="1" t="shared" ref="H684:L684" si="5083">RAND()</f>
        <v>0.438758779879367</v>
      </c>
      <c r="I684" s="18">
        <f ca="1">IF(H684&lt;=('Ejercicio 3 - TIR'!$D$18-'Ejercicio 3 - TIR'!$C$18)/('Ejercicio 3 - TIR'!$E$18-'Ejercicio 3 - TIR'!$C$18),'Ejercicio 3 - TIR'!$C$18+SQRT(('Ejercicio 3 - TIR'!$E$18-'Ejercicio 3 - TIR'!$C$18)*('Ejercicio 3 - TIR'!$D$18-'Ejercicio 3 - TIR'!$C$18)*H684),'Ejercicio 3 - TIR'!$E$18-SQRT(('Ejercicio 3 - TIR'!$E$18-'Ejercicio 3 - TIR'!$C$18)*('Ejercicio 3 - TIR'!$E$18-'Ejercicio 3 - TIR'!$D$18)*(1-H684)))</f>
        <v>38112.5715394014</v>
      </c>
      <c r="J684" s="17">
        <f ca="1" t="shared" si="5083"/>
        <v>0.606886183059611</v>
      </c>
      <c r="K684" s="18">
        <f ca="1">IF(J684&lt;=('Ejercicio 3 - TIR'!$D$18-'Ejercicio 3 - TIR'!$C$18)/('Ejercicio 3 - TIR'!$E$18-'Ejercicio 3 - TIR'!$C$18),'Ejercicio 3 - TIR'!$C$18+SQRT(('Ejercicio 3 - TIR'!$E$18-'Ejercicio 3 - TIR'!$C$18)*('Ejercicio 3 - TIR'!$D$18-'Ejercicio 3 - TIR'!$C$18)*J684),'Ejercicio 3 - TIR'!$E$18-SQRT(('Ejercicio 3 - TIR'!$E$18-'Ejercicio 3 - TIR'!$C$18)*('Ejercicio 3 - TIR'!$E$18-'Ejercicio 3 - TIR'!$D$18)*(1-J684)))</f>
        <v>39541.1177258716</v>
      </c>
      <c r="L684" s="17">
        <f ca="1" t="shared" si="5083"/>
        <v>0.372845992428984</v>
      </c>
      <c r="M684" s="18">
        <f ca="1">IF(L684&lt;=('Ejercicio 3 - TIR'!$D$18-'Ejercicio 3 - TIR'!$C$18)/('Ejercicio 3 - TIR'!$E$18-'Ejercicio 3 - TIR'!$C$18),'Ejercicio 3 - TIR'!$C$18+SQRT(('Ejercicio 3 - TIR'!$E$18-'Ejercicio 3 - TIR'!$C$18)*('Ejercicio 3 - TIR'!$D$18-'Ejercicio 3 - TIR'!$C$18)*L684),'Ejercicio 3 - TIR'!$E$18-SQRT(('Ejercicio 3 - TIR'!$E$18-'Ejercicio 3 - TIR'!$C$18)*('Ejercicio 3 - TIR'!$E$18-'Ejercicio 3 - TIR'!$D$18)*(1-L684)))</f>
        <v>37478.4289034762</v>
      </c>
      <c r="N684" s="17">
        <f ca="1" t="shared" ref="N684:R684" si="5084">RAND()</f>
        <v>0.957929725763803</v>
      </c>
      <c r="O684" s="18">
        <f ca="1">IF(N684&lt;=('Ejercicio 3 - TIR'!$D$18-'Ejercicio 3 - TIR'!$C$18)/('Ejercicio 3 - TIR'!$E$18-'Ejercicio 3 - TIR'!$C$18),'Ejercicio 3 - TIR'!$C$18+SQRT(('Ejercicio 3 - TIR'!$E$18-'Ejercicio 3 - TIR'!$C$18)*('Ejercicio 3 - TIR'!$D$18-'Ejercicio 3 - TIR'!$C$18)*N684),'Ejercicio 3 - TIR'!$E$18-SQRT(('Ejercicio 3 - TIR'!$E$18-'Ejercicio 3 - TIR'!$C$18)*('Ejercicio 3 - TIR'!$E$18-'Ejercicio 3 - TIR'!$D$18)*(1-N684)))</f>
        <v>43223.6918714044</v>
      </c>
      <c r="P684" s="17">
        <f ca="1" t="shared" si="5084"/>
        <v>0.838180643528801</v>
      </c>
      <c r="Q684" s="19">
        <f ca="1">IF(P684&lt;=('Ejercicio 3 - TIR'!$D$22-'Ejercicio 3 - TIR'!$C$22)/('Ejercicio 3 - TIR'!$E$22-'Ejercicio 3 - TIR'!$C$22),'Ejercicio 3 - TIR'!$C$22+SQRT(('Ejercicio 3 - TIR'!$E$22-'Ejercicio 3 - TIR'!$C$22)*('Ejercicio 3 - TIR'!$D$22-'Ejercicio 3 - TIR'!$C$22)*P684),'Ejercicio 3 - TIR'!$E$22-SQRT(('Ejercicio 3 - TIR'!$E$22-'Ejercicio 3 - TIR'!$C$22)*('Ejercicio 3 - TIR'!$E$22-'Ejercicio 3 - TIR'!$D$22)*(1-P684)))</f>
        <v>0.162933224040606</v>
      </c>
      <c r="R684" s="17">
        <f ca="1" t="shared" si="5084"/>
        <v>0.862048491334699</v>
      </c>
      <c r="S684" s="19">
        <f ca="1">IF(R684&lt;=('Ejercicio 3 - TIR'!$D$23-'Ejercicio 3 - TIR'!$C$23)/('Ejercicio 3 - TIR'!$E$23-'Ejercicio 3 - TIR'!$C$23),'Ejercicio 3 - TIR'!$C$23+SQRT(('Ejercicio 3 - TIR'!$E$23-'Ejercicio 3 - TIR'!$C$23)*('Ejercicio 3 - TIR'!$D$23-'Ejercicio 3 - TIR'!$C$23)*R684),'Ejercicio 3 - TIR'!$E$23-SQRT(('Ejercicio 3 - TIR'!$E$23-'Ejercicio 3 - TIR'!$C$23)*('Ejercicio 3 - TIR'!$E$23-'Ejercicio 3 - TIR'!$D$23)*(1-R684)))</f>
        <v>0.164242058649762</v>
      </c>
      <c r="T684" s="17">
        <f ca="1" t="shared" ref="T684:X684" si="5085">RAND()</f>
        <v>0.212622573034167</v>
      </c>
      <c r="U684" s="19">
        <f ca="1">IF(T684&lt;=('Ejercicio 3 - TIR'!$D$24-'Ejercicio 3 - TIR'!$C$24)/('Ejercicio 3 - TIR'!$E$24-'Ejercicio 3 - TIR'!$C$24),'Ejercicio 3 - TIR'!$C$24+SQRT(('Ejercicio 3 - TIR'!$E$24-'Ejercicio 3 - TIR'!$C$24)*('Ejercicio 3 - TIR'!$D$24-'Ejercicio 3 - TIR'!$C$24)*T684),'Ejercicio 3 - TIR'!$E$24-SQRT(('Ejercicio 3 - TIR'!$E$24-'Ejercicio 3 - TIR'!$C$24)*('Ejercicio 3 - TIR'!$E$24-'Ejercicio 3 - TIR'!$D$24)*(1-T684)))</f>
        <v>0.171130721790127</v>
      </c>
      <c r="V684" s="17">
        <f ca="1" t="shared" si="5085"/>
        <v>0.0926024842995699</v>
      </c>
      <c r="W684" s="19">
        <f ca="1">IF(V684&lt;=('Ejercicio 3 - TIR'!$D$25-'Ejercicio 3 - TIR'!$C$25)/('Ejercicio 3 - TIR'!$E$25-'Ejercicio 3 - TIR'!$C$25),'Ejercicio 3 - TIR'!$C$25+SQRT(('Ejercicio 3 - TIR'!$E$25-'Ejercicio 3 - TIR'!$C$25)*('Ejercicio 3 - TIR'!$D$25-'Ejercicio 3 - TIR'!$C$25)*V684),'Ejercicio 3 - TIR'!$E$25-SQRT(('Ejercicio 3 - TIR'!$E$25-'Ejercicio 3 - TIR'!$C$25)*('Ejercicio 3 - TIR'!$E$25-'Ejercicio 3 - TIR'!$D$25)*(1-V684)))</f>
        <v>0.191386108993831</v>
      </c>
      <c r="X684" s="17">
        <f ca="1" t="shared" si="5085"/>
        <v>0.546898853102207</v>
      </c>
      <c r="Y684" s="19">
        <f ca="1">IF(X684&lt;=('Ejercicio 3 - TIR'!$D$26-'Ejercicio 3 - TIR'!$C$26)/('Ejercicio 3 - TIR'!$E$26-'Ejercicio 3 - TIR'!$C$26),'Ejercicio 3 - TIR'!$C$26+SQRT(('Ejercicio 3 - TIR'!$E$26-'Ejercicio 3 - TIR'!$C$26)*('Ejercicio 3 - TIR'!$D$26-'Ejercicio 3 - TIR'!$C$26)*X684),'Ejercicio 3 - TIR'!$E$26-SQRT(('Ejercicio 3 - TIR'!$E$26-'Ejercicio 3 - TIR'!$C$26)*('Ejercicio 3 - TIR'!$E$26-'Ejercicio 3 - TIR'!$D$26)*(1-X684)))</f>
        <v>0.2305354046489</v>
      </c>
      <c r="Z684" s="17">
        <f ca="1" t="shared" si="4764"/>
        <v>1.16293322404061</v>
      </c>
      <c r="AA684" s="17">
        <f ca="1" t="shared" si="4765"/>
        <v>1.35393577082924</v>
      </c>
      <c r="AB684" s="17">
        <f ca="1" t="shared" si="4766"/>
        <v>1.58563577654872</v>
      </c>
      <c r="AC684" s="17">
        <f ca="1" t="shared" si="4767"/>
        <v>1.88910443810379</v>
      </c>
      <c r="AD684" s="17">
        <f ca="1" t="shared" si="4768"/>
        <v>2.32460989416608</v>
      </c>
      <c r="AE684" s="16">
        <f ca="1" t="shared" si="4769"/>
        <v>4854.73557511505</v>
      </c>
      <c r="AF684" s="16">
        <f ca="1" t="shared" si="4770"/>
        <v>5652.08734017218</v>
      </c>
      <c r="AG684" s="16">
        <f ca="1" t="shared" si="4771"/>
        <v>6619.33312631668</v>
      </c>
      <c r="AH684" s="16">
        <f ca="1" t="shared" si="4772"/>
        <v>7886.1815374964</v>
      </c>
      <c r="AI684" s="16">
        <f ca="1" t="shared" si="4773"/>
        <v>9704.22558937782</v>
      </c>
      <c r="AJ684" s="18">
        <f ca="1" t="shared" si="4774"/>
        <v>47279.7272485286</v>
      </c>
      <c r="AK684" s="18">
        <f ca="1" t="shared" si="4775"/>
        <v>51601.9739254839</v>
      </c>
      <c r="AL684" s="18">
        <f ca="1" t="shared" si="4776"/>
        <v>62697.8109108668</v>
      </c>
      <c r="AM684" s="18">
        <f ca="1" t="shared" si="4777"/>
        <v>70800.6663747142</v>
      </c>
      <c r="AN684" s="18">
        <f ca="1" t="shared" si="4778"/>
        <v>100478.221786653</v>
      </c>
      <c r="AO684" s="18">
        <f ca="1">C684/'Ejercicio 3 - TIR'!$D$7</f>
        <v>16761.7803739746</v>
      </c>
      <c r="AP684" s="18">
        <f ca="1" t="shared" si="4779"/>
        <v>30517.946874554</v>
      </c>
      <c r="AQ684" s="18">
        <f ca="1" t="shared" si="4780"/>
        <v>34840.1935515094</v>
      </c>
      <c r="AR684" s="18">
        <f ca="1" t="shared" si="4781"/>
        <v>45936.0305368922</v>
      </c>
      <c r="AS684" s="18">
        <f ca="1" t="shared" si="4782"/>
        <v>54038.8860007396</v>
      </c>
      <c r="AT684" s="18">
        <f ca="1" t="shared" si="4783"/>
        <v>83716.4414126781</v>
      </c>
      <c r="AU684" s="18">
        <f ca="1">AP684*'Ejercicio 3 - TIR'!$D$5</f>
        <v>15258.973437277</v>
      </c>
      <c r="AV684" s="18">
        <f ca="1">AQ684*'Ejercicio 3 - TIR'!$D$5</f>
        <v>17420.0967757547</v>
      </c>
      <c r="AW684" s="18">
        <f ca="1">AR684*'Ejercicio 3 - TIR'!$D$5</f>
        <v>22968.0152684461</v>
      </c>
      <c r="AX684" s="18">
        <f ca="1">AS684*'Ejercicio 3 - TIR'!$D$5</f>
        <v>27019.4430003698</v>
      </c>
      <c r="AY684" s="18">
        <f ca="1">AT684*'Ejercicio 3 - TIR'!$D$5</f>
        <v>41858.2207063391</v>
      </c>
      <c r="AZ684" s="18">
        <f ca="1" t="shared" ref="AZ684:BD684" si="5086">AJ684-AU684-AE684</f>
        <v>27166.0182361365</v>
      </c>
      <c r="BA684" s="18">
        <f ca="1" t="shared" si="5086"/>
        <v>28529.7898095571</v>
      </c>
      <c r="BB684" s="18">
        <f ca="1" t="shared" si="5086"/>
        <v>33110.462516104</v>
      </c>
      <c r="BC684" s="18">
        <f ca="1" t="shared" si="5086"/>
        <v>35895.041836848</v>
      </c>
      <c r="BD684" s="18">
        <f ca="1" t="shared" si="5086"/>
        <v>48915.7754909358</v>
      </c>
      <c r="BE684" s="18">
        <f ca="1" t="shared" ref="BE684:BI684" si="5087">AZ684/Z684</f>
        <v>23359.9123961291</v>
      </c>
      <c r="BF684" s="18">
        <f ca="1" t="shared" si="5087"/>
        <v>21071.7453694894</v>
      </c>
      <c r="BG684" s="18">
        <f ca="1" t="shared" si="5087"/>
        <v>20881.5057062927</v>
      </c>
      <c r="BH684" s="18">
        <f ca="1" t="shared" si="5087"/>
        <v>19001.0891472353</v>
      </c>
      <c r="BI684" s="18">
        <f ca="1" t="shared" si="5087"/>
        <v>21042.573901839</v>
      </c>
      <c r="BJ684" s="18">
        <f ca="1" t="shared" si="4786"/>
        <v>69263.7515640149</v>
      </c>
      <c r="BK684" s="18">
        <f ca="1" t="shared" si="4787"/>
        <v>38964.6005011801</v>
      </c>
      <c r="BL684" s="18">
        <f ca="1" t="shared" si="4788"/>
        <v>108228.352065195</v>
      </c>
      <c r="BM684" s="18">
        <f ca="1">BK684*'Ejercicio 3 - TIR'!$D$5</f>
        <v>19482.3002505901</v>
      </c>
      <c r="BN684" s="18">
        <f ca="1" t="shared" si="4789"/>
        <v>88746.051814605</v>
      </c>
      <c r="BO684" s="18">
        <f ca="1" t="shared" si="4790"/>
        <v>38176.7504463115</v>
      </c>
      <c r="BP684" s="18">
        <f ca="1" t="shared" si="4791"/>
        <v>-113604.762129197</v>
      </c>
      <c r="BQ684" s="18">
        <f ca="1" t="shared" ref="BQ684:BT684" si="5088">BE684</f>
        <v>23359.9123961291</v>
      </c>
      <c r="BR684" s="18">
        <f ca="1" t="shared" si="5088"/>
        <v>21071.7453694894</v>
      </c>
      <c r="BS684" s="18">
        <f ca="1" t="shared" si="5088"/>
        <v>20881.5057062927</v>
      </c>
      <c r="BT684" s="18">
        <f ca="1" t="shared" si="5088"/>
        <v>19001.0891472353</v>
      </c>
      <c r="BU684" s="18">
        <f ca="1" t="shared" si="4793"/>
        <v>59219.3243481504</v>
      </c>
      <c r="BV684" s="20">
        <f ca="1" t="shared" si="4794"/>
        <v>7.11205876521803</v>
      </c>
    </row>
    <row r="685" ht="15" customHeight="1" spans="1:74">
      <c r="A685" s="16">
        <v>684</v>
      </c>
      <c r="B685" s="17">
        <f ca="1" t="shared" ref="B685:F685" si="5089">RAND()</f>
        <v>0.273791657432102</v>
      </c>
      <c r="C685" s="18">
        <f ca="1">IF(B685&lt;=('Ejercicio 3 - TIR'!$D$13-'Ejercicio 3 - TIR'!$C$13)/('Ejercicio 3 - TIR'!$E$13-'Ejercicio 3 - TIR'!$C$13),'Ejercicio 3 - TIR'!$C$13+SQRT(('Ejercicio 3 - TIR'!$E$13-'Ejercicio 3 - TIR'!$C$13)*('Ejercicio 3 - TIR'!$D$13-'Ejercicio 3 - TIR'!$C$13)*B685),'Ejercicio 3 - TIR'!$E$13-SQRT(('Ejercicio 3 - TIR'!$E$13-'Ejercicio 3 - TIR'!$C$13)*('Ejercicio 3 - TIR'!$E$13-'Ejercicio 3 - TIR'!$D$13)*(1-B685)))</f>
        <v>70479.6678358546</v>
      </c>
      <c r="D685" s="17">
        <f ca="1" t="shared" si="5089"/>
        <v>0.300798095349855</v>
      </c>
      <c r="E685" s="18">
        <f ca="1">IF(D685&lt;=('Ejercicio 3 - TIR'!$D$14-'Ejercicio 3 - TIR'!$C$14)/('Ejercicio 3 - TIR'!$E$14-'Ejercicio 3 - TIR'!$C$14),'Ejercicio 3 - TIR'!$C$14+SQRT(('Ejercicio 3 - TIR'!$E$14-'Ejercicio 3 - TIR'!$C$14)*('Ejercicio 3 - TIR'!$D$14-'Ejercicio 3 - TIR'!$C$14)*D685),'Ejercicio 3 - TIR'!$E$14-SQRT(('Ejercicio 3 - TIR'!$E$14-'Ejercicio 3 - TIR'!$C$14)*('Ejercicio 3 - TIR'!$E$14-'Ejercicio 3 - TIR'!$D$14)*(1-D685)))</f>
        <v>29749.7217972466</v>
      </c>
      <c r="F685" s="17">
        <f ca="1" t="shared" si="5089"/>
        <v>0.477588766562273</v>
      </c>
      <c r="G685" s="18">
        <f ca="1">IF(F685&lt;=('Ejercicio 3 - TIR'!$D$18-'Ejercicio 3 - TIR'!$C$18)/('Ejercicio 3 - TIR'!$E$18-'Ejercicio 3 - TIR'!$C$18),'Ejercicio 3 - TIR'!$C$18+SQRT(('Ejercicio 3 - TIR'!$E$18-'Ejercicio 3 - TIR'!$C$18)*('Ejercicio 3 - TIR'!$D$18-'Ejercicio 3 - TIR'!$C$18)*F685),'Ejercicio 3 - TIR'!$E$18-SQRT(('Ejercicio 3 - TIR'!$E$18-'Ejercicio 3 - TIR'!$C$18)*('Ejercicio 3 - TIR'!$E$18-'Ejercicio 3 - TIR'!$D$18)*(1-F685)))</f>
        <v>38463.9420475533</v>
      </c>
      <c r="H685" s="17">
        <f ca="1" t="shared" ref="H685:L685" si="5090">RAND()</f>
        <v>0.682284297669976</v>
      </c>
      <c r="I685" s="18">
        <f ca="1">IF(H685&lt;=('Ejercicio 3 - TIR'!$D$18-'Ejercicio 3 - TIR'!$C$18)/('Ejercicio 3 - TIR'!$E$18-'Ejercicio 3 - TIR'!$C$18),'Ejercicio 3 - TIR'!$C$18+SQRT(('Ejercicio 3 - TIR'!$E$18-'Ejercicio 3 - TIR'!$C$18)*('Ejercicio 3 - TIR'!$D$18-'Ejercicio 3 - TIR'!$C$18)*H685),'Ejercicio 3 - TIR'!$E$18-SQRT(('Ejercicio 3 - TIR'!$E$18-'Ejercicio 3 - TIR'!$C$18)*('Ejercicio 3 - TIR'!$E$18-'Ejercicio 3 - TIR'!$D$18)*(1-H685)))</f>
        <v>40118.5373426859</v>
      </c>
      <c r="J685" s="17">
        <f ca="1" t="shared" si="5090"/>
        <v>0.126914111613086</v>
      </c>
      <c r="K685" s="18">
        <f ca="1">IF(J685&lt;=('Ejercicio 3 - TIR'!$D$18-'Ejercicio 3 - TIR'!$C$18)/('Ejercicio 3 - TIR'!$E$18-'Ejercicio 3 - TIR'!$C$18),'Ejercicio 3 - TIR'!$C$18+SQRT(('Ejercicio 3 - TIR'!$E$18-'Ejercicio 3 - TIR'!$C$18)*('Ejercicio 3 - TIR'!$D$18-'Ejercicio 3 - TIR'!$C$18)*J685),'Ejercicio 3 - TIR'!$E$18-SQRT(('Ejercicio 3 - TIR'!$E$18-'Ejercicio 3 - TIR'!$C$18)*('Ejercicio 3 - TIR'!$E$18-'Ejercicio 3 - TIR'!$D$18)*(1-J685)))</f>
        <v>34363.154448557</v>
      </c>
      <c r="L685" s="17">
        <f ca="1" t="shared" si="5090"/>
        <v>0.740291188592335</v>
      </c>
      <c r="M685" s="18">
        <f ca="1">IF(L685&lt;=('Ejercicio 3 - TIR'!$D$18-'Ejercicio 3 - TIR'!$C$18)/('Ejercicio 3 - TIR'!$E$18-'Ejercicio 3 - TIR'!$C$18),'Ejercicio 3 - TIR'!$C$18+SQRT(('Ejercicio 3 - TIR'!$E$18-'Ejercicio 3 - TIR'!$C$18)*('Ejercicio 3 - TIR'!$D$18-'Ejercicio 3 - TIR'!$C$18)*L685),'Ejercicio 3 - TIR'!$E$18-SQRT(('Ejercicio 3 - TIR'!$E$18-'Ejercicio 3 - TIR'!$C$18)*('Ejercicio 3 - TIR'!$E$18-'Ejercicio 3 - TIR'!$D$18)*(1-L685)))</f>
        <v>40586.5930557477</v>
      </c>
      <c r="N685" s="17">
        <f ca="1" t="shared" ref="N685:R685" si="5091">RAND()</f>
        <v>0.957861579127523</v>
      </c>
      <c r="O685" s="18">
        <f ca="1">IF(N685&lt;=('Ejercicio 3 - TIR'!$D$18-'Ejercicio 3 - TIR'!$C$18)/('Ejercicio 3 - TIR'!$E$18-'Ejercicio 3 - TIR'!$C$18),'Ejercicio 3 - TIR'!$C$18+SQRT(('Ejercicio 3 - TIR'!$E$18-'Ejercicio 3 - TIR'!$C$18)*('Ejercicio 3 - TIR'!$D$18-'Ejercicio 3 - TIR'!$C$18)*N685),'Ejercicio 3 - TIR'!$E$18-SQRT(('Ejercicio 3 - TIR'!$E$18-'Ejercicio 3 - TIR'!$C$18)*('Ejercicio 3 - TIR'!$E$18-'Ejercicio 3 - TIR'!$D$18)*(1-N685)))</f>
        <v>43222.2537961127</v>
      </c>
      <c r="P685" s="17">
        <f ca="1" t="shared" si="5091"/>
        <v>0.627601570109363</v>
      </c>
      <c r="Q685" s="19">
        <f ca="1">IF(P685&lt;=('Ejercicio 3 - TIR'!$D$22-'Ejercicio 3 - TIR'!$C$22)/('Ejercicio 3 - TIR'!$E$22-'Ejercicio 3 - TIR'!$C$22),'Ejercicio 3 - TIR'!$C$22+SQRT(('Ejercicio 3 - TIR'!$E$22-'Ejercicio 3 - TIR'!$C$22)*('Ejercicio 3 - TIR'!$D$22-'Ejercicio 3 - TIR'!$C$22)*P685),'Ejercicio 3 - TIR'!$E$22-SQRT(('Ejercicio 3 - TIR'!$E$22-'Ejercicio 3 - TIR'!$C$22)*('Ejercicio 3 - TIR'!$E$22-'Ejercicio 3 - TIR'!$D$22)*(1-P685)))</f>
        <v>0.15410951576731</v>
      </c>
      <c r="R685" s="17">
        <f ca="1" t="shared" si="5091"/>
        <v>0.582192603714478</v>
      </c>
      <c r="S685" s="19">
        <f ca="1">IF(R685&lt;=('Ejercicio 3 - TIR'!$D$23-'Ejercicio 3 - TIR'!$C$23)/('Ejercicio 3 - TIR'!$E$23-'Ejercicio 3 - TIR'!$C$23),'Ejercicio 3 - TIR'!$C$23+SQRT(('Ejercicio 3 - TIR'!$E$23-'Ejercicio 3 - TIR'!$C$23)*('Ejercicio 3 - TIR'!$D$23-'Ejercicio 3 - TIR'!$C$23)*R685),'Ejercicio 3 - TIR'!$E$23-SQRT(('Ejercicio 3 - TIR'!$E$23-'Ejercicio 3 - TIR'!$C$23)*('Ejercicio 3 - TIR'!$E$23-'Ejercicio 3 - TIR'!$D$23)*(1-R685)))</f>
        <v>0.152576409547363</v>
      </c>
      <c r="T685" s="17">
        <f ca="1" t="shared" ref="T685:X685" si="5092">RAND()</f>
        <v>0.505145094156244</v>
      </c>
      <c r="U685" s="19">
        <f ca="1">IF(T685&lt;=('Ejercicio 3 - TIR'!$D$24-'Ejercicio 3 - TIR'!$C$24)/('Ejercicio 3 - TIR'!$E$24-'Ejercicio 3 - TIR'!$C$24),'Ejercicio 3 - TIR'!$C$24+SQRT(('Ejercicio 3 - TIR'!$E$24-'Ejercicio 3 - TIR'!$C$24)*('Ejercicio 3 - TIR'!$D$24-'Ejercicio 3 - TIR'!$C$24)*T685),'Ejercicio 3 - TIR'!$E$24-SQRT(('Ejercicio 3 - TIR'!$E$24-'Ejercicio 3 - TIR'!$C$24)*('Ejercicio 3 - TIR'!$E$24-'Ejercicio 3 - TIR'!$D$24)*(1-T685)))</f>
        <v>0.182776435738064</v>
      </c>
      <c r="V685" s="17">
        <f ca="1" t="shared" si="5092"/>
        <v>0.0435420952373455</v>
      </c>
      <c r="W685" s="19">
        <f ca="1">IF(V685&lt;=('Ejercicio 3 - TIR'!$D$25-'Ejercicio 3 - TIR'!$C$25)/('Ejercicio 3 - TIR'!$E$25-'Ejercicio 3 - TIR'!$C$25),'Ejercicio 3 - TIR'!$C$25+SQRT(('Ejercicio 3 - TIR'!$E$25-'Ejercicio 3 - TIR'!$C$25)*('Ejercicio 3 - TIR'!$D$25-'Ejercicio 3 - TIR'!$C$25)*V685),'Ejercicio 3 - TIR'!$E$25-SQRT(('Ejercicio 3 - TIR'!$E$25-'Ejercicio 3 - TIR'!$C$25)*('Ejercicio 3 - TIR'!$E$25-'Ejercicio 3 - TIR'!$D$25)*(1-V685)))</f>
        <v>0.187807620209275</v>
      </c>
      <c r="X685" s="17">
        <f ca="1" t="shared" si="5092"/>
        <v>0.759184798185836</v>
      </c>
      <c r="Y685" s="19">
        <f ca="1">IF(X685&lt;=('Ejercicio 3 - TIR'!$D$26-'Ejercicio 3 - TIR'!$C$26)/('Ejercicio 3 - TIR'!$E$26-'Ejercicio 3 - TIR'!$C$26),'Ejercicio 3 - TIR'!$C$26+SQRT(('Ejercicio 3 - TIR'!$E$26-'Ejercicio 3 - TIR'!$C$26)*('Ejercicio 3 - TIR'!$D$26-'Ejercicio 3 - TIR'!$C$26)*X685),'Ejercicio 3 - TIR'!$E$26-SQRT(('Ejercicio 3 - TIR'!$E$26-'Ejercicio 3 - TIR'!$C$26)*('Ejercicio 3 - TIR'!$E$26-'Ejercicio 3 - TIR'!$D$26)*(1-X685)))</f>
        <v>0.243938911694231</v>
      </c>
      <c r="Z685" s="17">
        <f ca="1" t="shared" si="4764"/>
        <v>1.15410951576731</v>
      </c>
      <c r="AA685" s="17">
        <f ca="1" t="shared" si="4765"/>
        <v>1.33019940190753</v>
      </c>
      <c r="AB685" s="17">
        <f ca="1" t="shared" si="4766"/>
        <v>1.5733285074091</v>
      </c>
      <c r="AC685" s="17">
        <f ca="1" t="shared" si="4767"/>
        <v>1.86881159019301</v>
      </c>
      <c r="AD685" s="17">
        <f ca="1" t="shared" si="4768"/>
        <v>2.32468745566626</v>
      </c>
      <c r="AE685" s="16">
        <f ca="1" t="shared" si="4769"/>
        <v>4584.71522038587</v>
      </c>
      <c r="AF685" s="16">
        <f ca="1" t="shared" si="4770"/>
        <v>5284.23460750949</v>
      </c>
      <c r="AG685" s="16">
        <f ca="1" t="shared" si="4771"/>
        <v>6250.0681746738</v>
      </c>
      <c r="AH685" s="16">
        <f ca="1" t="shared" si="4772"/>
        <v>7423.87860470502</v>
      </c>
      <c r="AI685" s="16">
        <f ca="1" t="shared" si="4773"/>
        <v>9234.85147208685</v>
      </c>
      <c r="AJ685" s="18">
        <f ca="1" t="shared" si="4774"/>
        <v>44391.6015310036</v>
      </c>
      <c r="AK685" s="18">
        <f ca="1" t="shared" si="4775"/>
        <v>53365.6543786458</v>
      </c>
      <c r="AL685" s="18">
        <f ca="1" t="shared" si="4776"/>
        <v>54064.5304984164</v>
      </c>
      <c r="AM685" s="18">
        <f ca="1" t="shared" si="4777"/>
        <v>75848.6955090283</v>
      </c>
      <c r="AN685" s="18">
        <f ca="1" t="shared" si="4778"/>
        <v>100478.231205446</v>
      </c>
      <c r="AO685" s="18">
        <f ca="1">C685/'Ejercicio 3 - TIR'!$D$7</f>
        <v>14095.9335671709</v>
      </c>
      <c r="AP685" s="18">
        <f ca="1" t="shared" si="4779"/>
        <v>30295.6679638327</v>
      </c>
      <c r="AQ685" s="18">
        <f ca="1" t="shared" si="4780"/>
        <v>39269.7208114749</v>
      </c>
      <c r="AR685" s="18">
        <f ca="1" t="shared" si="4781"/>
        <v>39968.5969312455</v>
      </c>
      <c r="AS685" s="18">
        <f ca="1" t="shared" si="4782"/>
        <v>61752.7619418574</v>
      </c>
      <c r="AT685" s="18">
        <f ca="1" t="shared" si="4783"/>
        <v>86382.2976382755</v>
      </c>
      <c r="AU685" s="18">
        <f ca="1">AP685*'Ejercicio 3 - TIR'!$D$5</f>
        <v>15147.8339819164</v>
      </c>
      <c r="AV685" s="18">
        <f ca="1">AQ685*'Ejercicio 3 - TIR'!$D$5</f>
        <v>19634.8604057375</v>
      </c>
      <c r="AW685" s="18">
        <f ca="1">AR685*'Ejercicio 3 - TIR'!$D$5</f>
        <v>19984.2984656228</v>
      </c>
      <c r="AX685" s="18">
        <f ca="1">AS685*'Ejercicio 3 - TIR'!$D$5</f>
        <v>30876.3809709287</v>
      </c>
      <c r="AY685" s="18">
        <f ca="1">AT685*'Ejercicio 3 - TIR'!$D$5</f>
        <v>43191.1488191377</v>
      </c>
      <c r="AZ685" s="18">
        <f ca="1" t="shared" ref="AZ685:BD685" si="5093">AJ685-AU685-AE685</f>
        <v>24659.0523287014</v>
      </c>
      <c r="BA685" s="18">
        <f ca="1" t="shared" si="5093"/>
        <v>28446.5593653989</v>
      </c>
      <c r="BB685" s="18">
        <f ca="1" t="shared" si="5093"/>
        <v>27830.1638581199</v>
      </c>
      <c r="BC685" s="18">
        <f ca="1" t="shared" si="5093"/>
        <v>37548.4359333946</v>
      </c>
      <c r="BD685" s="18">
        <f ca="1" t="shared" si="5093"/>
        <v>48052.2309142218</v>
      </c>
      <c r="BE685" s="18">
        <f ca="1" t="shared" ref="BE685:BI685" si="5094">AZ685/Z685</f>
        <v>21366.3018906025</v>
      </c>
      <c r="BF685" s="18">
        <f ca="1" t="shared" si="5094"/>
        <v>21385.1842998921</v>
      </c>
      <c r="BG685" s="18">
        <f ca="1" t="shared" si="5094"/>
        <v>17688.7177261853</v>
      </c>
      <c r="BH685" s="18">
        <f ca="1" t="shared" si="5094"/>
        <v>20092.1463300196</v>
      </c>
      <c r="BI685" s="18">
        <f ca="1" t="shared" si="5094"/>
        <v>20670.4048740393</v>
      </c>
      <c r="BJ685" s="18">
        <f ca="1" t="shared" si="4786"/>
        <v>69158.8050716201</v>
      </c>
      <c r="BK685" s="18">
        <f ca="1" t="shared" si="4787"/>
        <v>32768.6399395071</v>
      </c>
      <c r="BL685" s="18">
        <f ca="1" t="shared" si="4788"/>
        <v>101927.445011127</v>
      </c>
      <c r="BM685" s="18">
        <f ca="1">BK685*'Ejercicio 3 - TIR'!$D$5</f>
        <v>16384.3199697536</v>
      </c>
      <c r="BN685" s="18">
        <f ca="1" t="shared" si="4789"/>
        <v>85543.1250413737</v>
      </c>
      <c r="BO685" s="18">
        <f ca="1" t="shared" si="4790"/>
        <v>36797.688580832</v>
      </c>
      <c r="BP685" s="18">
        <f ca="1" t="shared" si="4791"/>
        <v>-100229.389633101</v>
      </c>
      <c r="BQ685" s="18">
        <f ca="1" t="shared" ref="BQ685:BT685" si="5095">BE685</f>
        <v>21366.3018906025</v>
      </c>
      <c r="BR685" s="18">
        <f ca="1" t="shared" si="5095"/>
        <v>21385.1842998921</v>
      </c>
      <c r="BS685" s="18">
        <f ca="1" t="shared" si="5095"/>
        <v>17688.7177261853</v>
      </c>
      <c r="BT685" s="18">
        <f ca="1" t="shared" si="5095"/>
        <v>20092.1463300196</v>
      </c>
      <c r="BU685" s="18">
        <f ca="1" t="shared" si="4793"/>
        <v>57468.0934548713</v>
      </c>
      <c r="BV685" s="20">
        <f ca="1" t="shared" si="4794"/>
        <v>9.8543760551189</v>
      </c>
    </row>
    <row r="686" ht="15" customHeight="1" spans="1:74">
      <c r="A686" s="16">
        <v>685</v>
      </c>
      <c r="B686" s="17">
        <f ca="1" t="shared" ref="B686:F686" si="5096">RAND()</f>
        <v>0.81687801736522</v>
      </c>
      <c r="C686" s="18">
        <f ca="1">IF(B686&lt;=('Ejercicio 3 - TIR'!$D$13-'Ejercicio 3 - TIR'!$C$13)/('Ejercicio 3 - TIR'!$E$13-'Ejercicio 3 - TIR'!$C$13),'Ejercicio 3 - TIR'!$C$13+SQRT(('Ejercicio 3 - TIR'!$E$13-'Ejercicio 3 - TIR'!$C$13)*('Ejercicio 3 - TIR'!$D$13-'Ejercicio 3 - TIR'!$C$13)*B686),'Ejercicio 3 - TIR'!$E$13-SQRT(('Ejercicio 3 - TIR'!$E$13-'Ejercicio 3 - TIR'!$C$13)*('Ejercicio 3 - TIR'!$E$13-'Ejercicio 3 - TIR'!$D$13)*(1-B686)))</f>
        <v>85176.155047973</v>
      </c>
      <c r="D686" s="17">
        <f ca="1" t="shared" si="5096"/>
        <v>0.074622650477993</v>
      </c>
      <c r="E686" s="18">
        <f ca="1">IF(D686&lt;=('Ejercicio 3 - TIR'!$D$14-'Ejercicio 3 - TIR'!$C$14)/('Ejercicio 3 - TIR'!$E$14-'Ejercicio 3 - TIR'!$C$14),'Ejercicio 3 - TIR'!$C$14+SQRT(('Ejercicio 3 - TIR'!$E$14-'Ejercicio 3 - TIR'!$C$14)*('Ejercicio 3 - TIR'!$D$14-'Ejercicio 3 - TIR'!$C$14)*D686),'Ejercicio 3 - TIR'!$E$14-SQRT(('Ejercicio 3 - TIR'!$E$14-'Ejercicio 3 - TIR'!$C$14)*('Ejercicio 3 - TIR'!$E$14-'Ejercicio 3 - TIR'!$D$14)*(1-D686)))</f>
        <v>27365.7343016175</v>
      </c>
      <c r="F686" s="17">
        <f ca="1" t="shared" si="5096"/>
        <v>0.447869654530048</v>
      </c>
      <c r="G686" s="18">
        <f ca="1">IF(F686&lt;=('Ejercicio 3 - TIR'!$D$18-'Ejercicio 3 - TIR'!$C$18)/('Ejercicio 3 - TIR'!$E$18-'Ejercicio 3 - TIR'!$C$18),'Ejercicio 3 - TIR'!$C$18+SQRT(('Ejercicio 3 - TIR'!$E$18-'Ejercicio 3 - TIR'!$C$18)*('Ejercicio 3 - TIR'!$D$18-'Ejercicio 3 - TIR'!$C$18)*F686),'Ejercicio 3 - TIR'!$E$18-SQRT(('Ejercicio 3 - TIR'!$E$18-'Ejercicio 3 - TIR'!$C$18)*('Ejercicio 3 - TIR'!$E$18-'Ejercicio 3 - TIR'!$D$18)*(1-F686)))</f>
        <v>38196.3679870725</v>
      </c>
      <c r="H686" s="17">
        <f ca="1" t="shared" ref="H686:L686" si="5097">RAND()</f>
        <v>0.729419629317728</v>
      </c>
      <c r="I686" s="18">
        <f ca="1">IF(H686&lt;=('Ejercicio 3 - TIR'!$D$18-'Ejercicio 3 - TIR'!$C$18)/('Ejercicio 3 - TIR'!$E$18-'Ejercicio 3 - TIR'!$C$18),'Ejercicio 3 - TIR'!$C$18+SQRT(('Ejercicio 3 - TIR'!$E$18-'Ejercicio 3 - TIR'!$C$18)*('Ejercicio 3 - TIR'!$D$18-'Ejercicio 3 - TIR'!$C$18)*H686),'Ejercicio 3 - TIR'!$E$18-SQRT(('Ejercicio 3 - TIR'!$E$18-'Ejercicio 3 - TIR'!$C$18)*('Ejercicio 3 - TIR'!$E$18-'Ejercicio 3 - TIR'!$D$18)*(1-H686)))</f>
        <v>40495.1661738561</v>
      </c>
      <c r="J686" s="17">
        <f ca="1" t="shared" si="5097"/>
        <v>0.0414346195286952</v>
      </c>
      <c r="K686" s="18">
        <f ca="1">IF(J686&lt;=('Ejercicio 3 - TIR'!$D$18-'Ejercicio 3 - TIR'!$C$18)/('Ejercicio 3 - TIR'!$E$18-'Ejercicio 3 - TIR'!$C$18),'Ejercicio 3 - TIR'!$C$18+SQRT(('Ejercicio 3 - TIR'!$E$18-'Ejercicio 3 - TIR'!$C$18)*('Ejercicio 3 - TIR'!$D$18-'Ejercicio 3 - TIR'!$C$18)*J686),'Ejercicio 3 - TIR'!$E$18-SQRT(('Ejercicio 3 - TIR'!$E$18-'Ejercicio 3 - TIR'!$C$18)*('Ejercicio 3 - TIR'!$E$18-'Ejercicio 3 - TIR'!$D$18)*(1-J686)))</f>
        <v>32493.0288665205</v>
      </c>
      <c r="L686" s="17">
        <f ca="1" t="shared" si="5097"/>
        <v>0.156825190551202</v>
      </c>
      <c r="M686" s="18">
        <f ca="1">IF(L686&lt;=('Ejercicio 3 - TIR'!$D$18-'Ejercicio 3 - TIR'!$C$18)/('Ejercicio 3 - TIR'!$E$18-'Ejercicio 3 - TIR'!$C$18),'Ejercicio 3 - TIR'!$C$18+SQRT(('Ejercicio 3 - TIR'!$E$18-'Ejercicio 3 - TIR'!$C$18)*('Ejercicio 3 - TIR'!$D$18-'Ejercicio 3 - TIR'!$C$18)*L686),'Ejercicio 3 - TIR'!$E$18-SQRT(('Ejercicio 3 - TIR'!$E$18-'Ejercicio 3 - TIR'!$C$18)*('Ejercicio 3 - TIR'!$E$18-'Ejercicio 3 - TIR'!$D$18)*(1-L686)))</f>
        <v>34850.1318108563</v>
      </c>
      <c r="N686" s="17">
        <f ca="1" t="shared" ref="N686:R686" si="5098">RAND()</f>
        <v>0.108788106553132</v>
      </c>
      <c r="O686" s="18">
        <f ca="1">IF(N686&lt;=('Ejercicio 3 - TIR'!$D$18-'Ejercicio 3 - TIR'!$C$18)/('Ejercicio 3 - TIR'!$E$18-'Ejercicio 3 - TIR'!$C$18),'Ejercicio 3 - TIR'!$C$18+SQRT(('Ejercicio 3 - TIR'!$E$18-'Ejercicio 3 - TIR'!$C$18)*('Ejercicio 3 - TIR'!$D$18-'Ejercicio 3 - TIR'!$C$18)*N686),'Ejercicio 3 - TIR'!$E$18-SQRT(('Ejercicio 3 - TIR'!$E$18-'Ejercicio 3 - TIR'!$C$18)*('Ejercicio 3 - TIR'!$E$18-'Ejercicio 3 - TIR'!$D$18)*(1-N686)))</f>
        <v>34039.5811643003</v>
      </c>
      <c r="P686" s="17">
        <f ca="1" t="shared" si="5098"/>
        <v>0.872922071654994</v>
      </c>
      <c r="Q686" s="19">
        <f ca="1">IF(P686&lt;=('Ejercicio 3 - TIR'!$D$22-'Ejercicio 3 - TIR'!$C$22)/('Ejercicio 3 - TIR'!$E$22-'Ejercicio 3 - TIR'!$C$22),'Ejercicio 3 - TIR'!$C$22+SQRT(('Ejercicio 3 - TIR'!$E$22-'Ejercicio 3 - TIR'!$C$22)*('Ejercicio 3 - TIR'!$D$22-'Ejercicio 3 - TIR'!$C$22)*P686),'Ejercicio 3 - TIR'!$E$22-SQRT(('Ejercicio 3 - TIR'!$E$22-'Ejercicio 3 - TIR'!$C$22)*('Ejercicio 3 - TIR'!$E$22-'Ejercicio 3 - TIR'!$D$22)*(1-P686)))</f>
        <v>0.16487583817129</v>
      </c>
      <c r="R686" s="17">
        <f ca="1" t="shared" si="5098"/>
        <v>0.278684644227362</v>
      </c>
      <c r="S686" s="19">
        <f ca="1">IF(R686&lt;=('Ejercicio 3 - TIR'!$D$23-'Ejercicio 3 - TIR'!$C$23)/('Ejercicio 3 - TIR'!$E$23-'Ejercicio 3 - TIR'!$C$23),'Ejercicio 3 - TIR'!$C$23+SQRT(('Ejercicio 3 - TIR'!$E$23-'Ejercicio 3 - TIR'!$C$23)*('Ejercicio 3 - TIR'!$D$23-'Ejercicio 3 - TIR'!$C$23)*R686),'Ejercicio 3 - TIR'!$E$23-SQRT(('Ejercicio 3 - TIR'!$E$23-'Ejercicio 3 - TIR'!$C$23)*('Ejercicio 3 - TIR'!$E$23-'Ejercicio 3 - TIR'!$D$23)*(1-R686)))</f>
        <v>0.142397150702919</v>
      </c>
      <c r="T686" s="17">
        <f ca="1" t="shared" ref="T686:X686" si="5099">RAND()</f>
        <v>0.374921553836285</v>
      </c>
      <c r="U686" s="19">
        <f ca="1">IF(T686&lt;=('Ejercicio 3 - TIR'!$D$24-'Ejercicio 3 - TIR'!$C$24)/('Ejercicio 3 - TIR'!$E$24-'Ejercicio 3 - TIR'!$C$24),'Ejercicio 3 - TIR'!$C$24+SQRT(('Ejercicio 3 - TIR'!$E$24-'Ejercicio 3 - TIR'!$C$24)*('Ejercicio 3 - TIR'!$D$24-'Ejercicio 3 - TIR'!$C$24)*T686),'Ejercicio 3 - TIR'!$E$24-SQRT(('Ejercicio 3 - TIR'!$E$24-'Ejercicio 3 - TIR'!$C$24)*('Ejercicio 3 - TIR'!$E$24-'Ejercicio 3 - TIR'!$D$24)*(1-T686)))</f>
        <v>0.178059495060606</v>
      </c>
      <c r="V686" s="17">
        <f ca="1" t="shared" si="5099"/>
        <v>0.104843226818398</v>
      </c>
      <c r="W686" s="19">
        <f ca="1">IF(V686&lt;=('Ejercicio 3 - TIR'!$D$25-'Ejercicio 3 - TIR'!$C$25)/('Ejercicio 3 - TIR'!$E$25-'Ejercicio 3 - TIR'!$C$25),'Ejercicio 3 - TIR'!$C$25+SQRT(('Ejercicio 3 - TIR'!$E$25-'Ejercicio 3 - TIR'!$C$25)*('Ejercicio 3 - TIR'!$D$25-'Ejercicio 3 - TIR'!$C$25)*V686),'Ejercicio 3 - TIR'!$E$25-SQRT(('Ejercicio 3 - TIR'!$E$25-'Ejercicio 3 - TIR'!$C$25)*('Ejercicio 3 - TIR'!$E$25-'Ejercicio 3 - TIR'!$D$25)*(1-V686)))</f>
        <v>0.192115300968022</v>
      </c>
      <c r="X686" s="17">
        <f ca="1" t="shared" si="5099"/>
        <v>0.970421407529956</v>
      </c>
      <c r="Y686" s="19">
        <f ca="1">IF(X686&lt;=('Ejercicio 3 - TIR'!$D$26-'Ejercicio 3 - TIR'!$C$26)/('Ejercicio 3 - TIR'!$E$26-'Ejercicio 3 - TIR'!$C$26),'Ejercicio 3 - TIR'!$C$26+SQRT(('Ejercicio 3 - TIR'!$E$26-'Ejercicio 3 - TIR'!$C$26)*('Ejercicio 3 - TIR'!$D$26-'Ejercicio 3 - TIR'!$C$26)*X686),'Ejercicio 3 - TIR'!$E$26-SQRT(('Ejercicio 3 - TIR'!$E$26-'Ejercicio 3 - TIR'!$C$26)*('Ejercicio 3 - TIR'!$E$26-'Ejercicio 3 - TIR'!$D$26)*(1-X686)))</f>
        <v>0.26736178812734</v>
      </c>
      <c r="Z686" s="17">
        <f ca="1" t="shared" si="4764"/>
        <v>1.16487583817129</v>
      </c>
      <c r="AA686" s="17">
        <f ca="1" t="shared" si="4765"/>
        <v>1.33075083844956</v>
      </c>
      <c r="AB686" s="17">
        <f ca="1" t="shared" si="4766"/>
        <v>1.56770366079536</v>
      </c>
      <c r="AC686" s="17">
        <f ca="1" t="shared" si="4767"/>
        <v>1.86888352141773</v>
      </c>
      <c r="AD686" s="17">
        <f ca="1" t="shared" si="4768"/>
        <v>2.3685515615057</v>
      </c>
      <c r="AE686" s="16">
        <f ca="1" t="shared" si="4769"/>
        <v>4511.948380152</v>
      </c>
      <c r="AF686" s="16">
        <f ca="1" t="shared" si="4770"/>
        <v>5154.43697360429</v>
      </c>
      <c r="AG686" s="16">
        <f ca="1" t="shared" si="4771"/>
        <v>6072.23341844599</v>
      </c>
      <c r="AH686" s="16">
        <f ca="1" t="shared" si="4772"/>
        <v>7238.80236917883</v>
      </c>
      <c r="AI686" s="16">
        <f ca="1" t="shared" si="4773"/>
        <v>9174.1815145029</v>
      </c>
      <c r="AJ686" s="18">
        <f ca="1" t="shared" si="4774"/>
        <v>44494.0261740401</v>
      </c>
      <c r="AK686" s="18">
        <f ca="1" t="shared" si="4775"/>
        <v>53888.9763390131</v>
      </c>
      <c r="AL686" s="18">
        <f ca="1" t="shared" si="4776"/>
        <v>50939.4403043735</v>
      </c>
      <c r="AM686" s="18">
        <f ca="1" t="shared" si="4777"/>
        <v>65130.8370605453</v>
      </c>
      <c r="AN686" s="18">
        <f ca="1" t="shared" si="4778"/>
        <v>80624.5031197035</v>
      </c>
      <c r="AO686" s="18">
        <f ca="1">C686/'Ejercicio 3 - TIR'!$D$7</f>
        <v>17035.2310095946</v>
      </c>
      <c r="AP686" s="18">
        <f ca="1" t="shared" si="4779"/>
        <v>27458.7951644455</v>
      </c>
      <c r="AQ686" s="18">
        <f ca="1" t="shared" si="4780"/>
        <v>36853.7453294185</v>
      </c>
      <c r="AR686" s="18">
        <f ca="1" t="shared" si="4781"/>
        <v>33904.2092947789</v>
      </c>
      <c r="AS686" s="18">
        <f ca="1" t="shared" si="4782"/>
        <v>48095.6060509507</v>
      </c>
      <c r="AT686" s="18">
        <f ca="1" t="shared" si="4783"/>
        <v>63589.2721101089</v>
      </c>
      <c r="AU686" s="18">
        <f ca="1">AP686*'Ejercicio 3 - TIR'!$D$5</f>
        <v>13729.3975822228</v>
      </c>
      <c r="AV686" s="18">
        <f ca="1">AQ686*'Ejercicio 3 - TIR'!$D$5</f>
        <v>18426.8726647092</v>
      </c>
      <c r="AW686" s="18">
        <f ca="1">AR686*'Ejercicio 3 - TIR'!$D$5</f>
        <v>16952.1046473895</v>
      </c>
      <c r="AX686" s="18">
        <f ca="1">AS686*'Ejercicio 3 - TIR'!$D$5</f>
        <v>24047.8030254754</v>
      </c>
      <c r="AY686" s="18">
        <f ca="1">AT686*'Ejercicio 3 - TIR'!$D$5</f>
        <v>31794.6360550544</v>
      </c>
      <c r="AZ686" s="18">
        <f ca="1" t="shared" ref="AZ686:BD686" si="5100">AJ686-AU686-AE686</f>
        <v>26252.6802116654</v>
      </c>
      <c r="BA686" s="18">
        <f ca="1" t="shared" si="5100"/>
        <v>30307.6667006995</v>
      </c>
      <c r="BB686" s="18">
        <f ca="1" t="shared" si="5100"/>
        <v>27915.1022385381</v>
      </c>
      <c r="BC686" s="18">
        <f ca="1" t="shared" si="5100"/>
        <v>33844.2316658911</v>
      </c>
      <c r="BD686" s="18">
        <f ca="1" t="shared" si="5100"/>
        <v>39655.6855501461</v>
      </c>
      <c r="BE686" s="18">
        <f ca="1" t="shared" ref="BE686:BI686" si="5101">AZ686/Z686</f>
        <v>22536.8913590643</v>
      </c>
      <c r="BF686" s="18">
        <f ca="1" t="shared" si="5101"/>
        <v>22774.861998968</v>
      </c>
      <c r="BG686" s="18">
        <f ca="1" t="shared" si="5101"/>
        <v>17806.3641341346</v>
      </c>
      <c r="BH686" s="18">
        <f ca="1" t="shared" si="5101"/>
        <v>18109.3317363176</v>
      </c>
      <c r="BI686" s="18">
        <f ca="1" t="shared" si="5101"/>
        <v>16742.5890973371</v>
      </c>
      <c r="BJ686" s="18">
        <f ca="1" t="shared" si="4786"/>
        <v>64817.1527118461</v>
      </c>
      <c r="BK686" s="18">
        <f ca="1" t="shared" si="4787"/>
        <v>40348.8230083856</v>
      </c>
      <c r="BL686" s="18">
        <f ca="1" t="shared" si="4788"/>
        <v>105165.975720232</v>
      </c>
      <c r="BM686" s="18">
        <f ca="1">BK686*'Ejercicio 3 - TIR'!$D$5</f>
        <v>20174.4115041928</v>
      </c>
      <c r="BN686" s="18">
        <f ca="1" t="shared" si="4789"/>
        <v>84991.5642160389</v>
      </c>
      <c r="BO686" s="18">
        <f ca="1" t="shared" si="4790"/>
        <v>35883.3498064148</v>
      </c>
      <c r="BP686" s="18">
        <f ca="1" t="shared" si="4791"/>
        <v>-112541.88934959</v>
      </c>
      <c r="BQ686" s="18">
        <f ca="1" t="shared" ref="BQ686:BT686" si="5102">BE686</f>
        <v>22536.8913590643</v>
      </c>
      <c r="BR686" s="18">
        <f ca="1" t="shared" si="5102"/>
        <v>22774.861998968</v>
      </c>
      <c r="BS686" s="18">
        <f ca="1" t="shared" si="5102"/>
        <v>17806.3641341346</v>
      </c>
      <c r="BT686" s="18">
        <f ca="1" t="shared" si="5102"/>
        <v>18109.3317363176</v>
      </c>
      <c r="BU686" s="18">
        <f ca="1" t="shared" si="4793"/>
        <v>52625.9389037519</v>
      </c>
      <c r="BV686" s="20">
        <f ca="1" t="shared" si="4794"/>
        <v>5.30870232331841</v>
      </c>
    </row>
    <row r="687" ht="15" customHeight="1" spans="1:74">
      <c r="A687" s="16">
        <v>686</v>
      </c>
      <c r="B687" s="17">
        <f ca="1" t="shared" ref="B687:F687" si="5103">RAND()</f>
        <v>0.18048131617283</v>
      </c>
      <c r="C687" s="18">
        <f ca="1">IF(B687&lt;=('Ejercicio 3 - TIR'!$D$13-'Ejercicio 3 - TIR'!$C$13)/('Ejercicio 3 - TIR'!$E$13-'Ejercicio 3 - TIR'!$C$13),'Ejercicio 3 - TIR'!$C$13+SQRT(('Ejercicio 3 - TIR'!$E$13-'Ejercicio 3 - TIR'!$C$13)*('Ejercicio 3 - TIR'!$D$13-'Ejercicio 3 - TIR'!$C$13)*B687),'Ejercicio 3 - TIR'!$E$13-SQRT(('Ejercicio 3 - TIR'!$E$13-'Ejercicio 3 - TIR'!$C$13)*('Ejercicio 3 - TIR'!$E$13-'Ejercicio 3 - TIR'!$D$13)*(1-B687)))</f>
        <v>68496.618531459</v>
      </c>
      <c r="D687" s="17">
        <f ca="1" t="shared" si="5103"/>
        <v>0.219949671161359</v>
      </c>
      <c r="E687" s="18">
        <f ca="1">IF(D687&lt;=('Ejercicio 3 - TIR'!$D$14-'Ejercicio 3 - TIR'!$C$14)/('Ejercicio 3 - TIR'!$E$14-'Ejercicio 3 - TIR'!$C$14),'Ejercicio 3 - TIR'!$C$14+SQRT(('Ejercicio 3 - TIR'!$E$14-'Ejercicio 3 - TIR'!$C$14)*('Ejercicio 3 - TIR'!$D$14-'Ejercicio 3 - TIR'!$C$14)*D687),'Ejercicio 3 - TIR'!$E$14-SQRT(('Ejercicio 3 - TIR'!$E$14-'Ejercicio 3 - TIR'!$C$14)*('Ejercicio 3 - TIR'!$E$14-'Ejercicio 3 - TIR'!$D$14)*(1-D687)))</f>
        <v>29061.5545468579</v>
      </c>
      <c r="F687" s="17">
        <f ca="1" t="shared" si="5103"/>
        <v>0.853210161173158</v>
      </c>
      <c r="G687" s="18">
        <f ca="1">IF(F687&lt;=('Ejercicio 3 - TIR'!$D$18-'Ejercicio 3 - TIR'!$C$18)/('Ejercicio 3 - TIR'!$E$18-'Ejercicio 3 - TIR'!$C$18),'Ejercicio 3 - TIR'!$C$18+SQRT(('Ejercicio 3 - TIR'!$E$18-'Ejercicio 3 - TIR'!$C$18)*('Ejercicio 3 - TIR'!$D$18-'Ejercicio 3 - TIR'!$C$18)*F687),'Ejercicio 3 - TIR'!$E$18-SQRT(('Ejercicio 3 - TIR'!$E$18-'Ejercicio 3 - TIR'!$C$18)*('Ejercicio 3 - TIR'!$E$18-'Ejercicio 3 - TIR'!$D$18)*(1-F687)))</f>
        <v>41681.9828342799</v>
      </c>
      <c r="H687" s="17">
        <f ca="1" t="shared" ref="H687:L687" si="5104">RAND()</f>
        <v>0.562237398982237</v>
      </c>
      <c r="I687" s="18">
        <f ca="1">IF(H687&lt;=('Ejercicio 3 - TIR'!$D$18-'Ejercicio 3 - TIR'!$C$18)/('Ejercicio 3 - TIR'!$E$18-'Ejercicio 3 - TIR'!$C$18),'Ejercicio 3 - TIR'!$C$18+SQRT(('Ejercicio 3 - TIR'!$E$18-'Ejercicio 3 - TIR'!$C$18)*('Ejercicio 3 - TIR'!$D$18-'Ejercicio 3 - TIR'!$C$18)*H687),'Ejercicio 3 - TIR'!$E$18-SQRT(('Ejercicio 3 - TIR'!$E$18-'Ejercicio 3 - TIR'!$C$18)*('Ejercicio 3 - TIR'!$E$18-'Ejercicio 3 - TIR'!$D$18)*(1-H687)))</f>
        <v>39183.4421568024</v>
      </c>
      <c r="J687" s="17">
        <f ca="1" t="shared" si="5104"/>
        <v>0.401946917019116</v>
      </c>
      <c r="K687" s="18">
        <f ca="1">IF(J687&lt;=('Ejercicio 3 - TIR'!$D$18-'Ejercicio 3 - TIR'!$C$18)/('Ejercicio 3 - TIR'!$E$18-'Ejercicio 3 - TIR'!$C$18),'Ejercicio 3 - TIR'!$C$18+SQRT(('Ejercicio 3 - TIR'!$E$18-'Ejercicio 3 - TIR'!$C$18)*('Ejercicio 3 - TIR'!$D$18-'Ejercicio 3 - TIR'!$C$18)*J687),'Ejercicio 3 - TIR'!$E$18-SQRT(('Ejercicio 3 - TIR'!$E$18-'Ejercicio 3 - TIR'!$C$18)*('Ejercicio 3 - TIR'!$E$18-'Ejercicio 3 - TIR'!$D$18)*(1-J687)))</f>
        <v>37764.7947527843</v>
      </c>
      <c r="L687" s="17">
        <f ca="1" t="shared" si="5104"/>
        <v>0.161612341958052</v>
      </c>
      <c r="M687" s="18">
        <f ca="1">IF(L687&lt;=('Ejercicio 3 - TIR'!$D$18-'Ejercicio 3 - TIR'!$C$18)/('Ejercicio 3 - TIR'!$E$18-'Ejercicio 3 - TIR'!$C$18),'Ejercicio 3 - TIR'!$C$18+SQRT(('Ejercicio 3 - TIR'!$E$18-'Ejercicio 3 - TIR'!$C$18)*('Ejercicio 3 - TIR'!$D$18-'Ejercicio 3 - TIR'!$C$18)*L687),'Ejercicio 3 - TIR'!$E$18-SQRT(('Ejercicio 3 - TIR'!$E$18-'Ejercicio 3 - TIR'!$C$18)*('Ejercicio 3 - TIR'!$E$18-'Ejercicio 3 - TIR'!$D$18)*(1-L687)))</f>
        <v>34923.6014556123</v>
      </c>
      <c r="N687" s="17">
        <f ca="1" t="shared" ref="N687:R687" si="5105">RAND()</f>
        <v>0.718359625684561</v>
      </c>
      <c r="O687" s="18">
        <f ca="1">IF(N687&lt;=('Ejercicio 3 - TIR'!$D$18-'Ejercicio 3 - TIR'!$C$18)/('Ejercicio 3 - TIR'!$E$18-'Ejercicio 3 - TIR'!$C$18),'Ejercicio 3 - TIR'!$C$18+SQRT(('Ejercicio 3 - TIR'!$E$18-'Ejercicio 3 - TIR'!$C$18)*('Ejercicio 3 - TIR'!$D$18-'Ejercicio 3 - TIR'!$C$18)*N687),'Ejercicio 3 - TIR'!$E$18-SQRT(('Ejercicio 3 - TIR'!$E$18-'Ejercicio 3 - TIR'!$C$18)*('Ejercicio 3 - TIR'!$E$18-'Ejercicio 3 - TIR'!$D$18)*(1-N687)))</f>
        <v>40404.0204445997</v>
      </c>
      <c r="P687" s="17">
        <f ca="1" t="shared" si="5105"/>
        <v>0.566165769252091</v>
      </c>
      <c r="Q687" s="19">
        <f ca="1">IF(P687&lt;=('Ejercicio 3 - TIR'!$D$22-'Ejercicio 3 - TIR'!$C$22)/('Ejercicio 3 - TIR'!$E$22-'Ejercicio 3 - TIR'!$C$22),'Ejercicio 3 - TIR'!$C$22+SQRT(('Ejercicio 3 - TIR'!$E$22-'Ejercicio 3 - TIR'!$C$22)*('Ejercicio 3 - TIR'!$D$22-'Ejercicio 3 - TIR'!$C$22)*P687),'Ejercicio 3 - TIR'!$E$22-SQRT(('Ejercicio 3 - TIR'!$E$22-'Ejercicio 3 - TIR'!$C$22)*('Ejercicio 3 - TIR'!$E$22-'Ejercicio 3 - TIR'!$D$22)*(1-P687)))</f>
        <v>0.152055383070326</v>
      </c>
      <c r="R687" s="17">
        <f ca="1" t="shared" si="5105"/>
        <v>0.412387422273885</v>
      </c>
      <c r="S687" s="19">
        <f ca="1">IF(R687&lt;=('Ejercicio 3 - TIR'!$D$23-'Ejercicio 3 - TIR'!$C$23)/('Ejercicio 3 - TIR'!$E$23-'Ejercicio 3 - TIR'!$C$23),'Ejercicio 3 - TIR'!$C$23+SQRT(('Ejercicio 3 - TIR'!$E$23-'Ejercicio 3 - TIR'!$C$23)*('Ejercicio 3 - TIR'!$D$23-'Ejercicio 3 - TIR'!$C$23)*R687),'Ejercicio 3 - TIR'!$E$23-SQRT(('Ejercicio 3 - TIR'!$E$23-'Ejercicio 3 - TIR'!$C$23)*('Ejercicio 3 - TIR'!$E$23-'Ejercicio 3 - TIR'!$D$23)*(1-R687)))</f>
        <v>0.147245134613229</v>
      </c>
      <c r="T687" s="17">
        <f ca="1" t="shared" ref="T687:X687" si="5106">RAND()</f>
        <v>0.951429194730993</v>
      </c>
      <c r="U687" s="19">
        <f ca="1">IF(T687&lt;=('Ejercicio 3 - TIR'!$D$24-'Ejercicio 3 - TIR'!$C$24)/('Ejercicio 3 - TIR'!$E$24-'Ejercicio 3 - TIR'!$C$24),'Ejercicio 3 - TIR'!$C$24+SQRT(('Ejercicio 3 - TIR'!$E$24-'Ejercicio 3 - TIR'!$C$24)*('Ejercicio 3 - TIR'!$D$24-'Ejercicio 3 - TIR'!$C$24)*T687),'Ejercicio 3 - TIR'!$E$24-SQRT(('Ejercicio 3 - TIR'!$E$24-'Ejercicio 3 - TIR'!$C$24)*('Ejercicio 3 - TIR'!$E$24-'Ejercicio 3 - TIR'!$D$24)*(1-T687)))</f>
        <v>0.208338171037388</v>
      </c>
      <c r="V687" s="17">
        <f ca="1" t="shared" si="5106"/>
        <v>0.811149441965624</v>
      </c>
      <c r="W687" s="19">
        <f ca="1">IF(V687&lt;=('Ejercicio 3 - TIR'!$D$25-'Ejercicio 3 - TIR'!$C$25)/('Ejercicio 3 - TIR'!$E$25-'Ejercicio 3 - TIR'!$C$25),'Ejercicio 3 - TIR'!$C$25+SQRT(('Ejercicio 3 - TIR'!$E$25-'Ejercicio 3 - TIR'!$C$25)*('Ejercicio 3 - TIR'!$D$25-'Ejercicio 3 - TIR'!$C$25)*V687),'Ejercicio 3 - TIR'!$E$25-SQRT(('Ejercicio 3 - TIR'!$E$25-'Ejercicio 3 - TIR'!$C$25)*('Ejercicio 3 - TIR'!$E$25-'Ejercicio 3 - TIR'!$D$25)*(1-V687)))</f>
        <v>0.224290527949405</v>
      </c>
      <c r="X687" s="17">
        <f ca="1" t="shared" si="5106"/>
        <v>0.409198482505645</v>
      </c>
      <c r="Y687" s="19">
        <f ca="1">IF(X687&lt;=('Ejercicio 3 - TIR'!$D$26-'Ejercicio 3 - TIR'!$C$26)/('Ejercicio 3 - TIR'!$E$26-'Ejercicio 3 - TIR'!$C$26),'Ejercicio 3 - TIR'!$C$26+SQRT(('Ejercicio 3 - TIR'!$E$26-'Ejercicio 3 - TIR'!$C$26)*('Ejercicio 3 - TIR'!$D$26-'Ejercicio 3 - TIR'!$C$26)*X687),'Ejercicio 3 - TIR'!$E$26-SQRT(('Ejercicio 3 - TIR'!$E$26-'Ejercicio 3 - TIR'!$C$26)*('Ejercicio 3 - TIR'!$E$26-'Ejercicio 3 - TIR'!$D$26)*(1-X687)))</f>
        <v>0.223517009689027</v>
      </c>
      <c r="Z687" s="17">
        <f ca="1" t="shared" si="4764"/>
        <v>1.15205538307033</v>
      </c>
      <c r="AA687" s="17">
        <f ca="1" t="shared" si="4765"/>
        <v>1.32168993303241</v>
      </c>
      <c r="AB687" s="17">
        <f ca="1" t="shared" si="4766"/>
        <v>1.59704839635891</v>
      </c>
      <c r="AC687" s="17">
        <f ca="1" t="shared" si="4767"/>
        <v>1.955251224339</v>
      </c>
      <c r="AD687" s="17">
        <f ca="1" t="shared" si="4768"/>
        <v>2.39228313119407</v>
      </c>
      <c r="AE687" s="16">
        <f ca="1" t="shared" si="4769"/>
        <v>4418.96580924164</v>
      </c>
      <c r="AF687" s="16">
        <f ca="1" t="shared" si="4770"/>
        <v>5069.63702467469</v>
      </c>
      <c r="AG687" s="16">
        <f ca="1" t="shared" si="4771"/>
        <v>6125.83593021884</v>
      </c>
      <c r="AH687" s="16">
        <f ca="1" t="shared" si="4772"/>
        <v>7499.80290513905</v>
      </c>
      <c r="AI687" s="16">
        <f ca="1" t="shared" si="4773"/>
        <v>9176.13642375281</v>
      </c>
      <c r="AJ687" s="18">
        <f ca="1" t="shared" si="4774"/>
        <v>48019.9527012771</v>
      </c>
      <c r="AK687" s="18">
        <f ca="1" t="shared" si="4775"/>
        <v>51788.3610402035</v>
      </c>
      <c r="AL687" s="18">
        <f ca="1" t="shared" si="4776"/>
        <v>60312.2048987577</v>
      </c>
      <c r="AM687" s="18">
        <f ca="1" t="shared" si="4777"/>
        <v>68284.4145044134</v>
      </c>
      <c r="AN687" s="18">
        <f ca="1" t="shared" si="4778"/>
        <v>96657.8565420359</v>
      </c>
      <c r="AO687" s="18">
        <f ca="1">C687/'Ejercicio 3 - TIR'!$D$7</f>
        <v>13699.3237062918</v>
      </c>
      <c r="AP687" s="18">
        <f ca="1" t="shared" si="4779"/>
        <v>34320.6289949853</v>
      </c>
      <c r="AQ687" s="18">
        <f ca="1" t="shared" si="4780"/>
        <v>38089.0373339117</v>
      </c>
      <c r="AR687" s="18">
        <f ca="1" t="shared" si="4781"/>
        <v>46612.8811924659</v>
      </c>
      <c r="AS687" s="18">
        <f ca="1" t="shared" si="4782"/>
        <v>54585.0907981216</v>
      </c>
      <c r="AT687" s="18">
        <f ca="1" t="shared" si="4783"/>
        <v>82958.5328357441</v>
      </c>
      <c r="AU687" s="18">
        <f ca="1">AP687*'Ejercicio 3 - TIR'!$D$5</f>
        <v>17160.3144974926</v>
      </c>
      <c r="AV687" s="18">
        <f ca="1">AQ687*'Ejercicio 3 - TIR'!$D$5</f>
        <v>19044.5186669559</v>
      </c>
      <c r="AW687" s="18">
        <f ca="1">AR687*'Ejercicio 3 - TIR'!$D$5</f>
        <v>23306.440596233</v>
      </c>
      <c r="AX687" s="18">
        <f ca="1">AS687*'Ejercicio 3 - TIR'!$D$5</f>
        <v>27292.5453990608</v>
      </c>
      <c r="AY687" s="18">
        <f ca="1">AT687*'Ejercicio 3 - TIR'!$D$5</f>
        <v>41479.2664178721</v>
      </c>
      <c r="AZ687" s="18">
        <f ca="1" t="shared" ref="AZ687:BD687" si="5107">AJ687-AU687-AE687</f>
        <v>26440.6723945428</v>
      </c>
      <c r="BA687" s="18">
        <f ca="1" t="shared" si="5107"/>
        <v>27674.205348573</v>
      </c>
      <c r="BB687" s="18">
        <f ca="1" t="shared" si="5107"/>
        <v>30879.9283723059</v>
      </c>
      <c r="BC687" s="18">
        <f ca="1" t="shared" si="5107"/>
        <v>33492.0662002135</v>
      </c>
      <c r="BD687" s="18">
        <f ca="1" t="shared" si="5107"/>
        <v>46002.453700411</v>
      </c>
      <c r="BE687" s="18">
        <f ca="1" t="shared" ref="BE687:BI687" si="5108">AZ687/Z687</f>
        <v>22950.8691883164</v>
      </c>
      <c r="BF687" s="18">
        <f ca="1" t="shared" si="5108"/>
        <v>20938.5005188614</v>
      </c>
      <c r="BG687" s="18">
        <f ca="1" t="shared" si="5108"/>
        <v>19335.6246703034</v>
      </c>
      <c r="BH687" s="18">
        <f ca="1" t="shared" si="5108"/>
        <v>17129.2904887636</v>
      </c>
      <c r="BI687" s="18">
        <f ca="1" t="shared" si="5108"/>
        <v>19229.5189062549</v>
      </c>
      <c r="BJ687" s="18">
        <f ca="1" t="shared" si="4786"/>
        <v>69523.4667087243</v>
      </c>
      <c r="BK687" s="18">
        <f ca="1" t="shared" si="4787"/>
        <v>32772.6610113288</v>
      </c>
      <c r="BL687" s="18">
        <f ca="1" t="shared" si="4788"/>
        <v>102296.127720053</v>
      </c>
      <c r="BM687" s="18">
        <f ca="1">BK687*'Ejercicio 3 - TIR'!$D$5</f>
        <v>16386.3305056644</v>
      </c>
      <c r="BN687" s="18">
        <f ca="1" t="shared" si="4789"/>
        <v>85909.7972143887</v>
      </c>
      <c r="BO687" s="18">
        <f ca="1" t="shared" si="4790"/>
        <v>35911.2164000038</v>
      </c>
      <c r="BP687" s="18">
        <f ca="1" t="shared" si="4791"/>
        <v>-97558.1730783168</v>
      </c>
      <c r="BQ687" s="18">
        <f ca="1" t="shared" ref="BQ687:BT687" si="5109">BE687</f>
        <v>22950.8691883164</v>
      </c>
      <c r="BR687" s="18">
        <f ca="1" t="shared" si="5109"/>
        <v>20938.5005188614</v>
      </c>
      <c r="BS687" s="18">
        <f ca="1" t="shared" si="5109"/>
        <v>19335.6246703034</v>
      </c>
      <c r="BT687" s="18">
        <f ca="1" t="shared" si="5109"/>
        <v>17129.2904887636</v>
      </c>
      <c r="BU687" s="18">
        <f ca="1" t="shared" si="4793"/>
        <v>55140.7353062587</v>
      </c>
      <c r="BV687" s="20">
        <f ca="1" t="shared" si="4794"/>
        <v>10.3763503405221</v>
      </c>
    </row>
    <row r="688" ht="15" customHeight="1" spans="1:74">
      <c r="A688" s="16">
        <v>687</v>
      </c>
      <c r="B688" s="17">
        <f ca="1" t="shared" ref="B688:F688" si="5110">RAND()</f>
        <v>0.697124414947345</v>
      </c>
      <c r="C688" s="18">
        <f ca="1">IF(B688&lt;=('Ejercicio 3 - TIR'!$D$13-'Ejercicio 3 - TIR'!$C$13)/('Ejercicio 3 - TIR'!$E$13-'Ejercicio 3 - TIR'!$C$13),'Ejercicio 3 - TIR'!$C$13+SQRT(('Ejercicio 3 - TIR'!$E$13-'Ejercicio 3 - TIR'!$C$13)*('Ejercicio 3 - TIR'!$D$13-'Ejercicio 3 - TIR'!$C$13)*B688),'Ejercicio 3 - TIR'!$E$13-SQRT(('Ejercicio 3 - TIR'!$E$13-'Ejercicio 3 - TIR'!$C$13)*('Ejercicio 3 - TIR'!$E$13-'Ejercicio 3 - TIR'!$D$13)*(1-B688)))</f>
        <v>80935.6169241387</v>
      </c>
      <c r="D688" s="17">
        <f ca="1" t="shared" si="5110"/>
        <v>0.70692026814461</v>
      </c>
      <c r="E688" s="18">
        <f ca="1">IF(D688&lt;=('Ejercicio 3 - TIR'!$D$14-'Ejercicio 3 - TIR'!$C$14)/('Ejercicio 3 - TIR'!$E$14-'Ejercicio 3 - TIR'!$C$14),'Ejercicio 3 - TIR'!$C$14+SQRT(('Ejercicio 3 - TIR'!$E$14-'Ejercicio 3 - TIR'!$C$14)*('Ejercicio 3 - TIR'!$D$14-'Ejercicio 3 - TIR'!$C$14)*D688),'Ejercicio 3 - TIR'!$E$14-SQRT(('Ejercicio 3 - TIR'!$E$14-'Ejercicio 3 - TIR'!$C$14)*('Ejercicio 3 - TIR'!$E$14-'Ejercicio 3 - TIR'!$D$14)*(1-D688)))</f>
        <v>33369.6184289056</v>
      </c>
      <c r="F688" s="17">
        <f ca="1" t="shared" si="5110"/>
        <v>0.156515612564024</v>
      </c>
      <c r="G688" s="18">
        <f ca="1">IF(F688&lt;=('Ejercicio 3 - TIR'!$D$18-'Ejercicio 3 - TIR'!$C$18)/('Ejercicio 3 - TIR'!$E$18-'Ejercicio 3 - TIR'!$C$18),'Ejercicio 3 - TIR'!$C$18+SQRT(('Ejercicio 3 - TIR'!$E$18-'Ejercicio 3 - TIR'!$C$18)*('Ejercicio 3 - TIR'!$D$18-'Ejercicio 3 - TIR'!$C$18)*F688),'Ejercicio 3 - TIR'!$E$18-SQRT(('Ejercicio 3 - TIR'!$E$18-'Ejercicio 3 - TIR'!$C$18)*('Ejercicio 3 - TIR'!$E$18-'Ejercicio 3 - TIR'!$D$18)*(1-F688)))</f>
        <v>34845.3422876618</v>
      </c>
      <c r="H688" s="17">
        <f ca="1" t="shared" ref="H688:L688" si="5111">RAND()</f>
        <v>0.599842023367962</v>
      </c>
      <c r="I688" s="18">
        <f ca="1">IF(H688&lt;=('Ejercicio 3 - TIR'!$D$18-'Ejercicio 3 - TIR'!$C$18)/('Ejercicio 3 - TIR'!$E$18-'Ejercicio 3 - TIR'!$C$18),'Ejercicio 3 - TIR'!$C$18+SQRT(('Ejercicio 3 - TIR'!$E$18-'Ejercicio 3 - TIR'!$C$18)*('Ejercicio 3 - TIR'!$D$18-'Ejercicio 3 - TIR'!$C$18)*H688),'Ejercicio 3 - TIR'!$E$18-SQRT(('Ejercicio 3 - TIR'!$E$18-'Ejercicio 3 - TIR'!$C$18)*('Ejercicio 3 - TIR'!$E$18-'Ejercicio 3 - TIR'!$D$18)*(1-H688)))</f>
        <v>39485.5839833504</v>
      </c>
      <c r="J688" s="17">
        <f ca="1" t="shared" si="5111"/>
        <v>0.113937637996263</v>
      </c>
      <c r="K688" s="18">
        <f ca="1">IF(J688&lt;=('Ejercicio 3 - TIR'!$D$18-'Ejercicio 3 - TIR'!$C$18)/('Ejercicio 3 - TIR'!$E$18-'Ejercicio 3 - TIR'!$C$18),'Ejercicio 3 - TIR'!$C$18+SQRT(('Ejercicio 3 - TIR'!$E$18-'Ejercicio 3 - TIR'!$C$18)*('Ejercicio 3 - TIR'!$D$18-'Ejercicio 3 - TIR'!$C$18)*J688),'Ejercicio 3 - TIR'!$E$18-SQRT(('Ejercicio 3 - TIR'!$E$18-'Ejercicio 3 - TIR'!$C$18)*('Ejercicio 3 - TIR'!$E$18-'Ejercicio 3 - TIR'!$D$18)*(1-J688)))</f>
        <v>34134.0834170877</v>
      </c>
      <c r="L688" s="17">
        <f ca="1" t="shared" si="5111"/>
        <v>0.609263043558209</v>
      </c>
      <c r="M688" s="18">
        <f ca="1">IF(L688&lt;=('Ejercicio 3 - TIR'!$D$18-'Ejercicio 3 - TIR'!$C$18)/('Ejercicio 3 - TIR'!$E$18-'Ejercicio 3 - TIR'!$C$18),'Ejercicio 3 - TIR'!$C$18+SQRT(('Ejercicio 3 - TIR'!$E$18-'Ejercicio 3 - TIR'!$C$18)*('Ejercicio 3 - TIR'!$D$18-'Ejercicio 3 - TIR'!$C$18)*L688),'Ejercicio 3 - TIR'!$E$18-SQRT(('Ejercicio 3 - TIR'!$E$18-'Ejercicio 3 - TIR'!$C$18)*('Ejercicio 3 - TIR'!$E$18-'Ejercicio 3 - TIR'!$D$18)*(1-L688)))</f>
        <v>39559.7832890569</v>
      </c>
      <c r="N688" s="17">
        <f ca="1" t="shared" ref="N688:R688" si="5112">RAND()</f>
        <v>0.244085033924852</v>
      </c>
      <c r="O688" s="18">
        <f ca="1">IF(N688&lt;=('Ejercicio 3 - TIR'!$D$18-'Ejercicio 3 - TIR'!$C$18)/('Ejercicio 3 - TIR'!$E$18-'Ejercicio 3 - TIR'!$C$18),'Ejercicio 3 - TIR'!$C$18+SQRT(('Ejercicio 3 - TIR'!$E$18-'Ejercicio 3 - TIR'!$C$18)*('Ejercicio 3 - TIR'!$D$18-'Ejercicio 3 - TIR'!$C$18)*N688),'Ejercicio 3 - TIR'!$E$18-SQRT(('Ejercicio 3 - TIR'!$E$18-'Ejercicio 3 - TIR'!$C$18)*('Ejercicio 3 - TIR'!$E$18-'Ejercicio 3 - TIR'!$D$18)*(1-N688)))</f>
        <v>36050.8474686384</v>
      </c>
      <c r="P688" s="17">
        <f ca="1" t="shared" si="5112"/>
        <v>0.474087950859729</v>
      </c>
      <c r="Q688" s="19">
        <f ca="1">IF(P688&lt;=('Ejercicio 3 - TIR'!$D$22-'Ejercicio 3 - TIR'!$C$22)/('Ejercicio 3 - TIR'!$E$22-'Ejercicio 3 - TIR'!$C$22),'Ejercicio 3 - TIR'!$C$22+SQRT(('Ejercicio 3 - TIR'!$E$22-'Ejercicio 3 - TIR'!$C$22)*('Ejercicio 3 - TIR'!$D$22-'Ejercicio 3 - TIR'!$C$22)*P688),'Ejercicio 3 - TIR'!$E$22-SQRT(('Ejercicio 3 - TIR'!$E$22-'Ejercicio 3 - TIR'!$C$22)*('Ejercicio 3 - TIR'!$E$22-'Ejercicio 3 - TIR'!$D$22)*(1-P688)))</f>
        <v>0.149212297265835</v>
      </c>
      <c r="R688" s="17">
        <f ca="1" t="shared" si="5112"/>
        <v>0.758159159565152</v>
      </c>
      <c r="S688" s="19">
        <f ca="1">IF(R688&lt;=('Ejercicio 3 - TIR'!$D$23-'Ejercicio 3 - TIR'!$C$23)/('Ejercicio 3 - TIR'!$E$23-'Ejercicio 3 - TIR'!$C$23),'Ejercicio 3 - TIR'!$C$23+SQRT(('Ejercicio 3 - TIR'!$E$23-'Ejercicio 3 - TIR'!$C$23)*('Ejercicio 3 - TIR'!$D$23-'Ejercicio 3 - TIR'!$C$23)*R688),'Ejercicio 3 - TIR'!$E$23-SQRT(('Ejercicio 3 - TIR'!$E$23-'Ejercicio 3 - TIR'!$C$23)*('Ejercicio 3 - TIR'!$E$23-'Ejercicio 3 - TIR'!$D$23)*(1-R688)))</f>
        <v>0.159135831845417</v>
      </c>
      <c r="T688" s="17">
        <f ca="1" t="shared" ref="T688:X688" si="5113">RAND()</f>
        <v>0.555226889738009</v>
      </c>
      <c r="U688" s="19">
        <f ca="1">IF(T688&lt;=('Ejercicio 3 - TIR'!$D$24-'Ejercicio 3 - TIR'!$C$24)/('Ejercicio 3 - TIR'!$E$24-'Ejercicio 3 - TIR'!$C$24),'Ejercicio 3 - TIR'!$C$24+SQRT(('Ejercicio 3 - TIR'!$E$24-'Ejercicio 3 - TIR'!$C$24)*('Ejercicio 3 - TIR'!$D$24-'Ejercicio 3 - TIR'!$C$24)*T688),'Ejercicio 3 - TIR'!$E$24-SQRT(('Ejercicio 3 - TIR'!$E$24-'Ejercicio 3 - TIR'!$C$24)*('Ejercicio 3 - TIR'!$E$24-'Ejercicio 3 - TIR'!$D$24)*(1-T688)))</f>
        <v>0.18471027474273</v>
      </c>
      <c r="V688" s="17">
        <f ca="1" t="shared" si="5113"/>
        <v>0.564770081506007</v>
      </c>
      <c r="W688" s="19">
        <f ca="1">IF(V688&lt;=('Ejercicio 3 - TIR'!$D$25-'Ejercicio 3 - TIR'!$C$25)/('Ejercicio 3 - TIR'!$E$25-'Ejercicio 3 - TIR'!$C$25),'Ejercicio 3 - TIR'!$C$25+SQRT(('Ejercicio 3 - TIR'!$E$25-'Ejercicio 3 - TIR'!$C$25)*('Ejercicio 3 - TIR'!$D$25-'Ejercicio 3 - TIR'!$C$25)*V688),'Ejercicio 3 - TIR'!$E$25-SQRT(('Ejercicio 3 - TIR'!$E$25-'Ejercicio 3 - TIR'!$C$25)*('Ejercicio 3 - TIR'!$E$25-'Ejercicio 3 - TIR'!$D$25)*(1-V688)))</f>
        <v>0.210970463559902</v>
      </c>
      <c r="X688" s="17">
        <f ca="1" t="shared" si="5113"/>
        <v>0.0816096266181294</v>
      </c>
      <c r="Y688" s="19">
        <f ca="1">IF(X688&lt;=('Ejercicio 3 - TIR'!$D$26-'Ejercicio 3 - TIR'!$C$26)/('Ejercicio 3 - TIR'!$E$26-'Ejercicio 3 - TIR'!$C$26),'Ejercicio 3 - TIR'!$C$26+SQRT(('Ejercicio 3 - TIR'!$E$26-'Ejercicio 3 - TIR'!$C$26)*('Ejercicio 3 - TIR'!$D$26-'Ejercicio 3 - TIR'!$C$26)*X688),'Ejercicio 3 - TIR'!$E$26-SQRT(('Ejercicio 3 - TIR'!$E$26-'Ejercicio 3 - TIR'!$C$26)*('Ejercicio 3 - TIR'!$E$26-'Ejercicio 3 - TIR'!$D$26)*(1-X688)))</f>
        <v>0.204844055775594</v>
      </c>
      <c r="Z688" s="17">
        <f ca="1" t="shared" si="4764"/>
        <v>1.14921229726583</v>
      </c>
      <c r="AA688" s="17">
        <f ca="1" t="shared" si="4765"/>
        <v>1.33209315215822</v>
      </c>
      <c r="AB688" s="17">
        <f ca="1" t="shared" si="4766"/>
        <v>1.57814444427627</v>
      </c>
      <c r="AC688" s="17">
        <f ca="1" t="shared" si="4767"/>
        <v>1.91108630924972</v>
      </c>
      <c r="AD688" s="17">
        <f ca="1" t="shared" si="4768"/>
        <v>2.30256097977364</v>
      </c>
      <c r="AE688" s="16">
        <f ca="1" t="shared" si="4769"/>
        <v>4979.15742466135</v>
      </c>
      <c r="AF688" s="16">
        <f ca="1" t="shared" si="4770"/>
        <v>5771.51978332411</v>
      </c>
      <c r="AG688" s="16">
        <f ca="1" t="shared" si="4771"/>
        <v>6837.57878818501</v>
      </c>
      <c r="AH688" s="16">
        <f ca="1" t="shared" si="4772"/>
        <v>8280.10595475575</v>
      </c>
      <c r="AI688" s="16">
        <f ca="1" t="shared" si="4773"/>
        <v>9976.23644077957</v>
      </c>
      <c r="AJ688" s="18">
        <f ca="1" t="shared" si="4774"/>
        <v>40044.6958594182</v>
      </c>
      <c r="AK688" s="18">
        <f ca="1" t="shared" si="4775"/>
        <v>52598.4760331892</v>
      </c>
      <c r="AL688" s="18">
        <f ca="1" t="shared" si="4776"/>
        <v>53868.5141051397</v>
      </c>
      <c r="AM688" s="18">
        <f ca="1" t="shared" si="4777"/>
        <v>75602.1602406024</v>
      </c>
      <c r="AN688" s="18">
        <f ca="1" t="shared" si="4778"/>
        <v>83009.2746690581</v>
      </c>
      <c r="AO688" s="18">
        <f ca="1">C688/'Ejercicio 3 - TIR'!$D$7</f>
        <v>16187.1233848277</v>
      </c>
      <c r="AP688" s="18">
        <f ca="1" t="shared" si="4779"/>
        <v>23857.5724745904</v>
      </c>
      <c r="AQ688" s="18">
        <f ca="1" t="shared" si="4780"/>
        <v>36411.3526483615</v>
      </c>
      <c r="AR688" s="18">
        <f ca="1" t="shared" si="4781"/>
        <v>37681.3907203119</v>
      </c>
      <c r="AS688" s="18">
        <f ca="1" t="shared" si="4782"/>
        <v>59415.0368557746</v>
      </c>
      <c r="AT688" s="18">
        <f ca="1" t="shared" si="4783"/>
        <v>66822.1512842304</v>
      </c>
      <c r="AU688" s="18">
        <f ca="1">AP688*'Ejercicio 3 - TIR'!$D$5</f>
        <v>11928.7862372952</v>
      </c>
      <c r="AV688" s="18">
        <f ca="1">AQ688*'Ejercicio 3 - TIR'!$D$5</f>
        <v>18205.6763241808</v>
      </c>
      <c r="AW688" s="18">
        <f ca="1">AR688*'Ejercicio 3 - TIR'!$D$5</f>
        <v>18840.695360156</v>
      </c>
      <c r="AX688" s="18">
        <f ca="1">AS688*'Ejercicio 3 - TIR'!$D$5</f>
        <v>29707.5184278873</v>
      </c>
      <c r="AY688" s="18">
        <f ca="1">AT688*'Ejercicio 3 - TIR'!$D$5</f>
        <v>33411.0756421152</v>
      </c>
      <c r="AZ688" s="18">
        <f ca="1" t="shared" ref="AZ688:BD688" si="5114">AJ688-AU688-AE688</f>
        <v>23136.7521974616</v>
      </c>
      <c r="BA688" s="18">
        <f ca="1" t="shared" si="5114"/>
        <v>28621.2799256844</v>
      </c>
      <c r="BB688" s="18">
        <f ca="1" t="shared" si="5114"/>
        <v>28190.2399567987</v>
      </c>
      <c r="BC688" s="18">
        <f ca="1" t="shared" si="5114"/>
        <v>37614.5358579593</v>
      </c>
      <c r="BD688" s="18">
        <f ca="1" t="shared" si="5114"/>
        <v>39621.9625861634</v>
      </c>
      <c r="BE688" s="18">
        <f ca="1" t="shared" ref="BE688:BI688" si="5115">AZ688/Z688</f>
        <v>20132.7050297911</v>
      </c>
      <c r="BF688" s="18">
        <f ca="1" t="shared" si="5115"/>
        <v>21485.9447924592</v>
      </c>
      <c r="BG688" s="18">
        <f ca="1" t="shared" si="5115"/>
        <v>17862.902257801</v>
      </c>
      <c r="BH688" s="18">
        <f ca="1" t="shared" si="5115"/>
        <v>19682.2800079221</v>
      </c>
      <c r="BI688" s="18">
        <f ca="1" t="shared" si="5115"/>
        <v>17207.7799173243</v>
      </c>
      <c r="BJ688" s="18">
        <f ca="1" t="shared" si="4786"/>
        <v>76835.5813043334</v>
      </c>
      <c r="BK688" s="18">
        <f ca="1" t="shared" si="4787"/>
        <v>37271.8386806858</v>
      </c>
      <c r="BL688" s="18">
        <f ca="1" t="shared" si="4788"/>
        <v>114107.419985019</v>
      </c>
      <c r="BM688" s="18">
        <f ca="1">BK688*'Ejercicio 3 - TIR'!$D$5</f>
        <v>18635.9193403429</v>
      </c>
      <c r="BN688" s="18">
        <f ca="1" t="shared" si="4789"/>
        <v>95471.5006446763</v>
      </c>
      <c r="BO688" s="18">
        <f ca="1" t="shared" si="4790"/>
        <v>41463.1801213194</v>
      </c>
      <c r="BP688" s="18">
        <f ca="1" t="shared" si="4791"/>
        <v>-114305.235353044</v>
      </c>
      <c r="BQ688" s="18">
        <f ca="1" t="shared" ref="BQ688:BT688" si="5116">BE688</f>
        <v>20132.7050297911</v>
      </c>
      <c r="BR688" s="18">
        <f ca="1" t="shared" si="5116"/>
        <v>21485.9447924592</v>
      </c>
      <c r="BS688" s="18">
        <f ca="1" t="shared" si="5116"/>
        <v>17862.902257801</v>
      </c>
      <c r="BT688" s="18">
        <f ca="1" t="shared" si="5116"/>
        <v>19682.2800079221</v>
      </c>
      <c r="BU688" s="18">
        <f ca="1" t="shared" si="4793"/>
        <v>58670.9600386437</v>
      </c>
      <c r="BV688" s="20">
        <f ca="1" t="shared" si="4794"/>
        <v>5.51977608085905</v>
      </c>
    </row>
    <row r="689" ht="15" customHeight="1" spans="1:74">
      <c r="A689" s="16">
        <v>688</v>
      </c>
      <c r="B689" s="17">
        <f ca="1" t="shared" ref="B689:F689" si="5117">RAND()</f>
        <v>0.339314553966303</v>
      </c>
      <c r="C689" s="18">
        <f ca="1">IF(B689&lt;=('Ejercicio 3 - TIR'!$D$13-'Ejercicio 3 - TIR'!$C$13)/('Ejercicio 3 - TIR'!$E$13-'Ejercicio 3 - TIR'!$C$13),'Ejercicio 3 - TIR'!$C$13+SQRT(('Ejercicio 3 - TIR'!$E$13-'Ejercicio 3 - TIR'!$C$13)*('Ejercicio 3 - TIR'!$D$13-'Ejercicio 3 - TIR'!$C$13)*B689),'Ejercicio 3 - TIR'!$E$13-SQRT(('Ejercicio 3 - TIR'!$E$13-'Ejercicio 3 - TIR'!$C$13)*('Ejercicio 3 - TIR'!$E$13-'Ejercicio 3 - TIR'!$D$13)*(1-B689)))</f>
        <v>71842.8954748462</v>
      </c>
      <c r="D689" s="17">
        <f ca="1" t="shared" si="5117"/>
        <v>0.394530403287578</v>
      </c>
      <c r="E689" s="18">
        <f ca="1">IF(D689&lt;=('Ejercicio 3 - TIR'!$D$14-'Ejercicio 3 - TIR'!$C$14)/('Ejercicio 3 - TIR'!$E$14-'Ejercicio 3 - TIR'!$C$14),'Ejercicio 3 - TIR'!$C$14+SQRT(('Ejercicio 3 - TIR'!$E$14-'Ejercicio 3 - TIR'!$C$14)*('Ejercicio 3 - TIR'!$D$14-'Ejercicio 3 - TIR'!$C$14)*D689),'Ejercicio 3 - TIR'!$E$14-SQRT(('Ejercicio 3 - TIR'!$E$14-'Ejercicio 3 - TIR'!$C$14)*('Ejercicio 3 - TIR'!$E$14-'Ejercicio 3 - TIR'!$D$14)*(1-D689)))</f>
        <v>30470.0241602162</v>
      </c>
      <c r="F689" s="17">
        <f ca="1" t="shared" si="5117"/>
        <v>0.61275561267849</v>
      </c>
      <c r="G689" s="18">
        <f ca="1">IF(F689&lt;=('Ejercicio 3 - TIR'!$D$18-'Ejercicio 3 - TIR'!$C$18)/('Ejercicio 3 - TIR'!$E$18-'Ejercicio 3 - TIR'!$C$18),'Ejercicio 3 - TIR'!$C$18+SQRT(('Ejercicio 3 - TIR'!$E$18-'Ejercicio 3 - TIR'!$C$18)*('Ejercicio 3 - TIR'!$D$18-'Ejercicio 3 - TIR'!$C$18)*F689),'Ejercicio 3 - TIR'!$E$18-SQRT(('Ejercicio 3 - TIR'!$E$18-'Ejercicio 3 - TIR'!$C$18)*('Ejercicio 3 - TIR'!$E$18-'Ejercicio 3 - TIR'!$D$18)*(1-F689)))</f>
        <v>39587.1446167132</v>
      </c>
      <c r="H689" s="17">
        <f ca="1" t="shared" ref="H689:L689" si="5118">RAND()</f>
        <v>0.925645565519984</v>
      </c>
      <c r="I689" s="18">
        <f ca="1">IF(H689&lt;=('Ejercicio 3 - TIR'!$D$18-'Ejercicio 3 - TIR'!$C$18)/('Ejercicio 3 - TIR'!$E$18-'Ejercicio 3 - TIR'!$C$18),'Ejercicio 3 - TIR'!$C$18+SQRT(('Ejercicio 3 - TIR'!$E$18-'Ejercicio 3 - TIR'!$C$18)*('Ejercicio 3 - TIR'!$D$18-'Ejercicio 3 - TIR'!$C$18)*H689),'Ejercicio 3 - TIR'!$E$18-SQRT(('Ejercicio 3 - TIR'!$E$18-'Ejercicio 3 - TIR'!$C$18)*('Ejercicio 3 - TIR'!$E$18-'Ejercicio 3 - TIR'!$D$18)*(1-H689)))</f>
        <v>42638.5211019361</v>
      </c>
      <c r="J689" s="17">
        <f ca="1" t="shared" si="5118"/>
        <v>0.292174980968571</v>
      </c>
      <c r="K689" s="18">
        <f ca="1">IF(J689&lt;=('Ejercicio 3 - TIR'!$D$18-'Ejercicio 3 - TIR'!$C$18)/('Ejercicio 3 - TIR'!$E$18-'Ejercicio 3 - TIR'!$C$18),'Ejercicio 3 - TIR'!$C$18+SQRT(('Ejercicio 3 - TIR'!$E$18-'Ejercicio 3 - TIR'!$C$18)*('Ejercicio 3 - TIR'!$D$18-'Ejercicio 3 - TIR'!$C$18)*J689),'Ejercicio 3 - TIR'!$E$18-SQRT(('Ejercicio 3 - TIR'!$E$18-'Ejercicio 3 - TIR'!$C$18)*('Ejercicio 3 - TIR'!$E$18-'Ejercicio 3 - TIR'!$D$18)*(1-J689)))</f>
        <v>36620.1395110138</v>
      </c>
      <c r="L689" s="17">
        <f ca="1" t="shared" si="5118"/>
        <v>0.308418448006957</v>
      </c>
      <c r="M689" s="18">
        <f ca="1">IF(L689&lt;=('Ejercicio 3 - TIR'!$D$18-'Ejercicio 3 - TIR'!$C$18)/('Ejercicio 3 - TIR'!$E$18-'Ejercicio 3 - TIR'!$C$18),'Ejercicio 3 - TIR'!$C$18+SQRT(('Ejercicio 3 - TIR'!$E$18-'Ejercicio 3 - TIR'!$C$18)*('Ejercicio 3 - TIR'!$D$18-'Ejercicio 3 - TIR'!$C$18)*L689),'Ejercicio 3 - TIR'!$E$18-SQRT(('Ejercicio 3 - TIR'!$E$18-'Ejercicio 3 - TIR'!$C$18)*('Ejercicio 3 - TIR'!$E$18-'Ejercicio 3 - TIR'!$D$18)*(1-L689)))</f>
        <v>36801.6738528868</v>
      </c>
      <c r="N689" s="17">
        <f ca="1" t="shared" ref="N689:R689" si="5119">RAND()</f>
        <v>0.60622099433179</v>
      </c>
      <c r="O689" s="18">
        <f ca="1">IF(N689&lt;=('Ejercicio 3 - TIR'!$D$18-'Ejercicio 3 - TIR'!$C$18)/('Ejercicio 3 - TIR'!$E$18-'Ejercicio 3 - TIR'!$C$18),'Ejercicio 3 - TIR'!$C$18+SQRT(('Ejercicio 3 - TIR'!$E$18-'Ejercicio 3 - TIR'!$C$18)*('Ejercicio 3 - TIR'!$D$18-'Ejercicio 3 - TIR'!$C$18)*N689),'Ejercicio 3 - TIR'!$E$18-SQRT(('Ejercicio 3 - TIR'!$E$18-'Ejercicio 3 - TIR'!$C$18)*('Ejercicio 3 - TIR'!$E$18-'Ejercicio 3 - TIR'!$D$18)*(1-N689)))</f>
        <v>39535.8874337824</v>
      </c>
      <c r="P689" s="17">
        <f ca="1" t="shared" si="5119"/>
        <v>0.295024669159078</v>
      </c>
      <c r="Q689" s="19">
        <f ca="1">IF(P689&lt;=('Ejercicio 3 - TIR'!$D$22-'Ejercicio 3 - TIR'!$C$22)/('Ejercicio 3 - TIR'!$E$22-'Ejercicio 3 - TIR'!$C$22),'Ejercicio 3 - TIR'!$C$22+SQRT(('Ejercicio 3 - TIR'!$E$22-'Ejercicio 3 - TIR'!$C$22)*('Ejercicio 3 - TIR'!$D$22-'Ejercicio 3 - TIR'!$C$22)*P689),'Ejercicio 3 - TIR'!$E$22-SQRT(('Ejercicio 3 - TIR'!$E$22-'Ejercicio 3 - TIR'!$C$22)*('Ejercicio 3 - TIR'!$E$22-'Ejercicio 3 - TIR'!$D$22)*(1-P689)))</f>
        <v>0.14304440071875</v>
      </c>
      <c r="R689" s="17">
        <f ca="1" t="shared" si="5119"/>
        <v>0.156926063242522</v>
      </c>
      <c r="S689" s="19">
        <f ca="1">IF(R689&lt;=('Ejercicio 3 - TIR'!$D$23-'Ejercicio 3 - TIR'!$C$23)/('Ejercicio 3 - TIR'!$E$23-'Ejercicio 3 - TIR'!$C$23),'Ejercicio 3 - TIR'!$C$23+SQRT(('Ejercicio 3 - TIR'!$E$23-'Ejercicio 3 - TIR'!$C$23)*('Ejercicio 3 - TIR'!$D$23-'Ejercicio 3 - TIR'!$C$23)*R689),'Ejercicio 3 - TIR'!$E$23-SQRT(('Ejercicio 3 - TIR'!$E$23-'Ejercicio 3 - TIR'!$C$23)*('Ejercicio 3 - TIR'!$E$23-'Ejercicio 3 - TIR'!$D$23)*(1-R689)))</f>
        <v>0.136806752031149</v>
      </c>
      <c r="T689" s="17">
        <f ca="1" t="shared" ref="T689:X689" si="5120">RAND()</f>
        <v>0.658029813937781</v>
      </c>
      <c r="U689" s="19">
        <f ca="1">IF(T689&lt;=('Ejercicio 3 - TIR'!$D$24-'Ejercicio 3 - TIR'!$C$24)/('Ejercicio 3 - TIR'!$E$24-'Ejercicio 3 - TIR'!$C$24),'Ejercicio 3 - TIR'!$C$24+SQRT(('Ejercicio 3 - TIR'!$E$24-'Ejercicio 3 - TIR'!$C$24)*('Ejercicio 3 - TIR'!$D$24-'Ejercicio 3 - TIR'!$C$24)*T689),'Ejercicio 3 - TIR'!$E$24-SQRT(('Ejercicio 3 - TIR'!$E$24-'Ejercicio 3 - TIR'!$C$24)*('Ejercicio 3 - TIR'!$E$24-'Ejercicio 3 - TIR'!$D$24)*(1-T689)))</f>
        <v>0.189056236153722</v>
      </c>
      <c r="V689" s="17">
        <f ca="1" t="shared" si="5120"/>
        <v>0.506839403946676</v>
      </c>
      <c r="W689" s="19">
        <f ca="1">IF(V689&lt;=('Ejercicio 3 - TIR'!$D$25-'Ejercicio 3 - TIR'!$C$25)/('Ejercicio 3 - TIR'!$E$25-'Ejercicio 3 - TIR'!$C$25),'Ejercicio 3 - TIR'!$C$25+SQRT(('Ejercicio 3 - TIR'!$E$25-'Ejercicio 3 - TIR'!$C$25)*('Ejercicio 3 - TIR'!$D$25-'Ejercicio 3 - TIR'!$C$25)*V689),'Ejercicio 3 - TIR'!$E$25-SQRT(('Ejercicio 3 - TIR'!$E$25-'Ejercicio 3 - TIR'!$C$25)*('Ejercicio 3 - TIR'!$E$25-'Ejercicio 3 - TIR'!$D$25)*(1-V689)))</f>
        <v>0.208454096637735</v>
      </c>
      <c r="X689" s="17">
        <f ca="1" t="shared" si="5120"/>
        <v>0.829542901752317</v>
      </c>
      <c r="Y689" s="19">
        <f ca="1">IF(X689&lt;=('Ejercicio 3 - TIR'!$D$26-'Ejercicio 3 - TIR'!$C$26)/('Ejercicio 3 - TIR'!$E$26-'Ejercicio 3 - TIR'!$C$26),'Ejercicio 3 - TIR'!$C$26+SQRT(('Ejercicio 3 - TIR'!$E$26-'Ejercicio 3 - TIR'!$C$26)*('Ejercicio 3 - TIR'!$D$26-'Ejercicio 3 - TIR'!$C$26)*X689),'Ejercicio 3 - TIR'!$E$26-SQRT(('Ejercicio 3 - TIR'!$E$26-'Ejercicio 3 - TIR'!$C$26)*('Ejercicio 3 - TIR'!$E$26-'Ejercicio 3 - TIR'!$D$26)*(1-X689)))</f>
        <v>0.249660779005757</v>
      </c>
      <c r="Z689" s="17">
        <f ca="1" t="shared" si="4764"/>
        <v>1.14304440071875</v>
      </c>
      <c r="AA689" s="17">
        <f ca="1" t="shared" si="4765"/>
        <v>1.29942059260847</v>
      </c>
      <c r="AB689" s="17">
        <f ca="1" t="shared" si="4766"/>
        <v>1.54508415902767</v>
      </c>
      <c r="AC689" s="17">
        <f ca="1" t="shared" si="4767"/>
        <v>1.86716328162706</v>
      </c>
      <c r="AD689" s="17">
        <f ca="1" t="shared" si="4768"/>
        <v>2.33332072104902</v>
      </c>
      <c r="AE689" s="16">
        <f ca="1" t="shared" si="4769"/>
        <v>4358.56634588397</v>
      </c>
      <c r="AF689" s="16">
        <f ca="1" t="shared" si="4770"/>
        <v>4954.84765117663</v>
      </c>
      <c r="AG689" s="16">
        <f ca="1" t="shared" si="4771"/>
        <v>5891.59249882319</v>
      </c>
      <c r="AH689" s="16">
        <f ca="1" t="shared" si="4772"/>
        <v>7119.71909092304</v>
      </c>
      <c r="AI689" s="16">
        <f ca="1" t="shared" si="4773"/>
        <v>8897.23370546505</v>
      </c>
      <c r="AJ689" s="18">
        <f ca="1" t="shared" si="4774"/>
        <v>45249.8639945775</v>
      </c>
      <c r="AK689" s="18">
        <f ca="1" t="shared" si="4775"/>
        <v>55405.3723582267</v>
      </c>
      <c r="AL689" s="18">
        <f ca="1" t="shared" si="4776"/>
        <v>56581.1974598507</v>
      </c>
      <c r="AM689" s="18">
        <f ca="1" t="shared" si="4777"/>
        <v>68714.7341205248</v>
      </c>
      <c r="AN689" s="18">
        <f ca="1" t="shared" si="4778"/>
        <v>92249.9053743059</v>
      </c>
      <c r="AO689" s="18">
        <f ca="1">C689/'Ejercicio 3 - TIR'!$D$7</f>
        <v>14368.5790949692</v>
      </c>
      <c r="AP689" s="18">
        <f ca="1" t="shared" si="4779"/>
        <v>30881.2848996082</v>
      </c>
      <c r="AQ689" s="18">
        <f ca="1" t="shared" si="4780"/>
        <v>41036.7932632575</v>
      </c>
      <c r="AR689" s="18">
        <f ca="1" t="shared" si="4781"/>
        <v>42212.6183648815</v>
      </c>
      <c r="AS689" s="18">
        <f ca="1" t="shared" si="4782"/>
        <v>54346.1550255555</v>
      </c>
      <c r="AT689" s="18">
        <f ca="1" t="shared" si="4783"/>
        <v>77881.3262793366</v>
      </c>
      <c r="AU689" s="18">
        <f ca="1">AP689*'Ejercicio 3 - TIR'!$D$5</f>
        <v>15440.6424498041</v>
      </c>
      <c r="AV689" s="18">
        <f ca="1">AQ689*'Ejercicio 3 - TIR'!$D$5</f>
        <v>20518.3966316287</v>
      </c>
      <c r="AW689" s="18">
        <f ca="1">AR689*'Ejercicio 3 - TIR'!$D$5</f>
        <v>21106.3091824407</v>
      </c>
      <c r="AX689" s="18">
        <f ca="1">AS689*'Ejercicio 3 - TIR'!$D$5</f>
        <v>27173.0775127778</v>
      </c>
      <c r="AY689" s="18">
        <f ca="1">AT689*'Ejercicio 3 - TIR'!$D$5</f>
        <v>38940.6631396683</v>
      </c>
      <c r="AZ689" s="18">
        <f ca="1" t="shared" ref="AZ689:BD689" si="5121">AJ689-AU689-AE689</f>
        <v>25450.6551988894</v>
      </c>
      <c r="BA689" s="18">
        <f ca="1" t="shared" si="5121"/>
        <v>29932.1280754214</v>
      </c>
      <c r="BB689" s="18">
        <f ca="1" t="shared" si="5121"/>
        <v>29583.2957785868</v>
      </c>
      <c r="BC689" s="18">
        <f ca="1" t="shared" si="5121"/>
        <v>34421.937516824</v>
      </c>
      <c r="BD689" s="18">
        <f ca="1" t="shared" si="5121"/>
        <v>44412.0085291725</v>
      </c>
      <c r="BE689" s="18">
        <f ca="1" t="shared" ref="BE689:BI689" si="5122">AZ689/Z689</f>
        <v>22265.6750541676</v>
      </c>
      <c r="BF689" s="18">
        <f ca="1" t="shared" si="5122"/>
        <v>23034.9805487807</v>
      </c>
      <c r="BG689" s="18">
        <f ca="1" t="shared" si="5122"/>
        <v>19146.7213004136</v>
      </c>
      <c r="BH689" s="18">
        <f ca="1" t="shared" si="5122"/>
        <v>18435.4190421035</v>
      </c>
      <c r="BI689" s="18">
        <f ca="1" t="shared" si="5122"/>
        <v>19033.8208239139</v>
      </c>
      <c r="BJ689" s="18">
        <f ca="1" t="shared" si="4786"/>
        <v>71096.3387438966</v>
      </c>
      <c r="BK689" s="18">
        <f ca="1" t="shared" si="4787"/>
        <v>33526.5033343235</v>
      </c>
      <c r="BL689" s="18">
        <f ca="1" t="shared" si="4788"/>
        <v>104622.84207822</v>
      </c>
      <c r="BM689" s="18">
        <f ca="1">BK689*'Ejercicio 3 - TIR'!$D$5</f>
        <v>16763.2516671617</v>
      </c>
      <c r="BN689" s="18">
        <f ca="1" t="shared" si="4789"/>
        <v>87859.5904110583</v>
      </c>
      <c r="BO689" s="18">
        <f ca="1" t="shared" si="4790"/>
        <v>37654.3137077008</v>
      </c>
      <c r="BP689" s="18">
        <f ca="1" t="shared" si="4791"/>
        <v>-102312.919635062</v>
      </c>
      <c r="BQ689" s="18">
        <f ca="1" t="shared" ref="BQ689:BT689" si="5123">BE689</f>
        <v>22265.6750541676</v>
      </c>
      <c r="BR689" s="18">
        <f ca="1" t="shared" si="5123"/>
        <v>23034.9805487807</v>
      </c>
      <c r="BS689" s="18">
        <f ca="1" t="shared" si="5123"/>
        <v>19146.7213004136</v>
      </c>
      <c r="BT689" s="18">
        <f ca="1" t="shared" si="5123"/>
        <v>18435.4190421035</v>
      </c>
      <c r="BU689" s="18">
        <f ca="1" t="shared" si="4793"/>
        <v>56688.1345316147</v>
      </c>
      <c r="BV689" s="20">
        <f ca="1" t="shared" si="4794"/>
        <v>9.7138093939618</v>
      </c>
    </row>
    <row r="690" ht="15" customHeight="1" spans="1:74">
      <c r="A690" s="16">
        <v>689</v>
      </c>
      <c r="B690" s="17">
        <f ca="1" t="shared" ref="B690:F690" si="5124">RAND()</f>
        <v>0.210797780093737</v>
      </c>
      <c r="C690" s="18">
        <f ca="1">IF(B690&lt;=('Ejercicio 3 - TIR'!$D$13-'Ejercicio 3 - TIR'!$C$13)/('Ejercicio 3 - TIR'!$E$13-'Ejercicio 3 - TIR'!$C$13),'Ejercicio 3 - TIR'!$C$13+SQRT(('Ejercicio 3 - TIR'!$E$13-'Ejercicio 3 - TIR'!$C$13)*('Ejercicio 3 - TIR'!$D$13-'Ejercicio 3 - TIR'!$C$13)*B690),'Ejercicio 3 - TIR'!$E$13-SQRT(('Ejercicio 3 - TIR'!$E$13-'Ejercicio 3 - TIR'!$C$13)*('Ejercicio 3 - TIR'!$E$13-'Ejercicio 3 - TIR'!$D$13)*(1-B690)))</f>
        <v>69182.5438761541</v>
      </c>
      <c r="D690" s="17">
        <f ca="1" t="shared" si="5124"/>
        <v>0.699857704691904</v>
      </c>
      <c r="E690" s="18">
        <f ca="1">IF(D690&lt;=('Ejercicio 3 - TIR'!$D$14-'Ejercicio 3 - TIR'!$C$14)/('Ejercicio 3 - TIR'!$E$14-'Ejercicio 3 - TIR'!$C$14),'Ejercicio 3 - TIR'!$C$14+SQRT(('Ejercicio 3 - TIR'!$E$14-'Ejercicio 3 - TIR'!$C$14)*('Ejercicio 3 - TIR'!$D$14-'Ejercicio 3 - TIR'!$C$14)*D690),'Ejercicio 3 - TIR'!$E$14-SQRT(('Ejercicio 3 - TIR'!$E$14-'Ejercicio 3 - TIR'!$C$14)*('Ejercicio 3 - TIR'!$E$14-'Ejercicio 3 - TIR'!$D$14)*(1-D690)))</f>
        <v>33290.2053461962</v>
      </c>
      <c r="F690" s="17">
        <f ca="1" t="shared" si="5124"/>
        <v>0.233208760010287</v>
      </c>
      <c r="G690" s="18">
        <f ca="1">IF(F690&lt;=('Ejercicio 3 - TIR'!$D$18-'Ejercicio 3 - TIR'!$C$18)/('Ejercicio 3 - TIR'!$E$18-'Ejercicio 3 - TIR'!$C$18),'Ejercicio 3 - TIR'!$C$18+SQRT(('Ejercicio 3 - TIR'!$E$18-'Ejercicio 3 - TIR'!$C$18)*('Ejercicio 3 - TIR'!$D$18-'Ejercicio 3 - TIR'!$C$18)*F690),'Ejercicio 3 - TIR'!$E$18-SQRT(('Ejercicio 3 - TIR'!$E$18-'Ejercicio 3 - TIR'!$C$18)*('Ejercicio 3 - TIR'!$E$18-'Ejercicio 3 - TIR'!$D$18)*(1-F690)))</f>
        <v>35914.5003171479</v>
      </c>
      <c r="H690" s="17">
        <f ca="1" t="shared" ref="H690:L690" si="5125">RAND()</f>
        <v>0.379475716545056</v>
      </c>
      <c r="I690" s="18">
        <f ca="1">IF(H690&lt;=('Ejercicio 3 - TIR'!$D$18-'Ejercicio 3 - TIR'!$C$18)/('Ejercicio 3 - TIR'!$E$18-'Ejercicio 3 - TIR'!$C$18),'Ejercicio 3 - TIR'!$C$18+SQRT(('Ejercicio 3 - TIR'!$E$18-'Ejercicio 3 - TIR'!$C$18)*('Ejercicio 3 - TIR'!$D$18-'Ejercicio 3 - TIR'!$C$18)*H690),'Ejercicio 3 - TIR'!$E$18-SQRT(('Ejercicio 3 - TIR'!$E$18-'Ejercicio 3 - TIR'!$C$18)*('Ejercicio 3 - TIR'!$E$18-'Ejercicio 3 - TIR'!$D$18)*(1-H690)))</f>
        <v>37544.6244095885</v>
      </c>
      <c r="J690" s="17">
        <f ca="1" t="shared" si="5125"/>
        <v>0.186182030034302</v>
      </c>
      <c r="K690" s="18">
        <f ca="1">IF(J690&lt;=('Ejercicio 3 - TIR'!$D$18-'Ejercicio 3 - TIR'!$C$18)/('Ejercicio 3 - TIR'!$E$18-'Ejercicio 3 - TIR'!$C$18),'Ejercicio 3 - TIR'!$C$18+SQRT(('Ejercicio 3 - TIR'!$E$18-'Ejercicio 3 - TIR'!$C$18)*('Ejercicio 3 - TIR'!$D$18-'Ejercicio 3 - TIR'!$C$18)*J690),'Ejercicio 3 - TIR'!$E$18-SQRT(('Ejercicio 3 - TIR'!$E$18-'Ejercicio 3 - TIR'!$C$18)*('Ejercicio 3 - TIR'!$E$18-'Ejercicio 3 - TIR'!$D$18)*(1-J690)))</f>
        <v>35284.6290792397</v>
      </c>
      <c r="L690" s="17">
        <f ca="1" t="shared" si="5125"/>
        <v>0.355993742883719</v>
      </c>
      <c r="M690" s="18">
        <f ca="1">IF(L690&lt;=('Ejercicio 3 - TIR'!$D$18-'Ejercicio 3 - TIR'!$C$18)/('Ejercicio 3 - TIR'!$E$18-'Ejercicio 3 - TIR'!$C$18),'Ejercicio 3 - TIR'!$C$18+SQRT(('Ejercicio 3 - TIR'!$E$18-'Ejercicio 3 - TIR'!$C$18)*('Ejercicio 3 - TIR'!$D$18-'Ejercicio 3 - TIR'!$C$18)*L690),'Ejercicio 3 - TIR'!$E$18-SQRT(('Ejercicio 3 - TIR'!$E$18-'Ejercicio 3 - TIR'!$C$18)*('Ejercicio 3 - TIR'!$E$18-'Ejercicio 3 - TIR'!$D$18)*(1-L690)))</f>
        <v>37307.4661431003</v>
      </c>
      <c r="N690" s="17">
        <f ca="1" t="shared" ref="N690:R690" si="5126">RAND()</f>
        <v>0.911175088285502</v>
      </c>
      <c r="O690" s="18">
        <f ca="1">IF(N690&lt;=('Ejercicio 3 - TIR'!$D$18-'Ejercicio 3 - TIR'!$C$18)/('Ejercicio 3 - TIR'!$E$18-'Ejercicio 3 - TIR'!$C$18),'Ejercicio 3 - TIR'!$C$18+SQRT(('Ejercicio 3 - TIR'!$E$18-'Ejercicio 3 - TIR'!$C$18)*('Ejercicio 3 - TIR'!$D$18-'Ejercicio 3 - TIR'!$C$18)*N690),'Ejercicio 3 - TIR'!$E$18-SQRT(('Ejercicio 3 - TIR'!$E$18-'Ejercicio 3 - TIR'!$C$18)*('Ejercicio 3 - TIR'!$E$18-'Ejercicio 3 - TIR'!$D$18)*(1-N690)))</f>
        <v>42418.9404542732</v>
      </c>
      <c r="P690" s="17">
        <f ca="1" t="shared" si="5126"/>
        <v>0.0455332456128517</v>
      </c>
      <c r="Q690" s="19">
        <f ca="1">IF(P690&lt;=('Ejercicio 3 - TIR'!$D$22-'Ejercicio 3 - TIR'!$C$22)/('Ejercicio 3 - TIR'!$E$22-'Ejercicio 3 - TIR'!$C$22),'Ejercicio 3 - TIR'!$C$22+SQRT(('Ejercicio 3 - TIR'!$E$22-'Ejercicio 3 - TIR'!$C$22)*('Ejercicio 3 - TIR'!$D$22-'Ejercicio 3 - TIR'!$C$22)*P690),'Ejercicio 3 - TIR'!$E$22-SQRT(('Ejercicio 3 - TIR'!$E$22-'Ejercicio 3 - TIR'!$C$22)*('Ejercicio 3 - TIR'!$E$22-'Ejercicio 3 - TIR'!$D$22)*(1-P690)))</f>
        <v>0.129053167517678</v>
      </c>
      <c r="R690" s="17">
        <f ca="1" t="shared" si="5126"/>
        <v>0.161219271373775</v>
      </c>
      <c r="S690" s="19">
        <f ca="1">IF(R690&lt;=('Ejercicio 3 - TIR'!$D$23-'Ejercicio 3 - TIR'!$C$23)/('Ejercicio 3 - TIR'!$E$23-'Ejercicio 3 - TIR'!$C$23),'Ejercicio 3 - TIR'!$C$23+SQRT(('Ejercicio 3 - TIR'!$E$23-'Ejercicio 3 - TIR'!$C$23)*('Ejercicio 3 - TIR'!$D$23-'Ejercicio 3 - TIR'!$C$23)*R690),'Ejercicio 3 - TIR'!$E$23-SQRT(('Ejercicio 3 - TIR'!$E$23-'Ejercicio 3 - TIR'!$C$23)*('Ejercicio 3 - TIR'!$E$23-'Ejercicio 3 - TIR'!$D$23)*(1-R690)))</f>
        <v>0.137035101657249</v>
      </c>
      <c r="T690" s="17">
        <f ca="1" t="shared" ref="T690:X690" si="5127">RAND()</f>
        <v>0.812763154837914</v>
      </c>
      <c r="U690" s="19">
        <f ca="1">IF(T690&lt;=('Ejercicio 3 - TIR'!$D$24-'Ejercicio 3 - TIR'!$C$24)/('Ejercicio 3 - TIR'!$E$24-'Ejercicio 3 - TIR'!$C$24),'Ejercicio 3 - TIR'!$C$24+SQRT(('Ejercicio 3 - TIR'!$E$24-'Ejercicio 3 - TIR'!$C$24)*('Ejercicio 3 - TIR'!$D$24-'Ejercicio 3 - TIR'!$C$24)*T690),'Ejercicio 3 - TIR'!$E$24-SQRT(('Ejercicio 3 - TIR'!$E$24-'Ejercicio 3 - TIR'!$C$24)*('Ejercicio 3 - TIR'!$E$24-'Ejercicio 3 - TIR'!$D$24)*(1-T690)))</f>
        <v>0.197103206197071</v>
      </c>
      <c r="V690" s="17">
        <f ca="1" t="shared" si="5127"/>
        <v>0.27866002284938</v>
      </c>
      <c r="W690" s="19">
        <f ca="1">IF(V690&lt;=('Ejercicio 3 - TIR'!$D$25-'Ejercicio 3 - TIR'!$C$25)/('Ejercicio 3 - TIR'!$E$25-'Ejercicio 3 - TIR'!$C$25),'Ejercicio 3 - TIR'!$C$25+SQRT(('Ejercicio 3 - TIR'!$E$25-'Ejercicio 3 - TIR'!$C$25)*('Ejercicio 3 - TIR'!$D$25-'Ejercicio 3 - TIR'!$C$25)*V690),'Ejercicio 3 - TIR'!$E$25-SQRT(('Ejercicio 3 - TIR'!$E$25-'Ejercicio 3 - TIR'!$C$25)*('Ejercicio 3 - TIR'!$E$25-'Ejercicio 3 - TIR'!$D$25)*(1-V690)))</f>
        <v>0.199751557710447</v>
      </c>
      <c r="X690" s="17">
        <f ca="1" t="shared" si="5127"/>
        <v>0.154355788492396</v>
      </c>
      <c r="Y690" s="19">
        <f ca="1">IF(X690&lt;=('Ejercicio 3 - TIR'!$D$26-'Ejercicio 3 - TIR'!$C$26)/('Ejercicio 3 - TIR'!$E$26-'Ejercicio 3 - TIR'!$C$26),'Ejercicio 3 - TIR'!$C$26+SQRT(('Ejercicio 3 - TIR'!$E$26-'Ejercicio 3 - TIR'!$C$26)*('Ejercicio 3 - TIR'!$D$26-'Ejercicio 3 - TIR'!$C$26)*X690),'Ejercicio 3 - TIR'!$E$26-SQRT(('Ejercicio 3 - TIR'!$E$26-'Ejercicio 3 - TIR'!$C$26)*('Ejercicio 3 - TIR'!$E$26-'Ejercicio 3 - TIR'!$D$26)*(1-X690)))</f>
        <v>0.210414715989439</v>
      </c>
      <c r="Z690" s="17">
        <f ca="1" t="shared" si="4764"/>
        <v>1.12905316751768</v>
      </c>
      <c r="AA690" s="17">
        <f ca="1" t="shared" si="4765"/>
        <v>1.2837730831049</v>
      </c>
      <c r="AB690" s="17">
        <f ca="1" t="shared" si="4766"/>
        <v>1.53680887381438</v>
      </c>
      <c r="AC690" s="17">
        <f ca="1" t="shared" si="4767"/>
        <v>1.84378884026204</v>
      </c>
      <c r="AD690" s="17">
        <f ca="1" t="shared" si="4768"/>
        <v>2.23174914543027</v>
      </c>
      <c r="AE690" s="16">
        <f ca="1" t="shared" si="4769"/>
        <v>4296.20644724054</v>
      </c>
      <c r="AF690" s="16">
        <f ca="1" t="shared" si="4770"/>
        <v>4884.93753447867</v>
      </c>
      <c r="AG690" s="16">
        <f ca="1" t="shared" si="4771"/>
        <v>5847.77438459684</v>
      </c>
      <c r="AH690" s="16">
        <f ca="1" t="shared" si="4772"/>
        <v>7015.87642705931</v>
      </c>
      <c r="AI690" s="16">
        <f ca="1" t="shared" si="4773"/>
        <v>8492.120072876</v>
      </c>
      <c r="AJ690" s="18">
        <f ca="1" t="shared" si="4774"/>
        <v>40549.3803428905</v>
      </c>
      <c r="AK690" s="18">
        <f ca="1" t="shared" si="4775"/>
        <v>48198.7782323129</v>
      </c>
      <c r="AL690" s="18">
        <f ca="1" t="shared" si="4776"/>
        <v>54225.7310782243</v>
      </c>
      <c r="AM690" s="18">
        <f ca="1" t="shared" si="4777"/>
        <v>68787.0897331022</v>
      </c>
      <c r="AN690" s="18">
        <f ca="1" t="shared" si="4778"/>
        <v>94668.4341088818</v>
      </c>
      <c r="AO690" s="18">
        <f ca="1">C690/'Ejercicio 3 - TIR'!$D$7</f>
        <v>13836.5087752308</v>
      </c>
      <c r="AP690" s="18">
        <f ca="1" t="shared" si="4779"/>
        <v>26712.8715676597</v>
      </c>
      <c r="AQ690" s="18">
        <f ca="1" t="shared" si="4780"/>
        <v>34362.2694570821</v>
      </c>
      <c r="AR690" s="18">
        <f ca="1" t="shared" si="4781"/>
        <v>40389.2223029935</v>
      </c>
      <c r="AS690" s="18">
        <f ca="1" t="shared" si="4782"/>
        <v>54950.5809578714</v>
      </c>
      <c r="AT690" s="18">
        <f ca="1" t="shared" si="4783"/>
        <v>80831.925333651</v>
      </c>
      <c r="AU690" s="18">
        <f ca="1">AP690*'Ejercicio 3 - TIR'!$D$5</f>
        <v>13356.4357838298</v>
      </c>
      <c r="AV690" s="18">
        <f ca="1">AQ690*'Ejercicio 3 - TIR'!$D$5</f>
        <v>17181.1347285411</v>
      </c>
      <c r="AW690" s="18">
        <f ca="1">AR690*'Ejercicio 3 - TIR'!$D$5</f>
        <v>20194.6111514967</v>
      </c>
      <c r="AX690" s="18">
        <f ca="1">AS690*'Ejercicio 3 - TIR'!$D$5</f>
        <v>27475.2904789357</v>
      </c>
      <c r="AY690" s="18">
        <f ca="1">AT690*'Ejercicio 3 - TIR'!$D$5</f>
        <v>40415.9626668255</v>
      </c>
      <c r="AZ690" s="18">
        <f ca="1" t="shared" ref="AZ690:BD690" si="5128">AJ690-AU690-AE690</f>
        <v>22896.7381118201</v>
      </c>
      <c r="BA690" s="18">
        <f ca="1" t="shared" si="5128"/>
        <v>26132.7059692932</v>
      </c>
      <c r="BB690" s="18">
        <f ca="1" t="shared" si="5128"/>
        <v>28183.3455421307</v>
      </c>
      <c r="BC690" s="18">
        <f ca="1" t="shared" si="5128"/>
        <v>34295.9228271072</v>
      </c>
      <c r="BD690" s="18">
        <f ca="1" t="shared" si="5128"/>
        <v>45760.3513691803</v>
      </c>
      <c r="BE690" s="18">
        <f ca="1" t="shared" ref="BE690:BI690" si="5129">AZ690/Z690</f>
        <v>20279.5924678734</v>
      </c>
      <c r="BF690" s="18">
        <f ca="1" t="shared" si="5129"/>
        <v>20356.1722186053</v>
      </c>
      <c r="BG690" s="18">
        <f ca="1" t="shared" si="5129"/>
        <v>18338.8748089275</v>
      </c>
      <c r="BH690" s="18">
        <f ca="1" t="shared" si="5129"/>
        <v>18600.7866400976</v>
      </c>
      <c r="BI690" s="18">
        <f ca="1" t="shared" si="5129"/>
        <v>20504.2540120959</v>
      </c>
      <c r="BJ690" s="18">
        <f ca="1" t="shared" si="4786"/>
        <v>74295.3873325715</v>
      </c>
      <c r="BK690" s="18">
        <f ca="1" t="shared" si="4787"/>
        <v>30879.6166348598</v>
      </c>
      <c r="BL690" s="18">
        <f ca="1" t="shared" si="4788"/>
        <v>105175.003967431</v>
      </c>
      <c r="BM690" s="18">
        <f ca="1">BK690*'Ejercicio 3 - TIR'!$D$5</f>
        <v>15439.8083174299</v>
      </c>
      <c r="BN690" s="18">
        <f ca="1" t="shared" si="4789"/>
        <v>89735.1956500014</v>
      </c>
      <c r="BO690" s="18">
        <f ca="1" t="shared" si="4790"/>
        <v>40208.4597338116</v>
      </c>
      <c r="BP690" s="18">
        <f ca="1" t="shared" si="4791"/>
        <v>-102472.74922235</v>
      </c>
      <c r="BQ690" s="18">
        <f ca="1" t="shared" ref="BQ690:BT690" si="5130">BE690</f>
        <v>20279.5924678734</v>
      </c>
      <c r="BR690" s="18">
        <f ca="1" t="shared" si="5130"/>
        <v>20356.1722186053</v>
      </c>
      <c r="BS690" s="18">
        <f ca="1" t="shared" si="5130"/>
        <v>18338.8748089275</v>
      </c>
      <c r="BT690" s="18">
        <f ca="1" t="shared" si="5130"/>
        <v>18600.7866400976</v>
      </c>
      <c r="BU690" s="18">
        <f ca="1" t="shared" si="4793"/>
        <v>60712.7137459075</v>
      </c>
      <c r="BV690" s="20">
        <f ca="1" t="shared" si="4794"/>
        <v>9.01992602596395</v>
      </c>
    </row>
    <row r="691" ht="15" customHeight="1" spans="1:74">
      <c r="A691" s="16">
        <v>690</v>
      </c>
      <c r="B691" s="17">
        <f ca="1" t="shared" ref="B691:F691" si="5131">RAND()</f>
        <v>0.661771760708518</v>
      </c>
      <c r="C691" s="18">
        <f ca="1">IF(B691&lt;=('Ejercicio 3 - TIR'!$D$13-'Ejercicio 3 - TIR'!$C$13)/('Ejercicio 3 - TIR'!$E$13-'Ejercicio 3 - TIR'!$C$13),'Ejercicio 3 - TIR'!$C$13+SQRT(('Ejercicio 3 - TIR'!$E$13-'Ejercicio 3 - TIR'!$C$13)*('Ejercicio 3 - TIR'!$D$13-'Ejercicio 3 - TIR'!$C$13)*B691),'Ejercicio 3 - TIR'!$E$13-SQRT(('Ejercicio 3 - TIR'!$E$13-'Ejercicio 3 - TIR'!$C$13)*('Ejercicio 3 - TIR'!$E$13-'Ejercicio 3 - TIR'!$D$13)*(1-B691)))</f>
        <v>79853.6880012798</v>
      </c>
      <c r="D691" s="17">
        <f ca="1" t="shared" si="5131"/>
        <v>0.29186462985893</v>
      </c>
      <c r="E691" s="18">
        <f ca="1">IF(D691&lt;=('Ejercicio 3 - TIR'!$D$14-'Ejercicio 3 - TIR'!$C$14)/('Ejercicio 3 - TIR'!$E$14-'Ejercicio 3 - TIR'!$C$14),'Ejercicio 3 - TIR'!$C$14+SQRT(('Ejercicio 3 - TIR'!$E$14-'Ejercicio 3 - TIR'!$C$14)*('Ejercicio 3 - TIR'!$D$14-'Ejercicio 3 - TIR'!$C$14)*D691),'Ejercicio 3 - TIR'!$E$14-SQRT(('Ejercicio 3 - TIR'!$E$14-'Ejercicio 3 - TIR'!$C$14)*('Ejercicio 3 - TIR'!$E$14-'Ejercicio 3 - TIR'!$D$14)*(1-D691)))</f>
        <v>29678.6587008906</v>
      </c>
      <c r="F691" s="17">
        <f ca="1" t="shared" si="5131"/>
        <v>0.489492368713724</v>
      </c>
      <c r="G691" s="18">
        <f ca="1">IF(F691&lt;=('Ejercicio 3 - TIR'!$D$18-'Ejercicio 3 - TIR'!$C$18)/('Ejercicio 3 - TIR'!$E$18-'Ejercicio 3 - TIR'!$C$18),'Ejercicio 3 - TIR'!$C$18+SQRT(('Ejercicio 3 - TIR'!$E$18-'Ejercicio 3 - TIR'!$C$18)*('Ejercicio 3 - TIR'!$D$18-'Ejercicio 3 - TIR'!$C$18)*F691),'Ejercicio 3 - TIR'!$E$18-SQRT(('Ejercicio 3 - TIR'!$E$18-'Ejercicio 3 - TIR'!$C$18)*('Ejercicio 3 - TIR'!$E$18-'Ejercicio 3 - TIR'!$D$18)*(1-F691)))</f>
        <v>38568.7721003104</v>
      </c>
      <c r="H691" s="17">
        <f ca="1" t="shared" ref="H691:L691" si="5132">RAND()</f>
        <v>0.280370830519693</v>
      </c>
      <c r="I691" s="18">
        <f ca="1">IF(H691&lt;=('Ejercicio 3 - TIR'!$D$18-'Ejercicio 3 - TIR'!$C$18)/('Ejercicio 3 - TIR'!$E$18-'Ejercicio 3 - TIR'!$C$18),'Ejercicio 3 - TIR'!$C$18+SQRT(('Ejercicio 3 - TIR'!$E$18-'Ejercicio 3 - TIR'!$C$18)*('Ejercicio 3 - TIR'!$D$18-'Ejercicio 3 - TIR'!$C$18)*H691),'Ejercicio 3 - TIR'!$E$18-SQRT(('Ejercicio 3 - TIR'!$E$18-'Ejercicio 3 - TIR'!$C$18)*('Ejercicio 3 - TIR'!$E$18-'Ejercicio 3 - TIR'!$D$18)*(1-H691)))</f>
        <v>36485.0308077876</v>
      </c>
      <c r="J691" s="17">
        <f ca="1" t="shared" si="5132"/>
        <v>0.845698706178551</v>
      </c>
      <c r="K691" s="18">
        <f ca="1">IF(J691&lt;=('Ejercicio 3 - TIR'!$D$18-'Ejercicio 3 - TIR'!$C$18)/('Ejercicio 3 - TIR'!$E$18-'Ejercicio 3 - TIR'!$C$18),'Ejercicio 3 - TIR'!$C$18+SQRT(('Ejercicio 3 - TIR'!$E$18-'Ejercicio 3 - TIR'!$C$18)*('Ejercicio 3 - TIR'!$D$18-'Ejercicio 3 - TIR'!$C$18)*J691),'Ejercicio 3 - TIR'!$E$18-SQRT(('Ejercicio 3 - TIR'!$E$18-'Ejercicio 3 - TIR'!$C$18)*('Ejercicio 3 - TIR'!$E$18-'Ejercicio 3 - TIR'!$D$18)*(1-J691)))</f>
        <v>41598.1479990146</v>
      </c>
      <c r="L691" s="17">
        <f ca="1" t="shared" si="5132"/>
        <v>0.0281344005986566</v>
      </c>
      <c r="M691" s="18">
        <f ca="1">IF(L691&lt;=('Ejercicio 3 - TIR'!$D$18-'Ejercicio 3 - TIR'!$C$18)/('Ejercicio 3 - TIR'!$E$18-'Ejercicio 3 - TIR'!$C$18),'Ejercicio 3 - TIR'!$C$18+SQRT(('Ejercicio 3 - TIR'!$E$18-'Ejercicio 3 - TIR'!$C$18)*('Ejercicio 3 - TIR'!$D$18-'Ejercicio 3 - TIR'!$C$18)*L691),'Ejercicio 3 - TIR'!$E$18-SQRT(('Ejercicio 3 - TIR'!$E$18-'Ejercicio 3 - TIR'!$C$18)*('Ejercicio 3 - TIR'!$E$18-'Ejercicio 3 - TIR'!$D$18)*(1-L691)))</f>
        <v>32054.3028232952</v>
      </c>
      <c r="N691" s="17">
        <f ca="1" t="shared" ref="N691:R691" si="5133">RAND()</f>
        <v>0.762511855917707</v>
      </c>
      <c r="O691" s="18">
        <f ca="1">IF(N691&lt;=('Ejercicio 3 - TIR'!$D$18-'Ejercicio 3 - TIR'!$C$18)/('Ejercicio 3 - TIR'!$E$18-'Ejercicio 3 - TIR'!$C$18),'Ejercicio 3 - TIR'!$C$18+SQRT(('Ejercicio 3 - TIR'!$E$18-'Ejercicio 3 - TIR'!$C$18)*('Ejercicio 3 - TIR'!$D$18-'Ejercicio 3 - TIR'!$C$18)*N691),'Ejercicio 3 - TIR'!$E$18-SQRT(('Ejercicio 3 - TIR'!$E$18-'Ejercicio 3 - TIR'!$C$18)*('Ejercicio 3 - TIR'!$E$18-'Ejercicio 3 - TIR'!$D$18)*(1-N691)))</f>
        <v>40779.6195898744</v>
      </c>
      <c r="P691" s="17">
        <f ca="1" t="shared" si="5133"/>
        <v>0.10018258972487</v>
      </c>
      <c r="Q691" s="19">
        <f ca="1">IF(P691&lt;=('Ejercicio 3 - TIR'!$D$22-'Ejercicio 3 - TIR'!$C$22)/('Ejercicio 3 - TIR'!$E$22-'Ejercicio 3 - TIR'!$C$22),'Ejercicio 3 - TIR'!$C$22+SQRT(('Ejercicio 3 - TIR'!$E$22-'Ejercicio 3 - TIR'!$C$22)*('Ejercicio 3 - TIR'!$D$22-'Ejercicio 3 - TIR'!$C$22)*P691),'Ejercicio 3 - TIR'!$E$22-SQRT(('Ejercicio 3 - TIR'!$E$22-'Ejercicio 3 - TIR'!$C$22)*('Ejercicio 3 - TIR'!$E$22-'Ejercicio 3 - TIR'!$D$22)*(1-P691)))</f>
        <v>0.13342865077008</v>
      </c>
      <c r="R691" s="17">
        <f ca="1" t="shared" si="5133"/>
        <v>0.293264612252705</v>
      </c>
      <c r="S691" s="19">
        <f ca="1">IF(R691&lt;=('Ejercicio 3 - TIR'!$D$23-'Ejercicio 3 - TIR'!$C$23)/('Ejercicio 3 - TIR'!$E$23-'Ejercicio 3 - TIR'!$C$23),'Ejercicio 3 - TIR'!$C$23+SQRT(('Ejercicio 3 - TIR'!$E$23-'Ejercicio 3 - TIR'!$C$23)*('Ejercicio 3 - TIR'!$D$23-'Ejercicio 3 - TIR'!$C$23)*R691),'Ejercicio 3 - TIR'!$E$23-SQRT(('Ejercicio 3 - TIR'!$E$23-'Ejercicio 3 - TIR'!$C$23)*('Ejercicio 3 - TIR'!$E$23-'Ejercicio 3 - TIR'!$D$23)*(1-R691)))</f>
        <v>0.142975558797445</v>
      </c>
      <c r="T691" s="17">
        <f ca="1" t="shared" ref="T691:X691" si="5134">RAND()</f>
        <v>0.797660624508388</v>
      </c>
      <c r="U691" s="19">
        <f ca="1">IF(T691&lt;=('Ejercicio 3 - TIR'!$D$24-'Ejercicio 3 - TIR'!$C$24)/('Ejercicio 3 - TIR'!$E$24-'Ejercicio 3 - TIR'!$C$24),'Ejercicio 3 - TIR'!$C$24+SQRT(('Ejercicio 3 - TIR'!$E$24-'Ejercicio 3 - TIR'!$C$24)*('Ejercicio 3 - TIR'!$D$24-'Ejercicio 3 - TIR'!$C$24)*T691),'Ejercicio 3 - TIR'!$E$24-SQRT(('Ejercicio 3 - TIR'!$E$24-'Ejercicio 3 - TIR'!$C$24)*('Ejercicio 3 - TIR'!$E$24-'Ejercicio 3 - TIR'!$D$24)*(1-T691)))</f>
        <v>0.196197683907306</v>
      </c>
      <c r="V691" s="17">
        <f ca="1" t="shared" si="5134"/>
        <v>0.789496293865504</v>
      </c>
      <c r="W691" s="19">
        <f ca="1">IF(V691&lt;=('Ejercicio 3 - TIR'!$D$25-'Ejercicio 3 - TIR'!$C$25)/('Ejercicio 3 - TIR'!$E$25-'Ejercicio 3 - TIR'!$C$25),'Ejercicio 3 - TIR'!$C$25+SQRT(('Ejercicio 3 - TIR'!$E$25-'Ejercicio 3 - TIR'!$C$25)*('Ejercicio 3 - TIR'!$D$25-'Ejercicio 3 - TIR'!$C$25)*V691),'Ejercicio 3 - TIR'!$E$25-SQRT(('Ejercicio 3 - TIR'!$E$25-'Ejercicio 3 - TIR'!$C$25)*('Ejercicio 3 - TIR'!$E$25-'Ejercicio 3 - TIR'!$D$25)*(1-V691)))</f>
        <v>0.222856621959109</v>
      </c>
      <c r="X691" s="17">
        <f ca="1" t="shared" si="5134"/>
        <v>0.813476059515905</v>
      </c>
      <c r="Y691" s="19">
        <f ca="1">IF(X691&lt;=('Ejercicio 3 - TIR'!$D$26-'Ejercicio 3 - TIR'!$C$26)/('Ejercicio 3 - TIR'!$E$26-'Ejercicio 3 - TIR'!$C$26),'Ejercicio 3 - TIR'!$C$26+SQRT(('Ejercicio 3 - TIR'!$E$26-'Ejercicio 3 - TIR'!$C$26)*('Ejercicio 3 - TIR'!$D$26-'Ejercicio 3 - TIR'!$C$26)*X691),'Ejercicio 3 - TIR'!$E$26-SQRT(('Ejercicio 3 - TIR'!$E$26-'Ejercicio 3 - TIR'!$C$26)*('Ejercicio 3 - TIR'!$E$26-'Ejercicio 3 - TIR'!$D$26)*(1-X691)))</f>
        <v>0.248263124309187</v>
      </c>
      <c r="Z691" s="17">
        <f ca="1" t="shared" si="4764"/>
        <v>1.13342865077008</v>
      </c>
      <c r="AA691" s="17">
        <f ca="1" t="shared" si="4765"/>
        <v>1.29548124547097</v>
      </c>
      <c r="AB691" s="17">
        <f ca="1" t="shared" si="4766"/>
        <v>1.54965166537772</v>
      </c>
      <c r="AC691" s="17">
        <f ca="1" t="shared" si="4767"/>
        <v>1.89500180073711</v>
      </c>
      <c r="AD691" s="17">
        <f ca="1" t="shared" si="4768"/>
        <v>2.36546086835964</v>
      </c>
      <c r="AE691" s="16">
        <f ca="1" t="shared" si="4769"/>
        <v>3959.98338712553</v>
      </c>
      <c r="AF691" s="16">
        <f ca="1" t="shared" si="4770"/>
        <v>4526.1642247284</v>
      </c>
      <c r="AG691" s="16">
        <f ca="1" t="shared" si="4771"/>
        <v>5414.18716260422</v>
      </c>
      <c r="AH691" s="16">
        <f ca="1" t="shared" si="4772"/>
        <v>6620.77462431657</v>
      </c>
      <c r="AI691" s="16">
        <f ca="1" t="shared" si="4773"/>
        <v>8264.46881789639</v>
      </c>
      <c r="AJ691" s="18">
        <f ca="1" t="shared" si="4774"/>
        <v>43714.9513235136</v>
      </c>
      <c r="AK691" s="18">
        <f ca="1" t="shared" si="4775"/>
        <v>47265.6731519192</v>
      </c>
      <c r="AL691" s="18">
        <f ca="1" t="shared" si="4776"/>
        <v>64462.6393233019</v>
      </c>
      <c r="AM691" s="18">
        <f ca="1" t="shared" si="4777"/>
        <v>60742.9615715169</v>
      </c>
      <c r="AN691" s="18">
        <f ca="1" t="shared" si="4778"/>
        <v>96462.59436644</v>
      </c>
      <c r="AO691" s="18">
        <f ca="1">C691/'Ejercicio 3 - TIR'!$D$7</f>
        <v>15970.737600256</v>
      </c>
      <c r="AP691" s="18">
        <f ca="1" t="shared" si="4779"/>
        <v>27744.2137232576</v>
      </c>
      <c r="AQ691" s="18">
        <f ca="1" t="shared" si="4780"/>
        <v>31294.9355516633</v>
      </c>
      <c r="AR691" s="18">
        <f ca="1" t="shared" si="4781"/>
        <v>48491.9017230459</v>
      </c>
      <c r="AS691" s="18">
        <f ca="1" t="shared" si="4782"/>
        <v>44772.223971261</v>
      </c>
      <c r="AT691" s="18">
        <f ca="1" t="shared" si="4783"/>
        <v>80491.8567661841</v>
      </c>
      <c r="AU691" s="18">
        <f ca="1">AP691*'Ejercicio 3 - TIR'!$D$5</f>
        <v>13872.1068616288</v>
      </c>
      <c r="AV691" s="18">
        <f ca="1">AQ691*'Ejercicio 3 - TIR'!$D$5</f>
        <v>15647.4677758316</v>
      </c>
      <c r="AW691" s="18">
        <f ca="1">AR691*'Ejercicio 3 - TIR'!$D$5</f>
        <v>24245.950861523</v>
      </c>
      <c r="AX691" s="18">
        <f ca="1">AS691*'Ejercicio 3 - TIR'!$D$5</f>
        <v>22386.1119856305</v>
      </c>
      <c r="AY691" s="18">
        <f ca="1">AT691*'Ejercicio 3 - TIR'!$D$5</f>
        <v>40245.928383092</v>
      </c>
      <c r="AZ691" s="18">
        <f ca="1" t="shared" ref="AZ691:BD691" si="5135">AJ691-AU691-AE691</f>
        <v>25882.8610747592</v>
      </c>
      <c r="BA691" s="18">
        <f ca="1" t="shared" si="5135"/>
        <v>27092.0411513592</v>
      </c>
      <c r="BB691" s="18">
        <f ca="1" t="shared" si="5135"/>
        <v>34802.5012991747</v>
      </c>
      <c r="BC691" s="18">
        <f ca="1" t="shared" si="5135"/>
        <v>31736.0749615699</v>
      </c>
      <c r="BD691" s="18">
        <f ca="1" t="shared" si="5135"/>
        <v>47952.1971654516</v>
      </c>
      <c r="BE691" s="18">
        <f ca="1" t="shared" ref="BE691:BI691" si="5136">AZ691/Z691</f>
        <v>22835.8980136718</v>
      </c>
      <c r="BF691" s="18">
        <f ca="1" t="shared" si="5136"/>
        <v>20912.7235504749</v>
      </c>
      <c r="BG691" s="18">
        <f ca="1" t="shared" si="5136"/>
        <v>22458.2737377252</v>
      </c>
      <c r="BH691" s="18">
        <f ca="1" t="shared" si="5136"/>
        <v>16747.2531948124</v>
      </c>
      <c r="BI691" s="18">
        <f ca="1" t="shared" si="5136"/>
        <v>20271.8200951279</v>
      </c>
      <c r="BJ691" s="18">
        <f ca="1" t="shared" si="4786"/>
        <v>70203.7057823582</v>
      </c>
      <c r="BK691" s="18">
        <f ca="1" t="shared" si="4787"/>
        <v>37778.1548322454</v>
      </c>
      <c r="BL691" s="18">
        <f ca="1" t="shared" si="4788"/>
        <v>107981.860614604</v>
      </c>
      <c r="BM691" s="18">
        <f ca="1">BK691*'Ejercicio 3 - TIR'!$D$5</f>
        <v>18889.0774161227</v>
      </c>
      <c r="BN691" s="18">
        <f ca="1" t="shared" si="4789"/>
        <v>89092.7831984808</v>
      </c>
      <c r="BO691" s="18">
        <f ca="1" t="shared" si="4790"/>
        <v>37664.0275010186</v>
      </c>
      <c r="BP691" s="18">
        <f ca="1" t="shared" si="4791"/>
        <v>-109532.34670217</v>
      </c>
      <c r="BQ691" s="18">
        <f ca="1" t="shared" ref="BQ691:BT691" si="5137">BE691</f>
        <v>22835.8980136718</v>
      </c>
      <c r="BR691" s="18">
        <f ca="1" t="shared" si="5137"/>
        <v>20912.7235504749</v>
      </c>
      <c r="BS691" s="18">
        <f ca="1" t="shared" si="5137"/>
        <v>22458.2737377252</v>
      </c>
      <c r="BT691" s="18">
        <f ca="1" t="shared" si="5137"/>
        <v>16747.2531948124</v>
      </c>
      <c r="BU691" s="18">
        <f ca="1" t="shared" si="4793"/>
        <v>57935.8475961465</v>
      </c>
      <c r="BV691" s="20">
        <f ca="1" t="shared" si="4794"/>
        <v>7.73212645717638</v>
      </c>
    </row>
    <row r="692" ht="15" customHeight="1" spans="1:74">
      <c r="A692" s="16">
        <v>691</v>
      </c>
      <c r="B692" s="17">
        <f ca="1" t="shared" ref="B692:F692" si="5138">RAND()</f>
        <v>0.483513775059731</v>
      </c>
      <c r="C692" s="18">
        <f ca="1">IF(B692&lt;=('Ejercicio 3 - TIR'!$D$13-'Ejercicio 3 - TIR'!$C$13)/('Ejercicio 3 - TIR'!$E$13-'Ejercicio 3 - TIR'!$C$13),'Ejercicio 3 - TIR'!$C$13+SQRT(('Ejercicio 3 - TIR'!$E$13-'Ejercicio 3 - TIR'!$C$13)*('Ejercicio 3 - TIR'!$D$13-'Ejercicio 3 - TIR'!$C$13)*B692),'Ejercicio 3 - TIR'!$E$13-SQRT(('Ejercicio 3 - TIR'!$E$13-'Ejercicio 3 - TIR'!$C$13)*('Ejercicio 3 - TIR'!$E$13-'Ejercicio 3 - TIR'!$D$13)*(1-B692)))</f>
        <v>75104.5492121889</v>
      </c>
      <c r="D692" s="17">
        <f ca="1" t="shared" si="5138"/>
        <v>0.887046061103516</v>
      </c>
      <c r="E692" s="18">
        <f ca="1">IF(D692&lt;=('Ejercicio 3 - TIR'!$D$14-'Ejercicio 3 - TIR'!$C$14)/('Ejercicio 3 - TIR'!$E$14-'Ejercicio 3 - TIR'!$C$14),'Ejercicio 3 - TIR'!$C$14+SQRT(('Ejercicio 3 - TIR'!$E$14-'Ejercicio 3 - TIR'!$C$14)*('Ejercicio 3 - TIR'!$D$14-'Ejercicio 3 - TIR'!$C$14)*D692),'Ejercicio 3 - TIR'!$E$14-SQRT(('Ejercicio 3 - TIR'!$E$14-'Ejercicio 3 - TIR'!$C$14)*('Ejercicio 3 - TIR'!$E$14-'Ejercicio 3 - TIR'!$D$14)*(1-D692)))</f>
        <v>35883.8014097383</v>
      </c>
      <c r="F692" s="17">
        <f ca="1" t="shared" si="5138"/>
        <v>0.0238575962225043</v>
      </c>
      <c r="G692" s="18">
        <f ca="1">IF(F692&lt;=('Ejercicio 3 - TIR'!$D$18-'Ejercicio 3 - TIR'!$C$18)/('Ejercicio 3 - TIR'!$E$18-'Ejercicio 3 - TIR'!$C$18),'Ejercicio 3 - TIR'!$C$18+SQRT(('Ejercicio 3 - TIR'!$E$18-'Ejercicio 3 - TIR'!$C$18)*('Ejercicio 3 - TIR'!$D$18-'Ejercicio 3 - TIR'!$C$18)*F692),'Ejercicio 3 - TIR'!$E$18-SQRT(('Ejercicio 3 - TIR'!$E$18-'Ejercicio 3 - TIR'!$C$18)*('Ejercicio 3 - TIR'!$E$18-'Ejercicio 3 - TIR'!$D$18)*(1-F692)))</f>
        <v>31891.7292177729</v>
      </c>
      <c r="H692" s="17">
        <f ca="1" t="shared" ref="H692:L692" si="5139">RAND()</f>
        <v>0.998921290676019</v>
      </c>
      <c r="I692" s="18">
        <f ca="1">IF(H692&lt;=('Ejercicio 3 - TIR'!$D$18-'Ejercicio 3 - TIR'!$C$18)/('Ejercicio 3 - TIR'!$E$18-'Ejercicio 3 - TIR'!$C$18),'Ejercicio 3 - TIR'!$C$18+SQRT(('Ejercicio 3 - TIR'!$E$18-'Ejercicio 3 - TIR'!$C$18)*('Ejercicio 3 - TIR'!$D$18-'Ejercicio 3 - TIR'!$C$18)*H692),'Ejercicio 3 - TIR'!$E$18-SQRT(('Ejercicio 3 - TIR'!$E$18-'Ejercicio 3 - TIR'!$C$18)*('Ejercicio 3 - TIR'!$E$18-'Ejercicio 3 - TIR'!$D$18)*(1-H692)))</f>
        <v>44715.5651229216</v>
      </c>
      <c r="J692" s="17">
        <f ca="1" t="shared" si="5139"/>
        <v>0.237864203067109</v>
      </c>
      <c r="K692" s="18">
        <f ca="1">IF(J692&lt;=('Ejercicio 3 - TIR'!$D$18-'Ejercicio 3 - TIR'!$C$18)/('Ejercicio 3 - TIR'!$E$18-'Ejercicio 3 - TIR'!$C$18),'Ejercicio 3 - TIR'!$C$18+SQRT(('Ejercicio 3 - TIR'!$E$18-'Ejercicio 3 - TIR'!$C$18)*('Ejercicio 3 - TIR'!$D$18-'Ejercicio 3 - TIR'!$C$18)*J692),'Ejercicio 3 - TIR'!$E$18-SQRT(('Ejercicio 3 - TIR'!$E$18-'Ejercicio 3 - TIR'!$C$18)*('Ejercicio 3 - TIR'!$E$18-'Ejercicio 3 - TIR'!$D$18)*(1-J692)))</f>
        <v>35973.2428763668</v>
      </c>
      <c r="L692" s="17">
        <f ca="1" t="shared" si="5139"/>
        <v>0.575041082206638</v>
      </c>
      <c r="M692" s="18">
        <f ca="1">IF(L692&lt;=('Ejercicio 3 - TIR'!$D$18-'Ejercicio 3 - TIR'!$C$18)/('Ejercicio 3 - TIR'!$E$18-'Ejercicio 3 - TIR'!$C$18),'Ejercicio 3 - TIR'!$C$18+SQRT(('Ejercicio 3 - TIR'!$E$18-'Ejercicio 3 - TIR'!$C$18)*('Ejercicio 3 - TIR'!$D$18-'Ejercicio 3 - TIR'!$C$18)*L692),'Ejercicio 3 - TIR'!$E$18-SQRT(('Ejercicio 3 - TIR'!$E$18-'Ejercicio 3 - TIR'!$C$18)*('Ejercicio 3 - TIR'!$E$18-'Ejercicio 3 - TIR'!$D$18)*(1-L692)))</f>
        <v>39287.4195733258</v>
      </c>
      <c r="N692" s="17">
        <f ca="1" t="shared" ref="N692:R692" si="5140">RAND()</f>
        <v>0.60077811903209</v>
      </c>
      <c r="O692" s="18">
        <f ca="1">IF(N692&lt;=('Ejercicio 3 - TIR'!$D$18-'Ejercicio 3 - TIR'!$C$18)/('Ejercicio 3 - TIR'!$E$18-'Ejercicio 3 - TIR'!$C$18),'Ejercicio 3 - TIR'!$C$18+SQRT(('Ejercicio 3 - TIR'!$E$18-'Ejercicio 3 - TIR'!$C$18)*('Ejercicio 3 - TIR'!$D$18-'Ejercicio 3 - TIR'!$C$18)*N692),'Ejercicio 3 - TIR'!$E$18-SQRT(('Ejercicio 3 - TIR'!$E$18-'Ejercicio 3 - TIR'!$C$18)*('Ejercicio 3 - TIR'!$E$18-'Ejercicio 3 - TIR'!$D$18)*(1-N692)))</f>
        <v>39492.9825584383</v>
      </c>
      <c r="P692" s="17">
        <f ca="1" t="shared" si="5140"/>
        <v>0.084334142613854</v>
      </c>
      <c r="Q692" s="19">
        <f ca="1">IF(P692&lt;=('Ejercicio 3 - TIR'!$D$22-'Ejercicio 3 - TIR'!$C$22)/('Ejercicio 3 - TIR'!$E$22-'Ejercicio 3 - TIR'!$C$22),'Ejercicio 3 - TIR'!$C$22+SQRT(('Ejercicio 3 - TIR'!$E$22-'Ejercicio 3 - TIR'!$C$22)*('Ejercicio 3 - TIR'!$D$22-'Ejercicio 3 - TIR'!$C$22)*P692),'Ejercicio 3 - TIR'!$E$22-SQRT(('Ejercicio 3 - TIR'!$E$22-'Ejercicio 3 - TIR'!$C$22)*('Ejercicio 3 - TIR'!$E$22-'Ejercicio 3 - TIR'!$D$22)*(1-P692)))</f>
        <v>0.132320773380959</v>
      </c>
      <c r="R692" s="17">
        <f ca="1" t="shared" si="5140"/>
        <v>0.697475779562289</v>
      </c>
      <c r="S692" s="19">
        <f ca="1">IF(R692&lt;=('Ejercicio 3 - TIR'!$D$23-'Ejercicio 3 - TIR'!$C$23)/('Ejercicio 3 - TIR'!$E$23-'Ejercicio 3 - TIR'!$C$23),'Ejercicio 3 - TIR'!$C$23+SQRT(('Ejercicio 3 - TIR'!$E$23-'Ejercicio 3 - TIR'!$C$23)*('Ejercicio 3 - TIR'!$D$23-'Ejercicio 3 - TIR'!$C$23)*R692),'Ejercicio 3 - TIR'!$E$23-SQRT(('Ejercicio 3 - TIR'!$E$23-'Ejercicio 3 - TIR'!$C$23)*('Ejercicio 3 - TIR'!$E$23-'Ejercicio 3 - TIR'!$D$23)*(1-R692)))</f>
        <v>0.15666454207032</v>
      </c>
      <c r="T692" s="17">
        <f ca="1" t="shared" ref="T692:X692" si="5141">RAND()</f>
        <v>0.092567826382433</v>
      </c>
      <c r="U692" s="19">
        <f ca="1">IF(T692&lt;=('Ejercicio 3 - TIR'!$D$24-'Ejercicio 3 - TIR'!$C$24)/('Ejercicio 3 - TIR'!$E$24-'Ejercicio 3 - TIR'!$C$24),'Ejercicio 3 - TIR'!$C$24+SQRT(('Ejercicio 3 - TIR'!$E$24-'Ejercicio 3 - TIR'!$C$24)*('Ejercicio 3 - TIR'!$D$24-'Ejercicio 3 - TIR'!$C$24)*T692),'Ejercicio 3 - TIR'!$E$24-SQRT(('Ejercicio 3 - TIR'!$E$24-'Ejercicio 3 - TIR'!$C$24)*('Ejercicio 3 - TIR'!$E$24-'Ejercicio 3 - TIR'!$D$24)*(1-T692)))</f>
        <v>0.163942468770025</v>
      </c>
      <c r="V692" s="17">
        <f ca="1" t="shared" si="5141"/>
        <v>0.755482211660808</v>
      </c>
      <c r="W692" s="19">
        <f ca="1">IF(V692&lt;=('Ejercicio 3 - TIR'!$D$25-'Ejercicio 3 - TIR'!$C$25)/('Ejercicio 3 - TIR'!$E$25-'Ejercicio 3 - TIR'!$C$25),'Ejercicio 3 - TIR'!$C$25+SQRT(('Ejercicio 3 - TIR'!$E$25-'Ejercicio 3 - TIR'!$C$25)*('Ejercicio 3 - TIR'!$D$25-'Ejercicio 3 - TIR'!$C$25)*V692),'Ejercicio 3 - TIR'!$E$25-SQRT(('Ejercicio 3 - TIR'!$E$25-'Ejercicio 3 - TIR'!$C$25)*('Ejercicio 3 - TIR'!$E$25-'Ejercicio 3 - TIR'!$D$25)*(1-V692)))</f>
        <v>0.220745730923724</v>
      </c>
      <c r="X692" s="17">
        <f ca="1" t="shared" si="5141"/>
        <v>0.651357571625391</v>
      </c>
      <c r="Y692" s="19">
        <f ca="1">IF(X692&lt;=('Ejercicio 3 - TIR'!$D$26-'Ejercicio 3 - TIR'!$C$26)/('Ejercicio 3 - TIR'!$E$26-'Ejercicio 3 - TIR'!$C$26),'Ejercicio 3 - TIR'!$C$26+SQRT(('Ejercicio 3 - TIR'!$E$26-'Ejercicio 3 - TIR'!$C$26)*('Ejercicio 3 - TIR'!$D$26-'Ejercicio 3 - TIR'!$C$26)*X692),'Ejercicio 3 - TIR'!$E$26-SQRT(('Ejercicio 3 - TIR'!$E$26-'Ejercicio 3 - TIR'!$C$26)*('Ejercicio 3 - TIR'!$E$26-'Ejercicio 3 - TIR'!$D$26)*(1-X692)))</f>
        <v>0.236610264886463</v>
      </c>
      <c r="Z692" s="17">
        <f ca="1" t="shared" si="4764"/>
        <v>1.13232077338096</v>
      </c>
      <c r="AA692" s="17">
        <f ca="1" t="shared" si="4765"/>
        <v>1.3097152888194</v>
      </c>
      <c r="AB692" s="17">
        <f ca="1" t="shared" si="4766"/>
        <v>1.52443324665429</v>
      </c>
      <c r="AC692" s="17">
        <f ca="1" t="shared" si="4767"/>
        <v>1.86094537793142</v>
      </c>
      <c r="AD692" s="17">
        <f ca="1" t="shared" si="4768"/>
        <v>2.30126415674301</v>
      </c>
      <c r="AE692" s="16">
        <f ca="1" t="shared" si="4769"/>
        <v>4748.1723543853</v>
      </c>
      <c r="AF692" s="16">
        <f ca="1" t="shared" si="4770"/>
        <v>5492.04260195602</v>
      </c>
      <c r="AG692" s="16">
        <f ca="1" t="shared" si="4771"/>
        <v>6392.42162471084</v>
      </c>
      <c r="AH692" s="16">
        <f ca="1" t="shared" si="4772"/>
        <v>7803.52140863025</v>
      </c>
      <c r="AI692" s="16">
        <f ca="1" t="shared" si="4773"/>
        <v>9649.91467617345</v>
      </c>
      <c r="AJ692" s="18">
        <f ca="1" t="shared" si="4774"/>
        <v>36111.6674923247</v>
      </c>
      <c r="AK692" s="18">
        <f ca="1" t="shared" si="4775"/>
        <v>58564.6592896898</v>
      </c>
      <c r="AL692" s="18">
        <f ca="1" t="shared" si="4776"/>
        <v>54838.8074307033</v>
      </c>
      <c r="AM692" s="18">
        <f ca="1" t="shared" si="4777"/>
        <v>73111.7418658332</v>
      </c>
      <c r="AN692" s="18">
        <f ca="1" t="shared" si="4778"/>
        <v>90883.7852046111</v>
      </c>
      <c r="AO692" s="18">
        <f ca="1">C692/'Ejercicio 3 - TIR'!$D$7</f>
        <v>15020.9098424378</v>
      </c>
      <c r="AP692" s="18">
        <f ca="1" t="shared" si="4779"/>
        <v>21090.7576498869</v>
      </c>
      <c r="AQ692" s="18">
        <f ca="1" t="shared" si="4780"/>
        <v>43543.749447252</v>
      </c>
      <c r="AR692" s="18">
        <f ca="1" t="shared" si="4781"/>
        <v>39817.8975882655</v>
      </c>
      <c r="AS692" s="18">
        <f ca="1" t="shared" si="4782"/>
        <v>58090.8320233954</v>
      </c>
      <c r="AT692" s="18">
        <f ca="1" t="shared" si="4783"/>
        <v>75862.8753621733</v>
      </c>
      <c r="AU692" s="18">
        <f ca="1">AP692*'Ejercicio 3 - TIR'!$D$5</f>
        <v>10545.3788249435</v>
      </c>
      <c r="AV692" s="18">
        <f ca="1">AQ692*'Ejercicio 3 - TIR'!$D$5</f>
        <v>21771.874723626</v>
      </c>
      <c r="AW692" s="18">
        <f ca="1">AR692*'Ejercicio 3 - TIR'!$D$5</f>
        <v>19908.9487941327</v>
      </c>
      <c r="AX692" s="18">
        <f ca="1">AS692*'Ejercicio 3 - TIR'!$D$5</f>
        <v>29045.4160116977</v>
      </c>
      <c r="AY692" s="18">
        <f ca="1">AT692*'Ejercicio 3 - TIR'!$D$5</f>
        <v>37931.4376810866</v>
      </c>
      <c r="AZ692" s="18">
        <f ca="1" t="shared" ref="AZ692:BD692" si="5142">AJ692-AU692-AE692</f>
        <v>20818.1163129959</v>
      </c>
      <c r="BA692" s="18">
        <f ca="1" t="shared" si="5142"/>
        <v>31300.7419641078</v>
      </c>
      <c r="BB692" s="18">
        <f ca="1" t="shared" si="5142"/>
        <v>28537.4370118597</v>
      </c>
      <c r="BC692" s="18">
        <f ca="1" t="shared" si="5142"/>
        <v>36262.8044455052</v>
      </c>
      <c r="BD692" s="18">
        <f ca="1" t="shared" si="5142"/>
        <v>43302.432847351</v>
      </c>
      <c r="BE692" s="18">
        <f ca="1" t="shared" ref="BE692:BI692" si="5143">AZ692/Z692</f>
        <v>18385.3522803753</v>
      </c>
      <c r="BF692" s="18">
        <f ca="1" t="shared" si="5143"/>
        <v>23898.8902636411</v>
      </c>
      <c r="BG692" s="18">
        <f ca="1" t="shared" si="5143"/>
        <v>18720.0305913633</v>
      </c>
      <c r="BH692" s="18">
        <f ca="1" t="shared" si="5143"/>
        <v>19486.2272023341</v>
      </c>
      <c r="BI692" s="18">
        <f ca="1" t="shared" si="5143"/>
        <v>18816.8023738035</v>
      </c>
      <c r="BJ692" s="18">
        <f ca="1" t="shared" si="4786"/>
        <v>82578.1059919151</v>
      </c>
      <c r="BK692" s="18">
        <f ca="1" t="shared" si="4787"/>
        <v>34567.0814220704</v>
      </c>
      <c r="BL692" s="18">
        <f ca="1" t="shared" si="4788"/>
        <v>117145.187413986</v>
      </c>
      <c r="BM692" s="18">
        <f ca="1">BK692*'Ejercicio 3 - TIR'!$D$5</f>
        <v>17283.5407110352</v>
      </c>
      <c r="BN692" s="18">
        <f ca="1" t="shared" si="4789"/>
        <v>99861.6467029504</v>
      </c>
      <c r="BO692" s="18">
        <f ca="1" t="shared" si="4790"/>
        <v>43394.2563309572</v>
      </c>
      <c r="BP692" s="18">
        <f ca="1" t="shared" si="4791"/>
        <v>-110988.350621927</v>
      </c>
      <c r="BQ692" s="18">
        <f ca="1" t="shared" ref="BQ692:BT692" si="5144">BE692</f>
        <v>18385.3522803753</v>
      </c>
      <c r="BR692" s="18">
        <f ca="1" t="shared" si="5144"/>
        <v>23898.8902636411</v>
      </c>
      <c r="BS692" s="18">
        <f ca="1" t="shared" si="5144"/>
        <v>18720.0305913633</v>
      </c>
      <c r="BT692" s="18">
        <f ca="1" t="shared" si="5144"/>
        <v>19486.2272023341</v>
      </c>
      <c r="BU692" s="18">
        <f ca="1" t="shared" si="4793"/>
        <v>62211.0587047607</v>
      </c>
      <c r="BV692" s="20">
        <f ca="1" t="shared" si="4794"/>
        <v>7.44008382913999</v>
      </c>
    </row>
    <row r="693" ht="15" customHeight="1" spans="1:74">
      <c r="A693" s="16">
        <v>692</v>
      </c>
      <c r="B693" s="17">
        <f ca="1" t="shared" ref="B693:F693" si="5145">RAND()</f>
        <v>0.0933829595980296</v>
      </c>
      <c r="C693" s="18">
        <f ca="1">IF(B693&lt;=('Ejercicio 3 - TIR'!$D$13-'Ejercicio 3 - TIR'!$C$13)/('Ejercicio 3 - TIR'!$E$13-'Ejercicio 3 - TIR'!$C$13),'Ejercicio 3 - TIR'!$C$13+SQRT(('Ejercicio 3 - TIR'!$E$13-'Ejercicio 3 - TIR'!$C$13)*('Ejercicio 3 - TIR'!$D$13-'Ejercicio 3 - TIR'!$C$13)*B693),'Ejercicio 3 - TIR'!$E$13-SQRT(('Ejercicio 3 - TIR'!$E$13-'Ejercicio 3 - TIR'!$C$13)*('Ejercicio 3 - TIR'!$E$13-'Ejercicio 3 - TIR'!$D$13)*(1-B693)))</f>
        <v>66111.725111555</v>
      </c>
      <c r="D693" s="17">
        <f ca="1" t="shared" si="5145"/>
        <v>0.0737431259255619</v>
      </c>
      <c r="E693" s="18">
        <f ca="1">IF(D693&lt;=('Ejercicio 3 - TIR'!$D$14-'Ejercicio 3 - TIR'!$C$14)/('Ejercicio 3 - TIR'!$E$14-'Ejercicio 3 - TIR'!$C$14),'Ejercicio 3 - TIR'!$C$14+SQRT(('Ejercicio 3 - TIR'!$E$14-'Ejercicio 3 - TIR'!$C$14)*('Ejercicio 3 - TIR'!$D$14-'Ejercicio 3 - TIR'!$C$14)*D693),'Ejercicio 3 - TIR'!$E$14-SQRT(('Ejercicio 3 - TIR'!$E$14-'Ejercicio 3 - TIR'!$C$14)*('Ejercicio 3 - TIR'!$E$14-'Ejercicio 3 - TIR'!$D$14)*(1-D693)))</f>
        <v>27351.7513568439</v>
      </c>
      <c r="F693" s="17">
        <f ca="1" t="shared" si="5145"/>
        <v>0.379502244001367</v>
      </c>
      <c r="G693" s="18">
        <f ca="1">IF(F693&lt;=('Ejercicio 3 - TIR'!$D$18-'Ejercicio 3 - TIR'!$C$18)/('Ejercicio 3 - TIR'!$E$18-'Ejercicio 3 - TIR'!$C$18),'Ejercicio 3 - TIR'!$C$18+SQRT(('Ejercicio 3 - TIR'!$E$18-'Ejercicio 3 - TIR'!$C$18)*('Ejercicio 3 - TIR'!$D$18-'Ejercicio 3 - TIR'!$C$18)*F693),'Ejercicio 3 - TIR'!$E$18-SQRT(('Ejercicio 3 - TIR'!$E$18-'Ejercicio 3 - TIR'!$C$18)*('Ejercicio 3 - TIR'!$E$18-'Ejercicio 3 - TIR'!$D$18)*(1-F693)))</f>
        <v>37544.888110516</v>
      </c>
      <c r="H693" s="17">
        <f ca="1" t="shared" ref="H693:L693" si="5146">RAND()</f>
        <v>0.510936629594455</v>
      </c>
      <c r="I693" s="18">
        <f ca="1">IF(H693&lt;=('Ejercicio 3 - TIR'!$D$18-'Ejercicio 3 - TIR'!$C$18)/('Ejercicio 3 - TIR'!$E$18-'Ejercicio 3 - TIR'!$C$18),'Ejercicio 3 - TIR'!$C$18+SQRT(('Ejercicio 3 - TIR'!$E$18-'Ejercicio 3 - TIR'!$C$18)*('Ejercicio 3 - TIR'!$D$18-'Ejercicio 3 - TIR'!$C$18)*H693),'Ejercicio 3 - TIR'!$E$18-SQRT(('Ejercicio 3 - TIR'!$E$18-'Ejercicio 3 - TIR'!$C$18)*('Ejercicio 3 - TIR'!$E$18-'Ejercicio 3 - TIR'!$D$18)*(1-H693)))</f>
        <v>38754.455690628</v>
      </c>
      <c r="J693" s="17">
        <f ca="1" t="shared" si="5146"/>
        <v>0.767026823106258</v>
      </c>
      <c r="K693" s="18">
        <f ca="1">IF(J693&lt;=('Ejercicio 3 - TIR'!$D$18-'Ejercicio 3 - TIR'!$C$18)/('Ejercicio 3 - TIR'!$E$18-'Ejercicio 3 - TIR'!$C$18),'Ejercicio 3 - TIR'!$C$18+SQRT(('Ejercicio 3 - TIR'!$E$18-'Ejercicio 3 - TIR'!$C$18)*('Ejercicio 3 - TIR'!$D$18-'Ejercicio 3 - TIR'!$C$18)*J693),'Ejercicio 3 - TIR'!$E$18-SQRT(('Ejercicio 3 - TIR'!$E$18-'Ejercicio 3 - TIR'!$C$18)*('Ejercicio 3 - TIR'!$E$18-'Ejercicio 3 - TIR'!$D$18)*(1-J693)))</f>
        <v>40819.9296337226</v>
      </c>
      <c r="L693" s="17">
        <f ca="1" t="shared" si="5146"/>
        <v>0.523296993430152</v>
      </c>
      <c r="M693" s="18">
        <f ca="1">IF(L693&lt;=('Ejercicio 3 - TIR'!$D$18-'Ejercicio 3 - TIR'!$C$18)/('Ejercicio 3 - TIR'!$E$18-'Ejercicio 3 - TIR'!$C$18),'Ejercicio 3 - TIR'!$C$18+SQRT(('Ejercicio 3 - TIR'!$E$18-'Ejercicio 3 - TIR'!$C$18)*('Ejercicio 3 - TIR'!$D$18-'Ejercicio 3 - TIR'!$C$18)*L693),'Ejercicio 3 - TIR'!$E$18-SQRT(('Ejercicio 3 - TIR'!$E$18-'Ejercicio 3 - TIR'!$C$18)*('Ejercicio 3 - TIR'!$E$18-'Ejercicio 3 - TIR'!$D$18)*(1-L693)))</f>
        <v>38859.7149510875</v>
      </c>
      <c r="N693" s="17">
        <f ca="1" t="shared" ref="N693:R693" si="5147">RAND()</f>
        <v>0.943464821457504</v>
      </c>
      <c r="O693" s="18">
        <f ca="1">IF(N693&lt;=('Ejercicio 3 - TIR'!$D$18-'Ejercicio 3 - TIR'!$C$18)/('Ejercicio 3 - TIR'!$E$18-'Ejercicio 3 - TIR'!$C$18),'Ejercicio 3 - TIR'!$C$18+SQRT(('Ejercicio 3 - TIR'!$E$18-'Ejercicio 3 - TIR'!$C$18)*('Ejercicio 3 - TIR'!$D$18-'Ejercicio 3 - TIR'!$C$18)*N693),'Ejercicio 3 - TIR'!$E$18-SQRT(('Ejercicio 3 - TIR'!$E$18-'Ejercicio 3 - TIR'!$C$18)*('Ejercicio 3 - TIR'!$E$18-'Ejercicio 3 - TIR'!$D$18)*(1-N693)))</f>
        <v>42940.8403678473</v>
      </c>
      <c r="P693" s="17">
        <f ca="1" t="shared" si="5147"/>
        <v>0.521221165257029</v>
      </c>
      <c r="Q693" s="19">
        <f ca="1">IF(P693&lt;=('Ejercicio 3 - TIR'!$D$22-'Ejercicio 3 - TIR'!$C$22)/('Ejercicio 3 - TIR'!$E$22-'Ejercicio 3 - TIR'!$C$22),'Ejercicio 3 - TIR'!$C$22+SQRT(('Ejercicio 3 - TIR'!$E$22-'Ejercicio 3 - TIR'!$C$22)*('Ejercicio 3 - TIR'!$D$22-'Ejercicio 3 - TIR'!$C$22)*P693),'Ejercicio 3 - TIR'!$E$22-SQRT(('Ejercicio 3 - TIR'!$E$22-'Ejercicio 3 - TIR'!$C$22)*('Ejercicio 3 - TIR'!$E$22-'Ejercicio 3 - TIR'!$D$22)*(1-P693)))</f>
        <v>0.150643537295216</v>
      </c>
      <c r="R693" s="17">
        <f ca="1" t="shared" si="5147"/>
        <v>0.267822941755608</v>
      </c>
      <c r="S693" s="19">
        <f ca="1">IF(R693&lt;=('Ejercicio 3 - TIR'!$D$23-'Ejercicio 3 - TIR'!$C$23)/('Ejercicio 3 - TIR'!$E$23-'Ejercicio 3 - TIR'!$C$23),'Ejercicio 3 - TIR'!$C$23+SQRT(('Ejercicio 3 - TIR'!$E$23-'Ejercicio 3 - TIR'!$C$23)*('Ejercicio 3 - TIR'!$D$23-'Ejercicio 3 - TIR'!$C$23)*R693),'Ejercicio 3 - TIR'!$E$23-SQRT(('Ejercicio 3 - TIR'!$E$23-'Ejercicio 3 - TIR'!$C$23)*('Ejercicio 3 - TIR'!$E$23-'Ejercicio 3 - TIR'!$D$23)*(1-R693)))</f>
        <v>0.141956349768577</v>
      </c>
      <c r="T693" s="17">
        <f ca="1" t="shared" ref="T693:X693" si="5148">RAND()</f>
        <v>0.488265547247831</v>
      </c>
      <c r="U693" s="19">
        <f ca="1">IF(T693&lt;=('Ejercicio 3 - TIR'!$D$24-'Ejercicio 3 - TIR'!$C$24)/('Ejercicio 3 - TIR'!$E$24-'Ejercicio 3 - TIR'!$C$24),'Ejercicio 3 - TIR'!$C$24+SQRT(('Ejercicio 3 - TIR'!$E$24-'Ejercicio 3 - TIR'!$C$24)*('Ejercicio 3 - TIR'!$D$24-'Ejercicio 3 - TIR'!$C$24)*T693),'Ejercicio 3 - TIR'!$E$24-SQRT(('Ejercicio 3 - TIR'!$E$24-'Ejercicio 3 - TIR'!$C$24)*('Ejercicio 3 - TIR'!$E$24-'Ejercicio 3 - TIR'!$D$24)*(1-T693)))</f>
        <v>0.18214690940351</v>
      </c>
      <c r="V693" s="17">
        <f ca="1" t="shared" si="5148"/>
        <v>0.0784400100513352</v>
      </c>
      <c r="W693" s="19">
        <f ca="1">IF(V693&lt;=('Ejercicio 3 - TIR'!$D$25-'Ejercicio 3 - TIR'!$C$25)/('Ejercicio 3 - TIR'!$E$25-'Ejercicio 3 - TIR'!$C$25),'Ejercicio 3 - TIR'!$C$25+SQRT(('Ejercicio 3 - TIR'!$E$25-'Ejercicio 3 - TIR'!$C$25)*('Ejercicio 3 - TIR'!$D$25-'Ejercicio 3 - TIR'!$C$25)*V693),'Ejercicio 3 - TIR'!$E$25-SQRT(('Ejercicio 3 - TIR'!$E$25-'Ejercicio 3 - TIR'!$C$25)*('Ejercicio 3 - TIR'!$E$25-'Ejercicio 3 - TIR'!$D$25)*(1-V693)))</f>
        <v>0.19047931362599</v>
      </c>
      <c r="X693" s="17">
        <f ca="1" t="shared" si="5148"/>
        <v>0.651672080107742</v>
      </c>
      <c r="Y693" s="19">
        <f ca="1">IF(X693&lt;=('Ejercicio 3 - TIR'!$D$26-'Ejercicio 3 - TIR'!$C$26)/('Ejercicio 3 - TIR'!$E$26-'Ejercicio 3 - TIR'!$C$26),'Ejercicio 3 - TIR'!$C$26+SQRT(('Ejercicio 3 - TIR'!$E$26-'Ejercicio 3 - TIR'!$C$26)*('Ejercicio 3 - TIR'!$D$26-'Ejercicio 3 - TIR'!$C$26)*X693),'Ejercicio 3 - TIR'!$E$26-SQRT(('Ejercicio 3 - TIR'!$E$26-'Ejercicio 3 - TIR'!$C$26)*('Ejercicio 3 - TIR'!$E$26-'Ejercicio 3 - TIR'!$D$26)*(1-X693)))</f>
        <v>0.236629840126901</v>
      </c>
      <c r="Z693" s="17">
        <f ca="1" t="shared" si="4764"/>
        <v>1.15064353729522</v>
      </c>
      <c r="AA693" s="17">
        <f ca="1" t="shared" si="4765"/>
        <v>1.31398469373445</v>
      </c>
      <c r="AB693" s="17">
        <f ca="1" t="shared" si="4766"/>
        <v>1.5533229447017</v>
      </c>
      <c r="AC693" s="17">
        <f ca="1" t="shared" si="4767"/>
        <v>1.84919883304798</v>
      </c>
      <c r="AD693" s="17">
        <f ca="1" t="shared" si="4768"/>
        <v>2.28677445727497</v>
      </c>
      <c r="AE693" s="16">
        <f ca="1" t="shared" si="4769"/>
        <v>4120.3645756142</v>
      </c>
      <c r="AF693" s="16">
        <f ca="1" t="shared" si="4770"/>
        <v>4705.27649048415</v>
      </c>
      <c r="AG693" s="16">
        <f ca="1" t="shared" si="4771"/>
        <v>5562.32806111483</v>
      </c>
      <c r="AH693" s="16">
        <f ca="1" t="shared" si="4772"/>
        <v>6621.83649235857</v>
      </c>
      <c r="AI693" s="16">
        <f ca="1" t="shared" si="4773"/>
        <v>8188.76060289185</v>
      </c>
      <c r="AJ693" s="18">
        <f ca="1" t="shared" si="4774"/>
        <v>43200.7828628372</v>
      </c>
      <c r="AK693" s="18">
        <f ca="1" t="shared" si="4775"/>
        <v>50922.7615914951</v>
      </c>
      <c r="AL693" s="18">
        <f ca="1" t="shared" si="4776"/>
        <v>63406.53330117</v>
      </c>
      <c r="AM693" s="18">
        <f ca="1" t="shared" si="4777"/>
        <v>71859.339540128</v>
      </c>
      <c r="AN693" s="18">
        <f ca="1" t="shared" si="4778"/>
        <v>98196.0169271152</v>
      </c>
      <c r="AO693" s="18">
        <f ca="1">C693/'Ejercicio 3 - TIR'!$D$7</f>
        <v>13222.345022311</v>
      </c>
      <c r="AP693" s="18">
        <f ca="1" t="shared" si="4779"/>
        <v>29978.4378405262</v>
      </c>
      <c r="AQ693" s="18">
        <f ca="1" t="shared" si="4780"/>
        <v>37700.4165691841</v>
      </c>
      <c r="AR693" s="18">
        <f ca="1" t="shared" si="4781"/>
        <v>50184.188278859</v>
      </c>
      <c r="AS693" s="18">
        <f ca="1" t="shared" si="4782"/>
        <v>58636.994517817</v>
      </c>
      <c r="AT693" s="18">
        <f ca="1" t="shared" si="4783"/>
        <v>84973.6719048042</v>
      </c>
      <c r="AU693" s="18">
        <f ca="1">AP693*'Ejercicio 3 - TIR'!$D$5</f>
        <v>14989.2189202631</v>
      </c>
      <c r="AV693" s="18">
        <f ca="1">AQ693*'Ejercicio 3 - TIR'!$D$5</f>
        <v>18850.208284592</v>
      </c>
      <c r="AW693" s="18">
        <f ca="1">AR693*'Ejercicio 3 - TIR'!$D$5</f>
        <v>25092.0941394295</v>
      </c>
      <c r="AX693" s="18">
        <f ca="1">AS693*'Ejercicio 3 - TIR'!$D$5</f>
        <v>29318.4972589085</v>
      </c>
      <c r="AY693" s="18">
        <f ca="1">AT693*'Ejercicio 3 - TIR'!$D$5</f>
        <v>42486.8359524021</v>
      </c>
      <c r="AZ693" s="18">
        <f ca="1" t="shared" ref="AZ693:BD693" si="5149">AJ693-AU693-AE693</f>
        <v>24091.1993669599</v>
      </c>
      <c r="BA693" s="18">
        <f ca="1" t="shared" si="5149"/>
        <v>27367.2768164189</v>
      </c>
      <c r="BB693" s="18">
        <f ca="1" t="shared" si="5149"/>
        <v>32752.1111006257</v>
      </c>
      <c r="BC693" s="18">
        <f ca="1" t="shared" si="5149"/>
        <v>35919.0057888609</v>
      </c>
      <c r="BD693" s="18">
        <f ca="1" t="shared" si="5149"/>
        <v>47520.4203718213</v>
      </c>
      <c r="BE693" s="18">
        <f ca="1" t="shared" ref="BE693:BI693" si="5150">AZ693/Z693</f>
        <v>20937.152633378</v>
      </c>
      <c r="BF693" s="18">
        <f ca="1" t="shared" si="5150"/>
        <v>20827.6983338664</v>
      </c>
      <c r="BG693" s="18">
        <f ca="1" t="shared" si="5150"/>
        <v>21085.1910817009</v>
      </c>
      <c r="BH693" s="18">
        <f ca="1" t="shared" si="5150"/>
        <v>19424.0906639859</v>
      </c>
      <c r="BI693" s="18">
        <f ca="1" t="shared" si="5150"/>
        <v>20780.5453750121</v>
      </c>
      <c r="BJ693" s="18">
        <f ca="1" t="shared" si="4786"/>
        <v>62547.2863645667</v>
      </c>
      <c r="BK693" s="18">
        <f ca="1" t="shared" si="4787"/>
        <v>30236.5208622977</v>
      </c>
      <c r="BL693" s="18">
        <f ca="1" t="shared" si="4788"/>
        <v>92783.8072268644</v>
      </c>
      <c r="BM693" s="18">
        <f ca="1">BK693*'Ejercicio 3 - TIR'!$D$5</f>
        <v>15118.2604311488</v>
      </c>
      <c r="BN693" s="18">
        <f ca="1" t="shared" si="4789"/>
        <v>77665.5467957155</v>
      </c>
      <c r="BO693" s="18">
        <f ca="1" t="shared" si="4790"/>
        <v>33962.9238679994</v>
      </c>
      <c r="BP693" s="18">
        <f ca="1" t="shared" si="4791"/>
        <v>-93463.4764683989</v>
      </c>
      <c r="BQ693" s="18">
        <f ca="1" t="shared" ref="BQ693:BT693" si="5151">BE693</f>
        <v>20937.152633378</v>
      </c>
      <c r="BR693" s="18">
        <f ca="1" t="shared" si="5151"/>
        <v>20827.6983338664</v>
      </c>
      <c r="BS693" s="18">
        <f ca="1" t="shared" si="5151"/>
        <v>21085.1910817009</v>
      </c>
      <c r="BT693" s="18">
        <f ca="1" t="shared" si="5151"/>
        <v>19424.0906639859</v>
      </c>
      <c r="BU693" s="18">
        <f ca="1" t="shared" si="4793"/>
        <v>54743.4692430115</v>
      </c>
      <c r="BV693" s="20">
        <f ca="1" t="shared" si="4794"/>
        <v>12.0928083416909</v>
      </c>
    </row>
    <row r="694" ht="15" customHeight="1" spans="1:74">
      <c r="A694" s="16">
        <v>693</v>
      </c>
      <c r="B694" s="17">
        <f ca="1" t="shared" ref="B694:F694" si="5152">RAND()</f>
        <v>0.479622139085345</v>
      </c>
      <c r="C694" s="18">
        <f ca="1">IF(B694&lt;=('Ejercicio 3 - TIR'!$D$13-'Ejercicio 3 - TIR'!$C$13)/('Ejercicio 3 - TIR'!$E$13-'Ejercicio 3 - TIR'!$C$13),'Ejercicio 3 - TIR'!$C$13+SQRT(('Ejercicio 3 - TIR'!$E$13-'Ejercicio 3 - TIR'!$C$13)*('Ejercicio 3 - TIR'!$D$13-'Ejercicio 3 - TIR'!$C$13)*B694),'Ejercicio 3 - TIR'!$E$13-SQRT(('Ejercicio 3 - TIR'!$E$13-'Ejercicio 3 - TIR'!$C$13)*('Ejercicio 3 - TIR'!$E$13-'Ejercicio 3 - TIR'!$D$13)*(1-B694)))</f>
        <v>75010.9337289769</v>
      </c>
      <c r="D694" s="17">
        <f ca="1" t="shared" si="5152"/>
        <v>0.137738345917323</v>
      </c>
      <c r="E694" s="18">
        <f ca="1">IF(D694&lt;=('Ejercicio 3 - TIR'!$D$14-'Ejercicio 3 - TIR'!$C$14)/('Ejercicio 3 - TIR'!$E$14-'Ejercicio 3 - TIR'!$C$14),'Ejercicio 3 - TIR'!$C$14+SQRT(('Ejercicio 3 - TIR'!$E$14-'Ejercicio 3 - TIR'!$C$14)*('Ejercicio 3 - TIR'!$D$14-'Ejercicio 3 - TIR'!$C$14)*D694),'Ejercicio 3 - TIR'!$E$14-SQRT(('Ejercicio 3 - TIR'!$E$14-'Ejercicio 3 - TIR'!$C$14)*('Ejercicio 3 - TIR'!$E$14-'Ejercicio 3 - TIR'!$D$14)*(1-D694)))</f>
        <v>28214.0902202333</v>
      </c>
      <c r="F694" s="17">
        <f ca="1" t="shared" si="5152"/>
        <v>0.0219152356713914</v>
      </c>
      <c r="G694" s="18">
        <f ca="1">IF(F694&lt;=('Ejercicio 3 - TIR'!$D$18-'Ejercicio 3 - TIR'!$C$18)/('Ejercicio 3 - TIR'!$E$18-'Ejercicio 3 - TIR'!$C$18),'Ejercicio 3 - TIR'!$C$18+SQRT(('Ejercicio 3 - TIR'!$E$18-'Ejercicio 3 - TIR'!$C$18)*('Ejercicio 3 - TIR'!$D$18-'Ejercicio 3 - TIR'!$C$18)*F694),'Ejercicio 3 - TIR'!$E$18-SQRT(('Ejercicio 3 - TIR'!$E$18-'Ejercicio 3 - TIR'!$C$18)*('Ejercicio 3 - TIR'!$E$18-'Ejercicio 3 - TIR'!$D$18)*(1-F694)))</f>
        <v>31813.0872429943</v>
      </c>
      <c r="H694" s="17">
        <f ca="1" t="shared" ref="H694:L694" si="5153">RAND()</f>
        <v>0.895335361866923</v>
      </c>
      <c r="I694" s="18">
        <f ca="1">IF(H694&lt;=('Ejercicio 3 - TIR'!$D$18-'Ejercicio 3 - TIR'!$C$18)/('Ejercicio 3 - TIR'!$E$18-'Ejercicio 3 - TIR'!$C$18),'Ejercicio 3 - TIR'!$C$18+SQRT(('Ejercicio 3 - TIR'!$E$18-'Ejercicio 3 - TIR'!$C$18)*('Ejercicio 3 - TIR'!$D$18-'Ejercicio 3 - TIR'!$C$18)*H694),'Ejercicio 3 - TIR'!$E$18-SQRT(('Ejercicio 3 - TIR'!$E$18-'Ejercicio 3 - TIR'!$C$18)*('Ejercicio 3 - TIR'!$E$18-'Ejercicio 3 - TIR'!$D$18)*(1-H694)))</f>
        <v>42198.2420054579</v>
      </c>
      <c r="J694" s="17">
        <f ca="1" t="shared" si="5153"/>
        <v>0.704789641056535</v>
      </c>
      <c r="K694" s="18">
        <f ca="1">IF(J694&lt;=('Ejercicio 3 - TIR'!$D$18-'Ejercicio 3 - TIR'!$C$18)/('Ejercicio 3 - TIR'!$E$18-'Ejercicio 3 - TIR'!$C$18),'Ejercicio 3 - TIR'!$C$18+SQRT(('Ejercicio 3 - TIR'!$E$18-'Ejercicio 3 - TIR'!$C$18)*('Ejercicio 3 - TIR'!$D$18-'Ejercicio 3 - TIR'!$C$18)*J694),'Ejercicio 3 - TIR'!$E$18-SQRT(('Ejercicio 3 - TIR'!$E$18-'Ejercicio 3 - TIR'!$C$18)*('Ejercicio 3 - TIR'!$E$18-'Ejercicio 3 - TIR'!$D$18)*(1-J694)))</f>
        <v>40294.6013005527</v>
      </c>
      <c r="L694" s="17">
        <f ca="1" t="shared" si="5153"/>
        <v>0.230365545290978</v>
      </c>
      <c r="M694" s="18">
        <f ca="1">IF(L694&lt;=('Ejercicio 3 - TIR'!$D$18-'Ejercicio 3 - TIR'!$C$18)/('Ejercicio 3 - TIR'!$E$18-'Ejercicio 3 - TIR'!$C$18),'Ejercicio 3 - TIR'!$C$18+SQRT(('Ejercicio 3 - TIR'!$E$18-'Ejercicio 3 - TIR'!$C$18)*('Ejercicio 3 - TIR'!$D$18-'Ejercicio 3 - TIR'!$C$18)*L694),'Ejercicio 3 - TIR'!$E$18-SQRT(('Ejercicio 3 - TIR'!$E$18-'Ejercicio 3 - TIR'!$C$18)*('Ejercicio 3 - TIR'!$E$18-'Ejercicio 3 - TIR'!$D$18)*(1-L694)))</f>
        <v>35878.3358013682</v>
      </c>
      <c r="N694" s="17">
        <f ca="1" t="shared" ref="N694:R694" si="5154">RAND()</f>
        <v>0.0757897684130597</v>
      </c>
      <c r="O694" s="18">
        <f ca="1">IF(N694&lt;=('Ejercicio 3 - TIR'!$D$18-'Ejercicio 3 - TIR'!$C$18)/('Ejercicio 3 - TIR'!$E$18-'Ejercicio 3 - TIR'!$C$18),'Ejercicio 3 - TIR'!$C$18+SQRT(('Ejercicio 3 - TIR'!$E$18-'Ejercicio 3 - TIR'!$C$18)*('Ejercicio 3 - TIR'!$D$18-'Ejercicio 3 - TIR'!$C$18)*N694),'Ejercicio 3 - TIR'!$E$18-SQRT(('Ejercicio 3 - TIR'!$E$18-'Ejercicio 3 - TIR'!$C$18)*('Ejercicio 3 - TIR'!$E$18-'Ejercicio 3 - TIR'!$D$18)*(1-N694)))</f>
        <v>33371.7154776106</v>
      </c>
      <c r="P694" s="17">
        <f ca="1" t="shared" si="5154"/>
        <v>0.486537338764945</v>
      </c>
      <c r="Q694" s="19">
        <f ca="1">IF(P694&lt;=('Ejercicio 3 - TIR'!$D$22-'Ejercicio 3 - TIR'!$C$22)/('Ejercicio 3 - TIR'!$E$22-'Ejercicio 3 - TIR'!$C$22),'Ejercicio 3 - TIR'!$C$22+SQRT(('Ejercicio 3 - TIR'!$E$22-'Ejercicio 3 - TIR'!$C$22)*('Ejercicio 3 - TIR'!$D$22-'Ejercicio 3 - TIR'!$C$22)*P694),'Ejercicio 3 - TIR'!$E$22-SQRT(('Ejercicio 3 - TIR'!$E$22-'Ejercicio 3 - TIR'!$C$22)*('Ejercicio 3 - TIR'!$E$22-'Ejercicio 3 - TIR'!$D$22)*(1-P694)))</f>
        <v>0.14959336428622</v>
      </c>
      <c r="R694" s="17">
        <f ca="1" t="shared" si="5154"/>
        <v>0.523812575748828</v>
      </c>
      <c r="S694" s="19">
        <f ca="1">IF(R694&lt;=('Ejercicio 3 - TIR'!$D$23-'Ejercicio 3 - TIR'!$C$23)/('Ejercicio 3 - TIR'!$E$23-'Ejercicio 3 - TIR'!$C$23),'Ejercicio 3 - TIR'!$C$23+SQRT(('Ejercicio 3 - TIR'!$E$23-'Ejercicio 3 - TIR'!$C$23)*('Ejercicio 3 - TIR'!$D$23-'Ejercicio 3 - TIR'!$C$23)*R694),'Ejercicio 3 - TIR'!$E$23-SQRT(('Ejercicio 3 - TIR'!$E$23-'Ejercicio 3 - TIR'!$C$23)*('Ejercicio 3 - TIR'!$E$23-'Ejercicio 3 - TIR'!$D$23)*(1-R694)))</f>
        <v>0.15072309163091</v>
      </c>
      <c r="T694" s="17">
        <f ca="1" t="shared" ref="T694:X694" si="5155">RAND()</f>
        <v>0.0644270014999795</v>
      </c>
      <c r="U694" s="19">
        <f ca="1">IF(T694&lt;=('Ejercicio 3 - TIR'!$D$24-'Ejercicio 3 - TIR'!$C$24)/('Ejercicio 3 - TIR'!$E$24-'Ejercicio 3 - TIR'!$C$24),'Ejercicio 3 - TIR'!$C$24+SQRT(('Ejercicio 3 - TIR'!$E$24-'Ejercicio 3 - TIR'!$C$24)*('Ejercicio 3 - TIR'!$D$24-'Ejercicio 3 - TIR'!$C$24)*T694),'Ejercicio 3 - TIR'!$E$24-SQRT(('Ejercicio 3 - TIR'!$E$24-'Ejercicio 3 - TIR'!$C$24)*('Ejercicio 3 - TIR'!$E$24-'Ejercicio 3 - TIR'!$D$24)*(1-T694)))</f>
        <v>0.161631711101552</v>
      </c>
      <c r="V694" s="17">
        <f ca="1" t="shared" si="5155"/>
        <v>0.847641133517889</v>
      </c>
      <c r="W694" s="19">
        <f ca="1">IF(V694&lt;=('Ejercicio 3 - TIR'!$D$25-'Ejercicio 3 - TIR'!$C$25)/('Ejercicio 3 - TIR'!$E$25-'Ejercicio 3 - TIR'!$C$25),'Ejercicio 3 - TIR'!$C$25+SQRT(('Ejercicio 3 - TIR'!$E$25-'Ejercicio 3 - TIR'!$C$25)*('Ejercicio 3 - TIR'!$D$25-'Ejercicio 3 - TIR'!$C$25)*V694),'Ejercicio 3 - TIR'!$E$25-SQRT(('Ejercicio 3 - TIR'!$E$25-'Ejercicio 3 - TIR'!$C$25)*('Ejercicio 3 - TIR'!$E$25-'Ejercicio 3 - TIR'!$D$25)*(1-V694)))</f>
        <v>0.22690766290114</v>
      </c>
      <c r="X694" s="17">
        <f ca="1" t="shared" si="5155"/>
        <v>0.475269440168498</v>
      </c>
      <c r="Y694" s="19">
        <f ca="1">IF(X694&lt;=('Ejercicio 3 - TIR'!$D$26-'Ejercicio 3 - TIR'!$C$26)/('Ejercicio 3 - TIR'!$E$26-'Ejercicio 3 - TIR'!$C$26),'Ejercicio 3 - TIR'!$C$26+SQRT(('Ejercicio 3 - TIR'!$E$26-'Ejercicio 3 - TIR'!$C$26)*('Ejercicio 3 - TIR'!$D$26-'Ejercicio 3 - TIR'!$C$26)*X694),'Ejercicio 3 - TIR'!$E$26-SQRT(('Ejercicio 3 - TIR'!$E$26-'Ejercicio 3 - TIR'!$C$26)*('Ejercicio 3 - TIR'!$E$26-'Ejercicio 3 - TIR'!$D$26)*(1-X694)))</f>
        <v>0.226768946815885</v>
      </c>
      <c r="Z694" s="17">
        <f ca="1" t="shared" si="4764"/>
        <v>1.14959336428622</v>
      </c>
      <c r="AA694" s="17">
        <f ca="1" t="shared" si="4765"/>
        <v>1.32286363026982</v>
      </c>
      <c r="AB694" s="17">
        <f ca="1" t="shared" si="4766"/>
        <v>1.53668034238434</v>
      </c>
      <c r="AC694" s="17">
        <f ca="1" t="shared" si="4767"/>
        <v>1.88536488750089</v>
      </c>
      <c r="AD694" s="17">
        <f ca="1" t="shared" si="4768"/>
        <v>2.31290709740312</v>
      </c>
      <c r="AE694" s="16">
        <f ca="1" t="shared" si="4769"/>
        <v>4220.64067631963</v>
      </c>
      <c r="AF694" s="16">
        <f ca="1" t="shared" si="4770"/>
        <v>4856.78868771769</v>
      </c>
      <c r="AG694" s="16">
        <f ca="1" t="shared" si="4771"/>
        <v>5641.79975377216</v>
      </c>
      <c r="AH694" s="16">
        <f ca="1" t="shared" si="4772"/>
        <v>6921.96735045683</v>
      </c>
      <c r="AI694" s="16">
        <f ca="1" t="shared" si="4773"/>
        <v>8491.65459641387</v>
      </c>
      <c r="AJ694" s="18">
        <f ca="1" t="shared" si="4774"/>
        <v>36572.1139920049</v>
      </c>
      <c r="AK694" s="18">
        <f ca="1" t="shared" si="4775"/>
        <v>55822.5196103443</v>
      </c>
      <c r="AL694" s="18">
        <f ca="1" t="shared" si="4776"/>
        <v>61919.9217227738</v>
      </c>
      <c r="AM694" s="18">
        <f ca="1" t="shared" si="4777"/>
        <v>67643.7545418657</v>
      </c>
      <c r="AN694" s="18">
        <f ca="1" t="shared" si="4778"/>
        <v>77185.6775806831</v>
      </c>
      <c r="AO694" s="18">
        <f ca="1">C694/'Ejercicio 3 - TIR'!$D$7</f>
        <v>15002.1867457954</v>
      </c>
      <c r="AP694" s="18">
        <f ca="1" t="shared" si="4779"/>
        <v>21569.9272462095</v>
      </c>
      <c r="AQ694" s="18">
        <f ca="1" t="shared" si="4780"/>
        <v>40820.3328645489</v>
      </c>
      <c r="AR694" s="18">
        <f ca="1" t="shared" si="4781"/>
        <v>46917.7349769784</v>
      </c>
      <c r="AS694" s="18">
        <f ca="1" t="shared" si="4782"/>
        <v>52641.5677960703</v>
      </c>
      <c r="AT694" s="18">
        <f ca="1" t="shared" si="4783"/>
        <v>62183.4908348877</v>
      </c>
      <c r="AU694" s="18">
        <f ca="1">AP694*'Ejercicio 3 - TIR'!$D$5</f>
        <v>10784.9636231047</v>
      </c>
      <c r="AV694" s="18">
        <f ca="1">AQ694*'Ejercicio 3 - TIR'!$D$5</f>
        <v>20410.1664322745</v>
      </c>
      <c r="AW694" s="18">
        <f ca="1">AR694*'Ejercicio 3 - TIR'!$D$5</f>
        <v>23458.8674884892</v>
      </c>
      <c r="AX694" s="18">
        <f ca="1">AS694*'Ejercicio 3 - TIR'!$D$5</f>
        <v>26320.7838980352</v>
      </c>
      <c r="AY694" s="18">
        <f ca="1">AT694*'Ejercicio 3 - TIR'!$D$5</f>
        <v>31091.7454174438</v>
      </c>
      <c r="AZ694" s="18">
        <f ca="1" t="shared" ref="AZ694:BD694" si="5156">AJ694-AU694-AE694</f>
        <v>21566.5096925805</v>
      </c>
      <c r="BA694" s="18">
        <f ca="1" t="shared" si="5156"/>
        <v>30555.5644903521</v>
      </c>
      <c r="BB694" s="18">
        <f ca="1" t="shared" si="5156"/>
        <v>32819.2544805124</v>
      </c>
      <c r="BC694" s="18">
        <f ca="1" t="shared" si="5156"/>
        <v>34401.0032933737</v>
      </c>
      <c r="BD694" s="18">
        <f ca="1" t="shared" si="5156"/>
        <v>37602.2775668253</v>
      </c>
      <c r="BE694" s="18">
        <f ca="1" t="shared" ref="BE694:BI694" si="5157">AZ694/Z694</f>
        <v>18760.1201977806</v>
      </c>
      <c r="BF694" s="18">
        <f ca="1" t="shared" si="5157"/>
        <v>23098.0456270613</v>
      </c>
      <c r="BG694" s="18">
        <f ca="1" t="shared" si="5157"/>
        <v>21357.2423459192</v>
      </c>
      <c r="BH694" s="18">
        <f ca="1" t="shared" si="5157"/>
        <v>18246.3370997501</v>
      </c>
      <c r="BI694" s="18">
        <f ca="1" t="shared" si="5157"/>
        <v>16257.5823339573</v>
      </c>
      <c r="BJ694" s="18">
        <f ca="1" t="shared" si="4786"/>
        <v>65256.5695171495</v>
      </c>
      <c r="BK694" s="18">
        <f ca="1" t="shared" si="4787"/>
        <v>34698.6642009171</v>
      </c>
      <c r="BL694" s="18">
        <f ca="1" t="shared" si="4788"/>
        <v>99955.2337180666</v>
      </c>
      <c r="BM694" s="18">
        <f ca="1">BK694*'Ejercicio 3 - TIR'!$D$5</f>
        <v>17349.3321004586</v>
      </c>
      <c r="BN694" s="18">
        <f ca="1" t="shared" si="4789"/>
        <v>82605.901617608</v>
      </c>
      <c r="BO694" s="18">
        <f ca="1" t="shared" si="4790"/>
        <v>35715.183593131</v>
      </c>
      <c r="BP694" s="18">
        <f ca="1" t="shared" si="4791"/>
        <v>-103225.02394921</v>
      </c>
      <c r="BQ694" s="18">
        <f ca="1" t="shared" ref="BQ694:BT694" si="5158">BE694</f>
        <v>18760.1201977806</v>
      </c>
      <c r="BR694" s="18">
        <f ca="1" t="shared" si="5158"/>
        <v>23098.0456270613</v>
      </c>
      <c r="BS694" s="18">
        <f ca="1" t="shared" si="5158"/>
        <v>21357.2423459192</v>
      </c>
      <c r="BT694" s="18">
        <f ca="1" t="shared" si="5158"/>
        <v>18246.3370997501</v>
      </c>
      <c r="BU694" s="18">
        <f ca="1" t="shared" si="4793"/>
        <v>51972.7659270883</v>
      </c>
      <c r="BV694" s="20">
        <f ca="1" t="shared" si="4794"/>
        <v>7.89992872999645</v>
      </c>
    </row>
    <row r="695" ht="15" customHeight="1" spans="1:74">
      <c r="A695" s="16">
        <v>694</v>
      </c>
      <c r="B695" s="17">
        <f ca="1" t="shared" ref="B695:F695" si="5159">RAND()</f>
        <v>0.890729056305329</v>
      </c>
      <c r="C695" s="18">
        <f ca="1">IF(B695&lt;=('Ejercicio 3 - TIR'!$D$13-'Ejercicio 3 - TIR'!$C$13)/('Ejercicio 3 - TIR'!$E$13-'Ejercicio 3 - TIR'!$C$13),'Ejercicio 3 - TIR'!$C$13+SQRT(('Ejercicio 3 - TIR'!$E$13-'Ejercicio 3 - TIR'!$C$13)*('Ejercicio 3 - TIR'!$D$13-'Ejercicio 3 - TIR'!$C$13)*B695),'Ejercicio 3 - TIR'!$E$13-SQRT(('Ejercicio 3 - TIR'!$E$13-'Ejercicio 3 - TIR'!$C$13)*('Ejercicio 3 - TIR'!$E$13-'Ejercicio 3 - TIR'!$D$13)*(1-B695)))</f>
        <v>88549.011726772</v>
      </c>
      <c r="D695" s="17">
        <f ca="1" t="shared" si="5159"/>
        <v>0.747290984732711</v>
      </c>
      <c r="E695" s="18">
        <f ca="1">IF(D695&lt;=('Ejercicio 3 - TIR'!$D$14-'Ejercicio 3 - TIR'!$C$14)/('Ejercicio 3 - TIR'!$E$14-'Ejercicio 3 - TIR'!$C$14),'Ejercicio 3 - TIR'!$C$14+SQRT(('Ejercicio 3 - TIR'!$E$14-'Ejercicio 3 - TIR'!$C$14)*('Ejercicio 3 - TIR'!$D$14-'Ejercicio 3 - TIR'!$C$14)*D695),'Ejercicio 3 - TIR'!$E$14-SQRT(('Ejercicio 3 - TIR'!$E$14-'Ejercicio 3 - TIR'!$C$14)*('Ejercicio 3 - TIR'!$E$14-'Ejercicio 3 - TIR'!$D$14)*(1-D695)))</f>
        <v>33843.1865149175</v>
      </c>
      <c r="F695" s="17">
        <f ca="1" t="shared" si="5159"/>
        <v>0.299024671657399</v>
      </c>
      <c r="G695" s="18">
        <f ca="1">IF(F695&lt;=('Ejercicio 3 - TIR'!$D$18-'Ejercicio 3 - TIR'!$C$18)/('Ejercicio 3 - TIR'!$E$18-'Ejercicio 3 - TIR'!$C$18),'Ejercicio 3 - TIR'!$C$18+SQRT(('Ejercicio 3 - TIR'!$E$18-'Ejercicio 3 - TIR'!$C$18)*('Ejercicio 3 - TIR'!$D$18-'Ejercicio 3 - TIR'!$C$18)*F695),'Ejercicio 3 - TIR'!$E$18-SQRT(('Ejercicio 3 - TIR'!$E$18-'Ejercicio 3 - TIR'!$C$18)*('Ejercicio 3 - TIR'!$E$18-'Ejercicio 3 - TIR'!$D$18)*(1-F695)))</f>
        <v>36697.2905527989</v>
      </c>
      <c r="H695" s="17">
        <f ca="1" t="shared" ref="H695:L695" si="5160">RAND()</f>
        <v>0.0260526395741723</v>
      </c>
      <c r="I695" s="18">
        <f ca="1">IF(H695&lt;=('Ejercicio 3 - TIR'!$D$18-'Ejercicio 3 - TIR'!$C$18)/('Ejercicio 3 - TIR'!$E$18-'Ejercicio 3 - TIR'!$C$18),'Ejercicio 3 - TIR'!$C$18+SQRT(('Ejercicio 3 - TIR'!$E$18-'Ejercicio 3 - TIR'!$C$18)*('Ejercicio 3 - TIR'!$D$18-'Ejercicio 3 - TIR'!$C$18)*H695),'Ejercicio 3 - TIR'!$E$18-SQRT(('Ejercicio 3 - TIR'!$E$18-'Ejercicio 3 - TIR'!$C$18)*('Ejercicio 3 - TIR'!$E$18-'Ejercicio 3 - TIR'!$D$18)*(1-H695)))</f>
        <v>31976.839886315</v>
      </c>
      <c r="J695" s="17">
        <f ca="1" t="shared" si="5160"/>
        <v>0.138501001554045</v>
      </c>
      <c r="K695" s="18">
        <f ca="1">IF(J695&lt;=('Ejercicio 3 - TIR'!$D$18-'Ejercicio 3 - TIR'!$C$18)/('Ejercicio 3 - TIR'!$E$18-'Ejercicio 3 - TIR'!$C$18),'Ejercicio 3 - TIR'!$C$18+SQRT(('Ejercicio 3 - TIR'!$E$18-'Ejercicio 3 - TIR'!$C$18)*('Ejercicio 3 - TIR'!$D$18-'Ejercicio 3 - TIR'!$C$18)*J695),'Ejercicio 3 - TIR'!$E$18-SQRT(('Ejercicio 3 - TIR'!$E$18-'Ejercicio 3 - TIR'!$C$18)*('Ejercicio 3 - TIR'!$E$18-'Ejercicio 3 - TIR'!$D$18)*(1-J695)))</f>
        <v>34557.9765503024</v>
      </c>
      <c r="L695" s="17">
        <f ca="1" t="shared" si="5160"/>
        <v>0.648412560710712</v>
      </c>
      <c r="M695" s="18">
        <f ca="1">IF(L695&lt;=('Ejercicio 3 - TIR'!$D$18-'Ejercicio 3 - TIR'!$C$18)/('Ejercicio 3 - TIR'!$E$18-'Ejercicio 3 - TIR'!$C$18),'Ejercicio 3 - TIR'!$C$18+SQRT(('Ejercicio 3 - TIR'!$E$18-'Ejercicio 3 - TIR'!$C$18)*('Ejercicio 3 - TIR'!$D$18-'Ejercicio 3 - TIR'!$C$18)*L695),'Ejercicio 3 - TIR'!$E$18-SQRT(('Ejercicio 3 - TIR'!$E$18-'Ejercicio 3 - TIR'!$C$18)*('Ejercicio 3 - TIR'!$E$18-'Ejercicio 3 - TIR'!$D$18)*(1-L695)))</f>
        <v>39862.1439913746</v>
      </c>
      <c r="N695" s="17">
        <f ca="1" t="shared" ref="N695:R695" si="5161">RAND()</f>
        <v>0.480798504422715</v>
      </c>
      <c r="O695" s="18">
        <f ca="1">IF(N695&lt;=('Ejercicio 3 - TIR'!$D$18-'Ejercicio 3 - TIR'!$C$18)/('Ejercicio 3 - TIR'!$E$18-'Ejercicio 3 - TIR'!$C$18),'Ejercicio 3 - TIR'!$C$18+SQRT(('Ejercicio 3 - TIR'!$E$18-'Ejercicio 3 - TIR'!$C$18)*('Ejercicio 3 - TIR'!$D$18-'Ejercicio 3 - TIR'!$C$18)*N695),'Ejercicio 3 - TIR'!$E$18-SQRT(('Ejercicio 3 - TIR'!$E$18-'Ejercicio 3 - TIR'!$C$18)*('Ejercicio 3 - TIR'!$E$18-'Ejercicio 3 - TIR'!$D$18)*(1-N695)))</f>
        <v>38492.3362900563</v>
      </c>
      <c r="P695" s="17">
        <f ca="1" t="shared" si="5161"/>
        <v>0.228421606040937</v>
      </c>
      <c r="Q695" s="19">
        <f ca="1">IF(P695&lt;=('Ejercicio 3 - TIR'!$D$22-'Ejercicio 3 - TIR'!$C$22)/('Ejercicio 3 - TIR'!$E$22-'Ejercicio 3 - TIR'!$C$22),'Ejercicio 3 - TIR'!$C$22+SQRT(('Ejercicio 3 - TIR'!$E$22-'Ejercicio 3 - TIR'!$C$22)*('Ejercicio 3 - TIR'!$D$22-'Ejercicio 3 - TIR'!$C$22)*P695),'Ejercicio 3 - TIR'!$E$22-SQRT(('Ejercicio 3 - TIR'!$E$22-'Ejercicio 3 - TIR'!$C$22)*('Ejercicio 3 - TIR'!$E$22-'Ejercicio 3 - TIR'!$D$22)*(1-P695)))</f>
        <v>0.140277053308449</v>
      </c>
      <c r="R695" s="17">
        <f ca="1" t="shared" si="5161"/>
        <v>0.371216308128602</v>
      </c>
      <c r="S695" s="19">
        <f ca="1">IF(R695&lt;=('Ejercicio 3 - TIR'!$D$23-'Ejercicio 3 - TIR'!$C$23)/('Ejercicio 3 - TIR'!$E$23-'Ejercicio 3 - TIR'!$C$23),'Ejercicio 3 - TIR'!$C$23+SQRT(('Ejercicio 3 - TIR'!$E$23-'Ejercicio 3 - TIR'!$C$23)*('Ejercicio 3 - TIR'!$D$23-'Ejercicio 3 - TIR'!$C$23)*R695),'Ejercicio 3 - TIR'!$E$23-SQRT(('Ejercicio 3 - TIR'!$E$23-'Ejercicio 3 - TIR'!$C$23)*('Ejercicio 3 - TIR'!$E$23-'Ejercicio 3 - TIR'!$D$23)*(1-R695)))</f>
        <v>0.145849358882407</v>
      </c>
      <c r="T695" s="17">
        <f ca="1" t="shared" ref="T695:X695" si="5162">RAND()</f>
        <v>0.619586638765824</v>
      </c>
      <c r="U695" s="19">
        <f ca="1">IF(T695&lt;=('Ejercicio 3 - TIR'!$D$24-'Ejercicio 3 - TIR'!$C$24)/('Ejercicio 3 - TIR'!$E$24-'Ejercicio 3 - TIR'!$C$24),'Ejercicio 3 - TIR'!$C$24+SQRT(('Ejercicio 3 - TIR'!$E$24-'Ejercicio 3 - TIR'!$C$24)*('Ejercicio 3 - TIR'!$D$24-'Ejercicio 3 - TIR'!$C$24)*T695),'Ejercicio 3 - TIR'!$E$24-SQRT(('Ejercicio 3 - TIR'!$E$24-'Ejercicio 3 - TIR'!$C$24)*('Ejercicio 3 - TIR'!$E$24-'Ejercicio 3 - TIR'!$D$24)*(1-T695)))</f>
        <v>0.187363250599122</v>
      </c>
      <c r="V695" s="17">
        <f ca="1" t="shared" si="5162"/>
        <v>0.68756816252172</v>
      </c>
      <c r="W695" s="19">
        <f ca="1">IF(V695&lt;=('Ejercicio 3 - TIR'!$D$25-'Ejercicio 3 - TIR'!$C$25)/('Ejercicio 3 - TIR'!$E$25-'Ejercicio 3 - TIR'!$C$25),'Ejercicio 3 - TIR'!$C$25+SQRT(('Ejercicio 3 - TIR'!$E$25-'Ejercicio 3 - TIR'!$C$25)*('Ejercicio 3 - TIR'!$D$25-'Ejercicio 3 - TIR'!$C$25)*V695),'Ejercicio 3 - TIR'!$E$25-SQRT(('Ejercicio 3 - TIR'!$E$25-'Ejercicio 3 - TIR'!$C$25)*('Ejercicio 3 - TIR'!$E$25-'Ejercicio 3 - TIR'!$D$25)*(1-V695)))</f>
        <v>0.216931715630018</v>
      </c>
      <c r="X695" s="17">
        <f ca="1" t="shared" si="5162"/>
        <v>0.424450254249465</v>
      </c>
      <c r="Y695" s="19">
        <f ca="1">IF(X695&lt;=('Ejercicio 3 - TIR'!$D$26-'Ejercicio 3 - TIR'!$C$26)/('Ejercicio 3 - TIR'!$E$26-'Ejercicio 3 - TIR'!$C$26),'Ejercicio 3 - TIR'!$C$26+SQRT(('Ejercicio 3 - TIR'!$E$26-'Ejercicio 3 - TIR'!$C$26)*('Ejercicio 3 - TIR'!$D$26-'Ejercicio 3 - TIR'!$C$26)*X695),'Ejercicio 3 - TIR'!$E$26-SQRT(('Ejercicio 3 - TIR'!$E$26-'Ejercicio 3 - TIR'!$C$26)*('Ejercicio 3 - TIR'!$E$26-'Ejercicio 3 - TIR'!$D$26)*(1-X695)))</f>
        <v>0.224250841916197</v>
      </c>
      <c r="Z695" s="17">
        <f ca="1" t="shared" si="4764"/>
        <v>1.14027705330845</v>
      </c>
      <c r="AA695" s="17">
        <f ca="1" t="shared" si="4765"/>
        <v>1.30658573048181</v>
      </c>
      <c r="AB695" s="17">
        <f ca="1" t="shared" si="4766"/>
        <v>1.55139188013131</v>
      </c>
      <c r="AC695" s="17">
        <f ca="1" t="shared" si="4767"/>
        <v>1.88793798230267</v>
      </c>
      <c r="AD695" s="17">
        <f ca="1" t="shared" si="4768"/>
        <v>2.31130966431961</v>
      </c>
      <c r="AE695" s="16">
        <f ca="1" t="shared" si="4769"/>
        <v>4747.42247888087</v>
      </c>
      <c r="AF695" s="16">
        <f ca="1" t="shared" si="4770"/>
        <v>5439.83100376958</v>
      </c>
      <c r="AG695" s="16">
        <f ca="1" t="shared" si="4771"/>
        <v>6459.05542334573</v>
      </c>
      <c r="AH695" s="16">
        <f ca="1" t="shared" si="4772"/>
        <v>7860.22939768149</v>
      </c>
      <c r="AI695" s="16">
        <f ca="1" t="shared" si="4773"/>
        <v>9622.89245776601</v>
      </c>
      <c r="AJ695" s="18">
        <f ca="1" t="shared" si="4774"/>
        <v>41845.0783359496</v>
      </c>
      <c r="AK695" s="18">
        <f ca="1" t="shared" si="4775"/>
        <v>41780.4827013606</v>
      </c>
      <c r="AL695" s="18">
        <f ca="1" t="shared" si="4776"/>
        <v>53612.9642139073</v>
      </c>
      <c r="AM695" s="18">
        <f ca="1" t="shared" si="4777"/>
        <v>75257.2556973344</v>
      </c>
      <c r="AN695" s="18">
        <f ca="1" t="shared" si="4778"/>
        <v>88967.7088694476</v>
      </c>
      <c r="AO695" s="18">
        <f ca="1">C695/'Ejercicio 3 - TIR'!$D$7</f>
        <v>17709.8023453544</v>
      </c>
      <c r="AP695" s="18">
        <f ca="1" t="shared" si="4779"/>
        <v>24135.2759905952</v>
      </c>
      <c r="AQ695" s="18">
        <f ca="1" t="shared" si="4780"/>
        <v>24070.6803560062</v>
      </c>
      <c r="AR695" s="18">
        <f ca="1" t="shared" si="4781"/>
        <v>35903.1618685529</v>
      </c>
      <c r="AS695" s="18">
        <f ca="1" t="shared" si="4782"/>
        <v>57547.45335198</v>
      </c>
      <c r="AT695" s="18">
        <f ca="1" t="shared" si="4783"/>
        <v>71257.9065240932</v>
      </c>
      <c r="AU695" s="18">
        <f ca="1">AP695*'Ejercicio 3 - TIR'!$D$5</f>
        <v>12067.6379952976</v>
      </c>
      <c r="AV695" s="18">
        <f ca="1">AQ695*'Ejercicio 3 - TIR'!$D$5</f>
        <v>12035.3401780031</v>
      </c>
      <c r="AW695" s="18">
        <f ca="1">AR695*'Ejercicio 3 - TIR'!$D$5</f>
        <v>17951.5809342764</v>
      </c>
      <c r="AX695" s="18">
        <f ca="1">AS695*'Ejercicio 3 - TIR'!$D$5</f>
        <v>28773.72667599</v>
      </c>
      <c r="AY695" s="18">
        <f ca="1">AT695*'Ejercicio 3 - TIR'!$D$5</f>
        <v>35628.9532620466</v>
      </c>
      <c r="AZ695" s="18">
        <f ca="1" t="shared" ref="AZ695:BD695" si="5163">AJ695-AU695-AE695</f>
        <v>25030.0178617711</v>
      </c>
      <c r="BA695" s="18">
        <f ca="1" t="shared" si="5163"/>
        <v>24305.3115195879</v>
      </c>
      <c r="BB695" s="18">
        <f ca="1" t="shared" si="5163"/>
        <v>29202.3278562851</v>
      </c>
      <c r="BC695" s="18">
        <f ca="1" t="shared" si="5163"/>
        <v>38623.2996236629</v>
      </c>
      <c r="BD695" s="18">
        <f ca="1" t="shared" si="5163"/>
        <v>43715.863149635</v>
      </c>
      <c r="BE695" s="18">
        <f ca="1" t="shared" ref="BE695:BI695" si="5164">AZ695/Z695</f>
        <v>21950.821328157</v>
      </c>
      <c r="BF695" s="18">
        <f ca="1" t="shared" si="5164"/>
        <v>18602.155949327</v>
      </c>
      <c r="BG695" s="18">
        <f ca="1" t="shared" si="5164"/>
        <v>18823.3084305002</v>
      </c>
      <c r="BH695" s="18">
        <f ca="1" t="shared" si="5164"/>
        <v>20457.9281659215</v>
      </c>
      <c r="BI695" s="18">
        <f ca="1" t="shared" si="5164"/>
        <v>18913.8927701857</v>
      </c>
      <c r="BJ695" s="18">
        <f ca="1" t="shared" si="4786"/>
        <v>78222.0840633</v>
      </c>
      <c r="BK695" s="18">
        <f ca="1" t="shared" si="4787"/>
        <v>40932.8373140077</v>
      </c>
      <c r="BL695" s="18">
        <f ca="1" t="shared" si="4788"/>
        <v>119154.921377308</v>
      </c>
      <c r="BM695" s="18">
        <f ca="1">BK695*'Ejercicio 3 - TIR'!$D$5</f>
        <v>20466.4186570039</v>
      </c>
      <c r="BN695" s="18">
        <f ca="1" t="shared" si="4789"/>
        <v>98688.5027203039</v>
      </c>
      <c r="BO695" s="18">
        <f ca="1" t="shared" si="4790"/>
        <v>42698.0876875947</v>
      </c>
      <c r="BP695" s="18">
        <f ca="1" t="shared" si="4791"/>
        <v>-122392.19824169</v>
      </c>
      <c r="BQ695" s="18">
        <f ca="1" t="shared" ref="BQ695:BT695" si="5165">BE695</f>
        <v>21950.821328157</v>
      </c>
      <c r="BR695" s="18">
        <f ca="1" t="shared" si="5165"/>
        <v>18602.155949327</v>
      </c>
      <c r="BS695" s="18">
        <f ca="1" t="shared" si="5165"/>
        <v>18823.3084305002</v>
      </c>
      <c r="BT695" s="18">
        <f ca="1" t="shared" si="5165"/>
        <v>20457.9281659215</v>
      </c>
      <c r="BU695" s="18">
        <f ca="1" t="shared" si="4793"/>
        <v>61611.9804577804</v>
      </c>
      <c r="BV695" s="20">
        <f ca="1" t="shared" si="4794"/>
        <v>4.18883053831671</v>
      </c>
    </row>
    <row r="696" ht="15" customHeight="1" spans="1:74">
      <c r="A696" s="16">
        <v>695</v>
      </c>
      <c r="B696" s="17">
        <f ca="1" t="shared" ref="B696:F696" si="5166">RAND()</f>
        <v>0.592948809670234</v>
      </c>
      <c r="C696" s="18">
        <f ca="1">IF(B696&lt;=('Ejercicio 3 - TIR'!$D$13-'Ejercicio 3 - TIR'!$C$13)/('Ejercicio 3 - TIR'!$E$13-'Ejercicio 3 - TIR'!$C$13),'Ejercicio 3 - TIR'!$C$13+SQRT(('Ejercicio 3 - TIR'!$E$13-'Ejercicio 3 - TIR'!$C$13)*('Ejercicio 3 - TIR'!$D$13-'Ejercicio 3 - TIR'!$C$13)*B696),'Ejercicio 3 - TIR'!$E$13-SQRT(('Ejercicio 3 - TIR'!$E$13-'Ejercicio 3 - TIR'!$C$13)*('Ejercicio 3 - TIR'!$E$13-'Ejercicio 3 - TIR'!$D$13)*(1-B696)))</f>
        <v>77898.8364922631</v>
      </c>
      <c r="D696" s="17">
        <f ca="1" t="shared" si="5166"/>
        <v>0.573600746485932</v>
      </c>
      <c r="E696" s="18">
        <f ca="1">IF(D696&lt;=('Ejercicio 3 - TIR'!$D$14-'Ejercicio 3 - TIR'!$C$14)/('Ejercicio 3 - TIR'!$E$14-'Ejercicio 3 - TIR'!$C$14),'Ejercicio 3 - TIR'!$C$14+SQRT(('Ejercicio 3 - TIR'!$E$14-'Ejercicio 3 - TIR'!$C$14)*('Ejercicio 3 - TIR'!$D$14-'Ejercicio 3 - TIR'!$C$14)*D696),'Ejercicio 3 - TIR'!$E$14-SQRT(('Ejercicio 3 - TIR'!$E$14-'Ejercicio 3 - TIR'!$C$14)*('Ejercicio 3 - TIR'!$E$14-'Ejercicio 3 - TIR'!$D$14)*(1-D696)))</f>
        <v>32002.5073912438</v>
      </c>
      <c r="F696" s="17">
        <f ca="1" t="shared" si="5166"/>
        <v>0.683281229807443</v>
      </c>
      <c r="G696" s="18">
        <f ca="1">IF(F696&lt;=('Ejercicio 3 - TIR'!$D$18-'Ejercicio 3 - TIR'!$C$18)/('Ejercicio 3 - TIR'!$E$18-'Ejercicio 3 - TIR'!$C$18),'Ejercicio 3 - TIR'!$C$18+SQRT(('Ejercicio 3 - TIR'!$E$18-'Ejercicio 3 - TIR'!$C$18)*('Ejercicio 3 - TIR'!$D$18-'Ejercicio 3 - TIR'!$C$18)*F696),'Ejercicio 3 - TIR'!$E$18-SQRT(('Ejercicio 3 - TIR'!$E$18-'Ejercicio 3 - TIR'!$C$18)*('Ejercicio 3 - TIR'!$E$18-'Ejercicio 3 - TIR'!$D$18)*(1-F696)))</f>
        <v>40126.2019159139</v>
      </c>
      <c r="H696" s="17">
        <f ca="1" t="shared" ref="H696:L696" si="5167">RAND()</f>
        <v>0.877334923166494</v>
      </c>
      <c r="I696" s="18">
        <f ca="1">IF(H696&lt;=('Ejercicio 3 - TIR'!$D$18-'Ejercicio 3 - TIR'!$C$18)/('Ejercicio 3 - TIR'!$E$18-'Ejercicio 3 - TIR'!$C$18),'Ejercicio 3 - TIR'!$C$18+SQRT(('Ejercicio 3 - TIR'!$E$18-'Ejercicio 3 - TIR'!$C$18)*('Ejercicio 3 - TIR'!$D$18-'Ejercicio 3 - TIR'!$C$18)*H696),'Ejercicio 3 - TIR'!$E$18-SQRT(('Ejercicio 3 - TIR'!$E$18-'Ejercicio 3 - TIR'!$C$18)*('Ejercicio 3 - TIR'!$E$18-'Ejercicio 3 - TIR'!$D$18)*(1-H696)))</f>
        <v>41966.8694781607</v>
      </c>
      <c r="J696" s="17">
        <f ca="1" t="shared" si="5167"/>
        <v>0.683505807404843</v>
      </c>
      <c r="K696" s="18">
        <f ca="1">IF(J696&lt;=('Ejercicio 3 - TIR'!$D$18-'Ejercicio 3 - TIR'!$C$18)/('Ejercicio 3 - TIR'!$E$18-'Ejercicio 3 - TIR'!$C$18),'Ejercicio 3 - TIR'!$C$18+SQRT(('Ejercicio 3 - TIR'!$E$18-'Ejercicio 3 - TIR'!$C$18)*('Ejercicio 3 - TIR'!$D$18-'Ejercicio 3 - TIR'!$C$18)*J696),'Ejercicio 3 - TIR'!$E$18-SQRT(('Ejercicio 3 - TIR'!$E$18-'Ejercicio 3 - TIR'!$C$18)*('Ejercicio 3 - TIR'!$E$18-'Ejercicio 3 - TIR'!$D$18)*(1-J696)))</f>
        <v>40127.9301683333</v>
      </c>
      <c r="L696" s="17">
        <f ca="1" t="shared" si="5167"/>
        <v>0.315424240221473</v>
      </c>
      <c r="M696" s="18">
        <f ca="1">IF(L696&lt;=('Ejercicio 3 - TIR'!$D$18-'Ejercicio 3 - TIR'!$C$18)/('Ejercicio 3 - TIR'!$E$18-'Ejercicio 3 - TIR'!$C$18),'Ejercicio 3 - TIR'!$C$18+SQRT(('Ejercicio 3 - TIR'!$E$18-'Ejercicio 3 - TIR'!$C$18)*('Ejercicio 3 - TIR'!$D$18-'Ejercicio 3 - TIR'!$C$18)*L696),'Ejercicio 3 - TIR'!$E$18-SQRT(('Ejercicio 3 - TIR'!$E$18-'Ejercicio 3 - TIR'!$C$18)*('Ejercicio 3 - TIR'!$E$18-'Ejercicio 3 - TIR'!$D$18)*(1-L696)))</f>
        <v>36878.4908252625</v>
      </c>
      <c r="N696" s="17">
        <f ca="1" t="shared" ref="N696:R696" si="5168">RAND()</f>
        <v>0.135310841698476</v>
      </c>
      <c r="O696" s="18">
        <f ca="1">IF(N696&lt;=('Ejercicio 3 - TIR'!$D$18-'Ejercicio 3 - TIR'!$C$18)/('Ejercicio 3 - TIR'!$E$18-'Ejercicio 3 - TIR'!$C$18),'Ejercicio 3 - TIR'!$C$18+SQRT(('Ejercicio 3 - TIR'!$E$18-'Ejercicio 3 - TIR'!$C$18)*('Ejercicio 3 - TIR'!$D$18-'Ejercicio 3 - TIR'!$C$18)*N696),'Ejercicio 3 - TIR'!$E$18-SQRT(('Ejercicio 3 - TIR'!$E$18-'Ejercicio 3 - TIR'!$C$18)*('Ejercicio 3 - TIR'!$E$18-'Ejercicio 3 - TIR'!$D$18)*(1-N696)))</f>
        <v>34505.1777162251</v>
      </c>
      <c r="P696" s="17">
        <f ca="1" t="shared" si="5168"/>
        <v>0.819492112710908</v>
      </c>
      <c r="Q696" s="19">
        <f ca="1">IF(P696&lt;=('Ejercicio 3 - TIR'!$D$22-'Ejercicio 3 - TIR'!$C$22)/('Ejercicio 3 - TIR'!$E$22-'Ejercicio 3 - TIR'!$C$22),'Ejercicio 3 - TIR'!$C$22+SQRT(('Ejercicio 3 - TIR'!$E$22-'Ejercicio 3 - TIR'!$C$22)*('Ejercicio 3 - TIR'!$D$22-'Ejercicio 3 - TIR'!$C$22)*P696),'Ejercicio 3 - TIR'!$E$22-SQRT(('Ejercicio 3 - TIR'!$E$22-'Ejercicio 3 - TIR'!$C$22)*('Ejercicio 3 - TIR'!$E$22-'Ejercicio 3 - TIR'!$D$22)*(1-P696)))</f>
        <v>0.161974623523478</v>
      </c>
      <c r="R696" s="17">
        <f ca="1" t="shared" si="5168"/>
        <v>0.600953670788118</v>
      </c>
      <c r="S696" s="19">
        <f ca="1">IF(R696&lt;=('Ejercicio 3 - TIR'!$D$23-'Ejercicio 3 - TIR'!$C$23)/('Ejercicio 3 - TIR'!$E$23-'Ejercicio 3 - TIR'!$C$23),'Ejercicio 3 - TIR'!$C$23+SQRT(('Ejercicio 3 - TIR'!$E$23-'Ejercicio 3 - TIR'!$C$23)*('Ejercicio 3 - TIR'!$D$23-'Ejercicio 3 - TIR'!$C$23)*R696),'Ejercicio 3 - TIR'!$E$23-SQRT(('Ejercicio 3 - TIR'!$E$23-'Ejercicio 3 - TIR'!$C$23)*('Ejercicio 3 - TIR'!$E$23-'Ejercicio 3 - TIR'!$D$23)*(1-R696)))</f>
        <v>0.153199190449142</v>
      </c>
      <c r="T696" s="17">
        <f ca="1" t="shared" ref="T696:X696" si="5169">RAND()</f>
        <v>0.809949675062005</v>
      </c>
      <c r="U696" s="19">
        <f ca="1">IF(T696&lt;=('Ejercicio 3 - TIR'!$D$24-'Ejercicio 3 - TIR'!$C$24)/('Ejercicio 3 - TIR'!$E$24-'Ejercicio 3 - TIR'!$C$24),'Ejercicio 3 - TIR'!$C$24+SQRT(('Ejercicio 3 - TIR'!$E$24-'Ejercicio 3 - TIR'!$C$24)*('Ejercicio 3 - TIR'!$D$24-'Ejercicio 3 - TIR'!$C$24)*T696),'Ejercicio 3 - TIR'!$E$24-SQRT(('Ejercicio 3 - TIR'!$E$24-'Ejercicio 3 - TIR'!$C$24)*('Ejercicio 3 - TIR'!$E$24-'Ejercicio 3 - TIR'!$D$24)*(1-T696)))</f>
        <v>0.196931820405017</v>
      </c>
      <c r="V696" s="17">
        <f ca="1" t="shared" si="5169"/>
        <v>0.0465360352592883</v>
      </c>
      <c r="W696" s="19">
        <f ca="1">IF(V696&lt;=('Ejercicio 3 - TIR'!$D$25-'Ejercicio 3 - TIR'!$C$25)/('Ejercicio 3 - TIR'!$E$25-'Ejercicio 3 - TIR'!$C$25),'Ejercicio 3 - TIR'!$C$25+SQRT(('Ejercicio 3 - TIR'!$E$25-'Ejercicio 3 - TIR'!$C$25)*('Ejercicio 3 - TIR'!$D$25-'Ejercicio 3 - TIR'!$C$25)*V696),'Ejercicio 3 - TIR'!$E$25-SQRT(('Ejercicio 3 - TIR'!$E$25-'Ejercicio 3 - TIR'!$C$25)*('Ejercicio 3 - TIR'!$E$25-'Ejercicio 3 - TIR'!$D$25)*(1-V696)))</f>
        <v>0.188071582828851</v>
      </c>
      <c r="X696" s="17">
        <f ca="1" t="shared" si="5169"/>
        <v>0.924093530207316</v>
      </c>
      <c r="Y696" s="19">
        <f ca="1">IF(X696&lt;=('Ejercicio 3 - TIR'!$D$26-'Ejercicio 3 - TIR'!$C$26)/('Ejercicio 3 - TIR'!$E$26-'Ejercicio 3 - TIR'!$C$26),'Ejercicio 3 - TIR'!$C$26+SQRT(('Ejercicio 3 - TIR'!$E$26-'Ejercicio 3 - TIR'!$C$26)*('Ejercicio 3 - TIR'!$D$26-'Ejercicio 3 - TIR'!$C$26)*X696),'Ejercicio 3 - TIR'!$E$26-SQRT(('Ejercicio 3 - TIR'!$E$26-'Ejercicio 3 - TIR'!$C$26)*('Ejercicio 3 - TIR'!$E$26-'Ejercicio 3 - TIR'!$D$26)*(1-X696)))</f>
        <v>0.259754137783722</v>
      </c>
      <c r="Z696" s="17">
        <f ca="1" t="shared" si="4764"/>
        <v>1.16197462352348</v>
      </c>
      <c r="AA696" s="17">
        <f ca="1" t="shared" si="4765"/>
        <v>1.33998819516972</v>
      </c>
      <c r="AB696" s="17">
        <f ca="1" t="shared" si="4766"/>
        <v>1.60387450976573</v>
      </c>
      <c r="AC696" s="17">
        <f ca="1" t="shared" si="4767"/>
        <v>1.90551772747621</v>
      </c>
      <c r="AD696" s="17">
        <f ca="1" t="shared" si="4768"/>
        <v>2.4004838418084</v>
      </c>
      <c r="AE696" s="16">
        <f ca="1" t="shared" si="4769"/>
        <v>5183.59408650402</v>
      </c>
      <c r="AF696" s="16">
        <f ca="1" t="shared" si="4770"/>
        <v>5977.7165041734</v>
      </c>
      <c r="AG696" s="16">
        <f ca="1" t="shared" si="4771"/>
        <v>7154.91909720538</v>
      </c>
      <c r="AH696" s="16">
        <f ca="1" t="shared" si="4772"/>
        <v>8500.55605682917</v>
      </c>
      <c r="AI696" s="16">
        <f ca="1" t="shared" si="4773"/>
        <v>10708.610666053</v>
      </c>
      <c r="AJ696" s="18">
        <f ca="1" t="shared" si="4774"/>
        <v>46625.6283646711</v>
      </c>
      <c r="AK696" s="18">
        <f ca="1" t="shared" si="4775"/>
        <v>56235.1096889638</v>
      </c>
      <c r="AL696" s="18">
        <f ca="1" t="shared" si="4776"/>
        <v>64360.1643266489</v>
      </c>
      <c r="AM696" s="18">
        <f ca="1" t="shared" si="4777"/>
        <v>70272.6180301067</v>
      </c>
      <c r="AN696" s="18">
        <f ca="1" t="shared" si="4778"/>
        <v>82829.1215665256</v>
      </c>
      <c r="AO696" s="18">
        <f ca="1">C696/'Ejercicio 3 - TIR'!$D$7</f>
        <v>15579.7672984526</v>
      </c>
      <c r="AP696" s="18">
        <f ca="1" t="shared" si="4779"/>
        <v>31045.8610662184</v>
      </c>
      <c r="AQ696" s="18">
        <f ca="1" t="shared" si="4780"/>
        <v>40655.3423905112</v>
      </c>
      <c r="AR696" s="18">
        <f ca="1" t="shared" si="4781"/>
        <v>48780.3970281963</v>
      </c>
      <c r="AS696" s="18">
        <f ca="1" t="shared" si="4782"/>
        <v>54692.8507316541</v>
      </c>
      <c r="AT696" s="18">
        <f ca="1" t="shared" si="4783"/>
        <v>67249.3542680729</v>
      </c>
      <c r="AU696" s="18">
        <f ca="1">AP696*'Ejercicio 3 - TIR'!$D$5</f>
        <v>15522.9305331092</v>
      </c>
      <c r="AV696" s="18">
        <f ca="1">AQ696*'Ejercicio 3 - TIR'!$D$5</f>
        <v>20327.6711952556</v>
      </c>
      <c r="AW696" s="18">
        <f ca="1">AR696*'Ejercicio 3 - TIR'!$D$5</f>
        <v>24390.1985140981</v>
      </c>
      <c r="AX696" s="18">
        <f ca="1">AS696*'Ejercicio 3 - TIR'!$D$5</f>
        <v>27346.425365827</v>
      </c>
      <c r="AY696" s="18">
        <f ca="1">AT696*'Ejercicio 3 - TIR'!$D$5</f>
        <v>33624.6771340365</v>
      </c>
      <c r="AZ696" s="18">
        <f ca="1" t="shared" ref="AZ696:BD696" si="5170">AJ696-AU696-AE696</f>
        <v>25919.1037450578</v>
      </c>
      <c r="BA696" s="18">
        <f ca="1" t="shared" si="5170"/>
        <v>29929.7219895348</v>
      </c>
      <c r="BB696" s="18">
        <f ca="1" t="shared" si="5170"/>
        <v>32815.0467153454</v>
      </c>
      <c r="BC696" s="18">
        <f ca="1" t="shared" si="5170"/>
        <v>34425.6366074505</v>
      </c>
      <c r="BD696" s="18">
        <f ca="1" t="shared" si="5170"/>
        <v>38495.8337664361</v>
      </c>
      <c r="BE696" s="18">
        <f ca="1" t="shared" ref="BE696:BI696" si="5171">AZ696/Z696</f>
        <v>22306.0841608252</v>
      </c>
      <c r="BF696" s="18">
        <f ca="1" t="shared" si="5171"/>
        <v>22335.8101940174</v>
      </c>
      <c r="BG696" s="18">
        <f ca="1" t="shared" si="5171"/>
        <v>20459.8592443112</v>
      </c>
      <c r="BH696" s="18">
        <f ca="1" t="shared" si="5171"/>
        <v>18066.2903897756</v>
      </c>
      <c r="BI696" s="18">
        <f ca="1" t="shared" si="5171"/>
        <v>16036.6977256699</v>
      </c>
      <c r="BJ696" s="18">
        <f ca="1" t="shared" si="4786"/>
        <v>76821.5018900345</v>
      </c>
      <c r="BK696" s="18">
        <f ca="1" t="shared" si="4787"/>
        <v>37398.9796590704</v>
      </c>
      <c r="BL696" s="18">
        <f ca="1" t="shared" si="4788"/>
        <v>114220.481549105</v>
      </c>
      <c r="BM696" s="18">
        <f ca="1">BK696*'Ejercicio 3 - TIR'!$D$5</f>
        <v>18699.4898295352</v>
      </c>
      <c r="BN696" s="18">
        <f ca="1" t="shared" si="4789"/>
        <v>95520.9917195697</v>
      </c>
      <c r="BO696" s="18">
        <f ca="1" t="shared" si="4790"/>
        <v>39792.3910404701</v>
      </c>
      <c r="BP696" s="18">
        <f ca="1" t="shared" si="4791"/>
        <v>-109901.343883507</v>
      </c>
      <c r="BQ696" s="18">
        <f ca="1" t="shared" ref="BQ696:BT696" si="5172">BE696</f>
        <v>22306.0841608252</v>
      </c>
      <c r="BR696" s="18">
        <f ca="1" t="shared" si="5172"/>
        <v>22335.8101940174</v>
      </c>
      <c r="BS696" s="18">
        <f ca="1" t="shared" si="5172"/>
        <v>20459.8592443112</v>
      </c>
      <c r="BT696" s="18">
        <f ca="1" t="shared" si="5172"/>
        <v>18066.2903897756</v>
      </c>
      <c r="BU696" s="18">
        <f ca="1" t="shared" si="4793"/>
        <v>55829.08876614</v>
      </c>
      <c r="BV696" s="20">
        <f ca="1" t="shared" si="4794"/>
        <v>7.21970263244998</v>
      </c>
    </row>
    <row r="697" ht="15" customHeight="1" spans="1:74">
      <c r="A697" s="16">
        <v>696</v>
      </c>
      <c r="B697" s="17">
        <f ca="1" t="shared" ref="B697:F697" si="5173">RAND()</f>
        <v>0.805504386601834</v>
      </c>
      <c r="C697" s="18">
        <f ca="1">IF(B697&lt;=('Ejercicio 3 - TIR'!$D$13-'Ejercicio 3 - TIR'!$C$13)/('Ejercicio 3 - TIR'!$E$13-'Ejercicio 3 - TIR'!$C$13),'Ejercicio 3 - TIR'!$C$13+SQRT(('Ejercicio 3 - TIR'!$E$13-'Ejercicio 3 - TIR'!$C$13)*('Ejercicio 3 - TIR'!$D$13-'Ejercicio 3 - TIR'!$C$13)*B697),'Ejercicio 3 - TIR'!$E$13-SQRT(('Ejercicio 3 - TIR'!$E$13-'Ejercicio 3 - TIR'!$C$13)*('Ejercicio 3 - TIR'!$E$13-'Ejercicio 3 - TIR'!$D$13)*(1-B697)))</f>
        <v>84722.7379390874</v>
      </c>
      <c r="D697" s="17">
        <f ca="1" t="shared" si="5173"/>
        <v>0.187376921649232</v>
      </c>
      <c r="E697" s="18">
        <f ca="1">IF(D697&lt;=('Ejercicio 3 - TIR'!$D$14-'Ejercicio 3 - TIR'!$C$14)/('Ejercicio 3 - TIR'!$E$14-'Ejercicio 3 - TIR'!$C$14),'Ejercicio 3 - TIR'!$C$14+SQRT(('Ejercicio 3 - TIR'!$E$14-'Ejercicio 3 - TIR'!$C$14)*('Ejercicio 3 - TIR'!$D$14-'Ejercicio 3 - TIR'!$C$14)*D697),'Ejercicio 3 - TIR'!$E$14-SQRT(('Ejercicio 3 - TIR'!$E$14-'Ejercicio 3 - TIR'!$C$14)*('Ejercicio 3 - TIR'!$E$14-'Ejercicio 3 - TIR'!$D$14)*(1-D697)))</f>
        <v>28748.7690144489</v>
      </c>
      <c r="F697" s="17">
        <f ca="1" t="shared" si="5173"/>
        <v>0.00539305618921326</v>
      </c>
      <c r="G697" s="18">
        <f ca="1">IF(F697&lt;=('Ejercicio 3 - TIR'!$D$18-'Ejercicio 3 - TIR'!$C$18)/('Ejercicio 3 - TIR'!$E$18-'Ejercicio 3 - TIR'!$C$18),'Ejercicio 3 - TIR'!$C$18+SQRT(('Ejercicio 3 - TIR'!$E$18-'Ejercicio 3 - TIR'!$C$18)*('Ejercicio 3 - TIR'!$D$18-'Ejercicio 3 - TIR'!$C$18)*F697),'Ejercicio 3 - TIR'!$E$18-SQRT(('Ejercicio 3 - TIR'!$E$18-'Ejercicio 3 - TIR'!$C$18)*('Ejercicio 3 - TIR'!$E$18-'Ejercicio 3 - TIR'!$D$18)*(1-F697)))</f>
        <v>30899.4211629609</v>
      </c>
      <c r="H697" s="17">
        <f ca="1" t="shared" ref="H697:L697" si="5174">RAND()</f>
        <v>0.724871946692108</v>
      </c>
      <c r="I697" s="18">
        <f ca="1">IF(H697&lt;=('Ejercicio 3 - TIR'!$D$18-'Ejercicio 3 - TIR'!$C$18)/('Ejercicio 3 - TIR'!$E$18-'Ejercicio 3 - TIR'!$C$18),'Ejercicio 3 - TIR'!$C$18+SQRT(('Ejercicio 3 - TIR'!$E$18-'Ejercicio 3 - TIR'!$C$18)*('Ejercicio 3 - TIR'!$D$18-'Ejercicio 3 - TIR'!$C$18)*H697),'Ejercicio 3 - TIR'!$E$18-SQRT(('Ejercicio 3 - TIR'!$E$18-'Ejercicio 3 - TIR'!$C$18)*('Ejercicio 3 - TIR'!$E$18-'Ejercicio 3 - TIR'!$D$18)*(1-H697)))</f>
        <v>40457.4672265253</v>
      </c>
      <c r="J697" s="17">
        <f ca="1" t="shared" si="5174"/>
        <v>0.0226431631860375</v>
      </c>
      <c r="K697" s="18">
        <f ca="1">IF(J697&lt;=('Ejercicio 3 - TIR'!$D$18-'Ejercicio 3 - TIR'!$C$18)/('Ejercicio 3 - TIR'!$E$18-'Ejercicio 3 - TIR'!$C$18),'Ejercicio 3 - TIR'!$C$18+SQRT(('Ejercicio 3 - TIR'!$E$18-'Ejercicio 3 - TIR'!$C$18)*('Ejercicio 3 - TIR'!$D$18-'Ejercicio 3 - TIR'!$C$18)*J697),'Ejercicio 3 - TIR'!$E$18-SQRT(('Ejercicio 3 - TIR'!$E$18-'Ejercicio 3 - TIR'!$C$18)*('Ejercicio 3 - TIR'!$E$18-'Ejercicio 3 - TIR'!$D$18)*(1-J697)))</f>
        <v>31842.9526521063</v>
      </c>
      <c r="L697" s="17">
        <f ca="1" t="shared" si="5174"/>
        <v>0.101128683525083</v>
      </c>
      <c r="M697" s="18">
        <f ca="1">IF(L697&lt;=('Ejercicio 3 - TIR'!$D$18-'Ejercicio 3 - TIR'!$C$18)/('Ejercicio 3 - TIR'!$E$18-'Ejercicio 3 - TIR'!$C$18),'Ejercicio 3 - TIR'!$C$18+SQRT(('Ejercicio 3 - TIR'!$E$18-'Ejercicio 3 - TIR'!$C$18)*('Ejercicio 3 - TIR'!$D$18-'Ejercicio 3 - TIR'!$C$18)*L697),'Ejercicio 3 - TIR'!$E$18-SQRT(('Ejercicio 3 - TIR'!$E$18-'Ejercicio 3 - TIR'!$C$18)*('Ejercicio 3 - TIR'!$E$18-'Ejercicio 3 - TIR'!$D$18)*(1-L697)))</f>
        <v>33894.7788805993</v>
      </c>
      <c r="N697" s="17">
        <f ca="1" t="shared" ref="N697:R697" si="5175">RAND()</f>
        <v>0.0639406183008977</v>
      </c>
      <c r="O697" s="18">
        <f ca="1">IF(N697&lt;=('Ejercicio 3 - TIR'!$D$18-'Ejercicio 3 - TIR'!$C$18)/('Ejercicio 3 - TIR'!$E$18-'Ejercicio 3 - TIR'!$C$18),'Ejercicio 3 - TIR'!$C$18+SQRT(('Ejercicio 3 - TIR'!$E$18-'Ejercicio 3 - TIR'!$C$18)*('Ejercicio 3 - TIR'!$D$18-'Ejercicio 3 - TIR'!$C$18)*N697),'Ejercicio 3 - TIR'!$E$18-SQRT(('Ejercicio 3 - TIR'!$E$18-'Ejercicio 3 - TIR'!$C$18)*('Ejercicio 3 - TIR'!$E$18-'Ejercicio 3 - TIR'!$D$18)*(1-N697)))</f>
        <v>33096.9489413186</v>
      </c>
      <c r="P697" s="17">
        <f ca="1" t="shared" si="5175"/>
        <v>0.919742550450025</v>
      </c>
      <c r="Q697" s="19">
        <f ca="1">IF(P697&lt;=('Ejercicio 3 - TIR'!$D$22-'Ejercicio 3 - TIR'!$C$22)/('Ejercicio 3 - TIR'!$E$22-'Ejercicio 3 - TIR'!$C$22),'Ejercicio 3 - TIR'!$C$22+SQRT(('Ejercicio 3 - TIR'!$E$22-'Ejercicio 3 - TIR'!$C$22)*('Ejercicio 3 - TIR'!$D$22-'Ejercicio 3 - TIR'!$C$22)*P697),'Ejercicio 3 - TIR'!$E$22-SQRT(('Ejercicio 3 - TIR'!$E$22-'Ejercicio 3 - TIR'!$C$22)*('Ejercicio 3 - TIR'!$E$22-'Ejercicio 3 - TIR'!$D$22)*(1-P697)))</f>
        <v>0.167980706793245</v>
      </c>
      <c r="R697" s="17">
        <f ca="1" t="shared" si="5175"/>
        <v>0.892068772441076</v>
      </c>
      <c r="S697" s="19">
        <f ca="1">IF(R697&lt;=('Ejercicio 3 - TIR'!$D$23-'Ejercicio 3 - TIR'!$C$23)/('Ejercicio 3 - TIR'!$E$23-'Ejercicio 3 - TIR'!$C$23),'Ejercicio 3 - TIR'!$C$23+SQRT(('Ejercicio 3 - TIR'!$E$23-'Ejercicio 3 - TIR'!$C$23)*('Ejercicio 3 - TIR'!$D$23-'Ejercicio 3 - TIR'!$C$23)*R697),'Ejercicio 3 - TIR'!$E$23-SQRT(('Ejercicio 3 - TIR'!$E$23-'Ejercicio 3 - TIR'!$C$23)*('Ejercicio 3 - TIR'!$E$23-'Ejercicio 3 - TIR'!$D$23)*(1-R697)))</f>
        <v>0.166061699902568</v>
      </c>
      <c r="T697" s="17">
        <f ca="1" t="shared" ref="T697:X697" si="5176">RAND()</f>
        <v>0.589738521844381</v>
      </c>
      <c r="U697" s="19">
        <f ca="1">IF(T697&lt;=('Ejercicio 3 - TIR'!$D$24-'Ejercicio 3 - TIR'!$C$24)/('Ejercicio 3 - TIR'!$E$24-'Ejercicio 3 - TIR'!$C$24),'Ejercicio 3 - TIR'!$C$24+SQRT(('Ejercicio 3 - TIR'!$E$24-'Ejercicio 3 - TIR'!$C$24)*('Ejercicio 3 - TIR'!$D$24-'Ejercicio 3 - TIR'!$C$24)*T697),'Ejercicio 3 - TIR'!$E$24-SQRT(('Ejercicio 3 - TIR'!$E$24-'Ejercicio 3 - TIR'!$C$24)*('Ejercicio 3 - TIR'!$E$24-'Ejercicio 3 - TIR'!$D$24)*(1-T697)))</f>
        <v>0.1861070488326</v>
      </c>
      <c r="V697" s="17">
        <f ca="1" t="shared" si="5176"/>
        <v>0.846720245460602</v>
      </c>
      <c r="W697" s="19">
        <f ca="1">IF(V697&lt;=('Ejercicio 3 - TIR'!$D$25-'Ejercicio 3 - TIR'!$C$25)/('Ejercicio 3 - TIR'!$E$25-'Ejercicio 3 - TIR'!$C$25),'Ejercicio 3 - TIR'!$C$25+SQRT(('Ejercicio 3 - TIR'!$E$25-'Ejercicio 3 - TIR'!$C$25)*('Ejercicio 3 - TIR'!$D$25-'Ejercicio 3 - TIR'!$C$25)*V697),'Ejercicio 3 - TIR'!$E$25-SQRT(('Ejercicio 3 - TIR'!$E$25-'Ejercicio 3 - TIR'!$C$25)*('Ejercicio 3 - TIR'!$E$25-'Ejercicio 3 - TIR'!$D$25)*(1-V697)))</f>
        <v>0.226837980638815</v>
      </c>
      <c r="X697" s="17">
        <f ca="1" t="shared" si="5176"/>
        <v>0.126006518403329</v>
      </c>
      <c r="Y697" s="19">
        <f ca="1">IF(X697&lt;=('Ejercicio 3 - TIR'!$D$26-'Ejercicio 3 - TIR'!$C$26)/('Ejercicio 3 - TIR'!$E$26-'Ejercicio 3 - TIR'!$C$26),'Ejercicio 3 - TIR'!$C$26+SQRT(('Ejercicio 3 - TIR'!$E$26-'Ejercicio 3 - TIR'!$C$26)*('Ejercicio 3 - TIR'!$D$26-'Ejercicio 3 - TIR'!$C$26)*X697),'Ejercicio 3 - TIR'!$E$26-SQRT(('Ejercicio 3 - TIR'!$E$26-'Ejercicio 3 - TIR'!$C$26)*('Ejercicio 3 - TIR'!$E$26-'Ejercicio 3 - TIR'!$D$26)*(1-X697)))</f>
        <v>0.208444988470828</v>
      </c>
      <c r="Z697" s="17">
        <f ca="1" t="shared" si="4764"/>
        <v>1.16798070679324</v>
      </c>
      <c r="AA697" s="17">
        <f ca="1" t="shared" si="4765"/>
        <v>1.36193756841673</v>
      </c>
      <c r="AB697" s="17">
        <f ca="1" t="shared" si="4766"/>
        <v>1.61540374996902</v>
      </c>
      <c r="AC697" s="17">
        <f ca="1" t="shared" si="4767"/>
        <v>1.98183867452836</v>
      </c>
      <c r="AD697" s="17">
        <f ca="1" t="shared" si="4768"/>
        <v>2.39494301419147</v>
      </c>
      <c r="AE697" s="16">
        <f ca="1" t="shared" si="4769"/>
        <v>4829.23853848286</v>
      </c>
      <c r="AF697" s="16">
        <f ca="1" t="shared" si="4770"/>
        <v>5631.19009941832</v>
      </c>
      <c r="AG697" s="16">
        <f ca="1" t="shared" si="4771"/>
        <v>6679.19427023642</v>
      </c>
      <c r="AH697" s="16">
        <f ca="1" t="shared" si="4772"/>
        <v>8194.2892107912</v>
      </c>
      <c r="AI697" s="16">
        <f ca="1" t="shared" si="4773"/>
        <v>9902.3477308612</v>
      </c>
      <c r="AJ697" s="18">
        <f ca="1" t="shared" si="4774"/>
        <v>36089.9277694172</v>
      </c>
      <c r="AK697" s="18">
        <f ca="1" t="shared" si="4775"/>
        <v>55100.5445387936</v>
      </c>
      <c r="AL697" s="18">
        <f ca="1" t="shared" si="4776"/>
        <v>51439.2251242985</v>
      </c>
      <c r="AM697" s="18">
        <f ca="1" t="shared" si="4777"/>
        <v>67173.9836501589</v>
      </c>
      <c r="AN697" s="18">
        <f ca="1" t="shared" si="4778"/>
        <v>79265.3066580628</v>
      </c>
      <c r="AO697" s="18">
        <f ca="1">C697/'Ejercicio 3 - TIR'!$D$7</f>
        <v>16944.5475878175</v>
      </c>
      <c r="AP697" s="18">
        <f ca="1" t="shared" si="4779"/>
        <v>19145.3801815998</v>
      </c>
      <c r="AQ697" s="18">
        <f ca="1" t="shared" si="4780"/>
        <v>38155.9969509761</v>
      </c>
      <c r="AR697" s="18">
        <f ca="1" t="shared" si="4781"/>
        <v>34494.677536481</v>
      </c>
      <c r="AS697" s="18">
        <f ca="1" t="shared" si="4782"/>
        <v>50229.4360623414</v>
      </c>
      <c r="AT697" s="18">
        <f ca="1" t="shared" si="4783"/>
        <v>62320.7590702453</v>
      </c>
      <c r="AU697" s="18">
        <f ca="1">AP697*'Ejercicio 3 - TIR'!$D$5</f>
        <v>9572.69009079988</v>
      </c>
      <c r="AV697" s="18">
        <f ca="1">AQ697*'Ejercicio 3 - TIR'!$D$5</f>
        <v>19077.998475488</v>
      </c>
      <c r="AW697" s="18">
        <f ca="1">AR697*'Ejercicio 3 - TIR'!$D$5</f>
        <v>17247.3387682405</v>
      </c>
      <c r="AX697" s="18">
        <f ca="1">AS697*'Ejercicio 3 - TIR'!$D$5</f>
        <v>25114.7180311707</v>
      </c>
      <c r="AY697" s="18">
        <f ca="1">AT697*'Ejercicio 3 - TIR'!$D$5</f>
        <v>31160.3795351227</v>
      </c>
      <c r="AZ697" s="18">
        <f ca="1" t="shared" ref="AZ697:BD697" si="5177">AJ697-AU697-AE697</f>
        <v>21687.9991401345</v>
      </c>
      <c r="BA697" s="18">
        <f ca="1" t="shared" si="5177"/>
        <v>30391.3559638872</v>
      </c>
      <c r="BB697" s="18">
        <f ca="1" t="shared" si="5177"/>
        <v>27512.6920858216</v>
      </c>
      <c r="BC697" s="18">
        <f ca="1" t="shared" si="5177"/>
        <v>33864.976408197</v>
      </c>
      <c r="BD697" s="18">
        <f ca="1" t="shared" si="5177"/>
        <v>38202.5793920789</v>
      </c>
      <c r="BE697" s="18">
        <f ca="1" t="shared" ref="BE697:BI697" si="5178">AZ697/Z697</f>
        <v>18568.7991368283</v>
      </c>
      <c r="BF697" s="18">
        <f ca="1" t="shared" si="5178"/>
        <v>22314.7937678358</v>
      </c>
      <c r="BG697" s="18">
        <f ca="1" t="shared" si="5178"/>
        <v>17031.4647878892</v>
      </c>
      <c r="BH697" s="18">
        <f ca="1" t="shared" si="5178"/>
        <v>17087.6554400959</v>
      </c>
      <c r="BI697" s="18">
        <f ca="1" t="shared" si="5178"/>
        <v>15951.3521472978</v>
      </c>
      <c r="BJ697" s="18">
        <f ca="1" t="shared" si="4786"/>
        <v>68851.6635177586</v>
      </c>
      <c r="BK697" s="18">
        <f ca="1" t="shared" si="4787"/>
        <v>40581.2258740784</v>
      </c>
      <c r="BL697" s="18">
        <f ca="1" t="shared" si="4788"/>
        <v>109432.889391837</v>
      </c>
      <c r="BM697" s="18">
        <f ca="1">BK697*'Ejercicio 3 - TIR'!$D$5</f>
        <v>20290.6129370392</v>
      </c>
      <c r="BN697" s="18">
        <f ca="1" t="shared" si="4789"/>
        <v>89142.2764547978</v>
      </c>
      <c r="BO697" s="18">
        <f ca="1" t="shared" si="4790"/>
        <v>37221.0428083577</v>
      </c>
      <c r="BP697" s="18">
        <f ca="1" t="shared" si="4791"/>
        <v>-113471.506953536</v>
      </c>
      <c r="BQ697" s="18">
        <f ca="1" t="shared" ref="BQ697:BT697" si="5179">BE697</f>
        <v>18568.7991368283</v>
      </c>
      <c r="BR697" s="18">
        <f ca="1" t="shared" si="5179"/>
        <v>22314.7937678358</v>
      </c>
      <c r="BS697" s="18">
        <f ca="1" t="shared" si="5179"/>
        <v>17031.4647878892</v>
      </c>
      <c r="BT697" s="18">
        <f ca="1" t="shared" si="5179"/>
        <v>17087.6554400959</v>
      </c>
      <c r="BU697" s="18">
        <f ca="1" t="shared" si="4793"/>
        <v>53172.3949556555</v>
      </c>
      <c r="BV697" s="20">
        <f ca="1" t="shared" si="4794"/>
        <v>3.58596658448345</v>
      </c>
    </row>
    <row r="698" ht="15" customHeight="1" spans="1:74">
      <c r="A698" s="16">
        <v>697</v>
      </c>
      <c r="B698" s="17">
        <f ca="1" t="shared" ref="B698:F698" si="5180">RAND()</f>
        <v>0.0171595740150772</v>
      </c>
      <c r="C698" s="18">
        <f ca="1">IF(B698&lt;=('Ejercicio 3 - TIR'!$D$13-'Ejercicio 3 - TIR'!$C$13)/('Ejercicio 3 - TIR'!$E$13-'Ejercicio 3 - TIR'!$C$13),'Ejercicio 3 - TIR'!$C$13+SQRT(('Ejercicio 3 - TIR'!$E$13-'Ejercicio 3 - TIR'!$C$13)*('Ejercicio 3 - TIR'!$D$13-'Ejercicio 3 - TIR'!$C$13)*B698),'Ejercicio 3 - TIR'!$E$13-SQRT(('Ejercicio 3 - TIR'!$E$13-'Ejercicio 3 - TIR'!$C$13)*('Ejercicio 3 - TIR'!$E$13-'Ejercicio 3 - TIR'!$D$13)*(1-B698)))</f>
        <v>62619.8911439277</v>
      </c>
      <c r="D698" s="17">
        <f ca="1" t="shared" si="5180"/>
        <v>0.961618029087715</v>
      </c>
      <c r="E698" s="18">
        <f ca="1">IF(D698&lt;=('Ejercicio 3 - TIR'!$D$14-'Ejercicio 3 - TIR'!$C$14)/('Ejercicio 3 - TIR'!$E$14-'Ejercicio 3 - TIR'!$C$14),'Ejercicio 3 - TIR'!$C$14+SQRT(('Ejercicio 3 - TIR'!$E$14-'Ejercicio 3 - TIR'!$C$14)*('Ejercicio 3 - TIR'!$D$14-'Ejercicio 3 - TIR'!$C$14)*D698),'Ejercicio 3 - TIR'!$E$14-SQRT(('Ejercicio 3 - TIR'!$E$14-'Ejercicio 3 - TIR'!$C$14)*('Ejercicio 3 - TIR'!$E$14-'Ejercicio 3 - TIR'!$D$14)*(1-D698)))</f>
        <v>37600.5634751378</v>
      </c>
      <c r="F698" s="17">
        <f ca="1" t="shared" si="5180"/>
        <v>0.902618339591793</v>
      </c>
      <c r="G698" s="18">
        <f ca="1">IF(F698&lt;=('Ejercicio 3 - TIR'!$D$18-'Ejercicio 3 - TIR'!$C$18)/('Ejercicio 3 - TIR'!$E$18-'Ejercicio 3 - TIR'!$C$18),'Ejercicio 3 - TIR'!$C$18+SQRT(('Ejercicio 3 - TIR'!$E$18-'Ejercicio 3 - TIR'!$C$18)*('Ejercicio 3 - TIR'!$D$18-'Ejercicio 3 - TIR'!$C$18)*F698),'Ejercicio 3 - TIR'!$E$18-SQRT(('Ejercicio 3 - TIR'!$E$18-'Ejercicio 3 - TIR'!$C$18)*('Ejercicio 3 - TIR'!$E$18-'Ejercicio 3 - TIR'!$D$18)*(1-F698)))</f>
        <v>42297.4781165335</v>
      </c>
      <c r="H698" s="17">
        <f ca="1" t="shared" ref="H698:L698" si="5181">RAND()</f>
        <v>0.171331415744415</v>
      </c>
      <c r="I698" s="18">
        <f ca="1">IF(H698&lt;=('Ejercicio 3 - TIR'!$D$18-'Ejercicio 3 - TIR'!$C$18)/('Ejercicio 3 - TIR'!$E$18-'Ejercicio 3 - TIR'!$C$18),'Ejercicio 3 - TIR'!$C$18+SQRT(('Ejercicio 3 - TIR'!$E$18-'Ejercicio 3 - TIR'!$C$18)*('Ejercicio 3 - TIR'!$D$18-'Ejercicio 3 - TIR'!$C$18)*H698),'Ejercicio 3 - TIR'!$E$18-SQRT(('Ejercicio 3 - TIR'!$E$18-'Ejercicio 3 - TIR'!$C$18)*('Ejercicio 3 - TIR'!$E$18-'Ejercicio 3 - TIR'!$D$18)*(1-H698)))</f>
        <v>35069.4883727712</v>
      </c>
      <c r="J698" s="17">
        <f ca="1" t="shared" si="5181"/>
        <v>0.0924494734048658</v>
      </c>
      <c r="K698" s="18">
        <f ca="1">IF(J698&lt;=('Ejercicio 3 - TIR'!$D$18-'Ejercicio 3 - TIR'!$C$18)/('Ejercicio 3 - TIR'!$E$18-'Ejercicio 3 - TIR'!$C$18),'Ejercicio 3 - TIR'!$C$18+SQRT(('Ejercicio 3 - TIR'!$E$18-'Ejercicio 3 - TIR'!$C$18)*('Ejercicio 3 - TIR'!$D$18-'Ejercicio 3 - TIR'!$C$18)*J698),'Ejercicio 3 - TIR'!$E$18-SQRT(('Ejercicio 3 - TIR'!$E$18-'Ejercicio 3 - TIR'!$C$18)*('Ejercicio 3 - TIR'!$E$18-'Ejercicio 3 - TIR'!$D$18)*(1-J698)))</f>
        <v>33723.8986305658</v>
      </c>
      <c r="L698" s="17">
        <f ca="1" t="shared" si="5181"/>
        <v>0.538595031015276</v>
      </c>
      <c r="M698" s="18">
        <f ca="1">IF(L698&lt;=('Ejercicio 3 - TIR'!$D$18-'Ejercicio 3 - TIR'!$C$18)/('Ejercicio 3 - TIR'!$E$18-'Ejercicio 3 - TIR'!$C$18),'Ejercicio 3 - TIR'!$C$18+SQRT(('Ejercicio 3 - TIR'!$E$18-'Ejercicio 3 - TIR'!$C$18)*('Ejercicio 3 - TIR'!$D$18-'Ejercicio 3 - TIR'!$C$18)*L698),'Ejercicio 3 - TIR'!$E$18-SQRT(('Ejercicio 3 - TIR'!$E$18-'Ejercicio 3 - TIR'!$C$18)*('Ejercicio 3 - TIR'!$E$18-'Ejercicio 3 - TIR'!$D$18)*(1-L698)))</f>
        <v>38988.2842997032</v>
      </c>
      <c r="N698" s="17">
        <f ca="1" t="shared" ref="N698:R698" si="5182">RAND()</f>
        <v>0.651724070007432</v>
      </c>
      <c r="O698" s="18">
        <f ca="1">IF(N698&lt;=('Ejercicio 3 - TIR'!$D$18-'Ejercicio 3 - TIR'!$C$18)/('Ejercicio 3 - TIR'!$E$18-'Ejercicio 3 - TIR'!$C$18),'Ejercicio 3 - TIR'!$C$18+SQRT(('Ejercicio 3 - TIR'!$E$18-'Ejercicio 3 - TIR'!$C$18)*('Ejercicio 3 - TIR'!$D$18-'Ejercicio 3 - TIR'!$C$18)*N698),'Ejercicio 3 - TIR'!$E$18-SQRT(('Ejercicio 3 - TIR'!$E$18-'Ejercicio 3 - TIR'!$C$18)*('Ejercicio 3 - TIR'!$E$18-'Ejercicio 3 - TIR'!$D$18)*(1-N698)))</f>
        <v>39887.295408812</v>
      </c>
      <c r="P698" s="17">
        <f ca="1" t="shared" si="5182"/>
        <v>0.100503492295181</v>
      </c>
      <c r="Q698" s="19">
        <f ca="1">IF(P698&lt;=('Ejercicio 3 - TIR'!$D$22-'Ejercicio 3 - TIR'!$C$22)/('Ejercicio 3 - TIR'!$E$22-'Ejercicio 3 - TIR'!$C$22),'Ejercicio 3 - TIR'!$C$22+SQRT(('Ejercicio 3 - TIR'!$E$22-'Ejercicio 3 - TIR'!$C$22)*('Ejercicio 3 - TIR'!$D$22-'Ejercicio 3 - TIR'!$C$22)*P698),'Ejercicio 3 - TIR'!$E$22-SQRT(('Ejercicio 3 - TIR'!$E$22-'Ejercicio 3 - TIR'!$C$22)*('Ejercicio 3 - TIR'!$E$22-'Ejercicio 3 - TIR'!$D$22)*(1-P698)))</f>
        <v>0.13345014074764</v>
      </c>
      <c r="R698" s="17">
        <f ca="1" t="shared" si="5182"/>
        <v>0.0612206646335889</v>
      </c>
      <c r="S698" s="19">
        <f ca="1">IF(R698&lt;=('Ejercicio 3 - TIR'!$D$23-'Ejercicio 3 - TIR'!$C$23)/('Ejercicio 3 - TIR'!$E$23-'Ejercicio 3 - TIR'!$C$23),'Ejercicio 3 - TIR'!$C$23+SQRT(('Ejercicio 3 - TIR'!$E$23-'Ejercicio 3 - TIR'!$C$23)*('Ejercicio 3 - TIR'!$D$23-'Ejercicio 3 - TIR'!$C$23)*R698),'Ejercicio 3 - TIR'!$E$23-SQRT(('Ejercicio 3 - TIR'!$E$23-'Ejercicio 3 - TIR'!$C$23)*('Ejercicio 3 - TIR'!$E$23-'Ejercicio 3 - TIR'!$D$23)*(1-R698)))</f>
        <v>0.130497485238878</v>
      </c>
      <c r="T698" s="17">
        <f ca="1" t="shared" ref="T698:X698" si="5183">RAND()</f>
        <v>0.0742822483806889</v>
      </c>
      <c r="U698" s="19">
        <f ca="1">IF(T698&lt;=('Ejercicio 3 - TIR'!$D$24-'Ejercicio 3 - TIR'!$C$24)/('Ejercicio 3 - TIR'!$E$24-'Ejercicio 3 - TIR'!$C$24),'Ejercicio 3 - TIR'!$C$24+SQRT(('Ejercicio 3 - TIR'!$E$24-'Ejercicio 3 - TIR'!$C$24)*('Ejercicio 3 - TIR'!$D$24-'Ejercicio 3 - TIR'!$C$24)*T698),'Ejercicio 3 - TIR'!$E$24-SQRT(('Ejercicio 3 - TIR'!$E$24-'Ejercicio 3 - TIR'!$C$24)*('Ejercicio 3 - TIR'!$E$24-'Ejercicio 3 - TIR'!$D$24)*(1-T698)))</f>
        <v>0.162489704624187</v>
      </c>
      <c r="V698" s="17">
        <f ca="1" t="shared" si="5183"/>
        <v>0.868918550513512</v>
      </c>
      <c r="W698" s="19">
        <f ca="1">IF(V698&lt;=('Ejercicio 3 - TIR'!$D$25-'Ejercicio 3 - TIR'!$C$25)/('Ejercicio 3 - TIR'!$E$25-'Ejercicio 3 - TIR'!$C$25),'Ejercicio 3 - TIR'!$C$25+SQRT(('Ejercicio 3 - TIR'!$E$25-'Ejercicio 3 - TIR'!$C$25)*('Ejercicio 3 - TIR'!$D$25-'Ejercicio 3 - TIR'!$C$25)*V698),'Ejercicio 3 - TIR'!$E$25-SQRT(('Ejercicio 3 - TIR'!$E$25-'Ejercicio 3 - TIR'!$C$25)*('Ejercicio 3 - TIR'!$E$25-'Ejercicio 3 - TIR'!$D$25)*(1-V698)))</f>
        <v>0.228580731263586</v>
      </c>
      <c r="X698" s="17">
        <f ca="1" t="shared" si="5183"/>
        <v>0.922639389903625</v>
      </c>
      <c r="Y698" s="19">
        <f ca="1">IF(X698&lt;=('Ejercicio 3 - TIR'!$D$26-'Ejercicio 3 - TIR'!$C$26)/('Ejercicio 3 - TIR'!$E$26-'Ejercicio 3 - TIR'!$C$26),'Ejercicio 3 - TIR'!$C$26+SQRT(('Ejercicio 3 - TIR'!$E$26-'Ejercicio 3 - TIR'!$C$26)*('Ejercicio 3 - TIR'!$D$26-'Ejercicio 3 - TIR'!$C$26)*X698),'Ejercicio 3 - TIR'!$E$26-SQRT(('Ejercicio 3 - TIR'!$E$26-'Ejercicio 3 - TIR'!$C$26)*('Ejercicio 3 - TIR'!$E$26-'Ejercicio 3 - TIR'!$D$26)*(1-X698)))</f>
        <v>0.259561132748598</v>
      </c>
      <c r="Z698" s="17">
        <f ca="1" t="shared" si="4764"/>
        <v>1.13345014074764</v>
      </c>
      <c r="AA698" s="17">
        <f ca="1" t="shared" si="4765"/>
        <v>1.28136253375886</v>
      </c>
      <c r="AB698" s="17">
        <f ca="1" t="shared" si="4766"/>
        <v>1.48957075338584</v>
      </c>
      <c r="AC698" s="17">
        <f ca="1" t="shared" si="4767"/>
        <v>1.83005792546362</v>
      </c>
      <c r="AD698" s="17">
        <f ca="1" t="shared" si="4768"/>
        <v>2.30506983359251</v>
      </c>
      <c r="AE698" s="16">
        <f ca="1" t="shared" si="4769"/>
        <v>5017.80048794771</v>
      </c>
      <c r="AF698" s="16">
        <f ca="1" t="shared" si="4770"/>
        <v>5672.6108330553</v>
      </c>
      <c r="AG698" s="16">
        <f ca="1" t="shared" si="4771"/>
        <v>6594.35169176642</v>
      </c>
      <c r="AH698" s="16">
        <f ca="1" t="shared" si="4772"/>
        <v>8101.69342367966</v>
      </c>
      <c r="AI698" s="16">
        <f ca="1" t="shared" si="4773"/>
        <v>10204.5781459118</v>
      </c>
      <c r="AJ698" s="18">
        <f ca="1" t="shared" si="4774"/>
        <v>47942.0825244551</v>
      </c>
      <c r="AK698" s="18">
        <f ca="1" t="shared" si="4775"/>
        <v>44936.7284789609</v>
      </c>
      <c r="AL698" s="18">
        <f ca="1" t="shared" si="4776"/>
        <v>50234.1330902395</v>
      </c>
      <c r="AM698" s="18">
        <f ca="1" t="shared" si="4777"/>
        <v>71350.8186829008</v>
      </c>
      <c r="AN698" s="18">
        <f ca="1" t="shared" si="4778"/>
        <v>91943.0013904455</v>
      </c>
      <c r="AO698" s="18">
        <f ca="1">C698/'Ejercicio 3 - TIR'!$D$7</f>
        <v>12523.9782287855</v>
      </c>
      <c r="AP698" s="18">
        <f ca="1" t="shared" si="4779"/>
        <v>35418.1042956695</v>
      </c>
      <c r="AQ698" s="18">
        <f ca="1" t="shared" si="4780"/>
        <v>32412.7502501754</v>
      </c>
      <c r="AR698" s="18">
        <f ca="1" t="shared" si="4781"/>
        <v>37710.1548614539</v>
      </c>
      <c r="AS698" s="18">
        <f ca="1" t="shared" si="4782"/>
        <v>58826.8404541152</v>
      </c>
      <c r="AT698" s="18">
        <f ca="1" t="shared" si="4783"/>
        <v>79419.02316166</v>
      </c>
      <c r="AU698" s="18">
        <f ca="1">AP698*'Ejercicio 3 - TIR'!$D$5</f>
        <v>17709.0521478348</v>
      </c>
      <c r="AV698" s="18">
        <f ca="1">AQ698*'Ejercicio 3 - TIR'!$D$5</f>
        <v>16206.3751250877</v>
      </c>
      <c r="AW698" s="18">
        <f ca="1">AR698*'Ejercicio 3 - TIR'!$D$5</f>
        <v>18855.077430727</v>
      </c>
      <c r="AX698" s="18">
        <f ca="1">AS698*'Ejercicio 3 - TIR'!$D$5</f>
        <v>29413.4202270576</v>
      </c>
      <c r="AY698" s="18">
        <f ca="1">AT698*'Ejercicio 3 - TIR'!$D$5</f>
        <v>39709.51158083</v>
      </c>
      <c r="AZ698" s="18">
        <f ca="1" t="shared" ref="AZ698:BD698" si="5184">AJ698-AU698-AE698</f>
        <v>25215.2298886726</v>
      </c>
      <c r="BA698" s="18">
        <f ca="1" t="shared" si="5184"/>
        <v>23057.7425208179</v>
      </c>
      <c r="BB698" s="18">
        <f ca="1" t="shared" si="5184"/>
        <v>24784.7039677461</v>
      </c>
      <c r="BC698" s="18">
        <f ca="1" t="shared" si="5184"/>
        <v>33835.7050321635</v>
      </c>
      <c r="BD698" s="18">
        <f ca="1" t="shared" si="5184"/>
        <v>42028.9116637037</v>
      </c>
      <c r="BE698" s="18">
        <f ca="1" t="shared" ref="BE698:BI698" si="5185">AZ698/Z698</f>
        <v>22246.4394173001</v>
      </c>
      <c r="BF698" s="18">
        <f ca="1" t="shared" si="5185"/>
        <v>17994.7063483887</v>
      </c>
      <c r="BG698" s="18">
        <f ca="1" t="shared" si="5185"/>
        <v>16638.8229034504</v>
      </c>
      <c r="BH698" s="18">
        <f ca="1" t="shared" si="5185"/>
        <v>18488.8710687077</v>
      </c>
      <c r="BI698" s="18">
        <f ca="1" t="shared" si="5185"/>
        <v>18233.2487507333</v>
      </c>
      <c r="BJ698" s="18">
        <f ca="1" t="shared" si="4786"/>
        <v>86671.9245926205</v>
      </c>
      <c r="BK698" s="18">
        <f ca="1" t="shared" si="4787"/>
        <v>28868.6444117429</v>
      </c>
      <c r="BL698" s="18">
        <f ca="1" t="shared" si="4788"/>
        <v>115540.569004363</v>
      </c>
      <c r="BM698" s="18">
        <f ca="1">BK698*'Ejercicio 3 - TIR'!$D$5</f>
        <v>14434.3222058715</v>
      </c>
      <c r="BN698" s="18">
        <f ca="1" t="shared" si="4789"/>
        <v>101106.246798492</v>
      </c>
      <c r="BO698" s="18">
        <f ca="1" t="shared" si="4790"/>
        <v>43862.5525895306</v>
      </c>
      <c r="BP698" s="18">
        <f ca="1" t="shared" si="4791"/>
        <v>-100220.454619066</v>
      </c>
      <c r="BQ698" s="18">
        <f ca="1" t="shared" ref="BQ698:BT698" si="5186">BE698</f>
        <v>22246.4394173001</v>
      </c>
      <c r="BR698" s="18">
        <f ca="1" t="shared" si="5186"/>
        <v>17994.7063483887</v>
      </c>
      <c r="BS698" s="18">
        <f ca="1" t="shared" si="5186"/>
        <v>16638.8229034504</v>
      </c>
      <c r="BT698" s="18">
        <f ca="1" t="shared" si="5186"/>
        <v>18488.8710687077</v>
      </c>
      <c r="BU698" s="18">
        <f ca="1" t="shared" si="4793"/>
        <v>62095.8013402639</v>
      </c>
      <c r="BV698" s="20">
        <f ca="1" t="shared" si="4794"/>
        <v>9.52668799610403</v>
      </c>
    </row>
    <row r="699" ht="15" customHeight="1" spans="1:74">
      <c r="A699" s="16">
        <v>698</v>
      </c>
      <c r="B699" s="17">
        <f ca="1" t="shared" ref="B699:F699" si="5187">RAND()</f>
        <v>0.635224332795798</v>
      </c>
      <c r="C699" s="18">
        <f ca="1">IF(B699&lt;=('Ejercicio 3 - TIR'!$D$13-'Ejercicio 3 - TIR'!$C$13)/('Ejercicio 3 - TIR'!$E$13-'Ejercicio 3 - TIR'!$C$13),'Ejercicio 3 - TIR'!$C$13+SQRT(('Ejercicio 3 - TIR'!$E$13-'Ejercicio 3 - TIR'!$C$13)*('Ejercicio 3 - TIR'!$D$13-'Ejercicio 3 - TIR'!$C$13)*B699),'Ejercicio 3 - TIR'!$E$13-SQRT(('Ejercicio 3 - TIR'!$E$13-'Ejercicio 3 - TIR'!$C$13)*('Ejercicio 3 - TIR'!$E$13-'Ejercicio 3 - TIR'!$D$13)*(1-B699)))</f>
        <v>79077.9828734168</v>
      </c>
      <c r="D699" s="17">
        <f ca="1" t="shared" si="5187"/>
        <v>0.76317700638996</v>
      </c>
      <c r="E699" s="18">
        <f ca="1">IF(D699&lt;=('Ejercicio 3 - TIR'!$D$14-'Ejercicio 3 - TIR'!$C$14)/('Ejercicio 3 - TIR'!$E$14-'Ejercicio 3 - TIR'!$C$14),'Ejercicio 3 - TIR'!$C$14+SQRT(('Ejercicio 3 - TIR'!$E$14-'Ejercicio 3 - TIR'!$C$14)*('Ejercicio 3 - TIR'!$D$14-'Ejercicio 3 - TIR'!$C$14)*D699),'Ejercicio 3 - TIR'!$E$14-SQRT(('Ejercicio 3 - TIR'!$E$14-'Ejercicio 3 - TIR'!$C$14)*('Ejercicio 3 - TIR'!$E$14-'Ejercicio 3 - TIR'!$D$14)*(1-D699)))</f>
        <v>34039.8448810869</v>
      </c>
      <c r="F699" s="17">
        <f ca="1" t="shared" si="5187"/>
        <v>0.288503647680644</v>
      </c>
      <c r="G699" s="18">
        <f ca="1">IF(F699&lt;=('Ejercicio 3 - TIR'!$D$18-'Ejercicio 3 - TIR'!$C$18)/('Ejercicio 3 - TIR'!$E$18-'Ejercicio 3 - TIR'!$C$18),'Ejercicio 3 - TIR'!$C$18+SQRT(('Ejercicio 3 - TIR'!$E$18-'Ejercicio 3 - TIR'!$C$18)*('Ejercicio 3 - TIR'!$D$18-'Ejercicio 3 - TIR'!$C$18)*F699),'Ejercicio 3 - TIR'!$E$18-SQRT(('Ejercicio 3 - TIR'!$E$18-'Ejercicio 3 - TIR'!$C$18)*('Ejercicio 3 - TIR'!$E$18-'Ejercicio 3 - TIR'!$D$18)*(1-F699)))</f>
        <v>36578.4152462502</v>
      </c>
      <c r="H699" s="17">
        <f ca="1" t="shared" ref="H699:L699" si="5188">RAND()</f>
        <v>0.376439228098392</v>
      </c>
      <c r="I699" s="18">
        <f ca="1">IF(H699&lt;=('Ejercicio 3 - TIR'!$D$18-'Ejercicio 3 - TIR'!$C$18)/('Ejercicio 3 - TIR'!$E$18-'Ejercicio 3 - TIR'!$C$18),'Ejercicio 3 - TIR'!$C$18+SQRT(('Ejercicio 3 - TIR'!$E$18-'Ejercicio 3 - TIR'!$C$18)*('Ejercicio 3 - TIR'!$D$18-'Ejercicio 3 - TIR'!$C$18)*H699),'Ejercicio 3 - TIR'!$E$18-SQRT(('Ejercicio 3 - TIR'!$E$18-'Ejercicio 3 - TIR'!$C$18)*('Ejercicio 3 - TIR'!$E$18-'Ejercicio 3 - TIR'!$D$18)*(1-H699)))</f>
        <v>37514.3784982365</v>
      </c>
      <c r="J699" s="17">
        <f ca="1" t="shared" si="5188"/>
        <v>0.0201492352917325</v>
      </c>
      <c r="K699" s="18">
        <f ca="1">IF(J699&lt;=('Ejercicio 3 - TIR'!$D$18-'Ejercicio 3 - TIR'!$C$18)/('Ejercicio 3 - TIR'!$E$18-'Ejercicio 3 - TIR'!$C$18),'Ejercicio 3 - TIR'!$C$18+SQRT(('Ejercicio 3 - TIR'!$E$18-'Ejercicio 3 - TIR'!$C$18)*('Ejercicio 3 - TIR'!$D$18-'Ejercicio 3 - TIR'!$C$18)*J699),'Ejercicio 3 - TIR'!$E$18-SQRT(('Ejercicio 3 - TIR'!$E$18-'Ejercicio 3 - TIR'!$C$18)*('Ejercicio 3 - TIR'!$E$18-'Ejercicio 3 - TIR'!$D$18)*(1-J699)))</f>
        <v>31738.5008753981</v>
      </c>
      <c r="L699" s="17">
        <f ca="1" t="shared" si="5188"/>
        <v>0.694531178716213</v>
      </c>
      <c r="M699" s="18">
        <f ca="1">IF(L699&lt;=('Ejercicio 3 - TIR'!$D$18-'Ejercicio 3 - TIR'!$C$18)/('Ejercicio 3 - TIR'!$E$18-'Ejercicio 3 - TIR'!$C$18),'Ejercicio 3 - TIR'!$C$18+SQRT(('Ejercicio 3 - TIR'!$E$18-'Ejercicio 3 - TIR'!$C$18)*('Ejercicio 3 - TIR'!$D$18-'Ejercicio 3 - TIR'!$C$18)*L699),'Ejercicio 3 - TIR'!$E$18-SQRT(('Ejercicio 3 - TIR'!$E$18-'Ejercicio 3 - TIR'!$C$18)*('Ejercicio 3 - TIR'!$E$18-'Ejercicio 3 - TIR'!$D$18)*(1-L699)))</f>
        <v>40213.5439418831</v>
      </c>
      <c r="N699" s="17">
        <f ca="1" t="shared" ref="N699:R699" si="5189">RAND()</f>
        <v>0.515476427040698</v>
      </c>
      <c r="O699" s="18">
        <f ca="1">IF(N699&lt;=('Ejercicio 3 - TIR'!$D$18-'Ejercicio 3 - TIR'!$C$18)/('Ejercicio 3 - TIR'!$E$18-'Ejercicio 3 - TIR'!$C$18),'Ejercicio 3 - TIR'!$C$18+SQRT(('Ejercicio 3 - TIR'!$E$18-'Ejercicio 3 - TIR'!$C$18)*('Ejercicio 3 - TIR'!$D$18-'Ejercicio 3 - TIR'!$C$18)*N699),'Ejercicio 3 - TIR'!$E$18-SQRT(('Ejercicio 3 - TIR'!$E$18-'Ejercicio 3 - TIR'!$C$18)*('Ejercicio 3 - TIR'!$E$18-'Ejercicio 3 - TIR'!$D$18)*(1-N699)))</f>
        <v>38793.2624239303</v>
      </c>
      <c r="P699" s="17">
        <f ca="1" t="shared" si="5189"/>
        <v>0.599429354842023</v>
      </c>
      <c r="Q699" s="19">
        <f ca="1">IF(P699&lt;=('Ejercicio 3 - TIR'!$D$22-'Ejercicio 3 - TIR'!$C$22)/('Ejercicio 3 - TIR'!$E$22-'Ejercicio 3 - TIR'!$C$22),'Ejercicio 3 - TIR'!$C$22+SQRT(('Ejercicio 3 - TIR'!$E$22-'Ejercicio 3 - TIR'!$C$22)*('Ejercicio 3 - TIR'!$D$22-'Ejercicio 3 - TIR'!$C$22)*P699),'Ejercicio 3 - TIR'!$E$22-SQRT(('Ejercicio 3 - TIR'!$E$22-'Ejercicio 3 - TIR'!$C$22)*('Ejercicio 3 - TIR'!$E$22-'Ejercicio 3 - TIR'!$D$22)*(1-P699)))</f>
        <v>0.153148051071024</v>
      </c>
      <c r="R699" s="17">
        <f ca="1" t="shared" si="5189"/>
        <v>0.631878120649443</v>
      </c>
      <c r="S699" s="19">
        <f ca="1">IF(R699&lt;=('Ejercicio 3 - TIR'!$D$23-'Ejercicio 3 - TIR'!$C$23)/('Ejercicio 3 - TIR'!$E$23-'Ejercicio 3 - TIR'!$C$23),'Ejercicio 3 - TIR'!$C$23+SQRT(('Ejercicio 3 - TIR'!$E$23-'Ejercicio 3 - TIR'!$C$23)*('Ejercicio 3 - TIR'!$D$23-'Ejercicio 3 - TIR'!$C$23)*R699),'Ejercicio 3 - TIR'!$E$23-SQRT(('Ejercicio 3 - TIR'!$E$23-'Ejercicio 3 - TIR'!$C$23)*('Ejercicio 3 - TIR'!$E$23-'Ejercicio 3 - TIR'!$D$23)*(1-R699)))</f>
        <v>0.154258605654879</v>
      </c>
      <c r="T699" s="17">
        <f ca="1" t="shared" ref="T699:X699" si="5190">RAND()</f>
        <v>0.218184406298135</v>
      </c>
      <c r="U699" s="19">
        <f ca="1">IF(T699&lt;=('Ejercicio 3 - TIR'!$D$24-'Ejercicio 3 - TIR'!$C$24)/('Ejercicio 3 - TIR'!$E$24-'Ejercicio 3 - TIR'!$C$24),'Ejercicio 3 - TIR'!$C$24+SQRT(('Ejercicio 3 - TIR'!$E$24-'Ejercicio 3 - TIR'!$C$24)*('Ejercicio 3 - TIR'!$D$24-'Ejercicio 3 - TIR'!$C$24)*T699),'Ejercicio 3 - TIR'!$E$24-SQRT(('Ejercicio 3 - TIR'!$E$24-'Ejercicio 3 - TIR'!$C$24)*('Ejercicio 3 - TIR'!$E$24-'Ejercicio 3 - TIR'!$D$24)*(1-T699)))</f>
        <v>0.171405308996277</v>
      </c>
      <c r="V699" s="17">
        <f ca="1" t="shared" si="5190"/>
        <v>0.971288260110384</v>
      </c>
      <c r="W699" s="19">
        <f ca="1">IF(V699&lt;=('Ejercicio 3 - TIR'!$D$25-'Ejercicio 3 - TIR'!$C$25)/('Ejercicio 3 - TIR'!$E$25-'Ejercicio 3 - TIR'!$C$25),'Ejercicio 3 - TIR'!$C$25+SQRT(('Ejercicio 3 - TIR'!$E$25-'Ejercicio 3 - TIR'!$C$25)*('Ejercicio 3 - TIR'!$D$25-'Ejercicio 3 - TIR'!$C$25)*V699),'Ejercicio 3 - TIR'!$E$25-SQRT(('Ejercicio 3 - TIR'!$E$25-'Ejercicio 3 - TIR'!$C$25)*('Ejercicio 3 - TIR'!$E$25-'Ejercicio 3 - TIR'!$D$25)*(1-V699)))</f>
        <v>0.239975475591647</v>
      </c>
      <c r="X699" s="17">
        <f ca="1" t="shared" si="5190"/>
        <v>0.674371735566202</v>
      </c>
      <c r="Y699" s="19">
        <f ca="1">IF(X699&lt;=('Ejercicio 3 - TIR'!$D$26-'Ejercicio 3 - TIR'!$C$26)/('Ejercicio 3 - TIR'!$E$26-'Ejercicio 3 - TIR'!$C$26),'Ejercicio 3 - TIR'!$C$26+SQRT(('Ejercicio 3 - TIR'!$E$26-'Ejercicio 3 - TIR'!$C$26)*('Ejercicio 3 - TIR'!$D$26-'Ejercicio 3 - TIR'!$C$26)*X699),'Ejercicio 3 - TIR'!$E$26-SQRT(('Ejercicio 3 - TIR'!$E$26-'Ejercicio 3 - TIR'!$C$26)*('Ejercicio 3 - TIR'!$E$26-'Ejercicio 3 - TIR'!$D$26)*(1-X699)))</f>
        <v>0.23806680756319</v>
      </c>
      <c r="Z699" s="17">
        <f ca="1" t="shared" si="4764"/>
        <v>1.15314805107102</v>
      </c>
      <c r="AA699" s="17">
        <f ca="1" t="shared" si="4765"/>
        <v>1.33103106154288</v>
      </c>
      <c r="AB699" s="17">
        <f ca="1" t="shared" si="4766"/>
        <v>1.55917685193028</v>
      </c>
      <c r="AC699" s="17">
        <f ca="1" t="shared" si="4767"/>
        <v>1.93334105850374</v>
      </c>
      <c r="AD699" s="17">
        <f ca="1" t="shared" si="4768"/>
        <v>2.39360539223256</v>
      </c>
      <c r="AE699" s="16">
        <f ca="1" t="shared" si="4769"/>
        <v>5213.13590229842</v>
      </c>
      <c r="AF699" s="16">
        <f ca="1" t="shared" si="4770"/>
        <v>6017.30697767637</v>
      </c>
      <c r="AG699" s="16">
        <f ca="1" t="shared" si="4771"/>
        <v>7048.70533951043</v>
      </c>
      <c r="AH699" s="16">
        <f ca="1" t="shared" si="4772"/>
        <v>8740.22175566484</v>
      </c>
      <c r="AI699" s="16">
        <f ca="1" t="shared" si="4773"/>
        <v>10820.9784464303</v>
      </c>
      <c r="AJ699" s="18">
        <f ca="1" t="shared" si="4774"/>
        <v>42180.32825248</v>
      </c>
      <c r="AK699" s="18">
        <f ca="1" t="shared" si="4775"/>
        <v>49932.8030356292</v>
      </c>
      <c r="AL699" s="18">
        <f ca="1" t="shared" si="4776"/>
        <v>49485.9358798897</v>
      </c>
      <c r="AM699" s="18">
        <f ca="1" t="shared" si="4777"/>
        <v>77746.4956107869</v>
      </c>
      <c r="AN699" s="18">
        <f ca="1" t="shared" si="4778"/>
        <v>92855.7621202124</v>
      </c>
      <c r="AO699" s="18">
        <f ca="1">C699/'Ejercicio 3 - TIR'!$D$7</f>
        <v>15815.5965746834</v>
      </c>
      <c r="AP699" s="18">
        <f ca="1" t="shared" si="4779"/>
        <v>26364.7316777966</v>
      </c>
      <c r="AQ699" s="18">
        <f ca="1" t="shared" si="4780"/>
        <v>34117.2064609458</v>
      </c>
      <c r="AR699" s="18">
        <f ca="1" t="shared" si="4781"/>
        <v>33670.3393052063</v>
      </c>
      <c r="AS699" s="18">
        <f ca="1" t="shared" si="4782"/>
        <v>61930.8990361035</v>
      </c>
      <c r="AT699" s="18">
        <f ca="1" t="shared" si="4783"/>
        <v>77040.1655455291</v>
      </c>
      <c r="AU699" s="18">
        <f ca="1">AP699*'Ejercicio 3 - TIR'!$D$5</f>
        <v>13182.3658388983</v>
      </c>
      <c r="AV699" s="18">
        <f ca="1">AQ699*'Ejercicio 3 - TIR'!$D$5</f>
        <v>17058.6032304729</v>
      </c>
      <c r="AW699" s="18">
        <f ca="1">AR699*'Ejercicio 3 - TIR'!$D$5</f>
        <v>16835.1696526032</v>
      </c>
      <c r="AX699" s="18">
        <f ca="1">AS699*'Ejercicio 3 - TIR'!$D$5</f>
        <v>30965.4495180518</v>
      </c>
      <c r="AY699" s="18">
        <f ca="1">AT699*'Ejercicio 3 - TIR'!$D$5</f>
        <v>38520.0827727645</v>
      </c>
      <c r="AZ699" s="18">
        <f ca="1" t="shared" ref="AZ699:BD699" si="5191">AJ699-AU699-AE699</f>
        <v>23784.8265112833</v>
      </c>
      <c r="BA699" s="18">
        <f ca="1" t="shared" si="5191"/>
        <v>26856.8928274799</v>
      </c>
      <c r="BB699" s="18">
        <f ca="1" t="shared" si="5191"/>
        <v>25602.0608877761</v>
      </c>
      <c r="BC699" s="18">
        <f ca="1" t="shared" si="5191"/>
        <v>38040.8243370703</v>
      </c>
      <c r="BD699" s="18">
        <f ca="1" t="shared" si="5191"/>
        <v>43514.7009010176</v>
      </c>
      <c r="BE699" s="18">
        <f ca="1" t="shared" ref="BE699:BI699" si="5192">AZ699/Z699</f>
        <v>20625.9954991836</v>
      </c>
      <c r="BF699" s="18">
        <f ca="1" t="shared" si="5192"/>
        <v>20177.5102050198</v>
      </c>
      <c r="BG699" s="18">
        <f ca="1" t="shared" si="5192"/>
        <v>16420.2417808348</v>
      </c>
      <c r="BH699" s="18">
        <f ca="1" t="shared" si="5192"/>
        <v>19676.2098284464</v>
      </c>
      <c r="BI699" s="18">
        <f ca="1" t="shared" si="5192"/>
        <v>18179.5633658857</v>
      </c>
      <c r="BJ699" s="18">
        <f ca="1" t="shared" si="4786"/>
        <v>81477.9562581296</v>
      </c>
      <c r="BK699" s="18">
        <f ca="1" t="shared" si="4787"/>
        <v>37856.2972425369</v>
      </c>
      <c r="BL699" s="18">
        <f ca="1" t="shared" si="4788"/>
        <v>119334.253500667</v>
      </c>
      <c r="BM699" s="18">
        <f ca="1">BK699*'Ejercicio 3 - TIR'!$D$5</f>
        <v>18928.1486212685</v>
      </c>
      <c r="BN699" s="18">
        <f ca="1" t="shared" si="4789"/>
        <v>100406.104879398</v>
      </c>
      <c r="BO699" s="18">
        <f ca="1" t="shared" si="4790"/>
        <v>41947.6431684286</v>
      </c>
      <c r="BP699" s="18">
        <f ca="1" t="shared" si="4791"/>
        <v>-113117.827754504</v>
      </c>
      <c r="BQ699" s="18">
        <f ca="1" t="shared" ref="BQ699:BT699" si="5193">BE699</f>
        <v>20625.9954991836</v>
      </c>
      <c r="BR699" s="18">
        <f ca="1" t="shared" si="5193"/>
        <v>20177.5102050198</v>
      </c>
      <c r="BS699" s="18">
        <f ca="1" t="shared" si="5193"/>
        <v>16420.2417808348</v>
      </c>
      <c r="BT699" s="18">
        <f ca="1" t="shared" si="5193"/>
        <v>19676.2098284464</v>
      </c>
      <c r="BU699" s="18">
        <f ca="1" t="shared" si="4793"/>
        <v>60127.2065343143</v>
      </c>
      <c r="BV699" s="20">
        <f ca="1" t="shared" si="4794"/>
        <v>5.61719884236831</v>
      </c>
    </row>
    <row r="700" ht="15" customHeight="1" spans="1:74">
      <c r="A700" s="16">
        <v>699</v>
      </c>
      <c r="B700" s="17">
        <f ca="1" t="shared" ref="B700:F700" si="5194">RAND()</f>
        <v>0.911385466664703</v>
      </c>
      <c r="C700" s="18">
        <f ca="1">IF(B700&lt;=('Ejercicio 3 - TIR'!$D$13-'Ejercicio 3 - TIR'!$C$13)/('Ejercicio 3 - TIR'!$E$13-'Ejercicio 3 - TIR'!$C$13),'Ejercicio 3 - TIR'!$C$13+SQRT(('Ejercicio 3 - TIR'!$E$13-'Ejercicio 3 - TIR'!$C$13)*('Ejercicio 3 - TIR'!$D$13-'Ejercicio 3 - TIR'!$C$13)*B700),'Ejercicio 3 - TIR'!$E$13-SQRT(('Ejercicio 3 - TIR'!$E$13-'Ejercicio 3 - TIR'!$C$13)*('Ejercicio 3 - TIR'!$E$13-'Ejercicio 3 - TIR'!$D$13)*(1-B700)))</f>
        <v>89687.9953451156</v>
      </c>
      <c r="D700" s="17">
        <f ca="1" t="shared" si="5194"/>
        <v>0.728833876734305</v>
      </c>
      <c r="E700" s="18">
        <f ca="1">IF(D700&lt;=('Ejercicio 3 - TIR'!$D$14-'Ejercicio 3 - TIR'!$C$14)/('Ejercicio 3 - TIR'!$E$14-'Ejercicio 3 - TIR'!$C$14),'Ejercicio 3 - TIR'!$C$14+SQRT(('Ejercicio 3 - TIR'!$E$14-'Ejercicio 3 - TIR'!$C$14)*('Ejercicio 3 - TIR'!$D$14-'Ejercicio 3 - TIR'!$C$14)*D700),'Ejercicio 3 - TIR'!$E$14-SQRT(('Ejercicio 3 - TIR'!$E$14-'Ejercicio 3 - TIR'!$C$14)*('Ejercicio 3 - TIR'!$E$14-'Ejercicio 3 - TIR'!$D$14)*(1-D700)))</f>
        <v>33622.3108816865</v>
      </c>
      <c r="F700" s="17">
        <f ca="1" t="shared" si="5194"/>
        <v>0.202757264936551</v>
      </c>
      <c r="G700" s="18">
        <f ca="1">IF(F700&lt;=('Ejercicio 3 - TIR'!$D$18-'Ejercicio 3 - TIR'!$C$18)/('Ejercicio 3 - TIR'!$E$18-'Ejercicio 3 - TIR'!$C$18),'Ejercicio 3 - TIR'!$C$18+SQRT(('Ejercicio 3 - TIR'!$E$18-'Ejercicio 3 - TIR'!$C$18)*('Ejercicio 3 - TIR'!$D$18-'Ejercicio 3 - TIR'!$C$18)*F700),'Ejercicio 3 - TIR'!$E$18-SQRT(('Ejercicio 3 - TIR'!$E$18-'Ejercicio 3 - TIR'!$C$18)*('Ejercicio 3 - TIR'!$E$18-'Ejercicio 3 - TIR'!$D$18)*(1-F700)))</f>
        <v>35514.8517423846</v>
      </c>
      <c r="H700" s="17">
        <f ca="1" t="shared" ref="H700:L700" si="5195">RAND()</f>
        <v>0.663786765257435</v>
      </c>
      <c r="I700" s="18">
        <f ca="1">IF(H700&lt;=('Ejercicio 3 - TIR'!$D$18-'Ejercicio 3 - TIR'!$C$18)/('Ejercicio 3 - TIR'!$E$18-'Ejercicio 3 - TIR'!$C$18),'Ejercicio 3 - TIR'!$C$18+SQRT(('Ejercicio 3 - TIR'!$E$18-'Ejercicio 3 - TIR'!$C$18)*('Ejercicio 3 - TIR'!$D$18-'Ejercicio 3 - TIR'!$C$18)*H700),'Ejercicio 3 - TIR'!$E$18-SQRT(('Ejercicio 3 - TIR'!$E$18-'Ejercicio 3 - TIR'!$C$18)*('Ejercicio 3 - TIR'!$E$18-'Ejercicio 3 - TIR'!$D$18)*(1-H700)))</f>
        <v>39978.3773625082</v>
      </c>
      <c r="J700" s="17">
        <f ca="1" t="shared" si="5195"/>
        <v>0.602572249993788</v>
      </c>
      <c r="K700" s="18">
        <f ca="1">IF(J700&lt;=('Ejercicio 3 - TIR'!$D$18-'Ejercicio 3 - TIR'!$C$18)/('Ejercicio 3 - TIR'!$E$18-'Ejercicio 3 - TIR'!$C$18),'Ejercicio 3 - TIR'!$C$18+SQRT(('Ejercicio 3 - TIR'!$E$18-'Ejercicio 3 - TIR'!$C$18)*('Ejercicio 3 - TIR'!$D$18-'Ejercicio 3 - TIR'!$C$18)*J700),'Ejercicio 3 - TIR'!$E$18-SQRT(('Ejercicio 3 - TIR'!$E$18-'Ejercicio 3 - TIR'!$C$18)*('Ejercicio 3 - TIR'!$E$18-'Ejercicio 3 - TIR'!$D$18)*(1-J700)))</f>
        <v>39507.1466539161</v>
      </c>
      <c r="L700" s="17">
        <f ca="1" t="shared" si="5195"/>
        <v>0.0810518542412857</v>
      </c>
      <c r="M700" s="18">
        <f ca="1">IF(L700&lt;=('Ejercicio 3 - TIR'!$D$18-'Ejercicio 3 - TIR'!$C$18)/('Ejercicio 3 - TIR'!$E$18-'Ejercicio 3 - TIR'!$C$18),'Ejercicio 3 - TIR'!$C$18+SQRT(('Ejercicio 3 - TIR'!$E$18-'Ejercicio 3 - TIR'!$C$18)*('Ejercicio 3 - TIR'!$D$18-'Ejercicio 3 - TIR'!$C$18)*L700),'Ejercicio 3 - TIR'!$E$18-SQRT(('Ejercicio 3 - TIR'!$E$18-'Ejercicio 3 - TIR'!$C$18)*('Ejercicio 3 - TIR'!$E$18-'Ejercicio 3 - TIR'!$D$18)*(1-L700)))</f>
        <v>33486.8005587061</v>
      </c>
      <c r="N700" s="17">
        <f ca="1" t="shared" ref="N700:R700" si="5196">RAND()</f>
        <v>0.0355466912790869</v>
      </c>
      <c r="O700" s="18">
        <f ca="1">IF(N700&lt;=('Ejercicio 3 - TIR'!$D$18-'Ejercicio 3 - TIR'!$C$18)/('Ejercicio 3 - TIR'!$E$18-'Ejercicio 3 - TIR'!$C$18),'Ejercicio 3 - TIR'!$C$18+SQRT(('Ejercicio 3 - TIR'!$E$18-'Ejercicio 3 - TIR'!$C$18)*('Ejercicio 3 - TIR'!$D$18-'Ejercicio 3 - TIR'!$C$18)*N700),'Ejercicio 3 - TIR'!$E$18-SQRT(('Ejercicio 3 - TIR'!$E$18-'Ejercicio 3 - TIR'!$C$18)*('Ejercicio 3 - TIR'!$E$18-'Ejercicio 3 - TIR'!$D$18)*(1-N700)))</f>
        <v>32309.113182991</v>
      </c>
      <c r="P700" s="17">
        <f ca="1" t="shared" si="5196"/>
        <v>0.369756438373709</v>
      </c>
      <c r="Q700" s="19">
        <f ca="1">IF(P700&lt;=('Ejercicio 3 - TIR'!$D$22-'Ejercicio 3 - TIR'!$C$22)/('Ejercicio 3 - TIR'!$E$22-'Ejercicio 3 - TIR'!$C$22),'Ejercicio 3 - TIR'!$C$22+SQRT(('Ejercicio 3 - TIR'!$E$22-'Ejercicio 3 - TIR'!$C$22)*('Ejercicio 3 - TIR'!$D$22-'Ejercicio 3 - TIR'!$C$22)*P700),'Ejercicio 3 - TIR'!$E$22-SQRT(('Ejercicio 3 - TIR'!$E$22-'Ejercicio 3 - TIR'!$C$22)*('Ejercicio 3 - TIR'!$E$22-'Ejercicio 3 - TIR'!$D$22)*(1-P700)))</f>
        <v>0.145798480363631</v>
      </c>
      <c r="R700" s="17">
        <f ca="1" t="shared" si="5196"/>
        <v>0.172288663369353</v>
      </c>
      <c r="S700" s="19">
        <f ca="1">IF(R700&lt;=('Ejercicio 3 - TIR'!$D$23-'Ejercicio 3 - TIR'!$C$23)/('Ejercicio 3 - TIR'!$E$23-'Ejercicio 3 - TIR'!$C$23),'Ejercicio 3 - TIR'!$C$23+SQRT(('Ejercicio 3 - TIR'!$E$23-'Ejercicio 3 - TIR'!$C$23)*('Ejercicio 3 - TIR'!$D$23-'Ejercicio 3 - TIR'!$C$23)*R700),'Ejercicio 3 - TIR'!$E$23-SQRT(('Ejercicio 3 - TIR'!$E$23-'Ejercicio 3 - TIR'!$C$23)*('Ejercicio 3 - TIR'!$E$23-'Ejercicio 3 - TIR'!$D$23)*(1-R700)))</f>
        <v>0.137610212777387</v>
      </c>
      <c r="T700" s="17">
        <f ca="1" t="shared" ref="T700:X700" si="5197">RAND()</f>
        <v>0.537262881260306</v>
      </c>
      <c r="U700" s="19">
        <f ca="1">IF(T700&lt;=('Ejercicio 3 - TIR'!$D$24-'Ejercicio 3 - TIR'!$C$24)/('Ejercicio 3 - TIR'!$E$24-'Ejercicio 3 - TIR'!$C$24),'Ejercicio 3 - TIR'!$C$24+SQRT(('Ejercicio 3 - TIR'!$E$24-'Ejercicio 3 - TIR'!$C$24)*('Ejercicio 3 - TIR'!$D$24-'Ejercicio 3 - TIR'!$C$24)*T700),'Ejercicio 3 - TIR'!$E$24-SQRT(('Ejercicio 3 - TIR'!$E$24-'Ejercicio 3 - TIR'!$C$24)*('Ejercicio 3 - TIR'!$E$24-'Ejercicio 3 - TIR'!$D$24)*(1-T700)))</f>
        <v>0.184004667907197</v>
      </c>
      <c r="V700" s="17">
        <f ca="1" t="shared" si="5197"/>
        <v>0.563194911550084</v>
      </c>
      <c r="W700" s="19">
        <f ca="1">IF(V700&lt;=('Ejercicio 3 - TIR'!$D$25-'Ejercicio 3 - TIR'!$C$25)/('Ejercicio 3 - TIR'!$E$25-'Ejercicio 3 - TIR'!$C$25),'Ejercicio 3 - TIR'!$C$25+SQRT(('Ejercicio 3 - TIR'!$E$25-'Ejercicio 3 - TIR'!$C$25)*('Ejercicio 3 - TIR'!$D$25-'Ejercicio 3 - TIR'!$C$25)*V700),'Ejercicio 3 - TIR'!$E$25-SQRT(('Ejercicio 3 - TIR'!$E$25-'Ejercicio 3 - TIR'!$C$25)*('Ejercicio 3 - TIR'!$E$25-'Ejercicio 3 - TIR'!$D$25)*(1-V700)))</f>
        <v>0.210899900133443</v>
      </c>
      <c r="X700" s="17">
        <f ca="1" t="shared" si="5197"/>
        <v>0.063043563800369</v>
      </c>
      <c r="Y700" s="19">
        <f ca="1">IF(X700&lt;=('Ejercicio 3 - TIR'!$D$26-'Ejercicio 3 - TIR'!$C$26)/('Ejercicio 3 - TIR'!$E$26-'Ejercicio 3 - TIR'!$C$26),'Ejercicio 3 - TIR'!$C$26+SQRT(('Ejercicio 3 - TIR'!$E$26-'Ejercicio 3 - TIR'!$C$26)*('Ejercicio 3 - TIR'!$D$26-'Ejercicio 3 - TIR'!$C$26)*X700),'Ejercicio 3 - TIR'!$E$26-SQRT(('Ejercicio 3 - TIR'!$E$26-'Ejercicio 3 - TIR'!$C$26)*('Ejercicio 3 - TIR'!$E$26-'Ejercicio 3 - TIR'!$D$26)*(1-X700)))</f>
        <v>0.203046747574051</v>
      </c>
      <c r="Z700" s="17">
        <f ca="1" t="shared" si="4764"/>
        <v>1.14579848036363</v>
      </c>
      <c r="AA700" s="17">
        <f ca="1" t="shared" si="4765"/>
        <v>1.30347205304648</v>
      </c>
      <c r="AB700" s="17">
        <f ca="1" t="shared" si="4766"/>
        <v>1.54331699529361</v>
      </c>
      <c r="AC700" s="17">
        <f ca="1" t="shared" si="4767"/>
        <v>1.86880239547527</v>
      </c>
      <c r="AD700" s="17">
        <f ca="1" t="shared" si="4768"/>
        <v>2.24825664373512</v>
      </c>
      <c r="AE700" s="16">
        <f ca="1" t="shared" si="4769"/>
        <v>4902.08183286348</v>
      </c>
      <c r="AF700" s="16">
        <f ca="1" t="shared" si="4770"/>
        <v>5576.65835693599</v>
      </c>
      <c r="AG700" s="16">
        <f ca="1" t="shared" si="4771"/>
        <v>6602.78952593589</v>
      </c>
      <c r="AH700" s="16">
        <f ca="1" t="shared" si="4772"/>
        <v>7995.31717755792</v>
      </c>
      <c r="AI700" s="16">
        <f ca="1" t="shared" si="4773"/>
        <v>9618.74032628399</v>
      </c>
      <c r="AJ700" s="18">
        <f ca="1" t="shared" si="4774"/>
        <v>40692.863156764</v>
      </c>
      <c r="AK700" s="18">
        <f ca="1" t="shared" si="4775"/>
        <v>52110.6976181753</v>
      </c>
      <c r="AL700" s="18">
        <f ca="1" t="shared" si="4776"/>
        <v>60972.0508665457</v>
      </c>
      <c r="AM700" s="18">
        <f ca="1" t="shared" si="4777"/>
        <v>62580.2131009126</v>
      </c>
      <c r="AN700" s="18">
        <f ca="1" t="shared" si="4778"/>
        <v>72639.1783668497</v>
      </c>
      <c r="AO700" s="18">
        <f ca="1">C700/'Ejercicio 3 - TIR'!$D$7</f>
        <v>17937.5990690231</v>
      </c>
      <c r="AP700" s="18">
        <f ca="1" t="shared" si="4779"/>
        <v>22755.2640877408</v>
      </c>
      <c r="AQ700" s="18">
        <f ca="1" t="shared" si="4780"/>
        <v>34173.0985491522</v>
      </c>
      <c r="AR700" s="18">
        <f ca="1" t="shared" si="4781"/>
        <v>43034.4517975225</v>
      </c>
      <c r="AS700" s="18">
        <f ca="1" t="shared" si="4782"/>
        <v>44642.6140318895</v>
      </c>
      <c r="AT700" s="18">
        <f ca="1" t="shared" si="4783"/>
        <v>54701.5792978266</v>
      </c>
      <c r="AU700" s="18">
        <f ca="1">AP700*'Ejercicio 3 - TIR'!$D$5</f>
        <v>11377.6320438704</v>
      </c>
      <c r="AV700" s="18">
        <f ca="1">AQ700*'Ejercicio 3 - TIR'!$D$5</f>
        <v>17086.5492745761</v>
      </c>
      <c r="AW700" s="18">
        <f ca="1">AR700*'Ejercicio 3 - TIR'!$D$5</f>
        <v>21517.2258987613</v>
      </c>
      <c r="AX700" s="18">
        <f ca="1">AS700*'Ejercicio 3 - TIR'!$D$5</f>
        <v>22321.3070159448</v>
      </c>
      <c r="AY700" s="18">
        <f ca="1">AT700*'Ejercicio 3 - TIR'!$D$5</f>
        <v>27350.7896489133</v>
      </c>
      <c r="AZ700" s="18">
        <f ca="1" t="shared" ref="AZ700:BD700" si="5198">AJ700-AU700-AE700</f>
        <v>24413.1492800301</v>
      </c>
      <c r="BA700" s="18">
        <f ca="1" t="shared" si="5198"/>
        <v>29447.4899866632</v>
      </c>
      <c r="BB700" s="18">
        <f ca="1" t="shared" si="5198"/>
        <v>32852.0354418485</v>
      </c>
      <c r="BC700" s="18">
        <f ca="1" t="shared" si="5198"/>
        <v>32263.58890741</v>
      </c>
      <c r="BD700" s="18">
        <f ca="1" t="shared" si="5198"/>
        <v>35669.6483916524</v>
      </c>
      <c r="BE700" s="18">
        <f ca="1" t="shared" ref="BE700:BI700" si="5199">AZ700/Z700</f>
        <v>21306.669277727</v>
      </c>
      <c r="BF700" s="18">
        <f ca="1" t="shared" si="5199"/>
        <v>22591.5775622795</v>
      </c>
      <c r="BG700" s="18">
        <f ca="1" t="shared" si="5199"/>
        <v>21286.6413977374</v>
      </c>
      <c r="BH700" s="18">
        <f ca="1" t="shared" si="5199"/>
        <v>17264.3126879151</v>
      </c>
      <c r="BI700" s="18">
        <f ca="1" t="shared" si="5199"/>
        <v>15865.4700258743</v>
      </c>
      <c r="BJ700" s="18">
        <f ca="1" t="shared" si="4786"/>
        <v>75591.5838174795</v>
      </c>
      <c r="BK700" s="18">
        <f ca="1" t="shared" si="4787"/>
        <v>40328.3262795882</v>
      </c>
      <c r="BL700" s="18">
        <f ca="1" t="shared" si="4788"/>
        <v>115919.910097068</v>
      </c>
      <c r="BM700" s="18">
        <f ca="1">BK700*'Ejercicio 3 - TIR'!$D$5</f>
        <v>20164.1631397941</v>
      </c>
      <c r="BN700" s="18">
        <f ca="1" t="shared" si="4789"/>
        <v>95755.7469572736</v>
      </c>
      <c r="BO700" s="18">
        <f ca="1" t="shared" si="4790"/>
        <v>42591.1104161981</v>
      </c>
      <c r="BP700" s="18">
        <f ca="1" t="shared" si="4791"/>
        <v>-123310.306226802</v>
      </c>
      <c r="BQ700" s="18">
        <f ca="1" t="shared" ref="BQ700:BT700" si="5200">BE700</f>
        <v>21306.669277727</v>
      </c>
      <c r="BR700" s="18">
        <f ca="1" t="shared" si="5200"/>
        <v>22591.5775622795</v>
      </c>
      <c r="BS700" s="18">
        <f ca="1" t="shared" si="5200"/>
        <v>21286.6413977374</v>
      </c>
      <c r="BT700" s="18">
        <f ca="1" t="shared" si="5200"/>
        <v>17264.3126879151</v>
      </c>
      <c r="BU700" s="18">
        <f ca="1" t="shared" si="4793"/>
        <v>58456.5804420724</v>
      </c>
      <c r="BV700" s="20">
        <f ca="1" t="shared" si="4794"/>
        <v>3.94846536319282</v>
      </c>
    </row>
    <row r="701" ht="15" customHeight="1" spans="1:74">
      <c r="A701" s="16">
        <v>700</v>
      </c>
      <c r="B701" s="17">
        <f ca="1" t="shared" ref="B701:F701" si="5201">RAND()</f>
        <v>0.636063805007678</v>
      </c>
      <c r="C701" s="18">
        <f ca="1">IF(B701&lt;=('Ejercicio 3 - TIR'!$D$13-'Ejercicio 3 - TIR'!$C$13)/('Ejercicio 3 - TIR'!$E$13-'Ejercicio 3 - TIR'!$C$13),'Ejercicio 3 - TIR'!$C$13+SQRT(('Ejercicio 3 - TIR'!$E$13-'Ejercicio 3 - TIR'!$C$13)*('Ejercicio 3 - TIR'!$D$13-'Ejercicio 3 - TIR'!$C$13)*B701),'Ejercicio 3 - TIR'!$E$13-SQRT(('Ejercicio 3 - TIR'!$E$13-'Ejercicio 3 - TIR'!$C$13)*('Ejercicio 3 - TIR'!$E$13-'Ejercicio 3 - TIR'!$D$13)*(1-B701)))</f>
        <v>79102.0710597728</v>
      </c>
      <c r="D701" s="17">
        <f ca="1" t="shared" si="5201"/>
        <v>0.232912512524672</v>
      </c>
      <c r="E701" s="18">
        <f ca="1">IF(D701&lt;=('Ejercicio 3 - TIR'!$D$14-'Ejercicio 3 - TIR'!$C$14)/('Ejercicio 3 - TIR'!$E$14-'Ejercicio 3 - TIR'!$C$14),'Ejercicio 3 - TIR'!$C$14+SQRT(('Ejercicio 3 - TIR'!$E$14-'Ejercicio 3 - TIR'!$C$14)*('Ejercicio 3 - TIR'!$D$14-'Ejercicio 3 - TIR'!$C$14)*D701),'Ejercicio 3 - TIR'!$E$14-SQRT(('Ejercicio 3 - TIR'!$E$14-'Ejercicio 3 - TIR'!$C$14)*('Ejercicio 3 - TIR'!$E$14-'Ejercicio 3 - TIR'!$D$14)*(1-D701)))</f>
        <v>29179.5261022454</v>
      </c>
      <c r="F701" s="17">
        <f ca="1" t="shared" si="5201"/>
        <v>0.792789202897816</v>
      </c>
      <c r="G701" s="18">
        <f ca="1">IF(F701&lt;=('Ejercicio 3 - TIR'!$D$18-'Ejercicio 3 - TIR'!$C$18)/('Ejercicio 3 - TIR'!$E$18-'Ejercicio 3 - TIR'!$C$18),'Ejercicio 3 - TIR'!$C$18+SQRT(('Ejercicio 3 - TIR'!$E$18-'Ejercicio 3 - TIR'!$C$18)*('Ejercicio 3 - TIR'!$D$18-'Ejercicio 3 - TIR'!$C$18)*F701),'Ejercicio 3 - TIR'!$E$18-SQRT(('Ejercicio 3 - TIR'!$E$18-'Ejercicio 3 - TIR'!$C$18)*('Ejercicio 3 - TIR'!$E$18-'Ejercicio 3 - TIR'!$D$18)*(1-F701)))</f>
        <v>41057.8166223952</v>
      </c>
      <c r="H701" s="17">
        <f ca="1" t="shared" ref="H701:L701" si="5202">RAND()</f>
        <v>0.421420874795352</v>
      </c>
      <c r="I701" s="18">
        <f ca="1">IF(H701&lt;=('Ejercicio 3 - TIR'!$D$18-'Ejercicio 3 - TIR'!$C$18)/('Ejercicio 3 - TIR'!$E$18-'Ejercicio 3 - TIR'!$C$18),'Ejercicio 3 - TIR'!$C$18+SQRT(('Ejercicio 3 - TIR'!$E$18-'Ejercicio 3 - TIR'!$C$18)*('Ejercicio 3 - TIR'!$D$18-'Ejercicio 3 - TIR'!$C$18)*H701),'Ejercicio 3 - TIR'!$E$18-SQRT(('Ejercicio 3 - TIR'!$E$18-'Ejercicio 3 - TIR'!$C$18)*('Ejercicio 3 - TIR'!$E$18-'Ejercicio 3 - TIR'!$D$18)*(1-H701)))</f>
        <v>37950.6686020298</v>
      </c>
      <c r="J701" s="17">
        <f ca="1" t="shared" si="5202"/>
        <v>0.32864538991635</v>
      </c>
      <c r="K701" s="18">
        <f ca="1">IF(J701&lt;=('Ejercicio 3 - TIR'!$D$18-'Ejercicio 3 - TIR'!$C$18)/('Ejercicio 3 - TIR'!$E$18-'Ejercicio 3 - TIR'!$C$18),'Ejercicio 3 - TIR'!$C$18+SQRT(('Ejercicio 3 - TIR'!$E$18-'Ejercicio 3 - TIR'!$C$18)*('Ejercicio 3 - TIR'!$D$18-'Ejercicio 3 - TIR'!$C$18)*J701),'Ejercicio 3 - TIR'!$E$18-SQRT(('Ejercicio 3 - TIR'!$E$18-'Ejercicio 3 - TIR'!$C$18)*('Ejercicio 3 - TIR'!$E$18-'Ejercicio 3 - TIR'!$D$18)*(1-J701)))</f>
        <v>37021.168598421</v>
      </c>
      <c r="L701" s="17">
        <f ca="1" t="shared" si="5202"/>
        <v>0.420739864599474</v>
      </c>
      <c r="M701" s="18">
        <f ca="1">IF(L701&lt;=('Ejercicio 3 - TIR'!$D$18-'Ejercicio 3 - TIR'!$C$18)/('Ejercicio 3 - TIR'!$E$18-'Ejercicio 3 - TIR'!$C$18),'Ejercicio 3 - TIR'!$C$18+SQRT(('Ejercicio 3 - TIR'!$E$18-'Ejercicio 3 - TIR'!$C$18)*('Ejercicio 3 - TIR'!$D$18-'Ejercicio 3 - TIR'!$C$18)*L701),'Ejercicio 3 - TIR'!$E$18-SQRT(('Ejercicio 3 - TIR'!$E$18-'Ejercicio 3 - TIR'!$C$18)*('Ejercicio 3 - TIR'!$E$18-'Ejercicio 3 - TIR'!$D$18)*(1-L701)))</f>
        <v>37944.2419204051</v>
      </c>
      <c r="N701" s="17">
        <f ca="1" t="shared" ref="N701:R701" si="5203">RAND()</f>
        <v>0.496839144462036</v>
      </c>
      <c r="O701" s="18">
        <f ca="1">IF(N701&lt;=('Ejercicio 3 - TIR'!$D$18-'Ejercicio 3 - TIR'!$C$18)/('Ejercicio 3 - TIR'!$E$18-'Ejercicio 3 - TIR'!$C$18),'Ejercicio 3 - TIR'!$C$18+SQRT(('Ejercicio 3 - TIR'!$E$18-'Ejercicio 3 - TIR'!$C$18)*('Ejercicio 3 - TIR'!$D$18-'Ejercicio 3 - TIR'!$C$18)*N701),'Ejercicio 3 - TIR'!$E$18-SQRT(('Ejercicio 3 - TIR'!$E$18-'Ejercicio 3 - TIR'!$C$18)*('Ejercicio 3 - TIR'!$E$18-'Ejercicio 3 - TIR'!$D$18)*(1-N701)))</f>
        <v>38632.8368262875</v>
      </c>
      <c r="P701" s="17">
        <f ca="1" t="shared" si="5203"/>
        <v>0.731868027430439</v>
      </c>
      <c r="Q701" s="19">
        <f ca="1">IF(P701&lt;=('Ejercicio 3 - TIR'!$D$22-'Ejercicio 3 - TIR'!$C$22)/('Ejercicio 3 - TIR'!$E$22-'Ejercicio 3 - TIR'!$C$22),'Ejercicio 3 - TIR'!$C$22+SQRT(('Ejercicio 3 - TIR'!$E$22-'Ejercicio 3 - TIR'!$C$22)*('Ejercicio 3 - TIR'!$D$22-'Ejercicio 3 - TIR'!$C$22)*P701),'Ejercicio 3 - TIR'!$E$22-SQRT(('Ejercicio 3 - TIR'!$E$22-'Ejercicio 3 - TIR'!$C$22)*('Ejercicio 3 - TIR'!$E$22-'Ejercicio 3 - TIR'!$D$22)*(1-P701)))</f>
        <v>0.158030986580522</v>
      </c>
      <c r="R701" s="17">
        <f ca="1" t="shared" si="5203"/>
        <v>0.183147152935274</v>
      </c>
      <c r="S701" s="19">
        <f ca="1">IF(R701&lt;=('Ejercicio 3 - TIR'!$D$23-'Ejercicio 3 - TIR'!$C$23)/('Ejercicio 3 - TIR'!$E$23-'Ejercicio 3 - TIR'!$C$23),'Ejercicio 3 - TIR'!$C$23+SQRT(('Ejercicio 3 - TIR'!$E$23-'Ejercicio 3 - TIR'!$C$23)*('Ejercicio 3 - TIR'!$D$23-'Ejercicio 3 - TIR'!$C$23)*R701),'Ejercicio 3 - TIR'!$E$23-SQRT(('Ejercicio 3 - TIR'!$E$23-'Ejercicio 3 - TIR'!$C$23)*('Ejercicio 3 - TIR'!$E$23-'Ejercicio 3 - TIR'!$D$23)*(1-R701)))</f>
        <v>0.138156675777341</v>
      </c>
      <c r="T701" s="17">
        <f ca="1" t="shared" ref="T701:X701" si="5204">RAND()</f>
        <v>0.257452083134046</v>
      </c>
      <c r="U701" s="19">
        <f ca="1">IF(T701&lt;=('Ejercicio 3 - TIR'!$D$24-'Ejercicio 3 - TIR'!$C$24)/('Ejercicio 3 - TIR'!$E$24-'Ejercicio 3 - TIR'!$C$24),'Ejercicio 3 - TIR'!$C$24+SQRT(('Ejercicio 3 - TIR'!$E$24-'Ejercicio 3 - TIR'!$C$24)*('Ejercicio 3 - TIR'!$D$24-'Ejercicio 3 - TIR'!$C$24)*T701),'Ejercicio 3 - TIR'!$E$24-SQRT(('Ejercicio 3 - TIR'!$E$24-'Ejercicio 3 - TIR'!$C$24)*('Ejercicio 3 - TIR'!$E$24-'Ejercicio 3 - TIR'!$D$24)*(1-T701)))</f>
        <v>0.173251868195513</v>
      </c>
      <c r="V701" s="17">
        <f ca="1" t="shared" si="5204"/>
        <v>0.416081900178719</v>
      </c>
      <c r="W701" s="19">
        <f ca="1">IF(V701&lt;=('Ejercicio 3 - TIR'!$D$25-'Ejercicio 3 - TIR'!$C$25)/('Ejercicio 3 - TIR'!$E$25-'Ejercicio 3 - TIR'!$C$25),'Ejercicio 3 - TIR'!$C$25+SQRT(('Ejercicio 3 - TIR'!$E$25-'Ejercicio 3 - TIR'!$C$25)*('Ejercicio 3 - TIR'!$D$25-'Ejercicio 3 - TIR'!$C$25)*V701),'Ejercicio 3 - TIR'!$E$25-SQRT(('Ejercicio 3 - TIR'!$E$25-'Ejercicio 3 - TIR'!$C$25)*('Ejercicio 3 - TIR'!$E$25-'Ejercicio 3 - TIR'!$D$25)*(1-V701)))</f>
        <v>0.204792552058599</v>
      </c>
      <c r="X701" s="17">
        <f ca="1" t="shared" si="5204"/>
        <v>0.0596669898586706</v>
      </c>
      <c r="Y701" s="19">
        <f ca="1">IF(X701&lt;=('Ejercicio 3 - TIR'!$D$26-'Ejercicio 3 - TIR'!$C$26)/('Ejercicio 3 - TIR'!$E$26-'Ejercicio 3 - TIR'!$C$26),'Ejercicio 3 - TIR'!$C$26+SQRT(('Ejercicio 3 - TIR'!$E$26-'Ejercicio 3 - TIR'!$C$26)*('Ejercicio 3 - TIR'!$D$26-'Ejercicio 3 - TIR'!$C$26)*X701),'Ejercicio 3 - TIR'!$E$26-SQRT(('Ejercicio 3 - TIR'!$E$26-'Ejercicio 3 - TIR'!$C$26)*('Ejercicio 3 - TIR'!$E$26-'Ejercicio 3 - TIR'!$D$26)*(1-X701)))</f>
        <v>0.202692551856046</v>
      </c>
      <c r="Z701" s="17">
        <f ca="1" t="shared" si="4764"/>
        <v>1.15803098658052</v>
      </c>
      <c r="AA701" s="17">
        <f ca="1" t="shared" si="4765"/>
        <v>1.31802069813364</v>
      </c>
      <c r="AB701" s="17">
        <f ca="1" t="shared" si="4766"/>
        <v>1.54637024640565</v>
      </c>
      <c r="AC701" s="17">
        <f ca="1" t="shared" si="4767"/>
        <v>1.86305535559455</v>
      </c>
      <c r="AD701" s="17">
        <f ca="1" t="shared" si="4768"/>
        <v>2.24068279986908</v>
      </c>
      <c r="AE701" s="16">
        <f ca="1" t="shared" si="4769"/>
        <v>4611.26929788993</v>
      </c>
      <c r="AF701" s="16">
        <f ca="1" t="shared" si="4770"/>
        <v>5248.34693520051</v>
      </c>
      <c r="AG701" s="16">
        <f ca="1" t="shared" si="4771"/>
        <v>6157.6328466622</v>
      </c>
      <c r="AH701" s="16">
        <f ca="1" t="shared" si="4772"/>
        <v>7418.67019197</v>
      </c>
      <c r="AI701" s="16">
        <f ca="1" t="shared" si="4773"/>
        <v>8922.37938455878</v>
      </c>
      <c r="AJ701" s="18">
        <f ca="1" t="shared" si="4774"/>
        <v>47546.2238900744</v>
      </c>
      <c r="AK701" s="18">
        <f ca="1" t="shared" si="4775"/>
        <v>50019.7667254858</v>
      </c>
      <c r="AL701" s="18">
        <f ca="1" t="shared" si="4776"/>
        <v>57248.4336077653</v>
      </c>
      <c r="AM701" s="18">
        <f ca="1" t="shared" si="4777"/>
        <v>70692.2231237857</v>
      </c>
      <c r="AN701" s="18">
        <f ca="1" t="shared" si="4778"/>
        <v>86563.9329868111</v>
      </c>
      <c r="AO701" s="18">
        <f ca="1">C701/'Ejercicio 3 - TIR'!$D$7</f>
        <v>15820.4142119546</v>
      </c>
      <c r="AP701" s="18">
        <f ca="1" t="shared" si="4779"/>
        <v>31725.8096781199</v>
      </c>
      <c r="AQ701" s="18">
        <f ca="1" t="shared" si="4780"/>
        <v>34199.3525135313</v>
      </c>
      <c r="AR701" s="18">
        <f ca="1" t="shared" si="4781"/>
        <v>41428.0193958107</v>
      </c>
      <c r="AS701" s="18">
        <f ca="1" t="shared" si="4782"/>
        <v>54871.8089118312</v>
      </c>
      <c r="AT701" s="18">
        <f ca="1" t="shared" si="4783"/>
        <v>70743.5187748565</v>
      </c>
      <c r="AU701" s="18">
        <f ca="1">AP701*'Ejercicio 3 - TIR'!$D$5</f>
        <v>15862.9048390599</v>
      </c>
      <c r="AV701" s="18">
        <f ca="1">AQ701*'Ejercicio 3 - TIR'!$D$5</f>
        <v>17099.6762567656</v>
      </c>
      <c r="AW701" s="18">
        <f ca="1">AR701*'Ejercicio 3 - TIR'!$D$5</f>
        <v>20714.0096979054</v>
      </c>
      <c r="AX701" s="18">
        <f ca="1">AS701*'Ejercicio 3 - TIR'!$D$5</f>
        <v>27435.9044559156</v>
      </c>
      <c r="AY701" s="18">
        <f ca="1">AT701*'Ejercicio 3 - TIR'!$D$5</f>
        <v>35371.7593874283</v>
      </c>
      <c r="AZ701" s="18">
        <f ca="1" t="shared" ref="AZ701:BD701" si="5205">AJ701-AU701-AE701</f>
        <v>27072.0497531246</v>
      </c>
      <c r="BA701" s="18">
        <f ca="1" t="shared" si="5205"/>
        <v>27671.7435335197</v>
      </c>
      <c r="BB701" s="18">
        <f ca="1" t="shared" si="5205"/>
        <v>30376.7910631977</v>
      </c>
      <c r="BC701" s="18">
        <f ca="1" t="shared" si="5205"/>
        <v>35837.6484759002</v>
      </c>
      <c r="BD701" s="18">
        <f ca="1" t="shared" si="5205"/>
        <v>42269.794214824</v>
      </c>
      <c r="BE701" s="18">
        <f ca="1" t="shared" ref="BE701:BI701" si="5206">AZ701/Z701</f>
        <v>23377.6557508741</v>
      </c>
      <c r="BF701" s="18">
        <f ca="1" t="shared" si="5206"/>
        <v>20994.9233518895</v>
      </c>
      <c r="BG701" s="18">
        <f ca="1" t="shared" si="5206"/>
        <v>19643.9314153935</v>
      </c>
      <c r="BH701" s="18">
        <f ca="1" t="shared" si="5206"/>
        <v>19235.95472796</v>
      </c>
      <c r="BI701" s="18">
        <f ca="1" t="shared" si="5206"/>
        <v>18864.6934841888</v>
      </c>
      <c r="BJ701" s="18">
        <f ca="1" t="shared" si="4786"/>
        <v>65382.062245632</v>
      </c>
      <c r="BK701" s="18">
        <f ca="1" t="shared" si="4787"/>
        <v>35448.5300115309</v>
      </c>
      <c r="BL701" s="18">
        <f ca="1" t="shared" si="4788"/>
        <v>100830.592257163</v>
      </c>
      <c r="BM701" s="18">
        <f ca="1">BK701*'Ejercicio 3 - TIR'!$D$5</f>
        <v>17724.2650057654</v>
      </c>
      <c r="BN701" s="18">
        <f ca="1" t="shared" si="4789"/>
        <v>83106.3272513974</v>
      </c>
      <c r="BO701" s="18">
        <f ca="1" t="shared" si="4790"/>
        <v>37089.7332082226</v>
      </c>
      <c r="BP701" s="18">
        <f ca="1" t="shared" si="4791"/>
        <v>-108281.597162018</v>
      </c>
      <c r="BQ701" s="18">
        <f ca="1" t="shared" ref="BQ701:BT701" si="5207">BE701</f>
        <v>23377.6557508741</v>
      </c>
      <c r="BR701" s="18">
        <f ca="1" t="shared" si="5207"/>
        <v>20994.9233518895</v>
      </c>
      <c r="BS701" s="18">
        <f ca="1" t="shared" si="5207"/>
        <v>19643.9314153935</v>
      </c>
      <c r="BT701" s="18">
        <f ca="1" t="shared" si="5207"/>
        <v>19235.95472796</v>
      </c>
      <c r="BU701" s="18">
        <f ca="1" t="shared" si="4793"/>
        <v>55954.4266924114</v>
      </c>
      <c r="BV701" s="20">
        <f ca="1" t="shared" si="4794"/>
        <v>7.74906674047784</v>
      </c>
    </row>
    <row r="702" ht="15" customHeight="1" spans="1:74">
      <c r="A702" s="16">
        <v>701</v>
      </c>
      <c r="B702" s="17">
        <f ca="1" t="shared" ref="B702:F702" si="5208">RAND()</f>
        <v>0.489492291026927</v>
      </c>
      <c r="C702" s="18">
        <f ca="1">IF(B702&lt;=('Ejercicio 3 - TIR'!$D$13-'Ejercicio 3 - TIR'!$C$13)/('Ejercicio 3 - TIR'!$E$13-'Ejercicio 3 - TIR'!$C$13),'Ejercicio 3 - TIR'!$C$13+SQRT(('Ejercicio 3 - TIR'!$E$13-'Ejercicio 3 - TIR'!$C$13)*('Ejercicio 3 - TIR'!$D$13-'Ejercicio 3 - TIR'!$C$13)*B702),'Ejercicio 3 - TIR'!$E$13-SQRT(('Ejercicio 3 - TIR'!$E$13-'Ejercicio 3 - TIR'!$C$13)*('Ejercicio 3 - TIR'!$E$13-'Ejercicio 3 - TIR'!$D$13)*(1-B702)))</f>
        <v>75249.0555580663</v>
      </c>
      <c r="D702" s="17">
        <f ca="1" t="shared" si="5208"/>
        <v>0.232630010815229</v>
      </c>
      <c r="E702" s="18">
        <f ca="1">IF(D702&lt;=('Ejercicio 3 - TIR'!$D$14-'Ejercicio 3 - TIR'!$C$14)/('Ejercicio 3 - TIR'!$E$14-'Ejercicio 3 - TIR'!$C$14),'Ejercicio 3 - TIR'!$C$14+SQRT(('Ejercicio 3 - TIR'!$E$14-'Ejercicio 3 - TIR'!$C$14)*('Ejercicio 3 - TIR'!$D$14-'Ejercicio 3 - TIR'!$C$14)*D702),'Ejercicio 3 - TIR'!$E$14-SQRT(('Ejercicio 3 - TIR'!$E$14-'Ejercicio 3 - TIR'!$C$14)*('Ejercicio 3 - TIR'!$E$14-'Ejercicio 3 - TIR'!$D$14)*(1-D702)))</f>
        <v>29176.990640538</v>
      </c>
      <c r="F702" s="17">
        <f ca="1" t="shared" si="5208"/>
        <v>0.0679119237830901</v>
      </c>
      <c r="G702" s="18">
        <f ca="1">IF(F702&lt;=('Ejercicio 3 - TIR'!$D$18-'Ejercicio 3 - TIR'!$C$18)/('Ejercicio 3 - TIR'!$E$18-'Ejercicio 3 - TIR'!$C$18),'Ejercicio 3 - TIR'!$C$18+SQRT(('Ejercicio 3 - TIR'!$E$18-'Ejercicio 3 - TIR'!$C$18)*('Ejercicio 3 - TIR'!$D$18-'Ejercicio 3 - TIR'!$C$18)*F702),'Ejercicio 3 - TIR'!$E$18-SQRT(('Ejercicio 3 - TIR'!$E$18-'Ejercicio 3 - TIR'!$C$18)*('Ejercicio 3 - TIR'!$E$18-'Ejercicio 3 - TIR'!$D$18)*(1-F702)))</f>
        <v>33191.6748843614</v>
      </c>
      <c r="H702" s="17">
        <f ca="1" t="shared" ref="H702:L702" si="5209">RAND()</f>
        <v>0.591903659808175</v>
      </c>
      <c r="I702" s="18">
        <f ca="1">IF(H702&lt;=('Ejercicio 3 - TIR'!$D$18-'Ejercicio 3 - TIR'!$C$18)/('Ejercicio 3 - TIR'!$E$18-'Ejercicio 3 - TIR'!$C$18),'Ejercicio 3 - TIR'!$C$18+SQRT(('Ejercicio 3 - TIR'!$E$18-'Ejercicio 3 - TIR'!$C$18)*('Ejercicio 3 - TIR'!$D$18-'Ejercicio 3 - TIR'!$C$18)*H702),'Ejercicio 3 - TIR'!$E$18-SQRT(('Ejercicio 3 - TIR'!$E$18-'Ejercicio 3 - TIR'!$C$18)*('Ejercicio 3 - TIR'!$E$18-'Ejercicio 3 - TIR'!$D$18)*(1-H702)))</f>
        <v>39422.6083953026</v>
      </c>
      <c r="J702" s="17">
        <f ca="1" t="shared" si="5209"/>
        <v>0.413772988332947</v>
      </c>
      <c r="K702" s="18">
        <f ca="1">IF(J702&lt;=('Ejercicio 3 - TIR'!$D$18-'Ejercicio 3 - TIR'!$C$18)/('Ejercicio 3 - TIR'!$E$18-'Ejercicio 3 - TIR'!$C$18),'Ejercicio 3 - TIR'!$C$18+SQRT(('Ejercicio 3 - TIR'!$E$18-'Ejercicio 3 - TIR'!$C$18)*('Ejercicio 3 - TIR'!$D$18-'Ejercicio 3 - TIR'!$C$18)*J702),'Ejercicio 3 - TIR'!$E$18-SQRT(('Ejercicio 3 - TIR'!$E$18-'Ejercicio 3 - TIR'!$C$18)*('Ejercicio 3 - TIR'!$E$18-'Ejercicio 3 - TIR'!$D$18)*(1-J702)))</f>
        <v>37878.1944790632</v>
      </c>
      <c r="L702" s="17">
        <f ca="1" t="shared" si="5209"/>
        <v>0.832292990377576</v>
      </c>
      <c r="M702" s="18">
        <f ca="1">IF(L702&lt;=('Ejercicio 3 - TIR'!$D$18-'Ejercicio 3 - TIR'!$C$18)/('Ejercicio 3 - TIR'!$E$18-'Ejercicio 3 - TIR'!$C$18),'Ejercicio 3 - TIR'!$C$18+SQRT(('Ejercicio 3 - TIR'!$E$18-'Ejercicio 3 - TIR'!$C$18)*('Ejercicio 3 - TIR'!$D$18-'Ejercicio 3 - TIR'!$C$18)*L702),'Ejercicio 3 - TIR'!$E$18-SQRT(('Ejercicio 3 - TIR'!$E$18-'Ejercicio 3 - TIR'!$C$18)*('Ejercicio 3 - TIR'!$E$18-'Ejercicio 3 - TIR'!$D$18)*(1-L702)))</f>
        <v>41453.4487566536</v>
      </c>
      <c r="N702" s="17">
        <f ca="1" t="shared" ref="N702:R702" si="5210">RAND()</f>
        <v>0.600138206717006</v>
      </c>
      <c r="O702" s="18">
        <f ca="1">IF(N702&lt;=('Ejercicio 3 - TIR'!$D$18-'Ejercicio 3 - TIR'!$C$18)/('Ejercicio 3 - TIR'!$E$18-'Ejercicio 3 - TIR'!$C$18),'Ejercicio 3 - TIR'!$C$18+SQRT(('Ejercicio 3 - TIR'!$E$18-'Ejercicio 3 - TIR'!$C$18)*('Ejercicio 3 - TIR'!$D$18-'Ejercicio 3 - TIR'!$C$18)*N702),'Ejercicio 3 - TIR'!$E$18-SQRT(('Ejercicio 3 - TIR'!$E$18-'Ejercicio 3 - TIR'!$C$18)*('Ejercicio 3 - TIR'!$E$18-'Ejercicio 3 - TIR'!$D$18)*(1-N702)))</f>
        <v>39487.9255376268</v>
      </c>
      <c r="P702" s="17">
        <f ca="1" t="shared" si="5210"/>
        <v>0.28652905293942</v>
      </c>
      <c r="Q702" s="19">
        <f ca="1">IF(P702&lt;=('Ejercicio 3 - TIR'!$D$22-'Ejercicio 3 - TIR'!$C$22)/('Ejercicio 3 - TIR'!$E$22-'Ejercicio 3 - TIR'!$C$22),'Ejercicio 3 - TIR'!$C$22+SQRT(('Ejercicio 3 - TIR'!$E$22-'Ejercicio 3 - TIR'!$C$22)*('Ejercicio 3 - TIR'!$D$22-'Ejercicio 3 - TIR'!$C$22)*P702),'Ejercicio 3 - TIR'!$E$22-SQRT(('Ejercicio 3 - TIR'!$E$22-'Ejercicio 3 - TIR'!$C$22)*('Ejercicio 3 - TIR'!$E$22-'Ejercicio 3 - TIR'!$D$22)*(1-P702)))</f>
        <v>0.142710180432814</v>
      </c>
      <c r="R702" s="17">
        <f ca="1" t="shared" si="5210"/>
        <v>0.705176122442704</v>
      </c>
      <c r="S702" s="19">
        <f ca="1">IF(R702&lt;=('Ejercicio 3 - TIR'!$D$23-'Ejercicio 3 - TIR'!$C$23)/('Ejercicio 3 - TIR'!$E$23-'Ejercicio 3 - TIR'!$C$23),'Ejercicio 3 - TIR'!$C$23+SQRT(('Ejercicio 3 - TIR'!$E$23-'Ejercicio 3 - TIR'!$C$23)*('Ejercicio 3 - TIR'!$D$23-'Ejercicio 3 - TIR'!$C$23)*R702),'Ejercicio 3 - TIR'!$E$23-SQRT(('Ejercicio 3 - TIR'!$E$23-'Ejercicio 3 - TIR'!$C$23)*('Ejercicio 3 - TIR'!$E$23-'Ejercicio 3 - TIR'!$D$23)*(1-R702)))</f>
        <v>0.156963442540103</v>
      </c>
      <c r="T702" s="17">
        <f ca="1" t="shared" ref="T702:X702" si="5211">RAND()</f>
        <v>0.165694837762205</v>
      </c>
      <c r="U702" s="19">
        <f ca="1">IF(T702&lt;=('Ejercicio 3 - TIR'!$D$24-'Ejercicio 3 - TIR'!$C$24)/('Ejercicio 3 - TIR'!$E$24-'Ejercicio 3 - TIR'!$C$24),'Ejercicio 3 - TIR'!$C$24+SQRT(('Ejercicio 3 - TIR'!$E$24-'Ejercicio 3 - TIR'!$C$24)*('Ejercicio 3 - TIR'!$D$24-'Ejercicio 3 - TIR'!$C$24)*T702),'Ejercicio 3 - TIR'!$E$24-SQRT(('Ejercicio 3 - TIR'!$E$24-'Ejercicio 3 - TIR'!$C$24)*('Ejercicio 3 - TIR'!$E$24-'Ejercicio 3 - TIR'!$D$24)*(1-T702)))</f>
        <v>0.168653663428416</v>
      </c>
      <c r="V702" s="17">
        <f ca="1" t="shared" si="5211"/>
        <v>0.939484451759748</v>
      </c>
      <c r="W702" s="19">
        <f ca="1">IF(V702&lt;=('Ejercicio 3 - TIR'!$D$25-'Ejercicio 3 - TIR'!$C$25)/('Ejercicio 3 - TIR'!$E$25-'Ejercicio 3 - TIR'!$C$25),'Ejercicio 3 - TIR'!$C$25+SQRT(('Ejercicio 3 - TIR'!$E$25-'Ejercicio 3 - TIR'!$C$25)*('Ejercicio 3 - TIR'!$D$25-'Ejercicio 3 - TIR'!$C$25)*V702),'Ejercicio 3 - TIR'!$E$25-SQRT(('Ejercicio 3 - TIR'!$E$25-'Ejercicio 3 - TIR'!$C$25)*('Ejercicio 3 - TIR'!$E$25-'Ejercicio 3 - TIR'!$D$25)*(1-V702)))</f>
        <v>0.235446498055764</v>
      </c>
      <c r="X702" s="17">
        <f ca="1" t="shared" si="5211"/>
        <v>0.923437756120337</v>
      </c>
      <c r="Y702" s="19">
        <f ca="1">IF(X702&lt;=('Ejercicio 3 - TIR'!$D$26-'Ejercicio 3 - TIR'!$C$26)/('Ejercicio 3 - TIR'!$E$26-'Ejercicio 3 - TIR'!$C$26),'Ejercicio 3 - TIR'!$C$26+SQRT(('Ejercicio 3 - TIR'!$E$26-'Ejercicio 3 - TIR'!$C$26)*('Ejercicio 3 - TIR'!$D$26-'Ejercicio 3 - TIR'!$C$26)*X702),'Ejercicio 3 - TIR'!$E$26-SQRT(('Ejercicio 3 - TIR'!$E$26-'Ejercicio 3 - TIR'!$C$26)*('Ejercicio 3 - TIR'!$E$26-'Ejercicio 3 - TIR'!$D$26)*(1-X702)))</f>
        <v>0.259666871442147</v>
      </c>
      <c r="Z702" s="17">
        <f ca="1" t="shared" si="4764"/>
        <v>1.14271018043281</v>
      </c>
      <c r="AA702" s="17">
        <f ca="1" t="shared" si="4765"/>
        <v>1.32207390417917</v>
      </c>
      <c r="AB702" s="17">
        <f ca="1" t="shared" si="4766"/>
        <v>1.5450465114421</v>
      </c>
      <c r="AC702" s="17">
        <f ca="1" t="shared" si="4767"/>
        <v>1.90882230189441</v>
      </c>
      <c r="AD702" s="17">
        <f ca="1" t="shared" si="4768"/>
        <v>2.40448021716633</v>
      </c>
      <c r="AE702" s="16">
        <f ca="1" t="shared" si="4769"/>
        <v>4163.8535987977</v>
      </c>
      <c r="AF702" s="16">
        <f ca="1" t="shared" si="4770"/>
        <v>4817.42639389798</v>
      </c>
      <c r="AG702" s="16">
        <f ca="1" t="shared" si="4771"/>
        <v>5629.90300352562</v>
      </c>
      <c r="AH702" s="16">
        <f ca="1" t="shared" si="4772"/>
        <v>6955.44395009936</v>
      </c>
      <c r="AI702" s="16">
        <f ca="1" t="shared" si="4773"/>
        <v>8761.54232011287</v>
      </c>
      <c r="AJ702" s="18">
        <f ca="1" t="shared" si="4774"/>
        <v>37928.4647959759</v>
      </c>
      <c r="AK702" s="18">
        <f ca="1" t="shared" si="4775"/>
        <v>52119.6017941042</v>
      </c>
      <c r="AL702" s="18">
        <f ca="1" t="shared" si="4776"/>
        <v>58523.5722396019</v>
      </c>
      <c r="AM702" s="18">
        <f ca="1" t="shared" si="4777"/>
        <v>79127.2674771376</v>
      </c>
      <c r="AN702" s="18">
        <f ca="1" t="shared" si="4778"/>
        <v>94947.9357721609</v>
      </c>
      <c r="AO702" s="18">
        <f ca="1">C702/'Ejercicio 3 - TIR'!$D$7</f>
        <v>15049.8111116133</v>
      </c>
      <c r="AP702" s="18">
        <f ca="1" t="shared" si="4779"/>
        <v>22878.6536843627</v>
      </c>
      <c r="AQ702" s="18">
        <f ca="1" t="shared" si="4780"/>
        <v>37069.7906824909</v>
      </c>
      <c r="AR702" s="18">
        <f ca="1" t="shared" si="4781"/>
        <v>43473.7611279886</v>
      </c>
      <c r="AS702" s="18">
        <f ca="1" t="shared" si="4782"/>
        <v>64077.4563655244</v>
      </c>
      <c r="AT702" s="18">
        <f ca="1" t="shared" si="4783"/>
        <v>79898.1246605476</v>
      </c>
      <c r="AU702" s="18">
        <f ca="1">AP702*'Ejercicio 3 - TIR'!$D$5</f>
        <v>11439.3268421813</v>
      </c>
      <c r="AV702" s="18">
        <f ca="1">AQ702*'Ejercicio 3 - TIR'!$D$5</f>
        <v>18534.8953412455</v>
      </c>
      <c r="AW702" s="18">
        <f ca="1">AR702*'Ejercicio 3 - TIR'!$D$5</f>
        <v>21736.8805639943</v>
      </c>
      <c r="AX702" s="18">
        <f ca="1">AS702*'Ejercicio 3 - TIR'!$D$5</f>
        <v>32038.7281827622</v>
      </c>
      <c r="AY702" s="18">
        <f ca="1">AT702*'Ejercicio 3 - TIR'!$D$5</f>
        <v>39949.0623302738</v>
      </c>
      <c r="AZ702" s="18">
        <f ca="1" t="shared" ref="AZ702:BD702" si="5212">AJ702-AU702-AE702</f>
        <v>22325.2843549969</v>
      </c>
      <c r="BA702" s="18">
        <f ca="1" t="shared" si="5212"/>
        <v>28767.2800589608</v>
      </c>
      <c r="BB702" s="18">
        <f ca="1" t="shared" si="5212"/>
        <v>31156.788672082</v>
      </c>
      <c r="BC702" s="18">
        <f ca="1" t="shared" si="5212"/>
        <v>40133.0953442761</v>
      </c>
      <c r="BD702" s="18">
        <f ca="1" t="shared" si="5212"/>
        <v>46237.3311217742</v>
      </c>
      <c r="BE702" s="18">
        <f ca="1" t="shared" ref="BE702:BI702" si="5213">AZ702/Z702</f>
        <v>19537.1361324015</v>
      </c>
      <c r="BF702" s="18">
        <f ca="1" t="shared" si="5213"/>
        <v>21759.2072334423</v>
      </c>
      <c r="BG702" s="18">
        <f ca="1" t="shared" si="5213"/>
        <v>20165.5991851023</v>
      </c>
      <c r="BH702" s="18">
        <f ca="1" t="shared" si="5213"/>
        <v>21025.0557657703</v>
      </c>
      <c r="BI702" s="18">
        <f ca="1" t="shared" si="5213"/>
        <v>19229.6575333295</v>
      </c>
      <c r="BJ702" s="18">
        <f ca="1" t="shared" si="4786"/>
        <v>70155.4967916209</v>
      </c>
      <c r="BK702" s="18">
        <f ca="1" t="shared" si="4787"/>
        <v>36186.9730899641</v>
      </c>
      <c r="BL702" s="18">
        <f ca="1" t="shared" si="4788"/>
        <v>106342.469881585</v>
      </c>
      <c r="BM702" s="18">
        <f ca="1">BK702*'Ejercicio 3 - TIR'!$D$5</f>
        <v>18093.4865449821</v>
      </c>
      <c r="BN702" s="18">
        <f ca="1" t="shared" si="4789"/>
        <v>88248.983336603</v>
      </c>
      <c r="BO702" s="18">
        <f ca="1" t="shared" si="4790"/>
        <v>36701.8961963446</v>
      </c>
      <c r="BP702" s="18">
        <f ca="1" t="shared" si="4791"/>
        <v>-104426.046198604</v>
      </c>
      <c r="BQ702" s="18">
        <f ca="1" t="shared" ref="BQ702:BT702" si="5214">BE702</f>
        <v>19537.1361324015</v>
      </c>
      <c r="BR702" s="18">
        <f ca="1" t="shared" si="5214"/>
        <v>21759.2072334423</v>
      </c>
      <c r="BS702" s="18">
        <f ca="1" t="shared" si="5214"/>
        <v>20165.5991851023</v>
      </c>
      <c r="BT702" s="18">
        <f ca="1" t="shared" si="5214"/>
        <v>21025.0557657703</v>
      </c>
      <c r="BU702" s="18">
        <f ca="1" t="shared" si="4793"/>
        <v>55931.5537296741</v>
      </c>
      <c r="BV702" s="20">
        <f ca="1" t="shared" si="4794"/>
        <v>8.56849614656796</v>
      </c>
    </row>
    <row r="703" ht="15" customHeight="1" spans="1:74">
      <c r="A703" s="16">
        <v>702</v>
      </c>
      <c r="B703" s="17">
        <f ca="1" t="shared" ref="B703:F703" si="5215">RAND()</f>
        <v>0.795209227610489</v>
      </c>
      <c r="C703" s="18">
        <f ca="1">IF(B703&lt;=('Ejercicio 3 - TIR'!$D$13-'Ejercicio 3 - TIR'!$C$13)/('Ejercicio 3 - TIR'!$E$13-'Ejercicio 3 - TIR'!$C$13),'Ejercicio 3 - TIR'!$C$13+SQRT(('Ejercicio 3 - TIR'!$E$13-'Ejercicio 3 - TIR'!$C$13)*('Ejercicio 3 - TIR'!$D$13-'Ejercicio 3 - TIR'!$C$13)*B703),'Ejercicio 3 - TIR'!$E$13-SQRT(('Ejercicio 3 - TIR'!$E$13-'Ejercicio 3 - TIR'!$C$13)*('Ejercicio 3 - TIR'!$E$13-'Ejercicio 3 - TIR'!$D$13)*(1-B703)))</f>
        <v>84323.6188210603</v>
      </c>
      <c r="D703" s="17">
        <f ca="1" t="shared" si="5215"/>
        <v>0.708250028081845</v>
      </c>
      <c r="E703" s="18">
        <f ca="1">IF(D703&lt;=('Ejercicio 3 - TIR'!$D$14-'Ejercicio 3 - TIR'!$C$14)/('Ejercicio 3 - TIR'!$E$14-'Ejercicio 3 - TIR'!$C$14),'Ejercicio 3 - TIR'!$C$14+SQRT(('Ejercicio 3 - TIR'!$E$14-'Ejercicio 3 - TIR'!$C$14)*('Ejercicio 3 - TIR'!$D$14-'Ejercicio 3 - TIR'!$C$14)*D703),'Ejercicio 3 - TIR'!$E$14-SQRT(('Ejercicio 3 - TIR'!$E$14-'Ejercicio 3 - TIR'!$C$14)*('Ejercicio 3 - TIR'!$E$14-'Ejercicio 3 - TIR'!$D$14)*(1-D703)))</f>
        <v>33384.6771970127</v>
      </c>
      <c r="F703" s="17">
        <f ca="1" t="shared" si="5215"/>
        <v>0.501957734209463</v>
      </c>
      <c r="G703" s="18">
        <f ca="1">IF(F703&lt;=('Ejercicio 3 - TIR'!$D$18-'Ejercicio 3 - TIR'!$C$18)/('Ejercicio 3 - TIR'!$E$18-'Ejercicio 3 - TIR'!$C$18),'Ejercicio 3 - TIR'!$C$18+SQRT(('Ejercicio 3 - TIR'!$E$18-'Ejercicio 3 - TIR'!$C$18)*('Ejercicio 3 - TIR'!$D$18-'Ejercicio 3 - TIR'!$C$18)*F703),'Ejercicio 3 - TIR'!$E$18-SQRT(('Ejercicio 3 - TIR'!$E$18-'Ejercicio 3 - TIR'!$C$18)*('Ejercicio 3 - TIR'!$E$18-'Ejercicio 3 - TIR'!$D$18)*(1-F703)))</f>
        <v>38677.1919496701</v>
      </c>
      <c r="H703" s="17">
        <f ca="1" t="shared" ref="H703:L703" si="5216">RAND()</f>
        <v>0.781511940177415</v>
      </c>
      <c r="I703" s="18">
        <f ca="1">IF(H703&lt;=('Ejercicio 3 - TIR'!$D$18-'Ejercicio 3 - TIR'!$C$18)/('Ejercicio 3 - TIR'!$E$18-'Ejercicio 3 - TIR'!$C$18),'Ejercicio 3 - TIR'!$C$18+SQRT(('Ejercicio 3 - TIR'!$E$18-'Ejercicio 3 - TIR'!$C$18)*('Ejercicio 3 - TIR'!$D$18-'Ejercicio 3 - TIR'!$C$18)*H703),'Ejercicio 3 - TIR'!$E$18-SQRT(('Ejercicio 3 - TIR'!$E$18-'Ejercicio 3 - TIR'!$C$18)*('Ejercicio 3 - TIR'!$E$18-'Ejercicio 3 - TIR'!$D$18)*(1-H703)))</f>
        <v>40951.9628847188</v>
      </c>
      <c r="J703" s="17">
        <f ca="1" t="shared" si="5216"/>
        <v>0.103067090142125</v>
      </c>
      <c r="K703" s="18">
        <f ca="1">IF(J703&lt;=('Ejercicio 3 - TIR'!$D$18-'Ejercicio 3 - TIR'!$C$18)/('Ejercicio 3 - TIR'!$E$18-'Ejercicio 3 - TIR'!$C$18),'Ejercicio 3 - TIR'!$C$18+SQRT(('Ejercicio 3 - TIR'!$E$18-'Ejercicio 3 - TIR'!$C$18)*('Ejercicio 3 - TIR'!$D$18-'Ejercicio 3 - TIR'!$C$18)*J703),'Ejercicio 3 - TIR'!$E$18-SQRT(('Ejercicio 3 - TIR'!$E$18-'Ejercicio 3 - TIR'!$C$18)*('Ejercicio 3 - TIR'!$E$18-'Ejercicio 3 - TIR'!$D$18)*(1-J703)))</f>
        <v>33931.9287279042</v>
      </c>
      <c r="L703" s="17">
        <f ca="1" t="shared" si="5216"/>
        <v>0.947494763397437</v>
      </c>
      <c r="M703" s="18">
        <f ca="1">IF(L703&lt;=('Ejercicio 3 - TIR'!$D$18-'Ejercicio 3 - TIR'!$C$18)/('Ejercicio 3 - TIR'!$E$18-'Ejercicio 3 - TIR'!$C$18),'Ejercicio 3 - TIR'!$C$18+SQRT(('Ejercicio 3 - TIR'!$E$18-'Ejercicio 3 - TIR'!$C$18)*('Ejercicio 3 - TIR'!$D$18-'Ejercicio 3 - TIR'!$C$18)*L703),'Ejercicio 3 - TIR'!$E$18-SQRT(('Ejercicio 3 - TIR'!$E$18-'Ejercicio 3 - TIR'!$C$18)*('Ejercicio 3 - TIR'!$E$18-'Ejercicio 3 - TIR'!$D$18)*(1-L703)))</f>
        <v>43015.5875566828</v>
      </c>
      <c r="N703" s="17">
        <f ca="1" t="shared" ref="N703:R703" si="5217">RAND()</f>
        <v>0.612209725048889</v>
      </c>
      <c r="O703" s="18">
        <f ca="1">IF(N703&lt;=('Ejercicio 3 - TIR'!$D$18-'Ejercicio 3 - TIR'!$C$18)/('Ejercicio 3 - TIR'!$E$18-'Ejercicio 3 - TIR'!$C$18),'Ejercicio 3 - TIR'!$C$18+SQRT(('Ejercicio 3 - TIR'!$E$18-'Ejercicio 3 - TIR'!$C$18)*('Ejercicio 3 - TIR'!$D$18-'Ejercicio 3 - TIR'!$C$18)*N703),'Ejercicio 3 - TIR'!$E$18-SQRT(('Ejercicio 3 - TIR'!$E$18-'Ejercicio 3 - TIR'!$C$18)*('Ejercicio 3 - TIR'!$E$18-'Ejercicio 3 - TIR'!$D$18)*(1-N703)))</f>
        <v>39582.8731994811</v>
      </c>
      <c r="P703" s="17">
        <f ca="1" t="shared" si="5217"/>
        <v>0.566699473253052</v>
      </c>
      <c r="Q703" s="19">
        <f ca="1">IF(P703&lt;=('Ejercicio 3 - TIR'!$D$22-'Ejercicio 3 - TIR'!$C$22)/('Ejercicio 3 - TIR'!$E$22-'Ejercicio 3 - TIR'!$C$22),'Ejercicio 3 - TIR'!$C$22+SQRT(('Ejercicio 3 - TIR'!$E$22-'Ejercicio 3 - TIR'!$C$22)*('Ejercicio 3 - TIR'!$D$22-'Ejercicio 3 - TIR'!$C$22)*P703),'Ejercicio 3 - TIR'!$E$22-SQRT(('Ejercicio 3 - TIR'!$E$22-'Ejercicio 3 - TIR'!$C$22)*('Ejercicio 3 - TIR'!$E$22-'Ejercicio 3 - TIR'!$D$22)*(1-P703)))</f>
        <v>0.152072577130274</v>
      </c>
      <c r="R703" s="17">
        <f ca="1" t="shared" si="5217"/>
        <v>0.148809647870035</v>
      </c>
      <c r="S703" s="19">
        <f ca="1">IF(R703&lt;=('Ejercicio 3 - TIR'!$D$23-'Ejercicio 3 - TIR'!$C$23)/('Ejercicio 3 - TIR'!$E$23-'Ejercicio 3 - TIR'!$C$23),'Ejercicio 3 - TIR'!$C$23+SQRT(('Ejercicio 3 - TIR'!$E$23-'Ejercicio 3 - TIR'!$C$23)*('Ejercicio 3 - TIR'!$D$23-'Ejercicio 3 - TIR'!$C$23)*R703),'Ejercicio 3 - TIR'!$E$23-SQRT(('Ejercicio 3 - TIR'!$E$23-'Ejercicio 3 - TIR'!$C$23)*('Ejercicio 3 - TIR'!$E$23-'Ejercicio 3 - TIR'!$D$23)*(1-R703)))</f>
        <v>0.136366348589898</v>
      </c>
      <c r="T703" s="17">
        <f ca="1" t="shared" ref="T703:X703" si="5218">RAND()</f>
        <v>0.128973761594177</v>
      </c>
      <c r="U703" s="19">
        <f ca="1">IF(T703&lt;=('Ejercicio 3 - TIR'!$D$24-'Ejercicio 3 - TIR'!$C$24)/('Ejercicio 3 - TIR'!$E$24-'Ejercicio 3 - TIR'!$C$24),'Ejercicio 3 - TIR'!$C$24+SQRT(('Ejercicio 3 - TIR'!$E$24-'Ejercicio 3 - TIR'!$C$24)*('Ejercicio 3 - TIR'!$D$24-'Ejercicio 3 - TIR'!$C$24)*T703),'Ejercicio 3 - TIR'!$E$24-SQRT(('Ejercicio 3 - TIR'!$E$24-'Ejercicio 3 - TIR'!$C$24)*('Ejercicio 3 - TIR'!$E$24-'Ejercicio 3 - TIR'!$D$24)*(1-T703)))</f>
        <v>0.166457366112102</v>
      </c>
      <c r="V703" s="17">
        <f ca="1" t="shared" si="5218"/>
        <v>0.165618310039382</v>
      </c>
      <c r="W703" s="19">
        <f ca="1">IF(V703&lt;=('Ejercicio 3 - TIR'!$D$25-'Ejercicio 3 - TIR'!$C$25)/('Ejercicio 3 - TIR'!$E$25-'Ejercicio 3 - TIR'!$C$25),'Ejercicio 3 - TIR'!$C$25+SQRT(('Ejercicio 3 - TIR'!$E$25-'Ejercicio 3 - TIR'!$C$25)*('Ejercicio 3 - TIR'!$D$25-'Ejercicio 3 - TIR'!$C$25)*V703),'Ejercicio 3 - TIR'!$E$25-SQRT(('Ejercicio 3 - TIR'!$E$25-'Ejercicio 3 - TIR'!$C$25)*('Ejercicio 3 - TIR'!$E$25-'Ejercicio 3 - TIR'!$D$25)*(1-V703)))</f>
        <v>0.195227134794673</v>
      </c>
      <c r="X703" s="17">
        <f ca="1" t="shared" si="5218"/>
        <v>0.471588585163885</v>
      </c>
      <c r="Y703" s="19">
        <f ca="1">IF(X703&lt;=('Ejercicio 3 - TIR'!$D$26-'Ejercicio 3 - TIR'!$C$26)/('Ejercicio 3 - TIR'!$E$26-'Ejercicio 3 - TIR'!$C$26),'Ejercicio 3 - TIR'!$C$26+SQRT(('Ejercicio 3 - TIR'!$E$26-'Ejercicio 3 - TIR'!$C$26)*('Ejercicio 3 - TIR'!$D$26-'Ejercicio 3 - TIR'!$C$26)*X703),'Ejercicio 3 - TIR'!$E$26-SQRT(('Ejercicio 3 - TIR'!$E$26-'Ejercicio 3 - TIR'!$C$26)*('Ejercicio 3 - TIR'!$E$26-'Ejercicio 3 - TIR'!$D$26)*(1-X703)))</f>
        <v>0.226582571756822</v>
      </c>
      <c r="Z703" s="17">
        <f ca="1" t="shared" si="4764"/>
        <v>1.15207257713027</v>
      </c>
      <c r="AA703" s="17">
        <f ca="1" t="shared" si="4765"/>
        <v>1.30917650778408</v>
      </c>
      <c r="AB703" s="17">
        <f ca="1" t="shared" si="4766"/>
        <v>1.52709858104566</v>
      </c>
      <c r="AC703" s="17">
        <f ca="1" t="shared" si="4767"/>
        <v>1.82522966157222</v>
      </c>
      <c r="AD703" s="17">
        <f ca="1" t="shared" si="4768"/>
        <v>2.23879489233808</v>
      </c>
      <c r="AE703" s="16">
        <f ca="1" t="shared" si="4769"/>
        <v>5076.89389801201</v>
      </c>
      <c r="AF703" s="16">
        <f ca="1" t="shared" si="4770"/>
        <v>5769.21138106224</v>
      </c>
      <c r="AG703" s="16">
        <f ca="1" t="shared" si="4771"/>
        <v>6729.53911209783</v>
      </c>
      <c r="AH703" s="16">
        <f ca="1" t="shared" si="4772"/>
        <v>8043.32775144137</v>
      </c>
      <c r="AI703" s="16">
        <f ca="1" t="shared" si="4773"/>
        <v>9865.80563884598</v>
      </c>
      <c r="AJ703" s="18">
        <f ca="1" t="shared" si="4774"/>
        <v>44558.9322056187</v>
      </c>
      <c r="AK703" s="18">
        <f ca="1" t="shared" si="4775"/>
        <v>53613.3477563196</v>
      </c>
      <c r="AL703" s="18">
        <f ca="1" t="shared" si="4776"/>
        <v>51817.4002125251</v>
      </c>
      <c r="AM703" s="18">
        <f ca="1" t="shared" si="4777"/>
        <v>78513.3263184142</v>
      </c>
      <c r="AN703" s="18">
        <f ca="1" t="shared" si="4778"/>
        <v>88617.9343430643</v>
      </c>
      <c r="AO703" s="18">
        <f ca="1">C703/'Ejercicio 3 - TIR'!$D$7</f>
        <v>16864.7237642121</v>
      </c>
      <c r="AP703" s="18">
        <f ca="1" t="shared" si="4779"/>
        <v>27694.2084414066</v>
      </c>
      <c r="AQ703" s="18">
        <f ca="1" t="shared" si="4780"/>
        <v>36748.6239921075</v>
      </c>
      <c r="AR703" s="18">
        <f ca="1" t="shared" si="4781"/>
        <v>34952.676448313</v>
      </c>
      <c r="AS703" s="18">
        <f ca="1" t="shared" si="4782"/>
        <v>61648.6025542021</v>
      </c>
      <c r="AT703" s="18">
        <f ca="1" t="shared" si="4783"/>
        <v>71753.2105788523</v>
      </c>
      <c r="AU703" s="18">
        <f ca="1">AP703*'Ejercicio 3 - TIR'!$D$5</f>
        <v>13847.1042207033</v>
      </c>
      <c r="AV703" s="18">
        <f ca="1">AQ703*'Ejercicio 3 - TIR'!$D$5</f>
        <v>18374.3119960538</v>
      </c>
      <c r="AW703" s="18">
        <f ca="1">AR703*'Ejercicio 3 - TIR'!$D$5</f>
        <v>17476.3382241565</v>
      </c>
      <c r="AX703" s="18">
        <f ca="1">AS703*'Ejercicio 3 - TIR'!$D$5</f>
        <v>30824.301277101</v>
      </c>
      <c r="AY703" s="18">
        <f ca="1">AT703*'Ejercicio 3 - TIR'!$D$5</f>
        <v>35876.6052894261</v>
      </c>
      <c r="AZ703" s="18">
        <f ca="1" t="shared" ref="AZ703:BD703" si="5219">AJ703-AU703-AE703</f>
        <v>25634.9340869034</v>
      </c>
      <c r="BA703" s="18">
        <f ca="1" t="shared" si="5219"/>
        <v>29469.8243792036</v>
      </c>
      <c r="BB703" s="18">
        <f ca="1" t="shared" si="5219"/>
        <v>27611.5228762708</v>
      </c>
      <c r="BC703" s="18">
        <f ca="1" t="shared" si="5219"/>
        <v>39645.6972898717</v>
      </c>
      <c r="BD703" s="18">
        <f ca="1" t="shared" si="5219"/>
        <v>42875.5234147922</v>
      </c>
      <c r="BE703" s="18">
        <f ca="1" t="shared" ref="BE703:BI703" si="5220">AZ703/Z703</f>
        <v>22251.1451064638</v>
      </c>
      <c r="BF703" s="18">
        <f ca="1" t="shared" si="5220"/>
        <v>22510.1995063174</v>
      </c>
      <c r="BG703" s="18">
        <f ca="1" t="shared" si="5220"/>
        <v>18081.0349894793</v>
      </c>
      <c r="BH703" s="18">
        <f ca="1" t="shared" si="5220"/>
        <v>21720.9363427295</v>
      </c>
      <c r="BI703" s="18">
        <f ca="1" t="shared" si="5220"/>
        <v>19151.1618869271</v>
      </c>
      <c r="BJ703" s="18">
        <f ca="1" t="shared" si="4786"/>
        <v>74741.4447910278</v>
      </c>
      <c r="BK703" s="18">
        <f ca="1" t="shared" si="4787"/>
        <v>37756.6574240107</v>
      </c>
      <c r="BL703" s="18">
        <f ca="1" t="shared" si="4788"/>
        <v>112498.102215038</v>
      </c>
      <c r="BM703" s="18">
        <f ca="1">BK703*'Ejercicio 3 - TIR'!$D$5</f>
        <v>18878.3287120053</v>
      </c>
      <c r="BN703" s="18">
        <f ca="1" t="shared" si="4789"/>
        <v>93619.7735030331</v>
      </c>
      <c r="BO703" s="18">
        <f ca="1" t="shared" si="4790"/>
        <v>41817.0390791188</v>
      </c>
      <c r="BP703" s="18">
        <f ca="1" t="shared" si="4791"/>
        <v>-117708.296018073</v>
      </c>
      <c r="BQ703" s="18">
        <f ca="1" t="shared" ref="BQ703:BT703" si="5221">BE703</f>
        <v>22251.1451064638</v>
      </c>
      <c r="BR703" s="18">
        <f ca="1" t="shared" si="5221"/>
        <v>22510.1995063174</v>
      </c>
      <c r="BS703" s="18">
        <f ca="1" t="shared" si="5221"/>
        <v>18081.0349894793</v>
      </c>
      <c r="BT703" s="18">
        <f ca="1" t="shared" si="5221"/>
        <v>21720.9363427295</v>
      </c>
      <c r="BU703" s="18">
        <f ca="1" t="shared" si="4793"/>
        <v>60968.2009660459</v>
      </c>
      <c r="BV703" s="20">
        <f ca="1" t="shared" si="4794"/>
        <v>6.33457504321937</v>
      </c>
    </row>
    <row r="704" ht="15" customHeight="1" spans="1:74">
      <c r="A704" s="16">
        <v>703</v>
      </c>
      <c r="B704" s="17">
        <f ca="1" t="shared" ref="B704:F704" si="5222">RAND()</f>
        <v>0.534038598102427</v>
      </c>
      <c r="C704" s="18">
        <f ca="1">IF(B704&lt;=('Ejercicio 3 - TIR'!$D$13-'Ejercicio 3 - TIR'!$C$13)/('Ejercicio 3 - TIR'!$E$13-'Ejercicio 3 - TIR'!$C$13),'Ejercicio 3 - TIR'!$C$13+SQRT(('Ejercicio 3 - TIR'!$E$13-'Ejercicio 3 - TIR'!$C$13)*('Ejercicio 3 - TIR'!$D$13-'Ejercicio 3 - TIR'!$C$13)*B704),'Ejercicio 3 - TIR'!$E$13-SQRT(('Ejercicio 3 - TIR'!$E$13-'Ejercicio 3 - TIR'!$C$13)*('Ejercicio 3 - TIR'!$E$13-'Ejercicio 3 - TIR'!$D$13)*(1-B704)))</f>
        <v>76353.5693544018</v>
      </c>
      <c r="D704" s="17">
        <f ca="1" t="shared" si="5222"/>
        <v>0.948239368005229</v>
      </c>
      <c r="E704" s="18">
        <f ca="1">IF(D704&lt;=('Ejercicio 3 - TIR'!$D$14-'Ejercicio 3 - TIR'!$C$14)/('Ejercicio 3 - TIR'!$E$14-'Ejercicio 3 - TIR'!$C$14),'Ejercicio 3 - TIR'!$C$14+SQRT(('Ejercicio 3 - TIR'!$E$14-'Ejercicio 3 - TIR'!$C$14)*('Ejercicio 3 - TIR'!$D$14-'Ejercicio 3 - TIR'!$C$14)*D704),'Ejercicio 3 - TIR'!$E$14-SQRT(('Ejercicio 3 - TIR'!$E$14-'Ejercicio 3 - TIR'!$C$14)*('Ejercicio 3 - TIR'!$E$14-'Ejercicio 3 - TIR'!$D$14)*(1-D704)))</f>
        <v>37213.5874678692</v>
      </c>
      <c r="F704" s="17">
        <f ca="1" t="shared" si="5222"/>
        <v>0.447567457921866</v>
      </c>
      <c r="G704" s="18">
        <f ca="1">IF(F704&lt;=('Ejercicio 3 - TIR'!$D$18-'Ejercicio 3 - TIR'!$C$18)/('Ejercicio 3 - TIR'!$E$18-'Ejercicio 3 - TIR'!$C$18),'Ejercicio 3 - TIR'!$C$18+SQRT(('Ejercicio 3 - TIR'!$E$18-'Ejercicio 3 - TIR'!$C$18)*('Ejercicio 3 - TIR'!$D$18-'Ejercicio 3 - TIR'!$C$18)*F704),'Ejercicio 3 - TIR'!$E$18-SQRT(('Ejercicio 3 - TIR'!$E$18-'Ejercicio 3 - TIR'!$C$18)*('Ejercicio 3 - TIR'!$E$18-'Ejercicio 3 - TIR'!$D$18)*(1-F704)))</f>
        <v>38193.6023023015</v>
      </c>
      <c r="H704" s="17">
        <f ca="1" t="shared" ref="H704:L704" si="5223">RAND()</f>
        <v>0.851099497311879</v>
      </c>
      <c r="I704" s="18">
        <f ca="1">IF(H704&lt;=('Ejercicio 3 - TIR'!$D$18-'Ejercicio 3 - TIR'!$C$18)/('Ejercicio 3 - TIR'!$E$18-'Ejercicio 3 - TIR'!$C$18),'Ejercicio 3 - TIR'!$C$18+SQRT(('Ejercicio 3 - TIR'!$E$18-'Ejercicio 3 - TIR'!$C$18)*('Ejercicio 3 - TIR'!$D$18-'Ejercicio 3 - TIR'!$C$18)*H704),'Ejercicio 3 - TIR'!$E$18-SQRT(('Ejercicio 3 - TIR'!$E$18-'Ejercicio 3 - TIR'!$C$18)*('Ejercicio 3 - TIR'!$E$18-'Ejercicio 3 - TIR'!$D$18)*(1-H704)))</f>
        <v>41658.2133967578</v>
      </c>
      <c r="J704" s="17">
        <f ca="1" t="shared" si="5223"/>
        <v>0.439058786371005</v>
      </c>
      <c r="K704" s="18">
        <f ca="1">IF(J704&lt;=('Ejercicio 3 - TIR'!$D$18-'Ejercicio 3 - TIR'!$C$18)/('Ejercicio 3 - TIR'!$E$18-'Ejercicio 3 - TIR'!$C$18),'Ejercicio 3 - TIR'!$C$18+SQRT(('Ejercicio 3 - TIR'!$E$18-'Ejercicio 3 - TIR'!$C$18)*('Ejercicio 3 - TIR'!$D$18-'Ejercicio 3 - TIR'!$C$18)*J704),'Ejercicio 3 - TIR'!$E$18-SQRT(('Ejercicio 3 - TIR'!$E$18-'Ejercicio 3 - TIR'!$C$18)*('Ejercicio 3 - TIR'!$E$18-'Ejercicio 3 - TIR'!$D$18)*(1-J704)))</f>
        <v>38115.3445987001</v>
      </c>
      <c r="L704" s="17">
        <f ca="1" t="shared" si="5223"/>
        <v>0.603987672141143</v>
      </c>
      <c r="M704" s="18">
        <f ca="1">IF(L704&lt;=('Ejercicio 3 - TIR'!$D$18-'Ejercicio 3 - TIR'!$C$18)/('Ejercicio 3 - TIR'!$E$18-'Ejercicio 3 - TIR'!$C$18),'Ejercicio 3 - TIR'!$C$18+SQRT(('Ejercicio 3 - TIR'!$E$18-'Ejercicio 3 - TIR'!$C$18)*('Ejercicio 3 - TIR'!$D$18-'Ejercicio 3 - TIR'!$C$18)*L704),'Ejercicio 3 - TIR'!$E$18-SQRT(('Ejercicio 3 - TIR'!$E$18-'Ejercicio 3 - TIR'!$C$18)*('Ejercicio 3 - TIR'!$E$18-'Ejercicio 3 - TIR'!$D$18)*(1-L704)))</f>
        <v>39518.3060899076</v>
      </c>
      <c r="N704" s="17">
        <f ca="1" t="shared" ref="N704:R704" si="5224">RAND()</f>
        <v>0.176305255826618</v>
      </c>
      <c r="O704" s="18">
        <f ca="1">IF(N704&lt;=('Ejercicio 3 - TIR'!$D$18-'Ejercicio 3 - TIR'!$C$18)/('Ejercicio 3 - TIR'!$E$18-'Ejercicio 3 - TIR'!$C$18),'Ejercicio 3 - TIR'!$C$18+SQRT(('Ejercicio 3 - TIR'!$E$18-'Ejercicio 3 - TIR'!$C$18)*('Ejercicio 3 - TIR'!$D$18-'Ejercicio 3 - TIR'!$C$18)*N704),'Ejercicio 3 - TIR'!$E$18-SQRT(('Ejercicio 3 - TIR'!$E$18-'Ejercicio 3 - TIR'!$C$18)*('Ejercicio 3 - TIR'!$E$18-'Ejercicio 3 - TIR'!$D$18)*(1-N704)))</f>
        <v>35142.5468762076</v>
      </c>
      <c r="P704" s="17">
        <f ca="1" t="shared" si="5224"/>
        <v>0.206026162385212</v>
      </c>
      <c r="Q704" s="19">
        <f ca="1">IF(P704&lt;=('Ejercicio 3 - TIR'!$D$22-'Ejercicio 3 - TIR'!$C$22)/('Ejercicio 3 - TIR'!$E$22-'Ejercicio 3 - TIR'!$C$22),'Ejercicio 3 - TIR'!$C$22+SQRT(('Ejercicio 3 - TIR'!$E$22-'Ejercicio 3 - TIR'!$C$22)*('Ejercicio 3 - TIR'!$D$22-'Ejercicio 3 - TIR'!$C$22)*P704),'Ejercicio 3 - TIR'!$E$22-SQRT(('Ejercicio 3 - TIR'!$E$22-'Ejercicio 3 - TIR'!$C$22)*('Ejercicio 3 - TIR'!$E$22-'Ejercicio 3 - TIR'!$D$22)*(1-P704)))</f>
        <v>0.139257390588898</v>
      </c>
      <c r="R704" s="17">
        <f ca="1" t="shared" si="5224"/>
        <v>0.626391042239484</v>
      </c>
      <c r="S704" s="19">
        <f ca="1">IF(R704&lt;=('Ejercicio 3 - TIR'!$D$23-'Ejercicio 3 - TIR'!$C$23)/('Ejercicio 3 - TIR'!$E$23-'Ejercicio 3 - TIR'!$C$23),'Ejercicio 3 - TIR'!$C$23+SQRT(('Ejercicio 3 - TIR'!$E$23-'Ejercicio 3 - TIR'!$C$23)*('Ejercicio 3 - TIR'!$D$23-'Ejercicio 3 - TIR'!$C$23)*R704),'Ejercicio 3 - TIR'!$E$23-SQRT(('Ejercicio 3 - TIR'!$E$23-'Ejercicio 3 - TIR'!$C$23)*('Ejercicio 3 - TIR'!$E$23-'Ejercicio 3 - TIR'!$D$23)*(1-R704)))</f>
        <v>0.154067469773103</v>
      </c>
      <c r="T704" s="17">
        <f ca="1" t="shared" ref="T704:X704" si="5225">RAND()</f>
        <v>0.665177743472478</v>
      </c>
      <c r="U704" s="19">
        <f ca="1">IF(T704&lt;=('Ejercicio 3 - TIR'!$D$24-'Ejercicio 3 - TIR'!$C$24)/('Ejercicio 3 - TIR'!$E$24-'Ejercicio 3 - TIR'!$C$24),'Ejercicio 3 - TIR'!$C$24+SQRT(('Ejercicio 3 - TIR'!$E$24-'Ejercicio 3 - TIR'!$C$24)*('Ejercicio 3 - TIR'!$D$24-'Ejercicio 3 - TIR'!$C$24)*T704),'Ejercicio 3 - TIR'!$E$24-SQRT(('Ejercicio 3 - TIR'!$E$24-'Ejercicio 3 - TIR'!$C$24)*('Ejercicio 3 - TIR'!$E$24-'Ejercicio 3 - TIR'!$D$24)*(1-T704)))</f>
        <v>0.189381340357928</v>
      </c>
      <c r="V704" s="17">
        <f ca="1" t="shared" si="5225"/>
        <v>0.230794012231412</v>
      </c>
      <c r="W704" s="19">
        <f ca="1">IF(V704&lt;=('Ejercicio 3 - TIR'!$D$25-'Ejercicio 3 - TIR'!$C$25)/('Ejercicio 3 - TIR'!$E$25-'Ejercicio 3 - TIR'!$C$25),'Ejercicio 3 - TIR'!$C$25+SQRT(('Ejercicio 3 - TIR'!$E$25-'Ejercicio 3 - TIR'!$C$25)*('Ejercicio 3 - TIR'!$D$25-'Ejercicio 3 - TIR'!$C$25)*V704),'Ejercicio 3 - TIR'!$E$25-SQRT(('Ejercicio 3 - TIR'!$E$25-'Ejercicio 3 - TIR'!$C$25)*('Ejercicio 3 - TIR'!$E$25-'Ejercicio 3 - TIR'!$D$25)*(1-V704)))</f>
        <v>0.197975305758845</v>
      </c>
      <c r="X704" s="17">
        <f ca="1" t="shared" si="5225"/>
        <v>0.283886525678425</v>
      </c>
      <c r="Y704" s="19">
        <f ca="1">IF(X704&lt;=('Ejercicio 3 - TIR'!$D$26-'Ejercicio 3 - TIR'!$C$26)/('Ejercicio 3 - TIR'!$E$26-'Ejercicio 3 - TIR'!$C$26),'Ejercicio 3 - TIR'!$C$26+SQRT(('Ejercicio 3 - TIR'!$E$26-'Ejercicio 3 - TIR'!$C$26)*('Ejercicio 3 - TIR'!$D$26-'Ejercicio 3 - TIR'!$C$26)*X704),'Ejercicio 3 - TIR'!$E$26-SQRT(('Ejercicio 3 - TIR'!$E$26-'Ejercicio 3 - TIR'!$C$26)*('Ejercicio 3 - TIR'!$E$26-'Ejercicio 3 - TIR'!$D$26)*(1-X704)))</f>
        <v>0.21768562116572</v>
      </c>
      <c r="Z704" s="17">
        <f ca="1" t="shared" si="4764"/>
        <v>1.1392573905889</v>
      </c>
      <c r="AA704" s="17">
        <f ca="1" t="shared" si="4765"/>
        <v>1.31477989417724</v>
      </c>
      <c r="AB704" s="17">
        <f ca="1" t="shared" si="4766"/>
        <v>1.56377467281218</v>
      </c>
      <c r="AC704" s="17">
        <f ca="1" t="shared" si="4767"/>
        <v>1.87336344180011</v>
      </c>
      <c r="AD704" s="17">
        <f ca="1" t="shared" si="4768"/>
        <v>2.28116772629751</v>
      </c>
      <c r="AE704" s="16">
        <f ca="1" t="shared" si="4769"/>
        <v>5182.26708522718</v>
      </c>
      <c r="AF704" s="16">
        <f ca="1" t="shared" si="4770"/>
        <v>5980.68586273657</v>
      </c>
      <c r="AG704" s="16">
        <f ca="1" t="shared" si="4771"/>
        <v>7113.31616768133</v>
      </c>
      <c r="AH704" s="16">
        <f ca="1" t="shared" si="4772"/>
        <v>8521.57711093738</v>
      </c>
      <c r="AI704" s="16">
        <f ca="1" t="shared" si="4773"/>
        <v>10376.6019176434</v>
      </c>
      <c r="AJ704" s="18">
        <f ca="1" t="shared" si="4774"/>
        <v>43512.3436961101</v>
      </c>
      <c r="AK704" s="18">
        <f ca="1" t="shared" si="4775"/>
        <v>54771.381401402</v>
      </c>
      <c r="AL704" s="18">
        <f ca="1" t="shared" si="4776"/>
        <v>59603.8105289556</v>
      </c>
      <c r="AM704" s="18">
        <f ca="1" t="shared" si="4777"/>
        <v>74032.1499106993</v>
      </c>
      <c r="AN704" s="18">
        <f ca="1" t="shared" si="4778"/>
        <v>80166.0437539023</v>
      </c>
      <c r="AO704" s="18">
        <f ca="1">C704/'Ejercicio 3 - TIR'!$D$7</f>
        <v>15270.7138708804</v>
      </c>
      <c r="AP704" s="18">
        <f ca="1" t="shared" si="4779"/>
        <v>28241.6298252298</v>
      </c>
      <c r="AQ704" s="18">
        <f ca="1" t="shared" si="4780"/>
        <v>39500.6675305216</v>
      </c>
      <c r="AR704" s="18">
        <f ca="1" t="shared" si="4781"/>
        <v>44333.0966580753</v>
      </c>
      <c r="AS704" s="18">
        <f ca="1" t="shared" si="4782"/>
        <v>58761.436039819</v>
      </c>
      <c r="AT704" s="18">
        <f ca="1" t="shared" si="4783"/>
        <v>64895.3298830219</v>
      </c>
      <c r="AU704" s="18">
        <f ca="1">AP704*'Ejercicio 3 - TIR'!$D$5</f>
        <v>14120.8149126149</v>
      </c>
      <c r="AV704" s="18">
        <f ca="1">AQ704*'Ejercicio 3 - TIR'!$D$5</f>
        <v>19750.3337652608</v>
      </c>
      <c r="AW704" s="18">
        <f ca="1">AR704*'Ejercicio 3 - TIR'!$D$5</f>
        <v>22166.5483290376</v>
      </c>
      <c r="AX704" s="18">
        <f ca="1">AS704*'Ejercicio 3 - TIR'!$D$5</f>
        <v>29380.7180199095</v>
      </c>
      <c r="AY704" s="18">
        <f ca="1">AT704*'Ejercicio 3 - TIR'!$D$5</f>
        <v>32447.664941511</v>
      </c>
      <c r="AZ704" s="18">
        <f ca="1" t="shared" ref="AZ704:BD704" si="5226">AJ704-AU704-AE704</f>
        <v>24209.261698268</v>
      </c>
      <c r="BA704" s="18">
        <f ca="1" t="shared" si="5226"/>
        <v>29040.3617734046</v>
      </c>
      <c r="BB704" s="18">
        <f ca="1" t="shared" si="5226"/>
        <v>30323.9460322367</v>
      </c>
      <c r="BC704" s="18">
        <f ca="1" t="shared" si="5226"/>
        <v>36129.8547798525</v>
      </c>
      <c r="BD704" s="18">
        <f ca="1" t="shared" si="5226"/>
        <v>37341.776894748</v>
      </c>
      <c r="BE704" s="18">
        <f ca="1" t="shared" ref="BE704:BI704" si="5227">AZ704/Z704</f>
        <v>21250.0369962524</v>
      </c>
      <c r="BF704" s="18">
        <f ca="1" t="shared" si="5227"/>
        <v>22087.6223480566</v>
      </c>
      <c r="BG704" s="18">
        <f ca="1" t="shared" si="5227"/>
        <v>19391.5060522782</v>
      </c>
      <c r="BH704" s="18">
        <f ca="1" t="shared" si="5227"/>
        <v>19286.089380038</v>
      </c>
      <c r="BI704" s="18">
        <f ca="1" t="shared" si="5227"/>
        <v>16369.588463079</v>
      </c>
      <c r="BJ704" s="18">
        <f ca="1" t="shared" si="4786"/>
        <v>84890.4347114528</v>
      </c>
      <c r="BK704" s="18">
        <f ca="1" t="shared" si="4787"/>
        <v>34835.059639776</v>
      </c>
      <c r="BL704" s="18">
        <f ca="1" t="shared" si="4788"/>
        <v>119725.494351229</v>
      </c>
      <c r="BM704" s="18">
        <f ca="1">BK704*'Ejercicio 3 - TIR'!$D$5</f>
        <v>17417.529819888</v>
      </c>
      <c r="BN704" s="18">
        <f ca="1" t="shared" si="4789"/>
        <v>102307.964531341</v>
      </c>
      <c r="BO704" s="18">
        <f ca="1" t="shared" si="4790"/>
        <v>44848.9444033094</v>
      </c>
      <c r="BP704" s="18">
        <f ca="1" t="shared" si="4791"/>
        <v>-113567.156822271</v>
      </c>
      <c r="BQ704" s="18">
        <f ca="1" t="shared" ref="BQ704:BT704" si="5228">BE704</f>
        <v>21250.0369962524</v>
      </c>
      <c r="BR704" s="18">
        <f ca="1" t="shared" si="5228"/>
        <v>22087.6223480566</v>
      </c>
      <c r="BS704" s="18">
        <f ca="1" t="shared" si="5228"/>
        <v>19391.5060522782</v>
      </c>
      <c r="BT704" s="18">
        <f ca="1" t="shared" si="5228"/>
        <v>19286.089380038</v>
      </c>
      <c r="BU704" s="18">
        <f ca="1" t="shared" si="4793"/>
        <v>61218.5328663884</v>
      </c>
      <c r="BV704" s="20">
        <f ca="1" t="shared" si="4794"/>
        <v>6.9373374347913</v>
      </c>
    </row>
    <row r="705" ht="15" customHeight="1" spans="1:74">
      <c r="A705" s="16">
        <v>704</v>
      </c>
      <c r="B705" s="17">
        <f ca="1" t="shared" ref="B705:F705" si="5229">RAND()</f>
        <v>0.0366493083542694</v>
      </c>
      <c r="C705" s="18">
        <f ca="1">IF(B705&lt;=('Ejercicio 3 - TIR'!$D$13-'Ejercicio 3 - TIR'!$C$13)/('Ejercicio 3 - TIR'!$E$13-'Ejercicio 3 - TIR'!$C$13),'Ejercicio 3 - TIR'!$C$13+SQRT(('Ejercicio 3 - TIR'!$E$13-'Ejercicio 3 - TIR'!$C$13)*('Ejercicio 3 - TIR'!$D$13-'Ejercicio 3 - TIR'!$C$13)*B705),'Ejercicio 3 - TIR'!$E$13-SQRT(('Ejercicio 3 - TIR'!$E$13-'Ejercicio 3 - TIR'!$C$13)*('Ejercicio 3 - TIR'!$E$13-'Ejercicio 3 - TIR'!$D$13)*(1-B705)))</f>
        <v>63828.8018154127</v>
      </c>
      <c r="D705" s="17">
        <f ca="1" t="shared" si="5229"/>
        <v>0.694584376146606</v>
      </c>
      <c r="E705" s="18">
        <f ca="1">IF(D705&lt;=('Ejercicio 3 - TIR'!$D$14-'Ejercicio 3 - TIR'!$C$14)/('Ejercicio 3 - TIR'!$E$14-'Ejercicio 3 - TIR'!$C$14),'Ejercicio 3 - TIR'!$C$14+SQRT(('Ejercicio 3 - TIR'!$E$14-'Ejercicio 3 - TIR'!$C$14)*('Ejercicio 3 - TIR'!$D$14-'Ejercicio 3 - TIR'!$C$14)*D705),'Ejercicio 3 - TIR'!$E$14-SQRT(('Ejercicio 3 - TIR'!$E$14-'Ejercicio 3 - TIR'!$C$14)*('Ejercicio 3 - TIR'!$E$14-'Ejercicio 3 - TIR'!$D$14)*(1-D705)))</f>
        <v>33231.5183698255</v>
      </c>
      <c r="F705" s="17">
        <f ca="1" t="shared" si="5229"/>
        <v>0.140498493380538</v>
      </c>
      <c r="G705" s="18">
        <f ca="1">IF(F705&lt;=('Ejercicio 3 - TIR'!$D$18-'Ejercicio 3 - TIR'!$C$18)/('Ejercicio 3 - TIR'!$E$18-'Ejercicio 3 - TIR'!$C$18),'Ejercicio 3 - TIR'!$C$18+SQRT(('Ejercicio 3 - TIR'!$E$18-'Ejercicio 3 - TIR'!$C$18)*('Ejercicio 3 - TIR'!$D$18-'Ejercicio 3 - TIR'!$C$18)*F705),'Ejercicio 3 - TIR'!$E$18-SQRT(('Ejercicio 3 - TIR'!$E$18-'Ejercicio 3 - TIR'!$C$18)*('Ejercicio 3 - TIR'!$E$18-'Ejercicio 3 - TIR'!$D$18)*(1-F705)))</f>
        <v>34590.7269584545</v>
      </c>
      <c r="H705" s="17">
        <f ca="1" t="shared" ref="H705:L705" si="5230">RAND()</f>
        <v>0.523814255238164</v>
      </c>
      <c r="I705" s="18">
        <f ca="1">IF(H705&lt;=('Ejercicio 3 - TIR'!$D$18-'Ejercicio 3 - TIR'!$C$18)/('Ejercicio 3 - TIR'!$E$18-'Ejercicio 3 - TIR'!$C$18),'Ejercicio 3 - TIR'!$C$18+SQRT(('Ejercicio 3 - TIR'!$E$18-'Ejercicio 3 - TIR'!$C$18)*('Ejercicio 3 - TIR'!$D$18-'Ejercicio 3 - TIR'!$C$18)*H705),'Ejercicio 3 - TIR'!$E$18-SQRT(('Ejercicio 3 - TIR'!$E$18-'Ejercicio 3 - TIR'!$C$18)*('Ejercicio 3 - TIR'!$E$18-'Ejercicio 3 - TIR'!$D$18)*(1-H705)))</f>
        <v>38864.0926374742</v>
      </c>
      <c r="J705" s="17">
        <f ca="1" t="shared" si="5230"/>
        <v>0.819017911878302</v>
      </c>
      <c r="K705" s="18">
        <f ca="1">IF(J705&lt;=('Ejercicio 3 - TIR'!$D$18-'Ejercicio 3 - TIR'!$C$18)/('Ejercicio 3 - TIR'!$E$18-'Ejercicio 3 - TIR'!$C$18),'Ejercicio 3 - TIR'!$C$18+SQRT(('Ejercicio 3 - TIR'!$E$18-'Ejercicio 3 - TIR'!$C$18)*('Ejercicio 3 - TIR'!$D$18-'Ejercicio 3 - TIR'!$C$18)*J705),'Ejercicio 3 - TIR'!$E$18-SQRT(('Ejercicio 3 - TIR'!$E$18-'Ejercicio 3 - TIR'!$C$18)*('Ejercicio 3 - TIR'!$E$18-'Ejercicio 3 - TIR'!$D$18)*(1-J705)))</f>
        <v>41315.7556257589</v>
      </c>
      <c r="L705" s="17">
        <f ca="1" t="shared" si="5230"/>
        <v>0.636500405417774</v>
      </c>
      <c r="M705" s="18">
        <f ca="1">IF(L705&lt;=('Ejercicio 3 - TIR'!$D$18-'Ejercicio 3 - TIR'!$C$18)/('Ejercicio 3 - TIR'!$E$18-'Ejercicio 3 - TIR'!$C$18),'Ejercicio 3 - TIR'!$C$18+SQRT(('Ejercicio 3 - TIR'!$E$18-'Ejercicio 3 - TIR'!$C$18)*('Ejercicio 3 - TIR'!$D$18-'Ejercicio 3 - TIR'!$C$18)*L705),'Ejercicio 3 - TIR'!$E$18-SQRT(('Ejercicio 3 - TIR'!$E$18-'Ejercicio 3 - TIR'!$C$18)*('Ejercicio 3 - TIR'!$E$18-'Ejercicio 3 - TIR'!$D$18)*(1-L705)))</f>
        <v>39771.1340597019</v>
      </c>
      <c r="N705" s="17">
        <f ca="1" t="shared" ref="N705:R705" si="5231">RAND()</f>
        <v>0.293599151628266</v>
      </c>
      <c r="O705" s="18">
        <f ca="1">IF(N705&lt;=('Ejercicio 3 - TIR'!$D$18-'Ejercicio 3 - TIR'!$C$18)/('Ejercicio 3 - TIR'!$E$18-'Ejercicio 3 - TIR'!$C$18),'Ejercicio 3 - TIR'!$C$18+SQRT(('Ejercicio 3 - TIR'!$E$18-'Ejercicio 3 - TIR'!$C$18)*('Ejercicio 3 - TIR'!$D$18-'Ejercicio 3 - TIR'!$C$18)*N705),'Ejercicio 3 - TIR'!$E$18-SQRT(('Ejercicio 3 - TIR'!$E$18-'Ejercicio 3 - TIR'!$C$18)*('Ejercicio 3 - TIR'!$E$18-'Ejercicio 3 - TIR'!$D$18)*(1-N705)))</f>
        <v>36636.2544213012</v>
      </c>
      <c r="P705" s="17">
        <f ca="1" t="shared" si="5231"/>
        <v>0.569602795718411</v>
      </c>
      <c r="Q705" s="19">
        <f ca="1">IF(P705&lt;=('Ejercicio 3 - TIR'!$D$22-'Ejercicio 3 - TIR'!$C$22)/('Ejercicio 3 - TIR'!$E$22-'Ejercicio 3 - TIR'!$C$22),'Ejercicio 3 - TIR'!$C$22+SQRT(('Ejercicio 3 - TIR'!$E$22-'Ejercicio 3 - TIR'!$C$22)*('Ejercicio 3 - TIR'!$D$22-'Ejercicio 3 - TIR'!$C$22)*P705),'Ejercicio 3 - TIR'!$E$22-SQRT(('Ejercicio 3 - TIR'!$E$22-'Ejercicio 3 - TIR'!$C$22)*('Ejercicio 3 - TIR'!$E$22-'Ejercicio 3 - TIR'!$D$22)*(1-P705)))</f>
        <v>0.152166297987748</v>
      </c>
      <c r="R705" s="17">
        <f ca="1" t="shared" si="5231"/>
        <v>0.520138797601004</v>
      </c>
      <c r="S705" s="19">
        <f ca="1">IF(R705&lt;=('Ejercicio 3 - TIR'!$D$23-'Ejercicio 3 - TIR'!$C$23)/('Ejercicio 3 - TIR'!$E$23-'Ejercicio 3 - TIR'!$C$23),'Ejercicio 3 - TIR'!$C$23+SQRT(('Ejercicio 3 - TIR'!$E$23-'Ejercicio 3 - TIR'!$C$23)*('Ejercicio 3 - TIR'!$D$23-'Ejercicio 3 - TIR'!$C$23)*R705),'Ejercicio 3 - TIR'!$E$23-SQRT(('Ejercicio 3 - TIR'!$E$23-'Ejercicio 3 - TIR'!$C$23)*('Ejercicio 3 - TIR'!$E$23-'Ejercicio 3 - TIR'!$D$23)*(1-R705)))</f>
        <v>0.150610373185115</v>
      </c>
      <c r="T705" s="17">
        <f ca="1" t="shared" ref="T705:X705" si="5232">RAND()</f>
        <v>0.294410541746217</v>
      </c>
      <c r="U705" s="19">
        <f ca="1">IF(T705&lt;=('Ejercicio 3 - TIR'!$D$24-'Ejercicio 3 - TIR'!$C$24)/('Ejercicio 3 - TIR'!$E$24-'Ejercicio 3 - TIR'!$C$24),'Ejercicio 3 - TIR'!$C$24+SQRT(('Ejercicio 3 - TIR'!$E$24-'Ejercicio 3 - TIR'!$C$24)*('Ejercicio 3 - TIR'!$D$24-'Ejercicio 3 - TIR'!$C$24)*T705),'Ejercicio 3 - TIR'!$E$24-SQRT(('Ejercicio 3 - TIR'!$E$24-'Ejercicio 3 - TIR'!$C$24)*('Ejercicio 3 - TIR'!$E$24-'Ejercicio 3 - TIR'!$D$24)*(1-T705)))</f>
        <v>0.174864877592038</v>
      </c>
      <c r="V705" s="17">
        <f ca="1" t="shared" si="5232"/>
        <v>0.208800144359067</v>
      </c>
      <c r="W705" s="19">
        <f ca="1">IF(V705&lt;=('Ejercicio 3 - TIR'!$D$25-'Ejercicio 3 - TIR'!$C$25)/('Ejercicio 3 - TIR'!$E$25-'Ejercicio 3 - TIR'!$C$25),'Ejercicio 3 - TIR'!$C$25+SQRT(('Ejercicio 3 - TIR'!$E$25-'Ejercicio 3 - TIR'!$C$25)*('Ejercicio 3 - TIR'!$D$25-'Ejercicio 3 - TIR'!$C$25)*V705),'Ejercicio 3 - TIR'!$E$25-SQRT(('Ejercicio 3 - TIR'!$E$25-'Ejercicio 3 - TIR'!$C$25)*('Ejercicio 3 - TIR'!$E$25-'Ejercicio 3 - TIR'!$D$25)*(1-V705)))</f>
        <v>0.197097374128874</v>
      </c>
      <c r="X705" s="17">
        <f ca="1" t="shared" si="5232"/>
        <v>0.684002470647499</v>
      </c>
      <c r="Y705" s="19">
        <f ca="1">IF(X705&lt;=('Ejercicio 3 - TIR'!$D$26-'Ejercicio 3 - TIR'!$C$26)/('Ejercicio 3 - TIR'!$E$26-'Ejercicio 3 - TIR'!$C$26),'Ejercicio 3 - TIR'!$C$26+SQRT(('Ejercicio 3 - TIR'!$E$26-'Ejercicio 3 - TIR'!$C$26)*('Ejercicio 3 - TIR'!$D$26-'Ejercicio 3 - TIR'!$C$26)*X705),'Ejercicio 3 - TIR'!$E$26-SQRT(('Ejercicio 3 - TIR'!$E$26-'Ejercicio 3 - TIR'!$C$26)*('Ejercicio 3 - TIR'!$E$26-'Ejercicio 3 - TIR'!$D$26)*(1-X705)))</f>
        <v>0.238691566738697</v>
      </c>
      <c r="Z705" s="17">
        <f ca="1" t="shared" si="4764"/>
        <v>1.15216629798775</v>
      </c>
      <c r="AA705" s="17">
        <f ca="1" t="shared" si="4765"/>
        <v>1.32569449409899</v>
      </c>
      <c r="AB705" s="17">
        <f ca="1" t="shared" si="4766"/>
        <v>1.55751189953406</v>
      </c>
      <c r="AC705" s="17">
        <f ca="1" t="shared" si="4767"/>
        <v>1.86449340510669</v>
      </c>
      <c r="AD705" s="17">
        <f ca="1" t="shared" si="4768"/>
        <v>2.30953225714558</v>
      </c>
      <c r="AE705" s="16">
        <f ca="1" t="shared" si="4769"/>
        <v>5056.71712684818</v>
      </c>
      <c r="AF705" s="16">
        <f ca="1" t="shared" si="4770"/>
        <v>5818.31118041435</v>
      </c>
      <c r="AG705" s="16">
        <f ca="1" t="shared" si="4771"/>
        <v>6835.7294527699</v>
      </c>
      <c r="AH705" s="16">
        <f ca="1" t="shared" si="4772"/>
        <v>8183.03377816625</v>
      </c>
      <c r="AI705" s="16">
        <f ca="1" t="shared" si="4773"/>
        <v>10136.2549313524</v>
      </c>
      <c r="AJ705" s="18">
        <f ca="1" t="shared" si="4774"/>
        <v>39854.2698244275</v>
      </c>
      <c r="AK705" s="18">
        <f ca="1" t="shared" si="4775"/>
        <v>51521.9136276529</v>
      </c>
      <c r="AL705" s="18">
        <f ca="1" t="shared" si="4776"/>
        <v>64349.7810253605</v>
      </c>
      <c r="AM705" s="18">
        <f ca="1" t="shared" si="4777"/>
        <v>74153.0171679283</v>
      </c>
      <c r="AN705" s="18">
        <f ca="1" t="shared" si="4778"/>
        <v>84612.6113669874</v>
      </c>
      <c r="AO705" s="18">
        <f ca="1">C705/'Ejercicio 3 - TIR'!$D$7</f>
        <v>12765.7603630825</v>
      </c>
      <c r="AP705" s="18">
        <f ca="1" t="shared" si="4779"/>
        <v>27088.5094613449</v>
      </c>
      <c r="AQ705" s="18">
        <f ca="1" t="shared" si="4780"/>
        <v>38756.1532645703</v>
      </c>
      <c r="AR705" s="18">
        <f ca="1" t="shared" si="4781"/>
        <v>51584.020662278</v>
      </c>
      <c r="AS705" s="18">
        <f ca="1" t="shared" si="4782"/>
        <v>61387.2568048458</v>
      </c>
      <c r="AT705" s="18">
        <f ca="1" t="shared" si="4783"/>
        <v>71846.8510039049</v>
      </c>
      <c r="AU705" s="18">
        <f ca="1">AP705*'Ejercicio 3 - TIR'!$D$5</f>
        <v>13544.2547306725</v>
      </c>
      <c r="AV705" s="18">
        <f ca="1">AQ705*'Ejercicio 3 - TIR'!$D$5</f>
        <v>19378.0766322852</v>
      </c>
      <c r="AW705" s="18">
        <f ca="1">AR705*'Ejercicio 3 - TIR'!$D$5</f>
        <v>25792.010331139</v>
      </c>
      <c r="AX705" s="18">
        <f ca="1">AS705*'Ejercicio 3 - TIR'!$D$5</f>
        <v>30693.6284024229</v>
      </c>
      <c r="AY705" s="18">
        <f ca="1">AT705*'Ejercicio 3 - TIR'!$D$5</f>
        <v>35923.4255019524</v>
      </c>
      <c r="AZ705" s="18">
        <f ca="1" t="shared" ref="AZ705:BD705" si="5233">AJ705-AU705-AE705</f>
        <v>21253.2979669068</v>
      </c>
      <c r="BA705" s="18">
        <f ca="1" t="shared" si="5233"/>
        <v>26325.5258149533</v>
      </c>
      <c r="BB705" s="18">
        <f ca="1" t="shared" si="5233"/>
        <v>31722.0412414516</v>
      </c>
      <c r="BC705" s="18">
        <f ca="1" t="shared" si="5233"/>
        <v>35276.3549873392</v>
      </c>
      <c r="BD705" s="18">
        <f ca="1" t="shared" si="5233"/>
        <v>38552.9309336826</v>
      </c>
      <c r="BE705" s="18">
        <f ca="1" t="shared" ref="BE705:BI705" si="5234">AZ705/Z705</f>
        <v>18446.3805303328</v>
      </c>
      <c r="BF705" s="18">
        <f ca="1" t="shared" si="5234"/>
        <v>19857.9129144271</v>
      </c>
      <c r="BG705" s="18">
        <f ca="1" t="shared" si="5234"/>
        <v>20367.1260880521</v>
      </c>
      <c r="BH705" s="18">
        <f ca="1" t="shared" si="5234"/>
        <v>18920.0749601582</v>
      </c>
      <c r="BI705" s="18">
        <f ca="1" t="shared" si="5234"/>
        <v>16692.9605829933</v>
      </c>
      <c r="BJ705" s="18">
        <f ca="1" t="shared" si="4786"/>
        <v>76749.2636290379</v>
      </c>
      <c r="BK705" s="18">
        <f ca="1" t="shared" si="4787"/>
        <v>29482.9353455296</v>
      </c>
      <c r="BL705" s="18">
        <f ca="1" t="shared" si="4788"/>
        <v>106232.198974567</v>
      </c>
      <c r="BM705" s="18">
        <f ca="1">BK705*'Ejercicio 3 - TIR'!$D$5</f>
        <v>14741.4676727648</v>
      </c>
      <c r="BN705" s="18">
        <f ca="1" t="shared" si="4789"/>
        <v>91490.7313018027</v>
      </c>
      <c r="BO705" s="18">
        <f ca="1" t="shared" si="4790"/>
        <v>39614.3985513668</v>
      </c>
      <c r="BP705" s="18">
        <f ca="1" t="shared" si="4791"/>
        <v>-97060.3201852383</v>
      </c>
      <c r="BQ705" s="18">
        <f ca="1" t="shared" ref="BQ705:BT705" si="5235">BE705</f>
        <v>18446.3805303328</v>
      </c>
      <c r="BR705" s="18">
        <f ca="1" t="shared" si="5235"/>
        <v>19857.9129144271</v>
      </c>
      <c r="BS705" s="18">
        <f ca="1" t="shared" si="5235"/>
        <v>20367.1260880521</v>
      </c>
      <c r="BT705" s="18">
        <f ca="1" t="shared" si="5235"/>
        <v>18920.0749601582</v>
      </c>
      <c r="BU705" s="18">
        <f ca="1" t="shared" si="4793"/>
        <v>56307.3591343601</v>
      </c>
      <c r="BV705" s="20">
        <f ca="1" t="shared" si="4794"/>
        <v>9.76482326132122</v>
      </c>
    </row>
    <row r="706" ht="15" customHeight="1" spans="1:74">
      <c r="A706" s="16">
        <v>705</v>
      </c>
      <c r="B706" s="17">
        <f ca="1" t="shared" ref="B706:F706" si="5236">RAND()</f>
        <v>0.491285279962946</v>
      </c>
      <c r="C706" s="18">
        <f ca="1">IF(B706&lt;=('Ejercicio 3 - TIR'!$D$13-'Ejercicio 3 - TIR'!$C$13)/('Ejercicio 3 - TIR'!$E$13-'Ejercicio 3 - TIR'!$C$13),'Ejercicio 3 - TIR'!$C$13+SQRT(('Ejercicio 3 - TIR'!$E$13-'Ejercicio 3 - TIR'!$C$13)*('Ejercicio 3 - TIR'!$D$13-'Ejercicio 3 - TIR'!$C$13)*B706),'Ejercicio 3 - TIR'!$E$13-SQRT(('Ejercicio 3 - TIR'!$E$13-'Ejercicio 3 - TIR'!$C$13)*('Ejercicio 3 - TIR'!$E$13-'Ejercicio 3 - TIR'!$D$13)*(1-B706)))</f>
        <v>75292.5585289681</v>
      </c>
      <c r="D706" s="17">
        <f ca="1" t="shared" si="5236"/>
        <v>0.116061756031796</v>
      </c>
      <c r="E706" s="18">
        <f ca="1">IF(D706&lt;=('Ejercicio 3 - TIR'!$D$14-'Ejercicio 3 - TIR'!$C$14)/('Ejercicio 3 - TIR'!$E$14-'Ejercicio 3 - TIR'!$C$14),'Ejercicio 3 - TIR'!$C$14+SQRT(('Ejercicio 3 - TIR'!$E$14-'Ejercicio 3 - TIR'!$C$14)*('Ejercicio 3 - TIR'!$D$14-'Ejercicio 3 - TIR'!$C$14)*D706),'Ejercicio 3 - TIR'!$E$14-SQRT(('Ejercicio 3 - TIR'!$E$14-'Ejercicio 3 - TIR'!$C$14)*('Ejercicio 3 - TIR'!$E$14-'Ejercicio 3 - TIR'!$D$14)*(1-D706)))</f>
        <v>27950.3612833659</v>
      </c>
      <c r="F706" s="17">
        <f ca="1" t="shared" si="5236"/>
        <v>0.936535287624549</v>
      </c>
      <c r="G706" s="18">
        <f ca="1">IF(F706&lt;=('Ejercicio 3 - TIR'!$D$18-'Ejercicio 3 - TIR'!$C$18)/('Ejercicio 3 - TIR'!$E$18-'Ejercicio 3 - TIR'!$C$18),'Ejercicio 3 - TIR'!$C$18+SQRT(('Ejercicio 3 - TIR'!$E$18-'Ejercicio 3 - TIR'!$C$18)*('Ejercicio 3 - TIR'!$D$18-'Ejercicio 3 - TIR'!$C$18)*F706),'Ejercicio 3 - TIR'!$E$18-SQRT(('Ejercicio 3 - TIR'!$E$18-'Ejercicio 3 - TIR'!$C$18)*('Ejercicio 3 - TIR'!$E$18-'Ejercicio 3 - TIR'!$D$18)*(1-F706)))</f>
        <v>42818.2911678781</v>
      </c>
      <c r="H706" s="17">
        <f ca="1" t="shared" ref="H706:L706" si="5237">RAND()</f>
        <v>0.269906601002828</v>
      </c>
      <c r="I706" s="18">
        <f ca="1">IF(H706&lt;=('Ejercicio 3 - TIR'!$D$18-'Ejercicio 3 - TIR'!$C$18)/('Ejercicio 3 - TIR'!$E$18-'Ejercicio 3 - TIR'!$C$18),'Ejercicio 3 - TIR'!$C$18+SQRT(('Ejercicio 3 - TIR'!$E$18-'Ejercicio 3 - TIR'!$C$18)*('Ejercicio 3 - TIR'!$D$18-'Ejercicio 3 - TIR'!$C$18)*H706),'Ejercicio 3 - TIR'!$E$18-SQRT(('Ejercicio 3 - TIR'!$E$18-'Ejercicio 3 - TIR'!$C$18)*('Ejercicio 3 - TIR'!$E$18-'Ejercicio 3 - TIR'!$D$18)*(1-H706)))</f>
        <v>36362.8602177342</v>
      </c>
      <c r="J706" s="17">
        <f ca="1" t="shared" si="5237"/>
        <v>0.859131822588235</v>
      </c>
      <c r="K706" s="18">
        <f ca="1">IF(J706&lt;=('Ejercicio 3 - TIR'!$D$18-'Ejercicio 3 - TIR'!$C$18)/('Ejercicio 3 - TIR'!$E$18-'Ejercicio 3 - TIR'!$C$18),'Ejercicio 3 - TIR'!$C$18+SQRT(('Ejercicio 3 - TIR'!$E$18-'Ejercicio 3 - TIR'!$C$18)*('Ejercicio 3 - TIR'!$D$18-'Ejercicio 3 - TIR'!$C$18)*J706),'Ejercicio 3 - TIR'!$E$18-SQRT(('Ejercicio 3 - TIR'!$E$18-'Ejercicio 3 - TIR'!$C$18)*('Ejercicio 3 - TIR'!$E$18-'Ejercicio 3 - TIR'!$D$18)*(1-J706)))</f>
        <v>41749.5979778061</v>
      </c>
      <c r="L706" s="17">
        <f ca="1" t="shared" si="5237"/>
        <v>0.470701545371988</v>
      </c>
      <c r="M706" s="18">
        <f ca="1">IF(L706&lt;=('Ejercicio 3 - TIR'!$D$18-'Ejercicio 3 - TIR'!$C$18)/('Ejercicio 3 - TIR'!$E$18-'Ejercicio 3 - TIR'!$C$18),'Ejercicio 3 - TIR'!$C$18+SQRT(('Ejercicio 3 - TIR'!$E$18-'Ejercicio 3 - TIR'!$C$18)*('Ejercicio 3 - TIR'!$D$18-'Ejercicio 3 - TIR'!$C$18)*L706),'Ejercicio 3 - TIR'!$E$18-SQRT(('Ejercicio 3 - TIR'!$E$18-'Ejercicio 3 - TIR'!$C$18)*('Ejercicio 3 - TIR'!$E$18-'Ejercicio 3 - TIR'!$D$18)*(1-L706)))</f>
        <v>38402.6919380516</v>
      </c>
      <c r="N706" s="17">
        <f ca="1" t="shared" ref="N706:R706" si="5238">RAND()</f>
        <v>0.15575999641957</v>
      </c>
      <c r="O706" s="18">
        <f ca="1">IF(N706&lt;=('Ejercicio 3 - TIR'!$D$18-'Ejercicio 3 - TIR'!$C$18)/('Ejercicio 3 - TIR'!$E$18-'Ejercicio 3 - TIR'!$C$18),'Ejercicio 3 - TIR'!$C$18+SQRT(('Ejercicio 3 - TIR'!$E$18-'Ejercicio 3 - TIR'!$C$18)*('Ejercicio 3 - TIR'!$D$18-'Ejercicio 3 - TIR'!$C$18)*N706),'Ejercicio 3 - TIR'!$E$18-SQRT(('Ejercicio 3 - TIR'!$E$18-'Ejercicio 3 - TIR'!$C$18)*('Ejercicio 3 - TIR'!$E$18-'Ejercicio 3 - TIR'!$D$18)*(1-N706)))</f>
        <v>34833.6321191145</v>
      </c>
      <c r="P706" s="17">
        <f ca="1" t="shared" si="5238"/>
        <v>0.375413105965669</v>
      </c>
      <c r="Q706" s="19">
        <f ca="1">IF(P706&lt;=('Ejercicio 3 - TIR'!$D$22-'Ejercicio 3 - TIR'!$C$22)/('Ejercicio 3 - TIR'!$E$22-'Ejercicio 3 - TIR'!$C$22),'Ejercicio 3 - TIR'!$C$22+SQRT(('Ejercicio 3 - TIR'!$E$22-'Ejercicio 3 - TIR'!$C$22)*('Ejercicio 3 - TIR'!$D$22-'Ejercicio 3 - TIR'!$C$22)*P706),'Ejercicio 3 - TIR'!$E$22-SQRT(('Ejercicio 3 - TIR'!$E$22-'Ejercicio 3 - TIR'!$C$22)*('Ejercicio 3 - TIR'!$E$22-'Ejercicio 3 - TIR'!$D$22)*(1-P706)))</f>
        <v>0.145995068584988</v>
      </c>
      <c r="R706" s="17">
        <f ca="1" t="shared" si="5238"/>
        <v>0.0586970418873345</v>
      </c>
      <c r="S706" s="19">
        <f ca="1">IF(R706&lt;=('Ejercicio 3 - TIR'!$D$23-'Ejercicio 3 - TIR'!$C$23)/('Ejercicio 3 - TIR'!$E$23-'Ejercicio 3 - TIR'!$C$23),'Ejercicio 3 - TIR'!$C$23+SQRT(('Ejercicio 3 - TIR'!$E$23-'Ejercicio 3 - TIR'!$C$23)*('Ejercicio 3 - TIR'!$D$23-'Ejercicio 3 - TIR'!$C$23)*R706),'Ejercicio 3 - TIR'!$E$23-SQRT(('Ejercicio 3 - TIR'!$E$23-'Ejercicio 3 - TIR'!$C$23)*('Ejercicio 3 - TIR'!$E$23-'Ejercicio 3 - TIR'!$D$23)*(1-R706)))</f>
        <v>0.13027884601486</v>
      </c>
      <c r="T706" s="17">
        <f ca="1" t="shared" ref="T706:X706" si="5239">RAND()</f>
        <v>0.244243036226778</v>
      </c>
      <c r="U706" s="19">
        <f ca="1">IF(T706&lt;=('Ejercicio 3 - TIR'!$D$24-'Ejercicio 3 - TIR'!$C$24)/('Ejercicio 3 - TIR'!$E$24-'Ejercicio 3 - TIR'!$C$24),'Ejercicio 3 - TIR'!$C$24+SQRT(('Ejercicio 3 - TIR'!$E$24-'Ejercicio 3 - TIR'!$C$24)*('Ejercicio 3 - TIR'!$D$24-'Ejercicio 3 - TIR'!$C$24)*T706),'Ejercicio 3 - TIR'!$E$24-SQRT(('Ejercicio 3 - TIR'!$E$24-'Ejercicio 3 - TIR'!$C$24)*('Ejercicio 3 - TIR'!$E$24-'Ejercicio 3 - TIR'!$D$24)*(1-T706)))</f>
        <v>0.172647524722941</v>
      </c>
      <c r="V706" s="17">
        <f ca="1" t="shared" si="5239"/>
        <v>0.79983554387461</v>
      </c>
      <c r="W706" s="19">
        <f ca="1">IF(V706&lt;=('Ejercicio 3 - TIR'!$D$25-'Ejercicio 3 - TIR'!$C$25)/('Ejercicio 3 - TIR'!$E$25-'Ejercicio 3 - TIR'!$C$25),'Ejercicio 3 - TIR'!$C$25+SQRT(('Ejercicio 3 - TIR'!$E$25-'Ejercicio 3 - TIR'!$C$25)*('Ejercicio 3 - TIR'!$D$25-'Ejercicio 3 - TIR'!$C$25)*V706),'Ejercicio 3 - TIR'!$E$25-SQRT(('Ejercicio 3 - TIR'!$E$25-'Ejercicio 3 - TIR'!$C$25)*('Ejercicio 3 - TIR'!$E$25-'Ejercicio 3 - TIR'!$D$25)*(1-V706)))</f>
        <v>0.223531611374342</v>
      </c>
      <c r="X706" s="17">
        <f ca="1" t="shared" si="5239"/>
        <v>0.991339867530721</v>
      </c>
      <c r="Y706" s="19">
        <f ca="1">IF(X706&lt;=('Ejercicio 3 - TIR'!$D$26-'Ejercicio 3 - TIR'!$C$26)/('Ejercicio 3 - TIR'!$E$26-'Ejercicio 3 - TIR'!$C$26),'Ejercicio 3 - TIR'!$C$26+SQRT(('Ejercicio 3 - TIR'!$E$26-'Ejercicio 3 - TIR'!$C$26)*('Ejercicio 3 - TIR'!$D$26-'Ejercicio 3 - TIR'!$C$26)*X706),'Ejercicio 3 - TIR'!$E$26-SQRT(('Ejercicio 3 - TIR'!$E$26-'Ejercicio 3 - TIR'!$C$26)*('Ejercicio 3 - TIR'!$E$26-'Ejercicio 3 - TIR'!$D$26)*(1-X706)))</f>
        <v>0.273161526827273</v>
      </c>
      <c r="Z706" s="17">
        <f ca="1" t="shared" ref="Z706:Z769" si="5240">(1+Q706)</f>
        <v>1.14599506858499</v>
      </c>
      <c r="AA706" s="17">
        <f ca="1" t="shared" ref="AA706:AA769" si="5241">Z706*(1+S706)</f>
        <v>1.29529398365896</v>
      </c>
      <c r="AB706" s="17">
        <f ca="1" t="shared" ref="AB706:AB769" si="5242">AA706*(1+U706)</f>
        <v>1.5189232837262</v>
      </c>
      <c r="AC706" s="17">
        <f ca="1" t="shared" ref="AC706:AC769" si="5243">AB706*(1+W706)</f>
        <v>1.85845065289152</v>
      </c>
      <c r="AD706" s="17">
        <f ca="1" t="shared" ref="AD706:AD769" si="5244">AC706*(1+Y706)</f>
        <v>2.36610787076851</v>
      </c>
      <c r="AE706" s="16">
        <f ca="1" t="shared" ref="AE706:AE769" si="5245">E706*Q706</f>
        <v>4080.61491254019</v>
      </c>
      <c r="AF706" s="16">
        <f ca="1" t="shared" ref="AF706:AF769" si="5246">AE706*(1+S706)</f>
        <v>4612.23271437696</v>
      </c>
      <c r="AG706" s="16">
        <f ca="1" t="shared" ref="AG706:AG769" si="5247">AF706*(1+U706)</f>
        <v>5408.52327596031</v>
      </c>
      <c r="AH706" s="16">
        <f ca="1" t="shared" ref="AH706:AH769" si="5248">AG706*(1+W706)</f>
        <v>6617.49919899135</v>
      </c>
      <c r="AI706" s="16">
        <f ca="1" t="shared" ref="AI706:AI769" si="5249">AH706*(1+Y706)</f>
        <v>8425.14538396609</v>
      </c>
      <c r="AJ706" s="18">
        <f ca="1" t="shared" ref="AJ706:AJ769" si="5250">G706*Z706</f>
        <v>49069.5505236244</v>
      </c>
      <c r="AK706" s="18">
        <f ca="1" t="shared" ref="AK706:AK769" si="5251">I706*AA706</f>
        <v>47100.5940686628</v>
      </c>
      <c r="AL706" s="18">
        <f ca="1" t="shared" ref="AL706:AL769" si="5252">K706*AB706</f>
        <v>63414.4364546978</v>
      </c>
      <c r="AM706" s="18">
        <f ca="1" t="shared" ref="AM706:AM769" si="5253">M706*AC706</f>
        <v>71369.507905064</v>
      </c>
      <c r="AN706" s="18">
        <f ca="1" t="shared" ref="AN706:AN769" si="5254">O706*AD706</f>
        <v>82420.1311244917</v>
      </c>
      <c r="AO706" s="18">
        <f ca="1">C706/'Ejercicio 3 - TIR'!$D$7</f>
        <v>15058.5117057936</v>
      </c>
      <c r="AP706" s="18">
        <f ca="1" t="shared" ref="AP706:AP769" si="5255">AJ706-AO706</f>
        <v>34011.0388178308</v>
      </c>
      <c r="AQ706" s="18">
        <f ca="1" t="shared" ref="AQ706:AQ769" si="5256">AK706-AO706</f>
        <v>32042.0823628692</v>
      </c>
      <c r="AR706" s="18">
        <f ca="1" t="shared" ref="AR706:AR769" si="5257">AL706-AO706</f>
        <v>48355.9247489042</v>
      </c>
      <c r="AS706" s="18">
        <f ca="1" t="shared" ref="AS706:AS769" si="5258">AM706-AO706</f>
        <v>56310.9961992704</v>
      </c>
      <c r="AT706" s="18">
        <f ca="1" t="shared" ref="AT706:AT769" si="5259">AN706-AO706</f>
        <v>67361.6194186981</v>
      </c>
      <c r="AU706" s="18">
        <f ca="1">AP706*'Ejercicio 3 - TIR'!$D$5</f>
        <v>17005.5194089154</v>
      </c>
      <c r="AV706" s="18">
        <f ca="1">AQ706*'Ejercicio 3 - TIR'!$D$5</f>
        <v>16021.0411814346</v>
      </c>
      <c r="AW706" s="18">
        <f ca="1">AR706*'Ejercicio 3 - TIR'!$D$5</f>
        <v>24177.9623744521</v>
      </c>
      <c r="AX706" s="18">
        <f ca="1">AS706*'Ejercicio 3 - TIR'!$D$5</f>
        <v>28155.4980996352</v>
      </c>
      <c r="AY706" s="18">
        <f ca="1">AT706*'Ejercicio 3 - TIR'!$D$5</f>
        <v>33680.809709349</v>
      </c>
      <c r="AZ706" s="18">
        <f ca="1" t="shared" ref="AZ706:BD706" si="5260">AJ706-AU706-AE706</f>
        <v>27983.4162021688</v>
      </c>
      <c r="BA706" s="18">
        <f ca="1" t="shared" si="5260"/>
        <v>26467.3201728513</v>
      </c>
      <c r="BB706" s="18">
        <f ca="1" t="shared" si="5260"/>
        <v>33827.9508042854</v>
      </c>
      <c r="BC706" s="18">
        <f ca="1" t="shared" si="5260"/>
        <v>36596.5106064375</v>
      </c>
      <c r="BD706" s="18">
        <f ca="1" t="shared" si="5260"/>
        <v>40314.1760311766</v>
      </c>
      <c r="BE706" s="18">
        <f ca="1" t="shared" ref="BE706:BI706" si="5261">AZ706/Z706</f>
        <v>24418.4438216835</v>
      </c>
      <c r="BF706" s="18">
        <f ca="1" t="shared" si="5261"/>
        <v>20433.446388816</v>
      </c>
      <c r="BG706" s="18">
        <f ca="1" t="shared" si="5261"/>
        <v>22271.0068156301</v>
      </c>
      <c r="BH706" s="18">
        <f ca="1" t="shared" si="5261"/>
        <v>19691.946379904</v>
      </c>
      <c r="BI706" s="18">
        <f ca="1" t="shared" si="5261"/>
        <v>17038.1817875795</v>
      </c>
      <c r="BJ706" s="18">
        <f ca="1" t="shared" ref="BJ706:BJ769" si="5262">E706*AD706</f>
        <v>66133.5698233956</v>
      </c>
      <c r="BK706" s="18">
        <f ca="1" t="shared" ref="BK706:BK769" si="5263">0.2*C706*AD706</f>
        <v>35630.0630691381</v>
      </c>
      <c r="BL706" s="18">
        <f ca="1" t="shared" ref="BL706:BL769" si="5264">BJ706+BK706</f>
        <v>101763.632892534</v>
      </c>
      <c r="BM706" s="18">
        <f ca="1">BK706*'Ejercicio 3 - TIR'!$D$5</f>
        <v>17815.031534569</v>
      </c>
      <c r="BN706" s="18">
        <f ca="1" t="shared" ref="BN706:BN769" si="5265">BL706-BM706</f>
        <v>83948.6013579647</v>
      </c>
      <c r="BO706" s="18">
        <f ca="1" t="shared" ref="BO706:BO769" si="5266">BN706/AD706</f>
        <v>35479.6171362628</v>
      </c>
      <c r="BP706" s="18">
        <f ca="1" t="shared" ref="BP706:BP769" si="5267">-(C706+E706)</f>
        <v>-103242.919812334</v>
      </c>
      <c r="BQ706" s="18">
        <f ca="1" t="shared" ref="BQ706:BT706" si="5268">BE706</f>
        <v>24418.4438216835</v>
      </c>
      <c r="BR706" s="18">
        <f ca="1" t="shared" si="5268"/>
        <v>20433.446388816</v>
      </c>
      <c r="BS706" s="18">
        <f ca="1" t="shared" si="5268"/>
        <v>22271.0068156301</v>
      </c>
      <c r="BT706" s="18">
        <f ca="1" t="shared" si="5268"/>
        <v>19691.946379904</v>
      </c>
      <c r="BU706" s="18">
        <f ca="1" t="shared" ref="BU706:BU769" si="5269">BI706+BO706</f>
        <v>52517.7989238423</v>
      </c>
      <c r="BV706" s="20">
        <f ca="1" t="shared" ref="BV706:BV769" si="5270">IFERROR(IRR(BP706:BU706,0.1),NA())*100</f>
        <v>9.53983024918625</v>
      </c>
    </row>
    <row r="707" ht="15" customHeight="1" spans="1:74">
      <c r="A707" s="16">
        <v>706</v>
      </c>
      <c r="B707" s="17">
        <f ca="1" t="shared" ref="B707:F707" si="5271">RAND()</f>
        <v>0.615964982090828</v>
      </c>
      <c r="C707" s="18">
        <f ca="1">IF(B707&lt;=('Ejercicio 3 - TIR'!$D$13-'Ejercicio 3 - TIR'!$C$13)/('Ejercicio 3 - TIR'!$E$13-'Ejercicio 3 - TIR'!$C$13),'Ejercicio 3 - TIR'!$C$13+SQRT(('Ejercicio 3 - TIR'!$E$13-'Ejercicio 3 - TIR'!$C$13)*('Ejercicio 3 - TIR'!$D$13-'Ejercicio 3 - TIR'!$C$13)*B707),'Ejercicio 3 - TIR'!$E$13-SQRT(('Ejercicio 3 - TIR'!$E$13-'Ejercicio 3 - TIR'!$C$13)*('Ejercicio 3 - TIR'!$E$13-'Ejercicio 3 - TIR'!$D$13)*(1-B707)))</f>
        <v>78532.7686579986</v>
      </c>
      <c r="D707" s="17">
        <f ca="1" t="shared" si="5271"/>
        <v>0.704930653365579</v>
      </c>
      <c r="E707" s="18">
        <f ca="1">IF(D707&lt;=('Ejercicio 3 - TIR'!$D$14-'Ejercicio 3 - TIR'!$C$14)/('Ejercicio 3 - TIR'!$E$14-'Ejercicio 3 - TIR'!$C$14),'Ejercicio 3 - TIR'!$C$14+SQRT(('Ejercicio 3 - TIR'!$E$14-'Ejercicio 3 - TIR'!$C$14)*('Ejercicio 3 - TIR'!$D$14-'Ejercicio 3 - TIR'!$C$14)*D707),'Ejercicio 3 - TIR'!$E$14-SQRT(('Ejercicio 3 - TIR'!$E$14-'Ejercicio 3 - TIR'!$C$14)*('Ejercicio 3 - TIR'!$E$14-'Ejercicio 3 - TIR'!$D$14)*(1-D707)))</f>
        <v>33347.1508362835</v>
      </c>
      <c r="F707" s="17">
        <f ca="1" t="shared" si="5271"/>
        <v>0.557478089050474</v>
      </c>
      <c r="G707" s="18">
        <f ca="1">IF(F707&lt;=('Ejercicio 3 - TIR'!$D$18-'Ejercicio 3 - TIR'!$C$18)/('Ejercicio 3 - TIR'!$E$18-'Ejercicio 3 - TIR'!$C$18),'Ejercicio 3 - TIR'!$C$18+SQRT(('Ejercicio 3 - TIR'!$E$18-'Ejercicio 3 - TIR'!$C$18)*('Ejercicio 3 - TIR'!$D$18-'Ejercicio 3 - TIR'!$C$18)*F707),'Ejercicio 3 - TIR'!$E$18-SQRT(('Ejercicio 3 - TIR'!$E$18-'Ejercicio 3 - TIR'!$C$18)*('Ejercicio 3 - TIR'!$E$18-'Ejercicio 3 - TIR'!$D$18)*(1-F707)))</f>
        <v>39144.4908747054</v>
      </c>
      <c r="H707" s="17">
        <f ca="1" t="shared" ref="H707:L707" si="5272">RAND()</f>
        <v>0.747404532335549</v>
      </c>
      <c r="I707" s="18">
        <f ca="1">IF(H707&lt;=('Ejercicio 3 - TIR'!$D$18-'Ejercicio 3 - TIR'!$C$18)/('Ejercicio 3 - TIR'!$E$18-'Ejercicio 3 - TIR'!$C$18),'Ejercicio 3 - TIR'!$C$18+SQRT(('Ejercicio 3 - TIR'!$E$18-'Ejercicio 3 - TIR'!$C$18)*('Ejercicio 3 - TIR'!$D$18-'Ejercicio 3 - TIR'!$C$18)*H707),'Ejercicio 3 - TIR'!$E$18-SQRT(('Ejercicio 3 - TIR'!$E$18-'Ejercicio 3 - TIR'!$C$18)*('Ejercicio 3 - TIR'!$E$18-'Ejercicio 3 - TIR'!$D$18)*(1-H707)))</f>
        <v>40647.4536102606</v>
      </c>
      <c r="J707" s="17">
        <f ca="1" t="shared" si="5272"/>
        <v>0.0410172656742422</v>
      </c>
      <c r="K707" s="18">
        <f ca="1">IF(J707&lt;=('Ejercicio 3 - TIR'!$D$18-'Ejercicio 3 - TIR'!$C$18)/('Ejercicio 3 - TIR'!$E$18-'Ejercicio 3 - TIR'!$C$18),'Ejercicio 3 - TIR'!$C$18+SQRT(('Ejercicio 3 - TIR'!$E$18-'Ejercicio 3 - TIR'!$C$18)*('Ejercicio 3 - TIR'!$D$18-'Ejercicio 3 - TIR'!$C$18)*J707),'Ejercicio 3 - TIR'!$E$18-SQRT(('Ejercicio 3 - TIR'!$E$18-'Ejercicio 3 - TIR'!$C$18)*('Ejercicio 3 - TIR'!$E$18-'Ejercicio 3 - TIR'!$D$18)*(1-J707)))</f>
        <v>32480.441462953</v>
      </c>
      <c r="L707" s="17">
        <f ca="1" t="shared" si="5272"/>
        <v>0.207941474771713</v>
      </c>
      <c r="M707" s="18">
        <f ca="1">IF(L707&lt;=('Ejercicio 3 - TIR'!$D$18-'Ejercicio 3 - TIR'!$C$18)/('Ejercicio 3 - TIR'!$E$18-'Ejercicio 3 - TIR'!$C$18),'Ejercicio 3 - TIR'!$C$18+SQRT(('Ejercicio 3 - TIR'!$E$18-'Ejercicio 3 - TIR'!$C$18)*('Ejercicio 3 - TIR'!$D$18-'Ejercicio 3 - TIR'!$C$18)*L707),'Ejercicio 3 - TIR'!$E$18-SQRT(('Ejercicio 3 - TIR'!$E$18-'Ejercicio 3 - TIR'!$C$18)*('Ejercicio 3 - TIR'!$E$18-'Ejercicio 3 - TIR'!$D$18)*(1-L707)))</f>
        <v>35584.9101349759</v>
      </c>
      <c r="N707" s="17">
        <f ca="1" t="shared" ref="N707:R707" si="5273">RAND()</f>
        <v>0.510510355656156</v>
      </c>
      <c r="O707" s="18">
        <f ca="1">IF(N707&lt;=('Ejercicio 3 - TIR'!$D$18-'Ejercicio 3 - TIR'!$C$18)/('Ejercicio 3 - TIR'!$E$18-'Ejercicio 3 - TIR'!$C$18),'Ejercicio 3 - TIR'!$C$18+SQRT(('Ejercicio 3 - TIR'!$E$18-'Ejercicio 3 - TIR'!$C$18)*('Ejercicio 3 - TIR'!$D$18-'Ejercicio 3 - TIR'!$C$18)*N707),'Ejercicio 3 - TIR'!$E$18-SQRT(('Ejercicio 3 - TIR'!$E$18-'Ejercicio 3 - TIR'!$C$18)*('Ejercicio 3 - TIR'!$E$18-'Ejercicio 3 - TIR'!$D$18)*(1-N707)))</f>
        <v>38750.803011634</v>
      </c>
      <c r="P707" s="17">
        <f ca="1" t="shared" si="5273"/>
        <v>0.391329314197449</v>
      </c>
      <c r="Q707" s="19">
        <f ca="1">IF(P707&lt;=('Ejercicio 3 - TIR'!$D$22-'Ejercicio 3 - TIR'!$C$22)/('Ejercicio 3 - TIR'!$E$22-'Ejercicio 3 - TIR'!$C$22),'Ejercicio 3 - TIR'!$C$22+SQRT(('Ejercicio 3 - TIR'!$E$22-'Ejercicio 3 - TIR'!$C$22)*('Ejercicio 3 - TIR'!$D$22-'Ejercicio 3 - TIR'!$C$22)*P707),'Ejercicio 3 - TIR'!$E$22-SQRT(('Ejercicio 3 - TIR'!$E$22-'Ejercicio 3 - TIR'!$C$22)*('Ejercicio 3 - TIR'!$E$22-'Ejercicio 3 - TIR'!$D$22)*(1-P707)))</f>
        <v>0.146540398745222</v>
      </c>
      <c r="R707" s="17">
        <f ca="1" t="shared" si="5273"/>
        <v>0.866212685949904</v>
      </c>
      <c r="S707" s="19">
        <f ca="1">IF(R707&lt;=('Ejercicio 3 - TIR'!$D$23-'Ejercicio 3 - TIR'!$C$23)/('Ejercicio 3 - TIR'!$E$23-'Ejercicio 3 - TIR'!$C$23),'Ejercicio 3 - TIR'!$C$23+SQRT(('Ejercicio 3 - TIR'!$E$23-'Ejercicio 3 - TIR'!$C$23)*('Ejercicio 3 - TIR'!$D$23-'Ejercicio 3 - TIR'!$C$23)*R707),'Ejercicio 3 - TIR'!$E$23-SQRT(('Ejercicio 3 - TIR'!$E$23-'Ejercicio 3 - TIR'!$C$23)*('Ejercicio 3 - TIR'!$E$23-'Ejercicio 3 - TIR'!$D$23)*(1-R707)))</f>
        <v>0.164481715130525</v>
      </c>
      <c r="T707" s="17">
        <f ca="1" t="shared" ref="T707:X707" si="5274">RAND()</f>
        <v>0.778816196006529</v>
      </c>
      <c r="U707" s="19">
        <f ca="1">IF(T707&lt;=('Ejercicio 3 - TIR'!$D$24-'Ejercicio 3 - TIR'!$C$24)/('Ejercicio 3 - TIR'!$E$24-'Ejercicio 3 - TIR'!$C$24),'Ejercicio 3 - TIR'!$C$24+SQRT(('Ejercicio 3 - TIR'!$E$24-'Ejercicio 3 - TIR'!$C$24)*('Ejercicio 3 - TIR'!$D$24-'Ejercicio 3 - TIR'!$C$24)*T707),'Ejercicio 3 - TIR'!$E$24-SQRT(('Ejercicio 3 - TIR'!$E$24-'Ejercicio 3 - TIR'!$C$24)*('Ejercicio 3 - TIR'!$E$24-'Ejercicio 3 - TIR'!$D$24)*(1-T707)))</f>
        <v>0.195113966744744</v>
      </c>
      <c r="V707" s="17">
        <f ca="1" t="shared" si="5274"/>
        <v>0.59042677168695</v>
      </c>
      <c r="W707" s="19">
        <f ca="1">IF(V707&lt;=('Ejercicio 3 - TIR'!$D$25-'Ejercicio 3 - TIR'!$C$25)/('Ejercicio 3 - TIR'!$E$25-'Ejercicio 3 - TIR'!$C$25),'Ejercicio 3 - TIR'!$C$25+SQRT(('Ejercicio 3 - TIR'!$E$25-'Ejercicio 3 - TIR'!$C$25)*('Ejercicio 3 - TIR'!$D$25-'Ejercicio 3 - TIR'!$C$25)*V707),'Ejercicio 3 - TIR'!$E$25-SQRT(('Ejercicio 3 - TIR'!$E$25-'Ejercicio 3 - TIR'!$C$25)*('Ejercicio 3 - TIR'!$E$25-'Ejercicio 3 - TIR'!$D$25)*(1-V707)))</f>
        <v>0.212138326778975</v>
      </c>
      <c r="X707" s="17">
        <f ca="1" t="shared" si="5274"/>
        <v>0.402706982543646</v>
      </c>
      <c r="Y707" s="19">
        <f ca="1">IF(X707&lt;=('Ejercicio 3 - TIR'!$D$26-'Ejercicio 3 - TIR'!$C$26)/('Ejercicio 3 - TIR'!$E$26-'Ejercicio 3 - TIR'!$C$26),'Ejercicio 3 - TIR'!$C$26+SQRT(('Ejercicio 3 - TIR'!$E$26-'Ejercicio 3 - TIR'!$C$26)*('Ejercicio 3 - TIR'!$D$26-'Ejercicio 3 - TIR'!$C$26)*X707),'Ejercicio 3 - TIR'!$E$26-SQRT(('Ejercicio 3 - TIR'!$E$26-'Ejercicio 3 - TIR'!$C$26)*('Ejercicio 3 - TIR'!$E$26-'Ejercicio 3 - TIR'!$D$26)*(1-X707)))</f>
        <v>0.223207550728426</v>
      </c>
      <c r="Z707" s="17">
        <f ca="1" t="shared" si="5240"/>
        <v>1.14654039874522</v>
      </c>
      <c r="AA707" s="17">
        <f ca="1" t="shared" si="5241"/>
        <v>1.33512532999727</v>
      </c>
      <c r="AB707" s="17">
        <f ca="1" t="shared" si="5242"/>
        <v>1.59562692923443</v>
      </c>
      <c r="AC707" s="17">
        <f ca="1" t="shared" si="5243"/>
        <v>1.93412055616569</v>
      </c>
      <c r="AD707" s="17">
        <f ca="1" t="shared" si="5244"/>
        <v>2.36583086832094</v>
      </c>
      <c r="AE707" s="16">
        <f ca="1" t="shared" si="5245"/>
        <v>4886.70478056606</v>
      </c>
      <c r="AF707" s="16">
        <f ca="1" t="shared" si="5246"/>
        <v>5690.47836421011</v>
      </c>
      <c r="AG707" s="16">
        <f ca="1" t="shared" si="5247"/>
        <v>6800.77017052628</v>
      </c>
      <c r="AH707" s="16">
        <f ca="1" t="shared" si="5248"/>
        <v>8243.4741753101</v>
      </c>
      <c r="AI707" s="16">
        <f ca="1" t="shared" si="5249"/>
        <v>10083.4798554741</v>
      </c>
      <c r="AJ707" s="18">
        <f ca="1" t="shared" si="5250"/>
        <v>44880.7401761635</v>
      </c>
      <c r="AK707" s="18">
        <f ca="1" t="shared" si="5251"/>
        <v>54269.444914948</v>
      </c>
      <c r="AL707" s="18">
        <f ca="1" t="shared" si="5252"/>
        <v>51826.6670717102</v>
      </c>
      <c r="AM707" s="18">
        <f ca="1" t="shared" si="5253"/>
        <v>68825.5061813658</v>
      </c>
      <c r="AN707" s="18">
        <f ca="1" t="shared" si="5254"/>
        <v>91677.8459371477</v>
      </c>
      <c r="AO707" s="18">
        <f ca="1">C707/'Ejercicio 3 - TIR'!$D$7</f>
        <v>15706.5537315997</v>
      </c>
      <c r="AP707" s="18">
        <f ca="1" t="shared" si="5255"/>
        <v>29174.1864445638</v>
      </c>
      <c r="AQ707" s="18">
        <f ca="1" t="shared" si="5256"/>
        <v>38562.8911833483</v>
      </c>
      <c r="AR707" s="18">
        <f ca="1" t="shared" si="5257"/>
        <v>36120.1133401105</v>
      </c>
      <c r="AS707" s="18">
        <f ca="1" t="shared" si="5258"/>
        <v>53118.9524497661</v>
      </c>
      <c r="AT707" s="18">
        <f ca="1" t="shared" si="5259"/>
        <v>75971.292205548</v>
      </c>
      <c r="AU707" s="18">
        <f ca="1">AP707*'Ejercicio 3 - TIR'!$D$5</f>
        <v>14587.0932222819</v>
      </c>
      <c r="AV707" s="18">
        <f ca="1">AQ707*'Ejercicio 3 - TIR'!$D$5</f>
        <v>19281.4455916741</v>
      </c>
      <c r="AW707" s="18">
        <f ca="1">AR707*'Ejercicio 3 - TIR'!$D$5</f>
        <v>18060.0566700552</v>
      </c>
      <c r="AX707" s="18">
        <f ca="1">AS707*'Ejercicio 3 - TIR'!$D$5</f>
        <v>26559.476224883</v>
      </c>
      <c r="AY707" s="18">
        <f ca="1">AT707*'Ejercicio 3 - TIR'!$D$5</f>
        <v>37985.646102774</v>
      </c>
      <c r="AZ707" s="18">
        <f ca="1" t="shared" ref="AZ707:BD707" si="5275">AJ707-AU707-AE707</f>
        <v>25406.9421733156</v>
      </c>
      <c r="BA707" s="18">
        <f ca="1" t="shared" si="5275"/>
        <v>29297.5209590637</v>
      </c>
      <c r="BB707" s="18">
        <f ca="1" t="shared" si="5275"/>
        <v>26965.8402311287</v>
      </c>
      <c r="BC707" s="18">
        <f ca="1" t="shared" si="5275"/>
        <v>34022.5557811727</v>
      </c>
      <c r="BD707" s="18">
        <f ca="1" t="shared" si="5275"/>
        <v>43608.7199788996</v>
      </c>
      <c r="BE707" s="18">
        <f ca="1" t="shared" ref="BE707:BI707" si="5276">AZ707/Z707</f>
        <v>22159.6571748549</v>
      </c>
      <c r="BF707" s="18">
        <f ca="1" t="shared" si="5276"/>
        <v>21943.6485106036</v>
      </c>
      <c r="BG707" s="18">
        <f ca="1" t="shared" si="5276"/>
        <v>16899.8402678418</v>
      </c>
      <c r="BH707" s="18">
        <f ca="1" t="shared" si="5276"/>
        <v>17590.7110199071</v>
      </c>
      <c r="BI707" s="18">
        <f ca="1" t="shared" si="5276"/>
        <v>18432.7293057299</v>
      </c>
      <c r="BJ707" s="18">
        <f ca="1" t="shared" si="5262"/>
        <v>78893.7188190338</v>
      </c>
      <c r="BK707" s="18">
        <f ca="1" t="shared" si="5263"/>
        <v>37159.04965316</v>
      </c>
      <c r="BL707" s="18">
        <f ca="1" t="shared" si="5264"/>
        <v>116052.768472194</v>
      </c>
      <c r="BM707" s="18">
        <f ca="1">BK707*'Ejercicio 3 - TIR'!$D$5</f>
        <v>18579.52482658</v>
      </c>
      <c r="BN707" s="18">
        <f ca="1" t="shared" si="5265"/>
        <v>97473.2436456139</v>
      </c>
      <c r="BO707" s="18">
        <f ca="1" t="shared" si="5266"/>
        <v>41200.4277020834</v>
      </c>
      <c r="BP707" s="18">
        <f ca="1" t="shared" si="5267"/>
        <v>-111879.919494282</v>
      </c>
      <c r="BQ707" s="18">
        <f ca="1" t="shared" ref="BQ707:BT707" si="5277">BE707</f>
        <v>22159.6571748549</v>
      </c>
      <c r="BR707" s="18">
        <f ca="1" t="shared" si="5277"/>
        <v>21943.6485106036</v>
      </c>
      <c r="BS707" s="18">
        <f ca="1" t="shared" si="5277"/>
        <v>16899.8402678418</v>
      </c>
      <c r="BT707" s="18">
        <f ca="1" t="shared" si="5277"/>
        <v>17590.7110199071</v>
      </c>
      <c r="BU707" s="18">
        <f ca="1" t="shared" si="5269"/>
        <v>59633.1570078132</v>
      </c>
      <c r="BV707" s="20">
        <f ca="1" t="shared" si="5270"/>
        <v>6.34766269158571</v>
      </c>
    </row>
    <row r="708" ht="15" customHeight="1" spans="1:74">
      <c r="A708" s="16">
        <v>707</v>
      </c>
      <c r="B708" s="17">
        <f ca="1" t="shared" ref="B708:F708" si="5278">RAND()</f>
        <v>0.659659740020393</v>
      </c>
      <c r="C708" s="18">
        <f ca="1">IF(B708&lt;=('Ejercicio 3 - TIR'!$D$13-'Ejercicio 3 - TIR'!$C$13)/('Ejercicio 3 - TIR'!$E$13-'Ejercicio 3 - TIR'!$C$13),'Ejercicio 3 - TIR'!$C$13+SQRT(('Ejercicio 3 - TIR'!$E$13-'Ejercicio 3 - TIR'!$C$13)*('Ejercicio 3 - TIR'!$D$13-'Ejercicio 3 - TIR'!$C$13)*B708),'Ejercicio 3 - TIR'!$E$13-SQRT(('Ejercicio 3 - TIR'!$E$13-'Ejercicio 3 - TIR'!$C$13)*('Ejercicio 3 - TIR'!$E$13-'Ejercicio 3 - TIR'!$D$13)*(1-B708)))</f>
        <v>79790.8854232669</v>
      </c>
      <c r="D708" s="17">
        <f ca="1" t="shared" si="5278"/>
        <v>0.619470029466914</v>
      </c>
      <c r="E708" s="18">
        <f ca="1">IF(D708&lt;=('Ejercicio 3 - TIR'!$D$14-'Ejercicio 3 - TIR'!$C$14)/('Ejercicio 3 - TIR'!$E$14-'Ejercicio 3 - TIR'!$C$14),'Ejercicio 3 - TIR'!$C$14+SQRT(('Ejercicio 3 - TIR'!$E$14-'Ejercicio 3 - TIR'!$C$14)*('Ejercicio 3 - TIR'!$D$14-'Ejercicio 3 - TIR'!$C$14)*D708),'Ejercicio 3 - TIR'!$E$14-SQRT(('Ejercicio 3 - TIR'!$E$14-'Ejercicio 3 - TIR'!$C$14)*('Ejercicio 3 - TIR'!$E$14-'Ejercicio 3 - TIR'!$D$14)*(1-D708)))</f>
        <v>32444.902675679</v>
      </c>
      <c r="F708" s="17">
        <f ca="1" t="shared" si="5278"/>
        <v>0.358403051238966</v>
      </c>
      <c r="G708" s="18">
        <f ca="1">IF(F708&lt;=('Ejercicio 3 - TIR'!$D$18-'Ejercicio 3 - TIR'!$C$18)/('Ejercicio 3 - TIR'!$E$18-'Ejercicio 3 - TIR'!$C$18),'Ejercicio 3 - TIR'!$C$18+SQRT(('Ejercicio 3 - TIR'!$E$18-'Ejercicio 3 - TIR'!$C$18)*('Ejercicio 3 - TIR'!$D$18-'Ejercicio 3 - TIR'!$C$18)*F708),'Ejercicio 3 - TIR'!$E$18-SQRT(('Ejercicio 3 - TIR'!$E$18-'Ejercicio 3 - TIR'!$C$18)*('Ejercicio 3 - TIR'!$E$18-'Ejercicio 3 - TIR'!$D$18)*(1-F708)))</f>
        <v>37332.1523228752</v>
      </c>
      <c r="H708" s="17">
        <f ca="1" t="shared" ref="H708:L708" si="5279">RAND()</f>
        <v>0.819294547518354</v>
      </c>
      <c r="I708" s="18">
        <f ca="1">IF(H708&lt;=('Ejercicio 3 - TIR'!$D$18-'Ejercicio 3 - TIR'!$C$18)/('Ejercicio 3 - TIR'!$E$18-'Ejercicio 3 - TIR'!$C$18),'Ejercicio 3 - TIR'!$C$18+SQRT(('Ejercicio 3 - TIR'!$E$18-'Ejercicio 3 - TIR'!$C$18)*('Ejercicio 3 - TIR'!$D$18-'Ejercicio 3 - TIR'!$C$18)*H708),'Ejercicio 3 - TIR'!$E$18-SQRT(('Ejercicio 3 - TIR'!$E$18-'Ejercicio 3 - TIR'!$C$18)*('Ejercicio 3 - TIR'!$E$18-'Ejercicio 3 - TIR'!$D$18)*(1-H708)))</f>
        <v>41318.5724323133</v>
      </c>
      <c r="J708" s="17">
        <f ca="1" t="shared" si="5279"/>
        <v>0.609068210375035</v>
      </c>
      <c r="K708" s="18">
        <f ca="1">IF(J708&lt;=('Ejercicio 3 - TIR'!$D$18-'Ejercicio 3 - TIR'!$C$18)/('Ejercicio 3 - TIR'!$E$18-'Ejercicio 3 - TIR'!$C$18),'Ejercicio 3 - TIR'!$C$18+SQRT(('Ejercicio 3 - TIR'!$E$18-'Ejercicio 3 - TIR'!$C$18)*('Ejercicio 3 - TIR'!$D$18-'Ejercicio 3 - TIR'!$C$18)*J708),'Ejercicio 3 - TIR'!$E$18-SQRT(('Ejercicio 3 - TIR'!$E$18-'Ejercicio 3 - TIR'!$C$18)*('Ejercicio 3 - TIR'!$E$18-'Ejercicio 3 - TIR'!$D$18)*(1-J708)))</f>
        <v>39558.2546291808</v>
      </c>
      <c r="L708" s="17">
        <f ca="1" t="shared" si="5279"/>
        <v>0.248205164366804</v>
      </c>
      <c r="M708" s="18">
        <f ca="1">IF(L708&lt;=('Ejercicio 3 - TIR'!$D$18-'Ejercicio 3 - TIR'!$C$18)/('Ejercicio 3 - TIR'!$E$18-'Ejercicio 3 - TIR'!$C$18),'Ejercicio 3 - TIR'!$C$18+SQRT(('Ejercicio 3 - TIR'!$E$18-'Ejercicio 3 - TIR'!$C$18)*('Ejercicio 3 - TIR'!$D$18-'Ejercicio 3 - TIR'!$C$18)*L708),'Ejercicio 3 - TIR'!$E$18-SQRT(('Ejercicio 3 - TIR'!$E$18-'Ejercicio 3 - TIR'!$C$18)*('Ejercicio 3 - TIR'!$E$18-'Ejercicio 3 - TIR'!$D$18)*(1-L708)))</f>
        <v>36101.7026029642</v>
      </c>
      <c r="N708" s="17">
        <f ca="1" t="shared" ref="N708:R708" si="5280">RAND()</f>
        <v>0.0701292508686466</v>
      </c>
      <c r="O708" s="18">
        <f ca="1">IF(N708&lt;=('Ejercicio 3 - TIR'!$D$18-'Ejercicio 3 - TIR'!$C$18)/('Ejercicio 3 - TIR'!$E$18-'Ejercicio 3 - TIR'!$C$18),'Ejercicio 3 - TIR'!$C$18+SQRT(('Ejercicio 3 - TIR'!$E$18-'Ejercicio 3 - TIR'!$C$18)*('Ejercicio 3 - TIR'!$D$18-'Ejercicio 3 - TIR'!$C$18)*N708),'Ejercicio 3 - TIR'!$E$18-SQRT(('Ejercicio 3 - TIR'!$E$18-'Ejercicio 3 - TIR'!$C$18)*('Ejercicio 3 - TIR'!$E$18-'Ejercicio 3 - TIR'!$D$18)*(1-N708)))</f>
        <v>33243.3605458378</v>
      </c>
      <c r="P708" s="17">
        <f ca="1" t="shared" si="5280"/>
        <v>0.27776810441182</v>
      </c>
      <c r="Q708" s="19">
        <f ca="1">IF(P708&lt;=('Ejercicio 3 - TIR'!$D$22-'Ejercicio 3 - TIR'!$C$22)/('Ejercicio 3 - TIR'!$E$22-'Ejercicio 3 - TIR'!$C$22),'Ejercicio 3 - TIR'!$C$22+SQRT(('Ejercicio 3 - TIR'!$E$22-'Ejercicio 3 - TIR'!$C$22)*('Ejercicio 3 - TIR'!$D$22-'Ejercicio 3 - TIR'!$C$22)*P708),'Ejercicio 3 - TIR'!$E$22-SQRT(('Ejercicio 3 - TIR'!$E$22-'Ejercicio 3 - TIR'!$C$22)*('Ejercicio 3 - TIR'!$E$22-'Ejercicio 3 - TIR'!$D$22)*(1-P708)))</f>
        <v>0.142360290426139</v>
      </c>
      <c r="R708" s="17">
        <f ca="1" t="shared" si="5280"/>
        <v>0.0828348371904708</v>
      </c>
      <c r="S708" s="19">
        <f ca="1">IF(R708&lt;=('Ejercicio 3 - TIR'!$D$23-'Ejercicio 3 - TIR'!$C$23)/('Ejercicio 3 - TIR'!$E$23-'Ejercicio 3 - TIR'!$C$23),'Ejercicio 3 - TIR'!$C$23+SQRT(('Ejercicio 3 - TIR'!$E$23-'Ejercicio 3 - TIR'!$C$23)*('Ejercicio 3 - TIR'!$D$23-'Ejercicio 3 - TIR'!$C$23)*R708),'Ejercicio 3 - TIR'!$E$23-SQRT(('Ejercicio 3 - TIR'!$E$23-'Ejercicio 3 - TIR'!$C$23)*('Ejercicio 3 - TIR'!$E$23-'Ejercicio 3 - TIR'!$D$23)*(1-R708)))</f>
        <v>0.132210761931298</v>
      </c>
      <c r="T708" s="17">
        <f ca="1" t="shared" ref="T708:X708" si="5281">RAND()</f>
        <v>0.122095493277266</v>
      </c>
      <c r="U708" s="19">
        <f ca="1">IF(T708&lt;=('Ejercicio 3 - TIR'!$D$24-'Ejercicio 3 - TIR'!$C$24)/('Ejercicio 3 - TIR'!$E$24-'Ejercicio 3 - TIR'!$C$24),'Ejercicio 3 - TIR'!$C$24+SQRT(('Ejercicio 3 - TIR'!$E$24-'Ejercicio 3 - TIR'!$C$24)*('Ejercicio 3 - TIR'!$D$24-'Ejercicio 3 - TIR'!$C$24)*T708),'Ejercicio 3 - TIR'!$E$24-SQRT(('Ejercicio 3 - TIR'!$E$24-'Ejercicio 3 - TIR'!$C$24)*('Ejercicio 3 - TIR'!$E$24-'Ejercicio 3 - TIR'!$D$24)*(1-T708)))</f>
        <v>0.166012511854243</v>
      </c>
      <c r="V708" s="17">
        <f ca="1" t="shared" si="5281"/>
        <v>0.164476117587721</v>
      </c>
      <c r="W708" s="19">
        <f ca="1">IF(V708&lt;=('Ejercicio 3 - TIR'!$D$25-'Ejercicio 3 - TIR'!$C$25)/('Ejercicio 3 - TIR'!$E$25-'Ejercicio 3 - TIR'!$C$25),'Ejercicio 3 - TIR'!$C$25+SQRT(('Ejercicio 3 - TIR'!$E$25-'Ejercicio 3 - TIR'!$C$25)*('Ejercicio 3 - TIR'!$D$25-'Ejercicio 3 - TIR'!$C$25)*V708),'Ejercicio 3 - TIR'!$E$25-SQRT(('Ejercicio 3 - TIR'!$E$25-'Ejercicio 3 - TIR'!$C$25)*('Ejercicio 3 - TIR'!$E$25-'Ejercicio 3 - TIR'!$D$25)*(1-V708)))</f>
        <v>0.195174536718556</v>
      </c>
      <c r="X708" s="17">
        <f ca="1" t="shared" si="5281"/>
        <v>0.631852115090399</v>
      </c>
      <c r="Y708" s="19">
        <f ca="1">IF(X708&lt;=('Ejercicio 3 - TIR'!$D$26-'Ejercicio 3 - TIR'!$C$26)/('Ejercicio 3 - TIR'!$E$26-'Ejercicio 3 - TIR'!$C$26),'Ejercicio 3 - TIR'!$C$26+SQRT(('Ejercicio 3 - TIR'!$E$26-'Ejercicio 3 - TIR'!$C$26)*('Ejercicio 3 - TIR'!$D$26-'Ejercicio 3 - TIR'!$C$26)*X708),'Ejercicio 3 - TIR'!$E$26-SQRT(('Ejercicio 3 - TIR'!$E$26-'Ejercicio 3 - TIR'!$C$26)*('Ejercicio 3 - TIR'!$E$26-'Ejercicio 3 - TIR'!$D$26)*(1-X708)))</f>
        <v>0.235413022321401</v>
      </c>
      <c r="Z708" s="17">
        <f ca="1" t="shared" si="5240"/>
        <v>1.14236029042614</v>
      </c>
      <c r="AA708" s="17">
        <f ca="1" t="shared" si="5241"/>
        <v>1.29339261482344</v>
      </c>
      <c r="AB708" s="17">
        <f ca="1" t="shared" si="5242"/>
        <v>1.508111971624</v>
      </c>
      <c r="AC708" s="17">
        <f ca="1" t="shared" si="5243"/>
        <v>1.80245702700543</v>
      </c>
      <c r="AD708" s="17">
        <f ca="1" t="shared" si="5244"/>
        <v>2.22677888333722</v>
      </c>
      <c r="AE708" s="16">
        <f ca="1" t="shared" si="5245"/>
        <v>4618.86576775747</v>
      </c>
      <c r="AF708" s="16">
        <f ca="1" t="shared" si="5246"/>
        <v>5229.52953017107</v>
      </c>
      <c r="AG708" s="16">
        <f ca="1" t="shared" si="5247"/>
        <v>6097.69686329071</v>
      </c>
      <c r="AH708" s="16">
        <f ca="1" t="shared" si="5248"/>
        <v>7287.81202363367</v>
      </c>
      <c r="AI708" s="16">
        <f ca="1" t="shared" si="5249"/>
        <v>9003.45787822752</v>
      </c>
      <c r="AJ708" s="18">
        <f ca="1" t="shared" si="5250"/>
        <v>42646.7683697926</v>
      </c>
      <c r="AK708" s="18">
        <f ca="1" t="shared" si="5251"/>
        <v>53441.1364390013</v>
      </c>
      <c r="AL708" s="18">
        <f ca="1" t="shared" si="5252"/>
        <v>59658.2773828182</v>
      </c>
      <c r="AM708" s="18">
        <f ca="1" t="shared" si="5253"/>
        <v>65071.767543573</v>
      </c>
      <c r="AN708" s="18">
        <f ca="1" t="shared" si="5254"/>
        <v>74025.6132746373</v>
      </c>
      <c r="AO708" s="18">
        <f ca="1">C708/'Ejercicio 3 - TIR'!$D$7</f>
        <v>15958.1770846534</v>
      </c>
      <c r="AP708" s="18">
        <f ca="1" t="shared" si="5255"/>
        <v>26688.5912851392</v>
      </c>
      <c r="AQ708" s="18">
        <f ca="1" t="shared" si="5256"/>
        <v>37482.959354348</v>
      </c>
      <c r="AR708" s="18">
        <f ca="1" t="shared" si="5257"/>
        <v>43700.1002981648</v>
      </c>
      <c r="AS708" s="18">
        <f ca="1" t="shared" si="5258"/>
        <v>49113.5904589196</v>
      </c>
      <c r="AT708" s="18">
        <f ca="1" t="shared" si="5259"/>
        <v>58067.4361899839</v>
      </c>
      <c r="AU708" s="18">
        <f ca="1">AP708*'Ejercicio 3 - TIR'!$D$5</f>
        <v>13344.2956425696</v>
      </c>
      <c r="AV708" s="18">
        <f ca="1">AQ708*'Ejercicio 3 - TIR'!$D$5</f>
        <v>18741.479677174</v>
      </c>
      <c r="AW708" s="18">
        <f ca="1">AR708*'Ejercicio 3 - TIR'!$D$5</f>
        <v>21850.0501490824</v>
      </c>
      <c r="AX708" s="18">
        <f ca="1">AS708*'Ejercicio 3 - TIR'!$D$5</f>
        <v>24556.7952294598</v>
      </c>
      <c r="AY708" s="18">
        <f ca="1">AT708*'Ejercicio 3 - TIR'!$D$5</f>
        <v>29033.718094992</v>
      </c>
      <c r="AZ708" s="18">
        <f ca="1" t="shared" ref="AZ708:BD708" si="5282">AJ708-AU708-AE708</f>
        <v>24683.6069594655</v>
      </c>
      <c r="BA708" s="18">
        <f ca="1" t="shared" si="5282"/>
        <v>29470.1272316563</v>
      </c>
      <c r="BB708" s="18">
        <f ca="1" t="shared" si="5282"/>
        <v>31710.530370445</v>
      </c>
      <c r="BC708" s="18">
        <f ca="1" t="shared" si="5282"/>
        <v>33227.1602904795</v>
      </c>
      <c r="BD708" s="18">
        <f ca="1" t="shared" si="5282"/>
        <v>35988.4373014178</v>
      </c>
      <c r="BE708" s="18">
        <f ca="1" t="shared" ref="BE708:BI708" si="5283">AZ708/Z708</f>
        <v>21607.5498827587</v>
      </c>
      <c r="BF708" s="18">
        <f ca="1" t="shared" si="5283"/>
        <v>22785.1364650627</v>
      </c>
      <c r="BG708" s="18">
        <f ca="1" t="shared" si="5283"/>
        <v>21026.6418986766</v>
      </c>
      <c r="BH708" s="18">
        <f ca="1" t="shared" si="5283"/>
        <v>18434.3703026766</v>
      </c>
      <c r="BI708" s="18">
        <f ca="1" t="shared" si="5283"/>
        <v>16161.6573476226</v>
      </c>
      <c r="BJ708" s="18">
        <f ca="1" t="shared" si="5262"/>
        <v>72247.6241501333</v>
      </c>
      <c r="BK708" s="18">
        <f ca="1" t="shared" si="5263"/>
        <v>35535.3317486621</v>
      </c>
      <c r="BL708" s="18">
        <f ca="1" t="shared" si="5264"/>
        <v>107782.955898795</v>
      </c>
      <c r="BM708" s="18">
        <f ca="1">BK708*'Ejercicio 3 - TIR'!$D$5</f>
        <v>17767.665874331</v>
      </c>
      <c r="BN708" s="18">
        <f ca="1" t="shared" si="5265"/>
        <v>90015.2900244643</v>
      </c>
      <c r="BO708" s="18">
        <f ca="1" t="shared" si="5266"/>
        <v>40423.9912180056</v>
      </c>
      <c r="BP708" s="18">
        <f ca="1" t="shared" si="5267"/>
        <v>-112235.788098946</v>
      </c>
      <c r="BQ708" s="18">
        <f ca="1" t="shared" ref="BQ708:BT708" si="5284">BE708</f>
        <v>21607.5498827587</v>
      </c>
      <c r="BR708" s="18">
        <f ca="1" t="shared" si="5284"/>
        <v>22785.1364650627</v>
      </c>
      <c r="BS708" s="18">
        <f ca="1" t="shared" si="5284"/>
        <v>21026.6418986766</v>
      </c>
      <c r="BT708" s="18">
        <f ca="1" t="shared" si="5284"/>
        <v>18434.3703026766</v>
      </c>
      <c r="BU708" s="18">
        <f ca="1" t="shared" si="5269"/>
        <v>56585.6485656282</v>
      </c>
      <c r="BV708" s="20">
        <f ca="1" t="shared" si="5270"/>
        <v>6.83610344323844</v>
      </c>
    </row>
    <row r="709" ht="15" customHeight="1" spans="1:74">
      <c r="A709" s="16">
        <v>708</v>
      </c>
      <c r="B709" s="17">
        <f ca="1" t="shared" ref="B709:F709" si="5285">RAND()</f>
        <v>0.2712347986158</v>
      </c>
      <c r="C709" s="18">
        <f ca="1">IF(B709&lt;=('Ejercicio 3 - TIR'!$D$13-'Ejercicio 3 - TIR'!$C$13)/('Ejercicio 3 - TIR'!$E$13-'Ejercicio 3 - TIR'!$C$13),'Ejercicio 3 - TIR'!$C$13+SQRT(('Ejercicio 3 - TIR'!$E$13-'Ejercicio 3 - TIR'!$C$13)*('Ejercicio 3 - TIR'!$D$13-'Ejercicio 3 - TIR'!$C$13)*B709),'Ejercicio 3 - TIR'!$E$13-SQRT(('Ejercicio 3 - TIR'!$E$13-'Ejercicio 3 - TIR'!$C$13)*('Ejercicio 3 - TIR'!$E$13-'Ejercicio 3 - TIR'!$D$13)*(1-B709)))</f>
        <v>70427.7454078821</v>
      </c>
      <c r="D709" s="17">
        <f ca="1" t="shared" si="5285"/>
        <v>0.120205768946535</v>
      </c>
      <c r="E709" s="18">
        <f ca="1">IF(D709&lt;=('Ejercicio 3 - TIR'!$D$14-'Ejercicio 3 - TIR'!$C$14)/('Ejercicio 3 - TIR'!$E$14-'Ejercicio 3 - TIR'!$C$14),'Ejercicio 3 - TIR'!$C$14+SQRT(('Ejercicio 3 - TIR'!$E$14-'Ejercicio 3 - TIR'!$C$14)*('Ejercicio 3 - TIR'!$D$14-'Ejercicio 3 - TIR'!$C$14)*D709),'Ejercicio 3 - TIR'!$E$14-SQRT(('Ejercicio 3 - TIR'!$E$14-'Ejercicio 3 - TIR'!$C$14)*('Ejercicio 3 - TIR'!$E$14-'Ejercicio 3 - TIR'!$D$14)*(1-D709)))</f>
        <v>28002.5710101495</v>
      </c>
      <c r="F709" s="17">
        <f ca="1" t="shared" si="5285"/>
        <v>0.847646411700514</v>
      </c>
      <c r="G709" s="18">
        <f ca="1">IF(F709&lt;=('Ejercicio 3 - TIR'!$D$18-'Ejercicio 3 - TIR'!$C$18)/('Ejercicio 3 - TIR'!$E$18-'Ejercicio 3 - TIR'!$C$18),'Ejercicio 3 - TIR'!$C$18+SQRT(('Ejercicio 3 - TIR'!$E$18-'Ejercicio 3 - TIR'!$C$18)*('Ejercicio 3 - TIR'!$D$18-'Ejercicio 3 - TIR'!$C$18)*F709),'Ejercicio 3 - TIR'!$E$18-SQRT(('Ejercicio 3 - TIR'!$E$18-'Ejercicio 3 - TIR'!$C$18)*('Ejercicio 3 - TIR'!$E$18-'Ejercicio 3 - TIR'!$D$18)*(1-F709)))</f>
        <v>41619.6865348815</v>
      </c>
      <c r="H709" s="17">
        <f ca="1" t="shared" ref="H709:L709" si="5286">RAND()</f>
        <v>0.949296749096926</v>
      </c>
      <c r="I709" s="18">
        <f ca="1">IF(H709&lt;=('Ejercicio 3 - TIR'!$D$18-'Ejercicio 3 - TIR'!$C$18)/('Ejercicio 3 - TIR'!$E$18-'Ejercicio 3 - TIR'!$C$18),'Ejercicio 3 - TIR'!$C$18+SQRT(('Ejercicio 3 - TIR'!$E$18-'Ejercicio 3 - TIR'!$C$18)*('Ejercicio 3 - TIR'!$D$18-'Ejercicio 3 - TIR'!$C$18)*H709),'Ejercicio 3 - TIR'!$E$18-SQRT(('Ejercicio 3 - TIR'!$E$18-'Ejercicio 3 - TIR'!$C$18)*('Ejercicio 3 - TIR'!$E$18-'Ejercicio 3 - TIR'!$D$18)*(1-H709)))</f>
        <v>43049.9374836353</v>
      </c>
      <c r="J709" s="17">
        <f ca="1" t="shared" si="5286"/>
        <v>0.719513654158832</v>
      </c>
      <c r="K709" s="18">
        <f ca="1">IF(J709&lt;=('Ejercicio 3 - TIR'!$D$18-'Ejercicio 3 - TIR'!$C$18)/('Ejercicio 3 - TIR'!$E$18-'Ejercicio 3 - TIR'!$C$18),'Ejercicio 3 - TIR'!$C$18+SQRT(('Ejercicio 3 - TIR'!$E$18-'Ejercicio 3 - TIR'!$C$18)*('Ejercicio 3 - TIR'!$D$18-'Ejercicio 3 - TIR'!$C$18)*J709),'Ejercicio 3 - TIR'!$E$18-SQRT(('Ejercicio 3 - TIR'!$E$18-'Ejercicio 3 - TIR'!$C$18)*('Ejercicio 3 - TIR'!$E$18-'Ejercicio 3 - TIR'!$D$18)*(1-J709)))</f>
        <v>40413.446180618</v>
      </c>
      <c r="L709" s="17">
        <f ca="1" t="shared" si="5286"/>
        <v>0.265703439948261</v>
      </c>
      <c r="M709" s="18">
        <f ca="1">IF(L709&lt;=('Ejercicio 3 - TIR'!$D$18-'Ejercicio 3 - TIR'!$C$18)/('Ejercicio 3 - TIR'!$E$18-'Ejercicio 3 - TIR'!$C$18),'Ejercicio 3 - TIR'!$C$18+SQRT(('Ejercicio 3 - TIR'!$E$18-'Ejercicio 3 - TIR'!$C$18)*('Ejercicio 3 - TIR'!$D$18-'Ejercicio 3 - TIR'!$C$18)*L709),'Ejercicio 3 - TIR'!$E$18-SQRT(('Ejercicio 3 - TIR'!$E$18-'Ejercicio 3 - TIR'!$C$18)*('Ejercicio 3 - TIR'!$E$18-'Ejercicio 3 - TIR'!$D$18)*(1-L709)))</f>
        <v>36313.1225231449</v>
      </c>
      <c r="N709" s="17">
        <f ca="1" t="shared" ref="N709:R709" si="5287">RAND()</f>
        <v>0.642682538831151</v>
      </c>
      <c r="O709" s="18">
        <f ca="1">IF(N709&lt;=('Ejercicio 3 - TIR'!$D$18-'Ejercicio 3 - TIR'!$C$18)/('Ejercicio 3 - TIR'!$E$18-'Ejercicio 3 - TIR'!$C$18),'Ejercicio 3 - TIR'!$C$18+SQRT(('Ejercicio 3 - TIR'!$E$18-'Ejercicio 3 - TIR'!$C$18)*('Ejercicio 3 - TIR'!$D$18-'Ejercicio 3 - TIR'!$C$18)*N709),'Ejercicio 3 - TIR'!$E$18-SQRT(('Ejercicio 3 - TIR'!$E$18-'Ejercicio 3 - TIR'!$C$18)*('Ejercicio 3 - TIR'!$E$18-'Ejercicio 3 - TIR'!$D$18)*(1-N709)))</f>
        <v>39818.4714097803</v>
      </c>
      <c r="P709" s="17">
        <f ca="1" t="shared" si="5287"/>
        <v>0.278656576482356</v>
      </c>
      <c r="Q709" s="19">
        <f ca="1">IF(P709&lt;=('Ejercicio 3 - TIR'!$D$22-'Ejercicio 3 - TIR'!$C$22)/('Ejercicio 3 - TIR'!$E$22-'Ejercicio 3 - TIR'!$C$22),'Ejercicio 3 - TIR'!$C$22+SQRT(('Ejercicio 3 - TIR'!$E$22-'Ejercicio 3 - TIR'!$C$22)*('Ejercicio 3 - TIR'!$D$22-'Ejercicio 3 - TIR'!$C$22)*P709),'Ejercicio 3 - TIR'!$E$22-SQRT(('Ejercicio 3 - TIR'!$E$22-'Ejercicio 3 - TIR'!$C$22)*('Ejercicio 3 - TIR'!$E$22-'Ejercicio 3 - TIR'!$D$22)*(1-P709)))</f>
        <v>0.142396022809156</v>
      </c>
      <c r="R709" s="17">
        <f ca="1" t="shared" si="5287"/>
        <v>0.267863959745593</v>
      </c>
      <c r="S709" s="19">
        <f ca="1">IF(R709&lt;=('Ejercicio 3 - TIR'!$D$23-'Ejercicio 3 - TIR'!$C$23)/('Ejercicio 3 - TIR'!$E$23-'Ejercicio 3 - TIR'!$C$23),'Ejercicio 3 - TIR'!$C$23+SQRT(('Ejercicio 3 - TIR'!$E$23-'Ejercicio 3 - TIR'!$C$23)*('Ejercicio 3 - TIR'!$D$23-'Ejercicio 3 - TIR'!$C$23)*R709),'Ejercicio 3 - TIR'!$E$23-SQRT(('Ejercicio 3 - TIR'!$E$23-'Ejercicio 3 - TIR'!$C$23)*('Ejercicio 3 - TIR'!$E$23-'Ejercicio 3 - TIR'!$D$23)*(1-R709)))</f>
        <v>0.141958031048846</v>
      </c>
      <c r="T709" s="17">
        <f ca="1" t="shared" ref="T709:X709" si="5288">RAND()</f>
        <v>0.856968984873614</v>
      </c>
      <c r="U709" s="19">
        <f ca="1">IF(T709&lt;=('Ejercicio 3 - TIR'!$D$24-'Ejercicio 3 - TIR'!$C$24)/('Ejercicio 3 - TIR'!$E$24-'Ejercicio 3 - TIR'!$C$24),'Ejercicio 3 - TIR'!$C$24+SQRT(('Ejercicio 3 - TIR'!$E$24-'Ejercicio 3 - TIR'!$C$24)*('Ejercicio 3 - TIR'!$D$24-'Ejercicio 3 - TIR'!$C$24)*T709),'Ejercicio 3 - TIR'!$E$24-SQRT(('Ejercicio 3 - TIR'!$E$24-'Ejercicio 3 - TIR'!$C$24)*('Ejercicio 3 - TIR'!$E$24-'Ejercicio 3 - TIR'!$D$24)*(1-T709)))</f>
        <v>0.199987832642268</v>
      </c>
      <c r="V709" s="17">
        <f ca="1" t="shared" si="5288"/>
        <v>0.753375536521728</v>
      </c>
      <c r="W709" s="19">
        <f ca="1">IF(V709&lt;=('Ejercicio 3 - TIR'!$D$25-'Ejercicio 3 - TIR'!$C$25)/('Ejercicio 3 - TIR'!$E$25-'Ejercicio 3 - TIR'!$C$25),'Ejercicio 3 - TIR'!$C$25+SQRT(('Ejercicio 3 - TIR'!$E$25-'Ejercicio 3 - TIR'!$C$25)*('Ejercicio 3 - TIR'!$D$25-'Ejercicio 3 - TIR'!$C$25)*V709),'Ejercicio 3 - TIR'!$E$25-SQRT(('Ejercicio 3 - TIR'!$E$25-'Ejercicio 3 - TIR'!$C$25)*('Ejercicio 3 - TIR'!$E$25-'Ejercicio 3 - TIR'!$D$25)*(1-V709)))</f>
        <v>0.220619979200587</v>
      </c>
      <c r="X709" s="17">
        <f ca="1" t="shared" si="5288"/>
        <v>0.874763739043607</v>
      </c>
      <c r="Y709" s="19">
        <f ca="1">IF(X709&lt;=('Ejercicio 3 - TIR'!$D$26-'Ejercicio 3 - TIR'!$C$26)/('Ejercicio 3 - TIR'!$E$26-'Ejercicio 3 - TIR'!$C$26),'Ejercicio 3 - TIR'!$C$26+SQRT(('Ejercicio 3 - TIR'!$E$26-'Ejercicio 3 - TIR'!$C$26)*('Ejercicio 3 - TIR'!$D$26-'Ejercicio 3 - TIR'!$C$26)*X709),'Ejercicio 3 - TIR'!$E$26-SQRT(('Ejercicio 3 - TIR'!$E$26-'Ejercicio 3 - TIR'!$C$26)*('Ejercicio 3 - TIR'!$E$26-'Ejercicio 3 - TIR'!$D$26)*(1-X709)))</f>
        <v>0.253994696518508</v>
      </c>
      <c r="Z709" s="17">
        <f ca="1" t="shared" si="5240"/>
        <v>1.14239602280916</v>
      </c>
      <c r="AA709" s="17">
        <f ca="1" t="shared" si="5241"/>
        <v>1.30456831288518</v>
      </c>
      <c r="AB709" s="17">
        <f ca="1" t="shared" si="5242"/>
        <v>1.56546610231286</v>
      </c>
      <c r="AC709" s="17">
        <f ca="1" t="shared" si="5243"/>
        <v>1.91083920124435</v>
      </c>
      <c r="AD709" s="17">
        <f ca="1" t="shared" si="5244"/>
        <v>2.39618222426007</v>
      </c>
      <c r="AE709" s="16">
        <f ca="1" t="shared" si="5245"/>
        <v>3987.45474027626</v>
      </c>
      <c r="AF709" s="16">
        <f ca="1" t="shared" si="5246"/>
        <v>4553.50596410226</v>
      </c>
      <c r="AG709" s="16">
        <f ca="1" t="shared" si="5247"/>
        <v>5464.15175278672</v>
      </c>
      <c r="AH709" s="16">
        <f ca="1" t="shared" si="5248"/>
        <v>6669.65279883537</v>
      </c>
      <c r="AI709" s="16">
        <f ca="1" t="shared" si="5249"/>
        <v>8363.70923735938</v>
      </c>
      <c r="AJ709" s="18">
        <f ca="1" t="shared" si="5250"/>
        <v>47546.1643680124</v>
      </c>
      <c r="AK709" s="18">
        <f ca="1" t="shared" si="5251"/>
        <v>56161.5843128384</v>
      </c>
      <c r="AL709" s="18">
        <f ca="1" t="shared" si="5252"/>
        <v>63265.8800734027</v>
      </c>
      <c r="AM709" s="18">
        <f ca="1" t="shared" si="5253"/>
        <v>69388.5380368143</v>
      </c>
      <c r="AN709" s="18">
        <f ca="1" t="shared" si="5254"/>
        <v>95412.3133893235</v>
      </c>
      <c r="AO709" s="18">
        <f ca="1">C709/'Ejercicio 3 - TIR'!$D$7</f>
        <v>14085.5490815764</v>
      </c>
      <c r="AP709" s="18">
        <f ca="1" t="shared" si="5255"/>
        <v>33460.615286436</v>
      </c>
      <c r="AQ709" s="18">
        <f ca="1" t="shared" si="5256"/>
        <v>42076.035231262</v>
      </c>
      <c r="AR709" s="18">
        <f ca="1" t="shared" si="5257"/>
        <v>49180.3309918263</v>
      </c>
      <c r="AS709" s="18">
        <f ca="1" t="shared" si="5258"/>
        <v>55302.9889552379</v>
      </c>
      <c r="AT709" s="18">
        <f ca="1" t="shared" si="5259"/>
        <v>81326.7643077471</v>
      </c>
      <c r="AU709" s="18">
        <f ca="1">AP709*'Ejercicio 3 - TIR'!$D$5</f>
        <v>16730.307643218</v>
      </c>
      <c r="AV709" s="18">
        <f ca="1">AQ709*'Ejercicio 3 - TIR'!$D$5</f>
        <v>21038.017615631</v>
      </c>
      <c r="AW709" s="18">
        <f ca="1">AR709*'Ejercicio 3 - TIR'!$D$5</f>
        <v>24590.1654959131</v>
      </c>
      <c r="AX709" s="18">
        <f ca="1">AS709*'Ejercicio 3 - TIR'!$D$5</f>
        <v>27651.494477619</v>
      </c>
      <c r="AY709" s="18">
        <f ca="1">AT709*'Ejercicio 3 - TIR'!$D$5</f>
        <v>40663.3821538735</v>
      </c>
      <c r="AZ709" s="18">
        <f ca="1" t="shared" ref="AZ709:BD709" si="5289">AJ709-AU709-AE709</f>
        <v>26828.4019845182</v>
      </c>
      <c r="BA709" s="18">
        <f ca="1" t="shared" si="5289"/>
        <v>30570.0607331052</v>
      </c>
      <c r="BB709" s="18">
        <f ca="1" t="shared" si="5289"/>
        <v>33211.5628247028</v>
      </c>
      <c r="BC709" s="18">
        <f ca="1" t="shared" si="5289"/>
        <v>35067.39076036</v>
      </c>
      <c r="BD709" s="18">
        <f ca="1" t="shared" si="5289"/>
        <v>46385.2219980906</v>
      </c>
      <c r="BE709" s="18">
        <f ca="1" t="shared" ref="BE709:BI709" si="5290">AZ709/Z709</f>
        <v>23484.3271937756</v>
      </c>
      <c r="BF709" s="18">
        <f ca="1" t="shared" si="5290"/>
        <v>23433.0854361291</v>
      </c>
      <c r="BG709" s="18">
        <f ca="1" t="shared" si="5290"/>
        <v>21215.1274151738</v>
      </c>
      <c r="BH709" s="18">
        <f ca="1" t="shared" si="5290"/>
        <v>18351.8271644856</v>
      </c>
      <c r="BI709" s="18">
        <f ca="1" t="shared" si="5290"/>
        <v>19357.9693265666</v>
      </c>
      <c r="BJ709" s="18">
        <f ca="1" t="shared" si="5262"/>
        <v>67099.2628881007</v>
      </c>
      <c r="BK709" s="18">
        <f ca="1" t="shared" si="5263"/>
        <v>33751.5423282162</v>
      </c>
      <c r="BL709" s="18">
        <f ca="1" t="shared" si="5264"/>
        <v>100850.805216317</v>
      </c>
      <c r="BM709" s="18">
        <f ca="1">BK709*'Ejercicio 3 - TIR'!$D$5</f>
        <v>16875.7711641081</v>
      </c>
      <c r="BN709" s="18">
        <f ca="1" t="shared" si="5265"/>
        <v>83975.0340522088</v>
      </c>
      <c r="BO709" s="18">
        <f ca="1" t="shared" si="5266"/>
        <v>35045.3455509377</v>
      </c>
      <c r="BP709" s="18">
        <f ca="1" t="shared" si="5267"/>
        <v>-98430.3164180316</v>
      </c>
      <c r="BQ709" s="18">
        <f ca="1" t="shared" ref="BQ709:BT709" si="5291">BE709</f>
        <v>23484.3271937756</v>
      </c>
      <c r="BR709" s="18">
        <f ca="1" t="shared" si="5291"/>
        <v>23433.0854361291</v>
      </c>
      <c r="BS709" s="18">
        <f ca="1" t="shared" si="5291"/>
        <v>21215.1274151738</v>
      </c>
      <c r="BT709" s="18">
        <f ca="1" t="shared" si="5291"/>
        <v>18351.8271644856</v>
      </c>
      <c r="BU709" s="18">
        <f ca="1" t="shared" si="5269"/>
        <v>54403.3148775043</v>
      </c>
      <c r="BV709" s="20">
        <f ca="1" t="shared" si="5270"/>
        <v>11.581745663064</v>
      </c>
    </row>
    <row r="710" ht="15" customHeight="1" spans="1:74">
      <c r="A710" s="16">
        <v>709</v>
      </c>
      <c r="B710" s="17">
        <f ca="1" t="shared" ref="B710:F710" si="5292">RAND()</f>
        <v>0.45206243062028</v>
      </c>
      <c r="C710" s="18">
        <f ca="1">IF(B710&lt;=('Ejercicio 3 - TIR'!$D$13-'Ejercicio 3 - TIR'!$C$13)/('Ejercicio 3 - TIR'!$E$13-'Ejercicio 3 - TIR'!$C$13),'Ejercicio 3 - TIR'!$C$13+SQRT(('Ejercicio 3 - TIR'!$E$13-'Ejercicio 3 - TIR'!$C$13)*('Ejercicio 3 - TIR'!$D$13-'Ejercicio 3 - TIR'!$C$13)*B710),'Ejercicio 3 - TIR'!$E$13-SQRT(('Ejercicio 3 - TIR'!$E$13-'Ejercicio 3 - TIR'!$C$13)*('Ejercicio 3 - TIR'!$E$13-'Ejercicio 3 - TIR'!$D$13)*(1-B710)))</f>
        <v>74357.7480853248</v>
      </c>
      <c r="D710" s="17">
        <f ca="1" t="shared" si="5292"/>
        <v>0.360875963364018</v>
      </c>
      <c r="E710" s="18">
        <f ca="1">IF(D710&lt;=('Ejercicio 3 - TIR'!$D$14-'Ejercicio 3 - TIR'!$C$14)/('Ejercicio 3 - TIR'!$E$14-'Ejercicio 3 - TIR'!$C$14),'Ejercicio 3 - TIR'!$C$14+SQRT(('Ejercicio 3 - TIR'!$E$14-'Ejercicio 3 - TIR'!$C$14)*('Ejercicio 3 - TIR'!$D$14-'Ejercicio 3 - TIR'!$C$14)*D710),'Ejercicio 3 - TIR'!$E$14-SQRT(('Ejercicio 3 - TIR'!$E$14-'Ejercicio 3 - TIR'!$C$14)*('Ejercicio 3 - TIR'!$E$14-'Ejercicio 3 - TIR'!$D$14)*(1-D710)))</f>
        <v>30208.7485225127</v>
      </c>
      <c r="F710" s="17">
        <f ca="1" t="shared" si="5292"/>
        <v>0.19228041702359</v>
      </c>
      <c r="G710" s="18">
        <f ca="1">IF(F710&lt;=('Ejercicio 3 - TIR'!$D$18-'Ejercicio 3 - TIR'!$C$18)/('Ejercicio 3 - TIR'!$E$18-'Ejercicio 3 - TIR'!$C$18),'Ejercicio 3 - TIR'!$C$18+SQRT(('Ejercicio 3 - TIR'!$E$18-'Ejercicio 3 - TIR'!$C$18)*('Ejercicio 3 - TIR'!$D$18-'Ejercicio 3 - TIR'!$C$18)*F710),'Ejercicio 3 - TIR'!$E$18-SQRT(('Ejercicio 3 - TIR'!$E$18-'Ejercicio 3 - TIR'!$C$18)*('Ejercicio 3 - TIR'!$E$18-'Ejercicio 3 - TIR'!$D$18)*(1-F710)))</f>
        <v>35370.4806631752</v>
      </c>
      <c r="H710" s="17">
        <f ca="1" t="shared" ref="H710:L710" si="5293">RAND()</f>
        <v>0.336488728022871</v>
      </c>
      <c r="I710" s="18">
        <f ca="1">IF(H710&lt;=('Ejercicio 3 - TIR'!$D$18-'Ejercicio 3 - TIR'!$C$18)/('Ejercicio 3 - TIR'!$E$18-'Ejercicio 3 - TIR'!$C$18),'Ejercicio 3 - TIR'!$C$18+SQRT(('Ejercicio 3 - TIR'!$E$18-'Ejercicio 3 - TIR'!$C$18)*('Ejercicio 3 - TIR'!$D$18-'Ejercicio 3 - TIR'!$C$18)*H710),'Ejercicio 3 - TIR'!$E$18-SQRT(('Ejercicio 3 - TIR'!$E$18-'Ejercicio 3 - TIR'!$C$18)*('Ejercicio 3 - TIR'!$E$18-'Ejercicio 3 - TIR'!$D$18)*(1-H710)))</f>
        <v>37104.4569956775</v>
      </c>
      <c r="J710" s="17">
        <f ca="1" t="shared" si="5293"/>
        <v>0.129018441254447</v>
      </c>
      <c r="K710" s="18">
        <f ca="1">IF(J710&lt;=('Ejercicio 3 - TIR'!$D$18-'Ejercicio 3 - TIR'!$C$18)/('Ejercicio 3 - TIR'!$E$18-'Ejercicio 3 - TIR'!$C$18),'Ejercicio 3 - TIR'!$C$18+SQRT(('Ejercicio 3 - TIR'!$E$18-'Ejercicio 3 - TIR'!$C$18)*('Ejercicio 3 - TIR'!$D$18-'Ejercicio 3 - TIR'!$C$18)*J710),'Ejercicio 3 - TIR'!$E$18-SQRT(('Ejercicio 3 - TIR'!$E$18-'Ejercicio 3 - TIR'!$C$18)*('Ejercicio 3 - TIR'!$E$18-'Ejercicio 3 - TIR'!$D$18)*(1-J710)))</f>
        <v>34399.177899127</v>
      </c>
      <c r="L710" s="17">
        <f ca="1" t="shared" si="5293"/>
        <v>0.678291453870757</v>
      </c>
      <c r="M710" s="18">
        <f ca="1">IF(L710&lt;=('Ejercicio 3 - TIR'!$D$18-'Ejercicio 3 - TIR'!$C$18)/('Ejercicio 3 - TIR'!$E$18-'Ejercicio 3 - TIR'!$C$18),'Ejercicio 3 - TIR'!$C$18+SQRT(('Ejercicio 3 - TIR'!$E$18-'Ejercicio 3 - TIR'!$C$18)*('Ejercicio 3 - TIR'!$D$18-'Ejercicio 3 - TIR'!$C$18)*L710),'Ejercicio 3 - TIR'!$E$18-SQRT(('Ejercicio 3 - TIR'!$E$18-'Ejercicio 3 - TIR'!$C$18)*('Ejercicio 3 - TIR'!$E$18-'Ejercicio 3 - TIR'!$D$18)*(1-L710)))</f>
        <v>40087.9595930313</v>
      </c>
      <c r="N710" s="17">
        <f ca="1" t="shared" ref="N710:R710" si="5294">RAND()</f>
        <v>0.791704624849762</v>
      </c>
      <c r="O710" s="18">
        <f ca="1">IF(N710&lt;=('Ejercicio 3 - TIR'!$D$18-'Ejercicio 3 - TIR'!$C$18)/('Ejercicio 3 - TIR'!$E$18-'Ejercicio 3 - TIR'!$C$18),'Ejercicio 3 - TIR'!$C$18+SQRT(('Ejercicio 3 - TIR'!$E$18-'Ejercicio 3 - TIR'!$C$18)*('Ejercicio 3 - TIR'!$D$18-'Ejercicio 3 - TIR'!$C$18)*N710),'Ejercicio 3 - TIR'!$E$18-SQRT(('Ejercicio 3 - TIR'!$E$18-'Ejercicio 3 - TIR'!$C$18)*('Ejercicio 3 - TIR'!$E$18-'Ejercicio 3 - TIR'!$D$18)*(1-N710)))</f>
        <v>41047.5130441369</v>
      </c>
      <c r="P710" s="17">
        <f ca="1" t="shared" si="5294"/>
        <v>0.449885233620325</v>
      </c>
      <c r="Q710" s="19">
        <f ca="1">IF(P710&lt;=('Ejercicio 3 - TIR'!$D$22-'Ejercicio 3 - TIR'!$C$22)/('Ejercicio 3 - TIR'!$E$22-'Ejercicio 3 - TIR'!$C$22),'Ejercicio 3 - TIR'!$C$22+SQRT(('Ejercicio 3 - TIR'!$E$22-'Ejercicio 3 - TIR'!$C$22)*('Ejercicio 3 - TIR'!$D$22-'Ejercicio 3 - TIR'!$C$22)*P710),'Ejercicio 3 - TIR'!$E$22-SQRT(('Ejercicio 3 - TIR'!$E$22-'Ejercicio 3 - TIR'!$C$22)*('Ejercicio 3 - TIR'!$E$22-'Ejercicio 3 - TIR'!$D$22)*(1-P710)))</f>
        <v>0.148456869478504</v>
      </c>
      <c r="R710" s="17">
        <f ca="1" t="shared" si="5294"/>
        <v>0.542560647495541</v>
      </c>
      <c r="S710" s="19">
        <f ca="1">IF(R710&lt;=('Ejercicio 3 - TIR'!$D$23-'Ejercicio 3 - TIR'!$C$23)/('Ejercicio 3 - TIR'!$E$23-'Ejercicio 3 - TIR'!$C$23),'Ejercicio 3 - TIR'!$C$23+SQRT(('Ejercicio 3 - TIR'!$E$23-'Ejercicio 3 - TIR'!$C$23)*('Ejercicio 3 - TIR'!$D$23-'Ejercicio 3 - TIR'!$C$23)*R710),'Ejercicio 3 - TIR'!$E$23-SQRT(('Ejercicio 3 - TIR'!$E$23-'Ejercicio 3 - TIR'!$C$23)*('Ejercicio 3 - TIR'!$E$23-'Ejercicio 3 - TIR'!$D$23)*(1-R710)))</f>
        <v>0.151305212415701</v>
      </c>
      <c r="T710" s="17">
        <f ca="1" t="shared" ref="T710:X710" si="5295">RAND()</f>
        <v>0.990577805955678</v>
      </c>
      <c r="U710" s="19">
        <f ca="1">IF(T710&lt;=('Ejercicio 3 - TIR'!$D$24-'Ejercicio 3 - TIR'!$C$24)/('Ejercicio 3 - TIR'!$E$24-'Ejercicio 3 - TIR'!$C$24),'Ejercicio 3 - TIR'!$C$24+SQRT(('Ejercicio 3 - TIR'!$E$24-'Ejercicio 3 - TIR'!$C$24)*('Ejercicio 3 - TIR'!$D$24-'Ejercicio 3 - TIR'!$C$24)*T710),'Ejercicio 3 - TIR'!$E$24-SQRT(('Ejercicio 3 - TIR'!$E$24-'Ejercicio 3 - TIR'!$C$24)*('Ejercicio 3 - TIR'!$E$24-'Ejercicio 3 - TIR'!$D$24)*(1-T710)))</f>
        <v>0.214863644937886</v>
      </c>
      <c r="V710" s="17">
        <f ca="1" t="shared" si="5295"/>
        <v>0.832799327897197</v>
      </c>
      <c r="W710" s="19">
        <f ca="1">IF(V710&lt;=('Ejercicio 3 - TIR'!$D$25-'Ejercicio 3 - TIR'!$C$25)/('Ejercicio 3 - TIR'!$E$25-'Ejercicio 3 - TIR'!$C$25),'Ejercicio 3 - TIR'!$C$25+SQRT(('Ejercicio 3 - TIR'!$E$25-'Ejercicio 3 - TIR'!$C$25)*('Ejercicio 3 - TIR'!$D$25-'Ejercicio 3 - TIR'!$C$25)*V710),'Ejercicio 3 - TIR'!$E$25-SQRT(('Ejercicio 3 - TIR'!$E$25-'Ejercicio 3 - TIR'!$C$25)*('Ejercicio 3 - TIR'!$E$25-'Ejercicio 3 - TIR'!$D$25)*(1-V710)))</f>
        <v>0.225809043996572</v>
      </c>
      <c r="X710" s="17">
        <f ca="1" t="shared" si="5295"/>
        <v>0.304808920131324</v>
      </c>
      <c r="Y710" s="19">
        <f ca="1">IF(X710&lt;=('Ejercicio 3 - TIR'!$D$26-'Ejercicio 3 - TIR'!$C$26)/('Ejercicio 3 - TIR'!$E$26-'Ejercicio 3 - TIR'!$C$26),'Ejercicio 3 - TIR'!$C$26+SQRT(('Ejercicio 3 - TIR'!$E$26-'Ejercicio 3 - TIR'!$C$26)*('Ejercicio 3 - TIR'!$D$26-'Ejercicio 3 - TIR'!$C$26)*X710),'Ejercicio 3 - TIR'!$E$26-SQRT(('Ejercicio 3 - TIR'!$E$26-'Ejercicio 3 - TIR'!$C$26)*('Ejercicio 3 - TIR'!$E$26-'Ejercicio 3 - TIR'!$D$26)*(1-X710)))</f>
        <v>0.218687699181959</v>
      </c>
      <c r="Z710" s="17">
        <f ca="1" t="shared" si="5240"/>
        <v>1.1484568694785</v>
      </c>
      <c r="AA710" s="17">
        <f ca="1" t="shared" si="5241"/>
        <v>1.32222438006522</v>
      </c>
      <c r="AB710" s="17">
        <f ca="1" t="shared" si="5242"/>
        <v>1.60632232979177</v>
      </c>
      <c r="AC710" s="17">
        <f ca="1" t="shared" si="5243"/>
        <v>1.96904443943239</v>
      </c>
      <c r="AD710" s="17">
        <f ca="1" t="shared" si="5244"/>
        <v>2.3996502374789</v>
      </c>
      <c r="AE710" s="16">
        <f ca="1" t="shared" si="5245"/>
        <v>4484.6962365156</v>
      </c>
      <c r="AF710" s="16">
        <f ca="1" t="shared" si="5246"/>
        <v>5163.25415320149</v>
      </c>
      <c r="AG710" s="16">
        <f ca="1" t="shared" si="5247"/>
        <v>6272.64976029904</v>
      </c>
      <c r="AH710" s="16">
        <f ca="1" t="shared" si="5248"/>
        <v>7689.0708059975</v>
      </c>
      <c r="AI710" s="16">
        <f ca="1" t="shared" si="5249"/>
        <v>9370.57600940826</v>
      </c>
      <c r="AJ710" s="18">
        <f ca="1" t="shared" si="5250"/>
        <v>40621.4714943801</v>
      </c>
      <c r="AK710" s="18">
        <f ca="1" t="shared" si="5251"/>
        <v>49060.4176487663</v>
      </c>
      <c r="AL710" s="18">
        <f ca="1" t="shared" si="5252"/>
        <v>55256.1675858472</v>
      </c>
      <c r="AM710" s="18">
        <f ca="1" t="shared" si="5253"/>
        <v>78934.9739248488</v>
      </c>
      <c r="AN710" s="18">
        <f ca="1" t="shared" si="5254"/>
        <v>98499.6744242812</v>
      </c>
      <c r="AO710" s="18">
        <f ca="1">C710/'Ejercicio 3 - TIR'!$D$7</f>
        <v>14871.549617065</v>
      </c>
      <c r="AP710" s="18">
        <f ca="1" t="shared" si="5255"/>
        <v>25749.9218773151</v>
      </c>
      <c r="AQ710" s="18">
        <f ca="1" t="shared" si="5256"/>
        <v>34188.8680317013</v>
      </c>
      <c r="AR710" s="18">
        <f ca="1" t="shared" si="5257"/>
        <v>40384.6179687822</v>
      </c>
      <c r="AS710" s="18">
        <f ca="1" t="shared" si="5258"/>
        <v>64063.4243077838</v>
      </c>
      <c r="AT710" s="18">
        <f ca="1" t="shared" si="5259"/>
        <v>83628.1248072163</v>
      </c>
      <c r="AU710" s="18">
        <f ca="1">AP710*'Ejercicio 3 - TIR'!$D$5</f>
        <v>12874.9609386576</v>
      </c>
      <c r="AV710" s="18">
        <f ca="1">AQ710*'Ejercicio 3 - TIR'!$D$5</f>
        <v>17094.4340158507</v>
      </c>
      <c r="AW710" s="18">
        <f ca="1">AR710*'Ejercicio 3 - TIR'!$D$5</f>
        <v>20192.3089843911</v>
      </c>
      <c r="AX710" s="18">
        <f ca="1">AS710*'Ejercicio 3 - TIR'!$D$5</f>
        <v>32031.7121538919</v>
      </c>
      <c r="AY710" s="18">
        <f ca="1">AT710*'Ejercicio 3 - TIR'!$D$5</f>
        <v>41814.0624036081</v>
      </c>
      <c r="AZ710" s="18">
        <f ca="1" t="shared" ref="AZ710:BD710" si="5296">AJ710-AU710-AE710</f>
        <v>23261.8143192069</v>
      </c>
      <c r="BA710" s="18">
        <f ca="1" t="shared" si="5296"/>
        <v>26802.7294797141</v>
      </c>
      <c r="BB710" s="18">
        <f ca="1" t="shared" si="5296"/>
        <v>28791.208841157</v>
      </c>
      <c r="BC710" s="18">
        <f ca="1" t="shared" si="5296"/>
        <v>39214.1909649594</v>
      </c>
      <c r="BD710" s="18">
        <f ca="1" t="shared" si="5296"/>
        <v>47315.0360112648</v>
      </c>
      <c r="BE710" s="18">
        <f ca="1" t="shared" ref="BE710:BI710" si="5297">AZ710/Z710</f>
        <v>20254.8436405537</v>
      </c>
      <c r="BF710" s="18">
        <f ca="1" t="shared" si="5297"/>
        <v>20270.9387936048</v>
      </c>
      <c r="BG710" s="18">
        <f ca="1" t="shared" si="5297"/>
        <v>17923.6808871911</v>
      </c>
      <c r="BH710" s="18">
        <f ca="1" t="shared" si="5297"/>
        <v>19915.3407508992</v>
      </c>
      <c r="BI710" s="18">
        <f ca="1" t="shared" si="5297"/>
        <v>19717.4718516373</v>
      </c>
      <c r="BJ710" s="18">
        <f ca="1" t="shared" si="5262"/>
        <v>72490.4305659879</v>
      </c>
      <c r="BK710" s="18">
        <f ca="1" t="shared" si="5263"/>
        <v>35686.5175702691</v>
      </c>
      <c r="BL710" s="18">
        <f ca="1" t="shared" si="5264"/>
        <v>108176.948136257</v>
      </c>
      <c r="BM710" s="18">
        <f ca="1">BK710*'Ejercicio 3 - TIR'!$D$5</f>
        <v>17843.2587851346</v>
      </c>
      <c r="BN710" s="18">
        <f ca="1" t="shared" si="5265"/>
        <v>90333.6893511224</v>
      </c>
      <c r="BO710" s="18">
        <f ca="1" t="shared" si="5266"/>
        <v>37644.5233310452</v>
      </c>
      <c r="BP710" s="18">
        <f ca="1" t="shared" si="5267"/>
        <v>-104566.496607838</v>
      </c>
      <c r="BQ710" s="18">
        <f ca="1" t="shared" ref="BQ710:BT710" si="5298">BE710</f>
        <v>20254.8436405537</v>
      </c>
      <c r="BR710" s="18">
        <f ca="1" t="shared" si="5298"/>
        <v>20270.9387936048</v>
      </c>
      <c r="BS710" s="18">
        <f ca="1" t="shared" si="5298"/>
        <v>17923.6808871911</v>
      </c>
      <c r="BT710" s="18">
        <f ca="1" t="shared" si="5298"/>
        <v>19915.3407508992</v>
      </c>
      <c r="BU710" s="18">
        <f ca="1" t="shared" si="5269"/>
        <v>57361.9951826825</v>
      </c>
      <c r="BV710" s="20">
        <f ca="1" t="shared" si="5270"/>
        <v>7.83810895373969</v>
      </c>
    </row>
    <row r="711" ht="15" customHeight="1" spans="1:74">
      <c r="A711" s="16">
        <v>710</v>
      </c>
      <c r="B711" s="17">
        <f ca="1" t="shared" ref="B711:F711" si="5299">RAND()</f>
        <v>0.0686903233841787</v>
      </c>
      <c r="C711" s="18">
        <f ca="1">IF(B711&lt;=('Ejercicio 3 - TIR'!$D$13-'Ejercicio 3 - TIR'!$C$13)/('Ejercicio 3 - TIR'!$E$13-'Ejercicio 3 - TIR'!$C$13),'Ejercicio 3 - TIR'!$C$13+SQRT(('Ejercicio 3 - TIR'!$E$13-'Ejercicio 3 - TIR'!$C$13)*('Ejercicio 3 - TIR'!$D$13-'Ejercicio 3 - TIR'!$C$13)*B711),'Ejercicio 3 - TIR'!$E$13-SQRT(('Ejercicio 3 - TIR'!$E$13-'Ejercicio 3 - TIR'!$C$13)*('Ejercicio 3 - TIR'!$E$13-'Ejercicio 3 - TIR'!$D$13)*(1-B711)))</f>
        <v>65241.7677699104</v>
      </c>
      <c r="D711" s="17">
        <f ca="1" t="shared" si="5299"/>
        <v>0.558154914864576</v>
      </c>
      <c r="E711" s="18">
        <f ca="1">IF(D711&lt;=('Ejercicio 3 - TIR'!$D$14-'Ejercicio 3 - TIR'!$C$14)/('Ejercicio 3 - TIR'!$E$14-'Ejercicio 3 - TIR'!$C$14),'Ejercicio 3 - TIR'!$C$14+SQRT(('Ejercicio 3 - TIR'!$E$14-'Ejercicio 3 - TIR'!$C$14)*('Ejercicio 3 - TIR'!$D$14-'Ejercicio 3 - TIR'!$C$14)*D711),'Ejercicio 3 - TIR'!$E$14-SQRT(('Ejercicio 3 - TIR'!$E$14-'Ejercicio 3 - TIR'!$C$14)*('Ejercicio 3 - TIR'!$E$14-'Ejercicio 3 - TIR'!$D$14)*(1-D711)))</f>
        <v>31858.9458440375</v>
      </c>
      <c r="F711" s="17">
        <f ca="1" t="shared" si="5299"/>
        <v>0.393604922497695</v>
      </c>
      <c r="G711" s="18">
        <f ca="1">IF(F711&lt;=('Ejercicio 3 - TIR'!$D$18-'Ejercicio 3 - TIR'!$C$18)/('Ejercicio 3 - TIR'!$E$18-'Ejercicio 3 - TIR'!$C$18),'Ejercicio 3 - TIR'!$C$18+SQRT(('Ejercicio 3 - TIR'!$E$18-'Ejercicio 3 - TIR'!$C$18)*('Ejercicio 3 - TIR'!$D$18-'Ejercicio 3 - TIR'!$C$18)*F711),'Ejercicio 3 - TIR'!$E$18-SQRT(('Ejercicio 3 - TIR'!$E$18-'Ejercicio 3 - TIR'!$C$18)*('Ejercicio 3 - TIR'!$E$18-'Ejercicio 3 - TIR'!$D$18)*(1-F711)))</f>
        <v>37683.7971325806</v>
      </c>
      <c r="H711" s="17">
        <f ca="1" t="shared" ref="H711:L711" si="5300">RAND()</f>
        <v>0.600456240337778</v>
      </c>
      <c r="I711" s="18">
        <f ca="1">IF(H711&lt;=('Ejercicio 3 - TIR'!$D$18-'Ejercicio 3 - TIR'!$C$18)/('Ejercicio 3 - TIR'!$E$18-'Ejercicio 3 - TIR'!$C$18),'Ejercicio 3 - TIR'!$C$18+SQRT(('Ejercicio 3 - TIR'!$E$18-'Ejercicio 3 - TIR'!$C$18)*('Ejercicio 3 - TIR'!$D$18-'Ejercicio 3 - TIR'!$C$18)*H711),'Ejercicio 3 - TIR'!$E$18-SQRT(('Ejercicio 3 - TIR'!$E$18-'Ejercicio 3 - TIR'!$C$18)*('Ejercicio 3 - TIR'!$E$18-'Ejercicio 3 - TIR'!$D$18)*(1-H711)))</f>
        <v>39490.4391916637</v>
      </c>
      <c r="J711" s="17">
        <f ca="1" t="shared" si="5300"/>
        <v>0.109716391210356</v>
      </c>
      <c r="K711" s="18">
        <f ca="1">IF(J711&lt;=('Ejercicio 3 - TIR'!$D$18-'Ejercicio 3 - TIR'!$C$18)/('Ejercicio 3 - TIR'!$E$18-'Ejercicio 3 - TIR'!$C$18),'Ejercicio 3 - TIR'!$C$18+SQRT(('Ejercicio 3 - TIR'!$E$18-'Ejercicio 3 - TIR'!$C$18)*('Ejercicio 3 - TIR'!$D$18-'Ejercicio 3 - TIR'!$C$18)*J711),'Ejercicio 3 - TIR'!$E$18-SQRT(('Ejercicio 3 - TIR'!$E$18-'Ejercicio 3 - TIR'!$C$18)*('Ejercicio 3 - TIR'!$E$18-'Ejercicio 3 - TIR'!$D$18)*(1-J711)))</f>
        <v>34056.7793483937</v>
      </c>
      <c r="L711" s="17">
        <f ca="1" t="shared" si="5300"/>
        <v>0.617824975694264</v>
      </c>
      <c r="M711" s="18">
        <f ca="1">IF(L711&lt;=('Ejercicio 3 - TIR'!$D$18-'Ejercicio 3 - TIR'!$C$18)/('Ejercicio 3 - TIR'!$E$18-'Ejercicio 3 - TIR'!$C$18),'Ejercicio 3 - TIR'!$C$18+SQRT(('Ejercicio 3 - TIR'!$E$18-'Ejercicio 3 - TIR'!$C$18)*('Ejercicio 3 - TIR'!$D$18-'Ejercicio 3 - TIR'!$C$18)*L711),'Ejercicio 3 - TIR'!$E$18-SQRT(('Ejercicio 3 - TIR'!$E$18-'Ejercicio 3 - TIR'!$C$18)*('Ejercicio 3 - TIR'!$E$18-'Ejercicio 3 - TIR'!$D$18)*(1-L711)))</f>
        <v>39626.7204360644</v>
      </c>
      <c r="N711" s="17">
        <f ca="1" t="shared" ref="N711:R711" si="5301">RAND()</f>
        <v>0.870910535602546</v>
      </c>
      <c r="O711" s="18">
        <f ca="1">IF(N711&lt;=('Ejercicio 3 - TIR'!$D$18-'Ejercicio 3 - TIR'!$C$18)/('Ejercicio 3 - TIR'!$E$18-'Ejercicio 3 - TIR'!$C$18),'Ejercicio 3 - TIR'!$C$18+SQRT(('Ejercicio 3 - TIR'!$E$18-'Ejercicio 3 - TIR'!$C$18)*('Ejercicio 3 - TIR'!$D$18-'Ejercicio 3 - TIR'!$C$18)*N711),'Ejercicio 3 - TIR'!$E$18-SQRT(('Ejercicio 3 - TIR'!$E$18-'Ejercicio 3 - TIR'!$C$18)*('Ejercicio 3 - TIR'!$E$18-'Ejercicio 3 - TIR'!$D$18)*(1-N711)))</f>
        <v>41888.4553948547</v>
      </c>
      <c r="P711" s="17">
        <f ca="1" t="shared" si="5301"/>
        <v>0.722013486386484</v>
      </c>
      <c r="Q711" s="19">
        <f ca="1">IF(P711&lt;=('Ejercicio 3 - TIR'!$D$22-'Ejercicio 3 - TIR'!$C$22)/('Ejercicio 3 - TIR'!$E$22-'Ejercicio 3 - TIR'!$C$22),'Ejercicio 3 - TIR'!$C$22+SQRT(('Ejercicio 3 - TIR'!$E$22-'Ejercicio 3 - TIR'!$C$22)*('Ejercicio 3 - TIR'!$D$22-'Ejercicio 3 - TIR'!$C$22)*P711),'Ejercicio 3 - TIR'!$E$22-SQRT(('Ejercicio 3 - TIR'!$E$22-'Ejercicio 3 - TIR'!$C$22)*('Ejercicio 3 - TIR'!$E$22-'Ejercicio 3 - TIR'!$D$22)*(1-P711)))</f>
        <v>0.157630920347401</v>
      </c>
      <c r="R711" s="17">
        <f ca="1" t="shared" si="5301"/>
        <v>0.525676205862292</v>
      </c>
      <c r="S711" s="19">
        <f ca="1">IF(R711&lt;=('Ejercicio 3 - TIR'!$D$23-'Ejercicio 3 - TIR'!$C$23)/('Ejercicio 3 - TIR'!$E$23-'Ejercicio 3 - TIR'!$C$23),'Ejercicio 3 - TIR'!$C$23+SQRT(('Ejercicio 3 - TIR'!$E$23-'Ejercicio 3 - TIR'!$C$23)*('Ejercicio 3 - TIR'!$D$23-'Ejercicio 3 - TIR'!$C$23)*R711),'Ejercicio 3 - TIR'!$E$23-SQRT(('Ejercicio 3 - TIR'!$E$23-'Ejercicio 3 - TIR'!$C$23)*('Ejercicio 3 - TIR'!$E$23-'Ejercicio 3 - TIR'!$D$23)*(1-R711)))</f>
        <v>0.150780437555503</v>
      </c>
      <c r="T711" s="17">
        <f ca="1" t="shared" ref="T711:X711" si="5302">RAND()</f>
        <v>0.399517899596217</v>
      </c>
      <c r="U711" s="19">
        <f ca="1">IF(T711&lt;=('Ejercicio 3 - TIR'!$D$24-'Ejercicio 3 - TIR'!$C$24)/('Ejercicio 3 - TIR'!$E$24-'Ejercicio 3 - TIR'!$C$24),'Ejercicio 3 - TIR'!$C$24+SQRT(('Ejercicio 3 - TIR'!$E$24-'Ejercicio 3 - TIR'!$C$24)*('Ejercicio 3 - TIR'!$D$24-'Ejercicio 3 - TIR'!$C$24)*T711),'Ejercicio 3 - TIR'!$E$24-SQRT(('Ejercicio 3 - TIR'!$E$24-'Ejercicio 3 - TIR'!$C$24)*('Ejercicio 3 - TIR'!$E$24-'Ejercicio 3 - TIR'!$D$24)*(1-T711)))</f>
        <v>0.178965282480101</v>
      </c>
      <c r="V711" s="17">
        <f ca="1" t="shared" si="5302"/>
        <v>0.0640820760604723</v>
      </c>
      <c r="W711" s="19">
        <f ca="1">IF(V711&lt;=('Ejercicio 3 - TIR'!$D$25-'Ejercicio 3 - TIR'!$C$25)/('Ejercicio 3 - TIR'!$E$25-'Ejercicio 3 - TIR'!$C$25),'Ejercicio 3 - TIR'!$C$25+SQRT(('Ejercicio 3 - TIR'!$E$25-'Ejercicio 3 - TIR'!$C$25)*('Ejercicio 3 - TIR'!$D$25-'Ejercicio 3 - TIR'!$C$25)*V711),'Ejercicio 3 - TIR'!$E$25-SQRT(('Ejercicio 3 - TIR'!$E$25-'Ejercicio 3 - TIR'!$C$25)*('Ejercicio 3 - TIR'!$E$25-'Ejercicio 3 - TIR'!$D$25)*(1-V711)))</f>
        <v>0.189471795314757</v>
      </c>
      <c r="X711" s="17">
        <f ca="1" t="shared" si="5302"/>
        <v>0.481846667151808</v>
      </c>
      <c r="Y711" s="19">
        <f ca="1">IF(X711&lt;=('Ejercicio 3 - TIR'!$D$26-'Ejercicio 3 - TIR'!$C$26)/('Ejercicio 3 - TIR'!$E$26-'Ejercicio 3 - TIR'!$C$26),'Ejercicio 3 - TIR'!$C$26+SQRT(('Ejercicio 3 - TIR'!$E$26-'Ejercicio 3 - TIR'!$C$26)*('Ejercicio 3 - TIR'!$D$26-'Ejercicio 3 - TIR'!$C$26)*X711),'Ejercicio 3 - TIR'!$E$26-SQRT(('Ejercicio 3 - TIR'!$E$26-'Ejercicio 3 - TIR'!$C$26)*('Ejercicio 3 - TIR'!$E$26-'Ejercicio 3 - TIR'!$D$26)*(1-X711)))</f>
        <v>0.227103610734</v>
      </c>
      <c r="Z711" s="17">
        <f ca="1" t="shared" si="5240"/>
        <v>1.1576309203474</v>
      </c>
      <c r="AA711" s="17">
        <f ca="1" t="shared" si="5241"/>
        <v>1.33217901704516</v>
      </c>
      <c r="AB711" s="17">
        <f ca="1" t="shared" si="5242"/>
        <v>1.57059281114471</v>
      </c>
      <c r="AC711" s="17">
        <f ca="1" t="shared" si="5243"/>
        <v>1.86817585078075</v>
      </c>
      <c r="AD711" s="17">
        <f ca="1" t="shared" si="5244"/>
        <v>2.29244533197912</v>
      </c>
      <c r="AE711" s="16">
        <f ca="1" t="shared" si="5245"/>
        <v>5021.95495469364</v>
      </c>
      <c r="AF711" s="16">
        <f ca="1" t="shared" si="5246"/>
        <v>5779.16752014637</v>
      </c>
      <c r="AG711" s="16">
        <f ca="1" t="shared" si="5247"/>
        <v>6813.43786788919</v>
      </c>
      <c r="AH711" s="16">
        <f ca="1" t="shared" si="5248"/>
        <v>8104.3921729837</v>
      </c>
      <c r="AI711" s="16">
        <f ca="1" t="shared" si="5249"/>
        <v>9944.92889827267</v>
      </c>
      <c r="AJ711" s="18">
        <f ca="1" t="shared" si="5250"/>
        <v>43623.9287567741</v>
      </c>
      <c r="AK711" s="18">
        <f ca="1" t="shared" si="5251"/>
        <v>52608.3344650323</v>
      </c>
      <c r="AL711" s="18">
        <f ca="1" t="shared" si="5252"/>
        <v>53489.3328153288</v>
      </c>
      <c r="AM711" s="18">
        <f ca="1" t="shared" si="5253"/>
        <v>74029.6821642956</v>
      </c>
      <c r="AN711" s="18">
        <f ca="1" t="shared" si="5254"/>
        <v>96026.9940337503</v>
      </c>
      <c r="AO711" s="18">
        <f ca="1">C711/'Ejercicio 3 - TIR'!$D$7</f>
        <v>13048.3535539821</v>
      </c>
      <c r="AP711" s="18">
        <f ca="1" t="shared" si="5255"/>
        <v>30575.575202792</v>
      </c>
      <c r="AQ711" s="18">
        <f ca="1" t="shared" si="5256"/>
        <v>39559.9809110502</v>
      </c>
      <c r="AR711" s="18">
        <f ca="1" t="shared" si="5257"/>
        <v>40440.9792613467</v>
      </c>
      <c r="AS711" s="18">
        <f ca="1" t="shared" si="5258"/>
        <v>60981.3286103135</v>
      </c>
      <c r="AT711" s="18">
        <f ca="1" t="shared" si="5259"/>
        <v>82978.6404797682</v>
      </c>
      <c r="AU711" s="18">
        <f ca="1">AP711*'Ejercicio 3 - TIR'!$D$5</f>
        <v>15287.787601396</v>
      </c>
      <c r="AV711" s="18">
        <f ca="1">AQ711*'Ejercicio 3 - TIR'!$D$5</f>
        <v>19779.9904555251</v>
      </c>
      <c r="AW711" s="18">
        <f ca="1">AR711*'Ejercicio 3 - TIR'!$D$5</f>
        <v>20220.4896306734</v>
      </c>
      <c r="AX711" s="18">
        <f ca="1">AS711*'Ejercicio 3 - TIR'!$D$5</f>
        <v>30490.6643051568</v>
      </c>
      <c r="AY711" s="18">
        <f ca="1">AT711*'Ejercicio 3 - TIR'!$D$5</f>
        <v>41489.3202398841</v>
      </c>
      <c r="AZ711" s="18">
        <f ca="1" t="shared" ref="AZ711:BD711" si="5303">AJ711-AU711-AE711</f>
        <v>23314.1862006844</v>
      </c>
      <c r="BA711" s="18">
        <f ca="1" t="shared" si="5303"/>
        <v>27049.1764893608</v>
      </c>
      <c r="BB711" s="18">
        <f ca="1" t="shared" si="5303"/>
        <v>26455.4053167662</v>
      </c>
      <c r="BC711" s="18">
        <f ca="1" t="shared" si="5303"/>
        <v>35434.6256861551</v>
      </c>
      <c r="BD711" s="18">
        <f ca="1" t="shared" si="5303"/>
        <v>44592.7448955935</v>
      </c>
      <c r="BE711" s="18">
        <f ca="1" t="shared" ref="BE711:BI711" si="5304">AZ711/Z711</f>
        <v>20139.567621162</v>
      </c>
      <c r="BF711" s="18">
        <f ca="1" t="shared" si="5304"/>
        <v>20304.4606942971</v>
      </c>
      <c r="BG711" s="18">
        <f ca="1" t="shared" si="5304"/>
        <v>16844.2164824914</v>
      </c>
      <c r="BH711" s="18">
        <f ca="1" t="shared" si="5304"/>
        <v>18967.5001265787</v>
      </c>
      <c r="BI711" s="18">
        <f ca="1" t="shared" si="5304"/>
        <v>19452.0428790751</v>
      </c>
      <c r="BJ711" s="18">
        <f ca="1" t="shared" si="5262"/>
        <v>73034.8916819395</v>
      </c>
      <c r="BK711" s="18">
        <f ca="1" t="shared" si="5263"/>
        <v>29912.6371948394</v>
      </c>
      <c r="BL711" s="18">
        <f ca="1" t="shared" si="5264"/>
        <v>102947.528876779</v>
      </c>
      <c r="BM711" s="18">
        <f ca="1">BK711*'Ejercicio 3 - TIR'!$D$5</f>
        <v>14956.3185974197</v>
      </c>
      <c r="BN711" s="18">
        <f ca="1" t="shared" si="5265"/>
        <v>87991.2102793592</v>
      </c>
      <c r="BO711" s="18">
        <f ca="1" t="shared" si="5266"/>
        <v>38383.1226210286</v>
      </c>
      <c r="BP711" s="18">
        <f ca="1" t="shared" si="5267"/>
        <v>-97100.7136139479</v>
      </c>
      <c r="BQ711" s="18">
        <f ca="1" t="shared" ref="BQ711:BT711" si="5305">BE711</f>
        <v>20139.567621162</v>
      </c>
      <c r="BR711" s="18">
        <f ca="1" t="shared" si="5305"/>
        <v>20304.4606942971</v>
      </c>
      <c r="BS711" s="18">
        <f ca="1" t="shared" si="5305"/>
        <v>16844.2164824914</v>
      </c>
      <c r="BT711" s="18">
        <f ca="1" t="shared" si="5305"/>
        <v>18967.5001265787</v>
      </c>
      <c r="BU711" s="18">
        <f ca="1" t="shared" si="5269"/>
        <v>57835.1655001037</v>
      </c>
      <c r="BV711" s="20">
        <f ca="1" t="shared" si="5270"/>
        <v>9.8328373710838</v>
      </c>
    </row>
    <row r="712" ht="15" customHeight="1" spans="1:74">
      <c r="A712" s="16">
        <v>711</v>
      </c>
      <c r="B712" s="17">
        <f ca="1" t="shared" ref="B712:F712" si="5306">RAND()</f>
        <v>0.185925509607968</v>
      </c>
      <c r="C712" s="18">
        <f ca="1">IF(B712&lt;=('Ejercicio 3 - TIR'!$D$13-'Ejercicio 3 - TIR'!$C$13)/('Ejercicio 3 - TIR'!$E$13-'Ejercicio 3 - TIR'!$C$13),'Ejercicio 3 - TIR'!$C$13+SQRT(('Ejercicio 3 - TIR'!$E$13-'Ejercicio 3 - TIR'!$C$13)*('Ejercicio 3 - TIR'!$D$13-'Ejercicio 3 - TIR'!$C$13)*B712),'Ejercicio 3 - TIR'!$E$13-SQRT(('Ejercicio 3 - TIR'!$E$13-'Ejercicio 3 - TIR'!$C$13)*('Ejercicio 3 - TIR'!$E$13-'Ejercicio 3 - TIR'!$D$13)*(1-B712)))</f>
        <v>68623.8160835669</v>
      </c>
      <c r="D712" s="17">
        <f ca="1" t="shared" si="5306"/>
        <v>0.0145976633503913</v>
      </c>
      <c r="E712" s="18">
        <f ca="1">IF(D712&lt;=('Ejercicio 3 - TIR'!$D$14-'Ejercicio 3 - TIR'!$C$14)/('Ejercicio 3 - TIR'!$E$14-'Ejercicio 3 - TIR'!$C$14),'Ejercicio 3 - TIR'!$C$14+SQRT(('Ejercicio 3 - TIR'!$E$14-'Ejercicio 3 - TIR'!$C$14)*('Ejercicio 3 - TIR'!$D$14-'Ejercicio 3 - TIR'!$C$14)*D712),'Ejercicio 3 - TIR'!$E$14-SQRT(('Ejercicio 3 - TIR'!$E$14-'Ejercicio 3 - TIR'!$C$14)*('Ejercicio 3 - TIR'!$E$14-'Ejercicio 3 - TIR'!$D$14)*(1-D712)))</f>
        <v>26046.3387363944</v>
      </c>
      <c r="F712" s="17">
        <f ca="1" t="shared" si="5306"/>
        <v>0.458411512964007</v>
      </c>
      <c r="G712" s="18">
        <f ca="1">IF(F712&lt;=('Ejercicio 3 - TIR'!$D$18-'Ejercicio 3 - TIR'!$C$18)/('Ejercicio 3 - TIR'!$E$18-'Ejercicio 3 - TIR'!$C$18),'Ejercicio 3 - TIR'!$C$18+SQRT(('Ejercicio 3 - TIR'!$E$18-'Ejercicio 3 - TIR'!$C$18)*('Ejercicio 3 - TIR'!$D$18-'Ejercicio 3 - TIR'!$C$18)*F712),'Ejercicio 3 - TIR'!$E$18-SQRT(('Ejercicio 3 - TIR'!$E$18-'Ejercicio 3 - TIR'!$C$18)*('Ejercicio 3 - TIR'!$E$18-'Ejercicio 3 - TIR'!$D$18)*(1-F712)))</f>
        <v>38292.2691071022</v>
      </c>
      <c r="H712" s="17">
        <f ca="1" t="shared" ref="H712:L712" si="5307">RAND()</f>
        <v>0.712135453315163</v>
      </c>
      <c r="I712" s="18">
        <f ca="1">IF(H712&lt;=('Ejercicio 3 - TIR'!$D$18-'Ejercicio 3 - TIR'!$C$18)/('Ejercicio 3 - TIR'!$E$18-'Ejercicio 3 - TIR'!$C$18),'Ejercicio 3 - TIR'!$C$18+SQRT(('Ejercicio 3 - TIR'!$E$18-'Ejercicio 3 - TIR'!$C$18)*('Ejercicio 3 - TIR'!$D$18-'Ejercicio 3 - TIR'!$C$18)*H712),'Ejercicio 3 - TIR'!$E$18-SQRT(('Ejercicio 3 - TIR'!$E$18-'Ejercicio 3 - TIR'!$C$18)*('Ejercicio 3 - TIR'!$E$18-'Ejercicio 3 - TIR'!$D$18)*(1-H712)))</f>
        <v>40353.5130473267</v>
      </c>
      <c r="J712" s="17">
        <f ca="1" t="shared" si="5307"/>
        <v>0.144093343426592</v>
      </c>
      <c r="K712" s="18">
        <f ca="1">IF(J712&lt;=('Ejercicio 3 - TIR'!$D$18-'Ejercicio 3 - TIR'!$C$18)/('Ejercicio 3 - TIR'!$E$18-'Ejercicio 3 - TIR'!$C$18),'Ejercicio 3 - TIR'!$C$18+SQRT(('Ejercicio 3 - TIR'!$E$18-'Ejercicio 3 - TIR'!$C$18)*('Ejercicio 3 - TIR'!$D$18-'Ejercicio 3 - TIR'!$C$18)*J712),'Ejercicio 3 - TIR'!$E$18-SQRT(('Ejercicio 3 - TIR'!$E$18-'Ejercicio 3 - TIR'!$C$18)*('Ejercicio 3 - TIR'!$E$18-'Ejercicio 3 - TIR'!$D$18)*(1-J712)))</f>
        <v>34649.0860944909</v>
      </c>
      <c r="L712" s="17">
        <f ca="1" t="shared" si="5307"/>
        <v>0.207957692631958</v>
      </c>
      <c r="M712" s="18">
        <f ca="1">IF(L712&lt;=('Ejercicio 3 - TIR'!$D$18-'Ejercicio 3 - TIR'!$C$18)/('Ejercicio 3 - TIR'!$E$18-'Ejercicio 3 - TIR'!$C$18),'Ejercicio 3 - TIR'!$C$18+SQRT(('Ejercicio 3 - TIR'!$E$18-'Ejercicio 3 - TIR'!$C$18)*('Ejercicio 3 - TIR'!$D$18-'Ejercicio 3 - TIR'!$C$18)*L712),'Ejercicio 3 - TIR'!$E$18-SQRT(('Ejercicio 3 - TIR'!$E$18-'Ejercicio 3 - TIR'!$C$18)*('Ejercicio 3 - TIR'!$E$18-'Ejercicio 3 - TIR'!$D$18)*(1-L712)))</f>
        <v>35585.127921077</v>
      </c>
      <c r="N712" s="17">
        <f ca="1" t="shared" ref="N712:R712" si="5308">RAND()</f>
        <v>0.0283852839768399</v>
      </c>
      <c r="O712" s="18">
        <f ca="1">IF(N712&lt;=('Ejercicio 3 - TIR'!$D$18-'Ejercicio 3 - TIR'!$C$18)/('Ejercicio 3 - TIR'!$E$18-'Ejercicio 3 - TIR'!$C$18),'Ejercicio 3 - TIR'!$C$18+SQRT(('Ejercicio 3 - TIR'!$E$18-'Ejercicio 3 - TIR'!$C$18)*('Ejercicio 3 - TIR'!$D$18-'Ejercicio 3 - TIR'!$C$18)*N712),'Ejercicio 3 - TIR'!$E$18-SQRT(('Ejercicio 3 - TIR'!$E$18-'Ejercicio 3 - TIR'!$C$18)*('Ejercicio 3 - TIR'!$E$18-'Ejercicio 3 - TIR'!$D$18)*(1-N712)))</f>
        <v>32063.441929526</v>
      </c>
      <c r="P712" s="17">
        <f ca="1" t="shared" si="5308"/>
        <v>0.407892848581483</v>
      </c>
      <c r="Q712" s="19">
        <f ca="1">IF(P712&lt;=('Ejercicio 3 - TIR'!$D$22-'Ejercicio 3 - TIR'!$C$22)/('Ejercicio 3 - TIR'!$E$22-'Ejercicio 3 - TIR'!$C$22),'Ejercicio 3 - TIR'!$C$22+SQRT(('Ejercicio 3 - TIR'!$E$22-'Ejercicio 3 - TIR'!$C$22)*('Ejercicio 3 - TIR'!$D$22-'Ejercicio 3 - TIR'!$C$22)*P712),'Ejercicio 3 - TIR'!$E$22-SQRT(('Ejercicio 3 - TIR'!$E$22-'Ejercicio 3 - TIR'!$C$22)*('Ejercicio 3 - TIR'!$E$22-'Ejercicio 3 - TIR'!$D$22)*(1-P712)))</f>
        <v>0.147096256705432</v>
      </c>
      <c r="R712" s="17">
        <f ca="1" t="shared" si="5308"/>
        <v>0.34574507353191</v>
      </c>
      <c r="S712" s="19">
        <f ca="1">IF(R712&lt;=('Ejercicio 3 - TIR'!$D$23-'Ejercicio 3 - TIR'!$C$23)/('Ejercicio 3 - TIR'!$E$23-'Ejercicio 3 - TIR'!$C$23),'Ejercicio 3 - TIR'!$C$23+SQRT(('Ejercicio 3 - TIR'!$E$23-'Ejercicio 3 - TIR'!$C$23)*('Ejercicio 3 - TIR'!$D$23-'Ejercicio 3 - TIR'!$C$23)*R712),'Ejercicio 3 - TIR'!$E$23-SQRT(('Ejercicio 3 - TIR'!$E$23-'Ejercicio 3 - TIR'!$C$23)*('Ejercicio 3 - TIR'!$E$23-'Ejercicio 3 - TIR'!$D$23)*(1-R712)))</f>
        <v>0.14494676596991</v>
      </c>
      <c r="T712" s="17">
        <f ca="1" t="shared" ref="T712:X712" si="5309">RAND()</f>
        <v>0.236196867537756</v>
      </c>
      <c r="U712" s="19">
        <f ca="1">IF(T712&lt;=('Ejercicio 3 - TIR'!$D$24-'Ejercicio 3 - TIR'!$C$24)/('Ejercicio 3 - TIR'!$E$24-'Ejercicio 3 - TIR'!$C$24),'Ejercicio 3 - TIR'!$C$24+SQRT(('Ejercicio 3 - TIR'!$E$24-'Ejercicio 3 - TIR'!$C$24)*('Ejercicio 3 - TIR'!$D$24-'Ejercicio 3 - TIR'!$C$24)*T712),'Ejercicio 3 - TIR'!$E$24-SQRT(('Ejercicio 3 - TIR'!$E$24-'Ejercicio 3 - TIR'!$C$24)*('Ejercicio 3 - TIR'!$E$24-'Ejercicio 3 - TIR'!$D$24)*(1-T712)))</f>
        <v>0.172271358778244</v>
      </c>
      <c r="V712" s="17">
        <f ca="1" t="shared" si="5309"/>
        <v>0.16571535037427</v>
      </c>
      <c r="W712" s="19">
        <f ca="1">IF(V712&lt;=('Ejercicio 3 - TIR'!$D$25-'Ejercicio 3 - TIR'!$C$25)/('Ejercicio 3 - TIR'!$E$25-'Ejercicio 3 - TIR'!$C$25),'Ejercicio 3 - TIR'!$C$25+SQRT(('Ejercicio 3 - TIR'!$E$25-'Ejercicio 3 - TIR'!$C$25)*('Ejercicio 3 - TIR'!$D$25-'Ejercicio 3 - TIR'!$C$25)*V712),'Ejercicio 3 - TIR'!$E$25-SQRT(('Ejercicio 3 - TIR'!$E$25-'Ejercicio 3 - TIR'!$C$25)*('Ejercicio 3 - TIR'!$E$25-'Ejercicio 3 - TIR'!$D$25)*(1-V712)))</f>
        <v>0.195231595140496</v>
      </c>
      <c r="X712" s="17">
        <f ca="1" t="shared" si="5309"/>
        <v>0.638802705770566</v>
      </c>
      <c r="Y712" s="19">
        <f ca="1">IF(X712&lt;=('Ejercicio 3 - TIR'!$D$26-'Ejercicio 3 - TIR'!$C$26)/('Ejercicio 3 - TIR'!$E$26-'Ejercicio 3 - TIR'!$C$26),'Ejercicio 3 - TIR'!$C$26+SQRT(('Ejercicio 3 - TIR'!$E$26-'Ejercicio 3 - TIR'!$C$26)*('Ejercicio 3 - TIR'!$D$26-'Ejercicio 3 - TIR'!$C$26)*X712),'Ejercicio 3 - TIR'!$E$26-SQRT(('Ejercicio 3 - TIR'!$E$26-'Ejercicio 3 - TIR'!$C$26)*('Ejercicio 3 - TIR'!$E$26-'Ejercicio 3 - TIR'!$D$26)*(1-X712)))</f>
        <v>0.235835926491786</v>
      </c>
      <c r="Z712" s="17">
        <f ca="1" t="shared" si="5240"/>
        <v>1.14709625670543</v>
      </c>
      <c r="AA712" s="17">
        <f ca="1" t="shared" si="5241"/>
        <v>1.31336414937107</v>
      </c>
      <c r="AB712" s="17">
        <f ca="1" t="shared" si="5242"/>
        <v>1.53961917595386</v>
      </c>
      <c r="AC712" s="17">
        <f ca="1" t="shared" si="5243"/>
        <v>1.84020148358423</v>
      </c>
      <c r="AD712" s="17">
        <f ca="1" t="shared" si="5244"/>
        <v>2.27418710539688</v>
      </c>
      <c r="AE712" s="16">
        <f ca="1" t="shared" si="5245"/>
        <v>3831.3189290053</v>
      </c>
      <c r="AF712" s="16">
        <f ca="1" t="shared" si="5246"/>
        <v>4386.65621716392</v>
      </c>
      <c r="AG712" s="16">
        <f ca="1" t="shared" si="5247"/>
        <v>5142.35144418778</v>
      </c>
      <c r="AH712" s="16">
        <f ca="1" t="shared" si="5248"/>
        <v>6146.30091940959</v>
      </c>
      <c r="AI712" s="16">
        <f ca="1" t="shared" si="5249"/>
        <v>7595.81949123587</v>
      </c>
      <c r="AJ712" s="18">
        <f ca="1" t="shared" si="5250"/>
        <v>43924.918553514</v>
      </c>
      <c r="AK712" s="18">
        <f ca="1" t="shared" si="5251"/>
        <v>52998.8573375368</v>
      </c>
      <c r="AL712" s="18">
        <f ca="1" t="shared" si="5252"/>
        <v>53346.3973803545</v>
      </c>
      <c r="AM712" s="18">
        <f ca="1" t="shared" si="5253"/>
        <v>65483.8051939005</v>
      </c>
      <c r="AN712" s="18">
        <f ca="1" t="shared" si="5254"/>
        <v>72918.2661907695</v>
      </c>
      <c r="AO712" s="18">
        <f ca="1">C712/'Ejercicio 3 - TIR'!$D$7</f>
        <v>13724.7632167134</v>
      </c>
      <c r="AP712" s="18">
        <f ca="1" t="shared" si="5255"/>
        <v>30200.1553368006</v>
      </c>
      <c r="AQ712" s="18">
        <f ca="1" t="shared" si="5256"/>
        <v>39274.0941208234</v>
      </c>
      <c r="AR712" s="18">
        <f ca="1" t="shared" si="5257"/>
        <v>39621.6341636411</v>
      </c>
      <c r="AS712" s="18">
        <f ca="1" t="shared" si="5258"/>
        <v>51759.0419771871</v>
      </c>
      <c r="AT712" s="18">
        <f ca="1" t="shared" si="5259"/>
        <v>59193.5029740561</v>
      </c>
      <c r="AU712" s="18">
        <f ca="1">AP712*'Ejercicio 3 - TIR'!$D$5</f>
        <v>15100.0776684003</v>
      </c>
      <c r="AV712" s="18">
        <f ca="1">AQ712*'Ejercicio 3 - TIR'!$D$5</f>
        <v>19637.0470604117</v>
      </c>
      <c r="AW712" s="18">
        <f ca="1">AR712*'Ejercicio 3 - TIR'!$D$5</f>
        <v>19810.8170818206</v>
      </c>
      <c r="AX712" s="18">
        <f ca="1">AS712*'Ejercicio 3 - TIR'!$D$5</f>
        <v>25879.5209885935</v>
      </c>
      <c r="AY712" s="18">
        <f ca="1">AT712*'Ejercicio 3 - TIR'!$D$5</f>
        <v>29596.7514870281</v>
      </c>
      <c r="AZ712" s="18">
        <f ca="1" t="shared" ref="AZ712:BD712" si="5310">AJ712-AU712-AE712</f>
        <v>24993.5219561084</v>
      </c>
      <c r="BA712" s="18">
        <f ca="1" t="shared" si="5310"/>
        <v>28975.1540599612</v>
      </c>
      <c r="BB712" s="18">
        <f ca="1" t="shared" si="5310"/>
        <v>28393.2288543462</v>
      </c>
      <c r="BC712" s="18">
        <f ca="1" t="shared" si="5310"/>
        <v>33457.9832858973</v>
      </c>
      <c r="BD712" s="18">
        <f ca="1" t="shared" si="5310"/>
        <v>35725.6952125056</v>
      </c>
      <c r="BE712" s="18">
        <f ca="1" t="shared" ref="BE712:BI712" si="5311">AZ712/Z712</f>
        <v>21788.5132219785</v>
      </c>
      <c r="BF712" s="18">
        <f ca="1" t="shared" si="5311"/>
        <v>22061.7823882557</v>
      </c>
      <c r="BG712" s="18">
        <f ca="1" t="shared" si="5311"/>
        <v>18441.7220165859</v>
      </c>
      <c r="BH712" s="18">
        <f ca="1" t="shared" si="5311"/>
        <v>18181.6956373331</v>
      </c>
      <c r="BI712" s="18">
        <f ca="1" t="shared" si="5311"/>
        <v>15709.2154500942</v>
      </c>
      <c r="BJ712" s="18">
        <f ca="1" t="shared" si="5262"/>
        <v>59234.2476971072</v>
      </c>
      <c r="BK712" s="18">
        <f ca="1" t="shared" si="5263"/>
        <v>31212.6795320749</v>
      </c>
      <c r="BL712" s="18">
        <f ca="1" t="shared" si="5264"/>
        <v>90446.9272291821</v>
      </c>
      <c r="BM712" s="18">
        <f ca="1">BK712*'Ejercicio 3 - TIR'!$D$5</f>
        <v>15606.3397660375</v>
      </c>
      <c r="BN712" s="18">
        <f ca="1" t="shared" si="5265"/>
        <v>74840.5874631446</v>
      </c>
      <c r="BO712" s="18">
        <f ca="1" t="shared" si="5266"/>
        <v>32908.720344751</v>
      </c>
      <c r="BP712" s="18">
        <f ca="1" t="shared" si="5267"/>
        <v>-94670.1548199613</v>
      </c>
      <c r="BQ712" s="18">
        <f ca="1" t="shared" ref="BQ712:BT712" si="5312">BE712</f>
        <v>21788.5132219785</v>
      </c>
      <c r="BR712" s="18">
        <f ca="1" t="shared" si="5312"/>
        <v>22061.7823882557</v>
      </c>
      <c r="BS712" s="18">
        <f ca="1" t="shared" si="5312"/>
        <v>18441.7220165859</v>
      </c>
      <c r="BT712" s="18">
        <f ca="1" t="shared" si="5312"/>
        <v>18181.6956373331</v>
      </c>
      <c r="BU712" s="18">
        <f ca="1" t="shared" si="5269"/>
        <v>48617.9357948452</v>
      </c>
      <c r="BV712" s="20">
        <f ca="1" t="shared" si="5270"/>
        <v>9.9382608175967</v>
      </c>
    </row>
    <row r="713" ht="15" customHeight="1" spans="1:74">
      <c r="A713" s="16">
        <v>712</v>
      </c>
      <c r="B713" s="17">
        <f ca="1" t="shared" ref="B713:F713" si="5313">RAND()</f>
        <v>0.876472853789057</v>
      </c>
      <c r="C713" s="18">
        <f ca="1">IF(B713&lt;=('Ejercicio 3 - TIR'!$D$13-'Ejercicio 3 - TIR'!$C$13)/('Ejercicio 3 - TIR'!$E$13-'Ejercicio 3 - TIR'!$C$13),'Ejercicio 3 - TIR'!$C$13+SQRT(('Ejercicio 3 - TIR'!$E$13-'Ejercicio 3 - TIR'!$C$13)*('Ejercicio 3 - TIR'!$D$13-'Ejercicio 3 - TIR'!$C$13)*B713),'Ejercicio 3 - TIR'!$E$13-SQRT(('Ejercicio 3 - TIR'!$E$13-'Ejercicio 3 - TIR'!$C$13)*('Ejercicio 3 - TIR'!$E$13-'Ejercicio 3 - TIR'!$D$13)*(1-B713)))</f>
        <v>87824.9198995189</v>
      </c>
      <c r="D713" s="17">
        <f ca="1" t="shared" si="5313"/>
        <v>0.33276215816304</v>
      </c>
      <c r="E713" s="18">
        <f ca="1">IF(D713&lt;=('Ejercicio 3 - TIR'!$D$14-'Ejercicio 3 - TIR'!$C$14)/('Ejercicio 3 - TIR'!$E$14-'Ejercicio 3 - TIR'!$C$14),'Ejercicio 3 - TIR'!$C$14+SQRT(('Ejercicio 3 - TIR'!$E$14-'Ejercicio 3 - TIR'!$C$14)*('Ejercicio 3 - TIR'!$D$14-'Ejercicio 3 - TIR'!$C$14)*D713),'Ejercicio 3 - TIR'!$E$14-SQRT(('Ejercicio 3 - TIR'!$E$14-'Ejercicio 3 - TIR'!$C$14)*('Ejercicio 3 - TIR'!$E$14-'Ejercicio 3 - TIR'!$D$14)*(1-D713)))</f>
        <v>29995.7143495428</v>
      </c>
      <c r="F713" s="17">
        <f ca="1" t="shared" si="5313"/>
        <v>0.581200480476086</v>
      </c>
      <c r="G713" s="18">
        <f ca="1">IF(F713&lt;=('Ejercicio 3 - TIR'!$D$18-'Ejercicio 3 - TIR'!$C$18)/('Ejercicio 3 - TIR'!$E$18-'Ejercicio 3 - TIR'!$C$18),'Ejercicio 3 - TIR'!$C$18+SQRT(('Ejercicio 3 - TIR'!$E$18-'Ejercicio 3 - TIR'!$C$18)*('Ejercicio 3 - TIR'!$D$18-'Ejercicio 3 - TIR'!$C$18)*F713),'Ejercicio 3 - TIR'!$E$18-SQRT(('Ejercicio 3 - TIR'!$E$18-'Ejercicio 3 - TIR'!$C$18)*('Ejercicio 3 - TIR'!$E$18-'Ejercicio 3 - TIR'!$D$18)*(1-F713)))</f>
        <v>39337.026939632</v>
      </c>
      <c r="H713" s="17">
        <f ca="1" t="shared" ref="H713:L713" si="5314">RAND()</f>
        <v>0.590687401191399</v>
      </c>
      <c r="I713" s="18">
        <f ca="1">IF(H713&lt;=('Ejercicio 3 - TIR'!$D$18-'Ejercicio 3 - TIR'!$C$18)/('Ejercicio 3 - TIR'!$E$18-'Ejercicio 3 - TIR'!$C$18),'Ejercicio 3 - TIR'!$C$18+SQRT(('Ejercicio 3 - TIR'!$E$18-'Ejercicio 3 - TIR'!$C$18)*('Ejercicio 3 - TIR'!$D$18-'Ejercicio 3 - TIR'!$C$18)*H713),'Ejercicio 3 - TIR'!$E$18-SQRT(('Ejercicio 3 - TIR'!$E$18-'Ejercicio 3 - TIR'!$C$18)*('Ejercicio 3 - TIR'!$E$18-'Ejercicio 3 - TIR'!$D$18)*(1-H713)))</f>
        <v>39412.9225099705</v>
      </c>
      <c r="J713" s="17">
        <f ca="1" t="shared" si="5314"/>
        <v>0.945003988768667</v>
      </c>
      <c r="K713" s="18">
        <f ca="1">IF(J713&lt;=('Ejercicio 3 - TIR'!$D$18-'Ejercicio 3 - TIR'!$C$18)/('Ejercicio 3 - TIR'!$E$18-'Ejercicio 3 - TIR'!$C$18),'Ejercicio 3 - TIR'!$C$18+SQRT(('Ejercicio 3 - TIR'!$E$18-'Ejercicio 3 - TIR'!$C$18)*('Ejercicio 3 - TIR'!$D$18-'Ejercicio 3 - TIR'!$C$18)*J713),'Ejercicio 3 - TIR'!$E$18-SQRT(('Ejercicio 3 - TIR'!$E$18-'Ejercicio 3 - TIR'!$C$18)*('Ejercicio 3 - TIR'!$E$18-'Ejercicio 3 - TIR'!$D$18)*(1-J713)))</f>
        <v>42969.0640476987</v>
      </c>
      <c r="L713" s="17">
        <f ca="1" t="shared" si="5314"/>
        <v>0.180725403050845</v>
      </c>
      <c r="M713" s="18">
        <f ca="1">IF(L713&lt;=('Ejercicio 3 - TIR'!$D$18-'Ejercicio 3 - TIR'!$C$18)/('Ejercicio 3 - TIR'!$E$18-'Ejercicio 3 - TIR'!$C$18),'Ejercicio 3 - TIR'!$C$18+SQRT(('Ejercicio 3 - TIR'!$E$18-'Ejercicio 3 - TIR'!$C$18)*('Ejercicio 3 - TIR'!$D$18-'Ejercicio 3 - TIR'!$C$18)*L713),'Ejercicio 3 - TIR'!$E$18-SQRT(('Ejercicio 3 - TIR'!$E$18-'Ejercicio 3 - TIR'!$C$18)*('Ejercicio 3 - TIR'!$E$18-'Ejercicio 3 - TIR'!$D$18)*(1-L713)))</f>
        <v>35206.6121862135</v>
      </c>
      <c r="N713" s="17">
        <f ca="1" t="shared" ref="N713:R713" si="5315">RAND()</f>
        <v>0.399335394461433</v>
      </c>
      <c r="O713" s="18">
        <f ca="1">IF(N713&lt;=('Ejercicio 3 - TIR'!$D$18-'Ejercicio 3 - TIR'!$C$18)/('Ejercicio 3 - TIR'!$E$18-'Ejercicio 3 - TIR'!$C$18),'Ejercicio 3 - TIR'!$C$18+SQRT(('Ejercicio 3 - TIR'!$E$18-'Ejercicio 3 - TIR'!$C$18)*('Ejercicio 3 - TIR'!$D$18-'Ejercicio 3 - TIR'!$C$18)*N713),'Ejercicio 3 - TIR'!$E$18-SQRT(('Ejercicio 3 - TIR'!$E$18-'Ejercicio 3 - TIR'!$C$18)*('Ejercicio 3 - TIR'!$E$18-'Ejercicio 3 - TIR'!$D$18)*(1-N713)))</f>
        <v>37739.5290017685</v>
      </c>
      <c r="P713" s="17">
        <f ca="1" t="shared" si="5315"/>
        <v>0.694639652707233</v>
      </c>
      <c r="Q713" s="19">
        <f ca="1">IF(P713&lt;=('Ejercicio 3 - TIR'!$D$22-'Ejercicio 3 - TIR'!$C$22)/('Ejercicio 3 - TIR'!$E$22-'Ejercicio 3 - TIR'!$C$22),'Ejercicio 3 - TIR'!$C$22+SQRT(('Ejercicio 3 - TIR'!$E$22-'Ejercicio 3 - TIR'!$C$22)*('Ejercicio 3 - TIR'!$D$22-'Ejercicio 3 - TIR'!$C$22)*P713),'Ejercicio 3 - TIR'!$E$22-SQRT(('Ejercicio 3 - TIR'!$E$22-'Ejercicio 3 - TIR'!$C$22)*('Ejercicio 3 - TIR'!$E$22-'Ejercicio 3 - TIR'!$D$22)*(1-P713)))</f>
        <v>0.156555413735214</v>
      </c>
      <c r="R713" s="17">
        <f ca="1" t="shared" si="5315"/>
        <v>0.975649593482053</v>
      </c>
      <c r="S713" s="19">
        <f ca="1">IF(R713&lt;=('Ejercicio 3 - TIR'!$D$23-'Ejercicio 3 - TIR'!$C$23)/('Ejercicio 3 - TIR'!$E$23-'Ejercicio 3 - TIR'!$C$23),'Ejercicio 3 - TIR'!$C$23+SQRT(('Ejercicio 3 - TIR'!$E$23-'Ejercicio 3 - TIR'!$C$23)*('Ejercicio 3 - TIR'!$D$23-'Ejercicio 3 - TIR'!$C$23)*R713),'Ejercicio 3 - TIR'!$E$23-SQRT(('Ejercicio 3 - TIR'!$E$23-'Ejercicio 3 - TIR'!$C$23)*('Ejercicio 3 - TIR'!$E$23-'Ejercicio 3 - TIR'!$D$23)*(1-R713)))</f>
        <v>0.173379521789757</v>
      </c>
      <c r="T713" s="17">
        <f ca="1" t="shared" ref="T713:X713" si="5316">RAND()</f>
        <v>0.145646132877466</v>
      </c>
      <c r="U713" s="19">
        <f ca="1">IF(T713&lt;=('Ejercicio 3 - TIR'!$D$24-'Ejercicio 3 - TIR'!$C$24)/('Ejercicio 3 - TIR'!$E$24-'Ejercicio 3 - TIR'!$C$24),'Ejercicio 3 - TIR'!$C$24+SQRT(('Ejercicio 3 - TIR'!$E$24-'Ejercicio 3 - TIR'!$C$24)*('Ejercicio 3 - TIR'!$D$24-'Ejercicio 3 - TIR'!$C$24)*T713),'Ejercicio 3 - TIR'!$E$24-SQRT(('Ejercicio 3 - TIR'!$E$24-'Ejercicio 3 - TIR'!$C$24)*('Ejercicio 3 - TIR'!$E$24-'Ejercicio 3 - TIR'!$D$24)*(1-T713)))</f>
        <v>0.167488764365806</v>
      </c>
      <c r="V713" s="17">
        <f ca="1" t="shared" si="5316"/>
        <v>0.463971532288284</v>
      </c>
      <c r="W713" s="19">
        <f ca="1">IF(V713&lt;=('Ejercicio 3 - TIR'!$D$25-'Ejercicio 3 - TIR'!$C$25)/('Ejercicio 3 - TIR'!$E$25-'Ejercicio 3 - TIR'!$C$25),'Ejercicio 3 - TIR'!$C$25+SQRT(('Ejercicio 3 - TIR'!$E$25-'Ejercicio 3 - TIR'!$C$25)*('Ejercicio 3 - TIR'!$D$25-'Ejercicio 3 - TIR'!$C$25)*V713),'Ejercicio 3 - TIR'!$E$25-SQRT(('Ejercicio 3 - TIR'!$E$25-'Ejercicio 3 - TIR'!$C$25)*('Ejercicio 3 - TIR'!$E$25-'Ejercicio 3 - TIR'!$D$25)*(1-V713)))</f>
        <v>0.206686034157664</v>
      </c>
      <c r="X713" s="17">
        <f ca="1" t="shared" si="5316"/>
        <v>0.846966160644486</v>
      </c>
      <c r="Y713" s="19">
        <f ca="1">IF(X713&lt;=('Ejercicio 3 - TIR'!$D$26-'Ejercicio 3 - TIR'!$C$26)/('Ejercicio 3 - TIR'!$E$26-'Ejercicio 3 - TIR'!$C$26),'Ejercicio 3 - TIR'!$C$26+SQRT(('Ejercicio 3 - TIR'!$E$26-'Ejercicio 3 - TIR'!$C$26)*('Ejercicio 3 - TIR'!$D$26-'Ejercicio 3 - TIR'!$C$26)*X713),'Ejercicio 3 - TIR'!$E$26-SQRT(('Ejercicio 3 - TIR'!$E$26-'Ejercicio 3 - TIR'!$C$26)*('Ejercicio 3 - TIR'!$E$26-'Ejercicio 3 - TIR'!$D$26)*(1-X713)))</f>
        <v>0.251253126560967</v>
      </c>
      <c r="Z713" s="17">
        <f ca="1" t="shared" si="5240"/>
        <v>1.15655541373521</v>
      </c>
      <c r="AA713" s="17">
        <f ca="1" t="shared" si="5241"/>
        <v>1.35707843829198</v>
      </c>
      <c r="AB713" s="17">
        <f ca="1" t="shared" si="5242"/>
        <v>1.58437382906898</v>
      </c>
      <c r="AC713" s="17">
        <f ca="1" t="shared" si="5243"/>
        <v>1.91184177242244</v>
      </c>
      <c r="AD713" s="17">
        <f ca="1" t="shared" si="5244"/>
        <v>2.39219799523344</v>
      </c>
      <c r="AE713" s="16">
        <f ca="1" t="shared" si="5245"/>
        <v>4695.99147027598</v>
      </c>
      <c r="AF713" s="16">
        <f ca="1" t="shared" si="5246"/>
        <v>5510.1802257212</v>
      </c>
      <c r="AG713" s="16">
        <f ca="1" t="shared" si="5247"/>
        <v>6433.07350316015</v>
      </c>
      <c r="AH713" s="16">
        <f ca="1" t="shared" si="5248"/>
        <v>7762.69995297307</v>
      </c>
      <c r="AI713" s="16">
        <f ca="1" t="shared" si="5249"/>
        <v>9713.10258671223</v>
      </c>
      <c r="AJ713" s="18">
        <f ca="1" t="shared" si="5250"/>
        <v>45495.4514672793</v>
      </c>
      <c r="AK713" s="18">
        <f ca="1" t="shared" si="5251"/>
        <v>53486.4273283536</v>
      </c>
      <c r="AL713" s="18">
        <f ca="1" t="shared" si="5252"/>
        <v>68079.0605367627</v>
      </c>
      <c r="AM713" s="18">
        <f ca="1" t="shared" si="5253"/>
        <v>67309.47184308</v>
      </c>
      <c r="AN713" s="18">
        <f ca="1" t="shared" si="5254"/>
        <v>90280.4256190848</v>
      </c>
      <c r="AO713" s="18">
        <f ca="1">C713/'Ejercicio 3 - TIR'!$D$7</f>
        <v>17564.9839799038</v>
      </c>
      <c r="AP713" s="18">
        <f ca="1" t="shared" si="5255"/>
        <v>27930.4674873755</v>
      </c>
      <c r="AQ713" s="18">
        <f ca="1" t="shared" si="5256"/>
        <v>35921.4433484499</v>
      </c>
      <c r="AR713" s="18">
        <f ca="1" t="shared" si="5257"/>
        <v>50514.0765568589</v>
      </c>
      <c r="AS713" s="18">
        <f ca="1" t="shared" si="5258"/>
        <v>49744.4878631762</v>
      </c>
      <c r="AT713" s="18">
        <f ca="1" t="shared" si="5259"/>
        <v>72715.4416391811</v>
      </c>
      <c r="AU713" s="18">
        <f ca="1">AP713*'Ejercicio 3 - TIR'!$D$5</f>
        <v>13965.2337436878</v>
      </c>
      <c r="AV713" s="18">
        <f ca="1">AQ713*'Ejercicio 3 - TIR'!$D$5</f>
        <v>17960.7216742249</v>
      </c>
      <c r="AW713" s="18">
        <f ca="1">AR713*'Ejercicio 3 - TIR'!$D$5</f>
        <v>25257.0382784295</v>
      </c>
      <c r="AX713" s="18">
        <f ca="1">AS713*'Ejercicio 3 - TIR'!$D$5</f>
        <v>24872.2439315881</v>
      </c>
      <c r="AY713" s="18">
        <f ca="1">AT713*'Ejercicio 3 - TIR'!$D$5</f>
        <v>36357.7208195905</v>
      </c>
      <c r="AZ713" s="18">
        <f ca="1" t="shared" ref="AZ713:BD713" si="5317">AJ713-AU713-AE713</f>
        <v>26834.2262533156</v>
      </c>
      <c r="BA713" s="18">
        <f ca="1" t="shared" si="5317"/>
        <v>30015.5254284075</v>
      </c>
      <c r="BB713" s="18">
        <f ca="1" t="shared" si="5317"/>
        <v>36388.9487551731</v>
      </c>
      <c r="BC713" s="18">
        <f ca="1" t="shared" si="5317"/>
        <v>34674.5279585188</v>
      </c>
      <c r="BD713" s="18">
        <f ca="1" t="shared" si="5317"/>
        <v>44209.6022127821</v>
      </c>
      <c r="BE713" s="18">
        <f ca="1" t="shared" ref="BE713:BI713" si="5318">AZ713/Z713</f>
        <v>23201.8508881055</v>
      </c>
      <c r="BF713" s="18">
        <f ca="1" t="shared" si="5318"/>
        <v>22117.7528000408</v>
      </c>
      <c r="BG713" s="18">
        <f ca="1" t="shared" si="5318"/>
        <v>22967.4008037334</v>
      </c>
      <c r="BH713" s="18">
        <f ca="1" t="shared" si="5318"/>
        <v>18136.7142713822</v>
      </c>
      <c r="BI713" s="18">
        <f ca="1" t="shared" si="5318"/>
        <v>18480.7454486926</v>
      </c>
      <c r="BJ713" s="18">
        <f ca="1" t="shared" si="5262"/>
        <v>71755.6877325713</v>
      </c>
      <c r="BK713" s="18">
        <f ca="1" t="shared" si="5263"/>
        <v>42018.9194630333</v>
      </c>
      <c r="BL713" s="18">
        <f ca="1" t="shared" si="5264"/>
        <v>113774.607195605</v>
      </c>
      <c r="BM713" s="18">
        <f ca="1">BK713*'Ejercicio 3 - TIR'!$D$5</f>
        <v>21009.4597315167</v>
      </c>
      <c r="BN713" s="18">
        <f ca="1" t="shared" si="5265"/>
        <v>92765.147464088</v>
      </c>
      <c r="BO713" s="18">
        <f ca="1" t="shared" si="5266"/>
        <v>38778.2063394947</v>
      </c>
      <c r="BP713" s="18">
        <f ca="1" t="shared" si="5267"/>
        <v>-117820.634249062</v>
      </c>
      <c r="BQ713" s="18">
        <f ca="1" t="shared" ref="BQ713:BT713" si="5319">BE713</f>
        <v>23201.8508881055</v>
      </c>
      <c r="BR713" s="18">
        <f ca="1" t="shared" si="5319"/>
        <v>22117.7528000408</v>
      </c>
      <c r="BS713" s="18">
        <f ca="1" t="shared" si="5319"/>
        <v>22967.4008037334</v>
      </c>
      <c r="BT713" s="18">
        <f ca="1" t="shared" si="5319"/>
        <v>18136.7142713822</v>
      </c>
      <c r="BU713" s="18">
        <f ca="1" t="shared" si="5269"/>
        <v>57258.9517881873</v>
      </c>
      <c r="BV713" s="20">
        <f ca="1" t="shared" si="5270"/>
        <v>6.05155365367627</v>
      </c>
    </row>
    <row r="714" ht="15" customHeight="1" spans="1:74">
      <c r="A714" s="16">
        <v>713</v>
      </c>
      <c r="B714" s="17">
        <f ca="1" t="shared" ref="B714:F714" si="5320">RAND()</f>
        <v>0.697156061040728</v>
      </c>
      <c r="C714" s="18">
        <f ca="1">IF(B714&lt;=('Ejercicio 3 - TIR'!$D$13-'Ejercicio 3 - TIR'!$C$13)/('Ejercicio 3 - TIR'!$E$13-'Ejercicio 3 - TIR'!$C$13),'Ejercicio 3 - TIR'!$C$13+SQRT(('Ejercicio 3 - TIR'!$E$13-'Ejercicio 3 - TIR'!$C$13)*('Ejercicio 3 - TIR'!$D$13-'Ejercicio 3 - TIR'!$C$13)*B714),'Ejercicio 3 - TIR'!$E$13-SQRT(('Ejercicio 3 - TIR'!$E$13-'Ejercicio 3 - TIR'!$C$13)*('Ejercicio 3 - TIR'!$E$13-'Ejercicio 3 - TIR'!$D$13)*(1-B714)))</f>
        <v>80936.6129255285</v>
      </c>
      <c r="D714" s="17">
        <f ca="1" t="shared" si="5320"/>
        <v>0.92038237910972</v>
      </c>
      <c r="E714" s="18">
        <f ca="1">IF(D714&lt;=('Ejercicio 3 - TIR'!$D$14-'Ejercicio 3 - TIR'!$C$14)/('Ejercicio 3 - TIR'!$E$14-'Ejercicio 3 - TIR'!$C$14),'Ejercicio 3 - TIR'!$C$14+SQRT(('Ejercicio 3 - TIR'!$E$14-'Ejercicio 3 - TIR'!$C$14)*('Ejercicio 3 - TIR'!$D$14-'Ejercicio 3 - TIR'!$C$14)*D714),'Ejercicio 3 - TIR'!$E$14-SQRT(('Ejercicio 3 - TIR'!$E$14-'Ejercicio 3 - TIR'!$C$14)*('Ejercicio 3 - TIR'!$E$14-'Ejercicio 3 - TIR'!$D$14)*(1-D714)))</f>
        <v>36544.1870517139</v>
      </c>
      <c r="F714" s="17">
        <f ca="1" t="shared" si="5320"/>
        <v>0.994413227691225</v>
      </c>
      <c r="G714" s="18">
        <f ca="1">IF(F714&lt;=('Ejercicio 3 - TIR'!$D$18-'Ejercicio 3 - TIR'!$C$18)/('Ejercicio 3 - TIR'!$E$18-'Ejercicio 3 - TIR'!$C$18),'Ejercicio 3 - TIR'!$C$18+SQRT(('Ejercicio 3 - TIR'!$E$18-'Ejercicio 3 - TIR'!$C$18)*('Ejercicio 3 - TIR'!$D$18-'Ejercicio 3 - TIR'!$C$18)*F714),'Ejercicio 3 - TIR'!$E$18-SQRT(('Ejercicio 3 - TIR'!$E$18-'Ejercicio 3 - TIR'!$C$18)*('Ejercicio 3 - TIR'!$E$18-'Ejercicio 3 - TIR'!$D$18)*(1-F714)))</f>
        <v>44352.6917865822</v>
      </c>
      <c r="H714" s="17">
        <f ca="1" t="shared" ref="H714:L714" si="5321">RAND()</f>
        <v>0.224206602774711</v>
      </c>
      <c r="I714" s="18">
        <f ca="1">IF(H714&lt;=('Ejercicio 3 - TIR'!$D$18-'Ejercicio 3 - TIR'!$C$18)/('Ejercicio 3 - TIR'!$E$18-'Ejercicio 3 - TIR'!$C$18),'Ejercicio 3 - TIR'!$C$18+SQRT(('Ejercicio 3 - TIR'!$E$18-'Ejercicio 3 - TIR'!$C$18)*('Ejercicio 3 - TIR'!$D$18-'Ejercicio 3 - TIR'!$C$18)*H714),'Ejercicio 3 - TIR'!$E$18-SQRT(('Ejercicio 3 - TIR'!$E$18-'Ejercicio 3 - TIR'!$C$18)*('Ejercicio 3 - TIR'!$E$18-'Ejercicio 3 - TIR'!$D$18)*(1-H714)))</f>
        <v>35799.2232597311</v>
      </c>
      <c r="J714" s="17">
        <f ca="1" t="shared" si="5321"/>
        <v>0.342283498494871</v>
      </c>
      <c r="K714" s="18">
        <f ca="1">IF(J714&lt;=('Ejercicio 3 - TIR'!$D$18-'Ejercicio 3 - TIR'!$C$18)/('Ejercicio 3 - TIR'!$E$18-'Ejercicio 3 - TIR'!$C$18),'Ejercicio 3 - TIR'!$C$18+SQRT(('Ejercicio 3 - TIR'!$E$18-'Ejercicio 3 - TIR'!$C$18)*('Ejercicio 3 - TIR'!$D$18-'Ejercicio 3 - TIR'!$C$18)*J714),'Ejercicio 3 - TIR'!$E$18-SQRT(('Ejercicio 3 - TIR'!$E$18-'Ejercicio 3 - TIR'!$C$18)*('Ejercicio 3 - TIR'!$E$18-'Ejercicio 3 - TIR'!$D$18)*(1-J714)))</f>
        <v>37165.3698281548</v>
      </c>
      <c r="L714" s="17">
        <f ca="1" t="shared" si="5321"/>
        <v>0.746874342881868</v>
      </c>
      <c r="M714" s="18">
        <f ca="1">IF(L714&lt;=('Ejercicio 3 - TIR'!$D$18-'Ejercicio 3 - TIR'!$C$18)/('Ejercicio 3 - TIR'!$E$18-'Ejercicio 3 - TIR'!$C$18),'Ejercicio 3 - TIR'!$C$18+SQRT(('Ejercicio 3 - TIR'!$E$18-'Ejercicio 3 - TIR'!$C$18)*('Ejercicio 3 - TIR'!$D$18-'Ejercicio 3 - TIR'!$C$18)*L714),'Ejercicio 3 - TIR'!$E$18-SQRT(('Ejercicio 3 - TIR'!$E$18-'Ejercicio 3 - TIR'!$C$18)*('Ejercicio 3 - TIR'!$E$18-'Ejercicio 3 - TIR'!$D$18)*(1-L714)))</f>
        <v>40642.8880799479</v>
      </c>
      <c r="N714" s="17">
        <f ca="1" t="shared" ref="N714:R714" si="5322">RAND()</f>
        <v>0.581696127119811</v>
      </c>
      <c r="O714" s="18">
        <f ca="1">IF(N714&lt;=('Ejercicio 3 - TIR'!$D$18-'Ejercicio 3 - TIR'!$C$18)/('Ejercicio 3 - TIR'!$E$18-'Ejercicio 3 - TIR'!$C$18),'Ejercicio 3 - TIR'!$C$18+SQRT(('Ejercicio 3 - TIR'!$E$18-'Ejercicio 3 - TIR'!$C$18)*('Ejercicio 3 - TIR'!$D$18-'Ejercicio 3 - TIR'!$C$18)*N714),'Ejercicio 3 - TIR'!$E$18-SQRT(('Ejercicio 3 - TIR'!$E$18-'Ejercicio 3 - TIR'!$C$18)*('Ejercicio 3 - TIR'!$E$18-'Ejercicio 3 - TIR'!$D$18)*(1-N714)))</f>
        <v>39341.0073904249</v>
      </c>
      <c r="P714" s="17">
        <f ca="1" t="shared" si="5322"/>
        <v>0.412398464319911</v>
      </c>
      <c r="Q714" s="19">
        <f ca="1">IF(P714&lt;=('Ejercicio 3 - TIR'!$D$22-'Ejercicio 3 - TIR'!$C$22)/('Ejercicio 3 - TIR'!$E$22-'Ejercicio 3 - TIR'!$C$22),'Ejercicio 3 - TIR'!$C$22+SQRT(('Ejercicio 3 - TIR'!$E$22-'Ejercicio 3 - TIR'!$C$22)*('Ejercicio 3 - TIR'!$D$22-'Ejercicio 3 - TIR'!$C$22)*P714),'Ejercicio 3 - TIR'!$E$22-SQRT(('Ejercicio 3 - TIR'!$E$22-'Ejercicio 3 - TIR'!$C$22)*('Ejercicio 3 - TIR'!$E$22-'Ejercicio 3 - TIR'!$D$22)*(1-P714)))</f>
        <v>0.147245499367342</v>
      </c>
      <c r="R714" s="17">
        <f ca="1" t="shared" si="5322"/>
        <v>0.998535162913569</v>
      </c>
      <c r="S714" s="19">
        <f ca="1">IF(R714&lt;=('Ejercicio 3 - TIR'!$D$23-'Ejercicio 3 - TIR'!$C$23)/('Ejercicio 3 - TIR'!$E$23-'Ejercicio 3 - TIR'!$C$23),'Ejercicio 3 - TIR'!$C$23+SQRT(('Ejercicio 3 - TIR'!$E$23-'Ejercicio 3 - TIR'!$C$23)*('Ejercicio 3 - TIR'!$D$23-'Ejercicio 3 - TIR'!$C$23)*R714),'Ejercicio 3 - TIR'!$E$23-SQRT(('Ejercicio 3 - TIR'!$E$23-'Ejercicio 3 - TIR'!$C$23)*('Ejercicio 3 - TIR'!$E$23-'Ejercicio 3 - TIR'!$D$23)*(1-R714)))</f>
        <v>0.178376206061233</v>
      </c>
      <c r="T714" s="17">
        <f ca="1" t="shared" ref="T714:X714" si="5323">RAND()</f>
        <v>0.705189927151326</v>
      </c>
      <c r="U714" s="19">
        <f ca="1">IF(T714&lt;=('Ejercicio 3 - TIR'!$D$24-'Ejercicio 3 - TIR'!$C$24)/('Ejercicio 3 - TIR'!$E$24-'Ejercicio 3 - TIR'!$C$24),'Ejercicio 3 - TIR'!$C$24+SQRT(('Ejercicio 3 - TIR'!$E$24-'Ejercicio 3 - TIR'!$C$24)*('Ejercicio 3 - TIR'!$D$24-'Ejercicio 3 - TIR'!$C$24)*T714),'Ejercicio 3 - TIR'!$E$24-SQRT(('Ejercicio 3 - TIR'!$E$24-'Ejercicio 3 - TIR'!$C$24)*('Ejercicio 3 - TIR'!$E$24-'Ejercicio 3 - TIR'!$D$24)*(1-T714)))</f>
        <v>0.191269037538288</v>
      </c>
      <c r="V714" s="17">
        <f ca="1" t="shared" si="5323"/>
        <v>0.0208972812316361</v>
      </c>
      <c r="W714" s="19">
        <f ca="1">IF(V714&lt;=('Ejercicio 3 - TIR'!$D$25-'Ejercicio 3 - TIR'!$C$25)/('Ejercicio 3 - TIR'!$E$25-'Ejercicio 3 - TIR'!$C$25),'Ejercicio 3 - TIR'!$C$25+SQRT(('Ejercicio 3 - TIR'!$E$25-'Ejercicio 3 - TIR'!$C$25)*('Ejercicio 3 - TIR'!$D$25-'Ejercicio 3 - TIR'!$C$25)*V714),'Ejercicio 3 - TIR'!$E$25-SQRT(('Ejercicio 3 - TIR'!$E$25-'Ejercicio 3 - TIR'!$C$25)*('Ejercicio 3 - TIR'!$E$25-'Ejercicio 3 - TIR'!$D$25)*(1-V714)))</f>
        <v>0.1854088994929</v>
      </c>
      <c r="X714" s="17">
        <f ca="1" t="shared" si="5323"/>
        <v>0.265875541375409</v>
      </c>
      <c r="Y714" s="19">
        <f ca="1">IF(X714&lt;=('Ejercicio 3 - TIR'!$D$26-'Ejercicio 3 - TIR'!$C$26)/('Ejercicio 3 - TIR'!$E$26-'Ejercicio 3 - TIR'!$C$26),'Ejercicio 3 - TIR'!$C$26+SQRT(('Ejercicio 3 - TIR'!$E$26-'Ejercicio 3 - TIR'!$C$26)*('Ejercicio 3 - TIR'!$D$26-'Ejercicio 3 - TIR'!$C$26)*X714),'Ejercicio 3 - TIR'!$E$26-SQRT(('Ejercicio 3 - TIR'!$E$26-'Ejercicio 3 - TIR'!$C$26)*('Ejercicio 3 - TIR'!$E$26-'Ejercicio 3 - TIR'!$D$26)*(1-X714)))</f>
        <v>0.216792983441819</v>
      </c>
      <c r="Z714" s="17">
        <f ca="1" t="shared" si="5240"/>
        <v>1.14724549936734</v>
      </c>
      <c r="AA714" s="17">
        <f ca="1" t="shared" si="5241"/>
        <v>1.35188679896531</v>
      </c>
      <c r="AB714" s="17">
        <f ca="1" t="shared" si="5242"/>
        <v>1.61046088586413</v>
      </c>
      <c r="AC714" s="17">
        <f ca="1" t="shared" si="5243"/>
        <v>1.90905466638855</v>
      </c>
      <c r="AD714" s="17">
        <f ca="1" t="shared" si="5244"/>
        <v>2.32292432306846</v>
      </c>
      <c r="AE714" s="16">
        <f ca="1" t="shared" si="5245"/>
        <v>5380.96707140317</v>
      </c>
      <c r="AF714" s="16">
        <f ca="1" t="shared" si="5246"/>
        <v>6340.80356254049</v>
      </c>
      <c r="AG714" s="16">
        <f ca="1" t="shared" si="5247"/>
        <v>7553.60295716696</v>
      </c>
      <c r="AH714" s="16">
        <f ca="1" t="shared" si="5248"/>
        <v>8954.1081686616</v>
      </c>
      <c r="AI714" s="16">
        <f ca="1" t="shared" si="5249"/>
        <v>10895.2959926065</v>
      </c>
      <c r="AJ714" s="18">
        <f ca="1" t="shared" si="5250"/>
        <v>50883.4260369833</v>
      </c>
      <c r="AK714" s="18">
        <f ca="1" t="shared" si="5251"/>
        <v>48396.4973380425</v>
      </c>
      <c r="AL714" s="18">
        <f ca="1" t="shared" si="5252"/>
        <v>59853.374416918</v>
      </c>
      <c r="AM714" s="18">
        <f ca="1" t="shared" si="5253"/>
        <v>77589.4951445324</v>
      </c>
      <c r="AN714" s="18">
        <f ca="1" t="shared" si="5254"/>
        <v>91386.1829612338</v>
      </c>
      <c r="AO714" s="18">
        <f ca="1">C714/'Ejercicio 3 - TIR'!$D$7</f>
        <v>16187.3225851057</v>
      </c>
      <c r="AP714" s="18">
        <f ca="1" t="shared" si="5255"/>
        <v>34696.1034518776</v>
      </c>
      <c r="AQ714" s="18">
        <f ca="1" t="shared" si="5256"/>
        <v>32209.1747529368</v>
      </c>
      <c r="AR714" s="18">
        <f ca="1" t="shared" si="5257"/>
        <v>43666.0518318123</v>
      </c>
      <c r="AS714" s="18">
        <f ca="1" t="shared" si="5258"/>
        <v>61402.1725594266</v>
      </c>
      <c r="AT714" s="18">
        <f ca="1" t="shared" si="5259"/>
        <v>75198.8603761281</v>
      </c>
      <c r="AU714" s="18">
        <f ca="1">AP714*'Ejercicio 3 - TIR'!$D$5</f>
        <v>17348.0517259388</v>
      </c>
      <c r="AV714" s="18">
        <f ca="1">AQ714*'Ejercicio 3 - TIR'!$D$5</f>
        <v>16104.5873764684</v>
      </c>
      <c r="AW714" s="18">
        <f ca="1">AR714*'Ejercicio 3 - TIR'!$D$5</f>
        <v>21833.0259159062</v>
      </c>
      <c r="AX714" s="18">
        <f ca="1">AS714*'Ejercicio 3 - TIR'!$D$5</f>
        <v>30701.0862797133</v>
      </c>
      <c r="AY714" s="18">
        <f ca="1">AT714*'Ejercicio 3 - TIR'!$D$5</f>
        <v>37599.4301880641</v>
      </c>
      <c r="AZ714" s="18">
        <f ca="1" t="shared" ref="AZ714:BD714" si="5324">AJ714-AU714-AE714</f>
        <v>28154.4072396413</v>
      </c>
      <c r="BA714" s="18">
        <f ca="1" t="shared" si="5324"/>
        <v>25951.1063990336</v>
      </c>
      <c r="BB714" s="18">
        <f ca="1" t="shared" si="5324"/>
        <v>30466.7455438449</v>
      </c>
      <c r="BC714" s="18">
        <f ca="1" t="shared" si="5324"/>
        <v>37934.3006961574</v>
      </c>
      <c r="BD714" s="18">
        <f ca="1" t="shared" si="5324"/>
        <v>42891.4567805632</v>
      </c>
      <c r="BE714" s="18">
        <f ca="1" t="shared" ref="BE714:BI714" si="5325">AZ714/Z714</f>
        <v>24540.87399355</v>
      </c>
      <c r="BF714" s="18">
        <f ca="1" t="shared" si="5325"/>
        <v>19196.2125962734</v>
      </c>
      <c r="BG714" s="18">
        <f ca="1" t="shared" si="5325"/>
        <v>18918.0288768686</v>
      </c>
      <c r="BH714" s="18">
        <f ca="1" t="shared" si="5325"/>
        <v>19870.725214967</v>
      </c>
      <c r="BI714" s="18">
        <f ca="1" t="shared" si="5325"/>
        <v>18464.422777194</v>
      </c>
      <c r="BJ714" s="18">
        <f ca="1" t="shared" si="5262"/>
        <v>84889.3809691895</v>
      </c>
      <c r="BK714" s="18">
        <f ca="1" t="shared" si="5263"/>
        <v>37601.9253582974</v>
      </c>
      <c r="BL714" s="18">
        <f ca="1" t="shared" si="5264"/>
        <v>122491.306327487</v>
      </c>
      <c r="BM714" s="18">
        <f ca="1">BK714*'Ejercicio 3 - TIR'!$D$5</f>
        <v>18800.9626791487</v>
      </c>
      <c r="BN714" s="18">
        <f ca="1" t="shared" si="5265"/>
        <v>103690.343648338</v>
      </c>
      <c r="BO714" s="18">
        <f ca="1" t="shared" si="5266"/>
        <v>44637.8483442667</v>
      </c>
      <c r="BP714" s="18">
        <f ca="1" t="shared" si="5267"/>
        <v>-117480.799977242</v>
      </c>
      <c r="BQ714" s="18">
        <f ca="1" t="shared" ref="BQ714:BT714" si="5326">BE714</f>
        <v>24540.87399355</v>
      </c>
      <c r="BR714" s="18">
        <f ca="1" t="shared" si="5326"/>
        <v>19196.2125962734</v>
      </c>
      <c r="BS714" s="18">
        <f ca="1" t="shared" si="5326"/>
        <v>18918.0288768686</v>
      </c>
      <c r="BT714" s="18">
        <f ca="1" t="shared" si="5326"/>
        <v>19870.725214967</v>
      </c>
      <c r="BU714" s="18">
        <f ca="1" t="shared" si="5269"/>
        <v>63102.2711214608</v>
      </c>
      <c r="BV714" s="20">
        <f ca="1" t="shared" si="5270"/>
        <v>6.40638611774915</v>
      </c>
    </row>
    <row r="715" ht="15" customHeight="1" spans="1:74">
      <c r="A715" s="16">
        <v>714</v>
      </c>
      <c r="B715" s="17">
        <f ca="1" t="shared" ref="B715:F715" si="5327">RAND()</f>
        <v>0.988378863536143</v>
      </c>
      <c r="C715" s="18">
        <f ca="1">IF(B715&lt;=('Ejercicio 3 - TIR'!$D$13-'Ejercicio 3 - TIR'!$C$13)/('Ejercicio 3 - TIR'!$E$13-'Ejercicio 3 - TIR'!$C$13),'Ejercicio 3 - TIR'!$C$13+SQRT(('Ejercicio 3 - TIR'!$E$13-'Ejercicio 3 - TIR'!$C$13)*('Ejercicio 3 - TIR'!$D$13-'Ejercicio 3 - TIR'!$C$13)*B715),'Ejercicio 3 - TIR'!$E$13-SQRT(('Ejercicio 3 - TIR'!$E$13-'Ejercicio 3 - TIR'!$C$13)*('Ejercicio 3 - TIR'!$E$13-'Ejercicio 3 - TIR'!$D$13)*(1-B715)))</f>
        <v>96265.6508255617</v>
      </c>
      <c r="D715" s="17">
        <f ca="1" t="shared" si="5327"/>
        <v>0.796120330708302</v>
      </c>
      <c r="E715" s="18">
        <f ca="1">IF(D715&lt;=('Ejercicio 3 - TIR'!$D$14-'Ejercicio 3 - TIR'!$C$14)/('Ejercicio 3 - TIR'!$E$14-'Ejercicio 3 - TIR'!$C$14),'Ejercicio 3 - TIR'!$C$14+SQRT(('Ejercicio 3 - TIR'!$E$14-'Ejercicio 3 - TIR'!$C$14)*('Ejercicio 3 - TIR'!$D$14-'Ejercicio 3 - TIR'!$C$14)*D715),'Ejercicio 3 - TIR'!$E$14-SQRT(('Ejercicio 3 - TIR'!$E$14-'Ejercicio 3 - TIR'!$C$14)*('Ejercicio 3 - TIR'!$E$14-'Ejercicio 3 - TIR'!$D$14)*(1-D715)))</f>
        <v>34469.905028505</v>
      </c>
      <c r="F715" s="17">
        <f ca="1" t="shared" si="5327"/>
        <v>0.238432254039927</v>
      </c>
      <c r="G715" s="18">
        <f ca="1">IF(F715&lt;=('Ejercicio 3 - TIR'!$D$18-'Ejercicio 3 - TIR'!$C$18)/('Ejercicio 3 - TIR'!$E$18-'Ejercicio 3 - TIR'!$C$18),'Ejercicio 3 - TIR'!$C$18+SQRT(('Ejercicio 3 - TIR'!$E$18-'Ejercicio 3 - TIR'!$C$18)*('Ejercicio 3 - TIR'!$D$18-'Ejercicio 3 - TIR'!$C$18)*F715),'Ejercicio 3 - TIR'!$E$18-SQRT(('Ejercicio 3 - TIR'!$E$18-'Ejercicio 3 - TIR'!$C$18)*('Ejercicio 3 - TIR'!$E$18-'Ejercicio 3 - TIR'!$D$18)*(1-F715)))</f>
        <v>35980.3710675834</v>
      </c>
      <c r="H715" s="17">
        <f ca="1" t="shared" ref="H715:L715" si="5328">RAND()</f>
        <v>0.414713844824629</v>
      </c>
      <c r="I715" s="18">
        <f ca="1">IF(H715&lt;=('Ejercicio 3 - TIR'!$D$18-'Ejercicio 3 - TIR'!$C$18)/('Ejercicio 3 - TIR'!$E$18-'Ejercicio 3 - TIR'!$C$18),'Ejercicio 3 - TIR'!$C$18+SQRT(('Ejercicio 3 - TIR'!$E$18-'Ejercicio 3 - TIR'!$C$18)*('Ejercicio 3 - TIR'!$D$18-'Ejercicio 3 - TIR'!$C$18)*H715),'Ejercicio 3 - TIR'!$E$18-SQRT(('Ejercicio 3 - TIR'!$E$18-'Ejercicio 3 - TIR'!$C$18)*('Ejercicio 3 - TIR'!$E$18-'Ejercicio 3 - TIR'!$D$18)*(1-H715)))</f>
        <v>37887.1462978503</v>
      </c>
      <c r="J715" s="17">
        <f ca="1" t="shared" si="5328"/>
        <v>0.894515818180536</v>
      </c>
      <c r="K715" s="18">
        <f ca="1">IF(J715&lt;=('Ejercicio 3 - TIR'!$D$18-'Ejercicio 3 - TIR'!$C$18)/('Ejercicio 3 - TIR'!$E$18-'Ejercicio 3 - TIR'!$C$18),'Ejercicio 3 - TIR'!$C$18+SQRT(('Ejercicio 3 - TIR'!$E$18-'Ejercicio 3 - TIR'!$C$18)*('Ejercicio 3 - TIR'!$D$18-'Ejercicio 3 - TIR'!$C$18)*J715),'Ejercicio 3 - TIR'!$E$18-SQRT(('Ejercicio 3 - TIR'!$E$18-'Ejercicio 3 - TIR'!$C$18)*('Ejercicio 3 - TIR'!$E$18-'Ejercicio 3 - TIR'!$D$18)*(1-J715)))</f>
        <v>42187.294249933</v>
      </c>
      <c r="L715" s="17">
        <f ca="1" t="shared" si="5328"/>
        <v>0.95330540942978</v>
      </c>
      <c r="M715" s="18">
        <f ca="1">IF(L715&lt;=('Ejercicio 3 - TIR'!$D$18-'Ejercicio 3 - TIR'!$C$18)/('Ejercicio 3 - TIR'!$E$18-'Ejercicio 3 - TIR'!$C$18),'Ejercicio 3 - TIR'!$C$18+SQRT(('Ejercicio 3 - TIR'!$E$18-'Ejercicio 3 - TIR'!$C$18)*('Ejercicio 3 - TIR'!$D$18-'Ejercicio 3 - TIR'!$C$18)*L715),'Ejercicio 3 - TIR'!$E$18-SQRT(('Ejercicio 3 - TIR'!$E$18-'Ejercicio 3 - TIR'!$C$18)*('Ejercicio 3 - TIR'!$E$18-'Ejercicio 3 - TIR'!$D$18)*(1-L715)))</f>
        <v>43128.6116670326</v>
      </c>
      <c r="N715" s="17">
        <f ca="1" t="shared" ref="N715:R715" si="5329">RAND()</f>
        <v>0.867099019541822</v>
      </c>
      <c r="O715" s="18">
        <f ca="1">IF(N715&lt;=('Ejercicio 3 - TIR'!$D$18-'Ejercicio 3 - TIR'!$C$18)/('Ejercicio 3 - TIR'!$E$18-'Ejercicio 3 - TIR'!$C$18),'Ejercicio 3 - TIR'!$C$18+SQRT(('Ejercicio 3 - TIR'!$E$18-'Ejercicio 3 - TIR'!$C$18)*('Ejercicio 3 - TIR'!$D$18-'Ejercicio 3 - TIR'!$C$18)*N715),'Ejercicio 3 - TIR'!$E$18-SQRT(('Ejercicio 3 - TIR'!$E$18-'Ejercicio 3 - TIR'!$C$18)*('Ejercicio 3 - TIR'!$E$18-'Ejercicio 3 - TIR'!$D$18)*(1-N715)))</f>
        <v>41842.8535773006</v>
      </c>
      <c r="P715" s="17">
        <f ca="1" t="shared" si="5329"/>
        <v>0.888988186532032</v>
      </c>
      <c r="Q715" s="19">
        <f ca="1">IF(P715&lt;=('Ejercicio 3 - TIR'!$D$22-'Ejercicio 3 - TIR'!$C$22)/('Ejercicio 3 - TIR'!$E$22-'Ejercicio 3 - TIR'!$C$22),'Ejercicio 3 - TIR'!$C$22+SQRT(('Ejercicio 3 - TIR'!$E$22-'Ejercicio 3 - TIR'!$C$22)*('Ejercicio 3 - TIR'!$D$22-'Ejercicio 3 - TIR'!$C$22)*P715),'Ejercicio 3 - TIR'!$E$22-SQRT(('Ejercicio 3 - TIR'!$E$22-'Ejercicio 3 - TIR'!$C$22)*('Ejercicio 3 - TIR'!$E$22-'Ejercicio 3 - TIR'!$D$22)*(1-P715)))</f>
        <v>0.165864185052062</v>
      </c>
      <c r="R715" s="17">
        <f ca="1" t="shared" si="5329"/>
        <v>0.430183393184264</v>
      </c>
      <c r="S715" s="19">
        <f ca="1">IF(R715&lt;=('Ejercicio 3 - TIR'!$D$23-'Ejercicio 3 - TIR'!$C$23)/('Ejercicio 3 - TIR'!$E$23-'Ejercicio 3 - TIR'!$C$23),'Ejercicio 3 - TIR'!$C$23+SQRT(('Ejercicio 3 - TIR'!$E$23-'Ejercicio 3 - TIR'!$C$23)*('Ejercicio 3 - TIR'!$D$23-'Ejercicio 3 - TIR'!$C$23)*R715),'Ejercicio 3 - TIR'!$E$23-SQRT(('Ejercicio 3 - TIR'!$E$23-'Ejercicio 3 - TIR'!$C$23)*('Ejercicio 3 - TIR'!$E$23-'Ejercicio 3 - TIR'!$D$23)*(1-R715)))</f>
        <v>0.147826787592744</v>
      </c>
      <c r="T715" s="17">
        <f ca="1" t="shared" ref="T715:X715" si="5330">RAND()</f>
        <v>0.838624437293715</v>
      </c>
      <c r="U715" s="19">
        <f ca="1">IF(T715&lt;=('Ejercicio 3 - TIR'!$D$24-'Ejercicio 3 - TIR'!$C$24)/('Ejercicio 3 - TIR'!$E$24-'Ejercicio 3 - TIR'!$C$24),'Ejercicio 3 - TIR'!$C$24+SQRT(('Ejercicio 3 - TIR'!$E$24-'Ejercicio 3 - TIR'!$C$24)*('Ejercicio 3 - TIR'!$D$24-'Ejercicio 3 - TIR'!$C$24)*T715),'Ejercicio 3 - TIR'!$E$24-SQRT(('Ejercicio 3 - TIR'!$E$24-'Ejercicio 3 - TIR'!$C$24)*('Ejercicio 3 - TIR'!$E$24-'Ejercicio 3 - TIR'!$D$24)*(1-T715)))</f>
        <v>0.198743199309924</v>
      </c>
      <c r="V715" s="17">
        <f ca="1" t="shared" si="5330"/>
        <v>0.0407713359270179</v>
      </c>
      <c r="W715" s="19">
        <f ca="1">IF(V715&lt;=('Ejercicio 3 - TIR'!$D$25-'Ejercicio 3 - TIR'!$C$25)/('Ejercicio 3 - TIR'!$E$25-'Ejercicio 3 - TIR'!$C$25),'Ejercicio 3 - TIR'!$C$25+SQRT(('Ejercicio 3 - TIR'!$E$25-'Ejercicio 3 - TIR'!$C$25)*('Ejercicio 3 - TIR'!$D$25-'Ejercicio 3 - TIR'!$C$25)*V715),'Ejercicio 3 - TIR'!$E$25-SQRT(('Ejercicio 3 - TIR'!$E$25-'Ejercicio 3 - TIR'!$C$25)*('Ejercicio 3 - TIR'!$E$25-'Ejercicio 3 - TIR'!$D$25)*(1-V715)))</f>
        <v>0.18755512212329</v>
      </c>
      <c r="X715" s="17">
        <f ca="1" t="shared" si="5330"/>
        <v>0.91437554582016</v>
      </c>
      <c r="Y715" s="19">
        <f ca="1">IF(X715&lt;=('Ejercicio 3 - TIR'!$D$26-'Ejercicio 3 - TIR'!$C$26)/('Ejercicio 3 - TIR'!$E$26-'Ejercicio 3 - TIR'!$C$26),'Ejercicio 3 - TIR'!$C$26+SQRT(('Ejercicio 3 - TIR'!$E$26-'Ejercicio 3 - TIR'!$C$26)*('Ejercicio 3 - TIR'!$D$26-'Ejercicio 3 - TIR'!$C$26)*X715),'Ejercicio 3 - TIR'!$E$26-SQRT(('Ejercicio 3 - TIR'!$E$26-'Ejercicio 3 - TIR'!$C$26)*('Ejercicio 3 - TIR'!$E$26-'Ejercicio 3 - TIR'!$D$26)*(1-X715)))</f>
        <v>0.258497161755453</v>
      </c>
      <c r="Z715" s="17">
        <f ca="1" t="shared" si="5240"/>
        <v>1.16586418505206</v>
      </c>
      <c r="AA715" s="17">
        <f ca="1" t="shared" si="5241"/>
        <v>1.33821014229774</v>
      </c>
      <c r="AB715" s="17">
        <f ca="1" t="shared" si="5242"/>
        <v>1.60417030732698</v>
      </c>
      <c r="AC715" s="17">
        <f ca="1" t="shared" si="5243"/>
        <v>1.90504066522425</v>
      </c>
      <c r="AD715" s="17">
        <f ca="1" t="shared" si="5244"/>
        <v>2.39748827021344</v>
      </c>
      <c r="AE715" s="16">
        <f ca="1" t="shared" si="5245"/>
        <v>5717.32270637496</v>
      </c>
      <c r="AF715" s="16">
        <f ca="1" t="shared" si="5246"/>
        <v>6562.49615568942</v>
      </c>
      <c r="AG715" s="16">
        <f ca="1" t="shared" si="5247"/>
        <v>7866.74763713021</v>
      </c>
      <c r="AH715" s="16">
        <f ca="1" t="shared" si="5248"/>
        <v>9342.19645092527</v>
      </c>
      <c r="AI715" s="16">
        <f ca="1" t="shared" si="5249"/>
        <v>11757.1277180513</v>
      </c>
      <c r="AJ715" s="18">
        <f ca="1" t="shared" si="5250"/>
        <v>41948.225992579</v>
      </c>
      <c r="AK715" s="18">
        <f ca="1" t="shared" si="5251"/>
        <v>50700.9634385016</v>
      </c>
      <c r="AL715" s="18">
        <f ca="1" t="shared" si="5252"/>
        <v>67675.6047822089</v>
      </c>
      <c r="AM715" s="18">
        <f ca="1" t="shared" si="5253"/>
        <v>82161.7590603622</v>
      </c>
      <c r="AN715" s="18">
        <f ca="1" t="shared" si="5254"/>
        <v>100317.750643837</v>
      </c>
      <c r="AO715" s="18">
        <f ca="1">C715/'Ejercicio 3 - TIR'!$D$7</f>
        <v>19253.1301651123</v>
      </c>
      <c r="AP715" s="18">
        <f ca="1" t="shared" si="5255"/>
        <v>22695.0958274666</v>
      </c>
      <c r="AQ715" s="18">
        <f ca="1" t="shared" si="5256"/>
        <v>31447.8332733893</v>
      </c>
      <c r="AR715" s="18">
        <f ca="1" t="shared" si="5257"/>
        <v>48422.4746170966</v>
      </c>
      <c r="AS715" s="18">
        <f ca="1" t="shared" si="5258"/>
        <v>62908.6288952498</v>
      </c>
      <c r="AT715" s="18">
        <f ca="1" t="shared" si="5259"/>
        <v>81064.6204787244</v>
      </c>
      <c r="AU715" s="18">
        <f ca="1">AP715*'Ejercicio 3 - TIR'!$D$5</f>
        <v>11347.5479137333</v>
      </c>
      <c r="AV715" s="18">
        <f ca="1">AQ715*'Ejercicio 3 - TIR'!$D$5</f>
        <v>15723.9166366946</v>
      </c>
      <c r="AW715" s="18">
        <f ca="1">AR715*'Ejercicio 3 - TIR'!$D$5</f>
        <v>24211.2373085483</v>
      </c>
      <c r="AX715" s="18">
        <f ca="1">AS715*'Ejercicio 3 - TIR'!$D$5</f>
        <v>31454.3144476249</v>
      </c>
      <c r="AY715" s="18">
        <f ca="1">AT715*'Ejercicio 3 - TIR'!$D$5</f>
        <v>40532.3102393622</v>
      </c>
      <c r="AZ715" s="18">
        <f ca="1" t="shared" ref="AZ715:BD715" si="5331">AJ715-AU715-AE715</f>
        <v>24883.3553724707</v>
      </c>
      <c r="BA715" s="18">
        <f ca="1" t="shared" si="5331"/>
        <v>28414.5506461176</v>
      </c>
      <c r="BB715" s="18">
        <f ca="1" t="shared" si="5331"/>
        <v>35597.6198365304</v>
      </c>
      <c r="BC715" s="18">
        <f ca="1" t="shared" si="5331"/>
        <v>41365.248161812</v>
      </c>
      <c r="BD715" s="18">
        <f ca="1" t="shared" si="5331"/>
        <v>48028.3126864232</v>
      </c>
      <c r="BE715" s="18">
        <f ca="1" t="shared" ref="BE715:BI715" si="5332">AZ715/Z715</f>
        <v>21343.271104395</v>
      </c>
      <c r="BF715" s="18">
        <f ca="1" t="shared" si="5332"/>
        <v>21233.250106242</v>
      </c>
      <c r="BG715" s="18">
        <f ca="1" t="shared" si="5332"/>
        <v>22190.6736921508</v>
      </c>
      <c r="BH715" s="18">
        <f ca="1" t="shared" si="5332"/>
        <v>21713.5775193243</v>
      </c>
      <c r="BI715" s="18">
        <f ca="1" t="shared" si="5332"/>
        <v>20032.7623217725</v>
      </c>
      <c r="BJ715" s="18">
        <f ca="1" t="shared" si="5262"/>
        <v>82641.1929812119</v>
      </c>
      <c r="BK715" s="18">
        <f ca="1" t="shared" si="5263"/>
        <v>46159.1537357494</v>
      </c>
      <c r="BL715" s="18">
        <f ca="1" t="shared" si="5264"/>
        <v>128800.346716961</v>
      </c>
      <c r="BM715" s="18">
        <f ca="1">BK715*'Ejercicio 3 - TIR'!$D$5</f>
        <v>23079.5768678747</v>
      </c>
      <c r="BN715" s="18">
        <f ca="1" t="shared" si="5265"/>
        <v>105720.769849087</v>
      </c>
      <c r="BO715" s="18">
        <f ca="1" t="shared" si="5266"/>
        <v>44096.4701110611</v>
      </c>
      <c r="BP715" s="18">
        <f ca="1" t="shared" si="5267"/>
        <v>-130735.555854067</v>
      </c>
      <c r="BQ715" s="18">
        <f ca="1" t="shared" ref="BQ715:BT715" si="5333">BE715</f>
        <v>21343.271104395</v>
      </c>
      <c r="BR715" s="18">
        <f ca="1" t="shared" si="5333"/>
        <v>21233.250106242</v>
      </c>
      <c r="BS715" s="18">
        <f ca="1" t="shared" si="5333"/>
        <v>22190.6736921508</v>
      </c>
      <c r="BT715" s="18">
        <f ca="1" t="shared" si="5333"/>
        <v>21713.5775193243</v>
      </c>
      <c r="BU715" s="18">
        <f ca="1" t="shared" si="5269"/>
        <v>64129.2324328336</v>
      </c>
      <c r="BV715" s="20">
        <f ca="1" t="shared" si="5270"/>
        <v>4.09494041453773</v>
      </c>
    </row>
    <row r="716" ht="15" customHeight="1" spans="1:74">
      <c r="A716" s="16">
        <v>715</v>
      </c>
      <c r="B716" s="17">
        <f ca="1" t="shared" ref="B716:F716" si="5334">RAND()</f>
        <v>0.182888843661275</v>
      </c>
      <c r="C716" s="18">
        <f ca="1">IF(B716&lt;=('Ejercicio 3 - TIR'!$D$13-'Ejercicio 3 - TIR'!$C$13)/('Ejercicio 3 - TIR'!$E$13-'Ejercicio 3 - TIR'!$C$13),'Ejercicio 3 - TIR'!$C$13+SQRT(('Ejercicio 3 - TIR'!$E$13-'Ejercicio 3 - TIR'!$C$13)*('Ejercicio 3 - TIR'!$D$13-'Ejercicio 3 - TIR'!$C$13)*B716),'Ejercicio 3 - TIR'!$E$13-SQRT(('Ejercicio 3 - TIR'!$E$13-'Ejercicio 3 - TIR'!$C$13)*('Ejercicio 3 - TIR'!$E$13-'Ejercicio 3 - TIR'!$D$13)*(1-B716)))</f>
        <v>68553.1010437449</v>
      </c>
      <c r="D716" s="17">
        <f ca="1" t="shared" si="5334"/>
        <v>0.185211441395962</v>
      </c>
      <c r="E716" s="18">
        <f ca="1">IF(D716&lt;=('Ejercicio 3 - TIR'!$D$14-'Ejercicio 3 - TIR'!$C$14)/('Ejercicio 3 - TIR'!$E$14-'Ejercicio 3 - TIR'!$C$14),'Ejercicio 3 - TIR'!$C$14+SQRT(('Ejercicio 3 - TIR'!$E$14-'Ejercicio 3 - TIR'!$C$14)*('Ejercicio 3 - TIR'!$D$14-'Ejercicio 3 - TIR'!$C$14)*D716),'Ejercicio 3 - TIR'!$E$14-SQRT(('Ejercicio 3 - TIR'!$E$14-'Ejercicio 3 - TIR'!$C$14)*('Ejercicio 3 - TIR'!$E$14-'Ejercicio 3 - TIR'!$D$14)*(1-D716)))</f>
        <v>28727.0441511602</v>
      </c>
      <c r="F716" s="17">
        <f ca="1" t="shared" si="5334"/>
        <v>0.987759297133987</v>
      </c>
      <c r="G716" s="18">
        <f ca="1">IF(F716&lt;=('Ejercicio 3 - TIR'!$D$18-'Ejercicio 3 - TIR'!$C$18)/('Ejercicio 3 - TIR'!$E$18-'Ejercicio 3 - TIR'!$C$18),'Ejercicio 3 - TIR'!$C$18+SQRT(('Ejercicio 3 - TIR'!$E$18-'Ejercicio 3 - TIR'!$C$18)*('Ejercicio 3 - TIR'!$D$18-'Ejercicio 3 - TIR'!$C$18)*F716),'Ejercicio 3 - TIR'!$E$18-SQRT(('Ejercicio 3 - TIR'!$E$18-'Ejercicio 3 - TIR'!$C$18)*('Ejercicio 3 - TIR'!$E$18-'Ejercicio 3 - TIR'!$D$18)*(1-F716)))</f>
        <v>44041.849325549</v>
      </c>
      <c r="H716" s="17">
        <f ca="1" t="shared" ref="H716:L716" si="5335">RAND()</f>
        <v>0.0212775966962391</v>
      </c>
      <c r="I716" s="18">
        <f ca="1">IF(H716&lt;=('Ejercicio 3 - TIR'!$D$18-'Ejercicio 3 - TIR'!$C$18)/('Ejercicio 3 - TIR'!$E$18-'Ejercicio 3 - TIR'!$C$18),'Ejercicio 3 - TIR'!$C$18+SQRT(('Ejercicio 3 - TIR'!$E$18-'Ejercicio 3 - TIR'!$C$18)*('Ejercicio 3 - TIR'!$D$18-'Ejercicio 3 - TIR'!$C$18)*H716),'Ejercicio 3 - TIR'!$E$18-SQRT(('Ejercicio 3 - TIR'!$E$18-'Ejercicio 3 - TIR'!$C$18)*('Ejercicio 3 - TIR'!$E$18-'Ejercicio 3 - TIR'!$D$18)*(1-H716)))</f>
        <v>31786.5160241195</v>
      </c>
      <c r="J716" s="17">
        <f ca="1" t="shared" si="5335"/>
        <v>0.169554065924182</v>
      </c>
      <c r="K716" s="18">
        <f ca="1">IF(J716&lt;=('Ejercicio 3 - TIR'!$D$18-'Ejercicio 3 - TIR'!$C$18)/('Ejercicio 3 - TIR'!$E$18-'Ejercicio 3 - TIR'!$C$18),'Ejercicio 3 - TIR'!$C$18+SQRT(('Ejercicio 3 - TIR'!$E$18-'Ejercicio 3 - TIR'!$C$18)*('Ejercicio 3 - TIR'!$D$18-'Ejercicio 3 - TIR'!$C$18)*J716),'Ejercicio 3 - TIR'!$E$18-SQRT(('Ejercicio 3 - TIR'!$E$18-'Ejercicio 3 - TIR'!$C$18)*('Ejercicio 3 - TIR'!$E$18-'Ejercicio 3 - TIR'!$D$18)*(1-J716)))</f>
        <v>35043.125012195</v>
      </c>
      <c r="L716" s="17">
        <f ca="1" t="shared" si="5335"/>
        <v>0.485751507415392</v>
      </c>
      <c r="M716" s="18">
        <f ca="1">IF(L716&lt;=('Ejercicio 3 - TIR'!$D$18-'Ejercicio 3 - TIR'!$C$18)/('Ejercicio 3 - TIR'!$E$18-'Ejercicio 3 - TIR'!$C$18),'Ejercicio 3 - TIR'!$C$18+SQRT(('Ejercicio 3 - TIR'!$E$18-'Ejercicio 3 - TIR'!$C$18)*('Ejercicio 3 - TIR'!$D$18-'Ejercicio 3 - TIR'!$C$18)*L716),'Ejercicio 3 - TIR'!$E$18-SQRT(('Ejercicio 3 - TIR'!$E$18-'Ejercicio 3 - TIR'!$C$18)*('Ejercicio 3 - TIR'!$E$18-'Ejercicio 3 - TIR'!$D$18)*(1-L716)))</f>
        <v>38535.9666185095</v>
      </c>
      <c r="N716" s="17">
        <f ca="1" t="shared" ref="N716:R716" si="5336">RAND()</f>
        <v>0.164445607224239</v>
      </c>
      <c r="O716" s="18">
        <f ca="1">IF(N716&lt;=('Ejercicio 3 - TIR'!$D$18-'Ejercicio 3 - TIR'!$C$18)/('Ejercicio 3 - TIR'!$E$18-'Ejercicio 3 - TIR'!$C$18),'Ejercicio 3 - TIR'!$C$18+SQRT(('Ejercicio 3 - TIR'!$E$18-'Ejercicio 3 - TIR'!$C$18)*('Ejercicio 3 - TIR'!$D$18-'Ejercicio 3 - TIR'!$C$18)*N716),'Ejercicio 3 - TIR'!$E$18-SQRT(('Ejercicio 3 - TIR'!$E$18-'Ejercicio 3 - TIR'!$C$18)*('Ejercicio 3 - TIR'!$E$18-'Ejercicio 3 - TIR'!$D$18)*(1-N716)))</f>
        <v>34966.5723677035</v>
      </c>
      <c r="P716" s="17">
        <f ca="1" t="shared" si="5336"/>
        <v>0.779936030356633</v>
      </c>
      <c r="Q716" s="19">
        <f ca="1">IF(P716&lt;=('Ejercicio 3 - TIR'!$D$22-'Ejercicio 3 - TIR'!$C$22)/('Ejercicio 3 - TIR'!$E$22-'Ejercicio 3 - TIR'!$C$22),'Ejercicio 3 - TIR'!$C$22+SQRT(('Ejercicio 3 - TIR'!$E$22-'Ejercicio 3 - TIR'!$C$22)*('Ejercicio 3 - TIR'!$D$22-'Ejercicio 3 - TIR'!$C$22)*P716),'Ejercicio 3 - TIR'!$E$22-SQRT(('Ejercicio 3 - TIR'!$E$22-'Ejercicio 3 - TIR'!$C$22)*('Ejercicio 3 - TIR'!$E$22-'Ejercicio 3 - TIR'!$D$22)*(1-P716)))</f>
        <v>0.16009735833217</v>
      </c>
      <c r="R716" s="17">
        <f ca="1" t="shared" si="5336"/>
        <v>0.18389750824715</v>
      </c>
      <c r="S716" s="19">
        <f ca="1">IF(R716&lt;=('Ejercicio 3 - TIR'!$D$23-'Ejercicio 3 - TIR'!$C$23)/('Ejercicio 3 - TIR'!$E$23-'Ejercicio 3 - TIR'!$C$23),'Ejercicio 3 - TIR'!$C$23+SQRT(('Ejercicio 3 - TIR'!$E$23-'Ejercicio 3 - TIR'!$C$23)*('Ejercicio 3 - TIR'!$D$23-'Ejercicio 3 - TIR'!$C$23)*R716),'Ejercicio 3 - TIR'!$E$23-SQRT(('Ejercicio 3 - TIR'!$E$23-'Ejercicio 3 - TIR'!$C$23)*('Ejercicio 3 - TIR'!$E$23-'Ejercicio 3 - TIR'!$D$23)*(1-R716)))</f>
        <v>0.138193831780163</v>
      </c>
      <c r="T716" s="17">
        <f ca="1" t="shared" ref="T716:X716" si="5337">RAND()</f>
        <v>0.9982057116483</v>
      </c>
      <c r="U716" s="19">
        <f ca="1">IF(T716&lt;=('Ejercicio 3 - TIR'!$D$24-'Ejercicio 3 - TIR'!$C$24)/('Ejercicio 3 - TIR'!$E$24-'Ejercicio 3 - TIR'!$C$24),'Ejercicio 3 - TIR'!$C$24+SQRT(('Ejercicio 3 - TIR'!$E$24-'Ejercicio 3 - TIR'!$C$24)*('Ejercicio 3 - TIR'!$D$24-'Ejercicio 3 - TIR'!$C$24)*T716),'Ejercicio 3 - TIR'!$E$24-SQRT(('Ejercicio 3 - TIR'!$E$24-'Ejercicio 3 - TIR'!$C$24)*('Ejercicio 3 - TIR'!$E$24-'Ejercicio 3 - TIR'!$D$24)*(1-T716)))</f>
        <v>0.217758570236487</v>
      </c>
      <c r="V716" s="17">
        <f ca="1" t="shared" si="5337"/>
        <v>0.175211442230351</v>
      </c>
      <c r="W716" s="19">
        <f ca="1">IF(V716&lt;=('Ejercicio 3 - TIR'!$D$25-'Ejercicio 3 - TIR'!$C$25)/('Ejercicio 3 - TIR'!$E$25-'Ejercicio 3 - TIR'!$C$25),'Ejercicio 3 - TIR'!$C$25+SQRT(('Ejercicio 3 - TIR'!$E$25-'Ejercicio 3 - TIR'!$C$25)*('Ejercicio 3 - TIR'!$D$25-'Ejercicio 3 - TIR'!$C$25)*V716),'Ejercicio 3 - TIR'!$E$25-SQRT(('Ejercicio 3 - TIR'!$E$25-'Ejercicio 3 - TIR'!$C$25)*('Ejercicio 3 - TIR'!$E$25-'Ejercicio 3 - TIR'!$D$25)*(1-V716)))</f>
        <v>0.195661928971953</v>
      </c>
      <c r="X716" s="17">
        <f ca="1" t="shared" si="5337"/>
        <v>0.677470151664957</v>
      </c>
      <c r="Y716" s="19">
        <f ca="1">IF(X716&lt;=('Ejercicio 3 - TIR'!$D$26-'Ejercicio 3 - TIR'!$C$26)/('Ejercicio 3 - TIR'!$E$26-'Ejercicio 3 - TIR'!$C$26),'Ejercicio 3 - TIR'!$C$26+SQRT(('Ejercicio 3 - TIR'!$E$26-'Ejercicio 3 - TIR'!$C$26)*('Ejercicio 3 - TIR'!$D$26-'Ejercicio 3 - TIR'!$C$26)*X716),'Ejercicio 3 - TIR'!$E$26-SQRT(('Ejercicio 3 - TIR'!$E$26-'Ejercicio 3 - TIR'!$C$26)*('Ejercicio 3 - TIR'!$E$26-'Ejercicio 3 - TIR'!$D$26)*(1-X716)))</f>
        <v>0.238266785637705</v>
      </c>
      <c r="Z716" s="17">
        <f ca="1" t="shared" si="5240"/>
        <v>1.16009735833217</v>
      </c>
      <c r="AA716" s="17">
        <f ca="1" t="shared" si="5241"/>
        <v>1.32041565751814</v>
      </c>
      <c r="AB716" s="17">
        <f ca="1" t="shared" si="5242"/>
        <v>1.60794748321716</v>
      </c>
      <c r="AC716" s="17">
        <f ca="1" t="shared" si="5243"/>
        <v>1.92256158946902</v>
      </c>
      <c r="AD716" s="17">
        <f ca="1" t="shared" si="5244"/>
        <v>2.38064415958233</v>
      </c>
      <c r="AE716" s="16">
        <f ca="1" t="shared" si="5245"/>
        <v>4599.12388129234</v>
      </c>
      <c r="AF716" s="16">
        <f ca="1" t="shared" si="5246"/>
        <v>5234.69443327979</v>
      </c>
      <c r="AG716" s="16">
        <f ca="1" t="shared" si="5247"/>
        <v>6374.59400869569</v>
      </c>
      <c r="AH716" s="16">
        <f ca="1" t="shared" si="5248"/>
        <v>7621.85936885015</v>
      </c>
      <c r="AI716" s="16">
        <f ca="1" t="shared" si="5249"/>
        <v>9437.8953012487</v>
      </c>
      <c r="AJ716" s="18">
        <f ca="1" t="shared" si="5250"/>
        <v>51092.8330586328</v>
      </c>
      <c r="AK716" s="18">
        <f ca="1" t="shared" si="5251"/>
        <v>41971.4134561986</v>
      </c>
      <c r="AL716" s="18">
        <f ca="1" t="shared" si="5252"/>
        <v>56347.5046674232</v>
      </c>
      <c r="AM716" s="18">
        <f ca="1" t="shared" si="5253"/>
        <v>74087.7692338069</v>
      </c>
      <c r="AN716" s="18">
        <f ca="1" t="shared" si="5254"/>
        <v>83242.966287786</v>
      </c>
      <c r="AO716" s="18">
        <f ca="1">C716/'Ejercicio 3 - TIR'!$D$7</f>
        <v>13710.620208749</v>
      </c>
      <c r="AP716" s="18">
        <f ca="1" t="shared" si="5255"/>
        <v>37382.2128498838</v>
      </c>
      <c r="AQ716" s="18">
        <f ca="1" t="shared" si="5256"/>
        <v>28260.7932474496</v>
      </c>
      <c r="AR716" s="18">
        <f ca="1" t="shared" si="5257"/>
        <v>42636.8844586743</v>
      </c>
      <c r="AS716" s="18">
        <f ca="1" t="shared" si="5258"/>
        <v>60377.1490250579</v>
      </c>
      <c r="AT716" s="18">
        <f ca="1" t="shared" si="5259"/>
        <v>69532.3460790371</v>
      </c>
      <c r="AU716" s="18">
        <f ca="1">AP716*'Ejercicio 3 - TIR'!$D$5</f>
        <v>18691.1064249419</v>
      </c>
      <c r="AV716" s="18">
        <f ca="1">AQ716*'Ejercicio 3 - TIR'!$D$5</f>
        <v>14130.3966237248</v>
      </c>
      <c r="AW716" s="18">
        <f ca="1">AR716*'Ejercicio 3 - TIR'!$D$5</f>
        <v>21318.4422293371</v>
      </c>
      <c r="AX716" s="18">
        <f ca="1">AS716*'Ejercicio 3 - TIR'!$D$5</f>
        <v>30188.574512529</v>
      </c>
      <c r="AY716" s="18">
        <f ca="1">AT716*'Ejercicio 3 - TIR'!$D$5</f>
        <v>34766.1730395185</v>
      </c>
      <c r="AZ716" s="18">
        <f ca="1" t="shared" ref="AZ716:BD716" si="5338">AJ716-AU716-AE716</f>
        <v>27802.6027523986</v>
      </c>
      <c r="BA716" s="18">
        <f ca="1" t="shared" si="5338"/>
        <v>22606.322399194</v>
      </c>
      <c r="BB716" s="18">
        <f ca="1" t="shared" si="5338"/>
        <v>28654.4684293904</v>
      </c>
      <c r="BC716" s="18">
        <f ca="1" t="shared" si="5338"/>
        <v>36277.3353524278</v>
      </c>
      <c r="BD716" s="18">
        <f ca="1" t="shared" si="5338"/>
        <v>39038.8979470188</v>
      </c>
      <c r="BE716" s="18">
        <f ca="1" t="shared" ref="BE716:BI716" si="5339">AZ716/Z716</f>
        <v>23965.7495577521</v>
      </c>
      <c r="BF716" s="18">
        <f ca="1" t="shared" si="5339"/>
        <v>17120.6106732216</v>
      </c>
      <c r="BG716" s="18">
        <f ca="1" t="shared" si="5339"/>
        <v>17820.5250659424</v>
      </c>
      <c r="BH716" s="18">
        <f ca="1" t="shared" si="5339"/>
        <v>18869.270847363</v>
      </c>
      <c r="BI716" s="18">
        <f ca="1" t="shared" si="5339"/>
        <v>16398.459967183</v>
      </c>
      <c r="BJ716" s="18">
        <f ca="1" t="shared" si="5262"/>
        <v>68388.869880523</v>
      </c>
      <c r="BK716" s="18">
        <f ca="1" t="shared" si="5263"/>
        <v>32640.1079242097</v>
      </c>
      <c r="BL716" s="18">
        <f ca="1" t="shared" si="5264"/>
        <v>101028.977804733</v>
      </c>
      <c r="BM716" s="18">
        <f ca="1">BK716*'Ejercicio 3 - TIR'!$D$5</f>
        <v>16320.0539621048</v>
      </c>
      <c r="BN716" s="18">
        <f ca="1" t="shared" si="5265"/>
        <v>84708.9238426279</v>
      </c>
      <c r="BO716" s="18">
        <f ca="1" t="shared" si="5266"/>
        <v>35582.3542555347</v>
      </c>
      <c r="BP716" s="18">
        <f ca="1" t="shared" si="5267"/>
        <v>-97280.1451949051</v>
      </c>
      <c r="BQ716" s="18">
        <f ca="1" t="shared" ref="BQ716:BT716" si="5340">BE716</f>
        <v>23965.7495577521</v>
      </c>
      <c r="BR716" s="18">
        <f ca="1" t="shared" si="5340"/>
        <v>17120.6106732216</v>
      </c>
      <c r="BS716" s="18">
        <f ca="1" t="shared" si="5340"/>
        <v>17820.5250659424</v>
      </c>
      <c r="BT716" s="18">
        <f ca="1" t="shared" si="5340"/>
        <v>18869.270847363</v>
      </c>
      <c r="BU716" s="18">
        <f ca="1" t="shared" si="5269"/>
        <v>51980.8142227177</v>
      </c>
      <c r="BV716" s="20">
        <f ca="1" t="shared" si="5270"/>
        <v>9.01005434905782</v>
      </c>
    </row>
    <row r="717" ht="15" customHeight="1" spans="1:74">
      <c r="A717" s="16">
        <v>716</v>
      </c>
      <c r="B717" s="17">
        <f ca="1" t="shared" ref="B717:F717" si="5341">RAND()</f>
        <v>0.858681269135631</v>
      </c>
      <c r="C717" s="18">
        <f ca="1">IF(B717&lt;=('Ejercicio 3 - TIR'!$D$13-'Ejercicio 3 - TIR'!$C$13)/('Ejercicio 3 - TIR'!$E$13-'Ejercicio 3 - TIR'!$C$13),'Ejercicio 3 - TIR'!$C$13+SQRT(('Ejercicio 3 - TIR'!$E$13-'Ejercicio 3 - TIR'!$C$13)*('Ejercicio 3 - TIR'!$D$13-'Ejercicio 3 - TIR'!$C$13)*B717),'Ejercicio 3 - TIR'!$E$13-SQRT(('Ejercicio 3 - TIR'!$E$13-'Ejercicio 3 - TIR'!$C$13)*('Ejercicio 3 - TIR'!$E$13-'Ejercicio 3 - TIR'!$D$13)*(1-B717)))</f>
        <v>86977.616307402</v>
      </c>
      <c r="D717" s="17">
        <f ca="1" t="shared" si="5341"/>
        <v>0.492567871574669</v>
      </c>
      <c r="E717" s="18">
        <f ca="1">IF(D717&lt;=('Ejercicio 3 - TIR'!$D$14-'Ejercicio 3 - TIR'!$C$14)/('Ejercicio 3 - TIR'!$E$14-'Ejercicio 3 - TIR'!$C$14),'Ejercicio 3 - TIR'!$C$14+SQRT(('Ejercicio 3 - TIR'!$E$14-'Ejercicio 3 - TIR'!$C$14)*('Ejercicio 3 - TIR'!$D$14-'Ejercicio 3 - TIR'!$C$14)*D717),'Ejercicio 3 - TIR'!$E$14-SQRT(('Ejercicio 3 - TIR'!$E$14-'Ejercicio 3 - TIR'!$C$14)*('Ejercicio 3 - TIR'!$E$14-'Ejercicio 3 - TIR'!$D$14)*(1-D717)))</f>
        <v>31275.6192618731</v>
      </c>
      <c r="F717" s="17">
        <f ca="1" t="shared" si="5341"/>
        <v>0.377174968103032</v>
      </c>
      <c r="G717" s="18">
        <f ca="1">IF(F717&lt;=('Ejercicio 3 - TIR'!$D$18-'Ejercicio 3 - TIR'!$C$18)/('Ejercicio 3 - TIR'!$E$18-'Ejercicio 3 - TIR'!$C$18),'Ejercicio 3 - TIR'!$C$18+SQRT(('Ejercicio 3 - TIR'!$E$18-'Ejercicio 3 - TIR'!$C$18)*('Ejercicio 3 - TIR'!$D$18-'Ejercicio 3 - TIR'!$C$18)*F717),'Ejercicio 3 - TIR'!$E$18-SQRT(('Ejercicio 3 - TIR'!$E$18-'Ejercicio 3 - TIR'!$C$18)*('Ejercicio 3 - TIR'!$E$18-'Ejercicio 3 - TIR'!$D$18)*(1-F717)))</f>
        <v>37521.7182355799</v>
      </c>
      <c r="H717" s="17">
        <f ca="1" t="shared" ref="H717:L717" si="5342">RAND()</f>
        <v>0.0638858095742332</v>
      </c>
      <c r="I717" s="18">
        <f ca="1">IF(H717&lt;=('Ejercicio 3 - TIR'!$D$18-'Ejercicio 3 - TIR'!$C$18)/('Ejercicio 3 - TIR'!$E$18-'Ejercicio 3 - TIR'!$C$18),'Ejercicio 3 - TIR'!$C$18+SQRT(('Ejercicio 3 - TIR'!$E$18-'Ejercicio 3 - TIR'!$C$18)*('Ejercicio 3 - TIR'!$D$18-'Ejercicio 3 - TIR'!$C$18)*H717),'Ejercicio 3 - TIR'!$E$18-SQRT(('Ejercicio 3 - TIR'!$E$18-'Ejercicio 3 - TIR'!$C$18)*('Ejercicio 3 - TIR'!$E$18-'Ejercicio 3 - TIR'!$D$18)*(1-H717)))</f>
        <v>33095.6213328078</v>
      </c>
      <c r="J717" s="17">
        <f ca="1" t="shared" si="5342"/>
        <v>0.248938611010493</v>
      </c>
      <c r="K717" s="18">
        <f ca="1">IF(J717&lt;=('Ejercicio 3 - TIR'!$D$18-'Ejercicio 3 - TIR'!$C$18)/('Ejercicio 3 - TIR'!$E$18-'Ejercicio 3 - TIR'!$C$18),'Ejercicio 3 - TIR'!$C$18+SQRT(('Ejercicio 3 - TIR'!$E$18-'Ejercicio 3 - TIR'!$C$18)*('Ejercicio 3 - TIR'!$D$18-'Ejercicio 3 - TIR'!$C$18)*J717),'Ejercicio 3 - TIR'!$E$18-SQRT(('Ejercicio 3 - TIR'!$E$18-'Ejercicio 3 - TIR'!$C$18)*('Ejercicio 3 - TIR'!$E$18-'Ejercicio 3 - TIR'!$D$18)*(1-J717)))</f>
        <v>36110.7112230553</v>
      </c>
      <c r="L717" s="17">
        <f ca="1" t="shared" si="5342"/>
        <v>0.0603922192346622</v>
      </c>
      <c r="M717" s="18">
        <f ca="1">IF(L717&lt;=('Ejercicio 3 - TIR'!$D$18-'Ejercicio 3 - TIR'!$C$18)/('Ejercicio 3 - TIR'!$E$18-'Ejercicio 3 - TIR'!$C$18),'Ejercicio 3 - TIR'!$C$18+SQRT(('Ejercicio 3 - TIR'!$E$18-'Ejercicio 3 - TIR'!$C$18)*('Ejercicio 3 - TIR'!$D$18-'Ejercicio 3 - TIR'!$C$18)*L717),'Ejercicio 3 - TIR'!$E$18-SQRT(('Ejercicio 3 - TIR'!$E$18-'Ejercicio 3 - TIR'!$C$18)*('Ejercicio 3 - TIR'!$E$18-'Ejercicio 3 - TIR'!$D$18)*(1-L717)))</f>
        <v>33009.7895084539</v>
      </c>
      <c r="N717" s="17">
        <f ca="1" t="shared" ref="N717:R717" si="5343">RAND()</f>
        <v>0.246486141176455</v>
      </c>
      <c r="O717" s="18">
        <f ca="1">IF(N717&lt;=('Ejercicio 3 - TIR'!$D$18-'Ejercicio 3 - TIR'!$C$18)/('Ejercicio 3 - TIR'!$E$18-'Ejercicio 3 - TIR'!$C$18),'Ejercicio 3 - TIR'!$C$18+SQRT(('Ejercicio 3 - TIR'!$E$18-'Ejercicio 3 - TIR'!$C$18)*('Ejercicio 3 - TIR'!$D$18-'Ejercicio 3 - TIR'!$C$18)*N717),'Ejercicio 3 - TIR'!$E$18-SQRT(('Ejercicio 3 - TIR'!$E$18-'Ejercicio 3 - TIR'!$C$18)*('Ejercicio 3 - TIR'!$E$18-'Ejercicio 3 - TIR'!$D$18)*(1-N717)))</f>
        <v>36080.5362573106</v>
      </c>
      <c r="P717" s="17">
        <f ca="1" t="shared" si="5343"/>
        <v>0.438091417236269</v>
      </c>
      <c r="Q717" s="19">
        <f ca="1">IF(P717&lt;=('Ejercicio 3 - TIR'!$D$22-'Ejercicio 3 - TIR'!$C$22)/('Ejercicio 3 - TIR'!$E$22-'Ejercicio 3 - TIR'!$C$22),'Ejercicio 3 - TIR'!$C$22+SQRT(('Ejercicio 3 - TIR'!$E$22-'Ejercicio 3 - TIR'!$C$22)*('Ejercicio 3 - TIR'!$D$22-'Ejercicio 3 - TIR'!$C$22)*P717),'Ejercicio 3 - TIR'!$E$22-SQRT(('Ejercicio 3 - TIR'!$E$22-'Ejercicio 3 - TIR'!$C$22)*('Ejercicio 3 - TIR'!$E$22-'Ejercicio 3 - TIR'!$D$22)*(1-P717)))</f>
        <v>0.148081391543606</v>
      </c>
      <c r="R717" s="17">
        <f ca="1" t="shared" si="5343"/>
        <v>0.130874014590509</v>
      </c>
      <c r="S717" s="19">
        <f ca="1">IF(R717&lt;=('Ejercicio 3 - TIR'!$D$23-'Ejercicio 3 - TIR'!$C$23)/('Ejercicio 3 - TIR'!$E$23-'Ejercicio 3 - TIR'!$C$23),'Ejercicio 3 - TIR'!$C$23+SQRT(('Ejercicio 3 - TIR'!$E$23-'Ejercicio 3 - TIR'!$C$23)*('Ejercicio 3 - TIR'!$D$23-'Ejercicio 3 - TIR'!$C$23)*R717),'Ejercicio 3 - TIR'!$E$23-SQRT(('Ejercicio 3 - TIR'!$E$23-'Ejercicio 3 - TIR'!$C$23)*('Ejercicio 3 - TIR'!$E$23-'Ejercicio 3 - TIR'!$D$23)*(1-R717)))</f>
        <v>0.135348394908358</v>
      </c>
      <c r="T717" s="17">
        <f ca="1" t="shared" ref="T717:X717" si="5344">RAND()</f>
        <v>0.804923178105522</v>
      </c>
      <c r="U717" s="19">
        <f ca="1">IF(T717&lt;=('Ejercicio 3 - TIR'!$D$24-'Ejercicio 3 - TIR'!$C$24)/('Ejercicio 3 - TIR'!$E$24-'Ejercicio 3 - TIR'!$C$24),'Ejercicio 3 - TIR'!$C$24+SQRT(('Ejercicio 3 - TIR'!$E$24-'Ejercicio 3 - TIR'!$C$24)*('Ejercicio 3 - TIR'!$D$24-'Ejercicio 3 - TIR'!$C$24)*T717),'Ejercicio 3 - TIR'!$E$24-SQRT(('Ejercicio 3 - TIR'!$E$24-'Ejercicio 3 - TIR'!$C$24)*('Ejercicio 3 - TIR'!$E$24-'Ejercicio 3 - TIR'!$D$24)*(1-T717)))</f>
        <v>0.196628754819126</v>
      </c>
      <c r="V717" s="17">
        <f ca="1" t="shared" si="5344"/>
        <v>0.678820282130549</v>
      </c>
      <c r="W717" s="19">
        <f ca="1">IF(V717&lt;=('Ejercicio 3 - TIR'!$D$25-'Ejercicio 3 - TIR'!$C$25)/('Ejercicio 3 - TIR'!$E$25-'Ejercicio 3 - TIR'!$C$25),'Ejercicio 3 - TIR'!$C$25+SQRT(('Ejercicio 3 - TIR'!$E$25-'Ejercicio 3 - TIR'!$C$25)*('Ejercicio 3 - TIR'!$D$25-'Ejercicio 3 - TIR'!$C$25)*V717),'Ejercicio 3 - TIR'!$E$25-SQRT(('Ejercicio 3 - TIR'!$E$25-'Ejercicio 3 - TIR'!$C$25)*('Ejercicio 3 - TIR'!$E$25-'Ejercicio 3 - TIR'!$D$25)*(1-V717)))</f>
        <v>0.216471966765957</v>
      </c>
      <c r="X717" s="17">
        <f ca="1" t="shared" si="5344"/>
        <v>0.544031699499609</v>
      </c>
      <c r="Y717" s="19">
        <f ca="1">IF(X717&lt;=('Ejercicio 3 - TIR'!$D$26-'Ejercicio 3 - TIR'!$C$26)/('Ejercicio 3 - TIR'!$E$26-'Ejercicio 3 - TIR'!$C$26),'Ejercicio 3 - TIR'!$C$26+SQRT(('Ejercicio 3 - TIR'!$E$26-'Ejercicio 3 - TIR'!$C$26)*('Ejercicio 3 - TIR'!$D$26-'Ejercicio 3 - TIR'!$C$26)*X717),'Ejercicio 3 - TIR'!$E$26-SQRT(('Ejercicio 3 - TIR'!$E$26-'Ejercicio 3 - TIR'!$C$26)*('Ejercicio 3 - TIR'!$E$26-'Ejercicio 3 - TIR'!$D$26)*(1-X717)))</f>
        <v>0.23037914931501</v>
      </c>
      <c r="Z717" s="17">
        <f ca="1" t="shared" si="5240"/>
        <v>1.14808139154361</v>
      </c>
      <c r="AA717" s="17">
        <f ca="1" t="shared" si="5241"/>
        <v>1.30347236511319</v>
      </c>
      <c r="AB717" s="17">
        <f ca="1" t="shared" si="5242"/>
        <v>1.55977251320653</v>
      </c>
      <c r="AC717" s="17">
        <f ca="1" t="shared" si="5243"/>
        <v>1.89741953684783</v>
      </c>
      <c r="AD717" s="17">
        <f ca="1" t="shared" si="5244"/>
        <v>2.33454543564051</v>
      </c>
      <c r="AE717" s="16">
        <f ca="1" t="shared" si="5245"/>
        <v>4631.33722168616</v>
      </c>
      <c r="AF717" s="16">
        <f ca="1" t="shared" si="5246"/>
        <v>5258.18128092072</v>
      </c>
      <c r="AG717" s="16">
        <f ca="1" t="shared" si="5247"/>
        <v>6292.0909188014</v>
      </c>
      <c r="AH717" s="16">
        <f ca="1" t="shared" si="5248"/>
        <v>7654.15221506456</v>
      </c>
      <c r="AI717" s="16">
        <f ca="1" t="shared" si="5249"/>
        <v>9417.50929109873</v>
      </c>
      <c r="AJ717" s="18">
        <f ca="1" t="shared" si="5250"/>
        <v>43077.9864850116</v>
      </c>
      <c r="AK717" s="18">
        <f ca="1" t="shared" si="5251"/>
        <v>43139.2278135655</v>
      </c>
      <c r="AL717" s="18">
        <f ca="1" t="shared" si="5252"/>
        <v>56324.4947980603</v>
      </c>
      <c r="AM717" s="18">
        <f ca="1" t="shared" si="5253"/>
        <v>62633.4195205751</v>
      </c>
      <c r="AN717" s="18">
        <f ca="1" t="shared" si="5254"/>
        <v>84231.6512349665</v>
      </c>
      <c r="AO717" s="18">
        <f ca="1">C717/'Ejercicio 3 - TIR'!$D$7</f>
        <v>17395.5232614804</v>
      </c>
      <c r="AP717" s="18">
        <f ca="1" t="shared" si="5255"/>
        <v>25682.4632235312</v>
      </c>
      <c r="AQ717" s="18">
        <f ca="1" t="shared" si="5256"/>
        <v>25743.7045520851</v>
      </c>
      <c r="AR717" s="18">
        <f ca="1" t="shared" si="5257"/>
        <v>38928.9715365799</v>
      </c>
      <c r="AS717" s="18">
        <f ca="1" t="shared" si="5258"/>
        <v>45237.8962590947</v>
      </c>
      <c r="AT717" s="18">
        <f ca="1" t="shared" si="5259"/>
        <v>66836.1279734861</v>
      </c>
      <c r="AU717" s="18">
        <f ca="1">AP717*'Ejercicio 3 - TIR'!$D$5</f>
        <v>12841.2316117656</v>
      </c>
      <c r="AV717" s="18">
        <f ca="1">AQ717*'Ejercicio 3 - TIR'!$D$5</f>
        <v>12871.8522760425</v>
      </c>
      <c r="AW717" s="18">
        <f ca="1">AR717*'Ejercicio 3 - TIR'!$D$5</f>
        <v>19464.48576829</v>
      </c>
      <c r="AX717" s="18">
        <f ca="1">AS717*'Ejercicio 3 - TIR'!$D$5</f>
        <v>22618.9481295473</v>
      </c>
      <c r="AY717" s="18">
        <f ca="1">AT717*'Ejercicio 3 - TIR'!$D$5</f>
        <v>33418.063986743</v>
      </c>
      <c r="AZ717" s="18">
        <f ca="1" t="shared" ref="AZ717:BD717" si="5345">AJ717-AU717-AE717</f>
        <v>25605.4176515598</v>
      </c>
      <c r="BA717" s="18">
        <f ca="1" t="shared" si="5345"/>
        <v>25009.1942566022</v>
      </c>
      <c r="BB717" s="18">
        <f ca="1" t="shared" si="5345"/>
        <v>30567.918110969</v>
      </c>
      <c r="BC717" s="18">
        <f ca="1" t="shared" si="5345"/>
        <v>32360.3191759632</v>
      </c>
      <c r="BD717" s="18">
        <f ca="1" t="shared" si="5345"/>
        <v>41396.0779571247</v>
      </c>
      <c r="BE717" s="18">
        <f ca="1" t="shared" ref="BE717:BI717" si="5346">AZ717/Z717</f>
        <v>22302.7895410212</v>
      </c>
      <c r="BF717" s="18">
        <f ca="1" t="shared" si="5346"/>
        <v>19186.5933839192</v>
      </c>
      <c r="BG717" s="18">
        <f ca="1" t="shared" si="5346"/>
        <v>19597.6771305761</v>
      </c>
      <c r="BH717" s="18">
        <f ca="1" t="shared" si="5346"/>
        <v>17054.9098644378</v>
      </c>
      <c r="BI717" s="18">
        <f ca="1" t="shared" si="5346"/>
        <v>17731.9650006157</v>
      </c>
      <c r="BJ717" s="18">
        <f ca="1" t="shared" si="5262"/>
        <v>73014.3541946364</v>
      </c>
      <c r="BK717" s="18">
        <f ca="1" t="shared" si="5263"/>
        <v>40610.6394306675</v>
      </c>
      <c r="BL717" s="18">
        <f ca="1" t="shared" si="5264"/>
        <v>113624.993625304</v>
      </c>
      <c r="BM717" s="18">
        <f ca="1">BK717*'Ejercicio 3 - TIR'!$D$5</f>
        <v>20305.3197153337</v>
      </c>
      <c r="BN717" s="18">
        <f ca="1" t="shared" si="5265"/>
        <v>93319.6739099702</v>
      </c>
      <c r="BO717" s="18">
        <f ca="1" t="shared" si="5266"/>
        <v>39973.3808926133</v>
      </c>
      <c r="BP717" s="18">
        <f ca="1" t="shared" si="5267"/>
        <v>-118253.235569275</v>
      </c>
      <c r="BQ717" s="18">
        <f ca="1" t="shared" ref="BQ717:BT717" si="5347">BE717</f>
        <v>22302.7895410212</v>
      </c>
      <c r="BR717" s="18">
        <f ca="1" t="shared" si="5347"/>
        <v>19186.5933839192</v>
      </c>
      <c r="BS717" s="18">
        <f ca="1" t="shared" si="5347"/>
        <v>19597.6771305761</v>
      </c>
      <c r="BT717" s="18">
        <f ca="1" t="shared" si="5347"/>
        <v>17054.9098644378</v>
      </c>
      <c r="BU717" s="18">
        <f ca="1" t="shared" si="5269"/>
        <v>57705.345893229</v>
      </c>
      <c r="BV717" s="20">
        <f ca="1" t="shared" si="5270"/>
        <v>4.09307052750973</v>
      </c>
    </row>
    <row r="718" ht="15" customHeight="1" spans="1:74">
      <c r="A718" s="16">
        <v>717</v>
      </c>
      <c r="B718" s="17">
        <f ca="1" t="shared" ref="B718:F718" si="5348">RAND()</f>
        <v>0.615138352311895</v>
      </c>
      <c r="C718" s="18">
        <f ca="1">IF(B718&lt;=('Ejercicio 3 - TIR'!$D$13-'Ejercicio 3 - TIR'!$C$13)/('Ejercicio 3 - TIR'!$E$13-'Ejercicio 3 - TIR'!$C$13),'Ejercicio 3 - TIR'!$C$13+SQRT(('Ejercicio 3 - TIR'!$E$13-'Ejercicio 3 - TIR'!$C$13)*('Ejercicio 3 - TIR'!$D$13-'Ejercicio 3 - TIR'!$C$13)*B718),'Ejercicio 3 - TIR'!$E$13-SQRT(('Ejercicio 3 - TIR'!$E$13-'Ejercicio 3 - TIR'!$C$13)*('Ejercicio 3 - TIR'!$E$13-'Ejercicio 3 - TIR'!$D$13)*(1-B718)))</f>
        <v>78509.6771260708</v>
      </c>
      <c r="D718" s="17">
        <f ca="1" t="shared" si="5348"/>
        <v>0.602644032471862</v>
      </c>
      <c r="E718" s="18">
        <f ca="1">IF(D718&lt;=('Ejercicio 3 - TIR'!$D$14-'Ejercicio 3 - TIR'!$C$14)/('Ejercicio 3 - TIR'!$E$14-'Ejercicio 3 - TIR'!$C$14),'Ejercicio 3 - TIR'!$C$14+SQRT(('Ejercicio 3 - TIR'!$E$14-'Ejercicio 3 - TIR'!$C$14)*('Ejercicio 3 - TIR'!$D$14-'Ejercicio 3 - TIR'!$C$14)*D718),'Ejercicio 3 - TIR'!$E$14-SQRT(('Ejercicio 3 - TIR'!$E$14-'Ejercicio 3 - TIR'!$C$14)*('Ejercicio 3 - TIR'!$E$14-'Ejercicio 3 - TIR'!$D$14)*(1-D718)))</f>
        <v>32279.6764880466</v>
      </c>
      <c r="F718" s="17">
        <f ca="1" t="shared" si="5348"/>
        <v>0.366883032594488</v>
      </c>
      <c r="G718" s="18">
        <f ca="1">IF(F718&lt;=('Ejercicio 3 - TIR'!$D$18-'Ejercicio 3 - TIR'!$C$18)/('Ejercicio 3 - TIR'!$E$18-'Ejercicio 3 - TIR'!$C$18),'Ejercicio 3 - TIR'!$C$18+SQRT(('Ejercicio 3 - TIR'!$E$18-'Ejercicio 3 - TIR'!$C$18)*('Ejercicio 3 - TIR'!$D$18-'Ejercicio 3 - TIR'!$C$18)*F718),'Ejercicio 3 - TIR'!$E$18-SQRT(('Ejercicio 3 - TIR'!$E$18-'Ejercicio 3 - TIR'!$C$18)*('Ejercicio 3 - TIR'!$E$18-'Ejercicio 3 - TIR'!$D$18)*(1-F718)))</f>
        <v>37418.386272578</v>
      </c>
      <c r="H718" s="17">
        <f ca="1" t="shared" ref="H718:L718" si="5349">RAND()</f>
        <v>0.236285255536887</v>
      </c>
      <c r="I718" s="18">
        <f ca="1">IF(H718&lt;=('Ejercicio 3 - TIR'!$D$18-'Ejercicio 3 - TIR'!$C$18)/('Ejercicio 3 - TIR'!$E$18-'Ejercicio 3 - TIR'!$C$18),'Ejercicio 3 - TIR'!$C$18+SQRT(('Ejercicio 3 - TIR'!$E$18-'Ejercicio 3 - TIR'!$C$18)*('Ejercicio 3 - TIR'!$D$18-'Ejercicio 3 - TIR'!$C$18)*H718),'Ejercicio 3 - TIR'!$E$18-SQRT(('Ejercicio 3 - TIR'!$E$18-'Ejercicio 3 - TIR'!$C$18)*('Ejercicio 3 - TIR'!$E$18-'Ejercicio 3 - TIR'!$D$18)*(1-H718)))</f>
        <v>35953.3846113394</v>
      </c>
      <c r="J718" s="17">
        <f ca="1" t="shared" si="5349"/>
        <v>0.339274021206107</v>
      </c>
      <c r="K718" s="18">
        <f ca="1">IF(J718&lt;=('Ejercicio 3 - TIR'!$D$18-'Ejercicio 3 - TIR'!$C$18)/('Ejercicio 3 - TIR'!$E$18-'Ejercicio 3 - TIR'!$C$18),'Ejercicio 3 - TIR'!$C$18+SQRT(('Ejercicio 3 - TIR'!$E$18-'Ejercicio 3 - TIR'!$C$18)*('Ejercicio 3 - TIR'!$D$18-'Ejercicio 3 - TIR'!$C$18)*J718),'Ejercicio 3 - TIR'!$E$18-SQRT(('Ejercicio 3 - TIR'!$E$18-'Ejercicio 3 - TIR'!$C$18)*('Ejercicio 3 - TIR'!$E$18-'Ejercicio 3 - TIR'!$D$18)*(1-J718)))</f>
        <v>37133.80005193</v>
      </c>
      <c r="L718" s="17">
        <f ca="1" t="shared" si="5349"/>
        <v>0.954022872626647</v>
      </c>
      <c r="M718" s="18">
        <f ca="1">IF(L718&lt;=('Ejercicio 3 - TIR'!$D$18-'Ejercicio 3 - TIR'!$C$18)/('Ejercicio 3 - TIR'!$E$18-'Ejercicio 3 - TIR'!$C$18),'Ejercicio 3 - TIR'!$C$18+SQRT(('Ejercicio 3 - TIR'!$E$18-'Ejercicio 3 - TIR'!$C$18)*('Ejercicio 3 - TIR'!$D$18-'Ejercicio 3 - TIR'!$C$18)*L718),'Ejercicio 3 - TIR'!$E$18-SQRT(('Ejercicio 3 - TIR'!$E$18-'Ejercicio 3 - TIR'!$C$18)*('Ejercicio 3 - TIR'!$E$18-'Ejercicio 3 - TIR'!$D$18)*(1-L718)))</f>
        <v>43143.0442781258</v>
      </c>
      <c r="N718" s="17">
        <f ca="1" t="shared" ref="N718:R718" si="5350">RAND()</f>
        <v>0.586852115156181</v>
      </c>
      <c r="O718" s="18">
        <f ca="1">IF(N718&lt;=('Ejercicio 3 - TIR'!$D$18-'Ejercicio 3 - TIR'!$C$18)/('Ejercicio 3 - TIR'!$E$18-'Ejercicio 3 - TIR'!$C$18),'Ejercicio 3 - TIR'!$C$18+SQRT(('Ejercicio 3 - TIR'!$E$18-'Ejercicio 3 - TIR'!$C$18)*('Ejercicio 3 - TIR'!$D$18-'Ejercicio 3 - TIR'!$C$18)*N718),'Ejercicio 3 - TIR'!$E$18-SQRT(('Ejercicio 3 - TIR'!$E$18-'Ejercicio 3 - TIR'!$C$18)*('Ejercicio 3 - TIR'!$E$18-'Ejercicio 3 - TIR'!$D$18)*(1-N718)))</f>
        <v>39382.3140681512</v>
      </c>
      <c r="P718" s="17">
        <f ca="1" t="shared" si="5350"/>
        <v>0.761283758219055</v>
      </c>
      <c r="Q718" s="19">
        <f ca="1">IF(P718&lt;=('Ejercicio 3 - TIR'!$D$22-'Ejercicio 3 - TIR'!$C$22)/('Ejercicio 3 - TIR'!$E$22-'Ejercicio 3 - TIR'!$C$22),'Ejercicio 3 - TIR'!$C$22+SQRT(('Ejercicio 3 - TIR'!$E$22-'Ejercicio 3 - TIR'!$C$22)*('Ejercicio 3 - TIR'!$D$22-'Ejercicio 3 - TIR'!$C$22)*P718),'Ejercicio 3 - TIR'!$E$22-SQRT(('Ejercicio 3 - TIR'!$E$22-'Ejercicio 3 - TIR'!$C$22)*('Ejercicio 3 - TIR'!$E$22-'Ejercicio 3 - TIR'!$D$22)*(1-P718)))</f>
        <v>0.159271053205585</v>
      </c>
      <c r="R718" s="17">
        <f ca="1" t="shared" si="5350"/>
        <v>0.979960745761438</v>
      </c>
      <c r="S718" s="19">
        <f ca="1">IF(R718&lt;=('Ejercicio 3 - TIR'!$D$23-'Ejercicio 3 - TIR'!$C$23)/('Ejercicio 3 - TIR'!$E$23-'Ejercicio 3 - TIR'!$C$23),'Ejercicio 3 - TIR'!$C$23+SQRT(('Ejercicio 3 - TIR'!$E$23-'Ejercicio 3 - TIR'!$C$23)*('Ejercicio 3 - TIR'!$D$23-'Ejercicio 3 - TIR'!$C$23)*R718),'Ejercicio 3 - TIR'!$E$23-SQRT(('Ejercicio 3 - TIR'!$E$23-'Ejercicio 3 - TIR'!$C$23)*('Ejercicio 3 - TIR'!$E$23-'Ejercicio 3 - TIR'!$D$23)*(1-R718)))</f>
        <v>0.173994114750562</v>
      </c>
      <c r="T718" s="17">
        <f ca="1" t="shared" ref="T718:X718" si="5351">RAND()</f>
        <v>0.931192031429431</v>
      </c>
      <c r="U718" s="19">
        <f ca="1">IF(T718&lt;=('Ejercicio 3 - TIR'!$D$24-'Ejercicio 3 - TIR'!$C$24)/('Ejercicio 3 - TIR'!$E$24-'Ejercicio 3 - TIR'!$C$24),'Ejercicio 3 - TIR'!$C$24+SQRT(('Ejercicio 3 - TIR'!$E$24-'Ejercicio 3 - TIR'!$C$24)*('Ejercicio 3 - TIR'!$D$24-'Ejercicio 3 - TIR'!$C$24)*T718),'Ejercicio 3 - TIR'!$E$24-SQRT(('Ejercicio 3 - TIR'!$E$24-'Ejercicio 3 - TIR'!$C$24)*('Ejercicio 3 - TIR'!$E$24-'Ejercicio 3 - TIR'!$D$24)*(1-T718)))</f>
        <v>0.206119714988604</v>
      </c>
      <c r="V718" s="17">
        <f ca="1" t="shared" si="5351"/>
        <v>0.743219133319657</v>
      </c>
      <c r="W718" s="19">
        <f ca="1">IF(V718&lt;=('Ejercicio 3 - TIR'!$D$25-'Ejercicio 3 - TIR'!$C$25)/('Ejercicio 3 - TIR'!$E$25-'Ejercicio 3 - TIR'!$C$25),'Ejercicio 3 - TIR'!$C$25+SQRT(('Ejercicio 3 - TIR'!$E$25-'Ejercicio 3 - TIR'!$C$25)*('Ejercicio 3 - TIR'!$D$25-'Ejercicio 3 - TIR'!$C$25)*V718),'Ejercicio 3 - TIR'!$E$25-SQRT(('Ejercicio 3 - TIR'!$E$25-'Ejercicio 3 - TIR'!$C$25)*('Ejercicio 3 - TIR'!$E$25-'Ejercicio 3 - TIR'!$D$25)*(1-V718)))</f>
        <v>0.220021123547051</v>
      </c>
      <c r="X718" s="17">
        <f ca="1" t="shared" si="5351"/>
        <v>0.626901768505932</v>
      </c>
      <c r="Y718" s="19">
        <f ca="1">IF(X718&lt;=('Ejercicio 3 - TIR'!$D$26-'Ejercicio 3 - TIR'!$C$26)/('Ejercicio 3 - TIR'!$E$26-'Ejercicio 3 - TIR'!$C$26),'Ejercicio 3 - TIR'!$C$26+SQRT(('Ejercicio 3 - TIR'!$E$26-'Ejercicio 3 - TIR'!$C$26)*('Ejercicio 3 - TIR'!$D$26-'Ejercicio 3 - TIR'!$C$26)*X718),'Ejercicio 3 - TIR'!$E$26-SQRT(('Ejercicio 3 - TIR'!$E$26-'Ejercicio 3 - TIR'!$C$26)*('Ejercicio 3 - TIR'!$E$26-'Ejercicio 3 - TIR'!$D$26)*(1-X718)))</f>
        <v>0.235114251147297</v>
      </c>
      <c r="Z718" s="17">
        <f ca="1" t="shared" si="5240"/>
        <v>1.15927105320558</v>
      </c>
      <c r="AA718" s="17">
        <f ca="1" t="shared" si="5241"/>
        <v>1.36097739386404</v>
      </c>
      <c r="AB718" s="17">
        <f ca="1" t="shared" si="5242"/>
        <v>1.64150166639323</v>
      </c>
      <c r="AC718" s="17">
        <f ca="1" t="shared" si="5243"/>
        <v>2.00266670733743</v>
      </c>
      <c r="AD718" s="17">
        <f ca="1" t="shared" si="5244"/>
        <v>2.47352219053069</v>
      </c>
      <c r="AE718" s="16">
        <f ca="1" t="shared" si="5245"/>
        <v>5141.21807138673</v>
      </c>
      <c r="AF718" s="16">
        <f ca="1" t="shared" si="5246"/>
        <v>6035.75975845726</v>
      </c>
      <c r="AG718" s="16">
        <f ca="1" t="shared" si="5247"/>
        <v>7279.84883961015</v>
      </c>
      <c r="AH718" s="16">
        <f ca="1" t="shared" si="5248"/>
        <v>8881.56936055387</v>
      </c>
      <c r="AI718" s="16">
        <f ca="1" t="shared" si="5249"/>
        <v>10969.7528897733</v>
      </c>
      <c r="AJ718" s="18">
        <f ca="1" t="shared" si="5250"/>
        <v>43378.0520634648</v>
      </c>
      <c r="AK718" s="18">
        <f ca="1" t="shared" si="5251"/>
        <v>48931.7436889323</v>
      </c>
      <c r="AL718" s="18">
        <f ca="1" t="shared" si="5252"/>
        <v>60955.1946647561</v>
      </c>
      <c r="AM718" s="18">
        <f ca="1" t="shared" si="5253"/>
        <v>86401.1384289869</v>
      </c>
      <c r="AN718" s="18">
        <f ca="1" t="shared" si="5254"/>
        <v>97413.0277620208</v>
      </c>
      <c r="AO718" s="18">
        <f ca="1">C718/'Ejercicio 3 - TIR'!$D$7</f>
        <v>15701.9354252142</v>
      </c>
      <c r="AP718" s="18">
        <f ca="1" t="shared" si="5255"/>
        <v>27676.1166382507</v>
      </c>
      <c r="AQ718" s="18">
        <f ca="1" t="shared" si="5256"/>
        <v>33229.8082637181</v>
      </c>
      <c r="AR718" s="18">
        <f ca="1" t="shared" si="5257"/>
        <v>45253.259239542</v>
      </c>
      <c r="AS718" s="18">
        <f ca="1" t="shared" si="5258"/>
        <v>70699.2030037728</v>
      </c>
      <c r="AT718" s="18">
        <f ca="1" t="shared" si="5259"/>
        <v>81711.0923368066</v>
      </c>
      <c r="AU718" s="18">
        <f ca="1">AP718*'Ejercicio 3 - TIR'!$D$5</f>
        <v>13838.0583191253</v>
      </c>
      <c r="AV718" s="18">
        <f ca="1">AQ718*'Ejercicio 3 - TIR'!$D$5</f>
        <v>16614.9041318591</v>
      </c>
      <c r="AW718" s="18">
        <f ca="1">AR718*'Ejercicio 3 - TIR'!$D$5</f>
        <v>22626.629619771</v>
      </c>
      <c r="AX718" s="18">
        <f ca="1">AS718*'Ejercicio 3 - TIR'!$D$5</f>
        <v>35349.6015018864</v>
      </c>
      <c r="AY718" s="18">
        <f ca="1">AT718*'Ejercicio 3 - TIR'!$D$5</f>
        <v>40855.5461684033</v>
      </c>
      <c r="AZ718" s="18">
        <f ca="1" t="shared" ref="AZ718:BD718" si="5352">AJ718-AU718-AE718</f>
        <v>24398.7756729528</v>
      </c>
      <c r="BA718" s="18">
        <f ca="1" t="shared" si="5352"/>
        <v>26281.079798616</v>
      </c>
      <c r="BB718" s="18">
        <f ca="1" t="shared" si="5352"/>
        <v>31048.716205375</v>
      </c>
      <c r="BC718" s="18">
        <f ca="1" t="shared" si="5352"/>
        <v>42169.9675665467</v>
      </c>
      <c r="BD718" s="18">
        <f ca="1" t="shared" si="5352"/>
        <v>45587.7287038442</v>
      </c>
      <c r="BE718" s="18">
        <f ca="1" t="shared" ref="BE718:BI718" si="5353">AZ718/Z718</f>
        <v>21046.6530717609</v>
      </c>
      <c r="BF718" s="18">
        <f ca="1" t="shared" si="5353"/>
        <v>19310.4455056374</v>
      </c>
      <c r="BG718" s="18">
        <f ca="1" t="shared" si="5353"/>
        <v>18914.8246639288</v>
      </c>
      <c r="BH718" s="18">
        <f ca="1" t="shared" si="5353"/>
        <v>21056.9074784352</v>
      </c>
      <c r="BI718" s="18">
        <f ca="1" t="shared" si="5353"/>
        <v>18430.2889532855</v>
      </c>
      <c r="BJ718" s="18">
        <f ca="1" t="shared" si="5262"/>
        <v>79844.4960963349</v>
      </c>
      <c r="BK718" s="18">
        <f ca="1" t="shared" si="5263"/>
        <v>38839.0857085471</v>
      </c>
      <c r="BL718" s="18">
        <f ca="1" t="shared" si="5264"/>
        <v>118683.581804882</v>
      </c>
      <c r="BM718" s="18">
        <f ca="1">BK718*'Ejercicio 3 - TIR'!$D$5</f>
        <v>19419.5428542736</v>
      </c>
      <c r="BN718" s="18">
        <f ca="1" t="shared" si="5265"/>
        <v>99264.0389506085</v>
      </c>
      <c r="BO718" s="18">
        <f ca="1" t="shared" si="5266"/>
        <v>40130.6442006537</v>
      </c>
      <c r="BP718" s="18">
        <f ca="1" t="shared" si="5267"/>
        <v>-110789.353614117</v>
      </c>
      <c r="BQ718" s="18">
        <f ca="1" t="shared" ref="BQ718:BT718" si="5354">BE718</f>
        <v>21046.6530717609</v>
      </c>
      <c r="BR718" s="18">
        <f ca="1" t="shared" si="5354"/>
        <v>19310.4455056374</v>
      </c>
      <c r="BS718" s="18">
        <f ca="1" t="shared" si="5354"/>
        <v>18914.8246639288</v>
      </c>
      <c r="BT718" s="18">
        <f ca="1" t="shared" si="5354"/>
        <v>21056.9074784352</v>
      </c>
      <c r="BU718" s="18">
        <f ca="1" t="shared" si="5269"/>
        <v>58560.9331539391</v>
      </c>
      <c r="BV718" s="20">
        <f ca="1" t="shared" si="5270"/>
        <v>6.71613052601825</v>
      </c>
    </row>
    <row r="719" ht="15" customHeight="1" spans="1:74">
      <c r="A719" s="16">
        <v>718</v>
      </c>
      <c r="B719" s="17">
        <f ca="1" t="shared" ref="B719:F719" si="5355">RAND()</f>
        <v>0.148144902460603</v>
      </c>
      <c r="C719" s="18">
        <f ca="1">IF(B719&lt;=('Ejercicio 3 - TIR'!$D$13-'Ejercicio 3 - TIR'!$C$13)/('Ejercicio 3 - TIR'!$E$13-'Ejercicio 3 - TIR'!$C$13),'Ejercicio 3 - TIR'!$C$13+SQRT(('Ejercicio 3 - TIR'!$E$13-'Ejercicio 3 - TIR'!$C$13)*('Ejercicio 3 - TIR'!$D$13-'Ejercicio 3 - TIR'!$C$13)*B719),'Ejercicio 3 - TIR'!$E$13-SQRT(('Ejercicio 3 - TIR'!$E$13-'Ejercicio 3 - TIR'!$C$13)*('Ejercicio 3 - TIR'!$E$13-'Ejercicio 3 - TIR'!$D$13)*(1-B719)))</f>
        <v>67697.9192632971</v>
      </c>
      <c r="D719" s="17">
        <f ca="1" t="shared" si="5355"/>
        <v>0.714370739877159</v>
      </c>
      <c r="E719" s="18">
        <f ca="1">IF(D719&lt;=('Ejercicio 3 - TIR'!$D$14-'Ejercicio 3 - TIR'!$C$14)/('Ejercicio 3 - TIR'!$E$14-'Ejercicio 3 - TIR'!$C$14),'Ejercicio 3 - TIR'!$C$14+SQRT(('Ejercicio 3 - TIR'!$E$14-'Ejercicio 3 - TIR'!$C$14)*('Ejercicio 3 - TIR'!$D$14-'Ejercicio 3 - TIR'!$C$14)*D719),'Ejercicio 3 - TIR'!$E$14-SQRT(('Ejercicio 3 - TIR'!$E$14-'Ejercicio 3 - TIR'!$C$14)*('Ejercicio 3 - TIR'!$E$14-'Ejercicio 3 - TIR'!$D$14)*(1-D719)))</f>
        <v>33454.4374559228</v>
      </c>
      <c r="F719" s="17">
        <f ca="1" t="shared" si="5355"/>
        <v>0.872581391294847</v>
      </c>
      <c r="G719" s="18">
        <f ca="1">IF(F719&lt;=('Ejercicio 3 - TIR'!$D$18-'Ejercicio 3 - TIR'!$C$18)/('Ejercicio 3 - TIR'!$E$18-'Ejercicio 3 - TIR'!$C$18),'Ejercicio 3 - TIR'!$C$18+SQRT(('Ejercicio 3 - TIR'!$E$18-'Ejercicio 3 - TIR'!$C$18)*('Ejercicio 3 - TIR'!$D$18-'Ejercicio 3 - TIR'!$C$18)*F719),'Ejercicio 3 - TIR'!$E$18-SQRT(('Ejercicio 3 - TIR'!$E$18-'Ejercicio 3 - TIR'!$C$18)*('Ejercicio 3 - TIR'!$E$18-'Ejercicio 3 - TIR'!$D$18)*(1-F719)))</f>
        <v>41908.6579527839</v>
      </c>
      <c r="H719" s="17">
        <f ca="1" t="shared" ref="H719:L719" si="5356">RAND()</f>
        <v>0.341645701797663</v>
      </c>
      <c r="I719" s="18">
        <f ca="1">IF(H719&lt;=('Ejercicio 3 - TIR'!$D$18-'Ejercicio 3 - TIR'!$C$18)/('Ejercicio 3 - TIR'!$E$18-'Ejercicio 3 - TIR'!$C$18),'Ejercicio 3 - TIR'!$C$18+SQRT(('Ejercicio 3 - TIR'!$E$18-'Ejercicio 3 - TIR'!$C$18)*('Ejercicio 3 - TIR'!$D$18-'Ejercicio 3 - TIR'!$C$18)*H719),'Ejercicio 3 - TIR'!$E$18-SQRT(('Ejercicio 3 - TIR'!$E$18-'Ejercicio 3 - TIR'!$C$18)*('Ejercicio 3 - TIR'!$E$18-'Ejercicio 3 - TIR'!$D$18)*(1-H719)))</f>
        <v>37158.6908907739</v>
      </c>
      <c r="J719" s="17">
        <f ca="1" t="shared" si="5356"/>
        <v>0.979324373969731</v>
      </c>
      <c r="K719" s="18">
        <f ca="1">IF(J719&lt;=('Ejercicio 3 - TIR'!$D$18-'Ejercicio 3 - TIR'!$C$18)/('Ejercicio 3 - TIR'!$E$18-'Ejercicio 3 - TIR'!$C$18),'Ejercicio 3 - TIR'!$C$18+SQRT(('Ejercicio 3 - TIR'!$E$18-'Ejercicio 3 - TIR'!$C$18)*('Ejercicio 3 - TIR'!$D$18-'Ejercicio 3 - TIR'!$C$18)*J719),'Ejercicio 3 - TIR'!$E$18-SQRT(('Ejercicio 3 - TIR'!$E$18-'Ejercicio 3 - TIR'!$C$18)*('Ejercicio 3 - TIR'!$E$18-'Ejercicio 3 - TIR'!$D$18)*(1-J719)))</f>
        <v>43754.7402069166</v>
      </c>
      <c r="L719" s="17">
        <f ca="1" t="shared" si="5356"/>
        <v>0.99324994251762</v>
      </c>
      <c r="M719" s="18">
        <f ca="1">IF(L719&lt;=('Ejercicio 3 - TIR'!$D$18-'Ejercicio 3 - TIR'!$C$18)/('Ejercicio 3 - TIR'!$E$18-'Ejercicio 3 - TIR'!$C$18),'Ejercicio 3 - TIR'!$C$18+SQRT(('Ejercicio 3 - TIR'!$E$18-'Ejercicio 3 - TIR'!$C$18)*('Ejercicio 3 - TIR'!$D$18-'Ejercicio 3 - TIR'!$C$18)*L719),'Ejercicio 3 - TIR'!$E$18-SQRT(('Ejercicio 3 - TIR'!$E$18-'Ejercicio 3 - TIR'!$C$18)*('Ejercicio 3 - TIR'!$E$18-'Ejercicio 3 - TIR'!$D$18)*(1-L719)))</f>
        <v>44288.4844968811</v>
      </c>
      <c r="N719" s="17">
        <f ca="1" t="shared" ref="N719:R719" si="5357">RAND()</f>
        <v>0.257334719314657</v>
      </c>
      <c r="O719" s="18">
        <f ca="1">IF(N719&lt;=('Ejercicio 3 - TIR'!$D$18-'Ejercicio 3 - TIR'!$C$18)/('Ejercicio 3 - TIR'!$E$18-'Ejercicio 3 - TIR'!$C$18),'Ejercicio 3 - TIR'!$C$18+SQRT(('Ejercicio 3 - TIR'!$E$18-'Ejercicio 3 - TIR'!$C$18)*('Ejercicio 3 - TIR'!$D$18-'Ejercicio 3 - TIR'!$C$18)*N719),'Ejercicio 3 - TIR'!$E$18-SQRT(('Ejercicio 3 - TIR'!$E$18-'Ejercicio 3 - TIR'!$C$18)*('Ejercicio 3 - TIR'!$E$18-'Ejercicio 3 - TIR'!$D$18)*(1-N719)))</f>
        <v>36212.9065579001</v>
      </c>
      <c r="P719" s="17">
        <f ca="1" t="shared" si="5357"/>
        <v>0.266644972999457</v>
      </c>
      <c r="Q719" s="19">
        <f ca="1">IF(P719&lt;=('Ejercicio 3 - TIR'!$D$22-'Ejercicio 3 - TIR'!$C$22)/('Ejercicio 3 - TIR'!$E$22-'Ejercicio 3 - TIR'!$C$22),'Ejercicio 3 - TIR'!$C$22+SQRT(('Ejercicio 3 - TIR'!$E$22-'Ejercicio 3 - TIR'!$C$22)*('Ejercicio 3 - TIR'!$D$22-'Ejercicio 3 - TIR'!$C$22)*P719),'Ejercicio 3 - TIR'!$E$22-SQRT(('Ejercicio 3 - TIR'!$E$22-'Ejercicio 3 - TIR'!$C$22)*('Ejercicio 3 - TIR'!$E$22-'Ejercicio 3 - TIR'!$D$22)*(1-P719)))</f>
        <v>0.141908011123765</v>
      </c>
      <c r="R719" s="17">
        <f ca="1" t="shared" si="5357"/>
        <v>0.0236455062400611</v>
      </c>
      <c r="S719" s="19">
        <f ca="1">IF(R719&lt;=('Ejercicio 3 - TIR'!$D$23-'Ejercicio 3 - TIR'!$C$23)/('Ejercicio 3 - TIR'!$E$23-'Ejercicio 3 - TIR'!$C$23),'Ejercicio 3 - TIR'!$C$23+SQRT(('Ejercicio 3 - TIR'!$E$23-'Ejercicio 3 - TIR'!$C$23)*('Ejercicio 3 - TIR'!$D$23-'Ejercicio 3 - TIR'!$C$23)*R719),'Ejercicio 3 - TIR'!$E$23-SQRT(('Ejercicio 3 - TIR'!$E$23-'Ejercicio 3 - TIR'!$C$23)*('Ejercicio 3 - TIR'!$E$23-'Ejercicio 3 - TIR'!$D$23)*(1-R719)))</f>
        <v>0.126523949051925</v>
      </c>
      <c r="T719" s="17">
        <f ca="1" t="shared" ref="T719:X719" si="5358">RAND()</f>
        <v>0.981850678059778</v>
      </c>
      <c r="U719" s="19">
        <f ca="1">IF(T719&lt;=('Ejercicio 3 - TIR'!$D$24-'Ejercicio 3 - TIR'!$C$24)/('Ejercicio 3 - TIR'!$E$24-'Ejercicio 3 - TIR'!$C$24),'Ejercicio 3 - TIR'!$C$24+SQRT(('Ejercicio 3 - TIR'!$E$24-'Ejercicio 3 - TIR'!$C$24)*('Ejercicio 3 - TIR'!$D$24-'Ejercicio 3 - TIR'!$C$24)*T719),'Ejercicio 3 - TIR'!$E$24-SQRT(('Ejercicio 3 - TIR'!$E$24-'Ejercicio 3 - TIR'!$C$24)*('Ejercicio 3 - TIR'!$E$24-'Ejercicio 3 - TIR'!$D$24)*(1-T719)))</f>
        <v>0.212871318394498</v>
      </c>
      <c r="V719" s="17">
        <f ca="1" t="shared" si="5358"/>
        <v>0.272732210636377</v>
      </c>
      <c r="W719" s="19">
        <f ca="1">IF(V719&lt;=('Ejercicio 3 - TIR'!$D$25-'Ejercicio 3 - TIR'!$C$25)/('Ejercicio 3 - TIR'!$E$25-'Ejercicio 3 - TIR'!$C$25),'Ejercicio 3 - TIR'!$C$25+SQRT(('Ejercicio 3 - TIR'!$E$25-'Ejercicio 3 - TIR'!$C$25)*('Ejercicio 3 - TIR'!$D$25-'Ejercicio 3 - TIR'!$C$25)*V719),'Ejercicio 3 - TIR'!$E$25-SQRT(('Ejercicio 3 - TIR'!$E$25-'Ejercicio 3 - TIR'!$C$25)*('Ejercicio 3 - TIR'!$E$25-'Ejercicio 3 - TIR'!$D$25)*(1-V719)))</f>
        <v>0.199540345311456</v>
      </c>
      <c r="X719" s="17">
        <f ca="1" t="shared" si="5358"/>
        <v>0.510175000498621</v>
      </c>
      <c r="Y719" s="19">
        <f ca="1">IF(X719&lt;=('Ejercicio 3 - TIR'!$D$26-'Ejercicio 3 - TIR'!$C$26)/('Ejercicio 3 - TIR'!$E$26-'Ejercicio 3 - TIR'!$C$26),'Ejercicio 3 - TIR'!$C$26+SQRT(('Ejercicio 3 - TIR'!$E$26-'Ejercicio 3 - TIR'!$C$26)*('Ejercicio 3 - TIR'!$D$26-'Ejercicio 3 - TIR'!$C$26)*X719),'Ejercicio 3 - TIR'!$E$26-SQRT(('Ejercicio 3 - TIR'!$E$26-'Ejercicio 3 - TIR'!$C$26)*('Ejercicio 3 - TIR'!$E$26-'Ejercicio 3 - TIR'!$D$26)*(1-X719)))</f>
        <v>0.228569901834554</v>
      </c>
      <c r="Z719" s="17">
        <f ca="1" t="shared" si="5240"/>
        <v>1.14190801112377</v>
      </c>
      <c r="AA719" s="17">
        <f ca="1" t="shared" si="5241"/>
        <v>1.28638672214517</v>
      </c>
      <c r="AB719" s="17">
        <f ca="1" t="shared" si="5242"/>
        <v>1.56022155965339</v>
      </c>
      <c r="AC719" s="17">
        <f ca="1" t="shared" si="5243"/>
        <v>1.87154870842901</v>
      </c>
      <c r="AD719" s="17">
        <f ca="1" t="shared" si="5244"/>
        <v>2.29932841299321</v>
      </c>
      <c r="AE719" s="16">
        <f ca="1" t="shared" si="5245"/>
        <v>4747.45268263441</v>
      </c>
      <c r="AF719" s="16">
        <f ca="1" t="shared" si="5246"/>
        <v>5348.11914397846</v>
      </c>
      <c r="AG719" s="16">
        <f ca="1" t="shared" si="5247"/>
        <v>6486.58031708801</v>
      </c>
      <c r="AH719" s="16">
        <f ca="1" t="shared" si="5248"/>
        <v>7780.91479345025</v>
      </c>
      <c r="AI719" s="16">
        <f ca="1" t="shared" si="5249"/>
        <v>9559.3977239722</v>
      </c>
      <c r="AJ719" s="18">
        <f ca="1" t="shared" si="5250"/>
        <v>47855.8322517296</v>
      </c>
      <c r="AK719" s="18">
        <f ca="1" t="shared" si="5251"/>
        <v>47800.4465741884</v>
      </c>
      <c r="AL719" s="18">
        <f ca="1" t="shared" si="5252"/>
        <v>68267.0890078644</v>
      </c>
      <c r="AM719" s="18">
        <f ca="1" t="shared" si="5253"/>
        <v>82888.0559584161</v>
      </c>
      <c r="AN719" s="18">
        <f ca="1" t="shared" si="5254"/>
        <v>83265.3649656481</v>
      </c>
      <c r="AO719" s="18">
        <f ca="1">C719/'Ejercicio 3 - TIR'!$D$7</f>
        <v>13539.5838526594</v>
      </c>
      <c r="AP719" s="18">
        <f ca="1" t="shared" si="5255"/>
        <v>34316.2483990702</v>
      </c>
      <c r="AQ719" s="18">
        <f ca="1" t="shared" si="5256"/>
        <v>34260.8627215289</v>
      </c>
      <c r="AR719" s="18">
        <f ca="1" t="shared" si="5257"/>
        <v>54727.505155205</v>
      </c>
      <c r="AS719" s="18">
        <f ca="1" t="shared" si="5258"/>
        <v>69348.4721057566</v>
      </c>
      <c r="AT719" s="18">
        <f ca="1" t="shared" si="5259"/>
        <v>69725.7811129886</v>
      </c>
      <c r="AU719" s="18">
        <f ca="1">AP719*'Ejercicio 3 - TIR'!$D$5</f>
        <v>17158.1241995351</v>
      </c>
      <c r="AV719" s="18">
        <f ca="1">AQ719*'Ejercicio 3 - TIR'!$D$5</f>
        <v>17130.4313607645</v>
      </c>
      <c r="AW719" s="18">
        <f ca="1">AR719*'Ejercicio 3 - TIR'!$D$5</f>
        <v>27363.7525776025</v>
      </c>
      <c r="AX719" s="18">
        <f ca="1">AS719*'Ejercicio 3 - TIR'!$D$5</f>
        <v>34674.2360528783</v>
      </c>
      <c r="AY719" s="18">
        <f ca="1">AT719*'Ejercicio 3 - TIR'!$D$5</f>
        <v>34862.8905564943</v>
      </c>
      <c r="AZ719" s="18">
        <f ca="1" t="shared" ref="AZ719:BD719" si="5359">AJ719-AU719-AE719</f>
        <v>25950.2553695601</v>
      </c>
      <c r="BA719" s="18">
        <f ca="1" t="shared" si="5359"/>
        <v>25321.8960694454</v>
      </c>
      <c r="BB719" s="18">
        <f ca="1" t="shared" si="5359"/>
        <v>34416.7561131739</v>
      </c>
      <c r="BC719" s="18">
        <f ca="1" t="shared" si="5359"/>
        <v>40432.9051120875</v>
      </c>
      <c r="BD719" s="18">
        <f ca="1" t="shared" si="5359"/>
        <v>38843.0766851815</v>
      </c>
      <c r="BE719" s="18">
        <f ca="1" t="shared" ref="BE719:BI719" si="5360">AZ719/Z719</f>
        <v>22725.3466275468</v>
      </c>
      <c r="BF719" s="18">
        <f ca="1" t="shared" si="5360"/>
        <v>19684.5129334192</v>
      </c>
      <c r="BG719" s="18">
        <f ca="1" t="shared" si="5360"/>
        <v>22058.8902263469</v>
      </c>
      <c r="BH719" s="18">
        <f ca="1" t="shared" si="5360"/>
        <v>21603.9822687955</v>
      </c>
      <c r="BI719" s="18">
        <f ca="1" t="shared" si="5360"/>
        <v>16893.2269377807</v>
      </c>
      <c r="BJ719" s="18">
        <f ca="1" t="shared" si="5262"/>
        <v>76922.7385831078</v>
      </c>
      <c r="BK719" s="18">
        <f ca="1" t="shared" si="5263"/>
        <v>31131.9498525239</v>
      </c>
      <c r="BL719" s="18">
        <f ca="1" t="shared" si="5264"/>
        <v>108054.688435632</v>
      </c>
      <c r="BM719" s="18">
        <f ca="1">BK719*'Ejercicio 3 - TIR'!$D$5</f>
        <v>15565.974926262</v>
      </c>
      <c r="BN719" s="18">
        <f ca="1" t="shared" si="5265"/>
        <v>92488.7135093697</v>
      </c>
      <c r="BO719" s="18">
        <f ca="1" t="shared" si="5266"/>
        <v>40224.2293822525</v>
      </c>
      <c r="BP719" s="18">
        <f ca="1" t="shared" si="5267"/>
        <v>-101152.35671922</v>
      </c>
      <c r="BQ719" s="18">
        <f ca="1" t="shared" ref="BQ719:BT719" si="5361">BE719</f>
        <v>22725.3466275468</v>
      </c>
      <c r="BR719" s="18">
        <f ca="1" t="shared" si="5361"/>
        <v>19684.5129334192</v>
      </c>
      <c r="BS719" s="18">
        <f ca="1" t="shared" si="5361"/>
        <v>22058.8902263469</v>
      </c>
      <c r="BT719" s="18">
        <f ca="1" t="shared" si="5361"/>
        <v>21603.9822687955</v>
      </c>
      <c r="BU719" s="18">
        <f ca="1" t="shared" si="5269"/>
        <v>57117.4563200332</v>
      </c>
      <c r="BV719" s="20">
        <f ca="1" t="shared" si="5270"/>
        <v>10.8492986619199</v>
      </c>
    </row>
    <row r="720" ht="15" customHeight="1" spans="1:74">
      <c r="A720" s="16">
        <v>719</v>
      </c>
      <c r="B720" s="17">
        <f ca="1" t="shared" ref="B720:F720" si="5362">RAND()</f>
        <v>0.00111207578162609</v>
      </c>
      <c r="C720" s="18">
        <f ca="1">IF(B720&lt;=('Ejercicio 3 - TIR'!$D$13-'Ejercicio 3 - TIR'!$C$13)/('Ejercicio 3 - TIR'!$E$13-'Ejercicio 3 - TIR'!$C$13),'Ejercicio 3 - TIR'!$C$13+SQRT(('Ejercicio 3 - TIR'!$E$13-'Ejercicio 3 - TIR'!$C$13)*('Ejercicio 3 - TIR'!$D$13-'Ejercicio 3 - TIR'!$C$13)*B720),'Ejercicio 3 - TIR'!$E$13-SQRT(('Ejercicio 3 - TIR'!$E$13-'Ejercicio 3 - TIR'!$C$13)*('Ejercicio 3 - TIR'!$E$13-'Ejercicio 3 - TIR'!$D$13)*(1-B720)))</f>
        <v>60666.9560050336</v>
      </c>
      <c r="D720" s="17">
        <f ca="1" t="shared" si="5362"/>
        <v>0.672753177548815</v>
      </c>
      <c r="E720" s="18">
        <f ca="1">IF(D720&lt;=('Ejercicio 3 - TIR'!$D$14-'Ejercicio 3 - TIR'!$C$14)/('Ejercicio 3 - TIR'!$E$14-'Ejercicio 3 - TIR'!$C$14),'Ejercicio 3 - TIR'!$C$14+SQRT(('Ejercicio 3 - TIR'!$E$14-'Ejercicio 3 - TIR'!$C$14)*('Ejercicio 3 - TIR'!$D$14-'Ejercicio 3 - TIR'!$C$14)*D720),'Ejercicio 3 - TIR'!$E$14-SQRT(('Ejercicio 3 - TIR'!$E$14-'Ejercicio 3 - TIR'!$C$14)*('Ejercicio 3 - TIR'!$E$14-'Ejercicio 3 - TIR'!$D$14)*(1-D720)))</f>
        <v>32993.7868025817</v>
      </c>
      <c r="F720" s="17">
        <f ca="1" t="shared" si="5362"/>
        <v>0.778691203802157</v>
      </c>
      <c r="G720" s="18">
        <f ca="1">IF(F720&lt;=('Ejercicio 3 - TIR'!$D$18-'Ejercicio 3 - TIR'!$C$18)/('Ejercicio 3 - TIR'!$E$18-'Ejercicio 3 - TIR'!$C$18),'Ejercicio 3 - TIR'!$C$18+SQRT(('Ejercicio 3 - TIR'!$E$18-'Ejercicio 3 - TIR'!$C$18)*('Ejercicio 3 - TIR'!$D$18-'Ejercicio 3 - TIR'!$C$18)*F720),'Ejercicio 3 - TIR'!$E$18-SQRT(('Ejercicio 3 - TIR'!$E$18-'Ejercicio 3 - TIR'!$C$18)*('Ejercicio 3 - TIR'!$E$18-'Ejercicio 3 - TIR'!$D$18)*(1-F720)))</f>
        <v>40925.9160888811</v>
      </c>
      <c r="H720" s="17">
        <f ca="1" t="shared" ref="H720:L720" si="5363">RAND()</f>
        <v>0.75435092859925</v>
      </c>
      <c r="I720" s="18">
        <f ca="1">IF(H720&lt;=('Ejercicio 3 - TIR'!$D$18-'Ejercicio 3 - TIR'!$C$18)/('Ejercicio 3 - TIR'!$E$18-'Ejercicio 3 - TIR'!$C$18),'Ejercicio 3 - TIR'!$C$18+SQRT(('Ejercicio 3 - TIR'!$E$18-'Ejercicio 3 - TIR'!$C$18)*('Ejercicio 3 - TIR'!$D$18-'Ejercicio 3 - TIR'!$C$18)*H720),'Ejercicio 3 - TIR'!$E$18-SQRT(('Ejercicio 3 - TIR'!$E$18-'Ejercicio 3 - TIR'!$C$18)*('Ejercicio 3 - TIR'!$E$18-'Ejercicio 3 - TIR'!$D$18)*(1-H720)))</f>
        <v>40707.7185140002</v>
      </c>
      <c r="J720" s="17">
        <f ca="1" t="shared" si="5363"/>
        <v>0.929189913906087</v>
      </c>
      <c r="K720" s="18">
        <f ca="1">IF(J720&lt;=('Ejercicio 3 - TIR'!$D$18-'Ejercicio 3 - TIR'!$C$18)/('Ejercicio 3 - TIR'!$E$18-'Ejercicio 3 - TIR'!$C$18),'Ejercicio 3 - TIR'!$C$18+SQRT(('Ejercicio 3 - TIR'!$E$18-'Ejercicio 3 - TIR'!$C$18)*('Ejercicio 3 - TIR'!$D$18-'Ejercicio 3 - TIR'!$C$18)*J720),'Ejercicio 3 - TIR'!$E$18-SQRT(('Ejercicio 3 - TIR'!$E$18-'Ejercicio 3 - TIR'!$C$18)*('Ejercicio 3 - TIR'!$E$18-'Ejercicio 3 - TIR'!$D$18)*(1-J720)))</f>
        <v>42695.4921442869</v>
      </c>
      <c r="L720" s="17">
        <f ca="1" t="shared" si="5363"/>
        <v>0.121336994551628</v>
      </c>
      <c r="M720" s="18">
        <f ca="1">IF(L720&lt;=('Ejercicio 3 - TIR'!$D$18-'Ejercicio 3 - TIR'!$C$18)/('Ejercicio 3 - TIR'!$E$18-'Ejercicio 3 - TIR'!$C$18),'Ejercicio 3 - TIR'!$C$18+SQRT(('Ejercicio 3 - TIR'!$E$18-'Ejercicio 3 - TIR'!$C$18)*('Ejercicio 3 - TIR'!$D$18-'Ejercicio 3 - TIR'!$C$18)*L720),'Ejercicio 3 - TIR'!$E$18-SQRT(('Ejercicio 3 - TIR'!$E$18-'Ejercicio 3 - TIR'!$C$18)*('Ejercicio 3 - TIR'!$E$18-'Ejercicio 3 - TIR'!$D$18)*(1-L720)))</f>
        <v>34266.2101662652</v>
      </c>
      <c r="N720" s="17">
        <f ca="1" t="shared" ref="N720:R720" si="5364">RAND()</f>
        <v>0.135934819820247</v>
      </c>
      <c r="O720" s="18">
        <f ca="1">IF(N720&lt;=('Ejercicio 3 - TIR'!$D$18-'Ejercicio 3 - TIR'!$C$18)/('Ejercicio 3 - TIR'!$E$18-'Ejercicio 3 - TIR'!$C$18),'Ejercicio 3 - TIR'!$C$18+SQRT(('Ejercicio 3 - TIR'!$E$18-'Ejercicio 3 - TIR'!$C$18)*('Ejercicio 3 - TIR'!$D$18-'Ejercicio 3 - TIR'!$C$18)*N720),'Ejercicio 3 - TIR'!$E$18-SQRT(('Ejercicio 3 - TIR'!$E$18-'Ejercicio 3 - TIR'!$C$18)*('Ejercicio 3 - TIR'!$E$18-'Ejercicio 3 - TIR'!$D$18)*(1-N720)))</f>
        <v>34515.5534514649</v>
      </c>
      <c r="P720" s="17">
        <f ca="1" t="shared" si="5364"/>
        <v>0.600980406941932</v>
      </c>
      <c r="Q720" s="19">
        <f ca="1">IF(P720&lt;=('Ejercicio 3 - TIR'!$D$22-'Ejercicio 3 - TIR'!$C$22)/('Ejercicio 3 - TIR'!$E$22-'Ejercicio 3 - TIR'!$C$22),'Ejercicio 3 - TIR'!$C$22+SQRT(('Ejercicio 3 - TIR'!$E$22-'Ejercicio 3 - TIR'!$C$22)*('Ejercicio 3 - TIR'!$D$22-'Ejercicio 3 - TIR'!$C$22)*P720),'Ejercicio 3 - TIR'!$E$22-SQRT(('Ejercicio 3 - TIR'!$E$22-'Ejercicio 3 - TIR'!$C$22)*('Ejercicio 3 - TIR'!$E$22-'Ejercicio 3 - TIR'!$D$22)*(1-P720)))</f>
        <v>0.153200088292971</v>
      </c>
      <c r="R720" s="17">
        <f ca="1" t="shared" si="5364"/>
        <v>0.305129545348059</v>
      </c>
      <c r="S720" s="19">
        <f ca="1">IF(R720&lt;=('Ejercicio 3 - TIR'!$D$23-'Ejercicio 3 - TIR'!$C$23)/('Ejercicio 3 - TIR'!$E$23-'Ejercicio 3 - TIR'!$C$23),'Ejercicio 3 - TIR'!$C$23+SQRT(('Ejercicio 3 - TIR'!$E$23-'Ejercicio 3 - TIR'!$C$23)*('Ejercicio 3 - TIR'!$D$23-'Ejercicio 3 - TIR'!$C$23)*R720),'Ejercicio 3 - TIR'!$E$23-SQRT(('Ejercicio 3 - TIR'!$E$23-'Ejercicio 3 - TIR'!$C$23)*('Ejercicio 3 - TIR'!$E$23-'Ejercicio 3 - TIR'!$D$23)*(1-R720)))</f>
        <v>0.143435724474112</v>
      </c>
      <c r="T720" s="17">
        <f ca="1" t="shared" ref="T720:X720" si="5365">RAND()</f>
        <v>0.498139969617707</v>
      </c>
      <c r="U720" s="19">
        <f ca="1">IF(T720&lt;=('Ejercicio 3 - TIR'!$D$24-'Ejercicio 3 - TIR'!$C$24)/('Ejercicio 3 - TIR'!$E$24-'Ejercicio 3 - TIR'!$C$24),'Ejercicio 3 - TIR'!$C$24+SQRT(('Ejercicio 3 - TIR'!$E$24-'Ejercicio 3 - TIR'!$C$24)*('Ejercicio 3 - TIR'!$D$24-'Ejercicio 3 - TIR'!$C$24)*T720),'Ejercicio 3 - TIR'!$E$24-SQRT(('Ejercicio 3 - TIR'!$E$24-'Ejercicio 3 - TIR'!$C$24)*('Ejercicio 3 - TIR'!$E$24-'Ejercicio 3 - TIR'!$D$24)*(1-T720)))</f>
        <v>0.182513894773257</v>
      </c>
      <c r="V720" s="17">
        <f ca="1" t="shared" si="5365"/>
        <v>0.496337518874652</v>
      </c>
      <c r="W720" s="19">
        <f ca="1">IF(V720&lt;=('Ejercicio 3 - TIR'!$D$25-'Ejercicio 3 - TIR'!$C$25)/('Ejercicio 3 - TIR'!$E$25-'Ejercicio 3 - TIR'!$C$25),'Ejercicio 3 - TIR'!$C$25+SQRT(('Ejercicio 3 - TIR'!$E$25-'Ejercicio 3 - TIR'!$C$25)*('Ejercicio 3 - TIR'!$D$25-'Ejercicio 3 - TIR'!$C$25)*V720),'Ejercicio 3 - TIR'!$E$25-SQRT(('Ejercicio 3 - TIR'!$E$25-'Ejercicio 3 - TIR'!$C$25)*('Ejercicio 3 - TIR'!$E$25-'Ejercicio 3 - TIR'!$D$25)*(1-V720)))</f>
        <v>0.208014065641709</v>
      </c>
      <c r="X720" s="17">
        <f ca="1" t="shared" si="5365"/>
        <v>0.884993570083525</v>
      </c>
      <c r="Y720" s="19">
        <f ca="1">IF(X720&lt;=('Ejercicio 3 - TIR'!$D$26-'Ejercicio 3 - TIR'!$C$26)/('Ejercicio 3 - TIR'!$E$26-'Ejercicio 3 - TIR'!$C$26),'Ejercicio 3 - TIR'!$C$26+SQRT(('Ejercicio 3 - TIR'!$E$26-'Ejercicio 3 - TIR'!$C$26)*('Ejercicio 3 - TIR'!$D$26-'Ejercicio 3 - TIR'!$C$26)*X720),'Ejercicio 3 - TIR'!$E$26-SQRT(('Ejercicio 3 - TIR'!$E$26-'Ejercicio 3 - TIR'!$C$26)*('Ejercicio 3 - TIR'!$E$26-'Ejercicio 3 - TIR'!$D$26)*(1-X720)))</f>
        <v>0.255079431757101</v>
      </c>
      <c r="Z720" s="17">
        <f ca="1" t="shared" si="5240"/>
        <v>1.15320008829297</v>
      </c>
      <c r="AA720" s="17">
        <f ca="1" t="shared" si="5241"/>
        <v>1.31861017842088</v>
      </c>
      <c r="AB720" s="17">
        <f ca="1" t="shared" si="5242"/>
        <v>1.55927485777214</v>
      </c>
      <c r="AC720" s="17">
        <f ca="1" t="shared" si="5243"/>
        <v>1.88362596039022</v>
      </c>
      <c r="AD720" s="17">
        <f ca="1" t="shared" si="5244"/>
        <v>2.36410020000948</v>
      </c>
      <c r="AE720" s="16">
        <f ca="1" t="shared" si="5245"/>
        <v>5054.651051275</v>
      </c>
      <c r="AF720" s="16">
        <f ca="1" t="shared" si="5246"/>
        <v>5779.66858677846</v>
      </c>
      <c r="AG720" s="16">
        <f ca="1" t="shared" si="5247"/>
        <v>6834.53841105005</v>
      </c>
      <c r="AH720" s="16">
        <f ca="1" t="shared" si="5248"/>
        <v>8256.218532717</v>
      </c>
      <c r="AI720" s="16">
        <f ca="1" t="shared" si="5249"/>
        <v>10362.2100645049</v>
      </c>
      <c r="AJ720" s="18">
        <f ca="1" t="shared" si="5250"/>
        <v>47195.7700471684</v>
      </c>
      <c r="AK720" s="18">
        <f ca="1" t="shared" si="5251"/>
        <v>53677.611972853</v>
      </c>
      <c r="AL720" s="18">
        <f ca="1" t="shared" si="5252"/>
        <v>66574.0074407944</v>
      </c>
      <c r="AM720" s="18">
        <f ca="1" t="shared" si="5253"/>
        <v>64544.7230333643</v>
      </c>
      <c r="AN720" s="18">
        <f ca="1" t="shared" si="5254"/>
        <v>81598.2268180463</v>
      </c>
      <c r="AO720" s="18">
        <f ca="1">C720/'Ejercicio 3 - TIR'!$D$7</f>
        <v>12133.3912010067</v>
      </c>
      <c r="AP720" s="18">
        <f ca="1" t="shared" si="5255"/>
        <v>35062.3788461616</v>
      </c>
      <c r="AQ720" s="18">
        <f ca="1" t="shared" si="5256"/>
        <v>41544.2207718463</v>
      </c>
      <c r="AR720" s="18">
        <f ca="1" t="shared" si="5257"/>
        <v>54440.6162397877</v>
      </c>
      <c r="AS720" s="18">
        <f ca="1" t="shared" si="5258"/>
        <v>52411.3318323576</v>
      </c>
      <c r="AT720" s="18">
        <f ca="1" t="shared" si="5259"/>
        <v>69464.8356170395</v>
      </c>
      <c r="AU720" s="18">
        <f ca="1">AP720*'Ejercicio 3 - TIR'!$D$5</f>
        <v>17531.1894230808</v>
      </c>
      <c r="AV720" s="18">
        <f ca="1">AQ720*'Ejercicio 3 - TIR'!$D$5</f>
        <v>20772.1103859231</v>
      </c>
      <c r="AW720" s="18">
        <f ca="1">AR720*'Ejercicio 3 - TIR'!$D$5</f>
        <v>27220.3081198939</v>
      </c>
      <c r="AX720" s="18">
        <f ca="1">AS720*'Ejercicio 3 - TIR'!$D$5</f>
        <v>26205.6659161788</v>
      </c>
      <c r="AY720" s="18">
        <f ca="1">AT720*'Ejercicio 3 - TIR'!$D$5</f>
        <v>34732.4178085198</v>
      </c>
      <c r="AZ720" s="18">
        <f ca="1" t="shared" ref="AZ720:BD720" si="5366">AJ720-AU720-AE720</f>
        <v>24609.9295728126</v>
      </c>
      <c r="BA720" s="18">
        <f ca="1" t="shared" si="5366"/>
        <v>27125.8330001514</v>
      </c>
      <c r="BB720" s="18">
        <f ca="1" t="shared" si="5366"/>
        <v>32519.1609098505</v>
      </c>
      <c r="BC720" s="18">
        <f ca="1" t="shared" si="5366"/>
        <v>30082.8385844685</v>
      </c>
      <c r="BD720" s="18">
        <f ca="1" t="shared" si="5366"/>
        <v>36503.5989450216</v>
      </c>
      <c r="BE720" s="18">
        <f ca="1" t="shared" ref="BE720:BI720" si="5367">AZ720/Z720</f>
        <v>21340.5547074155</v>
      </c>
      <c r="BF720" s="18">
        <f ca="1" t="shared" si="5367"/>
        <v>20571.5331521528</v>
      </c>
      <c r="BG720" s="18">
        <f ca="1" t="shared" si="5367"/>
        <v>20855.3102410137</v>
      </c>
      <c r="BH720" s="18">
        <f ca="1" t="shared" si="5367"/>
        <v>15970.7071451895</v>
      </c>
      <c r="BI720" s="18">
        <f ca="1" t="shared" si="5367"/>
        <v>15440.800243947</v>
      </c>
      <c r="BJ720" s="18">
        <f ca="1" t="shared" si="5262"/>
        <v>78000.6179790537</v>
      </c>
      <c r="BK720" s="18">
        <f ca="1" t="shared" si="5263"/>
        <v>28684.5525650933</v>
      </c>
      <c r="BL720" s="18">
        <f ca="1" t="shared" si="5264"/>
        <v>106685.170544147</v>
      </c>
      <c r="BM720" s="18">
        <f ca="1">BK720*'Ejercicio 3 - TIR'!$D$5</f>
        <v>14342.2762825466</v>
      </c>
      <c r="BN720" s="18">
        <f ca="1" t="shared" si="5265"/>
        <v>92342.8942616004</v>
      </c>
      <c r="BO720" s="18">
        <f ca="1" t="shared" si="5266"/>
        <v>39060.4824030851</v>
      </c>
      <c r="BP720" s="18">
        <f ca="1" t="shared" si="5267"/>
        <v>-93660.7428076154</v>
      </c>
      <c r="BQ720" s="18">
        <f ca="1" t="shared" ref="BQ720:BT720" si="5368">BE720</f>
        <v>21340.5547074155</v>
      </c>
      <c r="BR720" s="18">
        <f ca="1" t="shared" si="5368"/>
        <v>20571.5331521528</v>
      </c>
      <c r="BS720" s="18">
        <f ca="1" t="shared" si="5368"/>
        <v>20855.3102410137</v>
      </c>
      <c r="BT720" s="18">
        <f ca="1" t="shared" si="5368"/>
        <v>15970.7071451895</v>
      </c>
      <c r="BU720" s="18">
        <f ca="1" t="shared" si="5269"/>
        <v>54501.2826470321</v>
      </c>
      <c r="BV720" s="20">
        <f ca="1" t="shared" si="5270"/>
        <v>11.1381005858766</v>
      </c>
    </row>
    <row r="721" ht="15" customHeight="1" spans="1:74">
      <c r="A721" s="16">
        <v>720</v>
      </c>
      <c r="B721" s="17">
        <f ca="1" t="shared" ref="B721:F721" si="5369">RAND()</f>
        <v>0.17369121913828</v>
      </c>
      <c r="C721" s="18">
        <f ca="1">IF(B721&lt;=('Ejercicio 3 - TIR'!$D$13-'Ejercicio 3 - TIR'!$C$13)/('Ejercicio 3 - TIR'!$E$13-'Ejercicio 3 - TIR'!$C$13),'Ejercicio 3 - TIR'!$C$13+SQRT(('Ejercicio 3 - TIR'!$E$13-'Ejercicio 3 - TIR'!$C$13)*('Ejercicio 3 - TIR'!$D$13-'Ejercicio 3 - TIR'!$C$13)*B721),'Ejercicio 3 - TIR'!$E$13-SQRT(('Ejercicio 3 - TIR'!$E$13-'Ejercicio 3 - TIR'!$C$13)*('Ejercicio 3 - TIR'!$E$13-'Ejercicio 3 - TIR'!$D$13)*(1-B721)))</f>
        <v>68335.2557042548</v>
      </c>
      <c r="D721" s="17">
        <f ca="1" t="shared" si="5369"/>
        <v>0.382737793159934</v>
      </c>
      <c r="E721" s="18">
        <f ca="1">IF(D721&lt;=('Ejercicio 3 - TIR'!$D$14-'Ejercicio 3 - TIR'!$C$14)/('Ejercicio 3 - TIR'!$E$14-'Ejercicio 3 - TIR'!$C$14),'Ejercicio 3 - TIR'!$C$14+SQRT(('Ejercicio 3 - TIR'!$E$14-'Ejercicio 3 - TIR'!$C$14)*('Ejercicio 3 - TIR'!$D$14-'Ejercicio 3 - TIR'!$C$14)*D721),'Ejercicio 3 - TIR'!$E$14-SQRT(('Ejercicio 3 - TIR'!$E$14-'Ejercicio 3 - TIR'!$C$14)*('Ejercicio 3 - TIR'!$E$14-'Ejercicio 3 - TIR'!$D$14)*(1-D721)))</f>
        <v>30377.6649909697</v>
      </c>
      <c r="F721" s="17">
        <f ca="1" t="shared" si="5369"/>
        <v>0.600215375624795</v>
      </c>
      <c r="G721" s="18">
        <f ca="1">IF(F721&lt;=('Ejercicio 3 - TIR'!$D$18-'Ejercicio 3 - TIR'!$C$18)/('Ejercicio 3 - TIR'!$E$18-'Ejercicio 3 - TIR'!$C$18),'Ejercicio 3 - TIR'!$C$18+SQRT(('Ejercicio 3 - TIR'!$E$18-'Ejercicio 3 - TIR'!$C$18)*('Ejercicio 3 - TIR'!$D$18-'Ejercicio 3 - TIR'!$C$18)*F721),'Ejercicio 3 - TIR'!$E$18-SQRT(('Ejercicio 3 - TIR'!$E$18-'Ejercicio 3 - TIR'!$C$18)*('Ejercicio 3 - TIR'!$E$18-'Ejercicio 3 - TIR'!$D$18)*(1-F721)))</f>
        <v>39488.5355215502</v>
      </c>
      <c r="H721" s="17">
        <f ca="1" t="shared" ref="H721:L721" si="5370">RAND()</f>
        <v>0.683644047927673</v>
      </c>
      <c r="I721" s="18">
        <f ca="1">IF(H721&lt;=('Ejercicio 3 - TIR'!$D$18-'Ejercicio 3 - TIR'!$C$18)/('Ejercicio 3 - TIR'!$E$18-'Ejercicio 3 - TIR'!$C$18),'Ejercicio 3 - TIR'!$C$18+SQRT(('Ejercicio 3 - TIR'!$E$18-'Ejercicio 3 - TIR'!$C$18)*('Ejercicio 3 - TIR'!$D$18-'Ejercicio 3 - TIR'!$C$18)*H721),'Ejercicio 3 - TIR'!$E$18-SQRT(('Ejercicio 3 - TIR'!$E$18-'Ejercicio 3 - TIR'!$C$18)*('Ejercicio 3 - TIR'!$E$18-'Ejercicio 3 - TIR'!$D$18)*(1-H721)))</f>
        <v>40128.9943127292</v>
      </c>
      <c r="J721" s="17">
        <f ca="1" t="shared" si="5370"/>
        <v>0.94787844481585</v>
      </c>
      <c r="K721" s="18">
        <f ca="1">IF(J721&lt;=('Ejercicio 3 - TIR'!$D$18-'Ejercicio 3 - TIR'!$C$18)/('Ejercicio 3 - TIR'!$E$18-'Ejercicio 3 - TIR'!$C$18),'Ejercicio 3 - TIR'!$C$18+SQRT(('Ejercicio 3 - TIR'!$E$18-'Ejercicio 3 - TIR'!$C$18)*('Ejercicio 3 - TIR'!$D$18-'Ejercicio 3 - TIR'!$C$18)*J721),'Ejercicio 3 - TIR'!$E$18-SQRT(('Ejercicio 3 - TIR'!$E$18-'Ejercicio 3 - TIR'!$C$18)*('Ejercicio 3 - TIR'!$E$18-'Ejercicio 3 - TIR'!$D$18)*(1-J721)))</f>
        <v>43022.8513867665</v>
      </c>
      <c r="L721" s="17">
        <f ca="1" t="shared" si="5370"/>
        <v>0.0305954073534143</v>
      </c>
      <c r="M721" s="18">
        <f ca="1">IF(L721&lt;=('Ejercicio 3 - TIR'!$D$18-'Ejercicio 3 - TIR'!$C$18)/('Ejercicio 3 - TIR'!$E$18-'Ejercicio 3 - TIR'!$C$18),'Ejercicio 3 - TIR'!$C$18+SQRT(('Ejercicio 3 - TIR'!$E$18-'Ejercicio 3 - TIR'!$C$18)*('Ejercicio 3 - TIR'!$D$18-'Ejercicio 3 - TIR'!$C$18)*L721),'Ejercicio 3 - TIR'!$E$18-SQRT(('Ejercicio 3 - TIR'!$E$18-'Ejercicio 3 - TIR'!$C$18)*('Ejercicio 3 - TIR'!$E$18-'Ejercicio 3 - TIR'!$D$18)*(1-L721)))</f>
        <v>32142.2677477412</v>
      </c>
      <c r="N721" s="17">
        <f ca="1" t="shared" ref="N721:R721" si="5371">RAND()</f>
        <v>0.0565428413411762</v>
      </c>
      <c r="O721" s="18">
        <f ca="1">IF(N721&lt;=('Ejercicio 3 - TIR'!$D$18-'Ejercicio 3 - TIR'!$C$18)/('Ejercicio 3 - TIR'!$E$18-'Ejercicio 3 - TIR'!$C$18),'Ejercicio 3 - TIR'!$C$18+SQRT(('Ejercicio 3 - TIR'!$E$18-'Ejercicio 3 - TIR'!$C$18)*('Ejercicio 3 - TIR'!$D$18-'Ejercicio 3 - TIR'!$C$18)*N721),'Ejercicio 3 - TIR'!$E$18-SQRT(('Ejercicio 3 - TIR'!$E$18-'Ejercicio 3 - TIR'!$C$18)*('Ejercicio 3 - TIR'!$E$18-'Ejercicio 3 - TIR'!$D$18)*(1-N721)))</f>
        <v>32912.2888251642</v>
      </c>
      <c r="P721" s="17">
        <f ca="1" t="shared" si="5371"/>
        <v>0.342854878072863</v>
      </c>
      <c r="Q721" s="19">
        <f ca="1">IF(P721&lt;=('Ejercicio 3 - TIR'!$D$22-'Ejercicio 3 - TIR'!$C$22)/('Ejercicio 3 - TIR'!$E$22-'Ejercicio 3 - TIR'!$C$22),'Ejercicio 3 - TIR'!$C$22+SQRT(('Ejercicio 3 - TIR'!$E$22-'Ejercicio 3 - TIR'!$C$22)*('Ejercicio 3 - TIR'!$D$22-'Ejercicio 3 - TIR'!$C$22)*P721),'Ejercicio 3 - TIR'!$E$22-SQRT(('Ejercicio 3 - TIR'!$E$22-'Ejercicio 3 - TIR'!$C$22)*('Ejercicio 3 - TIR'!$E$22-'Ejercicio 3 - TIR'!$D$22)*(1-P721)))</f>
        <v>0.144842278086584</v>
      </c>
      <c r="R721" s="17">
        <f ca="1" t="shared" si="5371"/>
        <v>0.242642300108962</v>
      </c>
      <c r="S721" s="19">
        <f ca="1">IF(R721&lt;=('Ejercicio 3 - TIR'!$D$23-'Ejercicio 3 - TIR'!$C$23)/('Ejercicio 3 - TIR'!$E$23-'Ejercicio 3 - TIR'!$C$23),'Ejercicio 3 - TIR'!$C$23+SQRT(('Ejercicio 3 - TIR'!$E$23-'Ejercicio 3 - TIR'!$C$23)*('Ejercicio 3 - TIR'!$D$23-'Ejercicio 3 - TIR'!$C$23)*R721),'Ejercicio 3 - TIR'!$E$23-SQRT(('Ejercicio 3 - TIR'!$E$23-'Ejercicio 3 - TIR'!$C$23)*('Ejercicio 3 - TIR'!$E$23-'Ejercicio 3 - TIR'!$D$23)*(1-R721)))</f>
        <v>0.140898711448224</v>
      </c>
      <c r="T721" s="17">
        <f ca="1" t="shared" ref="T721:X721" si="5372">RAND()</f>
        <v>0.0460846987186558</v>
      </c>
      <c r="U721" s="19">
        <f ca="1">IF(T721&lt;=('Ejercicio 3 - TIR'!$D$24-'Ejercicio 3 - TIR'!$C$24)/('Ejercicio 3 - TIR'!$E$24-'Ejercicio 3 - TIR'!$C$24),'Ejercicio 3 - TIR'!$C$24+SQRT(('Ejercicio 3 - TIR'!$E$24-'Ejercicio 3 - TIR'!$C$24)*('Ejercicio 3 - TIR'!$D$24-'Ejercicio 3 - TIR'!$C$24)*T721),'Ejercicio 3 - TIR'!$E$24-SQRT(('Ejercicio 3 - TIR'!$E$24-'Ejercicio 3 - TIR'!$C$24)*('Ejercicio 3 - TIR'!$E$24-'Ejercicio 3 - TIR'!$D$24)*(1-T721)))</f>
        <v>0.159837574259398</v>
      </c>
      <c r="V721" s="17">
        <f ca="1" t="shared" si="5372"/>
        <v>0.778811242675578</v>
      </c>
      <c r="W721" s="19">
        <f ca="1">IF(V721&lt;=('Ejercicio 3 - TIR'!$D$25-'Ejercicio 3 - TIR'!$C$25)/('Ejercicio 3 - TIR'!$E$25-'Ejercicio 3 - TIR'!$C$25),'Ejercicio 3 - TIR'!$C$25+SQRT(('Ejercicio 3 - TIR'!$E$25-'Ejercicio 3 - TIR'!$C$25)*('Ejercicio 3 - TIR'!$D$25-'Ejercicio 3 - TIR'!$C$25)*V721),'Ejercicio 3 - TIR'!$E$25-SQRT(('Ejercicio 3 - TIR'!$E$25-'Ejercicio 3 - TIR'!$C$25)*('Ejercicio 3 - TIR'!$E$25-'Ejercicio 3 - TIR'!$D$25)*(1-V721)))</f>
        <v>0.222176257429392</v>
      </c>
      <c r="X721" s="17">
        <f ca="1" t="shared" si="5372"/>
        <v>0.37788661806222</v>
      </c>
      <c r="Y721" s="19">
        <f ca="1">IF(X721&lt;=('Ejercicio 3 - TIR'!$D$26-'Ejercicio 3 - TIR'!$C$26)/('Ejercicio 3 - TIR'!$E$26-'Ejercicio 3 - TIR'!$C$26),'Ejercicio 3 - TIR'!$C$26+SQRT(('Ejercicio 3 - TIR'!$E$26-'Ejercicio 3 - TIR'!$C$26)*('Ejercicio 3 - TIR'!$D$26-'Ejercicio 3 - TIR'!$C$26)*X721),'Ejercicio 3 - TIR'!$E$26-SQRT(('Ejercicio 3 - TIR'!$E$26-'Ejercicio 3 - TIR'!$C$26)*('Ejercicio 3 - TIR'!$E$26-'Ejercicio 3 - TIR'!$D$26)*(1-X721)))</f>
        <v>0.222039562954857</v>
      </c>
      <c r="Z721" s="17">
        <f ca="1" t="shared" si="5240"/>
        <v>1.14484227808658</v>
      </c>
      <c r="AA721" s="17">
        <f ca="1" t="shared" si="5241"/>
        <v>1.30614907988043</v>
      </c>
      <c r="AB721" s="17">
        <f ca="1" t="shared" si="5242"/>
        <v>1.51492078042967</v>
      </c>
      <c r="AC721" s="17">
        <f ca="1" t="shared" si="5243"/>
        <v>1.85150020972754</v>
      </c>
      <c r="AD721" s="17">
        <f ca="1" t="shared" si="5244"/>
        <v>2.26260650710627</v>
      </c>
      <c r="AE721" s="16">
        <f ca="1" t="shared" si="5245"/>
        <v>4399.97020024311</v>
      </c>
      <c r="AF721" s="16">
        <f ca="1" t="shared" si="5246"/>
        <v>5019.92033186795</v>
      </c>
      <c r="AG721" s="16">
        <f ca="1" t="shared" si="5247"/>
        <v>5822.29222068916</v>
      </c>
      <c r="AH721" s="16">
        <f ca="1" t="shared" si="5248"/>
        <v>7115.86731594213</v>
      </c>
      <c r="AI721" s="16">
        <f ca="1" t="shared" si="5249"/>
        <v>8695.87138481868</v>
      </c>
      <c r="AJ721" s="18">
        <f ca="1" t="shared" si="5250"/>
        <v>45208.1449647945</v>
      </c>
      <c r="AK721" s="18">
        <f ca="1" t="shared" si="5251"/>
        <v>52414.4489980984</v>
      </c>
      <c r="AL721" s="18">
        <f ca="1" t="shared" si="5252"/>
        <v>65176.2115991498</v>
      </c>
      <c r="AM721" s="18">
        <f ca="1" t="shared" si="5253"/>
        <v>59511.4154760617</v>
      </c>
      <c r="AN721" s="18">
        <f ca="1" t="shared" si="5254"/>
        <v>74467.5588595776</v>
      </c>
      <c r="AO721" s="18">
        <f ca="1">C721/'Ejercicio 3 - TIR'!$D$7</f>
        <v>13667.051140851</v>
      </c>
      <c r="AP721" s="18">
        <f ca="1" t="shared" si="5255"/>
        <v>31541.0938239435</v>
      </c>
      <c r="AQ721" s="18">
        <f ca="1" t="shared" si="5256"/>
        <v>38747.3978572474</v>
      </c>
      <c r="AR721" s="18">
        <f ca="1" t="shared" si="5257"/>
        <v>51509.1604582989</v>
      </c>
      <c r="AS721" s="18">
        <f ca="1" t="shared" si="5258"/>
        <v>45844.3643352107</v>
      </c>
      <c r="AT721" s="18">
        <f ca="1" t="shared" si="5259"/>
        <v>60800.5077187267</v>
      </c>
      <c r="AU721" s="18">
        <f ca="1">AP721*'Ejercicio 3 - TIR'!$D$5</f>
        <v>15770.5469119718</v>
      </c>
      <c r="AV721" s="18">
        <f ca="1">AQ721*'Ejercicio 3 - TIR'!$D$5</f>
        <v>19373.6989286237</v>
      </c>
      <c r="AW721" s="18">
        <f ca="1">AR721*'Ejercicio 3 - TIR'!$D$5</f>
        <v>25754.5802291494</v>
      </c>
      <c r="AX721" s="18">
        <f ca="1">AS721*'Ejercicio 3 - TIR'!$D$5</f>
        <v>22922.1821676053</v>
      </c>
      <c r="AY721" s="18">
        <f ca="1">AT721*'Ejercicio 3 - TIR'!$D$5</f>
        <v>30400.2538593633</v>
      </c>
      <c r="AZ721" s="18">
        <f ca="1" t="shared" ref="AZ721:BD721" si="5373">AJ721-AU721-AE721</f>
        <v>25037.6278525796</v>
      </c>
      <c r="BA721" s="18">
        <f ca="1" t="shared" si="5373"/>
        <v>28020.8297376067</v>
      </c>
      <c r="BB721" s="18">
        <f ca="1" t="shared" si="5373"/>
        <v>33599.3391493112</v>
      </c>
      <c r="BC721" s="18">
        <f ca="1" t="shared" si="5373"/>
        <v>29473.3659925142</v>
      </c>
      <c r="BD721" s="18">
        <f ca="1" t="shared" si="5373"/>
        <v>35371.4336153956</v>
      </c>
      <c r="BE721" s="18">
        <f ca="1" t="shared" ref="BE721:BI721" si="5374">AZ721/Z721</f>
        <v>21869.9364373806</v>
      </c>
      <c r="BF721" s="18">
        <f ca="1" t="shared" si="5374"/>
        <v>21453.010356346</v>
      </c>
      <c r="BG721" s="18">
        <f ca="1" t="shared" si="5374"/>
        <v>22178.9413567762</v>
      </c>
      <c r="BH721" s="18">
        <f ca="1" t="shared" si="5374"/>
        <v>15918.6403747971</v>
      </c>
      <c r="BI721" s="18">
        <f ca="1" t="shared" si="5374"/>
        <v>15633.0468883135</v>
      </c>
      <c r="BJ721" s="18">
        <f ca="1" t="shared" si="5262"/>
        <v>68732.7024792625</v>
      </c>
      <c r="BK721" s="18">
        <f ca="1" t="shared" si="5263"/>
        <v>30923.1588442436</v>
      </c>
      <c r="BL721" s="18">
        <f ca="1" t="shared" si="5264"/>
        <v>99655.861323506</v>
      </c>
      <c r="BM721" s="18">
        <f ca="1">BK721*'Ejercicio 3 - TIR'!$D$5</f>
        <v>15461.5794221218</v>
      </c>
      <c r="BN721" s="18">
        <f ca="1" t="shared" si="5265"/>
        <v>84194.2819013842</v>
      </c>
      <c r="BO721" s="18">
        <f ca="1" t="shared" si="5266"/>
        <v>37211.1905613952</v>
      </c>
      <c r="BP721" s="18">
        <f ca="1" t="shared" si="5267"/>
        <v>-98712.9206952245</v>
      </c>
      <c r="BQ721" s="18">
        <f ca="1" t="shared" ref="BQ721:BT721" si="5375">BE721</f>
        <v>21869.9364373806</v>
      </c>
      <c r="BR721" s="18">
        <f ca="1" t="shared" si="5375"/>
        <v>21453.010356346</v>
      </c>
      <c r="BS721" s="18">
        <f ca="1" t="shared" si="5375"/>
        <v>22178.9413567762</v>
      </c>
      <c r="BT721" s="18">
        <f ca="1" t="shared" si="5375"/>
        <v>15918.6403747971</v>
      </c>
      <c r="BU721" s="18">
        <f ca="1" t="shared" si="5269"/>
        <v>52844.2374497087</v>
      </c>
      <c r="BV721" s="20">
        <f ca="1" t="shared" si="5270"/>
        <v>9.73673835822122</v>
      </c>
    </row>
    <row r="722" ht="15" customHeight="1" spans="1:74">
      <c r="A722" s="16">
        <v>721</v>
      </c>
      <c r="B722" s="17">
        <f ca="1" t="shared" ref="B722:F722" si="5376">RAND()</f>
        <v>0.577842972523883</v>
      </c>
      <c r="C722" s="18">
        <f ca="1">IF(B722&lt;=('Ejercicio 3 - TIR'!$D$13-'Ejercicio 3 - TIR'!$C$13)/('Ejercicio 3 - TIR'!$E$13-'Ejercicio 3 - TIR'!$C$13),'Ejercicio 3 - TIR'!$C$13+SQRT(('Ejercicio 3 - TIR'!$E$13-'Ejercicio 3 - TIR'!$C$13)*('Ejercicio 3 - TIR'!$D$13-'Ejercicio 3 - TIR'!$C$13)*B722),'Ejercicio 3 - TIR'!$E$13-SQRT(('Ejercicio 3 - TIR'!$E$13-'Ejercicio 3 - TIR'!$C$13)*('Ejercicio 3 - TIR'!$E$13-'Ejercicio 3 - TIR'!$D$13)*(1-B722)))</f>
        <v>77492.4805238041</v>
      </c>
      <c r="D722" s="17">
        <f ca="1" t="shared" si="5376"/>
        <v>0.878424553512826</v>
      </c>
      <c r="E722" s="18">
        <f ca="1">IF(D722&lt;=('Ejercicio 3 - TIR'!$D$14-'Ejercicio 3 - TIR'!$C$14)/('Ejercicio 3 - TIR'!$E$14-'Ejercicio 3 - TIR'!$C$14),'Ejercicio 3 - TIR'!$C$14+SQRT(('Ejercicio 3 - TIR'!$E$14-'Ejercicio 3 - TIR'!$C$14)*('Ejercicio 3 - TIR'!$D$14-'Ejercicio 3 - TIR'!$C$14)*D722),'Ejercicio 3 - TIR'!$E$14-SQRT(('Ejercicio 3 - TIR'!$E$14-'Ejercicio 3 - TIR'!$C$14)*('Ejercicio 3 - TIR'!$E$14-'Ejercicio 3 - TIR'!$D$14)*(1-D722)))</f>
        <v>35729.5999048009</v>
      </c>
      <c r="F722" s="17">
        <f ca="1" t="shared" si="5376"/>
        <v>0.440512165259287</v>
      </c>
      <c r="G722" s="18">
        <f ca="1">IF(F722&lt;=('Ejercicio 3 - TIR'!$D$18-'Ejercicio 3 - TIR'!$C$18)/('Ejercicio 3 - TIR'!$E$18-'Ejercicio 3 - TIR'!$C$18),'Ejercicio 3 - TIR'!$C$18+SQRT(('Ejercicio 3 - TIR'!$E$18-'Ejercicio 3 - TIR'!$C$18)*('Ejercicio 3 - TIR'!$D$18-'Ejercicio 3 - TIR'!$C$18)*F722),'Ejercicio 3 - TIR'!$E$18-SQRT(('Ejercicio 3 - TIR'!$E$18-'Ejercicio 3 - TIR'!$C$18)*('Ejercicio 3 - TIR'!$E$18-'Ejercicio 3 - TIR'!$D$18)*(1-F722)))</f>
        <v>38128.765268409</v>
      </c>
      <c r="H722" s="17">
        <f ca="1" t="shared" ref="H722:L722" si="5377">RAND()</f>
        <v>0.839574684137953</v>
      </c>
      <c r="I722" s="18">
        <f ca="1">IF(H722&lt;=('Ejercicio 3 - TIR'!$D$18-'Ejercicio 3 - TIR'!$C$18)/('Ejercicio 3 - TIR'!$E$18-'Ejercicio 3 - TIR'!$C$18),'Ejercicio 3 - TIR'!$C$18+SQRT(('Ejercicio 3 - TIR'!$E$18-'Ejercicio 3 - TIR'!$C$18)*('Ejercicio 3 - TIR'!$D$18-'Ejercicio 3 - TIR'!$C$18)*H722),'Ejercicio 3 - TIR'!$E$18-SQRT(('Ejercicio 3 - TIR'!$E$18-'Ejercicio 3 - TIR'!$C$18)*('Ejercicio 3 - TIR'!$E$18-'Ejercicio 3 - TIR'!$D$18)*(1-H722)))</f>
        <v>41531.2972612728</v>
      </c>
      <c r="J722" s="17">
        <f ca="1" t="shared" si="5377"/>
        <v>0.523442557126303</v>
      </c>
      <c r="K722" s="18">
        <f ca="1">IF(J722&lt;=('Ejercicio 3 - TIR'!$D$18-'Ejercicio 3 - TIR'!$C$18)/('Ejercicio 3 - TIR'!$E$18-'Ejercicio 3 - TIR'!$C$18),'Ejercicio 3 - TIR'!$C$18+SQRT(('Ejercicio 3 - TIR'!$E$18-'Ejercicio 3 - TIR'!$C$18)*('Ejercicio 3 - TIR'!$D$18-'Ejercicio 3 - TIR'!$C$18)*J722),'Ejercicio 3 - TIR'!$E$18-SQRT(('Ejercicio 3 - TIR'!$E$18-'Ejercicio 3 - TIR'!$C$18)*('Ejercicio 3 - TIR'!$E$18-'Ejercicio 3 - TIR'!$D$18)*(1-J722)))</f>
        <v>38860.9471033827</v>
      </c>
      <c r="L722" s="17">
        <f ca="1" t="shared" si="5377"/>
        <v>0.0134298974021256</v>
      </c>
      <c r="M722" s="18">
        <f ca="1">IF(L722&lt;=('Ejercicio 3 - TIR'!$D$18-'Ejercicio 3 - TIR'!$C$18)/('Ejercicio 3 - TIR'!$E$18-'Ejercicio 3 - TIR'!$C$18),'Ejercicio 3 - TIR'!$C$18+SQRT(('Ejercicio 3 - TIR'!$E$18-'Ejercicio 3 - TIR'!$C$18)*('Ejercicio 3 - TIR'!$D$18-'Ejercicio 3 - TIR'!$C$18)*L722),'Ejercicio 3 - TIR'!$E$18-SQRT(('Ejercicio 3 - TIR'!$E$18-'Ejercicio 3 - TIR'!$C$18)*('Ejercicio 3 - TIR'!$E$18-'Ejercicio 3 - TIR'!$D$18)*(1-L722)))</f>
        <v>31419.3254067756</v>
      </c>
      <c r="N722" s="17">
        <f ca="1" t="shared" ref="N722:R722" si="5378">RAND()</f>
        <v>0.275933959518094</v>
      </c>
      <c r="O722" s="18">
        <f ca="1">IF(N722&lt;=('Ejercicio 3 - TIR'!$D$18-'Ejercicio 3 - TIR'!$C$18)/('Ejercicio 3 - TIR'!$E$18-'Ejercicio 3 - TIR'!$C$18),'Ejercicio 3 - TIR'!$C$18+SQRT(('Ejercicio 3 - TIR'!$E$18-'Ejercicio 3 - TIR'!$C$18)*('Ejercicio 3 - TIR'!$D$18-'Ejercicio 3 - TIR'!$C$18)*N722),'Ejercicio 3 - TIR'!$E$18-SQRT(('Ejercicio 3 - TIR'!$E$18-'Ejercicio 3 - TIR'!$C$18)*('Ejercicio 3 - TIR'!$E$18-'Ejercicio 3 - TIR'!$D$18)*(1-N722)))</f>
        <v>36433.513342468</v>
      </c>
      <c r="P722" s="17">
        <f ca="1" t="shared" si="5378"/>
        <v>0.275146783604408</v>
      </c>
      <c r="Q722" s="19">
        <f ca="1">IF(P722&lt;=('Ejercicio 3 - TIR'!$D$22-'Ejercicio 3 - TIR'!$C$22)/('Ejercicio 3 - TIR'!$E$22-'Ejercicio 3 - TIR'!$C$22),'Ejercicio 3 - TIR'!$C$22+SQRT(('Ejercicio 3 - TIR'!$E$22-'Ejercicio 3 - TIR'!$C$22)*('Ejercicio 3 - TIR'!$D$22-'Ejercicio 3 - TIR'!$C$22)*P722),'Ejercicio 3 - TIR'!$E$22-SQRT(('Ejercicio 3 - TIR'!$E$22-'Ejercicio 3 - TIR'!$C$22)*('Ejercicio 3 - TIR'!$E$22-'Ejercicio 3 - TIR'!$D$22)*(1-P722)))</f>
        <v>0.142254532358329</v>
      </c>
      <c r="R722" s="17">
        <f ca="1" t="shared" si="5378"/>
        <v>0.450189168389518</v>
      </c>
      <c r="S722" s="19">
        <f ca="1">IF(R722&lt;=('Ejercicio 3 - TIR'!$D$23-'Ejercicio 3 - TIR'!$C$23)/('Ejercicio 3 - TIR'!$E$23-'Ejercicio 3 - TIR'!$C$23),'Ejercicio 3 - TIR'!$C$23+SQRT(('Ejercicio 3 - TIR'!$E$23-'Ejercicio 3 - TIR'!$C$23)*('Ejercicio 3 - TIR'!$D$23-'Ejercicio 3 - TIR'!$C$23)*R722),'Ejercicio 3 - TIR'!$E$23-SQRT(('Ejercicio 3 - TIR'!$E$23-'Ejercicio 3 - TIR'!$C$23)*('Ejercicio 3 - TIR'!$E$23-'Ejercicio 3 - TIR'!$D$23)*(1-R722)))</f>
        <v>0.148466480342697</v>
      </c>
      <c r="T722" s="17">
        <f ca="1" t="shared" ref="T722:X722" si="5379">RAND()</f>
        <v>0.0389454717006228</v>
      </c>
      <c r="U722" s="19">
        <f ca="1">IF(T722&lt;=('Ejercicio 3 - TIR'!$D$24-'Ejercicio 3 - TIR'!$C$24)/('Ejercicio 3 - TIR'!$E$24-'Ejercicio 3 - TIR'!$C$24),'Ejercicio 3 - TIR'!$C$24+SQRT(('Ejercicio 3 - TIR'!$E$24-'Ejercicio 3 - TIR'!$C$24)*('Ejercicio 3 - TIR'!$D$24-'Ejercicio 3 - TIR'!$C$24)*T722),'Ejercicio 3 - TIR'!$E$24-SQRT(('Ejercicio 3 - TIR'!$E$24-'Ejercicio 3 - TIR'!$C$24)*('Ejercicio 3 - TIR'!$E$24-'Ejercicio 3 - TIR'!$D$24)*(1-T722)))</f>
        <v>0.159043533080125</v>
      </c>
      <c r="V722" s="17">
        <f ca="1" t="shared" si="5379"/>
        <v>0.628813873863849</v>
      </c>
      <c r="W722" s="19">
        <f ca="1">IF(V722&lt;=('Ejercicio 3 - TIR'!$D$25-'Ejercicio 3 - TIR'!$C$25)/('Ejercicio 3 - TIR'!$E$25-'Ejercicio 3 - TIR'!$C$25),'Ejercicio 3 - TIR'!$C$25+SQRT(('Ejercicio 3 - TIR'!$E$25-'Ejercicio 3 - TIR'!$C$25)*('Ejercicio 3 - TIR'!$D$25-'Ejercicio 3 - TIR'!$C$25)*V722),'Ejercicio 3 - TIR'!$E$25-SQRT(('Ejercicio 3 - TIR'!$E$25-'Ejercicio 3 - TIR'!$C$25)*('Ejercicio 3 - TIR'!$E$25-'Ejercicio 3 - TIR'!$D$25)*(1-V722)))</f>
        <v>0.213956256555728</v>
      </c>
      <c r="X722" s="17">
        <f ca="1" t="shared" si="5379"/>
        <v>0.0504021695552426</v>
      </c>
      <c r="Y722" s="19">
        <f ca="1">IF(X722&lt;=('Ejercicio 3 - TIR'!$D$26-'Ejercicio 3 - TIR'!$C$26)/('Ejercicio 3 - TIR'!$E$26-'Ejercicio 3 - TIR'!$C$26),'Ejercicio 3 - TIR'!$C$26+SQRT(('Ejercicio 3 - TIR'!$E$26-'Ejercicio 3 - TIR'!$C$26)*('Ejercicio 3 - TIR'!$D$26-'Ejercicio 3 - TIR'!$C$26)*X722),'Ejercicio 3 - TIR'!$E$26-SQRT(('Ejercicio 3 - TIR'!$E$26-'Ejercicio 3 - TIR'!$C$26)*('Ejercicio 3 - TIR'!$E$26-'Ejercicio 3 - TIR'!$D$26)*(1-X722)))</f>
        <v>0.201665584331664</v>
      </c>
      <c r="Z722" s="17">
        <f ca="1" t="shared" si="5240"/>
        <v>1.14225453235833</v>
      </c>
      <c r="AA722" s="17">
        <f ca="1" t="shared" si="5241"/>
        <v>1.31184104243306</v>
      </c>
      <c r="AB722" s="17">
        <f ca="1" t="shared" si="5242"/>
        <v>1.52048087666113</v>
      </c>
      <c r="AC722" s="17">
        <f ca="1" t="shared" si="5243"/>
        <v>1.84579727319612</v>
      </c>
      <c r="AD722" s="17">
        <f ca="1" t="shared" si="5244"/>
        <v>2.21803105885301</v>
      </c>
      <c r="AE722" s="16">
        <f ca="1" t="shared" si="5245"/>
        <v>5082.69752580767</v>
      </c>
      <c r="AF722" s="16">
        <f ca="1" t="shared" si="5246"/>
        <v>5837.30773811087</v>
      </c>
      <c r="AG722" s="16">
        <f ca="1" t="shared" si="5247"/>
        <v>6765.69378445597</v>
      </c>
      <c r="AH722" s="16">
        <f ca="1" t="shared" si="5248"/>
        <v>8213.25629958053</v>
      </c>
      <c r="AI722" s="16">
        <f ca="1" t="shared" si="5249"/>
        <v>9869.58743050115</v>
      </c>
      <c r="AJ722" s="18">
        <f ca="1" t="shared" si="5250"/>
        <v>43552.7549410671</v>
      </c>
      <c r="AK722" s="18">
        <f ca="1" t="shared" si="5251"/>
        <v>54482.4602928256</v>
      </c>
      <c r="AL722" s="18">
        <f ca="1" t="shared" si="5252"/>
        <v>59087.3269196331</v>
      </c>
      <c r="AM722" s="18">
        <f ca="1" t="shared" si="5253"/>
        <v>57993.705161488</v>
      </c>
      <c r="AN722" s="18">
        <f ca="1" t="shared" si="5254"/>
        <v>80810.6641767294</v>
      </c>
      <c r="AO722" s="18">
        <f ca="1">C722/'Ejercicio 3 - TIR'!$D$7</f>
        <v>15498.4961047608</v>
      </c>
      <c r="AP722" s="18">
        <f ca="1" t="shared" si="5255"/>
        <v>28054.2588363063</v>
      </c>
      <c r="AQ722" s="18">
        <f ca="1" t="shared" si="5256"/>
        <v>38983.9641880648</v>
      </c>
      <c r="AR722" s="18">
        <f ca="1" t="shared" si="5257"/>
        <v>43588.8308148723</v>
      </c>
      <c r="AS722" s="18">
        <f ca="1" t="shared" si="5258"/>
        <v>42495.2090567272</v>
      </c>
      <c r="AT722" s="18">
        <f ca="1" t="shared" si="5259"/>
        <v>65312.1680719686</v>
      </c>
      <c r="AU722" s="18">
        <f ca="1">AP722*'Ejercicio 3 - TIR'!$D$5</f>
        <v>14027.1294181531</v>
      </c>
      <c r="AV722" s="18">
        <f ca="1">AQ722*'Ejercicio 3 - TIR'!$D$5</f>
        <v>19491.9820940324</v>
      </c>
      <c r="AW722" s="18">
        <f ca="1">AR722*'Ejercicio 3 - TIR'!$D$5</f>
        <v>21794.4154074362</v>
      </c>
      <c r="AX722" s="18">
        <f ca="1">AS722*'Ejercicio 3 - TIR'!$D$5</f>
        <v>21247.6045283636</v>
      </c>
      <c r="AY722" s="18">
        <f ca="1">AT722*'Ejercicio 3 - TIR'!$D$5</f>
        <v>32656.0840359843</v>
      </c>
      <c r="AZ722" s="18">
        <f ca="1" t="shared" ref="AZ722:BD722" si="5380">AJ722-AU722-AE722</f>
        <v>24442.9279971063</v>
      </c>
      <c r="BA722" s="18">
        <f ca="1" t="shared" si="5380"/>
        <v>29153.1704606823</v>
      </c>
      <c r="BB722" s="18">
        <f ca="1" t="shared" si="5380"/>
        <v>30527.217727741</v>
      </c>
      <c r="BC722" s="18">
        <f ca="1" t="shared" si="5380"/>
        <v>28532.8443335439</v>
      </c>
      <c r="BD722" s="18">
        <f ca="1" t="shared" si="5380"/>
        <v>38284.992710244</v>
      </c>
      <c r="BE722" s="18">
        <f ca="1" t="shared" ref="BE722:BI722" si="5381">AZ722/Z722</f>
        <v>21398.8452701875</v>
      </c>
      <c r="BF722" s="18">
        <f ca="1" t="shared" si="5381"/>
        <v>22223.096791218</v>
      </c>
      <c r="BG722" s="18">
        <f ca="1" t="shared" si="5381"/>
        <v>20077.3440799707</v>
      </c>
      <c r="BH722" s="18">
        <f ca="1" t="shared" si="5381"/>
        <v>15458.2763491342</v>
      </c>
      <c r="BI722" s="18">
        <f ca="1" t="shared" si="5381"/>
        <v>17260.8009961962</v>
      </c>
      <c r="BJ722" s="18">
        <f ca="1" t="shared" si="5262"/>
        <v>79249.3623092399</v>
      </c>
      <c r="BK722" s="18">
        <f ca="1" t="shared" si="5263"/>
        <v>34376.1457258718</v>
      </c>
      <c r="BL722" s="18">
        <f ca="1" t="shared" si="5264"/>
        <v>113625.508035112</v>
      </c>
      <c r="BM722" s="18">
        <f ca="1">BK722*'Ejercicio 3 - TIR'!$D$5</f>
        <v>17188.0728629359</v>
      </c>
      <c r="BN722" s="18">
        <f ca="1" t="shared" si="5265"/>
        <v>96437.4351721758</v>
      </c>
      <c r="BO722" s="18">
        <f ca="1" t="shared" si="5266"/>
        <v>43478.8479571813</v>
      </c>
      <c r="BP722" s="18">
        <f ca="1" t="shared" si="5267"/>
        <v>-113222.080428605</v>
      </c>
      <c r="BQ722" s="18">
        <f ca="1" t="shared" ref="BQ722:BT722" si="5382">BE722</f>
        <v>21398.8452701875</v>
      </c>
      <c r="BR722" s="18">
        <f ca="1" t="shared" si="5382"/>
        <v>22223.096791218</v>
      </c>
      <c r="BS722" s="18">
        <f ca="1" t="shared" si="5382"/>
        <v>20077.3440799707</v>
      </c>
      <c r="BT722" s="18">
        <f ca="1" t="shared" si="5382"/>
        <v>15458.2763491342</v>
      </c>
      <c r="BU722" s="18">
        <f ca="1" t="shared" si="5269"/>
        <v>60739.6489533775</v>
      </c>
      <c r="BV722" s="20">
        <f ca="1" t="shared" si="5270"/>
        <v>6.3414228142751</v>
      </c>
    </row>
    <row r="723" ht="15" customHeight="1" spans="1:74">
      <c r="A723" s="16">
        <v>722</v>
      </c>
      <c r="B723" s="17">
        <f ca="1" t="shared" ref="B723:F723" si="5383">RAND()</f>
        <v>0.718270619464874</v>
      </c>
      <c r="C723" s="18">
        <f ca="1">IF(B723&lt;=('Ejercicio 3 - TIR'!$D$13-'Ejercicio 3 - TIR'!$C$13)/('Ejercicio 3 - TIR'!$E$13-'Ejercicio 3 - TIR'!$C$13),'Ejercicio 3 - TIR'!$C$13+SQRT(('Ejercicio 3 - TIR'!$E$13-'Ejercicio 3 - TIR'!$C$13)*('Ejercicio 3 - TIR'!$D$13-'Ejercicio 3 - TIR'!$C$13)*B723),'Ejercicio 3 - TIR'!$E$13-SQRT(('Ejercicio 3 - TIR'!$E$13-'Ejercicio 3 - TIR'!$C$13)*('Ejercicio 3 - TIR'!$E$13-'Ejercicio 3 - TIR'!$D$13)*(1-B723)))</f>
        <v>81613.1770922176</v>
      </c>
      <c r="D723" s="17">
        <f ca="1" t="shared" si="5383"/>
        <v>0.539587188873146</v>
      </c>
      <c r="E723" s="18">
        <f ca="1">IF(D723&lt;=('Ejercicio 3 - TIR'!$D$14-'Ejercicio 3 - TIR'!$C$14)/('Ejercicio 3 - TIR'!$E$14-'Ejercicio 3 - TIR'!$C$14),'Ejercicio 3 - TIR'!$C$14+SQRT(('Ejercicio 3 - TIR'!$E$14-'Ejercicio 3 - TIR'!$C$14)*('Ejercicio 3 - TIR'!$D$14-'Ejercicio 3 - TIR'!$C$14)*D723),'Ejercicio 3 - TIR'!$E$14-SQRT(('Ejercicio 3 - TIR'!$E$14-'Ejercicio 3 - TIR'!$C$14)*('Ejercicio 3 - TIR'!$E$14-'Ejercicio 3 - TIR'!$D$14)*(1-D723)))</f>
        <v>31689.6497264539</v>
      </c>
      <c r="F723" s="17">
        <f ca="1" t="shared" si="5383"/>
        <v>0.21709999145734</v>
      </c>
      <c r="G723" s="18">
        <f ca="1">IF(F723&lt;=('Ejercicio 3 - TIR'!$D$18-'Ejercicio 3 - TIR'!$C$18)/('Ejercicio 3 - TIR'!$E$18-'Ejercicio 3 - TIR'!$C$18),'Ejercicio 3 - TIR'!$C$18+SQRT(('Ejercicio 3 - TIR'!$E$18-'Ejercicio 3 - TIR'!$C$18)*('Ejercicio 3 - TIR'!$D$18-'Ejercicio 3 - TIR'!$C$18)*F723),'Ejercicio 3 - TIR'!$E$18-SQRT(('Ejercicio 3 - TIR'!$E$18-'Ejercicio 3 - TIR'!$C$18)*('Ejercicio 3 - TIR'!$E$18-'Ejercicio 3 - TIR'!$D$18)*(1-F723)))</f>
        <v>35706.5750427556</v>
      </c>
      <c r="H723" s="17">
        <f ca="1" t="shared" ref="H723:L723" si="5384">RAND()</f>
        <v>0.155331409235948</v>
      </c>
      <c r="I723" s="18">
        <f ca="1">IF(H723&lt;=('Ejercicio 3 - TIR'!$D$18-'Ejercicio 3 - TIR'!$C$18)/('Ejercicio 3 - TIR'!$E$18-'Ejercicio 3 - TIR'!$C$18),'Ejercicio 3 - TIR'!$C$18+SQRT(('Ejercicio 3 - TIR'!$E$18-'Ejercicio 3 - TIR'!$C$18)*('Ejercicio 3 - TIR'!$D$18-'Ejercicio 3 - TIR'!$C$18)*H723),'Ejercicio 3 - TIR'!$E$18-SQRT(('Ejercicio 3 - TIR'!$E$18-'Ejercicio 3 - TIR'!$C$18)*('Ejercicio 3 - TIR'!$E$18-'Ejercicio 3 - TIR'!$D$18)*(1-H723)))</f>
        <v>34826.9774585544</v>
      </c>
      <c r="J723" s="17">
        <f ca="1" t="shared" si="5384"/>
        <v>0.765151982538197</v>
      </c>
      <c r="K723" s="18">
        <f ca="1">IF(J723&lt;=('Ejercicio 3 - TIR'!$D$18-'Ejercicio 3 - TIR'!$C$18)/('Ejercicio 3 - TIR'!$E$18-'Ejercicio 3 - TIR'!$C$18),'Ejercicio 3 - TIR'!$C$18+SQRT(('Ejercicio 3 - TIR'!$E$18-'Ejercicio 3 - TIR'!$C$18)*('Ejercicio 3 - TIR'!$D$18-'Ejercicio 3 - TIR'!$C$18)*J723),'Ejercicio 3 - TIR'!$E$18-SQRT(('Ejercicio 3 - TIR'!$E$18-'Ejercicio 3 - TIR'!$C$18)*('Ejercicio 3 - TIR'!$E$18-'Ejercicio 3 - TIR'!$D$18)*(1-J723)))</f>
        <v>40803.1438778968</v>
      </c>
      <c r="L723" s="17">
        <f ca="1" t="shared" si="5384"/>
        <v>0.872606246960505</v>
      </c>
      <c r="M723" s="18">
        <f ca="1">IF(L723&lt;=('Ejercicio 3 - TIR'!$D$18-'Ejercicio 3 - TIR'!$C$18)/('Ejercicio 3 - TIR'!$E$18-'Ejercicio 3 - TIR'!$C$18),'Ejercicio 3 - TIR'!$C$18+SQRT(('Ejercicio 3 - TIR'!$E$18-'Ejercicio 3 - TIR'!$C$18)*('Ejercicio 3 - TIR'!$D$18-'Ejercicio 3 - TIR'!$C$18)*L723),'Ejercicio 3 - TIR'!$E$18-SQRT(('Ejercicio 3 - TIR'!$E$18-'Ejercicio 3 - TIR'!$C$18)*('Ejercicio 3 - TIR'!$E$18-'Ejercicio 3 - TIR'!$D$18)*(1-L723)))</f>
        <v>41908.9594829634</v>
      </c>
      <c r="N723" s="17">
        <f ca="1" t="shared" ref="N723:R723" si="5385">RAND()</f>
        <v>0.658859755108177</v>
      </c>
      <c r="O723" s="18">
        <f ca="1">IF(N723&lt;=('Ejercicio 3 - TIR'!$D$18-'Ejercicio 3 - TIR'!$C$18)/('Ejercicio 3 - TIR'!$E$18-'Ejercicio 3 - TIR'!$C$18),'Ejercicio 3 - TIR'!$C$18+SQRT(('Ejercicio 3 - TIR'!$E$18-'Ejercicio 3 - TIR'!$C$18)*('Ejercicio 3 - TIR'!$D$18-'Ejercicio 3 - TIR'!$C$18)*N723),'Ejercicio 3 - TIR'!$E$18-SQRT(('Ejercicio 3 - TIR'!$E$18-'Ejercicio 3 - TIR'!$C$18)*('Ejercicio 3 - TIR'!$E$18-'Ejercicio 3 - TIR'!$D$18)*(1-N723)))</f>
        <v>39941.2757363543</v>
      </c>
      <c r="P723" s="17">
        <f ca="1" t="shared" si="5385"/>
        <v>0.862839087038242</v>
      </c>
      <c r="Q723" s="19">
        <f ca="1">IF(P723&lt;=('Ejercicio 3 - TIR'!$D$22-'Ejercicio 3 - TIR'!$C$22)/('Ejercicio 3 - TIR'!$E$22-'Ejercicio 3 - TIR'!$C$22),'Ejercicio 3 - TIR'!$C$22+SQRT(('Ejercicio 3 - TIR'!$E$22-'Ejercicio 3 - TIR'!$C$22)*('Ejercicio 3 - TIR'!$D$22-'Ejercicio 3 - TIR'!$C$22)*P723),'Ejercicio 3 - TIR'!$E$22-SQRT(('Ejercicio 3 - TIR'!$E$22-'Ejercicio 3 - TIR'!$C$22)*('Ejercicio 3 - TIR'!$E$22-'Ejercicio 3 - TIR'!$D$22)*(1-P723)))</f>
        <v>0.164287277660088</v>
      </c>
      <c r="R723" s="17">
        <f ca="1" t="shared" si="5385"/>
        <v>0.675843134146654</v>
      </c>
      <c r="S723" s="19">
        <f ca="1">IF(R723&lt;=('Ejercicio 3 - TIR'!$D$23-'Ejercicio 3 - TIR'!$C$23)/('Ejercicio 3 - TIR'!$E$23-'Ejercicio 3 - TIR'!$C$23),'Ejercicio 3 - TIR'!$C$23+SQRT(('Ejercicio 3 - TIR'!$E$23-'Ejercicio 3 - TIR'!$C$23)*('Ejercicio 3 - TIR'!$D$23-'Ejercicio 3 - TIR'!$C$23)*R723),'Ejercicio 3 - TIR'!$E$23-SQRT(('Ejercicio 3 - TIR'!$E$23-'Ejercicio 3 - TIR'!$C$23)*('Ejercicio 3 - TIR'!$E$23-'Ejercicio 3 - TIR'!$D$23)*(1-R723)))</f>
        <v>0.155844620505237</v>
      </c>
      <c r="T723" s="17">
        <f ca="1" t="shared" ref="T723:X723" si="5386">RAND()</f>
        <v>0.140210477392245</v>
      </c>
      <c r="U723" s="19">
        <f ca="1">IF(T723&lt;=('Ejercicio 3 - TIR'!$D$24-'Ejercicio 3 - TIR'!$C$24)/('Ejercicio 3 - TIR'!$E$24-'Ejercicio 3 - TIR'!$C$24),'Ejercicio 3 - TIR'!$C$24+SQRT(('Ejercicio 3 - TIR'!$E$24-'Ejercicio 3 - TIR'!$C$24)*('Ejercicio 3 - TIR'!$D$24-'Ejercicio 3 - TIR'!$C$24)*T723),'Ejercicio 3 - TIR'!$E$24-SQRT(('Ejercicio 3 - TIR'!$E$24-'Ejercicio 3 - TIR'!$C$24)*('Ejercicio 3 - TIR'!$E$24-'Ejercicio 3 - TIR'!$D$24)*(1-T723)))</f>
        <v>0.167159312414072</v>
      </c>
      <c r="V723" s="17">
        <f ca="1" t="shared" si="5386"/>
        <v>0.642892613368257</v>
      </c>
      <c r="W723" s="19">
        <f ca="1">IF(V723&lt;=('Ejercicio 3 - TIR'!$D$25-'Ejercicio 3 - TIR'!$C$25)/('Ejercicio 3 - TIR'!$E$25-'Ejercicio 3 - TIR'!$C$25),'Ejercicio 3 - TIR'!$C$25+SQRT(('Ejercicio 3 - TIR'!$E$25-'Ejercicio 3 - TIR'!$C$25)*('Ejercicio 3 - TIR'!$D$25-'Ejercicio 3 - TIR'!$C$25)*V723),'Ejercicio 3 - TIR'!$E$25-SQRT(('Ejercicio 3 - TIR'!$E$25-'Ejercicio 3 - TIR'!$C$25)*('Ejercicio 3 - TIR'!$E$25-'Ejercicio 3 - TIR'!$D$25)*(1-V723)))</f>
        <v>0.214646416684994</v>
      </c>
      <c r="X723" s="17">
        <f ca="1" t="shared" si="5386"/>
        <v>0.664987226685657</v>
      </c>
      <c r="Y723" s="19">
        <f ca="1">IF(X723&lt;=('Ejercicio 3 - TIR'!$D$26-'Ejercicio 3 - TIR'!$C$26)/('Ejercicio 3 - TIR'!$E$26-'Ejercicio 3 - TIR'!$C$26),'Ejercicio 3 - TIR'!$C$26+SQRT(('Ejercicio 3 - TIR'!$E$26-'Ejercicio 3 - TIR'!$C$26)*('Ejercicio 3 - TIR'!$D$26-'Ejercicio 3 - TIR'!$C$26)*X723),'Ejercicio 3 - TIR'!$E$26-SQRT(('Ejercicio 3 - TIR'!$E$26-'Ejercicio 3 - TIR'!$C$26)*('Ejercicio 3 - TIR'!$E$26-'Ejercicio 3 - TIR'!$D$26)*(1-X723)))</f>
        <v>0.237466848507341</v>
      </c>
      <c r="Z723" s="17">
        <f ca="1" t="shared" si="5240"/>
        <v>1.16428727766009</v>
      </c>
      <c r="AA723" s="17">
        <f ca="1" t="shared" si="5241"/>
        <v>1.3457351866061</v>
      </c>
      <c r="AB723" s="17">
        <f ca="1" t="shared" si="5242"/>
        <v>1.5706873550906</v>
      </c>
      <c r="AC723" s="17">
        <f ca="1" t="shared" si="5243"/>
        <v>1.90782976759322</v>
      </c>
      <c r="AD723" s="17">
        <f ca="1" t="shared" si="5244"/>
        <v>2.36087608999208</v>
      </c>
      <c r="AE723" s="16">
        <f ca="1" t="shared" si="5245"/>
        <v>5206.20628356086</v>
      </c>
      <c r="AF723" s="16">
        <f ca="1" t="shared" si="5246"/>
        <v>6017.56552609439</v>
      </c>
      <c r="AG723" s="16">
        <f ca="1" t="shared" si="5247"/>
        <v>7023.45764184295</v>
      </c>
      <c r="AH723" s="16">
        <f ca="1" t="shared" si="5248"/>
        <v>8531.01765740337</v>
      </c>
      <c r="AI723" s="16">
        <f ca="1" t="shared" si="5249"/>
        <v>10556.8515350674</v>
      </c>
      <c r="AJ723" s="18">
        <f ca="1" t="shared" si="5250"/>
        <v>41572.7110510956</v>
      </c>
      <c r="AK723" s="18">
        <f ca="1" t="shared" si="5251"/>
        <v>46867.8890091141</v>
      </c>
      <c r="AL723" s="18">
        <f ca="1" t="shared" si="5252"/>
        <v>64088.9821369548</v>
      </c>
      <c r="AM723" s="18">
        <f ca="1" t="shared" si="5253"/>
        <v>79955.1604304559</v>
      </c>
      <c r="AN723" s="18">
        <f ca="1" t="shared" si="5254"/>
        <v>94296.4028897397</v>
      </c>
      <c r="AO723" s="18">
        <f ca="1">C723/'Ejercicio 3 - TIR'!$D$7</f>
        <v>16322.6354184435</v>
      </c>
      <c r="AP723" s="18">
        <f ca="1" t="shared" si="5255"/>
        <v>25250.075632652</v>
      </c>
      <c r="AQ723" s="18">
        <f ca="1" t="shared" si="5256"/>
        <v>30545.2535906706</v>
      </c>
      <c r="AR723" s="18">
        <f ca="1" t="shared" si="5257"/>
        <v>47766.3467185113</v>
      </c>
      <c r="AS723" s="18">
        <f ca="1" t="shared" si="5258"/>
        <v>63632.5250120124</v>
      </c>
      <c r="AT723" s="18">
        <f ca="1" t="shared" si="5259"/>
        <v>77973.7674712962</v>
      </c>
      <c r="AU723" s="18">
        <f ca="1">AP723*'Ejercicio 3 - TIR'!$D$5</f>
        <v>12625.037816326</v>
      </c>
      <c r="AV723" s="18">
        <f ca="1">AQ723*'Ejercicio 3 - TIR'!$D$5</f>
        <v>15272.6267953353</v>
      </c>
      <c r="AW723" s="18">
        <f ca="1">AR723*'Ejercicio 3 - TIR'!$D$5</f>
        <v>23883.1733592557</v>
      </c>
      <c r="AX723" s="18">
        <f ca="1">AS723*'Ejercicio 3 - TIR'!$D$5</f>
        <v>31816.2625060062</v>
      </c>
      <c r="AY723" s="18">
        <f ca="1">AT723*'Ejercicio 3 - TIR'!$D$5</f>
        <v>38986.8837356481</v>
      </c>
      <c r="AZ723" s="18">
        <f ca="1" t="shared" ref="AZ723:BD723" si="5387">AJ723-AU723-AE723</f>
        <v>23741.4669512087</v>
      </c>
      <c r="BA723" s="18">
        <f ca="1" t="shared" si="5387"/>
        <v>25577.6966876844</v>
      </c>
      <c r="BB723" s="18">
        <f ca="1" t="shared" si="5387"/>
        <v>33182.3511358562</v>
      </c>
      <c r="BC723" s="18">
        <f ca="1" t="shared" si="5387"/>
        <v>39607.8802670463</v>
      </c>
      <c r="BD723" s="18">
        <f ca="1" t="shared" si="5387"/>
        <v>44752.6676190242</v>
      </c>
      <c r="BE723" s="18">
        <f ca="1" t="shared" ref="BE723:BI723" si="5388">AZ723/Z723</f>
        <v>20391.4166260777</v>
      </c>
      <c r="BF723" s="18">
        <f ca="1" t="shared" si="5388"/>
        <v>19006.4857798588</v>
      </c>
      <c r="BG723" s="18">
        <f ca="1" t="shared" si="5388"/>
        <v>21126.0064126143</v>
      </c>
      <c r="BH723" s="18">
        <f ca="1" t="shared" si="5388"/>
        <v>20760.699376765</v>
      </c>
      <c r="BI723" s="18">
        <f ca="1" t="shared" si="5388"/>
        <v>18955.9578364718</v>
      </c>
      <c r="BJ723" s="18">
        <f ca="1" t="shared" si="5262"/>
        <v>74815.3363394091</v>
      </c>
      <c r="BK723" s="18">
        <f ca="1" t="shared" si="5263"/>
        <v>38535.7196850612</v>
      </c>
      <c r="BL723" s="18">
        <f ca="1" t="shared" si="5264"/>
        <v>113351.05602447</v>
      </c>
      <c r="BM723" s="18">
        <f ca="1">BK723*'Ejercicio 3 - TIR'!$D$5</f>
        <v>19267.8598425306</v>
      </c>
      <c r="BN723" s="18">
        <f ca="1" t="shared" si="5265"/>
        <v>94083.1961819397</v>
      </c>
      <c r="BO723" s="18">
        <f ca="1" t="shared" si="5266"/>
        <v>39850.9674356756</v>
      </c>
      <c r="BP723" s="18">
        <f ca="1" t="shared" si="5267"/>
        <v>-113302.826818671</v>
      </c>
      <c r="BQ723" s="18">
        <f ca="1" t="shared" ref="BQ723:BT723" si="5389">BE723</f>
        <v>20391.4166260777</v>
      </c>
      <c r="BR723" s="18">
        <f ca="1" t="shared" si="5389"/>
        <v>19006.4857798588</v>
      </c>
      <c r="BS723" s="18">
        <f ca="1" t="shared" si="5389"/>
        <v>21126.0064126143</v>
      </c>
      <c r="BT723" s="18">
        <f ca="1" t="shared" si="5389"/>
        <v>20760.699376765</v>
      </c>
      <c r="BU723" s="18">
        <f ca="1" t="shared" si="5269"/>
        <v>58806.9252721474</v>
      </c>
      <c r="BV723" s="20">
        <f ca="1" t="shared" si="5270"/>
        <v>6.26582429346536</v>
      </c>
    </row>
    <row r="724" ht="15" customHeight="1" spans="1:74">
      <c r="A724" s="16">
        <v>723</v>
      </c>
      <c r="B724" s="17">
        <f ca="1" t="shared" ref="B724:F724" si="5390">RAND()</f>
        <v>0.968489927109541</v>
      </c>
      <c r="C724" s="18">
        <f ca="1">IF(B724&lt;=('Ejercicio 3 - TIR'!$D$13-'Ejercicio 3 - TIR'!$C$13)/('Ejercicio 3 - TIR'!$E$13-'Ejercicio 3 - TIR'!$C$13),'Ejercicio 3 - TIR'!$C$13+SQRT(('Ejercicio 3 - TIR'!$E$13-'Ejercicio 3 - TIR'!$C$13)*('Ejercicio 3 - TIR'!$D$13-'Ejercicio 3 - TIR'!$C$13)*B724),'Ejercicio 3 - TIR'!$E$13-SQRT(('Ejercicio 3 - TIR'!$E$13-'Ejercicio 3 - TIR'!$C$13)*('Ejercicio 3 - TIR'!$E$13-'Ejercicio 3 - TIR'!$D$13)*(1-B724)))</f>
        <v>93850.8466055439</v>
      </c>
      <c r="D724" s="17">
        <f ca="1" t="shared" si="5390"/>
        <v>0.0893805239165177</v>
      </c>
      <c r="E724" s="18">
        <f ca="1">IF(D724&lt;=('Ejercicio 3 - TIR'!$D$14-'Ejercicio 3 - TIR'!$C$14)/('Ejercicio 3 - TIR'!$E$14-'Ejercicio 3 - TIR'!$C$14),'Ejercicio 3 - TIR'!$C$14+SQRT(('Ejercicio 3 - TIR'!$E$14-'Ejercicio 3 - TIR'!$C$14)*('Ejercicio 3 - TIR'!$D$14-'Ejercicio 3 - TIR'!$C$14)*D724),'Ejercicio 3 - TIR'!$E$14-SQRT(('Ejercicio 3 - TIR'!$E$14-'Ejercicio 3 - TIR'!$C$14)*('Ejercicio 3 - TIR'!$E$14-'Ejercicio 3 - TIR'!$D$14)*(1-D724)))</f>
        <v>27589.1194050756</v>
      </c>
      <c r="F724" s="17">
        <f ca="1" t="shared" si="5390"/>
        <v>0.959558190562047</v>
      </c>
      <c r="G724" s="18">
        <f ca="1">IF(F724&lt;=('Ejercicio 3 - TIR'!$D$18-'Ejercicio 3 - TIR'!$C$18)/('Ejercicio 3 - TIR'!$E$18-'Ejercicio 3 - TIR'!$C$18),'Ejercicio 3 - TIR'!$C$18+SQRT(('Ejercicio 3 - TIR'!$E$18-'Ejercicio 3 - TIR'!$C$18)*('Ejercicio 3 - TIR'!$D$18-'Ejercicio 3 - TIR'!$C$18)*F724),'Ejercicio 3 - TIR'!$E$18-SQRT(('Ejercicio 3 - TIR'!$E$18-'Ejercicio 3 - TIR'!$C$18)*('Ejercicio 3 - TIR'!$E$18-'Ejercicio 3 - TIR'!$D$18)*(1-F724)))</f>
        <v>43258.4100058147</v>
      </c>
      <c r="H724" s="17">
        <f ca="1" t="shared" ref="H724:L724" si="5391">RAND()</f>
        <v>0.461935561992147</v>
      </c>
      <c r="I724" s="18">
        <f ca="1">IF(H724&lt;=('Ejercicio 3 - TIR'!$D$18-'Ejercicio 3 - TIR'!$C$18)/('Ejercicio 3 - TIR'!$E$18-'Ejercicio 3 - TIR'!$C$18),'Ejercicio 3 - TIR'!$C$18+SQRT(('Ejercicio 3 - TIR'!$E$18-'Ejercicio 3 - TIR'!$C$18)*('Ejercicio 3 - TIR'!$D$18-'Ejercicio 3 - TIR'!$C$18)*H724),'Ejercicio 3 - TIR'!$E$18-SQRT(('Ejercicio 3 - TIR'!$E$18-'Ejercicio 3 - TIR'!$C$18)*('Ejercicio 3 - TIR'!$E$18-'Ejercicio 3 - TIR'!$D$18)*(1-H724)))</f>
        <v>38324.0815889095</v>
      </c>
      <c r="J724" s="17">
        <f ca="1" t="shared" si="5391"/>
        <v>0.508631026515319</v>
      </c>
      <c r="K724" s="18">
        <f ca="1">IF(J724&lt;=('Ejercicio 3 - TIR'!$D$18-'Ejercicio 3 - TIR'!$C$18)/('Ejercicio 3 - TIR'!$E$18-'Ejercicio 3 - TIR'!$C$18),'Ejercicio 3 - TIR'!$C$18+SQRT(('Ejercicio 3 - TIR'!$E$18-'Ejercicio 3 - TIR'!$C$18)*('Ejercicio 3 - TIR'!$D$18-'Ejercicio 3 - TIR'!$C$18)*J724),'Ejercicio 3 - TIR'!$E$18-SQRT(('Ejercicio 3 - TIR'!$E$18-'Ejercicio 3 - TIR'!$C$18)*('Ejercicio 3 - TIR'!$E$18-'Ejercicio 3 - TIR'!$D$18)*(1-J724)))</f>
        <v>38734.6811033545</v>
      </c>
      <c r="L724" s="17">
        <f ca="1" t="shared" si="5391"/>
        <v>0.0242180913443031</v>
      </c>
      <c r="M724" s="18">
        <f ca="1">IF(L724&lt;=('Ejercicio 3 - TIR'!$D$18-'Ejercicio 3 - TIR'!$C$18)/('Ejercicio 3 - TIR'!$E$18-'Ejercicio 3 - TIR'!$C$18),'Ejercicio 3 - TIR'!$C$18+SQRT(('Ejercicio 3 - TIR'!$E$18-'Ejercicio 3 - TIR'!$C$18)*('Ejercicio 3 - TIR'!$D$18-'Ejercicio 3 - TIR'!$C$18)*L724),'Ejercicio 3 - TIR'!$E$18-SQRT(('Ejercicio 3 - TIR'!$E$18-'Ejercicio 3 - TIR'!$C$18)*('Ejercicio 3 - TIR'!$E$18-'Ejercicio 3 - TIR'!$D$18)*(1-L724)))</f>
        <v>31905.9679172655</v>
      </c>
      <c r="N724" s="17">
        <f ca="1" t="shared" ref="N724:R724" si="5392">RAND()</f>
        <v>0.0322518713354316</v>
      </c>
      <c r="O724" s="18">
        <f ca="1">IF(N724&lt;=('Ejercicio 3 - TIR'!$D$18-'Ejercicio 3 - TIR'!$C$18)/('Ejercicio 3 - TIR'!$E$18-'Ejercicio 3 - TIR'!$C$18),'Ejercicio 3 - TIR'!$C$18+SQRT(('Ejercicio 3 - TIR'!$E$18-'Ejercicio 3 - TIR'!$C$18)*('Ejercicio 3 - TIR'!$D$18-'Ejercicio 3 - TIR'!$C$18)*N724),'Ejercicio 3 - TIR'!$E$18-SQRT(('Ejercicio 3 - TIR'!$E$18-'Ejercicio 3 - TIR'!$C$18)*('Ejercicio 3 - TIR'!$E$18-'Ejercicio 3 - TIR'!$D$18)*(1-N724)))</f>
        <v>32199.4955558752</v>
      </c>
      <c r="P724" s="17">
        <f ca="1" t="shared" si="5392"/>
        <v>0.364010828201859</v>
      </c>
      <c r="Q724" s="19">
        <f ca="1">IF(P724&lt;=('Ejercicio 3 - TIR'!$D$22-'Ejercicio 3 - TIR'!$C$22)/('Ejercicio 3 - TIR'!$E$22-'Ejercicio 3 - TIR'!$C$22),'Ejercicio 3 - TIR'!$C$22+SQRT(('Ejercicio 3 - TIR'!$E$22-'Ejercicio 3 - TIR'!$C$22)*('Ejercicio 3 - TIR'!$D$22-'Ejercicio 3 - TIR'!$C$22)*P724),'Ejercicio 3 - TIR'!$E$22-SQRT(('Ejercicio 3 - TIR'!$E$22-'Ejercicio 3 - TIR'!$C$22)*('Ejercicio 3 - TIR'!$E$22-'Ejercicio 3 - TIR'!$D$22)*(1-P724)))</f>
        <v>0.14559725553186</v>
      </c>
      <c r="R724" s="17">
        <f ca="1" t="shared" si="5392"/>
        <v>0.0167027214774282</v>
      </c>
      <c r="S724" s="19">
        <f ca="1">IF(R724&lt;=('Ejercicio 3 - TIR'!$D$23-'Ejercicio 3 - TIR'!$C$23)/('Ejercicio 3 - TIR'!$E$23-'Ejercicio 3 - TIR'!$C$23),'Ejercicio 3 - TIR'!$C$23+SQRT(('Ejercicio 3 - TIR'!$E$23-'Ejercicio 3 - TIR'!$C$23)*('Ejercicio 3 - TIR'!$D$23-'Ejercicio 3 - TIR'!$C$23)*R724),'Ejercicio 3 - TIR'!$E$23-SQRT(('Ejercicio 3 - TIR'!$E$23-'Ejercicio 3 - TIR'!$C$23)*('Ejercicio 3 - TIR'!$E$23-'Ejercicio 3 - TIR'!$D$23)*(1-R724)))</f>
        <v>0.125483146784409</v>
      </c>
      <c r="T724" s="17">
        <f ca="1" t="shared" ref="T724:X724" si="5393">RAND()</f>
        <v>0.740468944976583</v>
      </c>
      <c r="U724" s="19">
        <f ca="1">IF(T724&lt;=('Ejercicio 3 - TIR'!$D$24-'Ejercicio 3 - TIR'!$C$24)/('Ejercicio 3 - TIR'!$E$24-'Ejercicio 3 - TIR'!$C$24),'Ejercicio 3 - TIR'!$C$24+SQRT(('Ejercicio 3 - TIR'!$E$24-'Ejercicio 3 - TIR'!$C$24)*('Ejercicio 3 - TIR'!$D$24-'Ejercicio 3 - TIR'!$C$24)*T724),'Ejercicio 3 - TIR'!$E$24-SQRT(('Ejercicio 3 - TIR'!$E$24-'Ejercicio 3 - TIR'!$C$24)*('Ejercicio 3 - TIR'!$E$24-'Ejercicio 3 - TIR'!$D$24)*(1-T724)))</f>
        <v>0.193042868215154</v>
      </c>
      <c r="V724" s="17">
        <f ca="1" t="shared" si="5393"/>
        <v>0.264899001704293</v>
      </c>
      <c r="W724" s="19">
        <f ca="1">IF(V724&lt;=('Ejercicio 3 - TIR'!$D$25-'Ejercicio 3 - TIR'!$C$25)/('Ejercicio 3 - TIR'!$E$25-'Ejercicio 3 - TIR'!$C$25),'Ejercicio 3 - TIR'!$C$25+SQRT(('Ejercicio 3 - TIR'!$E$25-'Ejercicio 3 - TIR'!$C$25)*('Ejercicio 3 - TIR'!$D$25-'Ejercicio 3 - TIR'!$C$25)*V724),'Ejercicio 3 - TIR'!$E$25-SQRT(('Ejercicio 3 - TIR'!$E$25-'Ejercicio 3 - TIR'!$C$25)*('Ejercicio 3 - TIR'!$E$25-'Ejercicio 3 - TIR'!$D$25)*(1-V724)))</f>
        <v>0.199257689435288</v>
      </c>
      <c r="X724" s="17">
        <f ca="1" t="shared" si="5393"/>
        <v>0.276311517225216</v>
      </c>
      <c r="Y724" s="19">
        <f ca="1">IF(X724&lt;=('Ejercicio 3 - TIR'!$D$26-'Ejercicio 3 - TIR'!$C$26)/('Ejercicio 3 - TIR'!$E$26-'Ejercicio 3 - TIR'!$C$26),'Ejercicio 3 - TIR'!$C$26+SQRT(('Ejercicio 3 - TIR'!$E$26-'Ejercicio 3 - TIR'!$C$26)*('Ejercicio 3 - TIR'!$D$26-'Ejercicio 3 - TIR'!$C$26)*X724),'Ejercicio 3 - TIR'!$E$26-SQRT(('Ejercicio 3 - TIR'!$E$26-'Ejercicio 3 - TIR'!$C$26)*('Ejercicio 3 - TIR'!$E$26-'Ejercicio 3 - TIR'!$D$26)*(1-X724)))</f>
        <v>0.217313752882167</v>
      </c>
      <c r="Z724" s="17">
        <f ca="1" t="shared" si="5240"/>
        <v>1.14559725553186</v>
      </c>
      <c r="AA724" s="17">
        <f ca="1" t="shared" si="5241"/>
        <v>1.28935040410358</v>
      </c>
      <c r="AB724" s="17">
        <f ca="1" t="shared" si="5242"/>
        <v>1.5382503042461</v>
      </c>
      <c r="AC724" s="17">
        <f ca="1" t="shared" si="5243"/>
        <v>1.84475850564331</v>
      </c>
      <c r="AD724" s="17">
        <f ca="1" t="shared" si="5244"/>
        <v>2.24564989966596</v>
      </c>
      <c r="AE724" s="16">
        <f ca="1" t="shared" si="5245"/>
        <v>4016.90006791979</v>
      </c>
      <c r="AF724" s="16">
        <f ca="1" t="shared" si="5246"/>
        <v>4520.95332876087</v>
      </c>
      <c r="AG724" s="16">
        <f ca="1" t="shared" si="5247"/>
        <v>5393.69112641171</v>
      </c>
      <c r="AH724" s="16">
        <f ca="1" t="shared" si="5248"/>
        <v>6468.42555778813</v>
      </c>
      <c r="AI724" s="16">
        <f ca="1" t="shared" si="5249"/>
        <v>7874.10339098999</v>
      </c>
      <c r="AJ724" s="18">
        <f ca="1" t="shared" si="5250"/>
        <v>49556.7157813332</v>
      </c>
      <c r="AK724" s="18">
        <f ca="1" t="shared" si="5251"/>
        <v>49413.170083559</v>
      </c>
      <c r="AL724" s="18">
        <f ca="1" t="shared" si="5252"/>
        <v>59583.6349921108</v>
      </c>
      <c r="AM724" s="18">
        <f ca="1" t="shared" si="5253"/>
        <v>58858.8056961581</v>
      </c>
      <c r="AN724" s="18">
        <f ca="1" t="shared" si="5254"/>
        <v>72308.7939643455</v>
      </c>
      <c r="AO724" s="18">
        <f ca="1">C724/'Ejercicio 3 - TIR'!$D$7</f>
        <v>18770.1693211088</v>
      </c>
      <c r="AP724" s="18">
        <f ca="1" t="shared" si="5255"/>
        <v>30786.5464602245</v>
      </c>
      <c r="AQ724" s="18">
        <f ca="1" t="shared" si="5256"/>
        <v>30643.0007624503</v>
      </c>
      <c r="AR724" s="18">
        <f ca="1" t="shared" si="5257"/>
        <v>40813.465671002</v>
      </c>
      <c r="AS724" s="18">
        <f ca="1" t="shared" si="5258"/>
        <v>40088.6363750494</v>
      </c>
      <c r="AT724" s="18">
        <f ca="1" t="shared" si="5259"/>
        <v>53538.6246432367</v>
      </c>
      <c r="AU724" s="18">
        <f ca="1">AP724*'Ejercicio 3 - TIR'!$D$5</f>
        <v>15393.2732301122</v>
      </c>
      <c r="AV724" s="18">
        <f ca="1">AQ724*'Ejercicio 3 - TIR'!$D$5</f>
        <v>15321.5003812251</v>
      </c>
      <c r="AW724" s="18">
        <f ca="1">AR724*'Ejercicio 3 - TIR'!$D$5</f>
        <v>20406.732835501</v>
      </c>
      <c r="AX724" s="18">
        <f ca="1">AS724*'Ejercicio 3 - TIR'!$D$5</f>
        <v>20044.3181875247</v>
      </c>
      <c r="AY724" s="18">
        <f ca="1">AT724*'Ejercicio 3 - TIR'!$D$5</f>
        <v>26769.3123216184</v>
      </c>
      <c r="AZ724" s="18">
        <f ca="1" t="shared" ref="AZ724:BD724" si="5394">AJ724-AU724-AE724</f>
        <v>30146.5424833012</v>
      </c>
      <c r="BA724" s="18">
        <f ca="1" t="shared" si="5394"/>
        <v>29570.716373573</v>
      </c>
      <c r="BB724" s="18">
        <f ca="1" t="shared" si="5394"/>
        <v>33783.2110301981</v>
      </c>
      <c r="BC724" s="18">
        <f ca="1" t="shared" si="5394"/>
        <v>32346.0619508453</v>
      </c>
      <c r="BD724" s="18">
        <f ca="1" t="shared" si="5394"/>
        <v>37665.3782517372</v>
      </c>
      <c r="BE724" s="18">
        <f ca="1" t="shared" ref="BE724:BI724" si="5395">AZ724/Z724</f>
        <v>26315.1315505773</v>
      </c>
      <c r="BF724" s="18">
        <f ca="1" t="shared" si="5395"/>
        <v>22934.5849502658</v>
      </c>
      <c r="BG724" s="18">
        <f ca="1" t="shared" si="5395"/>
        <v>21962.1026155137</v>
      </c>
      <c r="BH724" s="18">
        <f ca="1" t="shared" si="5395"/>
        <v>17534.0359466539</v>
      </c>
      <c r="BI724" s="18">
        <f ca="1" t="shared" si="5395"/>
        <v>16772.5958785205</v>
      </c>
      <c r="BJ724" s="18">
        <f ca="1" t="shared" si="5262"/>
        <v>61955.50322388</v>
      </c>
      <c r="BK724" s="18">
        <f ca="1" t="shared" si="5263"/>
        <v>42151.2288526609</v>
      </c>
      <c r="BL724" s="18">
        <f ca="1" t="shared" si="5264"/>
        <v>104106.732076541</v>
      </c>
      <c r="BM724" s="18">
        <f ca="1">BK724*'Ejercicio 3 - TIR'!$D$5</f>
        <v>21075.6144263305</v>
      </c>
      <c r="BN724" s="18">
        <f ca="1" t="shared" si="5265"/>
        <v>83031.1176502105</v>
      </c>
      <c r="BO724" s="18">
        <f ca="1" t="shared" si="5266"/>
        <v>36974.20406563</v>
      </c>
      <c r="BP724" s="18">
        <f ca="1" t="shared" si="5267"/>
        <v>-121439.966010619</v>
      </c>
      <c r="BQ724" s="18">
        <f ca="1" t="shared" ref="BQ724:BT724" si="5396">BE724</f>
        <v>26315.1315505773</v>
      </c>
      <c r="BR724" s="18">
        <f ca="1" t="shared" si="5396"/>
        <v>22934.5849502658</v>
      </c>
      <c r="BS724" s="18">
        <f ca="1" t="shared" si="5396"/>
        <v>21962.1026155137</v>
      </c>
      <c r="BT724" s="18">
        <f ca="1" t="shared" si="5396"/>
        <v>17534.0359466539</v>
      </c>
      <c r="BU724" s="18">
        <f ca="1" t="shared" si="5269"/>
        <v>53746.7999441504</v>
      </c>
      <c r="BV724" s="20">
        <f ca="1" t="shared" si="5270"/>
        <v>4.98216582584232</v>
      </c>
    </row>
    <row r="725" ht="15" customHeight="1" spans="1:74">
      <c r="A725" s="16">
        <v>724</v>
      </c>
      <c r="B725" s="17">
        <f ca="1" t="shared" ref="B725:F725" si="5397">RAND()</f>
        <v>0.586087304345715</v>
      </c>
      <c r="C725" s="18">
        <f ca="1">IF(B725&lt;=('Ejercicio 3 - TIR'!$D$13-'Ejercicio 3 - TIR'!$C$13)/('Ejercicio 3 - TIR'!$E$13-'Ejercicio 3 - TIR'!$C$13),'Ejercicio 3 - TIR'!$C$13+SQRT(('Ejercicio 3 - TIR'!$E$13-'Ejercicio 3 - TIR'!$C$13)*('Ejercicio 3 - TIR'!$D$13-'Ejercicio 3 - TIR'!$C$13)*B725),'Ejercicio 3 - TIR'!$E$13-SQRT(('Ejercicio 3 - TIR'!$E$13-'Ejercicio 3 - TIR'!$C$13)*('Ejercicio 3 - TIR'!$E$13-'Ejercicio 3 - TIR'!$D$13)*(1-B725)))</f>
        <v>77713.3395326904</v>
      </c>
      <c r="D725" s="17">
        <f ca="1" t="shared" si="5397"/>
        <v>0.445331137730274</v>
      </c>
      <c r="E725" s="18">
        <f ca="1">IF(D725&lt;=('Ejercicio 3 - TIR'!$D$14-'Ejercicio 3 - TIR'!$C$14)/('Ejercicio 3 - TIR'!$E$14-'Ejercicio 3 - TIR'!$C$14),'Ejercicio 3 - TIR'!$C$14+SQRT(('Ejercicio 3 - TIR'!$E$14-'Ejercicio 3 - TIR'!$C$14)*('Ejercicio 3 - TIR'!$D$14-'Ejercicio 3 - TIR'!$C$14)*D725),'Ejercicio 3 - TIR'!$E$14-SQRT(('Ejercicio 3 - TIR'!$E$14-'Ejercicio 3 - TIR'!$C$14)*('Ejercicio 3 - TIR'!$E$14-'Ejercicio 3 - TIR'!$D$14)*(1-D725)))</f>
        <v>30878.5785460566</v>
      </c>
      <c r="F725" s="17">
        <f ca="1" t="shared" si="5397"/>
        <v>0.18826013693545</v>
      </c>
      <c r="G725" s="18">
        <f ca="1">IF(F725&lt;=('Ejercicio 3 - TIR'!$D$18-'Ejercicio 3 - TIR'!$C$18)/('Ejercicio 3 - TIR'!$E$18-'Ejercicio 3 - TIR'!$C$18),'Ejercicio 3 - TIR'!$C$18+SQRT(('Ejercicio 3 - TIR'!$E$18-'Ejercicio 3 - TIR'!$C$18)*('Ejercicio 3 - TIR'!$D$18-'Ejercicio 3 - TIR'!$C$18)*F725),'Ejercicio 3 - TIR'!$E$18-SQRT(('Ejercicio 3 - TIR'!$E$18-'Ejercicio 3 - TIR'!$C$18)*('Ejercicio 3 - TIR'!$E$18-'Ejercicio 3 - TIR'!$D$18)*(1-F725)))</f>
        <v>35314.0399453069</v>
      </c>
      <c r="H725" s="17">
        <f ca="1" t="shared" ref="H725:L725" si="5398">RAND()</f>
        <v>0.280690304101923</v>
      </c>
      <c r="I725" s="18">
        <f ca="1">IF(H725&lt;=('Ejercicio 3 - TIR'!$D$18-'Ejercicio 3 - TIR'!$C$18)/('Ejercicio 3 - TIR'!$E$18-'Ejercicio 3 - TIR'!$C$18),'Ejercicio 3 - TIR'!$C$18+SQRT(('Ejercicio 3 - TIR'!$E$18-'Ejercicio 3 - TIR'!$C$18)*('Ejercicio 3 - TIR'!$D$18-'Ejercicio 3 - TIR'!$C$18)*H725),'Ejercicio 3 - TIR'!$E$18-SQRT(('Ejercicio 3 - TIR'!$E$18-'Ejercicio 3 - TIR'!$C$18)*('Ejercicio 3 - TIR'!$E$18-'Ejercicio 3 - TIR'!$D$18)*(1-H725)))</f>
        <v>36488.7244983347</v>
      </c>
      <c r="J725" s="17">
        <f ca="1" t="shared" si="5398"/>
        <v>0.210587636574967</v>
      </c>
      <c r="K725" s="18">
        <f ca="1">IF(J725&lt;=('Ejercicio 3 - TIR'!$D$18-'Ejercicio 3 - TIR'!$C$18)/('Ejercicio 3 - TIR'!$E$18-'Ejercicio 3 - TIR'!$C$18),'Ejercicio 3 - TIR'!$C$18+SQRT(('Ejercicio 3 - TIR'!$E$18-'Ejercicio 3 - TIR'!$C$18)*('Ejercicio 3 - TIR'!$D$18-'Ejercicio 3 - TIR'!$C$18)*J725),'Ejercicio 3 - TIR'!$E$18-SQRT(('Ejercicio 3 - TIR'!$E$18-'Ejercicio 3 - TIR'!$C$18)*('Ejercicio 3 - TIR'!$E$18-'Ejercicio 3 - TIR'!$D$18)*(1-J725)))</f>
        <v>35620.3332184351</v>
      </c>
      <c r="L725" s="17">
        <f ca="1" t="shared" si="5398"/>
        <v>0.539577088806306</v>
      </c>
      <c r="M725" s="18">
        <f ca="1">IF(L725&lt;=('Ejercicio 3 - TIR'!$D$18-'Ejercicio 3 - TIR'!$C$18)/('Ejercicio 3 - TIR'!$E$18-'Ejercicio 3 - TIR'!$C$18),'Ejercicio 3 - TIR'!$C$18+SQRT(('Ejercicio 3 - TIR'!$E$18-'Ejercicio 3 - TIR'!$C$18)*('Ejercicio 3 - TIR'!$D$18-'Ejercicio 3 - TIR'!$C$18)*L725),'Ejercicio 3 - TIR'!$E$18-SQRT(('Ejercicio 3 - TIR'!$E$18-'Ejercicio 3 - TIR'!$C$18)*('Ejercicio 3 - TIR'!$E$18-'Ejercicio 3 - TIR'!$D$18)*(1-L725)))</f>
        <v>38996.4750497595</v>
      </c>
      <c r="N725" s="17">
        <f ca="1" t="shared" ref="N725:R725" si="5399">RAND()</f>
        <v>0.728766871351785</v>
      </c>
      <c r="O725" s="18">
        <f ca="1">IF(N725&lt;=('Ejercicio 3 - TIR'!$D$18-'Ejercicio 3 - TIR'!$C$18)/('Ejercicio 3 - TIR'!$E$18-'Ejercicio 3 - TIR'!$C$18),'Ejercicio 3 - TIR'!$C$18+SQRT(('Ejercicio 3 - TIR'!$E$18-'Ejercicio 3 - TIR'!$C$18)*('Ejercicio 3 - TIR'!$D$18-'Ejercicio 3 - TIR'!$C$18)*N725),'Ejercicio 3 - TIR'!$E$18-SQRT(('Ejercicio 3 - TIR'!$E$18-'Ejercicio 3 - TIR'!$C$18)*('Ejercicio 3 - TIR'!$E$18-'Ejercicio 3 - TIR'!$D$18)*(1-N725)))</f>
        <v>40489.7356342875</v>
      </c>
      <c r="P725" s="17">
        <f ca="1" t="shared" si="5399"/>
        <v>0.892086381373543</v>
      </c>
      <c r="Q725" s="19">
        <f ca="1">IF(P725&lt;=('Ejercicio 3 - TIR'!$D$22-'Ejercicio 3 - TIR'!$C$22)/('Ejercicio 3 - TIR'!$E$22-'Ejercicio 3 - TIR'!$C$22),'Ejercicio 3 - TIR'!$C$22+SQRT(('Ejercicio 3 - TIR'!$E$22-'Ejercicio 3 - TIR'!$C$22)*('Ejercicio 3 - TIR'!$D$22-'Ejercicio 3 - TIR'!$C$22)*P725),'Ejercicio 3 - TIR'!$E$22-SQRT(('Ejercicio 3 - TIR'!$E$22-'Ejercicio 3 - TIR'!$C$22)*('Ejercicio 3 - TIR'!$E$22-'Ejercicio 3 - TIR'!$D$22)*(1-P725)))</f>
        <v>0.166062836962724</v>
      </c>
      <c r="R725" s="17">
        <f ca="1" t="shared" si="5399"/>
        <v>0.525563539430148</v>
      </c>
      <c r="S725" s="19">
        <f ca="1">IF(R725&lt;=('Ejercicio 3 - TIR'!$D$23-'Ejercicio 3 - TIR'!$C$23)/('Ejercicio 3 - TIR'!$E$23-'Ejercicio 3 - TIR'!$C$23),'Ejercicio 3 - TIR'!$C$23+SQRT(('Ejercicio 3 - TIR'!$E$23-'Ejercicio 3 - TIR'!$C$23)*('Ejercicio 3 - TIR'!$D$23-'Ejercicio 3 - TIR'!$C$23)*R725),'Ejercicio 3 - TIR'!$E$23-SQRT(('Ejercicio 3 - TIR'!$E$23-'Ejercicio 3 - TIR'!$C$23)*('Ejercicio 3 - TIR'!$E$23-'Ejercicio 3 - TIR'!$D$23)*(1-R725)))</f>
        <v>0.150776967490937</v>
      </c>
      <c r="T725" s="17">
        <f ca="1" t="shared" ref="T725:X725" si="5400">RAND()</f>
        <v>0.176502305288581</v>
      </c>
      <c r="U725" s="19">
        <f ca="1">IF(T725&lt;=('Ejercicio 3 - TIR'!$D$24-'Ejercicio 3 - TIR'!$C$24)/('Ejercicio 3 - TIR'!$E$24-'Ejercicio 3 - TIR'!$C$24),'Ejercicio 3 - TIR'!$C$24+SQRT(('Ejercicio 3 - TIR'!$E$24-'Ejercicio 3 - TIR'!$C$24)*('Ejercicio 3 - TIR'!$D$24-'Ejercicio 3 - TIR'!$C$24)*T725),'Ejercicio 3 - TIR'!$E$24-SQRT(('Ejercicio 3 - TIR'!$E$24-'Ejercicio 3 - TIR'!$C$24)*('Ejercicio 3 - TIR'!$E$24-'Ejercicio 3 - TIR'!$D$24)*(1-T725)))</f>
        <v>0.169252398320885</v>
      </c>
      <c r="V725" s="17">
        <f ca="1" t="shared" si="5400"/>
        <v>0.508031463661902</v>
      </c>
      <c r="W725" s="19">
        <f ca="1">IF(V725&lt;=('Ejercicio 3 - TIR'!$D$25-'Ejercicio 3 - TIR'!$C$25)/('Ejercicio 3 - TIR'!$E$25-'Ejercicio 3 - TIR'!$C$25),'Ejercicio 3 - TIR'!$C$25+SQRT(('Ejercicio 3 - TIR'!$E$25-'Ejercicio 3 - TIR'!$C$25)*('Ejercicio 3 - TIR'!$D$25-'Ejercicio 3 - TIR'!$C$25)*V725),'Ejercicio 3 - TIR'!$E$25-SQRT(('Ejercicio 3 - TIR'!$E$25-'Ejercicio 3 - TIR'!$C$25)*('Ejercicio 3 - TIR'!$E$25-'Ejercicio 3 - TIR'!$D$25)*(1-V725)))</f>
        <v>0.208504339055953</v>
      </c>
      <c r="X725" s="17">
        <f ca="1" t="shared" si="5400"/>
        <v>0.452521364719904</v>
      </c>
      <c r="Y725" s="19">
        <f ca="1">IF(X725&lt;=('Ejercicio 3 - TIR'!$D$26-'Ejercicio 3 - TIR'!$C$26)/('Ejercicio 3 - TIR'!$E$26-'Ejercicio 3 - TIR'!$C$26),'Ejercicio 3 - TIR'!$C$26+SQRT(('Ejercicio 3 - TIR'!$E$26-'Ejercicio 3 - TIR'!$C$26)*('Ejercicio 3 - TIR'!$D$26-'Ejercicio 3 - TIR'!$C$26)*X725),'Ejercicio 3 - TIR'!$E$26-SQRT(('Ejercicio 3 - TIR'!$E$26-'Ejercicio 3 - TIR'!$C$26)*('Ejercicio 3 - TIR'!$E$26-'Ejercicio 3 - TIR'!$D$26)*(1-X725)))</f>
        <v>0.225627354023254</v>
      </c>
      <c r="Z725" s="17">
        <f ca="1" t="shared" si="5240"/>
        <v>1.16606283696272</v>
      </c>
      <c r="AA725" s="17">
        <f ca="1" t="shared" si="5241"/>
        <v>1.34187825542384</v>
      </c>
      <c r="AB725" s="17">
        <f ca="1" t="shared" si="5242"/>
        <v>1.56899436840897</v>
      </c>
      <c r="AC725" s="17">
        <f ca="1" t="shared" si="5243"/>
        <v>1.8961365021766</v>
      </c>
      <c r="AD725" s="17">
        <f ca="1" t="shared" si="5244"/>
        <v>2.32395676402961</v>
      </c>
      <c r="AE725" s="16">
        <f ca="1" t="shared" si="5245"/>
        <v>5127.78435473445</v>
      </c>
      <c r="AF725" s="16">
        <f ca="1" t="shared" si="5246"/>
        <v>5900.93612968879</v>
      </c>
      <c r="AG725" s="16">
        <f ca="1" t="shared" si="5247"/>
        <v>6899.68372197697</v>
      </c>
      <c r="AH725" s="16">
        <f ca="1" t="shared" si="5248"/>
        <v>8338.2977161229</v>
      </c>
      <c r="AI725" s="16">
        <f ca="1" t="shared" si="5249"/>
        <v>10219.6457668699</v>
      </c>
      <c r="AJ725" s="18">
        <f ca="1" t="shared" si="5250"/>
        <v>41178.3896032395</v>
      </c>
      <c r="AK725" s="18">
        <f ca="1" t="shared" si="5251"/>
        <v>48963.4259724665</v>
      </c>
      <c r="AL725" s="18">
        <f ca="1" t="shared" si="5252"/>
        <v>55888.1022205758</v>
      </c>
      <c r="AM725" s="18">
        <f ca="1" t="shared" si="5253"/>
        <v>73942.639798068</v>
      </c>
      <c r="AN725" s="18">
        <f ca="1" t="shared" si="5254"/>
        <v>94096.3950010732</v>
      </c>
      <c r="AO725" s="18">
        <f ca="1">C725/'Ejercicio 3 - TIR'!$D$7</f>
        <v>15542.6679065381</v>
      </c>
      <c r="AP725" s="18">
        <f ca="1" t="shared" si="5255"/>
        <v>25635.7216967015</v>
      </c>
      <c r="AQ725" s="18">
        <f ca="1" t="shared" si="5256"/>
        <v>33420.7580659285</v>
      </c>
      <c r="AR725" s="18">
        <f ca="1" t="shared" si="5257"/>
        <v>40345.4343140377</v>
      </c>
      <c r="AS725" s="18">
        <f ca="1" t="shared" si="5258"/>
        <v>58399.97189153</v>
      </c>
      <c r="AT725" s="18">
        <f ca="1" t="shared" si="5259"/>
        <v>78553.7270945351</v>
      </c>
      <c r="AU725" s="18">
        <f ca="1">AP725*'Ejercicio 3 - TIR'!$D$5</f>
        <v>12817.8608483507</v>
      </c>
      <c r="AV725" s="18">
        <f ca="1">AQ725*'Ejercicio 3 - TIR'!$D$5</f>
        <v>16710.3790329642</v>
      </c>
      <c r="AW725" s="18">
        <f ca="1">AR725*'Ejercicio 3 - TIR'!$D$5</f>
        <v>20172.7171570188</v>
      </c>
      <c r="AX725" s="18">
        <f ca="1">AS725*'Ejercicio 3 - TIR'!$D$5</f>
        <v>29199.985945765</v>
      </c>
      <c r="AY725" s="18">
        <f ca="1">AT725*'Ejercicio 3 - TIR'!$D$5</f>
        <v>39276.8635472676</v>
      </c>
      <c r="AZ725" s="18">
        <f ca="1" t="shared" ref="AZ725:BD725" si="5401">AJ725-AU725-AE725</f>
        <v>23232.7444001543</v>
      </c>
      <c r="BA725" s="18">
        <f ca="1" t="shared" si="5401"/>
        <v>26352.1108098135</v>
      </c>
      <c r="BB725" s="18">
        <f ca="1" t="shared" si="5401"/>
        <v>28815.7013415799</v>
      </c>
      <c r="BC725" s="18">
        <f ca="1" t="shared" si="5401"/>
        <v>36404.3561361802</v>
      </c>
      <c r="BD725" s="18">
        <f ca="1" t="shared" si="5401"/>
        <v>44599.8856869358</v>
      </c>
      <c r="BE725" s="18">
        <f ca="1" t="shared" ref="BE725:BI725" si="5402">AZ725/Z725</f>
        <v>19924.0929937098</v>
      </c>
      <c r="BF725" s="18">
        <f ca="1" t="shared" si="5402"/>
        <v>19638.2277626893</v>
      </c>
      <c r="BG725" s="18">
        <f ca="1" t="shared" si="5402"/>
        <v>18365.7136837274</v>
      </c>
      <c r="BH725" s="18">
        <f ca="1" t="shared" si="5402"/>
        <v>19199.2275315575</v>
      </c>
      <c r="BI725" s="18">
        <f ca="1" t="shared" si="5402"/>
        <v>19191.3577641617</v>
      </c>
      <c r="BJ725" s="18">
        <f ca="1" t="shared" si="5262"/>
        <v>71760.4814757279</v>
      </c>
      <c r="BK725" s="18">
        <f ca="1" t="shared" si="5263"/>
        <v>36120.4882124651</v>
      </c>
      <c r="BL725" s="18">
        <f ca="1" t="shared" si="5264"/>
        <v>107880.969688193</v>
      </c>
      <c r="BM725" s="18">
        <f ca="1">BK725*'Ejercicio 3 - TIR'!$D$5</f>
        <v>18060.2441062326</v>
      </c>
      <c r="BN725" s="18">
        <f ca="1" t="shared" si="5265"/>
        <v>89820.7255819605</v>
      </c>
      <c r="BO725" s="18">
        <f ca="1" t="shared" si="5266"/>
        <v>38649.9124993256</v>
      </c>
      <c r="BP725" s="18">
        <f ca="1" t="shared" si="5267"/>
        <v>-108591.918078747</v>
      </c>
      <c r="BQ725" s="18">
        <f ca="1" t="shared" ref="BQ725:BT725" si="5403">BE725</f>
        <v>19924.0929937098</v>
      </c>
      <c r="BR725" s="18">
        <f ca="1" t="shared" si="5403"/>
        <v>19638.2277626893</v>
      </c>
      <c r="BS725" s="18">
        <f ca="1" t="shared" si="5403"/>
        <v>18365.7136837274</v>
      </c>
      <c r="BT725" s="18">
        <f ca="1" t="shared" si="5403"/>
        <v>19199.2275315575</v>
      </c>
      <c r="BU725" s="18">
        <f ca="1" t="shared" si="5269"/>
        <v>57841.2702634873</v>
      </c>
      <c r="BV725" s="20">
        <f ca="1" t="shared" si="5270"/>
        <v>6.43547748470379</v>
      </c>
    </row>
    <row r="726" ht="15" customHeight="1" spans="1:74">
      <c r="A726" s="16">
        <v>725</v>
      </c>
      <c r="B726" s="17">
        <f ca="1" t="shared" ref="B726:F726" si="5404">RAND()</f>
        <v>0.910665089247985</v>
      </c>
      <c r="C726" s="18">
        <f ca="1">IF(B726&lt;=('Ejercicio 3 - TIR'!$D$13-'Ejercicio 3 - TIR'!$C$13)/('Ejercicio 3 - TIR'!$E$13-'Ejercicio 3 - TIR'!$C$13),'Ejercicio 3 - TIR'!$C$13+SQRT(('Ejercicio 3 - TIR'!$E$13-'Ejercicio 3 - TIR'!$C$13)*('Ejercicio 3 - TIR'!$D$13-'Ejercicio 3 - TIR'!$C$13)*B726),'Ejercicio 3 - TIR'!$E$13-SQRT(('Ejercicio 3 - TIR'!$E$13-'Ejercicio 3 - TIR'!$C$13)*('Ejercicio 3 - TIR'!$E$13-'Ejercicio 3 - TIR'!$D$13)*(1-B726)))</f>
        <v>89646.1653044672</v>
      </c>
      <c r="D726" s="17">
        <f ca="1" t="shared" si="5404"/>
        <v>0.883636851403065</v>
      </c>
      <c r="E726" s="18">
        <f ca="1">IF(D726&lt;=('Ejercicio 3 - TIR'!$D$14-'Ejercicio 3 - TIR'!$C$14)/('Ejercicio 3 - TIR'!$E$14-'Ejercicio 3 - TIR'!$C$14),'Ejercicio 3 - TIR'!$C$14+SQRT(('Ejercicio 3 - TIR'!$E$14-'Ejercicio 3 - TIR'!$C$14)*('Ejercicio 3 - TIR'!$D$14-'Ejercicio 3 - TIR'!$C$14)*D726),'Ejercicio 3 - TIR'!$E$14-SQRT(('Ejercicio 3 - TIR'!$E$14-'Ejercicio 3 - TIR'!$C$14)*('Ejercicio 3 - TIR'!$E$14-'Ejercicio 3 - TIR'!$D$14)*(1-D726)))</f>
        <v>35822.1450133423</v>
      </c>
      <c r="F726" s="17">
        <f ca="1" t="shared" si="5404"/>
        <v>0.352991896748968</v>
      </c>
      <c r="G726" s="18">
        <f ca="1">IF(F726&lt;=('Ejercicio 3 - TIR'!$D$18-'Ejercicio 3 - TIR'!$C$18)/('Ejercicio 3 - TIR'!$E$18-'Ejercicio 3 - TIR'!$C$18),'Ejercicio 3 - TIR'!$C$18+SQRT(('Ejercicio 3 - TIR'!$E$18-'Ejercicio 3 - TIR'!$C$18)*('Ejercicio 3 - TIR'!$D$18-'Ejercicio 3 - TIR'!$C$18)*F726),'Ejercicio 3 - TIR'!$E$18-SQRT(('Ejercicio 3 - TIR'!$E$18-'Ejercicio 3 - TIR'!$C$18)*('Ejercicio 3 - TIR'!$E$18-'Ejercicio 3 - TIR'!$D$18)*(1-F726)))</f>
        <v>37276.5915449711</v>
      </c>
      <c r="H726" s="17">
        <f ca="1" t="shared" ref="H726:L726" si="5405">RAND()</f>
        <v>0.539766431703475</v>
      </c>
      <c r="I726" s="18">
        <f ca="1">IF(H726&lt;=('Ejercicio 3 - TIR'!$D$18-'Ejercicio 3 - TIR'!$C$18)/('Ejercicio 3 - TIR'!$E$18-'Ejercicio 3 - TIR'!$C$18),'Ejercicio 3 - TIR'!$C$18+SQRT(('Ejercicio 3 - TIR'!$E$18-'Ejercicio 3 - TIR'!$C$18)*('Ejercicio 3 - TIR'!$D$18-'Ejercicio 3 - TIR'!$C$18)*H726),'Ejercicio 3 - TIR'!$E$18-SQRT(('Ejercicio 3 - TIR'!$E$18-'Ejercicio 3 - TIR'!$C$18)*('Ejercicio 3 - TIR'!$E$18-'Ejercicio 3 - TIR'!$D$18)*(1-H726)))</f>
        <v>38998.0533870122</v>
      </c>
      <c r="J726" s="17">
        <f ca="1" t="shared" si="5405"/>
        <v>0.838466332294586</v>
      </c>
      <c r="K726" s="18">
        <f ca="1">IF(J726&lt;=('Ejercicio 3 - TIR'!$D$18-'Ejercicio 3 - TIR'!$C$18)/('Ejercicio 3 - TIR'!$E$18-'Ejercicio 3 - TIR'!$C$18),'Ejercicio 3 - TIR'!$C$18+SQRT(('Ejercicio 3 - TIR'!$E$18-'Ejercicio 3 - TIR'!$C$18)*('Ejercicio 3 - TIR'!$D$18-'Ejercicio 3 - TIR'!$C$18)*J726),'Ejercicio 3 - TIR'!$E$18-SQRT(('Ejercicio 3 - TIR'!$E$18-'Ejercicio 3 - TIR'!$C$18)*('Ejercicio 3 - TIR'!$E$18-'Ejercicio 3 - TIR'!$D$18)*(1-J726)))</f>
        <v>41519.3355407471</v>
      </c>
      <c r="L726" s="17">
        <f ca="1" t="shared" si="5405"/>
        <v>0.178020495464013</v>
      </c>
      <c r="M726" s="18">
        <f ca="1">IF(L726&lt;=('Ejercicio 3 - TIR'!$D$18-'Ejercicio 3 - TIR'!$C$18)/('Ejercicio 3 - TIR'!$E$18-'Ejercicio 3 - TIR'!$C$18),'Ejercicio 3 - TIR'!$C$18+SQRT(('Ejercicio 3 - TIR'!$E$18-'Ejercicio 3 - TIR'!$C$18)*('Ejercicio 3 - TIR'!$D$18-'Ejercicio 3 - TIR'!$C$18)*L726),'Ejercicio 3 - TIR'!$E$18-SQRT(('Ejercicio 3 - TIR'!$E$18-'Ejercicio 3 - TIR'!$C$18)*('Ejercicio 3 - TIR'!$E$18-'Ejercicio 3 - TIR'!$D$18)*(1-L726)))</f>
        <v>35167.5017483889</v>
      </c>
      <c r="N726" s="17">
        <f ca="1" t="shared" ref="N726:R726" si="5406">RAND()</f>
        <v>0.392249960594588</v>
      </c>
      <c r="O726" s="18">
        <f ca="1">IF(N726&lt;=('Ejercicio 3 - TIR'!$D$18-'Ejercicio 3 - TIR'!$C$18)/('Ejercicio 3 - TIR'!$E$18-'Ejercicio 3 - TIR'!$C$18),'Ejercicio 3 - TIR'!$C$18+SQRT(('Ejercicio 3 - TIR'!$E$18-'Ejercicio 3 - TIR'!$C$18)*('Ejercicio 3 - TIR'!$D$18-'Ejercicio 3 - TIR'!$C$18)*N726),'Ejercicio 3 - TIR'!$E$18-SQRT(('Ejercicio 3 - TIR'!$E$18-'Ejercicio 3 - TIR'!$C$18)*('Ejercicio 3 - TIR'!$E$18-'Ejercicio 3 - TIR'!$D$18)*(1-N726)))</f>
        <v>37670.5602200353</v>
      </c>
      <c r="P726" s="17">
        <f ca="1" t="shared" si="5406"/>
        <v>0.858996332670449</v>
      </c>
      <c r="Q726" s="19">
        <f ca="1">IF(P726&lt;=('Ejercicio 3 - TIR'!$D$22-'Ejercicio 3 - TIR'!$C$22)/('Ejercicio 3 - TIR'!$E$22-'Ejercicio 3 - TIR'!$C$22),'Ejercicio 3 - TIR'!$C$22+SQRT(('Ejercicio 3 - TIR'!$E$22-'Ejercicio 3 - TIR'!$C$22)*('Ejercicio 3 - TIR'!$D$22-'Ejercicio 3 - TIR'!$C$22)*P726),'Ejercicio 3 - TIR'!$E$22-SQRT(('Ejercicio 3 - TIR'!$E$22-'Ejercicio 3 - TIR'!$C$22)*('Ejercicio 3 - TIR'!$E$22-'Ejercicio 3 - TIR'!$D$22)*(1-P726)))</f>
        <v>0.164068691165093</v>
      </c>
      <c r="R726" s="17">
        <f ca="1" t="shared" si="5406"/>
        <v>0.334552248841544</v>
      </c>
      <c r="S726" s="19">
        <f ca="1">IF(R726&lt;=('Ejercicio 3 - TIR'!$D$23-'Ejercicio 3 - TIR'!$C$23)/('Ejercicio 3 - TIR'!$E$23-'Ejercicio 3 - TIR'!$C$23),'Ejercicio 3 - TIR'!$C$23+SQRT(('Ejercicio 3 - TIR'!$E$23-'Ejercicio 3 - TIR'!$C$23)*('Ejercicio 3 - TIR'!$D$23-'Ejercicio 3 - TIR'!$C$23)*R726),'Ejercicio 3 - TIR'!$E$23-SQRT(('Ejercicio 3 - TIR'!$E$23-'Ejercicio 3 - TIR'!$C$23)*('Ejercicio 3 - TIR'!$E$23-'Ejercicio 3 - TIR'!$D$23)*(1-R726)))</f>
        <v>0.144539642375446</v>
      </c>
      <c r="T726" s="17">
        <f ca="1" t="shared" ref="T726:X726" si="5407">RAND()</f>
        <v>0.954071727297361</v>
      </c>
      <c r="U726" s="19">
        <f ca="1">IF(T726&lt;=('Ejercicio 3 - TIR'!$D$24-'Ejercicio 3 - TIR'!$C$24)/('Ejercicio 3 - TIR'!$E$24-'Ejercicio 3 - TIR'!$C$24),'Ejercicio 3 - TIR'!$C$24+SQRT(('Ejercicio 3 - TIR'!$E$24-'Ejercicio 3 - TIR'!$C$24)*('Ejercicio 3 - TIR'!$D$24-'Ejercicio 3 - TIR'!$C$24)*T726),'Ejercicio 3 - TIR'!$E$24-SQRT(('Ejercicio 3 - TIR'!$E$24-'Ejercicio 3 - TIR'!$C$24)*('Ejercicio 3 - TIR'!$E$24-'Ejercicio 3 - TIR'!$D$24)*(1-T726)))</f>
        <v>0.208659842877306</v>
      </c>
      <c r="V726" s="17">
        <f ca="1" t="shared" si="5407"/>
        <v>0.784793433613115</v>
      </c>
      <c r="W726" s="19">
        <f ca="1">IF(V726&lt;=('Ejercicio 3 - TIR'!$D$25-'Ejercicio 3 - TIR'!$C$25)/('Ejercicio 3 - TIR'!$E$25-'Ejercicio 3 - TIR'!$C$25),'Ejercicio 3 - TIR'!$C$25+SQRT(('Ejercicio 3 - TIR'!$E$25-'Ejercicio 3 - TIR'!$C$25)*('Ejercicio 3 - TIR'!$D$25-'Ejercicio 3 - TIR'!$C$25)*V726),'Ejercicio 3 - TIR'!$E$25-SQRT(('Ejercicio 3 - TIR'!$E$25-'Ejercicio 3 - TIR'!$C$25)*('Ejercicio 3 - TIR'!$E$25-'Ejercicio 3 - TIR'!$D$25)*(1-V726)))</f>
        <v>0.222555091868361</v>
      </c>
      <c r="X726" s="17">
        <f ca="1" t="shared" si="5407"/>
        <v>0.883094486701418</v>
      </c>
      <c r="Y726" s="19">
        <f ca="1">IF(X726&lt;=('Ejercicio 3 - TIR'!$D$26-'Ejercicio 3 - TIR'!$C$26)/('Ejercicio 3 - TIR'!$E$26-'Ejercicio 3 - TIR'!$C$26),'Ejercicio 3 - TIR'!$C$26+SQRT(('Ejercicio 3 - TIR'!$E$26-'Ejercicio 3 - TIR'!$C$26)*('Ejercicio 3 - TIR'!$D$26-'Ejercicio 3 - TIR'!$C$26)*X726),'Ejercicio 3 - TIR'!$E$26-SQRT(('Ejercicio 3 - TIR'!$E$26-'Ejercicio 3 - TIR'!$C$26)*('Ejercicio 3 - TIR'!$E$26-'Ejercicio 3 - TIR'!$D$26)*(1-X726)))</f>
        <v>0.254874519471016</v>
      </c>
      <c r="Z726" s="17">
        <f ca="1" t="shared" si="5240"/>
        <v>1.16406869116509</v>
      </c>
      <c r="AA726" s="17">
        <f ca="1" t="shared" si="5241"/>
        <v>1.33232276348655</v>
      </c>
      <c r="AB726" s="17">
        <f ca="1" t="shared" si="5242"/>
        <v>1.61032502197751</v>
      </c>
      <c r="AC726" s="17">
        <f ca="1" t="shared" si="5243"/>
        <v>1.96871105518164</v>
      </c>
      <c r="AD726" s="17">
        <f ca="1" t="shared" si="5244"/>
        <v>2.47048533934833</v>
      </c>
      <c r="AE726" s="16">
        <f ca="1" t="shared" si="5245"/>
        <v>5877.29244706523</v>
      </c>
      <c r="AF726" s="16">
        <f ca="1" t="shared" si="5246"/>
        <v>6726.79419549995</v>
      </c>
      <c r="AG726" s="16">
        <f ca="1" t="shared" si="5247"/>
        <v>8130.40601540094</v>
      </c>
      <c r="AH726" s="16">
        <f ca="1" t="shared" si="5248"/>
        <v>9939.86927308558</v>
      </c>
      <c r="AI726" s="16">
        <f ca="1" t="shared" si="5249"/>
        <v>12473.288677668</v>
      </c>
      <c r="AJ726" s="18">
        <f ca="1" t="shared" si="5250"/>
        <v>43392.5131308503</v>
      </c>
      <c r="AK726" s="18">
        <f ca="1" t="shared" si="5251"/>
        <v>51957.99425918</v>
      </c>
      <c r="AL726" s="18">
        <f ca="1" t="shared" si="5252"/>
        <v>66859.6249171452</v>
      </c>
      <c r="AM726" s="18">
        <f ca="1" t="shared" si="5253"/>
        <v>69234.6494751727</v>
      </c>
      <c r="AN726" s="18">
        <f ca="1" t="shared" si="5254"/>
        <v>93064.5667486357</v>
      </c>
      <c r="AO726" s="18">
        <f ca="1">C726/'Ejercicio 3 - TIR'!$D$7</f>
        <v>17929.2330608934</v>
      </c>
      <c r="AP726" s="18">
        <f ca="1" t="shared" si="5255"/>
        <v>25463.2800699568</v>
      </c>
      <c r="AQ726" s="18">
        <f ca="1" t="shared" si="5256"/>
        <v>34028.7611982866</v>
      </c>
      <c r="AR726" s="18">
        <f ca="1" t="shared" si="5257"/>
        <v>48930.3918562518</v>
      </c>
      <c r="AS726" s="18">
        <f ca="1" t="shared" si="5258"/>
        <v>51305.4164142792</v>
      </c>
      <c r="AT726" s="18">
        <f ca="1" t="shared" si="5259"/>
        <v>75135.3336877423</v>
      </c>
      <c r="AU726" s="18">
        <f ca="1">AP726*'Ejercicio 3 - TIR'!$D$5</f>
        <v>12731.6400349784</v>
      </c>
      <c r="AV726" s="18">
        <f ca="1">AQ726*'Ejercicio 3 - TIR'!$D$5</f>
        <v>17014.3805991433</v>
      </c>
      <c r="AW726" s="18">
        <f ca="1">AR726*'Ejercicio 3 - TIR'!$D$5</f>
        <v>24465.1959281259</v>
      </c>
      <c r="AX726" s="18">
        <f ca="1">AS726*'Ejercicio 3 - TIR'!$D$5</f>
        <v>25652.7082071396</v>
      </c>
      <c r="AY726" s="18">
        <f ca="1">AT726*'Ejercicio 3 - TIR'!$D$5</f>
        <v>37567.6668438711</v>
      </c>
      <c r="AZ726" s="18">
        <f ca="1" t="shared" ref="AZ726:BD726" si="5408">AJ726-AU726-AE726</f>
        <v>24783.5806488066</v>
      </c>
      <c r="BA726" s="18">
        <f ca="1" t="shared" si="5408"/>
        <v>28216.8194645368</v>
      </c>
      <c r="BB726" s="18">
        <f ca="1" t="shared" si="5408"/>
        <v>34264.0229736184</v>
      </c>
      <c r="BC726" s="18">
        <f ca="1" t="shared" si="5408"/>
        <v>33642.0719949475</v>
      </c>
      <c r="BD726" s="18">
        <f ca="1" t="shared" si="5408"/>
        <v>43023.6112270966</v>
      </c>
      <c r="BE726" s="18">
        <f ca="1" t="shared" ref="BE726:BI726" si="5409">AZ726/Z726</f>
        <v>21290.4795369088</v>
      </c>
      <c r="BF726" s="18">
        <f ca="1" t="shared" si="5409"/>
        <v>21178.6664897148</v>
      </c>
      <c r="BG726" s="18">
        <f ca="1" t="shared" si="5409"/>
        <v>21277.7063673404</v>
      </c>
      <c r="BH726" s="18">
        <f ca="1" t="shared" si="5409"/>
        <v>17088.3746024597</v>
      </c>
      <c r="BI726" s="18">
        <f ca="1" t="shared" si="5409"/>
        <v>17415.0441380257</v>
      </c>
      <c r="BJ726" s="18">
        <f ca="1" t="shared" si="5262"/>
        <v>88498.0840794722</v>
      </c>
      <c r="BK726" s="18">
        <f ca="1" t="shared" si="5263"/>
        <v>44293.9074226967</v>
      </c>
      <c r="BL726" s="18">
        <f ca="1" t="shared" si="5264"/>
        <v>132791.991502169</v>
      </c>
      <c r="BM726" s="18">
        <f ca="1">BK726*'Ejercicio 3 - TIR'!$D$5</f>
        <v>22146.9537113483</v>
      </c>
      <c r="BN726" s="18">
        <f ca="1" t="shared" si="5265"/>
        <v>110645.037790821</v>
      </c>
      <c r="BO726" s="18">
        <f ca="1" t="shared" si="5266"/>
        <v>44786.7615437891</v>
      </c>
      <c r="BP726" s="18">
        <f ca="1" t="shared" si="5267"/>
        <v>-125468.31031781</v>
      </c>
      <c r="BQ726" s="18">
        <f ca="1" t="shared" ref="BQ726:BT726" si="5410">BE726</f>
        <v>21290.4795369088</v>
      </c>
      <c r="BR726" s="18">
        <f ca="1" t="shared" si="5410"/>
        <v>21178.6664897148</v>
      </c>
      <c r="BS726" s="18">
        <f ca="1" t="shared" si="5410"/>
        <v>21277.7063673404</v>
      </c>
      <c r="BT726" s="18">
        <f ca="1" t="shared" si="5410"/>
        <v>17088.3746024597</v>
      </c>
      <c r="BU726" s="18">
        <f ca="1" t="shared" si="5269"/>
        <v>62201.8056818148</v>
      </c>
      <c r="BV726" s="20">
        <f ca="1" t="shared" si="5270"/>
        <v>3.81541474137255</v>
      </c>
    </row>
    <row r="727" ht="15" customHeight="1" spans="1:74">
      <c r="A727" s="16">
        <v>726</v>
      </c>
      <c r="B727" s="17">
        <f ca="1" t="shared" ref="B727:F727" si="5411">RAND()</f>
        <v>0.912844077164684</v>
      </c>
      <c r="C727" s="18">
        <f ca="1">IF(B727&lt;=('Ejercicio 3 - TIR'!$D$13-'Ejercicio 3 - TIR'!$C$13)/('Ejercicio 3 - TIR'!$E$13-'Ejercicio 3 - TIR'!$C$13),'Ejercicio 3 - TIR'!$C$13+SQRT(('Ejercicio 3 - TIR'!$E$13-'Ejercicio 3 - TIR'!$C$13)*('Ejercicio 3 - TIR'!$D$13-'Ejercicio 3 - TIR'!$C$13)*B727),'Ejercicio 3 - TIR'!$E$13-SQRT(('Ejercicio 3 - TIR'!$E$13-'Ejercicio 3 - TIR'!$C$13)*('Ejercicio 3 - TIR'!$E$13-'Ejercicio 3 - TIR'!$D$13)*(1-B727)))</f>
        <v>89773.2161750441</v>
      </c>
      <c r="D727" s="17">
        <f ca="1" t="shared" si="5411"/>
        <v>0.540522606730642</v>
      </c>
      <c r="E727" s="18">
        <f ca="1">IF(D727&lt;=('Ejercicio 3 - TIR'!$D$14-'Ejercicio 3 - TIR'!$C$14)/('Ejercicio 3 - TIR'!$E$14-'Ejercicio 3 - TIR'!$C$14),'Ejercicio 3 - TIR'!$C$14+SQRT(('Ejercicio 3 - TIR'!$E$14-'Ejercicio 3 - TIR'!$C$14)*('Ejercicio 3 - TIR'!$D$14-'Ejercicio 3 - TIR'!$C$14)*D727),'Ejercicio 3 - TIR'!$E$14-SQRT(('Ejercicio 3 - TIR'!$E$14-'Ejercicio 3 - TIR'!$C$14)*('Ejercicio 3 - TIR'!$E$14-'Ejercicio 3 - TIR'!$D$14)*(1-D727)))</f>
        <v>31698.0960623238</v>
      </c>
      <c r="F727" s="17">
        <f ca="1" t="shared" si="5411"/>
        <v>0.369293158197169</v>
      </c>
      <c r="G727" s="18">
        <f ca="1">IF(F727&lt;=('Ejercicio 3 - TIR'!$D$18-'Ejercicio 3 - TIR'!$C$18)/('Ejercicio 3 - TIR'!$E$18-'Ejercicio 3 - TIR'!$C$18),'Ejercicio 3 - TIR'!$C$18+SQRT(('Ejercicio 3 - TIR'!$E$18-'Ejercicio 3 - TIR'!$C$18)*('Ejercicio 3 - TIR'!$D$18-'Ejercicio 3 - TIR'!$C$18)*F727),'Ejercicio 3 - TIR'!$E$18-SQRT(('Ejercicio 3 - TIR'!$E$18-'Ejercicio 3 - TIR'!$C$18)*('Ejercicio 3 - TIR'!$E$18-'Ejercicio 3 - TIR'!$D$18)*(1-F727)))</f>
        <v>37442.7127937047</v>
      </c>
      <c r="H727" s="17">
        <f ca="1" t="shared" ref="H727:L727" si="5412">RAND()</f>
        <v>0.529779500330649</v>
      </c>
      <c r="I727" s="18">
        <f ca="1">IF(H727&lt;=('Ejercicio 3 - TIR'!$D$18-'Ejercicio 3 - TIR'!$C$18)/('Ejercicio 3 - TIR'!$E$18-'Ejercicio 3 - TIR'!$C$18),'Ejercicio 3 - TIR'!$C$18+SQRT(('Ejercicio 3 - TIR'!$E$18-'Ejercicio 3 - TIR'!$C$18)*('Ejercicio 3 - TIR'!$D$18-'Ejercicio 3 - TIR'!$C$18)*H727),'Ejercicio 3 - TIR'!$E$18-SQRT(('Ejercicio 3 - TIR'!$E$18-'Ejercicio 3 - TIR'!$C$18)*('Ejercicio 3 - TIR'!$E$18-'Ejercicio 3 - TIR'!$D$18)*(1-H727)))</f>
        <v>38914.4223059937</v>
      </c>
      <c r="J727" s="17">
        <f ca="1" t="shared" si="5412"/>
        <v>0.190780081202208</v>
      </c>
      <c r="K727" s="18">
        <f ca="1">IF(J727&lt;=('Ejercicio 3 - TIR'!$D$18-'Ejercicio 3 - TIR'!$C$18)/('Ejercicio 3 - TIR'!$E$18-'Ejercicio 3 - TIR'!$C$18),'Ejercicio 3 - TIR'!$C$18+SQRT(('Ejercicio 3 - TIR'!$E$18-'Ejercicio 3 - TIR'!$C$18)*('Ejercicio 3 - TIR'!$D$18-'Ejercicio 3 - TIR'!$C$18)*J727),'Ejercicio 3 - TIR'!$E$18-SQRT(('Ejercicio 3 - TIR'!$E$18-'Ejercicio 3 - TIR'!$C$18)*('Ejercicio 3 - TIR'!$E$18-'Ejercicio 3 - TIR'!$D$18)*(1-J727)))</f>
        <v>35349.487095071</v>
      </c>
      <c r="L727" s="17">
        <f ca="1" t="shared" si="5412"/>
        <v>0.204046523202816</v>
      </c>
      <c r="M727" s="18">
        <f ca="1">IF(L727&lt;=('Ejercicio 3 - TIR'!$D$18-'Ejercicio 3 - TIR'!$C$18)/('Ejercicio 3 - TIR'!$E$18-'Ejercicio 3 - TIR'!$C$18),'Ejercicio 3 - TIR'!$C$18+SQRT(('Ejercicio 3 - TIR'!$E$18-'Ejercicio 3 - TIR'!$C$18)*('Ejercicio 3 - TIR'!$D$18-'Ejercicio 3 - TIR'!$C$18)*L727),'Ejercicio 3 - TIR'!$E$18-SQRT(('Ejercicio 3 - TIR'!$E$18-'Ejercicio 3 - TIR'!$C$18)*('Ejercicio 3 - TIR'!$E$18-'Ejercicio 3 - TIR'!$D$18)*(1-L727)))</f>
        <v>35532.3574071477</v>
      </c>
      <c r="N727" s="17">
        <f ca="1" t="shared" ref="N727:R727" si="5413">RAND()</f>
        <v>0.561202283364277</v>
      </c>
      <c r="O727" s="18">
        <f ca="1">IF(N727&lt;=('Ejercicio 3 - TIR'!$D$18-'Ejercicio 3 - TIR'!$C$18)/('Ejercicio 3 - TIR'!$E$18-'Ejercicio 3 - TIR'!$C$18),'Ejercicio 3 - TIR'!$C$18+SQRT(('Ejercicio 3 - TIR'!$E$18-'Ejercicio 3 - TIR'!$C$18)*('Ejercicio 3 - TIR'!$D$18-'Ejercicio 3 - TIR'!$C$18)*N727),'Ejercicio 3 - TIR'!$E$18-SQRT(('Ejercicio 3 - TIR'!$E$18-'Ejercicio 3 - TIR'!$C$18)*('Ejercicio 3 - TIR'!$E$18-'Ejercicio 3 - TIR'!$D$18)*(1-N727)))</f>
        <v>39174.9846051447</v>
      </c>
      <c r="P727" s="17">
        <f ca="1" t="shared" si="5413"/>
        <v>0.121156440536062</v>
      </c>
      <c r="Q727" s="19">
        <f ca="1">IF(P727&lt;=('Ejercicio 3 - TIR'!$D$22-'Ejercicio 3 - TIR'!$C$22)/('Ejercicio 3 - TIR'!$E$22-'Ejercicio 3 - TIR'!$C$22),'Ejercicio 3 - TIR'!$C$22+SQRT(('Ejercicio 3 - TIR'!$E$22-'Ejercicio 3 - TIR'!$C$22)*('Ejercicio 3 - TIR'!$D$22-'Ejercicio 3 - TIR'!$C$22)*P727),'Ejercicio 3 - TIR'!$E$22-SQRT(('Ejercicio 3 - TIR'!$E$22-'Ejercicio 3 - TIR'!$C$22)*('Ejercicio 3 - TIR'!$E$22-'Ejercicio 3 - TIR'!$D$22)*(1-P727)))</f>
        <v>0.134767585888185</v>
      </c>
      <c r="R727" s="17">
        <f ca="1" t="shared" si="5413"/>
        <v>0.946727834523409</v>
      </c>
      <c r="S727" s="19">
        <f ca="1">IF(R727&lt;=('Ejercicio 3 - TIR'!$D$23-'Ejercicio 3 - TIR'!$C$23)/('Ejercicio 3 - TIR'!$E$23-'Ejercicio 3 - TIR'!$C$23),'Ejercicio 3 - TIR'!$C$23+SQRT(('Ejercicio 3 - TIR'!$E$23-'Ejercicio 3 - TIR'!$C$23)*('Ejercicio 3 - TIR'!$D$23-'Ejercicio 3 - TIR'!$C$23)*R727),'Ejercicio 3 - TIR'!$E$23-SQRT(('Ejercicio 3 - TIR'!$E$23-'Ejercicio 3 - TIR'!$C$23)*('Ejercicio 3 - TIR'!$E$23-'Ejercicio 3 - TIR'!$D$23)*(1-R727)))</f>
        <v>0.170207661267202</v>
      </c>
      <c r="T727" s="17">
        <f ca="1" t="shared" ref="T727:X727" si="5414">RAND()</f>
        <v>0.399448827782794</v>
      </c>
      <c r="U727" s="19">
        <f ca="1">IF(T727&lt;=('Ejercicio 3 - TIR'!$D$24-'Ejercicio 3 - TIR'!$C$24)/('Ejercicio 3 - TIR'!$E$24-'Ejercicio 3 - TIR'!$C$24),'Ejercicio 3 - TIR'!$C$24+SQRT(('Ejercicio 3 - TIR'!$E$24-'Ejercicio 3 - TIR'!$C$24)*('Ejercicio 3 - TIR'!$D$24-'Ejercicio 3 - TIR'!$C$24)*T727),'Ejercicio 3 - TIR'!$E$24-SQRT(('Ejercicio 3 - TIR'!$E$24-'Ejercicio 3 - TIR'!$C$24)*('Ejercicio 3 - TIR'!$E$24-'Ejercicio 3 - TIR'!$D$24)*(1-T727)))</f>
        <v>0.178962778498339</v>
      </c>
      <c r="V727" s="17">
        <f ca="1" t="shared" si="5414"/>
        <v>0.231523881695882</v>
      </c>
      <c r="W727" s="19">
        <f ca="1">IF(V727&lt;=('Ejercicio 3 - TIR'!$D$25-'Ejercicio 3 - TIR'!$C$25)/('Ejercicio 3 - TIR'!$E$25-'Ejercicio 3 - TIR'!$C$25),'Ejercicio 3 - TIR'!$C$25+SQRT(('Ejercicio 3 - TIR'!$E$25-'Ejercicio 3 - TIR'!$C$25)*('Ejercicio 3 - TIR'!$D$25-'Ejercicio 3 - TIR'!$C$25)*V727),'Ejercicio 3 - TIR'!$E$25-SQRT(('Ejercicio 3 - TIR'!$E$25-'Ejercicio 3 - TIR'!$C$25)*('Ejercicio 3 - TIR'!$E$25-'Ejercicio 3 - TIR'!$D$25)*(1-V727)))</f>
        <v>0.198003706128857</v>
      </c>
      <c r="X727" s="17">
        <f ca="1" t="shared" si="5414"/>
        <v>0.0623442806273471</v>
      </c>
      <c r="Y727" s="19">
        <f ca="1">IF(X727&lt;=('Ejercicio 3 - TIR'!$D$26-'Ejercicio 3 - TIR'!$C$26)/('Ejercicio 3 - TIR'!$E$26-'Ejercicio 3 - TIR'!$C$26),'Ejercicio 3 - TIR'!$C$26+SQRT(('Ejercicio 3 - TIR'!$E$26-'Ejercicio 3 - TIR'!$C$26)*('Ejercicio 3 - TIR'!$D$26-'Ejercicio 3 - TIR'!$C$26)*X727),'Ejercicio 3 - TIR'!$E$26-SQRT(('Ejercicio 3 - TIR'!$E$26-'Ejercicio 3 - TIR'!$C$26)*('Ejercicio 3 - TIR'!$E$26-'Ejercicio 3 - TIR'!$D$26)*(1-X727)))</f>
        <v>0.202974188132359</v>
      </c>
      <c r="Z727" s="17">
        <f ca="1" t="shared" si="5240"/>
        <v>1.13476758588818</v>
      </c>
      <c r="AA727" s="17">
        <f ca="1" t="shared" si="5241"/>
        <v>1.32791372276404</v>
      </c>
      <c r="AB727" s="17">
        <f ca="1" t="shared" si="5242"/>
        <v>1.56556085219597</v>
      </c>
      <c r="AC727" s="17">
        <f ca="1" t="shared" si="5243"/>
        <v>1.87554770310102</v>
      </c>
      <c r="AD727" s="17">
        <f ca="1" t="shared" si="5244"/>
        <v>2.25623547544146</v>
      </c>
      <c r="AE727" s="16">
        <f ca="1" t="shared" si="5245"/>
        <v>4271.87588357115</v>
      </c>
      <c r="AF727" s="16">
        <f ca="1" t="shared" si="5246"/>
        <v>4998.98188693756</v>
      </c>
      <c r="AG727" s="16">
        <f ca="1" t="shared" si="5247"/>
        <v>5893.61357508677</v>
      </c>
      <c r="AH727" s="16">
        <f ca="1" t="shared" si="5248"/>
        <v>7060.5709054453</v>
      </c>
      <c r="AI727" s="16">
        <f ca="1" t="shared" si="5249"/>
        <v>8493.68455272901</v>
      </c>
      <c r="AJ727" s="18">
        <f ca="1" t="shared" si="5250"/>
        <v>42488.7768060169</v>
      </c>
      <c r="AK727" s="18">
        <f ca="1" t="shared" si="5251"/>
        <v>51674.9953935641</v>
      </c>
      <c r="AL727" s="18">
        <f ca="1" t="shared" si="5252"/>
        <v>55341.7731412497</v>
      </c>
      <c r="AM727" s="18">
        <f ca="1" t="shared" si="5253"/>
        <v>66642.6313207404</v>
      </c>
      <c r="AN727" s="18">
        <f ca="1" t="shared" si="5254"/>
        <v>88387.9900160004</v>
      </c>
      <c r="AO727" s="18">
        <f ca="1">C727/'Ejercicio 3 - TIR'!$D$7</f>
        <v>17954.6432350088</v>
      </c>
      <c r="AP727" s="18">
        <f ca="1" t="shared" si="5255"/>
        <v>24534.1335710081</v>
      </c>
      <c r="AQ727" s="18">
        <f ca="1" t="shared" si="5256"/>
        <v>33720.3521585553</v>
      </c>
      <c r="AR727" s="18">
        <f ca="1" t="shared" si="5257"/>
        <v>37387.1299062409</v>
      </c>
      <c r="AS727" s="18">
        <f ca="1" t="shared" si="5258"/>
        <v>48687.9880857316</v>
      </c>
      <c r="AT727" s="18">
        <f ca="1" t="shared" si="5259"/>
        <v>70433.3467809916</v>
      </c>
      <c r="AU727" s="18">
        <f ca="1">AP727*'Ejercicio 3 - TIR'!$D$5</f>
        <v>12267.066785504</v>
      </c>
      <c r="AV727" s="18">
        <f ca="1">AQ727*'Ejercicio 3 - TIR'!$D$5</f>
        <v>16860.1760792776</v>
      </c>
      <c r="AW727" s="18">
        <f ca="1">AR727*'Ejercicio 3 - TIR'!$D$5</f>
        <v>18693.5649531205</v>
      </c>
      <c r="AX727" s="18">
        <f ca="1">AS727*'Ejercicio 3 - TIR'!$D$5</f>
        <v>24343.9940428658</v>
      </c>
      <c r="AY727" s="18">
        <f ca="1">AT727*'Ejercicio 3 - TIR'!$D$5</f>
        <v>35216.6733904958</v>
      </c>
      <c r="AZ727" s="18">
        <f ca="1" t="shared" ref="AZ727:BD727" si="5415">AJ727-AU727-AE727</f>
        <v>25949.8341369417</v>
      </c>
      <c r="BA727" s="18">
        <f ca="1" t="shared" si="5415"/>
        <v>29815.8374273489</v>
      </c>
      <c r="BB727" s="18">
        <f ca="1" t="shared" si="5415"/>
        <v>30754.5946130425</v>
      </c>
      <c r="BC727" s="18">
        <f ca="1" t="shared" si="5415"/>
        <v>35238.0663724293</v>
      </c>
      <c r="BD727" s="18">
        <f ca="1" t="shared" si="5415"/>
        <v>44677.6320727756</v>
      </c>
      <c r="BE727" s="18">
        <f ca="1" t="shared" ref="BE727:BI727" si="5416">AZ727/Z727</f>
        <v>22867.9726665181</v>
      </c>
      <c r="BF727" s="18">
        <f ca="1" t="shared" si="5416"/>
        <v>22453.1435410483</v>
      </c>
      <c r="BG727" s="18">
        <f ca="1" t="shared" si="5416"/>
        <v>19644.4581313488</v>
      </c>
      <c r="BH727" s="18">
        <f ca="1" t="shared" si="5416"/>
        <v>18788.1472244971</v>
      </c>
      <c r="BI727" s="18">
        <f ca="1" t="shared" si="5416"/>
        <v>19801.8480602225</v>
      </c>
      <c r="BJ727" s="18">
        <f ca="1" t="shared" si="5262"/>
        <v>71518.3688397662</v>
      </c>
      <c r="BK727" s="18">
        <f ca="1" t="shared" si="5263"/>
        <v>40509.9030157219</v>
      </c>
      <c r="BL727" s="18">
        <f ca="1" t="shared" si="5264"/>
        <v>112028.271855488</v>
      </c>
      <c r="BM727" s="18">
        <f ca="1">BK727*'Ejercicio 3 - TIR'!$D$5</f>
        <v>20254.951507861</v>
      </c>
      <c r="BN727" s="18">
        <f ca="1" t="shared" si="5265"/>
        <v>91773.3203476271</v>
      </c>
      <c r="BO727" s="18">
        <f ca="1" t="shared" si="5266"/>
        <v>40675.4176798282</v>
      </c>
      <c r="BP727" s="18">
        <f ca="1" t="shared" si="5267"/>
        <v>-121471.312237368</v>
      </c>
      <c r="BQ727" s="18">
        <f ca="1" t="shared" ref="BQ727:BT727" si="5417">BE727</f>
        <v>22867.9726665181</v>
      </c>
      <c r="BR727" s="18">
        <f ca="1" t="shared" si="5417"/>
        <v>22453.1435410483</v>
      </c>
      <c r="BS727" s="18">
        <f ca="1" t="shared" si="5417"/>
        <v>19644.4581313488</v>
      </c>
      <c r="BT727" s="18">
        <f ca="1" t="shared" si="5417"/>
        <v>18788.1472244971</v>
      </c>
      <c r="BU727" s="18">
        <f ca="1" t="shared" si="5269"/>
        <v>60477.2657400507</v>
      </c>
      <c r="BV727" s="20">
        <f ca="1" t="shared" si="5270"/>
        <v>5.12406946316406</v>
      </c>
    </row>
    <row r="728" ht="15" customHeight="1" spans="1:74">
      <c r="A728" s="16">
        <v>727</v>
      </c>
      <c r="B728" s="17">
        <f ca="1" t="shared" ref="B728:F728" si="5418">RAND()</f>
        <v>0.182008179138911</v>
      </c>
      <c r="C728" s="18">
        <f ca="1">IF(B728&lt;=('Ejercicio 3 - TIR'!$D$13-'Ejercicio 3 - TIR'!$C$13)/('Ejercicio 3 - TIR'!$E$13-'Ejercicio 3 - TIR'!$C$13),'Ejercicio 3 - TIR'!$C$13+SQRT(('Ejercicio 3 - TIR'!$E$13-'Ejercicio 3 - TIR'!$C$13)*('Ejercicio 3 - TIR'!$D$13-'Ejercicio 3 - TIR'!$C$13)*B728),'Ejercicio 3 - TIR'!$E$13-SQRT(('Ejercicio 3 - TIR'!$E$13-'Ejercicio 3 - TIR'!$C$13)*('Ejercicio 3 - TIR'!$E$13-'Ejercicio 3 - TIR'!$D$13)*(1-B728)))</f>
        <v>68532.4833228999</v>
      </c>
      <c r="D728" s="17">
        <f ca="1" t="shared" si="5418"/>
        <v>0.427213858228051</v>
      </c>
      <c r="E728" s="18">
        <f ca="1">IF(D728&lt;=('Ejercicio 3 - TIR'!$D$14-'Ejercicio 3 - TIR'!$C$14)/('Ejercicio 3 - TIR'!$E$14-'Ejercicio 3 - TIR'!$C$14),'Ejercicio 3 - TIR'!$C$14+SQRT(('Ejercicio 3 - TIR'!$E$14-'Ejercicio 3 - TIR'!$C$14)*('Ejercicio 3 - TIR'!$D$14-'Ejercicio 3 - TIR'!$C$14)*D728),'Ejercicio 3 - TIR'!$E$14-SQRT(('Ejercicio 3 - TIR'!$E$14-'Ejercicio 3 - TIR'!$C$14)*('Ejercicio 3 - TIR'!$E$14-'Ejercicio 3 - TIR'!$D$14)*(1-D728)))</f>
        <v>30730.8079496759</v>
      </c>
      <c r="F728" s="17">
        <f ca="1" t="shared" si="5418"/>
        <v>0.160680999585388</v>
      </c>
      <c r="G728" s="18">
        <f ca="1">IF(F728&lt;=('Ejercicio 3 - TIR'!$D$18-'Ejercicio 3 - TIR'!$C$18)/('Ejercicio 3 - TIR'!$E$18-'Ejercicio 3 - TIR'!$C$18),'Ejercicio 3 - TIR'!$C$18+SQRT(('Ejercicio 3 - TIR'!$E$18-'Ejercicio 3 - TIR'!$C$18)*('Ejercicio 3 - TIR'!$D$18-'Ejercicio 3 - TIR'!$C$18)*F728),'Ejercicio 3 - TIR'!$E$18-SQRT(('Ejercicio 3 - TIR'!$E$18-'Ejercicio 3 - TIR'!$C$18)*('Ejercicio 3 - TIR'!$E$18-'Ejercicio 3 - TIR'!$D$18)*(1-F728)))</f>
        <v>34909.3940499626</v>
      </c>
      <c r="H728" s="17">
        <f ca="1" t="shared" ref="H728:L728" si="5419">RAND()</f>
        <v>0.00065953718944467</v>
      </c>
      <c r="I728" s="18">
        <f ca="1">IF(H728&lt;=('Ejercicio 3 - TIR'!$D$18-'Ejercicio 3 - TIR'!$C$18)/('Ejercicio 3 - TIR'!$E$18-'Ejercicio 3 - TIR'!$C$18),'Ejercicio 3 - TIR'!$C$18+SQRT(('Ejercicio 3 - TIR'!$E$18-'Ejercicio 3 - TIR'!$C$18)*('Ejercicio 3 - TIR'!$D$18-'Ejercicio 3 - TIR'!$C$18)*H728),'Ejercicio 3 - TIR'!$E$18-SQRT(('Ejercicio 3 - TIR'!$E$18-'Ejercicio 3 - TIR'!$C$18)*('Ejercicio 3 - TIR'!$E$18-'Ejercicio 3 - TIR'!$D$18)*(1-H728)))</f>
        <v>30314.5323169671</v>
      </c>
      <c r="J728" s="17">
        <f ca="1" t="shared" si="5419"/>
        <v>0.502905913475866</v>
      </c>
      <c r="K728" s="18">
        <f ca="1">IF(J728&lt;=('Ejercicio 3 - TIR'!$D$18-'Ejercicio 3 - TIR'!$C$18)/('Ejercicio 3 - TIR'!$E$18-'Ejercicio 3 - TIR'!$C$18),'Ejercicio 3 - TIR'!$C$18+SQRT(('Ejercicio 3 - TIR'!$E$18-'Ejercicio 3 - TIR'!$C$18)*('Ejercicio 3 - TIR'!$D$18-'Ejercicio 3 - TIR'!$C$18)*J728),'Ejercicio 3 - TIR'!$E$18-SQRT(('Ejercicio 3 - TIR'!$E$18-'Ejercicio 3 - TIR'!$C$18)*('Ejercicio 3 - TIR'!$E$18-'Ejercicio 3 - TIR'!$D$18)*(1-J728)))</f>
        <v>38685.3835275928</v>
      </c>
      <c r="L728" s="17">
        <f ca="1" t="shared" si="5419"/>
        <v>0.560911226228097</v>
      </c>
      <c r="M728" s="18">
        <f ca="1">IF(L728&lt;=('Ejercicio 3 - TIR'!$D$18-'Ejercicio 3 - TIR'!$C$18)/('Ejercicio 3 - TIR'!$E$18-'Ejercicio 3 - TIR'!$C$18),'Ejercicio 3 - TIR'!$C$18+SQRT(('Ejercicio 3 - TIR'!$E$18-'Ejercicio 3 - TIR'!$C$18)*('Ejercicio 3 - TIR'!$D$18-'Ejercicio 3 - TIR'!$C$18)*L728),'Ejercicio 3 - TIR'!$E$18-SQRT(('Ejercicio 3 - TIR'!$E$18-'Ejercicio 3 - TIR'!$C$18)*('Ejercicio 3 - TIR'!$E$18-'Ejercicio 3 - TIR'!$D$18)*(1-L728)))</f>
        <v>39172.605078941</v>
      </c>
      <c r="N728" s="17">
        <f ca="1" t="shared" ref="N728:R728" si="5420">RAND()</f>
        <v>0.875336679425435</v>
      </c>
      <c r="O728" s="18">
        <f ca="1">IF(N728&lt;=('Ejercicio 3 - TIR'!$D$18-'Ejercicio 3 - TIR'!$C$18)/('Ejercicio 3 - TIR'!$E$18-'Ejercicio 3 - TIR'!$C$18),'Ejercicio 3 - TIR'!$C$18+SQRT(('Ejercicio 3 - TIR'!$E$18-'Ejercicio 3 - TIR'!$C$18)*('Ejercicio 3 - TIR'!$D$18-'Ejercicio 3 - TIR'!$C$18)*N728),'Ejercicio 3 - TIR'!$E$18-SQRT(('Ejercicio 3 - TIR'!$E$18-'Ejercicio 3 - TIR'!$C$18)*('Ejercicio 3 - TIR'!$E$18-'Ejercicio 3 - TIR'!$D$18)*(1-N728)))</f>
        <v>41942.2640658336</v>
      </c>
      <c r="P728" s="17">
        <f ca="1" t="shared" si="5420"/>
        <v>0.71159519385294</v>
      </c>
      <c r="Q728" s="19">
        <f ca="1">IF(P728&lt;=('Ejercicio 3 - TIR'!$D$22-'Ejercicio 3 - TIR'!$C$22)/('Ejercicio 3 - TIR'!$E$22-'Ejercicio 3 - TIR'!$C$22),'Ejercicio 3 - TIR'!$C$22+SQRT(('Ejercicio 3 - TIR'!$E$22-'Ejercicio 3 - TIR'!$C$22)*('Ejercicio 3 - TIR'!$D$22-'Ejercicio 3 - TIR'!$C$22)*P728),'Ejercicio 3 - TIR'!$E$22-SQRT(('Ejercicio 3 - TIR'!$E$22-'Ejercicio 3 - TIR'!$C$22)*('Ejercicio 3 - TIR'!$E$22-'Ejercicio 3 - TIR'!$D$22)*(1-P728)))</f>
        <v>0.157215605097683</v>
      </c>
      <c r="R728" s="17">
        <f ca="1" t="shared" si="5420"/>
        <v>0.788607669829342</v>
      </c>
      <c r="S728" s="19">
        <f ca="1">IF(R728&lt;=('Ejercicio 3 - TIR'!$D$23-'Ejercicio 3 - TIR'!$C$23)/('Ejercicio 3 - TIR'!$E$23-'Ejercicio 3 - TIR'!$C$23),'Ejercicio 3 - TIR'!$C$23+SQRT(('Ejercicio 3 - TIR'!$E$23-'Ejercicio 3 - TIR'!$C$23)*('Ejercicio 3 - TIR'!$D$23-'Ejercicio 3 - TIR'!$C$23)*R728),'Ejercicio 3 - TIR'!$E$23-SQRT(('Ejercicio 3 - TIR'!$E$23-'Ejercicio 3 - TIR'!$C$23)*('Ejercicio 3 - TIR'!$E$23-'Ejercicio 3 - TIR'!$D$23)*(1-R728)))</f>
        <v>0.160493432021312</v>
      </c>
      <c r="T728" s="17">
        <f ca="1" t="shared" ref="T728:X728" si="5421">RAND()</f>
        <v>0.390541647823028</v>
      </c>
      <c r="U728" s="19">
        <f ca="1">IF(T728&lt;=('Ejercicio 3 - TIR'!$D$24-'Ejercicio 3 - TIR'!$C$24)/('Ejercicio 3 - TIR'!$E$24-'Ejercicio 3 - TIR'!$C$24),'Ejercicio 3 - TIR'!$C$24+SQRT(('Ejercicio 3 - TIR'!$E$24-'Ejercicio 3 - TIR'!$C$24)*('Ejercicio 3 - TIR'!$D$24-'Ejercicio 3 - TIR'!$C$24)*T728),'Ejercicio 3 - TIR'!$E$24-SQRT(('Ejercicio 3 - TIR'!$E$24-'Ejercicio 3 - TIR'!$C$24)*('Ejercicio 3 - TIR'!$E$24-'Ejercicio 3 - TIR'!$D$24)*(1-T728)))</f>
        <v>0.178638042189164</v>
      </c>
      <c r="V728" s="17">
        <f ca="1" t="shared" si="5421"/>
        <v>0.928662394302716</v>
      </c>
      <c r="W728" s="19">
        <f ca="1">IF(V728&lt;=('Ejercicio 3 - TIR'!$D$25-'Ejercicio 3 - TIR'!$C$25)/('Ejercicio 3 - TIR'!$E$25-'Ejercicio 3 - TIR'!$C$25),'Ejercicio 3 - TIR'!$C$25+SQRT(('Ejercicio 3 - TIR'!$E$25-'Ejercicio 3 - TIR'!$C$25)*('Ejercicio 3 - TIR'!$D$25-'Ejercicio 3 - TIR'!$C$25)*V728),'Ejercicio 3 - TIR'!$E$25-SQRT(('Ejercicio 3 - TIR'!$E$25-'Ejercicio 3 - TIR'!$C$25)*('Ejercicio 3 - TIR'!$E$25-'Ejercicio 3 - TIR'!$D$25)*(1-V728)))</f>
        <v>0.234198682968167</v>
      </c>
      <c r="X728" s="17">
        <f ca="1" t="shared" si="5421"/>
        <v>0.915042662845933</v>
      </c>
      <c r="Y728" s="19">
        <f ca="1">IF(X728&lt;=('Ejercicio 3 - TIR'!$D$26-'Ejercicio 3 - TIR'!$C$26)/('Ejercicio 3 - TIR'!$E$26-'Ejercicio 3 - TIR'!$C$26),'Ejercicio 3 - TIR'!$C$26+SQRT(('Ejercicio 3 - TIR'!$E$26-'Ejercicio 3 - TIR'!$C$26)*('Ejercicio 3 - TIR'!$D$26-'Ejercicio 3 - TIR'!$C$26)*X728),'Ejercicio 3 - TIR'!$E$26-SQRT(('Ejercicio 3 - TIR'!$E$26-'Ejercicio 3 - TIR'!$C$26)*('Ejercicio 3 - TIR'!$E$26-'Ejercicio 3 - TIR'!$D$26)*(1-X728)))</f>
        <v>0.258581091983204</v>
      </c>
      <c r="Z728" s="17">
        <f ca="1" t="shared" si="5240"/>
        <v>1.15721560509768</v>
      </c>
      <c r="AA728" s="17">
        <f ca="1" t="shared" si="5241"/>
        <v>1.34294110914843</v>
      </c>
      <c r="AB728" s="17">
        <f ca="1" t="shared" si="5242"/>
        <v>1.58284147966205</v>
      </c>
      <c r="AC728" s="17">
        <f ca="1" t="shared" si="5243"/>
        <v>1.95354086954629</v>
      </c>
      <c r="AD728" s="17">
        <f ca="1" t="shared" si="5244"/>
        <v>2.45868960082738</v>
      </c>
      <c r="AE728" s="16">
        <f ca="1" t="shared" si="5245"/>
        <v>4831.36256694899</v>
      </c>
      <c r="AF728" s="16">
        <f ca="1" t="shared" si="5246"/>
        <v>5606.76452665793</v>
      </c>
      <c r="AG728" s="16">
        <f ca="1" t="shared" si="5247"/>
        <v>6608.34596471576</v>
      </c>
      <c r="AH728" s="16">
        <f ca="1" t="shared" si="5248"/>
        <v>8156.01188625019</v>
      </c>
      <c r="AI728" s="16">
        <f ca="1" t="shared" si="5249"/>
        <v>10265.0023460248</v>
      </c>
      <c r="AJ728" s="18">
        <f ca="1" t="shared" si="5250"/>
        <v>40397.6955591209</v>
      </c>
      <c r="AK728" s="18">
        <f ca="1" t="shared" si="5251"/>
        <v>40710.6316530637</v>
      </c>
      <c r="AL728" s="18">
        <f ca="1" t="shared" si="5252"/>
        <v>61232.8297041089</v>
      </c>
      <c r="AM728" s="18">
        <f ca="1" t="shared" si="5253"/>
        <v>76525.2849883078</v>
      </c>
      <c r="AN728" s="18">
        <f ca="1" t="shared" si="5254"/>
        <v>103123.008493821</v>
      </c>
      <c r="AO728" s="18">
        <f ca="1">C728/'Ejercicio 3 - TIR'!$D$7</f>
        <v>13706.49666458</v>
      </c>
      <c r="AP728" s="18">
        <f ca="1" t="shared" si="5255"/>
        <v>26691.198894541</v>
      </c>
      <c r="AQ728" s="18">
        <f ca="1" t="shared" si="5256"/>
        <v>27004.1349884838</v>
      </c>
      <c r="AR728" s="18">
        <f ca="1" t="shared" si="5257"/>
        <v>47526.3330395289</v>
      </c>
      <c r="AS728" s="18">
        <f ca="1" t="shared" si="5258"/>
        <v>62818.7883237278</v>
      </c>
      <c r="AT728" s="18">
        <f ca="1" t="shared" si="5259"/>
        <v>89416.5118292412</v>
      </c>
      <c r="AU728" s="18">
        <f ca="1">AP728*'Ejercicio 3 - TIR'!$D$5</f>
        <v>13345.5994472705</v>
      </c>
      <c r="AV728" s="18">
        <f ca="1">AQ728*'Ejercicio 3 - TIR'!$D$5</f>
        <v>13502.0674942419</v>
      </c>
      <c r="AW728" s="18">
        <f ca="1">AR728*'Ejercicio 3 - TIR'!$D$5</f>
        <v>23763.1665197644</v>
      </c>
      <c r="AX728" s="18">
        <f ca="1">AS728*'Ejercicio 3 - TIR'!$D$5</f>
        <v>31409.3941618639</v>
      </c>
      <c r="AY728" s="18">
        <f ca="1">AT728*'Ejercicio 3 - TIR'!$D$5</f>
        <v>44708.2559146206</v>
      </c>
      <c r="AZ728" s="18">
        <f ca="1" t="shared" ref="AZ728:BD728" si="5422">AJ728-AU728-AE728</f>
        <v>22220.7335449015</v>
      </c>
      <c r="BA728" s="18">
        <f ca="1" t="shared" si="5422"/>
        <v>21601.7996321639</v>
      </c>
      <c r="BB728" s="18">
        <f ca="1" t="shared" si="5422"/>
        <v>30861.3172196287</v>
      </c>
      <c r="BC728" s="18">
        <f ca="1" t="shared" si="5422"/>
        <v>36959.8789401937</v>
      </c>
      <c r="BD728" s="18">
        <f ca="1" t="shared" si="5422"/>
        <v>48149.7502331758</v>
      </c>
      <c r="BE728" s="18">
        <f ca="1" t="shared" ref="BE728:BI728" si="5423">AZ728/Z728</f>
        <v>19201.8958671282</v>
      </c>
      <c r="BF728" s="18">
        <f ca="1" t="shared" si="5423"/>
        <v>16085.4407427157</v>
      </c>
      <c r="BG728" s="18">
        <f ca="1" t="shared" si="5423"/>
        <v>19497.4150072298</v>
      </c>
      <c r="BH728" s="18">
        <f ca="1" t="shared" si="5423"/>
        <v>18919.4295939033</v>
      </c>
      <c r="BI728" s="18">
        <f ca="1" t="shared" si="5423"/>
        <v>19583.5009905166</v>
      </c>
      <c r="BJ728" s="18">
        <f ca="1" t="shared" si="5262"/>
        <v>75557.5179308915</v>
      </c>
      <c r="BK728" s="18">
        <f ca="1" t="shared" si="5263"/>
        <v>33700.020812978</v>
      </c>
      <c r="BL728" s="18">
        <f ca="1" t="shared" si="5264"/>
        <v>109257.53874387</v>
      </c>
      <c r="BM728" s="18">
        <f ca="1">BK728*'Ejercicio 3 - TIR'!$D$5</f>
        <v>16850.010406489</v>
      </c>
      <c r="BN728" s="18">
        <f ca="1" t="shared" si="5265"/>
        <v>92407.5283373805</v>
      </c>
      <c r="BO728" s="18">
        <f ca="1" t="shared" si="5266"/>
        <v>37584.0562819658</v>
      </c>
      <c r="BP728" s="18">
        <f ca="1" t="shared" si="5267"/>
        <v>-99263.2912725757</v>
      </c>
      <c r="BQ728" s="18">
        <f ca="1" t="shared" ref="BQ728:BT728" si="5424">BE728</f>
        <v>19201.8958671282</v>
      </c>
      <c r="BR728" s="18">
        <f ca="1" t="shared" si="5424"/>
        <v>16085.4407427157</v>
      </c>
      <c r="BS728" s="18">
        <f ca="1" t="shared" si="5424"/>
        <v>19497.4150072298</v>
      </c>
      <c r="BT728" s="18">
        <f ca="1" t="shared" si="5424"/>
        <v>18919.4295939033</v>
      </c>
      <c r="BU728" s="18">
        <f ca="1" t="shared" si="5269"/>
        <v>57167.5572724824</v>
      </c>
      <c r="BV728" s="20">
        <f ca="1" t="shared" si="5270"/>
        <v>8.18978461676516</v>
      </c>
    </row>
    <row r="729" ht="15" customHeight="1" spans="1:74">
      <c r="A729" s="16">
        <v>728</v>
      </c>
      <c r="B729" s="17">
        <f ca="1" t="shared" ref="B729:F729" si="5425">RAND()</f>
        <v>0.205666691963899</v>
      </c>
      <c r="C729" s="18">
        <f ca="1">IF(B729&lt;=('Ejercicio 3 - TIR'!$D$13-'Ejercicio 3 - TIR'!$C$13)/('Ejercicio 3 - TIR'!$E$13-'Ejercicio 3 - TIR'!$C$13),'Ejercicio 3 - TIR'!$C$13+SQRT(('Ejercicio 3 - TIR'!$E$13-'Ejercicio 3 - TIR'!$C$13)*('Ejercicio 3 - TIR'!$D$13-'Ejercicio 3 - TIR'!$C$13)*B729),'Ejercicio 3 - TIR'!$E$13-SQRT(('Ejercicio 3 - TIR'!$E$13-'Ejercicio 3 - TIR'!$C$13)*('Ejercicio 3 - TIR'!$E$13-'Ejercicio 3 - TIR'!$D$13)*(1-B729)))</f>
        <v>69070.0979479584</v>
      </c>
      <c r="D729" s="17">
        <f ca="1" t="shared" si="5425"/>
        <v>0.779495710277397</v>
      </c>
      <c r="E729" s="18">
        <f ca="1">IF(D729&lt;=('Ejercicio 3 - TIR'!$D$14-'Ejercicio 3 - TIR'!$C$14)/('Ejercicio 3 - TIR'!$E$14-'Ejercicio 3 - TIR'!$C$14),'Ejercicio 3 - TIR'!$C$14+SQRT(('Ejercicio 3 - TIR'!$E$14-'Ejercicio 3 - TIR'!$C$14)*('Ejercicio 3 - TIR'!$D$14-'Ejercicio 3 - TIR'!$C$14)*D729),'Ejercicio 3 - TIR'!$E$14-SQRT(('Ejercicio 3 - TIR'!$E$14-'Ejercicio 3 - TIR'!$C$14)*('Ejercicio 3 - TIR'!$E$14-'Ejercicio 3 - TIR'!$D$14)*(1-D729)))</f>
        <v>34248.8572041384</v>
      </c>
      <c r="F729" s="17">
        <f ca="1" t="shared" si="5425"/>
        <v>0.154400381731707</v>
      </c>
      <c r="G729" s="18">
        <f ca="1">IF(F729&lt;=('Ejercicio 3 - TIR'!$D$18-'Ejercicio 3 - TIR'!$C$18)/('Ejercicio 3 - TIR'!$E$18-'Ejercicio 3 - TIR'!$C$18),'Ejercicio 3 - TIR'!$C$18+SQRT(('Ejercicio 3 - TIR'!$E$18-'Ejercicio 3 - TIR'!$C$18)*('Ejercicio 3 - TIR'!$D$18-'Ejercicio 3 - TIR'!$C$18)*F729),'Ejercicio 3 - TIR'!$E$18-SQRT(('Ejercicio 3 - TIR'!$E$18-'Ejercicio 3 - TIR'!$C$18)*('Ejercicio 3 - TIR'!$E$18-'Ejercicio 3 - TIR'!$D$18)*(1-F729)))</f>
        <v>34812.4897152883</v>
      </c>
      <c r="H729" s="17">
        <f ca="1" t="shared" ref="H729:L729" si="5426">RAND()</f>
        <v>0.0133283091317793</v>
      </c>
      <c r="I729" s="18">
        <f ca="1">IF(H729&lt;=('Ejercicio 3 - TIR'!$D$18-'Ejercicio 3 - TIR'!$C$18)/('Ejercicio 3 - TIR'!$E$18-'Ejercicio 3 - TIR'!$C$18),'Ejercicio 3 - TIR'!$C$18+SQRT(('Ejercicio 3 - TIR'!$E$18-'Ejercicio 3 - TIR'!$C$18)*('Ejercicio 3 - TIR'!$D$18-'Ejercicio 3 - TIR'!$C$18)*H729),'Ejercicio 3 - TIR'!$E$18-SQRT(('Ejercicio 3 - TIR'!$E$18-'Ejercicio 3 - TIR'!$C$18)*('Ejercicio 3 - TIR'!$E$18-'Ejercicio 3 - TIR'!$D$18)*(1-H729)))</f>
        <v>31413.9470887437</v>
      </c>
      <c r="J729" s="17">
        <f ca="1" t="shared" si="5426"/>
        <v>0.301646492104867</v>
      </c>
      <c r="K729" s="18">
        <f ca="1">IF(J729&lt;=('Ejercicio 3 - TIR'!$D$18-'Ejercicio 3 - TIR'!$C$18)/('Ejercicio 3 - TIR'!$E$18-'Ejercicio 3 - TIR'!$C$18),'Ejercicio 3 - TIR'!$C$18+SQRT(('Ejercicio 3 - TIR'!$E$18-'Ejercicio 3 - TIR'!$C$18)*('Ejercicio 3 - TIR'!$D$18-'Ejercicio 3 - TIR'!$C$18)*J729),'Ejercicio 3 - TIR'!$E$18-SQRT(('Ejercicio 3 - TIR'!$E$18-'Ejercicio 3 - TIR'!$C$18)*('Ejercicio 3 - TIR'!$E$18-'Ejercicio 3 - TIR'!$D$18)*(1-J729)))</f>
        <v>36726.5870852707</v>
      </c>
      <c r="L729" s="17">
        <f ca="1" t="shared" si="5426"/>
        <v>0.994063631072345</v>
      </c>
      <c r="M729" s="18">
        <f ca="1">IF(L729&lt;=('Ejercicio 3 - TIR'!$D$18-'Ejercicio 3 - TIR'!$C$18)/('Ejercicio 3 - TIR'!$E$18-'Ejercicio 3 - TIR'!$C$18),'Ejercicio 3 - TIR'!$C$18+SQRT(('Ejercicio 3 - TIR'!$E$18-'Ejercicio 3 - TIR'!$C$18)*('Ejercicio 3 - TIR'!$D$18-'Ejercicio 3 - TIR'!$C$18)*L729),'Ejercicio 3 - TIR'!$E$18-SQRT(('Ejercicio 3 - TIR'!$E$18-'Ejercicio 3 - TIR'!$C$18)*('Ejercicio 3 - TIR'!$E$18-'Ejercicio 3 - TIR'!$D$18)*(1-L729)))</f>
        <v>44332.746173054</v>
      </c>
      <c r="N729" s="17">
        <f ca="1" t="shared" ref="N729:R729" si="5427">RAND()</f>
        <v>0.886387644873925</v>
      </c>
      <c r="O729" s="18">
        <f ca="1">IF(N729&lt;=('Ejercicio 3 - TIR'!$D$18-'Ejercicio 3 - TIR'!$C$18)/('Ejercicio 3 - TIR'!$E$18-'Ejercicio 3 - TIR'!$C$18),'Ejercicio 3 - TIR'!$C$18+SQRT(('Ejercicio 3 - TIR'!$E$18-'Ejercicio 3 - TIR'!$C$18)*('Ejercicio 3 - TIR'!$D$18-'Ejercicio 3 - TIR'!$C$18)*N729),'Ejercicio 3 - TIR'!$E$18-SQRT(('Ejercicio 3 - TIR'!$E$18-'Ejercicio 3 - TIR'!$C$18)*('Ejercicio 3 - TIR'!$E$18-'Ejercicio 3 - TIR'!$D$18)*(1-N729)))</f>
        <v>42080.9373705836</v>
      </c>
      <c r="P729" s="17">
        <f ca="1" t="shared" si="5427"/>
        <v>0.13858609846507</v>
      </c>
      <c r="Q729" s="19">
        <f ca="1">IF(P729&lt;=('Ejercicio 3 - TIR'!$D$22-'Ejercicio 3 - TIR'!$C$22)/('Ejercicio 3 - TIR'!$E$22-'Ejercicio 3 - TIR'!$C$22),'Ejercicio 3 - TIR'!$C$22+SQRT(('Ejercicio 3 - TIR'!$E$22-'Ejercicio 3 - TIR'!$C$22)*('Ejercicio 3 - TIR'!$D$22-'Ejercicio 3 - TIR'!$C$22)*P729),'Ejercicio 3 - TIR'!$E$22-SQRT(('Ejercicio 3 - TIR'!$E$22-'Ejercicio 3 - TIR'!$C$22)*('Ejercicio 3 - TIR'!$E$22-'Ejercicio 3 - TIR'!$D$22)*(1-P729)))</f>
        <v>0.135794143763975</v>
      </c>
      <c r="R729" s="17">
        <f ca="1" t="shared" si="5427"/>
        <v>0.455958582881925</v>
      </c>
      <c r="S729" s="19">
        <f ca="1">IF(R729&lt;=('Ejercicio 3 - TIR'!$D$23-'Ejercicio 3 - TIR'!$C$23)/('Ejercicio 3 - TIR'!$E$23-'Ejercicio 3 - TIR'!$C$23),'Ejercicio 3 - TIR'!$C$23+SQRT(('Ejercicio 3 - TIR'!$E$23-'Ejercicio 3 - TIR'!$C$23)*('Ejercicio 3 - TIR'!$D$23-'Ejercicio 3 - TIR'!$C$23)*R729),'Ejercicio 3 - TIR'!$E$23-SQRT(('Ejercicio 3 - TIR'!$E$23-'Ejercicio 3 - TIR'!$C$23)*('Ejercicio 3 - TIR'!$E$23-'Ejercicio 3 - TIR'!$D$23)*(1-R729)))</f>
        <v>0.148648306218474</v>
      </c>
      <c r="T729" s="17">
        <f ca="1" t="shared" ref="T729:X729" si="5428">RAND()</f>
        <v>0.509550985179384</v>
      </c>
      <c r="U729" s="19">
        <f ca="1">IF(T729&lt;=('Ejercicio 3 - TIR'!$D$24-'Ejercicio 3 - TIR'!$C$24)/('Ejercicio 3 - TIR'!$E$24-'Ejercicio 3 - TIR'!$C$24),'Ejercicio 3 - TIR'!$C$24+SQRT(('Ejercicio 3 - TIR'!$E$24-'Ejercicio 3 - TIR'!$C$24)*('Ejercicio 3 - TIR'!$D$24-'Ejercicio 3 - TIR'!$C$24)*T729),'Ejercicio 3 - TIR'!$E$24-SQRT(('Ejercicio 3 - TIR'!$E$24-'Ejercicio 3 - TIR'!$C$24)*('Ejercicio 3 - TIR'!$E$24-'Ejercicio 3 - TIR'!$D$24)*(1-T729)))</f>
        <v>0.182942514366221</v>
      </c>
      <c r="V729" s="17">
        <f ca="1" t="shared" si="5428"/>
        <v>0.888018848240831</v>
      </c>
      <c r="W729" s="19">
        <f ca="1">IF(V729&lt;=('Ejercicio 3 - TIR'!$D$25-'Ejercicio 3 - TIR'!$C$25)/('Ejercicio 3 - TIR'!$E$25-'Ejercicio 3 - TIR'!$C$25),'Ejercicio 3 - TIR'!$C$25+SQRT(('Ejercicio 3 - TIR'!$E$25-'Ejercicio 3 - TIR'!$C$25)*('Ejercicio 3 - TIR'!$D$25-'Ejercicio 3 - TIR'!$C$25)*V729),'Ejercicio 3 - TIR'!$E$25-SQRT(('Ejercicio 3 - TIR'!$E$25-'Ejercicio 3 - TIR'!$C$25)*('Ejercicio 3 - TIR'!$E$25-'Ejercicio 3 - TIR'!$D$25)*(1-V729)))</f>
        <v>0.230202676161736</v>
      </c>
      <c r="X729" s="17">
        <f ca="1" t="shared" si="5428"/>
        <v>0.815257289749941</v>
      </c>
      <c r="Y729" s="19">
        <f ca="1">IF(X729&lt;=('Ejercicio 3 - TIR'!$D$26-'Ejercicio 3 - TIR'!$C$26)/('Ejercicio 3 - TIR'!$E$26-'Ejercicio 3 - TIR'!$C$26),'Ejercicio 3 - TIR'!$C$26+SQRT(('Ejercicio 3 - TIR'!$E$26-'Ejercicio 3 - TIR'!$C$26)*('Ejercicio 3 - TIR'!$D$26-'Ejercicio 3 - TIR'!$C$26)*X729),'Ejercicio 3 - TIR'!$E$26-SQRT(('Ejercicio 3 - TIR'!$E$26-'Ejercicio 3 - TIR'!$C$26)*('Ejercicio 3 - TIR'!$E$26-'Ejercicio 3 - TIR'!$D$26)*(1-X729)))</f>
        <v>0.24841502516464</v>
      </c>
      <c r="Z729" s="17">
        <f ca="1" t="shared" si="5240"/>
        <v>1.13579414376398</v>
      </c>
      <c r="AA729" s="17">
        <f ca="1" t="shared" si="5241"/>
        <v>1.30462801944735</v>
      </c>
      <c r="AB729" s="17">
        <f ca="1" t="shared" si="5242"/>
        <v>1.54329994963767</v>
      </c>
      <c r="AC729" s="17">
        <f ca="1" t="shared" si="5243"/>
        <v>1.89857172816454</v>
      </c>
      <c r="AD729" s="17">
        <f ca="1" t="shared" si="5244"/>
        <v>2.37020547179341</v>
      </c>
      <c r="AE729" s="16">
        <f ca="1" t="shared" si="5245"/>
        <v>4650.79423893064</v>
      </c>
      <c r="AF729" s="16">
        <f ca="1" t="shared" si="5246"/>
        <v>5342.12692511832</v>
      </c>
      <c r="AG729" s="16">
        <f ca="1" t="shared" si="5247"/>
        <v>6319.42905686295</v>
      </c>
      <c r="AH729" s="16">
        <f ca="1" t="shared" si="5248"/>
        <v>7774.17853756704</v>
      </c>
      <c r="AI729" s="16">
        <f ca="1" t="shared" si="5249"/>
        <v>9705.40129461116</v>
      </c>
      <c r="AJ729" s="18">
        <f ca="1" t="shared" si="5250"/>
        <v>39539.8219484681</v>
      </c>
      <c r="AK729" s="18">
        <f ca="1" t="shared" si="5251"/>
        <v>40983.5155734117</v>
      </c>
      <c r="AL729" s="18">
        <f ca="1" t="shared" si="5252"/>
        <v>56680.1399990619</v>
      </c>
      <c r="AM729" s="18">
        <f ca="1" t="shared" si="5253"/>
        <v>84168.898516055</v>
      </c>
      <c r="AN729" s="18">
        <f ca="1" t="shared" si="5254"/>
        <v>99740.4680139529</v>
      </c>
      <c r="AO729" s="18">
        <f ca="1">C729/'Ejercicio 3 - TIR'!$D$7</f>
        <v>13814.0195895917</v>
      </c>
      <c r="AP729" s="18">
        <f ca="1" t="shared" si="5255"/>
        <v>25725.8023588764</v>
      </c>
      <c r="AQ729" s="18">
        <f ca="1" t="shared" si="5256"/>
        <v>27169.49598382</v>
      </c>
      <c r="AR729" s="18">
        <f ca="1" t="shared" si="5257"/>
        <v>42866.1204094702</v>
      </c>
      <c r="AS729" s="18">
        <f ca="1" t="shared" si="5258"/>
        <v>70354.8789264633</v>
      </c>
      <c r="AT729" s="18">
        <f ca="1" t="shared" si="5259"/>
        <v>85926.4484243612</v>
      </c>
      <c r="AU729" s="18">
        <f ca="1">AP729*'Ejercicio 3 - TIR'!$D$5</f>
        <v>12862.9011794382</v>
      </c>
      <c r="AV729" s="18">
        <f ca="1">AQ729*'Ejercicio 3 - TIR'!$D$5</f>
        <v>13584.74799191</v>
      </c>
      <c r="AW729" s="18">
        <f ca="1">AR729*'Ejercicio 3 - TIR'!$D$5</f>
        <v>21433.0602047351</v>
      </c>
      <c r="AX729" s="18">
        <f ca="1">AS729*'Ejercicio 3 - TIR'!$D$5</f>
        <v>35177.4394632316</v>
      </c>
      <c r="AY729" s="18">
        <f ca="1">AT729*'Ejercicio 3 - TIR'!$D$5</f>
        <v>42963.2242121806</v>
      </c>
      <c r="AZ729" s="18">
        <f ca="1" t="shared" ref="AZ729:BD729" si="5429">AJ729-AU729-AE729</f>
        <v>22026.1265300993</v>
      </c>
      <c r="BA729" s="18">
        <f ca="1" t="shared" si="5429"/>
        <v>22056.6406563834</v>
      </c>
      <c r="BB729" s="18">
        <f ca="1" t="shared" si="5429"/>
        <v>28927.6507374638</v>
      </c>
      <c r="BC729" s="18">
        <f ca="1" t="shared" si="5429"/>
        <v>41217.2805152563</v>
      </c>
      <c r="BD729" s="18">
        <f ca="1" t="shared" si="5429"/>
        <v>47071.8425071611</v>
      </c>
      <c r="BE729" s="18">
        <f ca="1" t="shared" ref="BE729:BI729" si="5430">AZ729/Z729</f>
        <v>19392.7100707753</v>
      </c>
      <c r="BF729" s="18">
        <f ca="1" t="shared" si="5430"/>
        <v>16906.4594103434</v>
      </c>
      <c r="BG729" s="18">
        <f ca="1" t="shared" si="5430"/>
        <v>18744.0236386033</v>
      </c>
      <c r="BH729" s="18">
        <f ca="1" t="shared" si="5430"/>
        <v>21709.6251375783</v>
      </c>
      <c r="BI729" s="18">
        <f ca="1" t="shared" si="5430"/>
        <v>19859.8151372692</v>
      </c>
      <c r="BJ729" s="18">
        <f ca="1" t="shared" si="5262"/>
        <v>81176.82874792</v>
      </c>
      <c r="BK729" s="18">
        <f ca="1" t="shared" si="5263"/>
        <v>32742.0648187116</v>
      </c>
      <c r="BL729" s="18">
        <f ca="1" t="shared" si="5264"/>
        <v>113918.893566632</v>
      </c>
      <c r="BM729" s="18">
        <f ca="1">BK729*'Ejercicio 3 - TIR'!$D$5</f>
        <v>16371.0324093558</v>
      </c>
      <c r="BN729" s="18">
        <f ca="1" t="shared" si="5265"/>
        <v>97547.8611572758</v>
      </c>
      <c r="BO729" s="18">
        <f ca="1" t="shared" si="5266"/>
        <v>41155.8669989343</v>
      </c>
      <c r="BP729" s="18">
        <f ca="1" t="shared" si="5267"/>
        <v>-103318.955152097</v>
      </c>
      <c r="BQ729" s="18">
        <f ca="1" t="shared" ref="BQ729:BT729" si="5431">BE729</f>
        <v>19392.7100707753</v>
      </c>
      <c r="BR729" s="18">
        <f ca="1" t="shared" si="5431"/>
        <v>16906.4594103434</v>
      </c>
      <c r="BS729" s="18">
        <f ca="1" t="shared" si="5431"/>
        <v>18744.0236386033</v>
      </c>
      <c r="BT729" s="18">
        <f ca="1" t="shared" si="5431"/>
        <v>21709.6251375783</v>
      </c>
      <c r="BU729" s="18">
        <f ca="1" t="shared" si="5269"/>
        <v>61015.6821362035</v>
      </c>
      <c r="BV729" s="20">
        <f ca="1" t="shared" si="5270"/>
        <v>8.44947603294426</v>
      </c>
    </row>
    <row r="730" ht="15" customHeight="1" spans="1:74">
      <c r="A730" s="16">
        <v>729</v>
      </c>
      <c r="B730" s="17">
        <f ca="1" t="shared" ref="B730:F730" si="5432">RAND()</f>
        <v>0.431834040012384</v>
      </c>
      <c r="C730" s="18">
        <f ca="1">IF(B730&lt;=('Ejercicio 3 - TIR'!$D$13-'Ejercicio 3 - TIR'!$C$13)/('Ejercicio 3 - TIR'!$E$13-'Ejercicio 3 - TIR'!$C$13),'Ejercicio 3 - TIR'!$C$13+SQRT(('Ejercicio 3 - TIR'!$E$13-'Ejercicio 3 - TIR'!$C$13)*('Ejercicio 3 - TIR'!$D$13-'Ejercicio 3 - TIR'!$C$13)*B730),'Ejercicio 3 - TIR'!$E$13-SQRT(('Ejercicio 3 - TIR'!$E$13-'Ejercicio 3 - TIR'!$C$13)*('Ejercicio 3 - TIR'!$E$13-'Ejercicio 3 - TIR'!$D$13)*(1-B730)))</f>
        <v>73888.7160027482</v>
      </c>
      <c r="D730" s="17">
        <f ca="1" t="shared" si="5432"/>
        <v>0.360150397217471</v>
      </c>
      <c r="E730" s="18">
        <f ca="1">IF(D730&lt;=('Ejercicio 3 - TIR'!$D$14-'Ejercicio 3 - TIR'!$C$14)/('Ejercicio 3 - TIR'!$E$14-'Ejercicio 3 - TIR'!$C$14),'Ejercicio 3 - TIR'!$C$14+SQRT(('Ejercicio 3 - TIR'!$E$14-'Ejercicio 3 - TIR'!$C$14)*('Ejercicio 3 - TIR'!$D$14-'Ejercicio 3 - TIR'!$C$14)*D730),'Ejercicio 3 - TIR'!$E$14-SQRT(('Ejercicio 3 - TIR'!$E$14-'Ejercicio 3 - TIR'!$C$14)*('Ejercicio 3 - TIR'!$E$14-'Ejercicio 3 - TIR'!$D$14)*(1-D730)))</f>
        <v>30203.1923353891</v>
      </c>
      <c r="F730" s="17">
        <f ca="1" t="shared" si="5432"/>
        <v>0.543886327724309</v>
      </c>
      <c r="G730" s="18">
        <f ca="1">IF(F730&lt;=('Ejercicio 3 - TIR'!$D$18-'Ejercicio 3 - TIR'!$C$18)/('Ejercicio 3 - TIR'!$E$18-'Ejercicio 3 - TIR'!$C$18),'Ejercicio 3 - TIR'!$C$18+SQRT(('Ejercicio 3 - TIR'!$E$18-'Ejercicio 3 - TIR'!$C$18)*('Ejercicio 3 - TIR'!$D$18-'Ejercicio 3 - TIR'!$C$18)*F730),'Ejercicio 3 - TIR'!$E$18-SQRT(('Ejercicio 3 - TIR'!$E$18-'Ejercicio 3 - TIR'!$C$18)*('Ejercicio 3 - TIR'!$E$18-'Ejercicio 3 - TIR'!$D$18)*(1-F730)))</f>
        <v>39032.3280032695</v>
      </c>
      <c r="H730" s="17">
        <f ca="1" t="shared" ref="H730:L730" si="5433">RAND()</f>
        <v>0.379614752244513</v>
      </c>
      <c r="I730" s="18">
        <f ca="1">IF(H730&lt;=('Ejercicio 3 - TIR'!$D$18-'Ejercicio 3 - TIR'!$C$18)/('Ejercicio 3 - TIR'!$E$18-'Ejercicio 3 - TIR'!$C$18),'Ejercicio 3 - TIR'!$C$18+SQRT(('Ejercicio 3 - TIR'!$E$18-'Ejercicio 3 - TIR'!$C$18)*('Ejercicio 3 - TIR'!$D$18-'Ejercicio 3 - TIR'!$C$18)*H730),'Ejercicio 3 - TIR'!$E$18-SQRT(('Ejercicio 3 - TIR'!$E$18-'Ejercicio 3 - TIR'!$C$18)*('Ejercicio 3 - TIR'!$E$18-'Ejercicio 3 - TIR'!$D$18)*(1-H730)))</f>
        <v>37546.0064164217</v>
      </c>
      <c r="J730" s="17">
        <f ca="1" t="shared" si="5433"/>
        <v>0.0468090626432982</v>
      </c>
      <c r="K730" s="18">
        <f ca="1">IF(J730&lt;=('Ejercicio 3 - TIR'!$D$18-'Ejercicio 3 - TIR'!$C$18)/('Ejercicio 3 - TIR'!$E$18-'Ejercicio 3 - TIR'!$C$18),'Ejercicio 3 - TIR'!$C$18+SQRT(('Ejercicio 3 - TIR'!$E$18-'Ejercicio 3 - TIR'!$C$18)*('Ejercicio 3 - TIR'!$D$18-'Ejercicio 3 - TIR'!$C$18)*J730),'Ejercicio 3 - TIR'!$E$18-SQRT(('Ejercicio 3 - TIR'!$E$18-'Ejercicio 3 - TIR'!$C$18)*('Ejercicio 3 - TIR'!$E$18-'Ejercicio 3 - TIR'!$D$18)*(1-J730)))</f>
        <v>32649.7847830521</v>
      </c>
      <c r="L730" s="17">
        <f ca="1" t="shared" si="5433"/>
        <v>0.470503426282196</v>
      </c>
      <c r="M730" s="18">
        <f ca="1">IF(L730&lt;=('Ejercicio 3 - TIR'!$D$18-'Ejercicio 3 - TIR'!$C$18)/('Ejercicio 3 - TIR'!$E$18-'Ejercicio 3 - TIR'!$C$18),'Ejercicio 3 - TIR'!$C$18+SQRT(('Ejercicio 3 - TIR'!$E$18-'Ejercicio 3 - TIR'!$C$18)*('Ejercicio 3 - TIR'!$D$18-'Ejercicio 3 - TIR'!$C$18)*L730),'Ejercicio 3 - TIR'!$E$18-SQRT(('Ejercicio 3 - TIR'!$E$18-'Ejercicio 3 - TIR'!$C$18)*('Ejercicio 3 - TIR'!$E$18-'Ejercicio 3 - TIR'!$D$18)*(1-L730)))</f>
        <v>38400.9233981944</v>
      </c>
      <c r="N730" s="17">
        <f ca="1" t="shared" ref="N730:R730" si="5434">RAND()</f>
        <v>0.608359052855493</v>
      </c>
      <c r="O730" s="18">
        <f ca="1">IF(N730&lt;=('Ejercicio 3 - TIR'!$D$18-'Ejercicio 3 - TIR'!$C$18)/('Ejercicio 3 - TIR'!$E$18-'Ejercicio 3 - TIR'!$C$18),'Ejercicio 3 - TIR'!$C$18+SQRT(('Ejercicio 3 - TIR'!$E$18-'Ejercicio 3 - TIR'!$C$18)*('Ejercicio 3 - TIR'!$D$18-'Ejercicio 3 - TIR'!$C$18)*N730),'Ejercicio 3 - TIR'!$E$18-SQRT(('Ejercicio 3 - TIR'!$E$18-'Ejercicio 3 - TIR'!$C$18)*('Ejercicio 3 - TIR'!$E$18-'Ejercicio 3 - TIR'!$D$18)*(1-N730)))</f>
        <v>39552.6885183347</v>
      </c>
      <c r="P730" s="17">
        <f ca="1" t="shared" si="5434"/>
        <v>0.690974628168993</v>
      </c>
      <c r="Q730" s="19">
        <f ca="1">IF(P730&lt;=('Ejercicio 3 - TIR'!$D$22-'Ejercicio 3 - TIR'!$C$22)/('Ejercicio 3 - TIR'!$E$22-'Ejercicio 3 - TIR'!$C$22),'Ejercicio 3 - TIR'!$C$22+SQRT(('Ejercicio 3 - TIR'!$E$22-'Ejercicio 3 - TIR'!$C$22)*('Ejercicio 3 - TIR'!$D$22-'Ejercicio 3 - TIR'!$C$22)*P730),'Ejercicio 3 - TIR'!$E$22-SQRT(('Ejercicio 3 - TIR'!$E$22-'Ejercicio 3 - TIR'!$C$22)*('Ejercicio 3 - TIR'!$E$22-'Ejercicio 3 - TIR'!$D$22)*(1-P730)))</f>
        <v>0.156415138980782</v>
      </c>
      <c r="R730" s="17">
        <f ca="1" t="shared" si="5434"/>
        <v>0.0736952122785808</v>
      </c>
      <c r="S730" s="19">
        <f ca="1">IF(R730&lt;=('Ejercicio 3 - TIR'!$D$23-'Ejercicio 3 - TIR'!$C$23)/('Ejercicio 3 - TIR'!$E$23-'Ejercicio 3 - TIR'!$C$23),'Ejercicio 3 - TIR'!$C$23+SQRT(('Ejercicio 3 - TIR'!$E$23-'Ejercicio 3 - TIR'!$C$23)*('Ejercicio 3 - TIR'!$D$23-'Ejercicio 3 - TIR'!$C$23)*R730),'Ejercicio 3 - TIR'!$E$23-SQRT(('Ejercicio 3 - TIR'!$E$23-'Ejercicio 3 - TIR'!$C$23)*('Ejercicio 3 - TIR'!$E$23-'Ejercicio 3 - TIR'!$D$23)*(1-R730)))</f>
        <v>0.131517438174414</v>
      </c>
      <c r="T730" s="17">
        <f ca="1" t="shared" ref="T730:X730" si="5435">RAND()</f>
        <v>0.932195521341332</v>
      </c>
      <c r="U730" s="19">
        <f ca="1">IF(T730&lt;=('Ejercicio 3 - TIR'!$D$24-'Ejercicio 3 - TIR'!$C$24)/('Ejercicio 3 - TIR'!$E$24-'Ejercicio 3 - TIR'!$C$24),'Ejercicio 3 - TIR'!$C$24+SQRT(('Ejercicio 3 - TIR'!$E$24-'Ejercicio 3 - TIR'!$C$24)*('Ejercicio 3 - TIR'!$D$24-'Ejercicio 3 - TIR'!$C$24)*T730),'Ejercicio 3 - TIR'!$E$24-SQRT(('Ejercicio 3 - TIR'!$E$24-'Ejercicio 3 - TIR'!$C$24)*('Ejercicio 3 - TIR'!$E$24-'Ejercicio 3 - TIR'!$D$24)*(1-T730)))</f>
        <v>0.206221301213675</v>
      </c>
      <c r="V730" s="17">
        <f ca="1" t="shared" si="5435"/>
        <v>0.282473457459253</v>
      </c>
      <c r="W730" s="19">
        <f ca="1">IF(V730&lt;=('Ejercicio 3 - TIR'!$D$25-'Ejercicio 3 - TIR'!$C$25)/('Ejercicio 3 - TIR'!$E$25-'Ejercicio 3 - TIR'!$C$25),'Ejercicio 3 - TIR'!$C$25+SQRT(('Ejercicio 3 - TIR'!$E$25-'Ejercicio 3 - TIR'!$C$25)*('Ejercicio 3 - TIR'!$D$25-'Ejercicio 3 - TIR'!$C$25)*V730),'Ejercicio 3 - TIR'!$E$25-SQRT(('Ejercicio 3 - TIR'!$E$25-'Ejercicio 3 - TIR'!$C$25)*('Ejercicio 3 - TIR'!$E$25-'Ejercicio 3 - TIR'!$D$25)*(1-V730)))</f>
        <v>0.199886247520409</v>
      </c>
      <c r="X730" s="17">
        <f ca="1" t="shared" si="5435"/>
        <v>0.693384190477074</v>
      </c>
      <c r="Y730" s="19">
        <f ca="1">IF(X730&lt;=('Ejercicio 3 - TIR'!$D$26-'Ejercicio 3 - TIR'!$C$26)/('Ejercicio 3 - TIR'!$E$26-'Ejercicio 3 - TIR'!$C$26),'Ejercicio 3 - TIR'!$C$26+SQRT(('Ejercicio 3 - TIR'!$E$26-'Ejercicio 3 - TIR'!$C$26)*('Ejercicio 3 - TIR'!$D$26-'Ejercicio 3 - TIR'!$C$26)*X730),'Ejercicio 3 - TIR'!$E$26-SQRT(('Ejercicio 3 - TIR'!$E$26-'Ejercicio 3 - TIR'!$C$26)*('Ejercicio 3 - TIR'!$E$26-'Ejercicio 3 - TIR'!$D$26)*(1-X730)))</f>
        <v>0.239309394555699</v>
      </c>
      <c r="Z730" s="17">
        <f ca="1" t="shared" si="5240"/>
        <v>1.15641513898078</v>
      </c>
      <c r="AA730" s="17">
        <f ca="1" t="shared" si="5241"/>
        <v>1.30850389552564</v>
      </c>
      <c r="AB730" s="17">
        <f ca="1" t="shared" si="5242"/>
        <v>1.5783452715041</v>
      </c>
      <c r="AC730" s="17">
        <f ca="1" t="shared" si="5243"/>
        <v>1.89383478511664</v>
      </c>
      <c r="AD730" s="17">
        <f ca="1" t="shared" si="5244"/>
        <v>2.34704724093143</v>
      </c>
      <c r="AE730" s="16">
        <f ca="1" t="shared" si="5245"/>
        <v>4724.23652680318</v>
      </c>
      <c r="AF730" s="16">
        <f ca="1" t="shared" si="5246"/>
        <v>5345.55601213833</v>
      </c>
      <c r="AG730" s="16">
        <f ca="1" t="shared" si="5247"/>
        <v>6447.92352867208</v>
      </c>
      <c r="AH730" s="16">
        <f ca="1" t="shared" si="5248"/>
        <v>7736.77476711689</v>
      </c>
      <c r="AI730" s="16">
        <f ca="1" t="shared" si="5249"/>
        <v>9588.25765244944</v>
      </c>
      <c r="AJ730" s="18">
        <f ca="1" t="shared" si="5250"/>
        <v>45137.5750126444</v>
      </c>
      <c r="AK730" s="18">
        <f ca="1" t="shared" si="5251"/>
        <v>49129.0956573186</v>
      </c>
      <c r="AL730" s="18">
        <f ca="1" t="shared" si="5252"/>
        <v>51532.633427957</v>
      </c>
      <c r="AM730" s="18">
        <f ca="1" t="shared" si="5253"/>
        <v>72725.0045121</v>
      </c>
      <c r="AN730" s="18">
        <f ca="1" t="shared" si="5254"/>
        <v>92832.0284583776</v>
      </c>
      <c r="AO730" s="18">
        <f ca="1">C730/'Ejercicio 3 - TIR'!$D$7</f>
        <v>14777.7432005496</v>
      </c>
      <c r="AP730" s="18">
        <f ca="1" t="shared" si="5255"/>
        <v>30359.8318120948</v>
      </c>
      <c r="AQ730" s="18">
        <f ca="1" t="shared" si="5256"/>
        <v>34351.3524567689</v>
      </c>
      <c r="AR730" s="18">
        <f ca="1" t="shared" si="5257"/>
        <v>36754.8902274074</v>
      </c>
      <c r="AS730" s="18">
        <f ca="1" t="shared" si="5258"/>
        <v>57947.2613115503</v>
      </c>
      <c r="AT730" s="18">
        <f ca="1" t="shared" si="5259"/>
        <v>78054.2852578279</v>
      </c>
      <c r="AU730" s="18">
        <f ca="1">AP730*'Ejercicio 3 - TIR'!$D$5</f>
        <v>15179.9159060474</v>
      </c>
      <c r="AV730" s="18">
        <f ca="1">AQ730*'Ejercicio 3 - TIR'!$D$5</f>
        <v>17175.6762283845</v>
      </c>
      <c r="AW730" s="18">
        <f ca="1">AR730*'Ejercicio 3 - TIR'!$D$5</f>
        <v>18377.4451137037</v>
      </c>
      <c r="AX730" s="18">
        <f ca="1">AS730*'Ejercicio 3 - TIR'!$D$5</f>
        <v>28973.6306557752</v>
      </c>
      <c r="AY730" s="18">
        <f ca="1">AT730*'Ejercicio 3 - TIR'!$D$5</f>
        <v>39027.142628914</v>
      </c>
      <c r="AZ730" s="18">
        <f ca="1" t="shared" ref="AZ730:BD730" si="5436">AJ730-AU730-AE730</f>
        <v>25233.4225797938</v>
      </c>
      <c r="BA730" s="18">
        <f ca="1" t="shared" si="5436"/>
        <v>26607.8634167958</v>
      </c>
      <c r="BB730" s="18">
        <f ca="1" t="shared" si="5436"/>
        <v>26707.2647855813</v>
      </c>
      <c r="BC730" s="18">
        <f ca="1" t="shared" si="5436"/>
        <v>36014.5990892079</v>
      </c>
      <c r="BD730" s="18">
        <f ca="1" t="shared" si="5436"/>
        <v>44216.6281770142</v>
      </c>
      <c r="BE730" s="18">
        <f ca="1" t="shared" ref="BE730:BI730" si="5437">AZ730/Z730</f>
        <v>21820.3841589566</v>
      </c>
      <c r="BF730" s="18">
        <f ca="1" t="shared" si="5437"/>
        <v>20334.5695093304</v>
      </c>
      <c r="BG730" s="18">
        <f ca="1" t="shared" si="5437"/>
        <v>16921.0535031604</v>
      </c>
      <c r="BH730" s="18">
        <f ca="1" t="shared" si="5437"/>
        <v>19016.7586804515</v>
      </c>
      <c r="BI730" s="18">
        <f ca="1" t="shared" si="5437"/>
        <v>18839.257858085</v>
      </c>
      <c r="BJ730" s="18">
        <f ca="1" t="shared" si="5262"/>
        <v>70888.3192380961</v>
      </c>
      <c r="BK730" s="18">
        <f ca="1" t="shared" si="5263"/>
        <v>34684.0614060432</v>
      </c>
      <c r="BL730" s="18">
        <f ca="1" t="shared" si="5264"/>
        <v>105572.380644139</v>
      </c>
      <c r="BM730" s="18">
        <f ca="1">BK730*'Ejercicio 3 - TIR'!$D$5</f>
        <v>17342.0307030216</v>
      </c>
      <c r="BN730" s="18">
        <f ca="1" t="shared" si="5265"/>
        <v>88230.3499411177</v>
      </c>
      <c r="BO730" s="18">
        <f ca="1" t="shared" si="5266"/>
        <v>37592.0639356639</v>
      </c>
      <c r="BP730" s="18">
        <f ca="1" t="shared" si="5267"/>
        <v>-104091.908338137</v>
      </c>
      <c r="BQ730" s="18">
        <f ca="1" t="shared" ref="BQ730:BT730" si="5438">BE730</f>
        <v>21820.3841589566</v>
      </c>
      <c r="BR730" s="18">
        <f ca="1" t="shared" si="5438"/>
        <v>20334.5695093304</v>
      </c>
      <c r="BS730" s="18">
        <f ca="1" t="shared" si="5438"/>
        <v>16921.0535031604</v>
      </c>
      <c r="BT730" s="18">
        <f ca="1" t="shared" si="5438"/>
        <v>19016.7586804515</v>
      </c>
      <c r="BU730" s="18">
        <f ca="1" t="shared" si="5269"/>
        <v>56431.3217937489</v>
      </c>
      <c r="BV730" s="20">
        <f ca="1" t="shared" si="5270"/>
        <v>7.8003406111097</v>
      </c>
    </row>
    <row r="731" ht="15" customHeight="1" spans="1:74">
      <c r="A731" s="16">
        <v>730</v>
      </c>
      <c r="B731" s="17">
        <f ca="1" t="shared" ref="B731:F731" si="5439">RAND()</f>
        <v>0.884063784362398</v>
      </c>
      <c r="C731" s="18">
        <f ca="1">IF(B731&lt;=('Ejercicio 3 - TIR'!$D$13-'Ejercicio 3 - TIR'!$C$13)/('Ejercicio 3 - TIR'!$E$13-'Ejercicio 3 - TIR'!$C$13),'Ejercicio 3 - TIR'!$C$13+SQRT(('Ejercicio 3 - TIR'!$E$13-'Ejercicio 3 - TIR'!$C$13)*('Ejercicio 3 - TIR'!$D$13-'Ejercicio 3 - TIR'!$C$13)*B731),'Ejercicio 3 - TIR'!$E$13-SQRT(('Ejercicio 3 - TIR'!$E$13-'Ejercicio 3 - TIR'!$C$13)*('Ejercicio 3 - TIR'!$E$13-'Ejercicio 3 - TIR'!$D$13)*(1-B731)))</f>
        <v>88204.9392216436</v>
      </c>
      <c r="D731" s="17">
        <f ca="1" t="shared" si="5439"/>
        <v>0.667936229638951</v>
      </c>
      <c r="E731" s="18">
        <f ca="1">IF(D731&lt;=('Ejercicio 3 - TIR'!$D$14-'Ejercicio 3 - TIR'!$C$14)/('Ejercicio 3 - TIR'!$E$14-'Ejercicio 3 - TIR'!$C$14),'Ejercicio 3 - TIR'!$C$14+SQRT(('Ejercicio 3 - TIR'!$E$14-'Ejercicio 3 - TIR'!$C$14)*('Ejercicio 3 - TIR'!$D$14-'Ejercicio 3 - TIR'!$C$14)*D731),'Ejercicio 3 - TIR'!$E$14-SQRT(('Ejercicio 3 - TIR'!$E$14-'Ejercicio 3 - TIR'!$C$14)*('Ejercicio 3 - TIR'!$E$14-'Ejercicio 3 - TIR'!$D$14)*(1-D731)))</f>
        <v>32942.4107831245</v>
      </c>
      <c r="F731" s="17">
        <f ca="1" t="shared" si="5439"/>
        <v>0.787206670438899</v>
      </c>
      <c r="G731" s="18">
        <f ca="1">IF(F731&lt;=('Ejercicio 3 - TIR'!$D$18-'Ejercicio 3 - TIR'!$C$18)/('Ejercicio 3 - TIR'!$E$18-'Ejercicio 3 - TIR'!$C$18),'Ejercicio 3 - TIR'!$C$18+SQRT(('Ejercicio 3 - TIR'!$E$18-'Ejercicio 3 - TIR'!$C$18)*('Ejercicio 3 - TIR'!$D$18-'Ejercicio 3 - TIR'!$C$18)*F731),'Ejercicio 3 - TIR'!$E$18-SQRT(('Ejercicio 3 - TIR'!$E$18-'Ejercicio 3 - TIR'!$C$18)*('Ejercicio 3 - TIR'!$E$18-'Ejercicio 3 - TIR'!$D$18)*(1-F731)))</f>
        <v>41005.0657430838</v>
      </c>
      <c r="H731" s="17">
        <f ca="1" t="shared" ref="H731:L731" si="5440">RAND()</f>
        <v>0.00305228064988694</v>
      </c>
      <c r="I731" s="18">
        <f ca="1">IF(H731&lt;=('Ejercicio 3 - TIR'!$D$18-'Ejercicio 3 - TIR'!$C$18)/('Ejercicio 3 - TIR'!$E$18-'Ejercicio 3 - TIR'!$C$18),'Ejercicio 3 - TIR'!$C$18+SQRT(('Ejercicio 3 - TIR'!$E$18-'Ejercicio 3 - TIR'!$C$18)*('Ejercicio 3 - TIR'!$D$18-'Ejercicio 3 - TIR'!$C$18)*H731),'Ejercicio 3 - TIR'!$E$18-SQRT(('Ejercicio 3 - TIR'!$E$18-'Ejercicio 3 - TIR'!$C$18)*('Ejercicio 3 - TIR'!$E$18-'Ejercicio 3 - TIR'!$D$18)*(1-H731)))</f>
        <v>30676.6403014032</v>
      </c>
      <c r="J731" s="17">
        <f ca="1" t="shared" si="5440"/>
        <v>0.136382994570535</v>
      </c>
      <c r="K731" s="18">
        <f ca="1">IF(J731&lt;=('Ejercicio 3 - TIR'!$D$18-'Ejercicio 3 - TIR'!$C$18)/('Ejercicio 3 - TIR'!$E$18-'Ejercicio 3 - TIR'!$C$18),'Ejercicio 3 - TIR'!$C$18+SQRT(('Ejercicio 3 - TIR'!$E$18-'Ejercicio 3 - TIR'!$C$18)*('Ejercicio 3 - TIR'!$D$18-'Ejercicio 3 - TIR'!$C$18)*J731),'Ejercicio 3 - TIR'!$E$18-SQRT(('Ejercicio 3 - TIR'!$E$18-'Ejercicio 3 - TIR'!$C$18)*('Ejercicio 3 - TIR'!$E$18-'Ejercicio 3 - TIR'!$D$18)*(1-J731)))</f>
        <v>34522.9911768188</v>
      </c>
      <c r="L731" s="17">
        <f ca="1" t="shared" si="5440"/>
        <v>0.120777662052601</v>
      </c>
      <c r="M731" s="18">
        <f ca="1">IF(L731&lt;=('Ejercicio 3 - TIR'!$D$18-'Ejercicio 3 - TIR'!$C$18)/('Ejercicio 3 - TIR'!$E$18-'Ejercicio 3 - TIR'!$C$18),'Ejercicio 3 - TIR'!$C$18+SQRT(('Ejercicio 3 - TIR'!$E$18-'Ejercicio 3 - TIR'!$C$18)*('Ejercicio 3 - TIR'!$D$18-'Ejercicio 3 - TIR'!$C$18)*L731),'Ejercicio 3 - TIR'!$E$18-SQRT(('Ejercicio 3 - TIR'!$E$18-'Ejercicio 3 - TIR'!$C$18)*('Ejercicio 3 - TIR'!$E$18-'Ejercicio 3 - TIR'!$D$18)*(1-L731)))</f>
        <v>34256.3657394414</v>
      </c>
      <c r="N731" s="17">
        <f ca="1" t="shared" ref="N731:R731" si="5441">RAND()</f>
        <v>0.583366951331102</v>
      </c>
      <c r="O731" s="18">
        <f ca="1">IF(N731&lt;=('Ejercicio 3 - TIR'!$D$18-'Ejercicio 3 - TIR'!$C$18)/('Ejercicio 3 - TIR'!$E$18-'Ejercicio 3 - TIR'!$C$18),'Ejercicio 3 - TIR'!$C$18+SQRT(('Ejercicio 3 - TIR'!$E$18-'Ejercicio 3 - TIR'!$C$18)*('Ejercicio 3 - TIR'!$D$18-'Ejercicio 3 - TIR'!$C$18)*N731),'Ejercicio 3 - TIR'!$E$18-SQRT(('Ejercicio 3 - TIR'!$E$18-'Ejercicio 3 - TIR'!$C$18)*('Ejercicio 3 - TIR'!$E$18-'Ejercicio 3 - TIR'!$D$18)*(1-N731)))</f>
        <v>39354.4130066865</v>
      </c>
      <c r="P731" s="17">
        <f ca="1" t="shared" si="5441"/>
        <v>0.0476419278971867</v>
      </c>
      <c r="Q731" s="19">
        <f ca="1">IF(P731&lt;=('Ejercicio 3 - TIR'!$D$22-'Ejercicio 3 - TIR'!$C$22)/('Ejercicio 3 - TIR'!$E$22-'Ejercicio 3 - TIR'!$C$22),'Ejercicio 3 - TIR'!$C$22+SQRT(('Ejercicio 3 - TIR'!$E$22-'Ejercicio 3 - TIR'!$C$22)*('Ejercicio 3 - TIR'!$D$22-'Ejercicio 3 - TIR'!$C$22)*P731),'Ejercicio 3 - TIR'!$E$22-SQRT(('Ejercicio 3 - TIR'!$E$22-'Ejercicio 3 - TIR'!$C$22)*('Ejercicio 3 - TIR'!$E$22-'Ejercicio 3 - TIR'!$D$22)*(1-P731)))</f>
        <v>0.129260424947859</v>
      </c>
      <c r="R731" s="17">
        <f ca="1" t="shared" si="5441"/>
        <v>0.725077154884632</v>
      </c>
      <c r="S731" s="19">
        <f ca="1">IF(R731&lt;=('Ejercicio 3 - TIR'!$D$23-'Ejercicio 3 - TIR'!$C$23)/('Ejercicio 3 - TIR'!$E$23-'Ejercicio 3 - TIR'!$C$23),'Ejercicio 3 - TIR'!$C$23+SQRT(('Ejercicio 3 - TIR'!$E$23-'Ejercicio 3 - TIR'!$C$23)*('Ejercicio 3 - TIR'!$D$23-'Ejercicio 3 - TIR'!$C$23)*R731),'Ejercicio 3 - TIR'!$E$23-SQRT(('Ejercicio 3 - TIR'!$E$23-'Ejercicio 3 - TIR'!$C$23)*('Ejercicio 3 - TIR'!$E$23-'Ejercicio 3 - TIR'!$D$23)*(1-R731)))</f>
        <v>0.157754525826414</v>
      </c>
      <c r="T731" s="17">
        <f ca="1" t="shared" ref="T731:X731" si="5442">RAND()</f>
        <v>0.154537488035521</v>
      </c>
      <c r="U731" s="19">
        <f ca="1">IF(T731&lt;=('Ejercicio 3 - TIR'!$D$24-'Ejercicio 3 - TIR'!$C$24)/('Ejercicio 3 - TIR'!$E$24-'Ejercicio 3 - TIR'!$C$24),'Ejercicio 3 - TIR'!$C$24+SQRT(('Ejercicio 3 - TIR'!$E$24-'Ejercicio 3 - TIR'!$C$24)*('Ejercicio 3 - TIR'!$D$24-'Ejercicio 3 - TIR'!$C$24)*T731),'Ejercicio 3 - TIR'!$E$24-SQRT(('Ejercicio 3 - TIR'!$E$24-'Ejercicio 3 - TIR'!$C$24)*('Ejercicio 3 - TIR'!$E$24-'Ejercicio 3 - TIR'!$D$24)*(1-T731)))</f>
        <v>0.168014680815229</v>
      </c>
      <c r="V731" s="17">
        <f ca="1" t="shared" si="5442"/>
        <v>0.853273515671191</v>
      </c>
      <c r="W731" s="19">
        <f ca="1">IF(V731&lt;=('Ejercicio 3 - TIR'!$D$25-'Ejercicio 3 - TIR'!$C$25)/('Ejercicio 3 - TIR'!$E$25-'Ejercicio 3 - TIR'!$C$25),'Ejercicio 3 - TIR'!$C$25+SQRT(('Ejercicio 3 - TIR'!$E$25-'Ejercicio 3 - TIR'!$C$25)*('Ejercicio 3 - TIR'!$D$25-'Ejercicio 3 - TIR'!$C$25)*V731),'Ejercicio 3 - TIR'!$E$25-SQRT(('Ejercicio 3 - TIR'!$E$25-'Ejercicio 3 - TIR'!$C$25)*('Ejercicio 3 - TIR'!$E$25-'Ejercicio 3 - TIR'!$D$25)*(1-V731)))</f>
        <v>0.227338519572834</v>
      </c>
      <c r="X731" s="17">
        <f ca="1" t="shared" si="5442"/>
        <v>0.0779790662691271</v>
      </c>
      <c r="Y731" s="19">
        <f ca="1">IF(X731&lt;=('Ejercicio 3 - TIR'!$D$26-'Ejercicio 3 - TIR'!$C$26)/('Ejercicio 3 - TIR'!$E$26-'Ejercicio 3 - TIR'!$C$26),'Ejercicio 3 - TIR'!$C$26+SQRT(('Ejercicio 3 - TIR'!$E$26-'Ejercicio 3 - TIR'!$C$26)*('Ejercicio 3 - TIR'!$D$26-'Ejercicio 3 - TIR'!$C$26)*X731),'Ejercicio 3 - TIR'!$E$26-SQRT(('Ejercicio 3 - TIR'!$E$26-'Ejercicio 3 - TIR'!$C$26)*('Ejercicio 3 - TIR'!$E$26-'Ejercicio 3 - TIR'!$D$26)*(1-X731)))</f>
        <v>0.204510116433945</v>
      </c>
      <c r="Z731" s="17">
        <f ca="1" t="shared" si="5240"/>
        <v>1.12926042494786</v>
      </c>
      <c r="AA731" s="17">
        <f ca="1" t="shared" si="5241"/>
        <v>1.30740636782004</v>
      </c>
      <c r="AB731" s="17">
        <f ca="1" t="shared" si="5242"/>
        <v>1.52706983140513</v>
      </c>
      <c r="AC731" s="17">
        <f ca="1" t="shared" si="5243"/>
        <v>1.87423162616111</v>
      </c>
      <c r="AD731" s="17">
        <f ca="1" t="shared" si="5244"/>
        <v>2.2575309542515</v>
      </c>
      <c r="AE731" s="16">
        <f ca="1" t="shared" si="5245"/>
        <v>4258.15001663362</v>
      </c>
      <c r="AF731" s="16">
        <f ca="1" t="shared" si="5246"/>
        <v>4929.89245340539</v>
      </c>
      <c r="AG731" s="16">
        <f ca="1" t="shared" si="5247"/>
        <v>5758.18676041771</v>
      </c>
      <c r="AH731" s="16">
        <f ca="1" t="shared" si="5248"/>
        <v>7067.24441395496</v>
      </c>
      <c r="AI731" s="16">
        <f ca="1" t="shared" si="5249"/>
        <v>8512.56739192004</v>
      </c>
      <c r="AJ731" s="18">
        <f ca="1" t="shared" si="5250"/>
        <v>46305.3979660497</v>
      </c>
      <c r="AK731" s="18">
        <f ca="1" t="shared" si="5251"/>
        <v>40106.8348733796</v>
      </c>
      <c r="AL731" s="18">
        <f ca="1" t="shared" si="5252"/>
        <v>52719.0183159853</v>
      </c>
      <c r="AM731" s="18">
        <f ca="1" t="shared" si="5253"/>
        <v>64204.3640662028</v>
      </c>
      <c r="AN731" s="18">
        <f ca="1" t="shared" si="5254"/>
        <v>88843.8055489924</v>
      </c>
      <c r="AO731" s="18">
        <f ca="1">C731/'Ejercicio 3 - TIR'!$D$7</f>
        <v>17640.9878443287</v>
      </c>
      <c r="AP731" s="18">
        <f ca="1" t="shared" si="5255"/>
        <v>28664.410121721</v>
      </c>
      <c r="AQ731" s="18">
        <f ca="1" t="shared" si="5256"/>
        <v>22465.8470290509</v>
      </c>
      <c r="AR731" s="18">
        <f ca="1" t="shared" si="5257"/>
        <v>35078.0304716566</v>
      </c>
      <c r="AS731" s="18">
        <f ca="1" t="shared" si="5258"/>
        <v>46563.3762218741</v>
      </c>
      <c r="AT731" s="18">
        <f ca="1" t="shared" si="5259"/>
        <v>71202.8177046637</v>
      </c>
      <c r="AU731" s="18">
        <f ca="1">AP731*'Ejercicio 3 - TIR'!$D$5</f>
        <v>14332.2050608605</v>
      </c>
      <c r="AV731" s="18">
        <f ca="1">AQ731*'Ejercicio 3 - TIR'!$D$5</f>
        <v>11232.9235145254</v>
      </c>
      <c r="AW731" s="18">
        <f ca="1">AR731*'Ejercicio 3 - TIR'!$D$5</f>
        <v>17539.0152358283</v>
      </c>
      <c r="AX731" s="18">
        <f ca="1">AS731*'Ejercicio 3 - TIR'!$D$5</f>
        <v>23281.688110937</v>
      </c>
      <c r="AY731" s="18">
        <f ca="1">AT731*'Ejercicio 3 - TIR'!$D$5</f>
        <v>35601.4088523319</v>
      </c>
      <c r="AZ731" s="18">
        <f ca="1" t="shared" ref="AZ731:BD731" si="5443">AJ731-AU731-AE731</f>
        <v>27715.0428885556</v>
      </c>
      <c r="BA731" s="18">
        <f ca="1" t="shared" si="5443"/>
        <v>23944.0189054487</v>
      </c>
      <c r="BB731" s="18">
        <f ca="1" t="shared" si="5443"/>
        <v>29421.8163197393</v>
      </c>
      <c r="BC731" s="18">
        <f ca="1" t="shared" si="5443"/>
        <v>33855.4315413108</v>
      </c>
      <c r="BD731" s="18">
        <f ca="1" t="shared" si="5443"/>
        <v>44729.8293047405</v>
      </c>
      <c r="BE731" s="18">
        <f ca="1" t="shared" ref="BE731:BI731" si="5444">AZ731/Z731</f>
        <v>24542.6495751281</v>
      </c>
      <c r="BF731" s="18">
        <f ca="1" t="shared" si="5444"/>
        <v>18314.1366715023</v>
      </c>
      <c r="BG731" s="18">
        <f ca="1" t="shared" si="5444"/>
        <v>19266.8440661073</v>
      </c>
      <c r="BH731" s="18">
        <f ca="1" t="shared" si="5444"/>
        <v>18063.6326208277</v>
      </c>
      <c r="BI731" s="18">
        <f ca="1" t="shared" si="5444"/>
        <v>19813.6061968511</v>
      </c>
      <c r="BJ731" s="18">
        <f ca="1" t="shared" si="5262"/>
        <v>74368.5120505718</v>
      </c>
      <c r="BK731" s="18">
        <f ca="1" t="shared" si="5263"/>
        <v>39825.0761221464</v>
      </c>
      <c r="BL731" s="18">
        <f ca="1" t="shared" si="5264"/>
        <v>114193.588172718</v>
      </c>
      <c r="BM731" s="18">
        <f ca="1">BK731*'Ejercicio 3 - TIR'!$D$5</f>
        <v>19912.5380610732</v>
      </c>
      <c r="BN731" s="18">
        <f ca="1" t="shared" si="5265"/>
        <v>94281.050111645</v>
      </c>
      <c r="BO731" s="18">
        <f ca="1" t="shared" si="5266"/>
        <v>41762.9047052889</v>
      </c>
      <c r="BP731" s="18">
        <f ca="1" t="shared" si="5267"/>
        <v>-121147.350004768</v>
      </c>
      <c r="BQ731" s="18">
        <f ca="1" t="shared" ref="BQ731:BT731" si="5445">BE731</f>
        <v>24542.6495751281</v>
      </c>
      <c r="BR731" s="18">
        <f ca="1" t="shared" si="5445"/>
        <v>18314.1366715023</v>
      </c>
      <c r="BS731" s="18">
        <f ca="1" t="shared" si="5445"/>
        <v>19266.8440661073</v>
      </c>
      <c r="BT731" s="18">
        <f ca="1" t="shared" si="5445"/>
        <v>18063.6326208277</v>
      </c>
      <c r="BU731" s="18">
        <f ca="1" t="shared" si="5269"/>
        <v>61576.5109021399</v>
      </c>
      <c r="BV731" s="20">
        <f ca="1" t="shared" si="5270"/>
        <v>4.63944326101413</v>
      </c>
    </row>
    <row r="732" ht="15" customHeight="1" spans="1:74">
      <c r="A732" s="16">
        <v>731</v>
      </c>
      <c r="B732" s="17">
        <f ca="1" t="shared" ref="B732:F732" si="5446">RAND()</f>
        <v>0.434820260379743</v>
      </c>
      <c r="C732" s="18">
        <f ca="1">IF(B732&lt;=('Ejercicio 3 - TIR'!$D$13-'Ejercicio 3 - TIR'!$C$13)/('Ejercicio 3 - TIR'!$E$13-'Ejercicio 3 - TIR'!$C$13),'Ejercicio 3 - TIR'!$C$13+SQRT(('Ejercicio 3 - TIR'!$E$13-'Ejercicio 3 - TIR'!$C$13)*('Ejercicio 3 - TIR'!$D$13-'Ejercicio 3 - TIR'!$C$13)*B732),'Ejercicio 3 - TIR'!$E$13-SQRT(('Ejercicio 3 - TIR'!$E$13-'Ejercicio 3 - TIR'!$C$13)*('Ejercicio 3 - TIR'!$E$13-'Ejercicio 3 - TIR'!$D$13)*(1-B732)))</f>
        <v>73957.4254816405</v>
      </c>
      <c r="D732" s="17">
        <f ca="1" t="shared" si="5446"/>
        <v>0.964323042428506</v>
      </c>
      <c r="E732" s="18">
        <f ca="1">IF(D732&lt;=('Ejercicio 3 - TIR'!$D$14-'Ejercicio 3 - TIR'!$C$14)/('Ejercicio 3 - TIR'!$E$14-'Ejercicio 3 - TIR'!$C$14),'Ejercicio 3 - TIR'!$C$14+SQRT(('Ejercicio 3 - TIR'!$E$14-'Ejercicio 3 - TIR'!$C$14)*('Ejercicio 3 - TIR'!$D$14-'Ejercicio 3 - TIR'!$C$14)*D732),'Ejercicio 3 - TIR'!$E$14-SQRT(('Ejercicio 3 - TIR'!$E$14-'Ejercicio 3 - TIR'!$C$14)*('Ejercicio 3 - TIR'!$E$14-'Ejercicio 3 - TIR'!$D$14)*(1-D732)))</f>
        <v>37686.6596368618</v>
      </c>
      <c r="F732" s="17">
        <f ca="1" t="shared" si="5446"/>
        <v>0.899125821465824</v>
      </c>
      <c r="G732" s="18">
        <f ca="1">IF(F732&lt;=('Ejercicio 3 - TIR'!$D$18-'Ejercicio 3 - TIR'!$C$18)/('Ejercicio 3 - TIR'!$E$18-'Ejercicio 3 - TIR'!$C$18),'Ejercicio 3 - TIR'!$C$18+SQRT(('Ejercicio 3 - TIR'!$E$18-'Ejercicio 3 - TIR'!$C$18)*('Ejercicio 3 - TIR'!$D$18-'Ejercicio 3 - TIR'!$C$18)*F732),'Ejercicio 3 - TIR'!$E$18-SQRT(('Ejercicio 3 - TIR'!$E$18-'Ejercicio 3 - TIR'!$C$18)*('Ejercicio 3 - TIR'!$E$18-'Ejercicio 3 - TIR'!$D$18)*(1-F732)))</f>
        <v>42249.443076382</v>
      </c>
      <c r="H732" s="17">
        <f ca="1" t="shared" ref="H732:L732" si="5447">RAND()</f>
        <v>0.734306513820372</v>
      </c>
      <c r="I732" s="18">
        <f ca="1">IF(H732&lt;=('Ejercicio 3 - TIR'!$D$18-'Ejercicio 3 - TIR'!$C$18)/('Ejercicio 3 - TIR'!$E$18-'Ejercicio 3 - TIR'!$C$18),'Ejercicio 3 - TIR'!$C$18+SQRT(('Ejercicio 3 - TIR'!$E$18-'Ejercicio 3 - TIR'!$C$18)*('Ejercicio 3 - TIR'!$D$18-'Ejercicio 3 - TIR'!$C$18)*H732),'Ejercicio 3 - TIR'!$E$18-SQRT(('Ejercicio 3 - TIR'!$E$18-'Ejercicio 3 - TIR'!$C$18)*('Ejercicio 3 - TIR'!$E$18-'Ejercicio 3 - TIR'!$D$18)*(1-H732)))</f>
        <v>40536.0318702446</v>
      </c>
      <c r="J732" s="17">
        <f ca="1" t="shared" si="5447"/>
        <v>0.710760014823463</v>
      </c>
      <c r="K732" s="18">
        <f ca="1">IF(J732&lt;=('Ejercicio 3 - TIR'!$D$18-'Ejercicio 3 - TIR'!$C$18)/('Ejercicio 3 - TIR'!$E$18-'Ejercicio 3 - TIR'!$C$18),'Ejercicio 3 - TIR'!$C$18+SQRT(('Ejercicio 3 - TIR'!$E$18-'Ejercicio 3 - TIR'!$C$18)*('Ejercicio 3 - TIR'!$D$18-'Ejercicio 3 - TIR'!$C$18)*J732),'Ejercicio 3 - TIR'!$E$18-SQRT(('Ejercicio 3 - TIR'!$E$18-'Ejercicio 3 - TIR'!$C$18)*('Ejercicio 3 - TIR'!$E$18-'Ejercicio 3 - TIR'!$D$18)*(1-J732)))</f>
        <v>40342.4256432945</v>
      </c>
      <c r="L732" s="17">
        <f ca="1" t="shared" si="5447"/>
        <v>0.0834566059202846</v>
      </c>
      <c r="M732" s="18">
        <f ca="1">IF(L732&lt;=('Ejercicio 3 - TIR'!$D$18-'Ejercicio 3 - TIR'!$C$18)/('Ejercicio 3 - TIR'!$E$18-'Ejercicio 3 - TIR'!$C$18),'Ejercicio 3 - TIR'!$C$18+SQRT(('Ejercicio 3 - TIR'!$E$18-'Ejercicio 3 - TIR'!$C$18)*('Ejercicio 3 - TIR'!$D$18-'Ejercicio 3 - TIR'!$C$18)*L732),'Ejercicio 3 - TIR'!$E$18-SQRT(('Ejercicio 3 - TIR'!$E$18-'Ejercicio 3 - TIR'!$C$18)*('Ejercicio 3 - TIR'!$E$18-'Ejercicio 3 - TIR'!$D$18)*(1-L732)))</f>
        <v>33538.1479460366</v>
      </c>
      <c r="N732" s="17">
        <f ca="1" t="shared" ref="N732:R732" si="5448">RAND()</f>
        <v>0.428817435184674</v>
      </c>
      <c r="O732" s="18">
        <f ca="1">IF(N732&lt;=('Ejercicio 3 - TIR'!$D$18-'Ejercicio 3 - TIR'!$C$18)/('Ejercicio 3 - TIR'!$E$18-'Ejercicio 3 - TIR'!$C$18),'Ejercicio 3 - TIR'!$C$18+SQRT(('Ejercicio 3 - TIR'!$E$18-'Ejercicio 3 - TIR'!$C$18)*('Ejercicio 3 - TIR'!$D$18-'Ejercicio 3 - TIR'!$C$18)*N732),'Ejercicio 3 - TIR'!$E$18-SQRT(('Ejercicio 3 - TIR'!$E$18-'Ejercicio 3 - TIR'!$C$18)*('Ejercicio 3 - TIR'!$E$18-'Ejercicio 3 - TIR'!$D$18)*(1-N732)))</f>
        <v>38020.1381083932</v>
      </c>
      <c r="P732" s="17">
        <f ca="1" t="shared" si="5448"/>
        <v>0.183143520930029</v>
      </c>
      <c r="Q732" s="19">
        <f ca="1">IF(P732&lt;=('Ejercicio 3 - TIR'!$D$22-'Ejercicio 3 - TIR'!$C$22)/('Ejercicio 3 - TIR'!$E$22-'Ejercicio 3 - TIR'!$C$22),'Ejercicio 3 - TIR'!$C$22+SQRT(('Ejercicio 3 - TIR'!$E$22-'Ejercicio 3 - TIR'!$C$22)*('Ejercicio 3 - TIR'!$D$22-'Ejercicio 3 - TIR'!$C$22)*P732),'Ejercicio 3 - TIR'!$E$22-SQRT(('Ejercicio 3 - TIR'!$E$22-'Ejercicio 3 - TIR'!$C$22)*('Ejercicio 3 - TIR'!$E$22-'Ejercicio 3 - TIR'!$D$22)*(1-P732)))</f>
        <v>0.138156495743233</v>
      </c>
      <c r="R732" s="17">
        <f ca="1" t="shared" si="5448"/>
        <v>0.276211618928051</v>
      </c>
      <c r="S732" s="19">
        <f ca="1">IF(R732&lt;=('Ejercicio 3 - TIR'!$D$23-'Ejercicio 3 - TIR'!$C$23)/('Ejercicio 3 - TIR'!$E$23-'Ejercicio 3 - TIR'!$C$23),'Ejercicio 3 - TIR'!$C$23+SQRT(('Ejercicio 3 - TIR'!$E$23-'Ejercicio 3 - TIR'!$C$23)*('Ejercicio 3 - TIR'!$D$23-'Ejercicio 3 - TIR'!$C$23)*R732),'Ejercicio 3 - TIR'!$E$23-SQRT(('Ejercicio 3 - TIR'!$E$23-'Ejercicio 3 - TIR'!$C$23)*('Ejercicio 3 - TIR'!$E$23-'Ejercicio 3 - TIR'!$D$23)*(1-R732)))</f>
        <v>0.142297553992994</v>
      </c>
      <c r="T732" s="17">
        <f ca="1" t="shared" ref="T732:X732" si="5449">RAND()</f>
        <v>0.791386055128985</v>
      </c>
      <c r="U732" s="19">
        <f ca="1">IF(T732&lt;=('Ejercicio 3 - TIR'!$D$24-'Ejercicio 3 - TIR'!$C$24)/('Ejercicio 3 - TIR'!$E$24-'Ejercicio 3 - TIR'!$C$24),'Ejercicio 3 - TIR'!$C$24+SQRT(('Ejercicio 3 - TIR'!$E$24-'Ejercicio 3 - TIR'!$C$24)*('Ejercicio 3 - TIR'!$D$24-'Ejercicio 3 - TIR'!$C$24)*T732),'Ejercicio 3 - TIR'!$E$24-SQRT(('Ejercicio 3 - TIR'!$E$24-'Ejercicio 3 - TIR'!$C$24)*('Ejercicio 3 - TIR'!$E$24-'Ejercicio 3 - TIR'!$D$24)*(1-T732)))</f>
        <v>0.195831445106527</v>
      </c>
      <c r="V732" s="17">
        <f ca="1" t="shared" si="5449"/>
        <v>0.534455837365795</v>
      </c>
      <c r="W732" s="19">
        <f ca="1">IF(V732&lt;=('Ejercicio 3 - TIR'!$D$25-'Ejercicio 3 - TIR'!$C$25)/('Ejercicio 3 - TIR'!$E$25-'Ejercicio 3 - TIR'!$C$25),'Ejercicio 3 - TIR'!$C$25+SQRT(('Ejercicio 3 - TIR'!$E$25-'Ejercicio 3 - TIR'!$C$25)*('Ejercicio 3 - TIR'!$D$25-'Ejercicio 3 - TIR'!$C$25)*V732),'Ejercicio 3 - TIR'!$E$25-SQRT(('Ejercicio 3 - TIR'!$E$25-'Ejercicio 3 - TIR'!$C$25)*('Ejercicio 3 - TIR'!$E$25-'Ejercicio 3 - TIR'!$D$25)*(1-V732)))</f>
        <v>0.209634116271042</v>
      </c>
      <c r="X732" s="17">
        <f ca="1" t="shared" si="5449"/>
        <v>0.448415327056446</v>
      </c>
      <c r="Y732" s="19">
        <f ca="1">IF(X732&lt;=('Ejercicio 3 - TIR'!$D$26-'Ejercicio 3 - TIR'!$C$26)/('Ejercicio 3 - TIR'!$E$26-'Ejercicio 3 - TIR'!$C$26),'Ejercicio 3 - TIR'!$C$26+SQRT(('Ejercicio 3 - TIR'!$E$26-'Ejercicio 3 - TIR'!$C$26)*('Ejercicio 3 - TIR'!$D$26-'Ejercicio 3 - TIR'!$C$26)*X732),'Ejercicio 3 - TIR'!$E$26-SQRT(('Ejercicio 3 - TIR'!$E$26-'Ejercicio 3 - TIR'!$C$26)*('Ejercicio 3 - TIR'!$E$26-'Ejercicio 3 - TIR'!$D$26)*(1-X732)))</f>
        <v>0.225423840059095</v>
      </c>
      <c r="Z732" s="17">
        <f ca="1" t="shared" si="5240"/>
        <v>1.13815649574323</v>
      </c>
      <c r="AA732" s="17">
        <f ca="1" t="shared" si="5241"/>
        <v>1.30011338114873</v>
      </c>
      <c r="AB732" s="17">
        <f ca="1" t="shared" si="5242"/>
        <v>1.55471646338142</v>
      </c>
      <c r="AC732" s="17">
        <f ca="1" t="shared" si="5243"/>
        <v>1.88063807523443</v>
      </c>
      <c r="AD732" s="17">
        <f ca="1" t="shared" si="5244"/>
        <v>2.30457873191512</v>
      </c>
      <c r="AE732" s="16">
        <f ca="1" t="shared" si="5245"/>
        <v>5206.65683169679</v>
      </c>
      <c r="AF732" s="16">
        <f ca="1" t="shared" si="5246"/>
        <v>5947.55136332815</v>
      </c>
      <c r="AG732" s="16">
        <f ca="1" t="shared" si="5247"/>
        <v>7112.268941654</v>
      </c>
      <c r="AH732" s="16">
        <f ca="1" t="shared" si="5248"/>
        <v>8603.24315591962</v>
      </c>
      <c r="AI732" s="16">
        <f ca="1" t="shared" si="5249"/>
        <v>10542.6192650891</v>
      </c>
      <c r="AJ732" s="18">
        <f ca="1" t="shared" si="5250"/>
        <v>48086.4780789181</v>
      </c>
      <c r="AK732" s="18">
        <f ca="1" t="shared" si="5251"/>
        <v>52701.4374531765</v>
      </c>
      <c r="AL732" s="18">
        <f ca="1" t="shared" si="5252"/>
        <v>62721.0333203709</v>
      </c>
      <c r="AM732" s="18">
        <f ca="1" t="shared" si="5253"/>
        <v>63073.1180001616</v>
      </c>
      <c r="AN732" s="18">
        <f ca="1" t="shared" si="5254"/>
        <v>87620.4016690784</v>
      </c>
      <c r="AO732" s="18">
        <f ca="1">C732/'Ejercicio 3 - TIR'!$D$7</f>
        <v>14791.4850963281</v>
      </c>
      <c r="AP732" s="18">
        <f ca="1" t="shared" si="5255"/>
        <v>33294.99298259</v>
      </c>
      <c r="AQ732" s="18">
        <f ca="1" t="shared" si="5256"/>
        <v>37909.9523568484</v>
      </c>
      <c r="AR732" s="18">
        <f ca="1" t="shared" si="5257"/>
        <v>47929.5482240428</v>
      </c>
      <c r="AS732" s="18">
        <f ca="1" t="shared" si="5258"/>
        <v>48281.6329038335</v>
      </c>
      <c r="AT732" s="18">
        <f ca="1" t="shared" si="5259"/>
        <v>72828.9165727504</v>
      </c>
      <c r="AU732" s="18">
        <f ca="1">AP732*'Ejercicio 3 - TIR'!$D$5</f>
        <v>16647.496491295</v>
      </c>
      <c r="AV732" s="18">
        <f ca="1">AQ732*'Ejercicio 3 - TIR'!$D$5</f>
        <v>18954.9761784242</v>
      </c>
      <c r="AW732" s="18">
        <f ca="1">AR732*'Ejercicio 3 - TIR'!$D$5</f>
        <v>23964.7741120214</v>
      </c>
      <c r="AX732" s="18">
        <f ca="1">AS732*'Ejercicio 3 - TIR'!$D$5</f>
        <v>24140.8164519168</v>
      </c>
      <c r="AY732" s="18">
        <f ca="1">AT732*'Ejercicio 3 - TIR'!$D$5</f>
        <v>36414.4582863752</v>
      </c>
      <c r="AZ732" s="18">
        <f ca="1" t="shared" ref="AZ732:BD732" si="5450">AJ732-AU732-AE732</f>
        <v>26232.3247559263</v>
      </c>
      <c r="BA732" s="18">
        <f ca="1" t="shared" si="5450"/>
        <v>27798.9099114241</v>
      </c>
      <c r="BB732" s="18">
        <f ca="1" t="shared" si="5450"/>
        <v>31643.9902666955</v>
      </c>
      <c r="BC732" s="18">
        <f ca="1" t="shared" si="5450"/>
        <v>30329.0583923252</v>
      </c>
      <c r="BD732" s="18">
        <f ca="1" t="shared" si="5450"/>
        <v>40663.3241176141</v>
      </c>
      <c r="BE732" s="18">
        <f ca="1" t="shared" ref="BE732:BI732" si="5451">AZ732/Z732</f>
        <v>23048.0824509078</v>
      </c>
      <c r="BF732" s="18">
        <f ca="1" t="shared" si="5451"/>
        <v>21381.9120043684</v>
      </c>
      <c r="BG732" s="18">
        <f ca="1" t="shared" si="5451"/>
        <v>20353.5442069428</v>
      </c>
      <c r="BH732" s="18">
        <f ca="1" t="shared" si="5451"/>
        <v>16127.0043352412</v>
      </c>
      <c r="BI732" s="18">
        <f ca="1" t="shared" si="5451"/>
        <v>17644.5801371354</v>
      </c>
      <c r="BJ732" s="18">
        <f ca="1" t="shared" si="5262"/>
        <v>86851.8742760357</v>
      </c>
      <c r="BK732" s="18">
        <f ca="1" t="shared" si="5263"/>
        <v>34088.1419664372</v>
      </c>
      <c r="BL732" s="18">
        <f ca="1" t="shared" si="5264"/>
        <v>120940.016242473</v>
      </c>
      <c r="BM732" s="18">
        <f ca="1">BK732*'Ejercicio 3 - TIR'!$D$5</f>
        <v>17044.0709832186</v>
      </c>
      <c r="BN732" s="18">
        <f ca="1" t="shared" si="5265"/>
        <v>103895.945259254</v>
      </c>
      <c r="BO732" s="18">
        <f ca="1" t="shared" si="5266"/>
        <v>45082.4021850259</v>
      </c>
      <c r="BP732" s="18">
        <f ca="1" t="shared" si="5267"/>
        <v>-111644.085118502</v>
      </c>
      <c r="BQ732" s="18">
        <f ca="1" t="shared" ref="BQ732:BT732" si="5452">BE732</f>
        <v>23048.0824509078</v>
      </c>
      <c r="BR732" s="18">
        <f ca="1" t="shared" si="5452"/>
        <v>21381.9120043684</v>
      </c>
      <c r="BS732" s="18">
        <f ca="1" t="shared" si="5452"/>
        <v>20353.5442069428</v>
      </c>
      <c r="BT732" s="18">
        <f ca="1" t="shared" si="5452"/>
        <v>16127.0043352412</v>
      </c>
      <c r="BU732" s="18">
        <f ca="1" t="shared" si="5269"/>
        <v>62726.9823221613</v>
      </c>
      <c r="BV732" s="20">
        <f ca="1" t="shared" si="5270"/>
        <v>7.62995822408021</v>
      </c>
    </row>
    <row r="733" ht="15" customHeight="1" spans="1:74">
      <c r="A733" s="16">
        <v>732</v>
      </c>
      <c r="B733" s="17">
        <f ca="1" t="shared" ref="B733:F733" si="5453">RAND()</f>
        <v>0.523225865254205</v>
      </c>
      <c r="C733" s="18">
        <f ca="1">IF(B733&lt;=('Ejercicio 3 - TIR'!$D$13-'Ejercicio 3 - TIR'!$C$13)/('Ejercicio 3 - TIR'!$E$13-'Ejercicio 3 - TIR'!$C$13),'Ejercicio 3 - TIR'!$C$13+SQRT(('Ejercicio 3 - TIR'!$E$13-'Ejercicio 3 - TIR'!$C$13)*('Ejercicio 3 - TIR'!$D$13-'Ejercicio 3 - TIR'!$C$13)*B733),'Ejercicio 3 - TIR'!$E$13-SQRT(('Ejercicio 3 - TIR'!$E$13-'Ejercicio 3 - TIR'!$C$13)*('Ejercicio 3 - TIR'!$E$13-'Ejercicio 3 - TIR'!$D$13)*(1-B733)))</f>
        <v>76080.7825860679</v>
      </c>
      <c r="D733" s="17">
        <f ca="1" t="shared" si="5453"/>
        <v>0.667766888819729</v>
      </c>
      <c r="E733" s="18">
        <f ca="1">IF(D733&lt;=('Ejercicio 3 - TIR'!$D$14-'Ejercicio 3 - TIR'!$C$14)/('Ejercicio 3 - TIR'!$E$14-'Ejercicio 3 - TIR'!$C$14),'Ejercicio 3 - TIR'!$C$14+SQRT(('Ejercicio 3 - TIR'!$E$14-'Ejercicio 3 - TIR'!$C$14)*('Ejercicio 3 - TIR'!$D$14-'Ejercicio 3 - TIR'!$C$14)*D733),'Ejercicio 3 - TIR'!$E$14-SQRT(('Ejercicio 3 - TIR'!$E$14-'Ejercicio 3 - TIR'!$C$14)*('Ejercicio 3 - TIR'!$E$14-'Ejercicio 3 - TIR'!$D$14)*(1-D733)))</f>
        <v>32940.611451617</v>
      </c>
      <c r="F733" s="17">
        <f ca="1" t="shared" si="5453"/>
        <v>0.246093484652928</v>
      </c>
      <c r="G733" s="18">
        <f ca="1">IF(F733&lt;=('Ejercicio 3 - TIR'!$D$18-'Ejercicio 3 - TIR'!$C$18)/('Ejercicio 3 - TIR'!$E$18-'Ejercicio 3 - TIR'!$C$18),'Ejercicio 3 - TIR'!$C$18+SQRT(('Ejercicio 3 - TIR'!$E$18-'Ejercicio 3 - TIR'!$C$18)*('Ejercicio 3 - TIR'!$D$18-'Ejercicio 3 - TIR'!$C$18)*F733),'Ejercicio 3 - TIR'!$E$18-SQRT(('Ejercicio 3 - TIR'!$E$18-'Ejercicio 3 - TIR'!$C$18)*('Ejercicio 3 - TIR'!$E$18-'Ejercicio 3 - TIR'!$D$18)*(1-F733)))</f>
        <v>36075.6911292411</v>
      </c>
      <c r="H733" s="17">
        <f ca="1" t="shared" ref="H733:L733" si="5454">RAND()</f>
        <v>0.838737411102213</v>
      </c>
      <c r="I733" s="18">
        <f ca="1">IF(H733&lt;=('Ejercicio 3 - TIR'!$D$18-'Ejercicio 3 - TIR'!$C$18)/('Ejercicio 3 - TIR'!$E$18-'Ejercicio 3 - TIR'!$C$18),'Ejercicio 3 - TIR'!$C$18+SQRT(('Ejercicio 3 - TIR'!$E$18-'Ejercicio 3 - TIR'!$C$18)*('Ejercicio 3 - TIR'!$D$18-'Ejercicio 3 - TIR'!$C$18)*H733),'Ejercicio 3 - TIR'!$E$18-SQRT(('Ejercicio 3 - TIR'!$E$18-'Ejercicio 3 - TIR'!$C$18)*('Ejercicio 3 - TIR'!$E$18-'Ejercicio 3 - TIR'!$D$18)*(1-H733)))</f>
        <v>41522.2573172625</v>
      </c>
      <c r="J733" s="17">
        <f ca="1" t="shared" si="5454"/>
        <v>0.951536803797512</v>
      </c>
      <c r="K733" s="18">
        <f ca="1">IF(J733&lt;=('Ejercicio 3 - TIR'!$D$18-'Ejercicio 3 - TIR'!$C$18)/('Ejercicio 3 - TIR'!$E$18-'Ejercicio 3 - TIR'!$C$18),'Ejercicio 3 - TIR'!$C$18+SQRT(('Ejercicio 3 - TIR'!$E$18-'Ejercicio 3 - TIR'!$C$18)*('Ejercicio 3 - TIR'!$D$18-'Ejercicio 3 - TIR'!$C$18)*J733),'Ejercicio 3 - TIR'!$E$18-SQRT(('Ejercicio 3 - TIR'!$E$18-'Ejercicio 3 - TIR'!$C$18)*('Ejercicio 3 - TIR'!$E$18-'Ejercicio 3 - TIR'!$D$18)*(1-J733)))</f>
        <v>43093.500664782</v>
      </c>
      <c r="L733" s="17">
        <f ca="1" t="shared" si="5454"/>
        <v>0.313900046541213</v>
      </c>
      <c r="M733" s="18">
        <f ca="1">IF(L733&lt;=('Ejercicio 3 - TIR'!$D$18-'Ejercicio 3 - TIR'!$C$18)/('Ejercicio 3 - TIR'!$E$18-'Ejercicio 3 - TIR'!$C$18),'Ejercicio 3 - TIR'!$C$18+SQRT(('Ejercicio 3 - TIR'!$E$18-'Ejercicio 3 - TIR'!$C$18)*('Ejercicio 3 - TIR'!$D$18-'Ejercicio 3 - TIR'!$C$18)*L733),'Ejercicio 3 - TIR'!$E$18-SQRT(('Ejercicio 3 - TIR'!$E$18-'Ejercicio 3 - TIR'!$C$18)*('Ejercicio 3 - TIR'!$E$18-'Ejercicio 3 - TIR'!$D$18)*(1-L733)))</f>
        <v>36861.8515709087</v>
      </c>
      <c r="N733" s="17">
        <f ca="1" t="shared" ref="N733:R733" si="5455">RAND()</f>
        <v>0.667087974886113</v>
      </c>
      <c r="O733" s="18">
        <f ca="1">IF(N733&lt;=('Ejercicio 3 - TIR'!$D$18-'Ejercicio 3 - TIR'!$C$18)/('Ejercicio 3 - TIR'!$E$18-'Ejercicio 3 - TIR'!$C$18),'Ejercicio 3 - TIR'!$C$18+SQRT(('Ejercicio 3 - TIR'!$E$18-'Ejercicio 3 - TIR'!$C$18)*('Ejercicio 3 - TIR'!$D$18-'Ejercicio 3 - TIR'!$C$18)*N733),'Ejercicio 3 - TIR'!$E$18-SQRT(('Ejercicio 3 - TIR'!$E$18-'Ejercicio 3 - TIR'!$C$18)*('Ejercicio 3 - TIR'!$E$18-'Ejercicio 3 - TIR'!$D$18)*(1-N733)))</f>
        <v>40003.1608107183</v>
      </c>
      <c r="P733" s="17">
        <f ca="1" t="shared" si="5455"/>
        <v>0.109427521034964</v>
      </c>
      <c r="Q733" s="19">
        <f ca="1">IF(P733&lt;=('Ejercicio 3 - TIR'!$D$22-'Ejercicio 3 - TIR'!$C$22)/('Ejercicio 3 - TIR'!$E$22-'Ejercicio 3 - TIR'!$C$22),'Ejercicio 3 - TIR'!$C$22+SQRT(('Ejercicio 3 - TIR'!$E$22-'Ejercicio 3 - TIR'!$C$22)*('Ejercicio 3 - TIR'!$D$22-'Ejercicio 3 - TIR'!$C$22)*P733),'Ejercicio 3 - TIR'!$E$22-SQRT(('Ejercicio 3 - TIR'!$E$22-'Ejercicio 3 - TIR'!$C$22)*('Ejercicio 3 - TIR'!$E$22-'Ejercicio 3 - TIR'!$D$22)*(1-P733)))</f>
        <v>0.134034583636964</v>
      </c>
      <c r="R733" s="17">
        <f ca="1" t="shared" si="5455"/>
        <v>0.167681648897528</v>
      </c>
      <c r="S733" s="19">
        <f ca="1">IF(R733&lt;=('Ejercicio 3 - TIR'!$D$23-'Ejercicio 3 - TIR'!$C$23)/('Ejercicio 3 - TIR'!$E$23-'Ejercicio 3 - TIR'!$C$23),'Ejercicio 3 - TIR'!$C$23+SQRT(('Ejercicio 3 - TIR'!$E$23-'Ejercicio 3 - TIR'!$C$23)*('Ejercicio 3 - TIR'!$D$23-'Ejercicio 3 - TIR'!$C$23)*R733),'Ejercicio 3 - TIR'!$E$23-SQRT(('Ejercicio 3 - TIR'!$E$23-'Ejercicio 3 - TIR'!$C$23)*('Ejercicio 3 - TIR'!$E$23-'Ejercicio 3 - TIR'!$D$23)*(1-R733)))</f>
        <v>0.137373168047755</v>
      </c>
      <c r="T733" s="17">
        <f ca="1" t="shared" ref="T733:X733" si="5456">RAND()</f>
        <v>0.0127539589797698</v>
      </c>
      <c r="U733" s="19">
        <f ca="1">IF(T733&lt;=('Ejercicio 3 - TIR'!$D$24-'Ejercicio 3 - TIR'!$C$24)/('Ejercicio 3 - TIR'!$E$24-'Ejercicio 3 - TIR'!$C$24),'Ejercicio 3 - TIR'!$C$24+SQRT(('Ejercicio 3 - TIR'!$E$24-'Ejercicio 3 - TIR'!$C$24)*('Ejercicio 3 - TIR'!$D$24-'Ejercicio 3 - TIR'!$C$24)*T733),'Ejercicio 3 - TIR'!$E$24-SQRT(('Ejercicio 3 - TIR'!$E$24-'Ejercicio 3 - TIR'!$C$24)*('Ejercicio 3 - TIR'!$E$24-'Ejercicio 3 - TIR'!$D$24)*(1-T733)))</f>
        <v>0.155175259786476</v>
      </c>
      <c r="V733" s="17">
        <f ca="1" t="shared" si="5456"/>
        <v>0.335222809071545</v>
      </c>
      <c r="W733" s="19">
        <f ca="1">IF(V733&lt;=('Ejercicio 3 - TIR'!$D$25-'Ejercicio 3 - TIR'!$C$25)/('Ejercicio 3 - TIR'!$E$25-'Ejercicio 3 - TIR'!$C$25),'Ejercicio 3 - TIR'!$C$25+SQRT(('Ejercicio 3 - TIR'!$E$25-'Ejercicio 3 - TIR'!$C$25)*('Ejercicio 3 - TIR'!$D$25-'Ejercicio 3 - TIR'!$C$25)*V733),'Ejercicio 3 - TIR'!$E$25-SQRT(('Ejercicio 3 - TIR'!$E$25-'Ejercicio 3 - TIR'!$C$25)*('Ejercicio 3 - TIR'!$E$25-'Ejercicio 3 - TIR'!$D$25)*(1-V733)))</f>
        <v>0.201763912179266</v>
      </c>
      <c r="X733" s="17">
        <f ca="1" t="shared" si="5456"/>
        <v>0.0331068763555669</v>
      </c>
      <c r="Y733" s="19">
        <f ca="1">IF(X733&lt;=('Ejercicio 3 - TIR'!$D$26-'Ejercicio 3 - TIR'!$C$26)/('Ejercicio 3 - TIR'!$E$26-'Ejercicio 3 - TIR'!$C$26),'Ejercicio 3 - TIR'!$C$26+SQRT(('Ejercicio 3 - TIR'!$E$26-'Ejercicio 3 - TIR'!$C$26)*('Ejercicio 3 - TIR'!$D$26-'Ejercicio 3 - TIR'!$C$26)*X733),'Ejercicio 3 - TIR'!$E$26-SQRT(('Ejercicio 3 - TIR'!$E$26-'Ejercicio 3 - TIR'!$C$26)*('Ejercicio 3 - TIR'!$E$26-'Ejercicio 3 - TIR'!$D$26)*(1-X733)))</f>
        <v>0.199454552668425</v>
      </c>
      <c r="Z733" s="17">
        <f ca="1" t="shared" si="5240"/>
        <v>1.13403458363696</v>
      </c>
      <c r="AA733" s="17">
        <f ca="1" t="shared" si="5241"/>
        <v>1.28982050706689</v>
      </c>
      <c r="AB733" s="17">
        <f ca="1" t="shared" si="5242"/>
        <v>1.48996873932892</v>
      </c>
      <c r="AC733" s="17">
        <f ca="1" t="shared" si="5243"/>
        <v>1.79059066120073</v>
      </c>
      <c r="AD733" s="17">
        <f ca="1" t="shared" si="5244"/>
        <v>2.14773212054278</v>
      </c>
      <c r="AE733" s="16">
        <f ca="1" t="shared" si="5245"/>
        <v>4415.18114066449</v>
      </c>
      <c r="AF733" s="16">
        <f ca="1" t="shared" si="5246"/>
        <v>5021.70856146228</v>
      </c>
      <c r="AG733" s="16">
        <f ca="1" t="shared" si="5247"/>
        <v>5800.95349205916</v>
      </c>
      <c r="AH733" s="16">
        <f ca="1" t="shared" si="5248"/>
        <v>6971.37656298698</v>
      </c>
      <c r="AI733" s="16">
        <f ca="1" t="shared" si="5249"/>
        <v>8361.8493568407</v>
      </c>
      <c r="AJ733" s="18">
        <f ca="1" t="shared" si="5250"/>
        <v>40911.0813691647</v>
      </c>
      <c r="AK733" s="18">
        <f ca="1" t="shared" si="5251"/>
        <v>53556.2589875135</v>
      </c>
      <c r="AL733" s="18">
        <f ca="1" t="shared" si="5252"/>
        <v>64207.9688587753</v>
      </c>
      <c r="AM733" s="18">
        <f ca="1" t="shared" si="5253"/>
        <v>66004.4871774366</v>
      </c>
      <c r="AN733" s="18">
        <f ca="1" t="shared" si="5254"/>
        <v>85916.0733964179</v>
      </c>
      <c r="AO733" s="18">
        <f ca="1">C733/'Ejercicio 3 - TIR'!$D$7</f>
        <v>15216.1565172136</v>
      </c>
      <c r="AP733" s="18">
        <f ca="1" t="shared" si="5255"/>
        <v>25694.9248519511</v>
      </c>
      <c r="AQ733" s="18">
        <f ca="1" t="shared" si="5256"/>
        <v>38340.1024702999</v>
      </c>
      <c r="AR733" s="18">
        <f ca="1" t="shared" si="5257"/>
        <v>48991.8123415617</v>
      </c>
      <c r="AS733" s="18">
        <f ca="1" t="shared" si="5258"/>
        <v>50788.330660223</v>
      </c>
      <c r="AT733" s="18">
        <f ca="1" t="shared" si="5259"/>
        <v>70699.9168792044</v>
      </c>
      <c r="AU733" s="18">
        <f ca="1">AP733*'Ejercicio 3 - TIR'!$D$5</f>
        <v>12847.4624259755</v>
      </c>
      <c r="AV733" s="18">
        <f ca="1">AQ733*'Ejercicio 3 - TIR'!$D$5</f>
        <v>19170.0512351499</v>
      </c>
      <c r="AW733" s="18">
        <f ca="1">AR733*'Ejercicio 3 - TIR'!$D$5</f>
        <v>24495.9061707808</v>
      </c>
      <c r="AX733" s="18">
        <f ca="1">AS733*'Ejercicio 3 - TIR'!$D$5</f>
        <v>25394.1653301115</v>
      </c>
      <c r="AY733" s="18">
        <f ca="1">AT733*'Ejercicio 3 - TIR'!$D$5</f>
        <v>35349.9584396022</v>
      </c>
      <c r="AZ733" s="18">
        <f ca="1" t="shared" ref="AZ733:BD733" si="5457">AJ733-AU733-AE733</f>
        <v>23648.4378025246</v>
      </c>
      <c r="BA733" s="18">
        <f ca="1" t="shared" si="5457"/>
        <v>29364.4991909012</v>
      </c>
      <c r="BB733" s="18">
        <f ca="1" t="shared" si="5457"/>
        <v>33911.1091959353</v>
      </c>
      <c r="BC733" s="18">
        <f ca="1" t="shared" si="5457"/>
        <v>33638.9452843381</v>
      </c>
      <c r="BD733" s="18">
        <f ca="1" t="shared" si="5457"/>
        <v>42204.2655999751</v>
      </c>
      <c r="BE733" s="18">
        <f ca="1" t="shared" ref="BE733:BI733" si="5458">AZ733/Z733</f>
        <v>20853.3656237199</v>
      </c>
      <c r="BF733" s="18">
        <f ca="1" t="shared" si="5458"/>
        <v>22766.3454178422</v>
      </c>
      <c r="BG733" s="18">
        <f ca="1" t="shared" si="5458"/>
        <v>22759.6111923857</v>
      </c>
      <c r="BH733" s="18">
        <f ca="1" t="shared" si="5458"/>
        <v>18786.5077224186</v>
      </c>
      <c r="BI733" s="18">
        <f ca="1" t="shared" si="5458"/>
        <v>19650.6189930749</v>
      </c>
      <c r="BJ733" s="18">
        <f ca="1" t="shared" si="5262"/>
        <v>70747.6092849573</v>
      </c>
      <c r="BK733" s="18">
        <f ca="1" t="shared" si="5263"/>
        <v>32680.228103226</v>
      </c>
      <c r="BL733" s="18">
        <f ca="1" t="shared" si="5264"/>
        <v>103427.837388183</v>
      </c>
      <c r="BM733" s="18">
        <f ca="1">BK733*'Ejercicio 3 - TIR'!$D$5</f>
        <v>16340.114051613</v>
      </c>
      <c r="BN733" s="18">
        <f ca="1" t="shared" si="5265"/>
        <v>87087.7233365703</v>
      </c>
      <c r="BO733" s="18">
        <f ca="1" t="shared" si="5266"/>
        <v>40548.6897102238</v>
      </c>
      <c r="BP733" s="18">
        <f ca="1" t="shared" si="5267"/>
        <v>-109021.394037685</v>
      </c>
      <c r="BQ733" s="18">
        <f ca="1" t="shared" ref="BQ733:BT733" si="5459">BE733</f>
        <v>20853.3656237199</v>
      </c>
      <c r="BR733" s="18">
        <f ca="1" t="shared" si="5459"/>
        <v>22766.3454178422</v>
      </c>
      <c r="BS733" s="18">
        <f ca="1" t="shared" si="5459"/>
        <v>22759.6111923857</v>
      </c>
      <c r="BT733" s="18">
        <f ca="1" t="shared" si="5459"/>
        <v>18786.5077224186</v>
      </c>
      <c r="BU733" s="18">
        <f ca="1" t="shared" si="5269"/>
        <v>60199.3087032987</v>
      </c>
      <c r="BV733" s="20">
        <f ca="1" t="shared" si="5270"/>
        <v>8.78280248260894</v>
      </c>
    </row>
    <row r="734" ht="15" customHeight="1" spans="1:74">
      <c r="A734" s="16">
        <v>733</v>
      </c>
      <c r="B734" s="17">
        <f ca="1" t="shared" ref="B734:F734" si="5460">RAND()</f>
        <v>0.00906739509034038</v>
      </c>
      <c r="C734" s="18">
        <f ca="1">IF(B734&lt;=('Ejercicio 3 - TIR'!$D$13-'Ejercicio 3 - TIR'!$C$13)/('Ejercicio 3 - TIR'!$E$13-'Ejercicio 3 - TIR'!$C$13),'Ejercicio 3 - TIR'!$C$13+SQRT(('Ejercicio 3 - TIR'!$E$13-'Ejercicio 3 - TIR'!$C$13)*('Ejercicio 3 - TIR'!$D$13-'Ejercicio 3 - TIR'!$C$13)*B734),'Ejercicio 3 - TIR'!$E$13-SQRT(('Ejercicio 3 - TIR'!$E$13-'Ejercicio 3 - TIR'!$C$13)*('Ejercicio 3 - TIR'!$E$13-'Ejercicio 3 - TIR'!$D$13)*(1-B734)))</f>
        <v>61904.4574125289</v>
      </c>
      <c r="D734" s="17">
        <f ca="1" t="shared" si="5460"/>
        <v>0.985067656278833</v>
      </c>
      <c r="E734" s="18">
        <f ca="1">IF(D734&lt;=('Ejercicio 3 - TIR'!$D$14-'Ejercicio 3 - TIR'!$C$14)/('Ejercicio 3 - TIR'!$E$14-'Ejercicio 3 - TIR'!$C$14),'Ejercicio 3 - TIR'!$C$14+SQRT(('Ejercicio 3 - TIR'!$E$14-'Ejercicio 3 - TIR'!$C$14)*('Ejercicio 3 - TIR'!$D$14-'Ejercicio 3 - TIR'!$C$14)*D734),'Ejercicio 3 - TIR'!$E$14-SQRT(('Ejercicio 3 - TIR'!$E$14-'Ejercicio 3 - TIR'!$C$14)*('Ejercicio 3 - TIR'!$E$14-'Ejercicio 3 - TIR'!$D$14)*(1-D734)))</f>
        <v>38503.3866370452</v>
      </c>
      <c r="F734" s="17">
        <f ca="1" t="shared" si="5460"/>
        <v>0.901197167913837</v>
      </c>
      <c r="G734" s="18">
        <f ca="1">IF(F734&lt;=('Ejercicio 3 - TIR'!$D$18-'Ejercicio 3 - TIR'!$C$18)/('Ejercicio 3 - TIR'!$E$18-'Ejercicio 3 - TIR'!$C$18),'Ejercicio 3 - TIR'!$C$18+SQRT(('Ejercicio 3 - TIR'!$E$18-'Ejercicio 3 - TIR'!$C$18)*('Ejercicio 3 - TIR'!$D$18-'Ejercicio 3 - TIR'!$C$18)*F734),'Ejercicio 3 - TIR'!$E$18-SQRT(('Ejercicio 3 - TIR'!$E$18-'Ejercicio 3 - TIR'!$C$18)*('Ejercicio 3 - TIR'!$E$18-'Ejercicio 3 - TIR'!$D$18)*(1-F734)))</f>
        <v>42277.8294677845</v>
      </c>
      <c r="H734" s="17">
        <f ca="1" t="shared" ref="H734:L734" si="5461">RAND()</f>
        <v>0.386951714422092</v>
      </c>
      <c r="I734" s="18">
        <f ca="1">IF(H734&lt;=('Ejercicio 3 - TIR'!$D$18-'Ejercicio 3 - TIR'!$C$18)/('Ejercicio 3 - TIR'!$E$18-'Ejercicio 3 - TIR'!$C$18),'Ejercicio 3 - TIR'!$C$18+SQRT(('Ejercicio 3 - TIR'!$E$18-'Ejercicio 3 - TIR'!$C$18)*('Ejercicio 3 - TIR'!$D$18-'Ejercicio 3 - TIR'!$C$18)*H734),'Ejercicio 3 - TIR'!$E$18-SQRT(('Ejercicio 3 - TIR'!$E$18-'Ejercicio 3 - TIR'!$C$18)*('Ejercicio 3 - TIR'!$E$18-'Ejercicio 3 - TIR'!$D$18)*(1-H734)))</f>
        <v>37618.5797339999</v>
      </c>
      <c r="J734" s="17">
        <f ca="1" t="shared" si="5461"/>
        <v>0.915668153312553</v>
      </c>
      <c r="K734" s="18">
        <f ca="1">IF(J734&lt;=('Ejercicio 3 - TIR'!$D$18-'Ejercicio 3 - TIR'!$C$18)/('Ejercicio 3 - TIR'!$E$18-'Ejercicio 3 - TIR'!$C$18),'Ejercicio 3 - TIR'!$C$18+SQRT(('Ejercicio 3 - TIR'!$E$18-'Ejercicio 3 - TIR'!$C$18)*('Ejercicio 3 - TIR'!$D$18-'Ejercicio 3 - TIR'!$C$18)*J734),'Ejercicio 3 - TIR'!$E$18-SQRT(('Ejercicio 3 - TIR'!$E$18-'Ejercicio 3 - TIR'!$C$18)*('Ejercicio 3 - TIR'!$E$18-'Ejercicio 3 - TIR'!$D$18)*(1-J734)))</f>
        <v>42485.0668991883</v>
      </c>
      <c r="L734" s="17">
        <f ca="1" t="shared" si="5461"/>
        <v>0.821937415129225</v>
      </c>
      <c r="M734" s="18">
        <f ca="1">IF(L734&lt;=('Ejercicio 3 - TIR'!$D$18-'Ejercicio 3 - TIR'!$C$18)/('Ejercicio 3 - TIR'!$E$18-'Ejercicio 3 - TIR'!$C$18),'Ejercicio 3 - TIR'!$C$18+SQRT(('Ejercicio 3 - TIR'!$E$18-'Ejercicio 3 - TIR'!$C$18)*('Ejercicio 3 - TIR'!$D$18-'Ejercicio 3 - TIR'!$C$18)*L734),'Ejercicio 3 - TIR'!$E$18-SQRT(('Ejercicio 3 - TIR'!$E$18-'Ejercicio 3 - TIR'!$C$18)*('Ejercicio 3 - TIR'!$E$18-'Ejercicio 3 - TIR'!$D$18)*(1-L734)))</f>
        <v>41345.5925425169</v>
      </c>
      <c r="N734" s="17">
        <f ca="1" t="shared" ref="N734:R734" si="5462">RAND()</f>
        <v>0.786496863302851</v>
      </c>
      <c r="O734" s="18">
        <f ca="1">IF(N734&lt;=('Ejercicio 3 - TIR'!$D$18-'Ejercicio 3 - TIR'!$C$18)/('Ejercicio 3 - TIR'!$E$18-'Ejercicio 3 - TIR'!$C$18),'Ejercicio 3 - TIR'!$C$18+SQRT(('Ejercicio 3 - TIR'!$E$18-'Ejercicio 3 - TIR'!$C$18)*('Ejercicio 3 - TIR'!$D$18-'Ejercicio 3 - TIR'!$C$18)*N734),'Ejercicio 3 - TIR'!$E$18-SQRT(('Ejercicio 3 - TIR'!$E$18-'Ejercicio 3 - TIR'!$C$18)*('Ejercicio 3 - TIR'!$E$18-'Ejercicio 3 - TIR'!$D$18)*(1-N734)))</f>
        <v>40998.408410109</v>
      </c>
      <c r="P734" s="17">
        <f ca="1" t="shared" si="5462"/>
        <v>0.497469940909587</v>
      </c>
      <c r="Q734" s="19">
        <f ca="1">IF(P734&lt;=('Ejercicio 3 - TIR'!$D$22-'Ejercicio 3 - TIR'!$C$22)/('Ejercicio 3 - TIR'!$E$22-'Ejercicio 3 - TIR'!$C$22),'Ejercicio 3 - TIR'!$C$22+SQRT(('Ejercicio 3 - TIR'!$E$22-'Ejercicio 3 - TIR'!$C$22)*('Ejercicio 3 - TIR'!$D$22-'Ejercicio 3 - TIR'!$C$22)*P734),'Ejercicio 3 - TIR'!$E$22-SQRT(('Ejercicio 3 - TIR'!$E$22-'Ejercicio 3 - TIR'!$C$22)*('Ejercicio 3 - TIR'!$E$22-'Ejercicio 3 - TIR'!$D$22)*(1-P734)))</f>
        <v>0.1499240019656</v>
      </c>
      <c r="R734" s="17">
        <f ca="1" t="shared" si="5462"/>
        <v>0.284851705994723</v>
      </c>
      <c r="S734" s="19">
        <f ca="1">IF(R734&lt;=('Ejercicio 3 - TIR'!$D$23-'Ejercicio 3 - TIR'!$C$23)/('Ejercicio 3 - TIR'!$E$23-'Ejercicio 3 - TIR'!$C$23),'Ejercicio 3 - TIR'!$C$23+SQRT(('Ejercicio 3 - TIR'!$E$23-'Ejercicio 3 - TIR'!$C$23)*('Ejercicio 3 - TIR'!$D$23-'Ejercicio 3 - TIR'!$C$23)*R734),'Ejercicio 3 - TIR'!$E$23-SQRT(('Ejercicio 3 - TIR'!$E$23-'Ejercicio 3 - TIR'!$C$23)*('Ejercicio 3 - TIR'!$E$23-'Ejercicio 3 - TIR'!$D$23)*(1-R734)))</f>
        <v>0.142643609932838</v>
      </c>
      <c r="T734" s="17">
        <f ca="1" t="shared" ref="T734:X734" si="5463">RAND()</f>
        <v>0.649756617463791</v>
      </c>
      <c r="U734" s="19">
        <f ca="1">IF(T734&lt;=('Ejercicio 3 - TIR'!$D$24-'Ejercicio 3 - TIR'!$C$24)/('Ejercicio 3 - TIR'!$E$24-'Ejercicio 3 - TIR'!$C$24),'Ejercicio 3 - TIR'!$C$24+SQRT(('Ejercicio 3 - TIR'!$E$24-'Ejercicio 3 - TIR'!$C$24)*('Ejercicio 3 - TIR'!$D$24-'Ejercicio 3 - TIR'!$C$24)*T734),'Ejercicio 3 - TIR'!$E$24-SQRT(('Ejercicio 3 - TIR'!$E$24-'Ejercicio 3 - TIR'!$C$24)*('Ejercicio 3 - TIR'!$E$24-'Ejercicio 3 - TIR'!$D$24)*(1-T734)))</f>
        <v>0.18868416580863</v>
      </c>
      <c r="V734" s="17">
        <f ca="1" t="shared" si="5463"/>
        <v>0.336117951846078</v>
      </c>
      <c r="W734" s="19">
        <f ca="1">IF(V734&lt;=('Ejercicio 3 - TIR'!$D$25-'Ejercicio 3 - TIR'!$C$25)/('Ejercicio 3 - TIR'!$E$25-'Ejercicio 3 - TIR'!$C$25),'Ejercicio 3 - TIR'!$C$25+SQRT(('Ejercicio 3 - TIR'!$E$25-'Ejercicio 3 - TIR'!$C$25)*('Ejercicio 3 - TIR'!$D$25-'Ejercicio 3 - TIR'!$C$25)*V734),'Ejercicio 3 - TIR'!$E$25-SQRT(('Ejercicio 3 - TIR'!$E$25-'Ejercicio 3 - TIR'!$C$25)*('Ejercicio 3 - TIR'!$E$25-'Ejercicio 3 - TIR'!$D$25)*(1-V734)))</f>
        <v>0.20179639880114</v>
      </c>
      <c r="X734" s="17">
        <f ca="1" t="shared" si="5463"/>
        <v>0.725694725655866</v>
      </c>
      <c r="Y734" s="19">
        <f ca="1">IF(X734&lt;=('Ejercicio 3 - TIR'!$D$26-'Ejercicio 3 - TIR'!$C$26)/('Ejercicio 3 - TIR'!$E$26-'Ejercicio 3 - TIR'!$C$26),'Ejercicio 3 - TIR'!$C$26+SQRT(('Ejercicio 3 - TIR'!$E$26-'Ejercicio 3 - TIR'!$C$26)*('Ejercicio 3 - TIR'!$D$26-'Ejercicio 3 - TIR'!$C$26)*X734),'Ejercicio 3 - TIR'!$E$26-SQRT(('Ejercicio 3 - TIR'!$E$26-'Ejercicio 3 - TIR'!$C$26)*('Ejercicio 3 - TIR'!$E$26-'Ejercicio 3 - TIR'!$D$26)*(1-X734)))</f>
        <v>0.24151300893213</v>
      </c>
      <c r="Z734" s="17">
        <f ca="1" t="shared" si="5240"/>
        <v>1.1499240019656</v>
      </c>
      <c r="AA734" s="17">
        <f ca="1" t="shared" si="5241"/>
        <v>1.31395331275439</v>
      </c>
      <c r="AB734" s="17">
        <f ca="1" t="shared" si="5242"/>
        <v>1.56187549748294</v>
      </c>
      <c r="AC734" s="17">
        <f ca="1" t="shared" si="5243"/>
        <v>1.87705634825073</v>
      </c>
      <c r="AD734" s="17">
        <f ca="1" t="shared" si="5244"/>
        <v>2.33038987485192</v>
      </c>
      <c r="AE734" s="16">
        <f ca="1" t="shared" si="5245"/>
        <v>5772.58181385463</v>
      </c>
      <c r="AF734" s="16">
        <f ca="1" t="shared" si="5246"/>
        <v>6596.0037224155</v>
      </c>
      <c r="AG734" s="16">
        <f ca="1" t="shared" si="5247"/>
        <v>7840.56518245009</v>
      </c>
      <c r="AH734" s="16">
        <f ca="1" t="shared" si="5248"/>
        <v>9422.76300083412</v>
      </c>
      <c r="AI734" s="16">
        <f ca="1" t="shared" si="5249"/>
        <v>11698.4828456199</v>
      </c>
      <c r="AJ734" s="18">
        <f ca="1" t="shared" si="5250"/>
        <v>48616.290856014</v>
      </c>
      <c r="AK734" s="18">
        <f ca="1" t="shared" si="5251"/>
        <v>49429.0574626043</v>
      </c>
      <c r="AL734" s="18">
        <f ca="1" t="shared" si="5252"/>
        <v>66356.3849987655</v>
      </c>
      <c r="AM734" s="18">
        <f ca="1" t="shared" si="5253"/>
        <v>77608.0069541195</v>
      </c>
      <c r="AN734" s="18">
        <f ca="1" t="shared" si="5254"/>
        <v>95542.275843962</v>
      </c>
      <c r="AO734" s="18">
        <f ca="1">C734/'Ejercicio 3 - TIR'!$D$7</f>
        <v>12380.8914825058</v>
      </c>
      <c r="AP734" s="18">
        <f ca="1" t="shared" si="5255"/>
        <v>36235.3993735082</v>
      </c>
      <c r="AQ734" s="18">
        <f ca="1" t="shared" si="5256"/>
        <v>37048.1659800985</v>
      </c>
      <c r="AR734" s="18">
        <f ca="1" t="shared" si="5257"/>
        <v>53975.4935162597</v>
      </c>
      <c r="AS734" s="18">
        <f ca="1" t="shared" si="5258"/>
        <v>65227.1154716137</v>
      </c>
      <c r="AT734" s="18">
        <f ca="1" t="shared" si="5259"/>
        <v>83161.3843614562</v>
      </c>
      <c r="AU734" s="18">
        <f ca="1">AP734*'Ejercicio 3 - TIR'!$D$5</f>
        <v>18117.6996867541</v>
      </c>
      <c r="AV734" s="18">
        <f ca="1">AQ734*'Ejercicio 3 - TIR'!$D$5</f>
        <v>18524.0829900492</v>
      </c>
      <c r="AW734" s="18">
        <f ca="1">AR734*'Ejercicio 3 - TIR'!$D$5</f>
        <v>26987.7467581299</v>
      </c>
      <c r="AX734" s="18">
        <f ca="1">AS734*'Ejercicio 3 - TIR'!$D$5</f>
        <v>32613.5577358069</v>
      </c>
      <c r="AY734" s="18">
        <f ca="1">AT734*'Ejercicio 3 - TIR'!$D$5</f>
        <v>41580.6921807281</v>
      </c>
      <c r="AZ734" s="18">
        <f ca="1" t="shared" ref="AZ734:BD734" si="5464">AJ734-AU734-AE734</f>
        <v>24726.0093554052</v>
      </c>
      <c r="BA734" s="18">
        <f ca="1" t="shared" si="5464"/>
        <v>24308.9707501395</v>
      </c>
      <c r="BB734" s="18">
        <f ca="1" t="shared" si="5464"/>
        <v>31528.0730581856</v>
      </c>
      <c r="BC734" s="18">
        <f ca="1" t="shared" si="5464"/>
        <v>35571.6862174785</v>
      </c>
      <c r="BD734" s="18">
        <f ca="1" t="shared" si="5464"/>
        <v>42263.100817614</v>
      </c>
      <c r="BE734" s="18">
        <f ca="1" t="shared" ref="BE734:BI734" si="5465">AZ734/Z734</f>
        <v>21502.2986850786</v>
      </c>
      <c r="BF734" s="18">
        <f ca="1" t="shared" si="5465"/>
        <v>18500.6350790209</v>
      </c>
      <c r="BG734" s="18">
        <f ca="1" t="shared" si="5465"/>
        <v>20186.0347441234</v>
      </c>
      <c r="BH734" s="18">
        <f ca="1" t="shared" si="5465"/>
        <v>18950.7822983729</v>
      </c>
      <c r="BI734" s="18">
        <f ca="1" t="shared" si="5465"/>
        <v>18135.6352744622</v>
      </c>
      <c r="BJ734" s="18">
        <f ca="1" t="shared" si="5262"/>
        <v>89727.9023664789</v>
      </c>
      <c r="BK734" s="18">
        <f ca="1" t="shared" si="5263"/>
        <v>28852.3041524719</v>
      </c>
      <c r="BL734" s="18">
        <f ca="1" t="shared" si="5264"/>
        <v>118580.206518951</v>
      </c>
      <c r="BM734" s="18">
        <f ca="1">BK734*'Ejercicio 3 - TIR'!$D$5</f>
        <v>14426.1520762359</v>
      </c>
      <c r="BN734" s="18">
        <f ca="1" t="shared" si="5265"/>
        <v>104154.054442715</v>
      </c>
      <c r="BO734" s="18">
        <f ca="1" t="shared" si="5266"/>
        <v>44693.8323782981</v>
      </c>
      <c r="BP734" s="18">
        <f ca="1" t="shared" si="5267"/>
        <v>-100407.844049574</v>
      </c>
      <c r="BQ734" s="18">
        <f ca="1" t="shared" ref="BQ734:BT734" si="5466">BE734</f>
        <v>21502.2986850786</v>
      </c>
      <c r="BR734" s="18">
        <f ca="1" t="shared" si="5466"/>
        <v>18500.6350790209</v>
      </c>
      <c r="BS734" s="18">
        <f ca="1" t="shared" si="5466"/>
        <v>20186.0347441234</v>
      </c>
      <c r="BT734" s="18">
        <f ca="1" t="shared" si="5466"/>
        <v>18950.7822983729</v>
      </c>
      <c r="BU734" s="18">
        <f ca="1" t="shared" si="5269"/>
        <v>62829.4676527602</v>
      </c>
      <c r="BV734" s="20">
        <f ca="1" t="shared" si="5270"/>
        <v>10.5041182173366</v>
      </c>
    </row>
    <row r="735" ht="15" customHeight="1" spans="1:74">
      <c r="A735" s="16">
        <v>734</v>
      </c>
      <c r="B735" s="17">
        <f ca="1" t="shared" ref="B735:F735" si="5467">RAND()</f>
        <v>0.847719728905393</v>
      </c>
      <c r="C735" s="18">
        <f ca="1">IF(B735&lt;=('Ejercicio 3 - TIR'!$D$13-'Ejercicio 3 - TIR'!$C$13)/('Ejercicio 3 - TIR'!$E$13-'Ejercicio 3 - TIR'!$C$13),'Ejercicio 3 - TIR'!$C$13+SQRT(('Ejercicio 3 - TIR'!$E$13-'Ejercicio 3 - TIR'!$C$13)*('Ejercicio 3 - TIR'!$D$13-'Ejercicio 3 - TIR'!$C$13)*B735),'Ejercicio 3 - TIR'!$E$13-SQRT(('Ejercicio 3 - TIR'!$E$13-'Ejercicio 3 - TIR'!$C$13)*('Ejercicio 3 - TIR'!$E$13-'Ejercicio 3 - TIR'!$D$13)*(1-B735)))</f>
        <v>86481.9999514156</v>
      </c>
      <c r="D735" s="17">
        <f ca="1" t="shared" si="5467"/>
        <v>0.118658708181214</v>
      </c>
      <c r="E735" s="18">
        <f ca="1">IF(D735&lt;=('Ejercicio 3 - TIR'!$D$14-'Ejercicio 3 - TIR'!$C$14)/('Ejercicio 3 - TIR'!$E$14-'Ejercicio 3 - TIR'!$C$14),'Ejercicio 3 - TIR'!$C$14+SQRT(('Ejercicio 3 - TIR'!$E$14-'Ejercicio 3 - TIR'!$C$14)*('Ejercicio 3 - TIR'!$D$14-'Ejercicio 3 - TIR'!$C$14)*D735),'Ejercicio 3 - TIR'!$E$14-SQRT(('Ejercicio 3 - TIR'!$E$14-'Ejercicio 3 - TIR'!$C$14)*('Ejercicio 3 - TIR'!$E$14-'Ejercicio 3 - TIR'!$D$14)*(1-D735)))</f>
        <v>27983.1867379685</v>
      </c>
      <c r="F735" s="17">
        <f ca="1" t="shared" si="5467"/>
        <v>0.782895909200302</v>
      </c>
      <c r="G735" s="18">
        <f ca="1">IF(F735&lt;=('Ejercicio 3 - TIR'!$D$18-'Ejercicio 3 - TIR'!$C$18)/('Ejercicio 3 - TIR'!$E$18-'Ejercicio 3 - TIR'!$C$18),'Ejercicio 3 - TIR'!$C$18+SQRT(('Ejercicio 3 - TIR'!$E$18-'Ejercicio 3 - TIR'!$C$18)*('Ejercicio 3 - TIR'!$D$18-'Ejercicio 3 - TIR'!$C$18)*F735),'Ejercicio 3 - TIR'!$E$18-SQRT(('Ejercicio 3 - TIR'!$E$18-'Ejercicio 3 - TIR'!$C$18)*('Ejercicio 3 - TIR'!$E$18-'Ejercicio 3 - TIR'!$D$18)*(1-F735)))</f>
        <v>40964.803993611</v>
      </c>
      <c r="H735" s="17">
        <f ca="1" t="shared" ref="H735:L735" si="5468">RAND()</f>
        <v>0.82844465706358</v>
      </c>
      <c r="I735" s="18">
        <f ca="1">IF(H735&lt;=('Ejercicio 3 - TIR'!$D$18-'Ejercicio 3 - TIR'!$C$18)/('Ejercicio 3 - TIR'!$E$18-'Ejercicio 3 - TIR'!$C$18),'Ejercicio 3 - TIR'!$C$18+SQRT(('Ejercicio 3 - TIR'!$E$18-'Ejercicio 3 - TIR'!$C$18)*('Ejercicio 3 - TIR'!$D$18-'Ejercicio 3 - TIR'!$C$18)*H735),'Ejercicio 3 - TIR'!$E$18-SQRT(('Ejercicio 3 - TIR'!$E$18-'Ejercicio 3 - TIR'!$C$18)*('Ejercicio 3 - TIR'!$E$18-'Ejercicio 3 - TIR'!$D$18)*(1-H735)))</f>
        <v>41412.9886088512</v>
      </c>
      <c r="J735" s="17">
        <f ca="1" t="shared" si="5468"/>
        <v>0.665083359620083</v>
      </c>
      <c r="K735" s="18">
        <f ca="1">IF(J735&lt;=('Ejercicio 3 - TIR'!$D$18-'Ejercicio 3 - TIR'!$C$18)/('Ejercicio 3 - TIR'!$E$18-'Ejercicio 3 - TIR'!$C$18),'Ejercicio 3 - TIR'!$C$18+SQRT(('Ejercicio 3 - TIR'!$E$18-'Ejercicio 3 - TIR'!$C$18)*('Ejercicio 3 - TIR'!$D$18-'Ejercicio 3 - TIR'!$C$18)*J735),'Ejercicio 3 - TIR'!$E$18-SQRT(('Ejercicio 3 - TIR'!$E$18-'Ejercicio 3 - TIR'!$C$18)*('Ejercicio 3 - TIR'!$E$18-'Ejercicio 3 - TIR'!$D$18)*(1-J735)))</f>
        <v>39988.1181382187</v>
      </c>
      <c r="L735" s="17">
        <f ca="1" t="shared" si="5468"/>
        <v>0.121324988357005</v>
      </c>
      <c r="M735" s="18">
        <f ca="1">IF(L735&lt;=('Ejercicio 3 - TIR'!$D$18-'Ejercicio 3 - TIR'!$C$18)/('Ejercicio 3 - TIR'!$E$18-'Ejercicio 3 - TIR'!$C$18),'Ejercicio 3 - TIR'!$C$18+SQRT(('Ejercicio 3 - TIR'!$E$18-'Ejercicio 3 - TIR'!$C$18)*('Ejercicio 3 - TIR'!$D$18-'Ejercicio 3 - TIR'!$C$18)*L735),'Ejercicio 3 - TIR'!$E$18-SQRT(('Ejercicio 3 - TIR'!$E$18-'Ejercicio 3 - TIR'!$C$18)*('Ejercicio 3 - TIR'!$E$18-'Ejercicio 3 - TIR'!$D$18)*(1-L735)))</f>
        <v>34265.999092071</v>
      </c>
      <c r="N735" s="17">
        <f ca="1" t="shared" ref="N735:R735" si="5469">RAND()</f>
        <v>0.838554809081292</v>
      </c>
      <c r="O735" s="18">
        <f ca="1">IF(N735&lt;=('Ejercicio 3 - TIR'!$D$18-'Ejercicio 3 - TIR'!$C$18)/('Ejercicio 3 - TIR'!$E$18-'Ejercicio 3 - TIR'!$C$18),'Ejercicio 3 - TIR'!$C$18+SQRT(('Ejercicio 3 - TIR'!$E$18-'Ejercicio 3 - TIR'!$C$18)*('Ejercicio 3 - TIR'!$D$18-'Ejercicio 3 - TIR'!$C$18)*N735),'Ejercicio 3 - TIR'!$E$18-SQRT(('Ejercicio 3 - TIR'!$E$18-'Ejercicio 3 - TIR'!$C$18)*('Ejercicio 3 - TIR'!$E$18-'Ejercicio 3 - TIR'!$D$18)*(1-N735)))</f>
        <v>41520.2889029543</v>
      </c>
      <c r="P735" s="17">
        <f ca="1" t="shared" si="5469"/>
        <v>0.537885083611925</v>
      </c>
      <c r="Q735" s="19">
        <f ca="1">IF(P735&lt;=('Ejercicio 3 - TIR'!$D$22-'Ejercicio 3 - TIR'!$C$22)/('Ejercicio 3 - TIR'!$E$22-'Ejercicio 3 - TIR'!$C$22),'Ejercicio 3 - TIR'!$C$22+SQRT(('Ejercicio 3 - TIR'!$E$22-'Ejercicio 3 - TIR'!$C$22)*('Ejercicio 3 - TIR'!$D$22-'Ejercicio 3 - TIR'!$C$22)*P735),'Ejercicio 3 - TIR'!$E$22-SQRT(('Ejercicio 3 - TIR'!$E$22-'Ejercicio 3 - TIR'!$C$22)*('Ejercicio 3 - TIR'!$E$22-'Ejercicio 3 - TIR'!$D$22)*(1-P735)))</f>
        <v>0.151158938135039</v>
      </c>
      <c r="R735" s="17">
        <f ca="1" t="shared" si="5469"/>
        <v>0.0025405260875917</v>
      </c>
      <c r="S735" s="19">
        <f ca="1">IF(R735&lt;=('Ejercicio 3 - TIR'!$D$23-'Ejercicio 3 - TIR'!$C$23)/('Ejercicio 3 - TIR'!$E$23-'Ejercicio 3 - TIR'!$C$23),'Ejercicio 3 - TIR'!$C$23+SQRT(('Ejercicio 3 - TIR'!$E$23-'Ejercicio 3 - TIR'!$C$23)*('Ejercicio 3 - TIR'!$D$23-'Ejercicio 3 - TIR'!$C$23)*R735),'Ejercicio 3 - TIR'!$E$23-SQRT(('Ejercicio 3 - TIR'!$E$23-'Ejercicio 3 - TIR'!$C$23)*('Ejercicio 3 - TIR'!$E$23-'Ejercicio 3 - TIR'!$D$23)*(1-R735)))</f>
        <v>0.122138444985887</v>
      </c>
      <c r="T735" s="17">
        <f ca="1" t="shared" ref="T735:X735" si="5470">RAND()</f>
        <v>0.0589277923155036</v>
      </c>
      <c r="U735" s="19">
        <f ca="1">IF(T735&lt;=('Ejercicio 3 - TIR'!$D$24-'Ejercicio 3 - TIR'!$C$24)/('Ejercicio 3 - TIR'!$E$24-'Ejercicio 3 - TIR'!$C$24),'Ejercicio 3 - TIR'!$C$24+SQRT(('Ejercicio 3 - TIR'!$E$24-'Ejercicio 3 - TIR'!$C$24)*('Ejercicio 3 - TIR'!$D$24-'Ejercicio 3 - TIR'!$C$24)*T735),'Ejercicio 3 - TIR'!$E$24-SQRT(('Ejercicio 3 - TIR'!$E$24-'Ejercicio 3 - TIR'!$C$24)*('Ejercicio 3 - TIR'!$E$24-'Ejercicio 3 - TIR'!$D$24)*(1-T735)))</f>
        <v>0.161124224191491</v>
      </c>
      <c r="V735" s="17">
        <f ca="1" t="shared" si="5470"/>
        <v>0.661665392455704</v>
      </c>
      <c r="W735" s="19">
        <f ca="1">IF(V735&lt;=('Ejercicio 3 - TIR'!$D$25-'Ejercicio 3 - TIR'!$C$25)/('Ejercicio 3 - TIR'!$E$25-'Ejercicio 3 - TIR'!$C$25),'Ejercicio 3 - TIR'!$C$25+SQRT(('Ejercicio 3 - TIR'!$E$25-'Ejercicio 3 - TIR'!$C$25)*('Ejercicio 3 - TIR'!$D$25-'Ejercicio 3 - TIR'!$C$25)*V735),'Ejercicio 3 - TIR'!$E$25-SQRT(('Ejercicio 3 - TIR'!$E$25-'Ejercicio 3 - TIR'!$C$25)*('Ejercicio 3 - TIR'!$E$25-'Ejercicio 3 - TIR'!$D$25)*(1-V735)))</f>
        <v>0.215588212391609</v>
      </c>
      <c r="X735" s="17">
        <f ca="1" t="shared" si="5470"/>
        <v>0.676957286733377</v>
      </c>
      <c r="Y735" s="19">
        <f ca="1">IF(X735&lt;=('Ejercicio 3 - TIR'!$D$26-'Ejercicio 3 - TIR'!$C$26)/('Ejercicio 3 - TIR'!$E$26-'Ejercicio 3 - TIR'!$C$26),'Ejercicio 3 - TIR'!$C$26+SQRT(('Ejercicio 3 - TIR'!$E$26-'Ejercicio 3 - TIR'!$C$26)*('Ejercicio 3 - TIR'!$D$26-'Ejercicio 3 - TIR'!$C$26)*X735),'Ejercicio 3 - TIR'!$E$26-SQRT(('Ejercicio 3 - TIR'!$E$26-'Ejercicio 3 - TIR'!$C$26)*('Ejercicio 3 - TIR'!$E$26-'Ejercicio 3 - TIR'!$D$26)*(1-X735)))</f>
        <v>0.238233618164369</v>
      </c>
      <c r="Z735" s="17">
        <f ca="1" t="shared" si="5240"/>
        <v>1.15115893813504</v>
      </c>
      <c r="AA735" s="17">
        <f ca="1" t="shared" si="5241"/>
        <v>1.29175970077046</v>
      </c>
      <c r="AB735" s="17">
        <f ca="1" t="shared" si="5242"/>
        <v>1.49989348039893</v>
      </c>
      <c r="AC735" s="17">
        <f ca="1" t="shared" si="5243"/>
        <v>1.82325283461596</v>
      </c>
      <c r="AD735" s="17">
        <f ca="1" t="shared" si="5244"/>
        <v>2.25761295423496</v>
      </c>
      <c r="AE735" s="16">
        <f ca="1" t="shared" si="5245"/>
        <v>4229.90879294581</v>
      </c>
      <c r="AF735" s="16">
        <f ca="1" t="shared" si="5246"/>
        <v>4746.54327534834</v>
      </c>
      <c r="AG735" s="16">
        <f ca="1" t="shared" si="5247"/>
        <v>5511.32637818018</v>
      </c>
      <c r="AH735" s="16">
        <f ca="1" t="shared" si="5248"/>
        <v>6699.50337995876</v>
      </c>
      <c r="AI735" s="16">
        <f ca="1" t="shared" si="5249"/>
        <v>8295.55031007076</v>
      </c>
      <c r="AJ735" s="18">
        <f ca="1" t="shared" si="5250"/>
        <v>47157.0002661953</v>
      </c>
      <c r="AK735" s="18">
        <f ca="1" t="shared" si="5251"/>
        <v>53495.6297733799</v>
      </c>
      <c r="AL735" s="18">
        <f ca="1" t="shared" si="5252"/>
        <v>59977.9176889363</v>
      </c>
      <c r="AM735" s="18">
        <f ca="1" t="shared" si="5253"/>
        <v>62475.5799755665</v>
      </c>
      <c r="AN735" s="18">
        <f ca="1" t="shared" si="5254"/>
        <v>93736.7420908878</v>
      </c>
      <c r="AO735" s="18">
        <f ca="1">C735/'Ejercicio 3 - TIR'!$D$7</f>
        <v>17296.3999902831</v>
      </c>
      <c r="AP735" s="18">
        <f ca="1" t="shared" si="5255"/>
        <v>29860.6002759121</v>
      </c>
      <c r="AQ735" s="18">
        <f ca="1" t="shared" si="5256"/>
        <v>36199.2297830968</v>
      </c>
      <c r="AR735" s="18">
        <f ca="1" t="shared" si="5257"/>
        <v>42681.5176986532</v>
      </c>
      <c r="AS735" s="18">
        <f ca="1" t="shared" si="5258"/>
        <v>45179.1799852834</v>
      </c>
      <c r="AT735" s="18">
        <f ca="1" t="shared" si="5259"/>
        <v>76440.3421006047</v>
      </c>
      <c r="AU735" s="18">
        <f ca="1">AP735*'Ejercicio 3 - TIR'!$D$5</f>
        <v>14930.3001379561</v>
      </c>
      <c r="AV735" s="18">
        <f ca="1">AQ735*'Ejercicio 3 - TIR'!$D$5</f>
        <v>18099.6148915484</v>
      </c>
      <c r="AW735" s="18">
        <f ca="1">AR735*'Ejercicio 3 - TIR'!$D$5</f>
        <v>21340.7588493266</v>
      </c>
      <c r="AX735" s="18">
        <f ca="1">AS735*'Ejercicio 3 - TIR'!$D$5</f>
        <v>22589.5899926417</v>
      </c>
      <c r="AY735" s="18">
        <f ca="1">AT735*'Ejercicio 3 - TIR'!$D$5</f>
        <v>38220.1710503023</v>
      </c>
      <c r="AZ735" s="18">
        <f ca="1" t="shared" ref="AZ735:BD735" si="5471">AJ735-AU735-AE735</f>
        <v>27996.7913352934</v>
      </c>
      <c r="BA735" s="18">
        <f ca="1" t="shared" si="5471"/>
        <v>30649.4716064832</v>
      </c>
      <c r="BB735" s="18">
        <f ca="1" t="shared" si="5471"/>
        <v>33125.8324614295</v>
      </c>
      <c r="BC735" s="18">
        <f ca="1" t="shared" si="5471"/>
        <v>33186.486602966</v>
      </c>
      <c r="BD735" s="18">
        <f ca="1" t="shared" si="5471"/>
        <v>47221.0207305147</v>
      </c>
      <c r="BE735" s="18">
        <f ca="1" t="shared" ref="BE735:BI735" si="5472">AZ735/Z735</f>
        <v>24320.5263911257</v>
      </c>
      <c r="BF735" s="18">
        <f ca="1" t="shared" si="5472"/>
        <v>23726.9142149292</v>
      </c>
      <c r="BG735" s="18">
        <f ca="1" t="shared" si="5472"/>
        <v>22085.4566636419</v>
      </c>
      <c r="BH735" s="18">
        <f ca="1" t="shared" si="5472"/>
        <v>18201.8017319886</v>
      </c>
      <c r="BI735" s="18">
        <f ca="1" t="shared" si="5472"/>
        <v>20916.3491208423</v>
      </c>
      <c r="BJ735" s="18">
        <f ca="1" t="shared" si="5262"/>
        <v>63175.2048804137</v>
      </c>
      <c r="BK735" s="18">
        <f ca="1" t="shared" si="5263"/>
        <v>39048.5766796927</v>
      </c>
      <c r="BL735" s="18">
        <f ca="1" t="shared" si="5264"/>
        <v>102223.781560106</v>
      </c>
      <c r="BM735" s="18">
        <f ca="1">BK735*'Ejercicio 3 - TIR'!$D$5</f>
        <v>19524.2883398463</v>
      </c>
      <c r="BN735" s="18">
        <f ca="1" t="shared" si="5265"/>
        <v>82699.4932202601</v>
      </c>
      <c r="BO735" s="18">
        <f ca="1" t="shared" si="5266"/>
        <v>36631.38673311</v>
      </c>
      <c r="BP735" s="18">
        <f ca="1" t="shared" si="5267"/>
        <v>-114465.186689384</v>
      </c>
      <c r="BQ735" s="18">
        <f ca="1" t="shared" ref="BQ735:BT735" si="5473">BE735</f>
        <v>24320.5263911257</v>
      </c>
      <c r="BR735" s="18">
        <f ca="1" t="shared" si="5473"/>
        <v>23726.9142149292</v>
      </c>
      <c r="BS735" s="18">
        <f ca="1" t="shared" si="5473"/>
        <v>22085.4566636419</v>
      </c>
      <c r="BT735" s="18">
        <f ca="1" t="shared" si="5473"/>
        <v>18201.8017319886</v>
      </c>
      <c r="BU735" s="18">
        <f ca="1" t="shared" si="5269"/>
        <v>57547.7358539524</v>
      </c>
      <c r="BV735" s="20">
        <f ca="1" t="shared" si="5270"/>
        <v>7.55296576879301</v>
      </c>
    </row>
    <row r="736" ht="15" customHeight="1" spans="1:74">
      <c r="A736" s="16">
        <v>735</v>
      </c>
      <c r="B736" s="17">
        <f ca="1" t="shared" ref="B736:F736" si="5474">RAND()</f>
        <v>0.579433698622901</v>
      </c>
      <c r="C736" s="18">
        <f ca="1">IF(B736&lt;=('Ejercicio 3 - TIR'!$D$13-'Ejercicio 3 - TIR'!$C$13)/('Ejercicio 3 - TIR'!$E$13-'Ejercicio 3 - TIR'!$C$13),'Ejercicio 3 - TIR'!$C$13+SQRT(('Ejercicio 3 - TIR'!$E$13-'Ejercicio 3 - TIR'!$C$13)*('Ejercicio 3 - TIR'!$D$13-'Ejercicio 3 - TIR'!$C$13)*B736),'Ejercicio 3 - TIR'!$E$13-SQRT(('Ejercicio 3 - TIR'!$E$13-'Ejercicio 3 - TIR'!$C$13)*('Ejercicio 3 - TIR'!$E$13-'Ejercicio 3 - TIR'!$D$13)*(1-B736)))</f>
        <v>77534.9257367682</v>
      </c>
      <c r="D736" s="17">
        <f ca="1" t="shared" si="5474"/>
        <v>0.145771330913521</v>
      </c>
      <c r="E736" s="18">
        <f ca="1">IF(D736&lt;=('Ejercicio 3 - TIR'!$D$14-'Ejercicio 3 - TIR'!$C$14)/('Ejercicio 3 - TIR'!$E$14-'Ejercicio 3 - TIR'!$C$14),'Ejercicio 3 - TIR'!$C$14+SQRT(('Ejercicio 3 - TIR'!$E$14-'Ejercicio 3 - TIR'!$C$14)*('Ejercicio 3 - TIR'!$D$14-'Ejercicio 3 - TIR'!$C$14)*D736),'Ejercicio 3 - TIR'!$E$14-SQRT(('Ejercicio 3 - TIR'!$E$14-'Ejercicio 3 - TIR'!$C$14)*('Ejercicio 3 - TIR'!$E$14-'Ejercicio 3 - TIR'!$D$14)*(1-D736)))</f>
        <v>28306.4860227308</v>
      </c>
      <c r="F736" s="17">
        <f ca="1" t="shared" si="5474"/>
        <v>0.721985774160592</v>
      </c>
      <c r="G736" s="18">
        <f ca="1">IF(F736&lt;=('Ejercicio 3 - TIR'!$D$18-'Ejercicio 3 - TIR'!$C$18)/('Ejercicio 3 - TIR'!$E$18-'Ejercicio 3 - TIR'!$C$18),'Ejercicio 3 - TIR'!$C$18+SQRT(('Ejercicio 3 - TIR'!$E$18-'Ejercicio 3 - TIR'!$C$18)*('Ejercicio 3 - TIR'!$D$18-'Ejercicio 3 - TIR'!$C$18)*F736),'Ejercicio 3 - TIR'!$E$18-SQRT(('Ejercicio 3 - TIR'!$E$18-'Ejercicio 3 - TIR'!$C$18)*('Ejercicio 3 - TIR'!$E$18-'Ejercicio 3 - TIR'!$D$18)*(1-F736)))</f>
        <v>40433.7031482879</v>
      </c>
      <c r="H736" s="17">
        <f ca="1" t="shared" ref="H736:L736" si="5475">RAND()</f>
        <v>0.0429576379377403</v>
      </c>
      <c r="I736" s="18">
        <f ca="1">IF(H736&lt;=('Ejercicio 3 - TIR'!$D$18-'Ejercicio 3 - TIR'!$C$18)/('Ejercicio 3 - TIR'!$E$18-'Ejercicio 3 - TIR'!$C$18),'Ejercicio 3 - TIR'!$C$18+SQRT(('Ejercicio 3 - TIR'!$E$18-'Ejercicio 3 - TIR'!$C$18)*('Ejercicio 3 - TIR'!$D$18-'Ejercicio 3 - TIR'!$C$18)*H736),'Ejercicio 3 - TIR'!$E$18-SQRT(('Ejercicio 3 - TIR'!$E$18-'Ejercicio 3 - TIR'!$C$18)*('Ejercicio 3 - TIR'!$E$18-'Ejercicio 3 - TIR'!$D$18)*(1-H736)))</f>
        <v>32538.4337081478</v>
      </c>
      <c r="J736" s="17">
        <f ca="1" t="shared" si="5475"/>
        <v>0.29266091221204</v>
      </c>
      <c r="K736" s="18">
        <f ca="1">IF(J736&lt;=('Ejercicio 3 - TIR'!$D$18-'Ejercicio 3 - TIR'!$C$18)/('Ejercicio 3 - TIR'!$E$18-'Ejercicio 3 - TIR'!$C$18),'Ejercicio 3 - TIR'!$C$18+SQRT(('Ejercicio 3 - TIR'!$E$18-'Ejercicio 3 - TIR'!$C$18)*('Ejercicio 3 - TIR'!$D$18-'Ejercicio 3 - TIR'!$C$18)*J736),'Ejercicio 3 - TIR'!$E$18-SQRT(('Ejercicio 3 - TIR'!$E$18-'Ejercicio 3 - TIR'!$C$18)*('Ejercicio 3 - TIR'!$E$18-'Ejercicio 3 - TIR'!$D$18)*(1-J736)))</f>
        <v>36625.6423712578</v>
      </c>
      <c r="L736" s="17">
        <f ca="1" t="shared" si="5475"/>
        <v>0.113914329490042</v>
      </c>
      <c r="M736" s="18">
        <f ca="1">IF(L736&lt;=('Ejercicio 3 - TIR'!$D$18-'Ejercicio 3 - TIR'!$C$18)/('Ejercicio 3 - TIR'!$E$18-'Ejercicio 3 - TIR'!$C$18),'Ejercicio 3 - TIR'!$C$18+SQRT(('Ejercicio 3 - TIR'!$E$18-'Ejercicio 3 - TIR'!$C$18)*('Ejercicio 3 - TIR'!$D$18-'Ejercicio 3 - TIR'!$C$18)*L736),'Ejercicio 3 - TIR'!$E$18-SQRT(('Ejercicio 3 - TIR'!$E$18-'Ejercicio 3 - TIR'!$C$18)*('Ejercicio 3 - TIR'!$E$18-'Ejercicio 3 - TIR'!$D$18)*(1-L736)))</f>
        <v>34133.6605355915</v>
      </c>
      <c r="N736" s="17">
        <f ca="1" t="shared" ref="N736:R736" si="5476">RAND()</f>
        <v>0.136521055987434</v>
      </c>
      <c r="O736" s="18">
        <f ca="1">IF(N736&lt;=('Ejercicio 3 - TIR'!$D$18-'Ejercicio 3 - TIR'!$C$18)/('Ejercicio 3 - TIR'!$E$18-'Ejercicio 3 - TIR'!$C$18),'Ejercicio 3 - TIR'!$C$18+SQRT(('Ejercicio 3 - TIR'!$E$18-'Ejercicio 3 - TIR'!$C$18)*('Ejercicio 3 - TIR'!$D$18-'Ejercicio 3 - TIR'!$C$18)*N736),'Ejercicio 3 - TIR'!$E$18-SQRT(('Ejercicio 3 - TIR'!$E$18-'Ejercicio 3 - TIR'!$C$18)*('Ejercicio 3 - TIR'!$E$18-'Ejercicio 3 - TIR'!$D$18)*(1-N736)))</f>
        <v>34525.279924835</v>
      </c>
      <c r="P736" s="17">
        <f ca="1" t="shared" si="5476"/>
        <v>0.705188619180031</v>
      </c>
      <c r="Q736" s="19">
        <f ca="1">IF(P736&lt;=('Ejercicio 3 - TIR'!$D$22-'Ejercicio 3 - TIR'!$C$22)/('Ejercicio 3 - TIR'!$E$22-'Ejercicio 3 - TIR'!$C$22),'Ejercicio 3 - TIR'!$C$22+SQRT(('Ejercicio 3 - TIR'!$E$22-'Ejercicio 3 - TIR'!$C$22)*('Ejercicio 3 - TIR'!$D$22-'Ejercicio 3 - TIR'!$C$22)*P736),'Ejercicio 3 - TIR'!$E$22-SQRT(('Ejercicio 3 - TIR'!$E$22-'Ejercicio 3 - TIR'!$C$22)*('Ejercicio 3 - TIR'!$E$22-'Ejercicio 3 - TIR'!$D$22)*(1-P736)))</f>
        <v>0.156963930772027</v>
      </c>
      <c r="R736" s="17">
        <f ca="1" t="shared" si="5476"/>
        <v>0.761174192979388</v>
      </c>
      <c r="S736" s="19">
        <f ca="1">IF(R736&lt;=('Ejercicio 3 - TIR'!$D$23-'Ejercicio 3 - TIR'!$C$23)/('Ejercicio 3 - TIR'!$E$23-'Ejercicio 3 - TIR'!$C$23),'Ejercicio 3 - TIR'!$C$23+SQRT(('Ejercicio 3 - TIR'!$E$23-'Ejercicio 3 - TIR'!$C$23)*('Ejercicio 3 - TIR'!$D$23-'Ejercicio 3 - TIR'!$C$23)*R736),'Ejercicio 3 - TIR'!$E$23-SQRT(('Ejercicio 3 - TIR'!$E$23-'Ejercicio 3 - TIR'!$C$23)*('Ejercicio 3 - TIR'!$E$23-'Ejercicio 3 - TIR'!$D$23)*(1-R736)))</f>
        <v>0.159266296697476</v>
      </c>
      <c r="T736" s="17">
        <f ca="1" t="shared" ref="T736:X736" si="5477">RAND()</f>
        <v>0.887318373112555</v>
      </c>
      <c r="U736" s="19">
        <f ca="1">IF(T736&lt;=('Ejercicio 3 - TIR'!$D$24-'Ejercicio 3 - TIR'!$C$24)/('Ejercicio 3 - TIR'!$E$24-'Ejercicio 3 - TIR'!$C$24),'Ejercicio 3 - TIR'!$C$24+SQRT(('Ejercicio 3 - TIR'!$E$24-'Ejercicio 3 - TIR'!$C$24)*('Ejercicio 3 - TIR'!$D$24-'Ejercicio 3 - TIR'!$C$24)*T736),'Ejercicio 3 - TIR'!$E$24-SQRT(('Ejercicio 3 - TIR'!$E$24-'Ejercicio 3 - TIR'!$C$24)*('Ejercicio 3 - TIR'!$E$24-'Ejercicio 3 - TIR'!$D$24)*(1-T736)))</f>
        <v>0.202237439506511</v>
      </c>
      <c r="V736" s="17">
        <f ca="1" t="shared" si="5477"/>
        <v>0.848820087928226</v>
      </c>
      <c r="W736" s="19">
        <f ca="1">IF(V736&lt;=('Ejercicio 3 - TIR'!$D$25-'Ejercicio 3 - TIR'!$C$25)/('Ejercicio 3 - TIR'!$E$25-'Ejercicio 3 - TIR'!$C$25),'Ejercicio 3 - TIR'!$C$25+SQRT(('Ejercicio 3 - TIR'!$E$25-'Ejercicio 3 - TIR'!$C$25)*('Ejercicio 3 - TIR'!$D$25-'Ejercicio 3 - TIR'!$C$25)*V736),'Ejercicio 3 - TIR'!$E$25-SQRT(('Ejercicio 3 - TIR'!$E$25-'Ejercicio 3 - TIR'!$C$25)*('Ejercicio 3 - TIR'!$E$25-'Ejercicio 3 - TIR'!$D$25)*(1-V736)))</f>
        <v>0.226997180776018</v>
      </c>
      <c r="X736" s="17">
        <f ca="1" t="shared" si="5477"/>
        <v>0.21363181813129</v>
      </c>
      <c r="Y736" s="19">
        <f ca="1">IF(X736&lt;=('Ejercicio 3 - TIR'!$D$26-'Ejercicio 3 - TIR'!$C$26)/('Ejercicio 3 - TIR'!$E$26-'Ejercicio 3 - TIR'!$C$26),'Ejercicio 3 - TIR'!$C$26+SQRT(('Ejercicio 3 - TIR'!$E$26-'Ejercicio 3 - TIR'!$C$26)*('Ejercicio 3 - TIR'!$D$26-'Ejercicio 3 - TIR'!$C$26)*X736),'Ejercicio 3 - TIR'!$E$26-SQRT(('Ejercicio 3 - TIR'!$E$26-'Ejercicio 3 - TIR'!$C$26)*('Ejercicio 3 - TIR'!$E$26-'Ejercicio 3 - TIR'!$D$26)*(1-X736)))</f>
        <v>0.214016783901149</v>
      </c>
      <c r="Z736" s="17">
        <f ca="1" t="shared" si="5240"/>
        <v>1.15696393077203</v>
      </c>
      <c r="AA736" s="17">
        <f ca="1" t="shared" si="5241"/>
        <v>1.34122929143864</v>
      </c>
      <c r="AB736" s="17">
        <f ca="1" t="shared" si="5242"/>
        <v>1.61247606913033</v>
      </c>
      <c r="AC736" s="17">
        <f ca="1" t="shared" si="5243"/>
        <v>1.97850359089171</v>
      </c>
      <c r="AD736" s="17">
        <f ca="1" t="shared" si="5244"/>
        <v>2.40193656635122</v>
      </c>
      <c r="AE736" s="16">
        <f ca="1" t="shared" si="5245"/>
        <v>4443.09731247128</v>
      </c>
      <c r="AF736" s="16">
        <f ca="1" t="shared" si="5246"/>
        <v>5150.73296729509</v>
      </c>
      <c r="AG736" s="16">
        <f ca="1" t="shared" si="5247"/>
        <v>6192.40401418262</v>
      </c>
      <c r="AH736" s="16">
        <f ca="1" t="shared" si="5248"/>
        <v>7598.06226762817</v>
      </c>
      <c r="AI736" s="16">
        <f ca="1" t="shared" si="5249"/>
        <v>9224.17511802662</v>
      </c>
      <c r="AJ736" s="18">
        <f ca="1" t="shared" si="5250"/>
        <v>46780.3361301125</v>
      </c>
      <c r="AK736" s="18">
        <f ca="1" t="shared" si="5251"/>
        <v>43641.5003869023</v>
      </c>
      <c r="AL736" s="18">
        <f ca="1" t="shared" si="5252"/>
        <v>59057.9718401788</v>
      </c>
      <c r="AM736" s="18">
        <f ca="1" t="shared" si="5253"/>
        <v>67533.5699399462</v>
      </c>
      <c r="AN736" s="18">
        <f ca="1" t="shared" si="5254"/>
        <v>82927.5323149731</v>
      </c>
      <c r="AO736" s="18">
        <f ca="1">C736/'Ejercicio 3 - TIR'!$D$7</f>
        <v>15506.9851473536</v>
      </c>
      <c r="AP736" s="18">
        <f ca="1" t="shared" si="5255"/>
        <v>31273.3509827588</v>
      </c>
      <c r="AQ736" s="18">
        <f ca="1" t="shared" si="5256"/>
        <v>28134.5152395487</v>
      </c>
      <c r="AR736" s="18">
        <f ca="1" t="shared" si="5257"/>
        <v>43550.9866928252</v>
      </c>
      <c r="AS736" s="18">
        <f ca="1" t="shared" si="5258"/>
        <v>52026.5847925925</v>
      </c>
      <c r="AT736" s="18">
        <f ca="1" t="shared" si="5259"/>
        <v>67420.5471676194</v>
      </c>
      <c r="AU736" s="18">
        <f ca="1">AP736*'Ejercicio 3 - TIR'!$D$5</f>
        <v>15636.6754913794</v>
      </c>
      <c r="AV736" s="18">
        <f ca="1">AQ736*'Ejercicio 3 - TIR'!$D$5</f>
        <v>14067.2576197744</v>
      </c>
      <c r="AW736" s="18">
        <f ca="1">AR736*'Ejercicio 3 - TIR'!$D$5</f>
        <v>21775.4933464126</v>
      </c>
      <c r="AX736" s="18">
        <f ca="1">AS736*'Ejercicio 3 - TIR'!$D$5</f>
        <v>26013.2923962963</v>
      </c>
      <c r="AY736" s="18">
        <f ca="1">AT736*'Ejercicio 3 - TIR'!$D$5</f>
        <v>33710.2735838097</v>
      </c>
      <c r="AZ736" s="18">
        <f ca="1" t="shared" ref="AZ736:BD736" si="5478">AJ736-AU736-AE736</f>
        <v>26700.5633262618</v>
      </c>
      <c r="BA736" s="18">
        <f ca="1" t="shared" si="5478"/>
        <v>24423.5097998329</v>
      </c>
      <c r="BB736" s="18">
        <f ca="1" t="shared" si="5478"/>
        <v>31090.0744795836</v>
      </c>
      <c r="BC736" s="18">
        <f ca="1" t="shared" si="5478"/>
        <v>33922.2152760218</v>
      </c>
      <c r="BD736" s="18">
        <f ca="1" t="shared" si="5478"/>
        <v>39993.0836131367</v>
      </c>
      <c r="BE736" s="18">
        <f ca="1" t="shared" ref="BE736:BI736" si="5479">AZ736/Z736</f>
        <v>23078.1294179541</v>
      </c>
      <c r="BF736" s="18">
        <f ca="1" t="shared" si="5479"/>
        <v>18209.794518904</v>
      </c>
      <c r="BG736" s="18">
        <f ca="1" t="shared" si="5479"/>
        <v>19280.9524896402</v>
      </c>
      <c r="BH736" s="18">
        <f ca="1" t="shared" si="5479"/>
        <v>17145.3897946847</v>
      </c>
      <c r="BI736" s="18">
        <f ca="1" t="shared" si="5479"/>
        <v>16650.3496276299</v>
      </c>
      <c r="BJ736" s="18">
        <f ca="1" t="shared" si="5262"/>
        <v>67990.3838429069</v>
      </c>
      <c r="BK736" s="18">
        <f ca="1" t="shared" si="5263"/>
        <v>37246.794659294</v>
      </c>
      <c r="BL736" s="18">
        <f ca="1" t="shared" si="5264"/>
        <v>105237.178502201</v>
      </c>
      <c r="BM736" s="18">
        <f ca="1">BK736*'Ejercicio 3 - TIR'!$D$5</f>
        <v>18623.397329647</v>
      </c>
      <c r="BN736" s="18">
        <f ca="1" t="shared" si="5265"/>
        <v>86613.7811725539</v>
      </c>
      <c r="BO736" s="18">
        <f ca="1" t="shared" si="5266"/>
        <v>36059.9785964076</v>
      </c>
      <c r="BP736" s="18">
        <f ca="1" t="shared" si="5267"/>
        <v>-105841.411759499</v>
      </c>
      <c r="BQ736" s="18">
        <f ca="1" t="shared" ref="BQ736:BT736" si="5480">BE736</f>
        <v>23078.1294179541</v>
      </c>
      <c r="BR736" s="18">
        <f ca="1" t="shared" si="5480"/>
        <v>18209.794518904</v>
      </c>
      <c r="BS736" s="18">
        <f ca="1" t="shared" si="5480"/>
        <v>19280.9524896402</v>
      </c>
      <c r="BT736" s="18">
        <f ca="1" t="shared" si="5480"/>
        <v>17145.3897946847</v>
      </c>
      <c r="BU736" s="18">
        <f ca="1" t="shared" si="5269"/>
        <v>52710.3282240375</v>
      </c>
      <c r="BV736" s="20">
        <f ca="1" t="shared" si="5270"/>
        <v>6.39128103490263</v>
      </c>
    </row>
    <row r="737" ht="15" customHeight="1" spans="1:74">
      <c r="A737" s="16">
        <v>736</v>
      </c>
      <c r="B737" s="17">
        <f ca="1" t="shared" ref="B737:F737" si="5481">RAND()</f>
        <v>0.329433656286207</v>
      </c>
      <c r="C737" s="18">
        <f ca="1">IF(B737&lt;=('Ejercicio 3 - TIR'!$D$13-'Ejercicio 3 - TIR'!$C$13)/('Ejercicio 3 - TIR'!$E$13-'Ejercicio 3 - TIR'!$C$13),'Ejercicio 3 - TIR'!$C$13+SQRT(('Ejercicio 3 - TIR'!$E$13-'Ejercicio 3 - TIR'!$C$13)*('Ejercicio 3 - TIR'!$D$13-'Ejercicio 3 - TIR'!$C$13)*B737),'Ejercicio 3 - TIR'!$E$13-SQRT(('Ejercicio 3 - TIR'!$E$13-'Ejercicio 3 - TIR'!$C$13)*('Ejercicio 3 - TIR'!$E$13-'Ejercicio 3 - TIR'!$D$13)*(1-B737)))</f>
        <v>71633.1247322418</v>
      </c>
      <c r="D737" s="17">
        <f ca="1" t="shared" si="5481"/>
        <v>0.930422235622749</v>
      </c>
      <c r="E737" s="18">
        <f ca="1">IF(D737&lt;=('Ejercicio 3 - TIR'!$D$14-'Ejercicio 3 - TIR'!$C$14)/('Ejercicio 3 - TIR'!$E$14-'Ejercicio 3 - TIR'!$C$14),'Ejercicio 3 - TIR'!$C$14+SQRT(('Ejercicio 3 - TIR'!$E$14-'Ejercicio 3 - TIR'!$C$14)*('Ejercicio 3 - TIR'!$D$14-'Ejercicio 3 - TIR'!$C$14)*D737),'Ejercicio 3 - TIR'!$E$14-SQRT(('Ejercicio 3 - TIR'!$E$14-'Ejercicio 3 - TIR'!$C$14)*('Ejercicio 3 - TIR'!$E$14-'Ejercicio 3 - TIR'!$D$14)*(1-D737)))</f>
        <v>36769.4172883847</v>
      </c>
      <c r="F737" s="17">
        <f ca="1" t="shared" si="5481"/>
        <v>0.912777232656626</v>
      </c>
      <c r="G737" s="18">
        <f ca="1">IF(F737&lt;=('Ejercicio 3 - TIR'!$D$18-'Ejercicio 3 - TIR'!$C$18)/('Ejercicio 3 - TIR'!$E$18-'Ejercicio 3 - TIR'!$C$18),'Ejercicio 3 - TIR'!$C$18+SQRT(('Ejercicio 3 - TIR'!$E$18-'Ejercicio 3 - TIR'!$C$18)*('Ejercicio 3 - TIR'!$D$18-'Ejercicio 3 - TIR'!$C$18)*F737),'Ejercicio 3 - TIR'!$E$18-SQRT(('Ejercicio 3 - TIR'!$E$18-'Ejercicio 3 - TIR'!$C$18)*('Ejercicio 3 - TIR'!$E$18-'Ejercicio 3 - TIR'!$D$18)*(1-F737)))</f>
        <v>42442.3237986889</v>
      </c>
      <c r="H737" s="17">
        <f ca="1" t="shared" ref="H737:L737" si="5482">RAND()</f>
        <v>0.168942376786694</v>
      </c>
      <c r="I737" s="18">
        <f ca="1">IF(H737&lt;=('Ejercicio 3 - TIR'!$D$18-'Ejercicio 3 - TIR'!$C$18)/('Ejercicio 3 - TIR'!$E$18-'Ejercicio 3 - TIR'!$C$18),'Ejercicio 3 - TIR'!$C$18+SQRT(('Ejercicio 3 - TIR'!$E$18-'Ejercicio 3 - TIR'!$C$18)*('Ejercicio 3 - TIR'!$D$18-'Ejercicio 3 - TIR'!$C$18)*H737),'Ejercicio 3 - TIR'!$E$18-SQRT(('Ejercicio 3 - TIR'!$E$18-'Ejercicio 3 - TIR'!$C$18)*('Ejercicio 3 - TIR'!$E$18-'Ejercicio 3 - TIR'!$D$18)*(1-H737)))</f>
        <v>35034.0199163297</v>
      </c>
      <c r="J737" s="17">
        <f ca="1" t="shared" si="5482"/>
        <v>0.95538171498565</v>
      </c>
      <c r="K737" s="18">
        <f ca="1">IF(J737&lt;=('Ejercicio 3 - TIR'!$D$18-'Ejercicio 3 - TIR'!$C$18)/('Ejercicio 3 - TIR'!$E$18-'Ejercicio 3 - TIR'!$C$18),'Ejercicio 3 - TIR'!$C$18+SQRT(('Ejercicio 3 - TIR'!$E$18-'Ejercicio 3 - TIR'!$C$18)*('Ejercicio 3 - TIR'!$D$18-'Ejercicio 3 - TIR'!$C$18)*J737),'Ejercicio 3 - TIR'!$E$18-SQRT(('Ejercicio 3 - TIR'!$E$18-'Ejercicio 3 - TIR'!$C$18)*('Ejercicio 3 - TIR'!$E$18-'Ejercicio 3 - TIR'!$D$18)*(1-J737)))</f>
        <v>43170.691011317</v>
      </c>
      <c r="L737" s="17">
        <f ca="1" t="shared" si="5482"/>
        <v>0.574455035713376</v>
      </c>
      <c r="M737" s="18">
        <f ca="1">IF(L737&lt;=('Ejercicio 3 - TIR'!$D$18-'Ejercicio 3 - TIR'!$C$18)/('Ejercicio 3 - TIR'!$E$18-'Ejercicio 3 - TIR'!$C$18),'Ejercicio 3 - TIR'!$C$18+SQRT(('Ejercicio 3 - TIR'!$E$18-'Ejercicio 3 - TIR'!$C$18)*('Ejercicio 3 - TIR'!$D$18-'Ejercicio 3 - TIR'!$C$18)*L737),'Ejercicio 3 - TIR'!$E$18-SQRT(('Ejercicio 3 - TIR'!$E$18-'Ejercicio 3 - TIR'!$C$18)*('Ejercicio 3 - TIR'!$E$18-'Ejercicio 3 - TIR'!$D$18)*(1-L737)))</f>
        <v>39282.6857835977</v>
      </c>
      <c r="N737" s="17">
        <f ca="1" t="shared" ref="N737:R737" si="5483">RAND()</f>
        <v>0.1234955570028</v>
      </c>
      <c r="O737" s="18">
        <f ca="1">IF(N737&lt;=('Ejercicio 3 - TIR'!$D$18-'Ejercicio 3 - TIR'!$C$18)/('Ejercicio 3 - TIR'!$E$18-'Ejercicio 3 - TIR'!$C$18),'Ejercicio 3 - TIR'!$C$18+SQRT(('Ejercicio 3 - TIR'!$E$18-'Ejercicio 3 - TIR'!$C$18)*('Ejercicio 3 - TIR'!$D$18-'Ejercicio 3 - TIR'!$C$18)*N737),'Ejercicio 3 - TIR'!$E$18-SQRT(('Ejercicio 3 - TIR'!$E$18-'Ejercicio 3 - TIR'!$C$18)*('Ejercicio 3 - TIR'!$E$18-'Ejercicio 3 - TIR'!$D$18)*(1-N737)))</f>
        <v>34303.9904217389</v>
      </c>
      <c r="P737" s="17">
        <f ca="1" t="shared" si="5483"/>
        <v>0.445543468218522</v>
      </c>
      <c r="Q737" s="19">
        <f ca="1">IF(P737&lt;=('Ejercicio 3 - TIR'!$D$22-'Ejercicio 3 - TIR'!$C$22)/('Ejercicio 3 - TIR'!$E$22-'Ejercicio 3 - TIR'!$C$22),'Ejercicio 3 - TIR'!$C$22+SQRT(('Ejercicio 3 - TIR'!$E$22-'Ejercicio 3 - TIR'!$C$22)*('Ejercicio 3 - TIR'!$D$22-'Ejercicio 3 - TIR'!$C$22)*P737),'Ejercicio 3 - TIR'!$E$22-SQRT(('Ejercicio 3 - TIR'!$E$22-'Ejercicio 3 - TIR'!$C$22)*('Ejercicio 3 - TIR'!$E$22-'Ejercicio 3 - TIR'!$D$22)*(1-P737)))</f>
        <v>0.148319220377569</v>
      </c>
      <c r="R737" s="17">
        <f ca="1" t="shared" si="5483"/>
        <v>0.764011235082514</v>
      </c>
      <c r="S737" s="19">
        <f ca="1">IF(R737&lt;=('Ejercicio 3 - TIR'!$D$23-'Ejercicio 3 - TIR'!$C$23)/('Ejercicio 3 - TIR'!$E$23-'Ejercicio 3 - TIR'!$C$23),'Ejercicio 3 - TIR'!$C$23+SQRT(('Ejercicio 3 - TIR'!$E$23-'Ejercicio 3 - TIR'!$C$23)*('Ejercicio 3 - TIR'!$D$23-'Ejercicio 3 - TIR'!$C$23)*R737),'Ejercicio 3 - TIR'!$E$23-SQRT(('Ejercicio 3 - TIR'!$E$23-'Ejercicio 3 - TIR'!$C$23)*('Ejercicio 3 - TIR'!$E$23-'Ejercicio 3 - TIR'!$D$23)*(1-R737)))</f>
        <v>0.159389813759903</v>
      </c>
      <c r="T737" s="17">
        <f ca="1" t="shared" ref="T737:X737" si="5484">RAND()</f>
        <v>0.444545792620304</v>
      </c>
      <c r="U737" s="19">
        <f ca="1">IF(T737&lt;=('Ejercicio 3 - TIR'!$D$24-'Ejercicio 3 - TIR'!$C$24)/('Ejercicio 3 - TIR'!$E$24-'Ejercicio 3 - TIR'!$C$24),'Ejercicio 3 - TIR'!$C$24+SQRT(('Ejercicio 3 - TIR'!$E$24-'Ejercicio 3 - TIR'!$C$24)*('Ejercicio 3 - TIR'!$D$24-'Ejercicio 3 - TIR'!$C$24)*T737),'Ejercicio 3 - TIR'!$E$24-SQRT(('Ejercicio 3 - TIR'!$E$24-'Ejercicio 3 - TIR'!$C$24)*('Ejercicio 3 - TIR'!$E$24-'Ejercicio 3 - TIR'!$D$24)*(1-T737)))</f>
        <v>0.18056306578012</v>
      </c>
      <c r="V737" s="17">
        <f ca="1" t="shared" si="5484"/>
        <v>0.468624531800866</v>
      </c>
      <c r="W737" s="19">
        <f ca="1">IF(V737&lt;=('Ejercicio 3 - TIR'!$D$25-'Ejercicio 3 - TIR'!$C$25)/('Ejercicio 3 - TIR'!$E$25-'Ejercicio 3 - TIR'!$C$25),'Ejercicio 3 - TIR'!$C$25+SQRT(('Ejercicio 3 - TIR'!$E$25-'Ejercicio 3 - TIR'!$C$25)*('Ejercicio 3 - TIR'!$D$25-'Ejercicio 3 - TIR'!$C$25)*V737),'Ejercicio 3 - TIR'!$E$25-SQRT(('Ejercicio 3 - TIR'!$E$25-'Ejercicio 3 - TIR'!$C$25)*('Ejercicio 3 - TIR'!$E$25-'Ejercicio 3 - TIR'!$D$25)*(1-V737)))</f>
        <v>0.206874437526022</v>
      </c>
      <c r="X737" s="17">
        <f ca="1" t="shared" si="5484"/>
        <v>0.682354331063491</v>
      </c>
      <c r="Y737" s="19">
        <f ca="1">IF(X737&lt;=('Ejercicio 3 - TIR'!$D$26-'Ejercicio 3 - TIR'!$C$26)/('Ejercicio 3 - TIR'!$E$26-'Ejercicio 3 - TIR'!$C$26),'Ejercicio 3 - TIR'!$C$26+SQRT(('Ejercicio 3 - TIR'!$E$26-'Ejercicio 3 - TIR'!$C$26)*('Ejercicio 3 - TIR'!$D$26-'Ejercicio 3 - TIR'!$C$26)*X737),'Ejercicio 3 - TIR'!$E$26-SQRT(('Ejercicio 3 - TIR'!$E$26-'Ejercicio 3 - TIR'!$C$26)*('Ejercicio 3 - TIR'!$E$26-'Ejercicio 3 - TIR'!$D$26)*(1-X737)))</f>
        <v>0.238583981211889</v>
      </c>
      <c r="Z737" s="17">
        <f ca="1" t="shared" si="5240"/>
        <v>1.14831922037757</v>
      </c>
      <c r="AA737" s="17">
        <f ca="1" t="shared" si="5241"/>
        <v>1.33134960705047</v>
      </c>
      <c r="AB737" s="17">
        <f ca="1" t="shared" si="5242"/>
        <v>1.57174217372466</v>
      </c>
      <c r="AC737" s="17">
        <f ca="1" t="shared" si="5243"/>
        <v>1.89689545184987</v>
      </c>
      <c r="AD737" s="17">
        <f ca="1" t="shared" si="5244"/>
        <v>2.34946432069494</v>
      </c>
      <c r="AE737" s="16">
        <f ca="1" t="shared" si="5245"/>
        <v>5453.61130595074</v>
      </c>
      <c r="AF737" s="16">
        <f ca="1" t="shared" si="5246"/>
        <v>6322.86139632513</v>
      </c>
      <c r="AG737" s="16">
        <f ca="1" t="shared" si="5247"/>
        <v>7464.53663454836</v>
      </c>
      <c r="AH737" s="16">
        <f ca="1" t="shared" si="5248"/>
        <v>9008.75845221294</v>
      </c>
      <c r="AI737" s="16">
        <f ca="1" t="shared" si="5249"/>
        <v>11158.1039095182</v>
      </c>
      <c r="AJ737" s="18">
        <f ca="1" t="shared" si="5250"/>
        <v>48737.3361755228</v>
      </c>
      <c r="AK737" s="18">
        <f ca="1" t="shared" si="5251"/>
        <v>46642.5286490038</v>
      </c>
      <c r="AL737" s="18">
        <f ca="1" t="shared" si="5252"/>
        <v>67853.195731323</v>
      </c>
      <c r="AM737" s="18">
        <f ca="1" t="shared" si="5253"/>
        <v>74515.1479993541</v>
      </c>
      <c r="AN737" s="18">
        <f ca="1" t="shared" si="5254"/>
        <v>80596.0015533365</v>
      </c>
      <c r="AO737" s="18">
        <f ca="1">C737/'Ejercicio 3 - TIR'!$D$7</f>
        <v>14326.6249464484</v>
      </c>
      <c r="AP737" s="18">
        <f ca="1" t="shared" si="5255"/>
        <v>34410.7112290745</v>
      </c>
      <c r="AQ737" s="18">
        <f ca="1" t="shared" si="5256"/>
        <v>32315.9037025555</v>
      </c>
      <c r="AR737" s="18">
        <f ca="1" t="shared" si="5257"/>
        <v>53526.5707848746</v>
      </c>
      <c r="AS737" s="18">
        <f ca="1" t="shared" si="5258"/>
        <v>60188.5230529057</v>
      </c>
      <c r="AT737" s="18">
        <f ca="1" t="shared" si="5259"/>
        <v>66269.3766068882</v>
      </c>
      <c r="AU737" s="18">
        <f ca="1">AP737*'Ejercicio 3 - TIR'!$D$5</f>
        <v>17205.3556145372</v>
      </c>
      <c r="AV737" s="18">
        <f ca="1">AQ737*'Ejercicio 3 - TIR'!$D$5</f>
        <v>16157.9518512777</v>
      </c>
      <c r="AW737" s="18">
        <f ca="1">AR737*'Ejercicio 3 - TIR'!$D$5</f>
        <v>26763.2853924373</v>
      </c>
      <c r="AX737" s="18">
        <f ca="1">AS737*'Ejercicio 3 - TIR'!$D$5</f>
        <v>30094.2615264529</v>
      </c>
      <c r="AY737" s="18">
        <f ca="1">AT737*'Ejercicio 3 - TIR'!$D$5</f>
        <v>33134.6883034441</v>
      </c>
      <c r="AZ737" s="18">
        <f ca="1" t="shared" ref="AZ737:BD737" si="5485">AJ737-AU737-AE737</f>
        <v>26078.3692550349</v>
      </c>
      <c r="BA737" s="18">
        <f ca="1" t="shared" si="5485"/>
        <v>24161.715401401</v>
      </c>
      <c r="BB737" s="18">
        <f ca="1" t="shared" si="5485"/>
        <v>33625.3737043373</v>
      </c>
      <c r="BC737" s="18">
        <f ca="1" t="shared" si="5485"/>
        <v>35412.1280206883</v>
      </c>
      <c r="BD737" s="18">
        <f ca="1" t="shared" si="5485"/>
        <v>36303.2093403743</v>
      </c>
      <c r="BE737" s="18">
        <f ca="1" t="shared" ref="BE737:BI737" si="5486">AZ737/Z737</f>
        <v>22710.0346247451</v>
      </c>
      <c r="BF737" s="18">
        <f ca="1" t="shared" si="5486"/>
        <v>18148.2874771939</v>
      </c>
      <c r="BG737" s="18">
        <f ca="1" t="shared" si="5486"/>
        <v>21393.6956496199</v>
      </c>
      <c r="BH737" s="18">
        <f ca="1" t="shared" si="5486"/>
        <v>18668.4658799482</v>
      </c>
      <c r="BI737" s="18">
        <f ca="1" t="shared" si="5486"/>
        <v>15451.6963805759</v>
      </c>
      <c r="BJ737" s="18">
        <f ca="1" t="shared" si="5262"/>
        <v>86388.4340118036</v>
      </c>
      <c r="BK737" s="18">
        <f ca="1" t="shared" si="5263"/>
        <v>33659.8941476585</v>
      </c>
      <c r="BL737" s="18">
        <f ca="1" t="shared" si="5264"/>
        <v>120048.328159462</v>
      </c>
      <c r="BM737" s="18">
        <f ca="1">BK737*'Ejercicio 3 - TIR'!$D$5</f>
        <v>16829.9470738293</v>
      </c>
      <c r="BN737" s="18">
        <f ca="1" t="shared" si="5265"/>
        <v>103218.381085633</v>
      </c>
      <c r="BO737" s="18">
        <f ca="1" t="shared" si="5266"/>
        <v>43932.7297616089</v>
      </c>
      <c r="BP737" s="18">
        <f ca="1" t="shared" si="5267"/>
        <v>-108402.542020626</v>
      </c>
      <c r="BQ737" s="18">
        <f ca="1" t="shared" ref="BQ737:BT737" si="5487">BE737</f>
        <v>22710.0346247451</v>
      </c>
      <c r="BR737" s="18">
        <f ca="1" t="shared" si="5487"/>
        <v>18148.2874771939</v>
      </c>
      <c r="BS737" s="18">
        <f ca="1" t="shared" si="5487"/>
        <v>21393.6956496199</v>
      </c>
      <c r="BT737" s="18">
        <f ca="1" t="shared" si="5487"/>
        <v>18668.4658799482</v>
      </c>
      <c r="BU737" s="18">
        <f ca="1" t="shared" si="5269"/>
        <v>59384.4261421848</v>
      </c>
      <c r="BV737" s="20">
        <f ca="1" t="shared" si="5270"/>
        <v>7.79267789924891</v>
      </c>
    </row>
    <row r="738" ht="15" customHeight="1" spans="1:74">
      <c r="A738" s="16">
        <v>737</v>
      </c>
      <c r="B738" s="17">
        <f ca="1" t="shared" ref="B738:F738" si="5488">RAND()</f>
        <v>0.922526081020173</v>
      </c>
      <c r="C738" s="18">
        <f ca="1">IF(B738&lt;=('Ejercicio 3 - TIR'!$D$13-'Ejercicio 3 - TIR'!$C$13)/('Ejercicio 3 - TIR'!$E$13-'Ejercicio 3 - TIR'!$C$13),'Ejercicio 3 - TIR'!$C$13+SQRT(('Ejercicio 3 - TIR'!$E$13-'Ejercicio 3 - TIR'!$C$13)*('Ejercicio 3 - TIR'!$D$13-'Ejercicio 3 - TIR'!$C$13)*B738),'Ejercicio 3 - TIR'!$E$13-SQRT(('Ejercicio 3 - TIR'!$E$13-'Ejercicio 3 - TIR'!$C$13)*('Ejercicio 3 - TIR'!$E$13-'Ejercicio 3 - TIR'!$D$13)*(1-B738)))</f>
        <v>90357.9720610344</v>
      </c>
      <c r="D738" s="17">
        <f ca="1" t="shared" si="5488"/>
        <v>0.754103028598217</v>
      </c>
      <c r="E738" s="18">
        <f ca="1">IF(D738&lt;=('Ejercicio 3 - TIR'!$D$14-'Ejercicio 3 - TIR'!$C$14)/('Ejercicio 3 - TIR'!$E$14-'Ejercicio 3 - TIR'!$C$14),'Ejercicio 3 - TIR'!$C$14+SQRT(('Ejercicio 3 - TIR'!$E$14-'Ejercicio 3 - TIR'!$C$14)*('Ejercicio 3 - TIR'!$D$14-'Ejercicio 3 - TIR'!$C$14)*D738),'Ejercicio 3 - TIR'!$E$14-SQRT(('Ejercicio 3 - TIR'!$E$14-'Ejercicio 3 - TIR'!$C$14)*('Ejercicio 3 - TIR'!$E$14-'Ejercicio 3 - TIR'!$D$14)*(1-D738)))</f>
        <v>33926.735168769</v>
      </c>
      <c r="F738" s="17">
        <f ca="1" t="shared" si="5488"/>
        <v>0.812701972819205</v>
      </c>
      <c r="G738" s="18">
        <f ca="1">IF(F738&lt;=('Ejercicio 3 - TIR'!$D$18-'Ejercicio 3 - TIR'!$C$18)/('Ejercicio 3 - TIR'!$E$18-'Ejercicio 3 - TIR'!$C$18),'Ejercicio 3 - TIR'!$C$18+SQRT(('Ejercicio 3 - TIR'!$E$18-'Ejercicio 3 - TIR'!$C$18)*('Ejercicio 3 - TIR'!$D$18-'Ejercicio 3 - TIR'!$C$18)*F738),'Ejercicio 3 - TIR'!$E$18-SQRT(('Ejercicio 3 - TIR'!$E$18-'Ejercicio 3 - TIR'!$C$18)*('Ejercicio 3 - TIR'!$E$18-'Ejercicio 3 - TIR'!$D$18)*(1-F738)))</f>
        <v>41252.0202723921</v>
      </c>
      <c r="H738" s="17">
        <f ca="1" t="shared" ref="H738:L738" si="5489">RAND()</f>
        <v>0.927729957164218</v>
      </c>
      <c r="I738" s="18">
        <f ca="1">IF(H738&lt;=('Ejercicio 3 - TIR'!$D$18-'Ejercicio 3 - TIR'!$C$18)/('Ejercicio 3 - TIR'!$E$18-'Ejercicio 3 - TIR'!$C$18),'Ejercicio 3 - TIR'!$C$18+SQRT(('Ejercicio 3 - TIR'!$E$18-'Ejercicio 3 - TIR'!$C$18)*('Ejercicio 3 - TIR'!$D$18-'Ejercicio 3 - TIR'!$C$18)*H738),'Ejercicio 3 - TIR'!$E$18-SQRT(('Ejercicio 3 - TIR'!$E$18-'Ejercicio 3 - TIR'!$C$18)*('Ejercicio 3 - TIR'!$E$18-'Ejercicio 3 - TIR'!$D$18)*(1-H738)))</f>
        <v>42671.8562731902</v>
      </c>
      <c r="J738" s="17">
        <f ca="1" t="shared" si="5489"/>
        <v>0.919228698840947</v>
      </c>
      <c r="K738" s="18">
        <f ca="1">IF(J738&lt;=('Ejercicio 3 - TIR'!$D$18-'Ejercicio 3 - TIR'!$C$18)/('Ejercicio 3 - TIR'!$E$18-'Ejercicio 3 - TIR'!$C$18),'Ejercicio 3 - TIR'!$C$18+SQRT(('Ejercicio 3 - TIR'!$E$18-'Ejercicio 3 - TIR'!$C$18)*('Ejercicio 3 - TIR'!$D$18-'Ejercicio 3 - TIR'!$C$18)*J738),'Ejercicio 3 - TIR'!$E$18-SQRT(('Ejercicio 3 - TIR'!$E$18-'Ejercicio 3 - TIR'!$C$18)*('Ejercicio 3 - TIR'!$E$18-'Ejercicio 3 - TIR'!$D$18)*(1-J738)))</f>
        <v>42538.7304928292</v>
      </c>
      <c r="L738" s="17">
        <f ca="1" t="shared" si="5489"/>
        <v>0.623510059762889</v>
      </c>
      <c r="M738" s="18">
        <f ca="1">IF(L738&lt;=('Ejercicio 3 - TIR'!$D$18-'Ejercicio 3 - TIR'!$C$18)/('Ejercicio 3 - TIR'!$E$18-'Ejercicio 3 - TIR'!$C$18),'Ejercicio 3 - TIR'!$C$18+SQRT(('Ejercicio 3 - TIR'!$E$18-'Ejercicio 3 - TIR'!$C$18)*('Ejercicio 3 - TIR'!$D$18-'Ejercicio 3 - TIR'!$C$18)*L738),'Ejercicio 3 - TIR'!$E$18-SQRT(('Ejercicio 3 - TIR'!$E$18-'Ejercicio 3 - TIR'!$C$18)*('Ejercicio 3 - TIR'!$E$18-'Ejercicio 3 - TIR'!$D$18)*(1-L738)))</f>
        <v>39670.910451681</v>
      </c>
      <c r="N738" s="17">
        <f ca="1" t="shared" ref="N738:R738" si="5490">RAND()</f>
        <v>0.626875255491375</v>
      </c>
      <c r="O738" s="18">
        <f ca="1">IF(N738&lt;=('Ejercicio 3 - TIR'!$D$18-'Ejercicio 3 - TIR'!$C$18)/('Ejercicio 3 - TIR'!$E$18-'Ejercicio 3 - TIR'!$C$18),'Ejercicio 3 - TIR'!$C$18+SQRT(('Ejercicio 3 - TIR'!$E$18-'Ejercicio 3 - TIR'!$C$18)*('Ejercicio 3 - TIR'!$D$18-'Ejercicio 3 - TIR'!$C$18)*N738),'Ejercicio 3 - TIR'!$E$18-SQRT(('Ejercicio 3 - TIR'!$E$18-'Ejercicio 3 - TIR'!$C$18)*('Ejercicio 3 - TIR'!$E$18-'Ejercicio 3 - TIR'!$D$18)*(1-N738)))</f>
        <v>39696.9731526753</v>
      </c>
      <c r="P738" s="17">
        <f ca="1" t="shared" si="5490"/>
        <v>0.739208677431894</v>
      </c>
      <c r="Q738" s="19">
        <f ca="1">IF(P738&lt;=('Ejercicio 3 - TIR'!$D$22-'Ejercicio 3 - TIR'!$C$22)/('Ejercicio 3 - TIR'!$E$22-'Ejercicio 3 - TIR'!$C$22),'Ejercicio 3 - TIR'!$C$22+SQRT(('Ejercicio 3 - TIR'!$E$22-'Ejercicio 3 - TIR'!$C$22)*('Ejercicio 3 - TIR'!$D$22-'Ejercicio 3 - TIR'!$C$22)*P738),'Ejercicio 3 - TIR'!$E$22-SQRT(('Ejercicio 3 - TIR'!$E$22-'Ejercicio 3 - TIR'!$C$22)*('Ejercicio 3 - TIR'!$E$22-'Ejercicio 3 - TIR'!$D$22)*(1-P738)))</f>
        <v>0.158333796349554</v>
      </c>
      <c r="R738" s="17">
        <f ca="1" t="shared" si="5490"/>
        <v>0.568026645114969</v>
      </c>
      <c r="S738" s="19">
        <f ca="1">IF(R738&lt;=('Ejercicio 3 - TIR'!$D$23-'Ejercicio 3 - TIR'!$C$23)/('Ejercicio 3 - TIR'!$E$23-'Ejercicio 3 - TIR'!$C$23),'Ejercicio 3 - TIR'!$C$23+SQRT(('Ejercicio 3 - TIR'!$E$23-'Ejercicio 3 - TIR'!$C$23)*('Ejercicio 3 - TIR'!$D$23-'Ejercicio 3 - TIR'!$C$23)*R738),'Ejercicio 3 - TIR'!$E$23-SQRT(('Ejercicio 3 - TIR'!$E$23-'Ejercicio 3 - TIR'!$C$23)*('Ejercicio 3 - TIR'!$E$23-'Ejercicio 3 - TIR'!$D$23)*(1-R738)))</f>
        <v>0.152115379887955</v>
      </c>
      <c r="T738" s="17">
        <f ca="1" t="shared" ref="T738:X738" si="5491">RAND()</f>
        <v>0.955773706453351</v>
      </c>
      <c r="U738" s="19">
        <f ca="1">IF(T738&lt;=('Ejercicio 3 - TIR'!$D$24-'Ejercicio 3 - TIR'!$C$24)/('Ejercicio 3 - TIR'!$E$24-'Ejercicio 3 - TIR'!$C$24),'Ejercicio 3 - TIR'!$C$24+SQRT(('Ejercicio 3 - TIR'!$E$24-'Ejercicio 3 - TIR'!$C$24)*('Ejercicio 3 - TIR'!$D$24-'Ejercicio 3 - TIR'!$C$24)*T738),'Ejercicio 3 - TIR'!$E$24-SQRT(('Ejercicio 3 - TIR'!$E$24-'Ejercicio 3 - TIR'!$C$24)*('Ejercicio 3 - TIR'!$E$24-'Ejercicio 3 - TIR'!$D$24)*(1-T738)))</f>
        <v>0.208871944377807</v>
      </c>
      <c r="V738" s="17">
        <f ca="1" t="shared" si="5491"/>
        <v>0.186698079510983</v>
      </c>
      <c r="W738" s="19">
        <f ca="1">IF(V738&lt;=('Ejercicio 3 - TIR'!$D$25-'Ejercicio 3 - TIR'!$C$25)/('Ejercicio 3 - TIR'!$E$25-'Ejercicio 3 - TIR'!$C$25),'Ejercicio 3 - TIR'!$C$25+SQRT(('Ejercicio 3 - TIR'!$E$25-'Ejercicio 3 - TIR'!$C$25)*('Ejercicio 3 - TIR'!$D$25-'Ejercicio 3 - TIR'!$C$25)*V738),'Ejercicio 3 - TIR'!$E$25-SQRT(('Ejercicio 3 - TIR'!$E$25-'Ejercicio 3 - TIR'!$C$25)*('Ejercicio 3 - TIR'!$E$25-'Ejercicio 3 - TIR'!$D$25)*(1-V738)))</f>
        <v>0.196167167696148</v>
      </c>
      <c r="X738" s="17">
        <f ca="1" t="shared" si="5491"/>
        <v>0.588750143464283</v>
      </c>
      <c r="Y738" s="19">
        <f ca="1">IF(X738&lt;=('Ejercicio 3 - TIR'!$D$26-'Ejercicio 3 - TIR'!$C$26)/('Ejercicio 3 - TIR'!$E$26-'Ejercicio 3 - TIR'!$C$26),'Ejercicio 3 - TIR'!$C$26+SQRT(('Ejercicio 3 - TIR'!$E$26-'Ejercicio 3 - TIR'!$C$26)*('Ejercicio 3 - TIR'!$D$26-'Ejercicio 3 - TIR'!$C$26)*X738),'Ejercicio 3 - TIR'!$E$26-SQRT(('Ejercicio 3 - TIR'!$E$26-'Ejercicio 3 - TIR'!$C$26)*('Ejercicio 3 - TIR'!$E$26-'Ejercicio 3 - TIR'!$D$26)*(1-X738)))</f>
        <v>0.232875174002519</v>
      </c>
      <c r="Z738" s="17">
        <f ca="1" t="shared" si="5240"/>
        <v>1.15833379634955</v>
      </c>
      <c r="AA738" s="17">
        <f ca="1" t="shared" si="5241"/>
        <v>1.33453418181832</v>
      </c>
      <c r="AB738" s="17">
        <f ca="1" t="shared" si="5242"/>
        <v>1.61328093121336</v>
      </c>
      <c r="AC738" s="17">
        <f ca="1" t="shared" si="5243"/>
        <v>1.92975368218769</v>
      </c>
      <c r="AD738" s="17">
        <f ca="1" t="shared" si="5244"/>
        <v>2.37914540670915</v>
      </c>
      <c r="AE738" s="16">
        <f ca="1" t="shared" si="5245"/>
        <v>5371.74877701713</v>
      </c>
      <c r="AF738" s="16">
        <f ca="1" t="shared" si="5246"/>
        <v>6188.87438289574</v>
      </c>
      <c r="AG738" s="16">
        <f ca="1" t="shared" si="5247"/>
        <v>7481.55660876118</v>
      </c>
      <c r="AH738" s="16">
        <f ca="1" t="shared" si="5248"/>
        <v>8949.19237866026</v>
      </c>
      <c r="AI738" s="16">
        <f ca="1" t="shared" si="5249"/>
        <v>11033.2371110228</v>
      </c>
      <c r="AJ738" s="18">
        <f ca="1" t="shared" si="5250"/>
        <v>47783.6092492087</v>
      </c>
      <c r="AK738" s="18">
        <f ca="1" t="shared" si="5251"/>
        <v>56947.0507982111</v>
      </c>
      <c r="AL738" s="18">
        <f ca="1" t="shared" si="5252"/>
        <v>68626.9227421057</v>
      </c>
      <c r="AM738" s="18">
        <f ca="1" t="shared" si="5253"/>
        <v>76555.0855198697</v>
      </c>
      <c r="AN738" s="18">
        <f ca="1" t="shared" si="5254"/>
        <v>94444.8713364441</v>
      </c>
      <c r="AO738" s="18">
        <f ca="1">C738/'Ejercicio 3 - TIR'!$D$7</f>
        <v>18071.5944122069</v>
      </c>
      <c r="AP738" s="18">
        <f ca="1" t="shared" si="5255"/>
        <v>29712.0148370018</v>
      </c>
      <c r="AQ738" s="18">
        <f ca="1" t="shared" si="5256"/>
        <v>38875.4563860042</v>
      </c>
      <c r="AR738" s="18">
        <f ca="1" t="shared" si="5257"/>
        <v>50555.3283298988</v>
      </c>
      <c r="AS738" s="18">
        <f ca="1" t="shared" si="5258"/>
        <v>58483.4911076628</v>
      </c>
      <c r="AT738" s="18">
        <f ca="1" t="shared" si="5259"/>
        <v>76373.2769242372</v>
      </c>
      <c r="AU738" s="18">
        <f ca="1">AP738*'Ejercicio 3 - TIR'!$D$5</f>
        <v>14856.0074185009</v>
      </c>
      <c r="AV738" s="18">
        <f ca="1">AQ738*'Ejercicio 3 - TIR'!$D$5</f>
        <v>19437.7281930021</v>
      </c>
      <c r="AW738" s="18">
        <f ca="1">AR738*'Ejercicio 3 - TIR'!$D$5</f>
        <v>25277.6641649494</v>
      </c>
      <c r="AX738" s="18">
        <f ca="1">AS738*'Ejercicio 3 - TIR'!$D$5</f>
        <v>29241.7455538314</v>
      </c>
      <c r="AY738" s="18">
        <f ca="1">AT738*'Ejercicio 3 - TIR'!$D$5</f>
        <v>38186.6384621186</v>
      </c>
      <c r="AZ738" s="18">
        <f ca="1" t="shared" ref="AZ738:BD738" si="5492">AJ738-AU738-AE738</f>
        <v>27555.8530536907</v>
      </c>
      <c r="BA738" s="18">
        <f ca="1" t="shared" si="5492"/>
        <v>31320.4482223132</v>
      </c>
      <c r="BB738" s="18">
        <f ca="1" t="shared" si="5492"/>
        <v>35867.7019683951</v>
      </c>
      <c r="BC738" s="18">
        <f ca="1" t="shared" si="5492"/>
        <v>38364.147587378</v>
      </c>
      <c r="BD738" s="18">
        <f ca="1" t="shared" si="5492"/>
        <v>45224.9957633027</v>
      </c>
      <c r="BE738" s="18">
        <f ca="1" t="shared" ref="BE738:BI738" si="5493">AZ738/Z738</f>
        <v>23789.2161486887</v>
      </c>
      <c r="BF738" s="18">
        <f ca="1" t="shared" si="5493"/>
        <v>23469.1989527302</v>
      </c>
      <c r="BG738" s="18">
        <f ca="1" t="shared" si="5493"/>
        <v>22232.7688094712</v>
      </c>
      <c r="BH738" s="18">
        <f ca="1" t="shared" si="5493"/>
        <v>19880.3339211075</v>
      </c>
      <c r="BI738" s="18">
        <f ca="1" t="shared" si="5493"/>
        <v>19008.9246482241</v>
      </c>
      <c r="BJ738" s="18">
        <f ca="1" t="shared" si="5262"/>
        <v>80716.6361414146</v>
      </c>
      <c r="BK738" s="18">
        <f ca="1" t="shared" si="5263"/>
        <v>42994.9508377128</v>
      </c>
      <c r="BL738" s="18">
        <f ca="1" t="shared" si="5264"/>
        <v>123711.586979127</v>
      </c>
      <c r="BM738" s="18">
        <f ca="1">BK738*'Ejercicio 3 - TIR'!$D$5</f>
        <v>21497.4754188564</v>
      </c>
      <c r="BN738" s="18">
        <f ca="1" t="shared" si="5265"/>
        <v>102214.111560271</v>
      </c>
      <c r="BO738" s="18">
        <f ca="1" t="shared" si="5266"/>
        <v>42962.5323748724</v>
      </c>
      <c r="BP738" s="18">
        <f ca="1" t="shared" si="5267"/>
        <v>-124284.707229803</v>
      </c>
      <c r="BQ738" s="18">
        <f ca="1" t="shared" ref="BQ738:BT738" si="5494">BE738</f>
        <v>23789.2161486887</v>
      </c>
      <c r="BR738" s="18">
        <f ca="1" t="shared" si="5494"/>
        <v>23469.1989527302</v>
      </c>
      <c r="BS738" s="18">
        <f ca="1" t="shared" si="5494"/>
        <v>22232.7688094712</v>
      </c>
      <c r="BT738" s="18">
        <f ca="1" t="shared" si="5494"/>
        <v>19880.3339211075</v>
      </c>
      <c r="BU738" s="18">
        <f ca="1" t="shared" si="5269"/>
        <v>61971.4570230965</v>
      </c>
      <c r="BV738" s="20">
        <f ca="1" t="shared" si="5270"/>
        <v>5.94086132901297</v>
      </c>
    </row>
    <row r="739" ht="15" customHeight="1" spans="1:74">
      <c r="A739" s="16">
        <v>738</v>
      </c>
      <c r="B739" s="17">
        <f ca="1" t="shared" ref="B739:F739" si="5495">RAND()</f>
        <v>0.182271827746608</v>
      </c>
      <c r="C739" s="18">
        <f ca="1">IF(B739&lt;=('Ejercicio 3 - TIR'!$D$13-'Ejercicio 3 - TIR'!$C$13)/('Ejercicio 3 - TIR'!$E$13-'Ejercicio 3 - TIR'!$C$13),'Ejercicio 3 - TIR'!$C$13+SQRT(('Ejercicio 3 - TIR'!$E$13-'Ejercicio 3 - TIR'!$C$13)*('Ejercicio 3 - TIR'!$D$13-'Ejercicio 3 - TIR'!$C$13)*B739),'Ejercicio 3 - TIR'!$E$13-SQRT(('Ejercicio 3 - TIR'!$E$13-'Ejercicio 3 - TIR'!$C$13)*('Ejercicio 3 - TIR'!$E$13-'Ejercicio 3 - TIR'!$D$13)*(1-B739)))</f>
        <v>68538.6609663719</v>
      </c>
      <c r="D739" s="17">
        <f ca="1" t="shared" si="5495"/>
        <v>0.319762046647135</v>
      </c>
      <c r="E739" s="18">
        <f ca="1">IF(D739&lt;=('Ejercicio 3 - TIR'!$D$14-'Ejercicio 3 - TIR'!$C$14)/('Ejercicio 3 - TIR'!$E$14-'Ejercicio 3 - TIR'!$C$14),'Ejercicio 3 - TIR'!$C$14+SQRT(('Ejercicio 3 - TIR'!$E$14-'Ejercicio 3 - TIR'!$C$14)*('Ejercicio 3 - TIR'!$D$14-'Ejercicio 3 - TIR'!$C$14)*D739),'Ejercicio 3 - TIR'!$E$14-SQRT(('Ejercicio 3 - TIR'!$E$14-'Ejercicio 3 - TIR'!$C$14)*('Ejercicio 3 - TIR'!$E$14-'Ejercicio 3 - TIR'!$D$14)*(1-D739)))</f>
        <v>29897.1576959023</v>
      </c>
      <c r="F739" s="17">
        <f ca="1" t="shared" si="5495"/>
        <v>0.237336075840558</v>
      </c>
      <c r="G739" s="18">
        <f ca="1">IF(F739&lt;=('Ejercicio 3 - TIR'!$D$18-'Ejercicio 3 - TIR'!$C$18)/('Ejercicio 3 - TIR'!$E$18-'Ejercicio 3 - TIR'!$C$18),'Ejercicio 3 - TIR'!$C$18+SQRT(('Ejercicio 3 - TIR'!$E$18-'Ejercicio 3 - TIR'!$C$18)*('Ejercicio 3 - TIR'!$D$18-'Ejercicio 3 - TIR'!$C$18)*F739),'Ejercicio 3 - TIR'!$E$18-SQRT(('Ejercicio 3 - TIR'!$E$18-'Ejercicio 3 - TIR'!$C$18)*('Ejercicio 3 - TIR'!$E$18-'Ejercicio 3 - TIR'!$D$18)*(1-F739)))</f>
        <v>35966.6080293651</v>
      </c>
      <c r="H739" s="17">
        <f ca="1" t="shared" ref="H739:L739" si="5496">RAND()</f>
        <v>0.0903200753231392</v>
      </c>
      <c r="I739" s="18">
        <f ca="1">IF(H739&lt;=('Ejercicio 3 - TIR'!$D$18-'Ejercicio 3 - TIR'!$C$18)/('Ejercicio 3 - TIR'!$E$18-'Ejercicio 3 - TIR'!$C$18),'Ejercicio 3 - TIR'!$C$18+SQRT(('Ejercicio 3 - TIR'!$E$18-'Ejercicio 3 - TIR'!$C$18)*('Ejercicio 3 - TIR'!$D$18-'Ejercicio 3 - TIR'!$C$18)*H739),'Ejercicio 3 - TIR'!$E$18-SQRT(('Ejercicio 3 - TIR'!$E$18-'Ejercicio 3 - TIR'!$C$18)*('Ejercicio 3 - TIR'!$E$18-'Ejercicio 3 - TIR'!$D$18)*(1-H739)))</f>
        <v>33680.7623257242</v>
      </c>
      <c r="J739" s="17">
        <f ca="1" t="shared" si="5496"/>
        <v>0.13022793109447</v>
      </c>
      <c r="K739" s="18">
        <f ca="1">IF(J739&lt;=('Ejercicio 3 - TIR'!$D$18-'Ejercicio 3 - TIR'!$C$18)/('Ejercicio 3 - TIR'!$E$18-'Ejercicio 3 - TIR'!$C$18),'Ejercicio 3 - TIR'!$C$18+SQRT(('Ejercicio 3 - TIR'!$E$18-'Ejercicio 3 - TIR'!$C$18)*('Ejercicio 3 - TIR'!$D$18-'Ejercicio 3 - TIR'!$C$18)*J739),'Ejercicio 3 - TIR'!$E$18-SQRT(('Ejercicio 3 - TIR'!$E$18-'Ejercicio 3 - TIR'!$C$18)*('Ejercicio 3 - TIR'!$E$18-'Ejercicio 3 - TIR'!$D$18)*(1-J739)))</f>
        <v>34419.7499549376</v>
      </c>
      <c r="L739" s="17">
        <f ca="1" t="shared" si="5496"/>
        <v>0.493556069931847</v>
      </c>
      <c r="M739" s="18">
        <f ca="1">IF(L739&lt;=('Ejercicio 3 - TIR'!$D$18-'Ejercicio 3 - TIR'!$C$18)/('Ejercicio 3 - TIR'!$E$18-'Ejercicio 3 - TIR'!$C$18),'Ejercicio 3 - TIR'!$C$18+SQRT(('Ejercicio 3 - TIR'!$E$18-'Ejercicio 3 - TIR'!$C$18)*('Ejercicio 3 - TIR'!$D$18-'Ejercicio 3 - TIR'!$C$18)*L739),'Ejercicio 3 - TIR'!$E$18-SQRT(('Ejercicio 3 - TIR'!$E$18-'Ejercicio 3 - TIR'!$C$18)*('Ejercicio 3 - TIR'!$E$18-'Ejercicio 3 - TIR'!$D$18)*(1-L739)))</f>
        <v>38604.2669931713</v>
      </c>
      <c r="N739" s="17">
        <f ca="1" t="shared" ref="N739:R739" si="5497">RAND()</f>
        <v>0.0861351591449482</v>
      </c>
      <c r="O739" s="18">
        <f ca="1">IF(N739&lt;=('Ejercicio 3 - TIR'!$D$18-'Ejercicio 3 - TIR'!$C$18)/('Ejercicio 3 - TIR'!$E$18-'Ejercicio 3 - TIR'!$C$18),'Ejercicio 3 - TIR'!$C$18+SQRT(('Ejercicio 3 - TIR'!$E$18-'Ejercicio 3 - TIR'!$C$18)*('Ejercicio 3 - TIR'!$D$18-'Ejercicio 3 - TIR'!$C$18)*N739),'Ejercicio 3 - TIR'!$E$18-SQRT(('Ejercicio 3 - TIR'!$E$18-'Ejercicio 3 - TIR'!$C$18)*('Ejercicio 3 - TIR'!$E$18-'Ejercicio 3 - TIR'!$D$18)*(1-N739)))</f>
        <v>33594.4782474988</v>
      </c>
      <c r="P739" s="17">
        <f ca="1" t="shared" si="5497"/>
        <v>0.477279971387176</v>
      </c>
      <c r="Q739" s="19">
        <f ca="1">IF(P739&lt;=('Ejercicio 3 - TIR'!$D$22-'Ejercicio 3 - TIR'!$C$22)/('Ejercicio 3 - TIR'!$E$22-'Ejercicio 3 - TIR'!$C$22),'Ejercicio 3 - TIR'!$C$22+SQRT(('Ejercicio 3 - TIR'!$E$22-'Ejercicio 3 - TIR'!$C$22)*('Ejercicio 3 - TIR'!$D$22-'Ejercicio 3 - TIR'!$C$22)*P739),'Ejercicio 3 - TIR'!$E$22-SQRT(('Ejercicio 3 - TIR'!$E$22-'Ejercicio 3 - TIR'!$C$22)*('Ejercicio 3 - TIR'!$E$22-'Ejercicio 3 - TIR'!$D$22)*(1-P739)))</f>
        <v>0.149310475064334</v>
      </c>
      <c r="R739" s="17">
        <f ca="1" t="shared" si="5497"/>
        <v>0.353691896853365</v>
      </c>
      <c r="S739" s="19">
        <f ca="1">IF(R739&lt;=('Ejercicio 3 - TIR'!$D$23-'Ejercicio 3 - TIR'!$C$23)/('Ejercicio 3 - TIR'!$E$23-'Ejercicio 3 - TIR'!$C$23),'Ejercicio 3 - TIR'!$C$23+SQRT(('Ejercicio 3 - TIR'!$E$23-'Ejercicio 3 - TIR'!$C$23)*('Ejercicio 3 - TIR'!$D$23-'Ejercicio 3 - TIR'!$C$23)*R739),'Ejercicio 3 - TIR'!$E$23-SQRT(('Ejercicio 3 - TIR'!$E$23-'Ejercicio 3 - TIR'!$C$23)*('Ejercicio 3 - TIR'!$E$23-'Ejercicio 3 - TIR'!$D$23)*(1-R739)))</f>
        <v>0.145231833352653</v>
      </c>
      <c r="T739" s="17">
        <f ca="1" t="shared" ref="T739:X739" si="5498">RAND()</f>
        <v>0.627955398226123</v>
      </c>
      <c r="U739" s="19">
        <f ca="1">IF(T739&lt;=('Ejercicio 3 - TIR'!$D$24-'Ejercicio 3 - TIR'!$C$24)/('Ejercicio 3 - TIR'!$E$24-'Ejercicio 3 - TIR'!$C$24),'Ejercicio 3 - TIR'!$C$24+SQRT(('Ejercicio 3 - TIR'!$E$24-'Ejercicio 3 - TIR'!$C$24)*('Ejercicio 3 - TIR'!$D$24-'Ejercicio 3 - TIR'!$C$24)*T739),'Ejercicio 3 - TIR'!$E$24-SQRT(('Ejercicio 3 - TIR'!$E$24-'Ejercicio 3 - TIR'!$C$24)*('Ejercicio 3 - TIR'!$E$24-'Ejercicio 3 - TIR'!$D$24)*(1-T739)))</f>
        <v>0.187724236880178</v>
      </c>
      <c r="V739" s="17">
        <f ca="1" t="shared" si="5498"/>
        <v>0.596865368884803</v>
      </c>
      <c r="W739" s="19">
        <f ca="1">IF(V739&lt;=('Ejercicio 3 - TIR'!$D$25-'Ejercicio 3 - TIR'!$C$25)/('Ejercicio 3 - TIR'!$E$25-'Ejercicio 3 - TIR'!$C$25),'Ejercicio 3 - TIR'!$C$25+SQRT(('Ejercicio 3 - TIR'!$E$25-'Ejercicio 3 - TIR'!$C$25)*('Ejercicio 3 - TIR'!$D$25-'Ejercicio 3 - TIR'!$C$25)*V739),'Ejercicio 3 - TIR'!$E$25-SQRT(('Ejercicio 3 - TIR'!$E$25-'Ejercicio 3 - TIR'!$C$25)*('Ejercicio 3 - TIR'!$E$25-'Ejercicio 3 - TIR'!$D$25)*(1-V739)))</f>
        <v>0.212437103294565</v>
      </c>
      <c r="X739" s="17">
        <f ca="1" t="shared" si="5498"/>
        <v>0.49329990279359</v>
      </c>
      <c r="Y739" s="19">
        <f ca="1">IF(X739&lt;=('Ejercicio 3 - TIR'!$D$26-'Ejercicio 3 - TIR'!$C$26)/('Ejercicio 3 - TIR'!$E$26-'Ejercicio 3 - TIR'!$C$26),'Ejercicio 3 - TIR'!$C$26+SQRT(('Ejercicio 3 - TIR'!$E$26-'Ejercicio 3 - TIR'!$C$26)*('Ejercicio 3 - TIR'!$D$26-'Ejercicio 3 - TIR'!$C$26)*X739),'Ejercicio 3 - TIR'!$E$26-SQRT(('Ejercicio 3 - TIR'!$E$26-'Ejercicio 3 - TIR'!$C$26)*('Ejercicio 3 - TIR'!$E$26-'Ejercicio 3 - TIR'!$D$26)*(1-X739)))</f>
        <v>0.227691487070319</v>
      </c>
      <c r="Z739" s="17">
        <f ca="1" t="shared" si="5240"/>
        <v>1.14931047506433</v>
      </c>
      <c r="AA739" s="17">
        <f ca="1" t="shared" si="5241"/>
        <v>1.31622694244934</v>
      </c>
      <c r="AB739" s="17">
        <f ca="1" t="shared" si="5242"/>
        <v>1.56331464078177</v>
      </c>
      <c r="AC739" s="17">
        <f ca="1" t="shared" si="5243"/>
        <v>1.89542067460743</v>
      </c>
      <c r="AD739" s="17">
        <f ca="1" t="shared" si="5244"/>
        <v>2.32699182663262</v>
      </c>
      <c r="AE739" s="16">
        <f ca="1" t="shared" si="5245"/>
        <v>4463.95881864847</v>
      </c>
      <c r="AF739" s="16">
        <f ca="1" t="shared" si="5246"/>
        <v>5112.26774189153</v>
      </c>
      <c r="AG739" s="16">
        <f ca="1" t="shared" si="5247"/>
        <v>6071.96430246527</v>
      </c>
      <c r="AH739" s="16">
        <f ca="1" t="shared" si="5248"/>
        <v>7361.87481018899</v>
      </c>
      <c r="AI739" s="16">
        <f ca="1" t="shared" si="5249"/>
        <v>9038.11103334644</v>
      </c>
      <c r="AJ739" s="18">
        <f ca="1" t="shared" si="5250"/>
        <v>41336.7993606822</v>
      </c>
      <c r="AK739" s="18">
        <f ca="1" t="shared" si="5251"/>
        <v>44331.5268153508</v>
      </c>
      <c r="AL739" s="18">
        <f ca="1" t="shared" si="5252"/>
        <v>53808.8990366014</v>
      </c>
      <c r="AM739" s="18">
        <f ca="1" t="shared" si="5253"/>
        <v>73171.325786922</v>
      </c>
      <c r="AN739" s="18">
        <f ca="1" t="shared" si="5254"/>
        <v>78174.0763019171</v>
      </c>
      <c r="AO739" s="18">
        <f ca="1">C739/'Ejercicio 3 - TIR'!$D$7</f>
        <v>13707.7321932744</v>
      </c>
      <c r="AP739" s="18">
        <f ca="1" t="shared" si="5255"/>
        <v>27629.0671674079</v>
      </c>
      <c r="AQ739" s="18">
        <f ca="1" t="shared" si="5256"/>
        <v>30623.7946220764</v>
      </c>
      <c r="AR739" s="18">
        <f ca="1" t="shared" si="5257"/>
        <v>40101.1668433271</v>
      </c>
      <c r="AS739" s="18">
        <f ca="1" t="shared" si="5258"/>
        <v>59463.5935936477</v>
      </c>
      <c r="AT739" s="18">
        <f ca="1" t="shared" si="5259"/>
        <v>64466.3441086427</v>
      </c>
      <c r="AU739" s="18">
        <f ca="1">AP739*'Ejercicio 3 - TIR'!$D$5</f>
        <v>13814.5335837039</v>
      </c>
      <c r="AV739" s="18">
        <f ca="1">AQ739*'Ejercicio 3 - TIR'!$D$5</f>
        <v>15311.8973110382</v>
      </c>
      <c r="AW739" s="18">
        <f ca="1">AR739*'Ejercicio 3 - TIR'!$D$5</f>
        <v>20050.5834216635</v>
      </c>
      <c r="AX739" s="18">
        <f ca="1">AS739*'Ejercicio 3 - TIR'!$D$5</f>
        <v>29731.7967968238</v>
      </c>
      <c r="AY739" s="18">
        <f ca="1">AT739*'Ejercicio 3 - TIR'!$D$5</f>
        <v>32233.1720543214</v>
      </c>
      <c r="AZ739" s="18">
        <f ca="1" t="shared" ref="AZ739:BD739" si="5499">AJ739-AU739-AE739</f>
        <v>23058.3069583298</v>
      </c>
      <c r="BA739" s="18">
        <f ca="1" t="shared" si="5499"/>
        <v>23907.3617624211</v>
      </c>
      <c r="BB739" s="18">
        <f ca="1" t="shared" si="5499"/>
        <v>27686.3513124726</v>
      </c>
      <c r="BC739" s="18">
        <f ca="1" t="shared" si="5499"/>
        <v>36077.6541799092</v>
      </c>
      <c r="BD739" s="18">
        <f ca="1" t="shared" si="5499"/>
        <v>36902.7932142493</v>
      </c>
      <c r="BE739" s="18">
        <f ca="1" t="shared" ref="BE739:BI739" si="5500">AZ739/Z739</f>
        <v>20062.7310536251</v>
      </c>
      <c r="BF739" s="18">
        <f ca="1" t="shared" si="5500"/>
        <v>18163.5559882496</v>
      </c>
      <c r="BG739" s="18">
        <f ca="1" t="shared" si="5500"/>
        <v>17710.0313591559</v>
      </c>
      <c r="BH739" s="18">
        <f ca="1" t="shared" si="5500"/>
        <v>19034.1145178136</v>
      </c>
      <c r="BI739" s="18">
        <f ca="1" t="shared" si="5500"/>
        <v>15858.5830821981</v>
      </c>
      <c r="BJ739" s="18">
        <f ca="1" t="shared" si="5262"/>
        <v>69570.4415979112</v>
      </c>
      <c r="BK739" s="18">
        <f ca="1" t="shared" si="5263"/>
        <v>31897.7807754183</v>
      </c>
      <c r="BL739" s="18">
        <f ca="1" t="shared" si="5264"/>
        <v>101468.22237333</v>
      </c>
      <c r="BM739" s="18">
        <f ca="1">BK739*'Ejercicio 3 - TIR'!$D$5</f>
        <v>15948.8903877092</v>
      </c>
      <c r="BN739" s="18">
        <f ca="1" t="shared" si="5265"/>
        <v>85519.3319856204</v>
      </c>
      <c r="BO739" s="18">
        <f ca="1" t="shared" si="5266"/>
        <v>36751.0237925395</v>
      </c>
      <c r="BP739" s="18">
        <f ca="1" t="shared" si="5267"/>
        <v>-98435.8186622742</v>
      </c>
      <c r="BQ739" s="18">
        <f ca="1" t="shared" ref="BQ739:BT739" si="5501">BE739</f>
        <v>20062.7310536251</v>
      </c>
      <c r="BR739" s="18">
        <f ca="1" t="shared" si="5501"/>
        <v>18163.5559882496</v>
      </c>
      <c r="BS739" s="18">
        <f ca="1" t="shared" si="5501"/>
        <v>17710.0313591559</v>
      </c>
      <c r="BT739" s="18">
        <f ca="1" t="shared" si="5501"/>
        <v>19034.1145178136</v>
      </c>
      <c r="BU739" s="18">
        <f ca="1" t="shared" si="5269"/>
        <v>52609.6068747376</v>
      </c>
      <c r="BV739" s="20">
        <f ca="1" t="shared" si="5270"/>
        <v>7.85766671067967</v>
      </c>
    </row>
    <row r="740" ht="15" customHeight="1" spans="1:74">
      <c r="A740" s="16">
        <v>739</v>
      </c>
      <c r="B740" s="17">
        <f ca="1" t="shared" ref="B740:F740" si="5502">RAND()</f>
        <v>0.0679253390912291</v>
      </c>
      <c r="C740" s="18">
        <f ca="1">IF(B740&lt;=('Ejercicio 3 - TIR'!$D$13-'Ejercicio 3 - TIR'!$C$13)/('Ejercicio 3 - TIR'!$E$13-'Ejercicio 3 - TIR'!$C$13),'Ejercicio 3 - TIR'!$C$13+SQRT(('Ejercicio 3 - TIR'!$E$13-'Ejercicio 3 - TIR'!$C$13)*('Ejercicio 3 - TIR'!$D$13-'Ejercicio 3 - TIR'!$C$13)*B740),'Ejercicio 3 - TIR'!$E$13-SQRT(('Ejercicio 3 - TIR'!$E$13-'Ejercicio 3 - TIR'!$C$13)*('Ejercicio 3 - TIR'!$E$13-'Ejercicio 3 - TIR'!$D$13)*(1-B740)))</f>
        <v>65212.4980226847</v>
      </c>
      <c r="D740" s="17">
        <f ca="1" t="shared" si="5502"/>
        <v>0.858859847413068</v>
      </c>
      <c r="E740" s="18">
        <f ca="1">IF(D740&lt;=('Ejercicio 3 - TIR'!$D$14-'Ejercicio 3 - TIR'!$C$14)/('Ejercicio 3 - TIR'!$E$14-'Ejercicio 3 - TIR'!$C$14),'Ejercicio 3 - TIR'!$C$14+SQRT(('Ejercicio 3 - TIR'!$E$14-'Ejercicio 3 - TIR'!$C$14)*('Ejercicio 3 - TIR'!$D$14-'Ejercicio 3 - TIR'!$C$14)*D740),'Ejercicio 3 - TIR'!$E$14-SQRT(('Ejercicio 3 - TIR'!$E$14-'Ejercicio 3 - TIR'!$C$14)*('Ejercicio 3 - TIR'!$E$14-'Ejercicio 3 - TIR'!$D$14)*(1-D740)))</f>
        <v>35398.8020159919</v>
      </c>
      <c r="F740" s="17">
        <f ca="1" t="shared" si="5502"/>
        <v>0.65592912445467</v>
      </c>
      <c r="G740" s="18">
        <f ca="1">IF(F740&lt;=('Ejercicio 3 - TIR'!$D$18-'Ejercicio 3 - TIR'!$C$18)/('Ejercicio 3 - TIR'!$E$18-'Ejercicio 3 - TIR'!$C$18),'Ejercicio 3 - TIR'!$C$18+SQRT(('Ejercicio 3 - TIR'!$E$18-'Ejercicio 3 - TIR'!$C$18)*('Ejercicio 3 - TIR'!$D$18-'Ejercicio 3 - TIR'!$C$18)*F740),'Ejercicio 3 - TIR'!$E$18-SQRT(('Ejercicio 3 - TIR'!$E$18-'Ejercicio 3 - TIR'!$C$18)*('Ejercicio 3 - TIR'!$E$18-'Ejercicio 3 - TIR'!$D$18)*(1-F740)))</f>
        <v>39919.1415287917</v>
      </c>
      <c r="H740" s="17">
        <f ca="1" t="shared" ref="H740:L740" si="5503">RAND()</f>
        <v>0.352138793968512</v>
      </c>
      <c r="I740" s="18">
        <f ca="1">IF(H740&lt;=('Ejercicio 3 - TIR'!$D$18-'Ejercicio 3 - TIR'!$C$18)/('Ejercicio 3 - TIR'!$E$18-'Ejercicio 3 - TIR'!$C$18),'Ejercicio 3 - TIR'!$C$18+SQRT(('Ejercicio 3 - TIR'!$E$18-'Ejercicio 3 - TIR'!$C$18)*('Ejercicio 3 - TIR'!$D$18-'Ejercicio 3 - TIR'!$C$18)*H740),'Ejercicio 3 - TIR'!$E$18-SQRT(('Ejercicio 3 - TIR'!$E$18-'Ejercicio 3 - TIR'!$C$18)*('Ejercicio 3 - TIR'!$E$18-'Ejercicio 3 - TIR'!$D$18)*(1-H740)))</f>
        <v>37267.7932754913</v>
      </c>
      <c r="J740" s="17">
        <f ca="1" t="shared" si="5503"/>
        <v>0.0295295677791583</v>
      </c>
      <c r="K740" s="18">
        <f ca="1">IF(J740&lt;=('Ejercicio 3 - TIR'!$D$18-'Ejercicio 3 - TIR'!$C$18)/('Ejercicio 3 - TIR'!$E$18-'Ejercicio 3 - TIR'!$C$18),'Ejercicio 3 - TIR'!$C$18+SQRT(('Ejercicio 3 - TIR'!$E$18-'Ejercicio 3 - TIR'!$C$18)*('Ejercicio 3 - TIR'!$D$18-'Ejercicio 3 - TIR'!$C$18)*J740),'Ejercicio 3 - TIR'!$E$18-SQRT(('Ejercicio 3 - TIR'!$E$18-'Ejercicio 3 - TIR'!$C$18)*('Ejercicio 3 - TIR'!$E$18-'Ejercicio 3 - TIR'!$D$18)*(1-J740)))</f>
        <v>32104.6223335491</v>
      </c>
      <c r="L740" s="17">
        <f ca="1" t="shared" si="5503"/>
        <v>0.930160364423868</v>
      </c>
      <c r="M740" s="18">
        <f ca="1">IF(L740&lt;=('Ejercicio 3 - TIR'!$D$18-'Ejercicio 3 - TIR'!$C$18)/('Ejercicio 3 - TIR'!$E$18-'Ejercicio 3 - TIR'!$C$18),'Ejercicio 3 - TIR'!$C$18+SQRT(('Ejercicio 3 - TIR'!$E$18-'Ejercicio 3 - TIR'!$C$18)*('Ejercicio 3 - TIR'!$D$18-'Ejercicio 3 - TIR'!$C$18)*L740),'Ejercicio 3 - TIR'!$E$18-SQRT(('Ejercicio 3 - TIR'!$E$18-'Ejercicio 3 - TIR'!$C$18)*('Ejercicio 3 - TIR'!$E$18-'Ejercicio 3 - TIR'!$D$18)*(1-L740)))</f>
        <v>42711.3382363901</v>
      </c>
      <c r="N740" s="17">
        <f ca="1" t="shared" ref="N740:R740" si="5504">RAND()</f>
        <v>0.203245670706914</v>
      </c>
      <c r="O740" s="18">
        <f ca="1">IF(N740&lt;=('Ejercicio 3 - TIR'!$D$18-'Ejercicio 3 - TIR'!$C$18)/('Ejercicio 3 - TIR'!$E$18-'Ejercicio 3 - TIR'!$C$18),'Ejercicio 3 - TIR'!$C$18+SQRT(('Ejercicio 3 - TIR'!$E$18-'Ejercicio 3 - TIR'!$C$18)*('Ejercicio 3 - TIR'!$D$18-'Ejercicio 3 - TIR'!$C$18)*N740),'Ejercicio 3 - TIR'!$E$18-SQRT(('Ejercicio 3 - TIR'!$E$18-'Ejercicio 3 - TIR'!$C$18)*('Ejercicio 3 - TIR'!$E$18-'Ejercicio 3 - TIR'!$D$18)*(1-N740)))</f>
        <v>35521.4898900602</v>
      </c>
      <c r="P740" s="17">
        <f ca="1" t="shared" si="5504"/>
        <v>0.0586918262881038</v>
      </c>
      <c r="Q740" s="19">
        <f ca="1">IF(P740&lt;=('Ejercicio 3 - TIR'!$D$22-'Ejercicio 3 - TIR'!$C$22)/('Ejercicio 3 - TIR'!$E$22-'Ejercicio 3 - TIR'!$C$22),'Ejercicio 3 - TIR'!$C$22+SQRT(('Ejercicio 3 - TIR'!$E$22-'Ejercicio 3 - TIR'!$C$22)*('Ejercicio 3 - TIR'!$D$22-'Ejercicio 3 - TIR'!$C$22)*P740),'Ejercicio 3 - TIR'!$E$22-SQRT(('Ejercicio 3 - TIR'!$E$22-'Ejercicio 3 - TIR'!$C$22)*('Ejercicio 3 - TIR'!$E$22-'Ejercicio 3 - TIR'!$D$22)*(1-P740)))</f>
        <v>0.130278389334842</v>
      </c>
      <c r="R740" s="17">
        <f ca="1" t="shared" si="5504"/>
        <v>0.547440464494573</v>
      </c>
      <c r="S740" s="19">
        <f ca="1">IF(R740&lt;=('Ejercicio 3 - TIR'!$D$23-'Ejercicio 3 - TIR'!$C$23)/('Ejercicio 3 - TIR'!$E$23-'Ejercicio 3 - TIR'!$C$23),'Ejercicio 3 - TIR'!$C$23+SQRT(('Ejercicio 3 - TIR'!$E$23-'Ejercicio 3 - TIR'!$C$23)*('Ejercicio 3 - TIR'!$D$23-'Ejercicio 3 - TIR'!$C$23)*R740),'Ejercicio 3 - TIR'!$E$23-SQRT(('Ejercicio 3 - TIR'!$E$23-'Ejercicio 3 - TIR'!$C$23)*('Ejercicio 3 - TIR'!$E$23-'Ejercicio 3 - TIR'!$D$23)*(1-R740)))</f>
        <v>0.151458676206073</v>
      </c>
      <c r="T740" s="17">
        <f ca="1" t="shared" ref="T740:X740" si="5505">RAND()</f>
        <v>0.957509918969831</v>
      </c>
      <c r="U740" s="19">
        <f ca="1">IF(T740&lt;=('Ejercicio 3 - TIR'!$D$24-'Ejercicio 3 - TIR'!$C$24)/('Ejercicio 3 - TIR'!$E$24-'Ejercicio 3 - TIR'!$C$24),'Ejercicio 3 - TIR'!$C$24+SQRT(('Ejercicio 3 - TIR'!$E$24-'Ejercicio 3 - TIR'!$C$24)*('Ejercicio 3 - TIR'!$D$24-'Ejercicio 3 - TIR'!$C$24)*T740),'Ejercicio 3 - TIR'!$E$24-SQRT(('Ejercicio 3 - TIR'!$E$24-'Ejercicio 3 - TIR'!$C$24)*('Ejercicio 3 - TIR'!$E$24-'Ejercicio 3 - TIR'!$D$24)*(1-T740)))</f>
        <v>0.20909256093831</v>
      </c>
      <c r="V740" s="17">
        <f ca="1" t="shared" si="5505"/>
        <v>0.67902936624148</v>
      </c>
      <c r="W740" s="19">
        <f ca="1">IF(V740&lt;=('Ejercicio 3 - TIR'!$D$25-'Ejercicio 3 - TIR'!$C$25)/('Ejercicio 3 - TIR'!$E$25-'Ejercicio 3 - TIR'!$C$25),'Ejercicio 3 - TIR'!$C$25+SQRT(('Ejercicio 3 - TIR'!$E$25-'Ejercicio 3 - TIR'!$C$25)*('Ejercicio 3 - TIR'!$D$25-'Ejercicio 3 - TIR'!$C$25)*V740),'Ejercicio 3 - TIR'!$E$25-SQRT(('Ejercicio 3 - TIR'!$E$25-'Ejercicio 3 - TIR'!$C$25)*('Ejercicio 3 - TIR'!$E$25-'Ejercicio 3 - TIR'!$D$25)*(1-V740)))</f>
        <v>0.21648288171464</v>
      </c>
      <c r="X740" s="17">
        <f ca="1" t="shared" si="5505"/>
        <v>0.733364943792999</v>
      </c>
      <c r="Y740" s="19">
        <f ca="1">IF(X740&lt;=('Ejercicio 3 - TIR'!$D$26-'Ejercicio 3 - TIR'!$C$26)/('Ejercicio 3 - TIR'!$E$26-'Ejercicio 3 - TIR'!$C$26),'Ejercicio 3 - TIR'!$C$26+SQRT(('Ejercicio 3 - TIR'!$E$26-'Ejercicio 3 - TIR'!$C$26)*('Ejercicio 3 - TIR'!$D$26-'Ejercicio 3 - TIR'!$C$26)*X740),'Ejercicio 3 - TIR'!$E$26-SQRT(('Ejercicio 3 - TIR'!$E$26-'Ejercicio 3 - TIR'!$C$26)*('Ejercicio 3 - TIR'!$E$26-'Ejercicio 3 - TIR'!$D$26)*(1-X740)))</f>
        <v>0.24205491726827</v>
      </c>
      <c r="Z740" s="17">
        <f ca="1" t="shared" si="5240"/>
        <v>1.13027838933484</v>
      </c>
      <c r="AA740" s="17">
        <f ca="1" t="shared" si="5241"/>
        <v>1.30146885792783</v>
      </c>
      <c r="AB740" s="17">
        <f ca="1" t="shared" si="5242"/>
        <v>1.57359631441342</v>
      </c>
      <c r="AC740" s="17">
        <f ca="1" t="shared" si="5243"/>
        <v>1.91425297921317</v>
      </c>
      <c r="AD740" s="17">
        <f ca="1" t="shared" si="5244"/>
        <v>2.37760732572715</v>
      </c>
      <c r="AE740" s="16">
        <f ca="1" t="shared" si="5245"/>
        <v>4611.69891102638</v>
      </c>
      <c r="AF740" s="16">
        <f ca="1" t="shared" si="5246"/>
        <v>5310.18072315142</v>
      </c>
      <c r="AG740" s="16">
        <f ca="1" t="shared" si="5247"/>
        <v>6420.5000096004</v>
      </c>
      <c r="AH740" s="16">
        <f ca="1" t="shared" si="5248"/>
        <v>7810.42835372757</v>
      </c>
      <c r="AI740" s="16">
        <f ca="1" t="shared" si="5249"/>
        <v>9700.98094271885</v>
      </c>
      <c r="AJ740" s="18">
        <f ca="1" t="shared" si="5250"/>
        <v>45119.7429907923</v>
      </c>
      <c r="AK740" s="18">
        <f ca="1" t="shared" si="5251"/>
        <v>48502.8723517441</v>
      </c>
      <c r="AL740" s="18">
        <f ca="1" t="shared" si="5252"/>
        <v>50519.7153797076</v>
      </c>
      <c r="AM740" s="18">
        <f ca="1" t="shared" si="5253"/>
        <v>81760.3064651912</v>
      </c>
      <c r="AN740" s="18">
        <f ca="1" t="shared" si="5254"/>
        <v>84456.1545833502</v>
      </c>
      <c r="AO740" s="18">
        <f ca="1">C740/'Ejercicio 3 - TIR'!$D$7</f>
        <v>13042.4996045369</v>
      </c>
      <c r="AP740" s="18">
        <f ca="1" t="shared" si="5255"/>
        <v>32077.2433862554</v>
      </c>
      <c r="AQ740" s="18">
        <f ca="1" t="shared" si="5256"/>
        <v>35460.3727472072</v>
      </c>
      <c r="AR740" s="18">
        <f ca="1" t="shared" si="5257"/>
        <v>37477.2157751706</v>
      </c>
      <c r="AS740" s="18">
        <f ca="1" t="shared" si="5258"/>
        <v>68717.8068606543</v>
      </c>
      <c r="AT740" s="18">
        <f ca="1" t="shared" si="5259"/>
        <v>71413.6549788133</v>
      </c>
      <c r="AU740" s="18">
        <f ca="1">AP740*'Ejercicio 3 - TIR'!$D$5</f>
        <v>16038.6216931277</v>
      </c>
      <c r="AV740" s="18">
        <f ca="1">AQ740*'Ejercicio 3 - TIR'!$D$5</f>
        <v>17730.1863736036</v>
      </c>
      <c r="AW740" s="18">
        <f ca="1">AR740*'Ejercicio 3 - TIR'!$D$5</f>
        <v>18738.6078875853</v>
      </c>
      <c r="AX740" s="18">
        <f ca="1">AS740*'Ejercicio 3 - TIR'!$D$5</f>
        <v>34358.9034303271</v>
      </c>
      <c r="AY740" s="18">
        <f ca="1">AT740*'Ejercicio 3 - TIR'!$D$5</f>
        <v>35706.8274894066</v>
      </c>
      <c r="AZ740" s="18">
        <f ca="1" t="shared" ref="AZ740:BD740" si="5506">AJ740-AU740-AE740</f>
        <v>24469.4223866382</v>
      </c>
      <c r="BA740" s="18">
        <f ca="1" t="shared" si="5506"/>
        <v>25462.5052549891</v>
      </c>
      <c r="BB740" s="18">
        <f ca="1" t="shared" si="5506"/>
        <v>25360.6074825219</v>
      </c>
      <c r="BC740" s="18">
        <f ca="1" t="shared" si="5506"/>
        <v>39590.9746811365</v>
      </c>
      <c r="BD740" s="18">
        <f ca="1" t="shared" si="5506"/>
        <v>39048.3461512247</v>
      </c>
      <c r="BE740" s="18">
        <f ca="1" t="shared" ref="BE740:BI740" si="5507">AZ740/Z740</f>
        <v>21649.0225926006</v>
      </c>
      <c r="BF740" s="18">
        <f ca="1" t="shared" si="5507"/>
        <v>19564.4368283464</v>
      </c>
      <c r="BG740" s="18">
        <f ca="1" t="shared" si="5507"/>
        <v>16116.3363502001</v>
      </c>
      <c r="BH740" s="18">
        <f ca="1" t="shared" si="5507"/>
        <v>20682.2061195955</v>
      </c>
      <c r="BI740" s="18">
        <f ca="1" t="shared" si="5507"/>
        <v>16423.3789695623</v>
      </c>
      <c r="BJ740" s="18">
        <f ca="1" t="shared" si="5262"/>
        <v>84164.4509951876</v>
      </c>
      <c r="BK740" s="18">
        <f ca="1" t="shared" si="5263"/>
        <v>31009.9426055405</v>
      </c>
      <c r="BL740" s="18">
        <f ca="1" t="shared" si="5264"/>
        <v>115174.393600728</v>
      </c>
      <c r="BM740" s="18">
        <f ca="1">BK740*'Ejercicio 3 - TIR'!$D$5</f>
        <v>15504.9713027703</v>
      </c>
      <c r="BN740" s="18">
        <f ca="1" t="shared" si="5265"/>
        <v>99669.4222979579</v>
      </c>
      <c r="BO740" s="18">
        <f ca="1" t="shared" si="5266"/>
        <v>41920.0518182604</v>
      </c>
      <c r="BP740" s="18">
        <f ca="1" t="shared" si="5267"/>
        <v>-100611.300038677</v>
      </c>
      <c r="BQ740" s="18">
        <f ca="1" t="shared" ref="BQ740:BT740" si="5508">BE740</f>
        <v>21649.0225926006</v>
      </c>
      <c r="BR740" s="18">
        <f ca="1" t="shared" si="5508"/>
        <v>19564.4368283464</v>
      </c>
      <c r="BS740" s="18">
        <f ca="1" t="shared" si="5508"/>
        <v>16116.3363502001</v>
      </c>
      <c r="BT740" s="18">
        <f ca="1" t="shared" si="5508"/>
        <v>20682.2061195955</v>
      </c>
      <c r="BU740" s="18">
        <f ca="1" t="shared" si="5269"/>
        <v>58343.4307878228</v>
      </c>
      <c r="BV740" s="20">
        <f ca="1" t="shared" si="5270"/>
        <v>9.23744859180764</v>
      </c>
    </row>
    <row r="741" ht="15" customHeight="1" spans="1:74">
      <c r="A741" s="16">
        <v>740</v>
      </c>
      <c r="B741" s="17">
        <f ca="1" t="shared" ref="B741:F741" si="5509">RAND()</f>
        <v>0.528146161619378</v>
      </c>
      <c r="C741" s="18">
        <f ca="1">IF(B741&lt;=('Ejercicio 3 - TIR'!$D$13-'Ejercicio 3 - TIR'!$C$13)/('Ejercicio 3 - TIR'!$E$13-'Ejercicio 3 - TIR'!$C$13),'Ejercicio 3 - TIR'!$C$13+SQRT(('Ejercicio 3 - TIR'!$E$13-'Ejercicio 3 - TIR'!$C$13)*('Ejercicio 3 - TIR'!$D$13-'Ejercicio 3 - TIR'!$C$13)*B741),'Ejercicio 3 - TIR'!$E$13-SQRT(('Ejercicio 3 - TIR'!$E$13-'Ejercicio 3 - TIR'!$C$13)*('Ejercicio 3 - TIR'!$E$13-'Ejercicio 3 - TIR'!$D$13)*(1-B741)))</f>
        <v>76204.5255130992</v>
      </c>
      <c r="D741" s="17">
        <f ca="1" t="shared" si="5509"/>
        <v>0.876313818536447</v>
      </c>
      <c r="E741" s="18">
        <f ca="1">IF(D741&lt;=('Ejercicio 3 - TIR'!$D$14-'Ejercicio 3 - TIR'!$C$14)/('Ejercicio 3 - TIR'!$E$14-'Ejercicio 3 - TIR'!$C$14),'Ejercicio 3 - TIR'!$C$14+SQRT(('Ejercicio 3 - TIR'!$E$14-'Ejercicio 3 - TIR'!$C$14)*('Ejercicio 3 - TIR'!$D$14-'Ejercicio 3 - TIR'!$C$14)*D741),'Ejercicio 3 - TIR'!$E$14-SQRT(('Ejercicio 3 - TIR'!$E$14-'Ejercicio 3 - TIR'!$C$14)*('Ejercicio 3 - TIR'!$E$14-'Ejercicio 3 - TIR'!$D$14)*(1-D741)))</f>
        <v>35692.6890964857</v>
      </c>
      <c r="F741" s="17">
        <f ca="1" t="shared" si="5509"/>
        <v>0.491546509909135</v>
      </c>
      <c r="G741" s="18">
        <f ca="1">IF(F741&lt;=('Ejercicio 3 - TIR'!$D$18-'Ejercicio 3 - TIR'!$C$18)/('Ejercicio 3 - TIR'!$E$18-'Ejercicio 3 - TIR'!$C$18),'Ejercicio 3 - TIR'!$C$18+SQRT(('Ejercicio 3 - TIR'!$E$18-'Ejercicio 3 - TIR'!$C$18)*('Ejercicio 3 - TIR'!$D$18-'Ejercicio 3 - TIR'!$C$18)*F741),'Ejercicio 3 - TIR'!$E$18-SQRT(('Ejercicio 3 - TIR'!$E$18-'Ejercicio 3 - TIR'!$C$18)*('Ejercicio 3 - TIR'!$E$18-'Ejercicio 3 - TIR'!$D$18)*(1-F741)))</f>
        <v>38586.732585004</v>
      </c>
      <c r="H741" s="17">
        <f ca="1" t="shared" ref="H741:L741" si="5510">RAND()</f>
        <v>0.705022256043056</v>
      </c>
      <c r="I741" s="18">
        <f ca="1">IF(H741&lt;=('Ejercicio 3 - TIR'!$D$18-'Ejercicio 3 - TIR'!$C$18)/('Ejercicio 3 - TIR'!$E$18-'Ejercicio 3 - TIR'!$C$18),'Ejercicio 3 - TIR'!$C$18+SQRT(('Ejercicio 3 - TIR'!$E$18-'Ejercicio 3 - TIR'!$C$18)*('Ejercicio 3 - TIR'!$D$18-'Ejercicio 3 - TIR'!$C$18)*H741),'Ejercicio 3 - TIR'!$E$18-SQRT(('Ejercicio 3 - TIR'!$E$18-'Ejercicio 3 - TIR'!$C$18)*('Ejercicio 3 - TIR'!$E$18-'Ejercicio 3 - TIR'!$D$18)*(1-H741)))</f>
        <v>40296.4555070914</v>
      </c>
      <c r="J741" s="17">
        <f ca="1" t="shared" si="5510"/>
        <v>0.934328048828684</v>
      </c>
      <c r="K741" s="18">
        <f ca="1">IF(J741&lt;=('Ejercicio 3 - TIR'!$D$18-'Ejercicio 3 - TIR'!$C$18)/('Ejercicio 3 - TIR'!$E$18-'Ejercicio 3 - TIR'!$C$18),'Ejercicio 3 - TIR'!$C$18+SQRT(('Ejercicio 3 - TIR'!$E$18-'Ejercicio 3 - TIR'!$C$18)*('Ejercicio 3 - TIR'!$D$18-'Ejercicio 3 - TIR'!$C$18)*J741),'Ejercicio 3 - TIR'!$E$18-SQRT(('Ejercicio 3 - TIR'!$E$18-'Ejercicio 3 - TIR'!$C$18)*('Ejercicio 3 - TIR'!$E$18-'Ejercicio 3 - TIR'!$D$18)*(1-J741)))</f>
        <v>42780.6766035909</v>
      </c>
      <c r="L741" s="17">
        <f ca="1" t="shared" si="5510"/>
        <v>0.0310029384727915</v>
      </c>
      <c r="M741" s="18">
        <f ca="1">IF(L741&lt;=('Ejercicio 3 - TIR'!$D$18-'Ejercicio 3 - TIR'!$C$18)/('Ejercicio 3 - TIR'!$E$18-'Ejercicio 3 - TIR'!$C$18),'Ejercicio 3 - TIR'!$C$18+SQRT(('Ejercicio 3 - TIR'!$E$18-'Ejercicio 3 - TIR'!$C$18)*('Ejercicio 3 - TIR'!$D$18-'Ejercicio 3 - TIR'!$C$18)*L741),'Ejercicio 3 - TIR'!$E$18-SQRT(('Ejercicio 3 - TIR'!$E$18-'Ejercicio 3 - TIR'!$C$18)*('Ejercicio 3 - TIR'!$E$18-'Ejercicio 3 - TIR'!$D$18)*(1-L741)))</f>
        <v>32156.4880641726</v>
      </c>
      <c r="N741" s="17">
        <f ca="1" t="shared" ref="N741:R741" si="5511">RAND()</f>
        <v>0.711694832380645</v>
      </c>
      <c r="O741" s="18">
        <f ca="1">IF(N741&lt;=('Ejercicio 3 - TIR'!$D$18-'Ejercicio 3 - TIR'!$C$18)/('Ejercicio 3 - TIR'!$E$18-'Ejercicio 3 - TIR'!$C$18),'Ejercicio 3 - TIR'!$C$18+SQRT(('Ejercicio 3 - TIR'!$E$18-'Ejercicio 3 - TIR'!$C$18)*('Ejercicio 3 - TIR'!$D$18-'Ejercicio 3 - TIR'!$C$18)*N741),'Ejercicio 3 - TIR'!$E$18-SQRT(('Ejercicio 3 - TIR'!$E$18-'Ejercicio 3 - TIR'!$C$18)*('Ejercicio 3 - TIR'!$E$18-'Ejercicio 3 - TIR'!$D$18)*(1-N741)))</f>
        <v>40349.9583258371</v>
      </c>
      <c r="P741" s="17">
        <f ca="1" t="shared" si="5511"/>
        <v>0.749974849414849</v>
      </c>
      <c r="Q741" s="19">
        <f ca="1">IF(P741&lt;=('Ejercicio 3 - TIR'!$D$22-'Ejercicio 3 - TIR'!$C$22)/('Ejercicio 3 - TIR'!$E$22-'Ejercicio 3 - TIR'!$C$22),'Ejercicio 3 - TIR'!$C$22+SQRT(('Ejercicio 3 - TIR'!$E$22-'Ejercicio 3 - TIR'!$C$22)*('Ejercicio 3 - TIR'!$D$22-'Ejercicio 3 - TIR'!$C$22)*P741),'Ejercicio 3 - TIR'!$E$22-SQRT(('Ejercicio 3 - TIR'!$E$22-'Ejercicio 3 - TIR'!$C$22)*('Ejercicio 3 - TIR'!$E$22-'Ejercicio 3 - TIR'!$D$22)*(1-P741)))</f>
        <v>0.15878572954228</v>
      </c>
      <c r="R741" s="17">
        <f ca="1" t="shared" si="5511"/>
        <v>0.299354954726269</v>
      </c>
      <c r="S741" s="19">
        <f ca="1">IF(R741&lt;=('Ejercicio 3 - TIR'!$D$23-'Ejercicio 3 - TIR'!$C$23)/('Ejercicio 3 - TIR'!$E$23-'Ejercicio 3 - TIR'!$C$23),'Ejercicio 3 - TIR'!$C$23+SQRT(('Ejercicio 3 - TIR'!$E$23-'Ejercicio 3 - TIR'!$C$23)*('Ejercicio 3 - TIR'!$D$23-'Ejercicio 3 - TIR'!$C$23)*R741),'Ejercicio 3 - TIR'!$E$23-SQRT(('Ejercicio 3 - TIR'!$E$23-'Ejercicio 3 - TIR'!$C$23)*('Ejercicio 3 - TIR'!$E$23-'Ejercicio 3 - TIR'!$D$23)*(1-R741)))</f>
        <v>0.143212904137727</v>
      </c>
      <c r="T741" s="17">
        <f ca="1" t="shared" ref="T741:X741" si="5512">RAND()</f>
        <v>0.957250138497818</v>
      </c>
      <c r="U741" s="19">
        <f ca="1">IF(T741&lt;=('Ejercicio 3 - TIR'!$D$24-'Ejercicio 3 - TIR'!$C$24)/('Ejercicio 3 - TIR'!$E$24-'Ejercicio 3 - TIR'!$C$24),'Ejercicio 3 - TIR'!$C$24+SQRT(('Ejercicio 3 - TIR'!$E$24-'Ejercicio 3 - TIR'!$C$24)*('Ejercicio 3 - TIR'!$D$24-'Ejercicio 3 - TIR'!$C$24)*T741),'Ejercicio 3 - TIR'!$E$24-SQRT(('Ejercicio 3 - TIR'!$E$24-'Ejercicio 3 - TIR'!$C$24)*('Ejercicio 3 - TIR'!$E$24-'Ejercicio 3 - TIR'!$D$24)*(1-T741)))</f>
        <v>0.209059268205184</v>
      </c>
      <c r="V741" s="17">
        <f ca="1" t="shared" si="5512"/>
        <v>0.32986959728691</v>
      </c>
      <c r="W741" s="19">
        <f ca="1">IF(V741&lt;=('Ejercicio 3 - TIR'!$D$25-'Ejercicio 3 - TIR'!$C$25)/('Ejercicio 3 - TIR'!$E$25-'Ejercicio 3 - TIR'!$C$25),'Ejercicio 3 - TIR'!$C$25+SQRT(('Ejercicio 3 - TIR'!$E$25-'Ejercicio 3 - TIR'!$C$25)*('Ejercicio 3 - TIR'!$D$25-'Ejercicio 3 - TIR'!$C$25)*V741),'Ejercicio 3 - TIR'!$E$25-SQRT(('Ejercicio 3 - TIR'!$E$25-'Ejercicio 3 - TIR'!$C$25)*('Ejercicio 3 - TIR'!$E$25-'Ejercicio 3 - TIR'!$D$25)*(1-V741)))</f>
        <v>0.201570087657566</v>
      </c>
      <c r="X741" s="17">
        <f ca="1" t="shared" si="5512"/>
        <v>0.446412667734455</v>
      </c>
      <c r="Y741" s="19">
        <f ca="1">IF(X741&lt;=('Ejercicio 3 - TIR'!$D$26-'Ejercicio 3 - TIR'!$C$26)/('Ejercicio 3 - TIR'!$E$26-'Ejercicio 3 - TIR'!$C$26),'Ejercicio 3 - TIR'!$C$26+SQRT(('Ejercicio 3 - TIR'!$E$26-'Ejercicio 3 - TIR'!$C$26)*('Ejercicio 3 - TIR'!$D$26-'Ejercicio 3 - TIR'!$C$26)*X741),'Ejercicio 3 - TIR'!$E$26-SQRT(('Ejercicio 3 - TIR'!$E$26-'Ejercicio 3 - TIR'!$C$26)*('Ejercicio 3 - TIR'!$E$26-'Ejercicio 3 - TIR'!$D$26)*(1-X741)))</f>
        <v>0.22532485396239</v>
      </c>
      <c r="Z741" s="17">
        <f ca="1" t="shared" si="5240"/>
        <v>1.15878572954228</v>
      </c>
      <c r="AA741" s="17">
        <f ca="1" t="shared" si="5241"/>
        <v>1.32473879914338</v>
      </c>
      <c r="AB741" s="17">
        <f ca="1" t="shared" si="5242"/>
        <v>1.60168772305531</v>
      </c>
      <c r="AC741" s="17">
        <f ca="1" t="shared" si="5243"/>
        <v>1.92454005779162</v>
      </c>
      <c r="AD741" s="17">
        <f ca="1" t="shared" si="5244"/>
        <v>2.35818676525829</v>
      </c>
      <c r="AE741" s="16">
        <f ca="1" t="shared" si="5245"/>
        <v>5667.48967751128</v>
      </c>
      <c r="AF741" s="16">
        <f ca="1" t="shared" si="5246"/>
        <v>6479.14733339826</v>
      </c>
      <c r="AG741" s="16">
        <f ca="1" t="shared" si="5247"/>
        <v>7833.67313351207</v>
      </c>
      <c r="AH741" s="16">
        <f ca="1" t="shared" si="5248"/>
        <v>9412.70731371482</v>
      </c>
      <c r="AI741" s="16">
        <f ca="1" t="shared" si="5249"/>
        <v>11533.6242145683</v>
      </c>
      <c r="AJ741" s="18">
        <f ca="1" t="shared" si="5250"/>
        <v>44713.7550691668</v>
      </c>
      <c r="AK741" s="18">
        <f ca="1" t="shared" si="5251"/>
        <v>53382.2780781991</v>
      </c>
      <c r="AL741" s="18">
        <f ca="1" t="shared" si="5252"/>
        <v>68521.2844999713</v>
      </c>
      <c r="AM741" s="18">
        <f ca="1" t="shared" si="5253"/>
        <v>61886.4493973983</v>
      </c>
      <c r="AN741" s="18">
        <f ca="1" t="shared" si="5254"/>
        <v>95152.7377027126</v>
      </c>
      <c r="AO741" s="18">
        <f ca="1">C741/'Ejercicio 3 - TIR'!$D$7</f>
        <v>15240.9051026198</v>
      </c>
      <c r="AP741" s="18">
        <f ca="1" t="shared" si="5255"/>
        <v>29472.8499665469</v>
      </c>
      <c r="AQ741" s="18">
        <f ca="1" t="shared" si="5256"/>
        <v>38141.3729755793</v>
      </c>
      <c r="AR741" s="18">
        <f ca="1" t="shared" si="5257"/>
        <v>53280.3793973515</v>
      </c>
      <c r="AS741" s="18">
        <f ca="1" t="shared" si="5258"/>
        <v>46645.5442947784</v>
      </c>
      <c r="AT741" s="18">
        <f ca="1" t="shared" si="5259"/>
        <v>79911.8326000927</v>
      </c>
      <c r="AU741" s="18">
        <f ca="1">AP741*'Ejercicio 3 - TIR'!$D$5</f>
        <v>14736.4249832735</v>
      </c>
      <c r="AV741" s="18">
        <f ca="1">AQ741*'Ejercicio 3 - TIR'!$D$5</f>
        <v>19070.6864877896</v>
      </c>
      <c r="AW741" s="18">
        <f ca="1">AR741*'Ejercicio 3 - TIR'!$D$5</f>
        <v>26640.1896986757</v>
      </c>
      <c r="AX741" s="18">
        <f ca="1">AS741*'Ejercicio 3 - TIR'!$D$5</f>
        <v>23322.7721473892</v>
      </c>
      <c r="AY741" s="18">
        <f ca="1">AT741*'Ejercicio 3 - TIR'!$D$5</f>
        <v>39955.9163000464</v>
      </c>
      <c r="AZ741" s="18">
        <f ca="1" t="shared" ref="AZ741:BD741" si="5513">AJ741-AU741-AE741</f>
        <v>24309.840408382</v>
      </c>
      <c r="BA741" s="18">
        <f ca="1" t="shared" si="5513"/>
        <v>27832.4442570112</v>
      </c>
      <c r="BB741" s="18">
        <f ca="1" t="shared" si="5513"/>
        <v>34047.4216677835</v>
      </c>
      <c r="BC741" s="18">
        <f ca="1" t="shared" si="5513"/>
        <v>29150.9699362942</v>
      </c>
      <c r="BD741" s="18">
        <f ca="1" t="shared" si="5513"/>
        <v>43663.1971880979</v>
      </c>
      <c r="BE741" s="18">
        <f ca="1" t="shared" ref="BE741:BI741" si="5514">AZ741/Z741</f>
        <v>20978.7191787255</v>
      </c>
      <c r="BF741" s="18">
        <f ca="1" t="shared" si="5514"/>
        <v>21009.7600183587</v>
      </c>
      <c r="BG741" s="18">
        <f ca="1" t="shared" si="5514"/>
        <v>21257.215859054</v>
      </c>
      <c r="BH741" s="18">
        <f ca="1" t="shared" si="5514"/>
        <v>15146.9800892295</v>
      </c>
      <c r="BI741" s="18">
        <f ca="1" t="shared" si="5514"/>
        <v>18515.580628032</v>
      </c>
      <c r="BJ741" s="18">
        <f ca="1" t="shared" si="5262"/>
        <v>84170.0270438115</v>
      </c>
      <c r="BK741" s="18">
        <f ca="1" t="shared" si="5263"/>
        <v>35940.9007035556</v>
      </c>
      <c r="BL741" s="18">
        <f ca="1" t="shared" si="5264"/>
        <v>120110.927747367</v>
      </c>
      <c r="BM741" s="18">
        <f ca="1">BK741*'Ejercicio 3 - TIR'!$D$5</f>
        <v>17970.4503517778</v>
      </c>
      <c r="BN741" s="18">
        <f ca="1" t="shared" si="5265"/>
        <v>102140.477395589</v>
      </c>
      <c r="BO741" s="18">
        <f ca="1" t="shared" si="5266"/>
        <v>43313.1416477956</v>
      </c>
      <c r="BP741" s="18">
        <f ca="1" t="shared" si="5267"/>
        <v>-111897.214609585</v>
      </c>
      <c r="BQ741" s="18">
        <f ca="1" t="shared" ref="BQ741:BT741" si="5515">BE741</f>
        <v>20978.7191787255</v>
      </c>
      <c r="BR741" s="18">
        <f ca="1" t="shared" si="5515"/>
        <v>21009.7600183587</v>
      </c>
      <c r="BS741" s="18">
        <f ca="1" t="shared" si="5515"/>
        <v>21257.215859054</v>
      </c>
      <c r="BT741" s="18">
        <f ca="1" t="shared" si="5515"/>
        <v>15146.9800892295</v>
      </c>
      <c r="BU741" s="18">
        <f ca="1" t="shared" si="5269"/>
        <v>61828.7222758277</v>
      </c>
      <c r="BV741" s="20">
        <f ca="1" t="shared" si="5270"/>
        <v>6.73084220973243</v>
      </c>
    </row>
    <row r="742" ht="15" customHeight="1" spans="1:74">
      <c r="A742" s="16">
        <v>741</v>
      </c>
      <c r="B742" s="17">
        <f ca="1" t="shared" ref="B742:F742" si="5516">RAND()</f>
        <v>0.582897683784827</v>
      </c>
      <c r="C742" s="18">
        <f ca="1">IF(B742&lt;=('Ejercicio 3 - TIR'!$D$13-'Ejercicio 3 - TIR'!$C$13)/('Ejercicio 3 - TIR'!$E$13-'Ejercicio 3 - TIR'!$C$13),'Ejercicio 3 - TIR'!$C$13+SQRT(('Ejercicio 3 - TIR'!$E$13-'Ejercicio 3 - TIR'!$C$13)*('Ejercicio 3 - TIR'!$D$13-'Ejercicio 3 - TIR'!$C$13)*B742),'Ejercicio 3 - TIR'!$E$13-SQRT(('Ejercicio 3 - TIR'!$E$13-'Ejercicio 3 - TIR'!$C$13)*('Ejercicio 3 - TIR'!$E$13-'Ejercicio 3 - TIR'!$D$13)*(1-B742)))</f>
        <v>77627.6335749164</v>
      </c>
      <c r="D742" s="17">
        <f ca="1" t="shared" si="5516"/>
        <v>0.743123373117487</v>
      </c>
      <c r="E742" s="18">
        <f ca="1">IF(D742&lt;=('Ejercicio 3 - TIR'!$D$14-'Ejercicio 3 - TIR'!$C$14)/('Ejercicio 3 - TIR'!$E$14-'Ejercicio 3 - TIR'!$C$14),'Ejercicio 3 - TIR'!$C$14+SQRT(('Ejercicio 3 - TIR'!$E$14-'Ejercicio 3 - TIR'!$C$14)*('Ejercicio 3 - TIR'!$D$14-'Ejercicio 3 - TIR'!$C$14)*D742),'Ejercicio 3 - TIR'!$E$14-SQRT(('Ejercicio 3 - TIR'!$E$14-'Ejercicio 3 - TIR'!$C$14)*('Ejercicio 3 - TIR'!$E$14-'Ejercicio 3 - TIR'!$D$14)*(1-D742)))</f>
        <v>33792.6258343502</v>
      </c>
      <c r="F742" s="17">
        <f ca="1" t="shared" si="5516"/>
        <v>0.592537187608853</v>
      </c>
      <c r="G742" s="18">
        <f ca="1">IF(F742&lt;=('Ejercicio 3 - TIR'!$D$18-'Ejercicio 3 - TIR'!$C$18)/('Ejercicio 3 - TIR'!$E$18-'Ejercicio 3 - TIR'!$C$18),'Ejercicio 3 - TIR'!$C$18+SQRT(('Ejercicio 3 - TIR'!$E$18-'Ejercicio 3 - TIR'!$C$18)*('Ejercicio 3 - TIR'!$D$18-'Ejercicio 3 - TIR'!$C$18)*F742),'Ejercicio 3 - TIR'!$E$18-SQRT(('Ejercicio 3 - TIR'!$E$18-'Ejercicio 3 - TIR'!$C$18)*('Ejercicio 3 - TIR'!$E$18-'Ejercicio 3 - TIR'!$D$18)*(1-F742)))</f>
        <v>39427.6496615714</v>
      </c>
      <c r="H742" s="17">
        <f ca="1" t="shared" ref="H742:L742" si="5517">RAND()</f>
        <v>0.651893014637241</v>
      </c>
      <c r="I742" s="18">
        <f ca="1">IF(H742&lt;=('Ejercicio 3 - TIR'!$D$18-'Ejercicio 3 - TIR'!$C$18)/('Ejercicio 3 - TIR'!$E$18-'Ejercicio 3 - TIR'!$C$18),'Ejercicio 3 - TIR'!$C$18+SQRT(('Ejercicio 3 - TIR'!$E$18-'Ejercicio 3 - TIR'!$C$18)*('Ejercicio 3 - TIR'!$D$18-'Ejercicio 3 - TIR'!$C$18)*H742),'Ejercicio 3 - TIR'!$E$18-SQRT(('Ejercicio 3 - TIR'!$E$18-'Ejercicio 3 - TIR'!$C$18)*('Ejercicio 3 - TIR'!$E$18-'Ejercicio 3 - TIR'!$D$18)*(1-H742)))</f>
        <v>39888.576853905</v>
      </c>
      <c r="J742" s="17">
        <f ca="1" t="shared" si="5517"/>
        <v>0.845518428415645</v>
      </c>
      <c r="K742" s="18">
        <f ca="1">IF(J742&lt;=('Ejercicio 3 - TIR'!$D$18-'Ejercicio 3 - TIR'!$C$18)/('Ejercicio 3 - TIR'!$E$18-'Ejercicio 3 - TIR'!$C$18),'Ejercicio 3 - TIR'!$C$18+SQRT(('Ejercicio 3 - TIR'!$E$18-'Ejercicio 3 - TIR'!$C$18)*('Ejercicio 3 - TIR'!$D$18-'Ejercicio 3 - TIR'!$C$18)*J742),'Ejercicio 3 - TIR'!$E$18-SQRT(('Ejercicio 3 - TIR'!$E$18-'Ejercicio 3 - TIR'!$C$18)*('Ejercicio 3 - TIR'!$E$18-'Ejercicio 3 - TIR'!$D$18)*(1-J742)))</f>
        <v>41596.1613039354</v>
      </c>
      <c r="L742" s="17">
        <f ca="1" t="shared" si="5517"/>
        <v>0.994862217409103</v>
      </c>
      <c r="M742" s="18">
        <f ca="1">IF(L742&lt;=('Ejercicio 3 - TIR'!$D$18-'Ejercicio 3 - TIR'!$C$18)/('Ejercicio 3 - TIR'!$E$18-'Ejercicio 3 - TIR'!$C$18),'Ejercicio 3 - TIR'!$C$18+SQRT(('Ejercicio 3 - TIR'!$E$18-'Ejercicio 3 - TIR'!$C$18)*('Ejercicio 3 - TIR'!$D$18-'Ejercicio 3 - TIR'!$C$18)*L742),'Ejercicio 3 - TIR'!$E$18-SQRT(('Ejercicio 3 - TIR'!$E$18-'Ejercicio 3 - TIR'!$C$18)*('Ejercicio 3 - TIR'!$E$18-'Ejercicio 3 - TIR'!$D$18)*(1-L742)))</f>
        <v>44379.2474773976</v>
      </c>
      <c r="N742" s="17">
        <f ca="1" t="shared" ref="N742:R742" si="5518">RAND()</f>
        <v>0.161185956932192</v>
      </c>
      <c r="O742" s="18">
        <f ca="1">IF(N742&lt;=('Ejercicio 3 - TIR'!$D$18-'Ejercicio 3 - TIR'!$C$18)/('Ejercicio 3 - TIR'!$E$18-'Ejercicio 3 - TIR'!$C$18),'Ejercicio 3 - TIR'!$C$18+SQRT(('Ejercicio 3 - TIR'!$E$18-'Ejercicio 3 - TIR'!$C$18)*('Ejercicio 3 - TIR'!$D$18-'Ejercicio 3 - TIR'!$C$18)*N742),'Ejercicio 3 - TIR'!$E$18-SQRT(('Ejercicio 3 - TIR'!$E$18-'Ejercicio 3 - TIR'!$C$18)*('Ejercicio 3 - TIR'!$E$18-'Ejercicio 3 - TIR'!$D$18)*(1-N742)))</f>
        <v>34917.1021486063</v>
      </c>
      <c r="P742" s="17">
        <f ca="1" t="shared" si="5518"/>
        <v>0.149319357210354</v>
      </c>
      <c r="Q742" s="19">
        <f ca="1">IF(P742&lt;=('Ejercicio 3 - TIR'!$D$22-'Ejercicio 3 - TIR'!$C$22)/('Ejercicio 3 - TIR'!$E$22-'Ejercicio 3 - TIR'!$C$22),'Ejercicio 3 - TIR'!$C$22+SQRT(('Ejercicio 3 - TIR'!$E$22-'Ejercicio 3 - TIR'!$C$22)*('Ejercicio 3 - TIR'!$D$22-'Ejercicio 3 - TIR'!$C$22)*P742),'Ejercicio 3 - TIR'!$E$22-SQRT(('Ejercicio 3 - TIR'!$E$22-'Ejercicio 3 - TIR'!$C$22)*('Ejercicio 3 - TIR'!$E$22-'Ejercicio 3 - TIR'!$D$22)*(1-P742)))</f>
        <v>0.13639435399699</v>
      </c>
      <c r="R742" s="17">
        <f ca="1" t="shared" si="5518"/>
        <v>0.47777757622998</v>
      </c>
      <c r="S742" s="19">
        <f ca="1">IF(R742&lt;=('Ejercicio 3 - TIR'!$D$23-'Ejercicio 3 - TIR'!$C$23)/('Ejercicio 3 - TIR'!$E$23-'Ejercicio 3 - TIR'!$C$23),'Ejercicio 3 - TIR'!$C$23+SQRT(('Ejercicio 3 - TIR'!$E$23-'Ejercicio 3 - TIR'!$C$23)*('Ejercicio 3 - TIR'!$D$23-'Ejercicio 3 - TIR'!$C$23)*R742),'Ejercicio 3 - TIR'!$E$23-SQRT(('Ejercicio 3 - TIR'!$E$23-'Ejercicio 3 - TIR'!$C$23)*('Ejercicio 3 - TIR'!$E$23-'Ejercicio 3 - TIR'!$D$23)*(1-R742)))</f>
        <v>0.149325750411779</v>
      </c>
      <c r="T742" s="17">
        <f ca="1" t="shared" ref="T742:X742" si="5519">RAND()</f>
        <v>0.368294868882065</v>
      </c>
      <c r="U742" s="19">
        <f ca="1">IF(T742&lt;=('Ejercicio 3 - TIR'!$D$24-'Ejercicio 3 - TIR'!$C$24)/('Ejercicio 3 - TIR'!$E$24-'Ejercicio 3 - TIR'!$C$24),'Ejercicio 3 - TIR'!$C$24+SQRT(('Ejercicio 3 - TIR'!$E$24-'Ejercicio 3 - TIR'!$C$24)*('Ejercicio 3 - TIR'!$D$24-'Ejercicio 3 - TIR'!$C$24)*T742),'Ejercicio 3 - TIR'!$E$24-SQRT(('Ejercicio 3 - TIR'!$E$24-'Ejercicio 3 - TIR'!$C$24)*('Ejercicio 3 - TIR'!$E$24-'Ejercicio 3 - TIR'!$D$24)*(1-T742)))</f>
        <v>0.177810415758351</v>
      </c>
      <c r="V742" s="17">
        <f ca="1" t="shared" si="5519"/>
        <v>0.556411689493492</v>
      </c>
      <c r="W742" s="19">
        <f ca="1">IF(V742&lt;=('Ejercicio 3 - TIR'!$D$25-'Ejercicio 3 - TIR'!$C$25)/('Ejercicio 3 - TIR'!$E$25-'Ejercicio 3 - TIR'!$C$25),'Ejercicio 3 - TIR'!$C$25+SQRT(('Ejercicio 3 - TIR'!$E$25-'Ejercicio 3 - TIR'!$C$25)*('Ejercicio 3 - TIR'!$D$25-'Ejercicio 3 - TIR'!$C$25)*V742),'Ejercicio 3 - TIR'!$E$25-SQRT(('Ejercicio 3 - TIR'!$E$25-'Ejercicio 3 - TIR'!$C$25)*('Ejercicio 3 - TIR'!$E$25-'Ejercicio 3 - TIR'!$D$25)*(1-V742)))</f>
        <v>0.210597473599111</v>
      </c>
      <c r="X742" s="17">
        <f ca="1" t="shared" si="5519"/>
        <v>0.758127926549141</v>
      </c>
      <c r="Y742" s="19">
        <f ca="1">IF(X742&lt;=('Ejercicio 3 - TIR'!$D$26-'Ejercicio 3 - TIR'!$C$26)/('Ejercicio 3 - TIR'!$E$26-'Ejercicio 3 - TIR'!$C$26),'Ejercicio 3 - TIR'!$C$26+SQRT(('Ejercicio 3 - TIR'!$E$26-'Ejercicio 3 - TIR'!$C$26)*('Ejercicio 3 - TIR'!$D$26-'Ejercicio 3 - TIR'!$C$26)*X742),'Ejercicio 3 - TIR'!$E$26-SQRT(('Ejercicio 3 - TIR'!$E$26-'Ejercicio 3 - TIR'!$C$26)*('Ejercicio 3 - TIR'!$E$26-'Ejercicio 3 - TIR'!$D$26)*(1-X742)))</f>
        <v>0.24385986722998</v>
      </c>
      <c r="Z742" s="17">
        <f ca="1" t="shared" si="5240"/>
        <v>1.13639435399699</v>
      </c>
      <c r="AA742" s="17">
        <f ca="1" t="shared" si="5241"/>
        <v>1.3060872936713</v>
      </c>
      <c r="AB742" s="17">
        <f ca="1" t="shared" si="5242"/>
        <v>1.53832321837569</v>
      </c>
      <c r="AC742" s="17">
        <f ca="1" t="shared" si="5243"/>
        <v>1.86229020174447</v>
      </c>
      <c r="AD742" s="17">
        <f ca="1" t="shared" si="5244"/>
        <v>2.31642804308557</v>
      </c>
      <c r="AE742" s="16">
        <f ca="1" t="shared" si="5245"/>
        <v>4609.1233705382</v>
      </c>
      <c r="AF742" s="16">
        <f ca="1" t="shared" si="5246"/>
        <v>5297.38417658429</v>
      </c>
      <c r="AG742" s="16">
        <f ca="1" t="shared" si="5247"/>
        <v>6239.31425945445</v>
      </c>
      <c r="AH742" s="16">
        <f ca="1" t="shared" si="5248"/>
        <v>7553.29807948646</v>
      </c>
      <c r="AI742" s="16">
        <f ca="1" t="shared" si="5249"/>
        <v>9395.2443462985</v>
      </c>
      <c r="AJ742" s="18">
        <f ca="1" t="shared" si="5250"/>
        <v>44805.3584667811</v>
      </c>
      <c r="AK742" s="18">
        <f ca="1" t="shared" si="5251"/>
        <v>52097.9633915165</v>
      </c>
      <c r="AL742" s="18">
        <f ca="1" t="shared" si="5252"/>
        <v>63988.3407291444</v>
      </c>
      <c r="AM742" s="18">
        <f ca="1" t="shared" si="5253"/>
        <v>82647.0377379504</v>
      </c>
      <c r="AN742" s="18">
        <f ca="1" t="shared" si="5254"/>
        <v>80882.954600315</v>
      </c>
      <c r="AO742" s="18">
        <f ca="1">C742/'Ejercicio 3 - TIR'!$D$7</f>
        <v>15525.5267149833</v>
      </c>
      <c r="AP742" s="18">
        <f ca="1" t="shared" si="5255"/>
        <v>29279.8317517979</v>
      </c>
      <c r="AQ742" s="18">
        <f ca="1" t="shared" si="5256"/>
        <v>36572.4366765332</v>
      </c>
      <c r="AR742" s="18">
        <f ca="1" t="shared" si="5257"/>
        <v>48462.8140141611</v>
      </c>
      <c r="AS742" s="18">
        <f ca="1" t="shared" si="5258"/>
        <v>67121.5110229671</v>
      </c>
      <c r="AT742" s="18">
        <f ca="1" t="shared" si="5259"/>
        <v>65357.4278853317</v>
      </c>
      <c r="AU742" s="18">
        <f ca="1">AP742*'Ejercicio 3 - TIR'!$D$5</f>
        <v>14639.9158758989</v>
      </c>
      <c r="AV742" s="18">
        <f ca="1">AQ742*'Ejercicio 3 - TIR'!$D$5</f>
        <v>18286.2183382666</v>
      </c>
      <c r="AW742" s="18">
        <f ca="1">AR742*'Ejercicio 3 - TIR'!$D$5</f>
        <v>24231.4070070806</v>
      </c>
      <c r="AX742" s="18">
        <f ca="1">AS742*'Ejercicio 3 - TIR'!$D$5</f>
        <v>33560.7555114836</v>
      </c>
      <c r="AY742" s="18">
        <f ca="1">AT742*'Ejercicio 3 - TIR'!$D$5</f>
        <v>32678.7139426658</v>
      </c>
      <c r="AZ742" s="18">
        <f ca="1" t="shared" ref="AZ742:BD742" si="5520">AJ742-AU742-AE742</f>
        <v>25556.319220344</v>
      </c>
      <c r="BA742" s="18">
        <f ca="1" t="shared" si="5520"/>
        <v>28514.3608766656</v>
      </c>
      <c r="BB742" s="18">
        <f ca="1" t="shared" si="5520"/>
        <v>33517.6194626094</v>
      </c>
      <c r="BC742" s="18">
        <f ca="1" t="shared" si="5520"/>
        <v>41532.9841469804</v>
      </c>
      <c r="BD742" s="18">
        <f ca="1" t="shared" si="5520"/>
        <v>38808.9963113506</v>
      </c>
      <c r="BE742" s="18">
        <f ca="1" t="shared" ref="BE742:BI742" si="5521">AZ742/Z742</f>
        <v>22488.9530033794</v>
      </c>
      <c r="BF742" s="18">
        <f ca="1" t="shared" si="5521"/>
        <v>21831.895168748</v>
      </c>
      <c r="BG742" s="18">
        <f ca="1" t="shared" si="5521"/>
        <v>21788.4116044224</v>
      </c>
      <c r="BH742" s="18">
        <f ca="1" t="shared" si="5521"/>
        <v>22302.1009873086</v>
      </c>
      <c r="BI742" s="18">
        <f ca="1" t="shared" si="5521"/>
        <v>16753.8104311911</v>
      </c>
      <c r="BJ742" s="18">
        <f ca="1" t="shared" si="5262"/>
        <v>78278.1861321865</v>
      </c>
      <c r="BK742" s="18">
        <f ca="1" t="shared" si="5263"/>
        <v>35963.7654662614</v>
      </c>
      <c r="BL742" s="18">
        <f ca="1" t="shared" si="5264"/>
        <v>114241.951598448</v>
      </c>
      <c r="BM742" s="18">
        <f ca="1">BK742*'Ejercicio 3 - TIR'!$D$5</f>
        <v>17981.8827331307</v>
      </c>
      <c r="BN742" s="18">
        <f ca="1" t="shared" si="5265"/>
        <v>96260.0688653172</v>
      </c>
      <c r="BO742" s="18">
        <f ca="1" t="shared" si="5266"/>
        <v>41555.3891918418</v>
      </c>
      <c r="BP742" s="18">
        <f ca="1" t="shared" si="5267"/>
        <v>-111420.259409267</v>
      </c>
      <c r="BQ742" s="18">
        <f ca="1" t="shared" ref="BQ742:BT742" si="5522">BE742</f>
        <v>22488.9530033794</v>
      </c>
      <c r="BR742" s="18">
        <f ca="1" t="shared" si="5522"/>
        <v>21831.895168748</v>
      </c>
      <c r="BS742" s="18">
        <f ca="1" t="shared" si="5522"/>
        <v>21788.4116044224</v>
      </c>
      <c r="BT742" s="18">
        <f ca="1" t="shared" si="5522"/>
        <v>22302.1009873086</v>
      </c>
      <c r="BU742" s="18">
        <f ca="1" t="shared" si="5269"/>
        <v>58309.1996230329</v>
      </c>
      <c r="BV742" s="20">
        <f ca="1" t="shared" si="5270"/>
        <v>8.43548984071707</v>
      </c>
    </row>
    <row r="743" ht="15" customHeight="1" spans="1:74">
      <c r="A743" s="16">
        <v>742</v>
      </c>
      <c r="B743" s="17">
        <f ca="1" t="shared" ref="B743:F743" si="5523">RAND()</f>
        <v>0.646987748083428</v>
      </c>
      <c r="C743" s="18">
        <f ca="1">IF(B743&lt;=('Ejercicio 3 - TIR'!$D$13-'Ejercicio 3 - TIR'!$C$13)/('Ejercicio 3 - TIR'!$E$13-'Ejercicio 3 - TIR'!$C$13),'Ejercicio 3 - TIR'!$C$13+SQRT(('Ejercicio 3 - TIR'!$E$13-'Ejercicio 3 - TIR'!$C$13)*('Ejercicio 3 - TIR'!$D$13-'Ejercicio 3 - TIR'!$C$13)*B743),'Ejercicio 3 - TIR'!$E$13-SQRT(('Ejercicio 3 - TIR'!$E$13-'Ejercicio 3 - TIR'!$C$13)*('Ejercicio 3 - TIR'!$E$13-'Ejercicio 3 - TIR'!$D$13)*(1-B743)))</f>
        <v>79418.0976996808</v>
      </c>
      <c r="D743" s="17">
        <f ca="1" t="shared" si="5523"/>
        <v>0.150793834475866</v>
      </c>
      <c r="E743" s="18">
        <f ca="1">IF(D743&lt;=('Ejercicio 3 - TIR'!$D$14-'Ejercicio 3 - TIR'!$C$14)/('Ejercicio 3 - TIR'!$E$14-'Ejercicio 3 - TIR'!$C$14),'Ejercicio 3 - TIR'!$C$14+SQRT(('Ejercicio 3 - TIR'!$E$14-'Ejercicio 3 - TIR'!$C$14)*('Ejercicio 3 - TIR'!$D$14-'Ejercicio 3 - TIR'!$C$14)*D743),'Ejercicio 3 - TIR'!$E$14-SQRT(('Ejercicio 3 - TIR'!$E$14-'Ejercicio 3 - TIR'!$C$14)*('Ejercicio 3 - TIR'!$E$14-'Ejercicio 3 - TIR'!$D$14)*(1-D743)))</f>
        <v>28362.9655938903</v>
      </c>
      <c r="F743" s="17">
        <f ca="1" t="shared" si="5523"/>
        <v>0.185296345148965</v>
      </c>
      <c r="G743" s="18">
        <f ca="1">IF(F743&lt;=('Ejercicio 3 - TIR'!$D$18-'Ejercicio 3 - TIR'!$C$18)/('Ejercicio 3 - TIR'!$E$18-'Ejercicio 3 - TIR'!$C$18),'Ejercicio 3 - TIR'!$C$18+SQRT(('Ejercicio 3 - TIR'!$E$18-'Ejercicio 3 - TIR'!$C$18)*('Ejercicio 3 - TIR'!$D$18-'Ejercicio 3 - TIR'!$C$18)*F743),'Ejercicio 3 - TIR'!$E$18-SQRT(('Ejercicio 3 - TIR'!$E$18-'Ejercicio 3 - TIR'!$C$18)*('Ejercicio 3 - TIR'!$E$18-'Ejercicio 3 - TIR'!$D$18)*(1-F743)))</f>
        <v>35272.0443636548</v>
      </c>
      <c r="H743" s="17">
        <f ca="1" t="shared" ref="H743:L743" si="5524">RAND()</f>
        <v>0.531641328671199</v>
      </c>
      <c r="I743" s="18">
        <f ca="1">IF(H743&lt;=('Ejercicio 3 - TIR'!$D$18-'Ejercicio 3 - TIR'!$C$18)/('Ejercicio 3 - TIR'!$E$18-'Ejercicio 3 - TIR'!$C$18),'Ejercicio 3 - TIR'!$C$18+SQRT(('Ejercicio 3 - TIR'!$E$18-'Ejercicio 3 - TIR'!$C$18)*('Ejercicio 3 - TIR'!$D$18-'Ejercicio 3 - TIR'!$C$18)*H743),'Ejercicio 3 - TIR'!$E$18-SQRT(('Ejercicio 3 - TIR'!$E$18-'Ejercicio 3 - TIR'!$C$18)*('Ejercicio 3 - TIR'!$E$18-'Ejercicio 3 - TIR'!$D$18)*(1-H743)))</f>
        <v>38930.0727489019</v>
      </c>
      <c r="J743" s="17">
        <f ca="1" t="shared" si="5524"/>
        <v>0.695202129143467</v>
      </c>
      <c r="K743" s="18">
        <f ca="1">IF(J743&lt;=('Ejercicio 3 - TIR'!$D$18-'Ejercicio 3 - TIR'!$C$18)/('Ejercicio 3 - TIR'!$E$18-'Ejercicio 3 - TIR'!$C$18),'Ejercicio 3 - TIR'!$C$18+SQRT(('Ejercicio 3 - TIR'!$E$18-'Ejercicio 3 - TIR'!$C$18)*('Ejercicio 3 - TIR'!$D$18-'Ejercicio 3 - TIR'!$C$18)*J743),'Ejercicio 3 - TIR'!$E$18-SQRT(('Ejercicio 3 - TIR'!$E$18-'Ejercicio 3 - TIR'!$C$18)*('Ejercicio 3 - TIR'!$E$18-'Ejercicio 3 - TIR'!$D$18)*(1-J743)))</f>
        <v>40218.8034641693</v>
      </c>
      <c r="L743" s="17">
        <f ca="1" t="shared" si="5524"/>
        <v>0.665357332231931</v>
      </c>
      <c r="M743" s="18">
        <f ca="1">IF(L743&lt;=('Ejercicio 3 - TIR'!$D$18-'Ejercicio 3 - TIR'!$C$18)/('Ejercicio 3 - TIR'!$E$18-'Ejercicio 3 - TIR'!$C$18),'Ejercicio 3 - TIR'!$C$18+SQRT(('Ejercicio 3 - TIR'!$E$18-'Ejercicio 3 - TIR'!$C$18)*('Ejercicio 3 - TIR'!$D$18-'Ejercicio 3 - TIR'!$C$18)*L743),'Ejercicio 3 - TIR'!$E$18-SQRT(('Ejercicio 3 - TIR'!$E$18-'Ejercicio 3 - TIR'!$C$18)*('Ejercicio 3 - TIR'!$E$18-'Ejercicio 3 - TIR'!$D$18)*(1-L743)))</f>
        <v>39990.1751653707</v>
      </c>
      <c r="N743" s="17">
        <f ca="1" t="shared" ref="N743:R743" si="5525">RAND()</f>
        <v>0.0781519616756268</v>
      </c>
      <c r="O743" s="18">
        <f ca="1">IF(N743&lt;=('Ejercicio 3 - TIR'!$D$18-'Ejercicio 3 - TIR'!$C$18)/('Ejercicio 3 - TIR'!$E$18-'Ejercicio 3 - TIR'!$C$18),'Ejercicio 3 - TIR'!$C$18+SQRT(('Ejercicio 3 - TIR'!$E$18-'Ejercicio 3 - TIR'!$C$18)*('Ejercicio 3 - TIR'!$D$18-'Ejercicio 3 - TIR'!$C$18)*N743),'Ejercicio 3 - TIR'!$E$18-SQRT(('Ejercicio 3 - TIR'!$E$18-'Ejercicio 3 - TIR'!$C$18)*('Ejercicio 3 - TIR'!$E$18-'Ejercicio 3 - TIR'!$D$18)*(1-N743)))</f>
        <v>33423.8566341691</v>
      </c>
      <c r="P743" s="17">
        <f ca="1" t="shared" si="5525"/>
        <v>0.282636490020347</v>
      </c>
      <c r="Q743" s="19">
        <f ca="1">IF(P743&lt;=('Ejercicio 3 - TIR'!$D$22-'Ejercicio 3 - TIR'!$C$22)/('Ejercicio 3 - TIR'!$E$22-'Ejercicio 3 - TIR'!$C$22),'Ejercicio 3 - TIR'!$C$22+SQRT(('Ejercicio 3 - TIR'!$E$22-'Ejercicio 3 - TIR'!$C$22)*('Ejercicio 3 - TIR'!$D$22-'Ejercicio 3 - TIR'!$C$22)*P743),'Ejercicio 3 - TIR'!$E$22-SQRT(('Ejercicio 3 - TIR'!$E$22-'Ejercicio 3 - TIR'!$C$22)*('Ejercicio 3 - TIR'!$E$22-'Ejercicio 3 - TIR'!$D$22)*(1-P743)))</f>
        <v>0.142555391418387</v>
      </c>
      <c r="R743" s="17">
        <f ca="1" t="shared" si="5525"/>
        <v>0.252309391839501</v>
      </c>
      <c r="S743" s="19">
        <f ca="1">IF(R743&lt;=('Ejercicio 3 - TIR'!$D$23-'Ejercicio 3 - TIR'!$C$23)/('Ejercicio 3 - TIR'!$E$23-'Ejercicio 3 - TIR'!$C$23),'Ejercicio 3 - TIR'!$C$23+SQRT(('Ejercicio 3 - TIR'!$E$23-'Ejercicio 3 - TIR'!$C$23)*('Ejercicio 3 - TIR'!$D$23-'Ejercicio 3 - TIR'!$C$23)*R743),'Ejercicio 3 - TIR'!$E$23-SQRT(('Ejercicio 3 - TIR'!$E$23-'Ejercicio 3 - TIR'!$C$23)*('Ejercicio 3 - TIR'!$E$23-'Ejercicio 3 - TIR'!$D$23)*(1-R743)))</f>
        <v>0.141310957400152</v>
      </c>
      <c r="T743" s="17">
        <f ca="1" t="shared" ref="T743:X743" si="5526">RAND()</f>
        <v>0.0950376580649048</v>
      </c>
      <c r="U743" s="19">
        <f ca="1">IF(T743&lt;=('Ejercicio 3 - TIR'!$D$24-'Ejercicio 3 - TIR'!$C$24)/('Ejercicio 3 - TIR'!$E$24-'Ejercicio 3 - TIR'!$C$24),'Ejercicio 3 - TIR'!$C$24+SQRT(('Ejercicio 3 - TIR'!$E$24-'Ejercicio 3 - TIR'!$C$24)*('Ejercicio 3 - TIR'!$D$24-'Ejercicio 3 - TIR'!$C$24)*T743),'Ejercicio 3 - TIR'!$E$24-SQRT(('Ejercicio 3 - TIR'!$E$24-'Ejercicio 3 - TIR'!$C$24)*('Ejercicio 3 - TIR'!$E$24-'Ejercicio 3 - TIR'!$D$24)*(1-T743)))</f>
        <v>0.164127246084651</v>
      </c>
      <c r="V743" s="17">
        <f ca="1" t="shared" si="5526"/>
        <v>0.573409065590917</v>
      </c>
      <c r="W743" s="19">
        <f ca="1">IF(V743&lt;=('Ejercicio 3 - TIR'!$D$25-'Ejercicio 3 - TIR'!$C$25)/('Ejercicio 3 - TIR'!$E$25-'Ejercicio 3 - TIR'!$C$25),'Ejercicio 3 - TIR'!$C$25+SQRT(('Ejercicio 3 - TIR'!$E$25-'Ejercicio 3 - TIR'!$C$25)*('Ejercicio 3 - TIR'!$D$25-'Ejercicio 3 - TIR'!$C$25)*V743),'Ejercicio 3 - TIR'!$E$25-SQRT(('Ejercicio 3 - TIR'!$E$25-'Ejercicio 3 - TIR'!$C$25)*('Ejercicio 3 - TIR'!$E$25-'Ejercicio 3 - TIR'!$D$25)*(1-V743)))</f>
        <v>0.211359758406141</v>
      </c>
      <c r="X743" s="17">
        <f ca="1" t="shared" si="5526"/>
        <v>0.818630930040308</v>
      </c>
      <c r="Y743" s="19">
        <f ca="1">IF(X743&lt;=('Ejercicio 3 - TIR'!$D$26-'Ejercicio 3 - TIR'!$C$26)/('Ejercicio 3 - TIR'!$E$26-'Ejercicio 3 - TIR'!$C$26),'Ejercicio 3 - TIR'!$C$26+SQRT(('Ejercicio 3 - TIR'!$E$26-'Ejercicio 3 - TIR'!$C$26)*('Ejercicio 3 - TIR'!$D$26-'Ejercicio 3 - TIR'!$C$26)*X743),'Ejercicio 3 - TIR'!$E$26-SQRT(('Ejercicio 3 - TIR'!$E$26-'Ejercicio 3 - TIR'!$C$26)*('Ejercicio 3 - TIR'!$E$26-'Ejercicio 3 - TIR'!$D$26)*(1-X743)))</f>
        <v>0.248704745123544</v>
      </c>
      <c r="Z743" s="17">
        <f ca="1" t="shared" si="5240"/>
        <v>1.14255539141839</v>
      </c>
      <c r="AA743" s="17">
        <f ca="1" t="shared" si="5241"/>
        <v>1.30401098766242</v>
      </c>
      <c r="AB743" s="17">
        <f ca="1" t="shared" si="5242"/>
        <v>1.51803471993158</v>
      </c>
      <c r="AC743" s="17">
        <f ca="1" t="shared" si="5243"/>
        <v>1.83888617158846</v>
      </c>
      <c r="AD743" s="17">
        <f ca="1" t="shared" si="5244"/>
        <v>2.29622588820458</v>
      </c>
      <c r="AE743" s="16">
        <f ca="1" t="shared" si="5245"/>
        <v>4043.29366202326</v>
      </c>
      <c r="AF743" s="16">
        <f ca="1" t="shared" si="5246"/>
        <v>4614.65536045374</v>
      </c>
      <c r="AG743" s="16">
        <f ca="1" t="shared" si="5247"/>
        <v>5372.04603639478</v>
      </c>
      <c r="AH743" s="16">
        <f ca="1" t="shared" si="5248"/>
        <v>6507.48038879385</v>
      </c>
      <c r="AI743" s="16">
        <f ca="1" t="shared" si="5249"/>
        <v>8125.92164028529</v>
      </c>
      <c r="AJ743" s="18">
        <f ca="1" t="shared" si="5250"/>
        <v>40300.2644540423</v>
      </c>
      <c r="AK743" s="18">
        <f ca="1" t="shared" si="5251"/>
        <v>50765.2426150656</v>
      </c>
      <c r="AL743" s="18">
        <f ca="1" t="shared" si="5252"/>
        <v>61053.5400527136</v>
      </c>
      <c r="AM743" s="18">
        <f ca="1" t="shared" si="5253"/>
        <v>73537.3801110004</v>
      </c>
      <c r="AN743" s="18">
        <f ca="1" t="shared" si="5254"/>
        <v>76748.7248870175</v>
      </c>
      <c r="AO743" s="18">
        <f ca="1">C743/'Ejercicio 3 - TIR'!$D$7</f>
        <v>15883.6195399362</v>
      </c>
      <c r="AP743" s="18">
        <f ca="1" t="shared" si="5255"/>
        <v>24416.6449141062</v>
      </c>
      <c r="AQ743" s="18">
        <f ca="1" t="shared" si="5256"/>
        <v>34881.6230751294</v>
      </c>
      <c r="AR743" s="18">
        <f ca="1" t="shared" si="5257"/>
        <v>45169.9205127775</v>
      </c>
      <c r="AS743" s="18">
        <f ca="1" t="shared" si="5258"/>
        <v>57653.7605710642</v>
      </c>
      <c r="AT743" s="18">
        <f ca="1" t="shared" si="5259"/>
        <v>60865.1053470813</v>
      </c>
      <c r="AU743" s="18">
        <f ca="1">AP743*'Ejercicio 3 - TIR'!$D$5</f>
        <v>12208.3224570531</v>
      </c>
      <c r="AV743" s="18">
        <f ca="1">AQ743*'Ejercicio 3 - TIR'!$D$5</f>
        <v>17440.8115375647</v>
      </c>
      <c r="AW743" s="18">
        <f ca="1">AR743*'Ejercicio 3 - TIR'!$D$5</f>
        <v>22584.9602563887</v>
      </c>
      <c r="AX743" s="18">
        <f ca="1">AS743*'Ejercicio 3 - TIR'!$D$5</f>
        <v>28826.8802855321</v>
      </c>
      <c r="AY743" s="18">
        <f ca="1">AT743*'Ejercicio 3 - TIR'!$D$5</f>
        <v>30432.5526735406</v>
      </c>
      <c r="AZ743" s="18">
        <f ca="1" t="shared" ref="AZ743:BD743" si="5527">AJ743-AU743-AE743</f>
        <v>24048.648334966</v>
      </c>
      <c r="BA743" s="18">
        <f ca="1" t="shared" si="5527"/>
        <v>28709.7757170471</v>
      </c>
      <c r="BB743" s="18">
        <f ca="1" t="shared" si="5527"/>
        <v>33096.5337599301</v>
      </c>
      <c r="BC743" s="18">
        <f ca="1" t="shared" si="5527"/>
        <v>38203.0194366744</v>
      </c>
      <c r="BD743" s="18">
        <f ca="1" t="shared" si="5527"/>
        <v>38190.2505731915</v>
      </c>
      <c r="BE743" s="18">
        <f ca="1" t="shared" ref="BE743:BI743" si="5528">AZ743/Z743</f>
        <v>21048.124682263</v>
      </c>
      <c r="BF743" s="18">
        <f ca="1" t="shared" si="5528"/>
        <v>22016.5136556958</v>
      </c>
      <c r="BG743" s="18">
        <f ca="1" t="shared" si="5528"/>
        <v>21802.224498147</v>
      </c>
      <c r="BH743" s="18">
        <f ca="1" t="shared" si="5528"/>
        <v>20775.0865860686</v>
      </c>
      <c r="BI743" s="18">
        <f ca="1" t="shared" si="5528"/>
        <v>16631.7481086552</v>
      </c>
      <c r="BJ743" s="18">
        <f ca="1" t="shared" si="5262"/>
        <v>65127.7758629466</v>
      </c>
      <c r="BK743" s="18">
        <f ca="1" t="shared" si="5263"/>
        <v>36472.3783859935</v>
      </c>
      <c r="BL743" s="18">
        <f ca="1" t="shared" si="5264"/>
        <v>101600.15424894</v>
      </c>
      <c r="BM743" s="18">
        <f ca="1">BK743*'Ejercicio 3 - TIR'!$D$5</f>
        <v>18236.1891929967</v>
      </c>
      <c r="BN743" s="18">
        <f ca="1" t="shared" si="5265"/>
        <v>83363.9650559433</v>
      </c>
      <c r="BO743" s="18">
        <f ca="1" t="shared" si="5266"/>
        <v>36304.7753638584</v>
      </c>
      <c r="BP743" s="18">
        <f ca="1" t="shared" si="5267"/>
        <v>-107781.063293571</v>
      </c>
      <c r="BQ743" s="18">
        <f ca="1" t="shared" ref="BQ743:BT743" si="5529">BE743</f>
        <v>21048.124682263</v>
      </c>
      <c r="BR743" s="18">
        <f ca="1" t="shared" si="5529"/>
        <v>22016.5136556958</v>
      </c>
      <c r="BS743" s="18">
        <f ca="1" t="shared" si="5529"/>
        <v>21802.224498147</v>
      </c>
      <c r="BT743" s="18">
        <f ca="1" t="shared" si="5529"/>
        <v>20775.0865860686</v>
      </c>
      <c r="BU743" s="18">
        <f ca="1" t="shared" si="5269"/>
        <v>52936.5234725136</v>
      </c>
      <c r="BV743" s="20">
        <f ca="1" t="shared" si="5270"/>
        <v>7.75141664725436</v>
      </c>
    </row>
    <row r="744" ht="15" customHeight="1" spans="1:74">
      <c r="A744" s="16">
        <v>743</v>
      </c>
      <c r="B744" s="17">
        <f ca="1" t="shared" ref="B744:F744" si="5530">RAND()</f>
        <v>0.479465985357018</v>
      </c>
      <c r="C744" s="18">
        <f ca="1">IF(B744&lt;=('Ejercicio 3 - TIR'!$D$13-'Ejercicio 3 - TIR'!$C$13)/('Ejercicio 3 - TIR'!$E$13-'Ejercicio 3 - TIR'!$C$13),'Ejercicio 3 - TIR'!$C$13+SQRT(('Ejercicio 3 - TIR'!$E$13-'Ejercicio 3 - TIR'!$C$13)*('Ejercicio 3 - TIR'!$D$13-'Ejercicio 3 - TIR'!$C$13)*B744),'Ejercicio 3 - TIR'!$E$13-SQRT(('Ejercicio 3 - TIR'!$E$13-'Ejercicio 3 - TIR'!$C$13)*('Ejercicio 3 - TIR'!$E$13-'Ejercicio 3 - TIR'!$D$13)*(1-B744)))</f>
        <v>75007.1846809612</v>
      </c>
      <c r="D744" s="17">
        <f ca="1" t="shared" si="5530"/>
        <v>0.304253867832713</v>
      </c>
      <c r="E744" s="18">
        <f ca="1">IF(D744&lt;=('Ejercicio 3 - TIR'!$D$14-'Ejercicio 3 - TIR'!$C$14)/('Ejercicio 3 - TIR'!$E$14-'Ejercicio 3 - TIR'!$C$14),'Ejercicio 3 - TIR'!$C$14+SQRT(('Ejercicio 3 - TIR'!$E$14-'Ejercicio 3 - TIR'!$C$14)*('Ejercicio 3 - TIR'!$D$14-'Ejercicio 3 - TIR'!$C$14)*D744),'Ejercicio 3 - TIR'!$E$14-SQRT(('Ejercicio 3 - TIR'!$E$14-'Ejercicio 3 - TIR'!$C$14)*('Ejercicio 3 - TIR'!$E$14-'Ejercicio 3 - TIR'!$D$14)*(1-D744)))</f>
        <v>29776.9278922183</v>
      </c>
      <c r="F744" s="17">
        <f ca="1" t="shared" si="5530"/>
        <v>0.588227801545242</v>
      </c>
      <c r="G744" s="18">
        <f ca="1">IF(F744&lt;=('Ejercicio 3 - TIR'!$D$18-'Ejercicio 3 - TIR'!$C$18)/('Ejercicio 3 - TIR'!$E$18-'Ejercicio 3 - TIR'!$C$18),'Ejercicio 3 - TIR'!$C$18+SQRT(('Ejercicio 3 - TIR'!$E$18-'Ejercicio 3 - TIR'!$C$18)*('Ejercicio 3 - TIR'!$D$18-'Ejercicio 3 - TIR'!$C$18)*F744),'Ejercicio 3 - TIR'!$E$18-SQRT(('Ejercicio 3 - TIR'!$E$18-'Ejercicio 3 - TIR'!$C$18)*('Ejercicio 3 - TIR'!$E$18-'Ejercicio 3 - TIR'!$D$18)*(1-F744)))</f>
        <v>39393.3045426935</v>
      </c>
      <c r="H744" s="17">
        <f ca="1" t="shared" ref="H744:L744" si="5531">RAND()</f>
        <v>0.746831766972275</v>
      </c>
      <c r="I744" s="18">
        <f ca="1">IF(H744&lt;=('Ejercicio 3 - TIR'!$D$18-'Ejercicio 3 - TIR'!$C$18)/('Ejercicio 3 - TIR'!$E$18-'Ejercicio 3 - TIR'!$C$18),'Ejercicio 3 - TIR'!$C$18+SQRT(('Ejercicio 3 - TIR'!$E$18-'Ejercicio 3 - TIR'!$C$18)*('Ejercicio 3 - TIR'!$D$18-'Ejercicio 3 - TIR'!$C$18)*H744),'Ejercicio 3 - TIR'!$E$18-SQRT(('Ejercicio 3 - TIR'!$E$18-'Ejercicio 3 - TIR'!$C$18)*('Ejercicio 3 - TIR'!$E$18-'Ejercicio 3 - TIR'!$D$18)*(1-H744)))</f>
        <v>40642.5216607447</v>
      </c>
      <c r="J744" s="17">
        <f ca="1" t="shared" si="5531"/>
        <v>0.852953381820712</v>
      </c>
      <c r="K744" s="18">
        <f ca="1">IF(J744&lt;=('Ejercicio 3 - TIR'!$D$18-'Ejercicio 3 - TIR'!$C$18)/('Ejercicio 3 - TIR'!$E$18-'Ejercicio 3 - TIR'!$C$18),'Ejercicio 3 - TIR'!$C$18+SQRT(('Ejercicio 3 - TIR'!$E$18-'Ejercicio 3 - TIR'!$C$18)*('Ejercicio 3 - TIR'!$D$18-'Ejercicio 3 - TIR'!$C$18)*J744),'Ejercicio 3 - TIR'!$E$18-SQRT(('Ejercicio 3 - TIR'!$E$18-'Ejercicio 3 - TIR'!$C$18)*('Ejercicio 3 - TIR'!$E$18-'Ejercicio 3 - TIR'!$D$18)*(1-J744)))</f>
        <v>41679.0819998912</v>
      </c>
      <c r="L744" s="17">
        <f ca="1" t="shared" si="5531"/>
        <v>0.00577920395096077</v>
      </c>
      <c r="M744" s="18">
        <f ca="1">IF(L744&lt;=('Ejercicio 3 - TIR'!$D$18-'Ejercicio 3 - TIR'!$C$18)/('Ejercicio 3 - TIR'!$E$18-'Ejercicio 3 - TIR'!$C$18),'Ejercicio 3 - TIR'!$C$18+SQRT(('Ejercicio 3 - TIR'!$E$18-'Ejercicio 3 - TIR'!$C$18)*('Ejercicio 3 - TIR'!$D$18-'Ejercicio 3 - TIR'!$C$18)*L744),'Ejercicio 3 - TIR'!$E$18-SQRT(('Ejercicio 3 - TIR'!$E$18-'Ejercicio 3 - TIR'!$C$18)*('Ejercicio 3 - TIR'!$E$18-'Ejercicio 3 - TIR'!$D$18)*(1-L744)))</f>
        <v>30931.0642258427</v>
      </c>
      <c r="N744" s="17">
        <f ca="1" t="shared" ref="N744:R744" si="5532">RAND()</f>
        <v>0.240152697898437</v>
      </c>
      <c r="O744" s="18">
        <f ca="1">IF(N744&lt;=('Ejercicio 3 - TIR'!$D$18-'Ejercicio 3 - TIR'!$C$18)/('Ejercicio 3 - TIR'!$E$18-'Ejercicio 3 - TIR'!$C$18),'Ejercicio 3 - TIR'!$C$18+SQRT(('Ejercicio 3 - TIR'!$E$18-'Ejercicio 3 - TIR'!$C$18)*('Ejercicio 3 - TIR'!$D$18-'Ejercicio 3 - TIR'!$C$18)*N744),'Ejercicio 3 - TIR'!$E$18-SQRT(('Ejercicio 3 - TIR'!$E$18-'Ejercicio 3 - TIR'!$C$18)*('Ejercicio 3 - TIR'!$E$18-'Ejercicio 3 - TIR'!$D$18)*(1-N744)))</f>
        <v>36001.9084202248</v>
      </c>
      <c r="P744" s="17">
        <f ca="1" t="shared" si="5532"/>
        <v>0.488708594986237</v>
      </c>
      <c r="Q744" s="19">
        <f ca="1">IF(P744&lt;=('Ejercicio 3 - TIR'!$D$22-'Ejercicio 3 - TIR'!$C$22)/('Ejercicio 3 - TIR'!$E$22-'Ejercicio 3 - TIR'!$C$22),'Ejercicio 3 - TIR'!$C$22+SQRT(('Ejercicio 3 - TIR'!$E$22-'Ejercicio 3 - TIR'!$C$22)*('Ejercicio 3 - TIR'!$D$22-'Ejercicio 3 - TIR'!$C$22)*P744),'Ejercicio 3 - TIR'!$E$22-SQRT(('Ejercicio 3 - TIR'!$E$22-'Ejercicio 3 - TIR'!$C$22)*('Ejercicio 3 - TIR'!$E$22-'Ejercicio 3 - TIR'!$D$22)*(1-P744)))</f>
        <v>0.149659323508388</v>
      </c>
      <c r="R744" s="17">
        <f ca="1" t="shared" si="5532"/>
        <v>0.829417563199804</v>
      </c>
      <c r="S744" s="19">
        <f ca="1">IF(R744&lt;=('Ejercicio 3 - TIR'!$D$23-'Ejercicio 3 - TIR'!$C$23)/('Ejercicio 3 - TIR'!$E$23-'Ejercicio 3 - TIR'!$C$23),'Ejercicio 3 - TIR'!$C$23+SQRT(('Ejercicio 3 - TIR'!$E$23-'Ejercicio 3 - TIR'!$C$23)*('Ejercicio 3 - TIR'!$D$23-'Ejercicio 3 - TIR'!$C$23)*R744),'Ejercicio 3 - TIR'!$E$23-SQRT(('Ejercicio 3 - TIR'!$E$23-'Ejercicio 3 - TIR'!$C$23)*('Ejercicio 3 - TIR'!$E$23-'Ejercicio 3 - TIR'!$D$23)*(1-R744)))</f>
        <v>0.162477203812166</v>
      </c>
      <c r="T744" s="17">
        <f ca="1" t="shared" ref="T744:X744" si="5533">RAND()</f>
        <v>0.125069904570461</v>
      </c>
      <c r="U744" s="19">
        <f ca="1">IF(T744&lt;=('Ejercicio 3 - TIR'!$D$24-'Ejercicio 3 - TIR'!$C$24)/('Ejercicio 3 - TIR'!$E$24-'Ejercicio 3 - TIR'!$C$24),'Ejercicio 3 - TIR'!$C$24+SQRT(('Ejercicio 3 - TIR'!$E$24-'Ejercicio 3 - TIR'!$C$24)*('Ejercicio 3 - TIR'!$D$24-'Ejercicio 3 - TIR'!$C$24)*T744),'Ejercicio 3 - TIR'!$E$24-SQRT(('Ejercicio 3 - TIR'!$E$24-'Ejercicio 3 - TIR'!$C$24)*('Ejercicio 3 - TIR'!$E$24-'Ejercicio 3 - TIR'!$D$24)*(1-T744)))</f>
        <v>0.166206381446762</v>
      </c>
      <c r="V744" s="17">
        <f ca="1" t="shared" si="5533"/>
        <v>0.845211657301071</v>
      </c>
      <c r="W744" s="19">
        <f ca="1">IF(V744&lt;=('Ejercicio 3 - TIR'!$D$25-'Ejercicio 3 - TIR'!$C$25)/('Ejercicio 3 - TIR'!$E$25-'Ejercicio 3 - TIR'!$C$25),'Ejercicio 3 - TIR'!$C$25+SQRT(('Ejercicio 3 - TIR'!$E$25-'Ejercicio 3 - TIR'!$C$25)*('Ejercicio 3 - TIR'!$D$25-'Ejercicio 3 - TIR'!$C$25)*V744),'Ejercicio 3 - TIR'!$E$25-SQRT(('Ejercicio 3 - TIR'!$E$25-'Ejercicio 3 - TIR'!$C$25)*('Ejercicio 3 - TIR'!$E$25-'Ejercicio 3 - TIR'!$D$25)*(1-V744)))</f>
        <v>0.226724278755616</v>
      </c>
      <c r="X744" s="17">
        <f ca="1" t="shared" si="5533"/>
        <v>0.992577567878399</v>
      </c>
      <c r="Y744" s="19">
        <f ca="1">IF(X744&lt;=('Ejercicio 3 - TIR'!$D$26-'Ejercicio 3 - TIR'!$C$26)/('Ejercicio 3 - TIR'!$E$26-'Ejercicio 3 - TIR'!$C$26),'Ejercicio 3 - TIR'!$C$26+SQRT(('Ejercicio 3 - TIR'!$E$26-'Ejercicio 3 - TIR'!$C$26)*('Ejercicio 3 - TIR'!$D$26-'Ejercicio 3 - TIR'!$C$26)*X744),'Ejercicio 3 - TIR'!$E$26-SQRT(('Ejercicio 3 - TIR'!$E$26-'Ejercicio 3 - TIR'!$C$26)*('Ejercicio 3 - TIR'!$E$26-'Ejercicio 3 - TIR'!$D$26)*(1-X744)))</f>
        <v>0.273669033765953</v>
      </c>
      <c r="Z744" s="17">
        <f ca="1" t="shared" si="5240"/>
        <v>1.14965932350839</v>
      </c>
      <c r="AA744" s="17">
        <f ca="1" t="shared" si="5241"/>
        <v>1.33645275572862</v>
      </c>
      <c r="AB744" s="17">
        <f ca="1" t="shared" si="5242"/>
        <v>1.55857973223283</v>
      </c>
      <c r="AC744" s="17">
        <f ca="1" t="shared" si="5243"/>
        <v>1.91194759790643</v>
      </c>
      <c r="AD744" s="17">
        <f ca="1" t="shared" si="5244"/>
        <v>2.43518844963662</v>
      </c>
      <c r="AE744" s="16">
        <f ca="1" t="shared" si="5245"/>
        <v>4456.39488450745</v>
      </c>
      <c r="AF744" s="16">
        <f ca="1" t="shared" si="5246"/>
        <v>5180.45746442506</v>
      </c>
      <c r="AG744" s="16">
        <f ca="1" t="shared" si="5247"/>
        <v>6041.48255382602</v>
      </c>
      <c r="AH744" s="16">
        <f ca="1" t="shared" si="5248"/>
        <v>7411.23332845687</v>
      </c>
      <c r="AI744" s="16">
        <f ca="1" t="shared" si="5249"/>
        <v>9439.45839246969</v>
      </c>
      <c r="AJ744" s="18">
        <f ca="1" t="shared" si="5250"/>
        <v>45288.8798513129</v>
      </c>
      <c r="AK744" s="18">
        <f ca="1" t="shared" si="5251"/>
        <v>54316.8100732623</v>
      </c>
      <c r="AL744" s="18">
        <f ca="1" t="shared" si="5252"/>
        <v>64960.1724631004</v>
      </c>
      <c r="AM744" s="18">
        <f ca="1" t="shared" si="5253"/>
        <v>59138.5739472897</v>
      </c>
      <c r="AN744" s="18">
        <f ca="1" t="shared" si="5254"/>
        <v>87671.431549807</v>
      </c>
      <c r="AO744" s="18">
        <f ca="1">C744/'Ejercicio 3 - TIR'!$D$7</f>
        <v>15001.4369361922</v>
      </c>
      <c r="AP744" s="18">
        <f ca="1" t="shared" si="5255"/>
        <v>30287.4429151207</v>
      </c>
      <c r="AQ744" s="18">
        <f ca="1" t="shared" si="5256"/>
        <v>39315.37313707</v>
      </c>
      <c r="AR744" s="18">
        <f ca="1" t="shared" si="5257"/>
        <v>49958.7355269082</v>
      </c>
      <c r="AS744" s="18">
        <f ca="1" t="shared" si="5258"/>
        <v>44137.1370110974</v>
      </c>
      <c r="AT744" s="18">
        <f ca="1" t="shared" si="5259"/>
        <v>72669.9946136147</v>
      </c>
      <c r="AU744" s="18">
        <f ca="1">AP744*'Ejercicio 3 - TIR'!$D$5</f>
        <v>15143.7214575603</v>
      </c>
      <c r="AV744" s="18">
        <f ca="1">AQ744*'Ejercicio 3 - TIR'!$D$5</f>
        <v>19657.686568535</v>
      </c>
      <c r="AW744" s="18">
        <f ca="1">AR744*'Ejercicio 3 - TIR'!$D$5</f>
        <v>24979.3677634541</v>
      </c>
      <c r="AX744" s="18">
        <f ca="1">AS744*'Ejercicio 3 - TIR'!$D$5</f>
        <v>22068.5685055487</v>
      </c>
      <c r="AY744" s="18">
        <f ca="1">AT744*'Ejercicio 3 - TIR'!$D$5</f>
        <v>36334.9973068074</v>
      </c>
      <c r="AZ744" s="18">
        <f ca="1" t="shared" ref="AZ744:BD744" si="5534">AJ744-AU744-AE744</f>
        <v>25688.7635092451</v>
      </c>
      <c r="BA744" s="18">
        <f ca="1" t="shared" si="5534"/>
        <v>29478.6660403022</v>
      </c>
      <c r="BB744" s="18">
        <f ca="1" t="shared" si="5534"/>
        <v>33939.3221458203</v>
      </c>
      <c r="BC744" s="18">
        <f ca="1" t="shared" si="5534"/>
        <v>29658.7721132841</v>
      </c>
      <c r="BD744" s="18">
        <f ca="1" t="shared" si="5534"/>
        <v>41896.9758505299</v>
      </c>
      <c r="BE744" s="18">
        <f ca="1" t="shared" ref="BE744:BI744" si="5535">AZ744/Z744</f>
        <v>22344.6746213925</v>
      </c>
      <c r="BF744" s="18">
        <f ca="1" t="shared" si="5535"/>
        <v>22057.3947817787</v>
      </c>
      <c r="BG744" s="18">
        <f ca="1" t="shared" si="5535"/>
        <v>21775.8010347015</v>
      </c>
      <c r="BH744" s="18">
        <f ca="1" t="shared" si="5535"/>
        <v>15512.3352469284</v>
      </c>
      <c r="BI744" s="18">
        <f ca="1" t="shared" si="5535"/>
        <v>17204.818730469</v>
      </c>
      <c r="BJ744" s="18">
        <f ca="1" t="shared" si="5262"/>
        <v>72512.4308687927</v>
      </c>
      <c r="BK744" s="18">
        <f ca="1" t="shared" si="5263"/>
        <v>36531.3259549676</v>
      </c>
      <c r="BL744" s="18">
        <f ca="1" t="shared" si="5264"/>
        <v>109043.75682376</v>
      </c>
      <c r="BM744" s="18">
        <f ca="1">BK744*'Ejercicio 3 - TIR'!$D$5</f>
        <v>18265.6629774838</v>
      </c>
      <c r="BN744" s="18">
        <f ca="1" t="shared" si="5265"/>
        <v>90778.0938462765</v>
      </c>
      <c r="BO744" s="18">
        <f ca="1" t="shared" si="5266"/>
        <v>37277.6463603145</v>
      </c>
      <c r="BP744" s="18">
        <f ca="1" t="shared" si="5267"/>
        <v>-104784.11257318</v>
      </c>
      <c r="BQ744" s="18">
        <f ca="1" t="shared" ref="BQ744:BT744" si="5536">BE744</f>
        <v>22344.6746213925</v>
      </c>
      <c r="BR744" s="18">
        <f ca="1" t="shared" si="5536"/>
        <v>22057.3947817787</v>
      </c>
      <c r="BS744" s="18">
        <f ca="1" t="shared" si="5536"/>
        <v>21775.8010347015</v>
      </c>
      <c r="BT744" s="18">
        <f ca="1" t="shared" si="5536"/>
        <v>15512.3352469284</v>
      </c>
      <c r="BU744" s="18">
        <f ca="1" t="shared" si="5269"/>
        <v>54482.4650907834</v>
      </c>
      <c r="BV744" s="20">
        <f ca="1" t="shared" si="5270"/>
        <v>8.18563723129315</v>
      </c>
    </row>
    <row r="745" ht="15" customHeight="1" spans="1:74">
      <c r="A745" s="16">
        <v>744</v>
      </c>
      <c r="B745" s="17">
        <f ca="1" t="shared" ref="B745:F745" si="5537">RAND()</f>
        <v>0.211918666443661</v>
      </c>
      <c r="C745" s="18">
        <f ca="1">IF(B745&lt;=('Ejercicio 3 - TIR'!$D$13-'Ejercicio 3 - TIR'!$C$13)/('Ejercicio 3 - TIR'!$E$13-'Ejercicio 3 - TIR'!$C$13),'Ejercicio 3 - TIR'!$C$13+SQRT(('Ejercicio 3 - TIR'!$E$13-'Ejercicio 3 - TIR'!$C$13)*('Ejercicio 3 - TIR'!$D$13-'Ejercicio 3 - TIR'!$C$13)*B745),'Ejercicio 3 - TIR'!$E$13-SQRT(('Ejercicio 3 - TIR'!$E$13-'Ejercicio 3 - TIR'!$C$13)*('Ejercicio 3 - TIR'!$E$13-'Ejercicio 3 - TIR'!$D$13)*(1-B745)))</f>
        <v>69206.9249251563</v>
      </c>
      <c r="D745" s="17">
        <f ca="1" t="shared" si="5537"/>
        <v>0.320699017309101</v>
      </c>
      <c r="E745" s="18">
        <f ca="1">IF(D745&lt;=('Ejercicio 3 - TIR'!$D$14-'Ejercicio 3 - TIR'!$C$14)/('Ejercicio 3 - TIR'!$E$14-'Ejercicio 3 - TIR'!$C$14),'Ejercicio 3 - TIR'!$C$14+SQRT(('Ejercicio 3 - TIR'!$E$14-'Ejercicio 3 - TIR'!$C$14)*('Ejercicio 3 - TIR'!$D$14-'Ejercicio 3 - TIR'!$C$14)*D745),'Ejercicio 3 - TIR'!$E$14-SQRT(('Ejercicio 3 - TIR'!$E$14-'Ejercicio 3 - TIR'!$C$14)*('Ejercicio 3 - TIR'!$E$14-'Ejercicio 3 - TIR'!$D$14)*(1-D745)))</f>
        <v>29904.3273033294</v>
      </c>
      <c r="F745" s="17">
        <f ca="1" t="shared" si="5537"/>
        <v>0.148715943387305</v>
      </c>
      <c r="G745" s="18">
        <f ca="1">IF(F745&lt;=('Ejercicio 3 - TIR'!$D$18-'Ejercicio 3 - TIR'!$C$18)/('Ejercicio 3 - TIR'!$E$18-'Ejercicio 3 - TIR'!$C$18),'Ejercicio 3 - TIR'!$C$18+SQRT(('Ejercicio 3 - TIR'!$E$18-'Ejercicio 3 - TIR'!$C$18)*('Ejercicio 3 - TIR'!$D$18-'Ejercicio 3 - TIR'!$C$18)*F745),'Ejercicio 3 - TIR'!$E$18-SQRT(('Ejercicio 3 - TIR'!$E$18-'Ejercicio 3 - TIR'!$C$18)*('Ejercicio 3 - TIR'!$E$18-'Ejercicio 3 - TIR'!$D$18)*(1-F745)))</f>
        <v>34723.0701358434</v>
      </c>
      <c r="H745" s="17">
        <f ca="1" t="shared" ref="H745:L745" si="5538">RAND()</f>
        <v>0.0152011570721642</v>
      </c>
      <c r="I745" s="18">
        <f ca="1">IF(H745&lt;=('Ejercicio 3 - TIR'!$D$18-'Ejercicio 3 - TIR'!$C$18)/('Ejercicio 3 - TIR'!$E$18-'Ejercicio 3 - TIR'!$C$18),'Ejercicio 3 - TIR'!$C$18+SQRT(('Ejercicio 3 - TIR'!$E$18-'Ejercicio 3 - TIR'!$C$18)*('Ejercicio 3 - TIR'!$D$18-'Ejercicio 3 - TIR'!$C$18)*H745),'Ejercicio 3 - TIR'!$E$18-SQRT(('Ejercicio 3 - TIR'!$E$18-'Ejercicio 3 - TIR'!$C$18)*('Ejercicio 3 - TIR'!$E$18-'Ejercicio 3 - TIR'!$D$18)*(1-H745)))</f>
        <v>31510.0243576925</v>
      </c>
      <c r="J745" s="17">
        <f ca="1" t="shared" si="5538"/>
        <v>0.557560849807086</v>
      </c>
      <c r="K745" s="18">
        <f ca="1">IF(J745&lt;=('Ejercicio 3 - TIR'!$D$18-'Ejercicio 3 - TIR'!$C$18)/('Ejercicio 3 - TIR'!$E$18-'Ejercicio 3 - TIR'!$C$18),'Ejercicio 3 - TIR'!$C$18+SQRT(('Ejercicio 3 - TIR'!$E$18-'Ejercicio 3 - TIR'!$C$18)*('Ejercicio 3 - TIR'!$D$18-'Ejercicio 3 - TIR'!$C$18)*J745),'Ejercicio 3 - TIR'!$E$18-SQRT(('Ejercicio 3 - TIR'!$E$18-'Ejercicio 3 - TIR'!$C$18)*('Ejercicio 3 - TIR'!$E$18-'Ejercicio 3 - TIR'!$D$18)*(1-J745)))</f>
        <v>39145.1696250569</v>
      </c>
      <c r="L745" s="17">
        <f ca="1" t="shared" si="5538"/>
        <v>0.735351389926418</v>
      </c>
      <c r="M745" s="18">
        <f ca="1">IF(L745&lt;=('Ejercicio 3 - TIR'!$D$18-'Ejercicio 3 - TIR'!$C$18)/('Ejercicio 3 - TIR'!$E$18-'Ejercicio 3 - TIR'!$C$18),'Ejercicio 3 - TIR'!$C$18+SQRT(('Ejercicio 3 - TIR'!$E$18-'Ejercicio 3 - TIR'!$C$18)*('Ejercicio 3 - TIR'!$D$18-'Ejercicio 3 - TIR'!$C$18)*L745),'Ejercicio 3 - TIR'!$E$18-SQRT(('Ejercicio 3 - TIR'!$E$18-'Ejercicio 3 - TIR'!$C$18)*('Ejercicio 3 - TIR'!$E$18-'Ejercicio 3 - TIR'!$D$18)*(1-L745)))</f>
        <v>40544.8181007372</v>
      </c>
      <c r="N745" s="17">
        <f ca="1" t="shared" ref="N745:R745" si="5539">RAND()</f>
        <v>0.57621291269261</v>
      </c>
      <c r="O745" s="18">
        <f ca="1">IF(N745&lt;=('Ejercicio 3 - TIR'!$D$18-'Ejercicio 3 - TIR'!$C$18)/('Ejercicio 3 - TIR'!$E$18-'Ejercicio 3 - TIR'!$C$18),'Ejercicio 3 - TIR'!$C$18+SQRT(('Ejercicio 3 - TIR'!$E$18-'Ejercicio 3 - TIR'!$C$18)*('Ejercicio 3 - TIR'!$D$18-'Ejercicio 3 - TIR'!$C$18)*N745),'Ejercicio 3 - TIR'!$E$18-SQRT(('Ejercicio 3 - TIR'!$E$18-'Ejercicio 3 - TIR'!$C$18)*('Ejercicio 3 - TIR'!$E$18-'Ejercicio 3 - TIR'!$D$18)*(1-N745)))</f>
        <v>39296.8778040744</v>
      </c>
      <c r="P745" s="17">
        <f ca="1" t="shared" si="5539"/>
        <v>0.203125000362416</v>
      </c>
      <c r="Q745" s="19">
        <f ca="1">IF(P745&lt;=('Ejercicio 3 - TIR'!$D$22-'Ejercicio 3 - TIR'!$C$22)/('Ejercicio 3 - TIR'!$E$22-'Ejercicio 3 - TIR'!$C$22),'Ejercicio 3 - TIR'!$C$22+SQRT(('Ejercicio 3 - TIR'!$E$22-'Ejercicio 3 - TIR'!$C$22)*('Ejercicio 3 - TIR'!$D$22-'Ejercicio 3 - TIR'!$C$22)*P745),'Ejercicio 3 - TIR'!$E$22-SQRT(('Ejercicio 3 - TIR'!$E$22-'Ejercicio 3 - TIR'!$C$22)*('Ejercicio 3 - TIR'!$E$22-'Ejercicio 3 - TIR'!$D$22)*(1-P745)))</f>
        <v>0.139121323193031</v>
      </c>
      <c r="R745" s="17">
        <f ca="1" t="shared" si="5539"/>
        <v>0.745662010888843</v>
      </c>
      <c r="S745" s="19">
        <f ca="1">IF(R745&lt;=('Ejercicio 3 - TIR'!$D$23-'Ejercicio 3 - TIR'!$C$23)/('Ejercicio 3 - TIR'!$E$23-'Ejercicio 3 - TIR'!$C$23),'Ejercicio 3 - TIR'!$C$23+SQRT(('Ejercicio 3 - TIR'!$E$23-'Ejercicio 3 - TIR'!$C$23)*('Ejercicio 3 - TIR'!$D$23-'Ejercicio 3 - TIR'!$C$23)*R745),'Ejercicio 3 - TIR'!$E$23-SQRT(('Ejercicio 3 - TIR'!$E$23-'Ejercicio 3 - TIR'!$C$23)*('Ejercicio 3 - TIR'!$E$23-'Ejercicio 3 - TIR'!$D$23)*(1-R745)))</f>
        <v>0.158603542807276</v>
      </c>
      <c r="T745" s="17">
        <f ca="1" t="shared" ref="T745:X745" si="5540">RAND()</f>
        <v>0.0637782240719931</v>
      </c>
      <c r="U745" s="19">
        <f ca="1">IF(T745&lt;=('Ejercicio 3 - TIR'!$D$24-'Ejercicio 3 - TIR'!$C$24)/('Ejercicio 3 - TIR'!$E$24-'Ejercicio 3 - TIR'!$C$24),'Ejercicio 3 - TIR'!$C$24+SQRT(('Ejercicio 3 - TIR'!$E$24-'Ejercicio 3 - TIR'!$C$24)*('Ejercicio 3 - TIR'!$D$24-'Ejercicio 3 - TIR'!$C$24)*T745),'Ejercicio 3 - TIR'!$E$24-SQRT(('Ejercicio 3 - TIR'!$E$24-'Ejercicio 3 - TIR'!$C$24)*('Ejercicio 3 - TIR'!$E$24-'Ejercicio 3 - TIR'!$D$24)*(1-T745)))</f>
        <v>0.161572997474777</v>
      </c>
      <c r="V745" s="17">
        <f ca="1" t="shared" si="5540"/>
        <v>0.665815126982585</v>
      </c>
      <c r="W745" s="19">
        <f ca="1">IF(V745&lt;=('Ejercicio 3 - TIR'!$D$25-'Ejercicio 3 - TIR'!$C$25)/('Ejercicio 3 - TIR'!$E$25-'Ejercicio 3 - TIR'!$C$25),'Ejercicio 3 - TIR'!$C$25+SQRT(('Ejercicio 3 - TIR'!$E$25-'Ejercicio 3 - TIR'!$C$25)*('Ejercicio 3 - TIR'!$D$25-'Ejercicio 3 - TIR'!$C$25)*V745),'Ejercicio 3 - TIR'!$E$25-SQRT(('Ejercicio 3 - TIR'!$E$25-'Ejercicio 3 - TIR'!$C$25)*('Ejercicio 3 - TIR'!$E$25-'Ejercicio 3 - TIR'!$D$25)*(1-V745)))</f>
        <v>0.21579989684868</v>
      </c>
      <c r="X745" s="17">
        <f ca="1" t="shared" si="5540"/>
        <v>0.211509376359016</v>
      </c>
      <c r="Y745" s="19">
        <f ca="1">IF(X745&lt;=('Ejercicio 3 - TIR'!$D$26-'Ejercicio 3 - TIR'!$C$26)/('Ejercicio 3 - TIR'!$E$26-'Ejercicio 3 - TIR'!$C$26),'Ejercicio 3 - TIR'!$C$26+SQRT(('Ejercicio 3 - TIR'!$E$26-'Ejercicio 3 - TIR'!$C$26)*('Ejercicio 3 - TIR'!$D$26-'Ejercicio 3 - TIR'!$C$26)*X745),'Ejercicio 3 - TIR'!$E$26-SQRT(('Ejercicio 3 - TIR'!$E$26-'Ejercicio 3 - TIR'!$C$26)*('Ejercicio 3 - TIR'!$E$26-'Ejercicio 3 - TIR'!$D$26)*(1-X745)))</f>
        <v>0.213897182180528</v>
      </c>
      <c r="Z745" s="17">
        <f ca="1" t="shared" si="5240"/>
        <v>1.13912132319303</v>
      </c>
      <c r="AA745" s="17">
        <f ca="1" t="shared" si="5241"/>
        <v>1.31979000073876</v>
      </c>
      <c r="AB745" s="17">
        <f ca="1" t="shared" si="5242"/>
        <v>1.53303242719536</v>
      </c>
      <c r="AC745" s="17">
        <f ca="1" t="shared" si="5243"/>
        <v>1.86386066684979</v>
      </c>
      <c r="AD745" s="17">
        <f ca="1" t="shared" si="5244"/>
        <v>2.26253521146609</v>
      </c>
      <c r="AE745" s="16">
        <f ca="1" t="shared" si="5245"/>
        <v>4160.32958363668</v>
      </c>
      <c r="AF745" s="16">
        <f ca="1" t="shared" si="5246"/>
        <v>4820.17259484737</v>
      </c>
      <c r="AG745" s="16">
        <f ca="1" t="shared" si="5247"/>
        <v>5598.98232934264</v>
      </c>
      <c r="AH745" s="16">
        <f ca="1" t="shared" si="5248"/>
        <v>6807.24213847236</v>
      </c>
      <c r="AI745" s="16">
        <f ca="1" t="shared" si="5249"/>
        <v>8263.29205031215</v>
      </c>
      <c r="AJ745" s="18">
        <f ca="1" t="shared" si="5250"/>
        <v>39553.7895984664</v>
      </c>
      <c r="AK745" s="18">
        <f ca="1" t="shared" si="5251"/>
        <v>41586.6150703172</v>
      </c>
      <c r="AL745" s="18">
        <f ca="1" t="shared" si="5252"/>
        <v>60010.8144032749</v>
      </c>
      <c r="AM745" s="18">
        <f ca="1" t="shared" si="5253"/>
        <v>75569.8917025437</v>
      </c>
      <c r="AN745" s="18">
        <f ca="1" t="shared" si="5254"/>
        <v>88910.5697323984</v>
      </c>
      <c r="AO745" s="18">
        <f ca="1">C745/'Ejercicio 3 - TIR'!$D$7</f>
        <v>13841.3849850313</v>
      </c>
      <c r="AP745" s="18">
        <f ca="1" t="shared" si="5255"/>
        <v>25712.4046134351</v>
      </c>
      <c r="AQ745" s="18">
        <f ca="1" t="shared" si="5256"/>
        <v>27745.230085286</v>
      </c>
      <c r="AR745" s="18">
        <f ca="1" t="shared" si="5257"/>
        <v>46169.4294182436</v>
      </c>
      <c r="AS745" s="18">
        <f ca="1" t="shared" si="5258"/>
        <v>61728.5067175124</v>
      </c>
      <c r="AT745" s="18">
        <f ca="1" t="shared" si="5259"/>
        <v>75069.1847473672</v>
      </c>
      <c r="AU745" s="18">
        <f ca="1">AP745*'Ejercicio 3 - TIR'!$D$5</f>
        <v>12856.2023067175</v>
      </c>
      <c r="AV745" s="18">
        <f ca="1">AQ745*'Ejercicio 3 - TIR'!$D$5</f>
        <v>13872.615042643</v>
      </c>
      <c r="AW745" s="18">
        <f ca="1">AR745*'Ejercicio 3 - TIR'!$D$5</f>
        <v>23084.7147091218</v>
      </c>
      <c r="AX745" s="18">
        <f ca="1">AS745*'Ejercicio 3 - TIR'!$D$5</f>
        <v>30864.2533587562</v>
      </c>
      <c r="AY745" s="18">
        <f ca="1">AT745*'Ejercicio 3 - TIR'!$D$5</f>
        <v>37534.5923736836</v>
      </c>
      <c r="AZ745" s="18">
        <f ca="1" t="shared" ref="AZ745:BD745" si="5541">AJ745-AU745-AE745</f>
        <v>22537.2577081121</v>
      </c>
      <c r="BA745" s="18">
        <f ca="1" t="shared" si="5541"/>
        <v>22893.8274328269</v>
      </c>
      <c r="BB745" s="18">
        <f ca="1" t="shared" si="5541"/>
        <v>31327.1173648104</v>
      </c>
      <c r="BC745" s="18">
        <f ca="1" t="shared" si="5541"/>
        <v>37898.3962053151</v>
      </c>
      <c r="BD745" s="18">
        <f ca="1" t="shared" si="5541"/>
        <v>43112.6853084027</v>
      </c>
      <c r="BE745" s="18">
        <f ca="1" t="shared" ref="BE745:BI745" si="5542">AZ745/Z745</f>
        <v>19784.7737982279</v>
      </c>
      <c r="BF745" s="18">
        <f ca="1" t="shared" si="5542"/>
        <v>17346.5683328499</v>
      </c>
      <c r="BG745" s="18">
        <f ca="1" t="shared" si="5542"/>
        <v>20434.7388933727</v>
      </c>
      <c r="BH745" s="18">
        <f ca="1" t="shared" si="5542"/>
        <v>20333.2775241022</v>
      </c>
      <c r="BI745" s="18">
        <f ca="1" t="shared" si="5542"/>
        <v>19055.0339680532</v>
      </c>
      <c r="BJ745" s="18">
        <f ca="1" t="shared" si="5262"/>
        <v>67659.5934989895</v>
      </c>
      <c r="BK745" s="18">
        <f ca="1" t="shared" si="5263"/>
        <v>31316.6209040912</v>
      </c>
      <c r="BL745" s="18">
        <f ca="1" t="shared" si="5264"/>
        <v>98976.2144030807</v>
      </c>
      <c r="BM745" s="18">
        <f ca="1">BK745*'Ejercicio 3 - TIR'!$D$5</f>
        <v>15658.3104520456</v>
      </c>
      <c r="BN745" s="18">
        <f ca="1" t="shared" si="5265"/>
        <v>83317.9039510351</v>
      </c>
      <c r="BO745" s="18">
        <f ca="1" t="shared" si="5266"/>
        <v>36825.0197958451</v>
      </c>
      <c r="BP745" s="18">
        <f ca="1" t="shared" si="5267"/>
        <v>-99111.2522284857</v>
      </c>
      <c r="BQ745" s="18">
        <f ca="1" t="shared" ref="BQ745:BT745" si="5543">BE745</f>
        <v>19784.7737982279</v>
      </c>
      <c r="BR745" s="18">
        <f ca="1" t="shared" si="5543"/>
        <v>17346.5683328499</v>
      </c>
      <c r="BS745" s="18">
        <f ca="1" t="shared" si="5543"/>
        <v>20434.7388933727</v>
      </c>
      <c r="BT745" s="18">
        <f ca="1" t="shared" si="5543"/>
        <v>20333.2775241022</v>
      </c>
      <c r="BU745" s="18">
        <f ca="1" t="shared" si="5269"/>
        <v>55880.0537638983</v>
      </c>
      <c r="BV745" s="20">
        <f ca="1" t="shared" si="5270"/>
        <v>9.04652009207965</v>
      </c>
    </row>
    <row r="746" ht="15" customHeight="1" spans="1:74">
      <c r="A746" s="16">
        <v>745</v>
      </c>
      <c r="B746" s="17">
        <f ca="1" t="shared" ref="B746:F746" si="5544">RAND()</f>
        <v>0.427428464311822</v>
      </c>
      <c r="C746" s="18">
        <f ca="1">IF(B746&lt;=('Ejercicio 3 - TIR'!$D$13-'Ejercicio 3 - TIR'!$C$13)/('Ejercicio 3 - TIR'!$E$13-'Ejercicio 3 - TIR'!$C$13),'Ejercicio 3 - TIR'!$C$13+SQRT(('Ejercicio 3 - TIR'!$E$13-'Ejercicio 3 - TIR'!$C$13)*('Ejercicio 3 - TIR'!$D$13-'Ejercicio 3 - TIR'!$C$13)*B746),'Ejercicio 3 - TIR'!$E$13-SQRT(('Ejercicio 3 - TIR'!$E$13-'Ejercicio 3 - TIR'!$C$13)*('Ejercicio 3 - TIR'!$E$13-'Ejercicio 3 - TIR'!$D$13)*(1-B746)))</f>
        <v>73787.677652947</v>
      </c>
      <c r="D746" s="17">
        <f ca="1" t="shared" si="5544"/>
        <v>0.712378177219037</v>
      </c>
      <c r="E746" s="18">
        <f ca="1">IF(D746&lt;=('Ejercicio 3 - TIR'!$D$14-'Ejercicio 3 - TIR'!$C$14)/('Ejercicio 3 - TIR'!$E$14-'Ejercicio 3 - TIR'!$C$14),'Ejercicio 3 - TIR'!$C$14+SQRT(('Ejercicio 3 - TIR'!$E$14-'Ejercicio 3 - TIR'!$C$14)*('Ejercicio 3 - TIR'!$D$14-'Ejercicio 3 - TIR'!$C$14)*D746),'Ejercicio 3 - TIR'!$E$14-SQRT(('Ejercicio 3 - TIR'!$E$14-'Ejercicio 3 - TIR'!$C$14)*('Ejercicio 3 - TIR'!$E$14-'Ejercicio 3 - TIR'!$D$14)*(1-D746)))</f>
        <v>33431.6460648695</v>
      </c>
      <c r="F746" s="17">
        <f ca="1" t="shared" si="5544"/>
        <v>0.625940651766163</v>
      </c>
      <c r="G746" s="18">
        <f ca="1">IF(F746&lt;=('Ejercicio 3 - TIR'!$D$18-'Ejercicio 3 - TIR'!$C$18)/('Ejercicio 3 - TIR'!$E$18-'Ejercicio 3 - TIR'!$C$18),'Ejercicio 3 - TIR'!$C$18+SQRT(('Ejercicio 3 - TIR'!$E$18-'Ejercicio 3 - TIR'!$C$18)*('Ejercicio 3 - TIR'!$D$18-'Ejercicio 3 - TIR'!$C$18)*F746),'Ejercicio 3 - TIR'!$E$18-SQRT(('Ejercicio 3 - TIR'!$E$18-'Ejercicio 3 - TIR'!$C$18)*('Ejercicio 3 - TIR'!$E$18-'Ejercicio 3 - TIR'!$D$18)*(1-F746)))</f>
        <v>39689.7418832972</v>
      </c>
      <c r="H746" s="17">
        <f ca="1" t="shared" ref="H746:L746" si="5545">RAND()</f>
        <v>0.16851356195308</v>
      </c>
      <c r="I746" s="18">
        <f ca="1">IF(H746&lt;=('Ejercicio 3 - TIR'!$D$18-'Ejercicio 3 - TIR'!$C$18)/('Ejercicio 3 - TIR'!$E$18-'Ejercicio 3 - TIR'!$C$18),'Ejercicio 3 - TIR'!$C$18+SQRT(('Ejercicio 3 - TIR'!$E$18-'Ejercicio 3 - TIR'!$C$18)*('Ejercicio 3 - TIR'!$D$18-'Ejercicio 3 - TIR'!$C$18)*H746),'Ejercicio 3 - TIR'!$E$18-SQRT(('Ejercicio 3 - TIR'!$E$18-'Ejercicio 3 - TIR'!$C$18)*('Ejercicio 3 - TIR'!$E$18-'Ejercicio 3 - TIR'!$D$18)*(1-H746)))</f>
        <v>35027.6271036108</v>
      </c>
      <c r="J746" s="17">
        <f ca="1" t="shared" si="5545"/>
        <v>0.382461082286556</v>
      </c>
      <c r="K746" s="18">
        <f ca="1">IF(J746&lt;=('Ejercicio 3 - TIR'!$D$18-'Ejercicio 3 - TIR'!$C$18)/('Ejercicio 3 - TIR'!$E$18-'Ejercicio 3 - TIR'!$C$18),'Ejercicio 3 - TIR'!$C$18+SQRT(('Ejercicio 3 - TIR'!$E$18-'Ejercicio 3 - TIR'!$C$18)*('Ejercicio 3 - TIR'!$D$18-'Ejercicio 3 - TIR'!$C$18)*J746),'Ejercicio 3 - TIR'!$E$18-SQRT(('Ejercicio 3 - TIR'!$E$18-'Ejercicio 3 - TIR'!$C$18)*('Ejercicio 3 - TIR'!$E$18-'Ejercicio 3 - TIR'!$D$18)*(1-J746)))</f>
        <v>37574.2433511859</v>
      </c>
      <c r="L746" s="17">
        <f ca="1" t="shared" si="5545"/>
        <v>0.660036650482429</v>
      </c>
      <c r="M746" s="18">
        <f ca="1">IF(L746&lt;=('Ejercicio 3 - TIR'!$D$18-'Ejercicio 3 - TIR'!$C$18)/('Ejercicio 3 - TIR'!$E$18-'Ejercicio 3 - TIR'!$C$18),'Ejercicio 3 - TIR'!$C$18+SQRT(('Ejercicio 3 - TIR'!$E$18-'Ejercicio 3 - TIR'!$C$18)*('Ejercicio 3 - TIR'!$D$18-'Ejercicio 3 - TIR'!$C$18)*L746),'Ejercicio 3 - TIR'!$E$18-SQRT(('Ejercicio 3 - TIR'!$E$18-'Ejercicio 3 - TIR'!$C$18)*('Ejercicio 3 - TIR'!$E$18-'Ejercicio 3 - TIR'!$D$18)*(1-L746)))</f>
        <v>39950.1506306369</v>
      </c>
      <c r="N746" s="17">
        <f ca="1" t="shared" ref="N746:R746" si="5546">RAND()</f>
        <v>0.0605953252219806</v>
      </c>
      <c r="O746" s="18">
        <f ca="1">IF(N746&lt;=('Ejercicio 3 - TIR'!$D$18-'Ejercicio 3 - TIR'!$C$18)/('Ejercicio 3 - TIR'!$E$18-'Ejercicio 3 - TIR'!$C$18),'Ejercicio 3 - TIR'!$C$18+SQRT(('Ejercicio 3 - TIR'!$E$18-'Ejercicio 3 - TIR'!$C$18)*('Ejercicio 3 - TIR'!$D$18-'Ejercicio 3 - TIR'!$C$18)*N746),'Ejercicio 3 - TIR'!$E$18-SQRT(('Ejercicio 3 - TIR'!$E$18-'Ejercicio 3 - TIR'!$C$18)*('Ejercicio 3 - TIR'!$E$18-'Ejercicio 3 - TIR'!$D$18)*(1-N746)))</f>
        <v>33014.8463946439</v>
      </c>
      <c r="P746" s="17">
        <f ca="1" t="shared" si="5546"/>
        <v>0.866217693675026</v>
      </c>
      <c r="Q746" s="19">
        <f ca="1">IF(P746&lt;=('Ejercicio 3 - TIR'!$D$22-'Ejercicio 3 - TIR'!$C$22)/('Ejercicio 3 - TIR'!$E$22-'Ejercicio 3 - TIR'!$C$22),'Ejercicio 3 - TIR'!$C$22+SQRT(('Ejercicio 3 - TIR'!$E$22-'Ejercicio 3 - TIR'!$C$22)*('Ejercicio 3 - TIR'!$D$22-'Ejercicio 3 - TIR'!$C$22)*P746),'Ejercicio 3 - TIR'!$E$22-SQRT(('Ejercicio 3 - TIR'!$E$22-'Ejercicio 3 - TIR'!$C$22)*('Ejercicio 3 - TIR'!$E$22-'Ejercicio 3 - TIR'!$D$22)*(1-P746)))</f>
        <v>0.164482005561769</v>
      </c>
      <c r="R746" s="17">
        <f ca="1" t="shared" si="5546"/>
        <v>0.12475135305993</v>
      </c>
      <c r="S746" s="19">
        <f ca="1">IF(R746&lt;=('Ejercicio 3 - TIR'!$D$23-'Ejercicio 3 - TIR'!$C$23)/('Ejercicio 3 - TIR'!$E$23-'Ejercicio 3 - TIR'!$C$23),'Ejercicio 3 - TIR'!$C$23+SQRT(('Ejercicio 3 - TIR'!$E$23-'Ejercicio 3 - TIR'!$C$23)*('Ejercicio 3 - TIR'!$D$23-'Ejercicio 3 - TIR'!$C$23)*R746),'Ejercicio 3 - TIR'!$E$23-SQRT(('Ejercicio 3 - TIR'!$E$23-'Ejercicio 3 - TIR'!$C$23)*('Ejercicio 3 - TIR'!$E$23-'Ejercicio 3 - TIR'!$D$23)*(1-R746)))</f>
        <v>0.134985073757172</v>
      </c>
      <c r="T746" s="17">
        <f ca="1" t="shared" ref="T746:X746" si="5547">RAND()</f>
        <v>0.950136056687416</v>
      </c>
      <c r="U746" s="19">
        <f ca="1">IF(T746&lt;=('Ejercicio 3 - TIR'!$D$24-'Ejercicio 3 - TIR'!$C$24)/('Ejercicio 3 - TIR'!$E$24-'Ejercicio 3 - TIR'!$C$24),'Ejercicio 3 - TIR'!$C$24+SQRT(('Ejercicio 3 - TIR'!$E$24-'Ejercicio 3 - TIR'!$C$24)*('Ejercicio 3 - TIR'!$D$24-'Ejercicio 3 - TIR'!$C$24)*T746),'Ejercicio 3 - TIR'!$E$24-SQRT(('Ejercicio 3 - TIR'!$E$24-'Ejercicio 3 - TIR'!$C$24)*('Ejercicio 3 - TIR'!$E$24-'Ejercicio 3 - TIR'!$D$24)*(1-T746)))</f>
        <v>0.208183949844587</v>
      </c>
      <c r="V746" s="17">
        <f ca="1" t="shared" si="5547"/>
        <v>0.0388250817480082</v>
      </c>
      <c r="W746" s="19">
        <f ca="1">IF(V746&lt;=('Ejercicio 3 - TIR'!$D$25-'Ejercicio 3 - TIR'!$C$25)/('Ejercicio 3 - TIR'!$E$25-'Ejercicio 3 - TIR'!$C$25),'Ejercicio 3 - TIR'!$C$25+SQRT(('Ejercicio 3 - TIR'!$E$25-'Ejercicio 3 - TIR'!$C$25)*('Ejercicio 3 - TIR'!$D$25-'Ejercicio 3 - TIR'!$C$25)*V746),'Ejercicio 3 - TIR'!$E$25-SQRT(('Ejercicio 3 - TIR'!$E$25-'Ejercicio 3 - TIR'!$C$25)*('Ejercicio 3 - TIR'!$E$25-'Ejercicio 3 - TIR'!$D$25)*(1-V746)))</f>
        <v>0.187372592111816</v>
      </c>
      <c r="X746" s="17">
        <f ca="1" t="shared" si="5547"/>
        <v>0.930886109170044</v>
      </c>
      <c r="Y746" s="19">
        <f ca="1">IF(X746&lt;=('Ejercicio 3 - TIR'!$D$26-'Ejercicio 3 - TIR'!$C$26)/('Ejercicio 3 - TIR'!$E$26-'Ejercicio 3 - TIR'!$C$26),'Ejercicio 3 - TIR'!$C$26+SQRT(('Ejercicio 3 - TIR'!$E$26-'Ejercicio 3 - TIR'!$C$26)*('Ejercicio 3 - TIR'!$D$26-'Ejercicio 3 - TIR'!$C$26)*X746),'Ejercicio 3 - TIR'!$E$26-SQRT(('Ejercicio 3 - TIR'!$E$26-'Ejercicio 3 - TIR'!$C$26)*('Ejercicio 3 - TIR'!$E$26-'Ejercicio 3 - TIR'!$D$26)*(1-X746)))</f>
        <v>0.260681226475737</v>
      </c>
      <c r="Z746" s="17">
        <f ca="1" t="shared" si="5240"/>
        <v>1.16448200556177</v>
      </c>
      <c r="AA746" s="17">
        <f ca="1" t="shared" si="5241"/>
        <v>1.32166969497142</v>
      </c>
      <c r="AB746" s="17">
        <f ca="1" t="shared" si="5242"/>
        <v>1.59682011246047</v>
      </c>
      <c r="AC746" s="17">
        <f ca="1" t="shared" si="5243"/>
        <v>1.89602043606846</v>
      </c>
      <c r="AD746" s="17">
        <f ca="1" t="shared" si="5244"/>
        <v>2.39027736876585</v>
      </c>
      <c r="AE746" s="16">
        <f ca="1" t="shared" si="5245"/>
        <v>5498.90419398097</v>
      </c>
      <c r="AF746" s="16">
        <f ca="1" t="shared" si="5246"/>
        <v>6241.17418218911</v>
      </c>
      <c r="AG746" s="16">
        <f ca="1" t="shared" si="5247"/>
        <v>7540.4864751053</v>
      </c>
      <c r="AH746" s="16">
        <f ca="1" t="shared" si="5248"/>
        <v>8953.36697172987</v>
      </c>
      <c r="AI746" s="16">
        <f ca="1" t="shared" si="5249"/>
        <v>11287.3416550078</v>
      </c>
      <c r="AJ746" s="18">
        <f ca="1" t="shared" si="5250"/>
        <v>46217.9902284909</v>
      </c>
      <c r="AK746" s="18">
        <f ca="1" t="shared" si="5251"/>
        <v>46294.9532296021</v>
      </c>
      <c r="AL746" s="18">
        <f ca="1" t="shared" si="5252"/>
        <v>59999.3074936575</v>
      </c>
      <c r="AM746" s="18">
        <f ca="1" t="shared" si="5253"/>
        <v>75746.302019701</v>
      </c>
      <c r="AN746" s="18">
        <f ca="1" t="shared" si="5254"/>
        <v>78914.6401703982</v>
      </c>
      <c r="AO746" s="18">
        <f ca="1">C746/'Ejercicio 3 - TIR'!$D$7</f>
        <v>14757.5355305894</v>
      </c>
      <c r="AP746" s="18">
        <f ca="1" t="shared" si="5255"/>
        <v>31460.4546979015</v>
      </c>
      <c r="AQ746" s="18">
        <f ca="1" t="shared" si="5256"/>
        <v>31537.4176990127</v>
      </c>
      <c r="AR746" s="18">
        <f ca="1" t="shared" si="5257"/>
        <v>45241.7719630681</v>
      </c>
      <c r="AS746" s="18">
        <f ca="1" t="shared" si="5258"/>
        <v>60988.7664891117</v>
      </c>
      <c r="AT746" s="18">
        <f ca="1" t="shared" si="5259"/>
        <v>64157.1046398088</v>
      </c>
      <c r="AU746" s="18">
        <f ca="1">AP746*'Ejercicio 3 - TIR'!$D$5</f>
        <v>15730.2273489508</v>
      </c>
      <c r="AV746" s="18">
        <f ca="1">AQ746*'Ejercicio 3 - TIR'!$D$5</f>
        <v>15768.7088495063</v>
      </c>
      <c r="AW746" s="18">
        <f ca="1">AR746*'Ejercicio 3 - TIR'!$D$5</f>
        <v>22620.8859815341</v>
      </c>
      <c r="AX746" s="18">
        <f ca="1">AS746*'Ejercicio 3 - TIR'!$D$5</f>
        <v>30494.3832445558</v>
      </c>
      <c r="AY746" s="18">
        <f ca="1">AT746*'Ejercicio 3 - TIR'!$D$5</f>
        <v>32078.5523199044</v>
      </c>
      <c r="AZ746" s="18">
        <f ca="1" t="shared" ref="AZ746:BD746" si="5548">AJ746-AU746-AE746</f>
        <v>24988.8586855592</v>
      </c>
      <c r="BA746" s="18">
        <f ca="1" t="shared" si="5548"/>
        <v>24285.0701979066</v>
      </c>
      <c r="BB746" s="18">
        <f ca="1" t="shared" si="5548"/>
        <v>29837.9350370182</v>
      </c>
      <c r="BC746" s="18">
        <f ca="1" t="shared" si="5548"/>
        <v>36298.5518034154</v>
      </c>
      <c r="BD746" s="18">
        <f ca="1" t="shared" si="5548"/>
        <v>35548.746195486</v>
      </c>
      <c r="BE746" s="18">
        <f ca="1" t="shared" ref="BE746:BI746" si="5549">AZ746/Z746</f>
        <v>21459.2055233211</v>
      </c>
      <c r="BF746" s="18">
        <f ca="1" t="shared" si="5549"/>
        <v>18374.5381242412</v>
      </c>
      <c r="BG746" s="18">
        <f ca="1" t="shared" si="5549"/>
        <v>18685.8462040801</v>
      </c>
      <c r="BH746" s="18">
        <f ca="1" t="shared" si="5549"/>
        <v>19144.5994530961</v>
      </c>
      <c r="BI746" s="18">
        <f ca="1" t="shared" si="5549"/>
        <v>14872.2264035159</v>
      </c>
      <c r="BJ746" s="18">
        <f ca="1" t="shared" si="5262"/>
        <v>79910.9069894476</v>
      </c>
      <c r="BK746" s="18">
        <f ca="1" t="shared" si="5263"/>
        <v>35274.6031975258</v>
      </c>
      <c r="BL746" s="18">
        <f ca="1" t="shared" si="5264"/>
        <v>115185.510186973</v>
      </c>
      <c r="BM746" s="18">
        <f ca="1">BK746*'Ejercicio 3 - TIR'!$D$5</f>
        <v>17637.3015987629</v>
      </c>
      <c r="BN746" s="18">
        <f ca="1" t="shared" si="5265"/>
        <v>97548.2085882105</v>
      </c>
      <c r="BO746" s="18">
        <f ca="1" t="shared" si="5266"/>
        <v>40810.4138301642</v>
      </c>
      <c r="BP746" s="18">
        <f ca="1" t="shared" si="5267"/>
        <v>-107219.323717816</v>
      </c>
      <c r="BQ746" s="18">
        <f ca="1" t="shared" ref="BQ746:BT746" si="5550">BE746</f>
        <v>21459.2055233211</v>
      </c>
      <c r="BR746" s="18">
        <f ca="1" t="shared" si="5550"/>
        <v>18374.5381242412</v>
      </c>
      <c r="BS746" s="18">
        <f ca="1" t="shared" si="5550"/>
        <v>18685.8462040801</v>
      </c>
      <c r="BT746" s="18">
        <f ca="1" t="shared" si="5550"/>
        <v>19144.5994530961</v>
      </c>
      <c r="BU746" s="18">
        <f ca="1" t="shared" si="5269"/>
        <v>55682.6402336801</v>
      </c>
      <c r="BV746" s="20">
        <f ca="1" t="shared" si="5270"/>
        <v>6.53611277744157</v>
      </c>
    </row>
    <row r="747" ht="15" customHeight="1" spans="1:74">
      <c r="A747" s="16">
        <v>746</v>
      </c>
      <c r="B747" s="17">
        <f ca="1" t="shared" ref="B747:F747" si="5551">RAND()</f>
        <v>0.319988642600597</v>
      </c>
      <c r="C747" s="18">
        <f ca="1">IF(B747&lt;=('Ejercicio 3 - TIR'!$D$13-'Ejercicio 3 - TIR'!$C$13)/('Ejercicio 3 - TIR'!$E$13-'Ejercicio 3 - TIR'!$C$13),'Ejercicio 3 - TIR'!$C$13+SQRT(('Ejercicio 3 - TIR'!$E$13-'Ejercicio 3 - TIR'!$C$13)*('Ejercicio 3 - TIR'!$D$13-'Ejercicio 3 - TIR'!$C$13)*B747),'Ejercicio 3 - TIR'!$E$13-SQRT(('Ejercicio 3 - TIR'!$E$13-'Ejercicio 3 - TIR'!$C$13)*('Ejercicio 3 - TIR'!$E$13-'Ejercicio 3 - TIR'!$D$13)*(1-B747)))</f>
        <v>71434.0477337218</v>
      </c>
      <c r="D747" s="17">
        <f ca="1" t="shared" si="5551"/>
        <v>0.374143235902313</v>
      </c>
      <c r="E747" s="18">
        <f ca="1">IF(D747&lt;=('Ejercicio 3 - TIR'!$D$14-'Ejercicio 3 - TIR'!$C$14)/('Ejercicio 3 - TIR'!$E$14-'Ejercicio 3 - TIR'!$C$14),'Ejercicio 3 - TIR'!$C$14+SQRT(('Ejercicio 3 - TIR'!$E$14-'Ejercicio 3 - TIR'!$C$14)*('Ejercicio 3 - TIR'!$D$14-'Ejercicio 3 - TIR'!$C$14)*D747),'Ejercicio 3 - TIR'!$E$14-SQRT(('Ejercicio 3 - TIR'!$E$14-'Ejercicio 3 - TIR'!$C$14)*('Ejercicio 3 - TIR'!$E$14-'Ejercicio 3 - TIR'!$D$14)*(1-D747)))</f>
        <v>30310.9074411144</v>
      </c>
      <c r="F747" s="17">
        <f ca="1" t="shared" si="5551"/>
        <v>0.744999646582064</v>
      </c>
      <c r="G747" s="18">
        <f ca="1">IF(F747&lt;=('Ejercicio 3 - TIR'!$D$18-'Ejercicio 3 - TIR'!$C$18)/('Ejercicio 3 - TIR'!$E$18-'Ejercicio 3 - TIR'!$C$18),'Ejercicio 3 - TIR'!$C$18+SQRT(('Ejercicio 3 - TIR'!$E$18-'Ejercicio 3 - TIR'!$C$18)*('Ejercicio 3 - TIR'!$D$18-'Ejercicio 3 - TIR'!$C$18)*F747),'Ejercicio 3 - TIR'!$E$18-SQRT(('Ejercicio 3 - TIR'!$E$18-'Ejercicio 3 - TIR'!$C$18)*('Ejercicio 3 - TIR'!$E$18-'Ejercicio 3 - TIR'!$D$18)*(1-F747)))</f>
        <v>40626.7830483333</v>
      </c>
      <c r="H747" s="17">
        <f ca="1" t="shared" ref="H747:L747" si="5552">RAND()</f>
        <v>0.0733562331441906</v>
      </c>
      <c r="I747" s="18">
        <f ca="1">IF(H747&lt;=('Ejercicio 3 - TIR'!$D$18-'Ejercicio 3 - TIR'!$C$18)/('Ejercicio 3 - TIR'!$E$18-'Ejercicio 3 - TIR'!$C$18),'Ejercicio 3 - TIR'!$C$18+SQRT(('Ejercicio 3 - TIR'!$E$18-'Ejercicio 3 - TIR'!$C$18)*('Ejercicio 3 - TIR'!$D$18-'Ejercicio 3 - TIR'!$C$18)*H747),'Ejercicio 3 - TIR'!$E$18-SQRT(('Ejercicio 3 - TIR'!$E$18-'Ejercicio 3 - TIR'!$C$18)*('Ejercicio 3 - TIR'!$E$18-'Ejercicio 3 - TIR'!$D$18)*(1-H747)))</f>
        <v>33317.1425913923</v>
      </c>
      <c r="J747" s="17">
        <f ca="1" t="shared" si="5552"/>
        <v>0.185259430509818</v>
      </c>
      <c r="K747" s="18">
        <f ca="1">IF(J747&lt;=('Ejercicio 3 - TIR'!$D$18-'Ejercicio 3 - TIR'!$C$18)/('Ejercicio 3 - TIR'!$E$18-'Ejercicio 3 - TIR'!$C$18),'Ejercicio 3 - TIR'!$C$18+SQRT(('Ejercicio 3 - TIR'!$E$18-'Ejercicio 3 - TIR'!$C$18)*('Ejercicio 3 - TIR'!$D$18-'Ejercicio 3 - TIR'!$C$18)*J747),'Ejercicio 3 - TIR'!$E$18-SQRT(('Ejercicio 3 - TIR'!$E$18-'Ejercicio 3 - TIR'!$C$18)*('Ejercicio 3 - TIR'!$E$18-'Ejercicio 3 - TIR'!$D$18)*(1-J747)))</f>
        <v>35271.5191905629</v>
      </c>
      <c r="L747" s="17">
        <f ca="1" t="shared" si="5552"/>
        <v>0.838695089248625</v>
      </c>
      <c r="M747" s="18">
        <f ca="1">IF(L747&lt;=('Ejercicio 3 - TIR'!$D$18-'Ejercicio 3 - TIR'!$C$18)/('Ejercicio 3 - TIR'!$E$18-'Ejercicio 3 - TIR'!$C$18),'Ejercicio 3 - TIR'!$C$18+SQRT(('Ejercicio 3 - TIR'!$E$18-'Ejercicio 3 - TIR'!$C$18)*('Ejercicio 3 - TIR'!$D$18-'Ejercicio 3 - TIR'!$C$18)*L747),'Ejercicio 3 - TIR'!$E$18-SQRT(('Ejercicio 3 - TIR'!$E$18-'Ejercicio 3 - TIR'!$C$18)*('Ejercicio 3 - TIR'!$E$18-'Ejercicio 3 - TIR'!$D$18)*(1-L747)))</f>
        <v>41521.8009967293</v>
      </c>
      <c r="N747" s="17">
        <f ca="1" t="shared" ref="N747:R747" si="5553">RAND()</f>
        <v>0.257456965034833</v>
      </c>
      <c r="O747" s="18">
        <f ca="1">IF(N747&lt;=('Ejercicio 3 - TIR'!$D$18-'Ejercicio 3 - TIR'!$C$18)/('Ejercicio 3 - TIR'!$E$18-'Ejercicio 3 - TIR'!$C$18),'Ejercicio 3 - TIR'!$C$18+SQRT(('Ejercicio 3 - TIR'!$E$18-'Ejercicio 3 - TIR'!$C$18)*('Ejercicio 3 - TIR'!$D$18-'Ejercicio 3 - TIR'!$C$18)*N747),'Ejercicio 3 - TIR'!$E$18-SQRT(('Ejercicio 3 - TIR'!$E$18-'Ejercicio 3 - TIR'!$C$18)*('Ejercicio 3 - TIR'!$E$18-'Ejercicio 3 - TIR'!$D$18)*(1-N747)))</f>
        <v>36214.3820895745</v>
      </c>
      <c r="P747" s="17">
        <f ca="1" t="shared" si="5553"/>
        <v>0.382606915596187</v>
      </c>
      <c r="Q747" s="19">
        <f ca="1">IF(P747&lt;=('Ejercicio 3 - TIR'!$D$22-'Ejercicio 3 - TIR'!$C$22)/('Ejercicio 3 - TIR'!$E$22-'Ejercicio 3 - TIR'!$C$22),'Ejercicio 3 - TIR'!$C$22+SQRT(('Ejercicio 3 - TIR'!$E$22-'Ejercicio 3 - TIR'!$C$22)*('Ejercicio 3 - TIR'!$D$22-'Ejercicio 3 - TIR'!$C$22)*P747),'Ejercicio 3 - TIR'!$E$22-SQRT(('Ejercicio 3 - TIR'!$E$22-'Ejercicio 3 - TIR'!$C$22)*('Ejercicio 3 - TIR'!$E$22-'Ejercicio 3 - TIR'!$D$22)*(1-P747)))</f>
        <v>0.146242950445275</v>
      </c>
      <c r="R747" s="17">
        <f ca="1" t="shared" si="5553"/>
        <v>0.227974934887071</v>
      </c>
      <c r="S747" s="19">
        <f ca="1">IF(R747&lt;=('Ejercicio 3 - TIR'!$D$23-'Ejercicio 3 - TIR'!$C$23)/('Ejercicio 3 - TIR'!$E$23-'Ejercicio 3 - TIR'!$C$23),'Ejercicio 3 - TIR'!$C$23+SQRT(('Ejercicio 3 - TIR'!$E$23-'Ejercicio 3 - TIR'!$C$23)*('Ejercicio 3 - TIR'!$D$23-'Ejercicio 3 - TIR'!$C$23)*R747),'Ejercicio 3 - TIR'!$E$23-SQRT(('Ejercicio 3 - TIR'!$E$23-'Ejercicio 3 - TIR'!$C$23)*('Ejercicio 3 - TIR'!$E$23-'Ejercicio 3 - TIR'!$D$23)*(1-R747)))</f>
        <v>0.140257218041891</v>
      </c>
      <c r="T747" s="17">
        <f ca="1" t="shared" ref="T747:X747" si="5554">RAND()</f>
        <v>0.757388110626114</v>
      </c>
      <c r="U747" s="19">
        <f ca="1">IF(T747&lt;=('Ejercicio 3 - TIR'!$D$24-'Ejercicio 3 - TIR'!$C$24)/('Ejercicio 3 - TIR'!$E$24-'Ejercicio 3 - TIR'!$C$24),'Ejercicio 3 - TIR'!$C$24+SQRT(('Ejercicio 3 - TIR'!$E$24-'Ejercicio 3 - TIR'!$C$24)*('Ejercicio 3 - TIR'!$D$24-'Ejercicio 3 - TIR'!$C$24)*T747),'Ejercicio 3 - TIR'!$E$24-SQRT(('Ejercicio 3 - TIR'!$E$24-'Ejercicio 3 - TIR'!$C$24)*('Ejercicio 3 - TIR'!$E$24-'Ejercicio 3 - TIR'!$D$24)*(1-T747)))</f>
        <v>0.193936360763568</v>
      </c>
      <c r="V747" s="17">
        <f ca="1" t="shared" si="5554"/>
        <v>0.918575878157137</v>
      </c>
      <c r="W747" s="19">
        <f ca="1">IF(V747&lt;=('Ejercicio 3 - TIR'!$D$25-'Ejercicio 3 - TIR'!$C$25)/('Ejercicio 3 - TIR'!$E$25-'Ejercicio 3 - TIR'!$C$25),'Ejercicio 3 - TIR'!$C$25+SQRT(('Ejercicio 3 - TIR'!$E$25-'Ejercicio 3 - TIR'!$C$25)*('Ejercicio 3 - TIR'!$D$25-'Ejercicio 3 - TIR'!$C$25)*V747),'Ejercicio 3 - TIR'!$E$25-SQRT(('Ejercicio 3 - TIR'!$E$25-'Ejercicio 3 - TIR'!$C$25)*('Ejercicio 3 - TIR'!$E$25-'Ejercicio 3 - TIR'!$D$25)*(1-V747)))</f>
        <v>0.23311851823891</v>
      </c>
      <c r="X747" s="17">
        <f ca="1" t="shared" si="5554"/>
        <v>0.898711598793963</v>
      </c>
      <c r="Y747" s="19">
        <f ca="1">IF(X747&lt;=('Ejercicio 3 - TIR'!$D$26-'Ejercicio 3 - TIR'!$C$26)/('Ejercicio 3 - TIR'!$E$26-'Ejercicio 3 - TIR'!$C$26),'Ejercicio 3 - TIR'!$C$26+SQRT(('Ejercicio 3 - TIR'!$E$26-'Ejercicio 3 - TIR'!$C$26)*('Ejercicio 3 - TIR'!$D$26-'Ejercicio 3 - TIR'!$C$26)*X747),'Ejercicio 3 - TIR'!$E$26-SQRT(('Ejercicio 3 - TIR'!$E$26-'Ejercicio 3 - TIR'!$C$26)*('Ejercicio 3 - TIR'!$E$26-'Ejercicio 3 - TIR'!$D$26)*(1-X747)))</f>
        <v>0.256612880328852</v>
      </c>
      <c r="Z747" s="17">
        <f ca="1" t="shared" si="5240"/>
        <v>1.14624295044527</v>
      </c>
      <c r="AA747" s="17">
        <f ca="1" t="shared" si="5241"/>
        <v>1.30701179787486</v>
      </c>
      <c r="AB747" s="17">
        <f ca="1" t="shared" si="5242"/>
        <v>1.56048890942976</v>
      </c>
      <c r="AC747" s="17">
        <f ca="1" t="shared" si="5243"/>
        <v>1.92426777172427</v>
      </c>
      <c r="AD747" s="17">
        <f ca="1" t="shared" si="5244"/>
        <v>2.41805966715042</v>
      </c>
      <c r="AE747" s="16">
        <f ca="1" t="shared" si="5245"/>
        <v>4432.75653486219</v>
      </c>
      <c r="AF747" s="16">
        <f ca="1" t="shared" si="5246"/>
        <v>5054.48263469898</v>
      </c>
      <c r="AG747" s="16">
        <f ca="1" t="shared" si="5247"/>
        <v>6034.73060241515</v>
      </c>
      <c r="AH747" s="16">
        <f ca="1" t="shared" si="5248"/>
        <v>7441.53805842117</v>
      </c>
      <c r="AI747" s="16">
        <f ca="1" t="shared" si="5249"/>
        <v>9351.1325736694</v>
      </c>
      <c r="AJ747" s="18">
        <f ca="1" t="shared" si="5250"/>
        <v>46568.1636684216</v>
      </c>
      <c r="AK747" s="18">
        <f ca="1" t="shared" si="5251"/>
        <v>43545.8984384286</v>
      </c>
      <c r="AL747" s="18">
        <f ca="1" t="shared" si="5252"/>
        <v>55040.8145156122</v>
      </c>
      <c r="AM747" s="18">
        <f ca="1" t="shared" si="5253"/>
        <v>79899.063481955</v>
      </c>
      <c r="AN747" s="18">
        <f ca="1" t="shared" si="5254"/>
        <v>87568.5367015748</v>
      </c>
      <c r="AO747" s="18">
        <f ca="1">C747/'Ejercicio 3 - TIR'!$D$7</f>
        <v>14286.8095467444</v>
      </c>
      <c r="AP747" s="18">
        <f ca="1" t="shared" si="5255"/>
        <v>32281.3541216772</v>
      </c>
      <c r="AQ747" s="18">
        <f ca="1" t="shared" si="5256"/>
        <v>29259.0888916843</v>
      </c>
      <c r="AR747" s="18">
        <f ca="1" t="shared" si="5257"/>
        <v>40754.0049688678</v>
      </c>
      <c r="AS747" s="18">
        <f ca="1" t="shared" si="5258"/>
        <v>65612.2539352107</v>
      </c>
      <c r="AT747" s="18">
        <f ca="1" t="shared" si="5259"/>
        <v>73281.7271548304</v>
      </c>
      <c r="AU747" s="18">
        <f ca="1">AP747*'Ejercicio 3 - TIR'!$D$5</f>
        <v>16140.6770608386</v>
      </c>
      <c r="AV747" s="18">
        <f ca="1">AQ747*'Ejercicio 3 - TIR'!$D$5</f>
        <v>14629.5444458421</v>
      </c>
      <c r="AW747" s="18">
        <f ca="1">AR747*'Ejercicio 3 - TIR'!$D$5</f>
        <v>20377.0024844339</v>
      </c>
      <c r="AX747" s="18">
        <f ca="1">AS747*'Ejercicio 3 - TIR'!$D$5</f>
        <v>32806.1269676053</v>
      </c>
      <c r="AY747" s="18">
        <f ca="1">AT747*'Ejercicio 3 - TIR'!$D$5</f>
        <v>36640.8635774152</v>
      </c>
      <c r="AZ747" s="18">
        <f ca="1" t="shared" ref="AZ747:BD747" si="5555">AJ747-AU747-AE747</f>
        <v>25994.7300727208</v>
      </c>
      <c r="BA747" s="18">
        <f ca="1" t="shared" si="5555"/>
        <v>23861.8713578875</v>
      </c>
      <c r="BB747" s="18">
        <f ca="1" t="shared" si="5555"/>
        <v>28629.0814287631</v>
      </c>
      <c r="BC747" s="18">
        <f ca="1" t="shared" si="5555"/>
        <v>39651.3984559285</v>
      </c>
      <c r="BD747" s="18">
        <f ca="1" t="shared" si="5555"/>
        <v>41576.5405504902</v>
      </c>
      <c r="BE747" s="18">
        <f ca="1" t="shared" ref="BE747:BI747" si="5556">AZ747/Z747</f>
        <v>22678.2027864361</v>
      </c>
      <c r="BF747" s="18">
        <f ca="1" t="shared" si="5556"/>
        <v>18256.8140522418</v>
      </c>
      <c r="BG747" s="18">
        <f ca="1" t="shared" si="5556"/>
        <v>18346.2255039191</v>
      </c>
      <c r="BH747" s="18">
        <f ca="1" t="shared" si="5556"/>
        <v>20605.9671312783</v>
      </c>
      <c r="BI747" s="18">
        <f ca="1" t="shared" si="5556"/>
        <v>17194.1747820832</v>
      </c>
      <c r="BJ747" s="18">
        <f ca="1" t="shared" si="5262"/>
        <v>73293.5827580882</v>
      </c>
      <c r="BK747" s="18">
        <f ca="1" t="shared" si="5263"/>
        <v>34546.3579372421</v>
      </c>
      <c r="BL747" s="18">
        <f ca="1" t="shared" si="5264"/>
        <v>107839.94069533</v>
      </c>
      <c r="BM747" s="18">
        <f ca="1">BK747*'Ejercicio 3 - TIR'!$D$5</f>
        <v>17273.1789686211</v>
      </c>
      <c r="BN747" s="18">
        <f ca="1" t="shared" si="5265"/>
        <v>90566.7617267093</v>
      </c>
      <c r="BO747" s="18">
        <f ca="1" t="shared" si="5266"/>
        <v>37454.3122144866</v>
      </c>
      <c r="BP747" s="18">
        <f ca="1" t="shared" si="5267"/>
        <v>-101744.955174836</v>
      </c>
      <c r="BQ747" s="18">
        <f ca="1" t="shared" ref="BQ747:BT747" si="5557">BE747</f>
        <v>22678.2027864361</v>
      </c>
      <c r="BR747" s="18">
        <f ca="1" t="shared" si="5557"/>
        <v>18256.8140522418</v>
      </c>
      <c r="BS747" s="18">
        <f ca="1" t="shared" si="5557"/>
        <v>18346.2255039191</v>
      </c>
      <c r="BT747" s="18">
        <f ca="1" t="shared" si="5557"/>
        <v>20605.9671312783</v>
      </c>
      <c r="BU747" s="18">
        <f ca="1" t="shared" si="5269"/>
        <v>54648.4869965697</v>
      </c>
      <c r="BV747" s="20">
        <f ca="1" t="shared" si="5270"/>
        <v>8.57786259095341</v>
      </c>
    </row>
    <row r="748" ht="15" customHeight="1" spans="1:74">
      <c r="A748" s="16">
        <v>747</v>
      </c>
      <c r="B748" s="17">
        <f ca="1" t="shared" ref="B748:F748" si="5558">RAND()</f>
        <v>0.0471916478887395</v>
      </c>
      <c r="C748" s="18">
        <f ca="1">IF(B748&lt;=('Ejercicio 3 - TIR'!$D$13-'Ejercicio 3 - TIR'!$C$13)/('Ejercicio 3 - TIR'!$E$13-'Ejercicio 3 - TIR'!$C$13),'Ejercicio 3 - TIR'!$C$13+SQRT(('Ejercicio 3 - TIR'!$E$13-'Ejercicio 3 - TIR'!$C$13)*('Ejercicio 3 - TIR'!$D$13-'Ejercicio 3 - TIR'!$C$13)*B748),'Ejercicio 3 - TIR'!$E$13-SQRT(('Ejercicio 3 - TIR'!$E$13-'Ejercicio 3 - TIR'!$C$13)*('Ejercicio 3 - TIR'!$E$13-'Ejercicio 3 - TIR'!$D$13)*(1-B748)))</f>
        <v>64344.7277423903</v>
      </c>
      <c r="D748" s="17">
        <f ca="1" t="shared" si="5558"/>
        <v>0.741564043163388</v>
      </c>
      <c r="E748" s="18">
        <f ca="1">IF(D748&lt;=('Ejercicio 3 - TIR'!$D$14-'Ejercicio 3 - TIR'!$C$14)/('Ejercicio 3 - TIR'!$E$14-'Ejercicio 3 - TIR'!$C$14),'Ejercicio 3 - TIR'!$C$14+SQRT(('Ejercicio 3 - TIR'!$E$14-'Ejercicio 3 - TIR'!$C$14)*('Ejercicio 3 - TIR'!$D$14-'Ejercicio 3 - TIR'!$C$14)*D748),'Ejercicio 3 - TIR'!$E$14-SQRT(('Ejercicio 3 - TIR'!$E$14-'Ejercicio 3 - TIR'!$C$14)*('Ejercicio 3 - TIR'!$E$14-'Ejercicio 3 - TIR'!$D$14)*(1-D748)))</f>
        <v>33773.8138860542</v>
      </c>
      <c r="F748" s="17">
        <f ca="1" t="shared" si="5558"/>
        <v>0.952851396102705</v>
      </c>
      <c r="G748" s="18">
        <f ca="1">IF(F748&lt;=('Ejercicio 3 - TIR'!$D$18-'Ejercicio 3 - TIR'!$C$18)/('Ejercicio 3 - TIR'!$E$18-'Ejercicio 3 - TIR'!$C$18),'Ejercicio 3 - TIR'!$C$18+SQRT(('Ejercicio 3 - TIR'!$E$18-'Ejercicio 3 - TIR'!$C$18)*('Ejercicio 3 - TIR'!$D$18-'Ejercicio 3 - TIR'!$C$18)*F748),'Ejercicio 3 - TIR'!$E$18-SQRT(('Ejercicio 3 - TIR'!$E$18-'Ejercicio 3 - TIR'!$C$18)*('Ejercicio 3 - TIR'!$E$18-'Ejercicio 3 - TIR'!$D$18)*(1-F748)))</f>
        <v>43119.535883805</v>
      </c>
      <c r="H748" s="17">
        <f ca="1" t="shared" ref="H748:L748" si="5559">RAND()</f>
        <v>0.276829508361566</v>
      </c>
      <c r="I748" s="18">
        <f ca="1">IF(H748&lt;=('Ejercicio 3 - TIR'!$D$18-'Ejercicio 3 - TIR'!$C$18)/('Ejercicio 3 - TIR'!$E$18-'Ejercicio 3 - TIR'!$C$18),'Ejercicio 3 - TIR'!$C$18+SQRT(('Ejercicio 3 - TIR'!$E$18-'Ejercicio 3 - TIR'!$C$18)*('Ejercicio 3 - TIR'!$D$18-'Ejercicio 3 - TIR'!$C$18)*H748),'Ejercicio 3 - TIR'!$E$18-SQRT(('Ejercicio 3 - TIR'!$E$18-'Ejercicio 3 - TIR'!$C$18)*('Ejercicio 3 - TIR'!$E$18-'Ejercicio 3 - TIR'!$D$18)*(1-H748)))</f>
        <v>36443.944929485</v>
      </c>
      <c r="J748" s="17">
        <f ca="1" t="shared" si="5559"/>
        <v>0.229506200841934</v>
      </c>
      <c r="K748" s="18">
        <f ca="1">IF(J748&lt;=('Ejercicio 3 - TIR'!$D$18-'Ejercicio 3 - TIR'!$C$18)/('Ejercicio 3 - TIR'!$E$18-'Ejercicio 3 - TIR'!$C$18),'Ejercicio 3 - TIR'!$C$18+SQRT(('Ejercicio 3 - TIR'!$E$18-'Ejercicio 3 - TIR'!$C$18)*('Ejercicio 3 - TIR'!$D$18-'Ejercicio 3 - TIR'!$C$18)*J748),'Ejercicio 3 - TIR'!$E$18-SQRT(('Ejercicio 3 - TIR'!$E$18-'Ejercicio 3 - TIR'!$C$18)*('Ejercicio 3 - TIR'!$E$18-'Ejercicio 3 - TIR'!$D$18)*(1-J748)))</f>
        <v>35867.3614279581</v>
      </c>
      <c r="L748" s="17">
        <f ca="1" t="shared" si="5559"/>
        <v>0.21982038012254</v>
      </c>
      <c r="M748" s="18">
        <f ca="1">IF(L748&lt;=('Ejercicio 3 - TIR'!$D$18-'Ejercicio 3 - TIR'!$C$18)/('Ejercicio 3 - TIR'!$E$18-'Ejercicio 3 - TIR'!$C$18),'Ejercicio 3 - TIR'!$C$18+SQRT(('Ejercicio 3 - TIR'!$E$18-'Ejercicio 3 - TIR'!$C$18)*('Ejercicio 3 - TIR'!$D$18-'Ejercicio 3 - TIR'!$C$18)*L748),'Ejercicio 3 - TIR'!$E$18-SQRT(('Ejercicio 3 - TIR'!$E$18-'Ejercicio 3 - TIR'!$C$18)*('Ejercicio 3 - TIR'!$E$18-'Ejercicio 3 - TIR'!$D$18)*(1-L748)))</f>
        <v>35742.2170821366</v>
      </c>
      <c r="N748" s="17">
        <f ca="1" t="shared" ref="N748:R748" si="5560">RAND()</f>
        <v>0.379438282216394</v>
      </c>
      <c r="O748" s="18">
        <f ca="1">IF(N748&lt;=('Ejercicio 3 - TIR'!$D$18-'Ejercicio 3 - TIR'!$C$18)/('Ejercicio 3 - TIR'!$E$18-'Ejercicio 3 - TIR'!$C$18),'Ejercicio 3 - TIR'!$C$18+SQRT(('Ejercicio 3 - TIR'!$E$18-'Ejercicio 3 - TIR'!$C$18)*('Ejercicio 3 - TIR'!$D$18-'Ejercicio 3 - TIR'!$C$18)*N748),'Ejercicio 3 - TIR'!$E$18-SQRT(('Ejercicio 3 - TIR'!$E$18-'Ejercicio 3 - TIR'!$C$18)*('Ejercicio 3 - TIR'!$E$18-'Ejercicio 3 - TIR'!$D$18)*(1-N748)))</f>
        <v>37544.2522712631</v>
      </c>
      <c r="P748" s="17">
        <f ca="1" t="shared" si="5560"/>
        <v>0.688370207506161</v>
      </c>
      <c r="Q748" s="19">
        <f ca="1">IF(P748&lt;=('Ejercicio 3 - TIR'!$D$22-'Ejercicio 3 - TIR'!$C$22)/('Ejercicio 3 - TIR'!$E$22-'Ejercicio 3 - TIR'!$C$22),'Ejercicio 3 - TIR'!$C$22+SQRT(('Ejercicio 3 - TIR'!$E$22-'Ejercicio 3 - TIR'!$C$22)*('Ejercicio 3 - TIR'!$D$22-'Ejercicio 3 - TIR'!$C$22)*P748),'Ejercicio 3 - TIR'!$E$22-SQRT(('Ejercicio 3 - TIR'!$E$22-'Ejercicio 3 - TIR'!$C$22)*('Ejercicio 3 - TIR'!$E$22-'Ejercicio 3 - TIR'!$D$22)*(1-P748)))</f>
        <v>0.156315962622709</v>
      </c>
      <c r="R748" s="17">
        <f ca="1" t="shared" si="5560"/>
        <v>0.224350474710058</v>
      </c>
      <c r="S748" s="19">
        <f ca="1">IF(R748&lt;=('Ejercicio 3 - TIR'!$D$23-'Ejercicio 3 - TIR'!$C$23)/('Ejercicio 3 - TIR'!$E$23-'Ejercicio 3 - TIR'!$C$23),'Ejercicio 3 - TIR'!$C$23+SQRT(('Ejercicio 3 - TIR'!$E$23-'Ejercicio 3 - TIR'!$C$23)*('Ejercicio 3 - TIR'!$D$23-'Ejercicio 3 - TIR'!$C$23)*R748),'Ejercicio 3 - TIR'!$E$23-SQRT(('Ejercicio 3 - TIR'!$E$23-'Ejercicio 3 - TIR'!$C$23)*('Ejercicio 3 - TIR'!$E$23-'Ejercicio 3 - TIR'!$D$23)*(1-R748)))</f>
        <v>0.140095543149617</v>
      </c>
      <c r="T748" s="17">
        <f ca="1" t="shared" ref="T748:X748" si="5561">RAND()</f>
        <v>0.731265229915364</v>
      </c>
      <c r="U748" s="19">
        <f ca="1">IF(T748&lt;=('Ejercicio 3 - TIR'!$D$24-'Ejercicio 3 - TIR'!$C$24)/('Ejercicio 3 - TIR'!$E$24-'Ejercicio 3 - TIR'!$C$24),'Ejercicio 3 - TIR'!$C$24+SQRT(('Ejercicio 3 - TIR'!$E$24-'Ejercicio 3 - TIR'!$C$24)*('Ejercicio 3 - TIR'!$D$24-'Ejercicio 3 - TIR'!$C$24)*T748),'Ejercicio 3 - TIR'!$E$24-SQRT(('Ejercicio 3 - TIR'!$E$24-'Ejercicio 3 - TIR'!$C$24)*('Ejercicio 3 - TIR'!$E$24-'Ejercicio 3 - TIR'!$D$24)*(1-T748)))</f>
        <v>0.19256904383298</v>
      </c>
      <c r="V748" s="17">
        <f ca="1" t="shared" si="5561"/>
        <v>0.616317685515704</v>
      </c>
      <c r="W748" s="19">
        <f ca="1">IF(V748&lt;=('Ejercicio 3 - TIR'!$D$25-'Ejercicio 3 - TIR'!$C$25)/('Ejercicio 3 - TIR'!$E$25-'Ejercicio 3 - TIR'!$C$25),'Ejercicio 3 - TIR'!$C$25+SQRT(('Ejercicio 3 - TIR'!$E$25-'Ejercicio 3 - TIR'!$C$25)*('Ejercicio 3 - TIR'!$D$25-'Ejercicio 3 - TIR'!$C$25)*V748),'Ejercicio 3 - TIR'!$E$25-SQRT(('Ejercicio 3 - TIR'!$E$25-'Ejercicio 3 - TIR'!$C$25)*('Ejercicio 3 - TIR'!$E$25-'Ejercicio 3 - TIR'!$D$25)*(1-V748)))</f>
        <v>0.213354562348158</v>
      </c>
      <c r="X748" s="17">
        <f ca="1" t="shared" si="5561"/>
        <v>0.3026270658262</v>
      </c>
      <c r="Y748" s="19">
        <f ca="1">IF(X748&lt;=('Ejercicio 3 - TIR'!$D$26-'Ejercicio 3 - TIR'!$C$26)/('Ejercicio 3 - TIR'!$E$26-'Ejercicio 3 - TIR'!$C$26),'Ejercicio 3 - TIR'!$C$26+SQRT(('Ejercicio 3 - TIR'!$E$26-'Ejercicio 3 - TIR'!$C$26)*('Ejercicio 3 - TIR'!$D$26-'Ejercicio 3 - TIR'!$C$26)*X748),'Ejercicio 3 - TIR'!$E$26-SQRT(('Ejercicio 3 - TIR'!$E$26-'Ejercicio 3 - TIR'!$C$26)*('Ejercicio 3 - TIR'!$E$26-'Ejercicio 3 - TIR'!$D$26)*(1-X748)))</f>
        <v>0.218584839998341</v>
      </c>
      <c r="Z748" s="17">
        <f ca="1" t="shared" si="5240"/>
        <v>1.15631596262271</v>
      </c>
      <c r="AA748" s="17">
        <f ca="1" t="shared" si="5241"/>
        <v>1.31831067545891</v>
      </c>
      <c r="AB748" s="17">
        <f ca="1" t="shared" si="5242"/>
        <v>1.57217650170684</v>
      </c>
      <c r="AC748" s="17">
        <f ca="1" t="shared" si="5243"/>
        <v>1.90760753116256</v>
      </c>
      <c r="AD748" s="17">
        <f ca="1" t="shared" si="5244"/>
        <v>2.32458161814136</v>
      </c>
      <c r="AE748" s="16">
        <f ca="1" t="shared" si="5245"/>
        <v>5279.38622903878</v>
      </c>
      <c r="AF748" s="16">
        <f ca="1" t="shared" si="5246"/>
        <v>6019.00471029257</v>
      </c>
      <c r="AG748" s="16">
        <f ca="1" t="shared" si="5247"/>
        <v>7178.07869217982</v>
      </c>
      <c r="AH748" s="16">
        <f ca="1" t="shared" si="5248"/>
        <v>8709.55453005048</v>
      </c>
      <c r="AI748" s="16">
        <f ca="1" t="shared" si="5249"/>
        <v>10613.3311134584</v>
      </c>
      <c r="AJ748" s="18">
        <f ca="1" t="shared" si="5250"/>
        <v>49859.8076433264</v>
      </c>
      <c r="AK748" s="18">
        <f ca="1" t="shared" si="5251"/>
        <v>48044.4416563766</v>
      </c>
      <c r="AL748" s="18">
        <f ca="1" t="shared" si="5252"/>
        <v>56389.822815262</v>
      </c>
      <c r="AM748" s="18">
        <f ca="1" t="shared" si="5253"/>
        <v>68182.1224863309</v>
      </c>
      <c r="AN748" s="18">
        <f ca="1" t="shared" si="5254"/>
        <v>87274.6786966404</v>
      </c>
      <c r="AO748" s="18">
        <f ca="1">C748/'Ejercicio 3 - TIR'!$D$7</f>
        <v>12868.9455484781</v>
      </c>
      <c r="AP748" s="18">
        <f ca="1" t="shared" si="5255"/>
        <v>36990.8620948483</v>
      </c>
      <c r="AQ748" s="18">
        <f ca="1" t="shared" si="5256"/>
        <v>35175.4961078986</v>
      </c>
      <c r="AR748" s="18">
        <f ca="1" t="shared" si="5257"/>
        <v>43520.877266784</v>
      </c>
      <c r="AS748" s="18">
        <f ca="1" t="shared" si="5258"/>
        <v>55313.1769378529</v>
      </c>
      <c r="AT748" s="18">
        <f ca="1" t="shared" si="5259"/>
        <v>74405.7331481623</v>
      </c>
      <c r="AU748" s="18">
        <f ca="1">AP748*'Ejercicio 3 - TIR'!$D$5</f>
        <v>18495.4310474242</v>
      </c>
      <c r="AV748" s="18">
        <f ca="1">AQ748*'Ejercicio 3 - TIR'!$D$5</f>
        <v>17587.7480539493</v>
      </c>
      <c r="AW748" s="18">
        <f ca="1">AR748*'Ejercicio 3 - TIR'!$D$5</f>
        <v>21760.438633392</v>
      </c>
      <c r="AX748" s="18">
        <f ca="1">AS748*'Ejercicio 3 - TIR'!$D$5</f>
        <v>27656.5884689264</v>
      </c>
      <c r="AY748" s="18">
        <f ca="1">AT748*'Ejercicio 3 - TIR'!$D$5</f>
        <v>37202.8665740812</v>
      </c>
      <c r="AZ748" s="18">
        <f ca="1" t="shared" ref="AZ748:BD748" si="5562">AJ748-AU748-AE748</f>
        <v>26084.9903668634</v>
      </c>
      <c r="BA748" s="18">
        <f ca="1" t="shared" si="5562"/>
        <v>24437.6888921348</v>
      </c>
      <c r="BB748" s="18">
        <f ca="1" t="shared" si="5562"/>
        <v>27451.3054896902</v>
      </c>
      <c r="BC748" s="18">
        <f ca="1" t="shared" si="5562"/>
        <v>31815.979487354</v>
      </c>
      <c r="BD748" s="18">
        <f ca="1" t="shared" si="5562"/>
        <v>39458.4810091008</v>
      </c>
      <c r="BE748" s="18">
        <f ca="1" t="shared" ref="BE748:BI748" si="5563">AZ748/Z748</f>
        <v>22558.7047226249</v>
      </c>
      <c r="BF748" s="18">
        <f ca="1" t="shared" si="5563"/>
        <v>18537.1243266523</v>
      </c>
      <c r="BG748" s="18">
        <f ca="1" t="shared" si="5563"/>
        <v>17460.7020648684</v>
      </c>
      <c r="BH748" s="18">
        <f ca="1" t="shared" si="5563"/>
        <v>16678.47236269</v>
      </c>
      <c r="BI748" s="18">
        <f ca="1" t="shared" si="5563"/>
        <v>16974.4442187623</v>
      </c>
      <c r="BJ748" s="18">
        <f ca="1" t="shared" si="5262"/>
        <v>78509.986934049</v>
      </c>
      <c r="BK748" s="18">
        <f ca="1" t="shared" si="5263"/>
        <v>29914.9142668542</v>
      </c>
      <c r="BL748" s="18">
        <f ca="1" t="shared" si="5264"/>
        <v>108424.901200903</v>
      </c>
      <c r="BM748" s="18">
        <f ca="1">BK748*'Ejercicio 3 - TIR'!$D$5</f>
        <v>14957.4571334271</v>
      </c>
      <c r="BN748" s="18">
        <f ca="1" t="shared" si="5265"/>
        <v>93467.4440674761</v>
      </c>
      <c r="BO748" s="18">
        <f ca="1" t="shared" si="5266"/>
        <v>40208.2866602932</v>
      </c>
      <c r="BP748" s="18">
        <f ca="1" t="shared" si="5267"/>
        <v>-98118.5416284445</v>
      </c>
      <c r="BQ748" s="18">
        <f ca="1" t="shared" ref="BQ748:BT748" si="5564">BE748</f>
        <v>22558.7047226249</v>
      </c>
      <c r="BR748" s="18">
        <f ca="1" t="shared" si="5564"/>
        <v>18537.1243266523</v>
      </c>
      <c r="BS748" s="18">
        <f ca="1" t="shared" si="5564"/>
        <v>17460.7020648684</v>
      </c>
      <c r="BT748" s="18">
        <f ca="1" t="shared" si="5564"/>
        <v>16678.47236269</v>
      </c>
      <c r="BU748" s="18">
        <f ca="1" t="shared" si="5269"/>
        <v>57182.7308790555</v>
      </c>
      <c r="BV748" s="20">
        <f ca="1" t="shared" si="5270"/>
        <v>9.21645158899962</v>
      </c>
    </row>
    <row r="749" ht="15" customHeight="1" spans="1:74">
      <c r="A749" s="16">
        <v>748</v>
      </c>
      <c r="B749" s="17">
        <f ca="1" t="shared" ref="B749:F749" si="5565">RAND()</f>
        <v>0.893067800735498</v>
      </c>
      <c r="C749" s="18">
        <f ca="1">IF(B749&lt;=('Ejercicio 3 - TIR'!$D$13-'Ejercicio 3 - TIR'!$C$13)/('Ejercicio 3 - TIR'!$E$13-'Ejercicio 3 - TIR'!$C$13),'Ejercicio 3 - TIR'!$C$13+SQRT(('Ejercicio 3 - TIR'!$E$13-'Ejercicio 3 - TIR'!$C$13)*('Ejercicio 3 - TIR'!$D$13-'Ejercicio 3 - TIR'!$C$13)*B749),'Ejercicio 3 - TIR'!$E$13-SQRT(('Ejercicio 3 - TIR'!$E$13-'Ejercicio 3 - TIR'!$C$13)*('Ejercicio 3 - TIR'!$E$13-'Ejercicio 3 - TIR'!$D$13)*(1-B749)))</f>
        <v>88672.2182613981</v>
      </c>
      <c r="D749" s="17">
        <f ca="1" t="shared" si="5565"/>
        <v>0.437402291365857</v>
      </c>
      <c r="E749" s="18">
        <f ca="1">IF(D749&lt;=('Ejercicio 3 - TIR'!$D$14-'Ejercicio 3 - TIR'!$C$14)/('Ejercicio 3 - TIR'!$E$14-'Ejercicio 3 - TIR'!$C$14),'Ejercicio 3 - TIR'!$C$14+SQRT(('Ejercicio 3 - TIR'!$E$14-'Ejercicio 3 - TIR'!$C$14)*('Ejercicio 3 - TIR'!$D$14-'Ejercicio 3 - TIR'!$C$14)*D749),'Ejercicio 3 - TIR'!$E$14-SQRT(('Ejercicio 3 - TIR'!$E$14-'Ejercicio 3 - TIR'!$C$14)*('Ejercicio 3 - TIR'!$E$14-'Ejercicio 3 - TIR'!$D$14)*(1-D749)))</f>
        <v>30813.6157115478</v>
      </c>
      <c r="F749" s="17">
        <f ca="1" t="shared" si="5565"/>
        <v>0.512949753519611</v>
      </c>
      <c r="G749" s="18">
        <f ca="1">IF(F749&lt;=('Ejercicio 3 - TIR'!$D$18-'Ejercicio 3 - TIR'!$C$18)/('Ejercicio 3 - TIR'!$E$18-'Ejercicio 3 - TIR'!$C$18),'Ejercicio 3 - TIR'!$C$18+SQRT(('Ejercicio 3 - TIR'!$E$18-'Ejercicio 3 - TIR'!$C$18)*('Ejercicio 3 - TIR'!$D$18-'Ejercicio 3 - TIR'!$C$18)*F749),'Ejercicio 3 - TIR'!$E$18-SQRT(('Ejercicio 3 - TIR'!$E$18-'Ejercicio 3 - TIR'!$C$18)*('Ejercicio 3 - TIR'!$E$18-'Ejercicio 3 - TIR'!$D$18)*(1-F749)))</f>
        <v>38771.6853014653</v>
      </c>
      <c r="H749" s="17">
        <f ca="1" t="shared" ref="H749:L749" si="5566">RAND()</f>
        <v>0.91768192506378</v>
      </c>
      <c r="I749" s="18">
        <f ca="1">IF(H749&lt;=('Ejercicio 3 - TIR'!$D$18-'Ejercicio 3 - TIR'!$C$18)/('Ejercicio 3 - TIR'!$E$18-'Ejercicio 3 - TIR'!$C$18),'Ejercicio 3 - TIR'!$C$18+SQRT(('Ejercicio 3 - TIR'!$E$18-'Ejercicio 3 - TIR'!$C$18)*('Ejercicio 3 - TIR'!$D$18-'Ejercicio 3 - TIR'!$C$18)*H749),'Ejercicio 3 - TIR'!$E$18-SQRT(('Ejercicio 3 - TIR'!$E$18-'Ejercicio 3 - TIR'!$C$18)*('Ejercicio 3 - TIR'!$E$18-'Ejercicio 3 - TIR'!$D$18)*(1-H749)))</f>
        <v>42515.2755444081</v>
      </c>
      <c r="J749" s="17">
        <f ca="1" t="shared" si="5566"/>
        <v>0.594006986677507</v>
      </c>
      <c r="K749" s="18">
        <f ca="1">IF(J749&lt;=('Ejercicio 3 - TIR'!$D$18-'Ejercicio 3 - TIR'!$C$18)/('Ejercicio 3 - TIR'!$E$18-'Ejercicio 3 - TIR'!$C$18),'Ejercicio 3 - TIR'!$C$18+SQRT(('Ejercicio 3 - TIR'!$E$18-'Ejercicio 3 - TIR'!$C$18)*('Ejercicio 3 - TIR'!$D$18-'Ejercicio 3 - TIR'!$C$18)*J749),'Ejercicio 3 - TIR'!$E$18-SQRT(('Ejercicio 3 - TIR'!$E$18-'Ejercicio 3 - TIR'!$C$18)*('Ejercicio 3 - TIR'!$E$18-'Ejercicio 3 - TIR'!$D$18)*(1-J749)))</f>
        <v>39439.335146165</v>
      </c>
      <c r="L749" s="17">
        <f ca="1" t="shared" si="5566"/>
        <v>0.180525885438481</v>
      </c>
      <c r="M749" s="18">
        <f ca="1">IF(L749&lt;=('Ejercicio 3 - TIR'!$D$18-'Ejercicio 3 - TIR'!$C$18)/('Ejercicio 3 - TIR'!$E$18-'Ejercicio 3 - TIR'!$C$18),'Ejercicio 3 - TIR'!$C$18+SQRT(('Ejercicio 3 - TIR'!$E$18-'Ejercicio 3 - TIR'!$C$18)*('Ejercicio 3 - TIR'!$D$18-'Ejercicio 3 - TIR'!$C$18)*L749),'Ejercicio 3 - TIR'!$E$18-SQRT(('Ejercicio 3 - TIR'!$E$18-'Ejercicio 3 - TIR'!$C$18)*('Ejercicio 3 - TIR'!$E$18-'Ejercicio 3 - TIR'!$D$18)*(1-L749)))</f>
        <v>35203.7373892014</v>
      </c>
      <c r="N749" s="17">
        <f ca="1" t="shared" ref="N749:R749" si="5567">RAND()</f>
        <v>0.964103961088198</v>
      </c>
      <c r="O749" s="18">
        <f ca="1">IF(N749&lt;=('Ejercicio 3 - TIR'!$D$18-'Ejercicio 3 - TIR'!$C$18)/('Ejercicio 3 - TIR'!$E$18-'Ejercicio 3 - TIR'!$C$18),'Ejercicio 3 - TIR'!$C$18+SQRT(('Ejercicio 3 - TIR'!$E$18-'Ejercicio 3 - TIR'!$C$18)*('Ejercicio 3 - TIR'!$D$18-'Ejercicio 3 - TIR'!$C$18)*N749),'Ejercicio 3 - TIR'!$E$18-SQRT(('Ejercicio 3 - TIR'!$E$18-'Ejercicio 3 - TIR'!$C$18)*('Ejercicio 3 - TIR'!$E$18-'Ejercicio 3 - TIR'!$D$18)*(1-N749)))</f>
        <v>43359.206619228</v>
      </c>
      <c r="P749" s="17">
        <f ca="1" t="shared" si="5567"/>
        <v>0.984804029556973</v>
      </c>
      <c r="Q749" s="19">
        <f ca="1">IF(P749&lt;=('Ejercicio 3 - TIR'!$D$22-'Ejercicio 3 - TIR'!$C$22)/('Ejercicio 3 - TIR'!$E$22-'Ejercicio 3 - TIR'!$C$22),'Ejercicio 3 - TIR'!$C$22+SQRT(('Ejercicio 3 - TIR'!$E$22-'Ejercicio 3 - TIR'!$C$22)*('Ejercicio 3 - TIR'!$D$22-'Ejercicio 3 - TIR'!$C$22)*P749),'Ejercicio 3 - TIR'!$E$22-SQRT(('Ejercicio 3 - TIR'!$E$22-'Ejercicio 3 - TIR'!$C$22)*('Ejercicio 3 - TIR'!$E$22-'Ejercicio 3 - TIR'!$D$22)*(1-P749)))</f>
        <v>0.174770014646536</v>
      </c>
      <c r="R749" s="17">
        <f ca="1" t="shared" si="5567"/>
        <v>0.377317092283081</v>
      </c>
      <c r="S749" s="19">
        <f ca="1">IF(R749&lt;=('Ejercicio 3 - TIR'!$D$23-'Ejercicio 3 - TIR'!$C$23)/('Ejercicio 3 - TIR'!$E$23-'Ejercicio 3 - TIR'!$C$23),'Ejercicio 3 - TIR'!$C$23+SQRT(('Ejercicio 3 - TIR'!$E$23-'Ejercicio 3 - TIR'!$C$23)*('Ejercicio 3 - TIR'!$D$23-'Ejercicio 3 - TIR'!$C$23)*R749),'Ejercicio 3 - TIR'!$E$23-SQRT(('Ejercicio 3 - TIR'!$E$23-'Ejercicio 3 - TIR'!$C$23)*('Ejercicio 3 - TIR'!$E$23-'Ejercicio 3 - TIR'!$D$23)*(1-R749)))</f>
        <v>0.146060904936505</v>
      </c>
      <c r="T749" s="17">
        <f ca="1" t="shared" ref="T749:X749" si="5568">RAND()</f>
        <v>0.458096779474124</v>
      </c>
      <c r="U749" s="19">
        <f ca="1">IF(T749&lt;=('Ejercicio 3 - TIR'!$D$24-'Ejercicio 3 - TIR'!$C$24)/('Ejercicio 3 - TIR'!$E$24-'Ejercicio 3 - TIR'!$C$24),'Ejercicio 3 - TIR'!$C$24+SQRT(('Ejercicio 3 - TIR'!$E$24-'Ejercicio 3 - TIR'!$C$24)*('Ejercicio 3 - TIR'!$D$24-'Ejercicio 3 - TIR'!$C$24)*T749),'Ejercicio 3 - TIR'!$E$24-SQRT(('Ejercicio 3 - TIR'!$E$24-'Ejercicio 3 - TIR'!$C$24)*('Ejercicio 3 - TIR'!$E$24-'Ejercicio 3 - TIR'!$D$24)*(1-T749)))</f>
        <v>0.181047092310426</v>
      </c>
      <c r="V749" s="17">
        <f ca="1" t="shared" si="5568"/>
        <v>0.183201016508983</v>
      </c>
      <c r="W749" s="19">
        <f ca="1">IF(V749&lt;=('Ejercicio 3 - TIR'!$D$25-'Ejercicio 3 - TIR'!$C$25)/('Ejercicio 3 - TIR'!$E$25-'Ejercicio 3 - TIR'!$C$25),'Ejercicio 3 - TIR'!$C$25+SQRT(('Ejercicio 3 - TIR'!$E$25-'Ejercicio 3 - TIR'!$C$25)*('Ejercicio 3 - TIR'!$D$25-'Ejercicio 3 - TIR'!$C$25)*V749),'Ejercicio 3 - TIR'!$E$25-SQRT(('Ejercicio 3 - TIR'!$E$25-'Ejercicio 3 - TIR'!$C$25)*('Ejercicio 3 - TIR'!$E$25-'Ejercicio 3 - TIR'!$D$25)*(1-V749)))</f>
        <v>0.196015037405906</v>
      </c>
      <c r="X749" s="17">
        <f ca="1" t="shared" si="5568"/>
        <v>0.391741817067923</v>
      </c>
      <c r="Y749" s="19">
        <f ca="1">IF(X749&lt;=('Ejercicio 3 - TIR'!$D$26-'Ejercicio 3 - TIR'!$C$26)/('Ejercicio 3 - TIR'!$E$26-'Ejercicio 3 - TIR'!$C$26),'Ejercicio 3 - TIR'!$C$26+SQRT(('Ejercicio 3 - TIR'!$E$26-'Ejercicio 3 - TIR'!$C$26)*('Ejercicio 3 - TIR'!$D$26-'Ejercicio 3 - TIR'!$C$26)*X749),'Ejercicio 3 - TIR'!$E$26-SQRT(('Ejercicio 3 - TIR'!$E$26-'Ejercicio 3 - TIR'!$C$26)*('Ejercicio 3 - TIR'!$E$26-'Ejercicio 3 - TIR'!$D$26)*(1-X749)))</f>
        <v>0.222688620782316</v>
      </c>
      <c r="Z749" s="17">
        <f ca="1" t="shared" si="5240"/>
        <v>1.17477001464654</v>
      </c>
      <c r="AA749" s="17">
        <f ca="1" t="shared" si="5241"/>
        <v>1.34635798607808</v>
      </c>
      <c r="AB749" s="17">
        <f ca="1" t="shared" si="5242"/>
        <v>1.59011218466644</v>
      </c>
      <c r="AC749" s="17">
        <f ca="1" t="shared" si="5243"/>
        <v>1.90179808402342</v>
      </c>
      <c r="AD749" s="17">
        <f ca="1" t="shared" si="5244"/>
        <v>2.32530687636104</v>
      </c>
      <c r="AE749" s="16">
        <f ca="1" t="shared" si="5245"/>
        <v>5385.29606921994</v>
      </c>
      <c r="AF749" s="16">
        <f ca="1" t="shared" si="5246"/>
        <v>6171.8772864412</v>
      </c>
      <c r="AG749" s="16">
        <f ca="1" t="shared" si="5247"/>
        <v>7289.27772324815</v>
      </c>
      <c r="AH749" s="16">
        <f ca="1" t="shared" si="5248"/>
        <v>8718.08576883267</v>
      </c>
      <c r="AI749" s="16">
        <f ca="1" t="shared" si="5249"/>
        <v>10659.504264556</v>
      </c>
      <c r="AJ749" s="18">
        <f ca="1" t="shared" si="5250"/>
        <v>45547.8133094732</v>
      </c>
      <c r="AK749" s="18">
        <f ca="1" t="shared" si="5251"/>
        <v>57240.7807595239</v>
      </c>
      <c r="AL749" s="18">
        <f ca="1" t="shared" si="5252"/>
        <v>62712.9673710603</v>
      </c>
      <c r="AM749" s="18">
        <f ca="1" t="shared" si="5253"/>
        <v>66950.4003172467</v>
      </c>
      <c r="AN749" s="18">
        <f ca="1" t="shared" si="5254"/>
        <v>100823.46130525</v>
      </c>
      <c r="AO749" s="18">
        <f ca="1">C749/'Ejercicio 3 - TIR'!$D$7</f>
        <v>17734.4436522796</v>
      </c>
      <c r="AP749" s="18">
        <f ca="1" t="shared" si="5255"/>
        <v>27813.3696571936</v>
      </c>
      <c r="AQ749" s="18">
        <f ca="1" t="shared" si="5256"/>
        <v>39506.3371072443</v>
      </c>
      <c r="AR749" s="18">
        <f ca="1" t="shared" si="5257"/>
        <v>44978.5237187807</v>
      </c>
      <c r="AS749" s="18">
        <f ca="1" t="shared" si="5258"/>
        <v>49215.9566649671</v>
      </c>
      <c r="AT749" s="18">
        <f ca="1" t="shared" si="5259"/>
        <v>83089.0176529705</v>
      </c>
      <c r="AU749" s="18">
        <f ca="1">AP749*'Ejercicio 3 - TIR'!$D$5</f>
        <v>13906.6848285968</v>
      </c>
      <c r="AV749" s="18">
        <f ca="1">AQ749*'Ejercicio 3 - TIR'!$D$5</f>
        <v>19753.1685536222</v>
      </c>
      <c r="AW749" s="18">
        <f ca="1">AR749*'Ejercicio 3 - TIR'!$D$5</f>
        <v>22489.2618593903</v>
      </c>
      <c r="AX749" s="18">
        <f ca="1">AS749*'Ejercicio 3 - TIR'!$D$5</f>
        <v>24607.9783324835</v>
      </c>
      <c r="AY749" s="18">
        <f ca="1">AT749*'Ejercicio 3 - TIR'!$D$5</f>
        <v>41544.5088264853</v>
      </c>
      <c r="AZ749" s="18">
        <f ca="1" t="shared" ref="AZ749:BD749" si="5569">AJ749-AU749-AE749</f>
        <v>26255.8324116565</v>
      </c>
      <c r="BA749" s="18">
        <f ca="1" t="shared" si="5569"/>
        <v>31315.7349194606</v>
      </c>
      <c r="BB749" s="18">
        <f ca="1" t="shared" si="5569"/>
        <v>32934.4277884218</v>
      </c>
      <c r="BC749" s="18">
        <f ca="1" t="shared" si="5569"/>
        <v>33624.3362159305</v>
      </c>
      <c r="BD749" s="18">
        <f ca="1" t="shared" si="5569"/>
        <v>48619.4482142089</v>
      </c>
      <c r="BE749" s="18">
        <f ca="1" t="shared" ref="BE749:BI749" si="5570">AZ749/Z749</f>
        <v>22349.7638553162</v>
      </c>
      <c r="BF749" s="18">
        <f ca="1" t="shared" si="5570"/>
        <v>23259.5901263102</v>
      </c>
      <c r="BG749" s="18">
        <f ca="1" t="shared" si="5570"/>
        <v>20712.0152313848</v>
      </c>
      <c r="BH749" s="18">
        <f ca="1" t="shared" si="5570"/>
        <v>17680.2871442563</v>
      </c>
      <c r="BI749" s="18">
        <f ca="1" t="shared" si="5570"/>
        <v>20908.8308766778</v>
      </c>
      <c r="BJ749" s="18">
        <f ca="1" t="shared" si="5262"/>
        <v>71651.1124996088</v>
      </c>
      <c r="BK749" s="18">
        <f ca="1" t="shared" si="5263"/>
        <v>41238.0237730833</v>
      </c>
      <c r="BL749" s="18">
        <f ca="1" t="shared" si="5264"/>
        <v>112889.136272692</v>
      </c>
      <c r="BM749" s="18">
        <f ca="1">BK749*'Ejercicio 3 - TIR'!$D$5</f>
        <v>20619.0118865416</v>
      </c>
      <c r="BN749" s="18">
        <f ca="1" t="shared" si="5265"/>
        <v>92270.1243861504</v>
      </c>
      <c r="BO749" s="18">
        <f ca="1" t="shared" si="5266"/>
        <v>39680.8375376876</v>
      </c>
      <c r="BP749" s="18">
        <f ca="1" t="shared" si="5267"/>
        <v>-119485.833972946</v>
      </c>
      <c r="BQ749" s="18">
        <f ca="1" t="shared" ref="BQ749:BT749" si="5571">BE749</f>
        <v>22349.7638553162</v>
      </c>
      <c r="BR749" s="18">
        <f ca="1" t="shared" si="5571"/>
        <v>23259.5901263102</v>
      </c>
      <c r="BS749" s="18">
        <f ca="1" t="shared" si="5571"/>
        <v>20712.0152313848</v>
      </c>
      <c r="BT749" s="18">
        <f ca="1" t="shared" si="5571"/>
        <v>17680.2871442563</v>
      </c>
      <c r="BU749" s="18">
        <f ca="1" t="shared" si="5269"/>
        <v>60589.6684143654</v>
      </c>
      <c r="BV749" s="20">
        <f ca="1" t="shared" si="5270"/>
        <v>5.72697282819967</v>
      </c>
    </row>
    <row r="750" ht="15" customHeight="1" spans="1:74">
      <c r="A750" s="16">
        <v>749</v>
      </c>
      <c r="B750" s="17">
        <f ca="1" t="shared" ref="B750:F750" si="5572">RAND()</f>
        <v>0.957812441767334</v>
      </c>
      <c r="C750" s="18">
        <f ca="1">IF(B750&lt;=('Ejercicio 3 - TIR'!$D$13-'Ejercicio 3 - TIR'!$C$13)/('Ejercicio 3 - TIR'!$E$13-'Ejercicio 3 - TIR'!$C$13),'Ejercicio 3 - TIR'!$C$13+SQRT(('Ejercicio 3 - TIR'!$E$13-'Ejercicio 3 - TIR'!$C$13)*('Ejercicio 3 - TIR'!$D$13-'Ejercicio 3 - TIR'!$C$13)*B750),'Ejercicio 3 - TIR'!$E$13-SQRT(('Ejercicio 3 - TIR'!$E$13-'Ejercicio 3 - TIR'!$C$13)*('Ejercicio 3 - TIR'!$E$13-'Ejercicio 3 - TIR'!$D$13)*(1-B750)))</f>
        <v>92884.8703540133</v>
      </c>
      <c r="D750" s="17">
        <f ca="1" t="shared" si="5572"/>
        <v>0.654078710779348</v>
      </c>
      <c r="E750" s="18">
        <f ca="1">IF(D750&lt;=('Ejercicio 3 - TIR'!$D$14-'Ejercicio 3 - TIR'!$C$14)/('Ejercicio 3 - TIR'!$E$14-'Ejercicio 3 - TIR'!$C$14),'Ejercicio 3 - TIR'!$C$14+SQRT(('Ejercicio 3 - TIR'!$E$14-'Ejercicio 3 - TIR'!$C$14)*('Ejercicio 3 - TIR'!$D$14-'Ejercicio 3 - TIR'!$C$14)*D750),'Ejercicio 3 - TIR'!$E$14-SQRT(('Ejercicio 3 - TIR'!$E$14-'Ejercicio 3 - TIR'!$C$14)*('Ejercicio 3 - TIR'!$E$14-'Ejercicio 3 - TIR'!$D$14)*(1-D750)))</f>
        <v>32796.6540147583</v>
      </c>
      <c r="F750" s="17">
        <f ca="1" t="shared" si="5572"/>
        <v>0.618279631030419</v>
      </c>
      <c r="G750" s="18">
        <f ca="1">IF(F750&lt;=('Ejercicio 3 - TIR'!$D$18-'Ejercicio 3 - TIR'!$C$18)/('Ejercicio 3 - TIR'!$E$18-'Ejercicio 3 - TIR'!$C$18),'Ejercicio 3 - TIR'!$C$18+SQRT(('Ejercicio 3 - TIR'!$E$18-'Ejercicio 3 - TIR'!$C$18)*('Ejercicio 3 - TIR'!$D$18-'Ejercicio 3 - TIR'!$C$18)*F750),'Ejercicio 3 - TIR'!$E$18-SQRT(('Ejercicio 3 - TIR'!$E$18-'Ejercicio 3 - TIR'!$C$18)*('Ejercicio 3 - TIR'!$E$18-'Ejercicio 3 - TIR'!$D$18)*(1-F750)))</f>
        <v>39630.261920351</v>
      </c>
      <c r="H750" s="17">
        <f ca="1" t="shared" ref="H750:L750" si="5573">RAND()</f>
        <v>0.660543844558422</v>
      </c>
      <c r="I750" s="18">
        <f ca="1">IF(H750&lt;=('Ejercicio 3 - TIR'!$D$18-'Ejercicio 3 - TIR'!$C$18)/('Ejercicio 3 - TIR'!$E$18-'Ejercicio 3 - TIR'!$C$18),'Ejercicio 3 - TIR'!$C$18+SQRT(('Ejercicio 3 - TIR'!$E$18-'Ejercicio 3 - TIR'!$C$18)*('Ejercicio 3 - TIR'!$D$18-'Ejercicio 3 - TIR'!$C$18)*H750),'Ejercicio 3 - TIR'!$E$18-SQRT(('Ejercicio 3 - TIR'!$E$18-'Ejercicio 3 - TIR'!$C$18)*('Ejercicio 3 - TIR'!$E$18-'Ejercicio 3 - TIR'!$D$18)*(1-H750)))</f>
        <v>39953.9729095353</v>
      </c>
      <c r="J750" s="17">
        <f ca="1" t="shared" si="5573"/>
        <v>0.288771493026337</v>
      </c>
      <c r="K750" s="18">
        <f ca="1">IF(J750&lt;=('Ejercicio 3 - TIR'!$D$18-'Ejercicio 3 - TIR'!$C$18)/('Ejercicio 3 - TIR'!$E$18-'Ejercicio 3 - TIR'!$C$18),'Ejercicio 3 - TIR'!$C$18+SQRT(('Ejercicio 3 - TIR'!$E$18-'Ejercicio 3 - TIR'!$C$18)*('Ejercicio 3 - TIR'!$D$18-'Ejercicio 3 - TIR'!$C$18)*J750),'Ejercicio 3 - TIR'!$E$18-SQRT(('Ejercicio 3 - TIR'!$E$18-'Ejercicio 3 - TIR'!$C$18)*('Ejercicio 3 - TIR'!$E$18-'Ejercicio 3 - TIR'!$D$18)*(1-J750)))</f>
        <v>36581.4682217535</v>
      </c>
      <c r="L750" s="17">
        <f ca="1" t="shared" si="5573"/>
        <v>0.254880595771272</v>
      </c>
      <c r="M750" s="18">
        <f ca="1">IF(L750&lt;=('Ejercicio 3 - TIR'!$D$18-'Ejercicio 3 - TIR'!$C$18)/('Ejercicio 3 - TIR'!$E$18-'Ejercicio 3 - TIR'!$C$18),'Ejercicio 3 - TIR'!$C$18+SQRT(('Ejercicio 3 - TIR'!$E$18-'Ejercicio 3 - TIR'!$C$18)*('Ejercicio 3 - TIR'!$D$18-'Ejercicio 3 - TIR'!$C$18)*L750),'Ejercicio 3 - TIR'!$E$18-SQRT(('Ejercicio 3 - TIR'!$E$18-'Ejercicio 3 - TIR'!$C$18)*('Ejercicio 3 - TIR'!$E$18-'Ejercicio 3 - TIR'!$D$18)*(1-L750)))</f>
        <v>36183.2102799186</v>
      </c>
      <c r="N750" s="17">
        <f ca="1" t="shared" ref="N750:R750" si="5574">RAND()</f>
        <v>0.145454250337131</v>
      </c>
      <c r="O750" s="18">
        <f ca="1">IF(N750&lt;=('Ejercicio 3 - TIR'!$D$18-'Ejercicio 3 - TIR'!$C$18)/('Ejercicio 3 - TIR'!$E$18-'Ejercicio 3 - TIR'!$C$18),'Ejercicio 3 - TIR'!$C$18+SQRT(('Ejercicio 3 - TIR'!$E$18-'Ejercicio 3 - TIR'!$C$18)*('Ejercicio 3 - TIR'!$D$18-'Ejercicio 3 - TIR'!$C$18)*N750),'Ejercicio 3 - TIR'!$E$18-SQRT(('Ejercicio 3 - TIR'!$E$18-'Ejercicio 3 - TIR'!$C$18)*('Ejercicio 3 - TIR'!$E$18-'Ejercicio 3 - TIR'!$D$18)*(1-N750)))</f>
        <v>34670.9889264019</v>
      </c>
      <c r="P750" s="17">
        <f ca="1" t="shared" si="5574"/>
        <v>0.499165129721861</v>
      </c>
      <c r="Q750" s="19">
        <f ca="1">IF(P750&lt;=('Ejercicio 3 - TIR'!$D$22-'Ejercicio 3 - TIR'!$C$22)/('Ejercicio 3 - TIR'!$E$22-'Ejercicio 3 - TIR'!$C$22),'Ejercicio 3 - TIR'!$C$22+SQRT(('Ejercicio 3 - TIR'!$E$22-'Ejercicio 3 - TIR'!$C$22)*('Ejercicio 3 - TIR'!$D$22-'Ejercicio 3 - TIR'!$C$22)*P750),'Ejercicio 3 - TIR'!$E$22-SQRT(('Ejercicio 3 - TIR'!$E$22-'Ejercicio 3 - TIR'!$C$22)*('Ejercicio 3 - TIR'!$E$22-'Ejercicio 3 - TIR'!$D$22)*(1-P750)))</f>
        <v>0.149974943427792</v>
      </c>
      <c r="R750" s="17">
        <f ca="1" t="shared" si="5574"/>
        <v>0.211914140991183</v>
      </c>
      <c r="S750" s="19">
        <f ca="1">IF(R750&lt;=('Ejercicio 3 - TIR'!$D$23-'Ejercicio 3 - TIR'!$C$23)/('Ejercicio 3 - TIR'!$E$23-'Ejercicio 3 - TIR'!$C$23),'Ejercicio 3 - TIR'!$C$23+SQRT(('Ejercicio 3 - TIR'!$E$23-'Ejercicio 3 - TIR'!$C$23)*('Ejercicio 3 - TIR'!$D$23-'Ejercicio 3 - TIR'!$C$23)*R750),'Ejercicio 3 - TIR'!$E$23-SQRT(('Ejercicio 3 - TIR'!$E$23-'Ejercicio 3 - TIR'!$C$23)*('Ejercicio 3 - TIR'!$E$23-'Ejercicio 3 - TIR'!$D$23)*(1-R750)))</f>
        <v>0.139530628606989</v>
      </c>
      <c r="T750" s="17">
        <f ca="1" t="shared" ref="T750:X750" si="5575">RAND()</f>
        <v>0.938801720042988</v>
      </c>
      <c r="U750" s="19">
        <f ca="1">IF(T750&lt;=('Ejercicio 3 - TIR'!$D$24-'Ejercicio 3 - TIR'!$C$24)/('Ejercicio 3 - TIR'!$E$24-'Ejercicio 3 - TIR'!$C$24),'Ejercicio 3 - TIR'!$C$24+SQRT(('Ejercicio 3 - TIR'!$E$24-'Ejercicio 3 - TIR'!$C$24)*('Ejercicio 3 - TIR'!$D$24-'Ejercicio 3 - TIR'!$C$24)*T750),'Ejercicio 3 - TIR'!$E$24-SQRT(('Ejercicio 3 - TIR'!$E$24-'Ejercicio 3 - TIR'!$C$24)*('Ejercicio 3 - TIR'!$E$24-'Ejercicio 3 - TIR'!$D$24)*(1-T750)))</f>
        <v>0.206909729419159</v>
      </c>
      <c r="V750" s="17">
        <f ca="1" t="shared" si="5575"/>
        <v>0.542648373905553</v>
      </c>
      <c r="W750" s="19">
        <f ca="1">IF(V750&lt;=('Ejercicio 3 - TIR'!$D$25-'Ejercicio 3 - TIR'!$C$25)/('Ejercicio 3 - TIR'!$E$25-'Ejercicio 3 - TIR'!$C$25),'Ejercicio 3 - TIR'!$C$25+SQRT(('Ejercicio 3 - TIR'!$E$25-'Ejercicio 3 - TIR'!$C$25)*('Ejercicio 3 - TIR'!$D$25-'Ejercicio 3 - TIR'!$C$25)*V750),'Ejercicio 3 - TIR'!$E$25-SQRT(('Ejercicio 3 - TIR'!$E$25-'Ejercicio 3 - TIR'!$C$25)*('Ejercicio 3 - TIR'!$E$25-'Ejercicio 3 - TIR'!$D$25)*(1-V750)))</f>
        <v>0.209990867400923</v>
      </c>
      <c r="X750" s="17">
        <f ca="1" t="shared" si="5575"/>
        <v>0.479731529525129</v>
      </c>
      <c r="Y750" s="19">
        <f ca="1">IF(X750&lt;=('Ejercicio 3 - TIR'!$D$26-'Ejercicio 3 - TIR'!$C$26)/('Ejercicio 3 - TIR'!$E$26-'Ejercicio 3 - TIR'!$C$26),'Ejercicio 3 - TIR'!$C$26+SQRT(('Ejercicio 3 - TIR'!$E$26-'Ejercicio 3 - TIR'!$C$26)*('Ejercicio 3 - TIR'!$D$26-'Ejercicio 3 - TIR'!$C$26)*X750),'Ejercicio 3 - TIR'!$E$26-SQRT(('Ejercicio 3 - TIR'!$E$26-'Ejercicio 3 - TIR'!$C$26)*('Ejercicio 3 - TIR'!$E$26-'Ejercicio 3 - TIR'!$D$26)*(1-X750)))</f>
        <v>0.226995757334301</v>
      </c>
      <c r="Z750" s="17">
        <f ca="1" t="shared" si="5240"/>
        <v>1.14997494342779</v>
      </c>
      <c r="AA750" s="17">
        <f ca="1" t="shared" si="5241"/>
        <v>1.31043167016656</v>
      </c>
      <c r="AB750" s="17">
        <f ca="1" t="shared" si="5242"/>
        <v>1.58157273246302</v>
      </c>
      <c r="AC750" s="17">
        <f ca="1" t="shared" si="5243"/>
        <v>1.91368856241057</v>
      </c>
      <c r="AD750" s="17">
        <f ca="1" t="shared" si="5244"/>
        <v>2.34808774693695</v>
      </c>
      <c r="AE750" s="16">
        <f ca="1" t="shared" si="5245"/>
        <v>4918.67633048425</v>
      </c>
      <c r="AF750" s="16">
        <f ca="1" t="shared" si="5246"/>
        <v>5604.98233079104</v>
      </c>
      <c r="AG750" s="16">
        <f ca="1" t="shared" si="5247"/>
        <v>6764.70770825418</v>
      </c>
      <c r="AH750" s="16">
        <f ca="1" t="shared" si="5248"/>
        <v>8185.23454762418</v>
      </c>
      <c r="AI750" s="16">
        <f ca="1" t="shared" si="5249"/>
        <v>10043.248062721</v>
      </c>
      <c r="AJ750" s="18">
        <f ca="1" t="shared" si="5250"/>
        <v>45573.8082098843</v>
      </c>
      <c r="AK750" s="18">
        <f ca="1" t="shared" si="5251"/>
        <v>52356.9514496318</v>
      </c>
      <c r="AL750" s="18">
        <f ca="1" t="shared" si="5252"/>
        <v>57856.2526529877</v>
      </c>
      <c r="AM750" s="18">
        <f ca="1" t="shared" si="5253"/>
        <v>69243.3956639769</v>
      </c>
      <c r="AN750" s="18">
        <f ca="1" t="shared" si="5254"/>
        <v>81410.5242722712</v>
      </c>
      <c r="AO750" s="18">
        <f ca="1">C750/'Ejercicio 3 - TIR'!$D$7</f>
        <v>18576.9740708027</v>
      </c>
      <c r="AP750" s="18">
        <f ca="1" t="shared" si="5255"/>
        <v>26996.8341390816</v>
      </c>
      <c r="AQ750" s="18">
        <f ca="1" t="shared" si="5256"/>
        <v>33779.9773788292</v>
      </c>
      <c r="AR750" s="18">
        <f ca="1" t="shared" si="5257"/>
        <v>39279.278582185</v>
      </c>
      <c r="AS750" s="18">
        <f ca="1" t="shared" si="5258"/>
        <v>50666.4215931742</v>
      </c>
      <c r="AT750" s="18">
        <f ca="1" t="shared" si="5259"/>
        <v>62833.5502014685</v>
      </c>
      <c r="AU750" s="18">
        <f ca="1">AP750*'Ejercicio 3 - TIR'!$D$5</f>
        <v>13498.4170695408</v>
      </c>
      <c r="AV750" s="18">
        <f ca="1">AQ750*'Ejercicio 3 - TIR'!$D$5</f>
        <v>16889.9886894146</v>
      </c>
      <c r="AW750" s="18">
        <f ca="1">AR750*'Ejercicio 3 - TIR'!$D$5</f>
        <v>19639.6392910925</v>
      </c>
      <c r="AX750" s="18">
        <f ca="1">AS750*'Ejercicio 3 - TIR'!$D$5</f>
        <v>25333.2107965871</v>
      </c>
      <c r="AY750" s="18">
        <f ca="1">AT750*'Ejercicio 3 - TIR'!$D$5</f>
        <v>31416.7751007343</v>
      </c>
      <c r="AZ750" s="18">
        <f ca="1" t="shared" ref="AZ750:BD750" si="5576">AJ750-AU750-AE750</f>
        <v>27156.7148098592</v>
      </c>
      <c r="BA750" s="18">
        <f ca="1" t="shared" si="5576"/>
        <v>29861.9804294262</v>
      </c>
      <c r="BB750" s="18">
        <f ca="1" t="shared" si="5576"/>
        <v>31451.905653641</v>
      </c>
      <c r="BC750" s="18">
        <f ca="1" t="shared" si="5576"/>
        <v>35724.9503197656</v>
      </c>
      <c r="BD750" s="18">
        <f ca="1" t="shared" si="5576"/>
        <v>39950.5011088159</v>
      </c>
      <c r="BE750" s="18">
        <f ca="1" t="shared" ref="BE750:BI750" si="5577">AZ750/Z750</f>
        <v>23615.049149603</v>
      </c>
      <c r="BF750" s="18">
        <f ca="1" t="shared" si="5577"/>
        <v>22787.8958584927</v>
      </c>
      <c r="BG750" s="18">
        <f ca="1" t="shared" si="5577"/>
        <v>19886.4743985945</v>
      </c>
      <c r="BH750" s="18">
        <f ca="1" t="shared" si="5577"/>
        <v>18668.1109045062</v>
      </c>
      <c r="BI750" s="18">
        <f ca="1" t="shared" si="5577"/>
        <v>17014.0579971642</v>
      </c>
      <c r="BJ750" s="18">
        <f ca="1" t="shared" si="5262"/>
        <v>77009.4214325846</v>
      </c>
      <c r="BK750" s="18">
        <f ca="1" t="shared" si="5263"/>
        <v>43620.3651908172</v>
      </c>
      <c r="BL750" s="18">
        <f ca="1" t="shared" si="5264"/>
        <v>120629.786623402</v>
      </c>
      <c r="BM750" s="18">
        <f ca="1">BK750*'Ejercicio 3 - TIR'!$D$5</f>
        <v>21810.1825954086</v>
      </c>
      <c r="BN750" s="18">
        <f ca="1" t="shared" si="5265"/>
        <v>98819.6040279931</v>
      </c>
      <c r="BO750" s="18">
        <f ca="1" t="shared" si="5266"/>
        <v>42085.1410501596</v>
      </c>
      <c r="BP750" s="18">
        <f ca="1" t="shared" si="5267"/>
        <v>-125681.524368772</v>
      </c>
      <c r="BQ750" s="18">
        <f ca="1" t="shared" ref="BQ750:BT750" si="5578">BE750</f>
        <v>23615.049149603</v>
      </c>
      <c r="BR750" s="18">
        <f ca="1" t="shared" si="5578"/>
        <v>22787.8958584927</v>
      </c>
      <c r="BS750" s="18">
        <f ca="1" t="shared" si="5578"/>
        <v>19886.4743985945</v>
      </c>
      <c r="BT750" s="18">
        <f ca="1" t="shared" si="5578"/>
        <v>18668.1109045062</v>
      </c>
      <c r="BU750" s="18">
        <f ca="1" t="shared" si="5269"/>
        <v>59099.1990473238</v>
      </c>
      <c r="BV750" s="20">
        <f ca="1" t="shared" si="5270"/>
        <v>4.07503163833005</v>
      </c>
    </row>
    <row r="751" ht="15" customHeight="1" spans="1:74">
      <c r="A751" s="16">
        <v>750</v>
      </c>
      <c r="B751" s="17">
        <f ca="1" t="shared" ref="B751:F751" si="5579">RAND()</f>
        <v>0.235731455405815</v>
      </c>
      <c r="C751" s="18">
        <f ca="1">IF(B751&lt;=('Ejercicio 3 - TIR'!$D$13-'Ejercicio 3 - TIR'!$C$13)/('Ejercicio 3 - TIR'!$E$13-'Ejercicio 3 - TIR'!$C$13),'Ejercicio 3 - TIR'!$C$13+SQRT(('Ejercicio 3 - TIR'!$E$13-'Ejercicio 3 - TIR'!$C$13)*('Ejercicio 3 - TIR'!$D$13-'Ejercicio 3 - TIR'!$C$13)*B751),'Ejercicio 3 - TIR'!$E$13-SQRT(('Ejercicio 3 - TIR'!$E$13-'Ejercicio 3 - TIR'!$C$13)*('Ejercicio 3 - TIR'!$E$13-'Ejercicio 3 - TIR'!$D$13)*(1-B751)))</f>
        <v>69710.4367647561</v>
      </c>
      <c r="D751" s="17">
        <f ca="1" t="shared" si="5579"/>
        <v>0.808036699483907</v>
      </c>
      <c r="E751" s="18">
        <f ca="1">IF(D751&lt;=('Ejercicio 3 - TIR'!$D$14-'Ejercicio 3 - TIR'!$C$14)/('Ejercicio 3 - TIR'!$E$14-'Ejercicio 3 - TIR'!$C$14),'Ejercicio 3 - TIR'!$C$14+SQRT(('Ejercicio 3 - TIR'!$E$14-'Ejercicio 3 - TIR'!$C$14)*('Ejercicio 3 - TIR'!$D$14-'Ejercicio 3 - TIR'!$C$14)*D751),'Ejercicio 3 - TIR'!$E$14-SQRT(('Ejercicio 3 - TIR'!$E$14-'Ejercicio 3 - TIR'!$C$14)*('Ejercicio 3 - TIR'!$E$14-'Ejercicio 3 - TIR'!$D$14)*(1-D751)))</f>
        <v>34633.9497693915</v>
      </c>
      <c r="F751" s="17">
        <f ca="1" t="shared" si="5579"/>
        <v>0.13472777181552</v>
      </c>
      <c r="G751" s="18">
        <f ca="1">IF(F751&lt;=('Ejercicio 3 - TIR'!$D$18-'Ejercicio 3 - TIR'!$C$18)/('Ejercicio 3 - TIR'!$E$18-'Ejercicio 3 - TIR'!$C$18),'Ejercicio 3 - TIR'!$C$18+SQRT(('Ejercicio 3 - TIR'!$E$18-'Ejercicio 3 - TIR'!$C$18)*('Ejercicio 3 - TIR'!$D$18-'Ejercicio 3 - TIR'!$C$18)*F751),'Ejercicio 3 - TIR'!$E$18-SQRT(('Ejercicio 3 - TIR'!$E$18-'Ejercicio 3 - TIR'!$C$18)*('Ejercicio 3 - TIR'!$E$18-'Ejercicio 3 - TIR'!$D$18)*(1-F751)))</f>
        <v>34495.4605739933</v>
      </c>
      <c r="H751" s="17">
        <f ca="1" t="shared" ref="H751:L751" si="5580">RAND()</f>
        <v>0.0201203239091181</v>
      </c>
      <c r="I751" s="18">
        <f ca="1">IF(H751&lt;=('Ejercicio 3 - TIR'!$D$18-'Ejercicio 3 - TIR'!$C$18)/('Ejercicio 3 - TIR'!$E$18-'Ejercicio 3 - TIR'!$C$18),'Ejercicio 3 - TIR'!$C$18+SQRT(('Ejercicio 3 - TIR'!$E$18-'Ejercicio 3 - TIR'!$C$18)*('Ejercicio 3 - TIR'!$D$18-'Ejercicio 3 - TIR'!$C$18)*H751),'Ejercicio 3 - TIR'!$E$18-SQRT(('Ejercicio 3 - TIR'!$E$18-'Ejercicio 3 - TIR'!$C$18)*('Ejercicio 3 - TIR'!$E$18-'Ejercicio 3 - TIR'!$D$18)*(1-H751)))</f>
        <v>31737.2531727897</v>
      </c>
      <c r="J751" s="17">
        <f ca="1" t="shared" si="5580"/>
        <v>0.510738541222322</v>
      </c>
      <c r="K751" s="18">
        <f ca="1">IF(J751&lt;=('Ejercicio 3 - TIR'!$D$18-'Ejercicio 3 - TIR'!$C$18)/('Ejercicio 3 - TIR'!$E$18-'Ejercicio 3 - TIR'!$C$18),'Ejercicio 3 - TIR'!$C$18+SQRT(('Ejercicio 3 - TIR'!$E$18-'Ejercicio 3 - TIR'!$C$18)*('Ejercicio 3 - TIR'!$D$18-'Ejercicio 3 - TIR'!$C$18)*J751),'Ejercicio 3 - TIR'!$E$18-SQRT(('Ejercicio 3 - TIR'!$E$18-'Ejercicio 3 - TIR'!$C$18)*('Ejercicio 3 - TIR'!$E$18-'Ejercicio 3 - TIR'!$D$18)*(1-J751)))</f>
        <v>38752.7584899475</v>
      </c>
      <c r="L751" s="17">
        <f ca="1" t="shared" si="5580"/>
        <v>0.0900623996920811</v>
      </c>
      <c r="M751" s="18">
        <f ca="1">IF(L751&lt;=('Ejercicio 3 - TIR'!$D$18-'Ejercicio 3 - TIR'!$C$18)/('Ejercicio 3 - TIR'!$E$18-'Ejercicio 3 - TIR'!$C$18),'Ejercicio 3 - TIR'!$C$18+SQRT(('Ejercicio 3 - TIR'!$E$18-'Ejercicio 3 - TIR'!$C$18)*('Ejercicio 3 - TIR'!$D$18-'Ejercicio 3 - TIR'!$C$18)*L751),'Ejercicio 3 - TIR'!$E$18-SQRT(('Ejercicio 3 - TIR'!$E$18-'Ejercicio 3 - TIR'!$C$18)*('Ejercicio 3 - TIR'!$E$18-'Ejercicio 3 - TIR'!$D$18)*(1-L751)))</f>
        <v>33675.5081218537</v>
      </c>
      <c r="N751" s="17">
        <f ca="1" t="shared" ref="N751:R751" si="5581">RAND()</f>
        <v>0.456777571828802</v>
      </c>
      <c r="O751" s="18">
        <f ca="1">IF(N751&lt;=('Ejercicio 3 - TIR'!$D$18-'Ejercicio 3 - TIR'!$C$18)/('Ejercicio 3 - TIR'!$E$18-'Ejercicio 3 - TIR'!$C$18),'Ejercicio 3 - TIR'!$C$18+SQRT(('Ejercicio 3 - TIR'!$E$18-'Ejercicio 3 - TIR'!$C$18)*('Ejercicio 3 - TIR'!$D$18-'Ejercicio 3 - TIR'!$C$18)*N751),'Ejercicio 3 - TIR'!$E$18-SQRT(('Ejercicio 3 - TIR'!$E$18-'Ejercicio 3 - TIR'!$C$18)*('Ejercicio 3 - TIR'!$E$18-'Ejercicio 3 - TIR'!$D$18)*(1-N751)))</f>
        <v>38277.4776214932</v>
      </c>
      <c r="P751" s="17">
        <f ca="1" t="shared" si="5581"/>
        <v>0.82064185269264</v>
      </c>
      <c r="Q751" s="19">
        <f ca="1">IF(P751&lt;=('Ejercicio 3 - TIR'!$D$22-'Ejercicio 3 - TIR'!$C$22)/('Ejercicio 3 - TIR'!$E$22-'Ejercicio 3 - TIR'!$C$22),'Ejercicio 3 - TIR'!$C$22+SQRT(('Ejercicio 3 - TIR'!$E$22-'Ejercicio 3 - TIR'!$C$22)*('Ejercicio 3 - TIR'!$D$22-'Ejercicio 3 - TIR'!$C$22)*P751),'Ejercicio 3 - TIR'!$E$22-SQRT(('Ejercicio 3 - TIR'!$E$22-'Ejercicio 3 - TIR'!$C$22)*('Ejercicio 3 - TIR'!$E$22-'Ejercicio 3 - TIR'!$D$22)*(1-P751)))</f>
        <v>0.162032121295121</v>
      </c>
      <c r="R751" s="17">
        <f ca="1" t="shared" si="5581"/>
        <v>0.30760798334309</v>
      </c>
      <c r="S751" s="19">
        <f ca="1">IF(R751&lt;=('Ejercicio 3 - TIR'!$D$23-'Ejercicio 3 - TIR'!$C$23)/('Ejercicio 3 - TIR'!$E$23-'Ejercicio 3 - TIR'!$C$23),'Ejercicio 3 - TIR'!$C$23+SQRT(('Ejercicio 3 - TIR'!$E$23-'Ejercicio 3 - TIR'!$C$23)*('Ejercicio 3 - TIR'!$D$23-'Ejercicio 3 - TIR'!$C$23)*R751),'Ejercicio 3 - TIR'!$E$23-SQRT(('Ejercicio 3 - TIR'!$E$23-'Ejercicio 3 - TIR'!$C$23)*('Ejercicio 3 - TIR'!$E$23-'Ejercicio 3 - TIR'!$D$23)*(1-R751)))</f>
        <v>0.143530711209344</v>
      </c>
      <c r="T751" s="17">
        <f ca="1" t="shared" ref="T751:X751" si="5582">RAND()</f>
        <v>0.997194418109963</v>
      </c>
      <c r="U751" s="19">
        <f ca="1">IF(T751&lt;=('Ejercicio 3 - TIR'!$D$24-'Ejercicio 3 - TIR'!$C$24)/('Ejercicio 3 - TIR'!$E$24-'Ejercicio 3 - TIR'!$C$24),'Ejercicio 3 - TIR'!$C$24+SQRT(('Ejercicio 3 - TIR'!$E$24-'Ejercicio 3 - TIR'!$C$24)*('Ejercicio 3 - TIR'!$D$24-'Ejercicio 3 - TIR'!$C$24)*T751),'Ejercicio 3 - TIR'!$E$24-SQRT(('Ejercicio 3 - TIR'!$E$24-'Ejercicio 3 - TIR'!$C$24)*('Ejercicio 3 - TIR'!$E$24-'Ejercicio 3 - TIR'!$D$24)*(1-T751)))</f>
        <v>0.217197210444556</v>
      </c>
      <c r="V751" s="17">
        <f ca="1" t="shared" si="5582"/>
        <v>0.792777889944341</v>
      </c>
      <c r="W751" s="19">
        <f ca="1">IF(V751&lt;=('Ejercicio 3 - TIR'!$D$25-'Ejercicio 3 - TIR'!$C$25)/('Ejercicio 3 - TIR'!$E$25-'Ejercicio 3 - TIR'!$C$25),'Ejercicio 3 - TIR'!$C$25+SQRT(('Ejercicio 3 - TIR'!$E$25-'Ejercicio 3 - TIR'!$C$25)*('Ejercicio 3 - TIR'!$D$25-'Ejercicio 3 - TIR'!$C$25)*V751),'Ejercicio 3 - TIR'!$E$25-SQRT(('Ejercicio 3 - TIR'!$E$25-'Ejercicio 3 - TIR'!$C$25)*('Ejercicio 3 - TIR'!$E$25-'Ejercicio 3 - TIR'!$D$25)*(1-V751)))</f>
        <v>0.223069025543163</v>
      </c>
      <c r="X751" s="17">
        <f ca="1" t="shared" si="5582"/>
        <v>0.69537702640502</v>
      </c>
      <c r="Y751" s="19">
        <f ca="1">IF(X751&lt;=('Ejercicio 3 - TIR'!$D$26-'Ejercicio 3 - TIR'!$C$26)/('Ejercicio 3 - TIR'!$E$26-'Ejercicio 3 - TIR'!$C$26),'Ejercicio 3 - TIR'!$C$26+SQRT(('Ejercicio 3 - TIR'!$E$26-'Ejercicio 3 - TIR'!$C$26)*('Ejercicio 3 - TIR'!$D$26-'Ejercicio 3 - TIR'!$C$26)*X751),'Ejercicio 3 - TIR'!$E$26-SQRT(('Ejercicio 3 - TIR'!$E$26-'Ejercicio 3 - TIR'!$C$26)*('Ejercicio 3 - TIR'!$E$26-'Ejercicio 3 - TIR'!$D$26)*(1-X751)))</f>
        <v>0.239441843515602</v>
      </c>
      <c r="Z751" s="17">
        <f ca="1" t="shared" si="5240"/>
        <v>1.16203212129512</v>
      </c>
      <c r="AA751" s="17">
        <f ca="1" t="shared" si="5241"/>
        <v>1.32881941811271</v>
      </c>
      <c r="AB751" s="17">
        <f ca="1" t="shared" si="5242"/>
        <v>1.61743528891135</v>
      </c>
      <c r="AC751" s="17">
        <f ca="1" t="shared" si="5243"/>
        <v>1.97823500268793</v>
      </c>
      <c r="AD751" s="17">
        <f ca="1" t="shared" si="5244"/>
        <v>2.45190723863862</v>
      </c>
      <c r="AE751" s="16">
        <f ca="1" t="shared" si="5245"/>
        <v>5611.81234996316</v>
      </c>
      <c r="AF751" s="16">
        <f ca="1" t="shared" si="5246"/>
        <v>6417.27976772676</v>
      </c>
      <c r="AG751" s="16">
        <f ca="1" t="shared" si="5247"/>
        <v>7811.0950319193</v>
      </c>
      <c r="AH751" s="16">
        <f ca="1" t="shared" si="5248"/>
        <v>9553.50838911458</v>
      </c>
      <c r="AI751" s="16">
        <f ca="1" t="shared" si="5249"/>
        <v>11841.0180498459</v>
      </c>
      <c r="AJ751" s="18">
        <f ca="1" t="shared" si="5250"/>
        <v>40084.8332258496</v>
      </c>
      <c r="AK751" s="18">
        <f ca="1" t="shared" si="5251"/>
        <v>42173.0782935622</v>
      </c>
      <c r="AL751" s="18">
        <f ca="1" t="shared" si="5252"/>
        <v>62680.0791243001</v>
      </c>
      <c r="AM751" s="18">
        <f ca="1" t="shared" si="5253"/>
        <v>66618.0688999526</v>
      </c>
      <c r="AN751" s="18">
        <f ca="1" t="shared" si="5254"/>
        <v>93852.824456967</v>
      </c>
      <c r="AO751" s="18">
        <f ca="1">C751/'Ejercicio 3 - TIR'!$D$7</f>
        <v>13942.0873529512</v>
      </c>
      <c r="AP751" s="18">
        <f ca="1" t="shared" si="5255"/>
        <v>26142.7458728984</v>
      </c>
      <c r="AQ751" s="18">
        <f ca="1" t="shared" si="5256"/>
        <v>28230.990940611</v>
      </c>
      <c r="AR751" s="18">
        <f ca="1" t="shared" si="5257"/>
        <v>48737.9917713489</v>
      </c>
      <c r="AS751" s="18">
        <f ca="1" t="shared" si="5258"/>
        <v>52675.9815470014</v>
      </c>
      <c r="AT751" s="18">
        <f ca="1" t="shared" si="5259"/>
        <v>79910.7371040158</v>
      </c>
      <c r="AU751" s="18">
        <f ca="1">AP751*'Ejercicio 3 - TIR'!$D$5</f>
        <v>13071.3729364492</v>
      </c>
      <c r="AV751" s="18">
        <f ca="1">AQ751*'Ejercicio 3 - TIR'!$D$5</f>
        <v>14115.4954703055</v>
      </c>
      <c r="AW751" s="18">
        <f ca="1">AR751*'Ejercicio 3 - TIR'!$D$5</f>
        <v>24368.9958856745</v>
      </c>
      <c r="AX751" s="18">
        <f ca="1">AS751*'Ejercicio 3 - TIR'!$D$5</f>
        <v>26337.9907735007</v>
      </c>
      <c r="AY751" s="18">
        <f ca="1">AT751*'Ejercicio 3 - TIR'!$D$5</f>
        <v>39955.3685520079</v>
      </c>
      <c r="AZ751" s="18">
        <f ca="1" t="shared" ref="AZ751:BD751" si="5583">AJ751-AU751-AE751</f>
        <v>21401.6479394373</v>
      </c>
      <c r="BA751" s="18">
        <f ca="1" t="shared" si="5583"/>
        <v>21640.3030555299</v>
      </c>
      <c r="BB751" s="18">
        <f ca="1" t="shared" si="5583"/>
        <v>30499.9882067064</v>
      </c>
      <c r="BC751" s="18">
        <f ca="1" t="shared" si="5583"/>
        <v>30726.5697373373</v>
      </c>
      <c r="BD751" s="18">
        <f ca="1" t="shared" si="5583"/>
        <v>42056.4378551132</v>
      </c>
      <c r="BE751" s="18">
        <f ca="1" t="shared" ref="BE751:BI751" si="5584">AZ751/Z751</f>
        <v>18417.4323129592</v>
      </c>
      <c r="BF751" s="18">
        <f ca="1" t="shared" si="5584"/>
        <v>16285.3603435936</v>
      </c>
      <c r="BG751" s="18">
        <f ca="1" t="shared" si="5584"/>
        <v>18857.0067784505</v>
      </c>
      <c r="BH751" s="18">
        <f ca="1" t="shared" si="5584"/>
        <v>15532.3152687055</v>
      </c>
      <c r="BI751" s="18">
        <f ca="1" t="shared" si="5584"/>
        <v>17152.5403540406</v>
      </c>
      <c r="BJ751" s="18">
        <f ca="1" t="shared" si="5262"/>
        <v>84919.2321422174</v>
      </c>
      <c r="BK751" s="18">
        <f ca="1" t="shared" si="5263"/>
        <v>34184.7049024331</v>
      </c>
      <c r="BL751" s="18">
        <f ca="1" t="shared" si="5264"/>
        <v>119103.93704465</v>
      </c>
      <c r="BM751" s="18">
        <f ca="1">BK751*'Ejercicio 3 - TIR'!$D$5</f>
        <v>17092.3524512165</v>
      </c>
      <c r="BN751" s="18">
        <f ca="1" t="shared" si="5265"/>
        <v>102011.584593434</v>
      </c>
      <c r="BO751" s="18">
        <f ca="1" t="shared" si="5266"/>
        <v>41604.9934458671</v>
      </c>
      <c r="BP751" s="18">
        <f ca="1" t="shared" si="5267"/>
        <v>-104344.386534148</v>
      </c>
      <c r="BQ751" s="18">
        <f ca="1" t="shared" ref="BQ751:BT751" si="5585">BE751</f>
        <v>18417.4323129592</v>
      </c>
      <c r="BR751" s="18">
        <f ca="1" t="shared" si="5585"/>
        <v>16285.3603435936</v>
      </c>
      <c r="BS751" s="18">
        <f ca="1" t="shared" si="5585"/>
        <v>18857.0067784505</v>
      </c>
      <c r="BT751" s="18">
        <f ca="1" t="shared" si="5585"/>
        <v>15532.3152687055</v>
      </c>
      <c r="BU751" s="18">
        <f ca="1" t="shared" si="5269"/>
        <v>58757.5337999076</v>
      </c>
      <c r="BV751" s="20">
        <f ca="1" t="shared" si="5270"/>
        <v>5.87388893008274</v>
      </c>
    </row>
    <row r="752" ht="15" customHeight="1" spans="1:74">
      <c r="A752" s="16">
        <v>751</v>
      </c>
      <c r="B752" s="17">
        <f ca="1" t="shared" ref="B752:F752" si="5586">RAND()</f>
        <v>0.588619769232914</v>
      </c>
      <c r="C752" s="18">
        <f ca="1">IF(B752&lt;=('Ejercicio 3 - TIR'!$D$13-'Ejercicio 3 - TIR'!$C$13)/('Ejercicio 3 - TIR'!$E$13-'Ejercicio 3 - TIR'!$C$13),'Ejercicio 3 - TIR'!$C$13+SQRT(('Ejercicio 3 - TIR'!$E$13-'Ejercicio 3 - TIR'!$C$13)*('Ejercicio 3 - TIR'!$D$13-'Ejercicio 3 - TIR'!$C$13)*B752),'Ejercicio 3 - TIR'!$E$13-SQRT(('Ejercicio 3 - TIR'!$E$13-'Ejercicio 3 - TIR'!$C$13)*('Ejercicio 3 - TIR'!$E$13-'Ejercicio 3 - TIR'!$D$13)*(1-B752)))</f>
        <v>77781.622990855</v>
      </c>
      <c r="D752" s="17">
        <f ca="1" t="shared" si="5586"/>
        <v>0.819983761780472</v>
      </c>
      <c r="E752" s="18">
        <f ca="1">IF(D752&lt;=('Ejercicio 3 - TIR'!$D$14-'Ejercicio 3 - TIR'!$C$14)/('Ejercicio 3 - TIR'!$E$14-'Ejercicio 3 - TIR'!$C$14),'Ejercicio 3 - TIR'!$C$14+SQRT(('Ejercicio 3 - TIR'!$E$14-'Ejercicio 3 - TIR'!$C$14)*('Ejercicio 3 - TIR'!$D$14-'Ejercicio 3 - TIR'!$C$14)*D752),'Ejercicio 3 - TIR'!$E$14-SQRT(('Ejercicio 3 - TIR'!$E$14-'Ejercicio 3 - TIR'!$C$14)*('Ejercicio 3 - TIR'!$E$14-'Ejercicio 3 - TIR'!$D$14)*(1-D752)))</f>
        <v>34803.6132040687</v>
      </c>
      <c r="F752" s="17">
        <f ca="1" t="shared" si="5586"/>
        <v>0.38245866687735</v>
      </c>
      <c r="G752" s="18">
        <f ca="1">IF(F752&lt;=('Ejercicio 3 - TIR'!$D$18-'Ejercicio 3 - TIR'!$C$18)/('Ejercicio 3 - TIR'!$E$18-'Ejercicio 3 - TIR'!$C$18),'Ejercicio 3 - TIR'!$C$18+SQRT(('Ejercicio 3 - TIR'!$E$18-'Ejercicio 3 - TIR'!$C$18)*('Ejercicio 3 - TIR'!$D$18-'Ejercicio 3 - TIR'!$C$18)*F752),'Ejercicio 3 - TIR'!$E$18-SQRT(('Ejercicio 3 - TIR'!$E$18-'Ejercicio 3 - TIR'!$C$18)*('Ejercicio 3 - TIR'!$E$18-'Ejercicio 3 - TIR'!$D$18)*(1-F752)))</f>
        <v>37574.2194338164</v>
      </c>
      <c r="H752" s="17">
        <f ca="1" t="shared" ref="H752:L752" si="5587">RAND()</f>
        <v>0.379946928416161</v>
      </c>
      <c r="I752" s="18">
        <f ca="1">IF(H752&lt;=('Ejercicio 3 - TIR'!$D$18-'Ejercicio 3 - TIR'!$C$18)/('Ejercicio 3 - TIR'!$E$18-'Ejercicio 3 - TIR'!$C$18),'Ejercicio 3 - TIR'!$C$18+SQRT(('Ejercicio 3 - TIR'!$E$18-'Ejercicio 3 - TIR'!$C$18)*('Ejercicio 3 - TIR'!$D$18-'Ejercicio 3 - TIR'!$C$18)*H752),'Ejercicio 3 - TIR'!$E$18-SQRT(('Ejercicio 3 - TIR'!$E$18-'Ejercicio 3 - TIR'!$C$18)*('Ejercicio 3 - TIR'!$E$18-'Ejercicio 3 - TIR'!$D$18)*(1-H752)))</f>
        <v>37549.3072041363</v>
      </c>
      <c r="J752" s="17">
        <f ca="1" t="shared" si="5587"/>
        <v>0.0139192316356578</v>
      </c>
      <c r="K752" s="18">
        <f ca="1">IF(J752&lt;=('Ejercicio 3 - TIR'!$D$18-'Ejercicio 3 - TIR'!$C$18)/('Ejercicio 3 - TIR'!$E$18-'Ejercicio 3 - TIR'!$C$18),'Ejercicio 3 - TIR'!$C$18+SQRT(('Ejercicio 3 - TIR'!$E$18-'Ejercicio 3 - TIR'!$C$18)*('Ejercicio 3 - TIR'!$D$18-'Ejercicio 3 - TIR'!$C$18)*J752),'Ejercicio 3 - TIR'!$E$18-SQRT(('Ejercicio 3 - TIR'!$E$18-'Ejercicio 3 - TIR'!$C$18)*('Ejercicio 3 - TIR'!$E$18-'Ejercicio 3 - TIR'!$D$18)*(1-J752)))</f>
        <v>31444.9514681638</v>
      </c>
      <c r="L752" s="17">
        <f ca="1" t="shared" si="5587"/>
        <v>0.638733049432391</v>
      </c>
      <c r="M752" s="18">
        <f ca="1">IF(L752&lt;=('Ejercicio 3 - TIR'!$D$18-'Ejercicio 3 - TIR'!$C$18)/('Ejercicio 3 - TIR'!$E$18-'Ejercicio 3 - TIR'!$C$18),'Ejercicio 3 - TIR'!$C$18+SQRT(('Ejercicio 3 - TIR'!$E$18-'Ejercicio 3 - TIR'!$C$18)*('Ejercicio 3 - TIR'!$D$18-'Ejercicio 3 - TIR'!$C$18)*L752),'Ejercicio 3 - TIR'!$E$18-SQRT(('Ejercicio 3 - TIR'!$E$18-'Ejercicio 3 - TIR'!$C$18)*('Ejercicio 3 - TIR'!$E$18-'Ejercicio 3 - TIR'!$D$18)*(1-L752)))</f>
        <v>39788.256096714</v>
      </c>
      <c r="N752" s="17">
        <f ca="1" t="shared" ref="N752:R752" si="5588">RAND()</f>
        <v>0.637790451891576</v>
      </c>
      <c r="O752" s="18">
        <f ca="1">IF(N752&lt;=('Ejercicio 3 - TIR'!$D$18-'Ejercicio 3 - TIR'!$C$18)/('Ejercicio 3 - TIR'!$E$18-'Ejercicio 3 - TIR'!$C$18),'Ejercicio 3 - TIR'!$C$18+SQRT(('Ejercicio 3 - TIR'!$E$18-'Ejercicio 3 - TIR'!$C$18)*('Ejercicio 3 - TIR'!$D$18-'Ejercicio 3 - TIR'!$C$18)*N752),'Ejercicio 3 - TIR'!$E$18-SQRT(('Ejercicio 3 - TIR'!$E$18-'Ejercicio 3 - TIR'!$C$18)*('Ejercicio 3 - TIR'!$E$18-'Ejercicio 3 - TIR'!$D$18)*(1-N752)))</f>
        <v>39781.0310184426</v>
      </c>
      <c r="P752" s="17">
        <f ca="1" t="shared" si="5588"/>
        <v>0.866959556341762</v>
      </c>
      <c r="Q752" s="19">
        <f ca="1">IF(P752&lt;=('Ejercicio 3 - TIR'!$D$22-'Ejercicio 3 - TIR'!$C$22)/('Ejercicio 3 - TIR'!$E$22-'Ejercicio 3 - TIR'!$C$22),'Ejercicio 3 - TIR'!$C$22+SQRT(('Ejercicio 3 - TIR'!$E$22-'Ejercicio 3 - TIR'!$C$22)*('Ejercicio 3 - TIR'!$D$22-'Ejercicio 3 - TIR'!$C$22)*P752),'Ejercicio 3 - TIR'!$E$22-SQRT(('Ejercicio 3 - TIR'!$E$22-'Ejercicio 3 - TIR'!$C$22)*('Ejercicio 3 - TIR'!$E$22-'Ejercicio 3 - TIR'!$D$22)*(1-P752)))</f>
        <v>0.164525091322246</v>
      </c>
      <c r="R752" s="17">
        <f ca="1" t="shared" si="5588"/>
        <v>0.878779889118269</v>
      </c>
      <c r="S752" s="19">
        <f ca="1">IF(R752&lt;=('Ejercicio 3 - TIR'!$D$23-'Ejercicio 3 - TIR'!$C$23)/('Ejercicio 3 - TIR'!$E$23-'Ejercicio 3 - TIR'!$C$23),'Ejercicio 3 - TIR'!$C$23+SQRT(('Ejercicio 3 - TIR'!$E$23-'Ejercicio 3 - TIR'!$C$23)*('Ejercicio 3 - TIR'!$D$23-'Ejercicio 3 - TIR'!$C$23)*R752),'Ejercicio 3 - TIR'!$E$23-SQRT(('Ejercicio 3 - TIR'!$E$23-'Ejercicio 3 - TIR'!$C$23)*('Ejercicio 3 - TIR'!$E$23-'Ejercicio 3 - TIR'!$D$23)*(1-R752)))</f>
        <v>0.165228534277631</v>
      </c>
      <c r="T752" s="17">
        <f ca="1" t="shared" ref="T752:X752" si="5589">RAND()</f>
        <v>0.788641888728077</v>
      </c>
      <c r="U752" s="19">
        <f ca="1">IF(T752&lt;=('Ejercicio 3 - TIR'!$D$24-'Ejercicio 3 - TIR'!$C$24)/('Ejercicio 3 - TIR'!$E$24-'Ejercicio 3 - TIR'!$C$24),'Ejercicio 3 - TIR'!$C$24+SQRT(('Ejercicio 3 - TIR'!$E$24-'Ejercicio 3 - TIR'!$C$24)*('Ejercicio 3 - TIR'!$D$24-'Ejercicio 3 - TIR'!$C$24)*T752),'Ejercicio 3 - TIR'!$E$24-SQRT(('Ejercicio 3 - TIR'!$E$24-'Ejercicio 3 - TIR'!$C$24)*('Ejercicio 3 - TIR'!$E$24-'Ejercicio 3 - TIR'!$D$24)*(1-T752)))</f>
        <v>0.19567300446908</v>
      </c>
      <c r="V752" s="17">
        <f ca="1" t="shared" si="5589"/>
        <v>0.378965319094128</v>
      </c>
      <c r="W752" s="19">
        <f ca="1">IF(V752&lt;=('Ejercicio 3 - TIR'!$D$25-'Ejercicio 3 - TIR'!$C$25)/('Ejercicio 3 - TIR'!$E$25-'Ejercicio 3 - TIR'!$C$25),'Ejercicio 3 - TIR'!$C$25+SQRT(('Ejercicio 3 - TIR'!$E$25-'Ejercicio 3 - TIR'!$C$25)*('Ejercicio 3 - TIR'!$D$25-'Ejercicio 3 - TIR'!$C$25)*V752),'Ejercicio 3 - TIR'!$E$25-SQRT(('Ejercicio 3 - TIR'!$E$25-'Ejercicio 3 - TIR'!$C$25)*('Ejercicio 3 - TIR'!$E$25-'Ejercicio 3 - TIR'!$D$25)*(1-V752)))</f>
        <v>0.20337788740125</v>
      </c>
      <c r="X752" s="17">
        <f ca="1" t="shared" si="5589"/>
        <v>0.665062839726826</v>
      </c>
      <c r="Y752" s="19">
        <f ca="1">IF(X752&lt;=('Ejercicio 3 - TIR'!$D$26-'Ejercicio 3 - TIR'!$C$26)/('Ejercicio 3 - TIR'!$E$26-'Ejercicio 3 - TIR'!$C$26),'Ejercicio 3 - TIR'!$C$26+SQRT(('Ejercicio 3 - TIR'!$E$26-'Ejercicio 3 - TIR'!$C$26)*('Ejercicio 3 - TIR'!$D$26-'Ejercicio 3 - TIR'!$C$26)*X752),'Ejercicio 3 - TIR'!$E$26-SQRT(('Ejercicio 3 - TIR'!$E$26-'Ejercicio 3 - TIR'!$C$26)*('Ejercicio 3 - TIR'!$E$26-'Ejercicio 3 - TIR'!$D$26)*(1-X752)))</f>
        <v>0.23747164868614</v>
      </c>
      <c r="Z752" s="17">
        <f ca="1" t="shared" si="5240"/>
        <v>1.16452509132225</v>
      </c>
      <c r="AA752" s="17">
        <f ca="1" t="shared" si="5241"/>
        <v>1.35693786529095</v>
      </c>
      <c r="AB752" s="17">
        <f ca="1" t="shared" si="5242"/>
        <v>1.62245397427029</v>
      </c>
      <c r="AC752" s="17">
        <f ca="1" t="shared" si="5243"/>
        <v>1.95242523596314</v>
      </c>
      <c r="AD752" s="17">
        <f ca="1" t="shared" si="5244"/>
        <v>2.41607087568373</v>
      </c>
      <c r="AE752" s="16">
        <f ca="1" t="shared" si="5245"/>
        <v>5726.06764074353</v>
      </c>
      <c r="AF752" s="16">
        <f ca="1" t="shared" si="5246"/>
        <v>6672.17740419815</v>
      </c>
      <c r="AG752" s="16">
        <f ca="1" t="shared" si="5247"/>
        <v>7977.74240322832</v>
      </c>
      <c r="AH752" s="16">
        <f ca="1" t="shared" si="5248"/>
        <v>9600.23879942826</v>
      </c>
      <c r="AI752" s="16">
        <f ca="1" t="shared" si="5249"/>
        <v>11880.0233349091</v>
      </c>
      <c r="AJ752" s="18">
        <f ca="1" t="shared" si="5250"/>
        <v>43756.1213175272</v>
      </c>
      <c r="AK752" s="18">
        <f ca="1" t="shared" si="5251"/>
        <v>50952.0767607346</v>
      </c>
      <c r="AL752" s="18">
        <f ca="1" t="shared" si="5252"/>
        <v>51017.9864802586</v>
      </c>
      <c r="AM752" s="18">
        <f ca="1" t="shared" si="5253"/>
        <v>77683.5952981885</v>
      </c>
      <c r="AN752" s="18">
        <f ca="1" t="shared" si="5254"/>
        <v>96113.7904483302</v>
      </c>
      <c r="AO752" s="18">
        <f ca="1">C752/'Ejercicio 3 - TIR'!$D$7</f>
        <v>15556.324598171</v>
      </c>
      <c r="AP752" s="18">
        <f ca="1" t="shared" si="5255"/>
        <v>28199.7967193562</v>
      </c>
      <c r="AQ752" s="18">
        <f ca="1" t="shared" si="5256"/>
        <v>35395.7521625636</v>
      </c>
      <c r="AR752" s="18">
        <f ca="1" t="shared" si="5257"/>
        <v>35461.6618820876</v>
      </c>
      <c r="AS752" s="18">
        <f ca="1" t="shared" si="5258"/>
        <v>62127.2707000175</v>
      </c>
      <c r="AT752" s="18">
        <f ca="1" t="shared" si="5259"/>
        <v>80557.4658501592</v>
      </c>
      <c r="AU752" s="18">
        <f ca="1">AP752*'Ejercicio 3 - TIR'!$D$5</f>
        <v>14099.8983596781</v>
      </c>
      <c r="AV752" s="18">
        <f ca="1">AQ752*'Ejercicio 3 - TIR'!$D$5</f>
        <v>17697.8760812818</v>
      </c>
      <c r="AW752" s="18">
        <f ca="1">AR752*'Ejercicio 3 - TIR'!$D$5</f>
        <v>17730.8309410438</v>
      </c>
      <c r="AX752" s="18">
        <f ca="1">AS752*'Ejercicio 3 - TIR'!$D$5</f>
        <v>31063.6353500088</v>
      </c>
      <c r="AY752" s="18">
        <f ca="1">AT752*'Ejercicio 3 - TIR'!$D$5</f>
        <v>40278.7329250796</v>
      </c>
      <c r="AZ752" s="18">
        <f ca="1" t="shared" ref="AZ752:BD752" si="5590">AJ752-AU752-AE752</f>
        <v>23930.1553171056</v>
      </c>
      <c r="BA752" s="18">
        <f ca="1" t="shared" si="5590"/>
        <v>26582.0232752547</v>
      </c>
      <c r="BB752" s="18">
        <f ca="1" t="shared" si="5590"/>
        <v>25309.4131359865</v>
      </c>
      <c r="BC752" s="18">
        <f ca="1" t="shared" si="5590"/>
        <v>37019.7211487515</v>
      </c>
      <c r="BD752" s="18">
        <f ca="1" t="shared" si="5590"/>
        <v>43955.0341883415</v>
      </c>
      <c r="BE752" s="18">
        <f ca="1" t="shared" ref="BE752:BI752" si="5591">AZ752/Z752</f>
        <v>20549.2827036765</v>
      </c>
      <c r="BF752" s="18">
        <f ca="1" t="shared" si="5591"/>
        <v>19589.7129523725</v>
      </c>
      <c r="BG752" s="18">
        <f ca="1" t="shared" si="5591"/>
        <v>15599.464476254</v>
      </c>
      <c r="BH752" s="18">
        <f ca="1" t="shared" si="5591"/>
        <v>18960.8905205989</v>
      </c>
      <c r="BI752" s="18">
        <f ca="1" t="shared" si="5591"/>
        <v>18192.7751502334</v>
      </c>
      <c r="BJ752" s="18">
        <f ca="1" t="shared" si="5262"/>
        <v>84087.996230912</v>
      </c>
      <c r="BK752" s="18">
        <f ca="1" t="shared" si="5263"/>
        <v>37585.1827943233</v>
      </c>
      <c r="BL752" s="18">
        <f ca="1" t="shared" si="5264"/>
        <v>121673.179025235</v>
      </c>
      <c r="BM752" s="18">
        <f ca="1">BK752*'Ejercicio 3 - TIR'!$D$5</f>
        <v>18792.5913971617</v>
      </c>
      <c r="BN752" s="18">
        <f ca="1" t="shared" si="5265"/>
        <v>102880.587628074</v>
      </c>
      <c r="BO752" s="18">
        <f ca="1" t="shared" si="5266"/>
        <v>42581.7755031542</v>
      </c>
      <c r="BP752" s="18">
        <f ca="1" t="shared" si="5267"/>
        <v>-112585.236194924</v>
      </c>
      <c r="BQ752" s="18">
        <f ca="1" t="shared" ref="BQ752:BT752" si="5592">BE752</f>
        <v>20549.2827036765</v>
      </c>
      <c r="BR752" s="18">
        <f ca="1" t="shared" si="5592"/>
        <v>19589.7129523725</v>
      </c>
      <c r="BS752" s="18">
        <f ca="1" t="shared" si="5592"/>
        <v>15599.464476254</v>
      </c>
      <c r="BT752" s="18">
        <f ca="1" t="shared" si="5592"/>
        <v>18960.8905205989</v>
      </c>
      <c r="BU752" s="18">
        <f ca="1" t="shared" si="5269"/>
        <v>60774.5506533875</v>
      </c>
      <c r="BV752" s="20">
        <f ca="1" t="shared" si="5270"/>
        <v>5.38731253848908</v>
      </c>
    </row>
    <row r="753" ht="15" customHeight="1" spans="1:74">
      <c r="A753" s="16">
        <v>752</v>
      </c>
      <c r="B753" s="17">
        <f ca="1" t="shared" ref="B753:F753" si="5593">RAND()</f>
        <v>0.396779060819934</v>
      </c>
      <c r="C753" s="18">
        <f ca="1">IF(B753&lt;=('Ejercicio 3 - TIR'!$D$13-'Ejercicio 3 - TIR'!$C$13)/('Ejercicio 3 - TIR'!$E$13-'Ejercicio 3 - TIR'!$C$13),'Ejercicio 3 - TIR'!$C$13+SQRT(('Ejercicio 3 - TIR'!$E$13-'Ejercicio 3 - TIR'!$C$13)*('Ejercicio 3 - TIR'!$D$13-'Ejercicio 3 - TIR'!$C$13)*B753),'Ejercicio 3 - TIR'!$E$13-SQRT(('Ejercicio 3 - TIR'!$E$13-'Ejercicio 3 - TIR'!$C$13)*('Ejercicio 3 - TIR'!$E$13-'Ejercicio 3 - TIR'!$D$13)*(1-B753)))</f>
        <v>73095.2582800712</v>
      </c>
      <c r="D753" s="17">
        <f ca="1" t="shared" si="5593"/>
        <v>0.104817311183616</v>
      </c>
      <c r="E753" s="18">
        <f ca="1">IF(D753&lt;=('Ejercicio 3 - TIR'!$D$14-'Ejercicio 3 - TIR'!$C$14)/('Ejercicio 3 - TIR'!$E$14-'Ejercicio 3 - TIR'!$C$14),'Ejercicio 3 - TIR'!$C$14+SQRT(('Ejercicio 3 - TIR'!$E$14-'Ejercicio 3 - TIR'!$C$14)*('Ejercicio 3 - TIR'!$D$14-'Ejercicio 3 - TIR'!$C$14)*D753),'Ejercicio 3 - TIR'!$E$14-SQRT(('Ejercicio 3 - TIR'!$E$14-'Ejercicio 3 - TIR'!$C$14)*('Ejercicio 3 - TIR'!$E$14-'Ejercicio 3 - TIR'!$D$14)*(1-D753)))</f>
        <v>27803.8006952655</v>
      </c>
      <c r="F753" s="17">
        <f ca="1" t="shared" si="5593"/>
        <v>0.070875360560849</v>
      </c>
      <c r="G753" s="18">
        <f ca="1">IF(F753&lt;=('Ejercicio 3 - TIR'!$D$18-'Ejercicio 3 - TIR'!$C$18)/('Ejercicio 3 - TIR'!$E$18-'Ejercicio 3 - TIR'!$C$18),'Ejercicio 3 - TIR'!$C$18+SQRT(('Ejercicio 3 - TIR'!$E$18-'Ejercicio 3 - TIR'!$C$18)*('Ejercicio 3 - TIR'!$D$18-'Ejercicio 3 - TIR'!$C$18)*F753),'Ejercicio 3 - TIR'!$E$18-SQRT(('Ejercicio 3 - TIR'!$E$18-'Ejercicio 3 - TIR'!$C$18)*('Ejercicio 3 - TIR'!$E$18-'Ejercicio 3 - TIR'!$D$18)*(1-F753)))</f>
        <v>33260.5680615695</v>
      </c>
      <c r="H753" s="17">
        <f ca="1" t="shared" ref="H753:L753" si="5594">RAND()</f>
        <v>0.679332541103868</v>
      </c>
      <c r="I753" s="18">
        <f ca="1">IF(H753&lt;=('Ejercicio 3 - TIR'!$D$18-'Ejercicio 3 - TIR'!$C$18)/('Ejercicio 3 - TIR'!$E$18-'Ejercicio 3 - TIR'!$C$18),'Ejercicio 3 - TIR'!$C$18+SQRT(('Ejercicio 3 - TIR'!$E$18-'Ejercicio 3 - TIR'!$C$18)*('Ejercicio 3 - TIR'!$D$18-'Ejercicio 3 - TIR'!$C$18)*H753),'Ejercicio 3 - TIR'!$E$18-SQRT(('Ejercicio 3 - TIR'!$E$18-'Ejercicio 3 - TIR'!$C$18)*('Ejercicio 3 - TIR'!$E$18-'Ejercicio 3 - TIR'!$D$18)*(1-H753)))</f>
        <v>40095.9140079715</v>
      </c>
      <c r="J753" s="17">
        <f ca="1" t="shared" si="5594"/>
        <v>0.633329785028011</v>
      </c>
      <c r="K753" s="18">
        <f ca="1">IF(J753&lt;=('Ejercicio 3 - TIR'!$D$18-'Ejercicio 3 - TIR'!$C$18)/('Ejercicio 3 - TIR'!$E$18-'Ejercicio 3 - TIR'!$C$18),'Ejercicio 3 - TIR'!$C$18+SQRT(('Ejercicio 3 - TIR'!$E$18-'Ejercicio 3 - TIR'!$C$18)*('Ejercicio 3 - TIR'!$D$18-'Ejercicio 3 - TIR'!$C$18)*J753),'Ejercicio 3 - TIR'!$E$18-SQRT(('Ejercicio 3 - TIR'!$E$18-'Ejercicio 3 - TIR'!$C$18)*('Ejercicio 3 - TIR'!$E$18-'Ejercicio 3 - TIR'!$D$18)*(1-J753)))</f>
        <v>39746.7670411374</v>
      </c>
      <c r="L753" s="17">
        <f ca="1" t="shared" si="5594"/>
        <v>0.119284168254407</v>
      </c>
      <c r="M753" s="18">
        <f ca="1">IF(L753&lt;=('Ejercicio 3 - TIR'!$D$18-'Ejercicio 3 - TIR'!$C$18)/('Ejercicio 3 - TIR'!$E$18-'Ejercicio 3 - TIR'!$C$18),'Ejercicio 3 - TIR'!$C$18+SQRT(('Ejercicio 3 - TIR'!$E$18-'Ejercicio 3 - TIR'!$C$18)*('Ejercicio 3 - TIR'!$D$18-'Ejercicio 3 - TIR'!$C$18)*L753),'Ejercicio 3 - TIR'!$E$18-SQRT(('Ejercicio 3 - TIR'!$E$18-'Ejercicio 3 - TIR'!$C$18)*('Ejercicio 3 - TIR'!$E$18-'Ejercicio 3 - TIR'!$D$18)*(1-L753)))</f>
        <v>34229.9675221166</v>
      </c>
      <c r="N753" s="17">
        <f ca="1" t="shared" ref="N753:R753" si="5595">RAND()</f>
        <v>0.580428557762874</v>
      </c>
      <c r="O753" s="18">
        <f ca="1">IF(N753&lt;=('Ejercicio 3 - TIR'!$D$18-'Ejercicio 3 - TIR'!$C$18)/('Ejercicio 3 - TIR'!$E$18-'Ejercicio 3 - TIR'!$C$18),'Ejercicio 3 - TIR'!$C$18+SQRT(('Ejercicio 3 - TIR'!$E$18-'Ejercicio 3 - TIR'!$C$18)*('Ejercicio 3 - TIR'!$D$18-'Ejercicio 3 - TIR'!$C$18)*N753),'Ejercicio 3 - TIR'!$E$18-SQRT(('Ejercicio 3 - TIR'!$E$18-'Ejercicio 3 - TIR'!$C$18)*('Ejercicio 3 - TIR'!$E$18-'Ejercicio 3 - TIR'!$D$18)*(1-N753)))</f>
        <v>39330.8243828952</v>
      </c>
      <c r="P753" s="17">
        <f ca="1" t="shared" si="5595"/>
        <v>0.442867628412694</v>
      </c>
      <c r="Q753" s="19">
        <f ca="1">IF(P753&lt;=('Ejercicio 3 - TIR'!$D$22-'Ejercicio 3 - TIR'!$C$22)/('Ejercicio 3 - TIR'!$E$22-'Ejercicio 3 - TIR'!$C$22),'Ejercicio 3 - TIR'!$C$22+SQRT(('Ejercicio 3 - TIR'!$E$22-'Ejercicio 3 - TIR'!$C$22)*('Ejercicio 3 - TIR'!$D$22-'Ejercicio 3 - TIR'!$C$22)*P753),'Ejercicio 3 - TIR'!$E$22-SQRT(('Ejercicio 3 - TIR'!$E$22-'Ejercicio 3 - TIR'!$C$22)*('Ejercicio 3 - TIR'!$E$22-'Ejercicio 3 - TIR'!$D$22)*(1-P753)))</f>
        <v>0.148234052687187</v>
      </c>
      <c r="R753" s="17">
        <f ca="1" t="shared" si="5595"/>
        <v>0.455840211461592</v>
      </c>
      <c r="S753" s="19">
        <f ca="1">IF(R753&lt;=('Ejercicio 3 - TIR'!$D$23-'Ejercicio 3 - TIR'!$C$23)/('Ejercicio 3 - TIR'!$E$23-'Ejercicio 3 - TIR'!$C$23),'Ejercicio 3 - TIR'!$C$23+SQRT(('Ejercicio 3 - TIR'!$E$23-'Ejercicio 3 - TIR'!$C$23)*('Ejercicio 3 - TIR'!$D$23-'Ejercicio 3 - TIR'!$C$23)*R753),'Ejercicio 3 - TIR'!$E$23-SQRT(('Ejercicio 3 - TIR'!$E$23-'Ejercicio 3 - TIR'!$C$23)*('Ejercicio 3 - TIR'!$E$23-'Ejercicio 3 - TIR'!$D$23)*(1-R753)))</f>
        <v>0.148644587283305</v>
      </c>
      <c r="T753" s="17">
        <f ca="1" t="shared" ref="T753:X753" si="5596">RAND()</f>
        <v>0.578000591116014</v>
      </c>
      <c r="U753" s="19">
        <f ca="1">IF(T753&lt;=('Ejercicio 3 - TIR'!$D$24-'Ejercicio 3 - TIR'!$C$24)/('Ejercicio 3 - TIR'!$E$24-'Ejercicio 3 - TIR'!$C$24),'Ejercicio 3 - TIR'!$C$24+SQRT(('Ejercicio 3 - TIR'!$E$24-'Ejercicio 3 - TIR'!$C$24)*('Ejercicio 3 - TIR'!$D$24-'Ejercicio 3 - TIR'!$C$24)*T753),'Ejercicio 3 - TIR'!$E$24-SQRT(('Ejercicio 3 - TIR'!$E$24-'Ejercicio 3 - TIR'!$C$24)*('Ejercicio 3 - TIR'!$E$24-'Ejercicio 3 - TIR'!$D$24)*(1-T753)))</f>
        <v>0.185625614989135</v>
      </c>
      <c r="V753" s="17">
        <f ca="1" t="shared" si="5596"/>
        <v>0.0556364714591078</v>
      </c>
      <c r="W753" s="19">
        <f ca="1">IF(V753&lt;=('Ejercicio 3 - TIR'!$D$25-'Ejercicio 3 - TIR'!$C$25)/('Ejercicio 3 - TIR'!$E$25-'Ejercicio 3 - TIR'!$C$25),'Ejercicio 3 - TIR'!$C$25+SQRT(('Ejercicio 3 - TIR'!$E$25-'Ejercicio 3 - TIR'!$C$25)*('Ejercicio 3 - TIR'!$D$25-'Ejercicio 3 - TIR'!$C$25)*V753),'Ejercicio 3 - TIR'!$E$25-SQRT(('Ejercicio 3 - TIR'!$E$25-'Ejercicio 3 - TIR'!$C$25)*('Ejercicio 3 - TIR'!$E$25-'Ejercicio 3 - TIR'!$D$25)*(1-V753)))</f>
        <v>0.18882559120075</v>
      </c>
      <c r="X753" s="17">
        <f ca="1" t="shared" si="5596"/>
        <v>0.606264330209779</v>
      </c>
      <c r="Y753" s="19">
        <f ca="1">IF(X753&lt;=('Ejercicio 3 - TIR'!$D$26-'Ejercicio 3 - TIR'!$C$26)/('Ejercicio 3 - TIR'!$E$26-'Ejercicio 3 - TIR'!$C$26),'Ejercicio 3 - TIR'!$C$26+SQRT(('Ejercicio 3 - TIR'!$E$26-'Ejercicio 3 - TIR'!$C$26)*('Ejercicio 3 - TIR'!$D$26-'Ejercicio 3 - TIR'!$C$26)*X753),'Ejercicio 3 - TIR'!$E$26-SQRT(('Ejercicio 3 - TIR'!$E$26-'Ejercicio 3 - TIR'!$C$26)*('Ejercicio 3 - TIR'!$E$26-'Ejercicio 3 - TIR'!$D$26)*(1-X753)))</f>
        <v>0.233889560651983</v>
      </c>
      <c r="Z753" s="17">
        <f ca="1" t="shared" si="5240"/>
        <v>1.14823405268719</v>
      </c>
      <c r="AA753" s="17">
        <f ca="1" t="shared" si="5241"/>
        <v>1.31891282955351</v>
      </c>
      <c r="AB753" s="17">
        <f ca="1" t="shared" si="5242"/>
        <v>1.56373683465644</v>
      </c>
      <c r="AC753" s="17">
        <f ca="1" t="shared" si="5243"/>
        <v>1.85901036694283</v>
      </c>
      <c r="AD753" s="17">
        <f ca="1" t="shared" si="5244"/>
        <v>2.29381348491457</v>
      </c>
      <c r="AE753" s="16">
        <f ca="1" t="shared" si="5245"/>
        <v>4121.47005716603</v>
      </c>
      <c r="AF753" s="16">
        <f ca="1" t="shared" si="5246"/>
        <v>4734.10427281397</v>
      </c>
      <c r="AG753" s="16">
        <f ca="1" t="shared" si="5247"/>
        <v>5612.87528987776</v>
      </c>
      <c r="AH753" s="16">
        <f ca="1" t="shared" si="5248"/>
        <v>6672.729784825</v>
      </c>
      <c r="AI753" s="16">
        <f ca="1" t="shared" si="5249"/>
        <v>8233.41162254712</v>
      </c>
      <c r="AJ753" s="18">
        <f ca="1" t="shared" si="5250"/>
        <v>38190.916860014</v>
      </c>
      <c r="AK753" s="18">
        <f ca="1" t="shared" si="5251"/>
        <v>52883.015397788</v>
      </c>
      <c r="AL753" s="18">
        <f ca="1" t="shared" si="5252"/>
        <v>62153.4836807351</v>
      </c>
      <c r="AM753" s="18">
        <f ca="1" t="shared" si="5253"/>
        <v>63633.8644837312</v>
      </c>
      <c r="AN753" s="18">
        <f ca="1" t="shared" si="5254"/>
        <v>90217.5753422918</v>
      </c>
      <c r="AO753" s="18">
        <f ca="1">C753/'Ejercicio 3 - TIR'!$D$7</f>
        <v>14619.0516560142</v>
      </c>
      <c r="AP753" s="18">
        <f ca="1" t="shared" si="5255"/>
        <v>23571.8652039998</v>
      </c>
      <c r="AQ753" s="18">
        <f ca="1" t="shared" si="5256"/>
        <v>38263.9637417737</v>
      </c>
      <c r="AR753" s="18">
        <f ca="1" t="shared" si="5257"/>
        <v>47534.4320247209</v>
      </c>
      <c r="AS753" s="18">
        <f ca="1" t="shared" si="5258"/>
        <v>49014.8128277169</v>
      </c>
      <c r="AT753" s="18">
        <f ca="1" t="shared" si="5259"/>
        <v>75598.5236862776</v>
      </c>
      <c r="AU753" s="18">
        <f ca="1">AP753*'Ejercicio 3 - TIR'!$D$5</f>
        <v>11785.9326019999</v>
      </c>
      <c r="AV753" s="18">
        <f ca="1">AQ753*'Ejercicio 3 - TIR'!$D$5</f>
        <v>19131.9818708869</v>
      </c>
      <c r="AW753" s="18">
        <f ca="1">AR753*'Ejercicio 3 - TIR'!$D$5</f>
        <v>23767.2160123604</v>
      </c>
      <c r="AX753" s="18">
        <f ca="1">AS753*'Ejercicio 3 - TIR'!$D$5</f>
        <v>24507.4064138585</v>
      </c>
      <c r="AY753" s="18">
        <f ca="1">AT753*'Ejercicio 3 - TIR'!$D$5</f>
        <v>37799.2618431388</v>
      </c>
      <c r="AZ753" s="18">
        <f ca="1" t="shared" ref="AZ753:BD753" si="5597">AJ753-AU753-AE753</f>
        <v>22283.5142008481</v>
      </c>
      <c r="BA753" s="18">
        <f ca="1" t="shared" si="5597"/>
        <v>29016.9292540871</v>
      </c>
      <c r="BB753" s="18">
        <f ca="1" t="shared" si="5597"/>
        <v>32773.3923784969</v>
      </c>
      <c r="BC753" s="18">
        <f ca="1" t="shared" si="5597"/>
        <v>32453.7282850477</v>
      </c>
      <c r="BD753" s="18">
        <f ca="1" t="shared" si="5597"/>
        <v>44184.9018766059</v>
      </c>
      <c r="BE753" s="18">
        <f ca="1" t="shared" ref="BE753:BI753" si="5598">AZ753/Z753</f>
        <v>19406.7700297674</v>
      </c>
      <c r="BF753" s="18">
        <f ca="1" t="shared" si="5598"/>
        <v>22000.6421985524</v>
      </c>
      <c r="BG753" s="18">
        <f ca="1" t="shared" si="5598"/>
        <v>20958.3810089742</v>
      </c>
      <c r="BH753" s="18">
        <f ca="1" t="shared" si="5598"/>
        <v>17457.5294802784</v>
      </c>
      <c r="BI753" s="18">
        <f ca="1" t="shared" si="5598"/>
        <v>19262.6393415119</v>
      </c>
      <c r="BJ753" s="18">
        <f ca="1" t="shared" si="5262"/>
        <v>63776.7329666771</v>
      </c>
      <c r="BK753" s="18">
        <f ca="1" t="shared" si="5263"/>
        <v>33533.3778252282</v>
      </c>
      <c r="BL753" s="18">
        <f ca="1" t="shared" si="5264"/>
        <v>97310.1107919053</v>
      </c>
      <c r="BM753" s="18">
        <f ca="1">BK753*'Ejercicio 3 - TIR'!$D$5</f>
        <v>16766.6889126141</v>
      </c>
      <c r="BN753" s="18">
        <f ca="1" t="shared" si="5265"/>
        <v>80543.4218792912</v>
      </c>
      <c r="BO753" s="18">
        <f ca="1" t="shared" si="5266"/>
        <v>35113.3265232726</v>
      </c>
      <c r="BP753" s="18">
        <f ca="1" t="shared" si="5267"/>
        <v>-100899.058975337</v>
      </c>
      <c r="BQ753" s="18">
        <f ca="1" t="shared" ref="BQ753:BT753" si="5599">BE753</f>
        <v>19406.7700297674</v>
      </c>
      <c r="BR753" s="18">
        <f ca="1" t="shared" si="5599"/>
        <v>22000.6421985524</v>
      </c>
      <c r="BS753" s="18">
        <f ca="1" t="shared" si="5599"/>
        <v>20958.3810089742</v>
      </c>
      <c r="BT753" s="18">
        <f ca="1" t="shared" si="5599"/>
        <v>17457.5294802784</v>
      </c>
      <c r="BU753" s="18">
        <f ca="1" t="shared" si="5269"/>
        <v>54375.9658647845</v>
      </c>
      <c r="BV753" s="20">
        <f ca="1" t="shared" si="5270"/>
        <v>8.77446069822854</v>
      </c>
    </row>
    <row r="754" ht="15" customHeight="1" spans="1:74">
      <c r="A754" s="16">
        <v>753</v>
      </c>
      <c r="B754" s="17">
        <f ca="1" t="shared" ref="B754:F754" si="5600">RAND()</f>
        <v>0.824404624855807</v>
      </c>
      <c r="C754" s="18">
        <f ca="1">IF(B754&lt;=('Ejercicio 3 - TIR'!$D$13-'Ejercicio 3 - TIR'!$C$13)/('Ejercicio 3 - TIR'!$E$13-'Ejercicio 3 - TIR'!$C$13),'Ejercicio 3 - TIR'!$C$13+SQRT(('Ejercicio 3 - TIR'!$E$13-'Ejercicio 3 - TIR'!$C$13)*('Ejercicio 3 - TIR'!$D$13-'Ejercicio 3 - TIR'!$C$13)*B754),'Ejercicio 3 - TIR'!$E$13-SQRT(('Ejercicio 3 - TIR'!$E$13-'Ejercicio 3 - TIR'!$C$13)*('Ejercicio 3 - TIR'!$E$13-'Ejercicio 3 - TIR'!$D$13)*(1-B754)))</f>
        <v>85483.9933117599</v>
      </c>
      <c r="D754" s="17">
        <f ca="1" t="shared" si="5600"/>
        <v>0.01325629407038</v>
      </c>
      <c r="E754" s="18">
        <f ca="1">IF(D754&lt;=('Ejercicio 3 - TIR'!$D$14-'Ejercicio 3 - TIR'!$C$14)/('Ejercicio 3 - TIR'!$E$14-'Ejercicio 3 - TIR'!$C$14),'Ejercicio 3 - TIR'!$C$14+SQRT(('Ejercicio 3 - TIR'!$E$14-'Ejercicio 3 - TIR'!$C$14)*('Ejercicio 3 - TIR'!$D$14-'Ejercicio 3 - TIR'!$C$14)*D754),'Ejercicio 3 - TIR'!$E$14-SQRT(('Ejercicio 3 - TIR'!$E$14-'Ejercicio 3 - TIR'!$C$14)*('Ejercicio 3 - TIR'!$E$14-'Ejercicio 3 - TIR'!$D$14)*(1-D754)))</f>
        <v>25997.106842459</v>
      </c>
      <c r="F754" s="17">
        <f ca="1" t="shared" si="5600"/>
        <v>0.955273275991332</v>
      </c>
      <c r="G754" s="18">
        <f ca="1">IF(F754&lt;=('Ejercicio 3 - TIR'!$D$18-'Ejercicio 3 - TIR'!$C$18)/('Ejercicio 3 - TIR'!$E$18-'Ejercicio 3 - TIR'!$C$18),'Ejercicio 3 - TIR'!$C$18+SQRT(('Ejercicio 3 - TIR'!$E$18-'Ejercicio 3 - TIR'!$C$18)*('Ejercicio 3 - TIR'!$D$18-'Ejercicio 3 - TIR'!$C$18)*F754),'Ejercicio 3 - TIR'!$E$18-SQRT(('Ejercicio 3 - TIR'!$E$18-'Ejercicio 3 - TIR'!$C$18)*('Ejercicio 3 - TIR'!$E$18-'Ejercicio 3 - TIR'!$D$18)*(1-F754)))</f>
        <v>43168.4694103974</v>
      </c>
      <c r="H754" s="17">
        <f ca="1" t="shared" ref="H754:L754" si="5601">RAND()</f>
        <v>0.257748377781737</v>
      </c>
      <c r="I754" s="18">
        <f ca="1">IF(H754&lt;=('Ejercicio 3 - TIR'!$D$18-'Ejercicio 3 - TIR'!$C$18)/('Ejercicio 3 - TIR'!$E$18-'Ejercicio 3 - TIR'!$C$18),'Ejercicio 3 - TIR'!$C$18+SQRT(('Ejercicio 3 - TIR'!$E$18-'Ejercicio 3 - TIR'!$C$18)*('Ejercicio 3 - TIR'!$D$18-'Ejercicio 3 - TIR'!$C$18)*H754),'Ejercicio 3 - TIR'!$E$18-SQRT(('Ejercicio 3 - TIR'!$E$18-'Ejercicio 3 - TIR'!$C$18)*('Ejercicio 3 - TIR'!$E$18-'Ejercicio 3 - TIR'!$D$18)*(1-H754)))</f>
        <v>36217.8980907748</v>
      </c>
      <c r="J754" s="17">
        <f ca="1" t="shared" si="5601"/>
        <v>0.281450256791436</v>
      </c>
      <c r="K754" s="18">
        <f ca="1">IF(J754&lt;=('Ejercicio 3 - TIR'!$D$18-'Ejercicio 3 - TIR'!$C$18)/('Ejercicio 3 - TIR'!$E$18-'Ejercicio 3 - TIR'!$C$18),'Ejercicio 3 - TIR'!$C$18+SQRT(('Ejercicio 3 - TIR'!$E$18-'Ejercicio 3 - TIR'!$C$18)*('Ejercicio 3 - TIR'!$D$18-'Ejercicio 3 - TIR'!$C$18)*J754),'Ejercicio 3 - TIR'!$E$18-SQRT(('Ejercicio 3 - TIR'!$E$18-'Ejercicio 3 - TIR'!$C$18)*('Ejercicio 3 - TIR'!$E$18-'Ejercicio 3 - TIR'!$D$18)*(1-J754)))</f>
        <v>36497.5024831635</v>
      </c>
      <c r="L754" s="17">
        <f ca="1" t="shared" si="5601"/>
        <v>0.0591690028610965</v>
      </c>
      <c r="M754" s="18">
        <f ca="1">IF(L754&lt;=('Ejercicio 3 - TIR'!$D$18-'Ejercicio 3 - TIR'!$C$18)/('Ejercicio 3 - TIR'!$E$18-'Ejercicio 3 - TIR'!$C$18),'Ejercicio 3 - TIR'!$C$18+SQRT(('Ejercicio 3 - TIR'!$E$18-'Ejercicio 3 - TIR'!$C$18)*('Ejercicio 3 - TIR'!$D$18-'Ejercicio 3 - TIR'!$C$18)*L754),'Ejercicio 3 - TIR'!$E$18-SQRT(('Ejercicio 3 - TIR'!$E$18-'Ejercicio 3 - TIR'!$C$18)*('Ejercicio 3 - TIR'!$E$18-'Ejercicio 3 - TIR'!$D$18)*(1-L754)))</f>
        <v>32979.1526360971</v>
      </c>
      <c r="N754" s="17">
        <f ca="1" t="shared" ref="N754:R754" si="5602">RAND()</f>
        <v>0.612132665141076</v>
      </c>
      <c r="O754" s="18">
        <f ca="1">IF(N754&lt;=('Ejercicio 3 - TIR'!$D$18-'Ejercicio 3 - TIR'!$C$18)/('Ejercicio 3 - TIR'!$E$18-'Ejercicio 3 - TIR'!$C$18),'Ejercicio 3 - TIR'!$C$18+SQRT(('Ejercicio 3 - TIR'!$E$18-'Ejercicio 3 - TIR'!$C$18)*('Ejercicio 3 - TIR'!$D$18-'Ejercicio 3 - TIR'!$C$18)*N754),'Ejercicio 3 - TIR'!$E$18-SQRT(('Ejercicio 3 - TIR'!$E$18-'Ejercicio 3 - TIR'!$C$18)*('Ejercicio 3 - TIR'!$E$18-'Ejercicio 3 - TIR'!$D$18)*(1-N754)))</f>
        <v>39582.2700740045</v>
      </c>
      <c r="P754" s="17">
        <f ca="1" t="shared" si="5602"/>
        <v>0.534667896248552</v>
      </c>
      <c r="Q754" s="19">
        <f ca="1">IF(P754&lt;=('Ejercicio 3 - TIR'!$D$22-'Ejercicio 3 - TIR'!$C$22)/('Ejercicio 3 - TIR'!$E$22-'Ejercicio 3 - TIR'!$C$22),'Ejercicio 3 - TIR'!$C$22+SQRT(('Ejercicio 3 - TIR'!$E$22-'Ejercicio 3 - TIR'!$C$22)*('Ejercicio 3 - TIR'!$D$22-'Ejercicio 3 - TIR'!$C$22)*P754),'Ejercicio 3 - TIR'!$E$22-SQRT(('Ejercicio 3 - TIR'!$E$22-'Ejercicio 3 - TIR'!$C$22)*('Ejercicio 3 - TIR'!$E$22-'Ejercicio 3 - TIR'!$D$22)*(1-P754)))</f>
        <v>0.151058718294578</v>
      </c>
      <c r="R754" s="17">
        <f ca="1" t="shared" si="5602"/>
        <v>0.538791992517489</v>
      </c>
      <c r="S754" s="19">
        <f ca="1">IF(R754&lt;=('Ejercicio 3 - TIR'!$D$23-'Ejercicio 3 - TIR'!$C$23)/('Ejercicio 3 - TIR'!$E$23-'Ejercicio 3 - TIR'!$C$23),'Ejercicio 3 - TIR'!$C$23+SQRT(('Ejercicio 3 - TIR'!$E$23-'Ejercicio 3 - TIR'!$C$23)*('Ejercicio 3 - TIR'!$D$23-'Ejercicio 3 - TIR'!$C$23)*R754),'Ejercicio 3 - TIR'!$E$23-SQRT(('Ejercicio 3 - TIR'!$E$23-'Ejercicio 3 - TIR'!$C$23)*('Ejercicio 3 - TIR'!$E$23-'Ejercicio 3 - TIR'!$D$23)*(1-R754)))</f>
        <v>0.151187252587292</v>
      </c>
      <c r="T754" s="17">
        <f ca="1" t="shared" ref="T754:X754" si="5603">RAND()</f>
        <v>0.183559798150161</v>
      </c>
      <c r="U754" s="19">
        <f ca="1">IF(T754&lt;=('Ejercicio 3 - TIR'!$D$24-'Ejercicio 3 - TIR'!$C$24)/('Ejercicio 3 - TIR'!$E$24-'Ejercicio 3 - TIR'!$C$24),'Ejercicio 3 - TIR'!$C$24+SQRT(('Ejercicio 3 - TIR'!$E$24-'Ejercicio 3 - TIR'!$C$24)*('Ejercicio 3 - TIR'!$D$24-'Ejercicio 3 - TIR'!$C$24)*T754),'Ejercicio 3 - TIR'!$E$24-SQRT(('Ejercicio 3 - TIR'!$E$24-'Ejercicio 3 - TIR'!$C$24)*('Ejercicio 3 - TIR'!$E$24-'Ejercicio 3 - TIR'!$D$24)*(1-T754)))</f>
        <v>0.169633531931757</v>
      </c>
      <c r="V754" s="17">
        <f ca="1" t="shared" si="5603"/>
        <v>0.506994320532197</v>
      </c>
      <c r="W754" s="19">
        <f ca="1">IF(V754&lt;=('Ejercicio 3 - TIR'!$D$25-'Ejercicio 3 - TIR'!$C$25)/('Ejercicio 3 - TIR'!$E$25-'Ejercicio 3 - TIR'!$C$25),'Ejercicio 3 - TIR'!$C$25+SQRT(('Ejercicio 3 - TIR'!$E$25-'Ejercicio 3 - TIR'!$C$25)*('Ejercicio 3 - TIR'!$D$25-'Ejercicio 3 - TIR'!$C$25)*V754),'Ejercicio 3 - TIR'!$E$25-SQRT(('Ejercicio 3 - TIR'!$E$25-'Ejercicio 3 - TIR'!$C$25)*('Ejercicio 3 - TIR'!$E$25-'Ejercicio 3 - TIR'!$D$25)*(1-V754)))</f>
        <v>0.208460622559584</v>
      </c>
      <c r="X754" s="17">
        <f ca="1" t="shared" si="5603"/>
        <v>0.308975547305243</v>
      </c>
      <c r="Y754" s="19">
        <f ca="1">IF(X754&lt;=('Ejercicio 3 - TIR'!$D$26-'Ejercicio 3 - TIR'!$C$26)/('Ejercicio 3 - TIR'!$E$26-'Ejercicio 3 - TIR'!$C$26),'Ejercicio 3 - TIR'!$C$26+SQRT(('Ejercicio 3 - TIR'!$E$26-'Ejercicio 3 - TIR'!$C$26)*('Ejercicio 3 - TIR'!$D$26-'Ejercicio 3 - TIR'!$C$26)*X754),'Ejercicio 3 - TIR'!$E$26-SQRT(('Ejercicio 3 - TIR'!$E$26-'Ejercicio 3 - TIR'!$C$26)*('Ejercicio 3 - TIR'!$E$26-'Ejercicio 3 - TIR'!$D$26)*(1-X754)))</f>
        <v>0.218883108865289</v>
      </c>
      <c r="Z754" s="17">
        <f ca="1" t="shared" si="5240"/>
        <v>1.15105871829458</v>
      </c>
      <c r="AA754" s="17">
        <f ca="1" t="shared" si="5241"/>
        <v>1.32508412348018</v>
      </c>
      <c r="AB754" s="17">
        <f ca="1" t="shared" si="5242"/>
        <v>1.54986282345283</v>
      </c>
      <c r="AC754" s="17">
        <f ca="1" t="shared" si="5243"/>
        <v>1.87294819251176</v>
      </c>
      <c r="AD754" s="17">
        <f ca="1" t="shared" si="5244"/>
        <v>2.28290491563235</v>
      </c>
      <c r="AE754" s="16">
        <f ca="1" t="shared" si="5245"/>
        <v>3927.08963898905</v>
      </c>
      <c r="AF754" s="16">
        <f ca="1" t="shared" si="5246"/>
        <v>4520.81553217182</v>
      </c>
      <c r="AG754" s="16">
        <f ca="1" t="shared" si="5247"/>
        <v>5287.69743810608</v>
      </c>
      <c r="AH754" s="16">
        <f ca="1" t="shared" si="5248"/>
        <v>6389.97413796039</v>
      </c>
      <c r="AI754" s="16">
        <f ca="1" t="shared" si="5249"/>
        <v>7788.63154284596</v>
      </c>
      <c r="AJ754" s="18">
        <f ca="1" t="shared" si="5250"/>
        <v>49689.4430702707</v>
      </c>
      <c r="AK754" s="18">
        <f ca="1" t="shared" si="5251"/>
        <v>47991.7617459089</v>
      </c>
      <c r="AL754" s="18">
        <f ca="1" t="shared" si="5252"/>
        <v>56566.1222475322</v>
      </c>
      <c r="AM754" s="18">
        <f ca="1" t="shared" si="5253"/>
        <v>61768.2443203475</v>
      </c>
      <c r="AN754" s="18">
        <f ca="1" t="shared" si="5254"/>
        <v>90362.5589238322</v>
      </c>
      <c r="AO754" s="18">
        <f ca="1">C754/'Ejercicio 3 - TIR'!$D$7</f>
        <v>17096.798662352</v>
      </c>
      <c r="AP754" s="18">
        <f ca="1" t="shared" si="5255"/>
        <v>32592.6444079187</v>
      </c>
      <c r="AQ754" s="18">
        <f ca="1" t="shared" si="5256"/>
        <v>30894.963083557</v>
      </c>
      <c r="AR754" s="18">
        <f ca="1" t="shared" si="5257"/>
        <v>39469.3235851803</v>
      </c>
      <c r="AS754" s="18">
        <f ca="1" t="shared" si="5258"/>
        <v>44671.4456579955</v>
      </c>
      <c r="AT754" s="18">
        <f ca="1" t="shared" si="5259"/>
        <v>73265.7602614802</v>
      </c>
      <c r="AU754" s="18">
        <f ca="1">AP754*'Ejercicio 3 - TIR'!$D$5</f>
        <v>16296.3222039594</v>
      </c>
      <c r="AV754" s="18">
        <f ca="1">AQ754*'Ejercicio 3 - TIR'!$D$5</f>
        <v>15447.4815417785</v>
      </c>
      <c r="AW754" s="18">
        <f ca="1">AR754*'Ejercicio 3 - TIR'!$D$5</f>
        <v>19734.6617925901</v>
      </c>
      <c r="AX754" s="18">
        <f ca="1">AS754*'Ejercicio 3 - TIR'!$D$5</f>
        <v>22335.7228289977</v>
      </c>
      <c r="AY754" s="18">
        <f ca="1">AT754*'Ejercicio 3 - TIR'!$D$5</f>
        <v>36632.8801307401</v>
      </c>
      <c r="AZ754" s="18">
        <f ca="1" t="shared" ref="AZ754:BD754" si="5604">AJ754-AU754-AE754</f>
        <v>29466.0312273223</v>
      </c>
      <c r="BA754" s="18">
        <f ca="1" t="shared" si="5604"/>
        <v>28023.4646719586</v>
      </c>
      <c r="BB754" s="18">
        <f ca="1" t="shared" si="5604"/>
        <v>31543.763016836</v>
      </c>
      <c r="BC754" s="18">
        <f ca="1" t="shared" si="5604"/>
        <v>33042.5473533893</v>
      </c>
      <c r="BD754" s="18">
        <f ca="1" t="shared" si="5604"/>
        <v>45941.0472502461</v>
      </c>
      <c r="BE754" s="18">
        <f ca="1" t="shared" ref="BE754:BI754" si="5605">AZ754/Z754</f>
        <v>25599.0687173453</v>
      </c>
      <c r="BF754" s="18">
        <f ca="1" t="shared" si="5605"/>
        <v>21148.4419557893</v>
      </c>
      <c r="BG754" s="18">
        <f ca="1" t="shared" si="5605"/>
        <v>20352.6160764099</v>
      </c>
      <c r="BH754" s="18">
        <f ca="1" t="shared" si="5605"/>
        <v>17641.9975125297</v>
      </c>
      <c r="BI754" s="18">
        <f ca="1" t="shared" si="5605"/>
        <v>20123.9424978507</v>
      </c>
      <c r="BJ754" s="18">
        <f ca="1" t="shared" si="5262"/>
        <v>59348.9230028691</v>
      </c>
      <c r="BK754" s="18">
        <f ca="1" t="shared" si="5263"/>
        <v>39030.36570786</v>
      </c>
      <c r="BL754" s="18">
        <f ca="1" t="shared" si="5264"/>
        <v>98379.2887107291</v>
      </c>
      <c r="BM754" s="18">
        <f ca="1">BK754*'Ejercicio 3 - TIR'!$D$5</f>
        <v>19515.18285393</v>
      </c>
      <c r="BN754" s="18">
        <f ca="1" t="shared" si="5265"/>
        <v>78864.1058567991</v>
      </c>
      <c r="BO754" s="18">
        <f ca="1" t="shared" si="5266"/>
        <v>34545.506173635</v>
      </c>
      <c r="BP754" s="18">
        <f ca="1" t="shared" si="5267"/>
        <v>-111481.100154219</v>
      </c>
      <c r="BQ754" s="18">
        <f ca="1" t="shared" ref="BQ754:BT754" si="5606">BE754</f>
        <v>25599.0687173453</v>
      </c>
      <c r="BR754" s="18">
        <f ca="1" t="shared" si="5606"/>
        <v>21148.4419557893</v>
      </c>
      <c r="BS754" s="18">
        <f ca="1" t="shared" si="5606"/>
        <v>20352.6160764099</v>
      </c>
      <c r="BT754" s="18">
        <f ca="1" t="shared" si="5606"/>
        <v>17641.9975125297</v>
      </c>
      <c r="BU754" s="18">
        <f ca="1" t="shared" si="5269"/>
        <v>54669.4486714856</v>
      </c>
      <c r="BV754" s="20">
        <f ca="1" t="shared" si="5270"/>
        <v>6.99002548747756</v>
      </c>
    </row>
    <row r="755" ht="15" customHeight="1" spans="1:74">
      <c r="A755" s="16">
        <v>754</v>
      </c>
      <c r="B755" s="17">
        <f ca="1" t="shared" ref="B755:F755" si="5607">RAND()</f>
        <v>0.243527799679863</v>
      </c>
      <c r="C755" s="18">
        <f ca="1">IF(B755&lt;=('Ejercicio 3 - TIR'!$D$13-'Ejercicio 3 - TIR'!$C$13)/('Ejercicio 3 - TIR'!$E$13-'Ejercicio 3 - TIR'!$C$13),'Ejercicio 3 - TIR'!$C$13+SQRT(('Ejercicio 3 - TIR'!$E$13-'Ejercicio 3 - TIR'!$C$13)*('Ejercicio 3 - TIR'!$D$13-'Ejercicio 3 - TIR'!$C$13)*B755),'Ejercicio 3 - TIR'!$E$13-SQRT(('Ejercicio 3 - TIR'!$E$13-'Ejercicio 3 - TIR'!$C$13)*('Ejercicio 3 - TIR'!$E$13-'Ejercicio 3 - TIR'!$D$13)*(1-B755)))</f>
        <v>69869.7071826851</v>
      </c>
      <c r="D755" s="17">
        <f ca="1" t="shared" si="5607"/>
        <v>0.755989524722714</v>
      </c>
      <c r="E755" s="18">
        <f ca="1">IF(D755&lt;=('Ejercicio 3 - TIR'!$D$14-'Ejercicio 3 - TIR'!$C$14)/('Ejercicio 3 - TIR'!$E$14-'Ejercicio 3 - TIR'!$C$14),'Ejercicio 3 - TIR'!$C$14+SQRT(('Ejercicio 3 - TIR'!$E$14-'Ejercicio 3 - TIR'!$C$14)*('Ejercicio 3 - TIR'!$D$14-'Ejercicio 3 - TIR'!$C$14)*D755),'Ejercicio 3 - TIR'!$E$14-SQRT(('Ejercicio 3 - TIR'!$E$14-'Ejercicio 3 - TIR'!$C$14)*('Ejercicio 3 - TIR'!$E$14-'Ejercicio 3 - TIR'!$D$14)*(1-D755)))</f>
        <v>33950.0767532478</v>
      </c>
      <c r="F755" s="17">
        <f ca="1" t="shared" si="5607"/>
        <v>0.235456355483975</v>
      </c>
      <c r="G755" s="18">
        <f ca="1">IF(F755&lt;=('Ejercicio 3 - TIR'!$D$18-'Ejercicio 3 - TIR'!$C$18)/('Ejercicio 3 - TIR'!$E$18-'Ejercicio 3 - TIR'!$C$18),'Ejercicio 3 - TIR'!$C$18+SQRT(('Ejercicio 3 - TIR'!$E$18-'Ejercicio 3 - TIR'!$C$18)*('Ejercicio 3 - TIR'!$D$18-'Ejercicio 3 - TIR'!$C$18)*F755),'Ejercicio 3 - TIR'!$E$18-SQRT(('Ejercicio 3 - TIR'!$E$18-'Ejercicio 3 - TIR'!$C$18)*('Ejercicio 3 - TIR'!$E$18-'Ejercicio 3 - TIR'!$D$18)*(1-F755)))</f>
        <v>35942.9330572198</v>
      </c>
      <c r="H755" s="17">
        <f ca="1" t="shared" ref="H755:L755" si="5608">RAND()</f>
        <v>0.422296648875287</v>
      </c>
      <c r="I755" s="18">
        <f ca="1">IF(H755&lt;=('Ejercicio 3 - TIR'!$D$18-'Ejercicio 3 - TIR'!$C$18)/('Ejercicio 3 - TIR'!$E$18-'Ejercicio 3 - TIR'!$C$18),'Ejercicio 3 - TIR'!$C$18+SQRT(('Ejercicio 3 - TIR'!$E$18-'Ejercicio 3 - TIR'!$C$18)*('Ejercicio 3 - TIR'!$D$18-'Ejercicio 3 - TIR'!$C$18)*H755),'Ejercicio 3 - TIR'!$E$18-SQRT(('Ejercicio 3 - TIR'!$E$18-'Ejercicio 3 - TIR'!$C$18)*('Ejercicio 3 - TIR'!$E$18-'Ejercicio 3 - TIR'!$D$18)*(1-H755)))</f>
        <v>37958.9256392614</v>
      </c>
      <c r="J755" s="17">
        <f ca="1" t="shared" si="5608"/>
        <v>0.434746919709758</v>
      </c>
      <c r="K755" s="18">
        <f ca="1">IF(J755&lt;=('Ejercicio 3 - TIR'!$D$18-'Ejercicio 3 - TIR'!$C$18)/('Ejercicio 3 - TIR'!$E$18-'Ejercicio 3 - TIR'!$C$18),'Ejercicio 3 - TIR'!$C$18+SQRT(('Ejercicio 3 - TIR'!$E$18-'Ejercicio 3 - TIR'!$C$18)*('Ejercicio 3 - TIR'!$D$18-'Ejercicio 3 - TIR'!$C$18)*J755),'Ejercicio 3 - TIR'!$E$18-SQRT(('Ejercicio 3 - TIR'!$E$18-'Ejercicio 3 - TIR'!$C$18)*('Ejercicio 3 - TIR'!$E$18-'Ejercicio 3 - TIR'!$D$18)*(1-J755)))</f>
        <v>38075.3970773247</v>
      </c>
      <c r="L755" s="17">
        <f ca="1" t="shared" si="5608"/>
        <v>0.545716300729415</v>
      </c>
      <c r="M755" s="18">
        <f ca="1">IF(L755&lt;=('Ejercicio 3 - TIR'!$D$18-'Ejercicio 3 - TIR'!$C$18)/('Ejercicio 3 - TIR'!$E$18-'Ejercicio 3 - TIR'!$C$18),'Ejercicio 3 - TIR'!$C$18+SQRT(('Ejercicio 3 - TIR'!$E$18-'Ejercicio 3 - TIR'!$C$18)*('Ejercicio 3 - TIR'!$D$18-'Ejercicio 3 - TIR'!$C$18)*L755),'Ejercicio 3 - TIR'!$E$18-SQRT(('Ejercicio 3 - TIR'!$E$18-'Ejercicio 3 - TIR'!$C$18)*('Ejercicio 3 - TIR'!$E$18-'Ejercicio 3 - TIR'!$D$18)*(1-L755)))</f>
        <v>39047.5104370988</v>
      </c>
      <c r="N755" s="17">
        <f ca="1" t="shared" ref="N755:R755" si="5609">RAND()</f>
        <v>0.644869079451485</v>
      </c>
      <c r="O755" s="18">
        <f ca="1">IF(N755&lt;=('Ejercicio 3 - TIR'!$D$18-'Ejercicio 3 - TIR'!$C$18)/('Ejercicio 3 - TIR'!$E$18-'Ejercicio 3 - TIR'!$C$18),'Ejercicio 3 - TIR'!$C$18+SQRT(('Ejercicio 3 - TIR'!$E$18-'Ejercicio 3 - TIR'!$C$18)*('Ejercicio 3 - TIR'!$D$18-'Ejercicio 3 - TIR'!$C$18)*N755),'Ejercicio 3 - TIR'!$E$18-SQRT(('Ejercicio 3 - TIR'!$E$18-'Ejercicio 3 - TIR'!$C$18)*('Ejercicio 3 - TIR'!$E$18-'Ejercicio 3 - TIR'!$D$18)*(1-N755)))</f>
        <v>39835.159475968</v>
      </c>
      <c r="P755" s="17">
        <f ca="1" t="shared" si="5609"/>
        <v>0.997307391198766</v>
      </c>
      <c r="Q755" s="19">
        <f ca="1">IF(P755&lt;=('Ejercicio 3 - TIR'!$D$22-'Ejercicio 3 - TIR'!$C$22)/('Ejercicio 3 - TIR'!$E$22-'Ejercicio 3 - TIR'!$C$22),'Ejercicio 3 - TIR'!$C$22+SQRT(('Ejercicio 3 - TIR'!$E$22-'Ejercicio 3 - TIR'!$C$22)*('Ejercicio 3 - TIR'!$D$22-'Ejercicio 3 - TIR'!$C$22)*P755),'Ejercicio 3 - TIR'!$E$22-SQRT(('Ejercicio 3 - TIR'!$E$22-'Ejercicio 3 - TIR'!$C$22)*('Ejercicio 3 - TIR'!$E$22-'Ejercicio 3 - TIR'!$D$22)*(1-P755)))</f>
        <v>0.177798478743636</v>
      </c>
      <c r="R755" s="17">
        <f ca="1" t="shared" si="5609"/>
        <v>0.162923586796934</v>
      </c>
      <c r="S755" s="19">
        <f ca="1">IF(R755&lt;=('Ejercicio 3 - TIR'!$D$23-'Ejercicio 3 - TIR'!$C$23)/('Ejercicio 3 - TIR'!$E$23-'Ejercicio 3 - TIR'!$C$23),'Ejercicio 3 - TIR'!$C$23+SQRT(('Ejercicio 3 - TIR'!$E$23-'Ejercicio 3 - TIR'!$C$23)*('Ejercicio 3 - TIR'!$D$23-'Ejercicio 3 - TIR'!$C$23)*R755),'Ejercicio 3 - TIR'!$E$23-SQRT(('Ejercicio 3 - TIR'!$E$23-'Ejercicio 3 - TIR'!$C$23)*('Ejercicio 3 - TIR'!$E$23-'Ejercicio 3 - TIR'!$D$23)*(1-R755)))</f>
        <v>0.137124907481049</v>
      </c>
      <c r="T755" s="17">
        <f ca="1" t="shared" ref="T755:X755" si="5610">RAND()</f>
        <v>0.882724325254701</v>
      </c>
      <c r="U755" s="19">
        <f ca="1">IF(T755&lt;=('Ejercicio 3 - TIR'!$D$24-'Ejercicio 3 - TIR'!$C$24)/('Ejercicio 3 - TIR'!$E$24-'Ejercicio 3 - TIR'!$C$24),'Ejercicio 3 - TIR'!$C$24+SQRT(('Ejercicio 3 - TIR'!$E$24-'Ejercicio 3 - TIR'!$C$24)*('Ejercicio 3 - TIR'!$D$24-'Ejercicio 3 - TIR'!$C$24)*T755),'Ejercicio 3 - TIR'!$E$24-SQRT(('Ejercicio 3 - TIR'!$E$24-'Ejercicio 3 - TIR'!$C$24)*('Ejercicio 3 - TIR'!$E$24-'Ejercicio 3 - TIR'!$D$24)*(1-T755)))</f>
        <v>0.201878965556933</v>
      </c>
      <c r="V755" s="17">
        <f ca="1" t="shared" si="5610"/>
        <v>0.083718825163517</v>
      </c>
      <c r="W755" s="19">
        <f ca="1">IF(V755&lt;=('Ejercicio 3 - TIR'!$D$25-'Ejercicio 3 - TIR'!$C$25)/('Ejercicio 3 - TIR'!$E$25-'Ejercicio 3 - TIR'!$C$25),'Ejercicio 3 - TIR'!$C$25+SQRT(('Ejercicio 3 - TIR'!$E$25-'Ejercicio 3 - TIR'!$C$25)*('Ejercicio 3 - TIR'!$D$25-'Ejercicio 3 - TIR'!$C$25)*V755),'Ejercicio 3 - TIR'!$E$25-SQRT(('Ejercicio 3 - TIR'!$E$25-'Ejercicio 3 - TIR'!$C$25)*('Ejercicio 3 - TIR'!$E$25-'Ejercicio 3 - TIR'!$D$25)*(1-V755)))</f>
        <v>0.190826188397997</v>
      </c>
      <c r="X755" s="17">
        <f ca="1" t="shared" si="5610"/>
        <v>0.30639375517064</v>
      </c>
      <c r="Y755" s="19">
        <f ca="1">IF(X755&lt;=('Ejercicio 3 - TIR'!$D$26-'Ejercicio 3 - TIR'!$C$26)/('Ejercicio 3 - TIR'!$E$26-'Ejercicio 3 - TIR'!$C$26),'Ejercicio 3 - TIR'!$C$26+SQRT(('Ejercicio 3 - TIR'!$E$26-'Ejercicio 3 - TIR'!$C$26)*('Ejercicio 3 - TIR'!$D$26-'Ejercicio 3 - TIR'!$C$26)*X755),'Ejercicio 3 - TIR'!$E$26-SQRT(('Ejercicio 3 - TIR'!$E$26-'Ejercicio 3 - TIR'!$C$26)*('Ejercicio 3 - TIR'!$E$26-'Ejercicio 3 - TIR'!$D$26)*(1-X755)))</f>
        <v>0.218762182444327</v>
      </c>
      <c r="Z755" s="17">
        <f ca="1" t="shared" si="5240"/>
        <v>1.17779847874364</v>
      </c>
      <c r="AA755" s="17">
        <f ca="1" t="shared" si="5241"/>
        <v>1.33930398617268</v>
      </c>
      <c r="AB755" s="17">
        <f ca="1" t="shared" si="5242"/>
        <v>1.60968128946749</v>
      </c>
      <c r="AC755" s="17">
        <f ca="1" t="shared" si="5243"/>
        <v>1.91685063447215</v>
      </c>
      <c r="AD755" s="17">
        <f ca="1" t="shared" si="5244"/>
        <v>2.33618506268907</v>
      </c>
      <c r="AE755" s="16">
        <f ca="1" t="shared" si="5245"/>
        <v>6036.27199995715</v>
      </c>
      <c r="AF755" s="16">
        <f ca="1" t="shared" si="5246"/>
        <v>6863.99523948172</v>
      </c>
      <c r="AG755" s="16">
        <f ca="1" t="shared" si="5247"/>
        <v>8249.691498016</v>
      </c>
      <c r="AH755" s="16">
        <f ca="1" t="shared" si="5248"/>
        <v>9823.94868204175</v>
      </c>
      <c r="AI755" s="16">
        <f ca="1" t="shared" si="5249"/>
        <v>11973.0571359463</v>
      </c>
      <c r="AJ755" s="18">
        <f ca="1" t="shared" si="5250"/>
        <v>42333.5318763779</v>
      </c>
      <c r="AK755" s="18">
        <f ca="1" t="shared" si="5251"/>
        <v>50838.5404194951</v>
      </c>
      <c r="AL755" s="18">
        <f ca="1" t="shared" si="5252"/>
        <v>61289.2542644148</v>
      </c>
      <c r="AM755" s="18">
        <f ca="1" t="shared" si="5253"/>
        <v>74848.2451559107</v>
      </c>
      <c r="AN755" s="18">
        <f ca="1" t="shared" si="5254"/>
        <v>93062.3045375933</v>
      </c>
      <c r="AO755" s="18">
        <f ca="1">C755/'Ejercicio 3 - TIR'!$D$7</f>
        <v>13973.941436537</v>
      </c>
      <c r="AP755" s="18">
        <f ca="1" t="shared" si="5255"/>
        <v>28359.5904398409</v>
      </c>
      <c r="AQ755" s="18">
        <f ca="1" t="shared" si="5256"/>
        <v>36864.5989829581</v>
      </c>
      <c r="AR755" s="18">
        <f ca="1" t="shared" si="5257"/>
        <v>47315.3128278778</v>
      </c>
      <c r="AS755" s="18">
        <f ca="1" t="shared" si="5258"/>
        <v>60874.3037193737</v>
      </c>
      <c r="AT755" s="18">
        <f ca="1" t="shared" si="5259"/>
        <v>79088.3631010563</v>
      </c>
      <c r="AU755" s="18">
        <f ca="1">AP755*'Ejercicio 3 - TIR'!$D$5</f>
        <v>14179.7952199204</v>
      </c>
      <c r="AV755" s="18">
        <f ca="1">AQ755*'Ejercicio 3 - TIR'!$D$5</f>
        <v>18432.299491479</v>
      </c>
      <c r="AW755" s="18">
        <f ca="1">AR755*'Ejercicio 3 - TIR'!$D$5</f>
        <v>23657.6564139389</v>
      </c>
      <c r="AX755" s="18">
        <f ca="1">AS755*'Ejercicio 3 - TIR'!$D$5</f>
        <v>30437.1518596869</v>
      </c>
      <c r="AY755" s="18">
        <f ca="1">AT755*'Ejercicio 3 - TIR'!$D$5</f>
        <v>39544.1815505281</v>
      </c>
      <c r="AZ755" s="18">
        <f ca="1" t="shared" ref="AZ755:BD755" si="5611">AJ755-AU755-AE755</f>
        <v>22117.4646565003</v>
      </c>
      <c r="BA755" s="18">
        <f ca="1" t="shared" si="5611"/>
        <v>25542.2456885343</v>
      </c>
      <c r="BB755" s="18">
        <f ca="1" t="shared" si="5611"/>
        <v>29381.9063524599</v>
      </c>
      <c r="BC755" s="18">
        <f ca="1" t="shared" si="5611"/>
        <v>34587.1446141821</v>
      </c>
      <c r="BD755" s="18">
        <f ca="1" t="shared" si="5611"/>
        <v>41545.0658511189</v>
      </c>
      <c r="BE755" s="18">
        <f ca="1" t="shared" ref="BE755:BI755" si="5612">AZ755/Z755</f>
        <v>18778.6493663102</v>
      </c>
      <c r="BF755" s="18">
        <f ca="1" t="shared" si="5612"/>
        <v>19071.2832577511</v>
      </c>
      <c r="BG755" s="18">
        <f ca="1" t="shared" si="5612"/>
        <v>18253.2446296744</v>
      </c>
      <c r="BH755" s="18">
        <f ca="1" t="shared" si="5612"/>
        <v>18043.7348597621</v>
      </c>
      <c r="BI755" s="18">
        <f ca="1" t="shared" si="5612"/>
        <v>17783.2940183679</v>
      </c>
      <c r="BJ755" s="18">
        <f ca="1" t="shared" si="5262"/>
        <v>79313.6621880849</v>
      </c>
      <c r="BK755" s="18">
        <f ca="1" t="shared" si="5263"/>
        <v>32645.7132509296</v>
      </c>
      <c r="BL755" s="18">
        <f ca="1" t="shared" si="5264"/>
        <v>111959.375439014</v>
      </c>
      <c r="BM755" s="18">
        <f ca="1">BK755*'Ejercicio 3 - TIR'!$D$5</f>
        <v>16322.8566254648</v>
      </c>
      <c r="BN755" s="18">
        <f ca="1" t="shared" si="5265"/>
        <v>95636.5188135496</v>
      </c>
      <c r="BO755" s="18">
        <f ca="1" t="shared" si="5266"/>
        <v>40937.0474715163</v>
      </c>
      <c r="BP755" s="18">
        <f ca="1" t="shared" si="5267"/>
        <v>-103819.783935933</v>
      </c>
      <c r="BQ755" s="18">
        <f ca="1" t="shared" ref="BQ755:BT755" si="5613">BE755</f>
        <v>18778.6493663102</v>
      </c>
      <c r="BR755" s="18">
        <f ca="1" t="shared" si="5613"/>
        <v>19071.2832577511</v>
      </c>
      <c r="BS755" s="18">
        <f ca="1" t="shared" si="5613"/>
        <v>18253.2446296744</v>
      </c>
      <c r="BT755" s="18">
        <f ca="1" t="shared" si="5613"/>
        <v>18043.7348597621</v>
      </c>
      <c r="BU755" s="18">
        <f ca="1" t="shared" si="5269"/>
        <v>58720.3414898842</v>
      </c>
      <c r="BV755" s="20">
        <f ca="1" t="shared" si="5270"/>
        <v>7.27537191269629</v>
      </c>
    </row>
    <row r="756" ht="15" customHeight="1" spans="1:74">
      <c r="A756" s="16">
        <v>755</v>
      </c>
      <c r="B756" s="17">
        <f ca="1" t="shared" ref="B756:F756" si="5614">RAND()</f>
        <v>0.413172049773596</v>
      </c>
      <c r="C756" s="18">
        <f ca="1">IF(B756&lt;=('Ejercicio 3 - TIR'!$D$13-'Ejercicio 3 - TIR'!$C$13)/('Ejercicio 3 - TIR'!$E$13-'Ejercicio 3 - TIR'!$C$13),'Ejercicio 3 - TIR'!$C$13+SQRT(('Ejercicio 3 - TIR'!$E$13-'Ejercicio 3 - TIR'!$C$13)*('Ejercicio 3 - TIR'!$D$13-'Ejercicio 3 - TIR'!$C$13)*B756),'Ejercicio 3 - TIR'!$E$13-SQRT(('Ejercicio 3 - TIR'!$E$13-'Ejercicio 3 - TIR'!$C$13)*('Ejercicio 3 - TIR'!$E$13-'Ejercicio 3 - TIR'!$D$13)*(1-B756)))</f>
        <v>73463.3547660657</v>
      </c>
      <c r="D756" s="17">
        <f ca="1" t="shared" si="5614"/>
        <v>0.199504470186675</v>
      </c>
      <c r="E756" s="18">
        <f ca="1">IF(D756&lt;=('Ejercicio 3 - TIR'!$D$14-'Ejercicio 3 - TIR'!$C$14)/('Ejercicio 3 - TIR'!$E$14-'Ejercicio 3 - TIR'!$C$14),'Ejercicio 3 - TIR'!$C$14+SQRT(('Ejercicio 3 - TIR'!$E$14-'Ejercicio 3 - TIR'!$C$14)*('Ejercicio 3 - TIR'!$D$14-'Ejercicio 3 - TIR'!$C$14)*D756),'Ejercicio 3 - TIR'!$E$14-SQRT(('Ejercicio 3 - TIR'!$E$14-'Ejercicio 3 - TIR'!$C$14)*('Ejercicio 3 - TIR'!$E$14-'Ejercicio 3 - TIR'!$D$14)*(1-D756)))</f>
        <v>28868.1824238265</v>
      </c>
      <c r="F756" s="17">
        <f ca="1" t="shared" si="5614"/>
        <v>0.920825065699093</v>
      </c>
      <c r="G756" s="18">
        <f ca="1">IF(F756&lt;=('Ejercicio 3 - TIR'!$D$18-'Ejercicio 3 - TIR'!$C$18)/('Ejercicio 3 - TIR'!$E$18-'Ejercicio 3 - TIR'!$C$18),'Ejercicio 3 - TIR'!$C$18+SQRT(('Ejercicio 3 - TIR'!$E$18-'Ejercicio 3 - TIR'!$C$18)*('Ejercicio 3 - TIR'!$D$18-'Ejercicio 3 - TIR'!$C$18)*F756),'Ejercicio 3 - TIR'!$E$18-SQRT(('Ejercicio 3 - TIR'!$E$18-'Ejercicio 3 - TIR'!$C$18)*('Ejercicio 3 - TIR'!$E$18-'Ejercicio 3 - TIR'!$D$18)*(1-F756)))</f>
        <v>42563.1741809132</v>
      </c>
      <c r="H756" s="17">
        <f ca="1" t="shared" ref="H756:L756" si="5615">RAND()</f>
        <v>0.104700748651849</v>
      </c>
      <c r="I756" s="18">
        <f ca="1">IF(H756&lt;=('Ejercicio 3 - TIR'!$D$18-'Ejercicio 3 - TIR'!$C$18)/('Ejercicio 3 - TIR'!$E$18-'Ejercicio 3 - TIR'!$C$18),'Ejercicio 3 - TIR'!$C$18+SQRT(('Ejercicio 3 - TIR'!$E$18-'Ejercicio 3 - TIR'!$C$18)*('Ejercicio 3 - TIR'!$D$18-'Ejercicio 3 - TIR'!$C$18)*H756),'Ejercicio 3 - TIR'!$E$18-SQRT(('Ejercicio 3 - TIR'!$E$18-'Ejercicio 3 - TIR'!$C$18)*('Ejercicio 3 - TIR'!$E$18-'Ejercicio 3 - TIR'!$D$18)*(1-H756)))</f>
        <v>33962.9676125067</v>
      </c>
      <c r="J756" s="17">
        <f ca="1" t="shared" si="5615"/>
        <v>0.161045511167411</v>
      </c>
      <c r="K756" s="18">
        <f ca="1">IF(J756&lt;=('Ejercicio 3 - TIR'!$D$18-'Ejercicio 3 - TIR'!$C$18)/('Ejercicio 3 - TIR'!$E$18-'Ejercicio 3 - TIR'!$C$18),'Ejercicio 3 - TIR'!$C$18+SQRT(('Ejercicio 3 - TIR'!$E$18-'Ejercicio 3 - TIR'!$C$18)*('Ejercicio 3 - TIR'!$D$18-'Ejercicio 3 - TIR'!$C$18)*J756),'Ejercicio 3 - TIR'!$E$18-SQRT(('Ejercicio 3 - TIR'!$E$18-'Ejercicio 3 - TIR'!$C$18)*('Ejercicio 3 - TIR'!$E$18-'Ejercicio 3 - TIR'!$D$18)*(1-J756)))</f>
        <v>34914.9594784811</v>
      </c>
      <c r="L756" s="17">
        <f ca="1" t="shared" si="5615"/>
        <v>0.248305291157354</v>
      </c>
      <c r="M756" s="18">
        <f ca="1">IF(L756&lt;=('Ejercicio 3 - TIR'!$D$18-'Ejercicio 3 - TIR'!$C$18)/('Ejercicio 3 - TIR'!$E$18-'Ejercicio 3 - TIR'!$C$18),'Ejercicio 3 - TIR'!$C$18+SQRT(('Ejercicio 3 - TIR'!$E$18-'Ejercicio 3 - TIR'!$C$18)*('Ejercicio 3 - TIR'!$D$18-'Ejercicio 3 - TIR'!$C$18)*L756),'Ejercicio 3 - TIR'!$E$18-SQRT(('Ejercicio 3 - TIR'!$E$18-'Ejercicio 3 - TIR'!$C$18)*('Ejercicio 3 - TIR'!$E$18-'Ejercicio 3 - TIR'!$D$18)*(1-L756)))</f>
        <v>36102.933202453</v>
      </c>
      <c r="N756" s="17">
        <f ca="1" t="shared" ref="N756:R756" si="5616">RAND()</f>
        <v>0.548533880902498</v>
      </c>
      <c r="O756" s="18">
        <f ca="1">IF(N756&lt;=('Ejercicio 3 - TIR'!$D$18-'Ejercicio 3 - TIR'!$C$18)/('Ejercicio 3 - TIR'!$E$18-'Ejercicio 3 - TIR'!$C$18),'Ejercicio 3 - TIR'!$C$18+SQRT(('Ejercicio 3 - TIR'!$E$18-'Ejercicio 3 - TIR'!$C$18)*('Ejercicio 3 - TIR'!$D$18-'Ejercicio 3 - TIR'!$C$18)*N756),'Ejercicio 3 - TIR'!$E$18-SQRT(('Ejercicio 3 - TIR'!$E$18-'Ejercicio 3 - TIR'!$C$18)*('Ejercicio 3 - TIR'!$E$18-'Ejercicio 3 - TIR'!$D$18)*(1-N756)))</f>
        <v>39070.8369038019</v>
      </c>
      <c r="P756" s="17">
        <f ca="1" t="shared" si="5616"/>
        <v>0.535462254781208</v>
      </c>
      <c r="Q756" s="19">
        <f ca="1">IF(P756&lt;=('Ejercicio 3 - TIR'!$D$22-'Ejercicio 3 - TIR'!$C$22)/('Ejercicio 3 - TIR'!$E$22-'Ejercicio 3 - TIR'!$C$22),'Ejercicio 3 - TIR'!$C$22+SQRT(('Ejercicio 3 - TIR'!$E$22-'Ejercicio 3 - TIR'!$C$22)*('Ejercicio 3 - TIR'!$D$22-'Ejercicio 3 - TIR'!$C$22)*P756),'Ejercicio 3 - TIR'!$E$22-SQRT(('Ejercicio 3 - TIR'!$E$22-'Ejercicio 3 - TIR'!$C$22)*('Ejercicio 3 - TIR'!$E$22-'Ejercicio 3 - TIR'!$D$22)*(1-P756)))</f>
        <v>0.151083431368957</v>
      </c>
      <c r="R756" s="17">
        <f ca="1" t="shared" si="5616"/>
        <v>0.567816659608292</v>
      </c>
      <c r="S756" s="19">
        <f ca="1">IF(R756&lt;=('Ejercicio 3 - TIR'!$D$23-'Ejercicio 3 - TIR'!$C$23)/('Ejercicio 3 - TIR'!$E$23-'Ejercicio 3 - TIR'!$C$23),'Ejercicio 3 - TIR'!$C$23+SQRT(('Ejercicio 3 - TIR'!$E$23-'Ejercicio 3 - TIR'!$C$23)*('Ejercicio 3 - TIR'!$D$23-'Ejercicio 3 - TIR'!$C$23)*R756),'Ejercicio 3 - TIR'!$E$23-SQRT(('Ejercicio 3 - TIR'!$E$23-'Ejercicio 3 - TIR'!$C$23)*('Ejercicio 3 - TIR'!$E$23-'Ejercicio 3 - TIR'!$D$23)*(1-R756)))</f>
        <v>0.152108603249298</v>
      </c>
      <c r="T756" s="17">
        <f ca="1" t="shared" ref="T756:X756" si="5617">RAND()</f>
        <v>0.0956781679543062</v>
      </c>
      <c r="U756" s="19">
        <f ca="1">IF(T756&lt;=('Ejercicio 3 - TIR'!$D$24-'Ejercicio 3 - TIR'!$C$24)/('Ejercicio 3 - TIR'!$E$24-'Ejercicio 3 - TIR'!$C$24),'Ejercicio 3 - TIR'!$C$24+SQRT(('Ejercicio 3 - TIR'!$E$24-'Ejercicio 3 - TIR'!$C$24)*('Ejercicio 3 - TIR'!$D$24-'Ejercicio 3 - TIR'!$C$24)*T756),'Ejercicio 3 - TIR'!$E$24-SQRT(('Ejercicio 3 - TIR'!$E$24-'Ejercicio 3 - TIR'!$C$24)*('Ejercicio 3 - TIR'!$E$24-'Ejercicio 3 - TIR'!$D$24)*(1-T756)))</f>
        <v>0.16417477169848</v>
      </c>
      <c r="V756" s="17">
        <f ca="1" t="shared" si="5617"/>
        <v>0.000257912601844046</v>
      </c>
      <c r="W756" s="19">
        <f ca="1">IF(V756&lt;=('Ejercicio 3 - TIR'!$D$25-'Ejercicio 3 - TIR'!$C$25)/('Ejercicio 3 - TIR'!$E$25-'Ejercicio 3 - TIR'!$C$25),'Ejercicio 3 - TIR'!$C$25+SQRT(('Ejercicio 3 - TIR'!$E$25-'Ejercicio 3 - TIR'!$C$25)*('Ejercicio 3 - TIR'!$D$25-'Ejercicio 3 - TIR'!$C$25)*V756),'Ejercicio 3 - TIR'!$E$25-SQRT(('Ejercicio 3 - TIR'!$E$25-'Ejercicio 3 - TIR'!$C$25)*('Ejercicio 3 - TIR'!$E$25-'Ejercicio 3 - TIR'!$D$25)*(1-V756)))</f>
        <v>0.180600897364432</v>
      </c>
      <c r="X756" s="17">
        <f ca="1" t="shared" si="5617"/>
        <v>0.674261242179168</v>
      </c>
      <c r="Y756" s="19">
        <f ca="1">IF(X756&lt;=('Ejercicio 3 - TIR'!$D$26-'Ejercicio 3 - TIR'!$C$26)/('Ejercicio 3 - TIR'!$E$26-'Ejercicio 3 - TIR'!$C$26),'Ejercicio 3 - TIR'!$C$26+SQRT(('Ejercicio 3 - TIR'!$E$26-'Ejercicio 3 - TIR'!$C$26)*('Ejercicio 3 - TIR'!$D$26-'Ejercicio 3 - TIR'!$C$26)*X756),'Ejercicio 3 - TIR'!$E$26-SQRT(('Ejercicio 3 - TIR'!$E$26-'Ejercicio 3 - TIR'!$C$26)*('Ejercicio 3 - TIR'!$E$26-'Ejercicio 3 - TIR'!$D$26)*(1-X756)))</f>
        <v>0.23805969370364</v>
      </c>
      <c r="Z756" s="17">
        <f ca="1" t="shared" si="5240"/>
        <v>1.15108343136896</v>
      </c>
      <c r="AA756" s="17">
        <f ca="1" t="shared" si="5241"/>
        <v>1.3261731243379</v>
      </c>
      <c r="AB756" s="17">
        <f ca="1" t="shared" si="5242"/>
        <v>1.54389729425873</v>
      </c>
      <c r="AC756" s="17">
        <f ca="1" t="shared" si="5243"/>
        <v>1.82272653104038</v>
      </c>
      <c r="AD756" s="17">
        <f ca="1" t="shared" si="5244"/>
        <v>2.25664425072535</v>
      </c>
      <c r="AE756" s="16">
        <f ca="1" t="shared" si="5245"/>
        <v>4361.50405797673</v>
      </c>
      <c r="AF756" s="16">
        <f ca="1" t="shared" si="5246"/>
        <v>5024.92634830171</v>
      </c>
      <c r="AG756" s="16">
        <f ca="1" t="shared" si="5247"/>
        <v>5849.89248433582</v>
      </c>
      <c r="AH756" s="16">
        <f ca="1" t="shared" si="5248"/>
        <v>6906.38831649232</v>
      </c>
      <c r="AI756" s="16">
        <f ca="1" t="shared" si="5249"/>
        <v>8550.52100371488</v>
      </c>
      <c r="AJ756" s="18">
        <f ca="1" t="shared" si="5250"/>
        <v>48993.7645861202</v>
      </c>
      <c r="AK756" s="18">
        <f ca="1" t="shared" si="5251"/>
        <v>45040.7748704649</v>
      </c>
      <c r="AL756" s="18">
        <f ca="1" t="shared" si="5252"/>
        <v>53905.1114679803</v>
      </c>
      <c r="AM756" s="18">
        <f ca="1" t="shared" si="5253"/>
        <v>65805.7741964897</v>
      </c>
      <c r="AN756" s="18">
        <f ca="1" t="shared" si="5254"/>
        <v>88168.9794699924</v>
      </c>
      <c r="AO756" s="18">
        <f ca="1">C756/'Ejercicio 3 - TIR'!$D$7</f>
        <v>14692.6709532131</v>
      </c>
      <c r="AP756" s="18">
        <f ca="1" t="shared" si="5255"/>
        <v>34301.093632907</v>
      </c>
      <c r="AQ756" s="18">
        <f ca="1" t="shared" si="5256"/>
        <v>30348.1039172517</v>
      </c>
      <c r="AR756" s="18">
        <f ca="1" t="shared" si="5257"/>
        <v>39212.4405147672</v>
      </c>
      <c r="AS756" s="18">
        <f ca="1" t="shared" si="5258"/>
        <v>51113.1032432765</v>
      </c>
      <c r="AT756" s="18">
        <f ca="1" t="shared" si="5259"/>
        <v>73476.3085167793</v>
      </c>
      <c r="AU756" s="18">
        <f ca="1">AP756*'Ejercicio 3 - TIR'!$D$5</f>
        <v>17150.5468164535</v>
      </c>
      <c r="AV756" s="18">
        <f ca="1">AQ756*'Ejercicio 3 - TIR'!$D$5</f>
        <v>15174.0519586259</v>
      </c>
      <c r="AW756" s="18">
        <f ca="1">AR756*'Ejercicio 3 - TIR'!$D$5</f>
        <v>19606.2202573836</v>
      </c>
      <c r="AX756" s="18">
        <f ca="1">AS756*'Ejercicio 3 - TIR'!$D$5</f>
        <v>25556.5516216383</v>
      </c>
      <c r="AY756" s="18">
        <f ca="1">AT756*'Ejercicio 3 - TIR'!$D$5</f>
        <v>36738.1542583896</v>
      </c>
      <c r="AZ756" s="18">
        <f ca="1" t="shared" ref="AZ756:BD756" si="5618">AJ756-AU756-AE756</f>
        <v>27481.7137116899</v>
      </c>
      <c r="BA756" s="18">
        <f ca="1" t="shared" si="5618"/>
        <v>24841.7965635373</v>
      </c>
      <c r="BB756" s="18">
        <f ca="1" t="shared" si="5618"/>
        <v>28448.9987262609</v>
      </c>
      <c r="BC756" s="18">
        <f ca="1" t="shared" si="5618"/>
        <v>33342.8342583591</v>
      </c>
      <c r="BD756" s="18">
        <f ca="1" t="shared" si="5618"/>
        <v>42880.3042078879</v>
      </c>
      <c r="BE756" s="18">
        <f ca="1" t="shared" ref="BE756:BI756" si="5619">AZ756/Z756</f>
        <v>23874.64971067</v>
      </c>
      <c r="BF756" s="18">
        <f ca="1" t="shared" si="5619"/>
        <v>18731.9408813535</v>
      </c>
      <c r="BG756" s="18">
        <f ca="1" t="shared" si="5619"/>
        <v>18426.7430431116</v>
      </c>
      <c r="BH756" s="18">
        <f ca="1" t="shared" si="5619"/>
        <v>18292.8342187062</v>
      </c>
      <c r="BI756" s="18">
        <f ca="1" t="shared" si="5619"/>
        <v>19001.8006578152</v>
      </c>
      <c r="BJ756" s="18">
        <f ca="1" t="shared" si="5262"/>
        <v>65145.2178956188</v>
      </c>
      <c r="BK756" s="18">
        <f ca="1" t="shared" si="5263"/>
        <v>33156.1314343678</v>
      </c>
      <c r="BL756" s="18">
        <f ca="1" t="shared" si="5264"/>
        <v>98301.3493299866</v>
      </c>
      <c r="BM756" s="18">
        <f ca="1">BK756*'Ejercicio 3 - TIR'!$D$5</f>
        <v>16578.0657171839</v>
      </c>
      <c r="BN756" s="18">
        <f ca="1" t="shared" si="5265"/>
        <v>81723.2836128027</v>
      </c>
      <c r="BO756" s="18">
        <f ca="1" t="shared" si="5266"/>
        <v>36214.5179004331</v>
      </c>
      <c r="BP756" s="18">
        <f ca="1" t="shared" si="5267"/>
        <v>-102331.537189892</v>
      </c>
      <c r="BQ756" s="18">
        <f ca="1" t="shared" ref="BQ756:BT756" si="5620">BE756</f>
        <v>23874.64971067</v>
      </c>
      <c r="BR756" s="18">
        <f ca="1" t="shared" si="5620"/>
        <v>18731.9408813535</v>
      </c>
      <c r="BS756" s="18">
        <f ca="1" t="shared" si="5620"/>
        <v>18426.7430431116</v>
      </c>
      <c r="BT756" s="18">
        <f ca="1" t="shared" si="5620"/>
        <v>18292.8342187062</v>
      </c>
      <c r="BU756" s="18">
        <f ca="1" t="shared" si="5269"/>
        <v>55216.3185582483</v>
      </c>
      <c r="BV756" s="20">
        <f ca="1" t="shared" si="5270"/>
        <v>8.47793460429895</v>
      </c>
    </row>
    <row r="757" ht="15" customHeight="1" spans="1:74">
      <c r="A757" s="16">
        <v>756</v>
      </c>
      <c r="B757" s="17">
        <f ca="1" t="shared" ref="B757:F757" si="5621">RAND()</f>
        <v>0.91074044441712</v>
      </c>
      <c r="C757" s="18">
        <f ca="1">IF(B757&lt;=('Ejercicio 3 - TIR'!$D$13-'Ejercicio 3 - TIR'!$C$13)/('Ejercicio 3 - TIR'!$E$13-'Ejercicio 3 - TIR'!$C$13),'Ejercicio 3 - TIR'!$C$13+SQRT(('Ejercicio 3 - TIR'!$E$13-'Ejercicio 3 - TIR'!$C$13)*('Ejercicio 3 - TIR'!$D$13-'Ejercicio 3 - TIR'!$C$13)*B757),'Ejercicio 3 - TIR'!$E$13-SQRT(('Ejercicio 3 - TIR'!$E$13-'Ejercicio 3 - TIR'!$C$13)*('Ejercicio 3 - TIR'!$E$13-'Ejercicio 3 - TIR'!$D$13)*(1-B757)))</f>
        <v>89650.5330234134</v>
      </c>
      <c r="D757" s="17">
        <f ca="1" t="shared" si="5621"/>
        <v>0.308429722775464</v>
      </c>
      <c r="E757" s="18">
        <f ca="1">IF(D757&lt;=('Ejercicio 3 - TIR'!$D$14-'Ejercicio 3 - TIR'!$C$14)/('Ejercicio 3 - TIR'!$E$14-'Ejercicio 3 - TIR'!$C$14),'Ejercicio 3 - TIR'!$C$14+SQRT(('Ejercicio 3 - TIR'!$E$14-'Ejercicio 3 - TIR'!$C$14)*('Ejercicio 3 - TIR'!$D$14-'Ejercicio 3 - TIR'!$C$14)*D757),'Ejercicio 3 - TIR'!$E$14-SQRT(('Ejercicio 3 - TIR'!$E$14-'Ejercicio 3 - TIR'!$C$14)*('Ejercicio 3 - TIR'!$E$14-'Ejercicio 3 - TIR'!$D$14)*(1-D757)))</f>
        <v>29809.5976139548</v>
      </c>
      <c r="F757" s="17">
        <f ca="1" t="shared" si="5621"/>
        <v>0.768432185526296</v>
      </c>
      <c r="G757" s="18">
        <f ca="1">IF(F757&lt;=('Ejercicio 3 - TIR'!$D$18-'Ejercicio 3 - TIR'!$C$18)/('Ejercicio 3 - TIR'!$E$18-'Ejercicio 3 - TIR'!$C$18),'Ejercicio 3 - TIR'!$C$18+SQRT(('Ejercicio 3 - TIR'!$E$18-'Ejercicio 3 - TIR'!$C$18)*('Ejercicio 3 - TIR'!$D$18-'Ejercicio 3 - TIR'!$C$18)*F757),'Ejercicio 3 - TIR'!$E$18-SQRT(('Ejercicio 3 - TIR'!$E$18-'Ejercicio 3 - TIR'!$C$18)*('Ejercicio 3 - TIR'!$E$18-'Ejercicio 3 - TIR'!$D$18)*(1-F757)))</f>
        <v>40832.5564088367</v>
      </c>
      <c r="H757" s="17">
        <f ca="1" t="shared" ref="H757:L757" si="5622">RAND()</f>
        <v>0.771358374130758</v>
      </c>
      <c r="I757" s="18">
        <f ca="1">IF(H757&lt;=('Ejercicio 3 - TIR'!$D$18-'Ejercicio 3 - TIR'!$C$18)/('Ejercicio 3 - TIR'!$E$18-'Ejercicio 3 - TIR'!$C$18),'Ejercicio 3 - TIR'!$C$18+SQRT(('Ejercicio 3 - TIR'!$E$18-'Ejercicio 3 - TIR'!$C$18)*('Ejercicio 3 - TIR'!$D$18-'Ejercicio 3 - TIR'!$C$18)*H757),'Ejercicio 3 - TIR'!$E$18-SQRT(('Ejercicio 3 - TIR'!$E$18-'Ejercicio 3 - TIR'!$C$18)*('Ejercicio 3 - TIR'!$E$18-'Ejercicio 3 - TIR'!$D$18)*(1-H757)))</f>
        <v>40858.9709080721</v>
      </c>
      <c r="J757" s="17">
        <f ca="1" t="shared" si="5622"/>
        <v>0.346113985266461</v>
      </c>
      <c r="K757" s="18">
        <f ca="1">IF(J757&lt;=('Ejercicio 3 - TIR'!$D$18-'Ejercicio 3 - TIR'!$C$18)/('Ejercicio 3 - TIR'!$E$18-'Ejercicio 3 - TIR'!$C$18),'Ejercicio 3 - TIR'!$C$18+SQRT(('Ejercicio 3 - TIR'!$E$18-'Ejercicio 3 - TIR'!$C$18)*('Ejercicio 3 - TIR'!$D$18-'Ejercicio 3 - TIR'!$C$18)*J757),'Ejercicio 3 - TIR'!$E$18-SQRT(('Ejercicio 3 - TIR'!$E$18-'Ejercicio 3 - TIR'!$C$18)*('Ejercicio 3 - TIR'!$E$18-'Ejercicio 3 - TIR'!$D$18)*(1-J757)))</f>
        <v>37205.3520240145</v>
      </c>
      <c r="L757" s="17">
        <f ca="1" t="shared" si="5622"/>
        <v>0.892366919027956</v>
      </c>
      <c r="M757" s="18">
        <f ca="1">IF(L757&lt;=('Ejercicio 3 - TIR'!$D$18-'Ejercicio 3 - TIR'!$C$18)/('Ejercicio 3 - TIR'!$E$18-'Ejercicio 3 - TIR'!$C$18),'Ejercicio 3 - TIR'!$C$18+SQRT(('Ejercicio 3 - TIR'!$E$18-'Ejercicio 3 - TIR'!$C$18)*('Ejercicio 3 - TIR'!$D$18-'Ejercicio 3 - TIR'!$C$18)*L757),'Ejercicio 3 - TIR'!$E$18-SQRT(('Ejercicio 3 - TIR'!$E$18-'Ejercicio 3 - TIR'!$C$18)*('Ejercicio 3 - TIR'!$E$18-'Ejercicio 3 - TIR'!$D$18)*(1-L757)))</f>
        <v>42158.7888017778</v>
      </c>
      <c r="N757" s="17">
        <f ca="1" t="shared" ref="N757:R757" si="5623">RAND()</f>
        <v>0.0901334377748053</v>
      </c>
      <c r="O757" s="18">
        <f ca="1">IF(N757&lt;=('Ejercicio 3 - TIR'!$D$18-'Ejercicio 3 - TIR'!$C$18)/('Ejercicio 3 - TIR'!$E$18-'Ejercicio 3 - TIR'!$C$18),'Ejercicio 3 - TIR'!$C$18+SQRT(('Ejercicio 3 - TIR'!$E$18-'Ejercicio 3 - TIR'!$C$18)*('Ejercicio 3 - TIR'!$D$18-'Ejercicio 3 - TIR'!$C$18)*N757),'Ejercicio 3 - TIR'!$E$18-SQRT(('Ejercicio 3 - TIR'!$E$18-'Ejercicio 3 - TIR'!$C$18)*('Ejercicio 3 - TIR'!$E$18-'Ejercicio 3 - TIR'!$D$18)*(1-N757)))</f>
        <v>33676.9573924946</v>
      </c>
      <c r="P757" s="17">
        <f ca="1" t="shared" si="5623"/>
        <v>0.686658937840791</v>
      </c>
      <c r="Q757" s="19">
        <f ca="1">IF(P757&lt;=('Ejercicio 3 - TIR'!$D$22-'Ejercicio 3 - TIR'!$C$22)/('Ejercicio 3 - TIR'!$E$22-'Ejercicio 3 - TIR'!$C$22),'Ejercicio 3 - TIR'!$C$22+SQRT(('Ejercicio 3 - TIR'!$E$22-'Ejercicio 3 - TIR'!$C$22)*('Ejercicio 3 - TIR'!$D$22-'Ejercicio 3 - TIR'!$C$22)*P757),'Ejercicio 3 - TIR'!$E$22-SQRT(('Ejercicio 3 - TIR'!$E$22-'Ejercicio 3 - TIR'!$C$22)*('Ejercicio 3 - TIR'!$E$22-'Ejercicio 3 - TIR'!$D$22)*(1-P757)))</f>
        <v>0.15625102292968</v>
      </c>
      <c r="R757" s="17">
        <f ca="1" t="shared" si="5623"/>
        <v>0.348944229544121</v>
      </c>
      <c r="S757" s="19">
        <f ca="1">IF(R757&lt;=('Ejercicio 3 - TIR'!$D$23-'Ejercicio 3 - TIR'!$C$23)/('Ejercicio 3 - TIR'!$E$23-'Ejercicio 3 - TIR'!$C$23),'Ejercicio 3 - TIR'!$C$23+SQRT(('Ejercicio 3 - TIR'!$E$23-'Ejercicio 3 - TIR'!$C$23)*('Ejercicio 3 - TIR'!$D$23-'Ejercicio 3 - TIR'!$C$23)*R757),'Ejercicio 3 - TIR'!$E$23-SQRT(('Ejercicio 3 - TIR'!$E$23-'Ejercicio 3 - TIR'!$C$23)*('Ejercicio 3 - TIR'!$E$23-'Ejercicio 3 - TIR'!$D$23)*(1-R757)))</f>
        <v>0.145061915592776</v>
      </c>
      <c r="T757" s="17">
        <f ca="1" t="shared" ref="T757:X757" si="5624">RAND()</f>
        <v>0.0300193897321803</v>
      </c>
      <c r="U757" s="19">
        <f ca="1">IF(T757&lt;=('Ejercicio 3 - TIR'!$D$24-'Ejercicio 3 - TIR'!$C$24)/('Ejercicio 3 - TIR'!$E$24-'Ejercicio 3 - TIR'!$C$24),'Ejercicio 3 - TIR'!$C$24+SQRT(('Ejercicio 3 - TIR'!$E$24-'Ejercicio 3 - TIR'!$C$24)*('Ejercicio 3 - TIR'!$D$24-'Ejercicio 3 - TIR'!$C$24)*T757),'Ejercicio 3 - TIR'!$E$24-SQRT(('Ejercicio 3 - TIR'!$E$24-'Ejercicio 3 - TIR'!$C$24)*('Ejercicio 3 - TIR'!$E$24-'Ejercicio 3 - TIR'!$D$24)*(1-T757)))</f>
        <v>0.157939818539336</v>
      </c>
      <c r="V757" s="17">
        <f ca="1" t="shared" si="5624"/>
        <v>0.831309726986256</v>
      </c>
      <c r="W757" s="19">
        <f ca="1">IF(V757&lt;=('Ejercicio 3 - TIR'!$D$25-'Ejercicio 3 - TIR'!$C$25)/('Ejercicio 3 - TIR'!$E$25-'Ejercicio 3 - TIR'!$C$25),'Ejercicio 3 - TIR'!$C$25+SQRT(('Ejercicio 3 - TIR'!$E$25-'Ejercicio 3 - TIR'!$C$25)*('Ejercicio 3 - TIR'!$D$25-'Ejercicio 3 - TIR'!$C$25)*V757),'Ejercicio 3 - TIR'!$E$25-SQRT(('Ejercicio 3 - TIR'!$E$25-'Ejercicio 3 - TIR'!$C$25)*('Ejercicio 3 - TIR'!$E$25-'Ejercicio 3 - TIR'!$D$25)*(1-V757)))</f>
        <v>0.225701523596157</v>
      </c>
      <c r="X757" s="17">
        <f ca="1" t="shared" si="5624"/>
        <v>0.275208656584584</v>
      </c>
      <c r="Y757" s="19">
        <f ca="1">IF(X757&lt;=('Ejercicio 3 - TIR'!$D$26-'Ejercicio 3 - TIR'!$C$26)/('Ejercicio 3 - TIR'!$E$26-'Ejercicio 3 - TIR'!$C$26),'Ejercicio 3 - TIR'!$C$26+SQRT(('Ejercicio 3 - TIR'!$E$26-'Ejercicio 3 - TIR'!$C$26)*('Ejercicio 3 - TIR'!$D$26-'Ejercicio 3 - TIR'!$C$26)*X757),'Ejercicio 3 - TIR'!$E$26-SQRT(('Ejercicio 3 - TIR'!$E$26-'Ejercicio 3 - TIR'!$C$26)*('Ejercicio 3 - TIR'!$E$26-'Ejercicio 3 - TIR'!$D$26)*(1-X757)))</f>
        <v>0.217259188776968</v>
      </c>
      <c r="Z757" s="17">
        <f ca="1" t="shared" si="5240"/>
        <v>1.15625102292968</v>
      </c>
      <c r="AA757" s="17">
        <f ca="1" t="shared" si="5241"/>
        <v>1.32397901122197</v>
      </c>
      <c r="AB757" s="17">
        <f ca="1" t="shared" si="5242"/>
        <v>1.53308801600425</v>
      </c>
      <c r="AC757" s="17">
        <f ca="1" t="shared" si="5243"/>
        <v>1.87910831702342</v>
      </c>
      <c r="AD757" s="17">
        <f ca="1" t="shared" si="5244"/>
        <v>2.28736186560398</v>
      </c>
      <c r="AE757" s="16">
        <f ca="1" t="shared" si="5245"/>
        <v>4657.78012030259</v>
      </c>
      <c r="AF757" s="16">
        <f ca="1" t="shared" si="5246"/>
        <v>5333.44662696364</v>
      </c>
      <c r="AG757" s="16">
        <f ca="1" t="shared" si="5247"/>
        <v>6175.8102194155</v>
      </c>
      <c r="AH757" s="16">
        <f ca="1" t="shared" si="5248"/>
        <v>7569.6999953783</v>
      </c>
      <c r="AI757" s="16">
        <f ca="1" t="shared" si="5249"/>
        <v>9214.28687565921</v>
      </c>
      <c r="AJ757" s="18">
        <f ca="1" t="shared" si="5250"/>
        <v>47212.6851165513</v>
      </c>
      <c r="AK757" s="18">
        <f ca="1" t="shared" si="5251"/>
        <v>54096.4199024164</v>
      </c>
      <c r="AL757" s="18">
        <f ca="1" t="shared" si="5252"/>
        <v>57039.0793192361</v>
      </c>
      <c r="AM757" s="18">
        <f ca="1" t="shared" si="5253"/>
        <v>79220.9306730545</v>
      </c>
      <c r="AN757" s="18">
        <f ca="1" t="shared" si="5254"/>
        <v>77031.3880891624</v>
      </c>
      <c r="AO757" s="18">
        <f ca="1">C757/'Ejercicio 3 - TIR'!$D$7</f>
        <v>17930.1066046827</v>
      </c>
      <c r="AP757" s="18">
        <f ca="1" t="shared" si="5255"/>
        <v>29282.5785118686</v>
      </c>
      <c r="AQ757" s="18">
        <f ca="1" t="shared" si="5256"/>
        <v>36166.3132977337</v>
      </c>
      <c r="AR757" s="18">
        <f ca="1" t="shared" si="5257"/>
        <v>39108.9727145534</v>
      </c>
      <c r="AS757" s="18">
        <f ca="1" t="shared" si="5258"/>
        <v>61290.8240683718</v>
      </c>
      <c r="AT757" s="18">
        <f ca="1" t="shared" si="5259"/>
        <v>59101.2814844797</v>
      </c>
      <c r="AU757" s="18">
        <f ca="1">AP757*'Ejercicio 3 - TIR'!$D$5</f>
        <v>14641.2892559343</v>
      </c>
      <c r="AV757" s="18">
        <f ca="1">AQ757*'Ejercicio 3 - TIR'!$D$5</f>
        <v>18083.1566488668</v>
      </c>
      <c r="AW757" s="18">
        <f ca="1">AR757*'Ejercicio 3 - TIR'!$D$5</f>
        <v>19554.4863572767</v>
      </c>
      <c r="AX757" s="18">
        <f ca="1">AS757*'Ejercicio 3 - TIR'!$D$5</f>
        <v>30645.4120341859</v>
      </c>
      <c r="AY757" s="18">
        <f ca="1">AT757*'Ejercicio 3 - TIR'!$D$5</f>
        <v>29550.6407422398</v>
      </c>
      <c r="AZ757" s="18">
        <f ca="1" t="shared" ref="AZ757:BD757" si="5625">AJ757-AU757-AE757</f>
        <v>27913.6157403144</v>
      </c>
      <c r="BA757" s="18">
        <f ca="1" t="shared" si="5625"/>
        <v>30679.8166265859</v>
      </c>
      <c r="BB757" s="18">
        <f ca="1" t="shared" si="5625"/>
        <v>31308.7827425439</v>
      </c>
      <c r="BC757" s="18">
        <f ca="1" t="shared" si="5625"/>
        <v>41005.8186434903</v>
      </c>
      <c r="BD757" s="18">
        <f ca="1" t="shared" si="5625"/>
        <v>38266.4604712633</v>
      </c>
      <c r="BE757" s="18">
        <f ca="1" t="shared" ref="BE757:BI757" si="5626">AZ757/Z757</f>
        <v>24141.4841472638</v>
      </c>
      <c r="BF757" s="18">
        <f ca="1" t="shared" si="5626"/>
        <v>23172.4342807141</v>
      </c>
      <c r="BG757" s="18">
        <f ca="1" t="shared" si="5626"/>
        <v>20422.0386668635</v>
      </c>
      <c r="BH757" s="18">
        <f ca="1" t="shared" si="5626"/>
        <v>21821.9558031892</v>
      </c>
      <c r="BI757" s="18">
        <f ca="1" t="shared" si="5626"/>
        <v>16729.5175488811</v>
      </c>
      <c r="BJ757" s="18">
        <f ca="1" t="shared" si="5262"/>
        <v>68185.3368111597</v>
      </c>
      <c r="BK757" s="18">
        <f ca="1" t="shared" si="5263"/>
        <v>41012.6420937653</v>
      </c>
      <c r="BL757" s="18">
        <f ca="1" t="shared" si="5264"/>
        <v>109197.978904925</v>
      </c>
      <c r="BM757" s="18">
        <f ca="1">BK757*'Ejercicio 3 - TIR'!$D$5</f>
        <v>20506.3210468827</v>
      </c>
      <c r="BN757" s="18">
        <f ca="1" t="shared" si="5265"/>
        <v>88691.6578580424</v>
      </c>
      <c r="BO757" s="18">
        <f ca="1" t="shared" si="5266"/>
        <v>38774.6509162962</v>
      </c>
      <c r="BP757" s="18">
        <f ca="1" t="shared" si="5267"/>
        <v>-119460.130637368</v>
      </c>
      <c r="BQ757" s="18">
        <f ca="1" t="shared" ref="BQ757:BT757" si="5627">BE757</f>
        <v>24141.4841472638</v>
      </c>
      <c r="BR757" s="18">
        <f ca="1" t="shared" si="5627"/>
        <v>23172.4342807141</v>
      </c>
      <c r="BS757" s="18">
        <f ca="1" t="shared" si="5627"/>
        <v>20422.0386668635</v>
      </c>
      <c r="BT757" s="18">
        <f ca="1" t="shared" si="5627"/>
        <v>21821.9558031892</v>
      </c>
      <c r="BU757" s="18">
        <f ca="1" t="shared" si="5269"/>
        <v>55504.1684651773</v>
      </c>
      <c r="BV757" s="20">
        <f ca="1" t="shared" si="5270"/>
        <v>5.95838330363621</v>
      </c>
    </row>
    <row r="758" ht="15" customHeight="1" spans="1:74">
      <c r="A758" s="16">
        <v>757</v>
      </c>
      <c r="B758" s="17">
        <f ca="1" t="shared" ref="B758:F758" si="5628">RAND()</f>
        <v>0.428255766862405</v>
      </c>
      <c r="C758" s="18">
        <f ca="1">IF(B758&lt;=('Ejercicio 3 - TIR'!$D$13-'Ejercicio 3 - TIR'!$C$13)/('Ejercicio 3 - TIR'!$E$13-'Ejercicio 3 - TIR'!$C$13),'Ejercicio 3 - TIR'!$C$13+SQRT(('Ejercicio 3 - TIR'!$E$13-'Ejercicio 3 - TIR'!$C$13)*('Ejercicio 3 - TIR'!$D$13-'Ejercicio 3 - TIR'!$C$13)*B758),'Ejercicio 3 - TIR'!$E$13-SQRT(('Ejercicio 3 - TIR'!$E$13-'Ejercicio 3 - TIR'!$C$13)*('Ejercicio 3 - TIR'!$E$13-'Ejercicio 3 - TIR'!$D$13)*(1-B758)))</f>
        <v>73806.62145188</v>
      </c>
      <c r="D758" s="17">
        <f ca="1" t="shared" si="5628"/>
        <v>0.943692681666797</v>
      </c>
      <c r="E758" s="18">
        <f ca="1">IF(D758&lt;=('Ejercicio 3 - TIR'!$D$14-'Ejercicio 3 - TIR'!$C$14)/('Ejercicio 3 - TIR'!$E$14-'Ejercicio 3 - TIR'!$C$14),'Ejercicio 3 - TIR'!$C$14+SQRT(('Ejercicio 3 - TIR'!$E$14-'Ejercicio 3 - TIR'!$C$14)*('Ejercicio 3 - TIR'!$D$14-'Ejercicio 3 - TIR'!$C$14)*D758),'Ejercicio 3 - TIR'!$E$14-SQRT(('Ejercicio 3 - TIR'!$E$14-'Ejercicio 3 - TIR'!$C$14)*('Ejercicio 3 - TIR'!$E$14-'Ejercicio 3 - TIR'!$D$14)*(1-D758)))</f>
        <v>37093.7829141682</v>
      </c>
      <c r="F758" s="17">
        <f ca="1" t="shared" si="5628"/>
        <v>0.27248464056851</v>
      </c>
      <c r="G758" s="18">
        <f ca="1">IF(F758&lt;=('Ejercicio 3 - TIR'!$D$18-'Ejercicio 3 - TIR'!$C$18)/('Ejercicio 3 - TIR'!$E$18-'Ejercicio 3 - TIR'!$C$18),'Ejercicio 3 - TIR'!$C$18+SQRT(('Ejercicio 3 - TIR'!$E$18-'Ejercicio 3 - TIR'!$C$18)*('Ejercicio 3 - TIR'!$D$18-'Ejercicio 3 - TIR'!$C$18)*F758),'Ejercicio 3 - TIR'!$E$18-SQRT(('Ejercicio 3 - TIR'!$E$18-'Ejercicio 3 - TIR'!$C$18)*('Ejercicio 3 - TIR'!$E$18-'Ejercicio 3 - TIR'!$D$18)*(1-F758)))</f>
        <v>36393.1757433436</v>
      </c>
      <c r="H758" s="17">
        <f ca="1" t="shared" ref="H758:L758" si="5629">RAND()</f>
        <v>0.679714489545866</v>
      </c>
      <c r="I758" s="18">
        <f ca="1">IF(H758&lt;=('Ejercicio 3 - TIR'!$D$18-'Ejercicio 3 - TIR'!$C$18)/('Ejercicio 3 - TIR'!$E$18-'Ejercicio 3 - TIR'!$C$18),'Ejercicio 3 - TIR'!$C$18+SQRT(('Ejercicio 3 - TIR'!$E$18-'Ejercicio 3 - TIR'!$C$18)*('Ejercicio 3 - TIR'!$D$18-'Ejercicio 3 - TIR'!$C$18)*H758),'Ejercicio 3 - TIR'!$E$18-SQRT(('Ejercicio 3 - TIR'!$E$18-'Ejercicio 3 - TIR'!$C$18)*('Ejercicio 3 - TIR'!$E$18-'Ejercicio 3 - TIR'!$D$18)*(1-H758)))</f>
        <v>40098.8355175469</v>
      </c>
      <c r="J758" s="17">
        <f ca="1" t="shared" si="5629"/>
        <v>0.807200567683035</v>
      </c>
      <c r="K758" s="18">
        <f ca="1">IF(J758&lt;=('Ejercicio 3 - TIR'!$D$18-'Ejercicio 3 - TIR'!$C$18)/('Ejercicio 3 - TIR'!$E$18-'Ejercicio 3 - TIR'!$C$18),'Ejercicio 3 - TIR'!$C$18+SQRT(('Ejercicio 3 - TIR'!$E$18-'Ejercicio 3 - TIR'!$C$18)*('Ejercicio 3 - TIR'!$D$18-'Ejercicio 3 - TIR'!$C$18)*J758),'Ejercicio 3 - TIR'!$E$18-SQRT(('Ejercicio 3 - TIR'!$E$18-'Ejercicio 3 - TIR'!$C$18)*('Ejercicio 3 - TIR'!$E$18-'Ejercicio 3 - TIR'!$D$18)*(1-J758)))</f>
        <v>41197.3749298975</v>
      </c>
      <c r="L758" s="17">
        <f ca="1" t="shared" si="5629"/>
        <v>0.103466824570069</v>
      </c>
      <c r="M758" s="18">
        <f ca="1">IF(L758&lt;=('Ejercicio 3 - TIR'!$D$18-'Ejercicio 3 - TIR'!$C$18)/('Ejercicio 3 - TIR'!$E$18-'Ejercicio 3 - TIR'!$C$18),'Ejercicio 3 - TIR'!$C$18+SQRT(('Ejercicio 3 - TIR'!$E$18-'Ejercicio 3 - TIR'!$C$18)*('Ejercicio 3 - TIR'!$D$18-'Ejercicio 3 - TIR'!$C$18)*L758),'Ejercicio 3 - TIR'!$E$18-SQRT(('Ejercicio 3 - TIR'!$E$18-'Ejercicio 3 - TIR'!$C$18)*('Ejercicio 3 - TIR'!$E$18-'Ejercicio 3 - TIR'!$D$18)*(1-L758)))</f>
        <v>33939.5461268413</v>
      </c>
      <c r="N758" s="17">
        <f ca="1" t="shared" ref="N758:R758" si="5630">RAND()</f>
        <v>0.830347008241398</v>
      </c>
      <c r="O758" s="18">
        <f ca="1">IF(N758&lt;=('Ejercicio 3 - TIR'!$D$18-'Ejercicio 3 - TIR'!$C$18)/('Ejercicio 3 - TIR'!$E$18-'Ejercicio 3 - TIR'!$C$18),'Ejercicio 3 - TIR'!$C$18+SQRT(('Ejercicio 3 - TIR'!$E$18-'Ejercicio 3 - TIR'!$C$18)*('Ejercicio 3 - TIR'!$D$18-'Ejercicio 3 - TIR'!$C$18)*N758),'Ejercicio 3 - TIR'!$E$18-SQRT(('Ejercicio 3 - TIR'!$E$18-'Ejercicio 3 - TIR'!$C$18)*('Ejercicio 3 - TIR'!$E$18-'Ejercicio 3 - TIR'!$D$18)*(1-N758)))</f>
        <v>41432.9319628166</v>
      </c>
      <c r="P758" s="17">
        <f ca="1" t="shared" si="5630"/>
        <v>0.975306281754274</v>
      </c>
      <c r="Q758" s="19">
        <f ca="1">IF(P758&lt;=('Ejercicio 3 - TIR'!$D$22-'Ejercicio 3 - TIR'!$C$22)/('Ejercicio 3 - TIR'!$E$22-'Ejercicio 3 - TIR'!$C$22),'Ejercicio 3 - TIR'!$C$22+SQRT(('Ejercicio 3 - TIR'!$E$22-'Ejercicio 3 - TIR'!$C$22)*('Ejercicio 3 - TIR'!$D$22-'Ejercicio 3 - TIR'!$C$22)*P758),'Ejercicio 3 - TIR'!$E$22-SQRT(('Ejercicio 3 - TIR'!$E$22-'Ejercicio 3 - TIR'!$C$22)*('Ejercicio 3 - TIR'!$E$22-'Ejercicio 3 - TIR'!$D$22)*(1-P758)))</f>
        <v>0.173333014711108</v>
      </c>
      <c r="R758" s="17">
        <f ca="1" t="shared" si="5630"/>
        <v>0.831750799680262</v>
      </c>
      <c r="S758" s="19">
        <f ca="1">IF(R758&lt;=('Ejercicio 3 - TIR'!$D$23-'Ejercicio 3 - TIR'!$C$23)/('Ejercicio 3 - TIR'!$E$23-'Ejercicio 3 - TIR'!$C$23),'Ejercicio 3 - TIR'!$C$23+SQRT(('Ejercicio 3 - TIR'!$E$23-'Ejercicio 3 - TIR'!$C$23)*('Ejercicio 3 - TIR'!$D$23-'Ejercicio 3 - TIR'!$C$23)*R758),'Ejercicio 3 - TIR'!$E$23-SQRT(('Ejercicio 3 - TIR'!$E$23-'Ejercicio 3 - TIR'!$C$23)*('Ejercicio 3 - TIR'!$E$23-'Ejercicio 3 - TIR'!$D$23)*(1-R758)))</f>
        <v>0.162597455341947</v>
      </c>
      <c r="T758" s="17">
        <f ca="1" t="shared" ref="T758:X758" si="5631">RAND()</f>
        <v>0.275027927336688</v>
      </c>
      <c r="U758" s="19">
        <f ca="1">IF(T758&lt;=('Ejercicio 3 - TIR'!$D$24-'Ejercicio 3 - TIR'!$C$24)/('Ejercicio 3 - TIR'!$E$24-'Ejercicio 3 - TIR'!$C$24),'Ejercicio 3 - TIR'!$C$24+SQRT(('Ejercicio 3 - TIR'!$E$24-'Ejercicio 3 - TIR'!$C$24)*('Ejercicio 3 - TIR'!$D$24-'Ejercicio 3 - TIR'!$C$24)*T758),'Ejercicio 3 - TIR'!$E$24-SQRT(('Ejercicio 3 - TIR'!$E$24-'Ejercicio 3 - TIR'!$C$24)*('Ejercicio 3 - TIR'!$E$24-'Ejercicio 3 - TIR'!$D$24)*(1-T758)))</f>
        <v>0.174032449883585</v>
      </c>
      <c r="V758" s="17">
        <f ca="1" t="shared" si="5631"/>
        <v>0.250216137110284</v>
      </c>
      <c r="W758" s="19">
        <f ca="1">IF(V758&lt;=('Ejercicio 3 - TIR'!$D$25-'Ejercicio 3 - TIR'!$C$25)/('Ejercicio 3 - TIR'!$E$25-'Ejercicio 3 - TIR'!$C$25),'Ejercicio 3 - TIR'!$C$25+SQRT(('Ejercicio 3 - TIR'!$E$25-'Ejercicio 3 - TIR'!$C$25)*('Ejercicio 3 - TIR'!$D$25-'Ejercicio 3 - TIR'!$C$25)*V758),'Ejercicio 3 - TIR'!$E$25-SQRT(('Ejercicio 3 - TIR'!$E$25-'Ejercicio 3 - TIR'!$C$25)*('Ejercicio 3 - TIR'!$E$25-'Ejercicio 3 - TIR'!$D$25)*(1-V758)))</f>
        <v>0.198716372296853</v>
      </c>
      <c r="X758" s="17">
        <f ca="1" t="shared" si="5631"/>
        <v>0.487398432899448</v>
      </c>
      <c r="Y758" s="19">
        <f ca="1">IF(X758&lt;=('Ejercicio 3 - TIR'!$D$26-'Ejercicio 3 - TIR'!$C$26)/('Ejercicio 3 - TIR'!$E$26-'Ejercicio 3 - TIR'!$C$26),'Ejercicio 3 - TIR'!$C$26+SQRT(('Ejercicio 3 - TIR'!$E$26-'Ejercicio 3 - TIR'!$C$26)*('Ejercicio 3 - TIR'!$D$26-'Ejercicio 3 - TIR'!$C$26)*X758),'Ejercicio 3 - TIR'!$E$26-SQRT(('Ejercicio 3 - TIR'!$E$26-'Ejercicio 3 - TIR'!$C$26)*('Ejercicio 3 - TIR'!$E$26-'Ejercicio 3 - TIR'!$D$26)*(1-X758)))</f>
        <v>0.227387753684689</v>
      </c>
      <c r="Z758" s="17">
        <f ca="1" t="shared" si="5240"/>
        <v>1.17333301471111</v>
      </c>
      <c r="AA758" s="17">
        <f ca="1" t="shared" si="5241"/>
        <v>1.36411397717183</v>
      </c>
      <c r="AB758" s="17">
        <f ca="1" t="shared" si="5242"/>
        <v>1.60151407453948</v>
      </c>
      <c r="AC758" s="17">
        <f ca="1" t="shared" si="5243"/>
        <v>1.91976114161432</v>
      </c>
      <c r="AD758" s="17">
        <f ca="1" t="shared" si="5244"/>
        <v>2.35629131521716</v>
      </c>
      <c r="AE758" s="16">
        <f ca="1" t="shared" si="5245"/>
        <v>6429.57721955216</v>
      </c>
      <c r="AF758" s="16">
        <f ca="1" t="shared" si="5246"/>
        <v>7475.01011437589</v>
      </c>
      <c r="AG758" s="16">
        <f ca="1" t="shared" si="5247"/>
        <v>8775.90443748531</v>
      </c>
      <c r="AH758" s="16">
        <f ca="1" t="shared" si="5248"/>
        <v>10519.8203309262</v>
      </c>
      <c r="AI758" s="16">
        <f ca="1" t="shared" si="5249"/>
        <v>12911.8986451421</v>
      </c>
      <c r="AJ758" s="18">
        <f ca="1" t="shared" si="5250"/>
        <v>42701.3146098485</v>
      </c>
      <c r="AK758" s="18">
        <f ca="1" t="shared" si="5251"/>
        <v>54699.3819977999</v>
      </c>
      <c r="AL758" s="18">
        <f ca="1" t="shared" si="5252"/>
        <v>65978.1757843108</v>
      </c>
      <c r="AM758" s="18">
        <f ca="1" t="shared" si="5253"/>
        <v>65155.8218183368</v>
      </c>
      <c r="AN758" s="18">
        <f ca="1" t="shared" si="5254"/>
        <v>97628.0577479682</v>
      </c>
      <c r="AO758" s="18">
        <f ca="1">C758/'Ejercicio 3 - TIR'!$D$7</f>
        <v>14761.324290376</v>
      </c>
      <c r="AP758" s="18">
        <f ca="1" t="shared" si="5255"/>
        <v>27939.9903194725</v>
      </c>
      <c r="AQ758" s="18">
        <f ca="1" t="shared" si="5256"/>
        <v>39938.0577074239</v>
      </c>
      <c r="AR758" s="18">
        <f ca="1" t="shared" si="5257"/>
        <v>51216.8514939349</v>
      </c>
      <c r="AS758" s="18">
        <f ca="1" t="shared" si="5258"/>
        <v>50394.4975279608</v>
      </c>
      <c r="AT758" s="18">
        <f ca="1" t="shared" si="5259"/>
        <v>82866.7334575922</v>
      </c>
      <c r="AU758" s="18">
        <f ca="1">AP758*'Ejercicio 3 - TIR'!$D$5</f>
        <v>13969.9951597362</v>
      </c>
      <c r="AV758" s="18">
        <f ca="1">AQ758*'Ejercicio 3 - TIR'!$D$5</f>
        <v>19969.0288537119</v>
      </c>
      <c r="AW758" s="18">
        <f ca="1">AR758*'Ejercicio 3 - TIR'!$D$5</f>
        <v>25608.4257469674</v>
      </c>
      <c r="AX758" s="18">
        <f ca="1">AS758*'Ejercicio 3 - TIR'!$D$5</f>
        <v>25197.2487639804</v>
      </c>
      <c r="AY758" s="18">
        <f ca="1">AT758*'Ejercicio 3 - TIR'!$D$5</f>
        <v>41433.3667287961</v>
      </c>
      <c r="AZ758" s="18">
        <f ca="1" t="shared" ref="AZ758:BD758" si="5632">AJ758-AU758-AE758</f>
        <v>22301.7422305601</v>
      </c>
      <c r="BA758" s="18">
        <f ca="1" t="shared" si="5632"/>
        <v>27255.343029712</v>
      </c>
      <c r="BB758" s="18">
        <f ca="1" t="shared" si="5632"/>
        <v>31593.8455998581</v>
      </c>
      <c r="BC758" s="18">
        <f ca="1" t="shared" si="5632"/>
        <v>29438.7527234302</v>
      </c>
      <c r="BD758" s="18">
        <f ca="1" t="shared" si="5632"/>
        <v>43282.79237403</v>
      </c>
      <c r="BE758" s="18">
        <f ca="1" t="shared" ref="BE758:BI758" si="5633">AZ758/Z758</f>
        <v>19007.1718352279</v>
      </c>
      <c r="BF758" s="18">
        <f ca="1" t="shared" si="5633"/>
        <v>19980.2534728217</v>
      </c>
      <c r="BG758" s="18">
        <f ca="1" t="shared" si="5633"/>
        <v>19727.4854477585</v>
      </c>
      <c r="BH758" s="18">
        <f ca="1" t="shared" si="5633"/>
        <v>15334.59141624</v>
      </c>
      <c r="BI758" s="18">
        <f ca="1" t="shared" si="5633"/>
        <v>18369.0327653909</v>
      </c>
      <c r="BJ758" s="18">
        <f ca="1" t="shared" si="5262"/>
        <v>87403.7585292051</v>
      </c>
      <c r="BK758" s="18">
        <f ca="1" t="shared" si="5263"/>
        <v>34781.980226517</v>
      </c>
      <c r="BL758" s="18">
        <f ca="1" t="shared" si="5264"/>
        <v>122185.738755722</v>
      </c>
      <c r="BM758" s="18">
        <f ca="1">BK758*'Ejercicio 3 - TIR'!$D$5</f>
        <v>17390.9901132585</v>
      </c>
      <c r="BN758" s="18">
        <f ca="1" t="shared" si="5265"/>
        <v>104794.748642464</v>
      </c>
      <c r="BO758" s="18">
        <f ca="1" t="shared" si="5266"/>
        <v>44474.4450593562</v>
      </c>
      <c r="BP758" s="18">
        <f ca="1" t="shared" si="5267"/>
        <v>-110900.404366048</v>
      </c>
      <c r="BQ758" s="18">
        <f ca="1" t="shared" ref="BQ758:BT758" si="5634">BE758</f>
        <v>19007.1718352279</v>
      </c>
      <c r="BR758" s="18">
        <f ca="1" t="shared" si="5634"/>
        <v>19980.2534728217</v>
      </c>
      <c r="BS758" s="18">
        <f ca="1" t="shared" si="5634"/>
        <v>19727.4854477585</v>
      </c>
      <c r="BT758" s="18">
        <f ca="1" t="shared" si="5634"/>
        <v>15334.59141624</v>
      </c>
      <c r="BU758" s="18">
        <f ca="1" t="shared" si="5269"/>
        <v>62843.4778247471</v>
      </c>
      <c r="BV758" s="20">
        <f ca="1" t="shared" si="5270"/>
        <v>6.13302215261902</v>
      </c>
    </row>
    <row r="759" ht="15" customHeight="1" spans="1:74">
      <c r="A759" s="16">
        <v>758</v>
      </c>
      <c r="B759" s="17">
        <f ca="1" t="shared" ref="B759:F759" si="5635">RAND()</f>
        <v>0.710241573509784</v>
      </c>
      <c r="C759" s="18">
        <f ca="1">IF(B759&lt;=('Ejercicio 3 - TIR'!$D$13-'Ejercicio 3 - TIR'!$C$13)/('Ejercicio 3 - TIR'!$E$13-'Ejercicio 3 - TIR'!$C$13),'Ejercicio 3 - TIR'!$C$13+SQRT(('Ejercicio 3 - TIR'!$E$13-'Ejercicio 3 - TIR'!$C$13)*('Ejercicio 3 - TIR'!$D$13-'Ejercicio 3 - TIR'!$C$13)*B759),'Ejercicio 3 - TIR'!$E$13-SQRT(('Ejercicio 3 - TIR'!$E$13-'Ejercicio 3 - TIR'!$C$13)*('Ejercicio 3 - TIR'!$E$13-'Ejercicio 3 - TIR'!$D$13)*(1-B759)))</f>
        <v>81353.0133322229</v>
      </c>
      <c r="D759" s="17">
        <f ca="1" t="shared" si="5635"/>
        <v>0.125001130203874</v>
      </c>
      <c r="E759" s="18">
        <f ca="1">IF(D759&lt;=('Ejercicio 3 - TIR'!$D$14-'Ejercicio 3 - TIR'!$C$14)/('Ejercicio 3 - TIR'!$E$14-'Ejercicio 3 - TIR'!$C$14),'Ejercicio 3 - TIR'!$C$14+SQRT(('Ejercicio 3 - TIR'!$E$14-'Ejercicio 3 - TIR'!$C$14)*('Ejercicio 3 - TIR'!$D$14-'Ejercicio 3 - TIR'!$C$14)*D759),'Ejercicio 3 - TIR'!$E$14-SQRT(('Ejercicio 3 - TIR'!$E$14-'Ejercicio 3 - TIR'!$C$14)*('Ejercicio 3 - TIR'!$E$14-'Ejercicio 3 - TIR'!$D$14)*(1-D759)))</f>
        <v>28061.8760205617</v>
      </c>
      <c r="F759" s="17">
        <f ca="1" t="shared" si="5635"/>
        <v>0.98247553047628</v>
      </c>
      <c r="G759" s="18">
        <f ca="1">IF(F759&lt;=('Ejercicio 3 - TIR'!$D$18-'Ejercicio 3 - TIR'!$C$18)/('Ejercicio 3 - TIR'!$E$18-'Ejercicio 3 - TIR'!$C$18),'Ejercicio 3 - TIR'!$C$18+SQRT(('Ejercicio 3 - TIR'!$E$18-'Ejercicio 3 - TIR'!$C$18)*('Ejercicio 3 - TIR'!$D$18-'Ejercicio 3 - TIR'!$C$18)*F759),'Ejercicio 3 - TIR'!$E$18-SQRT(('Ejercicio 3 - TIR'!$E$18-'Ejercicio 3 - TIR'!$C$18)*('Ejercicio 3 - TIR'!$E$18-'Ejercicio 3 - TIR'!$D$18)*(1-F759)))</f>
        <v>43853.5554028742</v>
      </c>
      <c r="H759" s="17">
        <f ca="1" t="shared" ref="H759:L759" si="5636">RAND()</f>
        <v>0.345235329566804</v>
      </c>
      <c r="I759" s="18">
        <f ca="1">IF(H759&lt;=('Ejercicio 3 - TIR'!$D$18-'Ejercicio 3 - TIR'!$C$18)/('Ejercicio 3 - TIR'!$E$18-'Ejercicio 3 - TIR'!$C$18),'Ejercicio 3 - TIR'!$C$18+SQRT(('Ejercicio 3 - TIR'!$E$18-'Ejercicio 3 - TIR'!$C$18)*('Ejercicio 3 - TIR'!$D$18-'Ejercicio 3 - TIR'!$C$18)*H759),'Ejercicio 3 - TIR'!$E$18-SQRT(('Ejercicio 3 - TIR'!$E$18-'Ejercicio 3 - TIR'!$C$18)*('Ejercicio 3 - TIR'!$E$18-'Ejercicio 3 - TIR'!$D$18)*(1-H759)))</f>
        <v>37196.2003470596</v>
      </c>
      <c r="J759" s="17">
        <f ca="1" t="shared" si="5636"/>
        <v>0.970931185616935</v>
      </c>
      <c r="K759" s="18">
        <f ca="1">IF(J759&lt;=('Ejercicio 3 - TIR'!$D$18-'Ejercicio 3 - TIR'!$C$18)/('Ejercicio 3 - TIR'!$E$18-'Ejercicio 3 - TIR'!$C$18),'Ejercicio 3 - TIR'!$C$18+SQRT(('Ejercicio 3 - TIR'!$E$18-'Ejercicio 3 - TIR'!$C$18)*('Ejercicio 3 - TIR'!$D$18-'Ejercicio 3 - TIR'!$C$18)*J759),'Ejercicio 3 - TIR'!$E$18-SQRT(('Ejercicio 3 - TIR'!$E$18-'Ejercicio 3 - TIR'!$C$18)*('Ejercicio 3 - TIR'!$E$18-'Ejercicio 3 - TIR'!$D$18)*(1-J759)))</f>
        <v>43523.4631468433</v>
      </c>
      <c r="L759" s="17">
        <f ca="1" t="shared" si="5636"/>
        <v>0.901593511475762</v>
      </c>
      <c r="M759" s="18">
        <f ca="1">IF(L759&lt;=('Ejercicio 3 - TIR'!$D$18-'Ejercicio 3 - TIR'!$C$18)/('Ejercicio 3 - TIR'!$E$18-'Ejercicio 3 - TIR'!$C$18),'Ejercicio 3 - TIR'!$C$18+SQRT(('Ejercicio 3 - TIR'!$E$18-'Ejercicio 3 - TIR'!$C$18)*('Ejercicio 3 - TIR'!$D$18-'Ejercicio 3 - TIR'!$C$18)*L759),'Ejercicio 3 - TIR'!$E$18-SQRT(('Ejercicio 3 - TIR'!$E$18-'Ejercicio 3 - TIR'!$C$18)*('Ejercicio 3 - TIR'!$E$18-'Ejercicio 3 - TIR'!$D$18)*(1-L759)))</f>
        <v>42283.2948928311</v>
      </c>
      <c r="N759" s="17">
        <f ca="1" t="shared" ref="N759:R759" si="5637">RAND()</f>
        <v>0.0994715392222383</v>
      </c>
      <c r="O759" s="18">
        <f ca="1">IF(N759&lt;=('Ejercicio 3 - TIR'!$D$18-'Ejercicio 3 - TIR'!$C$18)/('Ejercicio 3 - TIR'!$E$18-'Ejercicio 3 - TIR'!$C$18),'Ejercicio 3 - TIR'!$C$18+SQRT(('Ejercicio 3 - TIR'!$E$18-'Ejercicio 3 - TIR'!$C$18)*('Ejercicio 3 - TIR'!$D$18-'Ejercicio 3 - TIR'!$C$18)*N759),'Ejercicio 3 - TIR'!$E$18-SQRT(('Ejercicio 3 - TIR'!$E$18-'Ejercicio 3 - TIR'!$C$18)*('Ejercicio 3 - TIR'!$E$18-'Ejercicio 3 - TIR'!$D$18)*(1-N759)))</f>
        <v>33862.7361912685</v>
      </c>
      <c r="P759" s="17">
        <f ca="1" t="shared" si="5637"/>
        <v>0.695417769199274</v>
      </c>
      <c r="Q759" s="19">
        <f ca="1">IF(P759&lt;=('Ejercicio 3 - TIR'!$D$22-'Ejercicio 3 - TIR'!$C$22)/('Ejercicio 3 - TIR'!$E$22-'Ejercicio 3 - TIR'!$C$22),'Ejercicio 3 - TIR'!$C$22+SQRT(('Ejercicio 3 - TIR'!$E$22-'Ejercicio 3 - TIR'!$C$22)*('Ejercicio 3 - TIR'!$D$22-'Ejercicio 3 - TIR'!$C$22)*P759),'Ejercicio 3 - TIR'!$E$22-SQRT(('Ejercicio 3 - TIR'!$E$22-'Ejercicio 3 - TIR'!$C$22)*('Ejercicio 3 - TIR'!$E$22-'Ejercicio 3 - TIR'!$D$22)*(1-P759)))</f>
        <v>0.15658530343051</v>
      </c>
      <c r="R759" s="17">
        <f ca="1" t="shared" si="5637"/>
        <v>0.0463383473552856</v>
      </c>
      <c r="S759" s="19">
        <f ca="1">IF(R759&lt;=('Ejercicio 3 - TIR'!$D$23-'Ejercicio 3 - TIR'!$C$23)/('Ejercicio 3 - TIR'!$E$23-'Ejercicio 3 - TIR'!$C$23),'Ejercicio 3 - TIR'!$C$23+SQRT(('Ejercicio 3 - TIR'!$E$23-'Ejercicio 3 - TIR'!$C$23)*('Ejercicio 3 - TIR'!$D$23-'Ejercicio 3 - TIR'!$C$23)*R759),'Ejercicio 3 - TIR'!$E$23-SQRT(('Ejercicio 3 - TIR'!$E$23-'Ejercicio 3 - TIR'!$C$23)*('Ejercicio 3 - TIR'!$E$23-'Ejercicio 3 - TIR'!$D$23)*(1-R759)))</f>
        <v>0.129132854167209</v>
      </c>
      <c r="T759" s="17">
        <f ca="1" t="shared" ref="T759:X759" si="5638">RAND()</f>
        <v>0.102511317479626</v>
      </c>
      <c r="U759" s="19">
        <f ca="1">IF(T759&lt;=('Ejercicio 3 - TIR'!$D$24-'Ejercicio 3 - TIR'!$C$24)/('Ejercicio 3 - TIR'!$E$24-'Ejercicio 3 - TIR'!$C$24),'Ejercicio 3 - TIR'!$C$24+SQRT(('Ejercicio 3 - TIR'!$E$24-'Ejercicio 3 - TIR'!$C$24)*('Ejercicio 3 - TIR'!$D$24-'Ejercicio 3 - TIR'!$C$24)*T759),'Ejercicio 3 - TIR'!$E$24-SQRT(('Ejercicio 3 - TIR'!$E$24-'Ejercicio 3 - TIR'!$C$24)*('Ejercicio 3 - TIR'!$E$24-'Ejercicio 3 - TIR'!$D$24)*(1-T759)))</f>
        <v>0.16467221069598</v>
      </c>
      <c r="V759" s="17">
        <f ca="1" t="shared" si="5638"/>
        <v>0.0477374741498582</v>
      </c>
      <c r="W759" s="19">
        <f ca="1">IF(V759&lt;=('Ejercicio 3 - TIR'!$D$25-'Ejercicio 3 - TIR'!$C$25)/('Ejercicio 3 - TIR'!$E$25-'Ejercicio 3 - TIR'!$C$25),'Ejercicio 3 - TIR'!$C$25+SQRT(('Ejercicio 3 - TIR'!$E$25-'Ejercicio 3 - TIR'!$C$25)*('Ejercicio 3 - TIR'!$D$25-'Ejercicio 3 - TIR'!$C$25)*V759),'Ejercicio 3 - TIR'!$E$25-SQRT(('Ejercicio 3 - TIR'!$E$25-'Ejercicio 3 - TIR'!$C$25)*('Ejercicio 3 - TIR'!$E$25-'Ejercicio 3 - TIR'!$D$25)*(1-V759)))</f>
        <v>0.188175112464658</v>
      </c>
      <c r="X759" s="17">
        <f ca="1" t="shared" si="5638"/>
        <v>0.490575025728502</v>
      </c>
      <c r="Y759" s="19">
        <f ca="1">IF(X759&lt;=('Ejercicio 3 - TIR'!$D$26-'Ejercicio 3 - TIR'!$C$26)/('Ejercicio 3 - TIR'!$E$26-'Ejercicio 3 - TIR'!$C$26),'Ejercicio 3 - TIR'!$C$26+SQRT(('Ejercicio 3 - TIR'!$E$26-'Ejercicio 3 - TIR'!$C$26)*('Ejercicio 3 - TIR'!$D$26-'Ejercicio 3 - TIR'!$C$26)*X759),'Ejercicio 3 - TIR'!$E$26-SQRT(('Ejercicio 3 - TIR'!$E$26-'Ejercicio 3 - TIR'!$C$26)*('Ejercicio 3 - TIR'!$E$26-'Ejercicio 3 - TIR'!$D$26)*(1-X759)))</f>
        <v>0.227551026119989</v>
      </c>
      <c r="Z759" s="17">
        <f ca="1" t="shared" si="5240"/>
        <v>1.15658530343051</v>
      </c>
      <c r="AA759" s="17">
        <f ca="1" t="shared" si="5241"/>
        <v>1.30593846475034</v>
      </c>
      <c r="AB759" s="17">
        <f ca="1" t="shared" si="5242"/>
        <v>1.52099023877369</v>
      </c>
      <c r="AC759" s="17">
        <f ca="1" t="shared" si="5243"/>
        <v>1.80720274801258</v>
      </c>
      <c r="AD759" s="17">
        <f ca="1" t="shared" si="5244"/>
        <v>2.2184335877297</v>
      </c>
      <c r="AE759" s="16">
        <f ca="1" t="shared" si="5245"/>
        <v>4394.07737150899</v>
      </c>
      <c r="AF759" s="16">
        <f ca="1" t="shared" si="5246"/>
        <v>4961.49712392349</v>
      </c>
      <c r="AG759" s="16">
        <f ca="1" t="shared" si="5247"/>
        <v>5778.51782368172</v>
      </c>
      <c r="AH759" s="16">
        <f ca="1" t="shared" si="5248"/>
        <v>6865.89106503206</v>
      </c>
      <c r="AI759" s="16">
        <f ca="1" t="shared" si="5249"/>
        <v>8428.23162210817</v>
      </c>
      <c r="AJ759" s="18">
        <f ca="1" t="shared" si="5250"/>
        <v>50720.3776821399</v>
      </c>
      <c r="AK759" s="18">
        <f ca="1" t="shared" si="5251"/>
        <v>48575.948775785</v>
      </c>
      <c r="AL759" s="18">
        <f ca="1" t="shared" si="5252"/>
        <v>66198.7626039751</v>
      </c>
      <c r="AM759" s="18">
        <f ca="1" t="shared" si="5253"/>
        <v>76414.4867253504</v>
      </c>
      <c r="AN759" s="18">
        <f ca="1" t="shared" si="5254"/>
        <v>75122.2313391403</v>
      </c>
      <c r="AO759" s="18">
        <f ca="1">C759/'Ejercicio 3 - TIR'!$D$7</f>
        <v>16270.6026664446</v>
      </c>
      <c r="AP759" s="18">
        <f ca="1" t="shared" si="5255"/>
        <v>34449.7750156953</v>
      </c>
      <c r="AQ759" s="18">
        <f ca="1" t="shared" si="5256"/>
        <v>32305.3461093405</v>
      </c>
      <c r="AR759" s="18">
        <f ca="1" t="shared" si="5257"/>
        <v>49928.1599375306</v>
      </c>
      <c r="AS759" s="18">
        <f ca="1" t="shared" si="5258"/>
        <v>60143.8840589059</v>
      </c>
      <c r="AT759" s="18">
        <f ca="1" t="shared" si="5259"/>
        <v>58851.6286726957</v>
      </c>
      <c r="AU759" s="18">
        <f ca="1">AP759*'Ejercicio 3 - TIR'!$D$5</f>
        <v>17224.8875078477</v>
      </c>
      <c r="AV759" s="18">
        <f ca="1">AQ759*'Ejercicio 3 - TIR'!$D$5</f>
        <v>16152.6730546702</v>
      </c>
      <c r="AW759" s="18">
        <f ca="1">AR759*'Ejercicio 3 - TIR'!$D$5</f>
        <v>24964.0799687653</v>
      </c>
      <c r="AX759" s="18">
        <f ca="1">AS759*'Ejercicio 3 - TIR'!$D$5</f>
        <v>30071.9420294529</v>
      </c>
      <c r="AY759" s="18">
        <f ca="1">AT759*'Ejercicio 3 - TIR'!$D$5</f>
        <v>29425.8143363479</v>
      </c>
      <c r="AZ759" s="18">
        <f ca="1" t="shared" ref="AZ759:BD759" si="5639">AJ759-AU759-AE759</f>
        <v>29101.4128027832</v>
      </c>
      <c r="BA759" s="18">
        <f ca="1" t="shared" si="5639"/>
        <v>27461.7785971913</v>
      </c>
      <c r="BB759" s="18">
        <f ca="1" t="shared" si="5639"/>
        <v>35456.1648115281</v>
      </c>
      <c r="BC759" s="18">
        <f ca="1" t="shared" si="5639"/>
        <v>39476.6536308654</v>
      </c>
      <c r="BD759" s="18">
        <f ca="1" t="shared" si="5639"/>
        <v>37268.1853806843</v>
      </c>
      <c r="BE759" s="18">
        <f ca="1" t="shared" ref="BE759:BI759" si="5640">AZ759/Z759</f>
        <v>25161.4928155031</v>
      </c>
      <c r="BF759" s="18">
        <f ca="1" t="shared" si="5640"/>
        <v>21028.386358496</v>
      </c>
      <c r="BG759" s="18">
        <f ca="1" t="shared" si="5640"/>
        <v>23311.2375790885</v>
      </c>
      <c r="BH759" s="18">
        <f ca="1" t="shared" si="5640"/>
        <v>21844.0646320834</v>
      </c>
      <c r="BI759" s="18">
        <f ca="1" t="shared" si="5640"/>
        <v>16799.3243461589</v>
      </c>
      <c r="BJ759" s="18">
        <f ca="1" t="shared" si="5262"/>
        <v>62253.4082987207</v>
      </c>
      <c r="BK759" s="18">
        <f ca="1" t="shared" si="5263"/>
        <v>36095.2514478451</v>
      </c>
      <c r="BL759" s="18">
        <f ca="1" t="shared" si="5264"/>
        <v>98348.6597465658</v>
      </c>
      <c r="BM759" s="18">
        <f ca="1">BK759*'Ejercicio 3 - TIR'!$D$5</f>
        <v>18047.6257239225</v>
      </c>
      <c r="BN759" s="18">
        <f ca="1" t="shared" si="5265"/>
        <v>80301.0340226433</v>
      </c>
      <c r="BO759" s="18">
        <f ca="1" t="shared" si="5266"/>
        <v>36197.1773537839</v>
      </c>
      <c r="BP759" s="18">
        <f ca="1" t="shared" si="5267"/>
        <v>-109414.889352785</v>
      </c>
      <c r="BQ759" s="18">
        <f ca="1" t="shared" ref="BQ759:BT759" si="5641">BE759</f>
        <v>25161.4928155031</v>
      </c>
      <c r="BR759" s="18">
        <f ca="1" t="shared" si="5641"/>
        <v>21028.386358496</v>
      </c>
      <c r="BS759" s="18">
        <f ca="1" t="shared" si="5641"/>
        <v>23311.2375790885</v>
      </c>
      <c r="BT759" s="18">
        <f ca="1" t="shared" si="5641"/>
        <v>21844.0646320834</v>
      </c>
      <c r="BU759" s="18">
        <f ca="1" t="shared" si="5269"/>
        <v>52996.5016999429</v>
      </c>
      <c r="BV759" s="20">
        <f ca="1" t="shared" si="5270"/>
        <v>8.77714110454651</v>
      </c>
    </row>
    <row r="760" ht="15" customHeight="1" spans="1:74">
      <c r="A760" s="16">
        <v>759</v>
      </c>
      <c r="B760" s="17">
        <f ca="1" t="shared" ref="B760:F760" si="5642">RAND()</f>
        <v>0.87215416190496</v>
      </c>
      <c r="C760" s="18">
        <f ca="1">IF(B760&lt;=('Ejercicio 3 - TIR'!$D$13-'Ejercicio 3 - TIR'!$C$13)/('Ejercicio 3 - TIR'!$E$13-'Ejercicio 3 - TIR'!$C$13),'Ejercicio 3 - TIR'!$C$13+SQRT(('Ejercicio 3 - TIR'!$E$13-'Ejercicio 3 - TIR'!$C$13)*('Ejercicio 3 - TIR'!$D$13-'Ejercicio 3 - TIR'!$C$13)*B760),'Ejercicio 3 - TIR'!$E$13-SQRT(('Ejercicio 3 - TIR'!$E$13-'Ejercicio 3 - TIR'!$C$13)*('Ejercicio 3 - TIR'!$E$13-'Ejercicio 3 - TIR'!$D$13)*(1-B760)))</f>
        <v>87613.9188718123</v>
      </c>
      <c r="D760" s="17">
        <f ca="1" t="shared" si="5642"/>
        <v>0.0370297787845328</v>
      </c>
      <c r="E760" s="18">
        <f ca="1">IF(D760&lt;=('Ejercicio 3 - TIR'!$D$14-'Ejercicio 3 - TIR'!$C$14)/('Ejercicio 3 - TIR'!$E$14-'Ejercicio 3 - TIR'!$C$14),'Ejercicio 3 - TIR'!$C$14+SQRT(('Ejercicio 3 - TIR'!$E$14-'Ejercicio 3 - TIR'!$C$14)*('Ejercicio 3 - TIR'!$D$14-'Ejercicio 3 - TIR'!$C$14)*D760),'Ejercicio 3 - TIR'!$E$14-SQRT(('Ejercicio 3 - TIR'!$E$14-'Ejercicio 3 - TIR'!$C$14)*('Ejercicio 3 - TIR'!$E$14-'Ejercicio 3 - TIR'!$D$14)*(1-D760)))</f>
        <v>26666.5033479834</v>
      </c>
      <c r="F760" s="17">
        <f ca="1" t="shared" si="5642"/>
        <v>0.596853955830605</v>
      </c>
      <c r="G760" s="18">
        <f ca="1">IF(F760&lt;=('Ejercicio 3 - TIR'!$D$18-'Ejercicio 3 - TIR'!$C$18)/('Ejercicio 3 - TIR'!$E$18-'Ejercicio 3 - TIR'!$C$18),'Ejercicio 3 - TIR'!$C$18+SQRT(('Ejercicio 3 - TIR'!$E$18-'Ejercicio 3 - TIR'!$C$18)*('Ejercicio 3 - TIR'!$D$18-'Ejercicio 3 - TIR'!$C$18)*F760),'Ejercicio 3 - TIR'!$E$18-SQRT(('Ejercicio 3 - TIR'!$E$18-'Ejercicio 3 - TIR'!$C$18)*('Ejercicio 3 - TIR'!$E$18-'Ejercicio 3 - TIR'!$D$18)*(1-F760)))</f>
        <v>39461.9286286988</v>
      </c>
      <c r="H760" s="17">
        <f ca="1" t="shared" ref="H760:L760" si="5643">RAND()</f>
        <v>0.484294687956772</v>
      </c>
      <c r="I760" s="18">
        <f ca="1">IF(H760&lt;=('Ejercicio 3 - TIR'!$D$18-'Ejercicio 3 - TIR'!$C$18)/('Ejercicio 3 - TIR'!$E$18-'Ejercicio 3 - TIR'!$C$18),'Ejercicio 3 - TIR'!$C$18+SQRT(('Ejercicio 3 - TIR'!$E$18-'Ejercicio 3 - TIR'!$C$18)*('Ejercicio 3 - TIR'!$D$18-'Ejercicio 3 - TIR'!$C$18)*H760),'Ejercicio 3 - TIR'!$E$18-SQRT(('Ejercicio 3 - TIR'!$E$18-'Ejercicio 3 - TIR'!$C$18)*('Ejercicio 3 - TIR'!$E$18-'Ejercicio 3 - TIR'!$D$18)*(1-H760)))</f>
        <v>38523.1568795556</v>
      </c>
      <c r="J760" s="17">
        <f ca="1" t="shared" si="5643"/>
        <v>0.0935389257250865</v>
      </c>
      <c r="K760" s="18">
        <f ca="1">IF(J760&lt;=('Ejercicio 3 - TIR'!$D$18-'Ejercicio 3 - TIR'!$C$18)/('Ejercicio 3 - TIR'!$E$18-'Ejercicio 3 - TIR'!$C$18),'Ejercicio 3 - TIR'!$C$18+SQRT(('Ejercicio 3 - TIR'!$E$18-'Ejercicio 3 - TIR'!$C$18)*('Ejercicio 3 - TIR'!$D$18-'Ejercicio 3 - TIR'!$C$18)*J760),'Ejercicio 3 - TIR'!$E$18-SQRT(('Ejercicio 3 - TIR'!$E$18-'Ejercicio 3 - TIR'!$C$18)*('Ejercicio 3 - TIR'!$E$18-'Ejercicio 3 - TIR'!$D$18)*(1-J760)))</f>
        <v>33745.7761356978</v>
      </c>
      <c r="L760" s="17">
        <f ca="1" t="shared" si="5643"/>
        <v>0.154303353484631</v>
      </c>
      <c r="M760" s="18">
        <f ca="1">IF(L760&lt;=('Ejercicio 3 - TIR'!$D$18-'Ejercicio 3 - TIR'!$C$18)/('Ejercicio 3 - TIR'!$E$18-'Ejercicio 3 - TIR'!$C$18),'Ejercicio 3 - TIR'!$C$18+SQRT(('Ejercicio 3 - TIR'!$E$18-'Ejercicio 3 - TIR'!$C$18)*('Ejercicio 3 - TIR'!$D$18-'Ejercicio 3 - TIR'!$C$18)*L760),'Ejercicio 3 - TIR'!$E$18-SQRT(('Ejercicio 3 - TIR'!$E$18-'Ejercicio 3 - TIR'!$C$18)*('Ejercicio 3 - TIR'!$E$18-'Ejercicio 3 - TIR'!$D$18)*(1-L760)))</f>
        <v>34810.9773458929</v>
      </c>
      <c r="N760" s="17">
        <f ca="1" t="shared" ref="N760:R760" si="5644">RAND()</f>
        <v>0.0191131022998148</v>
      </c>
      <c r="O760" s="18">
        <f ca="1">IF(N760&lt;=('Ejercicio 3 - TIR'!$D$18-'Ejercicio 3 - TIR'!$C$18)/('Ejercicio 3 - TIR'!$E$18-'Ejercicio 3 - TIR'!$C$18),'Ejercicio 3 - TIR'!$C$18+SQRT(('Ejercicio 3 - TIR'!$E$18-'Ejercicio 3 - TIR'!$C$18)*('Ejercicio 3 - TIR'!$D$18-'Ejercicio 3 - TIR'!$C$18)*N760),'Ejercicio 3 - TIR'!$E$18-SQRT(('Ejercicio 3 - TIR'!$E$18-'Ejercicio 3 - TIR'!$C$18)*('Ejercicio 3 - TIR'!$E$18-'Ejercicio 3 - TIR'!$D$18)*(1-N760)))</f>
        <v>31693.2115476137</v>
      </c>
      <c r="P760" s="17">
        <f ca="1" t="shared" si="5644"/>
        <v>0.669223370298839</v>
      </c>
      <c r="Q760" s="19">
        <f ca="1">IF(P760&lt;=('Ejercicio 3 - TIR'!$D$22-'Ejercicio 3 - TIR'!$C$22)/('Ejercicio 3 - TIR'!$E$22-'Ejercicio 3 - TIR'!$C$22),'Ejercicio 3 - TIR'!$C$22+SQRT(('Ejercicio 3 - TIR'!$E$22-'Ejercicio 3 - TIR'!$C$22)*('Ejercicio 3 - TIR'!$D$22-'Ejercicio 3 - TIR'!$C$22)*P760),'Ejercicio 3 - TIR'!$E$22-SQRT(('Ejercicio 3 - TIR'!$E$22-'Ejercicio 3 - TIR'!$C$22)*('Ejercicio 3 - TIR'!$E$22-'Ejercicio 3 - TIR'!$D$22)*(1-P760)))</f>
        <v>0.155599222687339</v>
      </c>
      <c r="R760" s="17">
        <f ca="1" t="shared" si="5644"/>
        <v>0.327321926453685</v>
      </c>
      <c r="S760" s="19">
        <f ca="1">IF(R760&lt;=('Ejercicio 3 - TIR'!$D$23-'Ejercicio 3 - TIR'!$C$23)/('Ejercicio 3 - TIR'!$E$23-'Ejercicio 3 - TIR'!$C$23),'Ejercicio 3 - TIR'!$C$23+SQRT(('Ejercicio 3 - TIR'!$E$23-'Ejercicio 3 - TIR'!$C$23)*('Ejercicio 3 - TIR'!$D$23-'Ejercicio 3 - TIR'!$C$23)*R760),'Ejercicio 3 - TIR'!$E$23-SQRT(('Ejercicio 3 - TIR'!$E$23-'Ejercicio 3 - TIR'!$C$23)*('Ejercicio 3 - TIR'!$E$23-'Ejercicio 3 - TIR'!$D$23)*(1-R760)))</f>
        <v>0.144273019334575</v>
      </c>
      <c r="T760" s="17">
        <f ca="1" t="shared" ref="T760:X760" si="5645">RAND()</f>
        <v>0.0479842723287449</v>
      </c>
      <c r="U760" s="19">
        <f ca="1">IF(T760&lt;=('Ejercicio 3 - TIR'!$D$24-'Ejercicio 3 - TIR'!$C$24)/('Ejercicio 3 - TIR'!$E$24-'Ejercicio 3 - TIR'!$C$24),'Ejercicio 3 - TIR'!$C$24+SQRT(('Ejercicio 3 - TIR'!$E$24-'Ejercicio 3 - TIR'!$C$24)*('Ejercicio 3 - TIR'!$D$24-'Ejercicio 3 - TIR'!$C$24)*T760),'Ejercicio 3 - TIR'!$E$24-SQRT(('Ejercicio 3 - TIR'!$E$24-'Ejercicio 3 - TIR'!$C$24)*('Ejercicio 3 - TIR'!$E$24-'Ejercicio 3 - TIR'!$D$24)*(1-T760)))</f>
        <v>0.160038275344419</v>
      </c>
      <c r="V760" s="17">
        <f ca="1" t="shared" si="5645"/>
        <v>0.600740168723896</v>
      </c>
      <c r="W760" s="19">
        <f ca="1">IF(V760&lt;=('Ejercicio 3 - TIR'!$D$25-'Ejercicio 3 - TIR'!$C$25)/('Ejercicio 3 - TIR'!$E$25-'Ejercicio 3 - TIR'!$C$25),'Ejercicio 3 - TIR'!$C$25+SQRT(('Ejercicio 3 - TIR'!$E$25-'Ejercicio 3 - TIR'!$C$25)*('Ejercicio 3 - TIR'!$D$25-'Ejercicio 3 - TIR'!$C$25)*V760),'Ejercicio 3 - TIR'!$E$25-SQRT(('Ejercicio 3 - TIR'!$E$25-'Ejercicio 3 - TIR'!$C$25)*('Ejercicio 3 - TIR'!$E$25-'Ejercicio 3 - TIR'!$D$25)*(1-V760)))</f>
        <v>0.212618060383838</v>
      </c>
      <c r="X760" s="17">
        <f ca="1" t="shared" si="5645"/>
        <v>0.864819210357573</v>
      </c>
      <c r="Y760" s="19">
        <f ca="1">IF(X760&lt;=('Ejercicio 3 - TIR'!$D$26-'Ejercicio 3 - TIR'!$C$26)/('Ejercicio 3 - TIR'!$E$26-'Ejercicio 3 - TIR'!$C$26),'Ejercicio 3 - TIR'!$C$26+SQRT(('Ejercicio 3 - TIR'!$E$26-'Ejercicio 3 - TIR'!$C$26)*('Ejercicio 3 - TIR'!$D$26-'Ejercicio 3 - TIR'!$C$26)*X760),'Ejercicio 3 - TIR'!$E$26-SQRT(('Ejercicio 3 - TIR'!$E$26-'Ejercicio 3 - TIR'!$C$26)*('Ejercicio 3 - TIR'!$E$26-'Ejercicio 3 - TIR'!$D$26)*(1-X760)))</f>
        <v>0.252981927084466</v>
      </c>
      <c r="Z760" s="17">
        <f ca="1" t="shared" si="5240"/>
        <v>1.15559922268734</v>
      </c>
      <c r="AA760" s="17">
        <f ca="1" t="shared" si="5241"/>
        <v>1.32232101168513</v>
      </c>
      <c r="AB760" s="17">
        <f ca="1" t="shared" si="5242"/>
        <v>1.5339429858469</v>
      </c>
      <c r="AC760" s="17">
        <f ca="1" t="shared" si="5243"/>
        <v>1.86008696823707</v>
      </c>
      <c r="AD760" s="17">
        <f ca="1" t="shared" si="5244"/>
        <v>2.33065535400638</v>
      </c>
      <c r="AE760" s="16">
        <f ca="1" t="shared" si="5245"/>
        <v>4149.28719273553</v>
      </c>
      <c r="AF760" s="16">
        <f ca="1" t="shared" si="5246"/>
        <v>4747.91738411777</v>
      </c>
      <c r="AG760" s="16">
        <f ca="1" t="shared" si="5247"/>
        <v>5507.76589374976</v>
      </c>
      <c r="AH760" s="16">
        <f ca="1" t="shared" si="5248"/>
        <v>6678.8163951271</v>
      </c>
      <c r="AI760" s="16">
        <f ca="1" t="shared" si="5249"/>
        <v>8368.43623740968</v>
      </c>
      <c r="AJ760" s="18">
        <f ca="1" t="shared" si="5250"/>
        <v>45602.1740490676</v>
      </c>
      <c r="AK760" s="18">
        <f ca="1" t="shared" si="5251"/>
        <v>50939.9797782789</v>
      </c>
      <c r="AL760" s="18">
        <f ca="1" t="shared" si="5252"/>
        <v>51764.0966053134</v>
      </c>
      <c r="AM760" s="18">
        <f ca="1" t="shared" si="5253"/>
        <v>64751.4453126911</v>
      </c>
      <c r="AN760" s="18">
        <f ca="1" t="shared" si="5254"/>
        <v>73865.9531791026</v>
      </c>
      <c r="AO760" s="18">
        <f ca="1">C760/'Ejercicio 3 - TIR'!$D$7</f>
        <v>17522.7837743625</v>
      </c>
      <c r="AP760" s="18">
        <f ca="1" t="shared" si="5255"/>
        <v>28079.3902747052</v>
      </c>
      <c r="AQ760" s="18">
        <f ca="1" t="shared" si="5256"/>
        <v>33417.1960039164</v>
      </c>
      <c r="AR760" s="18">
        <f ca="1" t="shared" si="5257"/>
        <v>34241.312830951</v>
      </c>
      <c r="AS760" s="18">
        <f ca="1" t="shared" si="5258"/>
        <v>47228.6615383286</v>
      </c>
      <c r="AT760" s="18">
        <f ca="1" t="shared" si="5259"/>
        <v>56343.1694047401</v>
      </c>
      <c r="AU760" s="18">
        <f ca="1">AP760*'Ejercicio 3 - TIR'!$D$5</f>
        <v>14039.6951373526</v>
      </c>
      <c r="AV760" s="18">
        <f ca="1">AQ760*'Ejercicio 3 - TIR'!$D$5</f>
        <v>16708.5980019582</v>
      </c>
      <c r="AW760" s="18">
        <f ca="1">AR760*'Ejercicio 3 - TIR'!$D$5</f>
        <v>17120.6564154755</v>
      </c>
      <c r="AX760" s="18">
        <f ca="1">AS760*'Ejercicio 3 - TIR'!$D$5</f>
        <v>23614.3307691643</v>
      </c>
      <c r="AY760" s="18">
        <f ca="1">AT760*'Ejercicio 3 - TIR'!$D$5</f>
        <v>28171.5847023701</v>
      </c>
      <c r="AZ760" s="18">
        <f ca="1" t="shared" ref="AZ760:BD760" si="5646">AJ760-AU760-AE760</f>
        <v>27413.1917189795</v>
      </c>
      <c r="BA760" s="18">
        <f ca="1" t="shared" si="5646"/>
        <v>29483.4643922029</v>
      </c>
      <c r="BB760" s="18">
        <f ca="1" t="shared" si="5646"/>
        <v>29135.6742960882</v>
      </c>
      <c r="BC760" s="18">
        <f ca="1" t="shared" si="5646"/>
        <v>34458.2981483997</v>
      </c>
      <c r="BD760" s="18">
        <f ca="1" t="shared" si="5646"/>
        <v>37325.9322393229</v>
      </c>
      <c r="BE760" s="18">
        <f ca="1" t="shared" ref="BE760:BI760" si="5647">AZ760/Z760</f>
        <v>23722.0579425714</v>
      </c>
      <c r="BF760" s="18">
        <f ca="1" t="shared" si="5647"/>
        <v>22296.7525522641</v>
      </c>
      <c r="BG760" s="18">
        <f ca="1" t="shared" si="5647"/>
        <v>18993.9747206459</v>
      </c>
      <c r="BH760" s="18">
        <f ca="1" t="shared" si="5647"/>
        <v>18525.1005661623</v>
      </c>
      <c r="BI760" s="18">
        <f ca="1" t="shared" si="5647"/>
        <v>16015.2088446539</v>
      </c>
      <c r="BJ760" s="18">
        <f ca="1" t="shared" si="5262"/>
        <v>62150.4288006066</v>
      </c>
      <c r="BK760" s="18">
        <f ca="1" t="shared" si="5263"/>
        <v>40839.569820814</v>
      </c>
      <c r="BL760" s="18">
        <f ca="1" t="shared" si="5264"/>
        <v>102989.998621421</v>
      </c>
      <c r="BM760" s="18">
        <f ca="1">BK760*'Ejercicio 3 - TIR'!$D$5</f>
        <v>20419.784910407</v>
      </c>
      <c r="BN760" s="18">
        <f ca="1" t="shared" si="5265"/>
        <v>82570.2137110136</v>
      </c>
      <c r="BO760" s="18">
        <f ca="1" t="shared" si="5266"/>
        <v>35427.8952351647</v>
      </c>
      <c r="BP760" s="18">
        <f ca="1" t="shared" si="5267"/>
        <v>-114280.422219796</v>
      </c>
      <c r="BQ760" s="18">
        <f ca="1" t="shared" ref="BQ760:BT760" si="5648">BE760</f>
        <v>23722.0579425714</v>
      </c>
      <c r="BR760" s="18">
        <f ca="1" t="shared" si="5648"/>
        <v>22296.7525522641</v>
      </c>
      <c r="BS760" s="18">
        <f ca="1" t="shared" si="5648"/>
        <v>18993.9747206459</v>
      </c>
      <c r="BT760" s="18">
        <f ca="1" t="shared" si="5648"/>
        <v>18525.1005661623</v>
      </c>
      <c r="BU760" s="18">
        <f ca="1" t="shared" si="5269"/>
        <v>51443.1040798185</v>
      </c>
      <c r="BV760" s="20">
        <f ca="1" t="shared" si="5270"/>
        <v>5.13807717279122</v>
      </c>
    </row>
    <row r="761" ht="15" customHeight="1" spans="1:74">
      <c r="A761" s="16">
        <v>760</v>
      </c>
      <c r="B761" s="17">
        <f ca="1" t="shared" ref="B761:F761" si="5649">RAND()</f>
        <v>0.391315187285927</v>
      </c>
      <c r="C761" s="18">
        <f ca="1">IF(B761&lt;=('Ejercicio 3 - TIR'!$D$13-'Ejercicio 3 - TIR'!$C$13)/('Ejercicio 3 - TIR'!$E$13-'Ejercicio 3 - TIR'!$C$13),'Ejercicio 3 - TIR'!$C$13+SQRT(('Ejercicio 3 - TIR'!$E$13-'Ejercicio 3 - TIR'!$C$13)*('Ejercicio 3 - TIR'!$D$13-'Ejercicio 3 - TIR'!$C$13)*B761),'Ejercicio 3 - TIR'!$E$13-SQRT(('Ejercicio 3 - TIR'!$E$13-'Ejercicio 3 - TIR'!$C$13)*('Ejercicio 3 - TIR'!$E$13-'Ejercicio 3 - TIR'!$D$13)*(1-B761)))</f>
        <v>72973.6836535778</v>
      </c>
      <c r="D761" s="17">
        <f ca="1" t="shared" si="5649"/>
        <v>0.433694071874051</v>
      </c>
      <c r="E761" s="18">
        <f ca="1">IF(D761&lt;=('Ejercicio 3 - TIR'!$D$14-'Ejercicio 3 - TIR'!$C$14)/('Ejercicio 3 - TIR'!$E$14-'Ejercicio 3 - TIR'!$C$14),'Ejercicio 3 - TIR'!$C$14+SQRT(('Ejercicio 3 - TIR'!$E$14-'Ejercicio 3 - TIR'!$C$14)*('Ejercicio 3 - TIR'!$D$14-'Ejercicio 3 - TIR'!$C$14)*D761),'Ejercicio 3 - TIR'!$E$14-SQRT(('Ejercicio 3 - TIR'!$E$14-'Ejercicio 3 - TIR'!$C$14)*('Ejercicio 3 - TIR'!$E$14-'Ejercicio 3 - TIR'!$D$14)*(1-D761)))</f>
        <v>30783.3905790203</v>
      </c>
      <c r="F761" s="17">
        <f ca="1" t="shared" si="5649"/>
        <v>0.344638828597333</v>
      </c>
      <c r="G761" s="18">
        <f ca="1">IF(F761&lt;=('Ejercicio 3 - TIR'!$D$18-'Ejercicio 3 - TIR'!$C$18)/('Ejercicio 3 - TIR'!$E$18-'Ejercicio 3 - TIR'!$C$18),'Ejercicio 3 - TIR'!$C$18+SQRT(('Ejercicio 3 - TIR'!$E$18-'Ejercicio 3 - TIR'!$C$18)*('Ejercicio 3 - TIR'!$D$18-'Ejercicio 3 - TIR'!$C$18)*F761),'Ejercicio 3 - TIR'!$E$18-SQRT(('Ejercicio 3 - TIR'!$E$18-'Ejercicio 3 - TIR'!$C$18)*('Ejercicio 3 - TIR'!$E$18-'Ejercicio 3 - TIR'!$D$18)*(1-F761)))</f>
        <v>37189.9808267895</v>
      </c>
      <c r="H761" s="17">
        <f ca="1" t="shared" ref="H761:L761" si="5650">RAND()</f>
        <v>0.620956584592324</v>
      </c>
      <c r="I761" s="18">
        <f ca="1">IF(H761&lt;=('Ejercicio 3 - TIR'!$D$18-'Ejercicio 3 - TIR'!$C$18)/('Ejercicio 3 - TIR'!$E$18-'Ejercicio 3 - TIR'!$C$18),'Ejercicio 3 - TIR'!$C$18+SQRT(('Ejercicio 3 - TIR'!$E$18-'Ejercicio 3 - TIR'!$C$18)*('Ejercicio 3 - TIR'!$D$18-'Ejercicio 3 - TIR'!$C$18)*H761),'Ejercicio 3 - TIR'!$E$18-SQRT(('Ejercicio 3 - TIR'!$E$18-'Ejercicio 3 - TIR'!$C$18)*('Ejercicio 3 - TIR'!$E$18-'Ejercicio 3 - TIR'!$D$18)*(1-H761)))</f>
        <v>39651.0873837536</v>
      </c>
      <c r="J761" s="17">
        <f ca="1" t="shared" si="5650"/>
        <v>0.732861582910299</v>
      </c>
      <c r="K761" s="18">
        <f ca="1">IF(J761&lt;=('Ejercicio 3 - TIR'!$D$18-'Ejercicio 3 - TIR'!$C$18)/('Ejercicio 3 - TIR'!$E$18-'Ejercicio 3 - TIR'!$C$18),'Ejercicio 3 - TIR'!$C$18+SQRT(('Ejercicio 3 - TIR'!$E$18-'Ejercicio 3 - TIR'!$C$18)*('Ejercicio 3 - TIR'!$D$18-'Ejercicio 3 - TIR'!$C$18)*J761),'Ejercicio 3 - TIR'!$E$18-SQRT(('Ejercicio 3 - TIR'!$E$18-'Ejercicio 3 - TIR'!$C$18)*('Ejercicio 3 - TIR'!$E$18-'Ejercicio 3 - TIR'!$D$18)*(1-J761)))</f>
        <v>40523.9100453937</v>
      </c>
      <c r="L761" s="17">
        <f ca="1" t="shared" si="5650"/>
        <v>0.279850883502339</v>
      </c>
      <c r="M761" s="18">
        <f ca="1">IF(L761&lt;=('Ejercicio 3 - TIR'!$D$18-'Ejercicio 3 - TIR'!$C$18)/('Ejercicio 3 - TIR'!$E$18-'Ejercicio 3 - TIR'!$C$18),'Ejercicio 3 - TIR'!$C$18+SQRT(('Ejercicio 3 - TIR'!$E$18-'Ejercicio 3 - TIR'!$C$18)*('Ejercicio 3 - TIR'!$D$18-'Ejercicio 3 - TIR'!$C$18)*L761),'Ejercicio 3 - TIR'!$E$18-SQRT(('Ejercicio 3 - TIR'!$E$18-'Ejercicio 3 - TIR'!$C$18)*('Ejercicio 3 - TIR'!$E$18-'Ejercicio 3 - TIR'!$D$18)*(1-L761)))</f>
        <v>36479.0147804547</v>
      </c>
      <c r="N761" s="17">
        <f ca="1" t="shared" ref="N761:R761" si="5651">RAND()</f>
        <v>0.931847647955634</v>
      </c>
      <c r="O761" s="18">
        <f ca="1">IF(N761&lt;=('Ejercicio 3 - TIR'!$D$18-'Ejercicio 3 - TIR'!$C$18)/('Ejercicio 3 - TIR'!$E$18-'Ejercicio 3 - TIR'!$C$18),'Ejercicio 3 - TIR'!$C$18+SQRT(('Ejercicio 3 - TIR'!$E$18-'Ejercicio 3 - TIR'!$C$18)*('Ejercicio 3 - TIR'!$D$18-'Ejercicio 3 - TIR'!$C$18)*N761),'Ejercicio 3 - TIR'!$E$18-SQRT(('Ejercicio 3 - TIR'!$E$18-'Ejercicio 3 - TIR'!$C$18)*('Ejercicio 3 - TIR'!$E$18-'Ejercicio 3 - TIR'!$D$18)*(1-N761)))</f>
        <v>42739.1536090819</v>
      </c>
      <c r="P761" s="17">
        <f ca="1" t="shared" si="5651"/>
        <v>0.712598089353886</v>
      </c>
      <c r="Q761" s="19">
        <f ca="1">IF(P761&lt;=('Ejercicio 3 - TIR'!$D$22-'Ejercicio 3 - TIR'!$C$22)/('Ejercicio 3 - TIR'!$E$22-'Ejercicio 3 - TIR'!$C$22),'Ejercicio 3 - TIR'!$C$22+SQRT(('Ejercicio 3 - TIR'!$E$22-'Ejercicio 3 - TIR'!$C$22)*('Ejercicio 3 - TIR'!$D$22-'Ejercicio 3 - TIR'!$C$22)*P761),'Ejercicio 3 - TIR'!$E$22-SQRT(('Ejercicio 3 - TIR'!$E$22-'Ejercicio 3 - TIR'!$C$22)*('Ejercicio 3 - TIR'!$E$22-'Ejercicio 3 - TIR'!$D$22)*(1-P761)))</f>
        <v>0.157255254691182</v>
      </c>
      <c r="R761" s="17">
        <f ca="1" t="shared" si="5651"/>
        <v>0.612562935747327</v>
      </c>
      <c r="S761" s="19">
        <f ca="1">IF(R761&lt;=('Ejercicio 3 - TIR'!$D$23-'Ejercicio 3 - TIR'!$C$23)/('Ejercicio 3 - TIR'!$E$23-'Ejercicio 3 - TIR'!$C$23),'Ejercicio 3 - TIR'!$C$23+SQRT(('Ejercicio 3 - TIR'!$E$23-'Ejercicio 3 - TIR'!$C$23)*('Ejercicio 3 - TIR'!$D$23-'Ejercicio 3 - TIR'!$C$23)*R761),'Ejercicio 3 - TIR'!$E$23-SQRT(('Ejercicio 3 - TIR'!$E$23-'Ejercicio 3 - TIR'!$C$23)*('Ejercicio 3 - TIR'!$E$23-'Ejercicio 3 - TIR'!$D$23)*(1-R761)))</f>
        <v>0.153591919500751</v>
      </c>
      <c r="T761" s="17">
        <f ca="1" t="shared" ref="T761:X761" si="5652">RAND()</f>
        <v>0.0364352831170529</v>
      </c>
      <c r="U761" s="19">
        <f ca="1">IF(T761&lt;=('Ejercicio 3 - TIR'!$D$24-'Ejercicio 3 - TIR'!$C$24)/('Ejercicio 3 - TIR'!$E$24-'Ejercicio 3 - TIR'!$C$24),'Ejercicio 3 - TIR'!$C$24+SQRT(('Ejercicio 3 - TIR'!$E$24-'Ejercicio 3 - TIR'!$C$24)*('Ejercicio 3 - TIR'!$D$24-'Ejercicio 3 - TIR'!$C$24)*T761),'Ejercicio 3 - TIR'!$E$24-SQRT(('Ejercicio 3 - TIR'!$E$24-'Ejercicio 3 - TIR'!$C$24)*('Ejercicio 3 - TIR'!$E$24-'Ejercicio 3 - TIR'!$D$24)*(1-T761)))</f>
        <v>0.158747233536714</v>
      </c>
      <c r="V761" s="17">
        <f ca="1" t="shared" si="5652"/>
        <v>0.854129917632583</v>
      </c>
      <c r="W761" s="19">
        <f ca="1">IF(V761&lt;=('Ejercicio 3 - TIR'!$D$25-'Ejercicio 3 - TIR'!$C$25)/('Ejercicio 3 - TIR'!$E$25-'Ejercicio 3 - TIR'!$C$25),'Ejercicio 3 - TIR'!$C$25+SQRT(('Ejercicio 3 - TIR'!$E$25-'Ejercicio 3 - TIR'!$C$25)*('Ejercicio 3 - TIR'!$D$25-'Ejercicio 3 - TIR'!$C$25)*V761),'Ejercicio 3 - TIR'!$E$25-SQRT(('Ejercicio 3 - TIR'!$E$25-'Ejercicio 3 - TIR'!$C$25)*('Ejercicio 3 - TIR'!$E$25-'Ejercicio 3 - TIR'!$D$25)*(1-V761)))</f>
        <v>0.22740475075849</v>
      </c>
      <c r="X761" s="17">
        <f ca="1" t="shared" si="5652"/>
        <v>0.833465277254291</v>
      </c>
      <c r="Y761" s="19">
        <f ca="1">IF(X761&lt;=('Ejercicio 3 - TIR'!$D$26-'Ejercicio 3 - TIR'!$C$26)/('Ejercicio 3 - TIR'!$E$26-'Ejercicio 3 - TIR'!$C$26),'Ejercicio 3 - TIR'!$C$26+SQRT(('Ejercicio 3 - TIR'!$E$26-'Ejercicio 3 - TIR'!$C$26)*('Ejercicio 3 - TIR'!$D$26-'Ejercicio 3 - TIR'!$C$26)*X761),'Ejercicio 3 - TIR'!$E$26-SQRT(('Ejercicio 3 - TIR'!$E$26-'Ejercicio 3 - TIR'!$C$26)*('Ejercicio 3 - TIR'!$E$26-'Ejercicio 3 - TIR'!$D$26)*(1-X761)))</f>
        <v>0.250011877304059</v>
      </c>
      <c r="Z761" s="17">
        <f ca="1" t="shared" si="5240"/>
        <v>1.15725525469118</v>
      </c>
      <c r="AA761" s="17">
        <f ca="1" t="shared" si="5241"/>
        <v>1.33500031061153</v>
      </c>
      <c r="AB761" s="17">
        <f ca="1" t="shared" si="5242"/>
        <v>1.54692791669177</v>
      </c>
      <c r="AC761" s="17">
        <f ca="1" t="shared" si="5243"/>
        <v>1.89870667402841</v>
      </c>
      <c r="AD761" s="17">
        <f ca="1" t="shared" si="5244"/>
        <v>2.37340589405199</v>
      </c>
      <c r="AE761" s="16">
        <f ca="1" t="shared" si="5245"/>
        <v>4840.84992576196</v>
      </c>
      <c r="AF761" s="16">
        <f ca="1" t="shared" si="5246"/>
        <v>5584.36535787481</v>
      </c>
      <c r="AG761" s="16">
        <f ca="1" t="shared" si="5247"/>
        <v>6470.86790949569</v>
      </c>
      <c r="AH761" s="16">
        <f ca="1" t="shared" si="5248"/>
        <v>7942.37401364567</v>
      </c>
      <c r="AI761" s="16">
        <f ca="1" t="shared" si="5249"/>
        <v>9928.0618510482</v>
      </c>
      <c r="AJ761" s="18">
        <f ca="1" t="shared" si="5250"/>
        <v>43038.3007336664</v>
      </c>
      <c r="AK761" s="18">
        <f ca="1" t="shared" si="5251"/>
        <v>52934.2139733961</v>
      </c>
      <c r="AL761" s="18">
        <f ca="1" t="shared" si="5252"/>
        <v>62687.5677427254</v>
      </c>
      <c r="AM761" s="18">
        <f ca="1" t="shared" si="5253"/>
        <v>69262.9488256303</v>
      </c>
      <c r="AN761" s="18">
        <f ca="1" t="shared" si="5254"/>
        <v>101437.359082589</v>
      </c>
      <c r="AO761" s="18">
        <f ca="1">C761/'Ejercicio 3 - TIR'!$D$7</f>
        <v>14594.7367307156</v>
      </c>
      <c r="AP761" s="18">
        <f ca="1" t="shared" si="5255"/>
        <v>28443.5640029508</v>
      </c>
      <c r="AQ761" s="18">
        <f ca="1" t="shared" si="5256"/>
        <v>38339.4772426805</v>
      </c>
      <c r="AR761" s="18">
        <f ca="1" t="shared" si="5257"/>
        <v>48092.8310120098</v>
      </c>
      <c r="AS761" s="18">
        <f ca="1" t="shared" si="5258"/>
        <v>54668.2120949147</v>
      </c>
      <c r="AT761" s="18">
        <f ca="1" t="shared" si="5259"/>
        <v>86842.622351873</v>
      </c>
      <c r="AU761" s="18">
        <f ca="1">AP761*'Ejercicio 3 - TIR'!$D$5</f>
        <v>14221.7820014754</v>
      </c>
      <c r="AV761" s="18">
        <f ca="1">AQ761*'Ejercicio 3 - TIR'!$D$5</f>
        <v>19169.7386213403</v>
      </c>
      <c r="AW761" s="18">
        <f ca="1">AR761*'Ejercicio 3 - TIR'!$D$5</f>
        <v>24046.4155060049</v>
      </c>
      <c r="AX761" s="18">
        <f ca="1">AS761*'Ejercicio 3 - TIR'!$D$5</f>
        <v>27334.1060474574</v>
      </c>
      <c r="AY761" s="18">
        <f ca="1">AT761*'Ejercicio 3 - TIR'!$D$5</f>
        <v>43421.3111759365</v>
      </c>
      <c r="AZ761" s="18">
        <f ca="1" t="shared" ref="AZ761:BD761" si="5653">AJ761-AU761-AE761</f>
        <v>23975.668806429</v>
      </c>
      <c r="BA761" s="18">
        <f ca="1" t="shared" si="5653"/>
        <v>28180.109994181</v>
      </c>
      <c r="BB761" s="18">
        <f ca="1" t="shared" si="5653"/>
        <v>32170.2843272248</v>
      </c>
      <c r="BC761" s="18">
        <f ca="1" t="shared" si="5653"/>
        <v>33986.4687645272</v>
      </c>
      <c r="BD761" s="18">
        <f ca="1" t="shared" si="5653"/>
        <v>48087.9860556038</v>
      </c>
      <c r="BE761" s="18">
        <f ca="1" t="shared" ref="BE761:BI761" si="5654">AZ761/Z761</f>
        <v>20717.7013966785</v>
      </c>
      <c r="BF761" s="18">
        <f ca="1" t="shared" si="5654"/>
        <v>21108.6917135415</v>
      </c>
      <c r="BG761" s="18">
        <f ca="1" t="shared" si="5654"/>
        <v>20796.240070464</v>
      </c>
      <c r="BH761" s="18">
        <f ca="1" t="shared" si="5654"/>
        <v>17899.7994947896</v>
      </c>
      <c r="BI761" s="18">
        <f ca="1" t="shared" si="5654"/>
        <v>20261.1724257184</v>
      </c>
      <c r="BJ761" s="18">
        <f ca="1" t="shared" si="5262"/>
        <v>73061.4806391513</v>
      </c>
      <c r="BK761" s="18">
        <f ca="1" t="shared" si="5263"/>
        <v>34639.2341788174</v>
      </c>
      <c r="BL761" s="18">
        <f ca="1" t="shared" si="5264"/>
        <v>107700.714817969</v>
      </c>
      <c r="BM761" s="18">
        <f ca="1">BK761*'Ejercicio 3 - TIR'!$D$5</f>
        <v>17319.6170894087</v>
      </c>
      <c r="BN761" s="18">
        <f ca="1" t="shared" si="5265"/>
        <v>90381.0977285601</v>
      </c>
      <c r="BO761" s="18">
        <f ca="1" t="shared" si="5266"/>
        <v>38080.758944378</v>
      </c>
      <c r="BP761" s="18">
        <f ca="1" t="shared" si="5267"/>
        <v>-103757.074232598</v>
      </c>
      <c r="BQ761" s="18">
        <f ca="1" t="shared" ref="BQ761:BT761" si="5655">BE761</f>
        <v>20717.7013966785</v>
      </c>
      <c r="BR761" s="18">
        <f ca="1" t="shared" si="5655"/>
        <v>21108.6917135415</v>
      </c>
      <c r="BS761" s="18">
        <f ca="1" t="shared" si="5655"/>
        <v>20796.240070464</v>
      </c>
      <c r="BT761" s="18">
        <f ca="1" t="shared" si="5655"/>
        <v>17899.7994947896</v>
      </c>
      <c r="BU761" s="18">
        <f ca="1" t="shared" si="5269"/>
        <v>58341.9313700965</v>
      </c>
      <c r="BV761" s="20">
        <f ca="1" t="shared" si="5270"/>
        <v>8.89671864054995</v>
      </c>
    </row>
    <row r="762" ht="15" customHeight="1" spans="1:74">
      <c r="A762" s="16">
        <v>761</v>
      </c>
      <c r="B762" s="17">
        <f ca="1" t="shared" ref="B762:F762" si="5656">RAND()</f>
        <v>0.00544794810149973</v>
      </c>
      <c r="C762" s="18">
        <f ca="1">IF(B762&lt;=('Ejercicio 3 - TIR'!$D$13-'Ejercicio 3 - TIR'!$C$13)/('Ejercicio 3 - TIR'!$E$13-'Ejercicio 3 - TIR'!$C$13),'Ejercicio 3 - TIR'!$C$13+SQRT(('Ejercicio 3 - TIR'!$E$13-'Ejercicio 3 - TIR'!$C$13)*('Ejercicio 3 - TIR'!$D$13-'Ejercicio 3 - TIR'!$C$13)*B762),'Ejercicio 3 - TIR'!$E$13-SQRT(('Ejercicio 3 - TIR'!$E$13-'Ejercicio 3 - TIR'!$C$13)*('Ejercicio 3 - TIR'!$E$13-'Ejercicio 3 - TIR'!$D$13)*(1-B762)))</f>
        <v>61476.2043356527</v>
      </c>
      <c r="D762" s="17">
        <f ca="1" t="shared" si="5656"/>
        <v>0.0129316721439359</v>
      </c>
      <c r="E762" s="18">
        <f ca="1">IF(D762&lt;=('Ejercicio 3 - TIR'!$D$14-'Ejercicio 3 - TIR'!$C$14)/('Ejercicio 3 - TIR'!$E$14-'Ejercicio 3 - TIR'!$C$14),'Ejercicio 3 - TIR'!$C$14+SQRT(('Ejercicio 3 - TIR'!$E$14-'Ejercicio 3 - TIR'!$C$14)*('Ejercicio 3 - TIR'!$D$14-'Ejercicio 3 - TIR'!$C$14)*D762),'Ejercicio 3 - TIR'!$E$14-SQRT(('Ejercicio 3 - TIR'!$E$14-'Ejercicio 3 - TIR'!$C$14)*('Ejercicio 3 - TIR'!$E$14-'Ejercicio 3 - TIR'!$D$14)*(1-D762)))</f>
        <v>25984.8225275628</v>
      </c>
      <c r="F762" s="17">
        <f ca="1" t="shared" si="5656"/>
        <v>0.157847002576406</v>
      </c>
      <c r="G762" s="18">
        <f ca="1">IF(F762&lt;=('Ejercicio 3 - TIR'!$D$18-'Ejercicio 3 - TIR'!$C$18)/('Ejercicio 3 - TIR'!$E$18-'Ejercicio 3 - TIR'!$C$18),'Ejercicio 3 - TIR'!$C$18+SQRT(('Ejercicio 3 - TIR'!$E$18-'Ejercicio 3 - TIR'!$C$18)*('Ejercicio 3 - TIR'!$D$18-'Ejercicio 3 - TIR'!$C$18)*F762),'Ejercicio 3 - TIR'!$E$18-SQRT(('Ejercicio 3 - TIR'!$E$18-'Ejercicio 3 - TIR'!$C$18)*('Ejercicio 3 - TIR'!$E$18-'Ejercicio 3 - TIR'!$D$18)*(1-F762)))</f>
        <v>34865.906943876</v>
      </c>
      <c r="H762" s="17">
        <f ca="1" t="shared" ref="H762:L762" si="5657">RAND()</f>
        <v>0.322752755588561</v>
      </c>
      <c r="I762" s="18">
        <f ca="1">IF(H762&lt;=('Ejercicio 3 - TIR'!$D$18-'Ejercicio 3 - TIR'!$C$18)/('Ejercicio 3 - TIR'!$E$18-'Ejercicio 3 - TIR'!$C$18),'Ejercicio 3 - TIR'!$C$18+SQRT(('Ejercicio 3 - TIR'!$E$18-'Ejercicio 3 - TIR'!$C$18)*('Ejercicio 3 - TIR'!$D$18-'Ejercicio 3 - TIR'!$C$18)*H762),'Ejercicio 3 - TIR'!$E$18-SQRT(('Ejercicio 3 - TIR'!$E$18-'Ejercicio 3 - TIR'!$C$18)*('Ejercicio 3 - TIR'!$E$18-'Ejercicio 3 - TIR'!$D$18)*(1-H762)))</f>
        <v>36957.9388714104</v>
      </c>
      <c r="J762" s="17">
        <f ca="1" t="shared" si="5657"/>
        <v>0.515007959081085</v>
      </c>
      <c r="K762" s="18">
        <f ca="1">IF(J762&lt;=('Ejercicio 3 - TIR'!$D$18-'Ejercicio 3 - TIR'!$C$18)/('Ejercicio 3 - TIR'!$E$18-'Ejercicio 3 - TIR'!$C$18),'Ejercicio 3 - TIR'!$C$18+SQRT(('Ejercicio 3 - TIR'!$E$18-'Ejercicio 3 - TIR'!$C$18)*('Ejercicio 3 - TIR'!$D$18-'Ejercicio 3 - TIR'!$C$18)*J762),'Ejercicio 3 - TIR'!$E$18-SQRT(('Ejercicio 3 - TIR'!$E$18-'Ejercicio 3 - TIR'!$C$18)*('Ejercicio 3 - TIR'!$E$18-'Ejercicio 3 - TIR'!$D$18)*(1-J762)))</f>
        <v>38789.2658318066</v>
      </c>
      <c r="L762" s="17">
        <f ca="1" t="shared" si="5657"/>
        <v>0.597273927616484</v>
      </c>
      <c r="M762" s="18">
        <f ca="1">IF(L762&lt;=('Ejercicio 3 - TIR'!$D$18-'Ejercicio 3 - TIR'!$C$18)/('Ejercicio 3 - TIR'!$E$18-'Ejercicio 3 - TIR'!$C$18),'Ejercicio 3 - TIR'!$C$18+SQRT(('Ejercicio 3 - TIR'!$E$18-'Ejercicio 3 - TIR'!$C$18)*('Ejercicio 3 - TIR'!$D$18-'Ejercicio 3 - TIR'!$C$18)*L762),'Ejercicio 3 - TIR'!$E$18-SQRT(('Ejercicio 3 - TIR'!$E$18-'Ejercicio 3 - TIR'!$C$18)*('Ejercicio 3 - TIR'!$E$18-'Ejercicio 3 - TIR'!$D$18)*(1-L762)))</f>
        <v>39465.256950684</v>
      </c>
      <c r="N762" s="17">
        <f ca="1" t="shared" ref="N762:R762" si="5658">RAND()</f>
        <v>0.880348318557509</v>
      </c>
      <c r="O762" s="18">
        <f ca="1">IF(N762&lt;=('Ejercicio 3 - TIR'!$D$18-'Ejercicio 3 - TIR'!$C$18)/('Ejercicio 3 - TIR'!$E$18-'Ejercicio 3 - TIR'!$C$18),'Ejercicio 3 - TIR'!$C$18+SQRT(('Ejercicio 3 - TIR'!$E$18-'Ejercicio 3 - TIR'!$C$18)*('Ejercicio 3 - TIR'!$D$18-'Ejercicio 3 - TIR'!$C$18)*N762),'Ejercicio 3 - TIR'!$E$18-SQRT(('Ejercicio 3 - TIR'!$E$18-'Ejercicio 3 - TIR'!$C$18)*('Ejercicio 3 - TIR'!$E$18-'Ejercicio 3 - TIR'!$D$18)*(1-N762)))</f>
        <v>42004.3571460892</v>
      </c>
      <c r="P762" s="17">
        <f ca="1" t="shared" si="5658"/>
        <v>0.542345896250846</v>
      </c>
      <c r="Q762" s="19">
        <f ca="1">IF(P762&lt;=('Ejercicio 3 - TIR'!$D$22-'Ejercicio 3 - TIR'!$C$22)/('Ejercicio 3 - TIR'!$E$22-'Ejercicio 3 - TIR'!$C$22),'Ejercicio 3 - TIR'!$C$22+SQRT(('Ejercicio 3 - TIR'!$E$22-'Ejercicio 3 - TIR'!$C$22)*('Ejercicio 3 - TIR'!$D$22-'Ejercicio 3 - TIR'!$C$22)*P762),'Ejercicio 3 - TIR'!$E$22-SQRT(('Ejercicio 3 - TIR'!$E$22-'Ejercicio 3 - TIR'!$C$22)*('Ejercicio 3 - TIR'!$E$22-'Ejercicio 3 - TIR'!$D$22)*(1-P762)))</f>
        <v>0.151298477623156</v>
      </c>
      <c r="R762" s="17">
        <f ca="1" t="shared" si="5658"/>
        <v>0.178001348792175</v>
      </c>
      <c r="S762" s="19">
        <f ca="1">IF(R762&lt;=('Ejercicio 3 - TIR'!$D$23-'Ejercicio 3 - TIR'!$C$23)/('Ejercicio 3 - TIR'!$E$23-'Ejercicio 3 - TIR'!$C$23),'Ejercicio 3 - TIR'!$C$23+SQRT(('Ejercicio 3 - TIR'!$E$23-'Ejercicio 3 - TIR'!$C$23)*('Ejercicio 3 - TIR'!$D$23-'Ejercicio 3 - TIR'!$C$23)*R762),'Ejercicio 3 - TIR'!$E$23-SQRT(('Ejercicio 3 - TIR'!$E$23-'Ejercicio 3 - TIR'!$C$23)*('Ejercicio 3 - TIR'!$E$23-'Ejercicio 3 - TIR'!$D$23)*(1-R762)))</f>
        <v>0.137899788485508</v>
      </c>
      <c r="T762" s="17">
        <f ca="1" t="shared" ref="T762:X762" si="5659">RAND()</f>
        <v>0.293252298189136</v>
      </c>
      <c r="U762" s="19">
        <f ca="1">IF(T762&lt;=('Ejercicio 3 - TIR'!$D$24-'Ejercicio 3 - TIR'!$C$24)/('Ejercicio 3 - TIR'!$E$24-'Ejercicio 3 - TIR'!$C$24),'Ejercicio 3 - TIR'!$C$24+SQRT(('Ejercicio 3 - TIR'!$E$24-'Ejercicio 3 - TIR'!$C$24)*('Ejercicio 3 - TIR'!$D$24-'Ejercicio 3 - TIR'!$C$24)*T762),'Ejercicio 3 - TIR'!$E$24-SQRT(('Ejercicio 3 - TIR'!$E$24-'Ejercicio 3 - TIR'!$C$24)*('Ejercicio 3 - TIR'!$E$24-'Ejercicio 3 - TIR'!$D$24)*(1-T762)))</f>
        <v>0.174815918806226</v>
      </c>
      <c r="V762" s="17">
        <f ca="1" t="shared" si="5659"/>
        <v>0.903953086628559</v>
      </c>
      <c r="W762" s="19">
        <f ca="1">IF(V762&lt;=('Ejercicio 3 - TIR'!$D$25-'Ejercicio 3 - TIR'!$C$25)/('Ejercicio 3 - TIR'!$E$25-'Ejercicio 3 - TIR'!$C$25),'Ejercicio 3 - TIR'!$C$25+SQRT(('Ejercicio 3 - TIR'!$E$25-'Ejercicio 3 - TIR'!$C$25)*('Ejercicio 3 - TIR'!$D$25-'Ejercicio 3 - TIR'!$C$25)*V762),'Ejercicio 3 - TIR'!$E$25-SQRT(('Ejercicio 3 - TIR'!$E$25-'Ejercicio 3 - TIR'!$C$25)*('Ejercicio 3 - TIR'!$E$25-'Ejercicio 3 - TIR'!$D$25)*(1-V762)))</f>
        <v>0.231665218932312</v>
      </c>
      <c r="X762" s="17">
        <f ca="1" t="shared" si="5659"/>
        <v>0.708250240350549</v>
      </c>
      <c r="Y762" s="19">
        <f ca="1">IF(X762&lt;=('Ejercicio 3 - TIR'!$D$26-'Ejercicio 3 - TIR'!$C$26)/('Ejercicio 3 - TIR'!$E$26-'Ejercicio 3 - TIR'!$C$26),'Ejercicio 3 - TIR'!$C$26+SQRT(('Ejercicio 3 - TIR'!$E$26-'Ejercicio 3 - TIR'!$C$26)*('Ejercicio 3 - TIR'!$D$26-'Ejercicio 3 - TIR'!$C$26)*X762),'Ejercicio 3 - TIR'!$E$26-SQRT(('Ejercicio 3 - TIR'!$E$26-'Ejercicio 3 - TIR'!$C$26)*('Ejercicio 3 - TIR'!$E$26-'Ejercicio 3 - TIR'!$D$26)*(1-X762)))</f>
        <v>0.240308077621422</v>
      </c>
      <c r="Z762" s="17">
        <f ca="1" t="shared" si="5240"/>
        <v>1.15129847762316</v>
      </c>
      <c r="AA762" s="17">
        <f ca="1" t="shared" si="5241"/>
        <v>1.31006229417108</v>
      </c>
      <c r="AB762" s="17">
        <f ca="1" t="shared" si="5242"/>
        <v>1.53908203781999</v>
      </c>
      <c r="AC762" s="17">
        <f ca="1" t="shared" si="5243"/>
        <v>1.89563381506634</v>
      </c>
      <c r="AD762" s="17">
        <f ca="1" t="shared" si="5244"/>
        <v>2.3511699330391</v>
      </c>
      <c r="AE762" s="16">
        <f ca="1" t="shared" si="5245"/>
        <v>3931.46408972814</v>
      </c>
      <c r="AF762" s="16">
        <f ca="1" t="shared" si="5246"/>
        <v>4473.61215614002</v>
      </c>
      <c r="AG762" s="16">
        <f ca="1" t="shared" si="5247"/>
        <v>5255.67077559834</v>
      </c>
      <c r="AH762" s="16">
        <f ca="1" t="shared" si="5248"/>
        <v>6473.22689646348</v>
      </c>
      <c r="AI762" s="16">
        <f ca="1" t="shared" si="5249"/>
        <v>8028.79560795991</v>
      </c>
      <c r="AJ762" s="18">
        <f ca="1" t="shared" si="5250"/>
        <v>40141.0655854351</v>
      </c>
      <c r="AK762" s="18">
        <f ca="1" t="shared" si="5251"/>
        <v>48417.2021857143</v>
      </c>
      <c r="AL762" s="18">
        <f ca="1" t="shared" si="5252"/>
        <v>59699.862301958</v>
      </c>
      <c r="AM762" s="18">
        <f ca="1" t="shared" si="5253"/>
        <v>74811.6755959986</v>
      </c>
      <c r="AN762" s="18">
        <f ca="1" t="shared" si="5254"/>
        <v>98759.3815785208</v>
      </c>
      <c r="AO762" s="18">
        <f ca="1">C762/'Ejercicio 3 - TIR'!$D$7</f>
        <v>12295.2408671305</v>
      </c>
      <c r="AP762" s="18">
        <f ca="1" t="shared" si="5255"/>
        <v>27845.8247183046</v>
      </c>
      <c r="AQ762" s="18">
        <f ca="1" t="shared" si="5256"/>
        <v>36121.9613185838</v>
      </c>
      <c r="AR762" s="18">
        <f ca="1" t="shared" si="5257"/>
        <v>47404.6214348275</v>
      </c>
      <c r="AS762" s="18">
        <f ca="1" t="shared" si="5258"/>
        <v>62516.4347288681</v>
      </c>
      <c r="AT762" s="18">
        <f ca="1" t="shared" si="5259"/>
        <v>86464.1407113903</v>
      </c>
      <c r="AU762" s="18">
        <f ca="1">AP762*'Ejercicio 3 - TIR'!$D$5</f>
        <v>13922.9123591523</v>
      </c>
      <c r="AV762" s="18">
        <f ca="1">AQ762*'Ejercicio 3 - TIR'!$D$5</f>
        <v>18060.9806592919</v>
      </c>
      <c r="AW762" s="18">
        <f ca="1">AR762*'Ejercicio 3 - TIR'!$D$5</f>
        <v>23702.3107174137</v>
      </c>
      <c r="AX762" s="18">
        <f ca="1">AS762*'Ejercicio 3 - TIR'!$D$5</f>
        <v>31258.217364434</v>
      </c>
      <c r="AY762" s="18">
        <f ca="1">AT762*'Ejercicio 3 - TIR'!$D$5</f>
        <v>43232.0703556951</v>
      </c>
      <c r="AZ762" s="18">
        <f ca="1" t="shared" ref="AZ762:BD762" si="5660">AJ762-AU762-AE762</f>
        <v>22286.6891365547</v>
      </c>
      <c r="BA762" s="18">
        <f ca="1" t="shared" si="5660"/>
        <v>25882.6093702824</v>
      </c>
      <c r="BB762" s="18">
        <f ca="1" t="shared" si="5660"/>
        <v>30741.8808089459</v>
      </c>
      <c r="BC762" s="18">
        <f ca="1" t="shared" si="5660"/>
        <v>37080.2313351011</v>
      </c>
      <c r="BD762" s="18">
        <f ca="1" t="shared" si="5660"/>
        <v>47498.5156148658</v>
      </c>
      <c r="BE762" s="18">
        <f ca="1" t="shared" ref="BE762:BI762" si="5661">AZ762/Z762</f>
        <v>19357.8724976388</v>
      </c>
      <c r="BF762" s="18">
        <f ca="1" t="shared" si="5661"/>
        <v>19756.7775864119</v>
      </c>
      <c r="BG762" s="18">
        <f ca="1" t="shared" si="5661"/>
        <v>19974.1664534594</v>
      </c>
      <c r="BH762" s="18">
        <f ca="1" t="shared" si="5661"/>
        <v>19560.8619346155</v>
      </c>
      <c r="BI762" s="18">
        <f ca="1" t="shared" si="5661"/>
        <v>20202.0768245661</v>
      </c>
      <c r="BJ762" s="18">
        <f ca="1" t="shared" si="5262"/>
        <v>61094.7334421626</v>
      </c>
      <c r="BK762" s="18">
        <f ca="1" t="shared" si="5263"/>
        <v>28908.2006462709</v>
      </c>
      <c r="BL762" s="18">
        <f ca="1" t="shared" si="5264"/>
        <v>90002.9340884335</v>
      </c>
      <c r="BM762" s="18">
        <f ca="1">BK762*'Ejercicio 3 - TIR'!$D$5</f>
        <v>14454.1003231354</v>
      </c>
      <c r="BN762" s="18">
        <f ca="1" t="shared" si="5265"/>
        <v>75548.8337652981</v>
      </c>
      <c r="BO762" s="18">
        <f ca="1" t="shared" si="5266"/>
        <v>32132.4429611281</v>
      </c>
      <c r="BP762" s="18">
        <f ca="1" t="shared" si="5267"/>
        <v>-87461.0268632155</v>
      </c>
      <c r="BQ762" s="18">
        <f ca="1" t="shared" ref="BQ762:BT762" si="5662">BE762</f>
        <v>19357.8724976388</v>
      </c>
      <c r="BR762" s="18">
        <f ca="1" t="shared" si="5662"/>
        <v>19756.7775864119</v>
      </c>
      <c r="BS762" s="18">
        <f ca="1" t="shared" si="5662"/>
        <v>19974.1664534594</v>
      </c>
      <c r="BT762" s="18">
        <f ca="1" t="shared" si="5662"/>
        <v>19560.8619346155</v>
      </c>
      <c r="BU762" s="18">
        <f ca="1" t="shared" si="5269"/>
        <v>52334.5197856942</v>
      </c>
      <c r="BV762" s="20">
        <f ca="1" t="shared" si="5270"/>
        <v>12.7538147007397</v>
      </c>
    </row>
    <row r="763" ht="15" customHeight="1" spans="1:74">
      <c r="A763" s="16">
        <v>762</v>
      </c>
      <c r="B763" s="17">
        <f ca="1" t="shared" ref="B763:F763" si="5663">RAND()</f>
        <v>0.659371924464281</v>
      </c>
      <c r="C763" s="18">
        <f ca="1">IF(B763&lt;=('Ejercicio 3 - TIR'!$D$13-'Ejercicio 3 - TIR'!$C$13)/('Ejercicio 3 - TIR'!$E$13-'Ejercicio 3 - TIR'!$C$13),'Ejercicio 3 - TIR'!$C$13+SQRT(('Ejercicio 3 - TIR'!$E$13-'Ejercicio 3 - TIR'!$C$13)*('Ejercicio 3 - TIR'!$D$13-'Ejercicio 3 - TIR'!$C$13)*B763),'Ejercicio 3 - TIR'!$E$13-SQRT(('Ejercicio 3 - TIR'!$E$13-'Ejercicio 3 - TIR'!$C$13)*('Ejercicio 3 - TIR'!$E$13-'Ejercicio 3 - TIR'!$D$13)*(1-B763)))</f>
        <v>79782.3421078785</v>
      </c>
      <c r="D763" s="17">
        <f ca="1" t="shared" si="5663"/>
        <v>0.187175403182172</v>
      </c>
      <c r="E763" s="18">
        <f ca="1">IF(D763&lt;=('Ejercicio 3 - TIR'!$D$14-'Ejercicio 3 - TIR'!$C$14)/('Ejercicio 3 - TIR'!$E$14-'Ejercicio 3 - TIR'!$C$14),'Ejercicio 3 - TIR'!$C$14+SQRT(('Ejercicio 3 - TIR'!$E$14-'Ejercicio 3 - TIR'!$C$14)*('Ejercicio 3 - TIR'!$D$14-'Ejercicio 3 - TIR'!$C$14)*D763),'Ejercicio 3 - TIR'!$E$14-SQRT(('Ejercicio 3 - TIR'!$E$14-'Ejercicio 3 - TIR'!$C$14)*('Ejercicio 3 - TIR'!$E$14-'Ejercicio 3 - TIR'!$D$14)*(1-D763)))</f>
        <v>28746.7526257631</v>
      </c>
      <c r="F763" s="17">
        <f ca="1" t="shared" si="5663"/>
        <v>0.491285028998451</v>
      </c>
      <c r="G763" s="18">
        <f ca="1">IF(F763&lt;=('Ejercicio 3 - TIR'!$D$18-'Ejercicio 3 - TIR'!$C$18)/('Ejercicio 3 - TIR'!$E$18-'Ejercicio 3 - TIR'!$C$18),'Ejercicio 3 - TIR'!$C$18+SQRT(('Ejercicio 3 - TIR'!$E$18-'Ejercicio 3 - TIR'!$C$18)*('Ejercicio 3 - TIR'!$D$18-'Ejercicio 3 - TIR'!$C$18)*F763),'Ejercicio 3 - TIR'!$E$18-SQRT(('Ejercicio 3 - TIR'!$E$18-'Ejercicio 3 - TIR'!$C$18)*('Ejercicio 3 - TIR'!$E$18-'Ejercicio 3 - TIR'!$D$18)*(1-F763)))</f>
        <v>38584.4484010196</v>
      </c>
      <c r="H763" s="17">
        <f ca="1" t="shared" ref="H763:L763" si="5664">RAND()</f>
        <v>0.207931417703308</v>
      </c>
      <c r="I763" s="18">
        <f ca="1">IF(H763&lt;=('Ejercicio 3 - TIR'!$D$18-'Ejercicio 3 - TIR'!$C$18)/('Ejercicio 3 - TIR'!$E$18-'Ejercicio 3 - TIR'!$C$18),'Ejercicio 3 - TIR'!$C$18+SQRT(('Ejercicio 3 - TIR'!$E$18-'Ejercicio 3 - TIR'!$C$18)*('Ejercicio 3 - TIR'!$D$18-'Ejercicio 3 - TIR'!$C$18)*H763),'Ejercicio 3 - TIR'!$E$18-SQRT(('Ejercicio 3 - TIR'!$E$18-'Ejercicio 3 - TIR'!$C$18)*('Ejercicio 3 - TIR'!$E$18-'Ejercicio 3 - TIR'!$D$18)*(1-H763)))</f>
        <v>35584.7750765359</v>
      </c>
      <c r="J763" s="17">
        <f ca="1" t="shared" si="5664"/>
        <v>0.44457516287505</v>
      </c>
      <c r="K763" s="18">
        <f ca="1">IF(J763&lt;=('Ejercicio 3 - TIR'!$D$18-'Ejercicio 3 - TIR'!$C$18)/('Ejercicio 3 - TIR'!$E$18-'Ejercicio 3 - TIR'!$C$18),'Ejercicio 3 - TIR'!$C$18+SQRT(('Ejercicio 3 - TIR'!$E$18-'Ejercicio 3 - TIR'!$C$18)*('Ejercicio 3 - TIR'!$D$18-'Ejercicio 3 - TIR'!$C$18)*J763),'Ejercicio 3 - TIR'!$E$18-SQRT(('Ejercicio 3 - TIR'!$E$18-'Ejercicio 3 - TIR'!$C$18)*('Ejercicio 3 - TIR'!$E$18-'Ejercicio 3 - TIR'!$D$18)*(1-J763)))</f>
        <v>38166.1664464581</v>
      </c>
      <c r="L763" s="17">
        <f ca="1" t="shared" si="5664"/>
        <v>0.467718815243624</v>
      </c>
      <c r="M763" s="18">
        <f ca="1">IF(L763&lt;=('Ejercicio 3 - TIR'!$D$18-'Ejercicio 3 - TIR'!$C$18)/('Ejercicio 3 - TIR'!$E$18-'Ejercicio 3 - TIR'!$C$18),'Ejercicio 3 - TIR'!$C$18+SQRT(('Ejercicio 3 - TIR'!$E$18-'Ejercicio 3 - TIR'!$C$18)*('Ejercicio 3 - TIR'!$D$18-'Ejercicio 3 - TIR'!$C$18)*L763),'Ejercicio 3 - TIR'!$E$18-SQRT(('Ejercicio 3 - TIR'!$E$18-'Ejercicio 3 - TIR'!$C$18)*('Ejercicio 3 - TIR'!$E$18-'Ejercicio 3 - TIR'!$D$18)*(1-L763)))</f>
        <v>38376.0266407494</v>
      </c>
      <c r="N763" s="17">
        <f ca="1" t="shared" ref="N763:R763" si="5665">RAND()</f>
        <v>0.245171200870684</v>
      </c>
      <c r="O763" s="18">
        <f ca="1">IF(N763&lt;=('Ejercicio 3 - TIR'!$D$18-'Ejercicio 3 - TIR'!$C$18)/('Ejercicio 3 - TIR'!$E$18-'Ejercicio 3 - TIR'!$C$18),'Ejercicio 3 - TIR'!$C$18+SQRT(('Ejercicio 3 - TIR'!$E$18-'Ejercicio 3 - TIR'!$C$18)*('Ejercicio 3 - TIR'!$D$18-'Ejercicio 3 - TIR'!$C$18)*N763),'Ejercicio 3 - TIR'!$E$18-SQRT(('Ejercicio 3 - TIR'!$E$18-'Ejercicio 3 - TIR'!$C$18)*('Ejercicio 3 - TIR'!$E$18-'Ejercicio 3 - TIR'!$D$18)*(1-N763)))</f>
        <v>36064.2955180798</v>
      </c>
      <c r="P763" s="17">
        <f ca="1" t="shared" si="5665"/>
        <v>0.0136516770038171</v>
      </c>
      <c r="Q763" s="19">
        <f ca="1">IF(P763&lt;=('Ejercicio 3 - TIR'!$D$22-'Ejercicio 3 - TIR'!$C$22)/('Ejercicio 3 - TIR'!$E$22-'Ejercicio 3 - TIR'!$C$22),'Ejercicio 3 - TIR'!$C$22+SQRT(('Ejercicio 3 - TIR'!$E$22-'Ejercicio 3 - TIR'!$C$22)*('Ejercicio 3 - TIR'!$D$22-'Ejercicio 3 - TIR'!$C$22)*P763),'Ejercicio 3 - TIR'!$E$22-SQRT(('Ejercicio 3 - TIR'!$E$22-'Ejercicio 3 - TIR'!$C$22)*('Ejercicio 3 - TIR'!$E$22-'Ejercicio 3 - TIR'!$D$22)*(1-P763)))</f>
        <v>0.124957117973871</v>
      </c>
      <c r="R763" s="17">
        <f ca="1" t="shared" si="5665"/>
        <v>0.270963254266426</v>
      </c>
      <c r="S763" s="19">
        <f ca="1">IF(R763&lt;=('Ejercicio 3 - TIR'!$D$23-'Ejercicio 3 - TIR'!$C$23)/('Ejercicio 3 - TIR'!$E$23-'Ejercicio 3 - TIR'!$C$23),'Ejercicio 3 - TIR'!$C$23+SQRT(('Ejercicio 3 - TIR'!$E$23-'Ejercicio 3 - TIR'!$C$23)*('Ejercicio 3 - TIR'!$D$23-'Ejercicio 3 - TIR'!$C$23)*R763),'Ejercicio 3 - TIR'!$E$23-SQRT(('Ejercicio 3 - TIR'!$E$23-'Ejercicio 3 - TIR'!$C$23)*('Ejercicio 3 - TIR'!$E$23-'Ejercicio 3 - TIR'!$D$23)*(1-R763)))</f>
        <v>0.142084697364455</v>
      </c>
      <c r="T763" s="17">
        <f ca="1" t="shared" ref="T763:X763" si="5666">RAND()</f>
        <v>0.184533253318578</v>
      </c>
      <c r="U763" s="19">
        <f ca="1">IF(T763&lt;=('Ejercicio 3 - TIR'!$D$24-'Ejercicio 3 - TIR'!$C$24)/('Ejercicio 3 - TIR'!$E$24-'Ejercicio 3 - TIR'!$C$24),'Ejercicio 3 - TIR'!$C$24+SQRT(('Ejercicio 3 - TIR'!$E$24-'Ejercicio 3 - TIR'!$C$24)*('Ejercicio 3 - TIR'!$D$24-'Ejercicio 3 - TIR'!$C$24)*T763),'Ejercicio 3 - TIR'!$E$24-SQRT(('Ejercicio 3 - TIR'!$E$24-'Ejercicio 3 - TIR'!$C$24)*('Ejercicio 3 - TIR'!$E$24-'Ejercicio 3 - TIR'!$D$24)*(1-T763)))</f>
        <v>0.169685523411101</v>
      </c>
      <c r="V763" s="17">
        <f ca="1" t="shared" si="5666"/>
        <v>0.878189573563663</v>
      </c>
      <c r="W763" s="19">
        <f ca="1">IF(V763&lt;=('Ejercicio 3 - TIR'!$D$25-'Ejercicio 3 - TIR'!$C$25)/('Ejercicio 3 - TIR'!$E$25-'Ejercicio 3 - TIR'!$C$25),'Ejercicio 3 - TIR'!$C$25+SQRT(('Ejercicio 3 - TIR'!$E$25-'Ejercicio 3 - TIR'!$C$25)*('Ejercicio 3 - TIR'!$D$25-'Ejercicio 3 - TIR'!$C$25)*V763),'Ejercicio 3 - TIR'!$E$25-SQRT(('Ejercicio 3 - TIR'!$E$25-'Ejercicio 3 - TIR'!$C$25)*('Ejercicio 3 - TIR'!$E$25-'Ejercicio 3 - TIR'!$D$25)*(1-V763)))</f>
        <v>0.229352082610414</v>
      </c>
      <c r="X763" s="17">
        <f ca="1" t="shared" si="5666"/>
        <v>0.13953868455656</v>
      </c>
      <c r="Y763" s="19">
        <f ca="1">IF(X763&lt;=('Ejercicio 3 - TIR'!$D$26-'Ejercicio 3 - TIR'!$C$26)/('Ejercicio 3 - TIR'!$E$26-'Ejercicio 3 - TIR'!$C$26),'Ejercicio 3 - TIR'!$C$26+SQRT(('Ejercicio 3 - TIR'!$E$26-'Ejercicio 3 - TIR'!$C$26)*('Ejercicio 3 - TIR'!$D$26-'Ejercicio 3 - TIR'!$C$26)*X763),'Ejercicio 3 - TIR'!$E$26-SQRT(('Ejercicio 3 - TIR'!$E$26-'Ejercicio 3 - TIR'!$C$26)*('Ejercicio 3 - TIR'!$E$26-'Ejercicio 3 - TIR'!$D$26)*(1-X763)))</f>
        <v>0.209410163531066</v>
      </c>
      <c r="Z763" s="17">
        <f ca="1" t="shared" si="5240"/>
        <v>1.12495711797387</v>
      </c>
      <c r="AA763" s="17">
        <f ca="1" t="shared" si="5241"/>
        <v>1.28479630962918</v>
      </c>
      <c r="AB763" s="17">
        <f ca="1" t="shared" si="5242"/>
        <v>1.50280764390526</v>
      </c>
      <c r="AC763" s="17">
        <f ca="1" t="shared" si="5243"/>
        <v>1.84747970679778</v>
      </c>
      <c r="AD763" s="17">
        <f ca="1" t="shared" si="5244"/>
        <v>2.23436073431862</v>
      </c>
      <c r="AE763" s="16">
        <f ca="1" t="shared" si="5245"/>
        <v>3592.11135922316</v>
      </c>
      <c r="AF763" s="16">
        <f ca="1" t="shared" si="5246"/>
        <v>4102.4954145978</v>
      </c>
      <c r="AG763" s="16">
        <f ca="1" t="shared" si="5247"/>
        <v>4798.62949631547</v>
      </c>
      <c r="AH763" s="16">
        <f ca="1" t="shared" si="5248"/>
        <v>5899.20516497118</v>
      </c>
      <c r="AI763" s="16">
        <f ca="1" t="shared" si="5249"/>
        <v>7134.55868327111</v>
      </c>
      <c r="AJ763" s="18">
        <f ca="1" t="shared" si="5250"/>
        <v>43405.8498718225</v>
      </c>
      <c r="AK763" s="18">
        <f ca="1" t="shared" si="5251"/>
        <v>45719.1876973176</v>
      </c>
      <c r="AL763" s="18">
        <f ca="1" t="shared" si="5252"/>
        <v>57356.4066742975</v>
      </c>
      <c r="AM763" s="18">
        <f ca="1" t="shared" si="5253"/>
        <v>70898.9304463153</v>
      </c>
      <c r="AN763" s="18">
        <f ca="1" t="shared" si="5254"/>
        <v>80580.6458164606</v>
      </c>
      <c r="AO763" s="18">
        <f ca="1">C763/'Ejercicio 3 - TIR'!$D$7</f>
        <v>15956.4684215757</v>
      </c>
      <c r="AP763" s="18">
        <f ca="1" t="shared" si="5255"/>
        <v>27449.3814502468</v>
      </c>
      <c r="AQ763" s="18">
        <f ca="1" t="shared" si="5256"/>
        <v>29762.7192757419</v>
      </c>
      <c r="AR763" s="18">
        <f ca="1" t="shared" si="5257"/>
        <v>41399.9382527218</v>
      </c>
      <c r="AS763" s="18">
        <f ca="1" t="shared" si="5258"/>
        <v>54942.4620247396</v>
      </c>
      <c r="AT763" s="18">
        <f ca="1" t="shared" si="5259"/>
        <v>64624.1773948849</v>
      </c>
      <c r="AU763" s="18">
        <f ca="1">AP763*'Ejercicio 3 - TIR'!$D$5</f>
        <v>13724.6907251234</v>
      </c>
      <c r="AV763" s="18">
        <f ca="1">AQ763*'Ejercicio 3 - TIR'!$D$5</f>
        <v>14881.359637871</v>
      </c>
      <c r="AW763" s="18">
        <f ca="1">AR763*'Ejercicio 3 - TIR'!$D$5</f>
        <v>20699.9691263609</v>
      </c>
      <c r="AX763" s="18">
        <f ca="1">AS763*'Ejercicio 3 - TIR'!$D$5</f>
        <v>27471.2310123698</v>
      </c>
      <c r="AY763" s="18">
        <f ca="1">AT763*'Ejercicio 3 - TIR'!$D$5</f>
        <v>32312.0886974424</v>
      </c>
      <c r="AZ763" s="18">
        <f ca="1" t="shared" ref="AZ763:BD763" si="5667">AJ763-AU763-AE763</f>
        <v>26089.0477874759</v>
      </c>
      <c r="BA763" s="18">
        <f ca="1" t="shared" si="5667"/>
        <v>26735.3326448489</v>
      </c>
      <c r="BB763" s="18">
        <f ca="1" t="shared" si="5667"/>
        <v>31857.8080516211</v>
      </c>
      <c r="BC763" s="18">
        <f ca="1" t="shared" si="5667"/>
        <v>37528.4942689743</v>
      </c>
      <c r="BD763" s="18">
        <f ca="1" t="shared" si="5667"/>
        <v>41133.998435747</v>
      </c>
      <c r="BE763" s="18">
        <f ca="1" t="shared" ref="BE763:BI763" si="5668">AZ763/Z763</f>
        <v>23191.1486852621</v>
      </c>
      <c r="BF763" s="18">
        <f ca="1" t="shared" si="5668"/>
        <v>20809.0048550694</v>
      </c>
      <c r="BG763" s="18">
        <f ca="1" t="shared" si="5668"/>
        <v>21198.8594686903</v>
      </c>
      <c r="BH763" s="18">
        <f ca="1" t="shared" si="5668"/>
        <v>20313.345868368</v>
      </c>
      <c r="BI763" s="18">
        <f ca="1" t="shared" si="5668"/>
        <v>18409.7392171059</v>
      </c>
      <c r="BJ763" s="18">
        <f ca="1" t="shared" si="5262"/>
        <v>64230.6153061759</v>
      </c>
      <c r="BK763" s="18">
        <f ca="1" t="shared" si="5263"/>
        <v>35652.5064995638</v>
      </c>
      <c r="BL763" s="18">
        <f ca="1" t="shared" si="5264"/>
        <v>99883.1218057397</v>
      </c>
      <c r="BM763" s="18">
        <f ca="1">BK763*'Ejercicio 3 - TIR'!$D$5</f>
        <v>17826.2532497819</v>
      </c>
      <c r="BN763" s="18">
        <f ca="1" t="shared" si="5265"/>
        <v>82056.8685559578</v>
      </c>
      <c r="BO763" s="18">
        <f ca="1" t="shared" si="5266"/>
        <v>36724.986836551</v>
      </c>
      <c r="BP763" s="18">
        <f ca="1" t="shared" si="5267"/>
        <v>-108529.094733642</v>
      </c>
      <c r="BQ763" s="18">
        <f ca="1" t="shared" ref="BQ763:BT763" si="5669">BE763</f>
        <v>23191.1486852621</v>
      </c>
      <c r="BR763" s="18">
        <f ca="1" t="shared" si="5669"/>
        <v>20809.0048550694</v>
      </c>
      <c r="BS763" s="18">
        <f ca="1" t="shared" si="5669"/>
        <v>21198.8594686903</v>
      </c>
      <c r="BT763" s="18">
        <f ca="1" t="shared" si="5669"/>
        <v>20313.345868368</v>
      </c>
      <c r="BU763" s="18">
        <f ca="1" t="shared" si="5269"/>
        <v>55134.7260536569</v>
      </c>
      <c r="BV763" s="20">
        <f ca="1" t="shared" si="5270"/>
        <v>8.02057060821051</v>
      </c>
    </row>
    <row r="764" ht="15" customHeight="1" spans="1:74">
      <c r="A764" s="16">
        <v>763</v>
      </c>
      <c r="B764" s="17">
        <f ca="1" t="shared" ref="B764:F764" si="5670">RAND()</f>
        <v>0.810217939136958</v>
      </c>
      <c r="C764" s="18">
        <f ca="1">IF(B764&lt;=('Ejercicio 3 - TIR'!$D$13-'Ejercicio 3 - TIR'!$C$13)/('Ejercicio 3 - TIR'!$E$13-'Ejercicio 3 - TIR'!$C$13),'Ejercicio 3 - TIR'!$C$13+SQRT(('Ejercicio 3 - TIR'!$E$13-'Ejercicio 3 - TIR'!$C$13)*('Ejercicio 3 - TIR'!$D$13-'Ejercicio 3 - TIR'!$C$13)*B764),'Ejercicio 3 - TIR'!$E$13-SQRT(('Ejercicio 3 - TIR'!$E$13-'Ejercicio 3 - TIR'!$C$13)*('Ejercicio 3 - TIR'!$E$13-'Ejercicio 3 - TIR'!$D$13)*(1-B764)))</f>
        <v>84908.9936374127</v>
      </c>
      <c r="D764" s="17">
        <f ca="1" t="shared" si="5670"/>
        <v>0.365636992346809</v>
      </c>
      <c r="E764" s="18">
        <f ca="1">IF(D764&lt;=('Ejercicio 3 - TIR'!$D$14-'Ejercicio 3 - TIR'!$C$14)/('Ejercicio 3 - TIR'!$E$14-'Ejercicio 3 - TIR'!$C$14),'Ejercicio 3 - TIR'!$C$14+SQRT(('Ejercicio 3 - TIR'!$E$14-'Ejercicio 3 - TIR'!$C$14)*('Ejercicio 3 - TIR'!$D$14-'Ejercicio 3 - TIR'!$C$14)*D764),'Ejercicio 3 - TIR'!$E$14-SQRT(('Ejercicio 3 - TIR'!$E$14-'Ejercicio 3 - TIR'!$C$14)*('Ejercicio 3 - TIR'!$E$14-'Ejercicio 3 - TIR'!$D$14)*(1-D764)))</f>
        <v>30245.2856962401</v>
      </c>
      <c r="F764" s="17">
        <f ca="1" t="shared" si="5670"/>
        <v>0.344019785719063</v>
      </c>
      <c r="G764" s="18">
        <f ca="1">IF(F764&lt;=('Ejercicio 3 - TIR'!$D$18-'Ejercicio 3 - TIR'!$C$18)/('Ejercicio 3 - TIR'!$E$18-'Ejercicio 3 - TIR'!$C$18),'Ejercicio 3 - TIR'!$C$18+SQRT(('Ejercicio 3 - TIR'!$E$18-'Ejercicio 3 - TIR'!$C$18)*('Ejercicio 3 - TIR'!$D$18-'Ejercicio 3 - TIR'!$C$18)*F764),'Ejercicio 3 - TIR'!$E$18-SQRT(('Ejercicio 3 - TIR'!$E$18-'Ejercicio 3 - TIR'!$C$18)*('Ejercicio 3 - TIR'!$E$18-'Ejercicio 3 - TIR'!$D$18)*(1-F764)))</f>
        <v>37183.5205754462</v>
      </c>
      <c r="H764" s="17">
        <f ca="1" t="shared" ref="H764:L764" si="5671">RAND()</f>
        <v>0.678814971712404</v>
      </c>
      <c r="I764" s="18">
        <f ca="1">IF(H764&lt;=('Ejercicio 3 - TIR'!$D$18-'Ejercicio 3 - TIR'!$C$18)/('Ejercicio 3 - TIR'!$E$18-'Ejercicio 3 - TIR'!$C$18),'Ejercicio 3 - TIR'!$C$18+SQRT(('Ejercicio 3 - TIR'!$E$18-'Ejercicio 3 - TIR'!$C$18)*('Ejercicio 3 - TIR'!$D$18-'Ejercicio 3 - TIR'!$C$18)*H764),'Ejercicio 3 - TIR'!$E$18-SQRT(('Ejercicio 3 - TIR'!$E$18-'Ejercicio 3 - TIR'!$C$18)*('Ejercicio 3 - TIR'!$E$18-'Ejercicio 3 - TIR'!$D$18)*(1-H764)))</f>
        <v>40091.957913631</v>
      </c>
      <c r="J764" s="17">
        <f ca="1" t="shared" si="5671"/>
        <v>0.574548733757528</v>
      </c>
      <c r="K764" s="18">
        <f ca="1">IF(J764&lt;=('Ejercicio 3 - TIR'!$D$18-'Ejercicio 3 - TIR'!$C$18)/('Ejercicio 3 - TIR'!$E$18-'Ejercicio 3 - TIR'!$C$18),'Ejercicio 3 - TIR'!$C$18+SQRT(('Ejercicio 3 - TIR'!$E$18-'Ejercicio 3 - TIR'!$C$18)*('Ejercicio 3 - TIR'!$D$18-'Ejercicio 3 - TIR'!$C$18)*J764),'Ejercicio 3 - TIR'!$E$18-SQRT(('Ejercicio 3 - TIR'!$E$18-'Ejercicio 3 - TIR'!$C$18)*('Ejercicio 3 - TIR'!$E$18-'Ejercicio 3 - TIR'!$D$18)*(1-J764)))</f>
        <v>39283.442791531</v>
      </c>
      <c r="L764" s="17">
        <f ca="1" t="shared" si="5671"/>
        <v>0.960676147464891</v>
      </c>
      <c r="M764" s="18">
        <f ca="1">IF(L764&lt;=('Ejercicio 3 - TIR'!$D$18-'Ejercicio 3 - TIR'!$C$18)/('Ejercicio 3 - TIR'!$E$18-'Ejercicio 3 - TIR'!$C$18),'Ejercicio 3 - TIR'!$C$18+SQRT(('Ejercicio 3 - TIR'!$E$18-'Ejercicio 3 - TIR'!$C$18)*('Ejercicio 3 - TIR'!$D$18-'Ejercicio 3 - TIR'!$C$18)*L764),'Ejercicio 3 - TIR'!$E$18-SQRT(('Ejercicio 3 - TIR'!$E$18-'Ejercicio 3 - TIR'!$C$18)*('Ejercicio 3 - TIR'!$E$18-'Ejercicio 3 - TIR'!$D$18)*(1-L764)))</f>
        <v>43282.6506062734</v>
      </c>
      <c r="N764" s="17">
        <f ca="1" t="shared" ref="N764:R764" si="5672">RAND()</f>
        <v>0.0990582271724296</v>
      </c>
      <c r="O764" s="18">
        <f ca="1">IF(N764&lt;=('Ejercicio 3 - TIR'!$D$18-'Ejercicio 3 - TIR'!$C$18)/('Ejercicio 3 - TIR'!$E$18-'Ejercicio 3 - TIR'!$C$18),'Ejercicio 3 - TIR'!$C$18+SQRT(('Ejercicio 3 - TIR'!$E$18-'Ejercicio 3 - TIR'!$C$18)*('Ejercicio 3 - TIR'!$D$18-'Ejercicio 3 - TIR'!$C$18)*N764),'Ejercicio 3 - TIR'!$E$18-SQRT(('Ejercicio 3 - TIR'!$E$18-'Ejercicio 3 - TIR'!$C$18)*('Ejercicio 3 - TIR'!$E$18-'Ejercicio 3 - TIR'!$D$18)*(1-N764)))</f>
        <v>33854.7028518246</v>
      </c>
      <c r="P764" s="17">
        <f ca="1" t="shared" si="5672"/>
        <v>0.706813007748781</v>
      </c>
      <c r="Q764" s="19">
        <f ca="1">IF(P764&lt;=('Ejercicio 3 - TIR'!$D$22-'Ejercicio 3 - TIR'!$C$22)/('Ejercicio 3 - TIR'!$E$22-'Ejercicio 3 - TIR'!$C$22),'Ejercicio 3 - TIR'!$C$22+SQRT(('Ejercicio 3 - TIR'!$E$22-'Ejercicio 3 - TIR'!$C$22)*('Ejercicio 3 - TIR'!$D$22-'Ejercicio 3 - TIR'!$C$22)*P764),'Ejercicio 3 - TIR'!$E$22-SQRT(('Ejercicio 3 - TIR'!$E$22-'Ejercicio 3 - TIR'!$C$22)*('Ejercicio 3 - TIR'!$E$22-'Ejercicio 3 - TIR'!$D$22)*(1-P764)))</f>
        <v>0.157027481939235</v>
      </c>
      <c r="R764" s="17">
        <f ca="1" t="shared" si="5672"/>
        <v>0.457546977782298</v>
      </c>
      <c r="S764" s="19">
        <f ca="1">IF(R764&lt;=('Ejercicio 3 - TIR'!$D$23-'Ejercicio 3 - TIR'!$C$23)/('Ejercicio 3 - TIR'!$E$23-'Ejercicio 3 - TIR'!$C$23),'Ejercicio 3 - TIR'!$C$23+SQRT(('Ejercicio 3 - TIR'!$E$23-'Ejercicio 3 - TIR'!$C$23)*('Ejercicio 3 - TIR'!$D$23-'Ejercicio 3 - TIR'!$C$23)*R764),'Ejercicio 3 - TIR'!$E$23-SQRT(('Ejercicio 3 - TIR'!$E$23-'Ejercicio 3 - TIR'!$C$23)*('Ejercicio 3 - TIR'!$E$23-'Ejercicio 3 - TIR'!$D$23)*(1-R764)))</f>
        <v>0.148698163007554</v>
      </c>
      <c r="T764" s="17">
        <f ca="1" t="shared" ref="T764:X764" si="5673">RAND()</f>
        <v>0.971038146136018</v>
      </c>
      <c r="U764" s="19">
        <f ca="1">IF(T764&lt;=('Ejercicio 3 - TIR'!$D$24-'Ejercicio 3 - TIR'!$C$24)/('Ejercicio 3 - TIR'!$E$24-'Ejercicio 3 - TIR'!$C$24),'Ejercicio 3 - TIR'!$C$24+SQRT(('Ejercicio 3 - TIR'!$E$24-'Ejercicio 3 - TIR'!$C$24)*('Ejercicio 3 - TIR'!$D$24-'Ejercicio 3 - TIR'!$C$24)*T764),'Ejercicio 3 - TIR'!$E$24-SQRT(('Ejercicio 3 - TIR'!$E$24-'Ejercicio 3 - TIR'!$C$24)*('Ejercicio 3 - TIR'!$E$24-'Ejercicio 3 - TIR'!$D$24)*(1-T764)))</f>
        <v>0.21099482422053</v>
      </c>
      <c r="V764" s="17">
        <f ca="1" t="shared" si="5673"/>
        <v>0.14446365837514</v>
      </c>
      <c r="W764" s="19">
        <f ca="1">IF(V764&lt;=('Ejercicio 3 - TIR'!$D$25-'Ejercicio 3 - TIR'!$C$25)/('Ejercicio 3 - TIR'!$E$25-'Ejercicio 3 - TIR'!$C$25),'Ejercicio 3 - TIR'!$C$25+SQRT(('Ejercicio 3 - TIR'!$E$25-'Ejercicio 3 - TIR'!$C$25)*('Ejercicio 3 - TIR'!$D$25-'Ejercicio 3 - TIR'!$C$25)*V764),'Ejercicio 3 - TIR'!$E$25-SQRT(('Ejercicio 3 - TIR'!$E$25-'Ejercicio 3 - TIR'!$C$25)*('Ejercicio 3 - TIR'!$E$25-'Ejercicio 3 - TIR'!$D$25)*(1-V764)))</f>
        <v>0.194221431774797</v>
      </c>
      <c r="X764" s="17">
        <f ca="1" t="shared" si="5673"/>
        <v>0.916720355555205</v>
      </c>
      <c r="Y764" s="19">
        <f ca="1">IF(X764&lt;=('Ejercicio 3 - TIR'!$D$26-'Ejercicio 3 - TIR'!$C$26)/('Ejercicio 3 - TIR'!$E$26-'Ejercicio 3 - TIR'!$C$26),'Ejercicio 3 - TIR'!$C$26+SQRT(('Ejercicio 3 - TIR'!$E$26-'Ejercicio 3 - TIR'!$C$26)*('Ejercicio 3 - TIR'!$D$26-'Ejercicio 3 - TIR'!$C$26)*X764),'Ejercicio 3 - TIR'!$E$26-SQRT(('Ejercicio 3 - TIR'!$E$26-'Ejercicio 3 - TIR'!$C$26)*('Ejercicio 3 - TIR'!$E$26-'Ejercicio 3 - TIR'!$D$26)*(1-X764)))</f>
        <v>0.258793631145293</v>
      </c>
      <c r="Z764" s="17">
        <f ca="1" t="shared" si="5240"/>
        <v>1.15702748193923</v>
      </c>
      <c r="AA764" s="17">
        <f ca="1" t="shared" si="5241"/>
        <v>1.32907534305285</v>
      </c>
      <c r="AB764" s="17">
        <f ca="1" t="shared" si="5242"/>
        <v>1.60950336143613</v>
      </c>
      <c r="AC764" s="17">
        <f ca="1" t="shared" si="5243"/>
        <v>1.92210340874061</v>
      </c>
      <c r="AD764" s="17">
        <f ca="1" t="shared" si="5244"/>
        <v>2.41953152932533</v>
      </c>
      <c r="AE764" s="16">
        <f ca="1" t="shared" si="5245"/>
        <v>4749.34105341333</v>
      </c>
      <c r="AF764" s="16">
        <f ca="1" t="shared" si="5246"/>
        <v>5455.55934355225</v>
      </c>
      <c r="AG764" s="16">
        <f ca="1" t="shared" si="5247"/>
        <v>6606.65412826973</v>
      </c>
      <c r="AH764" s="16">
        <f ca="1" t="shared" si="5248"/>
        <v>7889.80795230314</v>
      </c>
      <c r="AI764" s="16">
        <f ca="1" t="shared" si="5249"/>
        <v>9931.64000131868</v>
      </c>
      <c r="AJ764" s="18">
        <f ca="1" t="shared" si="5250"/>
        <v>43022.3551810443</v>
      </c>
      <c r="AK764" s="18">
        <f ca="1" t="shared" si="5251"/>
        <v>53285.2327177197</v>
      </c>
      <c r="AL764" s="18">
        <f ca="1" t="shared" si="5252"/>
        <v>63226.8332217532</v>
      </c>
      <c r="AM764" s="18">
        <f ca="1" t="shared" si="5253"/>
        <v>83193.7302696468</v>
      </c>
      <c r="AN764" s="18">
        <f ca="1" t="shared" si="5254"/>
        <v>81912.5209659298</v>
      </c>
      <c r="AO764" s="18">
        <f ca="1">C764/'Ejercicio 3 - TIR'!$D$7</f>
        <v>16981.7987274825</v>
      </c>
      <c r="AP764" s="18">
        <f ca="1" t="shared" si="5255"/>
        <v>26040.5564535617</v>
      </c>
      <c r="AQ764" s="18">
        <f ca="1" t="shared" si="5256"/>
        <v>36303.4339902371</v>
      </c>
      <c r="AR764" s="18">
        <f ca="1" t="shared" si="5257"/>
        <v>46245.0344942706</v>
      </c>
      <c r="AS764" s="18">
        <f ca="1" t="shared" si="5258"/>
        <v>66211.9315421642</v>
      </c>
      <c r="AT764" s="18">
        <f ca="1" t="shared" si="5259"/>
        <v>64930.7222384472</v>
      </c>
      <c r="AU764" s="18">
        <f ca="1">AP764*'Ejercicio 3 - TIR'!$D$5</f>
        <v>13020.2782267809</v>
      </c>
      <c r="AV764" s="18">
        <f ca="1">AQ764*'Ejercicio 3 - TIR'!$D$5</f>
        <v>18151.7169951186</v>
      </c>
      <c r="AW764" s="18">
        <f ca="1">AR764*'Ejercicio 3 - TIR'!$D$5</f>
        <v>23122.5172471353</v>
      </c>
      <c r="AX764" s="18">
        <f ca="1">AS764*'Ejercicio 3 - TIR'!$D$5</f>
        <v>33105.9657710821</v>
      </c>
      <c r="AY764" s="18">
        <f ca="1">AT764*'Ejercicio 3 - TIR'!$D$5</f>
        <v>32465.3611192236</v>
      </c>
      <c r="AZ764" s="18">
        <f ca="1" t="shared" ref="AZ764:BD764" si="5674">AJ764-AU764-AE764</f>
        <v>25252.7359008501</v>
      </c>
      <c r="BA764" s="18">
        <f ca="1" t="shared" si="5674"/>
        <v>29677.9563790489</v>
      </c>
      <c r="BB764" s="18">
        <f ca="1" t="shared" si="5674"/>
        <v>33497.6618463481</v>
      </c>
      <c r="BC764" s="18">
        <f ca="1" t="shared" si="5674"/>
        <v>42197.9565462615</v>
      </c>
      <c r="BD764" s="18">
        <f ca="1" t="shared" si="5674"/>
        <v>39515.5198453875</v>
      </c>
      <c r="BE764" s="18">
        <f ca="1" t="shared" ref="BE764:BI764" si="5675">AZ764/Z764</f>
        <v>21825.5281702776</v>
      </c>
      <c r="BF764" s="18">
        <f ca="1" t="shared" si="5675"/>
        <v>22329.777265207</v>
      </c>
      <c r="BG764" s="18">
        <f ca="1" t="shared" si="5675"/>
        <v>20812.4211784552</v>
      </c>
      <c r="BH764" s="18">
        <f ca="1" t="shared" si="5675"/>
        <v>21954.0511474928</v>
      </c>
      <c r="BI764" s="18">
        <f ca="1" t="shared" si="5675"/>
        <v>16331.8887836134</v>
      </c>
      <c r="BJ764" s="18">
        <f ca="1" t="shared" si="5262"/>
        <v>73179.4223555053</v>
      </c>
      <c r="BK764" s="18">
        <f ca="1" t="shared" si="5263"/>
        <v>41087.9974458008</v>
      </c>
      <c r="BL764" s="18">
        <f ca="1" t="shared" si="5264"/>
        <v>114267.419801306</v>
      </c>
      <c r="BM764" s="18">
        <f ca="1">BK764*'Ejercicio 3 - TIR'!$D$5</f>
        <v>20543.9987229004</v>
      </c>
      <c r="BN764" s="18">
        <f ca="1" t="shared" si="5265"/>
        <v>93723.4210784058</v>
      </c>
      <c r="BO764" s="18">
        <f ca="1" t="shared" si="5266"/>
        <v>38736.1850599813</v>
      </c>
      <c r="BP764" s="18">
        <f ca="1" t="shared" si="5267"/>
        <v>-115154.279333653</v>
      </c>
      <c r="BQ764" s="18">
        <f ca="1" t="shared" ref="BQ764:BT764" si="5676">BE764</f>
        <v>21825.5281702776</v>
      </c>
      <c r="BR764" s="18">
        <f ca="1" t="shared" si="5676"/>
        <v>22329.777265207</v>
      </c>
      <c r="BS764" s="18">
        <f ca="1" t="shared" si="5676"/>
        <v>20812.4211784552</v>
      </c>
      <c r="BT764" s="18">
        <f ca="1" t="shared" si="5676"/>
        <v>21954.0511474928</v>
      </c>
      <c r="BU764" s="18">
        <f ca="1" t="shared" si="5269"/>
        <v>55068.0738435948</v>
      </c>
      <c r="BV764" s="20">
        <f ca="1" t="shared" si="5270"/>
        <v>6.36464460207367</v>
      </c>
    </row>
    <row r="765" ht="15" customHeight="1" spans="1:74">
      <c r="A765" s="16">
        <v>764</v>
      </c>
      <c r="B765" s="17">
        <f ca="1" t="shared" ref="B765:F765" si="5677">RAND()</f>
        <v>0.935241642614155</v>
      </c>
      <c r="C765" s="18">
        <f ca="1">IF(B765&lt;=('Ejercicio 3 - TIR'!$D$13-'Ejercicio 3 - TIR'!$C$13)/('Ejercicio 3 - TIR'!$E$13-'Ejercicio 3 - TIR'!$C$13),'Ejercicio 3 - TIR'!$C$13+SQRT(('Ejercicio 3 - TIR'!$E$13-'Ejercicio 3 - TIR'!$C$13)*('Ejercicio 3 - TIR'!$D$13-'Ejercicio 3 - TIR'!$C$13)*B765),'Ejercicio 3 - TIR'!$E$13-SQRT(('Ejercicio 3 - TIR'!$E$13-'Ejercicio 3 - TIR'!$C$13)*('Ejercicio 3 - TIR'!$E$13-'Ejercicio 3 - TIR'!$D$13)*(1-B765)))</f>
        <v>91184.6708023458</v>
      </c>
      <c r="D765" s="17">
        <f ca="1" t="shared" si="5677"/>
        <v>0.44785923849806</v>
      </c>
      <c r="E765" s="18">
        <f ca="1">IF(D765&lt;=('Ejercicio 3 - TIR'!$D$14-'Ejercicio 3 - TIR'!$C$14)/('Ejercicio 3 - TIR'!$E$14-'Ejercicio 3 - TIR'!$C$14),'Ejercicio 3 - TIR'!$C$14+SQRT(('Ejercicio 3 - TIR'!$E$14-'Ejercicio 3 - TIR'!$C$14)*('Ejercicio 3 - TIR'!$D$14-'Ejercicio 3 - TIR'!$C$14)*D765),'Ejercicio 3 - TIR'!$E$14-SQRT(('Ejercicio 3 - TIR'!$E$14-'Ejercicio 3 - TIR'!$C$14)*('Ejercicio 3 - TIR'!$E$14-'Ejercicio 3 - TIR'!$D$14)*(1-D765)))</f>
        <v>30899.3893487694</v>
      </c>
      <c r="F765" s="17">
        <f ca="1" t="shared" si="5677"/>
        <v>0.845164526173135</v>
      </c>
      <c r="G765" s="18">
        <f ca="1">IF(F765&lt;=('Ejercicio 3 - TIR'!$D$18-'Ejercicio 3 - TIR'!$C$18)/('Ejercicio 3 - TIR'!$E$18-'Ejercicio 3 - TIR'!$C$18),'Ejercicio 3 - TIR'!$C$18+SQRT(('Ejercicio 3 - TIR'!$E$18-'Ejercicio 3 - TIR'!$C$18)*('Ejercicio 3 - TIR'!$D$18-'Ejercicio 3 - TIR'!$C$18)*F765),'Ejercicio 3 - TIR'!$E$18-SQRT(('Ejercicio 3 - TIR'!$E$18-'Ejercicio 3 - TIR'!$C$18)*('Ejercicio 3 - TIR'!$E$18-'Ejercicio 3 - TIR'!$D$18)*(1-F765)))</f>
        <v>41592.2646028462</v>
      </c>
      <c r="H765" s="17">
        <f ca="1" t="shared" ref="H765:L765" si="5678">RAND()</f>
        <v>0.539644990419621</v>
      </c>
      <c r="I765" s="18">
        <f ca="1">IF(H765&lt;=('Ejercicio 3 - TIR'!$D$18-'Ejercicio 3 - TIR'!$C$18)/('Ejercicio 3 - TIR'!$E$18-'Ejercicio 3 - TIR'!$C$18),'Ejercicio 3 - TIR'!$C$18+SQRT(('Ejercicio 3 - TIR'!$E$18-'Ejercicio 3 - TIR'!$C$18)*('Ejercicio 3 - TIR'!$D$18-'Ejercicio 3 - TIR'!$C$18)*H765),'Ejercicio 3 - TIR'!$E$18-SQRT(('Ejercicio 3 - TIR'!$E$18-'Ejercicio 3 - TIR'!$C$18)*('Ejercicio 3 - TIR'!$E$18-'Ejercicio 3 - TIR'!$D$18)*(1-H765)))</f>
        <v>38997.0411004365</v>
      </c>
      <c r="J765" s="17">
        <f ca="1" t="shared" si="5678"/>
        <v>0.951198572793595</v>
      </c>
      <c r="K765" s="18">
        <f ca="1">IF(J765&lt;=('Ejercicio 3 - TIR'!$D$18-'Ejercicio 3 - TIR'!$C$18)/('Ejercicio 3 - TIR'!$E$18-'Ejercicio 3 - TIR'!$C$18),'Ejercicio 3 - TIR'!$C$18+SQRT(('Ejercicio 3 - TIR'!$E$18-'Ejercicio 3 - TIR'!$C$18)*('Ejercicio 3 - TIR'!$D$18-'Ejercicio 3 - TIR'!$C$18)*J765),'Ejercicio 3 - TIR'!$E$18-SQRT(('Ejercicio 3 - TIR'!$E$18-'Ejercicio 3 - TIR'!$C$18)*('Ejercicio 3 - TIR'!$E$18-'Ejercicio 3 - TIR'!$D$18)*(1-J765)))</f>
        <v>43086.8593777559</v>
      </c>
      <c r="L765" s="17">
        <f ca="1" t="shared" si="5678"/>
        <v>0.952866500104695</v>
      </c>
      <c r="M765" s="18">
        <f ca="1">IF(L765&lt;=('Ejercicio 3 - TIR'!$D$18-'Ejercicio 3 - TIR'!$C$18)/('Ejercicio 3 - TIR'!$E$18-'Ejercicio 3 - TIR'!$C$18),'Ejercicio 3 - TIR'!$C$18+SQRT(('Ejercicio 3 - TIR'!$E$18-'Ejercicio 3 - TIR'!$C$18)*('Ejercicio 3 - TIR'!$D$18-'Ejercicio 3 - TIR'!$C$18)*L765),'Ejercicio 3 - TIR'!$E$18-SQRT(('Ejercicio 3 - TIR'!$E$18-'Ejercicio 3 - TIR'!$C$18)*('Ejercicio 3 - TIR'!$E$18-'Ejercicio 3 - TIR'!$D$18)*(1-L765)))</f>
        <v>43119.8371102088</v>
      </c>
      <c r="N765" s="17">
        <f ca="1" t="shared" ref="N765:R765" si="5679">RAND()</f>
        <v>0.155719232974819</v>
      </c>
      <c r="O765" s="18">
        <f ca="1">IF(N765&lt;=('Ejercicio 3 - TIR'!$D$18-'Ejercicio 3 - TIR'!$C$18)/('Ejercicio 3 - TIR'!$E$18-'Ejercicio 3 - TIR'!$C$18),'Ejercicio 3 - TIR'!$C$18+SQRT(('Ejercicio 3 - TIR'!$E$18-'Ejercicio 3 - TIR'!$C$18)*('Ejercicio 3 - TIR'!$D$18-'Ejercicio 3 - TIR'!$C$18)*N765),'Ejercicio 3 - TIR'!$E$18-SQRT(('Ejercicio 3 - TIR'!$E$18-'Ejercicio 3 - TIR'!$C$18)*('Ejercicio 3 - TIR'!$E$18-'Ejercicio 3 - TIR'!$D$18)*(1-N765)))</f>
        <v>34832.9995806148</v>
      </c>
      <c r="P765" s="17">
        <f ca="1" t="shared" si="5679"/>
        <v>0.371648834102859</v>
      </c>
      <c r="Q765" s="19">
        <f ca="1">IF(P765&lt;=('Ejercicio 3 - TIR'!$D$22-'Ejercicio 3 - TIR'!$C$22)/('Ejercicio 3 - TIR'!$E$22-'Ejercicio 3 - TIR'!$C$22),'Ejercicio 3 - TIR'!$C$22+SQRT(('Ejercicio 3 - TIR'!$E$22-'Ejercicio 3 - TIR'!$C$22)*('Ejercicio 3 - TIR'!$D$22-'Ejercicio 3 - TIR'!$C$22)*P765),'Ejercicio 3 - TIR'!$E$22-SQRT(('Ejercicio 3 - TIR'!$E$22-'Ejercicio 3 - TIR'!$C$22)*('Ejercicio 3 - TIR'!$E$22-'Ejercicio 3 - TIR'!$D$22)*(1-P765)))</f>
        <v>0.145864413803238</v>
      </c>
      <c r="R765" s="17">
        <f ca="1" t="shared" si="5679"/>
        <v>0.592848214907409</v>
      </c>
      <c r="S765" s="19">
        <f ca="1">IF(R765&lt;=('Ejercicio 3 - TIR'!$D$23-'Ejercicio 3 - TIR'!$C$23)/('Ejercicio 3 - TIR'!$E$23-'Ejercicio 3 - TIR'!$C$23),'Ejercicio 3 - TIR'!$C$23+SQRT(('Ejercicio 3 - TIR'!$E$23-'Ejercicio 3 - TIR'!$C$23)*('Ejercicio 3 - TIR'!$D$23-'Ejercicio 3 - TIR'!$C$23)*R765),'Ejercicio 3 - TIR'!$E$23-SQRT(('Ejercicio 3 - TIR'!$E$23-'Ejercicio 3 - TIR'!$C$23)*('Ejercicio 3 - TIR'!$E$23-'Ejercicio 3 - TIR'!$D$23)*(1-R765)))</f>
        <v>0.152928368849169</v>
      </c>
      <c r="T765" s="17">
        <f ca="1" t="shared" ref="T765:X765" si="5680">RAND()</f>
        <v>0.977273635563915</v>
      </c>
      <c r="U765" s="19">
        <f ca="1">IF(T765&lt;=('Ejercicio 3 - TIR'!$D$24-'Ejercicio 3 - TIR'!$C$24)/('Ejercicio 3 - TIR'!$E$24-'Ejercicio 3 - TIR'!$C$24),'Ejercicio 3 - TIR'!$C$24+SQRT(('Ejercicio 3 - TIR'!$E$24-'Ejercicio 3 - TIR'!$C$24)*('Ejercicio 3 - TIR'!$D$24-'Ejercicio 3 - TIR'!$C$24)*T765),'Ejercicio 3 - TIR'!$E$24-SQRT(('Ejercicio 3 - TIR'!$E$24-'Ejercicio 3 - TIR'!$C$24)*('Ejercicio 3 - TIR'!$E$24-'Ejercicio 3 - TIR'!$D$24)*(1-T765)))</f>
        <v>0.212022919053875</v>
      </c>
      <c r="V765" s="17">
        <f ca="1" t="shared" si="5680"/>
        <v>0.743203363057187</v>
      </c>
      <c r="W765" s="19">
        <f ca="1">IF(V765&lt;=('Ejercicio 3 - TIR'!$D$25-'Ejercicio 3 - TIR'!$C$25)/('Ejercicio 3 - TIR'!$E$25-'Ejercicio 3 - TIR'!$C$25),'Ejercicio 3 - TIR'!$C$25+SQRT(('Ejercicio 3 - TIR'!$E$25-'Ejercicio 3 - TIR'!$C$25)*('Ejercicio 3 - TIR'!$D$25-'Ejercicio 3 - TIR'!$C$25)*V765),'Ejercicio 3 - TIR'!$E$25-SQRT(('Ejercicio 3 - TIR'!$E$25-'Ejercicio 3 - TIR'!$C$25)*('Ejercicio 3 - TIR'!$E$25-'Ejercicio 3 - TIR'!$D$25)*(1-V765)))</f>
        <v>0.22002020298101</v>
      </c>
      <c r="X765" s="17">
        <f ca="1" t="shared" si="5680"/>
        <v>0.624393333865635</v>
      </c>
      <c r="Y765" s="19">
        <f ca="1">IF(X765&lt;=('Ejercicio 3 - TIR'!$D$26-'Ejercicio 3 - TIR'!$C$26)/('Ejercicio 3 - TIR'!$E$26-'Ejercicio 3 - TIR'!$C$26),'Ejercicio 3 - TIR'!$C$26+SQRT(('Ejercicio 3 - TIR'!$E$26-'Ejercicio 3 - TIR'!$C$26)*('Ejercicio 3 - TIR'!$D$26-'Ejercicio 3 - TIR'!$C$26)*X765),'Ejercicio 3 - TIR'!$E$26-SQRT(('Ejercicio 3 - TIR'!$E$26-'Ejercicio 3 - TIR'!$C$26)*('Ejercicio 3 - TIR'!$E$26-'Ejercicio 3 - TIR'!$D$26)*(1-X765)))</f>
        <v>0.234963614741794</v>
      </c>
      <c r="Z765" s="17">
        <f ca="1" t="shared" si="5240"/>
        <v>1.14586441380324</v>
      </c>
      <c r="AA765" s="17">
        <f ca="1" t="shared" si="5241"/>
        <v>1.32109958952848</v>
      </c>
      <c r="AB765" s="17">
        <f ca="1" t="shared" si="5242"/>
        <v>1.60120298086118</v>
      </c>
      <c r="AC765" s="17">
        <f ca="1" t="shared" si="5243"/>
        <v>1.95349998572405</v>
      </c>
      <c r="AD765" s="17">
        <f ca="1" t="shared" si="5244"/>
        <v>2.41250140376782</v>
      </c>
      <c r="AE765" s="16">
        <f ca="1" t="shared" si="5245"/>
        <v>4507.12131423628</v>
      </c>
      <c r="AF765" s="16">
        <f ca="1" t="shared" si="5246"/>
        <v>5196.38802502776</v>
      </c>
      <c r="AG765" s="16">
        <f ca="1" t="shared" si="5247"/>
        <v>6298.14138263074</v>
      </c>
      <c r="AH765" s="16">
        <f ca="1" t="shared" si="5248"/>
        <v>7683.85972804025</v>
      </c>
      <c r="AI765" s="16">
        <f ca="1" t="shared" si="5249"/>
        <v>9489.28718490949</v>
      </c>
      <c r="AJ765" s="18">
        <f ca="1" t="shared" si="5250"/>
        <v>47659.0958978896</v>
      </c>
      <c r="AK765" s="18">
        <f ca="1" t="shared" si="5251"/>
        <v>51518.9749906118</v>
      </c>
      <c r="AL765" s="18">
        <f ca="1" t="shared" si="5252"/>
        <v>68990.8076716093</v>
      </c>
      <c r="AM765" s="18">
        <f ca="1" t="shared" si="5253"/>
        <v>84234.6011792165</v>
      </c>
      <c r="AN765" s="18">
        <f ca="1" t="shared" si="5254"/>
        <v>84034.6603856771</v>
      </c>
      <c r="AO765" s="18">
        <f ca="1">C765/'Ejercicio 3 - TIR'!$D$7</f>
        <v>18236.9341604692</v>
      </c>
      <c r="AP765" s="18">
        <f ca="1" t="shared" si="5255"/>
        <v>29422.1617374204</v>
      </c>
      <c r="AQ765" s="18">
        <f ca="1" t="shared" si="5256"/>
        <v>33282.0408301426</v>
      </c>
      <c r="AR765" s="18">
        <f ca="1" t="shared" si="5257"/>
        <v>50753.8735111401</v>
      </c>
      <c r="AS765" s="18">
        <f ca="1" t="shared" si="5258"/>
        <v>65997.6670187473</v>
      </c>
      <c r="AT765" s="18">
        <f ca="1" t="shared" si="5259"/>
        <v>65797.726225208</v>
      </c>
      <c r="AU765" s="18">
        <f ca="1">AP765*'Ejercicio 3 - TIR'!$D$5</f>
        <v>14711.0808687102</v>
      </c>
      <c r="AV765" s="18">
        <f ca="1">AQ765*'Ejercicio 3 - TIR'!$D$5</f>
        <v>16641.0204150713</v>
      </c>
      <c r="AW765" s="18">
        <f ca="1">AR765*'Ejercicio 3 - TIR'!$D$5</f>
        <v>25376.9367555701</v>
      </c>
      <c r="AX765" s="18">
        <f ca="1">AS765*'Ejercicio 3 - TIR'!$D$5</f>
        <v>32998.8335093737</v>
      </c>
      <c r="AY765" s="18">
        <f ca="1">AT765*'Ejercicio 3 - TIR'!$D$5</f>
        <v>32898.863112604</v>
      </c>
      <c r="AZ765" s="18">
        <f ca="1" t="shared" ref="AZ765:BD765" si="5681">AJ765-AU765-AE765</f>
        <v>28440.8937149431</v>
      </c>
      <c r="BA765" s="18">
        <f ca="1" t="shared" si="5681"/>
        <v>29681.5665505127</v>
      </c>
      <c r="BB765" s="18">
        <f ca="1" t="shared" si="5681"/>
        <v>37315.7295334085</v>
      </c>
      <c r="BC765" s="18">
        <f ca="1" t="shared" si="5681"/>
        <v>43551.9079418026</v>
      </c>
      <c r="BD765" s="18">
        <f ca="1" t="shared" si="5681"/>
        <v>41646.5100881637</v>
      </c>
      <c r="BE765" s="18">
        <f ca="1" t="shared" ref="BE765:BI765" si="5682">AZ765/Z765</f>
        <v>24820.4703561261</v>
      </c>
      <c r="BF765" s="18">
        <f ca="1" t="shared" si="5682"/>
        <v>22467.319485813</v>
      </c>
      <c r="BG765" s="18">
        <f ca="1" t="shared" si="5682"/>
        <v>23304.8089339297</v>
      </c>
      <c r="BH765" s="18">
        <f ca="1" t="shared" si="5682"/>
        <v>22294.2965242256</v>
      </c>
      <c r="BI765" s="18">
        <f ca="1" t="shared" si="5682"/>
        <v>17262.7920643364</v>
      </c>
      <c r="BJ765" s="18">
        <f ca="1" t="shared" si="5262"/>
        <v>74544.8201794747</v>
      </c>
      <c r="BK765" s="18">
        <f ca="1" t="shared" si="5263"/>
        <v>43996.6292625532</v>
      </c>
      <c r="BL765" s="18">
        <f ca="1" t="shared" si="5264"/>
        <v>118541.449442028</v>
      </c>
      <c r="BM765" s="18">
        <f ca="1">BK765*'Ejercicio 3 - TIR'!$D$5</f>
        <v>21998.3146312766</v>
      </c>
      <c r="BN765" s="18">
        <f ca="1" t="shared" si="5265"/>
        <v>96543.1348107513</v>
      </c>
      <c r="BO765" s="18">
        <f ca="1" t="shared" si="5266"/>
        <v>40017.856429004</v>
      </c>
      <c r="BP765" s="18">
        <f ca="1" t="shared" si="5267"/>
        <v>-122084.060151115</v>
      </c>
      <c r="BQ765" s="18">
        <f ca="1" t="shared" ref="BQ765:BT765" si="5683">BE765</f>
        <v>24820.4703561261</v>
      </c>
      <c r="BR765" s="18">
        <f ca="1" t="shared" si="5683"/>
        <v>22467.319485813</v>
      </c>
      <c r="BS765" s="18">
        <f ca="1" t="shared" si="5683"/>
        <v>23304.8089339297</v>
      </c>
      <c r="BT765" s="18">
        <f ca="1" t="shared" si="5683"/>
        <v>22294.2965242256</v>
      </c>
      <c r="BU765" s="18">
        <f ca="1" t="shared" si="5269"/>
        <v>57280.6484933405</v>
      </c>
      <c r="BV765" s="20">
        <f ca="1" t="shared" si="5270"/>
        <v>6.3566340862786</v>
      </c>
    </row>
    <row r="766" ht="15" customHeight="1" spans="1:74">
      <c r="A766" s="16">
        <v>765</v>
      </c>
      <c r="B766" s="17">
        <f ca="1" t="shared" ref="B766:F766" si="5684">RAND()</f>
        <v>0.770823559239901</v>
      </c>
      <c r="C766" s="18">
        <f ca="1">IF(B766&lt;=('Ejercicio 3 - TIR'!$D$13-'Ejercicio 3 - TIR'!$C$13)/('Ejercicio 3 - TIR'!$E$13-'Ejercicio 3 - TIR'!$C$13),'Ejercicio 3 - TIR'!$C$13+SQRT(('Ejercicio 3 - TIR'!$E$13-'Ejercicio 3 - TIR'!$C$13)*('Ejercicio 3 - TIR'!$D$13-'Ejercicio 3 - TIR'!$C$13)*B766),'Ejercicio 3 - TIR'!$E$13-SQRT(('Ejercicio 3 - TIR'!$E$13-'Ejercicio 3 - TIR'!$C$13)*('Ejercicio 3 - TIR'!$E$13-'Ejercicio 3 - TIR'!$D$13)*(1-B766)))</f>
        <v>83416.5224119873</v>
      </c>
      <c r="D766" s="17">
        <f ca="1" t="shared" si="5684"/>
        <v>0.698387287296694</v>
      </c>
      <c r="E766" s="18">
        <f ca="1">IF(D766&lt;=('Ejercicio 3 - TIR'!$D$14-'Ejercicio 3 - TIR'!$C$14)/('Ejercicio 3 - TIR'!$E$14-'Ejercicio 3 - TIR'!$C$14),'Ejercicio 3 - TIR'!$C$14+SQRT(('Ejercicio 3 - TIR'!$E$14-'Ejercicio 3 - TIR'!$C$14)*('Ejercicio 3 - TIR'!$D$14-'Ejercicio 3 - TIR'!$C$14)*D766),'Ejercicio 3 - TIR'!$E$14-SQRT(('Ejercicio 3 - TIR'!$E$14-'Ejercicio 3 - TIR'!$C$14)*('Ejercicio 3 - TIR'!$E$14-'Ejercicio 3 - TIR'!$D$14)*(1-D766)))</f>
        <v>33273.78955834</v>
      </c>
      <c r="F766" s="17">
        <f ca="1" t="shared" si="5684"/>
        <v>0.00826920582958368</v>
      </c>
      <c r="G766" s="18">
        <f ca="1">IF(F766&lt;=('Ejercicio 3 - TIR'!$D$18-'Ejercicio 3 - TIR'!$C$18)/('Ejercicio 3 - TIR'!$E$18-'Ejercicio 3 - TIR'!$C$18),'Ejercicio 3 - TIR'!$C$18+SQRT(('Ejercicio 3 - TIR'!$E$18-'Ejercicio 3 - TIR'!$C$18)*('Ejercicio 3 - TIR'!$D$18-'Ejercicio 3 - TIR'!$C$18)*F766),'Ejercicio 3 - TIR'!$E$18-SQRT(('Ejercicio 3 - TIR'!$E$18-'Ejercicio 3 - TIR'!$C$18)*('Ejercicio 3 - TIR'!$E$18-'Ejercicio 3 - TIR'!$D$18)*(1-F766)))</f>
        <v>31113.7238771067</v>
      </c>
      <c r="H766" s="17">
        <f ca="1" t="shared" ref="H766:L766" si="5685">RAND()</f>
        <v>0.865820055854404</v>
      </c>
      <c r="I766" s="18">
        <f ca="1">IF(H766&lt;=('Ejercicio 3 - TIR'!$D$18-'Ejercicio 3 - TIR'!$C$18)/('Ejercicio 3 - TIR'!$E$18-'Ejercicio 3 - TIR'!$C$18),'Ejercicio 3 - TIR'!$C$18+SQRT(('Ejercicio 3 - TIR'!$E$18-'Ejercicio 3 - TIR'!$C$18)*('Ejercicio 3 - TIR'!$D$18-'Ejercicio 3 - TIR'!$C$18)*H766),'Ejercicio 3 - TIR'!$E$18-SQRT(('Ejercicio 3 - TIR'!$E$18-'Ejercicio 3 - TIR'!$C$18)*('Ejercicio 3 - TIR'!$E$18-'Ejercicio 3 - TIR'!$D$18)*(1-H766)))</f>
        <v>41827.6986569811</v>
      </c>
      <c r="J766" s="17">
        <f ca="1" t="shared" si="5685"/>
        <v>0.971043382750338</v>
      </c>
      <c r="K766" s="18">
        <f ca="1">IF(J766&lt;=('Ejercicio 3 - TIR'!$D$18-'Ejercicio 3 - TIR'!$C$18)/('Ejercicio 3 - TIR'!$E$18-'Ejercicio 3 - TIR'!$C$18),'Ejercicio 3 - TIR'!$C$18+SQRT(('Ejercicio 3 - TIR'!$E$18-'Ejercicio 3 - TIR'!$C$18)*('Ejercicio 3 - TIR'!$D$18-'Ejercicio 3 - TIR'!$C$18)*J766),'Ejercicio 3 - TIR'!$E$18-SQRT(('Ejercicio 3 - TIR'!$E$18-'Ejercicio 3 - TIR'!$C$18)*('Ejercicio 3 - TIR'!$E$18-'Ejercicio 3 - TIR'!$D$18)*(1-J766)))</f>
        <v>43526.3154022232</v>
      </c>
      <c r="L766" s="17">
        <f ca="1" t="shared" si="5685"/>
        <v>0.606788541252576</v>
      </c>
      <c r="M766" s="18">
        <f ca="1">IF(L766&lt;=('Ejercicio 3 - TIR'!$D$18-'Ejercicio 3 - TIR'!$C$18)/('Ejercicio 3 - TIR'!$E$18-'Ejercicio 3 - TIR'!$C$18),'Ejercicio 3 - TIR'!$C$18+SQRT(('Ejercicio 3 - TIR'!$E$18-'Ejercicio 3 - TIR'!$C$18)*('Ejercicio 3 - TIR'!$D$18-'Ejercicio 3 - TIR'!$C$18)*L766),'Ejercicio 3 - TIR'!$E$18-SQRT(('Ejercicio 3 - TIR'!$E$18-'Ejercicio 3 - TIR'!$C$18)*('Ejercicio 3 - TIR'!$E$18-'Ejercicio 3 - TIR'!$D$18)*(1-L766)))</f>
        <v>39540.3501606538</v>
      </c>
      <c r="N766" s="17">
        <f ca="1" t="shared" ref="N766:R766" si="5686">RAND()</f>
        <v>0.519007695809365</v>
      </c>
      <c r="O766" s="18">
        <f ca="1">IF(N766&lt;=('Ejercicio 3 - TIR'!$D$18-'Ejercicio 3 - TIR'!$C$18)/('Ejercicio 3 - TIR'!$E$18-'Ejercicio 3 - TIR'!$C$18),'Ejercicio 3 - TIR'!$C$18+SQRT(('Ejercicio 3 - TIR'!$E$18-'Ejercicio 3 - TIR'!$C$18)*('Ejercicio 3 - TIR'!$D$18-'Ejercicio 3 - TIR'!$C$18)*N766),'Ejercicio 3 - TIR'!$E$18-SQRT(('Ejercicio 3 - TIR'!$E$18-'Ejercicio 3 - TIR'!$C$18)*('Ejercicio 3 - TIR'!$E$18-'Ejercicio 3 - TIR'!$D$18)*(1-N766)))</f>
        <v>38823.3301180113</v>
      </c>
      <c r="P766" s="17">
        <f ca="1" t="shared" si="5686"/>
        <v>0.676554892403262</v>
      </c>
      <c r="Q766" s="19">
        <f ca="1">IF(P766&lt;=('Ejercicio 3 - TIR'!$D$22-'Ejercicio 3 - TIR'!$C$22)/('Ejercicio 3 - TIR'!$E$22-'Ejercicio 3 - TIR'!$C$22),'Ejercicio 3 - TIR'!$C$22+SQRT(('Ejercicio 3 - TIR'!$E$22-'Ejercicio 3 - TIR'!$C$22)*('Ejercicio 3 - TIR'!$D$22-'Ejercicio 3 - TIR'!$C$22)*P766),'Ejercicio 3 - TIR'!$E$22-SQRT(('Ejercicio 3 - TIR'!$E$22-'Ejercicio 3 - TIR'!$C$22)*('Ejercicio 3 - TIR'!$E$22-'Ejercicio 3 - TIR'!$D$22)*(1-P766)))</f>
        <v>0.155871154323629</v>
      </c>
      <c r="R766" s="17">
        <f ca="1" t="shared" si="5686"/>
        <v>0.83642306450161</v>
      </c>
      <c r="S766" s="19">
        <f ca="1">IF(R766&lt;=('Ejercicio 3 - TIR'!$D$23-'Ejercicio 3 - TIR'!$C$23)/('Ejercicio 3 - TIR'!$E$23-'Ejercicio 3 - TIR'!$C$23),'Ejercicio 3 - TIR'!$C$23+SQRT(('Ejercicio 3 - TIR'!$E$23-'Ejercicio 3 - TIR'!$C$23)*('Ejercicio 3 - TIR'!$D$23-'Ejercicio 3 - TIR'!$C$23)*R766),'Ejercicio 3 - TIR'!$E$23-SQRT(('Ejercicio 3 - TIR'!$E$23-'Ejercicio 3 - TIR'!$C$23)*('Ejercicio 3 - TIR'!$E$23-'Ejercicio 3 - TIR'!$D$23)*(1-R766)))</f>
        <v>0.162840790114428</v>
      </c>
      <c r="T766" s="17">
        <f ca="1" t="shared" ref="T766:X766" si="5687">RAND()</f>
        <v>0.0465253731171873</v>
      </c>
      <c r="U766" s="19">
        <f ca="1">IF(T766&lt;=('Ejercicio 3 - TIR'!$D$24-'Ejercicio 3 - TIR'!$C$24)/('Ejercicio 3 - TIR'!$E$24-'Ejercicio 3 - TIR'!$C$24),'Ejercicio 3 - TIR'!$C$24+SQRT(('Ejercicio 3 - TIR'!$E$24-'Ejercicio 3 - TIR'!$C$24)*('Ejercicio 3 - TIR'!$D$24-'Ejercicio 3 - TIR'!$C$24)*T766),'Ejercicio 3 - TIR'!$E$24-SQRT(('Ejercicio 3 - TIR'!$E$24-'Ejercicio 3 - TIR'!$C$24)*('Ejercicio 3 - TIR'!$E$24-'Ejercicio 3 - TIR'!$D$24)*(1-T766)))</f>
        <v>0.159884497131675</v>
      </c>
      <c r="V766" s="17">
        <f ca="1" t="shared" si="5687"/>
        <v>0.340278086813458</v>
      </c>
      <c r="W766" s="19">
        <f ca="1">IF(V766&lt;=('Ejercicio 3 - TIR'!$D$25-'Ejercicio 3 - TIR'!$C$25)/('Ejercicio 3 - TIR'!$E$25-'Ejercicio 3 - TIR'!$C$25),'Ejercicio 3 - TIR'!$C$25+SQRT(('Ejercicio 3 - TIR'!$E$25-'Ejercicio 3 - TIR'!$C$25)*('Ejercicio 3 - TIR'!$D$25-'Ejercicio 3 - TIR'!$C$25)*V766),'Ejercicio 3 - TIR'!$E$25-SQRT(('Ejercicio 3 - TIR'!$E$25-'Ejercicio 3 - TIR'!$C$25)*('Ejercicio 3 - TIR'!$E$25-'Ejercicio 3 - TIR'!$D$25)*(1-V766)))</f>
        <v>0.201947667110192</v>
      </c>
      <c r="X766" s="17">
        <f ca="1" t="shared" si="5687"/>
        <v>0.455892839167781</v>
      </c>
      <c r="Y766" s="19">
        <f ca="1">IF(X766&lt;=('Ejercicio 3 - TIR'!$D$26-'Ejercicio 3 - TIR'!$C$26)/('Ejercicio 3 - TIR'!$E$26-'Ejercicio 3 - TIR'!$C$26),'Ejercicio 3 - TIR'!$C$26+SQRT(('Ejercicio 3 - TIR'!$E$26-'Ejercicio 3 - TIR'!$C$26)*('Ejercicio 3 - TIR'!$D$26-'Ejercicio 3 - TIR'!$C$26)*X766),'Ejercicio 3 - TIR'!$E$26-SQRT(('Ejercicio 3 - TIR'!$E$26-'Ejercicio 3 - TIR'!$C$26)*('Ejercicio 3 - TIR'!$E$26-'Ejercicio 3 - TIR'!$D$26)*(1-X766)))</f>
        <v>0.22579503096123</v>
      </c>
      <c r="Z766" s="17">
        <f ca="1" t="shared" si="5240"/>
        <v>1.15587115432363</v>
      </c>
      <c r="AA766" s="17">
        <f ca="1" t="shared" si="5241"/>
        <v>1.34409412636417</v>
      </c>
      <c r="AB766" s="17">
        <f ca="1" t="shared" si="5242"/>
        <v>1.55899393985554</v>
      </c>
      <c r="AC766" s="17">
        <f ca="1" t="shared" si="5243"/>
        <v>1.87382912904829</v>
      </c>
      <c r="AD766" s="17">
        <f ca="1" t="shared" si="5244"/>
        <v>2.2969304352578</v>
      </c>
      <c r="AE766" s="16">
        <f ca="1" t="shared" si="5245"/>
        <v>5186.42398717997</v>
      </c>
      <c r="AF766" s="16">
        <f ca="1" t="shared" si="5246"/>
        <v>6030.98536712078</v>
      </c>
      <c r="AG766" s="16">
        <f ca="1" t="shared" si="5247"/>
        <v>6995.24642975138</v>
      </c>
      <c r="AH766" s="16">
        <f ca="1" t="shared" si="5248"/>
        <v>8407.92012710057</v>
      </c>
      <c r="AI766" s="16">
        <f ca="1" t="shared" si="5249"/>
        <v>10306.3867125188</v>
      </c>
      <c r="AJ766" s="18">
        <f ca="1" t="shared" si="5250"/>
        <v>35963.455933138</v>
      </c>
      <c r="AK766" s="18">
        <f ca="1" t="shared" si="5251"/>
        <v>56220.3640841785</v>
      </c>
      <c r="AL766" s="18">
        <f ca="1" t="shared" si="5252"/>
        <v>67857.2619363067</v>
      </c>
      <c r="AM766" s="18">
        <f ca="1" t="shared" si="5253"/>
        <v>74091.8599038023</v>
      </c>
      <c r="AN766" s="18">
        <f ca="1" t="shared" si="5254"/>
        <v>89174.4885461211</v>
      </c>
      <c r="AO766" s="18">
        <f ca="1">C766/'Ejercicio 3 - TIR'!$D$7</f>
        <v>16683.3044823975</v>
      </c>
      <c r="AP766" s="18">
        <f ca="1" t="shared" si="5255"/>
        <v>19280.1514507405</v>
      </c>
      <c r="AQ766" s="18">
        <f ca="1" t="shared" si="5256"/>
        <v>39537.0596017811</v>
      </c>
      <c r="AR766" s="18">
        <f ca="1" t="shared" si="5257"/>
        <v>51173.9574539092</v>
      </c>
      <c r="AS766" s="18">
        <f ca="1" t="shared" si="5258"/>
        <v>57408.5554214048</v>
      </c>
      <c r="AT766" s="18">
        <f ca="1" t="shared" si="5259"/>
        <v>72491.1840637236</v>
      </c>
      <c r="AU766" s="18">
        <f ca="1">AP766*'Ejercicio 3 - TIR'!$D$5</f>
        <v>9640.07572537025</v>
      </c>
      <c r="AV766" s="18">
        <f ca="1">AQ766*'Ejercicio 3 - TIR'!$D$5</f>
        <v>19768.5298008905</v>
      </c>
      <c r="AW766" s="18">
        <f ca="1">AR766*'Ejercicio 3 - TIR'!$D$5</f>
        <v>25586.9787269546</v>
      </c>
      <c r="AX766" s="18">
        <f ca="1">AS766*'Ejercicio 3 - TIR'!$D$5</f>
        <v>28704.2777107024</v>
      </c>
      <c r="AY766" s="18">
        <f ca="1">AT766*'Ejercicio 3 - TIR'!$D$5</f>
        <v>36245.5920318618</v>
      </c>
      <c r="AZ766" s="18">
        <f ca="1" t="shared" ref="AZ766:BD766" si="5688">AJ766-AU766-AE766</f>
        <v>21136.9562205877</v>
      </c>
      <c r="BA766" s="18">
        <f ca="1" t="shared" si="5688"/>
        <v>30420.8489161672</v>
      </c>
      <c r="BB766" s="18">
        <f ca="1" t="shared" si="5688"/>
        <v>35275.0367796007</v>
      </c>
      <c r="BC766" s="18">
        <f ca="1" t="shared" si="5688"/>
        <v>36979.6620659993</v>
      </c>
      <c r="BD766" s="18">
        <f ca="1" t="shared" si="5688"/>
        <v>42622.5098017405</v>
      </c>
      <c r="BE766" s="18">
        <f ca="1" t="shared" ref="BE766:BI766" si="5689">AZ766/Z766</f>
        <v>18286.6023964031</v>
      </c>
      <c r="BF766" s="18">
        <f ca="1" t="shared" si="5689"/>
        <v>22632.9751164503</v>
      </c>
      <c r="BG766" s="18">
        <f ca="1" t="shared" si="5689"/>
        <v>22626.7953183124</v>
      </c>
      <c r="BH766" s="18">
        <f ca="1" t="shared" si="5689"/>
        <v>19734.8101236857</v>
      </c>
      <c r="BI766" s="18">
        <f ca="1" t="shared" si="5689"/>
        <v>18556.2911037646</v>
      </c>
      <c r="BJ766" s="18">
        <f ca="1" t="shared" si="5262"/>
        <v>76427.5799329145</v>
      </c>
      <c r="BK766" s="18">
        <f ca="1" t="shared" si="5263"/>
        <v>38320.3898262917</v>
      </c>
      <c r="BL766" s="18">
        <f ca="1" t="shared" si="5264"/>
        <v>114747.969759206</v>
      </c>
      <c r="BM766" s="18">
        <f ca="1">BK766*'Ejercicio 3 - TIR'!$D$5</f>
        <v>19160.1949131458</v>
      </c>
      <c r="BN766" s="18">
        <f ca="1" t="shared" si="5265"/>
        <v>95587.7748460603</v>
      </c>
      <c r="BO766" s="18">
        <f ca="1" t="shared" si="5266"/>
        <v>41615.4417995387</v>
      </c>
      <c r="BP766" s="18">
        <f ca="1" t="shared" si="5267"/>
        <v>-116690.311970327</v>
      </c>
      <c r="BQ766" s="18">
        <f ca="1" t="shared" ref="BQ766:BT766" si="5690">BE766</f>
        <v>18286.6023964031</v>
      </c>
      <c r="BR766" s="18">
        <f ca="1" t="shared" si="5690"/>
        <v>22632.9751164503</v>
      </c>
      <c r="BS766" s="18">
        <f ca="1" t="shared" si="5690"/>
        <v>22626.7953183124</v>
      </c>
      <c r="BT766" s="18">
        <f ca="1" t="shared" si="5690"/>
        <v>19734.8101236857</v>
      </c>
      <c r="BU766" s="18">
        <f ca="1" t="shared" si="5269"/>
        <v>60171.7329033033</v>
      </c>
      <c r="BV766" s="20">
        <f ca="1" t="shared" si="5270"/>
        <v>6.07874900424723</v>
      </c>
    </row>
    <row r="767" ht="15" customHeight="1" spans="1:74">
      <c r="A767" s="16">
        <v>766</v>
      </c>
      <c r="B767" s="17">
        <f ca="1" t="shared" ref="B767:F767" si="5691">RAND()</f>
        <v>0.97010530994323</v>
      </c>
      <c r="C767" s="18">
        <f ca="1">IF(B767&lt;=('Ejercicio 3 - TIR'!$D$13-'Ejercicio 3 - TIR'!$C$13)/('Ejercicio 3 - TIR'!$E$13-'Ejercicio 3 - TIR'!$C$13),'Ejercicio 3 - TIR'!$C$13+SQRT(('Ejercicio 3 - TIR'!$E$13-'Ejercicio 3 - TIR'!$C$13)*('Ejercicio 3 - TIR'!$D$13-'Ejercicio 3 - TIR'!$C$13)*B767),'Ejercicio 3 - TIR'!$E$13-SQRT(('Ejercicio 3 - TIR'!$E$13-'Ejercicio 3 - TIR'!$C$13)*('Ejercicio 3 - TIR'!$E$13-'Ejercicio 3 - TIR'!$D$13)*(1-B767)))</f>
        <v>94010.5402523997</v>
      </c>
      <c r="D767" s="17">
        <f ca="1" t="shared" si="5691"/>
        <v>0.680126328490847</v>
      </c>
      <c r="E767" s="18">
        <f ca="1">IF(D767&lt;=('Ejercicio 3 - TIR'!$D$14-'Ejercicio 3 - TIR'!$C$14)/('Ejercicio 3 - TIR'!$E$14-'Ejercicio 3 - TIR'!$C$14),'Ejercicio 3 - TIR'!$C$14+SQRT(('Ejercicio 3 - TIR'!$E$14-'Ejercicio 3 - TIR'!$C$14)*('Ejercicio 3 - TIR'!$D$14-'Ejercicio 3 - TIR'!$C$14)*D767),'Ejercicio 3 - TIR'!$E$14-SQRT(('Ejercicio 3 - TIR'!$E$14-'Ejercicio 3 - TIR'!$C$14)*('Ejercicio 3 - TIR'!$E$14-'Ejercicio 3 - TIR'!$D$14)*(1-D767)))</f>
        <v>33073.1644507486</v>
      </c>
      <c r="F767" s="17">
        <f ca="1" t="shared" si="5691"/>
        <v>0.0226390005330996</v>
      </c>
      <c r="G767" s="18">
        <f ca="1">IF(F767&lt;=('Ejercicio 3 - TIR'!$D$18-'Ejercicio 3 - TIR'!$C$18)/('Ejercicio 3 - TIR'!$E$18-'Ejercicio 3 - TIR'!$C$18),'Ejercicio 3 - TIR'!$C$18+SQRT(('Ejercicio 3 - TIR'!$E$18-'Ejercicio 3 - TIR'!$C$18)*('Ejercicio 3 - TIR'!$D$18-'Ejercicio 3 - TIR'!$C$18)*F767),'Ejercicio 3 - TIR'!$E$18-SQRT(('Ejercicio 3 - TIR'!$E$18-'Ejercicio 3 - TIR'!$C$18)*('Ejercicio 3 - TIR'!$E$18-'Ejercicio 3 - TIR'!$D$18)*(1-F767)))</f>
        <v>31842.7832428056</v>
      </c>
      <c r="H767" s="17">
        <f ca="1" t="shared" ref="H767:L767" si="5692">RAND()</f>
        <v>0.799147556493357</v>
      </c>
      <c r="I767" s="18">
        <f ca="1">IF(H767&lt;=('Ejercicio 3 - TIR'!$D$18-'Ejercicio 3 - TIR'!$C$18)/('Ejercicio 3 - TIR'!$E$18-'Ejercicio 3 - TIR'!$C$18),'Ejercicio 3 - TIR'!$C$18+SQRT(('Ejercicio 3 - TIR'!$E$18-'Ejercicio 3 - TIR'!$C$18)*('Ejercicio 3 - TIR'!$D$18-'Ejercicio 3 - TIR'!$C$18)*H767),'Ejercicio 3 - TIR'!$E$18-SQRT(('Ejercicio 3 - TIR'!$E$18-'Ejercicio 3 - TIR'!$C$18)*('Ejercicio 3 - TIR'!$E$18-'Ejercicio 3 - TIR'!$D$18)*(1-H767)))</f>
        <v>41118.7716811558</v>
      </c>
      <c r="J767" s="17">
        <f ca="1" t="shared" si="5692"/>
        <v>0.0118594379251089</v>
      </c>
      <c r="K767" s="18">
        <f ca="1">IF(J767&lt;=('Ejercicio 3 - TIR'!$D$18-'Ejercicio 3 - TIR'!$C$18)/('Ejercicio 3 - TIR'!$E$18-'Ejercicio 3 - TIR'!$C$18),'Ejercicio 3 - TIR'!$C$18+SQRT(('Ejercicio 3 - TIR'!$E$18-'Ejercicio 3 - TIR'!$C$18)*('Ejercicio 3 - TIR'!$D$18-'Ejercicio 3 - TIR'!$C$18)*J767),'Ejercicio 3 - TIR'!$E$18-SQRT(('Ejercicio 3 - TIR'!$E$18-'Ejercicio 3 - TIR'!$C$18)*('Ejercicio 3 - TIR'!$E$18-'Ejercicio 3 - TIR'!$D$18)*(1-J767)))</f>
        <v>31333.7599816932</v>
      </c>
      <c r="L767" s="17">
        <f ca="1" t="shared" si="5692"/>
        <v>0.216613053036235</v>
      </c>
      <c r="M767" s="18">
        <f ca="1">IF(L767&lt;=('Ejercicio 3 - TIR'!$D$18-'Ejercicio 3 - TIR'!$C$18)/('Ejercicio 3 - TIR'!$E$18-'Ejercicio 3 - TIR'!$C$18),'Ejercicio 3 - TIR'!$C$18+SQRT(('Ejercicio 3 - TIR'!$E$18-'Ejercicio 3 - TIR'!$C$18)*('Ejercicio 3 - TIR'!$D$18-'Ejercicio 3 - TIR'!$C$18)*L767),'Ejercicio 3 - TIR'!$E$18-SQRT(('Ejercicio 3 - TIR'!$E$18-'Ejercicio 3 - TIR'!$C$18)*('Ejercicio 3 - TIR'!$E$18-'Ejercicio 3 - TIR'!$D$18)*(1-L767)))</f>
        <v>35700.1717478893</v>
      </c>
      <c r="N767" s="17">
        <f ca="1" t="shared" ref="N767:R767" si="5693">RAND()</f>
        <v>0.945204167933076</v>
      </c>
      <c r="O767" s="18">
        <f ca="1">IF(N767&lt;=('Ejercicio 3 - TIR'!$D$18-'Ejercicio 3 - TIR'!$C$18)/('Ejercicio 3 - TIR'!$E$18-'Ejercicio 3 - TIR'!$C$18),'Ejercicio 3 - TIR'!$C$18+SQRT(('Ejercicio 3 - TIR'!$E$18-'Ejercicio 3 - TIR'!$C$18)*('Ejercicio 3 - TIR'!$D$18-'Ejercicio 3 - TIR'!$C$18)*N767),'Ejercicio 3 - TIR'!$E$18-SQRT(('Ejercicio 3 - TIR'!$E$18-'Ejercicio 3 - TIR'!$C$18)*('Ejercicio 3 - TIR'!$E$18-'Ejercicio 3 - TIR'!$D$18)*(1-N767)))</f>
        <v>42972.7636040611</v>
      </c>
      <c r="P767" s="17">
        <f ca="1" t="shared" si="5693"/>
        <v>0.181842504109961</v>
      </c>
      <c r="Q767" s="19">
        <f ca="1">IF(P767&lt;=('Ejercicio 3 - TIR'!$D$22-'Ejercicio 3 - TIR'!$C$22)/('Ejercicio 3 - TIR'!$E$22-'Ejercicio 3 - TIR'!$C$22),'Ejercicio 3 - TIR'!$C$22+SQRT(('Ejercicio 3 - TIR'!$E$22-'Ejercicio 3 - TIR'!$C$22)*('Ejercicio 3 - TIR'!$D$22-'Ejercicio 3 - TIR'!$C$22)*P767),'Ejercicio 3 - TIR'!$E$22-SQRT(('Ejercicio 3 - TIR'!$E$22-'Ejercicio 3 - TIR'!$C$22)*('Ejercicio 3 - TIR'!$E$22-'Ejercicio 3 - TIR'!$D$22)*(1-P767)))</f>
        <v>0.13809189065294</v>
      </c>
      <c r="R767" s="17">
        <f ca="1" t="shared" si="5693"/>
        <v>0.208861261909711</v>
      </c>
      <c r="S767" s="19">
        <f ca="1">IF(R767&lt;=('Ejercicio 3 - TIR'!$D$23-'Ejercicio 3 - TIR'!$C$23)/('Ejercicio 3 - TIR'!$E$23-'Ejercicio 3 - TIR'!$C$23),'Ejercicio 3 - TIR'!$C$23+SQRT(('Ejercicio 3 - TIR'!$E$23-'Ejercicio 3 - TIR'!$C$23)*('Ejercicio 3 - TIR'!$D$23-'Ejercicio 3 - TIR'!$C$23)*R767),'Ejercicio 3 - TIR'!$E$23-SQRT(('Ejercicio 3 - TIR'!$E$23-'Ejercicio 3 - TIR'!$C$23)*('Ejercicio 3 - TIR'!$E$23-'Ejercicio 3 - TIR'!$D$23)*(1-R767)))</f>
        <v>0.139389437109867</v>
      </c>
      <c r="T767" s="17">
        <f ca="1" t="shared" ref="T767:X767" si="5694">RAND()</f>
        <v>0.554806889842067</v>
      </c>
      <c r="U767" s="19">
        <f ca="1">IF(T767&lt;=('Ejercicio 3 - TIR'!$D$24-'Ejercicio 3 - TIR'!$C$24)/('Ejercicio 3 - TIR'!$E$24-'Ejercicio 3 - TIR'!$C$24),'Ejercicio 3 - TIR'!$C$24+SQRT(('Ejercicio 3 - TIR'!$E$24-'Ejercicio 3 - TIR'!$C$24)*('Ejercicio 3 - TIR'!$D$24-'Ejercicio 3 - TIR'!$C$24)*T767),'Ejercicio 3 - TIR'!$E$24-SQRT(('Ejercicio 3 - TIR'!$E$24-'Ejercicio 3 - TIR'!$C$24)*('Ejercicio 3 - TIR'!$E$24-'Ejercicio 3 - TIR'!$D$24)*(1-T767)))</f>
        <v>0.184693616604894</v>
      </c>
      <c r="V767" s="17">
        <f ca="1" t="shared" si="5694"/>
        <v>0.0178875506333684</v>
      </c>
      <c r="W767" s="19">
        <f ca="1">IF(V767&lt;=('Ejercicio 3 - TIR'!$D$25-'Ejercicio 3 - TIR'!$C$25)/('Ejercicio 3 - TIR'!$E$25-'Ejercicio 3 - TIR'!$C$25),'Ejercicio 3 - TIR'!$C$25+SQRT(('Ejercicio 3 - TIR'!$E$25-'Ejercicio 3 - TIR'!$C$25)*('Ejercicio 3 - TIR'!$D$25-'Ejercicio 3 - TIR'!$C$25)*V767),'Ejercicio 3 - TIR'!$E$25-SQRT(('Ejercicio 3 - TIR'!$E$25-'Ejercicio 3 - TIR'!$C$25)*('Ejercicio 3 - TIR'!$E$25-'Ejercicio 3 - TIR'!$D$25)*(1-V767)))</f>
        <v>0.185004255277933</v>
      </c>
      <c r="X767" s="17">
        <f ca="1" t="shared" si="5694"/>
        <v>0.930743793940752</v>
      </c>
      <c r="Y767" s="19">
        <f ca="1">IF(X767&lt;=('Ejercicio 3 - TIR'!$D$26-'Ejercicio 3 - TIR'!$C$26)/('Ejercicio 3 - TIR'!$E$26-'Ejercicio 3 - TIR'!$C$26),'Ejercicio 3 - TIR'!$C$26+SQRT(('Ejercicio 3 - TIR'!$E$26-'Ejercicio 3 - TIR'!$C$26)*('Ejercicio 3 - TIR'!$D$26-'Ejercicio 3 - TIR'!$C$26)*X767),'Ejercicio 3 - TIR'!$E$26-SQRT(('Ejercicio 3 - TIR'!$E$26-'Ejercicio 3 - TIR'!$C$26)*('Ejercicio 3 - TIR'!$E$26-'Ejercicio 3 - TIR'!$D$26)*(1-X767)))</f>
        <v>0.260661346667362</v>
      </c>
      <c r="Z767" s="17">
        <f ca="1" t="shared" si="5240"/>
        <v>1.13809189065294</v>
      </c>
      <c r="AA767" s="17">
        <f ca="1" t="shared" si="5241"/>
        <v>1.29672987867036</v>
      </c>
      <c r="AB767" s="17">
        <f ca="1" t="shared" si="5242"/>
        <v>1.53622760972161</v>
      </c>
      <c r="AC767" s="17">
        <f ca="1" t="shared" si="5243"/>
        <v>1.82043625459556</v>
      </c>
      <c r="AD767" s="17">
        <f ca="1" t="shared" si="5244"/>
        <v>2.29495362024052</v>
      </c>
      <c r="AE767" s="16">
        <f ca="1" t="shared" si="5245"/>
        <v>4567.13580887947</v>
      </c>
      <c r="AF767" s="16">
        <f ca="1" t="shared" si="5246"/>
        <v>5203.7462984835</v>
      </c>
      <c r="AG767" s="16">
        <f ca="1" t="shared" si="5247"/>
        <v>6164.84502224474</v>
      </c>
      <c r="AH767" s="16">
        <f ca="1" t="shared" si="5248"/>
        <v>7305.367584489</v>
      </c>
      <c r="AI767" s="16">
        <f ca="1" t="shared" si="5249"/>
        <v>9209.594536962</v>
      </c>
      <c r="AJ767" s="18">
        <f ca="1" t="shared" si="5250"/>
        <v>36240.0133844563</v>
      </c>
      <c r="AK767" s="18">
        <f ca="1" t="shared" si="5251"/>
        <v>53319.9398131793</v>
      </c>
      <c r="AL767" s="18">
        <f ca="1" t="shared" si="5252"/>
        <v>48135.7872002673</v>
      </c>
      <c r="AM767" s="18">
        <f ca="1" t="shared" si="5253"/>
        <v>64989.8869451456</v>
      </c>
      <c r="AN767" s="18">
        <f ca="1" t="shared" si="5254"/>
        <v>98620.4994048802</v>
      </c>
      <c r="AO767" s="18">
        <f ca="1">C767/'Ejercicio 3 - TIR'!$D$7</f>
        <v>18802.1080504799</v>
      </c>
      <c r="AP767" s="18">
        <f ca="1" t="shared" si="5255"/>
        <v>17437.9053339764</v>
      </c>
      <c r="AQ767" s="18">
        <f ca="1" t="shared" si="5256"/>
        <v>34517.8317626993</v>
      </c>
      <c r="AR767" s="18">
        <f ca="1" t="shared" si="5257"/>
        <v>29333.6791497873</v>
      </c>
      <c r="AS767" s="18">
        <f ca="1" t="shared" si="5258"/>
        <v>46187.7788946657</v>
      </c>
      <c r="AT767" s="18">
        <f ca="1" t="shared" si="5259"/>
        <v>79818.3913544003</v>
      </c>
      <c r="AU767" s="18">
        <f ca="1">AP767*'Ejercicio 3 - TIR'!$D$5</f>
        <v>8718.95266698819</v>
      </c>
      <c r="AV767" s="18">
        <f ca="1">AQ767*'Ejercicio 3 - TIR'!$D$5</f>
        <v>17258.9158813497</v>
      </c>
      <c r="AW767" s="18">
        <f ca="1">AR767*'Ejercicio 3 - TIR'!$D$5</f>
        <v>14666.8395748937</v>
      </c>
      <c r="AX767" s="18">
        <f ca="1">AS767*'Ejercicio 3 - TIR'!$D$5</f>
        <v>23093.8894473329</v>
      </c>
      <c r="AY767" s="18">
        <f ca="1">AT767*'Ejercicio 3 - TIR'!$D$5</f>
        <v>39909.1956772001</v>
      </c>
      <c r="AZ767" s="18">
        <f ca="1" t="shared" ref="AZ767:BD767" si="5695">AJ767-AU767-AE767</f>
        <v>22953.9249085887</v>
      </c>
      <c r="BA767" s="18">
        <f ca="1" t="shared" si="5695"/>
        <v>30857.2776333461</v>
      </c>
      <c r="BB767" s="18">
        <f ca="1" t="shared" si="5695"/>
        <v>27304.1026031289</v>
      </c>
      <c r="BC767" s="18">
        <f ca="1" t="shared" si="5695"/>
        <v>34590.6299133238</v>
      </c>
      <c r="BD767" s="18">
        <f ca="1" t="shared" si="5695"/>
        <v>49501.7091907181</v>
      </c>
      <c r="BE767" s="18">
        <f ca="1" t="shared" ref="BE767:BI767" si="5696">AZ767/Z767</f>
        <v>20168.7799527503</v>
      </c>
      <c r="BF767" s="18">
        <f ca="1" t="shared" si="5696"/>
        <v>23796.2262927007</v>
      </c>
      <c r="BG767" s="18">
        <f ca="1" t="shared" si="5696"/>
        <v>17773.4747314409</v>
      </c>
      <c r="BH767" s="18">
        <f ca="1" t="shared" si="5696"/>
        <v>19001.2859972451</v>
      </c>
      <c r="BI767" s="18">
        <f ca="1" t="shared" si="5696"/>
        <v>21569.8081016252</v>
      </c>
      <c r="BJ767" s="18">
        <f ca="1" t="shared" si="5262"/>
        <v>75901.3784890556</v>
      </c>
      <c r="BK767" s="18">
        <f ca="1" t="shared" si="5263"/>
        <v>43149.9659386024</v>
      </c>
      <c r="BL767" s="18">
        <f ca="1" t="shared" si="5264"/>
        <v>119051.344427658</v>
      </c>
      <c r="BM767" s="18">
        <f ca="1">BK767*'Ejercicio 3 - TIR'!$D$5</f>
        <v>21574.9829693012</v>
      </c>
      <c r="BN767" s="18">
        <f ca="1" t="shared" si="5265"/>
        <v>97476.3614583568</v>
      </c>
      <c r="BO767" s="18">
        <f ca="1" t="shared" si="5266"/>
        <v>42474.2184759886</v>
      </c>
      <c r="BP767" s="18">
        <f ca="1" t="shared" si="5267"/>
        <v>-127083.704703148</v>
      </c>
      <c r="BQ767" s="18">
        <f ca="1" t="shared" ref="BQ767:BT767" si="5697">BE767</f>
        <v>20168.7799527503</v>
      </c>
      <c r="BR767" s="18">
        <f ca="1" t="shared" si="5697"/>
        <v>23796.2262927007</v>
      </c>
      <c r="BS767" s="18">
        <f ca="1" t="shared" si="5697"/>
        <v>17773.4747314409</v>
      </c>
      <c r="BT767" s="18">
        <f ca="1" t="shared" si="5697"/>
        <v>19001.2859972451</v>
      </c>
      <c r="BU767" s="18">
        <f ca="1" t="shared" si="5269"/>
        <v>64044.0265776137</v>
      </c>
      <c r="BV767" s="20">
        <f ca="1" t="shared" si="5270"/>
        <v>3.76276491703995</v>
      </c>
    </row>
    <row r="768" ht="15" customHeight="1" spans="1:74">
      <c r="A768" s="16">
        <v>767</v>
      </c>
      <c r="B768" s="17">
        <f ca="1" t="shared" ref="B768:F768" si="5698">RAND()</f>
        <v>0.807215294013683</v>
      </c>
      <c r="C768" s="18">
        <f ca="1">IF(B768&lt;=('Ejercicio 3 - TIR'!$D$13-'Ejercicio 3 - TIR'!$C$13)/('Ejercicio 3 - TIR'!$E$13-'Ejercicio 3 - TIR'!$C$13),'Ejercicio 3 - TIR'!$C$13+SQRT(('Ejercicio 3 - TIR'!$E$13-'Ejercicio 3 - TIR'!$C$13)*('Ejercicio 3 - TIR'!$D$13-'Ejercicio 3 - TIR'!$C$13)*B768),'Ejercicio 3 - TIR'!$E$13-SQRT(('Ejercicio 3 - TIR'!$E$13-'Ejercicio 3 - TIR'!$C$13)*('Ejercicio 3 - TIR'!$E$13-'Ejercicio 3 - TIR'!$D$13)*(1-B768)))</f>
        <v>84790.0806319172</v>
      </c>
      <c r="D768" s="17">
        <f ca="1" t="shared" si="5698"/>
        <v>0.954991104294478</v>
      </c>
      <c r="E768" s="18">
        <f ca="1">IF(D768&lt;=('Ejercicio 3 - TIR'!$D$14-'Ejercicio 3 - TIR'!$C$14)/('Ejercicio 3 - TIR'!$E$14-'Ejercicio 3 - TIR'!$C$14),'Ejercicio 3 - TIR'!$C$14+SQRT(('Ejercicio 3 - TIR'!$E$14-'Ejercicio 3 - TIR'!$C$14)*('Ejercicio 3 - TIR'!$D$14-'Ejercicio 3 - TIR'!$C$14)*D768),'Ejercicio 3 - TIR'!$E$14-SQRT(('Ejercicio 3 - TIR'!$E$14-'Ejercicio 3 - TIR'!$C$14)*('Ejercicio 3 - TIR'!$E$14-'Ejercicio 3 - TIR'!$D$14)*(1-D768)))</f>
        <v>37401.6670044376</v>
      </c>
      <c r="F768" s="17">
        <f ca="1" t="shared" si="5698"/>
        <v>0.507328610387244</v>
      </c>
      <c r="G768" s="18">
        <f ca="1">IF(F768&lt;=('Ejercicio 3 - TIR'!$D$18-'Ejercicio 3 - TIR'!$C$18)/('Ejercicio 3 - TIR'!$E$18-'Ejercicio 3 - TIR'!$C$18),'Ejercicio 3 - TIR'!$C$18+SQRT(('Ejercicio 3 - TIR'!$E$18-'Ejercicio 3 - TIR'!$C$18)*('Ejercicio 3 - TIR'!$D$18-'Ejercicio 3 - TIR'!$C$18)*F768),'Ejercicio 3 - TIR'!$E$18-SQRT(('Ejercicio 3 - TIR'!$E$18-'Ejercicio 3 - TIR'!$C$18)*('Ejercicio 3 - TIR'!$E$18-'Ejercicio 3 - TIR'!$D$18)*(1-F768)))</f>
        <v>38723.4907897061</v>
      </c>
      <c r="H768" s="17">
        <f ca="1" t="shared" ref="H768:L768" si="5699">RAND()</f>
        <v>0.593806821761505</v>
      </c>
      <c r="I768" s="18">
        <f ca="1">IF(H768&lt;=('Ejercicio 3 - TIR'!$D$18-'Ejercicio 3 - TIR'!$C$18)/('Ejercicio 3 - TIR'!$E$18-'Ejercicio 3 - TIR'!$C$18),'Ejercicio 3 - TIR'!$C$18+SQRT(('Ejercicio 3 - TIR'!$E$18-'Ejercicio 3 - TIR'!$C$18)*('Ejercicio 3 - TIR'!$D$18-'Ejercicio 3 - TIR'!$C$18)*H768),'Ejercicio 3 - TIR'!$E$18-SQRT(('Ejercicio 3 - TIR'!$E$18-'Ejercicio 3 - TIR'!$C$18)*('Ejercicio 3 - TIR'!$E$18-'Ejercicio 3 - TIR'!$D$18)*(1-H768)))</f>
        <v>39437.7446068553</v>
      </c>
      <c r="J768" s="17">
        <f ca="1" t="shared" si="5699"/>
        <v>0.465133033724386</v>
      </c>
      <c r="K768" s="18">
        <f ca="1">IF(J768&lt;=('Ejercicio 3 - TIR'!$D$18-'Ejercicio 3 - TIR'!$C$18)/('Ejercicio 3 - TIR'!$E$18-'Ejercicio 3 - TIR'!$C$18),'Ejercicio 3 - TIR'!$C$18+SQRT(('Ejercicio 3 - TIR'!$E$18-'Ejercicio 3 - TIR'!$C$18)*('Ejercicio 3 - TIR'!$D$18-'Ejercicio 3 - TIR'!$C$18)*J768),'Ejercicio 3 - TIR'!$E$18-SQRT(('Ejercicio 3 - TIR'!$E$18-'Ejercicio 3 - TIR'!$C$18)*('Ejercicio 3 - TIR'!$E$18-'Ejercicio 3 - TIR'!$D$18)*(1-J768)))</f>
        <v>38352.8411369221</v>
      </c>
      <c r="L768" s="17">
        <f ca="1" t="shared" si="5699"/>
        <v>0.365469439541112</v>
      </c>
      <c r="M768" s="18">
        <f ca="1">IF(L768&lt;=('Ejercicio 3 - TIR'!$D$18-'Ejercicio 3 - TIR'!$C$18)/('Ejercicio 3 - TIR'!$E$18-'Ejercicio 3 - TIR'!$C$18),'Ejercicio 3 - TIR'!$C$18+SQRT(('Ejercicio 3 - TIR'!$E$18-'Ejercicio 3 - TIR'!$C$18)*('Ejercicio 3 - TIR'!$D$18-'Ejercicio 3 - TIR'!$C$18)*L768),'Ejercicio 3 - TIR'!$E$18-SQRT(('Ejercicio 3 - TIR'!$E$18-'Ejercicio 3 - TIR'!$C$18)*('Ejercicio 3 - TIR'!$E$18-'Ejercicio 3 - TIR'!$D$18)*(1-L768)))</f>
        <v>37404.0810321853</v>
      </c>
      <c r="N768" s="17">
        <f ca="1" t="shared" ref="N768:R768" si="5700">RAND()</f>
        <v>0.153058046407672</v>
      </c>
      <c r="O768" s="18">
        <f ca="1">IF(N768&lt;=('Ejercicio 3 - TIR'!$D$18-'Ejercicio 3 - TIR'!$C$18)/('Ejercicio 3 - TIR'!$E$18-'Ejercicio 3 - TIR'!$C$18),'Ejercicio 3 - TIR'!$C$18+SQRT(('Ejercicio 3 - TIR'!$E$18-'Ejercicio 3 - TIR'!$C$18)*('Ejercicio 3 - TIR'!$D$18-'Ejercicio 3 - TIR'!$C$18)*N768),'Ejercicio 3 - TIR'!$E$18-SQRT(('Ejercicio 3 - TIR'!$E$18-'Ejercicio 3 - TIR'!$C$18)*('Ejercicio 3 - TIR'!$E$18-'Ejercicio 3 - TIR'!$D$18)*(1-N768)))</f>
        <v>34791.5244923877</v>
      </c>
      <c r="P768" s="17">
        <f ca="1" t="shared" si="5700"/>
        <v>0.564232941282598</v>
      </c>
      <c r="Q768" s="19">
        <f ca="1">IF(P768&lt;=('Ejercicio 3 - TIR'!$D$22-'Ejercicio 3 - TIR'!$C$22)/('Ejercicio 3 - TIR'!$E$22-'Ejercicio 3 - TIR'!$C$22),'Ejercicio 3 - TIR'!$C$22+SQRT(('Ejercicio 3 - TIR'!$E$22-'Ejercicio 3 - TIR'!$C$22)*('Ejercicio 3 - TIR'!$D$22-'Ejercicio 3 - TIR'!$C$22)*P768),'Ejercicio 3 - TIR'!$E$22-SQRT(('Ejercicio 3 - TIR'!$E$22-'Ejercicio 3 - TIR'!$C$22)*('Ejercicio 3 - TIR'!$E$22-'Ejercicio 3 - TIR'!$D$22)*(1-P768)))</f>
        <v>0.151993202509189</v>
      </c>
      <c r="R768" s="17">
        <f ca="1" t="shared" si="5700"/>
        <v>0.745262481776038</v>
      </c>
      <c r="S768" s="19">
        <f ca="1">IF(R768&lt;=('Ejercicio 3 - TIR'!$D$23-'Ejercicio 3 - TIR'!$C$23)/('Ejercicio 3 - TIR'!$E$23-'Ejercicio 3 - TIR'!$C$23),'Ejercicio 3 - TIR'!$C$23+SQRT(('Ejercicio 3 - TIR'!$E$23-'Ejercicio 3 - TIR'!$C$23)*('Ejercicio 3 - TIR'!$D$23-'Ejercicio 3 - TIR'!$C$23)*R768),'Ejercicio 3 - TIR'!$E$23-SQRT(('Ejercicio 3 - TIR'!$E$23-'Ejercicio 3 - TIR'!$C$23)*('Ejercicio 3 - TIR'!$E$23-'Ejercicio 3 - TIR'!$D$23)*(1-R768)))</f>
        <v>0.158586743993425</v>
      </c>
      <c r="T768" s="17">
        <f ca="1" t="shared" ref="T768:X768" si="5701">RAND()</f>
        <v>0.73788758733781</v>
      </c>
      <c r="U768" s="19">
        <f ca="1">IF(T768&lt;=('Ejercicio 3 - TIR'!$D$24-'Ejercicio 3 - TIR'!$C$24)/('Ejercicio 3 - TIR'!$E$24-'Ejercicio 3 - TIR'!$C$24),'Ejercicio 3 - TIR'!$C$24+SQRT(('Ejercicio 3 - TIR'!$E$24-'Ejercicio 3 - TIR'!$C$24)*('Ejercicio 3 - TIR'!$D$24-'Ejercicio 3 - TIR'!$C$24)*T768),'Ejercicio 3 - TIR'!$E$24-SQRT(('Ejercicio 3 - TIR'!$E$24-'Ejercicio 3 - TIR'!$C$24)*('Ejercicio 3 - TIR'!$E$24-'Ejercicio 3 - TIR'!$D$24)*(1-T768)))</f>
        <v>0.192909138894193</v>
      </c>
      <c r="V768" s="17">
        <f ca="1" t="shared" si="5701"/>
        <v>0.432534651199323</v>
      </c>
      <c r="W768" s="19">
        <f ca="1">IF(V768&lt;=('Ejercicio 3 - TIR'!$D$25-'Ejercicio 3 - TIR'!$C$25)/('Ejercicio 3 - TIR'!$E$25-'Ejercicio 3 - TIR'!$C$25),'Ejercicio 3 - TIR'!$C$25+SQRT(('Ejercicio 3 - TIR'!$E$25-'Ejercicio 3 - TIR'!$C$25)*('Ejercicio 3 - TIR'!$D$25-'Ejercicio 3 - TIR'!$C$25)*V768),'Ejercicio 3 - TIR'!$E$25-SQRT(('Ejercicio 3 - TIR'!$E$25-'Ejercicio 3 - TIR'!$C$25)*('Ejercicio 3 - TIR'!$E$25-'Ejercicio 3 - TIR'!$D$25)*(1-V768)))</f>
        <v>0.205433995907167</v>
      </c>
      <c r="X768" s="17">
        <f ca="1" t="shared" si="5701"/>
        <v>0.391691731998091</v>
      </c>
      <c r="Y768" s="19">
        <f ca="1">IF(X768&lt;=('Ejercicio 3 - TIR'!$D$26-'Ejercicio 3 - TIR'!$C$26)/('Ejercicio 3 - TIR'!$E$26-'Ejercicio 3 - TIR'!$C$26),'Ejercicio 3 - TIR'!$C$26+SQRT(('Ejercicio 3 - TIR'!$E$26-'Ejercicio 3 - TIR'!$C$26)*('Ejercicio 3 - TIR'!$D$26-'Ejercicio 3 - TIR'!$C$26)*X768),'Ejercicio 3 - TIR'!$E$26-SQRT(('Ejercicio 3 - TIR'!$E$26-'Ejercicio 3 - TIR'!$C$26)*('Ejercicio 3 - TIR'!$E$26-'Ejercicio 3 - TIR'!$D$26)*(1-X768)))</f>
        <v>0.222686261270003</v>
      </c>
      <c r="Z768" s="17">
        <f ca="1" t="shared" si="5240"/>
        <v>1.15199320250919</v>
      </c>
      <c r="AA768" s="17">
        <f ca="1" t="shared" si="5241"/>
        <v>1.33468405359768</v>
      </c>
      <c r="AB768" s="17">
        <f ca="1" t="shared" si="5242"/>
        <v>1.59215680507302</v>
      </c>
      <c r="AC768" s="17">
        <f ca="1" t="shared" si="5243"/>
        <v>1.91923993964996</v>
      </c>
      <c r="AD768" s="17">
        <f ca="1" t="shared" si="5244"/>
        <v>2.34662830629067</v>
      </c>
      <c r="AE768" s="16">
        <f ca="1" t="shared" si="5245"/>
        <v>5684.79914718672</v>
      </c>
      <c r="AF768" s="16">
        <f ca="1" t="shared" si="5246"/>
        <v>6586.33293419566</v>
      </c>
      <c r="AG768" s="16">
        <f ca="1" t="shared" si="5247"/>
        <v>7856.8967490018</v>
      </c>
      <c r="AH768" s="16">
        <f ca="1" t="shared" si="5248"/>
        <v>9470.97044357928</v>
      </c>
      <c r="AI768" s="16">
        <f ca="1" t="shared" si="5249"/>
        <v>11580.0254422586</v>
      </c>
      <c r="AJ768" s="18">
        <f ca="1" t="shared" si="5250"/>
        <v>44609.1981671686</v>
      </c>
      <c r="AK768" s="18">
        <f ca="1" t="shared" si="5251"/>
        <v>52636.9288366276</v>
      </c>
      <c r="AL768" s="18">
        <f ca="1" t="shared" si="5252"/>
        <v>61063.7370100349</v>
      </c>
      <c r="AM768" s="18">
        <f ca="1" t="shared" si="5253"/>
        <v>71787.4062228735</v>
      </c>
      <c r="AN768" s="18">
        <f ca="1" t="shared" si="5254"/>
        <v>81642.7761928421</v>
      </c>
      <c r="AO768" s="18">
        <f ca="1">C768/'Ejercicio 3 - TIR'!$D$7</f>
        <v>16958.0161263834</v>
      </c>
      <c r="AP768" s="18">
        <f ca="1" t="shared" si="5255"/>
        <v>27651.1820407851</v>
      </c>
      <c r="AQ768" s="18">
        <f ca="1" t="shared" si="5256"/>
        <v>35678.9127102441</v>
      </c>
      <c r="AR768" s="18">
        <f ca="1" t="shared" si="5257"/>
        <v>44105.7208836514</v>
      </c>
      <c r="AS768" s="18">
        <f ca="1" t="shared" si="5258"/>
        <v>54829.39009649</v>
      </c>
      <c r="AT768" s="18">
        <f ca="1" t="shared" si="5259"/>
        <v>64684.7600664586</v>
      </c>
      <c r="AU768" s="18">
        <f ca="1">AP768*'Ejercicio 3 - TIR'!$D$5</f>
        <v>13825.5910203926</v>
      </c>
      <c r="AV768" s="18">
        <f ca="1">AQ768*'Ejercicio 3 - TIR'!$D$5</f>
        <v>17839.4563551221</v>
      </c>
      <c r="AW768" s="18">
        <f ca="1">AR768*'Ejercicio 3 - TIR'!$D$5</f>
        <v>22052.8604418257</v>
      </c>
      <c r="AX768" s="18">
        <f ca="1">AS768*'Ejercicio 3 - TIR'!$D$5</f>
        <v>27414.695048245</v>
      </c>
      <c r="AY768" s="18">
        <f ca="1">AT768*'Ejercicio 3 - TIR'!$D$5</f>
        <v>32342.3800332293</v>
      </c>
      <c r="AZ768" s="18">
        <f ca="1" t="shared" ref="AZ768:BD768" si="5702">AJ768-AU768-AE768</f>
        <v>25098.8079995893</v>
      </c>
      <c r="BA768" s="18">
        <f ca="1" t="shared" si="5702"/>
        <v>28211.1395473099</v>
      </c>
      <c r="BB768" s="18">
        <f ca="1" t="shared" si="5702"/>
        <v>31153.9798192074</v>
      </c>
      <c r="BC768" s="18">
        <f ca="1" t="shared" si="5702"/>
        <v>34901.7407310492</v>
      </c>
      <c r="BD768" s="18">
        <f ca="1" t="shared" si="5702"/>
        <v>37720.3707173541</v>
      </c>
      <c r="BE768" s="18">
        <f ca="1" t="shared" ref="BE768:BI768" si="5703">AZ768/Z768</f>
        <v>21787.2882799316</v>
      </c>
      <c r="BF768" s="18">
        <f ca="1" t="shared" si="5703"/>
        <v>21136.9420884785</v>
      </c>
      <c r="BG768" s="18">
        <f ca="1" t="shared" si="5703"/>
        <v>19567.1555213298</v>
      </c>
      <c r="BH768" s="18">
        <f ca="1" t="shared" si="5703"/>
        <v>18185.1888396064</v>
      </c>
      <c r="BI768" s="18">
        <f ca="1" t="shared" si="5703"/>
        <v>16074.2843748352</v>
      </c>
      <c r="BJ768" s="18">
        <f ca="1" t="shared" si="5262"/>
        <v>87767.8104950711</v>
      </c>
      <c r="BK768" s="18">
        <f ca="1" t="shared" si="5263"/>
        <v>39794.1606607051</v>
      </c>
      <c r="BL768" s="18">
        <f ca="1" t="shared" si="5264"/>
        <v>127561.971155776</v>
      </c>
      <c r="BM768" s="18">
        <f ca="1">BK768*'Ejercicio 3 - TIR'!$D$5</f>
        <v>19897.0803303525</v>
      </c>
      <c r="BN768" s="18">
        <f ca="1" t="shared" si="5265"/>
        <v>107664.890825424</v>
      </c>
      <c r="BO768" s="18">
        <f ca="1" t="shared" si="5266"/>
        <v>45880.6750676293</v>
      </c>
      <c r="BP768" s="18">
        <f ca="1" t="shared" si="5267"/>
        <v>-122191.747636355</v>
      </c>
      <c r="BQ768" s="18">
        <f ca="1" t="shared" ref="BQ768:BT768" si="5704">BE768</f>
        <v>21787.2882799316</v>
      </c>
      <c r="BR768" s="18">
        <f ca="1" t="shared" si="5704"/>
        <v>21136.9420884785</v>
      </c>
      <c r="BS768" s="18">
        <f ca="1" t="shared" si="5704"/>
        <v>19567.1555213298</v>
      </c>
      <c r="BT768" s="18">
        <f ca="1" t="shared" si="5704"/>
        <v>18185.1888396064</v>
      </c>
      <c r="BU768" s="18">
        <f ca="1" t="shared" si="5269"/>
        <v>61954.9594424645</v>
      </c>
      <c r="BV768" s="20">
        <f ca="1" t="shared" si="5270"/>
        <v>4.53106067952194</v>
      </c>
    </row>
    <row r="769" ht="15" customHeight="1" spans="1:74">
      <c r="A769" s="16">
        <v>768</v>
      </c>
      <c r="B769" s="17">
        <f ca="1" t="shared" ref="B769:F769" si="5705">RAND()</f>
        <v>0.689741207831554</v>
      </c>
      <c r="C769" s="18">
        <f ca="1">IF(B769&lt;=('Ejercicio 3 - TIR'!$D$13-'Ejercicio 3 - TIR'!$C$13)/('Ejercicio 3 - TIR'!$E$13-'Ejercicio 3 - TIR'!$C$13),'Ejercicio 3 - TIR'!$C$13+SQRT(('Ejercicio 3 - TIR'!$E$13-'Ejercicio 3 - TIR'!$C$13)*('Ejercicio 3 - TIR'!$D$13-'Ejercicio 3 - TIR'!$C$13)*B769),'Ejercicio 3 - TIR'!$E$13-SQRT(('Ejercicio 3 - TIR'!$E$13-'Ejercicio 3 - TIR'!$C$13)*('Ejercicio 3 - TIR'!$E$13-'Ejercicio 3 - TIR'!$D$13)*(1-B769)))</f>
        <v>80704.6495081811</v>
      </c>
      <c r="D769" s="17">
        <f ca="1" t="shared" si="5705"/>
        <v>0.925700731573117</v>
      </c>
      <c r="E769" s="18">
        <f ca="1">IF(D769&lt;=('Ejercicio 3 - TIR'!$D$14-'Ejercicio 3 - TIR'!$C$14)/('Ejercicio 3 - TIR'!$E$14-'Ejercicio 3 - TIR'!$C$14),'Ejercicio 3 - TIR'!$C$14+SQRT(('Ejercicio 3 - TIR'!$E$14-'Ejercicio 3 - TIR'!$C$14)*('Ejercicio 3 - TIR'!$D$14-'Ejercicio 3 - TIR'!$C$14)*D769),'Ejercicio 3 - TIR'!$E$14-SQRT(('Ejercicio 3 - TIR'!$E$14-'Ejercicio 3 - TIR'!$C$14)*('Ejercicio 3 - TIR'!$E$14-'Ejercicio 3 - TIR'!$D$14)*(1-D769)))</f>
        <v>36661.603638866</v>
      </c>
      <c r="F769" s="17">
        <f ca="1" t="shared" si="5705"/>
        <v>0.504323395090405</v>
      </c>
      <c r="G769" s="18">
        <f ca="1">IF(F769&lt;=('Ejercicio 3 - TIR'!$D$18-'Ejercicio 3 - TIR'!$C$18)/('Ejercicio 3 - TIR'!$E$18-'Ejercicio 3 - TIR'!$C$18),'Ejercicio 3 - TIR'!$C$18+SQRT(('Ejercicio 3 - TIR'!$E$18-'Ejercicio 3 - TIR'!$C$18)*('Ejercicio 3 - TIR'!$D$18-'Ejercicio 3 - TIR'!$C$18)*F769),'Ejercicio 3 - TIR'!$E$18-SQRT(('Ejercicio 3 - TIR'!$E$18-'Ejercicio 3 - TIR'!$C$18)*('Ejercicio 3 - TIR'!$E$18-'Ejercicio 3 - TIR'!$D$18)*(1-F769)))</f>
        <v>38697.6151480484</v>
      </c>
      <c r="H769" s="17">
        <f ca="1" t="shared" ref="H769:L769" si="5706">RAND()</f>
        <v>0.830448711429262</v>
      </c>
      <c r="I769" s="18">
        <f ca="1">IF(H769&lt;=('Ejercicio 3 - TIR'!$D$18-'Ejercicio 3 - TIR'!$C$18)/('Ejercicio 3 - TIR'!$E$18-'Ejercicio 3 - TIR'!$C$18),'Ejercicio 3 - TIR'!$C$18+SQRT(('Ejercicio 3 - TIR'!$E$18-'Ejercicio 3 - TIR'!$C$18)*('Ejercicio 3 - TIR'!$D$18-'Ejercicio 3 - TIR'!$C$18)*H769),'Ejercicio 3 - TIR'!$E$18-SQRT(('Ejercicio 3 - TIR'!$E$18-'Ejercicio 3 - TIR'!$C$18)*('Ejercicio 3 - TIR'!$E$18-'Ejercicio 3 - TIR'!$D$18)*(1-H769)))</f>
        <v>41434.0013120017</v>
      </c>
      <c r="J769" s="17">
        <f ca="1" t="shared" si="5706"/>
        <v>0.677785470876339</v>
      </c>
      <c r="K769" s="18">
        <f ca="1">IF(J769&lt;=('Ejercicio 3 - TIR'!$D$18-'Ejercicio 3 - TIR'!$C$18)/('Ejercicio 3 - TIR'!$E$18-'Ejercicio 3 - TIR'!$C$18),'Ejercicio 3 - TIR'!$C$18+SQRT(('Ejercicio 3 - TIR'!$E$18-'Ejercicio 3 - TIR'!$C$18)*('Ejercicio 3 - TIR'!$D$18-'Ejercicio 3 - TIR'!$C$18)*J769),'Ejercicio 3 - TIR'!$E$18-SQRT(('Ejercicio 3 - TIR'!$E$18-'Ejercicio 3 - TIR'!$C$18)*('Ejercicio 3 - TIR'!$E$18-'Ejercicio 3 - TIR'!$D$18)*(1-J769)))</f>
        <v>40084.0982837047</v>
      </c>
      <c r="L769" s="17">
        <f ca="1" t="shared" si="5706"/>
        <v>0.704134782336231</v>
      </c>
      <c r="M769" s="18">
        <f ca="1">IF(L769&lt;=('Ejercicio 3 - TIR'!$D$18-'Ejercicio 3 - TIR'!$C$18)/('Ejercicio 3 - TIR'!$E$18-'Ejercicio 3 - TIR'!$C$18),'Ejercicio 3 - TIR'!$C$18+SQRT(('Ejercicio 3 - TIR'!$E$18-'Ejercicio 3 - TIR'!$C$18)*('Ejercicio 3 - TIR'!$D$18-'Ejercicio 3 - TIR'!$C$18)*L769),'Ejercicio 3 - TIR'!$E$18-SQRT(('Ejercicio 3 - TIR'!$E$18-'Ejercicio 3 - TIR'!$C$18)*('Ejercicio 3 - TIR'!$E$18-'Ejercicio 3 - TIR'!$D$18)*(1-L769)))</f>
        <v>40289.385249802</v>
      </c>
      <c r="N769" s="17">
        <f ca="1" t="shared" ref="N769:R769" si="5707">RAND()</f>
        <v>0.319250853568571</v>
      </c>
      <c r="O769" s="18">
        <f ca="1">IF(N769&lt;=('Ejercicio 3 - TIR'!$D$18-'Ejercicio 3 - TIR'!$C$18)/('Ejercicio 3 - TIR'!$E$18-'Ejercicio 3 - TIR'!$C$18),'Ejercicio 3 - TIR'!$C$18+SQRT(('Ejercicio 3 - TIR'!$E$18-'Ejercicio 3 - TIR'!$C$18)*('Ejercicio 3 - TIR'!$D$18-'Ejercicio 3 - TIR'!$C$18)*N769),'Ejercicio 3 - TIR'!$E$18-SQRT(('Ejercicio 3 - TIR'!$E$18-'Ejercicio 3 - TIR'!$C$18)*('Ejercicio 3 - TIR'!$E$18-'Ejercicio 3 - TIR'!$D$18)*(1-N769)))</f>
        <v>36920.0887303044</v>
      </c>
      <c r="P769" s="17">
        <f ca="1" t="shared" si="5707"/>
        <v>0.119335760174072</v>
      </c>
      <c r="Q769" s="19">
        <f ca="1">IF(P769&lt;=('Ejercicio 3 - TIR'!$D$22-'Ejercicio 3 - TIR'!$C$22)/('Ejercicio 3 - TIR'!$E$22-'Ejercicio 3 - TIR'!$C$22),'Ejercicio 3 - TIR'!$C$22+SQRT(('Ejercicio 3 - TIR'!$E$22-'Ejercicio 3 - TIR'!$C$22)*('Ejercicio 3 - TIR'!$D$22-'Ejercicio 3 - TIR'!$C$22)*P769),'Ejercicio 3 - TIR'!$E$22-SQRT(('Ejercicio 3 - TIR'!$E$22-'Ejercicio 3 - TIR'!$C$22)*('Ejercicio 3 - TIR'!$E$22-'Ejercicio 3 - TIR'!$D$22)*(1-P769)))</f>
        <v>0.134656205795271</v>
      </c>
      <c r="R769" s="17">
        <f ca="1" t="shared" si="5707"/>
        <v>0.982454052392786</v>
      </c>
      <c r="S769" s="19">
        <f ca="1">IF(R769&lt;=('Ejercicio 3 - TIR'!$D$23-'Ejercicio 3 - TIR'!$C$23)/('Ejercicio 3 - TIR'!$E$23-'Ejercicio 3 - TIR'!$C$23),'Ejercicio 3 - TIR'!$C$23+SQRT(('Ejercicio 3 - TIR'!$E$23-'Ejercicio 3 - TIR'!$C$23)*('Ejercicio 3 - TIR'!$D$23-'Ejercicio 3 - TIR'!$C$23)*R769),'Ejercicio 3 - TIR'!$E$23-SQRT(('Ejercicio 3 - TIR'!$E$23-'Ejercicio 3 - TIR'!$C$23)*('Ejercicio 3 - TIR'!$E$23-'Ejercicio 3 - TIR'!$D$23)*(1-R769)))</f>
        <v>0.17438015074108</v>
      </c>
      <c r="T769" s="17">
        <f ca="1" t="shared" ref="T769:X769" si="5708">RAND()</f>
        <v>0.774345128275432</v>
      </c>
      <c r="U769" s="19">
        <f ca="1">IF(T769&lt;=('Ejercicio 3 - TIR'!$D$24-'Ejercicio 3 - TIR'!$C$24)/('Ejercicio 3 - TIR'!$E$24-'Ejercicio 3 - TIR'!$C$24),'Ejercicio 3 - TIR'!$C$24+SQRT(('Ejercicio 3 - TIR'!$E$24-'Ejercicio 3 - TIR'!$C$24)*('Ejercicio 3 - TIR'!$D$24-'Ejercicio 3 - TIR'!$C$24)*T769),'Ejercicio 3 - TIR'!$E$24-SQRT(('Ejercicio 3 - TIR'!$E$24-'Ejercicio 3 - TIR'!$C$24)*('Ejercicio 3 - TIR'!$E$24-'Ejercicio 3 - TIR'!$D$24)*(1-T769)))</f>
        <v>0.194863698744072</v>
      </c>
      <c r="V769" s="17">
        <f ca="1" t="shared" si="5708"/>
        <v>0.358034408168852</v>
      </c>
      <c r="W769" s="19">
        <f ca="1">IF(V769&lt;=('Ejercicio 3 - TIR'!$D$25-'Ejercicio 3 - TIR'!$C$25)/('Ejercicio 3 - TIR'!$E$25-'Ejercicio 3 - TIR'!$C$25),'Ejercicio 3 - TIR'!$C$25+SQRT(('Ejercicio 3 - TIR'!$E$25-'Ejercicio 3 - TIR'!$C$25)*('Ejercicio 3 - TIR'!$D$25-'Ejercicio 3 - TIR'!$C$25)*V769),'Ejercicio 3 - TIR'!$E$25-SQRT(('Ejercicio 3 - TIR'!$E$25-'Ejercicio 3 - TIR'!$C$25)*('Ejercicio 3 - TIR'!$E$25-'Ejercicio 3 - TIR'!$D$25)*(1-V769)))</f>
        <v>0.202598738714998</v>
      </c>
      <c r="X769" s="17">
        <f ca="1" t="shared" si="5708"/>
        <v>0.759318264323739</v>
      </c>
      <c r="Y769" s="19">
        <f ca="1">IF(X769&lt;=('Ejercicio 3 - TIR'!$D$26-'Ejercicio 3 - TIR'!$C$26)/('Ejercicio 3 - TIR'!$E$26-'Ejercicio 3 - TIR'!$C$26),'Ejercicio 3 - TIR'!$C$26+SQRT(('Ejercicio 3 - TIR'!$E$26-'Ejercicio 3 - TIR'!$C$26)*('Ejercicio 3 - TIR'!$D$26-'Ejercicio 3 - TIR'!$C$26)*X769),'Ejercicio 3 - TIR'!$E$26-SQRT(('Ejercicio 3 - TIR'!$E$26-'Ejercicio 3 - TIR'!$C$26)*('Ejercicio 3 - TIR'!$E$26-'Ejercicio 3 - TIR'!$D$26)*(1-X769)))</f>
        <v>0.243948906082453</v>
      </c>
      <c r="Z769" s="17">
        <f ca="1" t="shared" si="5240"/>
        <v>1.13465620579527</v>
      </c>
      <c r="AA769" s="17">
        <f ca="1" t="shared" si="5241"/>
        <v>1.33251772600115</v>
      </c>
      <c r="AB769" s="17">
        <f ca="1" t="shared" si="5242"/>
        <v>1.59217705873178</v>
      </c>
      <c r="AC769" s="17">
        <f ca="1" t="shared" si="5243"/>
        <v>1.91475012264179</v>
      </c>
      <c r="AD769" s="17">
        <f ca="1" t="shared" si="5244"/>
        <v>2.3818513204815</v>
      </c>
      <c r="AE769" s="16">
        <f ca="1" t="shared" si="5245"/>
        <v>4936.71244437979</v>
      </c>
      <c r="AF769" s="16">
        <f ca="1" t="shared" si="5246"/>
        <v>5797.57710459611</v>
      </c>
      <c r="AG769" s="16">
        <f ca="1" t="shared" si="5247"/>
        <v>6927.31442295165</v>
      </c>
      <c r="AH769" s="16">
        <f ca="1" t="shared" si="5248"/>
        <v>8330.77958772387</v>
      </c>
      <c r="AI769" s="16">
        <f ca="1" t="shared" si="5249"/>
        <v>10363.0641549631</v>
      </c>
      <c r="AJ769" s="18">
        <f ca="1" t="shared" si="5250"/>
        <v>43908.4891772102</v>
      </c>
      <c r="AK769" s="18">
        <f ca="1" t="shared" si="5251"/>
        <v>55211.5412073973</v>
      </c>
      <c r="AL769" s="18">
        <f ca="1" t="shared" si="5252"/>
        <v>63820.9817072644</v>
      </c>
      <c r="AM769" s="18">
        <f ca="1" t="shared" si="5253"/>
        <v>77144.1053482207</v>
      </c>
      <c r="AN769" s="18">
        <f ca="1" t="shared" si="5254"/>
        <v>87938.1620945695</v>
      </c>
      <c r="AO769" s="18">
        <f ca="1">C769/'Ejercicio 3 - TIR'!$D$7</f>
        <v>16140.9299016362</v>
      </c>
      <c r="AP769" s="18">
        <f ca="1" t="shared" si="5255"/>
        <v>27767.559275574</v>
      </c>
      <c r="AQ769" s="18">
        <f ca="1" t="shared" si="5256"/>
        <v>39070.6113057611</v>
      </c>
      <c r="AR769" s="18">
        <f ca="1" t="shared" si="5257"/>
        <v>47680.0518056282</v>
      </c>
      <c r="AS769" s="18">
        <f ca="1" t="shared" si="5258"/>
        <v>61003.1754465845</v>
      </c>
      <c r="AT769" s="18">
        <f ca="1" t="shared" si="5259"/>
        <v>71797.2321929333</v>
      </c>
      <c r="AU769" s="18">
        <f ca="1">AP769*'Ejercicio 3 - TIR'!$D$5</f>
        <v>13883.779637787</v>
      </c>
      <c r="AV769" s="18">
        <f ca="1">AQ769*'Ejercicio 3 - TIR'!$D$5</f>
        <v>19535.3056528805</v>
      </c>
      <c r="AW769" s="18">
        <f ca="1">AR769*'Ejercicio 3 - TIR'!$D$5</f>
        <v>23840.0259028141</v>
      </c>
      <c r="AX769" s="18">
        <f ca="1">AS769*'Ejercicio 3 - TIR'!$D$5</f>
        <v>30501.5877232923</v>
      </c>
      <c r="AY769" s="18">
        <f ca="1">AT769*'Ejercicio 3 - TIR'!$D$5</f>
        <v>35898.6160964666</v>
      </c>
      <c r="AZ769" s="18">
        <f ca="1" t="shared" ref="AZ769:BD769" si="5709">AJ769-AU769-AE769</f>
        <v>25087.9970950434</v>
      </c>
      <c r="BA769" s="18">
        <f ca="1" t="shared" si="5709"/>
        <v>29878.6584499207</v>
      </c>
      <c r="BB769" s="18">
        <f ca="1" t="shared" si="5709"/>
        <v>33053.6413814987</v>
      </c>
      <c r="BC769" s="18">
        <f ca="1" t="shared" si="5709"/>
        <v>38311.7380372046</v>
      </c>
      <c r="BD769" s="18">
        <f ca="1" t="shared" si="5709"/>
        <v>41676.4818431397</v>
      </c>
      <c r="BE769" s="18">
        <f ca="1" t="shared" ref="BE769:BI769" si="5710">AZ769/Z769</f>
        <v>22110.65956975</v>
      </c>
      <c r="BF769" s="18">
        <f ca="1" t="shared" si="5710"/>
        <v>22422.7099324117</v>
      </c>
      <c r="BG769" s="18">
        <f ca="1" t="shared" si="5710"/>
        <v>20760.0286665524</v>
      </c>
      <c r="BH769" s="18">
        <f ca="1" t="shared" si="5710"/>
        <v>20008.7403490257</v>
      </c>
      <c r="BI769" s="18">
        <f ca="1" t="shared" si="5710"/>
        <v>17497.5161063852</v>
      </c>
      <c r="BJ769" s="18">
        <f ca="1" t="shared" si="5262"/>
        <v>87322.4890382023</v>
      </c>
      <c r="BK769" s="18">
        <f ca="1" t="shared" si="5263"/>
        <v>38445.2952000115</v>
      </c>
      <c r="BL769" s="18">
        <f ca="1" t="shared" si="5264"/>
        <v>125767.784238214</v>
      </c>
      <c r="BM769" s="18">
        <f ca="1">BK769*'Ejercicio 3 - TIR'!$D$5</f>
        <v>19222.6476000057</v>
      </c>
      <c r="BN769" s="18">
        <f ca="1" t="shared" si="5265"/>
        <v>106545.136638208</v>
      </c>
      <c r="BO769" s="18">
        <f ca="1" t="shared" si="5266"/>
        <v>44732.0685896842</v>
      </c>
      <c r="BP769" s="18">
        <f ca="1" t="shared" si="5267"/>
        <v>-117366.253147047</v>
      </c>
      <c r="BQ769" s="18">
        <f ca="1" t="shared" ref="BQ769:BT769" si="5711">BE769</f>
        <v>22110.65956975</v>
      </c>
      <c r="BR769" s="18">
        <f ca="1" t="shared" si="5711"/>
        <v>22422.7099324117</v>
      </c>
      <c r="BS769" s="18">
        <f ca="1" t="shared" si="5711"/>
        <v>20760.0286665524</v>
      </c>
      <c r="BT769" s="18">
        <f ca="1" t="shared" si="5711"/>
        <v>20008.7403490257</v>
      </c>
      <c r="BU769" s="18">
        <f ca="1" t="shared" si="5269"/>
        <v>62229.5846960693</v>
      </c>
      <c r="BV769" s="20">
        <f ca="1" t="shared" si="5270"/>
        <v>6.85439023883239</v>
      </c>
    </row>
    <row r="770" ht="15" customHeight="1" spans="1:74">
      <c r="A770" s="16">
        <v>769</v>
      </c>
      <c r="B770" s="17">
        <f ca="1" t="shared" ref="B770:F770" si="5712">RAND()</f>
        <v>0.194324014836729</v>
      </c>
      <c r="C770" s="18">
        <f ca="1">IF(B770&lt;=('Ejercicio 3 - TIR'!$D$13-'Ejercicio 3 - TIR'!$C$13)/('Ejercicio 3 - TIR'!$E$13-'Ejercicio 3 - TIR'!$C$13),'Ejercicio 3 - TIR'!$C$13+SQRT(('Ejercicio 3 - TIR'!$E$13-'Ejercicio 3 - TIR'!$C$13)*('Ejercicio 3 - TIR'!$D$13-'Ejercicio 3 - TIR'!$C$13)*B770),'Ejercicio 3 - TIR'!$E$13-SQRT(('Ejercicio 3 - TIR'!$E$13-'Ejercicio 3 - TIR'!$C$13)*('Ejercicio 3 - TIR'!$E$13-'Ejercicio 3 - TIR'!$D$13)*(1-B770)))</f>
        <v>68816.4395270819</v>
      </c>
      <c r="D770" s="17">
        <f ca="1" t="shared" si="5712"/>
        <v>0.33963623135155</v>
      </c>
      <c r="E770" s="18">
        <f ca="1">IF(D770&lt;=('Ejercicio 3 - TIR'!$D$14-'Ejercicio 3 - TIR'!$C$14)/('Ejercicio 3 - TIR'!$E$14-'Ejercicio 3 - TIR'!$C$14),'Ejercicio 3 - TIR'!$C$14+SQRT(('Ejercicio 3 - TIR'!$E$14-'Ejercicio 3 - TIR'!$C$14)*('Ejercicio 3 - TIR'!$D$14-'Ejercicio 3 - TIR'!$C$14)*D770),'Ejercicio 3 - TIR'!$E$14-SQRT(('Ejercicio 3 - TIR'!$E$14-'Ejercicio 3 - TIR'!$C$14)*('Ejercicio 3 - TIR'!$E$14-'Ejercicio 3 - TIR'!$D$14)*(1-D770)))</f>
        <v>30047.3839972966</v>
      </c>
      <c r="F770" s="17">
        <f ca="1" t="shared" si="5712"/>
        <v>0.662314976964984</v>
      </c>
      <c r="G770" s="18">
        <f ca="1">IF(F770&lt;=('Ejercicio 3 - TIR'!$D$18-'Ejercicio 3 - TIR'!$C$18)/('Ejercicio 3 - TIR'!$E$18-'Ejercicio 3 - TIR'!$C$18),'Ejercicio 3 - TIR'!$C$18+SQRT(('Ejercicio 3 - TIR'!$E$18-'Ejercicio 3 - TIR'!$C$18)*('Ejercicio 3 - TIR'!$D$18-'Ejercicio 3 - TIR'!$C$18)*F770),'Ejercicio 3 - TIR'!$E$18-SQRT(('Ejercicio 3 - TIR'!$E$18-'Ejercicio 3 - TIR'!$C$18)*('Ejercicio 3 - TIR'!$E$18-'Ejercicio 3 - TIR'!$D$18)*(1-F770)))</f>
        <v>39967.3088918096</v>
      </c>
      <c r="H770" s="17">
        <f ca="1" t="shared" ref="H770:L770" si="5713">RAND()</f>
        <v>0.510383369337626</v>
      </c>
      <c r="I770" s="18">
        <f ca="1">IF(H770&lt;=('Ejercicio 3 - TIR'!$D$18-'Ejercicio 3 - TIR'!$C$18)/('Ejercicio 3 - TIR'!$E$18-'Ejercicio 3 - TIR'!$C$18),'Ejercicio 3 - TIR'!$C$18+SQRT(('Ejercicio 3 - TIR'!$E$18-'Ejercicio 3 - TIR'!$C$18)*('Ejercicio 3 - TIR'!$D$18-'Ejercicio 3 - TIR'!$C$18)*H770),'Ejercicio 3 - TIR'!$E$18-SQRT(('Ejercicio 3 - TIR'!$E$18-'Ejercicio 3 - TIR'!$C$18)*('Ejercicio 3 - TIR'!$E$18-'Ejercicio 3 - TIR'!$D$18)*(1-H770)))</f>
        <v>38749.7145896677</v>
      </c>
      <c r="J770" s="17">
        <f ca="1" t="shared" si="5713"/>
        <v>0.309452438507307</v>
      </c>
      <c r="K770" s="18">
        <f ca="1">IF(J770&lt;=('Ejercicio 3 - TIR'!$D$18-'Ejercicio 3 - TIR'!$C$18)/('Ejercicio 3 - TIR'!$E$18-'Ejercicio 3 - TIR'!$C$18),'Ejercicio 3 - TIR'!$C$18+SQRT(('Ejercicio 3 - TIR'!$E$18-'Ejercicio 3 - TIR'!$C$18)*('Ejercicio 3 - TIR'!$D$18-'Ejercicio 3 - TIR'!$C$18)*J770),'Ejercicio 3 - TIR'!$E$18-SQRT(('Ejercicio 3 - TIR'!$E$18-'Ejercicio 3 - TIR'!$C$18)*('Ejercicio 3 - TIR'!$E$18-'Ejercicio 3 - TIR'!$D$18)*(1-J770)))</f>
        <v>36813.0658132808</v>
      </c>
      <c r="L770" s="17">
        <f ca="1" t="shared" si="5713"/>
        <v>0.794922626698188</v>
      </c>
      <c r="M770" s="18">
        <f ca="1">IF(L770&lt;=('Ejercicio 3 - TIR'!$D$18-'Ejercicio 3 - TIR'!$C$18)/('Ejercicio 3 - TIR'!$E$18-'Ejercicio 3 - TIR'!$C$18),'Ejercicio 3 - TIR'!$C$18+SQRT(('Ejercicio 3 - TIR'!$E$18-'Ejercicio 3 - TIR'!$C$18)*('Ejercicio 3 - TIR'!$D$18-'Ejercicio 3 - TIR'!$C$18)*L770),'Ejercicio 3 - TIR'!$E$18-SQRT(('Ejercicio 3 - TIR'!$E$18-'Ejercicio 3 - TIR'!$C$18)*('Ejercicio 3 - TIR'!$E$18-'Ejercicio 3 - TIR'!$D$18)*(1-L770)))</f>
        <v>41078.1633132375</v>
      </c>
      <c r="N770" s="17">
        <f ca="1" t="shared" ref="N770:R770" si="5714">RAND()</f>
        <v>0.323259950414937</v>
      </c>
      <c r="O770" s="18">
        <f ca="1">IF(N770&lt;=('Ejercicio 3 - TIR'!$D$18-'Ejercicio 3 - TIR'!$C$18)/('Ejercicio 3 - TIR'!$E$18-'Ejercicio 3 - TIR'!$C$18),'Ejercicio 3 - TIR'!$C$18+SQRT(('Ejercicio 3 - TIR'!$E$18-'Ejercicio 3 - TIR'!$C$18)*('Ejercicio 3 - TIR'!$D$18-'Ejercicio 3 - TIR'!$C$18)*N770),'Ejercicio 3 - TIR'!$E$18-SQRT(('Ejercicio 3 - TIR'!$E$18-'Ejercicio 3 - TIR'!$C$18)*('Ejercicio 3 - TIR'!$E$18-'Ejercicio 3 - TIR'!$D$18)*(1-N770)))</f>
        <v>36963.403805772</v>
      </c>
      <c r="P770" s="17">
        <f ca="1" t="shared" si="5714"/>
        <v>0.795366387848479</v>
      </c>
      <c r="Q770" s="19">
        <f ca="1">IF(P770&lt;=('Ejercicio 3 - TIR'!$D$22-'Ejercicio 3 - TIR'!$C$22)/('Ejercicio 3 - TIR'!$E$22-'Ejercicio 3 - TIR'!$C$22),'Ejercicio 3 - TIR'!$C$22+SQRT(('Ejercicio 3 - TIR'!$E$22-'Ejercicio 3 - TIR'!$C$22)*('Ejercicio 3 - TIR'!$D$22-'Ejercicio 3 - TIR'!$C$22)*P770),'Ejercicio 3 - TIR'!$E$22-SQRT(('Ejercicio 3 - TIR'!$E$22-'Ejercicio 3 - TIR'!$C$22)*('Ejercicio 3 - TIR'!$E$22-'Ejercicio 3 - TIR'!$D$22)*(1-P770)))</f>
        <v>0.160807801015185</v>
      </c>
      <c r="R770" s="17">
        <f ca="1" t="shared" si="5714"/>
        <v>0.510281952943616</v>
      </c>
      <c r="S770" s="19">
        <f ca="1">IF(R770&lt;=('Ejercicio 3 - TIR'!$D$23-'Ejercicio 3 - TIR'!$C$23)/('Ejercicio 3 - TIR'!$E$23-'Ejercicio 3 - TIR'!$C$23),'Ejercicio 3 - TIR'!$C$23+SQRT(('Ejercicio 3 - TIR'!$E$23-'Ejercicio 3 - TIR'!$C$23)*('Ejercicio 3 - TIR'!$D$23-'Ejercicio 3 - TIR'!$C$23)*R770),'Ejercicio 3 - TIR'!$E$23-SQRT(('Ejercicio 3 - TIR'!$E$23-'Ejercicio 3 - TIR'!$C$23)*('Ejercicio 3 - TIR'!$E$23-'Ejercicio 3 - TIR'!$D$23)*(1-R770)))</f>
        <v>0.150310060884173</v>
      </c>
      <c r="T770" s="17">
        <f ca="1" t="shared" ref="T770:X770" si="5715">RAND()</f>
        <v>0.298414326956671</v>
      </c>
      <c r="U770" s="19">
        <f ca="1">IF(T770&lt;=('Ejercicio 3 - TIR'!$D$24-'Ejercicio 3 - TIR'!$C$24)/('Ejercicio 3 - TIR'!$E$24-'Ejercicio 3 - TIR'!$C$24),'Ejercicio 3 - TIR'!$C$24+SQRT(('Ejercicio 3 - TIR'!$E$24-'Ejercicio 3 - TIR'!$C$24)*('Ejercicio 3 - TIR'!$D$24-'Ejercicio 3 - TIR'!$C$24)*T770),'Ejercicio 3 - TIR'!$E$24-SQRT(('Ejercicio 3 - TIR'!$E$24-'Ejercicio 3 - TIR'!$C$24)*('Ejercicio 3 - TIR'!$E$24-'Ejercicio 3 - TIR'!$D$24)*(1-T770)))</f>
        <v>0.175033379448429</v>
      </c>
      <c r="V770" s="17">
        <f ca="1" t="shared" si="5715"/>
        <v>0.939106310355135</v>
      </c>
      <c r="W770" s="19">
        <f ca="1">IF(V770&lt;=('Ejercicio 3 - TIR'!$D$25-'Ejercicio 3 - TIR'!$C$25)/('Ejercicio 3 - TIR'!$E$25-'Ejercicio 3 - TIR'!$C$25),'Ejercicio 3 - TIR'!$C$25+SQRT(('Ejercicio 3 - TIR'!$E$25-'Ejercicio 3 - TIR'!$C$25)*('Ejercicio 3 - TIR'!$D$25-'Ejercicio 3 - TIR'!$C$25)*V770),'Ejercicio 3 - TIR'!$E$25-SQRT(('Ejercicio 3 - TIR'!$E$25-'Ejercicio 3 - TIR'!$C$25)*('Ejercicio 3 - TIR'!$E$25-'Ejercicio 3 - TIR'!$D$25)*(1-V770)))</f>
        <v>0.235401098885292</v>
      </c>
      <c r="X770" s="17">
        <f ca="1" t="shared" si="5715"/>
        <v>0.497911775867265</v>
      </c>
      <c r="Y770" s="19">
        <f ca="1">IF(X770&lt;=('Ejercicio 3 - TIR'!$D$26-'Ejercicio 3 - TIR'!$C$26)/('Ejercicio 3 - TIR'!$E$26-'Ejercicio 3 - TIR'!$C$26),'Ejercicio 3 - TIR'!$C$26+SQRT(('Ejercicio 3 - TIR'!$E$26-'Ejercicio 3 - TIR'!$C$26)*('Ejercicio 3 - TIR'!$D$26-'Ejercicio 3 - TIR'!$C$26)*X770),'Ejercicio 3 - TIR'!$E$26-SQRT(('Ejercicio 3 - TIR'!$E$26-'Ejercicio 3 - TIR'!$C$26)*('Ejercicio 3 - TIR'!$E$26-'Ejercicio 3 - TIR'!$D$26)*(1-X770)))</f>
        <v>0.227930081521892</v>
      </c>
      <c r="Z770" s="17">
        <f ca="1" t="shared" ref="Z770:Z833" si="5716">(1+Q770)</f>
        <v>1.16080780101518</v>
      </c>
      <c r="AA770" s="17">
        <f ca="1" t="shared" ref="AA770:AA833" si="5717">Z770*(1+S770)</f>
        <v>1.3352888922606</v>
      </c>
      <c r="AB770" s="17">
        <f ca="1" t="shared" ref="AB770:AB833" si="5718">AA770*(1+U770)</f>
        <v>1.56900901961292</v>
      </c>
      <c r="AC770" s="17">
        <f ca="1" t="shared" ref="AC770:AC833" si="5719">AB770*(1+W770)</f>
        <v>1.93835546699074</v>
      </c>
      <c r="AD770" s="17">
        <f ca="1" t="shared" ref="AD770:AD833" si="5720">AC770*(1+Y770)</f>
        <v>2.38016498660034</v>
      </c>
      <c r="AE770" s="16">
        <f ca="1" t="shared" ref="AE770:AE833" si="5721">E770*Q770</f>
        <v>4831.85374686413</v>
      </c>
      <c r="AF770" s="16">
        <f ca="1" t="shared" ref="AF770:AF833" si="5722">AE770*(1+S770)</f>
        <v>5558.12997773869</v>
      </c>
      <c r="AG770" s="16">
        <f ca="1" t="shared" ref="AG770:AG833" si="5723">AF770*(1+U770)</f>
        <v>6530.98825115592</v>
      </c>
      <c r="AH770" s="16">
        <f ca="1" t="shared" ref="AH770:AH833" si="5724">AG770*(1+W770)</f>
        <v>8068.39006228495</v>
      </c>
      <c r="AI770" s="16">
        <f ca="1" t="shared" ref="AI770:AI833" si="5725">AH770*(1+Y770)</f>
        <v>9907.41886693198</v>
      </c>
      <c r="AJ770" s="18">
        <f ca="1" t="shared" ref="AJ770:AJ833" si="5726">G770*Z770</f>
        <v>46394.3639471962</v>
      </c>
      <c r="AK770" s="18">
        <f ca="1" t="shared" ref="AK770:AK833" si="5727">I770*AA770</f>
        <v>51742.0634698518</v>
      </c>
      <c r="AL770" s="18">
        <f ca="1" t="shared" ref="AL770:AL833" si="5728">K770*AB770</f>
        <v>57760.0323006418</v>
      </c>
      <c r="AM770" s="18">
        <f ca="1" t="shared" ref="AM770:AM833" si="5729">M770*AC770</f>
        <v>79624.0824321524</v>
      </c>
      <c r="AN770" s="18">
        <f ca="1" t="shared" ref="AN770:AN833" si="5730">O770*AD770</f>
        <v>87978.9995240685</v>
      </c>
      <c r="AO770" s="18">
        <f ca="1">C770/'Ejercicio 3 - TIR'!$D$7</f>
        <v>13763.2879054164</v>
      </c>
      <c r="AP770" s="18">
        <f ca="1" t="shared" ref="AP770:AP833" si="5731">AJ770-AO770</f>
        <v>32631.0760417798</v>
      </c>
      <c r="AQ770" s="18">
        <f ca="1" t="shared" ref="AQ770:AQ833" si="5732">AK770-AO770</f>
        <v>37978.7755644355</v>
      </c>
      <c r="AR770" s="18">
        <f ca="1" t="shared" ref="AR770:AR833" si="5733">AL770-AO770</f>
        <v>43996.7443952254</v>
      </c>
      <c r="AS770" s="18">
        <f ca="1" t="shared" ref="AS770:AS833" si="5734">AM770-AO770</f>
        <v>65860.794526736</v>
      </c>
      <c r="AT770" s="18">
        <f ca="1" t="shared" ref="AT770:AT833" si="5735">AN770-AO770</f>
        <v>74215.7116186522</v>
      </c>
      <c r="AU770" s="18">
        <f ca="1">AP770*'Ejercicio 3 - TIR'!$D$5</f>
        <v>16315.5380208899</v>
      </c>
      <c r="AV770" s="18">
        <f ca="1">AQ770*'Ejercicio 3 - TIR'!$D$5</f>
        <v>18989.3877822177</v>
      </c>
      <c r="AW770" s="18">
        <f ca="1">AR770*'Ejercicio 3 - TIR'!$D$5</f>
        <v>21998.3721976127</v>
      </c>
      <c r="AX770" s="18">
        <f ca="1">AS770*'Ejercicio 3 - TIR'!$D$5</f>
        <v>32930.397263368</v>
      </c>
      <c r="AY770" s="18">
        <f ca="1">AT770*'Ejercicio 3 - TIR'!$D$5</f>
        <v>37107.8558093261</v>
      </c>
      <c r="AZ770" s="18">
        <f ca="1" t="shared" ref="AZ770:BD770" si="5736">AJ770-AU770-AE770</f>
        <v>25246.9721794422</v>
      </c>
      <c r="BA770" s="18">
        <f ca="1" t="shared" si="5736"/>
        <v>27194.5457098954</v>
      </c>
      <c r="BB770" s="18">
        <f ca="1" t="shared" si="5736"/>
        <v>29230.6718518732</v>
      </c>
      <c r="BC770" s="18">
        <f ca="1" t="shared" si="5736"/>
        <v>38625.2951064994</v>
      </c>
      <c r="BD770" s="18">
        <f ca="1" t="shared" si="5736"/>
        <v>40963.7248478105</v>
      </c>
      <c r="BE770" s="18">
        <f ca="1" t="shared" ref="BE770:BI770" si="5737">AZ770/Z770</f>
        <v>21749.4852785814</v>
      </c>
      <c r="BF770" s="18">
        <f ca="1" t="shared" si="5737"/>
        <v>20366.0390403278</v>
      </c>
      <c r="BG770" s="18">
        <f ca="1" t="shared" si="5737"/>
        <v>18630.0215527661</v>
      </c>
      <c r="BH770" s="18">
        <f ca="1" t="shared" si="5737"/>
        <v>19926.8378603768</v>
      </c>
      <c r="BI770" s="18">
        <f ca="1" t="shared" si="5737"/>
        <v>17210.4560307477</v>
      </c>
      <c r="BJ770" s="18">
        <f ca="1" t="shared" ref="BJ770:BJ833" si="5738">E770*AD770</f>
        <v>71517.7313293009</v>
      </c>
      <c r="BK770" s="18">
        <f ca="1" t="shared" ref="BK770:BK833" si="5739">0.2*C770*AD770</f>
        <v>32758.8959729721</v>
      </c>
      <c r="BL770" s="18">
        <f ca="1" t="shared" ref="BL770:BL833" si="5740">BJ770+BK770</f>
        <v>104276.627302273</v>
      </c>
      <c r="BM770" s="18">
        <f ca="1">BK770*'Ejercicio 3 - TIR'!$D$5</f>
        <v>16379.447986486</v>
      </c>
      <c r="BN770" s="18">
        <f ca="1" t="shared" ref="BN770:BN833" si="5741">BL770-BM770</f>
        <v>87897.1793157869</v>
      </c>
      <c r="BO770" s="18">
        <f ca="1" t="shared" ref="BO770:BO833" si="5742">BN770/AD770</f>
        <v>36929.0279500048</v>
      </c>
      <c r="BP770" s="18">
        <f ca="1" t="shared" ref="BP770:BP833" si="5743">-(C770+E770)</f>
        <v>-98863.8235243785</v>
      </c>
      <c r="BQ770" s="18">
        <f ca="1" t="shared" ref="BQ770:BT770" si="5744">BE770</f>
        <v>21749.4852785814</v>
      </c>
      <c r="BR770" s="18">
        <f ca="1" t="shared" si="5744"/>
        <v>20366.0390403278</v>
      </c>
      <c r="BS770" s="18">
        <f ca="1" t="shared" si="5744"/>
        <v>18630.0215527661</v>
      </c>
      <c r="BT770" s="18">
        <f ca="1" t="shared" si="5744"/>
        <v>19926.8378603768</v>
      </c>
      <c r="BU770" s="18">
        <f ca="1" t="shared" ref="BU770:BU833" si="5745">BI770+BO770</f>
        <v>54139.4839807525</v>
      </c>
      <c r="BV770" s="20">
        <f ca="1" t="shared" ref="BV770:BV833" si="5746">IFERROR(IRR(BP770:BU770,0.1),NA())*100</f>
        <v>9.64431361126728</v>
      </c>
    </row>
    <row r="771" ht="15" customHeight="1" spans="1:74">
      <c r="A771" s="16">
        <v>770</v>
      </c>
      <c r="B771" s="17">
        <f ca="1" t="shared" ref="B771:F771" si="5747">RAND()</f>
        <v>0.233759388032125</v>
      </c>
      <c r="C771" s="18">
        <f ca="1">IF(B771&lt;=('Ejercicio 3 - TIR'!$D$13-'Ejercicio 3 - TIR'!$C$13)/('Ejercicio 3 - TIR'!$E$13-'Ejercicio 3 - TIR'!$C$13),'Ejercicio 3 - TIR'!$C$13+SQRT(('Ejercicio 3 - TIR'!$E$13-'Ejercicio 3 - TIR'!$C$13)*('Ejercicio 3 - TIR'!$D$13-'Ejercicio 3 - TIR'!$C$13)*B771),'Ejercicio 3 - TIR'!$E$13-SQRT(('Ejercicio 3 - TIR'!$E$13-'Ejercicio 3 - TIR'!$C$13)*('Ejercicio 3 - TIR'!$E$13-'Ejercicio 3 - TIR'!$D$13)*(1-B771)))</f>
        <v>69669.733978391</v>
      </c>
      <c r="D771" s="17">
        <f ca="1" t="shared" si="5747"/>
        <v>0.192524364016088</v>
      </c>
      <c r="E771" s="18">
        <f ca="1">IF(D771&lt;=('Ejercicio 3 - TIR'!$D$14-'Ejercicio 3 - TIR'!$C$14)/('Ejercicio 3 - TIR'!$E$14-'Ejercicio 3 - TIR'!$C$14),'Ejercicio 3 - TIR'!$C$14+SQRT(('Ejercicio 3 - TIR'!$E$14-'Ejercicio 3 - TIR'!$C$14)*('Ejercicio 3 - TIR'!$D$14-'Ejercicio 3 - TIR'!$C$14)*D771),'Ejercicio 3 - TIR'!$E$14-SQRT(('Ejercicio 3 - TIR'!$E$14-'Ejercicio 3 - TIR'!$C$14)*('Ejercicio 3 - TIR'!$E$14-'Ejercicio 3 - TIR'!$D$14)*(1-D771)))</f>
        <v>28799.91148597</v>
      </c>
      <c r="F771" s="17">
        <f ca="1" t="shared" si="5747"/>
        <v>0.575079524162166</v>
      </c>
      <c r="G771" s="18">
        <f ca="1">IF(F771&lt;=('Ejercicio 3 - TIR'!$D$18-'Ejercicio 3 - TIR'!$C$18)/('Ejercicio 3 - TIR'!$E$18-'Ejercicio 3 - TIR'!$C$18),'Ejercicio 3 - TIR'!$C$18+SQRT(('Ejercicio 3 - TIR'!$E$18-'Ejercicio 3 - TIR'!$C$18)*('Ejercicio 3 - TIR'!$D$18-'Ejercicio 3 - TIR'!$C$18)*F771),'Ejercicio 3 - TIR'!$E$18-SQRT(('Ejercicio 3 - TIR'!$E$18-'Ejercicio 3 - TIR'!$C$18)*('Ejercicio 3 - TIR'!$E$18-'Ejercicio 3 - TIR'!$D$18)*(1-F771)))</f>
        <v>39287.7300038451</v>
      </c>
      <c r="H771" s="17">
        <f ca="1" t="shared" ref="H771:L771" si="5748">RAND()</f>
        <v>0.536112388388081</v>
      </c>
      <c r="I771" s="18">
        <f ca="1">IF(H771&lt;=('Ejercicio 3 - TIR'!$D$18-'Ejercicio 3 - TIR'!$C$18)/('Ejercicio 3 - TIR'!$E$18-'Ejercicio 3 - TIR'!$C$18),'Ejercicio 3 - TIR'!$C$18+SQRT(('Ejercicio 3 - TIR'!$E$18-'Ejercicio 3 - TIR'!$C$18)*('Ejercicio 3 - TIR'!$D$18-'Ejercicio 3 - TIR'!$C$18)*H771),'Ejercicio 3 - TIR'!$E$18-SQRT(('Ejercicio 3 - TIR'!$E$18-'Ejercicio 3 - TIR'!$C$18)*('Ejercicio 3 - TIR'!$E$18-'Ejercicio 3 - TIR'!$D$18)*(1-H771)))</f>
        <v>38967.5447173801</v>
      </c>
      <c r="J771" s="17">
        <f ca="1" t="shared" si="5748"/>
        <v>0.141882868924307</v>
      </c>
      <c r="K771" s="18">
        <f ca="1">IF(J771&lt;=('Ejercicio 3 - TIR'!$D$18-'Ejercicio 3 - TIR'!$C$18)/('Ejercicio 3 - TIR'!$E$18-'Ejercicio 3 - TIR'!$C$18),'Ejercicio 3 - TIR'!$C$18+SQRT(('Ejercicio 3 - TIR'!$E$18-'Ejercicio 3 - TIR'!$C$18)*('Ejercicio 3 - TIR'!$D$18-'Ejercicio 3 - TIR'!$C$18)*J771),'Ejercicio 3 - TIR'!$E$18-SQRT(('Ejercicio 3 - TIR'!$E$18-'Ejercicio 3 - TIR'!$C$18)*('Ejercicio 3 - TIR'!$E$18-'Ejercicio 3 - TIR'!$D$18)*(1-J771)))</f>
        <v>34613.2884517062</v>
      </c>
      <c r="L771" s="17">
        <f ca="1" t="shared" si="5748"/>
        <v>0.219827857880196</v>
      </c>
      <c r="M771" s="18">
        <f ca="1">IF(L771&lt;=('Ejercicio 3 - TIR'!$D$18-'Ejercicio 3 - TIR'!$C$18)/('Ejercicio 3 - TIR'!$E$18-'Ejercicio 3 - TIR'!$C$18),'Ejercicio 3 - TIR'!$C$18+SQRT(('Ejercicio 3 - TIR'!$E$18-'Ejercicio 3 - TIR'!$C$18)*('Ejercicio 3 - TIR'!$D$18-'Ejercicio 3 - TIR'!$C$18)*L771),'Ejercicio 3 - TIR'!$E$18-SQRT(('Ejercicio 3 - TIR'!$E$18-'Ejercicio 3 - TIR'!$C$18)*('Ejercicio 3 - TIR'!$E$18-'Ejercicio 3 - TIR'!$D$18)*(1-L771)))</f>
        <v>35742.3147494742</v>
      </c>
      <c r="N771" s="17">
        <f ca="1" t="shared" ref="N771:R771" si="5749">RAND()</f>
        <v>0.381516353932789</v>
      </c>
      <c r="O771" s="18">
        <f ca="1">IF(N771&lt;=('Ejercicio 3 - TIR'!$D$18-'Ejercicio 3 - TIR'!$C$18)/('Ejercicio 3 - TIR'!$E$18-'Ejercicio 3 - TIR'!$C$18),'Ejercicio 3 - TIR'!$C$18+SQRT(('Ejercicio 3 - TIR'!$E$18-'Ejercicio 3 - TIR'!$C$18)*('Ejercicio 3 - TIR'!$D$18-'Ejercicio 3 - TIR'!$C$18)*N771),'Ejercicio 3 - TIR'!$E$18-SQRT(('Ejercicio 3 - TIR'!$E$18-'Ejercicio 3 - TIR'!$C$18)*('Ejercicio 3 - TIR'!$E$18-'Ejercicio 3 - TIR'!$D$18)*(1-N771)))</f>
        <v>37564.8828867285</v>
      </c>
      <c r="P771" s="17">
        <f ca="1" t="shared" si="5749"/>
        <v>0.669673271976105</v>
      </c>
      <c r="Q771" s="19">
        <f ca="1">IF(P771&lt;=('Ejercicio 3 - TIR'!$D$22-'Ejercicio 3 - TIR'!$C$22)/('Ejercicio 3 - TIR'!$E$22-'Ejercicio 3 - TIR'!$C$22),'Ejercicio 3 - TIR'!$C$22+SQRT(('Ejercicio 3 - TIR'!$E$22-'Ejercicio 3 - TIR'!$C$22)*('Ejercicio 3 - TIR'!$D$22-'Ejercicio 3 - TIR'!$C$22)*P771),'Ejercicio 3 - TIR'!$E$22-SQRT(('Ejercicio 3 - TIR'!$E$22-'Ejercicio 3 - TIR'!$C$22)*('Ejercicio 3 - TIR'!$E$22-'Ejercicio 3 - TIR'!$D$22)*(1-P771)))</f>
        <v>0.155615822539134</v>
      </c>
      <c r="R771" s="17">
        <f ca="1" t="shared" si="5749"/>
        <v>0.251728189335078</v>
      </c>
      <c r="S771" s="19">
        <f ca="1">IF(R771&lt;=('Ejercicio 3 - TIR'!$D$23-'Ejercicio 3 - TIR'!$C$23)/('Ejercicio 3 - TIR'!$E$23-'Ejercicio 3 - TIR'!$C$23),'Ejercicio 3 - TIR'!$C$23+SQRT(('Ejercicio 3 - TIR'!$E$23-'Ejercicio 3 - TIR'!$C$23)*('Ejercicio 3 - TIR'!$D$23-'Ejercicio 3 - TIR'!$C$23)*R771),'Ejercicio 3 - TIR'!$E$23-SQRT(('Ejercicio 3 - TIR'!$E$23-'Ejercicio 3 - TIR'!$C$23)*('Ejercicio 3 - TIR'!$E$23-'Ejercicio 3 - TIR'!$D$23)*(1-R771)))</f>
        <v>0.141286398023225</v>
      </c>
      <c r="T771" s="17">
        <f ca="1" t="shared" ref="T771:X771" si="5750">RAND()</f>
        <v>0.845625943643073</v>
      </c>
      <c r="U771" s="19">
        <f ca="1">IF(T771&lt;=('Ejercicio 3 - TIR'!$D$24-'Ejercicio 3 - TIR'!$C$24)/('Ejercicio 3 - TIR'!$E$24-'Ejercicio 3 - TIR'!$C$24),'Ejercicio 3 - TIR'!$C$24+SQRT(('Ejercicio 3 - TIR'!$E$24-'Ejercicio 3 - TIR'!$C$24)*('Ejercicio 3 - TIR'!$D$24-'Ejercicio 3 - TIR'!$C$24)*T771),'Ejercicio 3 - TIR'!$E$24-SQRT(('Ejercicio 3 - TIR'!$E$24-'Ejercicio 3 - TIR'!$C$24)*('Ejercicio 3 - TIR'!$E$24-'Ejercicio 3 - TIR'!$D$24)*(1-T771)))</f>
        <v>0.19920944065689</v>
      </c>
      <c r="V771" s="17">
        <f ca="1" t="shared" si="5750"/>
        <v>0.404499860323435</v>
      </c>
      <c r="W771" s="19">
        <f ca="1">IF(V771&lt;=('Ejercicio 3 - TIR'!$D$25-'Ejercicio 3 - TIR'!$C$25)/('Ejercicio 3 - TIR'!$E$25-'Ejercicio 3 - TIR'!$C$25),'Ejercicio 3 - TIR'!$C$25+SQRT(('Ejercicio 3 - TIR'!$E$25-'Ejercicio 3 - TIR'!$C$25)*('Ejercicio 3 - TIR'!$D$25-'Ejercicio 3 - TIR'!$C$25)*V771),'Ejercicio 3 - TIR'!$E$25-SQRT(('Ejercicio 3 - TIR'!$E$25-'Ejercicio 3 - TIR'!$C$25)*('Ejercicio 3 - TIR'!$E$25-'Ejercicio 3 - TIR'!$D$25)*(1-V771)))</f>
        <v>0.204346407711244</v>
      </c>
      <c r="X771" s="17">
        <f ca="1" t="shared" si="5750"/>
        <v>0.638279265822966</v>
      </c>
      <c r="Y771" s="19">
        <f ca="1">IF(X771&lt;=('Ejercicio 3 - TIR'!$D$26-'Ejercicio 3 - TIR'!$C$26)/('Ejercicio 3 - TIR'!$E$26-'Ejercicio 3 - TIR'!$C$26),'Ejercicio 3 - TIR'!$C$26+SQRT(('Ejercicio 3 - TIR'!$E$26-'Ejercicio 3 - TIR'!$C$26)*('Ejercicio 3 - TIR'!$D$26-'Ejercicio 3 - TIR'!$C$26)*X771),'Ejercicio 3 - TIR'!$E$26-SQRT(('Ejercicio 3 - TIR'!$E$26-'Ejercicio 3 - TIR'!$C$26)*('Ejercicio 3 - TIR'!$E$26-'Ejercicio 3 - TIR'!$D$26)*(1-X771)))</f>
        <v>0.235803937227893</v>
      </c>
      <c r="Z771" s="17">
        <f ca="1" t="shared" si="5716"/>
        <v>1.15561582253913</v>
      </c>
      <c r="AA771" s="17">
        <f ca="1" t="shared" si="5717"/>
        <v>1.31888861960433</v>
      </c>
      <c r="AB771" s="17">
        <f ca="1" t="shared" si="5718"/>
        <v>1.58162368380445</v>
      </c>
      <c r="AC771" s="17">
        <f ca="1" t="shared" si="5719"/>
        <v>1.90482280194091</v>
      </c>
      <c r="AD771" s="17">
        <f ca="1" t="shared" si="5720"/>
        <v>2.35398751836005</v>
      </c>
      <c r="AE771" s="16">
        <f ca="1" t="shared" si="5721"/>
        <v>4481.72191494347</v>
      </c>
      <c r="AF771" s="16">
        <f ca="1" t="shared" si="5722"/>
        <v>5114.92826124758</v>
      </c>
      <c r="AG771" s="16">
        <f ca="1" t="shared" si="5723"/>
        <v>6133.87025917083</v>
      </c>
      <c r="AH771" s="16">
        <f ca="1" t="shared" si="5724"/>
        <v>7387.30461199922</v>
      </c>
      <c r="AI771" s="16">
        <f ca="1" t="shared" si="5725"/>
        <v>9129.26012501041</v>
      </c>
      <c r="AJ771" s="18">
        <f ca="1" t="shared" si="5726"/>
        <v>45401.5224240889</v>
      </c>
      <c r="AK771" s="18">
        <f ca="1" t="shared" si="5727"/>
        <v>51393.8512616756</v>
      </c>
      <c r="AL771" s="18">
        <f ca="1" t="shared" si="5728"/>
        <v>54745.1967895737</v>
      </c>
      <c r="AM771" s="18">
        <f ca="1" t="shared" si="5729"/>
        <v>68082.7761289476</v>
      </c>
      <c r="AN771" s="18">
        <f ca="1" t="shared" si="5730"/>
        <v>88427.265444016</v>
      </c>
      <c r="AO771" s="18">
        <f ca="1">C771/'Ejercicio 3 - TIR'!$D$7</f>
        <v>13933.9467956782</v>
      </c>
      <c r="AP771" s="18">
        <f ca="1" t="shared" si="5731"/>
        <v>31467.5756284107</v>
      </c>
      <c r="AQ771" s="18">
        <f ca="1" t="shared" si="5732"/>
        <v>37459.9044659974</v>
      </c>
      <c r="AR771" s="18">
        <f ca="1" t="shared" si="5733"/>
        <v>40811.2499938955</v>
      </c>
      <c r="AS771" s="18">
        <f ca="1" t="shared" si="5734"/>
        <v>54148.8293332694</v>
      </c>
      <c r="AT771" s="18">
        <f ca="1" t="shared" si="5735"/>
        <v>74493.3186483378</v>
      </c>
      <c r="AU771" s="18">
        <f ca="1">AP771*'Ejercicio 3 - TIR'!$D$5</f>
        <v>15733.7878142053</v>
      </c>
      <c r="AV771" s="18">
        <f ca="1">AQ771*'Ejercicio 3 - TIR'!$D$5</f>
        <v>18729.9522329987</v>
      </c>
      <c r="AW771" s="18">
        <f ca="1">AR771*'Ejercicio 3 - TIR'!$D$5</f>
        <v>20405.6249969477</v>
      </c>
      <c r="AX771" s="18">
        <f ca="1">AS771*'Ejercicio 3 - TIR'!$D$5</f>
        <v>27074.4146666347</v>
      </c>
      <c r="AY771" s="18">
        <f ca="1">AT771*'Ejercicio 3 - TIR'!$D$5</f>
        <v>37246.6593241689</v>
      </c>
      <c r="AZ771" s="18">
        <f ca="1" t="shared" ref="AZ771:BD771" si="5751">AJ771-AU771-AE771</f>
        <v>25186.0126949401</v>
      </c>
      <c r="BA771" s="18">
        <f ca="1" t="shared" si="5751"/>
        <v>27548.9707674293</v>
      </c>
      <c r="BB771" s="18">
        <f ca="1" t="shared" si="5751"/>
        <v>28205.7015334551</v>
      </c>
      <c r="BC771" s="18">
        <f ca="1" t="shared" si="5751"/>
        <v>33621.0568503137</v>
      </c>
      <c r="BD771" s="18">
        <f ca="1" t="shared" si="5751"/>
        <v>42051.3459948367</v>
      </c>
      <c r="BE771" s="18">
        <f ca="1" t="shared" ref="BE771:BI771" si="5752">AZ771/Z771</f>
        <v>21794.4512386487</v>
      </c>
      <c r="BF771" s="18">
        <f ca="1" t="shared" si="5752"/>
        <v>20888.0191685133</v>
      </c>
      <c r="BG771" s="18">
        <f ca="1" t="shared" si="5752"/>
        <v>17833.383390927</v>
      </c>
      <c r="BH771" s="18">
        <f ca="1" t="shared" si="5752"/>
        <v>17650.4905422465</v>
      </c>
      <c r="BI771" s="18">
        <f ca="1" t="shared" si="5752"/>
        <v>17863.8780651363</v>
      </c>
      <c r="BJ771" s="18">
        <f ca="1" t="shared" si="5738"/>
        <v>67794.6321678476</v>
      </c>
      <c r="BK771" s="18">
        <f ca="1" t="shared" si="5739"/>
        <v>32800.3368385195</v>
      </c>
      <c r="BL771" s="18">
        <f ca="1" t="shared" si="5740"/>
        <v>100594.969006367</v>
      </c>
      <c r="BM771" s="18">
        <f ca="1">BK771*'Ejercicio 3 - TIR'!$D$5</f>
        <v>16400.1684192598</v>
      </c>
      <c r="BN771" s="18">
        <f ca="1" t="shared" si="5741"/>
        <v>84194.8005871073</v>
      </c>
      <c r="BO771" s="18">
        <f ca="1" t="shared" si="5742"/>
        <v>35766.8848838091</v>
      </c>
      <c r="BP771" s="18">
        <f ca="1" t="shared" si="5743"/>
        <v>-98469.645464361</v>
      </c>
      <c r="BQ771" s="18">
        <f ca="1" t="shared" ref="BQ771:BT771" si="5753">BE771</f>
        <v>21794.4512386487</v>
      </c>
      <c r="BR771" s="18">
        <f ca="1" t="shared" si="5753"/>
        <v>20888.0191685133</v>
      </c>
      <c r="BS771" s="18">
        <f ca="1" t="shared" si="5753"/>
        <v>17833.383390927</v>
      </c>
      <c r="BT771" s="18">
        <f ca="1" t="shared" si="5753"/>
        <v>17650.4905422465</v>
      </c>
      <c r="BU771" s="18">
        <f ca="1" t="shared" si="5745"/>
        <v>53630.7629489454</v>
      </c>
      <c r="BV771" s="20">
        <f ca="1" t="shared" si="5746"/>
        <v>9.08078832241621</v>
      </c>
    </row>
    <row r="772" ht="15" customHeight="1" spans="1:74">
      <c r="A772" s="16">
        <v>771</v>
      </c>
      <c r="B772" s="17">
        <f ca="1" t="shared" ref="B772:F772" si="5754">RAND()</f>
        <v>0.868058901596165</v>
      </c>
      <c r="C772" s="18">
        <f ca="1">IF(B772&lt;=('Ejercicio 3 - TIR'!$D$13-'Ejercicio 3 - TIR'!$C$13)/('Ejercicio 3 - TIR'!$E$13-'Ejercicio 3 - TIR'!$C$13),'Ejercicio 3 - TIR'!$C$13+SQRT(('Ejercicio 3 - TIR'!$E$13-'Ejercicio 3 - TIR'!$C$13)*('Ejercicio 3 - TIR'!$D$13-'Ejercicio 3 - TIR'!$C$13)*B772),'Ejercicio 3 - TIR'!$E$13-SQRT(('Ejercicio 3 - TIR'!$E$13-'Ejercicio 3 - TIR'!$C$13)*('Ejercicio 3 - TIR'!$E$13-'Ejercicio 3 - TIR'!$D$13)*(1-B772)))</f>
        <v>87417.1021586996</v>
      </c>
      <c r="D772" s="17">
        <f ca="1" t="shared" si="5754"/>
        <v>0.676127399407013</v>
      </c>
      <c r="E772" s="18">
        <f ca="1">IF(D772&lt;=('Ejercicio 3 - TIR'!$D$14-'Ejercicio 3 - TIR'!$C$14)/('Ejercicio 3 - TIR'!$E$14-'Ejercicio 3 - TIR'!$C$14),'Ejercicio 3 - TIR'!$C$14+SQRT(('Ejercicio 3 - TIR'!$E$14-'Ejercicio 3 - TIR'!$C$14)*('Ejercicio 3 - TIR'!$D$14-'Ejercicio 3 - TIR'!$C$14)*D772),'Ejercicio 3 - TIR'!$E$14-SQRT(('Ejercicio 3 - TIR'!$E$14-'Ejercicio 3 - TIR'!$C$14)*('Ejercicio 3 - TIR'!$E$14-'Ejercicio 3 - TIR'!$D$14)*(1-D772)))</f>
        <v>33030.0007109794</v>
      </c>
      <c r="F772" s="17">
        <f ca="1" t="shared" si="5754"/>
        <v>0.544044745780259</v>
      </c>
      <c r="G772" s="18">
        <f ca="1">IF(F772&lt;=('Ejercicio 3 - TIR'!$D$18-'Ejercicio 3 - TIR'!$C$18)/('Ejercicio 3 - TIR'!$E$18-'Ejercicio 3 - TIR'!$C$18),'Ejercicio 3 - TIR'!$C$18+SQRT(('Ejercicio 3 - TIR'!$E$18-'Ejercicio 3 - TIR'!$C$18)*('Ejercicio 3 - TIR'!$D$18-'Ejercicio 3 - TIR'!$C$18)*F772),'Ejercicio 3 - TIR'!$E$18-SQRT(('Ejercicio 3 - TIR'!$E$18-'Ejercicio 3 - TIR'!$C$18)*('Ejercicio 3 - TIR'!$E$18-'Ejercicio 3 - TIR'!$D$18)*(1-F772)))</f>
        <v>39033.6433329548</v>
      </c>
      <c r="H772" s="17">
        <f ca="1" t="shared" ref="H772:L772" si="5755">RAND()</f>
        <v>0.491942317047839</v>
      </c>
      <c r="I772" s="18">
        <f ca="1">IF(H772&lt;=('Ejercicio 3 - TIR'!$D$18-'Ejercicio 3 - TIR'!$C$18)/('Ejercicio 3 - TIR'!$E$18-'Ejercicio 3 - TIR'!$C$18),'Ejercicio 3 - TIR'!$C$18+SQRT(('Ejercicio 3 - TIR'!$E$18-'Ejercicio 3 - TIR'!$C$18)*('Ejercicio 3 - TIR'!$D$18-'Ejercicio 3 - TIR'!$C$18)*H772),'Ejercicio 3 - TIR'!$E$18-SQRT(('Ejercicio 3 - TIR'!$E$18-'Ejercicio 3 - TIR'!$C$18)*('Ejercicio 3 - TIR'!$E$18-'Ejercicio 3 - TIR'!$D$18)*(1-H772)))</f>
        <v>38590.1890291876</v>
      </c>
      <c r="J772" s="17">
        <f ca="1" t="shared" si="5755"/>
        <v>0.0378262580369102</v>
      </c>
      <c r="K772" s="18">
        <f ca="1">IF(J772&lt;=('Ejercicio 3 - TIR'!$D$18-'Ejercicio 3 - TIR'!$C$18)/('Ejercicio 3 - TIR'!$E$18-'Ejercicio 3 - TIR'!$C$18),'Ejercicio 3 - TIR'!$C$18+SQRT(('Ejercicio 3 - TIR'!$E$18-'Ejercicio 3 - TIR'!$C$18)*('Ejercicio 3 - TIR'!$D$18-'Ejercicio 3 - TIR'!$C$18)*J772),'Ejercicio 3 - TIR'!$E$18-SQRT(('Ejercicio 3 - TIR'!$E$18-'Ejercicio 3 - TIR'!$C$18)*('Ejercicio 3 - TIR'!$E$18-'Ejercicio 3 - TIR'!$D$18)*(1-J772)))</f>
        <v>32382.0030868025</v>
      </c>
      <c r="L772" s="17">
        <f ca="1" t="shared" si="5755"/>
        <v>0.0287375574632958</v>
      </c>
      <c r="M772" s="18">
        <f ca="1">IF(L772&lt;=('Ejercicio 3 - TIR'!$D$18-'Ejercicio 3 - TIR'!$C$18)/('Ejercicio 3 - TIR'!$E$18-'Ejercicio 3 - TIR'!$C$18),'Ejercicio 3 - TIR'!$C$18+SQRT(('Ejercicio 3 - TIR'!$E$18-'Ejercicio 3 - TIR'!$C$18)*('Ejercicio 3 - TIR'!$D$18-'Ejercicio 3 - TIR'!$C$18)*L772),'Ejercicio 3 - TIR'!$E$18-SQRT(('Ejercicio 3 - TIR'!$E$18-'Ejercicio 3 - TIR'!$C$18)*('Ejercicio 3 - TIR'!$E$18-'Ejercicio 3 - TIR'!$D$18)*(1-L772)))</f>
        <v>32076.2065454801</v>
      </c>
      <c r="N772" s="17">
        <f ca="1" t="shared" ref="N772:R772" si="5756">RAND()</f>
        <v>0.470876617044637</v>
      </c>
      <c r="O772" s="18">
        <f ca="1">IF(N772&lt;=('Ejercicio 3 - TIR'!$D$18-'Ejercicio 3 - TIR'!$C$18)/('Ejercicio 3 - TIR'!$E$18-'Ejercicio 3 - TIR'!$C$18),'Ejercicio 3 - TIR'!$C$18+SQRT(('Ejercicio 3 - TIR'!$E$18-'Ejercicio 3 - TIR'!$C$18)*('Ejercicio 3 - TIR'!$D$18-'Ejercicio 3 - TIR'!$C$18)*N772),'Ejercicio 3 - TIR'!$E$18-SQRT(('Ejercicio 3 - TIR'!$E$18-'Ejercicio 3 - TIR'!$C$18)*('Ejercicio 3 - TIR'!$E$18-'Ejercicio 3 - TIR'!$D$18)*(1-N772)))</f>
        <v>38404.2544319348</v>
      </c>
      <c r="P772" s="17">
        <f ca="1" t="shared" si="5756"/>
        <v>0.248475025260319</v>
      </c>
      <c r="Q772" s="19">
        <f ca="1">IF(P772&lt;=('Ejercicio 3 - TIR'!$D$22-'Ejercicio 3 - TIR'!$C$22)/('Ejercicio 3 - TIR'!$E$22-'Ejercicio 3 - TIR'!$C$22),'Ejercicio 3 - TIR'!$C$22+SQRT(('Ejercicio 3 - TIR'!$E$22-'Ejercicio 3 - TIR'!$C$22)*('Ejercicio 3 - TIR'!$D$22-'Ejercicio 3 - TIR'!$C$22)*P772),'Ejercicio 3 - TIR'!$E$22-SQRT(('Ejercicio 3 - TIR'!$E$22-'Ejercicio 3 - TIR'!$C$22)*('Ejercicio 3 - TIR'!$E$22-'Ejercicio 3 - TIR'!$D$22)*(1-P772)))</f>
        <v>0.141148405270104</v>
      </c>
      <c r="R772" s="17">
        <f ca="1" t="shared" si="5756"/>
        <v>0.76648759348943</v>
      </c>
      <c r="S772" s="19">
        <f ca="1">IF(R772&lt;=('Ejercicio 3 - TIR'!$D$23-'Ejercicio 3 - TIR'!$C$23)/('Ejercicio 3 - TIR'!$E$23-'Ejercicio 3 - TIR'!$C$23),'Ejercicio 3 - TIR'!$C$23+SQRT(('Ejercicio 3 - TIR'!$E$23-'Ejercicio 3 - TIR'!$C$23)*('Ejercicio 3 - TIR'!$D$23-'Ejercicio 3 - TIR'!$C$23)*R772),'Ejercicio 3 - TIR'!$E$23-SQRT(('Ejercicio 3 - TIR'!$E$23-'Ejercicio 3 - TIR'!$C$23)*('Ejercicio 3 - TIR'!$E$23-'Ejercicio 3 - TIR'!$D$23)*(1-R772)))</f>
        <v>0.159498235887636</v>
      </c>
      <c r="T772" s="17">
        <f ca="1" t="shared" ref="T772:X772" si="5757">RAND()</f>
        <v>0.365928130243282</v>
      </c>
      <c r="U772" s="19">
        <f ca="1">IF(T772&lt;=('Ejercicio 3 - TIR'!$D$24-'Ejercicio 3 - TIR'!$C$24)/('Ejercicio 3 - TIR'!$E$24-'Ejercicio 3 - TIR'!$C$24),'Ejercicio 3 - TIR'!$C$24+SQRT(('Ejercicio 3 - TIR'!$E$24-'Ejercicio 3 - TIR'!$C$24)*('Ejercicio 3 - TIR'!$D$24-'Ejercicio 3 - TIR'!$C$24)*T772),'Ejercicio 3 - TIR'!$E$24-SQRT(('Ejercicio 3 - TIR'!$E$24-'Ejercicio 3 - TIR'!$C$24)*('Ejercicio 3 - TIR'!$E$24-'Ejercicio 3 - TIR'!$D$24)*(1-T772)))</f>
        <v>0.177720914009298</v>
      </c>
      <c r="V772" s="17">
        <f ca="1" t="shared" si="5757"/>
        <v>0.515169202859136</v>
      </c>
      <c r="W772" s="19">
        <f ca="1">IF(V772&lt;=('Ejercicio 3 - TIR'!$D$25-'Ejercicio 3 - TIR'!$C$25)/('Ejercicio 3 - TIR'!$E$25-'Ejercicio 3 - TIR'!$C$25),'Ejercicio 3 - TIR'!$C$25+SQRT(('Ejercicio 3 - TIR'!$E$25-'Ejercicio 3 - TIR'!$C$25)*('Ejercicio 3 - TIR'!$D$25-'Ejercicio 3 - TIR'!$C$25)*V772),'Ejercicio 3 - TIR'!$E$25-SQRT(('Ejercicio 3 - TIR'!$E$25-'Ejercicio 3 - TIR'!$C$25)*('Ejercicio 3 - TIR'!$E$25-'Ejercicio 3 - TIR'!$D$25)*(1-V772)))</f>
        <v>0.20880645936566</v>
      </c>
      <c r="X772" s="17">
        <f ca="1" t="shared" si="5757"/>
        <v>0.692919452357276</v>
      </c>
      <c r="Y772" s="19">
        <f ca="1">IF(X772&lt;=('Ejercicio 3 - TIR'!$D$26-'Ejercicio 3 - TIR'!$C$26)/('Ejercicio 3 - TIR'!$E$26-'Ejercicio 3 - TIR'!$C$26),'Ejercicio 3 - TIR'!$C$26+SQRT(('Ejercicio 3 - TIR'!$E$26-'Ejercicio 3 - TIR'!$C$26)*('Ejercicio 3 - TIR'!$D$26-'Ejercicio 3 - TIR'!$C$26)*X772),'Ejercicio 3 - TIR'!$E$26-SQRT(('Ejercicio 3 - TIR'!$E$26-'Ejercicio 3 - TIR'!$C$26)*('Ejercicio 3 - TIR'!$E$26-'Ejercicio 3 - TIR'!$D$26)*(1-X772)))</f>
        <v>0.239278568820943</v>
      </c>
      <c r="Z772" s="17">
        <f ca="1" t="shared" si="5716"/>
        <v>1.1411484052701</v>
      </c>
      <c r="AA772" s="17">
        <f ca="1" t="shared" si="5717"/>
        <v>1.32315956279667</v>
      </c>
      <c r="AB772" s="17">
        <f ca="1" t="shared" si="5718"/>
        <v>1.55831268967704</v>
      </c>
      <c r="AC772" s="17">
        <f ca="1" t="shared" si="5719"/>
        <v>1.88369844499308</v>
      </c>
      <c r="AD772" s="17">
        <f ca="1" t="shared" si="5720"/>
        <v>2.33442711300126</v>
      </c>
      <c r="AE772" s="16">
        <f ca="1" t="shared" si="5721"/>
        <v>4662.13192642515</v>
      </c>
      <c r="AF772" s="16">
        <f ca="1" t="shared" si="5722"/>
        <v>5405.73374416538</v>
      </c>
      <c r="AG772" s="16">
        <f ca="1" t="shared" si="5723"/>
        <v>6366.44568606936</v>
      </c>
      <c r="AH772" s="16">
        <f ca="1" t="shared" si="5724"/>
        <v>7695.80066852128</v>
      </c>
      <c r="AI772" s="16">
        <f ca="1" t="shared" si="5725"/>
        <v>9537.24083841631</v>
      </c>
      <c r="AJ772" s="18">
        <f ca="1" t="shared" si="5726"/>
        <v>44543.1798412834</v>
      </c>
      <c r="AK772" s="18">
        <f ca="1" t="shared" si="5727"/>
        <v>51060.977644101</v>
      </c>
      <c r="AL772" s="18">
        <f ca="1" t="shared" si="5728"/>
        <v>50461.2863273255</v>
      </c>
      <c r="AM772" s="18">
        <f ca="1" t="shared" si="5729"/>
        <v>60421.9003909978</v>
      </c>
      <c r="AN772" s="18">
        <f ca="1" t="shared" si="5730"/>
        <v>89651.9328005076</v>
      </c>
      <c r="AO772" s="18">
        <f ca="1">C772/'Ejercicio 3 - TIR'!$D$7</f>
        <v>17483.4204317399</v>
      </c>
      <c r="AP772" s="18">
        <f ca="1" t="shared" si="5731"/>
        <v>27059.7594095435</v>
      </c>
      <c r="AQ772" s="18">
        <f ca="1" t="shared" si="5732"/>
        <v>33577.557212361</v>
      </c>
      <c r="AR772" s="18">
        <f ca="1" t="shared" si="5733"/>
        <v>32977.8658955855</v>
      </c>
      <c r="AS772" s="18">
        <f ca="1" t="shared" si="5734"/>
        <v>42938.4799592579</v>
      </c>
      <c r="AT772" s="18">
        <f ca="1" t="shared" si="5735"/>
        <v>72168.5123687676</v>
      </c>
      <c r="AU772" s="18">
        <f ca="1">AP772*'Ejercicio 3 - TIR'!$D$5</f>
        <v>13529.8797047717</v>
      </c>
      <c r="AV772" s="18">
        <f ca="1">AQ772*'Ejercicio 3 - TIR'!$D$5</f>
        <v>16788.7786061805</v>
      </c>
      <c r="AW772" s="18">
        <f ca="1">AR772*'Ejercicio 3 - TIR'!$D$5</f>
        <v>16488.9329477928</v>
      </c>
      <c r="AX772" s="18">
        <f ca="1">AS772*'Ejercicio 3 - TIR'!$D$5</f>
        <v>21469.239979629</v>
      </c>
      <c r="AY772" s="18">
        <f ca="1">AT772*'Ejercicio 3 - TIR'!$D$5</f>
        <v>36084.2561843838</v>
      </c>
      <c r="AZ772" s="18">
        <f ca="1" t="shared" ref="AZ772:BD772" si="5758">AJ772-AU772-AE772</f>
        <v>26351.1682100865</v>
      </c>
      <c r="BA772" s="18">
        <f ca="1" t="shared" si="5758"/>
        <v>28866.4652937551</v>
      </c>
      <c r="BB772" s="18">
        <f ca="1" t="shared" si="5758"/>
        <v>27605.9076934633</v>
      </c>
      <c r="BC772" s="18">
        <f ca="1" t="shared" si="5758"/>
        <v>31256.8597428476</v>
      </c>
      <c r="BD772" s="18">
        <f ca="1" t="shared" si="5758"/>
        <v>44030.4357777074</v>
      </c>
      <c r="BE772" s="18">
        <f ca="1" t="shared" ref="BE772:BI772" si="5759">AZ772/Z772</f>
        <v>23091.7977787905</v>
      </c>
      <c r="BF772" s="18">
        <f ca="1" t="shared" si="5759"/>
        <v>21816.3146043716</v>
      </c>
      <c r="BG772" s="18">
        <f ca="1" t="shared" si="5759"/>
        <v>17715.2556584678</v>
      </c>
      <c r="BH772" s="18">
        <f ca="1" t="shared" si="5759"/>
        <v>16593.3458329963</v>
      </c>
      <c r="BI772" s="18">
        <f ca="1" t="shared" si="5759"/>
        <v>18861.3452664622</v>
      </c>
      <c r="BJ772" s="18">
        <f ca="1" t="shared" si="5738"/>
        <v>77106.1292021613</v>
      </c>
      <c r="BK772" s="18">
        <f ca="1" t="shared" si="5739"/>
        <v>40813.770683854</v>
      </c>
      <c r="BL772" s="18">
        <f ca="1" t="shared" si="5740"/>
        <v>117919.899886015</v>
      </c>
      <c r="BM772" s="18">
        <f ca="1">BK772*'Ejercicio 3 - TIR'!$D$5</f>
        <v>20406.885341927</v>
      </c>
      <c r="BN772" s="18">
        <f ca="1" t="shared" si="5741"/>
        <v>97513.0145440883</v>
      </c>
      <c r="BO772" s="18">
        <f ca="1" t="shared" si="5742"/>
        <v>41771.7109268493</v>
      </c>
      <c r="BP772" s="18">
        <f ca="1" t="shared" si="5743"/>
        <v>-120447.102869679</v>
      </c>
      <c r="BQ772" s="18">
        <f ca="1" t="shared" ref="BQ772:BT772" si="5760">BE772</f>
        <v>23091.7977787905</v>
      </c>
      <c r="BR772" s="18">
        <f ca="1" t="shared" si="5760"/>
        <v>21816.3146043716</v>
      </c>
      <c r="BS772" s="18">
        <f ca="1" t="shared" si="5760"/>
        <v>17715.2556584678</v>
      </c>
      <c r="BT772" s="18">
        <f ca="1" t="shared" si="5760"/>
        <v>16593.3458329963</v>
      </c>
      <c r="BU772" s="18">
        <f ca="1" t="shared" si="5745"/>
        <v>60633.0561933115</v>
      </c>
      <c r="BV772" s="20">
        <f ca="1" t="shared" si="5746"/>
        <v>4.42873638294785</v>
      </c>
    </row>
    <row r="773" ht="15" customHeight="1" spans="1:74">
      <c r="A773" s="16">
        <v>772</v>
      </c>
      <c r="B773" s="17">
        <f ca="1" t="shared" ref="B773:F773" si="5761">RAND()</f>
        <v>0.0129357219635047</v>
      </c>
      <c r="C773" s="18">
        <f ca="1">IF(B773&lt;=('Ejercicio 3 - TIR'!$D$13-'Ejercicio 3 - TIR'!$C$13)/('Ejercicio 3 - TIR'!$E$13-'Ejercicio 3 - TIR'!$C$13),'Ejercicio 3 - TIR'!$C$13+SQRT(('Ejercicio 3 - TIR'!$E$13-'Ejercicio 3 - TIR'!$C$13)*('Ejercicio 3 - TIR'!$D$13-'Ejercicio 3 - TIR'!$C$13)*B773),'Ejercicio 3 - TIR'!$E$13-SQRT(('Ejercicio 3 - TIR'!$E$13-'Ejercicio 3 - TIR'!$C$13)*('Ejercicio 3 - TIR'!$E$13-'Ejercicio 3 - TIR'!$D$13)*(1-B773)))</f>
        <v>62274.7063075047</v>
      </c>
      <c r="D773" s="17">
        <f ca="1" t="shared" si="5761"/>
        <v>0.962306485991102</v>
      </c>
      <c r="E773" s="18">
        <f ca="1">IF(D773&lt;=('Ejercicio 3 - TIR'!$D$14-'Ejercicio 3 - TIR'!$C$14)/('Ejercicio 3 - TIR'!$E$14-'Ejercicio 3 - TIR'!$C$14),'Ejercicio 3 - TIR'!$C$14+SQRT(('Ejercicio 3 - TIR'!$E$14-'Ejercicio 3 - TIR'!$C$14)*('Ejercicio 3 - TIR'!$D$14-'Ejercicio 3 - TIR'!$C$14)*D773),'Ejercicio 3 - TIR'!$E$14-SQRT(('Ejercicio 3 - TIR'!$E$14-'Ejercicio 3 - TIR'!$C$14)*('Ejercicio 3 - TIR'!$E$14-'Ejercicio 3 - TIR'!$D$14)*(1-D773)))</f>
        <v>37622.1801789592</v>
      </c>
      <c r="F773" s="17">
        <f ca="1" t="shared" si="5761"/>
        <v>0.471956620449751</v>
      </c>
      <c r="G773" s="18">
        <f ca="1">IF(F773&lt;=('Ejercicio 3 - TIR'!$D$18-'Ejercicio 3 - TIR'!$C$18)/('Ejercicio 3 - TIR'!$E$18-'Ejercicio 3 - TIR'!$C$18),'Ejercicio 3 - TIR'!$C$18+SQRT(('Ejercicio 3 - TIR'!$E$18-'Ejercicio 3 - TIR'!$C$18)*('Ejercicio 3 - TIR'!$D$18-'Ejercicio 3 - TIR'!$C$18)*F773),'Ejercicio 3 - TIR'!$E$18-SQRT(('Ejercicio 3 - TIR'!$E$18-'Ejercicio 3 - TIR'!$C$18)*('Ejercicio 3 - TIR'!$E$18-'Ejercicio 3 - TIR'!$D$18)*(1-F773)))</f>
        <v>38413.8869179151</v>
      </c>
      <c r="H773" s="17">
        <f ca="1" t="shared" ref="H773:L773" si="5762">RAND()</f>
        <v>0.6973649281847</v>
      </c>
      <c r="I773" s="18">
        <f ca="1">IF(H773&lt;=('Ejercicio 3 - TIR'!$D$18-'Ejercicio 3 - TIR'!$C$18)/('Ejercicio 3 - TIR'!$E$18-'Ejercicio 3 - TIR'!$C$18),'Ejercicio 3 - TIR'!$C$18+SQRT(('Ejercicio 3 - TIR'!$E$18-'Ejercicio 3 - TIR'!$C$18)*('Ejercicio 3 - TIR'!$D$18-'Ejercicio 3 - TIR'!$C$18)*H773),'Ejercicio 3 - TIR'!$E$18-SQRT(('Ejercicio 3 - TIR'!$E$18-'Ejercicio 3 - TIR'!$C$18)*('Ejercicio 3 - TIR'!$E$18-'Ejercicio 3 - TIR'!$D$18)*(1-H773)))</f>
        <v>40235.7969831096</v>
      </c>
      <c r="J773" s="17">
        <f ca="1" t="shared" si="5762"/>
        <v>0.228486339297026</v>
      </c>
      <c r="K773" s="18">
        <f ca="1">IF(J773&lt;=('Ejercicio 3 - TIR'!$D$18-'Ejercicio 3 - TIR'!$C$18)/('Ejercicio 3 - TIR'!$E$18-'Ejercicio 3 - TIR'!$C$18),'Ejercicio 3 - TIR'!$C$18+SQRT(('Ejercicio 3 - TIR'!$E$18-'Ejercicio 3 - TIR'!$C$18)*('Ejercicio 3 - TIR'!$D$18-'Ejercicio 3 - TIR'!$C$18)*J773),'Ejercicio 3 - TIR'!$E$18-SQRT(('Ejercicio 3 - TIR'!$E$18-'Ejercicio 3 - TIR'!$C$18)*('Ejercicio 3 - TIR'!$E$18-'Ejercicio 3 - TIR'!$D$18)*(1-J773)))</f>
        <v>35854.310454234</v>
      </c>
      <c r="L773" s="17">
        <f ca="1" t="shared" si="5762"/>
        <v>0.202215114806143</v>
      </c>
      <c r="M773" s="18">
        <f ca="1">IF(L773&lt;=('Ejercicio 3 - TIR'!$D$18-'Ejercicio 3 - TIR'!$C$18)/('Ejercicio 3 - TIR'!$E$18-'Ejercicio 3 - TIR'!$C$18),'Ejercicio 3 - TIR'!$C$18+SQRT(('Ejercicio 3 - TIR'!$E$18-'Ejercicio 3 - TIR'!$C$18)*('Ejercicio 3 - TIR'!$D$18-'Ejercicio 3 - TIR'!$C$18)*L773),'Ejercicio 3 - TIR'!$E$18-SQRT(('Ejercicio 3 - TIR'!$E$18-'Ejercicio 3 - TIR'!$C$18)*('Ejercicio 3 - TIR'!$E$18-'Ejercicio 3 - TIR'!$D$18)*(1-L773)))</f>
        <v>35507.473760348</v>
      </c>
      <c r="N773" s="17">
        <f ca="1" t="shared" ref="N773:R773" si="5763">RAND()</f>
        <v>0.942209096609239</v>
      </c>
      <c r="O773" s="18">
        <f ca="1">IF(N773&lt;=('Ejercicio 3 - TIR'!$D$18-'Ejercicio 3 - TIR'!$C$18)/('Ejercicio 3 - TIR'!$E$18-'Ejercicio 3 - TIR'!$C$18),'Ejercicio 3 - TIR'!$C$18+SQRT(('Ejercicio 3 - TIR'!$E$18-'Ejercicio 3 - TIR'!$C$18)*('Ejercicio 3 - TIR'!$D$18-'Ejercicio 3 - TIR'!$C$18)*N773),'Ejercicio 3 - TIR'!$E$18-SQRT(('Ejercicio 3 - TIR'!$E$18-'Ejercicio 3 - TIR'!$C$18)*('Ejercicio 3 - TIR'!$E$18-'Ejercicio 3 - TIR'!$D$18)*(1-N773)))</f>
        <v>42918.0975636915</v>
      </c>
      <c r="P773" s="17">
        <f ca="1" t="shared" si="5763"/>
        <v>0.565886076414301</v>
      </c>
      <c r="Q773" s="19">
        <f ca="1">IF(P773&lt;=('Ejercicio 3 - TIR'!$D$22-'Ejercicio 3 - TIR'!$C$22)/('Ejercicio 3 - TIR'!$E$22-'Ejercicio 3 - TIR'!$C$22),'Ejercicio 3 - TIR'!$C$22+SQRT(('Ejercicio 3 - TIR'!$E$22-'Ejercicio 3 - TIR'!$C$22)*('Ejercicio 3 - TIR'!$D$22-'Ejercicio 3 - TIR'!$C$22)*P773),'Ejercicio 3 - TIR'!$E$22-SQRT(('Ejercicio 3 - TIR'!$E$22-'Ejercicio 3 - TIR'!$C$22)*('Ejercicio 3 - TIR'!$E$22-'Ejercicio 3 - TIR'!$D$22)*(1-P773)))</f>
        <v>0.152046376577369</v>
      </c>
      <c r="R773" s="17">
        <f ca="1" t="shared" si="5763"/>
        <v>0.43390281991269</v>
      </c>
      <c r="S773" s="19">
        <f ca="1">IF(R773&lt;=('Ejercicio 3 - TIR'!$D$23-'Ejercicio 3 - TIR'!$C$23)/('Ejercicio 3 - TIR'!$E$23-'Ejercicio 3 - TIR'!$C$23),'Ejercicio 3 - TIR'!$C$23+SQRT(('Ejercicio 3 - TIR'!$E$23-'Ejercicio 3 - TIR'!$C$23)*('Ejercicio 3 - TIR'!$D$23-'Ejercicio 3 - TIR'!$C$23)*R773),'Ejercicio 3 - TIR'!$E$23-SQRT(('Ejercicio 3 - TIR'!$E$23-'Ejercicio 3 - TIR'!$C$23)*('Ejercicio 3 - TIR'!$E$23-'Ejercicio 3 - TIR'!$D$23)*(1-R773)))</f>
        <v>0.147946825863465</v>
      </c>
      <c r="T773" s="17">
        <f ca="1" t="shared" ref="T773:X773" si="5764">RAND()</f>
        <v>0.867305588940104</v>
      </c>
      <c r="U773" s="19">
        <f ca="1">IF(T773&lt;=('Ejercicio 3 - TIR'!$D$24-'Ejercicio 3 - TIR'!$C$24)/('Ejercicio 3 - TIR'!$E$24-'Ejercicio 3 - TIR'!$C$24),'Ejercicio 3 - TIR'!$C$24+SQRT(('Ejercicio 3 - TIR'!$E$24-'Ejercicio 3 - TIR'!$C$24)*('Ejercicio 3 - TIR'!$D$24-'Ejercicio 3 - TIR'!$C$24)*T773),'Ejercicio 3 - TIR'!$E$24-SQRT(('Ejercicio 3 - TIR'!$E$24-'Ejercicio 3 - TIR'!$C$24)*('Ejercicio 3 - TIR'!$E$24-'Ejercicio 3 - TIR'!$D$24)*(1-T773)))</f>
        <v>0.200724514248204</v>
      </c>
      <c r="V773" s="17">
        <f ca="1" t="shared" si="5764"/>
        <v>0.182451840377476</v>
      </c>
      <c r="W773" s="19">
        <f ca="1">IF(V773&lt;=('Ejercicio 3 - TIR'!$D$25-'Ejercicio 3 - TIR'!$C$25)/('Ejercicio 3 - TIR'!$E$25-'Ejercicio 3 - TIR'!$C$25),'Ejercicio 3 - TIR'!$C$25+SQRT(('Ejercicio 3 - TIR'!$E$25-'Ejercicio 3 - TIR'!$C$25)*('Ejercicio 3 - TIR'!$D$25-'Ejercicio 3 - TIR'!$C$25)*V773),'Ejercicio 3 - TIR'!$E$25-SQRT(('Ejercicio 3 - TIR'!$E$25-'Ejercicio 3 - TIR'!$C$25)*('Ejercicio 3 - TIR'!$E$25-'Ejercicio 3 - TIR'!$D$25)*(1-V773)))</f>
        <v>0.195982258179884</v>
      </c>
      <c r="X773" s="17">
        <f ca="1" t="shared" si="5764"/>
        <v>0.814658692930202</v>
      </c>
      <c r="Y773" s="19">
        <f ca="1">IF(X773&lt;=('Ejercicio 3 - TIR'!$D$26-'Ejercicio 3 - TIR'!$C$26)/('Ejercicio 3 - TIR'!$E$26-'Ejercicio 3 - TIR'!$C$26),'Ejercicio 3 - TIR'!$C$26+SQRT(('Ejercicio 3 - TIR'!$E$26-'Ejercicio 3 - TIR'!$C$26)*('Ejercicio 3 - TIR'!$D$26-'Ejercicio 3 - TIR'!$C$26)*X773),'Ejercicio 3 - TIR'!$E$26-SQRT(('Ejercicio 3 - TIR'!$E$26-'Ejercicio 3 - TIR'!$C$26)*('Ejercicio 3 - TIR'!$E$26-'Ejercicio 3 - TIR'!$D$26)*(1-X773)))</f>
        <v>0.248363896286412</v>
      </c>
      <c r="Z773" s="17">
        <f ca="1" t="shared" si="5716"/>
        <v>1.15204637657737</v>
      </c>
      <c r="AA773" s="17">
        <f ca="1" t="shared" si="5717"/>
        <v>1.3224879812395</v>
      </c>
      <c r="AB773" s="17">
        <f ca="1" t="shared" si="5718"/>
        <v>1.58794373887288</v>
      </c>
      <c r="AC773" s="17">
        <f ca="1" t="shared" si="5719"/>
        <v>1.8991525386798</v>
      </c>
      <c r="AD773" s="17">
        <f ca="1" t="shared" si="5720"/>
        <v>2.37083346282854</v>
      </c>
      <c r="AE773" s="16">
        <f ca="1" t="shared" si="5721"/>
        <v>5720.31617515166</v>
      </c>
      <c r="AF773" s="16">
        <f ca="1" t="shared" si="5722"/>
        <v>6566.61879620078</v>
      </c>
      <c r="AG773" s="16">
        <f ca="1" t="shared" si="5723"/>
        <v>7884.7001643213</v>
      </c>
      <c r="AH773" s="16">
        <f ca="1" t="shared" si="5724"/>
        <v>9429.9615075963</v>
      </c>
      <c r="AI773" s="16">
        <f ca="1" t="shared" si="5725"/>
        <v>11772.0234894538</v>
      </c>
      <c r="AJ773" s="18">
        <f ca="1" t="shared" si="5726"/>
        <v>44254.5792340369</v>
      </c>
      <c r="AK773" s="18">
        <f ca="1" t="shared" si="5727"/>
        <v>53211.3579257549</v>
      </c>
      <c r="AL773" s="18">
        <f ca="1" t="shared" si="5728"/>
        <v>56934.6277974055</v>
      </c>
      <c r="AM773" s="18">
        <f ca="1" t="shared" si="5729"/>
        <v>67434.1089340712</v>
      </c>
      <c r="AN773" s="18">
        <f ca="1" t="shared" si="5730"/>
        <v>101751.66186494</v>
      </c>
      <c r="AO773" s="18">
        <f ca="1">C773/'Ejercicio 3 - TIR'!$D$7</f>
        <v>12454.9412615009</v>
      </c>
      <c r="AP773" s="18">
        <f ca="1" t="shared" si="5731"/>
        <v>31799.6379725359</v>
      </c>
      <c r="AQ773" s="18">
        <f ca="1" t="shared" si="5732"/>
        <v>40756.4166642539</v>
      </c>
      <c r="AR773" s="18">
        <f ca="1" t="shared" si="5733"/>
        <v>44479.6865359045</v>
      </c>
      <c r="AS773" s="18">
        <f ca="1" t="shared" si="5734"/>
        <v>54979.1676725702</v>
      </c>
      <c r="AT773" s="18">
        <f ca="1" t="shared" si="5735"/>
        <v>89296.7206034391</v>
      </c>
      <c r="AU773" s="18">
        <f ca="1">AP773*'Ejercicio 3 - TIR'!$D$5</f>
        <v>15899.818986268</v>
      </c>
      <c r="AV773" s="18">
        <f ca="1">AQ773*'Ejercicio 3 - TIR'!$D$5</f>
        <v>20378.208332127</v>
      </c>
      <c r="AW773" s="18">
        <f ca="1">AR773*'Ejercicio 3 - TIR'!$D$5</f>
        <v>22239.8432679523</v>
      </c>
      <c r="AX773" s="18">
        <f ca="1">AS773*'Ejercicio 3 - TIR'!$D$5</f>
        <v>27489.5838362851</v>
      </c>
      <c r="AY773" s="18">
        <f ca="1">AT773*'Ejercicio 3 - TIR'!$D$5</f>
        <v>44648.3603017196</v>
      </c>
      <c r="AZ773" s="18">
        <f ca="1" t="shared" ref="AZ773:BD773" si="5765">AJ773-AU773-AE773</f>
        <v>22634.4440726173</v>
      </c>
      <c r="BA773" s="18">
        <f ca="1" t="shared" si="5765"/>
        <v>26266.5307974271</v>
      </c>
      <c r="BB773" s="18">
        <f ca="1" t="shared" si="5765"/>
        <v>26810.0843651319</v>
      </c>
      <c r="BC773" s="18">
        <f ca="1" t="shared" si="5765"/>
        <v>30514.5635901898</v>
      </c>
      <c r="BD773" s="18">
        <f ca="1" t="shared" si="5765"/>
        <v>45331.2780737667</v>
      </c>
      <c r="BE773" s="18">
        <f ca="1" t="shared" ref="BE773:BI773" si="5766">AZ773/Z773</f>
        <v>19647.1639795112</v>
      </c>
      <c r="BF773" s="18">
        <f ca="1" t="shared" si="5766"/>
        <v>19861.4514234064</v>
      </c>
      <c r="BG773" s="18">
        <f ca="1" t="shared" si="5766"/>
        <v>16883.5228281838</v>
      </c>
      <c r="BH773" s="18">
        <f ca="1" t="shared" si="5766"/>
        <v>16067.4632335758</v>
      </c>
      <c r="BI773" s="18">
        <f ca="1" t="shared" si="5766"/>
        <v>19120.3974401828</v>
      </c>
      <c r="BJ773" s="18">
        <f ca="1" t="shared" si="5738"/>
        <v>89195.9237128411</v>
      </c>
      <c r="BK773" s="18">
        <f ca="1" t="shared" si="5739"/>
        <v>29528.5915203304</v>
      </c>
      <c r="BL773" s="18">
        <f ca="1" t="shared" si="5740"/>
        <v>118724.515233172</v>
      </c>
      <c r="BM773" s="18">
        <f ca="1">BK773*'Ejercicio 3 - TIR'!$D$5</f>
        <v>14764.2957601652</v>
      </c>
      <c r="BN773" s="18">
        <f ca="1" t="shared" si="5741"/>
        <v>103960.219473006</v>
      </c>
      <c r="BO773" s="18">
        <f ca="1" t="shared" si="5742"/>
        <v>43849.6508097096</v>
      </c>
      <c r="BP773" s="18">
        <f ca="1" t="shared" si="5743"/>
        <v>-99896.8864864639</v>
      </c>
      <c r="BQ773" s="18">
        <f ca="1" t="shared" ref="BQ773:BT773" si="5767">BE773</f>
        <v>19647.1639795112</v>
      </c>
      <c r="BR773" s="18">
        <f ca="1" t="shared" si="5767"/>
        <v>19861.4514234064</v>
      </c>
      <c r="BS773" s="18">
        <f ca="1" t="shared" si="5767"/>
        <v>16883.5228281838</v>
      </c>
      <c r="BT773" s="18">
        <f ca="1" t="shared" si="5767"/>
        <v>16067.4632335758</v>
      </c>
      <c r="BU773" s="18">
        <f ca="1" t="shared" si="5745"/>
        <v>62970.0482498925</v>
      </c>
      <c r="BV773" s="20">
        <f ca="1" t="shared" si="5746"/>
        <v>9.06119047998495</v>
      </c>
    </row>
    <row r="774" ht="15" customHeight="1" spans="1:74">
      <c r="A774" s="16">
        <v>773</v>
      </c>
      <c r="B774" s="17">
        <f ca="1" t="shared" ref="B774:F774" si="5768">RAND()</f>
        <v>0.849815616142582</v>
      </c>
      <c r="C774" s="18">
        <f ca="1">IF(B774&lt;=('Ejercicio 3 - TIR'!$D$13-'Ejercicio 3 - TIR'!$C$13)/('Ejercicio 3 - TIR'!$E$13-'Ejercicio 3 - TIR'!$C$13),'Ejercicio 3 - TIR'!$C$13+SQRT(('Ejercicio 3 - TIR'!$E$13-'Ejercicio 3 - TIR'!$C$13)*('Ejercicio 3 - TIR'!$D$13-'Ejercicio 3 - TIR'!$C$13)*B774),'Ejercicio 3 - TIR'!$E$13-SQRT(('Ejercicio 3 - TIR'!$E$13-'Ejercicio 3 - TIR'!$C$13)*('Ejercicio 3 - TIR'!$E$13-'Ejercicio 3 - TIR'!$D$13)*(1-B774)))</f>
        <v>86575.3487706793</v>
      </c>
      <c r="D774" s="17">
        <f ca="1" t="shared" si="5768"/>
        <v>0.89126885482976</v>
      </c>
      <c r="E774" s="18">
        <f ca="1">IF(D774&lt;=('Ejercicio 3 - TIR'!$D$14-'Ejercicio 3 - TIR'!$C$14)/('Ejercicio 3 - TIR'!$E$14-'Ejercicio 3 - TIR'!$C$14),'Ejercicio 3 - TIR'!$C$14+SQRT(('Ejercicio 3 - TIR'!$E$14-'Ejercicio 3 - TIR'!$C$14)*('Ejercicio 3 - TIR'!$D$14-'Ejercicio 3 - TIR'!$C$14)*D774),'Ejercicio 3 - TIR'!$E$14-SQRT(('Ejercicio 3 - TIR'!$E$14-'Ejercicio 3 - TIR'!$C$14)*('Ejercicio 3 - TIR'!$E$14-'Ejercicio 3 - TIR'!$D$14)*(1-D774)))</f>
        <v>35961.4765352253</v>
      </c>
      <c r="F774" s="17">
        <f ca="1" t="shared" si="5768"/>
        <v>0.536341012520685</v>
      </c>
      <c r="G774" s="18">
        <f ca="1">IF(F774&lt;=('Ejercicio 3 - TIR'!$D$18-'Ejercicio 3 - TIR'!$C$18)/('Ejercicio 3 - TIR'!$E$18-'Ejercicio 3 - TIR'!$C$18),'Ejercicio 3 - TIR'!$C$18+SQRT(('Ejercicio 3 - TIR'!$E$18-'Ejercicio 3 - TIR'!$C$18)*('Ejercicio 3 - TIR'!$D$18-'Ejercicio 3 - TIR'!$C$18)*F774),'Ejercicio 3 - TIR'!$E$18-SQRT(('Ejercicio 3 - TIR'!$E$18-'Ejercicio 3 - TIR'!$C$18)*('Ejercicio 3 - TIR'!$E$18-'Ejercicio 3 - TIR'!$D$18)*(1-F774)))</f>
        <v>38969.4566099682</v>
      </c>
      <c r="H774" s="17">
        <f ca="1" t="shared" ref="H774:L774" si="5769">RAND()</f>
        <v>0.727617126533348</v>
      </c>
      <c r="I774" s="18">
        <f ca="1">IF(H774&lt;=('Ejercicio 3 - TIR'!$D$18-'Ejercicio 3 - TIR'!$C$18)/('Ejercicio 3 - TIR'!$E$18-'Ejercicio 3 - TIR'!$C$18),'Ejercicio 3 - TIR'!$C$18+SQRT(('Ejercicio 3 - TIR'!$E$18-'Ejercicio 3 - TIR'!$C$18)*('Ejercicio 3 - TIR'!$D$18-'Ejercicio 3 - TIR'!$C$18)*H774),'Ejercicio 3 - TIR'!$E$18-SQRT(('Ejercicio 3 - TIR'!$E$18-'Ejercicio 3 - TIR'!$C$18)*('Ejercicio 3 - TIR'!$E$18-'Ejercicio 3 - TIR'!$D$18)*(1-H774)))</f>
        <v>40480.1863412306</v>
      </c>
      <c r="J774" s="17">
        <f ca="1" t="shared" si="5769"/>
        <v>0.493728743237527</v>
      </c>
      <c r="K774" s="18">
        <f ca="1">IF(J774&lt;=('Ejercicio 3 - TIR'!$D$18-'Ejercicio 3 - TIR'!$C$18)/('Ejercicio 3 - TIR'!$E$18-'Ejercicio 3 - TIR'!$C$18),'Ejercicio 3 - TIR'!$C$18+SQRT(('Ejercicio 3 - TIR'!$E$18-'Ejercicio 3 - TIR'!$C$18)*('Ejercicio 3 - TIR'!$D$18-'Ejercicio 3 - TIR'!$C$18)*J774),'Ejercicio 3 - TIR'!$E$18-SQRT(('Ejercicio 3 - TIR'!$E$18-'Ejercicio 3 - TIR'!$C$18)*('Ejercicio 3 - TIR'!$E$18-'Ejercicio 3 - TIR'!$D$18)*(1-J774)))</f>
        <v>38605.7719866163</v>
      </c>
      <c r="L774" s="17">
        <f ca="1" t="shared" si="5769"/>
        <v>0.690503671085223</v>
      </c>
      <c r="M774" s="18">
        <f ca="1">IF(L774&lt;=('Ejercicio 3 - TIR'!$D$18-'Ejercicio 3 - TIR'!$C$18)/('Ejercicio 3 - TIR'!$E$18-'Ejercicio 3 - TIR'!$C$18),'Ejercicio 3 - TIR'!$C$18+SQRT(('Ejercicio 3 - TIR'!$E$18-'Ejercicio 3 - TIR'!$C$18)*('Ejercicio 3 - TIR'!$D$18-'Ejercicio 3 - TIR'!$C$18)*L774),'Ejercicio 3 - TIR'!$E$18-SQRT(('Ejercicio 3 - TIR'!$E$18-'Ejercicio 3 - TIR'!$C$18)*('Ejercicio 3 - TIR'!$E$18-'Ejercicio 3 - TIR'!$D$18)*(1-L774)))</f>
        <v>40182.0933312684</v>
      </c>
      <c r="N774" s="17">
        <f ca="1" t="shared" ref="N774:R774" si="5770">RAND()</f>
        <v>0.892195335497268</v>
      </c>
      <c r="O774" s="18">
        <f ca="1">IF(N774&lt;=('Ejercicio 3 - TIR'!$D$18-'Ejercicio 3 - TIR'!$C$18)/('Ejercicio 3 - TIR'!$E$18-'Ejercicio 3 - TIR'!$C$18),'Ejercicio 3 - TIR'!$C$18+SQRT(('Ejercicio 3 - TIR'!$E$18-'Ejercicio 3 - TIR'!$C$18)*('Ejercicio 3 - TIR'!$D$18-'Ejercicio 3 - TIR'!$C$18)*N774),'Ejercicio 3 - TIR'!$E$18-SQRT(('Ejercicio 3 - TIR'!$E$18-'Ejercicio 3 - TIR'!$C$18)*('Ejercicio 3 - TIR'!$E$18-'Ejercicio 3 - TIR'!$D$18)*(1-N774)))</f>
        <v>42156.5250418361</v>
      </c>
      <c r="P774" s="17">
        <f ca="1" t="shared" si="5770"/>
        <v>0.497516213001699</v>
      </c>
      <c r="Q774" s="19">
        <f ca="1">IF(P774&lt;=('Ejercicio 3 - TIR'!$D$22-'Ejercicio 3 - TIR'!$C$22)/('Ejercicio 3 - TIR'!$E$22-'Ejercicio 3 - TIR'!$C$22),'Ejercicio 3 - TIR'!$C$22+SQRT(('Ejercicio 3 - TIR'!$E$22-'Ejercicio 3 - TIR'!$C$22)*('Ejercicio 3 - TIR'!$D$22-'Ejercicio 3 - TIR'!$C$22)*P774),'Ejercicio 3 - TIR'!$E$22-SQRT(('Ejercicio 3 - TIR'!$E$22-'Ejercicio 3 - TIR'!$C$22)*('Ejercicio 3 - TIR'!$E$22-'Ejercicio 3 - TIR'!$D$22)*(1-P774)))</f>
        <v>0.149925393621522</v>
      </c>
      <c r="R774" s="17">
        <f ca="1" t="shared" si="5770"/>
        <v>0.539369719530312</v>
      </c>
      <c r="S774" s="19">
        <f ca="1">IF(R774&lt;=('Ejercicio 3 - TIR'!$D$23-'Ejercicio 3 - TIR'!$C$23)/('Ejercicio 3 - TIR'!$E$23-'Ejercicio 3 - TIR'!$C$23),'Ejercicio 3 - TIR'!$C$23+SQRT(('Ejercicio 3 - TIR'!$E$23-'Ejercicio 3 - TIR'!$C$23)*('Ejercicio 3 - TIR'!$D$23-'Ejercicio 3 - TIR'!$C$23)*R774),'Ejercicio 3 - TIR'!$E$23-SQRT(('Ejercicio 3 - TIR'!$E$23-'Ejercicio 3 - TIR'!$C$23)*('Ejercicio 3 - TIR'!$E$23-'Ejercicio 3 - TIR'!$D$23)*(1-R774)))</f>
        <v>0.151205304223773</v>
      </c>
      <c r="T774" s="17">
        <f ca="1" t="shared" ref="T774:X774" si="5771">RAND()</f>
        <v>0.405308062746716</v>
      </c>
      <c r="U774" s="19">
        <f ca="1">IF(T774&lt;=('Ejercicio 3 - TIR'!$D$24-'Ejercicio 3 - TIR'!$C$24)/('Ejercicio 3 - TIR'!$E$24-'Ejercicio 3 - TIR'!$C$24),'Ejercicio 3 - TIR'!$C$24+SQRT(('Ejercicio 3 - TIR'!$E$24-'Ejercicio 3 - TIR'!$C$24)*('Ejercicio 3 - TIR'!$D$24-'Ejercicio 3 - TIR'!$C$24)*T774),'Ejercicio 3 - TIR'!$E$24-SQRT(('Ejercicio 3 - TIR'!$E$24-'Ejercicio 3 - TIR'!$C$24)*('Ejercicio 3 - TIR'!$E$24-'Ejercicio 3 - TIR'!$D$24)*(1-T774)))</f>
        <v>0.179174422561005</v>
      </c>
      <c r="V774" s="17">
        <f ca="1" t="shared" si="5771"/>
        <v>0.70442602205376</v>
      </c>
      <c r="W774" s="19">
        <f ca="1">IF(V774&lt;=('Ejercicio 3 - TIR'!$D$25-'Ejercicio 3 - TIR'!$C$25)/('Ejercicio 3 - TIR'!$E$25-'Ejercicio 3 - TIR'!$C$25),'Ejercicio 3 - TIR'!$C$25+SQRT(('Ejercicio 3 - TIR'!$E$25-'Ejercicio 3 - TIR'!$C$25)*('Ejercicio 3 - TIR'!$D$25-'Ejercicio 3 - TIR'!$C$25)*V774),'Ejercicio 3 - TIR'!$E$25-SQRT(('Ejercicio 3 - TIR'!$E$25-'Ejercicio 3 - TIR'!$C$25)*('Ejercicio 3 - TIR'!$E$25-'Ejercicio 3 - TIR'!$D$25)*(1-V774)))</f>
        <v>0.217836217218557</v>
      </c>
      <c r="X774" s="17">
        <f ca="1" t="shared" si="5771"/>
        <v>0.875736767470754</v>
      </c>
      <c r="Y774" s="19">
        <f ca="1">IF(X774&lt;=('Ejercicio 3 - TIR'!$D$26-'Ejercicio 3 - TIR'!$C$26)/('Ejercicio 3 - TIR'!$E$26-'Ejercicio 3 - TIR'!$C$26),'Ejercicio 3 - TIR'!$C$26+SQRT(('Ejercicio 3 - TIR'!$E$26-'Ejercicio 3 - TIR'!$C$26)*('Ejercicio 3 - TIR'!$D$26-'Ejercicio 3 - TIR'!$C$26)*X774),'Ejercicio 3 - TIR'!$E$26-SQRT(('Ejercicio 3 - TIR'!$E$26-'Ejercicio 3 - TIR'!$C$26)*('Ejercicio 3 - TIR'!$E$26-'Ejercicio 3 - TIR'!$D$26)*(1-X774)))</f>
        <v>0.25409591816609</v>
      </c>
      <c r="Z774" s="17">
        <f ca="1" t="shared" si="5716"/>
        <v>1.14992539362152</v>
      </c>
      <c r="AA774" s="17">
        <f ca="1" t="shared" si="5717"/>
        <v>1.32380021259871</v>
      </c>
      <c r="AB774" s="17">
        <f ca="1" t="shared" si="5718"/>
        <v>1.56099135127722</v>
      </c>
      <c r="AC774" s="17">
        <f ca="1" t="shared" si="5719"/>
        <v>1.90103180235033</v>
      </c>
      <c r="AD774" s="17">
        <f ca="1" t="shared" si="5720"/>
        <v>2.38407622363147</v>
      </c>
      <c r="AE774" s="16">
        <f ca="1" t="shared" si="5721"/>
        <v>5391.5385247548</v>
      </c>
      <c r="AF774" s="16">
        <f ca="1" t="shared" si="5722"/>
        <v>6206.76774762454</v>
      </c>
      <c r="AG774" s="16">
        <f ca="1" t="shared" si="5723"/>
        <v>7318.86177477544</v>
      </c>
      <c r="AH774" s="16">
        <f ca="1" t="shared" si="5724"/>
        <v>8913.17493813802</v>
      </c>
      <c r="AI774" s="16">
        <f ca="1" t="shared" si="5725"/>
        <v>11177.9763078192</v>
      </c>
      <c r="AJ774" s="18">
        <f ca="1" t="shared" si="5726"/>
        <v>44811.9677314346</v>
      </c>
      <c r="AK774" s="18">
        <f ca="1" t="shared" si="5727"/>
        <v>53587.6792845563</v>
      </c>
      <c r="AL774" s="18">
        <f ca="1" t="shared" si="5728"/>
        <v>60263.2761804882</v>
      </c>
      <c r="AM774" s="18">
        <f ca="1" t="shared" si="5729"/>
        <v>76387.4373077504</v>
      </c>
      <c r="AN774" s="18">
        <f ca="1" t="shared" si="5730"/>
        <v>100504.369023166</v>
      </c>
      <c r="AO774" s="18">
        <f ca="1">C774/'Ejercicio 3 - TIR'!$D$7</f>
        <v>17315.0697541359</v>
      </c>
      <c r="AP774" s="18">
        <f ca="1" t="shared" si="5731"/>
        <v>27496.8979772987</v>
      </c>
      <c r="AQ774" s="18">
        <f ca="1" t="shared" si="5732"/>
        <v>36272.6095304204</v>
      </c>
      <c r="AR774" s="18">
        <f ca="1" t="shared" si="5733"/>
        <v>42948.2064263524</v>
      </c>
      <c r="AS774" s="18">
        <f ca="1" t="shared" si="5734"/>
        <v>59072.3675536145</v>
      </c>
      <c r="AT774" s="18">
        <f ca="1" t="shared" si="5735"/>
        <v>83189.2992690305</v>
      </c>
      <c r="AU774" s="18">
        <f ca="1">AP774*'Ejercicio 3 - TIR'!$D$5</f>
        <v>13748.4489886494</v>
      </c>
      <c r="AV774" s="18">
        <f ca="1">AQ774*'Ejercicio 3 - TIR'!$D$5</f>
        <v>18136.3047652102</v>
      </c>
      <c r="AW774" s="18">
        <f ca="1">AR774*'Ejercicio 3 - TIR'!$D$5</f>
        <v>21474.1032131762</v>
      </c>
      <c r="AX774" s="18">
        <f ca="1">AS774*'Ejercicio 3 - TIR'!$D$5</f>
        <v>29536.1837768073</v>
      </c>
      <c r="AY774" s="18">
        <f ca="1">AT774*'Ejercicio 3 - TIR'!$D$5</f>
        <v>41594.6496345152</v>
      </c>
      <c r="AZ774" s="18">
        <f ca="1" t="shared" ref="AZ774:BD774" si="5772">AJ774-AU774-AE774</f>
        <v>25671.9802180304</v>
      </c>
      <c r="BA774" s="18">
        <f ca="1" t="shared" si="5772"/>
        <v>29244.6067717215</v>
      </c>
      <c r="BB774" s="18">
        <f ca="1" t="shared" si="5772"/>
        <v>31470.3111925366</v>
      </c>
      <c r="BC774" s="18">
        <f ca="1" t="shared" si="5772"/>
        <v>37938.0785928051</v>
      </c>
      <c r="BD774" s="18">
        <f ca="1" t="shared" si="5772"/>
        <v>47731.7430808319</v>
      </c>
      <c r="BE774" s="18">
        <f ca="1" t="shared" ref="BE774:BI774" si="5773">AZ774/Z774</f>
        <v>22324.9093901477</v>
      </c>
      <c r="BF774" s="18">
        <f ca="1" t="shared" si="5773"/>
        <v>22091.4051028232</v>
      </c>
      <c r="BG774" s="18">
        <f ca="1" t="shared" si="5773"/>
        <v>20160.4648012863</v>
      </c>
      <c r="BH774" s="18">
        <f ca="1" t="shared" si="5773"/>
        <v>19956.5722918999</v>
      </c>
      <c r="BI774" s="18">
        <f ca="1" t="shared" si="5773"/>
        <v>20021.0641789489</v>
      </c>
      <c r="BJ774" s="18">
        <f ca="1" t="shared" si="5738"/>
        <v>85734.9011743117</v>
      </c>
      <c r="BK774" s="18">
        <f ca="1" t="shared" si="5739"/>
        <v>41280.4461113558</v>
      </c>
      <c r="BL774" s="18">
        <f ca="1" t="shared" si="5740"/>
        <v>127015.347285668</v>
      </c>
      <c r="BM774" s="18">
        <f ca="1">BK774*'Ejercicio 3 - TIR'!$D$5</f>
        <v>20640.2230556779</v>
      </c>
      <c r="BN774" s="18">
        <f ca="1" t="shared" si="5741"/>
        <v>106375.12422999</v>
      </c>
      <c r="BO774" s="18">
        <f ca="1" t="shared" si="5742"/>
        <v>44619.0114122932</v>
      </c>
      <c r="BP774" s="18">
        <f ca="1" t="shared" si="5743"/>
        <v>-122536.825305905</v>
      </c>
      <c r="BQ774" s="18">
        <f ca="1" t="shared" ref="BQ774:BT774" si="5774">BE774</f>
        <v>22324.9093901477</v>
      </c>
      <c r="BR774" s="18">
        <f ca="1" t="shared" si="5774"/>
        <v>22091.4051028232</v>
      </c>
      <c r="BS774" s="18">
        <f ca="1" t="shared" si="5774"/>
        <v>20160.4648012863</v>
      </c>
      <c r="BT774" s="18">
        <f ca="1" t="shared" si="5774"/>
        <v>19956.5722918999</v>
      </c>
      <c r="BU774" s="18">
        <f ca="1" t="shared" si="5745"/>
        <v>64640.0755912422</v>
      </c>
      <c r="BV774" s="20">
        <f ca="1" t="shared" si="5746"/>
        <v>5.80293683802098</v>
      </c>
    </row>
    <row r="775" ht="15" customHeight="1" spans="1:74">
      <c r="A775" s="16">
        <v>774</v>
      </c>
      <c r="B775" s="17">
        <f ca="1" t="shared" ref="B775:F775" si="5775">RAND()</f>
        <v>0.442892163798719</v>
      </c>
      <c r="C775" s="18">
        <f ca="1">IF(B775&lt;=('Ejercicio 3 - TIR'!$D$13-'Ejercicio 3 - TIR'!$C$13)/('Ejercicio 3 - TIR'!$E$13-'Ejercicio 3 - TIR'!$C$13),'Ejercicio 3 - TIR'!$C$13+SQRT(('Ejercicio 3 - TIR'!$E$13-'Ejercicio 3 - TIR'!$C$13)*('Ejercicio 3 - TIR'!$D$13-'Ejercicio 3 - TIR'!$C$13)*B775),'Ejercicio 3 - TIR'!$E$13-SQRT(('Ejercicio 3 - TIR'!$E$13-'Ejercicio 3 - TIR'!$C$13)*('Ejercicio 3 - TIR'!$E$13-'Ejercicio 3 - TIR'!$D$13)*(1-B775)))</f>
        <v>74144.0644446669</v>
      </c>
      <c r="D775" s="17">
        <f ca="1" t="shared" si="5775"/>
        <v>0.271338205365482</v>
      </c>
      <c r="E775" s="18">
        <f ca="1">IF(D775&lt;=('Ejercicio 3 - TIR'!$D$14-'Ejercicio 3 - TIR'!$C$14)/('Ejercicio 3 - TIR'!$E$14-'Ejercicio 3 - TIR'!$C$14),'Ejercicio 3 - TIR'!$C$14+SQRT(('Ejercicio 3 - TIR'!$E$14-'Ejercicio 3 - TIR'!$C$14)*('Ejercicio 3 - TIR'!$D$14-'Ejercicio 3 - TIR'!$C$14)*D775),'Ejercicio 3 - TIR'!$E$14-SQRT(('Ejercicio 3 - TIR'!$E$14-'Ejercicio 3 - TIR'!$C$14)*('Ejercicio 3 - TIR'!$E$14-'Ejercicio 3 - TIR'!$D$14)*(1-D775)))</f>
        <v>29511.1379276643</v>
      </c>
      <c r="F775" s="17">
        <f ca="1" t="shared" si="5775"/>
        <v>0.834573765651145</v>
      </c>
      <c r="G775" s="18">
        <f ca="1">IF(F775&lt;=('Ejercicio 3 - TIR'!$D$18-'Ejercicio 3 - TIR'!$C$18)/('Ejercicio 3 - TIR'!$E$18-'Ejercicio 3 - TIR'!$C$18),'Ejercicio 3 - TIR'!$C$18+SQRT(('Ejercicio 3 - TIR'!$E$18-'Ejercicio 3 - TIR'!$C$18)*('Ejercicio 3 - TIR'!$D$18-'Ejercicio 3 - TIR'!$C$18)*F775),'Ejercicio 3 - TIR'!$E$18-SQRT(('Ejercicio 3 - TIR'!$E$18-'Ejercicio 3 - TIR'!$C$18)*('Ejercicio 3 - TIR'!$E$18-'Ejercicio 3 - TIR'!$D$18)*(1-F775)))</f>
        <v>41477.6474372709</v>
      </c>
      <c r="H775" s="17">
        <f ca="1" t="shared" ref="H775:L775" si="5776">RAND()</f>
        <v>0.884216164873106</v>
      </c>
      <c r="I775" s="18">
        <f ca="1">IF(H775&lt;=('Ejercicio 3 - TIR'!$D$18-'Ejercicio 3 - TIR'!$C$18)/('Ejercicio 3 - TIR'!$E$18-'Ejercicio 3 - TIR'!$C$18),'Ejercicio 3 - TIR'!$C$18+SQRT(('Ejercicio 3 - TIR'!$E$18-'Ejercicio 3 - TIR'!$C$18)*('Ejercicio 3 - TIR'!$D$18-'Ejercicio 3 - TIR'!$C$18)*H775),'Ejercicio 3 - TIR'!$E$18-SQRT(('Ejercicio 3 - TIR'!$E$18-'Ejercicio 3 - TIR'!$C$18)*('Ejercicio 3 - TIR'!$E$18-'Ejercicio 3 - TIR'!$D$18)*(1-H775)))</f>
        <v>42053.173294115</v>
      </c>
      <c r="J775" s="17">
        <f ca="1" t="shared" si="5776"/>
        <v>0.804976295536634</v>
      </c>
      <c r="K775" s="18">
        <f ca="1">IF(J775&lt;=('Ejercicio 3 - TIR'!$D$18-'Ejercicio 3 - TIR'!$C$18)/('Ejercicio 3 - TIR'!$E$18-'Ejercicio 3 - TIR'!$C$18),'Ejercicio 3 - TIR'!$C$18+SQRT(('Ejercicio 3 - TIR'!$E$18-'Ejercicio 3 - TIR'!$C$18)*('Ejercicio 3 - TIR'!$D$18-'Ejercicio 3 - TIR'!$C$18)*J775),'Ejercicio 3 - TIR'!$E$18-SQRT(('Ejercicio 3 - TIR'!$E$18-'Ejercicio 3 - TIR'!$C$18)*('Ejercicio 3 - TIR'!$E$18-'Ejercicio 3 - TIR'!$D$18)*(1-J775)))</f>
        <v>41175.5029304819</v>
      </c>
      <c r="L775" s="17">
        <f ca="1" t="shared" si="5776"/>
        <v>0.477449579080512</v>
      </c>
      <c r="M775" s="18">
        <f ca="1">IF(L775&lt;=('Ejercicio 3 - TIR'!$D$18-'Ejercicio 3 - TIR'!$C$18)/('Ejercicio 3 - TIR'!$E$18-'Ejercicio 3 - TIR'!$C$18),'Ejercicio 3 - TIR'!$C$18+SQRT(('Ejercicio 3 - TIR'!$E$18-'Ejercicio 3 - TIR'!$C$18)*('Ejercicio 3 - TIR'!$D$18-'Ejercicio 3 - TIR'!$C$18)*L775),'Ejercicio 3 - TIR'!$E$18-SQRT(('Ejercicio 3 - TIR'!$E$18-'Ejercicio 3 - TIR'!$C$18)*('Ejercicio 3 - TIR'!$E$18-'Ejercicio 3 - TIR'!$D$18)*(1-L775)))</f>
        <v>38462.7086008013</v>
      </c>
      <c r="N775" s="17">
        <f ca="1" t="shared" ref="N775:R775" si="5777">RAND()</f>
        <v>0.280237444321502</v>
      </c>
      <c r="O775" s="18">
        <f ca="1">IF(N775&lt;=('Ejercicio 3 - TIR'!$D$18-'Ejercicio 3 - TIR'!$C$18)/('Ejercicio 3 - TIR'!$E$18-'Ejercicio 3 - TIR'!$C$18),'Ejercicio 3 - TIR'!$C$18+SQRT(('Ejercicio 3 - TIR'!$E$18-'Ejercicio 3 - TIR'!$C$18)*('Ejercicio 3 - TIR'!$D$18-'Ejercicio 3 - TIR'!$C$18)*N775),'Ejercicio 3 - TIR'!$E$18-SQRT(('Ejercicio 3 - TIR'!$E$18-'Ejercicio 3 - TIR'!$C$18)*('Ejercicio 3 - TIR'!$E$18-'Ejercicio 3 - TIR'!$D$18)*(1-N775)))</f>
        <v>36483.4880001605</v>
      </c>
      <c r="P775" s="17">
        <f ca="1" t="shared" si="5777"/>
        <v>0.0732336821627937</v>
      </c>
      <c r="Q775" s="19">
        <f ca="1">IF(P775&lt;=('Ejercicio 3 - TIR'!$D$22-'Ejercicio 3 - TIR'!$C$22)/('Ejercicio 3 - TIR'!$E$22-'Ejercicio 3 - TIR'!$C$22),'Ejercicio 3 - TIR'!$C$22+SQRT(('Ejercicio 3 - TIR'!$E$22-'Ejercicio 3 - TIR'!$C$22)*('Ejercicio 3 - TIR'!$D$22-'Ejercicio 3 - TIR'!$C$22)*P775),'Ejercicio 3 - TIR'!$E$22-SQRT(('Ejercicio 3 - TIR'!$E$22-'Ejercicio 3 - TIR'!$C$22)*('Ejercicio 3 - TIR'!$E$22-'Ejercicio 3 - TIR'!$D$22)*(1-P775)))</f>
        <v>0.13148131647038</v>
      </c>
      <c r="R775" s="17">
        <f ca="1" t="shared" si="5777"/>
        <v>0.725374678449788</v>
      </c>
      <c r="S775" s="19">
        <f ca="1">IF(R775&lt;=('Ejercicio 3 - TIR'!$D$23-'Ejercicio 3 - TIR'!$C$23)/('Ejercicio 3 - TIR'!$E$23-'Ejercicio 3 - TIR'!$C$23),'Ejercicio 3 - TIR'!$C$23+SQRT(('Ejercicio 3 - TIR'!$E$23-'Ejercicio 3 - TIR'!$C$23)*('Ejercicio 3 - TIR'!$D$23-'Ejercicio 3 - TIR'!$C$23)*R775),'Ejercicio 3 - TIR'!$E$23-SQRT(('Ejercicio 3 - TIR'!$E$23-'Ejercicio 3 - TIR'!$C$23)*('Ejercicio 3 - TIR'!$E$23-'Ejercicio 3 - TIR'!$D$23)*(1-R775)))</f>
        <v>0.157766566194346</v>
      </c>
      <c r="T775" s="17">
        <f ca="1" t="shared" ref="T775:X775" si="5778">RAND()</f>
        <v>0.840312509640603</v>
      </c>
      <c r="U775" s="19">
        <f ca="1">IF(T775&lt;=('Ejercicio 3 - TIR'!$D$24-'Ejercicio 3 - TIR'!$C$24)/('Ejercicio 3 - TIR'!$E$24-'Ejercicio 3 - TIR'!$C$24),'Ejercicio 3 - TIR'!$C$24+SQRT(('Ejercicio 3 - TIR'!$E$24-'Ejercicio 3 - TIR'!$C$24)*('Ejercicio 3 - TIR'!$D$24-'Ejercicio 3 - TIR'!$C$24)*T775),'Ejercicio 3 - TIR'!$E$24-SQRT(('Ejercicio 3 - TIR'!$E$24-'Ejercicio 3 - TIR'!$C$24)*('Ejercicio 3 - TIR'!$E$24-'Ejercicio 3 - TIR'!$D$24)*(1-T775)))</f>
        <v>0.198854670184499</v>
      </c>
      <c r="V775" s="17">
        <f ca="1" t="shared" si="5778"/>
        <v>0.495874825775043</v>
      </c>
      <c r="W775" s="19">
        <f ca="1">IF(V775&lt;=('Ejercicio 3 - TIR'!$D$25-'Ejercicio 3 - TIR'!$C$25)/('Ejercicio 3 - TIR'!$E$25-'Ejercicio 3 - TIR'!$C$25),'Ejercicio 3 - TIR'!$C$25+SQRT(('Ejercicio 3 - TIR'!$E$25-'Ejercicio 3 - TIR'!$C$25)*('Ejercicio 3 - TIR'!$D$25-'Ejercicio 3 - TIR'!$C$25)*V775),'Ejercicio 3 - TIR'!$E$25-SQRT(('Ejercicio 3 - TIR'!$E$25-'Ejercicio 3 - TIR'!$C$25)*('Ejercicio 3 - TIR'!$E$25-'Ejercicio 3 - TIR'!$D$25)*(1-V775)))</f>
        <v>0.207994784731091</v>
      </c>
      <c r="X775" s="17">
        <f ca="1" t="shared" si="5778"/>
        <v>0.407971627941847</v>
      </c>
      <c r="Y775" s="19">
        <f ca="1">IF(X775&lt;=('Ejercicio 3 - TIR'!$D$26-'Ejercicio 3 - TIR'!$C$26)/('Ejercicio 3 - TIR'!$E$26-'Ejercicio 3 - TIR'!$C$26),'Ejercicio 3 - TIR'!$C$26+SQRT(('Ejercicio 3 - TIR'!$E$26-'Ejercicio 3 - TIR'!$C$26)*('Ejercicio 3 - TIR'!$D$26-'Ejercicio 3 - TIR'!$C$26)*X775),'Ejercicio 3 - TIR'!$E$26-SQRT(('Ejercicio 3 - TIR'!$E$26-'Ejercicio 3 - TIR'!$C$26)*('Ejercicio 3 - TIR'!$E$26-'Ejercicio 3 - TIR'!$D$26)*(1-X775)))</f>
        <v>0.223458393999516</v>
      </c>
      <c r="Z775" s="17">
        <f ca="1" t="shared" si="5716"/>
        <v>1.13148131647038</v>
      </c>
      <c r="AA775" s="17">
        <f ca="1" t="shared" si="5717"/>
        <v>1.30999123848297</v>
      </c>
      <c r="AB775" s="17">
        <f ca="1" t="shared" si="5718"/>
        <v>1.57048911415609</v>
      </c>
      <c r="AC775" s="17">
        <f ca="1" t="shared" si="5719"/>
        <v>1.8971426593775</v>
      </c>
      <c r="AD775" s="17">
        <f ca="1" t="shared" si="5720"/>
        <v>2.32107511122997</v>
      </c>
      <c r="AE775" s="16">
        <f ca="1" t="shared" si="5721"/>
        <v>3880.16326526827</v>
      </c>
      <c r="AF775" s="16">
        <f ca="1" t="shared" si="5722"/>
        <v>4492.32329990309</v>
      </c>
      <c r="AG775" s="16">
        <f ca="1" t="shared" si="5723"/>
        <v>5385.64276806746</v>
      </c>
      <c r="AH775" s="16">
        <f ca="1" t="shared" si="5724"/>
        <v>6505.82837625021</v>
      </c>
      <c r="AI775" s="16">
        <f ca="1" t="shared" si="5725"/>
        <v>7959.61033684356</v>
      </c>
      <c r="AJ775" s="18">
        <f ca="1" t="shared" si="5726"/>
        <v>46931.1831264176</v>
      </c>
      <c r="AK775" s="18">
        <f ca="1" t="shared" si="5727"/>
        <v>55089.2885656967</v>
      </c>
      <c r="AL775" s="18">
        <f ca="1" t="shared" si="5728"/>
        <v>64665.6791222238</v>
      </c>
      <c r="AM775" s="18">
        <f ca="1" t="shared" si="5729"/>
        <v>72969.2452817862</v>
      </c>
      <c r="AN775" s="18">
        <f ca="1" t="shared" si="5730"/>
        <v>84680.9159680298</v>
      </c>
      <c r="AO775" s="18">
        <f ca="1">C775/'Ejercicio 3 - TIR'!$D$7</f>
        <v>14828.8128889334</v>
      </c>
      <c r="AP775" s="18">
        <f ca="1" t="shared" si="5731"/>
        <v>32102.3702374842</v>
      </c>
      <c r="AQ775" s="18">
        <f ca="1" t="shared" si="5732"/>
        <v>40260.4756767633</v>
      </c>
      <c r="AR775" s="18">
        <f ca="1" t="shared" si="5733"/>
        <v>49836.8662332905</v>
      </c>
      <c r="AS775" s="18">
        <f ca="1" t="shared" si="5734"/>
        <v>58140.4323928528</v>
      </c>
      <c r="AT775" s="18">
        <f ca="1" t="shared" si="5735"/>
        <v>69852.1030790965</v>
      </c>
      <c r="AU775" s="18">
        <f ca="1">AP775*'Ejercicio 3 - TIR'!$D$5</f>
        <v>16051.1851187421</v>
      </c>
      <c r="AV775" s="18">
        <f ca="1">AQ775*'Ejercicio 3 - TIR'!$D$5</f>
        <v>20130.2378383817</v>
      </c>
      <c r="AW775" s="18">
        <f ca="1">AR775*'Ejercicio 3 - TIR'!$D$5</f>
        <v>24918.4331166452</v>
      </c>
      <c r="AX775" s="18">
        <f ca="1">AS775*'Ejercicio 3 - TIR'!$D$5</f>
        <v>29070.2161964264</v>
      </c>
      <c r="AY775" s="18">
        <f ca="1">AT775*'Ejercicio 3 - TIR'!$D$5</f>
        <v>34926.0515395482</v>
      </c>
      <c r="AZ775" s="18">
        <f ca="1" t="shared" ref="AZ775:BD775" si="5779">AJ775-AU775-AE775</f>
        <v>26999.8347424072</v>
      </c>
      <c r="BA775" s="18">
        <f ca="1" t="shared" si="5779"/>
        <v>30466.727427412</v>
      </c>
      <c r="BB775" s="18">
        <f ca="1" t="shared" si="5779"/>
        <v>34361.6032375112</v>
      </c>
      <c r="BC775" s="18">
        <f ca="1" t="shared" si="5779"/>
        <v>37393.2007091096</v>
      </c>
      <c r="BD775" s="18">
        <f ca="1" t="shared" si="5779"/>
        <v>41795.2540916381</v>
      </c>
      <c r="BE775" s="18">
        <f ca="1" t="shared" ref="BE775:BI775" si="5780">AZ775/Z775</f>
        <v>23862.377884093</v>
      </c>
      <c r="BF775" s="18">
        <f ca="1" t="shared" si="5780"/>
        <v>23257.1993860767</v>
      </c>
      <c r="BG775" s="18">
        <f ca="1" t="shared" si="5780"/>
        <v>21879.5551830206</v>
      </c>
      <c r="BH775" s="18">
        <f ca="1" t="shared" si="5780"/>
        <v>19710.2735127885</v>
      </c>
      <c r="BI775" s="18">
        <f ca="1" t="shared" si="5780"/>
        <v>18006.8511740192</v>
      </c>
      <c r="BJ775" s="18">
        <f ca="1" t="shared" si="5738"/>
        <v>68497.5677479764</v>
      </c>
      <c r="BK775" s="18">
        <f ca="1" t="shared" si="5739"/>
        <v>34418.7885255895</v>
      </c>
      <c r="BL775" s="18">
        <f ca="1" t="shared" si="5740"/>
        <v>102916.356273566</v>
      </c>
      <c r="BM775" s="18">
        <f ca="1">BK775*'Ejercicio 3 - TIR'!$D$5</f>
        <v>17209.3942627947</v>
      </c>
      <c r="BN775" s="18">
        <f ca="1" t="shared" si="5741"/>
        <v>85706.9620107711</v>
      </c>
      <c r="BO775" s="18">
        <f ca="1" t="shared" si="5742"/>
        <v>36925.544372131</v>
      </c>
      <c r="BP775" s="18">
        <f ca="1" t="shared" si="5743"/>
        <v>-103655.202372331</v>
      </c>
      <c r="BQ775" s="18">
        <f ca="1" t="shared" ref="BQ775:BT775" si="5781">BE775</f>
        <v>23862.377884093</v>
      </c>
      <c r="BR775" s="18">
        <f ca="1" t="shared" si="5781"/>
        <v>23257.1993860767</v>
      </c>
      <c r="BS775" s="18">
        <f ca="1" t="shared" si="5781"/>
        <v>21879.5551830206</v>
      </c>
      <c r="BT775" s="18">
        <f ca="1" t="shared" si="5781"/>
        <v>19710.2735127885</v>
      </c>
      <c r="BU775" s="18">
        <f ca="1" t="shared" si="5745"/>
        <v>54932.3955461501</v>
      </c>
      <c r="BV775" s="20">
        <f ca="1" t="shared" si="5746"/>
        <v>10.4218309833494</v>
      </c>
    </row>
    <row r="776" ht="15" customHeight="1" spans="1:74">
      <c r="A776" s="16">
        <v>775</v>
      </c>
      <c r="B776" s="17">
        <f ca="1" t="shared" ref="B776:F776" si="5782">RAND()</f>
        <v>0.547743362952759</v>
      </c>
      <c r="C776" s="18">
        <f ca="1">IF(B776&lt;=('Ejercicio 3 - TIR'!$D$13-'Ejercicio 3 - TIR'!$C$13)/('Ejercicio 3 - TIR'!$E$13-'Ejercicio 3 - TIR'!$C$13),'Ejercicio 3 - TIR'!$C$13+SQRT(('Ejercicio 3 - TIR'!$E$13-'Ejercicio 3 - TIR'!$C$13)*('Ejercicio 3 - TIR'!$D$13-'Ejercicio 3 - TIR'!$C$13)*B776),'Ejercicio 3 - TIR'!$E$13-SQRT(('Ejercicio 3 - TIR'!$E$13-'Ejercicio 3 - TIR'!$C$13)*('Ejercicio 3 - TIR'!$E$13-'Ejercicio 3 - TIR'!$D$13)*(1-B776)))</f>
        <v>76703.9066696433</v>
      </c>
      <c r="D776" s="17">
        <f ca="1" t="shared" si="5782"/>
        <v>0.774133629170489</v>
      </c>
      <c r="E776" s="18">
        <f ca="1">IF(D776&lt;=('Ejercicio 3 - TIR'!$D$14-'Ejercicio 3 - TIR'!$C$14)/('Ejercicio 3 - TIR'!$E$14-'Ejercicio 3 - TIR'!$C$14),'Ejercicio 3 - TIR'!$C$14+SQRT(('Ejercicio 3 - TIR'!$E$14-'Ejercicio 3 - TIR'!$C$14)*('Ejercicio 3 - TIR'!$D$14-'Ejercicio 3 - TIR'!$C$14)*D776),'Ejercicio 3 - TIR'!$E$14-SQRT(('Ejercicio 3 - TIR'!$E$14-'Ejercicio 3 - TIR'!$C$14)*('Ejercicio 3 - TIR'!$E$14-'Ejercicio 3 - TIR'!$D$14)*(1-D776)))</f>
        <v>34179.350927566</v>
      </c>
      <c r="F776" s="17">
        <f ca="1" t="shared" si="5782"/>
        <v>0.332389662406325</v>
      </c>
      <c r="G776" s="18">
        <f ca="1">IF(F776&lt;=('Ejercicio 3 - TIR'!$D$18-'Ejercicio 3 - TIR'!$C$18)/('Ejercicio 3 - TIR'!$E$18-'Ejercicio 3 - TIR'!$C$18),'Ejercicio 3 - TIR'!$C$18+SQRT(('Ejercicio 3 - TIR'!$E$18-'Ejercicio 3 - TIR'!$C$18)*('Ejercicio 3 - TIR'!$D$18-'Ejercicio 3 - TIR'!$C$18)*F776),'Ejercicio 3 - TIR'!$E$18-SQRT(('Ejercicio 3 - TIR'!$E$18-'Ejercicio 3 - TIR'!$C$18)*('Ejercicio 3 - TIR'!$E$18-'Ejercicio 3 - TIR'!$D$18)*(1-F776)))</f>
        <v>37061.0515761428</v>
      </c>
      <c r="H776" s="17">
        <f ca="1" t="shared" ref="H776:L776" si="5783">RAND()</f>
        <v>0.352753034002327</v>
      </c>
      <c r="I776" s="18">
        <f ca="1">IF(H776&lt;=('Ejercicio 3 - TIR'!$D$18-'Ejercicio 3 - TIR'!$C$18)/('Ejercicio 3 - TIR'!$E$18-'Ejercicio 3 - TIR'!$C$18),'Ejercicio 3 - TIR'!$C$18+SQRT(('Ejercicio 3 - TIR'!$E$18-'Ejercicio 3 - TIR'!$C$18)*('Ejercicio 3 - TIR'!$D$18-'Ejercicio 3 - TIR'!$C$18)*H776),'Ejercicio 3 - TIR'!$E$18-SQRT(('Ejercicio 3 - TIR'!$E$18-'Ejercicio 3 - TIR'!$C$18)*('Ejercicio 3 - TIR'!$E$18-'Ejercicio 3 - TIR'!$D$18)*(1-H776)))</f>
        <v>37274.1291643982</v>
      </c>
      <c r="J776" s="17">
        <f ca="1" t="shared" si="5783"/>
        <v>0.54609253272845</v>
      </c>
      <c r="K776" s="18">
        <f ca="1">IF(J776&lt;=('Ejercicio 3 - TIR'!$D$18-'Ejercicio 3 - TIR'!$C$18)/('Ejercicio 3 - TIR'!$E$18-'Ejercicio 3 - TIR'!$C$18),'Ejercicio 3 - TIR'!$C$18+SQRT(('Ejercicio 3 - TIR'!$E$18-'Ejercicio 3 - TIR'!$C$18)*('Ejercicio 3 - TIR'!$D$18-'Ejercicio 3 - TIR'!$C$18)*J776),'Ejercicio 3 - TIR'!$E$18-SQRT(('Ejercicio 3 - TIR'!$E$18-'Ejercicio 3 - TIR'!$C$18)*('Ejercicio 3 - TIR'!$E$18-'Ejercicio 3 - TIR'!$D$18)*(1-J776)))</f>
        <v>39050.628702431</v>
      </c>
      <c r="L776" s="17">
        <f ca="1" t="shared" si="5783"/>
        <v>0.151493789118847</v>
      </c>
      <c r="M776" s="18">
        <f ca="1">IF(L776&lt;=('Ejercicio 3 - TIR'!$D$18-'Ejercicio 3 - TIR'!$C$18)/('Ejercicio 3 - TIR'!$E$18-'Ejercicio 3 - TIR'!$C$18),'Ejercicio 3 - TIR'!$C$18+SQRT(('Ejercicio 3 - TIR'!$E$18-'Ejercicio 3 - TIR'!$C$18)*('Ejercicio 3 - TIR'!$D$18-'Ejercicio 3 - TIR'!$C$18)*L776),'Ejercicio 3 - TIR'!$E$18-SQRT(('Ejercicio 3 - TIR'!$E$18-'Ejercicio 3 - TIR'!$C$18)*('Ejercicio 3 - TIR'!$E$18-'Ejercicio 3 - TIR'!$D$18)*(1-L776)))</f>
        <v>34766.9768583272</v>
      </c>
      <c r="N776" s="17">
        <f ca="1" t="shared" ref="N776:R776" si="5784">RAND()</f>
        <v>0.708863526054413</v>
      </c>
      <c r="O776" s="18">
        <f ca="1">IF(N776&lt;=('Ejercicio 3 - TIR'!$D$18-'Ejercicio 3 - TIR'!$C$18)/('Ejercicio 3 - TIR'!$E$18-'Ejercicio 3 - TIR'!$C$18),'Ejercicio 3 - TIR'!$C$18+SQRT(('Ejercicio 3 - TIR'!$E$18-'Ejercicio 3 - TIR'!$C$18)*('Ejercicio 3 - TIR'!$D$18-'Ejercicio 3 - TIR'!$C$18)*N776),'Ejercicio 3 - TIR'!$E$18-SQRT(('Ejercicio 3 - TIR'!$E$18-'Ejercicio 3 - TIR'!$C$18)*('Ejercicio 3 - TIR'!$E$18-'Ejercicio 3 - TIR'!$D$18)*(1-N776)))</f>
        <v>40327.1811991134</v>
      </c>
      <c r="P776" s="17">
        <f ca="1" t="shared" si="5784"/>
        <v>0.407265738888561</v>
      </c>
      <c r="Q776" s="19">
        <f ca="1">IF(P776&lt;=('Ejercicio 3 - TIR'!$D$22-'Ejercicio 3 - TIR'!$C$22)/('Ejercicio 3 - TIR'!$E$22-'Ejercicio 3 - TIR'!$C$22),'Ejercicio 3 - TIR'!$C$22+SQRT(('Ejercicio 3 - TIR'!$E$22-'Ejercicio 3 - TIR'!$C$22)*('Ejercicio 3 - TIR'!$D$22-'Ejercicio 3 - TIR'!$C$22)*P776),'Ejercicio 3 - TIR'!$E$22-SQRT(('Ejercicio 3 - TIR'!$E$22-'Ejercicio 3 - TIR'!$C$22)*('Ejercicio 3 - TIR'!$E$22-'Ejercicio 3 - TIR'!$D$22)*(1-P776)))</f>
        <v>0.147075419294988</v>
      </c>
      <c r="R776" s="17">
        <f ca="1" t="shared" si="5784"/>
        <v>0.833397411530568</v>
      </c>
      <c r="S776" s="19">
        <f ca="1">IF(R776&lt;=('Ejercicio 3 - TIR'!$D$23-'Ejercicio 3 - TIR'!$C$23)/('Ejercicio 3 - TIR'!$E$23-'Ejercicio 3 - TIR'!$C$23),'Ejercicio 3 - TIR'!$C$23+SQRT(('Ejercicio 3 - TIR'!$E$23-'Ejercicio 3 - TIR'!$C$23)*('Ejercicio 3 - TIR'!$D$23-'Ejercicio 3 - TIR'!$C$23)*R776),'Ejercicio 3 - TIR'!$E$23-SQRT(('Ejercicio 3 - TIR'!$E$23-'Ejercicio 3 - TIR'!$C$23)*('Ejercicio 3 - TIR'!$E$23-'Ejercicio 3 - TIR'!$D$23)*(1-R776)))</f>
        <v>0.162682821845203</v>
      </c>
      <c r="T776" s="17">
        <f ca="1" t="shared" ref="T776:X776" si="5785">RAND()</f>
        <v>0.736341615492383</v>
      </c>
      <c r="U776" s="19">
        <f ca="1">IF(T776&lt;=('Ejercicio 3 - TIR'!$D$24-'Ejercicio 3 - TIR'!$C$24)/('Ejercicio 3 - TIR'!$E$24-'Ejercicio 3 - TIR'!$C$24),'Ejercicio 3 - TIR'!$C$24+SQRT(('Ejercicio 3 - TIR'!$E$24-'Ejercicio 3 - TIR'!$C$24)*('Ejercicio 3 - TIR'!$D$24-'Ejercicio 3 - TIR'!$C$24)*T776),'Ejercicio 3 - TIR'!$E$24-SQRT(('Ejercicio 3 - TIR'!$E$24-'Ejercicio 3 - TIR'!$C$24)*('Ejercicio 3 - TIR'!$E$24-'Ejercicio 3 - TIR'!$D$24)*(1-T776)))</f>
        <v>0.192829363705991</v>
      </c>
      <c r="V776" s="17">
        <f ca="1" t="shared" si="5785"/>
        <v>0.237093908441167</v>
      </c>
      <c r="W776" s="19">
        <f ca="1">IF(V776&lt;=('Ejercicio 3 - TIR'!$D$25-'Ejercicio 3 - TIR'!$C$25)/('Ejercicio 3 - TIR'!$E$25-'Ejercicio 3 - TIR'!$C$25),'Ejercicio 3 - TIR'!$C$25+SQRT(('Ejercicio 3 - TIR'!$E$25-'Ejercicio 3 - TIR'!$C$25)*('Ejercicio 3 - TIR'!$D$25-'Ejercicio 3 - TIR'!$C$25)*V776),'Ejercicio 3 - TIR'!$E$25-SQRT(('Ejercicio 3 - TIR'!$E$25-'Ejercicio 3 - TIR'!$C$25)*('Ejercicio 3 - TIR'!$E$25-'Ejercicio 3 - TIR'!$D$25)*(1-V776)))</f>
        <v>0.198218986574934</v>
      </c>
      <c r="X776" s="17">
        <f ca="1" t="shared" si="5785"/>
        <v>0.974982628333002</v>
      </c>
      <c r="Y776" s="19">
        <f ca="1">IF(X776&lt;=('Ejercicio 3 - TIR'!$D$26-'Ejercicio 3 - TIR'!$C$26)/('Ejercicio 3 - TIR'!$E$26-'Ejercicio 3 - TIR'!$C$26),'Ejercicio 3 - TIR'!$C$26+SQRT(('Ejercicio 3 - TIR'!$E$26-'Ejercicio 3 - TIR'!$C$26)*('Ejercicio 3 - TIR'!$D$26-'Ejercicio 3 - TIR'!$C$26)*X776),'Ejercicio 3 - TIR'!$E$26-SQRT(('Ejercicio 3 - TIR'!$E$26-'Ejercicio 3 - TIR'!$C$26)*('Ejercicio 3 - TIR'!$E$26-'Ejercicio 3 - TIR'!$D$26)*(1-X776)))</f>
        <v>0.268377013851777</v>
      </c>
      <c r="Z776" s="17">
        <f ca="1" t="shared" si="5716"/>
        <v>1.14707541929499</v>
      </c>
      <c r="AA776" s="17">
        <f ca="1" t="shared" si="5717"/>
        <v>1.33368488537517</v>
      </c>
      <c r="AB776" s="17">
        <f ca="1" t="shared" si="5718"/>
        <v>1.59085849320636</v>
      </c>
      <c r="AC776" s="17">
        <f ca="1" t="shared" si="5719"/>
        <v>1.90619685151385</v>
      </c>
      <c r="AD776" s="17">
        <f ca="1" t="shared" si="5720"/>
        <v>2.41777627033679</v>
      </c>
      <c r="AE776" s="16">
        <f ca="1" t="shared" si="5721"/>
        <v>5026.94236890231</v>
      </c>
      <c r="AF776" s="16">
        <f ca="1" t="shared" si="5722"/>
        <v>5844.73953872855</v>
      </c>
      <c r="AG776" s="16">
        <f ca="1" t="shared" si="5723"/>
        <v>6971.77694500882</v>
      </c>
      <c r="AH776" s="16">
        <f ca="1" t="shared" si="5724"/>
        <v>8353.71550567496</v>
      </c>
      <c r="AI776" s="16">
        <f ca="1" t="shared" si="5725"/>
        <v>10595.6607276553</v>
      </c>
      <c r="AJ776" s="18">
        <f ca="1" t="shared" si="5726"/>
        <v>42511.8212762172</v>
      </c>
      <c r="AK776" s="18">
        <f ca="1" t="shared" si="5727"/>
        <v>49711.9426820796</v>
      </c>
      <c r="AL776" s="18">
        <f ca="1" t="shared" si="5728"/>
        <v>62124.0243363103</v>
      </c>
      <c r="AM776" s="18">
        <f ca="1" t="shared" si="5729"/>
        <v>66272.7018239981</v>
      </c>
      <c r="AN776" s="18">
        <f ca="1" t="shared" si="5730"/>
        <v>97502.1017527885</v>
      </c>
      <c r="AO776" s="18">
        <f ca="1">C776/'Ejercicio 3 - TIR'!$D$7</f>
        <v>15340.7813339287</v>
      </c>
      <c r="AP776" s="18">
        <f ca="1" t="shared" si="5731"/>
        <v>27171.0399422885</v>
      </c>
      <c r="AQ776" s="18">
        <f ca="1" t="shared" si="5732"/>
        <v>34371.1613481509</v>
      </c>
      <c r="AR776" s="18">
        <f ca="1" t="shared" si="5733"/>
        <v>46783.2430023816</v>
      </c>
      <c r="AS776" s="18">
        <f ca="1" t="shared" si="5734"/>
        <v>50931.9204900694</v>
      </c>
      <c r="AT776" s="18">
        <f ca="1" t="shared" si="5735"/>
        <v>82161.3204188599</v>
      </c>
      <c r="AU776" s="18">
        <f ca="1">AP776*'Ejercicio 3 - TIR'!$D$5</f>
        <v>13585.5199711443</v>
      </c>
      <c r="AV776" s="18">
        <f ca="1">AQ776*'Ejercicio 3 - TIR'!$D$5</f>
        <v>17185.5806740755</v>
      </c>
      <c r="AW776" s="18">
        <f ca="1">AR776*'Ejercicio 3 - TIR'!$D$5</f>
        <v>23391.6215011908</v>
      </c>
      <c r="AX776" s="18">
        <f ca="1">AS776*'Ejercicio 3 - TIR'!$D$5</f>
        <v>25465.9602450347</v>
      </c>
      <c r="AY776" s="18">
        <f ca="1">AT776*'Ejercicio 3 - TIR'!$D$5</f>
        <v>41080.6602094299</v>
      </c>
      <c r="AZ776" s="18">
        <f ca="1" t="shared" ref="AZ776:BD776" si="5786">AJ776-AU776-AE776</f>
        <v>23899.3589361706</v>
      </c>
      <c r="BA776" s="18">
        <f ca="1" t="shared" si="5786"/>
        <v>26681.6224692756</v>
      </c>
      <c r="BB776" s="18">
        <f ca="1" t="shared" si="5786"/>
        <v>31760.6258901106</v>
      </c>
      <c r="BC776" s="18">
        <f ca="1" t="shared" si="5786"/>
        <v>32453.0260732884</v>
      </c>
      <c r="BD776" s="18">
        <f ca="1" t="shared" si="5786"/>
        <v>45825.7808157033</v>
      </c>
      <c r="BE776" s="18">
        <f ca="1" t="shared" ref="BE776:BI776" si="5787">AZ776/Z776</f>
        <v>20835.0371162688</v>
      </c>
      <c r="BF776" s="18">
        <f ca="1" t="shared" si="5787"/>
        <v>20005.9420046363</v>
      </c>
      <c r="BG776" s="18">
        <f ca="1" t="shared" si="5787"/>
        <v>19964.4569430544</v>
      </c>
      <c r="BH776" s="18">
        <f ca="1" t="shared" si="5787"/>
        <v>17025.0129452869</v>
      </c>
      <c r="BI776" s="18">
        <f ca="1" t="shared" si="5787"/>
        <v>18953.6895443679</v>
      </c>
      <c r="BJ776" s="18">
        <f ca="1" t="shared" si="5738"/>
        <v>82638.023608183</v>
      </c>
      <c r="BK776" s="18">
        <f ca="1" t="shared" si="5739"/>
        <v>37090.5770775983</v>
      </c>
      <c r="BL776" s="18">
        <f ca="1" t="shared" si="5740"/>
        <v>119728.600685781</v>
      </c>
      <c r="BM776" s="18">
        <f ca="1">BK776*'Ejercicio 3 - TIR'!$D$5</f>
        <v>18545.2885387992</v>
      </c>
      <c r="BN776" s="18">
        <f ca="1" t="shared" si="5741"/>
        <v>101183.312146982</v>
      </c>
      <c r="BO776" s="18">
        <f ca="1" t="shared" si="5742"/>
        <v>41849.7415945303</v>
      </c>
      <c r="BP776" s="18">
        <f ca="1" t="shared" si="5743"/>
        <v>-110883.257597209</v>
      </c>
      <c r="BQ776" s="18">
        <f ca="1" t="shared" ref="BQ776:BT776" si="5788">BE776</f>
        <v>20835.0371162688</v>
      </c>
      <c r="BR776" s="18">
        <f ca="1" t="shared" si="5788"/>
        <v>20005.9420046363</v>
      </c>
      <c r="BS776" s="18">
        <f ca="1" t="shared" si="5788"/>
        <v>19964.4569430544</v>
      </c>
      <c r="BT776" s="18">
        <f ca="1" t="shared" si="5788"/>
        <v>17025.0129452869</v>
      </c>
      <c r="BU776" s="18">
        <f ca="1" t="shared" si="5745"/>
        <v>60803.4311388982</v>
      </c>
      <c r="BV776" s="20">
        <f ca="1" t="shared" si="5746"/>
        <v>6.62938828290129</v>
      </c>
    </row>
    <row r="777" ht="15" customHeight="1" spans="1:74">
      <c r="A777" s="16">
        <v>776</v>
      </c>
      <c r="B777" s="17">
        <f ca="1" t="shared" ref="B777:F777" si="5789">RAND()</f>
        <v>0.637252264599985</v>
      </c>
      <c r="C777" s="18">
        <f ca="1">IF(B777&lt;=('Ejercicio 3 - TIR'!$D$13-'Ejercicio 3 - TIR'!$C$13)/('Ejercicio 3 - TIR'!$E$13-'Ejercicio 3 - TIR'!$C$13),'Ejercicio 3 - TIR'!$C$13+SQRT(('Ejercicio 3 - TIR'!$E$13-'Ejercicio 3 - TIR'!$C$13)*('Ejercicio 3 - TIR'!$D$13-'Ejercicio 3 - TIR'!$C$13)*B777),'Ejercicio 3 - TIR'!$E$13-SQRT(('Ejercicio 3 - TIR'!$E$13-'Ejercicio 3 - TIR'!$C$13)*('Ejercicio 3 - TIR'!$E$13-'Ejercicio 3 - TIR'!$D$13)*(1-B777)))</f>
        <v>79136.2208006311</v>
      </c>
      <c r="D777" s="17">
        <f ca="1" t="shared" si="5789"/>
        <v>0.806276666232709</v>
      </c>
      <c r="E777" s="18">
        <f ca="1">IF(D777&lt;=('Ejercicio 3 - TIR'!$D$14-'Ejercicio 3 - TIR'!$C$14)/('Ejercicio 3 - TIR'!$E$14-'Ejercicio 3 - TIR'!$C$14),'Ejercicio 3 - TIR'!$C$14+SQRT(('Ejercicio 3 - TIR'!$E$14-'Ejercicio 3 - TIR'!$C$14)*('Ejercicio 3 - TIR'!$D$14-'Ejercicio 3 - TIR'!$C$14)*D777),'Ejercicio 3 - TIR'!$E$14-SQRT(('Ejercicio 3 - TIR'!$E$14-'Ejercicio 3 - TIR'!$C$14)*('Ejercicio 3 - TIR'!$E$14-'Ejercicio 3 - TIR'!$D$14)*(1-D777)))</f>
        <v>34609.4063346331</v>
      </c>
      <c r="F777" s="17">
        <f ca="1" t="shared" si="5789"/>
        <v>0.903866920766889</v>
      </c>
      <c r="G777" s="18">
        <f ca="1">IF(F777&lt;=('Ejercicio 3 - TIR'!$D$18-'Ejercicio 3 - TIR'!$C$18)/('Ejercicio 3 - TIR'!$E$18-'Ejercicio 3 - TIR'!$C$18),'Ejercicio 3 - TIR'!$C$18+SQRT(('Ejercicio 3 - TIR'!$E$18-'Ejercicio 3 - TIR'!$C$18)*('Ejercicio 3 - TIR'!$D$18-'Ejercicio 3 - TIR'!$C$18)*F777),'Ejercicio 3 - TIR'!$E$18-SQRT(('Ejercicio 3 - TIR'!$E$18-'Ejercicio 3 - TIR'!$C$18)*('Ejercicio 3 - TIR'!$E$18-'Ejercicio 3 - TIR'!$D$18)*(1-F777)))</f>
        <v>42314.8592322779</v>
      </c>
      <c r="H777" s="17">
        <f ca="1" t="shared" ref="H777:L777" si="5790">RAND()</f>
        <v>0.88033753962168</v>
      </c>
      <c r="I777" s="18">
        <f ca="1">IF(H777&lt;=('Ejercicio 3 - TIR'!$D$18-'Ejercicio 3 - TIR'!$C$18)/('Ejercicio 3 - TIR'!$E$18-'Ejercicio 3 - TIR'!$C$18),'Ejercicio 3 - TIR'!$C$18+SQRT(('Ejercicio 3 - TIR'!$E$18-'Ejercicio 3 - TIR'!$C$18)*('Ejercicio 3 - TIR'!$D$18-'Ejercicio 3 - TIR'!$C$18)*H777),'Ejercicio 3 - TIR'!$E$18-SQRT(('Ejercicio 3 - TIR'!$E$18-'Ejercicio 3 - TIR'!$C$18)*('Ejercicio 3 - TIR'!$E$18-'Ejercicio 3 - TIR'!$D$18)*(1-H777)))</f>
        <v>42004.2222164563</v>
      </c>
      <c r="J777" s="17">
        <f ca="1" t="shared" si="5790"/>
        <v>0.560058937723144</v>
      </c>
      <c r="K777" s="18">
        <f ca="1">IF(J777&lt;=('Ejercicio 3 - TIR'!$D$18-'Ejercicio 3 - TIR'!$C$18)/('Ejercicio 3 - TIR'!$E$18-'Ejercicio 3 - TIR'!$C$18),'Ejercicio 3 - TIR'!$C$18+SQRT(('Ejercicio 3 - TIR'!$E$18-'Ejercicio 3 - TIR'!$C$18)*('Ejercicio 3 - TIR'!$D$18-'Ejercicio 3 - TIR'!$C$18)*J777),'Ejercicio 3 - TIR'!$E$18-SQRT(('Ejercicio 3 - TIR'!$E$18-'Ejercicio 3 - TIR'!$C$18)*('Ejercicio 3 - TIR'!$E$18-'Ejercicio 3 - TIR'!$D$18)*(1-J777)))</f>
        <v>39165.6336746824</v>
      </c>
      <c r="L777" s="17">
        <f ca="1" t="shared" si="5790"/>
        <v>0.647946819760594</v>
      </c>
      <c r="M777" s="18">
        <f ca="1">IF(L777&lt;=('Ejercicio 3 - TIR'!$D$18-'Ejercicio 3 - TIR'!$C$18)/('Ejercicio 3 - TIR'!$E$18-'Ejercicio 3 - TIR'!$C$18),'Ejercicio 3 - TIR'!$C$18+SQRT(('Ejercicio 3 - TIR'!$E$18-'Ejercicio 3 - TIR'!$C$18)*('Ejercicio 3 - TIR'!$D$18-'Ejercicio 3 - TIR'!$C$18)*L777),'Ejercicio 3 - TIR'!$E$18-SQRT(('Ejercicio 3 - TIR'!$E$18-'Ejercicio 3 - TIR'!$C$18)*('Ejercicio 3 - TIR'!$E$18-'Ejercicio 3 - TIR'!$D$18)*(1-L777)))</f>
        <v>39858.6014710043</v>
      </c>
      <c r="N777" s="17">
        <f ca="1" t="shared" ref="N777:R777" si="5791">RAND()</f>
        <v>0.909102441857</v>
      </c>
      <c r="O777" s="18">
        <f ca="1">IF(N777&lt;=('Ejercicio 3 - TIR'!$D$18-'Ejercicio 3 - TIR'!$C$18)/('Ejercicio 3 - TIR'!$E$18-'Ejercicio 3 - TIR'!$C$18),'Ejercicio 3 - TIR'!$C$18+SQRT(('Ejercicio 3 - TIR'!$E$18-'Ejercicio 3 - TIR'!$C$18)*('Ejercicio 3 - TIR'!$D$18-'Ejercicio 3 - TIR'!$C$18)*N777),'Ejercicio 3 - TIR'!$E$18-SQRT(('Ejercicio 3 - TIR'!$E$18-'Ejercicio 3 - TIR'!$C$18)*('Ejercicio 3 - TIR'!$E$18-'Ejercicio 3 - TIR'!$D$18)*(1-N777)))</f>
        <v>42389.000792661</v>
      </c>
      <c r="P777" s="17">
        <f ca="1" t="shared" si="5791"/>
        <v>0.534454871044396</v>
      </c>
      <c r="Q777" s="19">
        <f ca="1">IF(P777&lt;=('Ejercicio 3 - TIR'!$D$22-'Ejercicio 3 - TIR'!$C$22)/('Ejercicio 3 - TIR'!$E$22-'Ejercicio 3 - TIR'!$C$22),'Ejercicio 3 - TIR'!$C$22+SQRT(('Ejercicio 3 - TIR'!$E$22-'Ejercicio 3 - TIR'!$C$22)*('Ejercicio 3 - TIR'!$D$22-'Ejercicio 3 - TIR'!$C$22)*P777),'Ejercicio 3 - TIR'!$E$22-SQRT(('Ejercicio 3 - TIR'!$E$22-'Ejercicio 3 - TIR'!$C$22)*('Ejercicio 3 - TIR'!$E$22-'Ejercicio 3 - TIR'!$D$22)*(1-P777)))</f>
        <v>0.151052094512382</v>
      </c>
      <c r="R777" s="17">
        <f ca="1" t="shared" si="5791"/>
        <v>0.836616121529538</v>
      </c>
      <c r="S777" s="19">
        <f ca="1">IF(R777&lt;=('Ejercicio 3 - TIR'!$D$23-'Ejercicio 3 - TIR'!$C$23)/('Ejercicio 3 - TIR'!$E$23-'Ejercicio 3 - TIR'!$C$23),'Ejercicio 3 - TIR'!$C$23+SQRT(('Ejercicio 3 - TIR'!$E$23-'Ejercicio 3 - TIR'!$C$23)*('Ejercicio 3 - TIR'!$D$23-'Ejercicio 3 - TIR'!$C$23)*R777),'Ejercicio 3 - TIR'!$E$23-SQRT(('Ejercicio 3 - TIR'!$E$23-'Ejercicio 3 - TIR'!$C$23)*('Ejercicio 3 - TIR'!$E$23-'Ejercicio 3 - TIR'!$D$23)*(1-R777)))</f>
        <v>0.162850918938706</v>
      </c>
      <c r="T777" s="17">
        <f ca="1" t="shared" ref="T777:X777" si="5792">RAND()</f>
        <v>0.463245767928552</v>
      </c>
      <c r="U777" s="19">
        <f ca="1">IF(T777&lt;=('Ejercicio 3 - TIR'!$D$24-'Ejercicio 3 - TIR'!$C$24)/('Ejercicio 3 - TIR'!$E$24-'Ejercicio 3 - TIR'!$C$24),'Ejercicio 3 - TIR'!$C$24+SQRT(('Ejercicio 3 - TIR'!$E$24-'Ejercicio 3 - TIR'!$C$24)*('Ejercicio 3 - TIR'!$D$24-'Ejercicio 3 - TIR'!$C$24)*T777),'Ejercicio 3 - TIR'!$E$24-SQRT(('Ejercicio 3 - TIR'!$E$24-'Ejercicio 3 - TIR'!$C$24)*('Ejercicio 3 - TIR'!$E$24-'Ejercicio 3 - TIR'!$D$24)*(1-T777)))</f>
        <v>0.181232592944587</v>
      </c>
      <c r="V777" s="17">
        <f ca="1" t="shared" si="5792"/>
        <v>0.980545589852105</v>
      </c>
      <c r="W777" s="19">
        <f ca="1">IF(V777&lt;=('Ejercicio 3 - TIR'!$D$25-'Ejercicio 3 - TIR'!$C$25)/('Ejercicio 3 - TIR'!$E$25-'Ejercicio 3 - TIR'!$C$25),'Ejercicio 3 - TIR'!$C$25+SQRT(('Ejercicio 3 - TIR'!$E$25-'Ejercicio 3 - TIR'!$C$25)*('Ejercicio 3 - TIR'!$D$25-'Ejercicio 3 - TIR'!$C$25)*V777),'Ejercicio 3 - TIR'!$E$25-SQRT(('Ejercicio 3 - TIR'!$E$25-'Ejercicio 3 - TIR'!$C$25)*('Ejercicio 3 - TIR'!$E$25-'Ejercicio 3 - TIR'!$D$25)*(1-V777)))</f>
        <v>0.241748307112014</v>
      </c>
      <c r="X777" s="17">
        <f ca="1" t="shared" si="5792"/>
        <v>0.805698545802479</v>
      </c>
      <c r="Y777" s="19">
        <f ca="1">IF(X777&lt;=('Ejercicio 3 - TIR'!$D$26-'Ejercicio 3 - TIR'!$C$26)/('Ejercicio 3 - TIR'!$E$26-'Ejercicio 3 - TIR'!$C$26),'Ejercicio 3 - TIR'!$C$26+SQRT(('Ejercicio 3 - TIR'!$E$26-'Ejercicio 3 - TIR'!$C$26)*('Ejercicio 3 - TIR'!$D$26-'Ejercicio 3 - TIR'!$C$26)*X777),'Ejercicio 3 - TIR'!$E$26-SQRT(('Ejercicio 3 - TIR'!$E$26-'Ejercicio 3 - TIR'!$C$26)*('Ejercicio 3 - TIR'!$E$26-'Ejercicio 3 - TIR'!$D$26)*(1-X777)))</f>
        <v>0.247608213191202</v>
      </c>
      <c r="Z777" s="17">
        <f ca="1" t="shared" si="5716"/>
        <v>1.15105209451238</v>
      </c>
      <c r="AA777" s="17">
        <f ca="1" t="shared" si="5717"/>
        <v>1.33850198585005</v>
      </c>
      <c r="AB777" s="17">
        <f ca="1" t="shared" si="5718"/>
        <v>1.58108217140713</v>
      </c>
      <c r="AC777" s="17">
        <f ca="1" t="shared" si="5719"/>
        <v>1.96330610974979</v>
      </c>
      <c r="AD777" s="17">
        <f ca="1" t="shared" si="5720"/>
        <v>2.4494368275323</v>
      </c>
      <c r="AE777" s="16">
        <f ca="1" t="shared" si="5721"/>
        <v>5227.82331667642</v>
      </c>
      <c r="AF777" s="16">
        <f ca="1" t="shared" si="5722"/>
        <v>6079.17914784637</v>
      </c>
      <c r="AG777" s="16">
        <f ca="1" t="shared" si="5723"/>
        <v>7180.92454778523</v>
      </c>
      <c r="AH777" s="16">
        <f ca="1" t="shared" si="5724"/>
        <v>8916.90090071142</v>
      </c>
      <c r="AI777" s="16">
        <f ca="1" t="shared" si="5725"/>
        <v>11124.7987999396</v>
      </c>
      <c r="AJ777" s="18">
        <f ca="1" t="shared" si="5726"/>
        <v>48706.60734831</v>
      </c>
      <c r="AK777" s="18">
        <f ca="1" t="shared" si="5727"/>
        <v>56222.7348508134</v>
      </c>
      <c r="AL777" s="18">
        <f ca="1" t="shared" si="5728"/>
        <v>61924.085134903</v>
      </c>
      <c r="AM777" s="18">
        <f ca="1" t="shared" si="5729"/>
        <v>78254.6357941048</v>
      </c>
      <c r="AN777" s="18">
        <f ca="1" t="shared" si="5730"/>
        <v>103829.17962384</v>
      </c>
      <c r="AO777" s="18">
        <f ca="1">C777/'Ejercicio 3 - TIR'!$D$7</f>
        <v>15827.2441601262</v>
      </c>
      <c r="AP777" s="18">
        <f ca="1" t="shared" si="5731"/>
        <v>32879.3631881838</v>
      </c>
      <c r="AQ777" s="18">
        <f ca="1" t="shared" si="5732"/>
        <v>40395.4906906871</v>
      </c>
      <c r="AR777" s="18">
        <f ca="1" t="shared" si="5733"/>
        <v>46096.8409747767</v>
      </c>
      <c r="AS777" s="18">
        <f ca="1" t="shared" si="5734"/>
        <v>62427.3916339786</v>
      </c>
      <c r="AT777" s="18">
        <f ca="1" t="shared" si="5735"/>
        <v>88001.9354637136</v>
      </c>
      <c r="AU777" s="18">
        <f ca="1">AP777*'Ejercicio 3 - TIR'!$D$5</f>
        <v>16439.6815940919</v>
      </c>
      <c r="AV777" s="18">
        <f ca="1">AQ777*'Ejercicio 3 - TIR'!$D$5</f>
        <v>20197.7453453436</v>
      </c>
      <c r="AW777" s="18">
        <f ca="1">AR777*'Ejercicio 3 - TIR'!$D$5</f>
        <v>23048.4204873884</v>
      </c>
      <c r="AX777" s="18">
        <f ca="1">AS777*'Ejercicio 3 - TIR'!$D$5</f>
        <v>31213.6958169893</v>
      </c>
      <c r="AY777" s="18">
        <f ca="1">AT777*'Ejercicio 3 - TIR'!$D$5</f>
        <v>44000.9677318568</v>
      </c>
      <c r="AZ777" s="18">
        <f ca="1" t="shared" ref="AZ777:BD777" si="5793">AJ777-AU777-AE777</f>
        <v>27039.1024375417</v>
      </c>
      <c r="BA777" s="18">
        <f ca="1" t="shared" si="5793"/>
        <v>29945.8103576234</v>
      </c>
      <c r="BB777" s="18">
        <f ca="1" t="shared" si="5793"/>
        <v>31694.7400997294</v>
      </c>
      <c r="BC777" s="18">
        <f ca="1" t="shared" si="5793"/>
        <v>38124.0390764041</v>
      </c>
      <c r="BD777" s="18">
        <f ca="1" t="shared" si="5793"/>
        <v>48703.4130920434</v>
      </c>
      <c r="BE777" s="18">
        <f ca="1" t="shared" ref="BE777:BI777" si="5794">AZ777/Z777</f>
        <v>23490.7721087952</v>
      </c>
      <c r="BF777" s="18">
        <f ca="1" t="shared" si="5794"/>
        <v>22372.6305034995</v>
      </c>
      <c r="BG777" s="18">
        <f ca="1" t="shared" si="5794"/>
        <v>20046.232051002</v>
      </c>
      <c r="BH777" s="18">
        <f ca="1" t="shared" si="5794"/>
        <v>19418.2857614917</v>
      </c>
      <c r="BI777" s="18">
        <f ca="1" t="shared" si="5794"/>
        <v>19883.5146694148</v>
      </c>
      <c r="BJ777" s="18">
        <f ca="1" t="shared" si="5738"/>
        <v>84773.5544550802</v>
      </c>
      <c r="BK777" s="18">
        <f ca="1" t="shared" si="5739"/>
        <v>38767.8347241588</v>
      </c>
      <c r="BL777" s="18">
        <f ca="1" t="shared" si="5740"/>
        <v>123541.389179239</v>
      </c>
      <c r="BM777" s="18">
        <f ca="1">BK777*'Ejercicio 3 - TIR'!$D$5</f>
        <v>19383.9173620794</v>
      </c>
      <c r="BN777" s="18">
        <f ca="1" t="shared" si="5741"/>
        <v>104157.47181716</v>
      </c>
      <c r="BO777" s="18">
        <f ca="1" t="shared" si="5742"/>
        <v>42523.0284146962</v>
      </c>
      <c r="BP777" s="18">
        <f ca="1" t="shared" si="5743"/>
        <v>-113745.627135264</v>
      </c>
      <c r="BQ777" s="18">
        <f ca="1" t="shared" ref="BQ777:BT777" si="5795">BE777</f>
        <v>23490.7721087952</v>
      </c>
      <c r="BR777" s="18">
        <f ca="1" t="shared" si="5795"/>
        <v>22372.6305034995</v>
      </c>
      <c r="BS777" s="18">
        <f ca="1" t="shared" si="5795"/>
        <v>20046.232051002</v>
      </c>
      <c r="BT777" s="18">
        <f ca="1" t="shared" si="5795"/>
        <v>19418.2857614917</v>
      </c>
      <c r="BU777" s="18">
        <f ca="1" t="shared" si="5745"/>
        <v>62406.543084111</v>
      </c>
      <c r="BV777" s="20">
        <f ca="1" t="shared" si="5746"/>
        <v>7.95574265919925</v>
      </c>
    </row>
    <row r="778" ht="15" customHeight="1" spans="1:74">
      <c r="A778" s="16">
        <v>777</v>
      </c>
      <c r="B778" s="17">
        <f ca="1" t="shared" ref="B778:F778" si="5796">RAND()</f>
        <v>0.698688475627258</v>
      </c>
      <c r="C778" s="18">
        <f ca="1">IF(B778&lt;=('Ejercicio 3 - TIR'!$D$13-'Ejercicio 3 - TIR'!$C$13)/('Ejercicio 3 - TIR'!$E$13-'Ejercicio 3 - TIR'!$C$13),'Ejercicio 3 - TIR'!$C$13+SQRT(('Ejercicio 3 - TIR'!$E$13-'Ejercicio 3 - TIR'!$C$13)*('Ejercicio 3 - TIR'!$D$13-'Ejercicio 3 - TIR'!$C$13)*B778),'Ejercicio 3 - TIR'!$E$13-SQRT(('Ejercicio 3 - TIR'!$E$13-'Ejercicio 3 - TIR'!$C$13)*('Ejercicio 3 - TIR'!$E$13-'Ejercicio 3 - TIR'!$D$13)*(1-B778)))</f>
        <v>80984.9052264447</v>
      </c>
      <c r="D778" s="17">
        <f ca="1" t="shared" si="5796"/>
        <v>0.645275225398195</v>
      </c>
      <c r="E778" s="18">
        <f ca="1">IF(D778&lt;=('Ejercicio 3 - TIR'!$D$14-'Ejercicio 3 - TIR'!$C$14)/('Ejercicio 3 - TIR'!$E$14-'Ejercicio 3 - TIR'!$C$14),'Ejercicio 3 - TIR'!$C$14+SQRT(('Ejercicio 3 - TIR'!$E$14-'Ejercicio 3 - TIR'!$C$14)*('Ejercicio 3 - TIR'!$D$14-'Ejercicio 3 - TIR'!$C$14)*D778),'Ejercicio 3 - TIR'!$E$14-SQRT(('Ejercicio 3 - TIR'!$E$14-'Ejercicio 3 - TIR'!$C$14)*('Ejercicio 3 - TIR'!$E$14-'Ejercicio 3 - TIR'!$D$14)*(1-D778)))</f>
        <v>32705.5695088464</v>
      </c>
      <c r="F778" s="17">
        <f ca="1" t="shared" si="5796"/>
        <v>0.974031143620128</v>
      </c>
      <c r="G778" s="18">
        <f ca="1">IF(F778&lt;=('Ejercicio 3 - TIR'!$D$18-'Ejercicio 3 - TIR'!$C$18)/('Ejercicio 3 - TIR'!$E$18-'Ejercicio 3 - TIR'!$C$18),'Ejercicio 3 - TIR'!$C$18+SQRT(('Ejercicio 3 - TIR'!$E$18-'Ejercicio 3 - TIR'!$C$18)*('Ejercicio 3 - TIR'!$D$18-'Ejercicio 3 - TIR'!$C$18)*F778),'Ejercicio 3 - TIR'!$E$18-SQRT(('Ejercicio 3 - TIR'!$E$18-'Ejercicio 3 - TIR'!$C$18)*('Ejercicio 3 - TIR'!$E$18-'Ejercicio 3 - TIR'!$D$18)*(1-F778)))</f>
        <v>43604.4125865821</v>
      </c>
      <c r="H778" s="17">
        <f ca="1" t="shared" ref="H778:L778" si="5797">RAND()</f>
        <v>0.759418010140093</v>
      </c>
      <c r="I778" s="18">
        <f ca="1">IF(H778&lt;=('Ejercicio 3 - TIR'!$D$18-'Ejercicio 3 - TIR'!$C$18)/('Ejercicio 3 - TIR'!$E$18-'Ejercicio 3 - TIR'!$C$18),'Ejercicio 3 - TIR'!$C$18+SQRT(('Ejercicio 3 - TIR'!$E$18-'Ejercicio 3 - TIR'!$C$18)*('Ejercicio 3 - TIR'!$D$18-'Ejercicio 3 - TIR'!$C$18)*H778),'Ejercicio 3 - TIR'!$E$18-SQRT(('Ejercicio 3 - TIR'!$E$18-'Ejercicio 3 - TIR'!$C$18)*('Ejercicio 3 - TIR'!$E$18-'Ejercicio 3 - TIR'!$D$18)*(1-H778)))</f>
        <v>40752.2183154624</v>
      </c>
      <c r="J778" s="17">
        <f ca="1" t="shared" si="5797"/>
        <v>0.71241635251444</v>
      </c>
      <c r="K778" s="18">
        <f ca="1">IF(J778&lt;=('Ejercicio 3 - TIR'!$D$18-'Ejercicio 3 - TIR'!$C$18)/('Ejercicio 3 - TIR'!$E$18-'Ejercicio 3 - TIR'!$C$18),'Ejercicio 3 - TIR'!$C$18+SQRT(('Ejercicio 3 - TIR'!$E$18-'Ejercicio 3 - TIR'!$C$18)*('Ejercicio 3 - TIR'!$D$18-'Ejercicio 3 - TIR'!$C$18)*J778),'Ejercicio 3 - TIR'!$E$18-SQRT(('Ejercicio 3 - TIR'!$E$18-'Ejercicio 3 - TIR'!$C$18)*('Ejercicio 3 - TIR'!$E$18-'Ejercicio 3 - TIR'!$D$18)*(1-J778)))</f>
        <v>40355.7806294904</v>
      </c>
      <c r="L778" s="17">
        <f ca="1" t="shared" si="5797"/>
        <v>0.185094156502723</v>
      </c>
      <c r="M778" s="18">
        <f ca="1">IF(L778&lt;=('Ejercicio 3 - TIR'!$D$18-'Ejercicio 3 - TIR'!$C$18)/('Ejercicio 3 - TIR'!$E$18-'Ejercicio 3 - TIR'!$C$18),'Ejercicio 3 - TIR'!$C$18+SQRT(('Ejercicio 3 - TIR'!$E$18-'Ejercicio 3 - TIR'!$C$18)*('Ejercicio 3 - TIR'!$D$18-'Ejercicio 3 - TIR'!$C$18)*L778),'Ejercicio 3 - TIR'!$E$18-SQRT(('Ejercicio 3 - TIR'!$E$18-'Ejercicio 3 - TIR'!$C$18)*('Ejercicio 3 - TIR'!$E$18-'Ejercicio 3 - TIR'!$D$18)*(1-L778)))</f>
        <v>35269.1672468625</v>
      </c>
      <c r="N778" s="17">
        <f ca="1" t="shared" ref="N778:R778" si="5798">RAND()</f>
        <v>0.105731343155306</v>
      </c>
      <c r="O778" s="18">
        <f ca="1">IF(N778&lt;=('Ejercicio 3 - TIR'!$D$18-'Ejercicio 3 - TIR'!$C$18)/('Ejercicio 3 - TIR'!$E$18-'Ejercicio 3 - TIR'!$C$18),'Ejercicio 3 - TIR'!$C$18+SQRT(('Ejercicio 3 - TIR'!$E$18-'Ejercicio 3 - TIR'!$C$18)*('Ejercicio 3 - TIR'!$D$18-'Ejercicio 3 - TIR'!$C$18)*N778),'Ejercicio 3 - TIR'!$E$18-SQRT(('Ejercicio 3 - TIR'!$E$18-'Ejercicio 3 - TIR'!$C$18)*('Ejercicio 3 - TIR'!$E$18-'Ejercicio 3 - TIR'!$D$18)*(1-N778)))</f>
        <v>33982.4240699976</v>
      </c>
      <c r="P778" s="17">
        <f ca="1" t="shared" si="5798"/>
        <v>0.641274407976682</v>
      </c>
      <c r="Q778" s="19">
        <f ca="1">IF(P778&lt;=('Ejercicio 3 - TIR'!$D$22-'Ejercicio 3 - TIR'!$C$22)/('Ejercicio 3 - TIR'!$E$22-'Ejercicio 3 - TIR'!$C$22),'Ejercicio 3 - TIR'!$C$22+SQRT(('Ejercicio 3 - TIR'!$E$22-'Ejercicio 3 - TIR'!$C$22)*('Ejercicio 3 - TIR'!$D$22-'Ejercicio 3 - TIR'!$C$22)*P778),'Ejercicio 3 - TIR'!$E$22-SQRT(('Ejercicio 3 - TIR'!$E$22-'Ejercicio 3 - TIR'!$C$22)*('Ejercicio 3 - TIR'!$E$22-'Ejercicio 3 - TIR'!$D$22)*(1-P778)))</f>
        <v>0.154589252949943</v>
      </c>
      <c r="R778" s="17">
        <f ca="1" t="shared" si="5798"/>
        <v>0.14354503954635</v>
      </c>
      <c r="S778" s="19">
        <f ca="1">IF(R778&lt;=('Ejercicio 3 - TIR'!$D$23-'Ejercicio 3 - TIR'!$C$23)/('Ejercicio 3 - TIR'!$E$23-'Ejercicio 3 - TIR'!$C$23),'Ejercicio 3 - TIR'!$C$23+SQRT(('Ejercicio 3 - TIR'!$E$23-'Ejercicio 3 - TIR'!$C$23)*('Ejercicio 3 - TIR'!$D$23-'Ejercicio 3 - TIR'!$C$23)*R778),'Ejercicio 3 - TIR'!$E$23-SQRT(('Ejercicio 3 - TIR'!$E$23-'Ejercicio 3 - TIR'!$C$23)*('Ejercicio 3 - TIR'!$E$23-'Ejercicio 3 - TIR'!$D$23)*(1-R778)))</f>
        <v>0.136074236255058</v>
      </c>
      <c r="T778" s="17">
        <f ca="1" t="shared" ref="T778:X778" si="5799">RAND()</f>
        <v>0.418172443016768</v>
      </c>
      <c r="U778" s="19">
        <f ca="1">IF(T778&lt;=('Ejercicio 3 - TIR'!$D$24-'Ejercicio 3 - TIR'!$C$24)/('Ejercicio 3 - TIR'!$E$24-'Ejercicio 3 - TIR'!$C$24),'Ejercicio 3 - TIR'!$C$24+SQRT(('Ejercicio 3 - TIR'!$E$24-'Ejercicio 3 - TIR'!$C$24)*('Ejercicio 3 - TIR'!$D$24-'Ejercicio 3 - TIR'!$C$24)*T778),'Ejercicio 3 - TIR'!$E$24-SQRT(('Ejercicio 3 - TIR'!$E$24-'Ejercicio 3 - TIR'!$C$24)*('Ejercicio 3 - TIR'!$E$24-'Ejercicio 3 - TIR'!$D$24)*(1-T778)))</f>
        <v>0.179633800470665</v>
      </c>
      <c r="V778" s="17">
        <f ca="1" t="shared" si="5799"/>
        <v>0.342881035813876</v>
      </c>
      <c r="W778" s="19">
        <f ca="1">IF(V778&lt;=('Ejercicio 3 - TIR'!$D$25-'Ejercicio 3 - TIR'!$C$25)/('Ejercicio 3 - TIR'!$E$25-'Ejercicio 3 - TIR'!$C$25),'Ejercicio 3 - TIR'!$C$25+SQRT(('Ejercicio 3 - TIR'!$E$25-'Ejercicio 3 - TIR'!$C$25)*('Ejercicio 3 - TIR'!$D$25-'Ejercicio 3 - TIR'!$C$25)*V778),'Ejercicio 3 - TIR'!$E$25-SQRT(('Ejercicio 3 - TIR'!$E$25-'Ejercicio 3 - TIR'!$C$25)*('Ejercicio 3 - TIR'!$E$25-'Ejercicio 3 - TIR'!$D$25)*(1-V778)))</f>
        <v>0.202042556629326</v>
      </c>
      <c r="X778" s="17">
        <f ca="1" t="shared" si="5799"/>
        <v>0.492149721862609</v>
      </c>
      <c r="Y778" s="19">
        <f ca="1">IF(X778&lt;=('Ejercicio 3 - TIR'!$D$26-'Ejercicio 3 - TIR'!$C$26)/('Ejercicio 3 - TIR'!$E$26-'Ejercicio 3 - TIR'!$C$26),'Ejercicio 3 - TIR'!$C$26+SQRT(('Ejercicio 3 - TIR'!$E$26-'Ejercicio 3 - TIR'!$C$26)*('Ejercicio 3 - TIR'!$D$26-'Ejercicio 3 - TIR'!$C$26)*X778),'Ejercicio 3 - TIR'!$E$26-SQRT(('Ejercicio 3 - TIR'!$E$26-'Ejercicio 3 - TIR'!$C$26)*('Ejercicio 3 - TIR'!$E$26-'Ejercicio 3 - TIR'!$D$26)*(1-X778)))</f>
        <v>0.227632152021093</v>
      </c>
      <c r="Z778" s="17">
        <f ca="1" t="shared" si="5716"/>
        <v>1.15458925294994</v>
      </c>
      <c r="AA778" s="17">
        <f ca="1" t="shared" si="5717"/>
        <v>1.3116991037334</v>
      </c>
      <c r="AB778" s="17">
        <f ca="1" t="shared" si="5718"/>
        <v>1.547324598811</v>
      </c>
      <c r="AC778" s="17">
        <f ca="1" t="shared" si="5719"/>
        <v>1.85995001669022</v>
      </c>
      <c r="AD778" s="17">
        <f ca="1" t="shared" si="5720"/>
        <v>2.28333444164109</v>
      </c>
      <c r="AE778" s="16">
        <f ca="1" t="shared" si="5721"/>
        <v>5055.92955767501</v>
      </c>
      <c r="AF778" s="16">
        <f ca="1" t="shared" si="5722"/>
        <v>5743.91131079501</v>
      </c>
      <c r="AG778" s="16">
        <f ca="1" t="shared" si="5723"/>
        <v>6775.71192911956</v>
      </c>
      <c r="AH778" s="16">
        <f ca="1" t="shared" si="5724"/>
        <v>8144.6940902627</v>
      </c>
      <c r="AI778" s="16">
        <f ca="1" t="shared" si="5725"/>
        <v>9998.68833358268</v>
      </c>
      <c r="AJ778" s="18">
        <f ca="1" t="shared" si="5726"/>
        <v>50345.1861536629</v>
      </c>
      <c r="AK778" s="18">
        <f ca="1" t="shared" si="5727"/>
        <v>53454.6482395401</v>
      </c>
      <c r="AL778" s="18">
        <f ca="1" t="shared" si="5728"/>
        <v>62443.492072231</v>
      </c>
      <c r="AM778" s="18">
        <f ca="1" t="shared" si="5729"/>
        <v>65598.8882094521</v>
      </c>
      <c r="AN778" s="18">
        <f ca="1" t="shared" si="5730"/>
        <v>77593.2392894785</v>
      </c>
      <c r="AO778" s="18">
        <f ca="1">C778/'Ejercicio 3 - TIR'!$D$7</f>
        <v>16196.9810452889</v>
      </c>
      <c r="AP778" s="18">
        <f ca="1" t="shared" si="5731"/>
        <v>34148.205108374</v>
      </c>
      <c r="AQ778" s="18">
        <f ca="1" t="shared" si="5732"/>
        <v>37257.6671942511</v>
      </c>
      <c r="AR778" s="18">
        <f ca="1" t="shared" si="5733"/>
        <v>46246.511026942</v>
      </c>
      <c r="AS778" s="18">
        <f ca="1" t="shared" si="5734"/>
        <v>49401.9071641632</v>
      </c>
      <c r="AT778" s="18">
        <f ca="1" t="shared" si="5735"/>
        <v>61396.2582441895</v>
      </c>
      <c r="AU778" s="18">
        <f ca="1">AP778*'Ejercicio 3 - TIR'!$D$5</f>
        <v>17074.102554187</v>
      </c>
      <c r="AV778" s="18">
        <f ca="1">AQ778*'Ejercicio 3 - TIR'!$D$5</f>
        <v>18628.8335971256</v>
      </c>
      <c r="AW778" s="18">
        <f ca="1">AR778*'Ejercicio 3 - TIR'!$D$5</f>
        <v>23123.255513471</v>
      </c>
      <c r="AX778" s="18">
        <f ca="1">AS778*'Ejercicio 3 - TIR'!$D$5</f>
        <v>24700.9535820816</v>
      </c>
      <c r="AY778" s="18">
        <f ca="1">AT778*'Ejercicio 3 - TIR'!$D$5</f>
        <v>30698.1291220948</v>
      </c>
      <c r="AZ778" s="18">
        <f ca="1" t="shared" ref="AZ778:BD778" si="5800">AJ778-AU778-AE778</f>
        <v>28215.1540418009</v>
      </c>
      <c r="BA778" s="18">
        <f ca="1" t="shared" si="5800"/>
        <v>29081.9033316195</v>
      </c>
      <c r="BB778" s="18">
        <f ca="1" t="shared" si="5800"/>
        <v>32544.5246296404</v>
      </c>
      <c r="BC778" s="18">
        <f ca="1" t="shared" si="5800"/>
        <v>32753.2405371078</v>
      </c>
      <c r="BD778" s="18">
        <f ca="1" t="shared" si="5800"/>
        <v>36896.421833801</v>
      </c>
      <c r="BE778" s="18">
        <f ca="1" t="shared" ref="BE778:BI778" si="5801">AZ778/Z778</f>
        <v>24437.3953505214</v>
      </c>
      <c r="BF778" s="18">
        <f ca="1" t="shared" si="5801"/>
        <v>22171.1696294109</v>
      </c>
      <c r="BG778" s="18">
        <f ca="1" t="shared" si="5801"/>
        <v>21032.7714395857</v>
      </c>
      <c r="BH778" s="18">
        <f ca="1" t="shared" si="5801"/>
        <v>17609.7423281257</v>
      </c>
      <c r="BI778" s="18">
        <f ca="1" t="shared" si="5801"/>
        <v>16159.0090180932</v>
      </c>
      <c r="BJ778" s="18">
        <f ca="1" t="shared" si="5738"/>
        <v>74677.7532930356</v>
      </c>
      <c r="BK778" s="18">
        <f ca="1" t="shared" si="5739"/>
        <v>36983.1246713161</v>
      </c>
      <c r="BL778" s="18">
        <f ca="1" t="shared" si="5740"/>
        <v>111660.877964352</v>
      </c>
      <c r="BM778" s="18">
        <f ca="1">BK778*'Ejercicio 3 - TIR'!$D$5</f>
        <v>18491.562335658</v>
      </c>
      <c r="BN778" s="18">
        <f ca="1" t="shared" si="5741"/>
        <v>93169.3156286936</v>
      </c>
      <c r="BO778" s="18">
        <f ca="1" t="shared" si="5742"/>
        <v>40804.0600314909</v>
      </c>
      <c r="BP778" s="18">
        <f ca="1" t="shared" si="5743"/>
        <v>-113690.474735291</v>
      </c>
      <c r="BQ778" s="18">
        <f ca="1" t="shared" ref="BQ778:BT778" si="5802">BE778</f>
        <v>24437.3953505214</v>
      </c>
      <c r="BR778" s="18">
        <f ca="1" t="shared" si="5802"/>
        <v>22171.1696294109</v>
      </c>
      <c r="BS778" s="18">
        <f ca="1" t="shared" si="5802"/>
        <v>21032.7714395857</v>
      </c>
      <c r="BT778" s="18">
        <f ca="1" t="shared" si="5802"/>
        <v>17609.7423281257</v>
      </c>
      <c r="BU778" s="18">
        <f ca="1" t="shared" si="5745"/>
        <v>56963.0690495841</v>
      </c>
      <c r="BV778" s="20">
        <f ca="1" t="shared" si="5746"/>
        <v>6.9222232089347</v>
      </c>
    </row>
    <row r="779" ht="15" customHeight="1" spans="1:74">
      <c r="A779" s="16">
        <v>778</v>
      </c>
      <c r="B779" s="17">
        <f ca="1" t="shared" ref="B779:F779" si="5803">RAND()</f>
        <v>0.121266872759176</v>
      </c>
      <c r="C779" s="18">
        <f ca="1">IF(B779&lt;=('Ejercicio 3 - TIR'!$D$13-'Ejercicio 3 - TIR'!$C$13)/('Ejercicio 3 - TIR'!$E$13-'Ejercicio 3 - TIR'!$C$13),'Ejercicio 3 - TIR'!$C$13+SQRT(('Ejercicio 3 - TIR'!$E$13-'Ejercicio 3 - TIR'!$C$13)*('Ejercicio 3 - TIR'!$D$13-'Ejercicio 3 - TIR'!$C$13)*B779),'Ejercicio 3 - TIR'!$E$13-SQRT(('Ejercicio 3 - TIR'!$E$13-'Ejercicio 3 - TIR'!$C$13)*('Ejercicio 3 - TIR'!$E$13-'Ejercicio 3 - TIR'!$D$13)*(1-B779)))</f>
        <v>66964.6786791402</v>
      </c>
      <c r="D779" s="17">
        <f ca="1" t="shared" si="5803"/>
        <v>0.489404276717961</v>
      </c>
      <c r="E779" s="18">
        <f ca="1">IF(D779&lt;=('Ejercicio 3 - TIR'!$D$14-'Ejercicio 3 - TIR'!$C$14)/('Ejercicio 3 - TIR'!$E$14-'Ejercicio 3 - TIR'!$C$14),'Ejercicio 3 - TIR'!$C$14+SQRT(('Ejercicio 3 - TIR'!$E$14-'Ejercicio 3 - TIR'!$C$14)*('Ejercicio 3 - TIR'!$D$14-'Ejercicio 3 - TIR'!$C$14)*D779),'Ejercicio 3 - TIR'!$E$14-SQRT(('Ejercicio 3 - TIR'!$E$14-'Ejercicio 3 - TIR'!$C$14)*('Ejercicio 3 - TIR'!$E$14-'Ejercicio 3 - TIR'!$D$14)*(1-D779)))</f>
        <v>31248.4653635887</v>
      </c>
      <c r="F779" s="17">
        <f ca="1" t="shared" si="5803"/>
        <v>0.397418061928595</v>
      </c>
      <c r="G779" s="18">
        <f ca="1">IF(F779&lt;=('Ejercicio 3 - TIR'!$D$18-'Ejercicio 3 - TIR'!$C$18)/('Ejercicio 3 - TIR'!$E$18-'Ejercicio 3 - TIR'!$C$18),'Ejercicio 3 - TIR'!$C$18+SQRT(('Ejercicio 3 - TIR'!$E$18-'Ejercicio 3 - TIR'!$C$18)*('Ejercicio 3 - TIR'!$D$18-'Ejercicio 3 - TIR'!$C$18)*F779),'Ejercicio 3 - TIR'!$E$18-SQRT(('Ejercicio 3 - TIR'!$E$18-'Ejercicio 3 - TIR'!$C$18)*('Ejercicio 3 - TIR'!$E$18-'Ejercicio 3 - TIR'!$D$18)*(1-F779)))</f>
        <v>37720.9267118196</v>
      </c>
      <c r="H779" s="17">
        <f ca="1" t="shared" ref="H779:L779" si="5804">RAND()</f>
        <v>0.412384278394355</v>
      </c>
      <c r="I779" s="18">
        <f ca="1">IF(H779&lt;=('Ejercicio 3 - TIR'!$D$18-'Ejercicio 3 - TIR'!$C$18)/('Ejercicio 3 - TIR'!$E$18-'Ejercicio 3 - TIR'!$C$18),'Ejercicio 3 - TIR'!$C$18+SQRT(('Ejercicio 3 - TIR'!$E$18-'Ejercicio 3 - TIR'!$C$18)*('Ejercicio 3 - TIR'!$D$18-'Ejercicio 3 - TIR'!$C$18)*H779),'Ejercicio 3 - TIR'!$E$18-SQRT(('Ejercicio 3 - TIR'!$E$18-'Ejercicio 3 - TIR'!$C$18)*('Ejercicio 3 - TIR'!$E$18-'Ejercicio 3 - TIR'!$D$18)*(1-H779)))</f>
        <v>37864.9629216642</v>
      </c>
      <c r="J779" s="17">
        <f ca="1" t="shared" si="5804"/>
        <v>0.981116423727727</v>
      </c>
      <c r="K779" s="18">
        <f ca="1">IF(J779&lt;=('Ejercicio 3 - TIR'!$D$18-'Ejercicio 3 - TIR'!$C$18)/('Ejercicio 3 - TIR'!$E$18-'Ejercicio 3 - TIR'!$C$18),'Ejercicio 3 - TIR'!$C$18+SQRT(('Ejercicio 3 - TIR'!$E$18-'Ejercicio 3 - TIR'!$C$18)*('Ejercicio 3 - TIR'!$D$18-'Ejercicio 3 - TIR'!$C$18)*J779),'Ejercicio 3 - TIR'!$E$18-SQRT(('Ejercicio 3 - TIR'!$E$18-'Ejercicio 3 - TIR'!$C$18)*('Ejercicio 3 - TIR'!$E$18-'Ejercicio 3 - TIR'!$D$18)*(1-J779)))</f>
        <v>43809.92932125</v>
      </c>
      <c r="L779" s="17">
        <f ca="1" t="shared" si="5804"/>
        <v>0.966625213272265</v>
      </c>
      <c r="M779" s="18">
        <f ca="1">IF(L779&lt;=('Ejercicio 3 - TIR'!$D$18-'Ejercicio 3 - TIR'!$C$18)/('Ejercicio 3 - TIR'!$E$18-'Ejercicio 3 - TIR'!$C$18),'Ejercicio 3 - TIR'!$C$18+SQRT(('Ejercicio 3 - TIR'!$E$18-'Ejercicio 3 - TIR'!$C$18)*('Ejercicio 3 - TIR'!$D$18-'Ejercicio 3 - TIR'!$C$18)*L779),'Ejercicio 3 - TIR'!$E$18-SQRT(('Ejercicio 3 - TIR'!$E$18-'Ejercicio 3 - TIR'!$C$18)*('Ejercicio 3 - TIR'!$E$18-'Ejercicio 3 - TIR'!$D$18)*(1-L779)))</f>
        <v>43417.8783218159</v>
      </c>
      <c r="N779" s="17">
        <f ca="1" t="shared" ref="N779:R779" si="5805">RAND()</f>
        <v>0.996153569632387</v>
      </c>
      <c r="O779" s="18">
        <f ca="1">IF(N779&lt;=('Ejercicio 3 - TIR'!$D$18-'Ejercicio 3 - TIR'!$C$18)/('Ejercicio 3 - TIR'!$E$18-'Ejercicio 3 - TIR'!$C$18),'Ejercicio 3 - TIR'!$C$18+SQRT(('Ejercicio 3 - TIR'!$E$18-'Ejercicio 3 - TIR'!$C$18)*('Ejercicio 3 - TIR'!$D$18-'Ejercicio 3 - TIR'!$C$18)*N779),'Ejercicio 3 - TIR'!$E$18-SQRT(('Ejercicio 3 - TIR'!$E$18-'Ejercicio 3 - TIR'!$C$18)*('Ejercicio 3 - TIR'!$E$18-'Ejercicio 3 - TIR'!$D$18)*(1-N779)))</f>
        <v>44462.8945377573</v>
      </c>
      <c r="P779" s="17">
        <f ca="1" t="shared" si="5805"/>
        <v>0.699106671807419</v>
      </c>
      <c r="Q779" s="19">
        <f ca="1">IF(P779&lt;=('Ejercicio 3 - TIR'!$D$22-'Ejercicio 3 - TIR'!$C$22)/('Ejercicio 3 - TIR'!$E$22-'Ejercicio 3 - TIR'!$C$22),'Ejercicio 3 - TIR'!$C$22+SQRT(('Ejercicio 3 - TIR'!$E$22-'Ejercicio 3 - TIR'!$C$22)*('Ejercicio 3 - TIR'!$D$22-'Ejercicio 3 - TIR'!$C$22)*P779),'Ejercicio 3 - TIR'!$E$22-SQRT(('Ejercicio 3 - TIR'!$E$22-'Ejercicio 3 - TIR'!$C$22)*('Ejercicio 3 - TIR'!$E$22-'Ejercicio 3 - TIR'!$D$22)*(1-P779)))</f>
        <v>0.15672752718883</v>
      </c>
      <c r="R779" s="17">
        <f ca="1" t="shared" si="5805"/>
        <v>0.460360593947602</v>
      </c>
      <c r="S779" s="19">
        <f ca="1">IF(R779&lt;=('Ejercicio 3 - TIR'!$D$23-'Ejercicio 3 - TIR'!$C$23)/('Ejercicio 3 - TIR'!$E$23-'Ejercicio 3 - TIR'!$C$23),'Ejercicio 3 - TIR'!$C$23+SQRT(('Ejercicio 3 - TIR'!$E$23-'Ejercicio 3 - TIR'!$C$23)*('Ejercicio 3 - TIR'!$D$23-'Ejercicio 3 - TIR'!$C$23)*R779),'Ejercicio 3 - TIR'!$E$23-SQRT(('Ejercicio 3 - TIR'!$E$23-'Ejercicio 3 - TIR'!$C$23)*('Ejercicio 3 - TIR'!$E$23-'Ejercicio 3 - TIR'!$D$23)*(1-R779)))</f>
        <v>0.148786265285821</v>
      </c>
      <c r="T779" s="17">
        <f ca="1" t="shared" ref="T779:X779" si="5806">RAND()</f>
        <v>0.108406942755378</v>
      </c>
      <c r="U779" s="19">
        <f ca="1">IF(T779&lt;=('Ejercicio 3 - TIR'!$D$24-'Ejercicio 3 - TIR'!$C$24)/('Ejercicio 3 - TIR'!$E$24-'Ejercicio 3 - TIR'!$C$24),'Ejercicio 3 - TIR'!$C$24+SQRT(('Ejercicio 3 - TIR'!$E$24-'Ejercicio 3 - TIR'!$C$24)*('Ejercicio 3 - TIR'!$D$24-'Ejercicio 3 - TIR'!$C$24)*T779),'Ejercicio 3 - TIR'!$E$24-SQRT(('Ejercicio 3 - TIR'!$E$24-'Ejercicio 3 - TIR'!$C$24)*('Ejercicio 3 - TIR'!$E$24-'Ejercicio 3 - TIR'!$D$24)*(1-T779)))</f>
        <v>0.165088226528863</v>
      </c>
      <c r="V779" s="17">
        <f ca="1" t="shared" si="5806"/>
        <v>0.307977174108563</v>
      </c>
      <c r="W779" s="19">
        <f ca="1">IF(V779&lt;=('Ejercicio 3 - TIR'!$D$25-'Ejercicio 3 - TIR'!$C$25)/('Ejercicio 3 - TIR'!$E$25-'Ejercicio 3 - TIR'!$C$25),'Ejercicio 3 - TIR'!$C$25+SQRT(('Ejercicio 3 - TIR'!$E$25-'Ejercicio 3 - TIR'!$C$25)*('Ejercicio 3 - TIR'!$D$25-'Ejercicio 3 - TIR'!$C$25)*V779),'Ejercicio 3 - TIR'!$E$25-SQRT(('Ejercicio 3 - TIR'!$E$25-'Ejercicio 3 - TIR'!$C$25)*('Ejercicio 3 - TIR'!$E$25-'Ejercicio 3 - TIR'!$D$25)*(1-V779)))</f>
        <v>0.200785369140671</v>
      </c>
      <c r="X779" s="17">
        <f ca="1" t="shared" si="5806"/>
        <v>0.803947472185542</v>
      </c>
      <c r="Y779" s="19">
        <f ca="1">IF(X779&lt;=('Ejercicio 3 - TIR'!$D$26-'Ejercicio 3 - TIR'!$C$26)/('Ejercicio 3 - TIR'!$E$26-'Ejercicio 3 - TIR'!$C$26),'Ejercicio 3 - TIR'!$C$26+SQRT(('Ejercicio 3 - TIR'!$E$26-'Ejercicio 3 - TIR'!$C$26)*('Ejercicio 3 - TIR'!$D$26-'Ejercicio 3 - TIR'!$C$26)*X779),'Ejercicio 3 - TIR'!$E$26-SQRT(('Ejercicio 3 - TIR'!$E$26-'Ejercicio 3 - TIR'!$C$26)*('Ejercicio 3 - TIR'!$E$26-'Ejercicio 3 - TIR'!$D$26)*(1-X779)))</f>
        <v>0.247462580769242</v>
      </c>
      <c r="Z779" s="17">
        <f ca="1" t="shared" si="5716"/>
        <v>1.15672752718883</v>
      </c>
      <c r="AA779" s="17">
        <f ca="1" t="shared" si="5717"/>
        <v>1.32883269591256</v>
      </c>
      <c r="AB779" s="17">
        <f ca="1" t="shared" si="5718"/>
        <v>1.54820732903433</v>
      </c>
      <c r="AC779" s="17">
        <f ca="1" t="shared" si="5719"/>
        <v>1.85906470910078</v>
      </c>
      <c r="AD779" s="17">
        <f ca="1" t="shared" si="5720"/>
        <v>2.31911365983188</v>
      </c>
      <c r="AE779" s="16">
        <f ca="1" t="shared" si="5721"/>
        <v>4897.49470488107</v>
      </c>
      <c r="AF779" s="16">
        <f ca="1" t="shared" si="5722"/>
        <v>5626.17465127741</v>
      </c>
      <c r="AG779" s="16">
        <f ca="1" t="shared" si="5723"/>
        <v>6554.98984659844</v>
      </c>
      <c r="AH779" s="16">
        <f ca="1" t="shared" si="5724"/>
        <v>7871.13590266106</v>
      </c>
      <c r="AI779" s="16">
        <f ca="1" t="shared" si="5725"/>
        <v>9818.94750671901</v>
      </c>
      <c r="AJ779" s="18">
        <f ca="1" t="shared" si="5726"/>
        <v>43632.8342786342</v>
      </c>
      <c r="AK779" s="18">
        <f ca="1" t="shared" si="5727"/>
        <v>50316.2007598242</v>
      </c>
      <c r="AL779" s="18">
        <f ca="1" t="shared" si="5728"/>
        <v>67826.8536596353</v>
      </c>
      <c r="AM779" s="18">
        <f ca="1" t="shared" si="5729"/>
        <v>80716.6453321198</v>
      </c>
      <c r="AN779" s="18">
        <f ca="1" t="shared" si="5730"/>
        <v>103114.506078177</v>
      </c>
      <c r="AO779" s="18">
        <f ca="1">C779/'Ejercicio 3 - TIR'!$D$7</f>
        <v>13392.935735828</v>
      </c>
      <c r="AP779" s="18">
        <f ca="1" t="shared" si="5731"/>
        <v>30239.8985428061</v>
      </c>
      <c r="AQ779" s="18">
        <f ca="1" t="shared" si="5732"/>
        <v>36923.2650239961</v>
      </c>
      <c r="AR779" s="18">
        <f ca="1" t="shared" si="5733"/>
        <v>54433.9179238073</v>
      </c>
      <c r="AS779" s="18">
        <f ca="1" t="shared" si="5734"/>
        <v>67323.7095962918</v>
      </c>
      <c r="AT779" s="18">
        <f ca="1" t="shared" si="5735"/>
        <v>89721.5703423493</v>
      </c>
      <c r="AU779" s="18">
        <f ca="1">AP779*'Ejercicio 3 - TIR'!$D$5</f>
        <v>15119.9492714031</v>
      </c>
      <c r="AV779" s="18">
        <f ca="1">AQ779*'Ejercicio 3 - TIR'!$D$5</f>
        <v>18461.6325119981</v>
      </c>
      <c r="AW779" s="18">
        <f ca="1">AR779*'Ejercicio 3 - TIR'!$D$5</f>
        <v>27216.9589619036</v>
      </c>
      <c r="AX779" s="18">
        <f ca="1">AS779*'Ejercicio 3 - TIR'!$D$5</f>
        <v>33661.8547981459</v>
      </c>
      <c r="AY779" s="18">
        <f ca="1">AT779*'Ejercicio 3 - TIR'!$D$5</f>
        <v>44860.7851711746</v>
      </c>
      <c r="AZ779" s="18">
        <f ca="1" t="shared" ref="AZ779:BD779" si="5807">AJ779-AU779-AE779</f>
        <v>23615.39030235</v>
      </c>
      <c r="BA779" s="18">
        <f ca="1" t="shared" si="5807"/>
        <v>26228.3935965487</v>
      </c>
      <c r="BB779" s="18">
        <f ca="1" t="shared" si="5807"/>
        <v>34054.9048511332</v>
      </c>
      <c r="BC779" s="18">
        <f ca="1" t="shared" si="5807"/>
        <v>39183.6546313129</v>
      </c>
      <c r="BD779" s="18">
        <f ca="1" t="shared" si="5807"/>
        <v>48434.7734002837</v>
      </c>
      <c r="BE779" s="18">
        <f ca="1" t="shared" ref="BE779:BI779" si="5808">AZ779/Z779</f>
        <v>20415.68973442</v>
      </c>
      <c r="BF779" s="18">
        <f ca="1" t="shared" si="5808"/>
        <v>19737.9201138159</v>
      </c>
      <c r="BG779" s="18">
        <f ca="1" t="shared" si="5808"/>
        <v>21996.3464921552</v>
      </c>
      <c r="BH779" s="18">
        <f ca="1" t="shared" si="5808"/>
        <v>21077.0794795334</v>
      </c>
      <c r="BI779" s="18">
        <f ca="1" t="shared" si="5808"/>
        <v>20885.0364857903</v>
      </c>
      <c r="BJ779" s="18">
        <f ca="1" t="shared" si="5738"/>
        <v>72468.7428734821</v>
      </c>
      <c r="BK779" s="18">
        <f ca="1" t="shared" si="5739"/>
        <v>31059.7402102094</v>
      </c>
      <c r="BL779" s="18">
        <f ca="1" t="shared" si="5740"/>
        <v>103528.483083692</v>
      </c>
      <c r="BM779" s="18">
        <f ca="1">BK779*'Ejercicio 3 - TIR'!$D$5</f>
        <v>15529.8701051047</v>
      </c>
      <c r="BN779" s="18">
        <f ca="1" t="shared" si="5741"/>
        <v>87998.6129785868</v>
      </c>
      <c r="BO779" s="18">
        <f ca="1" t="shared" si="5742"/>
        <v>37944.9332315028</v>
      </c>
      <c r="BP779" s="18">
        <f ca="1" t="shared" si="5743"/>
        <v>-98213.144042729</v>
      </c>
      <c r="BQ779" s="18">
        <f ca="1" t="shared" ref="BQ779:BT779" si="5809">BE779</f>
        <v>20415.68973442</v>
      </c>
      <c r="BR779" s="18">
        <f ca="1" t="shared" si="5809"/>
        <v>19737.9201138159</v>
      </c>
      <c r="BS779" s="18">
        <f ca="1" t="shared" si="5809"/>
        <v>21996.3464921552</v>
      </c>
      <c r="BT779" s="18">
        <f ca="1" t="shared" si="5809"/>
        <v>21077.0794795334</v>
      </c>
      <c r="BU779" s="18">
        <f ca="1" t="shared" si="5745"/>
        <v>58829.9697172931</v>
      </c>
      <c r="BV779" s="20">
        <f ca="1" t="shared" si="5746"/>
        <v>11.3674807684987</v>
      </c>
    </row>
    <row r="780" ht="15" customHeight="1" spans="1:74">
      <c r="A780" s="16">
        <v>779</v>
      </c>
      <c r="B780" s="17">
        <f ca="1" t="shared" ref="B780:F780" si="5810">RAND()</f>
        <v>0.406668508303731</v>
      </c>
      <c r="C780" s="18">
        <f ca="1">IF(B780&lt;=('Ejercicio 3 - TIR'!$D$13-'Ejercicio 3 - TIR'!$C$13)/('Ejercicio 3 - TIR'!$E$13-'Ejercicio 3 - TIR'!$C$13),'Ejercicio 3 - TIR'!$C$13+SQRT(('Ejercicio 3 - TIR'!$E$13-'Ejercicio 3 - TIR'!$C$13)*('Ejercicio 3 - TIR'!$D$13-'Ejercicio 3 - TIR'!$C$13)*B780),'Ejercicio 3 - TIR'!$E$13-SQRT(('Ejercicio 3 - TIR'!$E$13-'Ejercicio 3 - TIR'!$C$13)*('Ejercicio 3 - TIR'!$E$13-'Ejercicio 3 - TIR'!$D$13)*(1-B780)))</f>
        <v>73316.7132827397</v>
      </c>
      <c r="D780" s="17">
        <f ca="1" t="shared" si="5810"/>
        <v>0.513875876561554</v>
      </c>
      <c r="E780" s="18">
        <f ca="1">IF(D780&lt;=('Ejercicio 3 - TIR'!$D$14-'Ejercicio 3 - TIR'!$C$14)/('Ejercicio 3 - TIR'!$E$14-'Ejercicio 3 - TIR'!$C$14),'Ejercicio 3 - TIR'!$C$14+SQRT(('Ejercicio 3 - TIR'!$E$14-'Ejercicio 3 - TIR'!$C$14)*('Ejercicio 3 - TIR'!$D$14-'Ejercicio 3 - TIR'!$C$14)*D780),'Ejercicio 3 - TIR'!$E$14-SQRT(('Ejercicio 3 - TIR'!$E$14-'Ejercicio 3 - TIR'!$C$14)*('Ejercicio 3 - TIR'!$E$14-'Ejercicio 3 - TIR'!$D$14)*(1-D780)))</f>
        <v>31460.7600738844</v>
      </c>
      <c r="F780" s="17">
        <f ca="1" t="shared" si="5810"/>
        <v>0.831915907688261</v>
      </c>
      <c r="G780" s="18">
        <f ca="1">IF(F780&lt;=('Ejercicio 3 - TIR'!$D$18-'Ejercicio 3 - TIR'!$C$18)/('Ejercicio 3 - TIR'!$E$18-'Ejercicio 3 - TIR'!$C$18),'Ejercicio 3 - TIR'!$C$18+SQRT(('Ejercicio 3 - TIR'!$E$18-'Ejercicio 3 - TIR'!$C$18)*('Ejercicio 3 - TIR'!$D$18-'Ejercicio 3 - TIR'!$C$18)*F780),'Ejercicio 3 - TIR'!$E$18-SQRT(('Ejercicio 3 - TIR'!$E$18-'Ejercicio 3 - TIR'!$C$18)*('Ejercicio 3 - TIR'!$E$18-'Ejercicio 3 - TIR'!$D$18)*(1-F780)))</f>
        <v>41449.4638540946</v>
      </c>
      <c r="H780" s="17">
        <f ca="1" t="shared" ref="H780:L780" si="5811">RAND()</f>
        <v>0.567650181489952</v>
      </c>
      <c r="I780" s="18">
        <f ca="1">IF(H780&lt;=('Ejercicio 3 - TIR'!$D$18-'Ejercicio 3 - TIR'!$C$18)/('Ejercicio 3 - TIR'!$E$18-'Ejercicio 3 - TIR'!$C$18),'Ejercicio 3 - TIR'!$C$18+SQRT(('Ejercicio 3 - TIR'!$E$18-'Ejercicio 3 - TIR'!$C$18)*('Ejercicio 3 - TIR'!$D$18-'Ejercicio 3 - TIR'!$C$18)*H780),'Ejercicio 3 - TIR'!$E$18-SQRT(('Ejercicio 3 - TIR'!$E$18-'Ejercicio 3 - TIR'!$C$18)*('Ejercicio 3 - TIR'!$E$18-'Ejercicio 3 - TIR'!$D$18)*(1-H780)))</f>
        <v>39227.5417757652</v>
      </c>
      <c r="J780" s="17">
        <f ca="1" t="shared" si="5811"/>
        <v>0.0398617180938516</v>
      </c>
      <c r="K780" s="18">
        <f ca="1">IF(J780&lt;=('Ejercicio 3 - TIR'!$D$18-'Ejercicio 3 - TIR'!$C$18)/('Ejercicio 3 - TIR'!$E$18-'Ejercicio 3 - TIR'!$C$18),'Ejercicio 3 - TIR'!$C$18+SQRT(('Ejercicio 3 - TIR'!$E$18-'Ejercicio 3 - TIR'!$C$18)*('Ejercicio 3 - TIR'!$D$18-'Ejercicio 3 - TIR'!$C$18)*J780),'Ejercicio 3 - TIR'!$E$18-SQRT(('Ejercicio 3 - TIR'!$E$18-'Ejercicio 3 - TIR'!$C$18)*('Ejercicio 3 - TIR'!$E$18-'Ejercicio 3 - TIR'!$D$18)*(1-J780)))</f>
        <v>32445.2520757741</v>
      </c>
      <c r="L780" s="17">
        <f ca="1" t="shared" si="5811"/>
        <v>0.67902764303649</v>
      </c>
      <c r="M780" s="18">
        <f ca="1">IF(L780&lt;=('Ejercicio 3 - TIR'!$D$18-'Ejercicio 3 - TIR'!$C$18)/('Ejercicio 3 - TIR'!$E$18-'Ejercicio 3 - TIR'!$C$18),'Ejercicio 3 - TIR'!$C$18+SQRT(('Ejercicio 3 - TIR'!$E$18-'Ejercicio 3 - TIR'!$C$18)*('Ejercicio 3 - TIR'!$D$18-'Ejercicio 3 - TIR'!$C$18)*L780),'Ejercicio 3 - TIR'!$E$18-SQRT(('Ejercicio 3 - TIR'!$E$18-'Ejercicio 3 - TIR'!$C$18)*('Ejercicio 3 - TIR'!$E$18-'Ejercicio 3 - TIR'!$D$18)*(1-L780)))</f>
        <v>40093.5831024807</v>
      </c>
      <c r="N780" s="17">
        <f ca="1" t="shared" ref="N780:R780" si="5812">RAND()</f>
        <v>0.732170485766569</v>
      </c>
      <c r="O780" s="18">
        <f ca="1">IF(N780&lt;=('Ejercicio 3 - TIR'!$D$18-'Ejercicio 3 - TIR'!$C$18)/('Ejercicio 3 - TIR'!$E$18-'Ejercicio 3 - TIR'!$C$18),'Ejercicio 3 - TIR'!$C$18+SQRT(('Ejercicio 3 - TIR'!$E$18-'Ejercicio 3 - TIR'!$C$18)*('Ejercicio 3 - TIR'!$D$18-'Ejercicio 3 - TIR'!$C$18)*N780),'Ejercicio 3 - TIR'!$E$18-SQRT(('Ejercicio 3 - TIR'!$E$18-'Ejercicio 3 - TIR'!$C$18)*('Ejercicio 3 - TIR'!$E$18-'Ejercicio 3 - TIR'!$D$18)*(1-N780)))</f>
        <v>40518.1238786076</v>
      </c>
      <c r="P780" s="17">
        <f ca="1" t="shared" si="5812"/>
        <v>0.845044343166203</v>
      </c>
      <c r="Q780" s="19">
        <f ca="1">IF(P780&lt;=('Ejercicio 3 - TIR'!$D$22-'Ejercicio 3 - TIR'!$C$22)/('Ejercicio 3 - TIR'!$E$22-'Ejercicio 3 - TIR'!$C$22),'Ejercicio 3 - TIR'!$C$22+SQRT(('Ejercicio 3 - TIR'!$E$22-'Ejercicio 3 - TIR'!$C$22)*('Ejercicio 3 - TIR'!$D$22-'Ejercicio 3 - TIR'!$C$22)*P780),'Ejercicio 3 - TIR'!$E$22-SQRT(('Ejercicio 3 - TIR'!$E$22-'Ejercicio 3 - TIR'!$C$22)*('Ejercicio 3 - TIR'!$E$22-'Ejercicio 3 - TIR'!$D$22)*(1-P780)))</f>
        <v>0.163299096362746</v>
      </c>
      <c r="R780" s="17">
        <f ca="1" t="shared" si="5812"/>
        <v>0.775504315715067</v>
      </c>
      <c r="S780" s="19">
        <f ca="1">IF(R780&lt;=('Ejercicio 3 - TIR'!$D$23-'Ejercicio 3 - TIR'!$C$23)/('Ejercicio 3 - TIR'!$E$23-'Ejercicio 3 - TIR'!$C$23),'Ejercicio 3 - TIR'!$C$23+SQRT(('Ejercicio 3 - TIR'!$E$23-'Ejercicio 3 - TIR'!$C$23)*('Ejercicio 3 - TIR'!$D$23-'Ejercicio 3 - TIR'!$C$23)*R780),'Ejercicio 3 - TIR'!$E$23-SQRT(('Ejercicio 3 - TIR'!$E$23-'Ejercicio 3 - TIR'!$C$23)*('Ejercicio 3 - TIR'!$E$23-'Ejercicio 3 - TIR'!$D$23)*(1-R780)))</f>
        <v>0.15989795453908</v>
      </c>
      <c r="T780" s="17">
        <f ca="1" t="shared" ref="T780:X780" si="5813">RAND()</f>
        <v>0.0500247766400816</v>
      </c>
      <c r="U780" s="19">
        <f ca="1">IF(T780&lt;=('Ejercicio 3 - TIR'!$D$24-'Ejercicio 3 - TIR'!$C$24)/('Ejercicio 3 - TIR'!$E$24-'Ejercicio 3 - TIR'!$C$24),'Ejercicio 3 - TIR'!$C$24+SQRT(('Ejercicio 3 - TIR'!$E$24-'Ejercicio 3 - TIR'!$C$24)*('Ejercicio 3 - TIR'!$D$24-'Ejercicio 3 - TIR'!$C$24)*T780),'Ejercicio 3 - TIR'!$E$24-SQRT(('Ejercicio 3 - TIR'!$E$24-'Ejercicio 3 - TIR'!$C$24)*('Ejercicio 3 - TIR'!$E$24-'Ejercicio 3 - TIR'!$D$24)*(1-T780)))</f>
        <v>0.160249489301627</v>
      </c>
      <c r="V780" s="17">
        <f ca="1" t="shared" si="5813"/>
        <v>0.334315152812177</v>
      </c>
      <c r="W780" s="19">
        <f ca="1">IF(V780&lt;=('Ejercicio 3 - TIR'!$D$25-'Ejercicio 3 - TIR'!$C$25)/('Ejercicio 3 - TIR'!$E$25-'Ejercicio 3 - TIR'!$C$25),'Ejercicio 3 - TIR'!$C$25+SQRT(('Ejercicio 3 - TIR'!$E$25-'Ejercicio 3 - TIR'!$C$25)*('Ejercicio 3 - TIR'!$D$25-'Ejercicio 3 - TIR'!$C$25)*V780),'Ejercicio 3 - TIR'!$E$25-SQRT(('Ejercicio 3 - TIR'!$E$25-'Ejercicio 3 - TIR'!$C$25)*('Ejercicio 3 - TIR'!$E$25-'Ejercicio 3 - TIR'!$D$25)*(1-V780)))</f>
        <v>0.201730993741767</v>
      </c>
      <c r="X780" s="17">
        <f ca="1" t="shared" si="5813"/>
        <v>0.499170017086217</v>
      </c>
      <c r="Y780" s="19">
        <f ca="1">IF(X780&lt;=('Ejercicio 3 - TIR'!$D$26-'Ejercicio 3 - TIR'!$C$26)/('Ejercicio 3 - TIR'!$E$26-'Ejercicio 3 - TIR'!$C$26),'Ejercicio 3 - TIR'!$C$26+SQRT(('Ejercicio 3 - TIR'!$E$26-'Ejercicio 3 - TIR'!$C$26)*('Ejercicio 3 - TIR'!$D$26-'Ejercicio 3 - TIR'!$C$26)*X780),'Ejercicio 3 - TIR'!$E$26-SQRT(('Ejercicio 3 - TIR'!$E$26-'Ejercicio 3 - TIR'!$C$26)*('Ejercicio 3 - TIR'!$E$26-'Ejercicio 3 - TIR'!$D$26)*(1-X780)))</f>
        <v>0.227995366478222</v>
      </c>
      <c r="Z780" s="17">
        <f ca="1" t="shared" si="5716"/>
        <v>1.16329909636275</v>
      </c>
      <c r="AA780" s="17">
        <f ca="1" t="shared" si="5717"/>
        <v>1.34930824238831</v>
      </c>
      <c r="AB780" s="17">
        <f ca="1" t="shared" si="5718"/>
        <v>1.56553419914151</v>
      </c>
      <c r="AC780" s="17">
        <f ca="1" t="shared" si="5719"/>
        <v>1.88135096887105</v>
      </c>
      <c r="AD780" s="17">
        <f ca="1" t="shared" si="5720"/>
        <v>2.31029027249296</v>
      </c>
      <c r="AE780" s="16">
        <f ca="1" t="shared" si="5721"/>
        <v>5137.51369095049</v>
      </c>
      <c r="AF780" s="16">
        <f ca="1" t="shared" si="5722"/>
        <v>5958.99162154999</v>
      </c>
      <c r="AG780" s="16">
        <f ca="1" t="shared" si="5723"/>
        <v>6913.91698565605</v>
      </c>
      <c r="AH780" s="16">
        <f ca="1" t="shared" si="5724"/>
        <v>8308.66832982053</v>
      </c>
      <c r="AI780" s="16">
        <f ca="1" t="shared" si="5725"/>
        <v>10203.006210624</v>
      </c>
      <c r="AJ780" s="18">
        <f ca="1" t="shared" si="5726"/>
        <v>48218.1238461886</v>
      </c>
      <c r="AK780" s="18">
        <f ca="1" t="shared" si="5727"/>
        <v>52930.0454466718</v>
      </c>
      <c r="AL780" s="18">
        <f ca="1" t="shared" si="5728"/>
        <v>50794.1517243916</v>
      </c>
      <c r="AM780" s="18">
        <f ca="1" t="shared" si="5729"/>
        <v>75430.101415364</v>
      </c>
      <c r="AN780" s="18">
        <f ca="1" t="shared" si="5730"/>
        <v>93608.6274564121</v>
      </c>
      <c r="AO780" s="18">
        <f ca="1">C780/'Ejercicio 3 - TIR'!$D$7</f>
        <v>14663.3426565479</v>
      </c>
      <c r="AP780" s="18">
        <f ca="1" t="shared" si="5731"/>
        <v>33554.7811896407</v>
      </c>
      <c r="AQ780" s="18">
        <f ca="1" t="shared" si="5732"/>
        <v>38266.7027901239</v>
      </c>
      <c r="AR780" s="18">
        <f ca="1" t="shared" si="5733"/>
        <v>36130.8090678436</v>
      </c>
      <c r="AS780" s="18">
        <f ca="1" t="shared" si="5734"/>
        <v>60766.7587588161</v>
      </c>
      <c r="AT780" s="18">
        <f ca="1" t="shared" si="5735"/>
        <v>78945.2847998642</v>
      </c>
      <c r="AU780" s="18">
        <f ca="1">AP780*'Ejercicio 3 - TIR'!$D$5</f>
        <v>16777.3905948203</v>
      </c>
      <c r="AV780" s="18">
        <f ca="1">AQ780*'Ejercicio 3 - TIR'!$D$5</f>
        <v>19133.3513950619</v>
      </c>
      <c r="AW780" s="18">
        <f ca="1">AR780*'Ejercicio 3 - TIR'!$D$5</f>
        <v>18065.4045339218</v>
      </c>
      <c r="AX780" s="18">
        <f ca="1">AS780*'Ejercicio 3 - TIR'!$D$5</f>
        <v>30383.379379408</v>
      </c>
      <c r="AY780" s="18">
        <f ca="1">AT780*'Ejercicio 3 - TIR'!$D$5</f>
        <v>39472.6423999321</v>
      </c>
      <c r="AZ780" s="18">
        <f ca="1" t="shared" ref="AZ780:BD780" si="5814">AJ780-AU780-AE780</f>
        <v>26303.2195604178</v>
      </c>
      <c r="BA780" s="18">
        <f ca="1" t="shared" si="5814"/>
        <v>27837.7024300599</v>
      </c>
      <c r="BB780" s="18">
        <f ca="1" t="shared" si="5814"/>
        <v>25814.8302048137</v>
      </c>
      <c r="BC780" s="18">
        <f ca="1" t="shared" si="5814"/>
        <v>36738.0537061354</v>
      </c>
      <c r="BD780" s="18">
        <f ca="1" t="shared" si="5814"/>
        <v>43932.9788458561</v>
      </c>
      <c r="BE780" s="18">
        <f ca="1" t="shared" ref="BE780:BI780" si="5815">AZ780/Z780</f>
        <v>22610.8828268322</v>
      </c>
      <c r="BF780" s="18">
        <f ca="1" t="shared" si="5815"/>
        <v>20631.0919592297</v>
      </c>
      <c r="BG780" s="18">
        <f ca="1" t="shared" si="5815"/>
        <v>16489.4706349882</v>
      </c>
      <c r="BH780" s="18">
        <f ca="1" t="shared" si="5815"/>
        <v>19527.4854686901</v>
      </c>
      <c r="BI780" s="18">
        <f ca="1" t="shared" si="5815"/>
        <v>19016.2160006194</v>
      </c>
      <c r="BJ780" s="18">
        <f ca="1" t="shared" si="5738"/>
        <v>72683.4879639302</v>
      </c>
      <c r="BK780" s="18">
        <f ca="1" t="shared" si="5739"/>
        <v>33876.5779016538</v>
      </c>
      <c r="BL780" s="18">
        <f ca="1" t="shared" si="5740"/>
        <v>106560.065865584</v>
      </c>
      <c r="BM780" s="18">
        <f ca="1">BK780*'Ejercicio 3 - TIR'!$D$5</f>
        <v>16938.2889508269</v>
      </c>
      <c r="BN780" s="18">
        <f ca="1" t="shared" si="5741"/>
        <v>89621.7769147571</v>
      </c>
      <c r="BO780" s="18">
        <f ca="1" t="shared" si="5742"/>
        <v>38792.4314021584</v>
      </c>
      <c r="BP780" s="18">
        <f ca="1" t="shared" si="5743"/>
        <v>-104777.473356624</v>
      </c>
      <c r="BQ780" s="18">
        <f ca="1" t="shared" ref="BQ780:BT780" si="5816">BE780</f>
        <v>22610.8828268322</v>
      </c>
      <c r="BR780" s="18">
        <f ca="1" t="shared" si="5816"/>
        <v>20631.0919592297</v>
      </c>
      <c r="BS780" s="18">
        <f ca="1" t="shared" si="5816"/>
        <v>16489.4706349882</v>
      </c>
      <c r="BT780" s="18">
        <f ca="1" t="shared" si="5816"/>
        <v>19527.4854686901</v>
      </c>
      <c r="BU780" s="18">
        <f ca="1" t="shared" si="5745"/>
        <v>57808.6474027777</v>
      </c>
      <c r="BV780" s="20">
        <f ca="1" t="shared" si="5746"/>
        <v>8.19642447651989</v>
      </c>
    </row>
    <row r="781" ht="15" customHeight="1" spans="1:74">
      <c r="A781" s="16">
        <v>780</v>
      </c>
      <c r="B781" s="17">
        <f ca="1" t="shared" ref="B781:F781" si="5817">RAND()</f>
        <v>0.961996584538586</v>
      </c>
      <c r="C781" s="18">
        <f ca="1">IF(B781&lt;=('Ejercicio 3 - TIR'!$D$13-'Ejercicio 3 - TIR'!$C$13)/('Ejercicio 3 - TIR'!$E$13-'Ejercicio 3 - TIR'!$C$13),'Ejercicio 3 - TIR'!$C$13+SQRT(('Ejercicio 3 - TIR'!$E$13-'Ejercicio 3 - TIR'!$C$13)*('Ejercicio 3 - TIR'!$D$13-'Ejercicio 3 - TIR'!$C$13)*B781),'Ejercicio 3 - TIR'!$E$13-SQRT(('Ejercicio 3 - TIR'!$E$13-'Ejercicio 3 - TIR'!$C$13)*('Ejercicio 3 - TIR'!$E$13-'Ejercicio 3 - TIR'!$D$13)*(1-B781)))</f>
        <v>93246.9193286548</v>
      </c>
      <c r="D781" s="17">
        <f ca="1" t="shared" si="5817"/>
        <v>0.142969992256825</v>
      </c>
      <c r="E781" s="18">
        <f ca="1">IF(D781&lt;=('Ejercicio 3 - TIR'!$D$14-'Ejercicio 3 - TIR'!$C$14)/('Ejercicio 3 - TIR'!$E$14-'Ejercicio 3 - TIR'!$C$14),'Ejercicio 3 - TIR'!$C$14+SQRT(('Ejercicio 3 - TIR'!$E$14-'Ejercicio 3 - TIR'!$C$14)*('Ejercicio 3 - TIR'!$D$14-'Ejercicio 3 - TIR'!$C$14)*D781),'Ejercicio 3 - TIR'!$E$14-SQRT(('Ejercicio 3 - TIR'!$E$14-'Ejercicio 3 - TIR'!$C$14)*('Ejercicio 3 - TIR'!$E$14-'Ejercicio 3 - TIR'!$D$14)*(1-D781)))</f>
        <v>28274.5609506103</v>
      </c>
      <c r="F781" s="17">
        <f ca="1" t="shared" si="5817"/>
        <v>0.33728621473058</v>
      </c>
      <c r="G781" s="18">
        <f ca="1">IF(F781&lt;=('Ejercicio 3 - TIR'!$D$18-'Ejercicio 3 - TIR'!$C$18)/('Ejercicio 3 - TIR'!$E$18-'Ejercicio 3 - TIR'!$C$18),'Ejercicio 3 - TIR'!$C$18+SQRT(('Ejercicio 3 - TIR'!$E$18-'Ejercicio 3 - TIR'!$C$18)*('Ejercicio 3 - TIR'!$D$18-'Ejercicio 3 - TIR'!$C$18)*F781),'Ejercicio 3 - TIR'!$E$18-SQRT(('Ejercicio 3 - TIR'!$E$18-'Ejercicio 3 - TIR'!$C$18)*('Ejercicio 3 - TIR'!$E$18-'Ejercicio 3 - TIR'!$D$18)*(1-F781)))</f>
        <v>37112.8708837984</v>
      </c>
      <c r="H781" s="17">
        <f ca="1" t="shared" ref="H781:L781" si="5818">RAND()</f>
        <v>0.399575270994855</v>
      </c>
      <c r="I781" s="18">
        <f ca="1">IF(H781&lt;=('Ejercicio 3 - TIR'!$D$18-'Ejercicio 3 - TIR'!$C$18)/('Ejercicio 3 - TIR'!$E$18-'Ejercicio 3 - TIR'!$C$18),'Ejercicio 3 - TIR'!$C$18+SQRT(('Ejercicio 3 - TIR'!$E$18-'Ejercicio 3 - TIR'!$C$18)*('Ejercicio 3 - TIR'!$D$18-'Ejercicio 3 - TIR'!$C$18)*H781),'Ejercicio 3 - TIR'!$E$18-SQRT(('Ejercicio 3 - TIR'!$E$18-'Ejercicio 3 - TIR'!$C$18)*('Ejercicio 3 - TIR'!$E$18-'Ejercicio 3 - TIR'!$D$18)*(1-H781)))</f>
        <v>37741.8531792607</v>
      </c>
      <c r="J781" s="17">
        <f ca="1" t="shared" si="5818"/>
        <v>0.630846053346567</v>
      </c>
      <c r="K781" s="18">
        <f ca="1">IF(J781&lt;=('Ejercicio 3 - TIR'!$D$18-'Ejercicio 3 - TIR'!$C$18)/('Ejercicio 3 - TIR'!$E$18-'Ejercicio 3 - TIR'!$C$18),'Ejercicio 3 - TIR'!$C$18+SQRT(('Ejercicio 3 - TIR'!$E$18-'Ejercicio 3 - TIR'!$C$18)*('Ejercicio 3 - TIR'!$D$18-'Ejercicio 3 - TIR'!$C$18)*J781),'Ejercicio 3 - TIR'!$E$18-SQRT(('Ejercicio 3 - TIR'!$E$18-'Ejercicio 3 - TIR'!$C$18)*('Ejercicio 3 - TIR'!$E$18-'Ejercicio 3 - TIR'!$D$18)*(1-J781)))</f>
        <v>39727.636300869</v>
      </c>
      <c r="L781" s="17">
        <f ca="1" t="shared" si="5818"/>
        <v>0.893892868796996</v>
      </c>
      <c r="M781" s="18">
        <f ca="1">IF(L781&lt;=('Ejercicio 3 - TIR'!$D$18-'Ejercicio 3 - TIR'!$C$18)/('Ejercicio 3 - TIR'!$E$18-'Ejercicio 3 - TIR'!$C$18),'Ejercicio 3 - TIR'!$C$18+SQRT(('Ejercicio 3 - TIR'!$E$18-'Ejercicio 3 - TIR'!$C$18)*('Ejercicio 3 - TIR'!$D$18-'Ejercicio 3 - TIR'!$C$18)*L781),'Ejercicio 3 - TIR'!$E$18-SQRT(('Ejercicio 3 - TIR'!$E$18-'Ejercicio 3 - TIR'!$C$18)*('Ejercicio 3 - TIR'!$E$18-'Ejercicio 3 - TIR'!$D$18)*(1-L781)))</f>
        <v>42179.0010917717</v>
      </c>
      <c r="N781" s="17">
        <f ca="1" t="shared" ref="N781:R781" si="5819">RAND()</f>
        <v>0.693963502077902</v>
      </c>
      <c r="O781" s="18">
        <f ca="1">IF(N781&lt;=('Ejercicio 3 - TIR'!$D$18-'Ejercicio 3 - TIR'!$C$18)/('Ejercicio 3 - TIR'!$E$18-'Ejercicio 3 - TIR'!$C$18),'Ejercicio 3 - TIR'!$C$18+SQRT(('Ejercicio 3 - TIR'!$E$18-'Ejercicio 3 - TIR'!$C$18)*('Ejercicio 3 - TIR'!$D$18-'Ejercicio 3 - TIR'!$C$18)*N781),'Ejercicio 3 - TIR'!$E$18-SQRT(('Ejercicio 3 - TIR'!$E$18-'Ejercicio 3 - TIR'!$C$18)*('Ejercicio 3 - TIR'!$E$18-'Ejercicio 3 - TIR'!$D$18)*(1-N781)))</f>
        <v>40209.0984831498</v>
      </c>
      <c r="P781" s="17">
        <f ca="1" t="shared" si="5819"/>
        <v>0.566005406976118</v>
      </c>
      <c r="Q781" s="19">
        <f ca="1">IF(P781&lt;=('Ejercicio 3 - TIR'!$D$22-'Ejercicio 3 - TIR'!$C$22)/('Ejercicio 3 - TIR'!$E$22-'Ejercicio 3 - TIR'!$C$22),'Ejercicio 3 - TIR'!$C$22+SQRT(('Ejercicio 3 - TIR'!$E$22-'Ejercicio 3 - TIR'!$C$22)*('Ejercicio 3 - TIR'!$D$22-'Ejercicio 3 - TIR'!$C$22)*P781),'Ejercicio 3 - TIR'!$E$22-SQRT(('Ejercicio 3 - TIR'!$E$22-'Ejercicio 3 - TIR'!$C$22)*('Ejercicio 3 - TIR'!$E$22-'Ejercicio 3 - TIR'!$D$22)*(1-P781)))</f>
        <v>0.152050218830141</v>
      </c>
      <c r="R781" s="17">
        <f ca="1" t="shared" si="5819"/>
        <v>0.753736439732559</v>
      </c>
      <c r="S781" s="19">
        <f ca="1">IF(R781&lt;=('Ejercicio 3 - TIR'!$D$23-'Ejercicio 3 - TIR'!$C$23)/('Ejercicio 3 - TIR'!$E$23-'Ejercicio 3 - TIR'!$C$23),'Ejercicio 3 - TIR'!$C$23+SQRT(('Ejercicio 3 - TIR'!$E$23-'Ejercicio 3 - TIR'!$C$23)*('Ejercicio 3 - TIR'!$D$23-'Ejercicio 3 - TIR'!$C$23)*R781),'Ejercicio 3 - TIR'!$E$23-SQRT(('Ejercicio 3 - TIR'!$E$23-'Ejercicio 3 - TIR'!$C$23)*('Ejercicio 3 - TIR'!$E$23-'Ejercicio 3 - TIR'!$D$23)*(1-R781)))</f>
        <v>0.158945917059121</v>
      </c>
      <c r="T781" s="17">
        <f ca="1" t="shared" ref="T781:X781" si="5820">RAND()</f>
        <v>0.0417774845959622</v>
      </c>
      <c r="U781" s="19">
        <f ca="1">IF(T781&lt;=('Ejercicio 3 - TIR'!$D$24-'Ejercicio 3 - TIR'!$C$24)/('Ejercicio 3 - TIR'!$E$24-'Ejercicio 3 - TIR'!$C$24),'Ejercicio 3 - TIR'!$C$24+SQRT(('Ejercicio 3 - TIR'!$E$24-'Ejercicio 3 - TIR'!$C$24)*('Ejercicio 3 - TIR'!$D$24-'Ejercicio 3 - TIR'!$C$24)*T781),'Ejercicio 3 - TIR'!$E$24-SQRT(('Ejercicio 3 - TIR'!$E$24-'Ejercicio 3 - TIR'!$C$24)*('Ejercicio 3 - TIR'!$E$24-'Ejercicio 3 - TIR'!$D$24)*(1-T781)))</f>
        <v>0.159366574488655</v>
      </c>
      <c r="V781" s="17">
        <f ca="1" t="shared" si="5820"/>
        <v>0.784887330425823</v>
      </c>
      <c r="W781" s="19">
        <f ca="1">IF(V781&lt;=('Ejercicio 3 - TIR'!$D$25-'Ejercicio 3 - TIR'!$C$25)/('Ejercicio 3 - TIR'!$E$25-'Ejercicio 3 - TIR'!$C$25),'Ejercicio 3 - TIR'!$C$25+SQRT(('Ejercicio 3 - TIR'!$E$25-'Ejercicio 3 - TIR'!$C$25)*('Ejercicio 3 - TIR'!$D$25-'Ejercicio 3 - TIR'!$C$25)*V781),'Ejercicio 3 - TIR'!$E$25-SQRT(('Ejercicio 3 - TIR'!$E$25-'Ejercicio 3 - TIR'!$C$25)*('Ejercicio 3 - TIR'!$E$25-'Ejercicio 3 - TIR'!$D$25)*(1-V781)))</f>
        <v>0.222561079767789</v>
      </c>
      <c r="X781" s="17">
        <f ca="1" t="shared" si="5820"/>
        <v>0.361147420997741</v>
      </c>
      <c r="Y781" s="19">
        <f ca="1">IF(X781&lt;=('Ejercicio 3 - TIR'!$D$26-'Ejercicio 3 - TIR'!$C$26)/('Ejercicio 3 - TIR'!$E$26-'Ejercicio 3 - TIR'!$C$26),'Ejercicio 3 - TIR'!$C$26+SQRT(('Ejercicio 3 - TIR'!$E$26-'Ejercicio 3 - TIR'!$C$26)*('Ejercicio 3 - TIR'!$D$26-'Ejercicio 3 - TIR'!$C$26)*X781),'Ejercicio 3 - TIR'!$E$26-SQRT(('Ejercicio 3 - TIR'!$E$26-'Ejercicio 3 - TIR'!$C$26)*('Ejercicio 3 - TIR'!$E$26-'Ejercicio 3 - TIR'!$D$26)*(1-X781)))</f>
        <v>0.22126496848888</v>
      </c>
      <c r="Z781" s="17">
        <f ca="1" t="shared" si="5716"/>
        <v>1.15205021883014</v>
      </c>
      <c r="AA781" s="17">
        <f ca="1" t="shared" si="5717"/>
        <v>1.33516389736026</v>
      </c>
      <c r="AB781" s="17">
        <f ca="1" t="shared" si="5718"/>
        <v>1.54794439406349</v>
      </c>
      <c r="AC781" s="17">
        <f ca="1" t="shared" si="5719"/>
        <v>1.89245656982675</v>
      </c>
      <c r="AD781" s="17">
        <f ca="1" t="shared" si="5720"/>
        <v>2.31119091311604</v>
      </c>
      <c r="AE781" s="16">
        <f ca="1" t="shared" si="5721"/>
        <v>4299.15317986647</v>
      </c>
      <c r="AF781" s="16">
        <f ca="1" t="shared" si="5722"/>
        <v>4982.48602461798</v>
      </c>
      <c r="AG781" s="16">
        <f ca="1" t="shared" si="5723"/>
        <v>5776.52775479894</v>
      </c>
      <c r="AH781" s="16">
        <f ca="1" t="shared" si="5724"/>
        <v>7062.1580092156</v>
      </c>
      <c r="AI781" s="16">
        <f ca="1" t="shared" si="5725"/>
        <v>8624.76617858818</v>
      </c>
      <c r="AJ781" s="18">
        <f ca="1" t="shared" si="5726"/>
        <v>42755.8910230947</v>
      </c>
      <c r="AK781" s="18">
        <f ca="1" t="shared" si="5727"/>
        <v>50391.5597844204</v>
      </c>
      <c r="AL781" s="18">
        <f ca="1" t="shared" si="5728"/>
        <v>61496.1719013233</v>
      </c>
      <c r="AM781" s="18">
        <f ca="1" t="shared" si="5729"/>
        <v>79821.9277248531</v>
      </c>
      <c r="AN781" s="18">
        <f ca="1" t="shared" si="5730"/>
        <v>92930.903038844</v>
      </c>
      <c r="AO781" s="18">
        <f ca="1">C781/'Ejercicio 3 - TIR'!$D$7</f>
        <v>18649.3838657309</v>
      </c>
      <c r="AP781" s="18">
        <f ca="1" t="shared" si="5731"/>
        <v>24106.5071573638</v>
      </c>
      <c r="AQ781" s="18">
        <f ca="1" t="shared" si="5732"/>
        <v>31742.1759186894</v>
      </c>
      <c r="AR781" s="18">
        <f ca="1" t="shared" si="5733"/>
        <v>42846.7880355923</v>
      </c>
      <c r="AS781" s="18">
        <f ca="1" t="shared" si="5734"/>
        <v>61172.5438591221</v>
      </c>
      <c r="AT781" s="18">
        <f ca="1" t="shared" si="5735"/>
        <v>74281.519173113</v>
      </c>
      <c r="AU781" s="18">
        <f ca="1">AP781*'Ejercicio 3 - TIR'!$D$5</f>
        <v>12053.2535786819</v>
      </c>
      <c r="AV781" s="18">
        <f ca="1">AQ781*'Ejercicio 3 - TIR'!$D$5</f>
        <v>15871.0879593447</v>
      </c>
      <c r="AW781" s="18">
        <f ca="1">AR781*'Ejercicio 3 - TIR'!$D$5</f>
        <v>21423.3940177962</v>
      </c>
      <c r="AX781" s="18">
        <f ca="1">AS781*'Ejercicio 3 - TIR'!$D$5</f>
        <v>30586.2719295611</v>
      </c>
      <c r="AY781" s="18">
        <f ca="1">AT781*'Ejercicio 3 - TIR'!$D$5</f>
        <v>37140.7595865565</v>
      </c>
      <c r="AZ781" s="18">
        <f ca="1" t="shared" ref="AZ781:BD781" si="5821">AJ781-AU781-AE781</f>
        <v>26403.4842645464</v>
      </c>
      <c r="BA781" s="18">
        <f ca="1" t="shared" si="5821"/>
        <v>29537.9858004577</v>
      </c>
      <c r="BB781" s="18">
        <f ca="1" t="shared" si="5821"/>
        <v>34296.2501287282</v>
      </c>
      <c r="BC781" s="18">
        <f ca="1" t="shared" si="5821"/>
        <v>42173.4977860764</v>
      </c>
      <c r="BD781" s="18">
        <f ca="1" t="shared" si="5821"/>
        <v>47165.3772736993</v>
      </c>
      <c r="BE781" s="18">
        <f ca="1" t="shared" ref="BE781:BI781" si="5822">AZ781/Z781</f>
        <v>22918.6921134028</v>
      </c>
      <c r="BF781" s="18">
        <f ca="1" t="shared" si="5822"/>
        <v>22123.1160150877</v>
      </c>
      <c r="BG781" s="18">
        <f ca="1" t="shared" si="5822"/>
        <v>22155.9962103662</v>
      </c>
      <c r="BH781" s="18">
        <f ca="1" t="shared" si="5822"/>
        <v>22285.0544939783</v>
      </c>
      <c r="BI781" s="18">
        <f ca="1" t="shared" si="5822"/>
        <v>20407.3912743578</v>
      </c>
      <c r="BJ781" s="18">
        <f ca="1" t="shared" si="5738"/>
        <v>65347.9083413963</v>
      </c>
      <c r="BK781" s="18">
        <f ca="1" t="shared" si="5739"/>
        <v>43102.2865256903</v>
      </c>
      <c r="BL781" s="18">
        <f ca="1" t="shared" si="5740"/>
        <v>108450.194867087</v>
      </c>
      <c r="BM781" s="18">
        <f ca="1">BK781*'Ejercicio 3 - TIR'!$D$5</f>
        <v>21551.1432628452</v>
      </c>
      <c r="BN781" s="18">
        <f ca="1" t="shared" si="5741"/>
        <v>86899.0516042414</v>
      </c>
      <c r="BO781" s="18">
        <f ca="1" t="shared" si="5742"/>
        <v>37599.2528834758</v>
      </c>
      <c r="BP781" s="18">
        <f ca="1" t="shared" si="5743"/>
        <v>-121521.480279265</v>
      </c>
      <c r="BQ781" s="18">
        <f ca="1" t="shared" ref="BQ781:BT781" si="5823">BE781</f>
        <v>22918.6921134028</v>
      </c>
      <c r="BR781" s="18">
        <f ca="1" t="shared" si="5823"/>
        <v>22123.1160150877</v>
      </c>
      <c r="BS781" s="18">
        <f ca="1" t="shared" si="5823"/>
        <v>22155.9962103662</v>
      </c>
      <c r="BT781" s="18">
        <f ca="1" t="shared" si="5823"/>
        <v>22285.0544939783</v>
      </c>
      <c r="BU781" s="18">
        <f ca="1" t="shared" si="5745"/>
        <v>58006.6441578335</v>
      </c>
      <c r="BV781" s="20">
        <f ca="1" t="shared" si="5746"/>
        <v>5.84056553864405</v>
      </c>
    </row>
    <row r="782" ht="15" customHeight="1" spans="1:74">
      <c r="A782" s="16">
        <v>781</v>
      </c>
      <c r="B782" s="17">
        <f ca="1" t="shared" ref="B782:F782" si="5824">RAND()</f>
        <v>0.207451730863444</v>
      </c>
      <c r="C782" s="18">
        <f ca="1">IF(B782&lt;=('Ejercicio 3 - TIR'!$D$13-'Ejercicio 3 - TIR'!$C$13)/('Ejercicio 3 - TIR'!$E$13-'Ejercicio 3 - TIR'!$C$13),'Ejercicio 3 - TIR'!$C$13+SQRT(('Ejercicio 3 - TIR'!$E$13-'Ejercicio 3 - TIR'!$C$13)*('Ejercicio 3 - TIR'!$D$13-'Ejercicio 3 - TIR'!$C$13)*B782),'Ejercicio 3 - TIR'!$E$13-SQRT(('Ejercicio 3 - TIR'!$E$13-'Ejercicio 3 - TIR'!$C$13)*('Ejercicio 3 - TIR'!$E$13-'Ejercicio 3 - TIR'!$D$13)*(1-B782)))</f>
        <v>69109.3738723019</v>
      </c>
      <c r="D782" s="17">
        <f ca="1" t="shared" si="5824"/>
        <v>0.264526324461457</v>
      </c>
      <c r="E782" s="18">
        <f ca="1">IF(D782&lt;=('Ejercicio 3 - TIR'!$D$14-'Ejercicio 3 - TIR'!$C$14)/('Ejercicio 3 - TIR'!$E$14-'Ejercicio 3 - TIR'!$C$14),'Ejercicio 3 - TIR'!$C$14+SQRT(('Ejercicio 3 - TIR'!$E$14-'Ejercicio 3 - TIR'!$C$14)*('Ejercicio 3 - TIR'!$D$14-'Ejercicio 3 - TIR'!$C$14)*D782),'Ejercicio 3 - TIR'!$E$14-SQRT(('Ejercicio 3 - TIR'!$E$14-'Ejercicio 3 - TIR'!$C$14)*('Ejercicio 3 - TIR'!$E$14-'Ejercicio 3 - TIR'!$D$14)*(1-D782)))</f>
        <v>29454.1524821911</v>
      </c>
      <c r="F782" s="17">
        <f ca="1" t="shared" si="5824"/>
        <v>0.638646430277264</v>
      </c>
      <c r="G782" s="18">
        <f ca="1">IF(F782&lt;=('Ejercicio 3 - TIR'!$D$18-'Ejercicio 3 - TIR'!$C$18)/('Ejercicio 3 - TIR'!$E$18-'Ejercicio 3 - TIR'!$C$18),'Ejercicio 3 - TIR'!$C$18+SQRT(('Ejercicio 3 - TIR'!$E$18-'Ejercicio 3 - TIR'!$C$18)*('Ejercicio 3 - TIR'!$D$18-'Ejercicio 3 - TIR'!$C$18)*F782),'Ejercicio 3 - TIR'!$E$18-SQRT(('Ejercicio 3 - TIR'!$E$18-'Ejercicio 3 - TIR'!$C$18)*('Ejercicio 3 - TIR'!$E$18-'Ejercicio 3 - TIR'!$D$18)*(1-F782)))</f>
        <v>39787.5923771676</v>
      </c>
      <c r="H782" s="17">
        <f ca="1" t="shared" ref="H782:L782" si="5825">RAND()</f>
        <v>0.614801016837329</v>
      </c>
      <c r="I782" s="18">
        <f ca="1">IF(H782&lt;=('Ejercicio 3 - TIR'!$D$18-'Ejercicio 3 - TIR'!$C$18)/('Ejercicio 3 - TIR'!$E$18-'Ejercicio 3 - TIR'!$C$18),'Ejercicio 3 - TIR'!$C$18+SQRT(('Ejercicio 3 - TIR'!$E$18-'Ejercicio 3 - TIR'!$C$18)*('Ejercicio 3 - TIR'!$D$18-'Ejercicio 3 - TIR'!$C$18)*H782),'Ejercicio 3 - TIR'!$E$18-SQRT(('Ejercicio 3 - TIR'!$E$18-'Ejercicio 3 - TIR'!$C$18)*('Ejercicio 3 - TIR'!$E$18-'Ejercicio 3 - TIR'!$D$18)*(1-H782)))</f>
        <v>39603.1324329929</v>
      </c>
      <c r="J782" s="17">
        <f ca="1" t="shared" si="5825"/>
        <v>0.933655985945224</v>
      </c>
      <c r="K782" s="18">
        <f ca="1">IF(J782&lt;=('Ejercicio 3 - TIR'!$D$18-'Ejercicio 3 - TIR'!$C$18)/('Ejercicio 3 - TIR'!$E$18-'Ejercicio 3 - TIR'!$C$18),'Ejercicio 3 - TIR'!$C$18+SQRT(('Ejercicio 3 - TIR'!$E$18-'Ejercicio 3 - TIR'!$C$18)*('Ejercicio 3 - TIR'!$D$18-'Ejercicio 3 - TIR'!$C$18)*J782),'Ejercicio 3 - TIR'!$E$18-SQRT(('Ejercicio 3 - TIR'!$E$18-'Ejercicio 3 - TIR'!$C$18)*('Ejercicio 3 - TIR'!$E$18-'Ejercicio 3 - TIR'!$D$18)*(1-J782)))</f>
        <v>42769.3496342752</v>
      </c>
      <c r="L782" s="17">
        <f ca="1" t="shared" si="5825"/>
        <v>0.995425438363324</v>
      </c>
      <c r="M782" s="18">
        <f ca="1">IF(L782&lt;=('Ejercicio 3 - TIR'!$D$18-'Ejercicio 3 - TIR'!$C$18)/('Ejercicio 3 - TIR'!$E$18-'Ejercicio 3 - TIR'!$C$18),'Ejercicio 3 - TIR'!$C$18+SQRT(('Ejercicio 3 - TIR'!$E$18-'Ejercicio 3 - TIR'!$C$18)*('Ejercicio 3 - TIR'!$D$18-'Ejercicio 3 - TIR'!$C$18)*L782),'Ejercicio 3 - TIR'!$E$18-SQRT(('Ejercicio 3 - TIR'!$E$18-'Ejercicio 3 - TIR'!$C$18)*('Ejercicio 3 - TIR'!$E$18-'Ejercicio 3 - TIR'!$D$18)*(1-L782)))</f>
        <v>44414.2593383154</v>
      </c>
      <c r="N782" s="17">
        <f ca="1" t="shared" ref="N782:R782" si="5826">RAND()</f>
        <v>0.416758445005646</v>
      </c>
      <c r="O782" s="18">
        <f ca="1">IF(N782&lt;=('Ejercicio 3 - TIR'!$D$18-'Ejercicio 3 - TIR'!$C$18)/('Ejercicio 3 - TIR'!$E$18-'Ejercicio 3 - TIR'!$C$18),'Ejercicio 3 - TIR'!$C$18+SQRT(('Ejercicio 3 - TIR'!$E$18-'Ejercicio 3 - TIR'!$C$18)*('Ejercicio 3 - TIR'!$D$18-'Ejercicio 3 - TIR'!$C$18)*N782),'Ejercicio 3 - TIR'!$E$18-SQRT(('Ejercicio 3 - TIR'!$E$18-'Ejercicio 3 - TIR'!$C$18)*('Ejercicio 3 - TIR'!$E$18-'Ejercicio 3 - TIR'!$D$18)*(1-N782)))</f>
        <v>37906.5647882533</v>
      </c>
      <c r="P782" s="17">
        <f ca="1" t="shared" si="5826"/>
        <v>0.600223190219403</v>
      </c>
      <c r="Q782" s="19">
        <f ca="1">IF(P782&lt;=('Ejercicio 3 - TIR'!$D$22-'Ejercicio 3 - TIR'!$C$22)/('Ejercicio 3 - TIR'!$E$22-'Ejercicio 3 - TIR'!$C$22),'Ejercicio 3 - TIR'!$C$22+SQRT(('Ejercicio 3 - TIR'!$E$22-'Ejercicio 3 - TIR'!$C$22)*('Ejercicio 3 - TIR'!$D$22-'Ejercicio 3 - TIR'!$C$22)*P782),'Ejercicio 3 - TIR'!$E$22-SQRT(('Ejercicio 3 - TIR'!$E$22-'Ejercicio 3 - TIR'!$C$22)*('Ejercicio 3 - TIR'!$E$22-'Ejercicio 3 - TIR'!$D$22)*(1-P782)))</f>
        <v>0.153174671342087</v>
      </c>
      <c r="R782" s="17">
        <f ca="1" t="shared" si="5826"/>
        <v>0.355229554860609</v>
      </c>
      <c r="S782" s="19">
        <f ca="1">IF(R782&lt;=('Ejercicio 3 - TIR'!$D$23-'Ejercicio 3 - TIR'!$C$23)/('Ejercicio 3 - TIR'!$E$23-'Ejercicio 3 - TIR'!$C$23),'Ejercicio 3 - TIR'!$C$23+SQRT(('Ejercicio 3 - TIR'!$E$23-'Ejercicio 3 - TIR'!$C$23)*('Ejercicio 3 - TIR'!$D$23-'Ejercicio 3 - TIR'!$C$23)*R782),'Ejercicio 3 - TIR'!$E$23-SQRT(('Ejercicio 3 - TIR'!$E$23-'Ejercicio 3 - TIR'!$C$23)*('Ejercicio 3 - TIR'!$E$23-'Ejercicio 3 - TIR'!$D$23)*(1-R782)))</f>
        <v>0.145286620943675</v>
      </c>
      <c r="T782" s="17">
        <f ca="1" t="shared" ref="T782:X782" si="5827">RAND()</f>
        <v>0.262402301510885</v>
      </c>
      <c r="U782" s="19">
        <f ca="1">IF(T782&lt;=('Ejercicio 3 - TIR'!$D$24-'Ejercicio 3 - TIR'!$C$24)/('Ejercicio 3 - TIR'!$E$24-'Ejercicio 3 - TIR'!$C$24),'Ejercicio 3 - TIR'!$C$24+SQRT(('Ejercicio 3 - TIR'!$E$24-'Ejercicio 3 - TIR'!$C$24)*('Ejercicio 3 - TIR'!$D$24-'Ejercicio 3 - TIR'!$C$24)*T782),'Ejercicio 3 - TIR'!$E$24-SQRT(('Ejercicio 3 - TIR'!$E$24-'Ejercicio 3 - TIR'!$C$24)*('Ejercicio 3 - TIR'!$E$24-'Ejercicio 3 - TIR'!$D$24)*(1-T782)))</f>
        <v>0.173474344147875</v>
      </c>
      <c r="V782" s="17">
        <f ca="1" t="shared" si="5827"/>
        <v>0.023651724709699</v>
      </c>
      <c r="W782" s="19">
        <f ca="1">IF(V782&lt;=('Ejercicio 3 - TIR'!$D$25-'Ejercicio 3 - TIR'!$C$25)/('Ejercicio 3 - TIR'!$E$25-'Ejercicio 3 - TIR'!$C$25),'Ejercicio 3 - TIR'!$C$25+SQRT(('Ejercicio 3 - TIR'!$E$25-'Ejercicio 3 - TIR'!$C$25)*('Ejercicio 3 - TIR'!$D$25-'Ejercicio 3 - TIR'!$C$25)*V782),'Ejercicio 3 - TIR'!$E$25-SQRT(('Ejercicio 3 - TIR'!$E$25-'Ejercicio 3 - TIR'!$C$25)*('Ejercicio 3 - TIR'!$E$25-'Ejercicio 3 - TIR'!$D$25)*(1-V782)))</f>
        <v>0.185754338762497</v>
      </c>
      <c r="X782" s="17">
        <f ca="1" t="shared" si="5827"/>
        <v>0.0918951925985314</v>
      </c>
      <c r="Y782" s="19">
        <f ca="1">IF(X782&lt;=('Ejercicio 3 - TIR'!$D$26-'Ejercicio 3 - TIR'!$C$26)/('Ejercicio 3 - TIR'!$E$26-'Ejercicio 3 - TIR'!$C$26),'Ejercicio 3 - TIR'!$C$26+SQRT(('Ejercicio 3 - TIR'!$E$26-'Ejercicio 3 - TIR'!$C$26)*('Ejercicio 3 - TIR'!$D$26-'Ejercicio 3 - TIR'!$C$26)*X782),'Ejercicio 3 - TIR'!$E$26-SQRT(('Ejercicio 3 - TIR'!$E$26-'Ejercicio 3 - TIR'!$C$26)*('Ejercicio 3 - TIR'!$E$26-'Ejercicio 3 - TIR'!$D$26)*(1-X782)))</f>
        <v>0.20575173069907</v>
      </c>
      <c r="Z782" s="17">
        <f ca="1" t="shared" si="5716"/>
        <v>1.15317467134209</v>
      </c>
      <c r="AA782" s="17">
        <f ca="1" t="shared" si="5717"/>
        <v>1.32071552269921</v>
      </c>
      <c r="AB782" s="17">
        <f ca="1" t="shared" si="5718"/>
        <v>1.54982578180537</v>
      </c>
      <c r="AC782" s="17">
        <f ca="1" t="shared" si="5719"/>
        <v>1.8377126451017</v>
      </c>
      <c r="AD782" s="17">
        <f ca="1" t="shared" si="5720"/>
        <v>2.21582520235894</v>
      </c>
      <c r="AE782" s="16">
        <f ca="1" t="shared" si="5721"/>
        <v>4511.63012611933</v>
      </c>
      <c r="AF782" s="16">
        <f ca="1" t="shared" si="5722"/>
        <v>5167.10962209089</v>
      </c>
      <c r="AG782" s="16">
        <f ca="1" t="shared" si="5723"/>
        <v>6063.47057492328</v>
      </c>
      <c r="AH782" s="16">
        <f ca="1" t="shared" si="5724"/>
        <v>7189.78654217401</v>
      </c>
      <c r="AI782" s="16">
        <f ca="1" t="shared" si="5725"/>
        <v>8669.0975665832</v>
      </c>
      <c r="AJ782" s="18">
        <f ca="1" t="shared" si="5726"/>
        <v>45882.0437630332</v>
      </c>
      <c r="AK782" s="18">
        <f ca="1" t="shared" si="5727"/>
        <v>52304.4717517663</v>
      </c>
      <c r="AL782" s="18">
        <f ca="1" t="shared" si="5728"/>
        <v>66285.0407342479</v>
      </c>
      <c r="AM782" s="18">
        <f ca="1" t="shared" si="5729"/>
        <v>81620.6460088485</v>
      </c>
      <c r="AN782" s="18">
        <f ca="1" t="shared" si="5730"/>
        <v>83994.3215926638</v>
      </c>
      <c r="AO782" s="18">
        <f ca="1">C782/'Ejercicio 3 - TIR'!$D$7</f>
        <v>13821.8747744604</v>
      </c>
      <c r="AP782" s="18">
        <f ca="1" t="shared" si="5731"/>
        <v>32060.1689885728</v>
      </c>
      <c r="AQ782" s="18">
        <f ca="1" t="shared" si="5732"/>
        <v>38482.5969773059</v>
      </c>
      <c r="AR782" s="18">
        <f ca="1" t="shared" si="5733"/>
        <v>52463.1659597876</v>
      </c>
      <c r="AS782" s="18">
        <f ca="1" t="shared" si="5734"/>
        <v>67798.7712343882</v>
      </c>
      <c r="AT782" s="18">
        <f ca="1" t="shared" si="5735"/>
        <v>70172.4468182034</v>
      </c>
      <c r="AU782" s="18">
        <f ca="1">AP782*'Ejercicio 3 - TIR'!$D$5</f>
        <v>16030.0844942864</v>
      </c>
      <c r="AV782" s="18">
        <f ca="1">AQ782*'Ejercicio 3 - TIR'!$D$5</f>
        <v>19241.2984886529</v>
      </c>
      <c r="AW782" s="18">
        <f ca="1">AR782*'Ejercicio 3 - TIR'!$D$5</f>
        <v>26231.5829798938</v>
      </c>
      <c r="AX782" s="18">
        <f ca="1">AS782*'Ejercicio 3 - TIR'!$D$5</f>
        <v>33899.3856171941</v>
      </c>
      <c r="AY782" s="18">
        <f ca="1">AT782*'Ejercicio 3 - TIR'!$D$5</f>
        <v>35086.2234091017</v>
      </c>
      <c r="AZ782" s="18">
        <f ca="1" t="shared" ref="AZ782:BD782" si="5828">AJ782-AU782-AE782</f>
        <v>25340.3291426275</v>
      </c>
      <c r="BA782" s="18">
        <f ca="1" t="shared" si="5828"/>
        <v>27896.0636410224</v>
      </c>
      <c r="BB782" s="18">
        <f ca="1" t="shared" si="5828"/>
        <v>33989.9871794309</v>
      </c>
      <c r="BC782" s="18">
        <f ca="1" t="shared" si="5828"/>
        <v>40531.4738494805</v>
      </c>
      <c r="BD782" s="18">
        <f ca="1" t="shared" si="5828"/>
        <v>40239.0006169789</v>
      </c>
      <c r="BE782" s="18">
        <f ca="1" t="shared" ref="BE782:BI782" si="5829">AZ782/Z782</f>
        <v>21974.4066292541</v>
      </c>
      <c r="BF782" s="18">
        <f ca="1" t="shared" si="5829"/>
        <v>21121.9321357031</v>
      </c>
      <c r="BG782" s="18">
        <f ca="1" t="shared" si="5829"/>
        <v>21931.4890605551</v>
      </c>
      <c r="BH782" s="18">
        <f ca="1" t="shared" si="5829"/>
        <v>22055.3925868195</v>
      </c>
      <c r="BI782" s="18">
        <f ca="1" t="shared" si="5829"/>
        <v>18159.8262237206</v>
      </c>
      <c r="BJ782" s="18">
        <f ca="1" t="shared" si="5738"/>
        <v>65265.2533841623</v>
      </c>
      <c r="BK782" s="18">
        <f ca="1" t="shared" si="5739"/>
        <v>30626.8584690987</v>
      </c>
      <c r="BL782" s="18">
        <f ca="1" t="shared" si="5740"/>
        <v>95892.111853261</v>
      </c>
      <c r="BM782" s="18">
        <f ca="1">BK782*'Ejercicio 3 - TIR'!$D$5</f>
        <v>15313.4292345493</v>
      </c>
      <c r="BN782" s="18">
        <f ca="1" t="shared" si="5741"/>
        <v>80578.6826187117</v>
      </c>
      <c r="BO782" s="18">
        <f ca="1" t="shared" si="5742"/>
        <v>36365.0898694213</v>
      </c>
      <c r="BP782" s="18">
        <f ca="1" t="shared" si="5743"/>
        <v>-98563.5263544931</v>
      </c>
      <c r="BQ782" s="18">
        <f ca="1" t="shared" ref="BQ782:BT782" si="5830">BE782</f>
        <v>21974.4066292541</v>
      </c>
      <c r="BR782" s="18">
        <f ca="1" t="shared" si="5830"/>
        <v>21121.9321357031</v>
      </c>
      <c r="BS782" s="18">
        <f ca="1" t="shared" si="5830"/>
        <v>21931.4890605551</v>
      </c>
      <c r="BT782" s="18">
        <f ca="1" t="shared" si="5830"/>
        <v>22055.3925868195</v>
      </c>
      <c r="BU782" s="18">
        <f ca="1" t="shared" si="5745"/>
        <v>54524.9160931419</v>
      </c>
      <c r="BV782" s="20">
        <f ca="1" t="shared" si="5746"/>
        <v>11.4521295680578</v>
      </c>
    </row>
    <row r="783" ht="15" customHeight="1" spans="1:74">
      <c r="A783" s="16">
        <v>782</v>
      </c>
      <c r="B783" s="17">
        <f ca="1" t="shared" ref="B783:F783" si="5831">RAND()</f>
        <v>0.598229345883781</v>
      </c>
      <c r="C783" s="18">
        <f ca="1">IF(B783&lt;=('Ejercicio 3 - TIR'!$D$13-'Ejercicio 3 - TIR'!$C$13)/('Ejercicio 3 - TIR'!$E$13-'Ejercicio 3 - TIR'!$C$13),'Ejercicio 3 - TIR'!$C$13+SQRT(('Ejercicio 3 - TIR'!$E$13-'Ejercicio 3 - TIR'!$C$13)*('Ejercicio 3 - TIR'!$D$13-'Ejercicio 3 - TIR'!$C$13)*B783),'Ejercicio 3 - TIR'!$E$13-SQRT(('Ejercicio 3 - TIR'!$E$13-'Ejercicio 3 - TIR'!$C$13)*('Ejercicio 3 - TIR'!$E$13-'Ejercicio 3 - TIR'!$D$13)*(1-B783)))</f>
        <v>78042.6598846886</v>
      </c>
      <c r="D783" s="17">
        <f ca="1" t="shared" si="5831"/>
        <v>0.73970040647828</v>
      </c>
      <c r="E783" s="18">
        <f ca="1">IF(D783&lt;=('Ejercicio 3 - TIR'!$D$14-'Ejercicio 3 - TIR'!$C$14)/('Ejercicio 3 - TIR'!$E$14-'Ejercicio 3 - TIR'!$C$14),'Ejercicio 3 - TIR'!$C$14+SQRT(('Ejercicio 3 - TIR'!$E$14-'Ejercicio 3 - TIR'!$C$14)*('Ejercicio 3 - TIR'!$D$14-'Ejercicio 3 - TIR'!$C$14)*D783),'Ejercicio 3 - TIR'!$E$14-SQRT(('Ejercicio 3 - TIR'!$E$14-'Ejercicio 3 - TIR'!$C$14)*('Ejercicio 3 - TIR'!$E$14-'Ejercicio 3 - TIR'!$D$14)*(1-D783)))</f>
        <v>33751.4050356694</v>
      </c>
      <c r="F783" s="17">
        <f ca="1" t="shared" si="5831"/>
        <v>0.243582289383295</v>
      </c>
      <c r="G783" s="18">
        <f ca="1">IF(F783&lt;=('Ejercicio 3 - TIR'!$D$18-'Ejercicio 3 - TIR'!$C$18)/('Ejercicio 3 - TIR'!$E$18-'Ejercicio 3 - TIR'!$C$18),'Ejercicio 3 - TIR'!$C$18+SQRT(('Ejercicio 3 - TIR'!$E$18-'Ejercicio 3 - TIR'!$C$18)*('Ejercicio 3 - TIR'!$D$18-'Ejercicio 3 - TIR'!$C$18)*F783),'Ejercicio 3 - TIR'!$E$18-SQRT(('Ejercicio 3 - TIR'!$E$18-'Ejercicio 3 - TIR'!$C$18)*('Ejercicio 3 - TIR'!$E$18-'Ejercicio 3 - TIR'!$D$18)*(1-F783)))</f>
        <v>36044.6127591016</v>
      </c>
      <c r="H783" s="17">
        <f ca="1" t="shared" ref="H783:L783" si="5832">RAND()</f>
        <v>0.337752699565639</v>
      </c>
      <c r="I783" s="18">
        <f ca="1">IF(H783&lt;=('Ejercicio 3 - TIR'!$D$18-'Ejercicio 3 - TIR'!$C$18)/('Ejercicio 3 - TIR'!$E$18-'Ejercicio 3 - TIR'!$C$18),'Ejercicio 3 - TIR'!$C$18+SQRT(('Ejercicio 3 - TIR'!$E$18-'Ejercicio 3 - TIR'!$C$18)*('Ejercicio 3 - TIR'!$D$18-'Ejercicio 3 - TIR'!$C$18)*H783),'Ejercicio 3 - TIR'!$E$18-SQRT(('Ejercicio 3 - TIR'!$E$18-'Ejercicio 3 - TIR'!$C$18)*('Ejercicio 3 - TIR'!$E$18-'Ejercicio 3 - TIR'!$D$18)*(1-H783)))</f>
        <v>37117.7879242673</v>
      </c>
      <c r="J783" s="17">
        <f ca="1" t="shared" si="5832"/>
        <v>0.789628223697136</v>
      </c>
      <c r="K783" s="18">
        <f ca="1">IF(J783&lt;=('Ejercicio 3 - TIR'!$D$18-'Ejercicio 3 - TIR'!$C$18)/('Ejercicio 3 - TIR'!$E$18-'Ejercicio 3 - TIR'!$C$18),'Ejercicio 3 - TIR'!$C$18+SQRT(('Ejercicio 3 - TIR'!$E$18-'Ejercicio 3 - TIR'!$C$18)*('Ejercicio 3 - TIR'!$D$18-'Ejercicio 3 - TIR'!$C$18)*J783),'Ejercicio 3 - TIR'!$E$18-SQRT(('Ejercicio 3 - TIR'!$E$18-'Ejercicio 3 - TIR'!$C$18)*('Ejercicio 3 - TIR'!$E$18-'Ejercicio 3 - TIR'!$D$18)*(1-J783)))</f>
        <v>41027.8616309707</v>
      </c>
      <c r="L783" s="17">
        <f ca="1" t="shared" si="5832"/>
        <v>0.473818807467917</v>
      </c>
      <c r="M783" s="18">
        <f ca="1">IF(L783&lt;=('Ejercicio 3 - TIR'!$D$18-'Ejercicio 3 - TIR'!$C$18)/('Ejercicio 3 - TIR'!$E$18-'Ejercicio 3 - TIR'!$C$18),'Ejercicio 3 - TIR'!$C$18+SQRT(('Ejercicio 3 - TIR'!$E$18-'Ejercicio 3 - TIR'!$C$18)*('Ejercicio 3 - TIR'!$D$18-'Ejercicio 3 - TIR'!$C$18)*L783),'Ejercicio 3 - TIR'!$E$18-SQRT(('Ejercicio 3 - TIR'!$E$18-'Ejercicio 3 - TIR'!$C$18)*('Ejercicio 3 - TIR'!$E$18-'Ejercicio 3 - TIR'!$D$18)*(1-L783)))</f>
        <v>38430.4698042391</v>
      </c>
      <c r="N783" s="17">
        <f ca="1" t="shared" ref="N783:R783" si="5833">RAND()</f>
        <v>0.00707251434843448</v>
      </c>
      <c r="O783" s="18">
        <f ca="1">IF(N783&lt;=('Ejercicio 3 - TIR'!$D$18-'Ejercicio 3 - TIR'!$C$18)/('Ejercicio 3 - TIR'!$E$18-'Ejercicio 3 - TIR'!$C$18),'Ejercicio 3 - TIR'!$C$18+SQRT(('Ejercicio 3 - TIR'!$E$18-'Ejercicio 3 - TIR'!$C$18)*('Ejercicio 3 - TIR'!$D$18-'Ejercicio 3 - TIR'!$C$18)*N783),'Ejercicio 3 - TIR'!$E$18-SQRT(('Ejercicio 3 - TIR'!$E$18-'Ejercicio 3 - TIR'!$C$18)*('Ejercicio 3 - TIR'!$E$18-'Ejercicio 3 - TIR'!$D$18)*(1-N783)))</f>
        <v>31029.9889088069</v>
      </c>
      <c r="P783" s="17">
        <f ca="1" t="shared" si="5833"/>
        <v>0.175828535761154</v>
      </c>
      <c r="Q783" s="19">
        <f ca="1">IF(P783&lt;=('Ejercicio 3 - TIR'!$D$22-'Ejercicio 3 - TIR'!$C$22)/('Ejercicio 3 - TIR'!$E$22-'Ejercicio 3 - TIR'!$C$22),'Ejercicio 3 - TIR'!$C$22+SQRT(('Ejercicio 3 - TIR'!$E$22-'Ejercicio 3 - TIR'!$C$22)*('Ejercicio 3 - TIR'!$D$22-'Ejercicio 3 - TIR'!$C$22)*P783),'Ejercicio 3 - TIR'!$E$22-SQRT(('Ejercicio 3 - TIR'!$E$22-'Ejercicio 3 - TIR'!$C$22)*('Ejercicio 3 - TIR'!$E$22-'Ejercicio 3 - TIR'!$D$22)*(1-P783)))</f>
        <v>0.13779020416887</v>
      </c>
      <c r="R783" s="17">
        <f ca="1" t="shared" si="5833"/>
        <v>0.818972111187519</v>
      </c>
      <c r="S783" s="19">
        <f ca="1">IF(R783&lt;=('Ejercicio 3 - TIR'!$D$23-'Ejercicio 3 - TIR'!$C$23)/('Ejercicio 3 - TIR'!$E$23-'Ejercicio 3 - TIR'!$C$23),'Ejercicio 3 - TIR'!$C$23+SQRT(('Ejercicio 3 - TIR'!$E$23-'Ejercicio 3 - TIR'!$C$23)*('Ejercicio 3 - TIR'!$D$23-'Ejercicio 3 - TIR'!$C$23)*R783),'Ejercicio 3 - TIR'!$E$23-SQRT(('Ejercicio 3 - TIR'!$E$23-'Ejercicio 3 - TIR'!$C$23)*('Ejercicio 3 - TIR'!$E$23-'Ejercicio 3 - TIR'!$D$23)*(1-R783)))</f>
        <v>0.161948678722529</v>
      </c>
      <c r="T783" s="17">
        <f ca="1" t="shared" ref="T783:X783" si="5834">RAND()</f>
        <v>0.319080360434795</v>
      </c>
      <c r="U783" s="19">
        <f ca="1">IF(T783&lt;=('Ejercicio 3 - TIR'!$D$24-'Ejercicio 3 - TIR'!$C$24)/('Ejercicio 3 - TIR'!$E$24-'Ejercicio 3 - TIR'!$C$24),'Ejercicio 3 - TIR'!$C$24+SQRT(('Ejercicio 3 - TIR'!$E$24-'Ejercicio 3 - TIR'!$C$24)*('Ejercicio 3 - TIR'!$D$24-'Ejercicio 3 - TIR'!$C$24)*T783),'Ejercicio 3 - TIR'!$E$24-SQRT(('Ejercicio 3 - TIR'!$E$24-'Ejercicio 3 - TIR'!$C$24)*('Ejercicio 3 - TIR'!$E$24-'Ejercicio 3 - TIR'!$D$24)*(1-T783)))</f>
        <v>0.175885686332664</v>
      </c>
      <c r="V783" s="17">
        <f ca="1" t="shared" si="5834"/>
        <v>0.642423637992695</v>
      </c>
      <c r="W783" s="19">
        <f ca="1">IF(V783&lt;=('Ejercicio 3 - TIR'!$D$25-'Ejercicio 3 - TIR'!$C$25)/('Ejercicio 3 - TIR'!$E$25-'Ejercicio 3 - TIR'!$C$25),'Ejercicio 3 - TIR'!$C$25+SQRT(('Ejercicio 3 - TIR'!$E$25-'Ejercicio 3 - TIR'!$C$25)*('Ejercicio 3 - TIR'!$D$25-'Ejercicio 3 - TIR'!$C$25)*V783),'Ejercicio 3 - TIR'!$E$25-SQRT(('Ejercicio 3 - TIR'!$E$25-'Ejercicio 3 - TIR'!$C$25)*('Ejercicio 3 - TIR'!$E$25-'Ejercicio 3 - TIR'!$D$25)*(1-V783)))</f>
        <v>0.214623210051991</v>
      </c>
      <c r="X783" s="17">
        <f ca="1" t="shared" si="5834"/>
        <v>0.0152514880020891</v>
      </c>
      <c r="Y783" s="19">
        <f ca="1">IF(X783&lt;=('Ejercicio 3 - TIR'!$D$26-'Ejercicio 3 - TIR'!$C$26)/('Ejercicio 3 - TIR'!$E$26-'Ejercicio 3 - TIR'!$C$26),'Ejercicio 3 - TIR'!$C$26+SQRT(('Ejercicio 3 - TIR'!$E$26-'Ejercicio 3 - TIR'!$C$26)*('Ejercicio 3 - TIR'!$D$26-'Ejercicio 3 - TIR'!$C$26)*X783),'Ejercicio 3 - TIR'!$E$26-SQRT(('Ejercicio 3 - TIR'!$E$26-'Ejercicio 3 - TIR'!$C$26)*('Ejercicio 3 - TIR'!$E$26-'Ejercicio 3 - TIR'!$D$26)*(1-X783)))</f>
        <v>0.196417087938126</v>
      </c>
      <c r="Z783" s="17">
        <f ca="1" t="shared" si="5716"/>
        <v>1.13779020416887</v>
      </c>
      <c r="AA783" s="17">
        <f ca="1" t="shared" si="5717"/>
        <v>1.32205382439746</v>
      </c>
      <c r="AB783" s="17">
        <f ca="1" t="shared" si="5718"/>
        <v>1.55458416867032</v>
      </c>
      <c r="AC783" s="17">
        <f ca="1" t="shared" si="5719"/>
        <v>1.88823401324636</v>
      </c>
      <c r="AD783" s="17">
        <f ca="1" t="shared" si="5720"/>
        <v>2.25911543947393</v>
      </c>
      <c r="AE783" s="16">
        <f ca="1" t="shared" si="5721"/>
        <v>4650.61299085111</v>
      </c>
      <c r="AF783" s="16">
        <f ca="1" t="shared" si="5722"/>
        <v>5403.77361996928</v>
      </c>
      <c r="AG783" s="16">
        <f ca="1" t="shared" si="5723"/>
        <v>6354.22005190392</v>
      </c>
      <c r="AH783" s="16">
        <f ca="1" t="shared" si="5724"/>
        <v>7717.98315682026</v>
      </c>
      <c r="AI783" s="16">
        <f ca="1" t="shared" si="5725"/>
        <v>9233.9269332384</v>
      </c>
      <c r="AJ783" s="18">
        <f ca="1" t="shared" si="5726"/>
        <v>41011.2073103661</v>
      </c>
      <c r="AK783" s="18">
        <f ca="1" t="shared" si="5727"/>
        <v>49071.7134784513</v>
      </c>
      <c r="AL783" s="18">
        <f ca="1" t="shared" si="5728"/>
        <v>63781.2641659037</v>
      </c>
      <c r="AM783" s="18">
        <f ca="1" t="shared" si="5729"/>
        <v>72565.7202294013</v>
      </c>
      <c r="AN783" s="18">
        <f ca="1" t="shared" si="5730"/>
        <v>70100.3270305903</v>
      </c>
      <c r="AO783" s="18">
        <f ca="1">C783/'Ejercicio 3 - TIR'!$D$7</f>
        <v>15608.5319769377</v>
      </c>
      <c r="AP783" s="18">
        <f ca="1" t="shared" si="5731"/>
        <v>25402.6753334284</v>
      </c>
      <c r="AQ783" s="18">
        <f ca="1" t="shared" si="5732"/>
        <v>33463.1815015136</v>
      </c>
      <c r="AR783" s="18">
        <f ca="1" t="shared" si="5733"/>
        <v>48172.732188966</v>
      </c>
      <c r="AS783" s="18">
        <f ca="1" t="shared" si="5734"/>
        <v>56957.1882524636</v>
      </c>
      <c r="AT783" s="18">
        <f ca="1" t="shared" si="5735"/>
        <v>54491.7950536525</v>
      </c>
      <c r="AU783" s="18">
        <f ca="1">AP783*'Ejercicio 3 - TIR'!$D$5</f>
        <v>12701.3376667142</v>
      </c>
      <c r="AV783" s="18">
        <f ca="1">AQ783*'Ejercicio 3 - TIR'!$D$5</f>
        <v>16731.5907507568</v>
      </c>
      <c r="AW783" s="18">
        <f ca="1">AR783*'Ejercicio 3 - TIR'!$D$5</f>
        <v>24086.366094483</v>
      </c>
      <c r="AX783" s="18">
        <f ca="1">AS783*'Ejercicio 3 - TIR'!$D$5</f>
        <v>28478.5941262318</v>
      </c>
      <c r="AY783" s="18">
        <f ca="1">AT783*'Ejercicio 3 - TIR'!$D$5</f>
        <v>27245.8975268263</v>
      </c>
      <c r="AZ783" s="18">
        <f ca="1" t="shared" ref="AZ783:BD783" si="5835">AJ783-AU783-AE783</f>
        <v>23659.2566528008</v>
      </c>
      <c r="BA783" s="18">
        <f ca="1" t="shared" si="5835"/>
        <v>26936.3491077252</v>
      </c>
      <c r="BB783" s="18">
        <f ca="1" t="shared" si="5835"/>
        <v>33340.6780195168</v>
      </c>
      <c r="BC783" s="18">
        <f ca="1" t="shared" si="5835"/>
        <v>36369.1429463492</v>
      </c>
      <c r="BD783" s="18">
        <f ca="1" t="shared" si="5835"/>
        <v>33620.5025705256</v>
      </c>
      <c r="BE783" s="18">
        <f ca="1" t="shared" ref="BE783:BI783" si="5836">AZ783/Z783</f>
        <v>20794.0414376158</v>
      </c>
      <c r="BF783" s="18">
        <f ca="1" t="shared" si="5836"/>
        <v>20374.6236428777</v>
      </c>
      <c r="BG783" s="18">
        <f ca="1" t="shared" si="5836"/>
        <v>21446.6856741722</v>
      </c>
      <c r="BH783" s="18">
        <f ca="1" t="shared" si="5836"/>
        <v>19260.9298906873</v>
      </c>
      <c r="BI783" s="18">
        <f ca="1" t="shared" si="5836"/>
        <v>14882.1534230029</v>
      </c>
      <c r="BJ783" s="18">
        <f ca="1" t="shared" si="5738"/>
        <v>76248.3202200187</v>
      </c>
      <c r="BK783" s="18">
        <f ca="1" t="shared" si="5739"/>
        <v>35261.4755766225</v>
      </c>
      <c r="BL783" s="18">
        <f ca="1" t="shared" si="5740"/>
        <v>111509.795796641</v>
      </c>
      <c r="BM783" s="18">
        <f ca="1">BK783*'Ejercicio 3 - TIR'!$D$5</f>
        <v>17630.7377883112</v>
      </c>
      <c r="BN783" s="18">
        <f ca="1" t="shared" si="5741"/>
        <v>93879.0580083299</v>
      </c>
      <c r="BO783" s="18">
        <f ca="1" t="shared" si="5742"/>
        <v>41555.6710241382</v>
      </c>
      <c r="BP783" s="18">
        <f ca="1" t="shared" si="5743"/>
        <v>-111794.064920358</v>
      </c>
      <c r="BQ783" s="18">
        <f ca="1" t="shared" ref="BQ783:BT783" si="5837">BE783</f>
        <v>20794.0414376158</v>
      </c>
      <c r="BR783" s="18">
        <f ca="1" t="shared" si="5837"/>
        <v>20374.6236428777</v>
      </c>
      <c r="BS783" s="18">
        <f ca="1" t="shared" si="5837"/>
        <v>21446.6856741722</v>
      </c>
      <c r="BT783" s="18">
        <f ca="1" t="shared" si="5837"/>
        <v>19260.9298906873</v>
      </c>
      <c r="BU783" s="18">
        <f ca="1" t="shared" si="5745"/>
        <v>56437.8244471411</v>
      </c>
      <c r="BV783" s="20">
        <f ca="1" t="shared" si="5746"/>
        <v>6.3904793904016</v>
      </c>
    </row>
    <row r="784" ht="15" customHeight="1" spans="1:74">
      <c r="A784" s="16">
        <v>783</v>
      </c>
      <c r="B784" s="17">
        <f ca="1" t="shared" ref="B784:F784" si="5838">RAND()</f>
        <v>0.588909785309457</v>
      </c>
      <c r="C784" s="18">
        <f ca="1">IF(B784&lt;=('Ejercicio 3 - TIR'!$D$13-'Ejercicio 3 - TIR'!$C$13)/('Ejercicio 3 - TIR'!$E$13-'Ejercicio 3 - TIR'!$C$13),'Ejercicio 3 - TIR'!$C$13+SQRT(('Ejercicio 3 - TIR'!$E$13-'Ejercicio 3 - TIR'!$C$13)*('Ejercicio 3 - TIR'!$D$13-'Ejercicio 3 - TIR'!$C$13)*B784),'Ejercicio 3 - TIR'!$E$13-SQRT(('Ejercicio 3 - TIR'!$E$13-'Ejercicio 3 - TIR'!$C$13)*('Ejercicio 3 - TIR'!$E$13-'Ejercicio 3 - TIR'!$D$13)*(1-B784)))</f>
        <v>77789.4561608985</v>
      </c>
      <c r="D784" s="17">
        <f ca="1" t="shared" si="5838"/>
        <v>0.408345357279251</v>
      </c>
      <c r="E784" s="18">
        <f ca="1">IF(D784&lt;=('Ejercicio 3 - TIR'!$D$14-'Ejercicio 3 - TIR'!$C$14)/('Ejercicio 3 - TIR'!$E$14-'Ejercicio 3 - TIR'!$C$14),'Ejercicio 3 - TIR'!$C$14+SQRT(('Ejercicio 3 - TIR'!$E$14-'Ejercicio 3 - TIR'!$C$14)*('Ejercicio 3 - TIR'!$D$14-'Ejercicio 3 - TIR'!$C$14)*D784),'Ejercicio 3 - TIR'!$E$14-SQRT(('Ejercicio 3 - TIR'!$E$14-'Ejercicio 3 - TIR'!$C$14)*('Ejercicio 3 - TIR'!$E$14-'Ejercicio 3 - TIR'!$D$14)*(1-D784)))</f>
        <v>30579.3738844962</v>
      </c>
      <c r="F784" s="17">
        <f ca="1" t="shared" si="5838"/>
        <v>0.151621213531797</v>
      </c>
      <c r="G784" s="18">
        <f ca="1">IF(F784&lt;=('Ejercicio 3 - TIR'!$D$18-'Ejercicio 3 - TIR'!$C$18)/('Ejercicio 3 - TIR'!$E$18-'Ejercicio 3 - TIR'!$C$18),'Ejercicio 3 - TIR'!$C$18+SQRT(('Ejercicio 3 - TIR'!$E$18-'Ejercicio 3 - TIR'!$C$18)*('Ejercicio 3 - TIR'!$D$18-'Ejercicio 3 - TIR'!$C$18)*F784),'Ejercicio 3 - TIR'!$E$18-SQRT(('Ejercicio 3 - TIR'!$E$18-'Ejercicio 3 - TIR'!$C$18)*('Ejercicio 3 - TIR'!$E$18-'Ejercicio 3 - TIR'!$D$18)*(1-F784)))</f>
        <v>34768.9812360471</v>
      </c>
      <c r="H784" s="17">
        <f ca="1" t="shared" ref="H784:L784" si="5839">RAND()</f>
        <v>0.0349189521094526</v>
      </c>
      <c r="I784" s="18">
        <f ca="1">IF(H784&lt;=('Ejercicio 3 - TIR'!$D$18-'Ejercicio 3 - TIR'!$C$18)/('Ejercicio 3 - TIR'!$E$18-'Ejercicio 3 - TIR'!$C$18),'Ejercicio 3 - TIR'!$C$18+SQRT(('Ejercicio 3 - TIR'!$E$18-'Ejercicio 3 - TIR'!$C$18)*('Ejercicio 3 - TIR'!$D$18-'Ejercicio 3 - TIR'!$C$18)*H784),'Ejercicio 3 - TIR'!$E$18-SQRT(('Ejercicio 3 - TIR'!$E$18-'Ejercicio 3 - TIR'!$C$18)*('Ejercicio 3 - TIR'!$E$18-'Ejercicio 3 - TIR'!$D$18)*(1-H784)))</f>
        <v>32288.6333949364</v>
      </c>
      <c r="J784" s="17">
        <f ca="1" t="shared" si="5839"/>
        <v>0.337170432876532</v>
      </c>
      <c r="K784" s="18">
        <f ca="1">IF(J784&lt;=('Ejercicio 3 - TIR'!$D$18-'Ejercicio 3 - TIR'!$C$18)/('Ejercicio 3 - TIR'!$E$18-'Ejercicio 3 - TIR'!$C$18),'Ejercicio 3 - TIR'!$C$18+SQRT(('Ejercicio 3 - TIR'!$E$18-'Ejercicio 3 - TIR'!$C$18)*('Ejercicio 3 - TIR'!$D$18-'Ejercicio 3 - TIR'!$C$18)*J784),'Ejercicio 3 - TIR'!$E$18-SQRT(('Ejercicio 3 - TIR'!$E$18-'Ejercicio 3 - TIR'!$C$18)*('Ejercicio 3 - TIR'!$E$18-'Ejercicio 3 - TIR'!$D$18)*(1-J784)))</f>
        <v>37111.6499443856</v>
      </c>
      <c r="L784" s="17">
        <f ca="1" t="shared" si="5839"/>
        <v>0.626121847368185</v>
      </c>
      <c r="M784" s="18">
        <f ca="1">IF(L784&lt;=('Ejercicio 3 - TIR'!$D$18-'Ejercicio 3 - TIR'!$C$18)/('Ejercicio 3 - TIR'!$E$18-'Ejercicio 3 - TIR'!$C$18),'Ejercicio 3 - TIR'!$C$18+SQRT(('Ejercicio 3 - TIR'!$E$18-'Ejercicio 3 - TIR'!$C$18)*('Ejercicio 3 - TIR'!$D$18-'Ejercicio 3 - TIR'!$C$18)*L784),'Ejercicio 3 - TIR'!$E$18-SQRT(('Ejercicio 3 - TIR'!$E$18-'Ejercicio 3 - TIR'!$C$18)*('Ejercicio 3 - TIR'!$E$18-'Ejercicio 3 - TIR'!$D$18)*(1-L784)))</f>
        <v>39691.144261914</v>
      </c>
      <c r="N784" s="17">
        <f ca="1" t="shared" ref="N784:R784" si="5840">RAND()</f>
        <v>0.0934473697031442</v>
      </c>
      <c r="O784" s="18">
        <f ca="1">IF(N784&lt;=('Ejercicio 3 - TIR'!$D$18-'Ejercicio 3 - TIR'!$C$18)/('Ejercicio 3 - TIR'!$E$18-'Ejercicio 3 - TIR'!$C$18),'Ejercicio 3 - TIR'!$C$18+SQRT(('Ejercicio 3 - TIR'!$E$18-'Ejercicio 3 - TIR'!$C$18)*('Ejercicio 3 - TIR'!$D$18-'Ejercicio 3 - TIR'!$C$18)*N784),'Ejercicio 3 - TIR'!$E$18-SQRT(('Ejercicio 3 - TIR'!$E$18-'Ejercicio 3 - TIR'!$C$18)*('Ejercicio 3 - TIR'!$E$18-'Ejercicio 3 - TIR'!$D$18)*(1-N784)))</f>
        <v>33743.9425016247</v>
      </c>
      <c r="P784" s="17">
        <f ca="1" t="shared" si="5840"/>
        <v>0.83692964296716</v>
      </c>
      <c r="Q784" s="19">
        <f ca="1">IF(P784&lt;=('Ejercicio 3 - TIR'!$D$22-'Ejercicio 3 - TIR'!$C$22)/('Ejercicio 3 - TIR'!$E$22-'Ejercicio 3 - TIR'!$C$22),'Ejercicio 3 - TIR'!$C$22+SQRT(('Ejercicio 3 - TIR'!$E$22-'Ejercicio 3 - TIR'!$C$22)*('Ejercicio 3 - TIR'!$D$22-'Ejercicio 3 - TIR'!$C$22)*P784),'Ejercicio 3 - TIR'!$E$22-SQRT(('Ejercicio 3 - TIR'!$E$22-'Ejercicio 3 - TIR'!$C$22)*('Ejercicio 3 - TIR'!$E$22-'Ejercicio 3 - TIR'!$D$22)*(1-P784)))</f>
        <v>0.16286738074143</v>
      </c>
      <c r="R784" s="17">
        <f ca="1" t="shared" si="5840"/>
        <v>0.474526960808734</v>
      </c>
      <c r="S784" s="19">
        <f ca="1">IF(R784&lt;=('Ejercicio 3 - TIR'!$D$23-'Ejercicio 3 - TIR'!$C$23)/('Ejercicio 3 - TIR'!$E$23-'Ejercicio 3 - TIR'!$C$23),'Ejercicio 3 - TIR'!$C$23+SQRT(('Ejercicio 3 - TIR'!$E$23-'Ejercicio 3 - TIR'!$C$23)*('Ejercicio 3 - TIR'!$D$23-'Ejercicio 3 - TIR'!$C$23)*R784),'Ejercicio 3 - TIR'!$E$23-SQRT(('Ejercicio 3 - TIR'!$E$23-'Ejercicio 3 - TIR'!$C$23)*('Ejercicio 3 - TIR'!$E$23-'Ejercicio 3 - TIR'!$D$23)*(1-R784)))</f>
        <v>0.149225819568589</v>
      </c>
      <c r="T784" s="17">
        <f ca="1" t="shared" ref="T784:X784" si="5841">RAND()</f>
        <v>0.478189172106001</v>
      </c>
      <c r="U784" s="19">
        <f ca="1">IF(T784&lt;=('Ejercicio 3 - TIR'!$D$24-'Ejercicio 3 - TIR'!$C$24)/('Ejercicio 3 - TIR'!$E$24-'Ejercicio 3 - TIR'!$C$24),'Ejercicio 3 - TIR'!$C$24+SQRT(('Ejercicio 3 - TIR'!$E$24-'Ejercicio 3 - TIR'!$C$24)*('Ejercicio 3 - TIR'!$D$24-'Ejercicio 3 - TIR'!$C$24)*T784),'Ejercicio 3 - TIR'!$E$24-SQRT(('Ejercicio 3 - TIR'!$E$24-'Ejercicio 3 - TIR'!$C$24)*('Ejercicio 3 - TIR'!$E$24-'Ejercicio 3 - TIR'!$D$24)*(1-T784)))</f>
        <v>0.181776050464359</v>
      </c>
      <c r="V784" s="17">
        <f ca="1" t="shared" si="5841"/>
        <v>0.148232337390349</v>
      </c>
      <c r="W784" s="19">
        <f ca="1">IF(V784&lt;=('Ejercicio 3 - TIR'!$D$25-'Ejercicio 3 - TIR'!$C$25)/('Ejercicio 3 - TIR'!$E$25-'Ejercicio 3 - TIR'!$C$25),'Ejercicio 3 - TIR'!$C$25+SQRT(('Ejercicio 3 - TIR'!$E$25-'Ejercicio 3 - TIR'!$C$25)*('Ejercicio 3 - TIR'!$D$25-'Ejercicio 3 - TIR'!$C$25)*V784),'Ejercicio 3 - TIR'!$E$25-SQRT(('Ejercicio 3 - TIR'!$E$25-'Ejercicio 3 - TIR'!$C$25)*('Ejercicio 3 - TIR'!$E$25-'Ejercicio 3 - TIR'!$D$25)*(1-V784)))</f>
        <v>0.194405737480132</v>
      </c>
      <c r="X784" s="17">
        <f ca="1" t="shared" si="5841"/>
        <v>0.168291609318456</v>
      </c>
      <c r="Y784" s="19">
        <f ca="1">IF(X784&lt;=('Ejercicio 3 - TIR'!$D$26-'Ejercicio 3 - TIR'!$C$26)/('Ejercicio 3 - TIR'!$E$26-'Ejercicio 3 - TIR'!$C$26),'Ejercicio 3 - TIR'!$C$26+SQRT(('Ejercicio 3 - TIR'!$E$26-'Ejercicio 3 - TIR'!$C$26)*('Ejercicio 3 - TIR'!$D$26-'Ejercicio 3 - TIR'!$C$26)*X784),'Ejercicio 3 - TIR'!$E$26-SQRT(('Ejercicio 3 - TIR'!$E$26-'Ejercicio 3 - TIR'!$C$26)*('Ejercicio 3 - TIR'!$E$26-'Ejercicio 3 - TIR'!$D$26)*(1-X784)))</f>
        <v>0.211316363319287</v>
      </c>
      <c r="Z784" s="17">
        <f ca="1" t="shared" si="5716"/>
        <v>1.16286738074143</v>
      </c>
      <c r="AA784" s="17">
        <f ca="1" t="shared" si="5717"/>
        <v>1.33639721868215</v>
      </c>
      <c r="AB784" s="17">
        <f ca="1" t="shared" si="5718"/>
        <v>1.57932222694574</v>
      </c>
      <c r="AC784" s="17">
        <f ca="1" t="shared" si="5719"/>
        <v>1.8863515291939</v>
      </c>
      <c r="AD784" s="17">
        <f ca="1" t="shared" si="5720"/>
        <v>2.28496847428493</v>
      </c>
      <c r="AE784" s="16">
        <f ca="1" t="shared" si="5721"/>
        <v>4980.38252928079</v>
      </c>
      <c r="AF784" s="16">
        <f ca="1" t="shared" si="5722"/>
        <v>5723.5841939778</v>
      </c>
      <c r="AG784" s="16">
        <f ca="1" t="shared" si="5723"/>
        <v>6763.99472325932</v>
      </c>
      <c r="AH784" s="16">
        <f ca="1" t="shared" si="5724"/>
        <v>8078.95410574627</v>
      </c>
      <c r="AI784" s="16">
        <f ca="1" t="shared" si="5725"/>
        <v>9786.16930679599</v>
      </c>
      <c r="AJ784" s="18">
        <f ca="1" t="shared" si="5726"/>
        <v>40431.7141410101</v>
      </c>
      <c r="AK784" s="18">
        <f ca="1" t="shared" si="5727"/>
        <v>43150.4398640405</v>
      </c>
      <c r="AL784" s="18">
        <f ca="1" t="shared" si="5728"/>
        <v>58611.253635798</v>
      </c>
      <c r="AM784" s="18">
        <f ca="1" t="shared" si="5729"/>
        <v>74871.4506739169</v>
      </c>
      <c r="AN784" s="18">
        <f ca="1" t="shared" si="5730"/>
        <v>77103.8448142956</v>
      </c>
      <c r="AO784" s="18">
        <f ca="1">C784/'Ejercicio 3 - TIR'!$D$7</f>
        <v>15557.8912321797</v>
      </c>
      <c r="AP784" s="18">
        <f ca="1" t="shared" si="5731"/>
        <v>24873.8229088304</v>
      </c>
      <c r="AQ784" s="18">
        <f ca="1" t="shared" si="5732"/>
        <v>27592.5486318608</v>
      </c>
      <c r="AR784" s="18">
        <f ca="1" t="shared" si="5733"/>
        <v>43053.3624036183</v>
      </c>
      <c r="AS784" s="18">
        <f ca="1" t="shared" si="5734"/>
        <v>59313.5594417372</v>
      </c>
      <c r="AT784" s="18">
        <f ca="1" t="shared" si="5735"/>
        <v>61545.9535821159</v>
      </c>
      <c r="AU784" s="18">
        <f ca="1">AP784*'Ejercicio 3 - TIR'!$D$5</f>
        <v>12436.9114544152</v>
      </c>
      <c r="AV784" s="18">
        <f ca="1">AQ784*'Ejercicio 3 - TIR'!$D$5</f>
        <v>13796.2743159304</v>
      </c>
      <c r="AW784" s="18">
        <f ca="1">AR784*'Ejercicio 3 - TIR'!$D$5</f>
        <v>21526.6812018091</v>
      </c>
      <c r="AX784" s="18">
        <f ca="1">AS784*'Ejercicio 3 - TIR'!$D$5</f>
        <v>29656.7797208686</v>
      </c>
      <c r="AY784" s="18">
        <f ca="1">AT784*'Ejercicio 3 - TIR'!$D$5</f>
        <v>30772.976791058</v>
      </c>
      <c r="AZ784" s="18">
        <f ca="1" t="shared" ref="AZ784:BD784" si="5842">AJ784-AU784-AE784</f>
        <v>23014.4201573141</v>
      </c>
      <c r="BA784" s="18">
        <f ca="1" t="shared" si="5842"/>
        <v>23630.5813541323</v>
      </c>
      <c r="BB784" s="18">
        <f ca="1" t="shared" si="5842"/>
        <v>30320.5777107295</v>
      </c>
      <c r="BC784" s="18">
        <f ca="1" t="shared" si="5842"/>
        <v>37135.7168473021</v>
      </c>
      <c r="BD784" s="18">
        <f ca="1" t="shared" si="5842"/>
        <v>36544.6987164417</v>
      </c>
      <c r="BE784" s="18">
        <f ca="1" t="shared" ref="BE784:BI784" si="5843">AZ784/Z784</f>
        <v>19791.0961632103</v>
      </c>
      <c r="BF784" s="18">
        <f ca="1" t="shared" si="5843"/>
        <v>17682.3036023937</v>
      </c>
      <c r="BG784" s="18">
        <f ca="1" t="shared" si="5843"/>
        <v>19198.4746326065</v>
      </c>
      <c r="BH784" s="18">
        <f ca="1" t="shared" si="5843"/>
        <v>19686.5304650674</v>
      </c>
      <c r="BI784" s="18">
        <f ca="1" t="shared" si="5843"/>
        <v>15993.5242554619</v>
      </c>
      <c r="BJ784" s="18">
        <f ca="1" t="shared" si="5738"/>
        <v>69872.9052894456</v>
      </c>
      <c r="BK784" s="18">
        <f ca="1" t="shared" si="5739"/>
        <v>35549.2909918845</v>
      </c>
      <c r="BL784" s="18">
        <f ca="1" t="shared" si="5740"/>
        <v>105422.19628133</v>
      </c>
      <c r="BM784" s="18">
        <f ca="1">BK784*'Ejercicio 3 - TIR'!$D$5</f>
        <v>17774.6454959422</v>
      </c>
      <c r="BN784" s="18">
        <f ca="1" t="shared" si="5741"/>
        <v>87647.5507853878</v>
      </c>
      <c r="BO784" s="18">
        <f ca="1" t="shared" si="5742"/>
        <v>38358.319500586</v>
      </c>
      <c r="BP784" s="18">
        <f ca="1" t="shared" si="5743"/>
        <v>-108368.830045395</v>
      </c>
      <c r="BQ784" s="18">
        <f ca="1" t="shared" ref="BQ784:BT784" si="5844">BE784</f>
        <v>19791.0961632103</v>
      </c>
      <c r="BR784" s="18">
        <f ca="1" t="shared" si="5844"/>
        <v>17682.3036023937</v>
      </c>
      <c r="BS784" s="18">
        <f ca="1" t="shared" si="5844"/>
        <v>19198.4746326065</v>
      </c>
      <c r="BT784" s="18">
        <f ca="1" t="shared" si="5844"/>
        <v>19686.5304650674</v>
      </c>
      <c r="BU784" s="18">
        <f ca="1" t="shared" si="5745"/>
        <v>54351.8437560479</v>
      </c>
      <c r="BV784" s="20">
        <f ca="1" t="shared" si="5746"/>
        <v>5.52977528808332</v>
      </c>
    </row>
    <row r="785" ht="15" customHeight="1" spans="1:74">
      <c r="A785" s="16">
        <v>784</v>
      </c>
      <c r="B785" s="17">
        <f ca="1" t="shared" ref="B785:F785" si="5845">RAND()</f>
        <v>0.608128251898477</v>
      </c>
      <c r="C785" s="18">
        <f ca="1">IF(B785&lt;=('Ejercicio 3 - TIR'!$D$13-'Ejercicio 3 - TIR'!$C$13)/('Ejercicio 3 - TIR'!$E$13-'Ejercicio 3 - TIR'!$C$13),'Ejercicio 3 - TIR'!$C$13+SQRT(('Ejercicio 3 - TIR'!$E$13-'Ejercicio 3 - TIR'!$C$13)*('Ejercicio 3 - TIR'!$D$13-'Ejercicio 3 - TIR'!$C$13)*B785),'Ejercicio 3 - TIR'!$E$13-SQRT(('Ejercicio 3 - TIR'!$E$13-'Ejercicio 3 - TIR'!$C$13)*('Ejercicio 3 - TIR'!$E$13-'Ejercicio 3 - TIR'!$D$13)*(1-B785)))</f>
        <v>78314.8415333937</v>
      </c>
      <c r="D785" s="17">
        <f ca="1" t="shared" si="5845"/>
        <v>0.0848734642055793</v>
      </c>
      <c r="E785" s="18">
        <f ca="1">IF(D785&lt;=('Ejercicio 3 - TIR'!$D$14-'Ejercicio 3 - TIR'!$C$14)/('Ejercicio 3 - TIR'!$E$14-'Ejercicio 3 - TIR'!$C$14),'Ejercicio 3 - TIR'!$C$14+SQRT(('Ejercicio 3 - TIR'!$E$14-'Ejercicio 3 - TIR'!$C$14)*('Ejercicio 3 - TIR'!$D$14-'Ejercicio 3 - TIR'!$C$14)*D785),'Ejercicio 3 - TIR'!$E$14-SQRT(('Ejercicio 3 - TIR'!$E$14-'Ejercicio 3 - TIR'!$C$14)*('Ejercicio 3 - TIR'!$E$14-'Ejercicio 3 - TIR'!$D$14)*(1-D785)))</f>
        <v>27522.9961980587</v>
      </c>
      <c r="F785" s="17">
        <f ca="1" t="shared" si="5845"/>
        <v>0.21906681521973</v>
      </c>
      <c r="G785" s="18">
        <f ca="1">IF(F785&lt;=('Ejercicio 3 - TIR'!$D$18-'Ejercicio 3 - TIR'!$C$18)/('Ejercicio 3 - TIR'!$E$18-'Ejercicio 3 - TIR'!$C$18),'Ejercicio 3 - TIR'!$C$18+SQRT(('Ejercicio 3 - TIR'!$E$18-'Ejercicio 3 - TIR'!$C$18)*('Ejercicio 3 - TIR'!$D$18-'Ejercicio 3 - TIR'!$C$18)*F785),'Ejercicio 3 - TIR'!$E$18-SQRT(('Ejercicio 3 - TIR'!$E$18-'Ejercicio 3 - TIR'!$C$18)*('Ejercicio 3 - TIR'!$E$18-'Ejercicio 3 - TIR'!$D$18)*(1-F785)))</f>
        <v>35732.3662027961</v>
      </c>
      <c r="H785" s="17">
        <f ca="1" t="shared" ref="H785:L785" si="5846">RAND()</f>
        <v>0.864007019257174</v>
      </c>
      <c r="I785" s="18">
        <f ca="1">IF(H785&lt;=('Ejercicio 3 - TIR'!$D$18-'Ejercicio 3 - TIR'!$C$18)/('Ejercicio 3 - TIR'!$E$18-'Ejercicio 3 - TIR'!$C$18),'Ejercicio 3 - TIR'!$C$18+SQRT(('Ejercicio 3 - TIR'!$E$18-'Ejercicio 3 - TIR'!$C$18)*('Ejercicio 3 - TIR'!$D$18-'Ejercicio 3 - TIR'!$C$18)*H785),'Ejercicio 3 - TIR'!$E$18-SQRT(('Ejercicio 3 - TIR'!$E$18-'Ejercicio 3 - TIR'!$C$18)*('Ejercicio 3 - TIR'!$E$18-'Ejercicio 3 - TIR'!$D$18)*(1-H785)))</f>
        <v>41806.3385345795</v>
      </c>
      <c r="J785" s="17">
        <f ca="1" t="shared" si="5846"/>
        <v>0.996946018347739</v>
      </c>
      <c r="K785" s="18">
        <f ca="1">IF(J785&lt;=('Ejercicio 3 - TIR'!$D$18-'Ejercicio 3 - TIR'!$C$18)/('Ejercicio 3 - TIR'!$E$18-'Ejercicio 3 - TIR'!$C$18),'Ejercicio 3 - TIR'!$C$18+SQRT(('Ejercicio 3 - TIR'!$E$18-'Ejercicio 3 - TIR'!$C$18)*('Ejercicio 3 - TIR'!$D$18-'Ejercicio 3 - TIR'!$C$18)*J785),'Ejercicio 3 - TIR'!$E$18-SQRT(('Ejercicio 3 - TIR'!$E$18-'Ejercicio 3 - TIR'!$C$18)*('Ejercicio 3 - TIR'!$E$18-'Ejercicio 3 - TIR'!$D$18)*(1-J785)))</f>
        <v>44521.409753631</v>
      </c>
      <c r="L785" s="17">
        <f ca="1" t="shared" si="5846"/>
        <v>0.21441750279912</v>
      </c>
      <c r="M785" s="18">
        <f ca="1">IF(L785&lt;=('Ejercicio 3 - TIR'!$D$18-'Ejercicio 3 - TIR'!$C$18)/('Ejercicio 3 - TIR'!$E$18-'Ejercicio 3 - TIR'!$C$18),'Ejercicio 3 - TIR'!$C$18+SQRT(('Ejercicio 3 - TIR'!$E$18-'Ejercicio 3 - TIR'!$C$18)*('Ejercicio 3 - TIR'!$D$18-'Ejercicio 3 - TIR'!$C$18)*L785),'Ejercicio 3 - TIR'!$E$18-SQRT(('Ejercicio 3 - TIR'!$E$18-'Ejercicio 3 - TIR'!$C$18)*('Ejercicio 3 - TIR'!$E$18-'Ejercicio 3 - TIR'!$D$18)*(1-L785)))</f>
        <v>35671.2102253283</v>
      </c>
      <c r="N785" s="17">
        <f ca="1" t="shared" ref="N785:R785" si="5847">RAND()</f>
        <v>0.405537494395194</v>
      </c>
      <c r="O785" s="18">
        <f ca="1">IF(N785&lt;=('Ejercicio 3 - TIR'!$D$18-'Ejercicio 3 - TIR'!$C$18)/('Ejercicio 3 - TIR'!$E$18-'Ejercicio 3 - TIR'!$C$18),'Ejercicio 3 - TIR'!$C$18+SQRT(('Ejercicio 3 - TIR'!$E$18-'Ejercicio 3 - TIR'!$C$18)*('Ejercicio 3 - TIR'!$D$18-'Ejercicio 3 - TIR'!$C$18)*N785),'Ejercicio 3 - TIR'!$E$18-SQRT(('Ejercicio 3 - TIR'!$E$18-'Ejercicio 3 - TIR'!$C$18)*('Ejercicio 3 - TIR'!$E$18-'Ejercicio 3 - TIR'!$D$18)*(1-N785)))</f>
        <v>37799.3989614123</v>
      </c>
      <c r="P785" s="17">
        <f ca="1" t="shared" si="5847"/>
        <v>0.342735443853086</v>
      </c>
      <c r="Q785" s="19">
        <f ca="1">IF(P785&lt;=('Ejercicio 3 - TIR'!$D$22-'Ejercicio 3 - TIR'!$C$22)/('Ejercicio 3 - TIR'!$E$22-'Ejercicio 3 - TIR'!$C$22),'Ejercicio 3 - TIR'!$C$22+SQRT(('Ejercicio 3 - TIR'!$E$22-'Ejercicio 3 - TIR'!$C$22)*('Ejercicio 3 - TIR'!$D$22-'Ejercicio 3 - TIR'!$C$22)*P785),'Ejercicio 3 - TIR'!$E$22-SQRT(('Ejercicio 3 - TIR'!$E$22-'Ejercicio 3 - TIR'!$C$22)*('Ejercicio 3 - TIR'!$E$22-'Ejercicio 3 - TIR'!$D$22)*(1-P785)))</f>
        <v>0.144837950779715</v>
      </c>
      <c r="R785" s="17">
        <f ca="1" t="shared" si="5847"/>
        <v>0.183623546065627</v>
      </c>
      <c r="S785" s="19">
        <f ca="1">IF(R785&lt;=('Ejercicio 3 - TIR'!$D$23-'Ejercicio 3 - TIR'!$C$23)/('Ejercicio 3 - TIR'!$E$23-'Ejercicio 3 - TIR'!$C$23),'Ejercicio 3 - TIR'!$C$23+SQRT(('Ejercicio 3 - TIR'!$E$23-'Ejercicio 3 - TIR'!$C$23)*('Ejercicio 3 - TIR'!$D$23-'Ejercicio 3 - TIR'!$C$23)*R785),'Ejercicio 3 - TIR'!$E$23-SQRT(('Ejercicio 3 - TIR'!$E$23-'Ejercicio 3 - TIR'!$C$23)*('Ejercicio 3 - TIR'!$E$23-'Ejercicio 3 - TIR'!$D$23)*(1-R785)))</f>
        <v>0.138180274555631</v>
      </c>
      <c r="T785" s="17">
        <f ca="1" t="shared" ref="T785:X785" si="5848">RAND()</f>
        <v>0.142610229307913</v>
      </c>
      <c r="U785" s="19">
        <f ca="1">IF(T785&lt;=('Ejercicio 3 - TIR'!$D$24-'Ejercicio 3 - TIR'!$C$24)/('Ejercicio 3 - TIR'!$E$24-'Ejercicio 3 - TIR'!$C$24),'Ejercicio 3 - TIR'!$C$24+SQRT(('Ejercicio 3 - TIR'!$E$24-'Ejercicio 3 - TIR'!$C$24)*('Ejercicio 3 - TIR'!$D$24-'Ejercicio 3 - TIR'!$C$24)*T785),'Ejercicio 3 - TIR'!$E$24-SQRT(('Ejercicio 3 - TIR'!$E$24-'Ejercicio 3 - TIR'!$C$24)*('Ejercicio 3 - TIR'!$E$24-'Ejercicio 3 - TIR'!$D$24)*(1-T785)))</f>
        <v>0.167305533263861</v>
      </c>
      <c r="V785" s="17">
        <f ca="1" t="shared" si="5848"/>
        <v>0.821092585950936</v>
      </c>
      <c r="W785" s="19">
        <f ca="1">IF(V785&lt;=('Ejercicio 3 - TIR'!$D$25-'Ejercicio 3 - TIR'!$C$25)/('Ejercicio 3 - TIR'!$E$25-'Ejercicio 3 - TIR'!$C$25),'Ejercicio 3 - TIR'!$C$25+SQRT(('Ejercicio 3 - TIR'!$E$25-'Ejercicio 3 - TIR'!$C$25)*('Ejercicio 3 - TIR'!$D$25-'Ejercicio 3 - TIR'!$C$25)*V785),'Ejercicio 3 - TIR'!$E$25-SQRT(('Ejercicio 3 - TIR'!$E$25-'Ejercicio 3 - TIR'!$C$25)*('Ejercicio 3 - TIR'!$E$25-'Ejercicio 3 - TIR'!$D$25)*(1-V785)))</f>
        <v>0.224976492069022</v>
      </c>
      <c r="X785" s="17">
        <f ca="1" t="shared" si="5848"/>
        <v>0.952225083734158</v>
      </c>
      <c r="Y785" s="19">
        <f ca="1">IF(X785&lt;=('Ejercicio 3 - TIR'!$D$26-'Ejercicio 3 - TIR'!$C$26)/('Ejercicio 3 - TIR'!$E$26-'Ejercicio 3 - TIR'!$C$26),'Ejercicio 3 - TIR'!$C$26+SQRT(('Ejercicio 3 - TIR'!$E$26-'Ejercicio 3 - TIR'!$C$26)*('Ejercicio 3 - TIR'!$D$26-'Ejercicio 3 - TIR'!$C$26)*X785),'Ejercicio 3 - TIR'!$E$26-SQRT(('Ejercicio 3 - TIR'!$E$26-'Ejercicio 3 - TIR'!$C$26)*('Ejercicio 3 - TIR'!$E$26-'Ejercicio 3 - TIR'!$D$26)*(1-X785)))</f>
        <v>0.263938102607863</v>
      </c>
      <c r="Z785" s="17">
        <f ca="1" t="shared" si="5716"/>
        <v>1.14483795077972</v>
      </c>
      <c r="AA785" s="17">
        <f ca="1" t="shared" si="5717"/>
        <v>1.30303197314016</v>
      </c>
      <c r="AB785" s="17">
        <f ca="1" t="shared" si="5718"/>
        <v>1.52103643226624</v>
      </c>
      <c r="AC785" s="17">
        <f ca="1" t="shared" si="5719"/>
        <v>1.86323387310668</v>
      </c>
      <c r="AD785" s="17">
        <f ca="1" t="shared" si="5720"/>
        <v>2.35501228628915</v>
      </c>
      <c r="AE785" s="16">
        <f ca="1" t="shared" si="5721"/>
        <v>3986.37436864471</v>
      </c>
      <c r="AF785" s="16">
        <f ca="1" t="shared" si="5722"/>
        <v>4537.21267338556</v>
      </c>
      <c r="AG785" s="16">
        <f ca="1" t="shared" si="5723"/>
        <v>5296.31345923789</v>
      </c>
      <c r="AH785" s="16">
        <f ca="1" t="shared" si="5724"/>
        <v>6487.85948219517</v>
      </c>
      <c r="AI785" s="16">
        <f ca="1" t="shared" si="5725"/>
        <v>8200.2528039122</v>
      </c>
      <c r="AJ785" s="18">
        <f ca="1" t="shared" si="5726"/>
        <v>40907.7689001195</v>
      </c>
      <c r="AK785" s="18">
        <f ca="1" t="shared" si="5727"/>
        <v>54474.9957904787</v>
      </c>
      <c r="AL785" s="18">
        <f ca="1" t="shared" si="5728"/>
        <v>67718.6862511262</v>
      </c>
      <c r="AM785" s="18">
        <f ca="1" t="shared" si="5729"/>
        <v>66463.8071865409</v>
      </c>
      <c r="AN785" s="18">
        <f ca="1" t="shared" si="5730"/>
        <v>89018.0489684714</v>
      </c>
      <c r="AO785" s="18">
        <f ca="1">C785/'Ejercicio 3 - TIR'!$D$7</f>
        <v>15662.9683066787</v>
      </c>
      <c r="AP785" s="18">
        <f ca="1" t="shared" si="5731"/>
        <v>25244.8005934408</v>
      </c>
      <c r="AQ785" s="18">
        <f ca="1" t="shared" si="5732"/>
        <v>38812.0274838</v>
      </c>
      <c r="AR785" s="18">
        <f ca="1" t="shared" si="5733"/>
        <v>52055.7179444474</v>
      </c>
      <c r="AS785" s="18">
        <f ca="1" t="shared" si="5734"/>
        <v>50800.8388798622</v>
      </c>
      <c r="AT785" s="18">
        <f ca="1" t="shared" si="5735"/>
        <v>73355.0806617927</v>
      </c>
      <c r="AU785" s="18">
        <f ca="1">AP785*'Ejercicio 3 - TIR'!$D$5</f>
        <v>12622.4002967204</v>
      </c>
      <c r="AV785" s="18">
        <f ca="1">AQ785*'Ejercicio 3 - TIR'!$D$5</f>
        <v>19406.0137419</v>
      </c>
      <c r="AW785" s="18">
        <f ca="1">AR785*'Ejercicio 3 - TIR'!$D$5</f>
        <v>26027.8589722237</v>
      </c>
      <c r="AX785" s="18">
        <f ca="1">AS785*'Ejercicio 3 - TIR'!$D$5</f>
        <v>25400.4194399311</v>
      </c>
      <c r="AY785" s="18">
        <f ca="1">AT785*'Ejercicio 3 - TIR'!$D$5</f>
        <v>36677.5403308963</v>
      </c>
      <c r="AZ785" s="18">
        <f ca="1" t="shared" ref="AZ785:BD785" si="5849">AJ785-AU785-AE785</f>
        <v>24298.9942347544</v>
      </c>
      <c r="BA785" s="18">
        <f ca="1" t="shared" si="5849"/>
        <v>30531.7693751932</v>
      </c>
      <c r="BB785" s="18">
        <f ca="1" t="shared" si="5849"/>
        <v>36394.5138196646</v>
      </c>
      <c r="BC785" s="18">
        <f ca="1" t="shared" si="5849"/>
        <v>34575.5282644147</v>
      </c>
      <c r="BD785" s="18">
        <f ca="1" t="shared" si="5849"/>
        <v>44140.2558336629</v>
      </c>
      <c r="BE785" s="18">
        <f ca="1" t="shared" ref="BE785:BI785" si="5850">AZ785/Z785</f>
        <v>21224.8329278437</v>
      </c>
      <c r="BF785" s="18">
        <f ca="1" t="shared" si="5850"/>
        <v>23431.3278603709</v>
      </c>
      <c r="BG785" s="18">
        <f ca="1" t="shared" si="5850"/>
        <v>23927.4438452728</v>
      </c>
      <c r="BH785" s="18">
        <f ca="1" t="shared" si="5850"/>
        <v>18556.7301901639</v>
      </c>
      <c r="BI785" s="18">
        <f ca="1" t="shared" si="5850"/>
        <v>18743.1106371066</v>
      </c>
      <c r="BJ785" s="18">
        <f ca="1" t="shared" si="5738"/>
        <v>64816.9942019178</v>
      </c>
      <c r="BK785" s="18">
        <f ca="1" t="shared" si="5739"/>
        <v>36886.4828019861</v>
      </c>
      <c r="BL785" s="18">
        <f ca="1" t="shared" si="5740"/>
        <v>101703.477003904</v>
      </c>
      <c r="BM785" s="18">
        <f ca="1">BK785*'Ejercicio 3 - TIR'!$D$5</f>
        <v>18443.241400993</v>
      </c>
      <c r="BN785" s="18">
        <f ca="1" t="shared" si="5741"/>
        <v>83260.2356029108</v>
      </c>
      <c r="BO785" s="18">
        <f ca="1" t="shared" si="5742"/>
        <v>35354.480351398</v>
      </c>
      <c r="BP785" s="18">
        <f ca="1" t="shared" si="5743"/>
        <v>-105837.837731452</v>
      </c>
      <c r="BQ785" s="18">
        <f ca="1" t="shared" ref="BQ785:BT785" si="5851">BE785</f>
        <v>21224.8329278437</v>
      </c>
      <c r="BR785" s="18">
        <f ca="1" t="shared" si="5851"/>
        <v>23431.3278603709</v>
      </c>
      <c r="BS785" s="18">
        <f ca="1" t="shared" si="5851"/>
        <v>23927.4438452728</v>
      </c>
      <c r="BT785" s="18">
        <f ca="1" t="shared" si="5851"/>
        <v>18556.7301901639</v>
      </c>
      <c r="BU785" s="18">
        <f ca="1" t="shared" si="5745"/>
        <v>54097.5909885046</v>
      </c>
      <c r="BV785" s="20">
        <f ca="1" t="shared" si="5746"/>
        <v>9.04403503595859</v>
      </c>
    </row>
    <row r="786" ht="15" customHeight="1" spans="1:74">
      <c r="A786" s="16">
        <v>785</v>
      </c>
      <c r="B786" s="17">
        <f ca="1" t="shared" ref="B786:F786" si="5852">RAND()</f>
        <v>0.231024075091389</v>
      </c>
      <c r="C786" s="18">
        <f ca="1">IF(B786&lt;=('Ejercicio 3 - TIR'!$D$13-'Ejercicio 3 - TIR'!$C$13)/('Ejercicio 3 - TIR'!$E$13-'Ejercicio 3 - TIR'!$C$13),'Ejercicio 3 - TIR'!$C$13+SQRT(('Ejercicio 3 - TIR'!$E$13-'Ejercicio 3 - TIR'!$C$13)*('Ejercicio 3 - TIR'!$D$13-'Ejercicio 3 - TIR'!$C$13)*B786),'Ejercicio 3 - TIR'!$E$13-SQRT(('Ejercicio 3 - TIR'!$E$13-'Ejercicio 3 - TIR'!$C$13)*('Ejercicio 3 - TIR'!$E$13-'Ejercicio 3 - TIR'!$D$13)*(1-B786)))</f>
        <v>69612.9927721056</v>
      </c>
      <c r="D786" s="17">
        <f ca="1" t="shared" si="5852"/>
        <v>0.162069480605281</v>
      </c>
      <c r="E786" s="18">
        <f ca="1">IF(D786&lt;=('Ejercicio 3 - TIR'!$D$14-'Ejercicio 3 - TIR'!$C$14)/('Ejercicio 3 - TIR'!$E$14-'Ejercicio 3 - TIR'!$C$14),'Ejercicio 3 - TIR'!$C$14+SQRT(('Ejercicio 3 - TIR'!$E$14-'Ejercicio 3 - TIR'!$C$14)*('Ejercicio 3 - TIR'!$D$14-'Ejercicio 3 - TIR'!$C$14)*D786),'Ejercicio 3 - TIR'!$E$14-SQRT(('Ejercicio 3 - TIR'!$E$14-'Ejercicio 3 - TIR'!$C$14)*('Ejercicio 3 - TIR'!$E$14-'Ejercicio 3 - TIR'!$D$14)*(1-D786)))</f>
        <v>28486.432423753</v>
      </c>
      <c r="F786" s="17">
        <f ca="1" t="shared" si="5852"/>
        <v>0.178866291441511</v>
      </c>
      <c r="G786" s="18">
        <f ca="1">IF(F786&lt;=('Ejercicio 3 - TIR'!$D$18-'Ejercicio 3 - TIR'!$C$18)/('Ejercicio 3 - TIR'!$E$18-'Ejercicio 3 - TIR'!$C$18),'Ejercicio 3 - TIR'!$C$18+SQRT(('Ejercicio 3 - TIR'!$E$18-'Ejercicio 3 - TIR'!$C$18)*('Ejercicio 3 - TIR'!$D$18-'Ejercicio 3 - TIR'!$C$18)*F786),'Ejercicio 3 - TIR'!$E$18-SQRT(('Ejercicio 3 - TIR'!$E$18-'Ejercicio 3 - TIR'!$C$18)*('Ejercicio 3 - TIR'!$E$18-'Ejercicio 3 - TIR'!$D$18)*(1-F786)))</f>
        <v>35179.7629015455</v>
      </c>
      <c r="H786" s="17">
        <f ca="1" t="shared" ref="H786:L786" si="5853">RAND()</f>
        <v>0.729317716348299</v>
      </c>
      <c r="I786" s="18">
        <f ca="1">IF(H786&lt;=('Ejercicio 3 - TIR'!$D$18-'Ejercicio 3 - TIR'!$C$18)/('Ejercicio 3 - TIR'!$E$18-'Ejercicio 3 - TIR'!$C$18),'Ejercicio 3 - TIR'!$C$18+SQRT(('Ejercicio 3 - TIR'!$E$18-'Ejercicio 3 - TIR'!$C$18)*('Ejercicio 3 - TIR'!$D$18-'Ejercicio 3 - TIR'!$C$18)*H786),'Ejercicio 3 - TIR'!$E$18-SQRT(('Ejercicio 3 - TIR'!$E$18-'Ejercicio 3 - TIR'!$C$18)*('Ejercicio 3 - TIR'!$E$18-'Ejercicio 3 - TIR'!$D$18)*(1-H786)))</f>
        <v>40494.317890277</v>
      </c>
      <c r="J786" s="17">
        <f ca="1" t="shared" si="5853"/>
        <v>0.278764262934726</v>
      </c>
      <c r="K786" s="18">
        <f ca="1">IF(J786&lt;=('Ejercicio 3 - TIR'!$D$18-'Ejercicio 3 - TIR'!$C$18)/('Ejercicio 3 - TIR'!$E$18-'Ejercicio 3 - TIR'!$C$18),'Ejercicio 3 - TIR'!$C$18+SQRT(('Ejercicio 3 - TIR'!$E$18-'Ejercicio 3 - TIR'!$C$18)*('Ejercicio 3 - TIR'!$D$18-'Ejercicio 3 - TIR'!$C$18)*J786),'Ejercicio 3 - TIR'!$E$18-SQRT(('Ejercicio 3 - TIR'!$E$18-'Ejercicio 3 - TIR'!$C$18)*('Ejercicio 3 - TIR'!$E$18-'Ejercicio 3 - TIR'!$D$18)*(1-J786)))</f>
        <v>36466.4240071471</v>
      </c>
      <c r="L786" s="17">
        <f ca="1" t="shared" si="5853"/>
        <v>0.447374370839851</v>
      </c>
      <c r="M786" s="18">
        <f ca="1">IF(L786&lt;=('Ejercicio 3 - TIR'!$D$18-'Ejercicio 3 - TIR'!$C$18)/('Ejercicio 3 - TIR'!$E$18-'Ejercicio 3 - TIR'!$C$18),'Ejercicio 3 - TIR'!$C$18+SQRT(('Ejercicio 3 - TIR'!$E$18-'Ejercicio 3 - TIR'!$C$18)*('Ejercicio 3 - TIR'!$D$18-'Ejercicio 3 - TIR'!$C$18)*L786),'Ejercicio 3 - TIR'!$E$18-SQRT(('Ejercicio 3 - TIR'!$E$18-'Ejercicio 3 - TIR'!$C$18)*('Ejercicio 3 - TIR'!$E$18-'Ejercicio 3 - TIR'!$D$18)*(1-L786)))</f>
        <v>38191.8346923005</v>
      </c>
      <c r="N786" s="17">
        <f ca="1" t="shared" ref="N786:R786" si="5854">RAND()</f>
        <v>0.947447728585087</v>
      </c>
      <c r="O786" s="18">
        <f ca="1">IF(N786&lt;=('Ejercicio 3 - TIR'!$D$18-'Ejercicio 3 - TIR'!$C$18)/('Ejercicio 3 - TIR'!$E$18-'Ejercicio 3 - TIR'!$C$18),'Ejercicio 3 - TIR'!$C$18+SQRT(('Ejercicio 3 - TIR'!$E$18-'Ejercicio 3 - TIR'!$C$18)*('Ejercicio 3 - TIR'!$D$18-'Ejercicio 3 - TIR'!$C$18)*N786),'Ejercicio 3 - TIR'!$E$18-SQRT(('Ejercicio 3 - TIR'!$E$18-'Ejercicio 3 - TIR'!$C$18)*('Ejercicio 3 - TIR'!$E$18-'Ejercicio 3 - TIR'!$D$18)*(1-N786)))</f>
        <v>43014.6989255736</v>
      </c>
      <c r="P786" s="17">
        <f ca="1" t="shared" si="5854"/>
        <v>0.228912794173676</v>
      </c>
      <c r="Q786" s="19">
        <f ca="1">IF(P786&lt;=('Ejercicio 3 - TIR'!$D$22-'Ejercicio 3 - TIR'!$C$22)/('Ejercicio 3 - TIR'!$E$22-'Ejercicio 3 - TIR'!$C$22),'Ejercicio 3 - TIR'!$C$22+SQRT(('Ejercicio 3 - TIR'!$E$22-'Ejercicio 3 - TIR'!$C$22)*('Ejercicio 3 - TIR'!$D$22-'Ejercicio 3 - TIR'!$C$22)*P786),'Ejercicio 3 - TIR'!$E$22-SQRT(('Ejercicio 3 - TIR'!$E$22-'Ejercicio 3 - TIR'!$C$22)*('Ejercicio 3 - TIR'!$E$22-'Ejercicio 3 - TIR'!$D$22)*(1-P786)))</f>
        <v>0.140298843058475</v>
      </c>
      <c r="R786" s="17">
        <f ca="1" t="shared" si="5854"/>
        <v>0.248132058198431</v>
      </c>
      <c r="S786" s="19">
        <f ca="1">IF(R786&lt;=('Ejercicio 3 - TIR'!$D$23-'Ejercicio 3 - TIR'!$C$23)/('Ejercicio 3 - TIR'!$E$23-'Ejercicio 3 - TIR'!$C$23),'Ejercicio 3 - TIR'!$C$23+SQRT(('Ejercicio 3 - TIR'!$E$23-'Ejercicio 3 - TIR'!$C$23)*('Ejercicio 3 - TIR'!$D$23-'Ejercicio 3 - TIR'!$C$23)*R786),'Ejercicio 3 - TIR'!$E$23-SQRT(('Ejercicio 3 - TIR'!$E$23-'Ejercicio 3 - TIR'!$C$23)*('Ejercicio 3 - TIR'!$E$23-'Ejercicio 3 - TIR'!$D$23)*(1-R786)))</f>
        <v>0.141133804786578</v>
      </c>
      <c r="T786" s="17">
        <f ca="1" t="shared" ref="T786:X786" si="5855">RAND()</f>
        <v>0.750948499949011</v>
      </c>
      <c r="U786" s="19">
        <f ca="1">IF(T786&lt;=('Ejercicio 3 - TIR'!$D$24-'Ejercicio 3 - TIR'!$C$24)/('Ejercicio 3 - TIR'!$E$24-'Ejercicio 3 - TIR'!$C$24),'Ejercicio 3 - TIR'!$C$24+SQRT(('Ejercicio 3 - TIR'!$E$24-'Ejercicio 3 - TIR'!$C$24)*('Ejercicio 3 - TIR'!$D$24-'Ejercicio 3 - TIR'!$C$24)*T786),'Ejercicio 3 - TIR'!$E$24-SQRT(('Ejercicio 3 - TIR'!$E$24-'Ejercicio 3 - TIR'!$C$24)*('Ejercicio 3 - TIR'!$E$24-'Ejercicio 3 - TIR'!$D$24)*(1-T786)))</f>
        <v>0.193592724484666</v>
      </c>
      <c r="V786" s="17">
        <f ca="1" t="shared" si="5855"/>
        <v>0.849391020330625</v>
      </c>
      <c r="W786" s="19">
        <f ca="1">IF(V786&lt;=('Ejercicio 3 - TIR'!$D$25-'Ejercicio 3 - TIR'!$C$25)/('Ejercicio 3 - TIR'!$E$25-'Ejercicio 3 - TIR'!$C$25),'Ejercicio 3 - TIR'!$C$25+SQRT(('Ejercicio 3 - TIR'!$E$25-'Ejercicio 3 - TIR'!$C$25)*('Ejercicio 3 - TIR'!$D$25-'Ejercicio 3 - TIR'!$C$25)*V786),'Ejercicio 3 - TIR'!$E$25-SQRT(('Ejercicio 3 - TIR'!$E$25-'Ejercicio 3 - TIR'!$C$25)*('Ejercicio 3 - TIR'!$E$25-'Ejercicio 3 - TIR'!$D$25)*(1-V786)))</f>
        <v>0.227040657046797</v>
      </c>
      <c r="X786" s="17">
        <f ca="1" t="shared" si="5855"/>
        <v>0.69058407217236</v>
      </c>
      <c r="Y786" s="19">
        <f ca="1">IF(X786&lt;=('Ejercicio 3 - TIR'!$D$26-'Ejercicio 3 - TIR'!$C$26)/('Ejercicio 3 - TIR'!$E$26-'Ejercicio 3 - TIR'!$C$26),'Ejercicio 3 - TIR'!$C$26+SQRT(('Ejercicio 3 - TIR'!$E$26-'Ejercicio 3 - TIR'!$C$26)*('Ejercicio 3 - TIR'!$D$26-'Ejercicio 3 - TIR'!$C$26)*X786),'Ejercicio 3 - TIR'!$E$26-SQRT(('Ejercicio 3 - TIR'!$E$26-'Ejercicio 3 - TIR'!$C$26)*('Ejercicio 3 - TIR'!$E$26-'Ejercicio 3 - TIR'!$D$26)*(1-X786)))</f>
        <v>0.239124016705781</v>
      </c>
      <c r="Z786" s="17">
        <f ca="1" t="shared" si="5716"/>
        <v>1.14029884305848</v>
      </c>
      <c r="AA786" s="17">
        <f ca="1" t="shared" si="5717"/>
        <v>1.30123355737305</v>
      </c>
      <c r="AB786" s="17">
        <f ca="1" t="shared" si="5718"/>
        <v>1.55314290693577</v>
      </c>
      <c r="AC786" s="17">
        <f ca="1" t="shared" si="5719"/>
        <v>1.90576949301404</v>
      </c>
      <c r="AD786" s="17">
        <f ca="1" t="shared" si="5720"/>
        <v>2.3614847490989</v>
      </c>
      <c r="AE786" s="16">
        <f ca="1" t="shared" si="5721"/>
        <v>3996.61351191599</v>
      </c>
      <c r="AF786" s="16">
        <f ca="1" t="shared" si="5722"/>
        <v>4560.67078311414</v>
      </c>
      <c r="AG786" s="16">
        <f ca="1" t="shared" si="5723"/>
        <v>5443.58346549482</v>
      </c>
      <c r="AH786" s="16">
        <f ca="1" t="shared" si="5724"/>
        <v>6679.49823218984</v>
      </c>
      <c r="AI786" s="16">
        <f ca="1" t="shared" si="5725"/>
        <v>8276.72667905023</v>
      </c>
      <c r="AJ786" s="18">
        <f ca="1" t="shared" si="5726"/>
        <v>40115.4429357038</v>
      </c>
      <c r="AK786" s="18">
        <f ca="1" t="shared" si="5727"/>
        <v>52692.5653217604</v>
      </c>
      <c r="AL786" s="18">
        <f ca="1" t="shared" si="5728"/>
        <v>56637.567788013</v>
      </c>
      <c r="AM786" s="18">
        <f ca="1" t="shared" si="5729"/>
        <v>72784.8334388216</v>
      </c>
      <c r="AN786" s="18">
        <f ca="1" t="shared" si="5730"/>
        <v>101578.555499823</v>
      </c>
      <c r="AO786" s="18">
        <f ca="1">C786/'Ejercicio 3 - TIR'!$D$7</f>
        <v>13922.5985544211</v>
      </c>
      <c r="AP786" s="18">
        <f ca="1" t="shared" si="5731"/>
        <v>26192.8443812826</v>
      </c>
      <c r="AQ786" s="18">
        <f ca="1" t="shared" si="5732"/>
        <v>38769.9667673392</v>
      </c>
      <c r="AR786" s="18">
        <f ca="1" t="shared" si="5733"/>
        <v>42714.9692335919</v>
      </c>
      <c r="AS786" s="18">
        <f ca="1" t="shared" si="5734"/>
        <v>58862.2348844005</v>
      </c>
      <c r="AT786" s="18">
        <f ca="1" t="shared" si="5735"/>
        <v>87655.9569454019</v>
      </c>
      <c r="AU786" s="18">
        <f ca="1">AP786*'Ejercicio 3 - TIR'!$D$5</f>
        <v>13096.4221906413</v>
      </c>
      <c r="AV786" s="18">
        <f ca="1">AQ786*'Ejercicio 3 - TIR'!$D$5</f>
        <v>19384.9833836696</v>
      </c>
      <c r="AW786" s="18">
        <f ca="1">AR786*'Ejercicio 3 - TIR'!$D$5</f>
        <v>21357.4846167959</v>
      </c>
      <c r="AX786" s="18">
        <f ca="1">AS786*'Ejercicio 3 - TIR'!$D$5</f>
        <v>29431.1174422003</v>
      </c>
      <c r="AY786" s="18">
        <f ca="1">AT786*'Ejercicio 3 - TIR'!$D$5</f>
        <v>43827.978472701</v>
      </c>
      <c r="AZ786" s="18">
        <f ca="1" t="shared" ref="AZ786:BD786" si="5856">AJ786-AU786-AE786</f>
        <v>23022.4072331465</v>
      </c>
      <c r="BA786" s="18">
        <f ca="1" t="shared" si="5856"/>
        <v>28746.9111549766</v>
      </c>
      <c r="BB786" s="18">
        <f ca="1" t="shared" si="5856"/>
        <v>29836.4997057222</v>
      </c>
      <c r="BC786" s="18">
        <f ca="1" t="shared" si="5856"/>
        <v>36674.2177644316</v>
      </c>
      <c r="BD786" s="18">
        <f ca="1" t="shared" si="5856"/>
        <v>49473.8503480719</v>
      </c>
      <c r="BE786" s="18">
        <f ca="1" t="shared" ref="BE786:BI786" si="5857">AZ786/Z786</f>
        <v>20189.8014483611</v>
      </c>
      <c r="BF786" s="18">
        <f ca="1" t="shared" si="5857"/>
        <v>22092.0456532118</v>
      </c>
      <c r="BG786" s="18">
        <f ca="1" t="shared" si="5857"/>
        <v>19210.4020644097</v>
      </c>
      <c r="BH786" s="18">
        <f ca="1" t="shared" si="5857"/>
        <v>19243.7846753596</v>
      </c>
      <c r="BI786" s="18">
        <f ca="1" t="shared" si="5857"/>
        <v>20950.3154178532</v>
      </c>
      <c r="BJ786" s="18">
        <f ca="1" t="shared" si="5738"/>
        <v>67270.2757249291</v>
      </c>
      <c r="BK786" s="18">
        <f ca="1" t="shared" si="5739"/>
        <v>32878.0041540919</v>
      </c>
      <c r="BL786" s="18">
        <f ca="1" t="shared" si="5740"/>
        <v>100148.279879021</v>
      </c>
      <c r="BM786" s="18">
        <f ca="1">BK786*'Ejercicio 3 - TIR'!$D$5</f>
        <v>16439.002077046</v>
      </c>
      <c r="BN786" s="18">
        <f ca="1" t="shared" si="5741"/>
        <v>83709.2778019751</v>
      </c>
      <c r="BO786" s="18">
        <f ca="1" t="shared" si="5742"/>
        <v>35447.7317009635</v>
      </c>
      <c r="BP786" s="18">
        <f ca="1" t="shared" si="5743"/>
        <v>-98099.4251958586</v>
      </c>
      <c r="BQ786" s="18">
        <f ca="1" t="shared" ref="BQ786:BT786" si="5858">BE786</f>
        <v>20189.8014483611</v>
      </c>
      <c r="BR786" s="18">
        <f ca="1" t="shared" si="5858"/>
        <v>22092.0456532118</v>
      </c>
      <c r="BS786" s="18">
        <f ca="1" t="shared" si="5858"/>
        <v>19210.4020644097</v>
      </c>
      <c r="BT786" s="18">
        <f ca="1" t="shared" si="5858"/>
        <v>19243.7846753596</v>
      </c>
      <c r="BU786" s="18">
        <f ca="1" t="shared" si="5745"/>
        <v>56398.0471188167</v>
      </c>
      <c r="BV786" s="20">
        <f ca="1" t="shared" si="5746"/>
        <v>10.377407671797</v>
      </c>
    </row>
    <row r="787" ht="15" customHeight="1" spans="1:74">
      <c r="A787" s="16">
        <v>786</v>
      </c>
      <c r="B787" s="17">
        <f ca="1" t="shared" ref="B787:F787" si="5859">RAND()</f>
        <v>0.42503912209954</v>
      </c>
      <c r="C787" s="18">
        <f ca="1">IF(B787&lt;=('Ejercicio 3 - TIR'!$D$13-'Ejercicio 3 - TIR'!$C$13)/('Ejercicio 3 - TIR'!$E$13-'Ejercicio 3 - TIR'!$C$13),'Ejercicio 3 - TIR'!$C$13+SQRT(('Ejercicio 3 - TIR'!$E$13-'Ejercicio 3 - TIR'!$C$13)*('Ejercicio 3 - TIR'!$D$13-'Ejercicio 3 - TIR'!$C$13)*B787),'Ejercicio 3 - TIR'!$E$13-SQRT(('Ejercicio 3 - TIR'!$E$13-'Ejercicio 3 - TIR'!$C$13)*('Ejercicio 3 - TIR'!$E$13-'Ejercicio 3 - TIR'!$D$13)*(1-B787)))</f>
        <v>73733.0425537987</v>
      </c>
      <c r="D787" s="17">
        <f ca="1" t="shared" si="5859"/>
        <v>0.196930651914327</v>
      </c>
      <c r="E787" s="18">
        <f ca="1">IF(D787&lt;=('Ejercicio 3 - TIR'!$D$14-'Ejercicio 3 - TIR'!$C$14)/('Ejercicio 3 - TIR'!$E$14-'Ejercicio 3 - TIR'!$C$14),'Ejercicio 3 - TIR'!$C$14+SQRT(('Ejercicio 3 - TIR'!$E$14-'Ejercicio 3 - TIR'!$C$14)*('Ejercicio 3 - TIR'!$D$14-'Ejercicio 3 - TIR'!$C$14)*D787),'Ejercicio 3 - TIR'!$E$14-SQRT(('Ejercicio 3 - TIR'!$E$14-'Ejercicio 3 - TIR'!$C$14)*('Ejercicio 3 - TIR'!$E$14-'Ejercicio 3 - TIR'!$D$14)*(1-D787)))</f>
        <v>28843.1496059319</v>
      </c>
      <c r="F787" s="17">
        <f ca="1" t="shared" si="5859"/>
        <v>0.805469175254248</v>
      </c>
      <c r="G787" s="18">
        <f ca="1">IF(F787&lt;=('Ejercicio 3 - TIR'!$D$18-'Ejercicio 3 - TIR'!$C$18)/('Ejercicio 3 - TIR'!$E$18-'Ejercicio 3 - TIR'!$C$18),'Ejercicio 3 - TIR'!$C$18+SQRT(('Ejercicio 3 - TIR'!$E$18-'Ejercicio 3 - TIR'!$C$18)*('Ejercicio 3 - TIR'!$D$18-'Ejercicio 3 - TIR'!$C$18)*F787),'Ejercicio 3 - TIR'!$E$18-SQRT(('Ejercicio 3 - TIR'!$E$18-'Ejercicio 3 - TIR'!$C$18)*('Ejercicio 3 - TIR'!$E$18-'Ejercicio 3 - TIR'!$D$18)*(1-F787)))</f>
        <v>41180.3387773349</v>
      </c>
      <c r="H787" s="17">
        <f ca="1" t="shared" ref="H787:L787" si="5860">RAND()</f>
        <v>0.37147434870601</v>
      </c>
      <c r="I787" s="18">
        <f ca="1">IF(H787&lt;=('Ejercicio 3 - TIR'!$D$18-'Ejercicio 3 - TIR'!$C$18)/('Ejercicio 3 - TIR'!$E$18-'Ejercicio 3 - TIR'!$C$18),'Ejercicio 3 - TIR'!$C$18+SQRT(('Ejercicio 3 - TIR'!$E$18-'Ejercicio 3 - TIR'!$C$18)*('Ejercicio 3 - TIR'!$D$18-'Ejercicio 3 - TIR'!$C$18)*H787),'Ejercicio 3 - TIR'!$E$18-SQRT(('Ejercicio 3 - TIR'!$E$18-'Ejercicio 3 - TIR'!$C$18)*('Ejercicio 3 - TIR'!$E$18-'Ejercicio 3 - TIR'!$D$18)*(1-H787)))</f>
        <v>37464.6602270901</v>
      </c>
      <c r="J787" s="17">
        <f ca="1" t="shared" si="5860"/>
        <v>0.652271864877755</v>
      </c>
      <c r="K787" s="18">
        <f ca="1">IF(J787&lt;=('Ejercicio 3 - TIR'!$D$18-'Ejercicio 3 - TIR'!$C$18)/('Ejercicio 3 - TIR'!$E$18-'Ejercicio 3 - TIR'!$C$18),'Ejercicio 3 - TIR'!$C$18+SQRT(('Ejercicio 3 - TIR'!$E$18-'Ejercicio 3 - TIR'!$C$18)*('Ejercicio 3 - TIR'!$D$18-'Ejercicio 3 - TIR'!$C$18)*J787),'Ejercicio 3 - TIR'!$E$18-SQRT(('Ejercicio 3 - TIR'!$E$18-'Ejercicio 3 - TIR'!$C$18)*('Ejercicio 3 - TIR'!$E$18-'Ejercicio 3 - TIR'!$D$18)*(1-J787)))</f>
        <v>39891.4498296086</v>
      </c>
      <c r="L787" s="17">
        <f ca="1" t="shared" si="5860"/>
        <v>0.913763332110212</v>
      </c>
      <c r="M787" s="18">
        <f ca="1">IF(L787&lt;=('Ejercicio 3 - TIR'!$D$18-'Ejercicio 3 - TIR'!$C$18)/('Ejercicio 3 - TIR'!$E$18-'Ejercicio 3 - TIR'!$C$18),'Ejercicio 3 - TIR'!$C$18+SQRT(('Ejercicio 3 - TIR'!$E$18-'Ejercicio 3 - TIR'!$C$18)*('Ejercicio 3 - TIR'!$D$18-'Ejercicio 3 - TIR'!$C$18)*L787),'Ejercicio 3 - TIR'!$E$18-SQRT(('Ejercicio 3 - TIR'!$E$18-'Ejercicio 3 - TIR'!$C$18)*('Ejercicio 3 - TIR'!$E$18-'Ejercicio 3 - TIR'!$D$18)*(1-L787)))</f>
        <v>42456.8228351658</v>
      </c>
      <c r="N787" s="17">
        <f ca="1" t="shared" ref="N787:R787" si="5861">RAND()</f>
        <v>0.684670141120537</v>
      </c>
      <c r="O787" s="18">
        <f ca="1">IF(N787&lt;=('Ejercicio 3 - TIR'!$D$18-'Ejercicio 3 - TIR'!$C$18)/('Ejercicio 3 - TIR'!$E$18-'Ejercicio 3 - TIR'!$C$18),'Ejercicio 3 - TIR'!$C$18+SQRT(('Ejercicio 3 - TIR'!$E$18-'Ejercicio 3 - TIR'!$C$18)*('Ejercicio 3 - TIR'!$D$18-'Ejercicio 3 - TIR'!$C$18)*N787),'Ejercicio 3 - TIR'!$E$18-SQRT(('Ejercicio 3 - TIR'!$E$18-'Ejercicio 3 - TIR'!$C$18)*('Ejercicio 3 - TIR'!$E$18-'Ejercicio 3 - TIR'!$D$18)*(1-N787)))</f>
        <v>40136.9002255804</v>
      </c>
      <c r="P787" s="17">
        <f ca="1" t="shared" si="5861"/>
        <v>0.10824560215435</v>
      </c>
      <c r="Q787" s="19">
        <f ca="1">IF(P787&lt;=('Ejercicio 3 - TIR'!$D$22-'Ejercicio 3 - TIR'!$C$22)/('Ejercicio 3 - TIR'!$E$22-'Ejercicio 3 - TIR'!$C$22),'Ejercicio 3 - TIR'!$C$22+SQRT(('Ejercicio 3 - TIR'!$E$22-'Ejercicio 3 - TIR'!$C$22)*('Ejercicio 3 - TIR'!$D$22-'Ejercicio 3 - TIR'!$C$22)*P787),'Ejercicio 3 - TIR'!$E$22-SQRT(('Ejercicio 3 - TIR'!$E$22-'Ejercicio 3 - TIR'!$C$22)*('Ejercicio 3 - TIR'!$E$22-'Ejercicio 3 - TIR'!$D$22)*(1-P787)))</f>
        <v>0.133958584594357</v>
      </c>
      <c r="R787" s="17">
        <f ca="1" t="shared" si="5861"/>
        <v>0.945679279379026</v>
      </c>
      <c r="S787" s="19">
        <f ca="1">IF(R787&lt;=('Ejercicio 3 - TIR'!$D$23-'Ejercicio 3 - TIR'!$C$23)/('Ejercicio 3 - TIR'!$E$23-'Ejercicio 3 - TIR'!$C$23),'Ejercicio 3 - TIR'!$C$23+SQRT(('Ejercicio 3 - TIR'!$E$23-'Ejercicio 3 - TIR'!$C$23)*('Ejercicio 3 - TIR'!$D$23-'Ejercicio 3 - TIR'!$C$23)*R787),'Ejercicio 3 - TIR'!$E$23-SQRT(('Ejercicio 3 - TIR'!$E$23-'Ejercicio 3 - TIR'!$C$23)*('Ejercicio 3 - TIR'!$E$23-'Ejercicio 3 - TIR'!$D$23)*(1-R787)))</f>
        <v>0.170111759655138</v>
      </c>
      <c r="T787" s="17">
        <f ca="1" t="shared" ref="T787:X787" si="5862">RAND()</f>
        <v>0.854398782894714</v>
      </c>
      <c r="U787" s="19">
        <f ca="1">IF(T787&lt;=('Ejercicio 3 - TIR'!$D$24-'Ejercicio 3 - TIR'!$C$24)/('Ejercicio 3 - TIR'!$E$24-'Ejercicio 3 - TIR'!$C$24),'Ejercicio 3 - TIR'!$C$24+SQRT(('Ejercicio 3 - TIR'!$E$24-'Ejercicio 3 - TIR'!$C$24)*('Ejercicio 3 - TIR'!$D$24-'Ejercicio 3 - TIR'!$C$24)*T787),'Ejercicio 3 - TIR'!$E$24-SQRT(('Ejercicio 3 - TIR'!$E$24-'Ejercicio 3 - TIR'!$C$24)*('Ejercicio 3 - TIR'!$E$24-'Ejercicio 3 - TIR'!$D$24)*(1-T787)))</f>
        <v>0.19980882846651</v>
      </c>
      <c r="V787" s="17">
        <f ca="1" t="shared" si="5862"/>
        <v>0.269903038008966</v>
      </c>
      <c r="W787" s="19">
        <f ca="1">IF(V787&lt;=('Ejercicio 3 - TIR'!$D$25-'Ejercicio 3 - TIR'!$C$25)/('Ejercicio 3 - TIR'!$E$25-'Ejercicio 3 - TIR'!$C$25),'Ejercicio 3 - TIR'!$C$25+SQRT(('Ejercicio 3 - TIR'!$E$25-'Ejercicio 3 - TIR'!$C$25)*('Ejercicio 3 - TIR'!$D$25-'Ejercicio 3 - TIR'!$C$25)*V787),'Ejercicio 3 - TIR'!$E$25-SQRT(('Ejercicio 3 - TIR'!$E$25-'Ejercicio 3 - TIR'!$C$25)*('Ejercicio 3 - TIR'!$E$25-'Ejercicio 3 - TIR'!$D$25)*(1-V787)))</f>
        <v>0.199438730751069</v>
      </c>
      <c r="X787" s="17">
        <f ca="1" t="shared" si="5862"/>
        <v>0.81538724791776</v>
      </c>
      <c r="Y787" s="19">
        <f ca="1">IF(X787&lt;=('Ejercicio 3 - TIR'!$D$26-'Ejercicio 3 - TIR'!$C$26)/('Ejercicio 3 - TIR'!$E$26-'Ejercicio 3 - TIR'!$C$26),'Ejercicio 3 - TIR'!$C$26+SQRT(('Ejercicio 3 - TIR'!$E$26-'Ejercicio 3 - TIR'!$C$26)*('Ejercicio 3 - TIR'!$D$26-'Ejercicio 3 - TIR'!$C$26)*X787),'Ejercicio 3 - TIR'!$E$26-SQRT(('Ejercicio 3 - TIR'!$E$26-'Ejercicio 3 - TIR'!$C$26)*('Ejercicio 3 - TIR'!$E$26-'Ejercicio 3 - TIR'!$D$26)*(1-X787)))</f>
        <v>0.248426136421969</v>
      </c>
      <c r="Z787" s="17">
        <f ca="1" t="shared" si="5716"/>
        <v>1.13395858459436</v>
      </c>
      <c r="AA787" s="17">
        <f ca="1" t="shared" si="5717"/>
        <v>1.32685827479575</v>
      </c>
      <c r="AB787" s="17">
        <f ca="1" t="shared" si="5718"/>
        <v>1.59197627222379</v>
      </c>
      <c r="AC787" s="17">
        <f ca="1" t="shared" si="5719"/>
        <v>1.90947799934192</v>
      </c>
      <c r="AD787" s="17">
        <f ca="1" t="shared" si="5720"/>
        <v>2.38384224130118</v>
      </c>
      <c r="AE787" s="16">
        <f ca="1" t="shared" si="5721"/>
        <v>3863.78749645393</v>
      </c>
      <c r="AF787" s="16">
        <f ca="1" t="shared" si="5722"/>
        <v>4521.06318640923</v>
      </c>
      <c r="AG787" s="16">
        <f ca="1" t="shared" si="5723"/>
        <v>5424.41152510873</v>
      </c>
      <c r="AH787" s="16">
        <f ca="1" t="shared" si="5724"/>
        <v>6506.24927474789</v>
      </c>
      <c r="AI787" s="16">
        <f ca="1" t="shared" si="5725"/>
        <v>8122.57164467174</v>
      </c>
      <c r="AJ787" s="18">
        <f ca="1" t="shared" si="5726"/>
        <v>46696.7986730628</v>
      </c>
      <c r="AK787" s="18">
        <f ca="1" t="shared" si="5727"/>
        <v>49710.2944347259</v>
      </c>
      <c r="AL787" s="18">
        <f ca="1" t="shared" si="5728"/>
        <v>63506.2415933425</v>
      </c>
      <c r="AM787" s="18">
        <f ca="1" t="shared" si="5729"/>
        <v>81070.3691257067</v>
      </c>
      <c r="AN787" s="18">
        <f ca="1" t="shared" si="5730"/>
        <v>95680.0381926296</v>
      </c>
      <c r="AO787" s="18">
        <f ca="1">C787/'Ejercicio 3 - TIR'!$D$7</f>
        <v>14746.6085107597</v>
      </c>
      <c r="AP787" s="18">
        <f ca="1" t="shared" si="5731"/>
        <v>31950.1901623031</v>
      </c>
      <c r="AQ787" s="18">
        <f ca="1" t="shared" si="5732"/>
        <v>34963.6859239662</v>
      </c>
      <c r="AR787" s="18">
        <f ca="1" t="shared" si="5733"/>
        <v>48759.6330825828</v>
      </c>
      <c r="AS787" s="18">
        <f ca="1" t="shared" si="5734"/>
        <v>66323.760614947</v>
      </c>
      <c r="AT787" s="18">
        <f ca="1" t="shared" si="5735"/>
        <v>80933.4296818699</v>
      </c>
      <c r="AU787" s="18">
        <f ca="1">AP787*'Ejercicio 3 - TIR'!$D$5</f>
        <v>15975.0950811515</v>
      </c>
      <c r="AV787" s="18">
        <f ca="1">AQ787*'Ejercicio 3 - TIR'!$D$5</f>
        <v>17481.8429619831</v>
      </c>
      <c r="AW787" s="18">
        <f ca="1">AR787*'Ejercicio 3 - TIR'!$D$5</f>
        <v>24379.8165412914</v>
      </c>
      <c r="AX787" s="18">
        <f ca="1">AS787*'Ejercicio 3 - TIR'!$D$5</f>
        <v>33161.8803074735</v>
      </c>
      <c r="AY787" s="18">
        <f ca="1">AT787*'Ejercicio 3 - TIR'!$D$5</f>
        <v>40466.7148409349</v>
      </c>
      <c r="AZ787" s="18">
        <f ca="1" t="shared" ref="AZ787:BD787" si="5863">AJ787-AU787-AE787</f>
        <v>26857.9160954573</v>
      </c>
      <c r="BA787" s="18">
        <f ca="1" t="shared" si="5863"/>
        <v>27707.3882863336</v>
      </c>
      <c r="BB787" s="18">
        <f ca="1" t="shared" si="5863"/>
        <v>33702.0135269424</v>
      </c>
      <c r="BC787" s="18">
        <f ca="1" t="shared" si="5863"/>
        <v>41402.2395434853</v>
      </c>
      <c r="BD787" s="18">
        <f ca="1" t="shared" si="5863"/>
        <v>47090.7517070229</v>
      </c>
      <c r="BE787" s="18">
        <f ca="1" t="shared" ref="BE787:BI787" si="5864">AZ787/Z787</f>
        <v>23685.0943767625</v>
      </c>
      <c r="BF787" s="18">
        <f ca="1" t="shared" si="5864"/>
        <v>20881.9501017158</v>
      </c>
      <c r="BG787" s="18">
        <f ca="1" t="shared" si="5864"/>
        <v>21169.9220113783</v>
      </c>
      <c r="BH787" s="18">
        <f ca="1" t="shared" si="5864"/>
        <v>21682.491004219</v>
      </c>
      <c r="BI787" s="18">
        <f ca="1" t="shared" si="5864"/>
        <v>19754.1393013152</v>
      </c>
      <c r="BJ787" s="18">
        <f ca="1" t="shared" si="5738"/>
        <v>68757.5184027901</v>
      </c>
      <c r="BK787" s="18">
        <f ca="1" t="shared" si="5739"/>
        <v>35153.5882838806</v>
      </c>
      <c r="BL787" s="18">
        <f ca="1" t="shared" si="5740"/>
        <v>103911.106686671</v>
      </c>
      <c r="BM787" s="18">
        <f ca="1">BK787*'Ejercicio 3 - TIR'!$D$5</f>
        <v>17576.7941419403</v>
      </c>
      <c r="BN787" s="18">
        <f ca="1" t="shared" si="5741"/>
        <v>86334.3125447303</v>
      </c>
      <c r="BO787" s="18">
        <f ca="1" t="shared" si="5742"/>
        <v>36216.4538613118</v>
      </c>
      <c r="BP787" s="18">
        <f ca="1" t="shared" si="5743"/>
        <v>-102576.192159731</v>
      </c>
      <c r="BQ787" s="18">
        <f ca="1" t="shared" ref="BQ787:BT787" si="5865">BE787</f>
        <v>23685.0943767625</v>
      </c>
      <c r="BR787" s="18">
        <f ca="1" t="shared" si="5865"/>
        <v>20881.9501017158</v>
      </c>
      <c r="BS787" s="18">
        <f ca="1" t="shared" si="5865"/>
        <v>21169.9220113783</v>
      </c>
      <c r="BT787" s="18">
        <f ca="1" t="shared" si="5865"/>
        <v>21682.491004219</v>
      </c>
      <c r="BU787" s="18">
        <f ca="1" t="shared" si="5745"/>
        <v>55970.5931626269</v>
      </c>
      <c r="BV787" s="20">
        <f ca="1" t="shared" si="5746"/>
        <v>10.5561825364371</v>
      </c>
    </row>
    <row r="788" ht="15" customHeight="1" spans="1:74">
      <c r="A788" s="16">
        <v>787</v>
      </c>
      <c r="B788" s="17">
        <f ca="1" t="shared" ref="B788:F788" si="5866">RAND()</f>
        <v>0.65461246645447</v>
      </c>
      <c r="C788" s="18">
        <f ca="1">IF(B788&lt;=('Ejercicio 3 - TIR'!$D$13-'Ejercicio 3 - TIR'!$C$13)/('Ejercicio 3 - TIR'!$E$13-'Ejercicio 3 - TIR'!$C$13),'Ejercicio 3 - TIR'!$C$13+SQRT(('Ejercicio 3 - TIR'!$E$13-'Ejercicio 3 - TIR'!$C$13)*('Ejercicio 3 - TIR'!$D$13-'Ejercicio 3 - TIR'!$C$13)*B788),'Ejercicio 3 - TIR'!$E$13-SQRT(('Ejercicio 3 - TIR'!$E$13-'Ejercicio 3 - TIR'!$C$13)*('Ejercicio 3 - TIR'!$E$13-'Ejercicio 3 - TIR'!$D$13)*(1-B788)))</f>
        <v>79641.5855171716</v>
      </c>
      <c r="D788" s="17">
        <f ca="1" t="shared" si="5866"/>
        <v>0.0113738516330992</v>
      </c>
      <c r="E788" s="18">
        <f ca="1">IF(D788&lt;=('Ejercicio 3 - TIR'!$D$14-'Ejercicio 3 - TIR'!$C$14)/('Ejercicio 3 - TIR'!$E$14-'Ejercicio 3 - TIR'!$C$14),'Ejercicio 3 - TIR'!$C$14+SQRT(('Ejercicio 3 - TIR'!$E$14-'Ejercicio 3 - TIR'!$C$14)*('Ejercicio 3 - TIR'!$D$14-'Ejercicio 3 - TIR'!$C$14)*D788),'Ejercicio 3 - TIR'!$E$14-SQRT(('Ejercicio 3 - TIR'!$E$14-'Ejercicio 3 - TIR'!$C$14)*('Ejercicio 3 - TIR'!$E$14-'Ejercicio 3 - TIR'!$D$14)*(1-D788)))</f>
        <v>25923.6010353407</v>
      </c>
      <c r="F788" s="17">
        <f ca="1" t="shared" si="5866"/>
        <v>0.141820798413742</v>
      </c>
      <c r="G788" s="18">
        <f ca="1">IF(F788&lt;=('Ejercicio 3 - TIR'!$D$18-'Ejercicio 3 - TIR'!$C$18)/('Ejercicio 3 - TIR'!$E$18-'Ejercicio 3 - TIR'!$C$18),'Ejercicio 3 - TIR'!$C$18+SQRT(('Ejercicio 3 - TIR'!$E$18-'Ejercicio 3 - TIR'!$C$18)*('Ejercicio 3 - TIR'!$D$18-'Ejercicio 3 - TIR'!$C$18)*F788),'Ejercicio 3 - TIR'!$E$18-SQRT(('Ejercicio 3 - TIR'!$E$18-'Ejercicio 3 - TIR'!$C$18)*('Ejercicio 3 - TIR'!$E$18-'Ejercicio 3 - TIR'!$D$18)*(1-F788)))</f>
        <v>34612.2792372168</v>
      </c>
      <c r="H788" s="17">
        <f ca="1" t="shared" ref="H788:L788" si="5867">RAND()</f>
        <v>0.401130081001017</v>
      </c>
      <c r="I788" s="18">
        <f ca="1">IF(H788&lt;=('Ejercicio 3 - TIR'!$D$18-'Ejercicio 3 - TIR'!$C$18)/('Ejercicio 3 - TIR'!$E$18-'Ejercicio 3 - TIR'!$C$18),'Ejercicio 3 - TIR'!$C$18+SQRT(('Ejercicio 3 - TIR'!$E$18-'Ejercicio 3 - TIR'!$C$18)*('Ejercicio 3 - TIR'!$D$18-'Ejercicio 3 - TIR'!$C$18)*H788),'Ejercicio 3 - TIR'!$E$18-SQRT(('Ejercicio 3 - TIR'!$E$18-'Ejercicio 3 - TIR'!$C$18)*('Ejercicio 3 - TIR'!$E$18-'Ejercicio 3 - TIR'!$D$18)*(1-H788)))</f>
        <v>37756.9009372399</v>
      </c>
      <c r="J788" s="17">
        <f ca="1" t="shared" si="5867"/>
        <v>0.765352282925544</v>
      </c>
      <c r="K788" s="18">
        <f ca="1">IF(J788&lt;=('Ejercicio 3 - TIR'!$D$18-'Ejercicio 3 - TIR'!$C$18)/('Ejercicio 3 - TIR'!$E$18-'Ejercicio 3 - TIR'!$C$18),'Ejercicio 3 - TIR'!$C$18+SQRT(('Ejercicio 3 - TIR'!$E$18-'Ejercicio 3 - TIR'!$C$18)*('Ejercicio 3 - TIR'!$D$18-'Ejercicio 3 - TIR'!$C$18)*J788),'Ejercicio 3 - TIR'!$E$18-SQRT(('Ejercicio 3 - TIR'!$E$18-'Ejercicio 3 - TIR'!$C$18)*('Ejercicio 3 - TIR'!$E$18-'Ejercicio 3 - TIR'!$D$18)*(1-J788)))</f>
        <v>40804.933995682</v>
      </c>
      <c r="L788" s="17">
        <f ca="1" t="shared" si="5867"/>
        <v>0.015486734111835</v>
      </c>
      <c r="M788" s="18">
        <f ca="1">IF(L788&lt;=('Ejercicio 3 - TIR'!$D$18-'Ejercicio 3 - TIR'!$C$18)/('Ejercicio 3 - TIR'!$E$18-'Ejercicio 3 - TIR'!$C$18),'Ejercicio 3 - TIR'!$C$18+SQRT(('Ejercicio 3 - TIR'!$E$18-'Ejercicio 3 - TIR'!$C$18)*('Ejercicio 3 - TIR'!$D$18-'Ejercicio 3 - TIR'!$C$18)*L788),'Ejercicio 3 - TIR'!$E$18-SQRT(('Ejercicio 3 - TIR'!$E$18-'Ejercicio 3 - TIR'!$C$18)*('Ejercicio 3 - TIR'!$E$18-'Ejercicio 3 - TIR'!$D$18)*(1-L788)))</f>
        <v>31524.1424201088</v>
      </c>
      <c r="N788" s="17">
        <f ca="1" t="shared" ref="N788:R788" si="5868">RAND()</f>
        <v>0.958966379234987</v>
      </c>
      <c r="O788" s="18">
        <f ca="1">IF(N788&lt;=('Ejercicio 3 - TIR'!$D$18-'Ejercicio 3 - TIR'!$C$18)/('Ejercicio 3 - TIR'!$E$18-'Ejercicio 3 - TIR'!$C$18),'Ejercicio 3 - TIR'!$C$18+SQRT(('Ejercicio 3 - TIR'!$E$18-'Ejercicio 3 - TIR'!$C$18)*('Ejercicio 3 - TIR'!$D$18-'Ejercicio 3 - TIR'!$C$18)*N788),'Ejercicio 3 - TIR'!$E$18-SQRT(('Ejercicio 3 - TIR'!$E$18-'Ejercicio 3 - TIR'!$C$18)*('Ejercicio 3 - TIR'!$E$18-'Ejercicio 3 - TIR'!$D$18)*(1-N788)))</f>
        <v>43245.7133765043</v>
      </c>
      <c r="P788" s="17">
        <f ca="1" t="shared" si="5868"/>
        <v>0.893177133178609</v>
      </c>
      <c r="Q788" s="19">
        <f ca="1">IF(P788&lt;=('Ejercicio 3 - TIR'!$D$22-'Ejercicio 3 - TIR'!$C$22)/('Ejercicio 3 - TIR'!$E$22-'Ejercicio 3 - TIR'!$C$22),'Ejercicio 3 - TIR'!$C$22+SQRT(('Ejercicio 3 - TIR'!$E$22-'Ejercicio 3 - TIR'!$C$22)*('Ejercicio 3 - TIR'!$D$22-'Ejercicio 3 - TIR'!$C$22)*P788),'Ejercicio 3 - TIR'!$E$22-SQRT(('Ejercicio 3 - TIR'!$E$22-'Ejercicio 3 - TIR'!$C$22)*('Ejercicio 3 - TIR'!$E$22-'Ejercicio 3 - TIR'!$D$22)*(1-P788)))</f>
        <v>0.166133451753284</v>
      </c>
      <c r="R788" s="17">
        <f ca="1" t="shared" si="5868"/>
        <v>0.191876067100381</v>
      </c>
      <c r="S788" s="19">
        <f ca="1">IF(R788&lt;=('Ejercicio 3 - TIR'!$D$23-'Ejercicio 3 - TIR'!$C$23)/('Ejercicio 3 - TIR'!$E$23-'Ejercicio 3 - TIR'!$C$23),'Ejercicio 3 - TIR'!$C$23+SQRT(('Ejercicio 3 - TIR'!$E$23-'Ejercicio 3 - TIR'!$C$23)*('Ejercicio 3 - TIR'!$D$23-'Ejercicio 3 - TIR'!$C$23)*R788),'Ejercicio 3 - TIR'!$E$23-SQRT(('Ejercicio 3 - TIR'!$E$23-'Ejercicio 3 - TIR'!$C$23)*('Ejercicio 3 - TIR'!$E$23-'Ejercicio 3 - TIR'!$D$23)*(1-R788)))</f>
        <v>0.138584319217574</v>
      </c>
      <c r="T788" s="17">
        <f ca="1" t="shared" ref="T788:X788" si="5869">RAND()</f>
        <v>0.646312297726633</v>
      </c>
      <c r="U788" s="19">
        <f ca="1">IF(T788&lt;=('Ejercicio 3 - TIR'!$D$24-'Ejercicio 3 - TIR'!$C$24)/('Ejercicio 3 - TIR'!$E$24-'Ejercicio 3 - TIR'!$C$24),'Ejercicio 3 - TIR'!$C$24+SQRT(('Ejercicio 3 - TIR'!$E$24-'Ejercicio 3 - TIR'!$C$24)*('Ejercicio 3 - TIR'!$D$24-'Ejercicio 3 - TIR'!$C$24)*T788),'Ejercicio 3 - TIR'!$E$24-SQRT(('Ejercicio 3 - TIR'!$E$24-'Ejercicio 3 - TIR'!$C$24)*('Ejercicio 3 - TIR'!$E$24-'Ejercicio 3 - TIR'!$D$24)*(1-T788)))</f>
        <v>0.188530561391003</v>
      </c>
      <c r="V788" s="17">
        <f ca="1" t="shared" si="5869"/>
        <v>0.661848255224778</v>
      </c>
      <c r="W788" s="19">
        <f ca="1">IF(V788&lt;=('Ejercicio 3 - TIR'!$D$25-'Ejercicio 3 - TIR'!$C$25)/('Ejercicio 3 - TIR'!$E$25-'Ejercicio 3 - TIR'!$C$25),'Ejercicio 3 - TIR'!$C$25+SQRT(('Ejercicio 3 - TIR'!$E$25-'Ejercicio 3 - TIR'!$C$25)*('Ejercicio 3 - TIR'!$D$25-'Ejercicio 3 - TIR'!$C$25)*V788),'Ejercicio 3 - TIR'!$E$25-SQRT(('Ejercicio 3 - TIR'!$E$25-'Ejercicio 3 - TIR'!$C$25)*('Ejercicio 3 - TIR'!$E$25-'Ejercicio 3 - TIR'!$D$25)*(1-V788)))</f>
        <v>0.215597513073714</v>
      </c>
      <c r="X788" s="17">
        <f ca="1" t="shared" si="5869"/>
        <v>0.685553574730113</v>
      </c>
      <c r="Y788" s="19">
        <f ca="1">IF(X788&lt;=('Ejercicio 3 - TIR'!$D$26-'Ejercicio 3 - TIR'!$C$26)/('Ejercicio 3 - TIR'!$E$26-'Ejercicio 3 - TIR'!$C$26),'Ejercicio 3 - TIR'!$C$26+SQRT(('Ejercicio 3 - TIR'!$E$26-'Ejercicio 3 - TIR'!$C$26)*('Ejercicio 3 - TIR'!$D$26-'Ejercicio 3 - TIR'!$C$26)*X788),'Ejercicio 3 - TIR'!$E$26-SQRT(('Ejercicio 3 - TIR'!$E$26-'Ejercicio 3 - TIR'!$C$26)*('Ejercicio 3 - TIR'!$E$26-'Ejercicio 3 - TIR'!$D$26)*(1-X788)))</f>
        <v>0.238793074654163</v>
      </c>
      <c r="Z788" s="17">
        <f ca="1" t="shared" si="5716"/>
        <v>1.16613345175328</v>
      </c>
      <c r="AA788" s="17">
        <f ca="1" t="shared" si="5717"/>
        <v>1.32774126228135</v>
      </c>
      <c r="AB788" s="17">
        <f ca="1" t="shared" si="5718"/>
        <v>1.57806106784125</v>
      </c>
      <c r="AC788" s="17">
        <f ca="1" t="shared" si="5719"/>
        <v>1.91828710954628</v>
      </c>
      <c r="AD788" s="17">
        <f ca="1" t="shared" si="5720"/>
        <v>2.37636078650428</v>
      </c>
      <c r="AE788" s="16">
        <f ca="1" t="shared" si="5721"/>
        <v>4306.77732187616</v>
      </c>
      <c r="AF788" s="16">
        <f ca="1" t="shared" si="5722"/>
        <v>4903.62912505005</v>
      </c>
      <c r="AG788" s="16">
        <f ca="1" t="shared" si="5723"/>
        <v>5828.11307684901</v>
      </c>
      <c r="AH788" s="16">
        <f ca="1" t="shared" si="5724"/>
        <v>7084.63976213005</v>
      </c>
      <c r="AI788" s="16">
        <f ca="1" t="shared" si="5725"/>
        <v>8776.40267374622</v>
      </c>
      <c r="AJ788" s="18">
        <f ca="1" t="shared" si="5726"/>
        <v>40362.5366599442</v>
      </c>
      <c r="AK788" s="18">
        <f ca="1" t="shared" si="5727"/>
        <v>50131.3953102428</v>
      </c>
      <c r="AL788" s="18">
        <f ca="1" t="shared" si="5728"/>
        <v>64392.6777144179</v>
      </c>
      <c r="AM788" s="18">
        <f ca="1" t="shared" si="5729"/>
        <v>60472.3560439958</v>
      </c>
      <c r="AN788" s="18">
        <f ca="1" t="shared" si="5730"/>
        <v>102767.417452328</v>
      </c>
      <c r="AO788" s="18">
        <f ca="1">C788/'Ejercicio 3 - TIR'!$D$7</f>
        <v>15928.3171034343</v>
      </c>
      <c r="AP788" s="18">
        <f ca="1" t="shared" si="5731"/>
        <v>24434.2195565098</v>
      </c>
      <c r="AQ788" s="18">
        <f ca="1" t="shared" si="5732"/>
        <v>34203.0782068085</v>
      </c>
      <c r="AR788" s="18">
        <f ca="1" t="shared" si="5733"/>
        <v>48464.3606109836</v>
      </c>
      <c r="AS788" s="18">
        <f ca="1" t="shared" si="5734"/>
        <v>44544.0389405615</v>
      </c>
      <c r="AT788" s="18">
        <f ca="1" t="shared" si="5735"/>
        <v>86839.1003488942</v>
      </c>
      <c r="AU788" s="18">
        <f ca="1">AP788*'Ejercicio 3 - TIR'!$D$5</f>
        <v>12217.1097782549</v>
      </c>
      <c r="AV788" s="18">
        <f ca="1">AQ788*'Ejercicio 3 - TIR'!$D$5</f>
        <v>17101.5391034042</v>
      </c>
      <c r="AW788" s="18">
        <f ca="1">AR788*'Ejercicio 3 - TIR'!$D$5</f>
        <v>24232.1803054918</v>
      </c>
      <c r="AX788" s="18">
        <f ca="1">AS788*'Ejercicio 3 - TIR'!$D$5</f>
        <v>22272.0194702808</v>
      </c>
      <c r="AY788" s="18">
        <f ca="1">AT788*'Ejercicio 3 - TIR'!$D$5</f>
        <v>43419.5501744471</v>
      </c>
      <c r="AZ788" s="18">
        <f ca="1" t="shared" ref="AZ788:BD788" si="5870">AJ788-AU788-AE788</f>
        <v>23838.6495598131</v>
      </c>
      <c r="BA788" s="18">
        <f ca="1" t="shared" si="5870"/>
        <v>28126.2270817885</v>
      </c>
      <c r="BB788" s="18">
        <f ca="1" t="shared" si="5870"/>
        <v>34332.3843320771</v>
      </c>
      <c r="BC788" s="18">
        <f ca="1" t="shared" si="5870"/>
        <v>31115.696811585</v>
      </c>
      <c r="BD788" s="18">
        <f ca="1" t="shared" si="5870"/>
        <v>50571.4646041352</v>
      </c>
      <c r="BE788" s="18">
        <f ca="1" t="shared" ref="BE788:BI788" si="5871">AZ788/Z788</f>
        <v>20442.4712488709</v>
      </c>
      <c r="BF788" s="18">
        <f ca="1" t="shared" si="5871"/>
        <v>21183.5151025294</v>
      </c>
      <c r="BG788" s="18">
        <f ca="1" t="shared" si="5871"/>
        <v>21756.055599954</v>
      </c>
      <c r="BH788" s="18">
        <f ca="1" t="shared" si="5871"/>
        <v>16220.5629474019</v>
      </c>
      <c r="BI788" s="18">
        <f ca="1" t="shared" si="5871"/>
        <v>21281.055002817</v>
      </c>
      <c r="BJ788" s="18">
        <f ca="1" t="shared" si="5738"/>
        <v>61603.8289453655</v>
      </c>
      <c r="BK788" s="18">
        <f ca="1" t="shared" si="5739"/>
        <v>37851.4281596068</v>
      </c>
      <c r="BL788" s="18">
        <f ca="1" t="shared" si="5740"/>
        <v>99455.2571049723</v>
      </c>
      <c r="BM788" s="18">
        <f ca="1">BK788*'Ejercicio 3 - TIR'!$D$5</f>
        <v>18925.7140798034</v>
      </c>
      <c r="BN788" s="18">
        <f ca="1" t="shared" si="5741"/>
        <v>80529.5430251689</v>
      </c>
      <c r="BO788" s="18">
        <f ca="1" t="shared" si="5742"/>
        <v>33887.7595870579</v>
      </c>
      <c r="BP788" s="18">
        <f ca="1" t="shared" si="5743"/>
        <v>-105565.186552512</v>
      </c>
      <c r="BQ788" s="18">
        <f ca="1" t="shared" ref="BQ788:BT788" si="5872">BE788</f>
        <v>20442.4712488709</v>
      </c>
      <c r="BR788" s="18">
        <f ca="1" t="shared" si="5872"/>
        <v>21183.5151025294</v>
      </c>
      <c r="BS788" s="18">
        <f ca="1" t="shared" si="5872"/>
        <v>21756.055599954</v>
      </c>
      <c r="BT788" s="18">
        <f ca="1" t="shared" si="5872"/>
        <v>16220.5629474019</v>
      </c>
      <c r="BU788" s="18">
        <f ca="1" t="shared" si="5745"/>
        <v>55168.8145898749</v>
      </c>
      <c r="BV788" s="20">
        <f ca="1" t="shared" si="5746"/>
        <v>7.45964931299472</v>
      </c>
    </row>
    <row r="789" ht="15" customHeight="1" spans="1:74">
      <c r="A789" s="16">
        <v>788</v>
      </c>
      <c r="B789" s="17">
        <f ca="1" t="shared" ref="B789:F789" si="5873">RAND()</f>
        <v>0.415421225020548</v>
      </c>
      <c r="C789" s="18">
        <f ca="1">IF(B789&lt;=('Ejercicio 3 - TIR'!$D$13-'Ejercicio 3 - TIR'!$C$13)/('Ejercicio 3 - TIR'!$E$13-'Ejercicio 3 - TIR'!$C$13),'Ejercicio 3 - TIR'!$C$13+SQRT(('Ejercicio 3 - TIR'!$E$13-'Ejercicio 3 - TIR'!$C$13)*('Ejercicio 3 - TIR'!$D$13-'Ejercicio 3 - TIR'!$C$13)*B789),'Ejercicio 3 - TIR'!$E$13-SQRT(('Ejercicio 3 - TIR'!$E$13-'Ejercicio 3 - TIR'!$C$13)*('Ejercicio 3 - TIR'!$E$13-'Ejercicio 3 - TIR'!$D$13)*(1-B789)))</f>
        <v>73514.2579870727</v>
      </c>
      <c r="D789" s="17">
        <f ca="1" t="shared" si="5873"/>
        <v>0.0352364302624595</v>
      </c>
      <c r="E789" s="18">
        <f ca="1">IF(D789&lt;=('Ejercicio 3 - TIR'!$D$14-'Ejercicio 3 - TIR'!$C$14)/('Ejercicio 3 - TIR'!$E$14-'Ejercicio 3 - TIR'!$C$14),'Ejercicio 3 - TIR'!$C$14+SQRT(('Ejercicio 3 - TIR'!$E$14-'Ejercicio 3 - TIR'!$C$14)*('Ejercicio 3 - TIR'!$D$14-'Ejercicio 3 - TIR'!$C$14)*D789),'Ejercicio 3 - TIR'!$E$14-SQRT(('Ejercicio 3 - TIR'!$E$14-'Ejercicio 3 - TIR'!$C$14)*('Ejercicio 3 - TIR'!$E$14-'Ejercicio 3 - TIR'!$D$14)*(1-D789)))</f>
        <v>26625.6482613667</v>
      </c>
      <c r="F789" s="17">
        <f ca="1" t="shared" si="5873"/>
        <v>0.0579278361997109</v>
      </c>
      <c r="G789" s="18">
        <f ca="1">IF(F789&lt;=('Ejercicio 3 - TIR'!$D$18-'Ejercicio 3 - TIR'!$C$18)/('Ejercicio 3 - TIR'!$E$18-'Ejercicio 3 - TIR'!$C$18),'Ejercicio 3 - TIR'!$C$18+SQRT(('Ejercicio 3 - TIR'!$E$18-'Ejercicio 3 - TIR'!$C$18)*('Ejercicio 3 - TIR'!$D$18-'Ejercicio 3 - TIR'!$C$18)*F789),'Ejercicio 3 - TIR'!$E$18-SQRT(('Ejercicio 3 - TIR'!$E$18-'Ejercicio 3 - TIR'!$C$18)*('Ejercicio 3 - TIR'!$E$18-'Ejercicio 3 - TIR'!$D$18)*(1-F789)))</f>
        <v>32947.7407331644</v>
      </c>
      <c r="H789" s="17">
        <f ca="1" t="shared" ref="H789:L789" si="5874">RAND()</f>
        <v>0.651284446585342</v>
      </c>
      <c r="I789" s="18">
        <f ca="1">IF(H789&lt;=('Ejercicio 3 - TIR'!$D$18-'Ejercicio 3 - TIR'!$C$18)/('Ejercicio 3 - TIR'!$E$18-'Ejercicio 3 - TIR'!$C$18),'Ejercicio 3 - TIR'!$C$18+SQRT(('Ejercicio 3 - TIR'!$E$18-'Ejercicio 3 - TIR'!$C$18)*('Ejercicio 3 - TIR'!$D$18-'Ejercicio 3 - TIR'!$C$18)*H789),'Ejercicio 3 - TIR'!$E$18-SQRT(('Ejercicio 3 - TIR'!$E$18-'Ejercicio 3 - TIR'!$C$18)*('Ejercicio 3 - TIR'!$E$18-'Ejercicio 3 - TIR'!$D$18)*(1-H789)))</f>
        <v>39883.9600863116</v>
      </c>
      <c r="J789" s="17">
        <f ca="1" t="shared" si="5874"/>
        <v>0.893871606039143</v>
      </c>
      <c r="K789" s="18">
        <f ca="1">IF(J789&lt;=('Ejercicio 3 - TIR'!$D$18-'Ejercicio 3 - TIR'!$C$18)/('Ejercicio 3 - TIR'!$E$18-'Ejercicio 3 - TIR'!$C$18),'Ejercicio 3 - TIR'!$C$18+SQRT(('Ejercicio 3 - TIR'!$E$18-'Ejercicio 3 - TIR'!$C$18)*('Ejercicio 3 - TIR'!$D$18-'Ejercicio 3 - TIR'!$C$18)*J789),'Ejercicio 3 - TIR'!$E$18-SQRT(('Ejercicio 3 - TIR'!$E$18-'Ejercicio 3 - TIR'!$C$18)*('Ejercicio 3 - TIR'!$E$18-'Ejercicio 3 - TIR'!$D$18)*(1-J789)))</f>
        <v>42178.7184566116</v>
      </c>
      <c r="L789" s="17">
        <f ca="1" t="shared" si="5874"/>
        <v>0.784249073248468</v>
      </c>
      <c r="M789" s="18">
        <f ca="1">IF(L789&lt;=('Ejercicio 3 - TIR'!$D$18-'Ejercicio 3 - TIR'!$C$18)/('Ejercicio 3 - TIR'!$E$18-'Ejercicio 3 - TIR'!$C$18),'Ejercicio 3 - TIR'!$C$18+SQRT(('Ejercicio 3 - TIR'!$E$18-'Ejercicio 3 - TIR'!$C$18)*('Ejercicio 3 - TIR'!$D$18-'Ejercicio 3 - TIR'!$C$18)*L789),'Ejercicio 3 - TIR'!$E$18-SQRT(('Ejercicio 3 - TIR'!$E$18-'Ejercicio 3 - TIR'!$C$18)*('Ejercicio 3 - TIR'!$E$18-'Ejercicio 3 - TIR'!$D$18)*(1-L789)))</f>
        <v>40977.398912847</v>
      </c>
      <c r="N789" s="17">
        <f ca="1" t="shared" ref="N789:R789" si="5875">RAND()</f>
        <v>0.541178922726098</v>
      </c>
      <c r="O789" s="18">
        <f ca="1">IF(N789&lt;=('Ejercicio 3 - TIR'!$D$18-'Ejercicio 3 - TIR'!$C$18)/('Ejercicio 3 - TIR'!$E$18-'Ejercicio 3 - TIR'!$C$18),'Ejercicio 3 - TIR'!$C$18+SQRT(('Ejercicio 3 - TIR'!$E$18-'Ejercicio 3 - TIR'!$C$18)*('Ejercicio 3 - TIR'!$D$18-'Ejercicio 3 - TIR'!$C$18)*N789),'Ejercicio 3 - TIR'!$E$18-SQRT(('Ejercicio 3 - TIR'!$E$18-'Ejercicio 3 - TIR'!$C$18)*('Ejercicio 3 - TIR'!$E$18-'Ejercicio 3 - TIR'!$D$18)*(1-N789)))</f>
        <v>39009.8189997866</v>
      </c>
      <c r="P789" s="17">
        <f ca="1" t="shared" si="5875"/>
        <v>0.603130478565633</v>
      </c>
      <c r="Q789" s="19">
        <f ca="1">IF(P789&lt;=('Ejercicio 3 - TIR'!$D$22-'Ejercicio 3 - TIR'!$C$22)/('Ejercicio 3 - TIR'!$E$22-'Ejercicio 3 - TIR'!$C$22),'Ejercicio 3 - TIR'!$C$22+SQRT(('Ejercicio 3 - TIR'!$E$22-'Ejercicio 3 - TIR'!$C$22)*('Ejercicio 3 - TIR'!$D$22-'Ejercicio 3 - TIR'!$C$22)*P789),'Ejercicio 3 - TIR'!$E$22-SQRT(('Ejercicio 3 - TIR'!$E$22-'Ejercicio 3 - TIR'!$C$22)*('Ejercicio 3 - TIR'!$E$22-'Ejercicio 3 - TIR'!$D$22)*(1-P789)))</f>
        <v>0.153272389957539</v>
      </c>
      <c r="R789" s="17">
        <f ca="1" t="shared" si="5875"/>
        <v>0.456124620549982</v>
      </c>
      <c r="S789" s="19">
        <f ca="1">IF(R789&lt;=('Ejercicio 3 - TIR'!$D$23-'Ejercicio 3 - TIR'!$C$23)/('Ejercicio 3 - TIR'!$E$23-'Ejercicio 3 - TIR'!$C$23),'Ejercicio 3 - TIR'!$C$23+SQRT(('Ejercicio 3 - TIR'!$E$23-'Ejercicio 3 - TIR'!$C$23)*('Ejercicio 3 - TIR'!$D$23-'Ejercicio 3 - TIR'!$C$23)*R789),'Ejercicio 3 - TIR'!$E$23-SQRT(('Ejercicio 3 - TIR'!$E$23-'Ejercicio 3 - TIR'!$C$23)*('Ejercicio 3 - TIR'!$E$23-'Ejercicio 3 - TIR'!$D$23)*(1-R789)))</f>
        <v>0.148653521895048</v>
      </c>
      <c r="T789" s="17">
        <f ca="1" t="shared" ref="T789:X789" si="5876">RAND()</f>
        <v>0.216194197598861</v>
      </c>
      <c r="U789" s="19">
        <f ca="1">IF(T789&lt;=('Ejercicio 3 - TIR'!$D$24-'Ejercicio 3 - TIR'!$C$24)/('Ejercicio 3 - TIR'!$E$24-'Ejercicio 3 - TIR'!$C$24),'Ejercicio 3 - TIR'!$C$24+SQRT(('Ejercicio 3 - TIR'!$E$24-'Ejercicio 3 - TIR'!$C$24)*('Ejercicio 3 - TIR'!$D$24-'Ejercicio 3 - TIR'!$C$24)*T789),'Ejercicio 3 - TIR'!$E$24-SQRT(('Ejercicio 3 - TIR'!$E$24-'Ejercicio 3 - TIR'!$C$24)*('Ejercicio 3 - TIR'!$E$24-'Ejercicio 3 - TIR'!$D$24)*(1-T789)))</f>
        <v>0.17130745913894</v>
      </c>
      <c r="V789" s="17">
        <f ca="1" t="shared" si="5876"/>
        <v>0.893380556651187</v>
      </c>
      <c r="W789" s="19">
        <f ca="1">IF(V789&lt;=('Ejercicio 3 - TIR'!$D$25-'Ejercicio 3 - TIR'!$C$25)/('Ejercicio 3 - TIR'!$E$25-'Ejercicio 3 - TIR'!$C$25),'Ejercicio 3 - TIR'!$C$25+SQRT(('Ejercicio 3 - TIR'!$E$25-'Ejercicio 3 - TIR'!$C$25)*('Ejercicio 3 - TIR'!$D$25-'Ejercicio 3 - TIR'!$C$25)*V789),'Ejercicio 3 - TIR'!$E$25-SQRT(('Ejercicio 3 - TIR'!$E$25-'Ejercicio 3 - TIR'!$C$25)*('Ejercicio 3 - TIR'!$E$25-'Ejercicio 3 - TIR'!$D$25)*(1-V789)))</f>
        <v>0.230682441879967</v>
      </c>
      <c r="X789" s="17">
        <f ca="1" t="shared" si="5876"/>
        <v>0.471686547344493</v>
      </c>
      <c r="Y789" s="19">
        <f ca="1">IF(X789&lt;=('Ejercicio 3 - TIR'!$D$26-'Ejercicio 3 - TIR'!$C$26)/('Ejercicio 3 - TIR'!$E$26-'Ejercicio 3 - TIR'!$C$26),'Ejercicio 3 - TIR'!$C$26+SQRT(('Ejercicio 3 - TIR'!$E$26-'Ejercicio 3 - TIR'!$C$26)*('Ejercicio 3 - TIR'!$D$26-'Ejercicio 3 - TIR'!$C$26)*X789),'Ejercicio 3 - TIR'!$E$26-SQRT(('Ejercicio 3 - TIR'!$E$26-'Ejercicio 3 - TIR'!$C$26)*('Ejercicio 3 - TIR'!$E$26-'Ejercicio 3 - TIR'!$D$26)*(1-X789)))</f>
        <v>0.22658752351426</v>
      </c>
      <c r="Z789" s="17">
        <f ca="1" t="shared" si="5716"/>
        <v>1.15327238995754</v>
      </c>
      <c r="AA789" s="17">
        <f ca="1" t="shared" si="5717"/>
        <v>1.32471039242905</v>
      </c>
      <c r="AB789" s="17">
        <f ca="1" t="shared" si="5718"/>
        <v>1.55164316385101</v>
      </c>
      <c r="AC789" s="17">
        <f ca="1" t="shared" si="5719"/>
        <v>1.90957999781452</v>
      </c>
      <c r="AD789" s="17">
        <f ca="1" t="shared" si="5720"/>
        <v>2.34226700047168</v>
      </c>
      <c r="AE789" s="16">
        <f ca="1" t="shared" si="5721"/>
        <v>4080.97674318846</v>
      </c>
      <c r="AF789" s="16">
        <f ca="1" t="shared" si="5722"/>
        <v>4687.62830883521</v>
      </c>
      <c r="AG789" s="16">
        <f ca="1" t="shared" si="5723"/>
        <v>5490.65400380954</v>
      </c>
      <c r="AH789" s="16">
        <f ca="1" t="shared" si="5724"/>
        <v>6757.25147692634</v>
      </c>
      <c r="AI789" s="16">
        <f ca="1" t="shared" si="5725"/>
        <v>8288.36035484615</v>
      </c>
      <c r="AJ789" s="18">
        <f ca="1" t="shared" si="5726"/>
        <v>37997.7196990379</v>
      </c>
      <c r="AK789" s="18">
        <f ca="1" t="shared" si="5727"/>
        <v>52834.6964175623</v>
      </c>
      <c r="AL789" s="18">
        <f ca="1" t="shared" si="5728"/>
        <v>65446.3201531979</v>
      </c>
      <c r="AM789" s="18">
        <f ca="1" t="shared" si="5729"/>
        <v>78249.6213264392</v>
      </c>
      <c r="AN789" s="18">
        <f ca="1" t="shared" si="5730"/>
        <v>91371.4117375733</v>
      </c>
      <c r="AO789" s="18">
        <f ca="1">C789/'Ejercicio 3 - TIR'!$D$7</f>
        <v>14702.8515974145</v>
      </c>
      <c r="AP789" s="18">
        <f ca="1" t="shared" si="5731"/>
        <v>23294.8681016233</v>
      </c>
      <c r="AQ789" s="18">
        <f ca="1" t="shared" si="5732"/>
        <v>38131.8448201477</v>
      </c>
      <c r="AR789" s="18">
        <f ca="1" t="shared" si="5733"/>
        <v>50743.4685557834</v>
      </c>
      <c r="AS789" s="18">
        <f ca="1" t="shared" si="5734"/>
        <v>63546.7697290246</v>
      </c>
      <c r="AT789" s="18">
        <f ca="1" t="shared" si="5735"/>
        <v>76668.5601401588</v>
      </c>
      <c r="AU789" s="18">
        <f ca="1">AP789*'Ejercicio 3 - TIR'!$D$5</f>
        <v>11647.4340508117</v>
      </c>
      <c r="AV789" s="18">
        <f ca="1">AQ789*'Ejercicio 3 - TIR'!$D$5</f>
        <v>19065.9224100739</v>
      </c>
      <c r="AW789" s="18">
        <f ca="1">AR789*'Ejercicio 3 - TIR'!$D$5</f>
        <v>25371.7342778917</v>
      </c>
      <c r="AX789" s="18">
        <f ca="1">AS789*'Ejercicio 3 - TIR'!$D$5</f>
        <v>31773.3848645123</v>
      </c>
      <c r="AY789" s="18">
        <f ca="1">AT789*'Ejercicio 3 - TIR'!$D$5</f>
        <v>38334.2800700794</v>
      </c>
      <c r="AZ789" s="18">
        <f ca="1" t="shared" ref="AZ789:BD789" si="5877">AJ789-AU789-AE789</f>
        <v>22269.3089050377</v>
      </c>
      <c r="BA789" s="18">
        <f ca="1" t="shared" si="5877"/>
        <v>29081.1456986532</v>
      </c>
      <c r="BB789" s="18">
        <f ca="1" t="shared" si="5877"/>
        <v>34583.9318714967</v>
      </c>
      <c r="BC789" s="18">
        <f ca="1" t="shared" si="5877"/>
        <v>39718.9849850005</v>
      </c>
      <c r="BD789" s="18">
        <f ca="1" t="shared" si="5877"/>
        <v>44748.7713126478</v>
      </c>
      <c r="BE789" s="18">
        <f ca="1" t="shared" ref="BE789:BI789" si="5878">AZ789/Z789</f>
        <v>19309.6696833761</v>
      </c>
      <c r="BF789" s="18">
        <f ca="1" t="shared" si="5878"/>
        <v>21952.8327586596</v>
      </c>
      <c r="BG789" s="18">
        <f ca="1" t="shared" si="5878"/>
        <v>22288.5858535045</v>
      </c>
      <c r="BH789" s="18">
        <f ca="1" t="shared" si="5878"/>
        <v>20799.8539105238</v>
      </c>
      <c r="BI789" s="18">
        <f ca="1" t="shared" si="5878"/>
        <v>19104.8976498565</v>
      </c>
      <c r="BJ789" s="18">
        <f ca="1" t="shared" si="5738"/>
        <v>62364.3772887654</v>
      </c>
      <c r="BK789" s="18">
        <f ca="1" t="shared" si="5739"/>
        <v>34438.0041094564</v>
      </c>
      <c r="BL789" s="18">
        <f ca="1" t="shared" si="5740"/>
        <v>96802.3813982218</v>
      </c>
      <c r="BM789" s="18">
        <f ca="1">BK789*'Ejercicio 3 - TIR'!$D$5</f>
        <v>17219.0020547282</v>
      </c>
      <c r="BN789" s="18">
        <f ca="1" t="shared" si="5741"/>
        <v>79583.3793434936</v>
      </c>
      <c r="BO789" s="18">
        <f ca="1" t="shared" si="5742"/>
        <v>33977.0740600739</v>
      </c>
      <c r="BP789" s="18">
        <f ca="1" t="shared" si="5743"/>
        <v>-100139.906248439</v>
      </c>
      <c r="BQ789" s="18">
        <f ca="1" t="shared" ref="BQ789:BT789" si="5879">BE789</f>
        <v>19309.6696833761</v>
      </c>
      <c r="BR789" s="18">
        <f ca="1" t="shared" si="5879"/>
        <v>21952.8327586596</v>
      </c>
      <c r="BS789" s="18">
        <f ca="1" t="shared" si="5879"/>
        <v>22288.5858535045</v>
      </c>
      <c r="BT789" s="18">
        <f ca="1" t="shared" si="5879"/>
        <v>20799.8539105238</v>
      </c>
      <c r="BU789" s="18">
        <f ca="1" t="shared" si="5745"/>
        <v>53081.9717099304</v>
      </c>
      <c r="BV789" s="20">
        <f ca="1" t="shared" si="5746"/>
        <v>9.82146368279497</v>
      </c>
    </row>
    <row r="790" ht="15" customHeight="1" spans="1:74">
      <c r="A790" s="16">
        <v>789</v>
      </c>
      <c r="B790" s="17">
        <f ca="1" t="shared" ref="B790:F790" si="5880">RAND()</f>
        <v>0.653289805741191</v>
      </c>
      <c r="C790" s="18">
        <f ca="1">IF(B790&lt;=('Ejercicio 3 - TIR'!$D$13-'Ejercicio 3 - TIR'!$C$13)/('Ejercicio 3 - TIR'!$E$13-'Ejercicio 3 - TIR'!$C$13),'Ejercicio 3 - TIR'!$C$13+SQRT(('Ejercicio 3 - TIR'!$E$13-'Ejercicio 3 - TIR'!$C$13)*('Ejercicio 3 - TIR'!$D$13-'Ejercicio 3 - TIR'!$C$13)*B790),'Ejercicio 3 - TIR'!$E$13-SQRT(('Ejercicio 3 - TIR'!$E$13-'Ejercicio 3 - TIR'!$C$13)*('Ejercicio 3 - TIR'!$E$13-'Ejercicio 3 - TIR'!$D$13)*(1-B790)))</f>
        <v>79602.641516349</v>
      </c>
      <c r="D790" s="17">
        <f ca="1" t="shared" si="5880"/>
        <v>0.264604908925312</v>
      </c>
      <c r="E790" s="18">
        <f ca="1">IF(D790&lt;=('Ejercicio 3 - TIR'!$D$14-'Ejercicio 3 - TIR'!$C$14)/('Ejercicio 3 - TIR'!$E$14-'Ejercicio 3 - TIR'!$C$14),'Ejercicio 3 - TIR'!$C$14+SQRT(('Ejercicio 3 - TIR'!$E$14-'Ejercicio 3 - TIR'!$C$14)*('Ejercicio 3 - TIR'!$D$14-'Ejercicio 3 - TIR'!$C$14)*D790),'Ejercicio 3 - TIR'!$E$14-SQRT(('Ejercicio 3 - TIR'!$E$14-'Ejercicio 3 - TIR'!$C$14)*('Ejercicio 3 - TIR'!$E$14-'Ejercicio 3 - TIR'!$D$14)*(1-D790)))</f>
        <v>29454.8140443119</v>
      </c>
      <c r="F790" s="17">
        <f ca="1" t="shared" si="5880"/>
        <v>0.707234989837542</v>
      </c>
      <c r="G790" s="18">
        <f ca="1">IF(F790&lt;=('Ejercicio 3 - TIR'!$D$18-'Ejercicio 3 - TIR'!$C$18)/('Ejercicio 3 - TIR'!$E$18-'Ejercicio 3 - TIR'!$C$18),'Ejercicio 3 - TIR'!$C$18+SQRT(('Ejercicio 3 - TIR'!$E$18-'Ejercicio 3 - TIR'!$C$18)*('Ejercicio 3 - TIR'!$D$18-'Ejercicio 3 - TIR'!$C$18)*F790),'Ejercicio 3 - TIR'!$E$18-SQRT(('Ejercicio 3 - TIR'!$E$18-'Ejercicio 3 - TIR'!$C$18)*('Ejercicio 3 - TIR'!$E$18-'Ejercicio 3 - TIR'!$D$18)*(1-F790)))</f>
        <v>40314.1302021733</v>
      </c>
      <c r="H790" s="17">
        <f ca="1" t="shared" ref="H790:L790" si="5881">RAND()</f>
        <v>0.561787725263104</v>
      </c>
      <c r="I790" s="18">
        <f ca="1">IF(H790&lt;=('Ejercicio 3 - TIR'!$D$18-'Ejercicio 3 - TIR'!$C$18)/('Ejercicio 3 - TIR'!$E$18-'Ejercicio 3 - TIR'!$C$18),'Ejercicio 3 - TIR'!$C$18+SQRT(('Ejercicio 3 - TIR'!$E$18-'Ejercicio 3 - TIR'!$C$18)*('Ejercicio 3 - TIR'!$D$18-'Ejercicio 3 - TIR'!$C$18)*H790),'Ejercicio 3 - TIR'!$E$18-SQRT(('Ejercicio 3 - TIR'!$E$18-'Ejercicio 3 - TIR'!$C$18)*('Ejercicio 3 - TIR'!$E$18-'Ejercicio 3 - TIR'!$D$18)*(1-H790)))</f>
        <v>39179.7689943411</v>
      </c>
      <c r="J790" s="17">
        <f ca="1" t="shared" si="5881"/>
        <v>0.561408446403909</v>
      </c>
      <c r="K790" s="18">
        <f ca="1">IF(J790&lt;=('Ejercicio 3 - TIR'!$D$18-'Ejercicio 3 - TIR'!$C$18)/('Ejercicio 3 - TIR'!$E$18-'Ejercicio 3 - TIR'!$C$18),'Ejercicio 3 - TIR'!$C$18+SQRT(('Ejercicio 3 - TIR'!$E$18-'Ejercicio 3 - TIR'!$C$18)*('Ejercicio 3 - TIR'!$D$18-'Ejercicio 3 - TIR'!$C$18)*J790),'Ejercicio 3 - TIR'!$E$18-SQRT(('Ejercicio 3 - TIR'!$E$18-'Ejercicio 3 - TIR'!$C$18)*('Ejercicio 3 - TIR'!$E$18-'Ejercicio 3 - TIR'!$D$18)*(1-J790)))</f>
        <v>39176.6697096815</v>
      </c>
      <c r="L790" s="17">
        <f ca="1" t="shared" si="5881"/>
        <v>0.64329479702658</v>
      </c>
      <c r="M790" s="18">
        <f ca="1">IF(L790&lt;=('Ejercicio 3 - TIR'!$D$18-'Ejercicio 3 - TIR'!$C$18)/('Ejercicio 3 - TIR'!$E$18-'Ejercicio 3 - TIR'!$C$18),'Ejercicio 3 - TIR'!$C$18+SQRT(('Ejercicio 3 - TIR'!$E$18-'Ejercicio 3 - TIR'!$C$18)*('Ejercicio 3 - TIR'!$D$18-'Ejercicio 3 - TIR'!$C$18)*L790),'Ejercicio 3 - TIR'!$E$18-SQRT(('Ejercicio 3 - TIR'!$E$18-'Ejercicio 3 - TIR'!$C$18)*('Ejercicio 3 - TIR'!$E$18-'Ejercicio 3 - TIR'!$D$18)*(1-L790)))</f>
        <v>39823.1471308327</v>
      </c>
      <c r="N790" s="17">
        <f ca="1" t="shared" ref="N790:R790" si="5882">RAND()</f>
        <v>0.722886916577016</v>
      </c>
      <c r="O790" s="18">
        <f ca="1">IF(N790&lt;=('Ejercicio 3 - TIR'!$D$18-'Ejercicio 3 - TIR'!$C$18)/('Ejercicio 3 - TIR'!$E$18-'Ejercicio 3 - TIR'!$C$18),'Ejercicio 3 - TIR'!$C$18+SQRT(('Ejercicio 3 - TIR'!$E$18-'Ejercicio 3 - TIR'!$C$18)*('Ejercicio 3 - TIR'!$D$18-'Ejercicio 3 - TIR'!$C$18)*N790),'Ejercicio 3 - TIR'!$E$18-SQRT(('Ejercicio 3 - TIR'!$E$18-'Ejercicio 3 - TIR'!$C$18)*('Ejercicio 3 - TIR'!$E$18-'Ejercicio 3 - TIR'!$D$18)*(1-N790)))</f>
        <v>40441.1096463368</v>
      </c>
      <c r="P790" s="17">
        <f ca="1" t="shared" si="5882"/>
        <v>0.3694825356297</v>
      </c>
      <c r="Q790" s="19">
        <f ca="1">IF(P790&lt;=('Ejercicio 3 - TIR'!$D$22-'Ejercicio 3 - TIR'!$C$22)/('Ejercicio 3 - TIR'!$E$22-'Ejercicio 3 - TIR'!$C$22),'Ejercicio 3 - TIR'!$C$22+SQRT(('Ejercicio 3 - TIR'!$E$22-'Ejercicio 3 - TIR'!$C$22)*('Ejercicio 3 - TIR'!$D$22-'Ejercicio 3 - TIR'!$C$22)*P790),'Ejercicio 3 - TIR'!$E$22-SQRT(('Ejercicio 3 - TIR'!$E$22-'Ejercicio 3 - TIR'!$C$22)*('Ejercicio 3 - TIR'!$E$22-'Ejercicio 3 - TIR'!$D$22)*(1-P790)))</f>
        <v>0.145788923283717</v>
      </c>
      <c r="R790" s="17">
        <f ca="1" t="shared" si="5882"/>
        <v>0.601543744956768</v>
      </c>
      <c r="S790" s="19">
        <f ca="1">IF(R790&lt;=('Ejercicio 3 - TIR'!$D$23-'Ejercicio 3 - TIR'!$C$23)/('Ejercicio 3 - TIR'!$E$23-'Ejercicio 3 - TIR'!$C$23),'Ejercicio 3 - TIR'!$C$23+SQRT(('Ejercicio 3 - TIR'!$E$23-'Ejercicio 3 - TIR'!$C$23)*('Ejercicio 3 - TIR'!$D$23-'Ejercicio 3 - TIR'!$C$23)*R790),'Ejercicio 3 - TIR'!$E$23-SQRT(('Ejercicio 3 - TIR'!$E$23-'Ejercicio 3 - TIR'!$C$23)*('Ejercicio 3 - TIR'!$E$23-'Ejercicio 3 - TIR'!$D$23)*(1-R790)))</f>
        <v>0.153219013104857</v>
      </c>
      <c r="T790" s="17">
        <f ca="1" t="shared" ref="T790:X790" si="5883">RAND()</f>
        <v>0.00165614436743655</v>
      </c>
      <c r="U790" s="19">
        <f ca="1">IF(T790&lt;=('Ejercicio 3 - TIR'!$D$24-'Ejercicio 3 - TIR'!$C$24)/('Ejercicio 3 - TIR'!$E$24-'Ejercicio 3 - TIR'!$C$24),'Ejercicio 3 - TIR'!$C$24+SQRT(('Ejercicio 3 - TIR'!$E$24-'Ejercicio 3 - TIR'!$C$24)*('Ejercicio 3 - TIR'!$D$24-'Ejercicio 3 - TIR'!$C$24)*T790),'Ejercicio 3 - TIR'!$E$24-SQRT(('Ejercicio 3 - TIR'!$E$24-'Ejercicio 3 - TIR'!$C$24)*('Ejercicio 3 - TIR'!$E$24-'Ejercicio 3 - TIR'!$D$24)*(1-T790)))</f>
        <v>0.151864913716936</v>
      </c>
      <c r="V790" s="17">
        <f ca="1" t="shared" si="5883"/>
        <v>0.397869744446236</v>
      </c>
      <c r="W790" s="19">
        <f ca="1">IF(V790&lt;=('Ejercicio 3 - TIR'!$D$25-'Ejercicio 3 - TIR'!$C$25)/('Ejercicio 3 - TIR'!$E$25-'Ejercicio 3 - TIR'!$C$25),'Ejercicio 3 - TIR'!$C$25+SQRT(('Ejercicio 3 - TIR'!$E$25-'Ejercicio 3 - TIR'!$C$25)*('Ejercicio 3 - TIR'!$D$25-'Ejercicio 3 - TIR'!$C$25)*V790),'Ejercicio 3 - TIR'!$E$25-SQRT(('Ejercicio 3 - TIR'!$E$25-'Ejercicio 3 - TIR'!$C$25)*('Ejercicio 3 - TIR'!$E$25-'Ejercicio 3 - TIR'!$D$25)*(1-V790)))</f>
        <v>0.204092964652047</v>
      </c>
      <c r="X790" s="17">
        <f ca="1" t="shared" si="5883"/>
        <v>0.849699730363241</v>
      </c>
      <c r="Y790" s="19">
        <f ca="1">IF(X790&lt;=('Ejercicio 3 - TIR'!$D$26-'Ejercicio 3 - TIR'!$C$26)/('Ejercicio 3 - TIR'!$E$26-'Ejercicio 3 - TIR'!$C$26),'Ejercicio 3 - TIR'!$C$26+SQRT(('Ejercicio 3 - TIR'!$E$26-'Ejercicio 3 - TIR'!$C$26)*('Ejercicio 3 - TIR'!$D$26-'Ejercicio 3 - TIR'!$C$26)*X790),'Ejercicio 3 - TIR'!$E$26-SQRT(('Ejercicio 3 - TIR'!$E$26-'Ejercicio 3 - TIR'!$C$26)*('Ejercicio 3 - TIR'!$E$26-'Ejercicio 3 - TIR'!$D$26)*(1-X790)))</f>
        <v>0.251511029221144</v>
      </c>
      <c r="Z790" s="17">
        <f ca="1" t="shared" si="5716"/>
        <v>1.14578892328372</v>
      </c>
      <c r="AA790" s="17">
        <f ca="1" t="shared" si="5717"/>
        <v>1.32134557133573</v>
      </c>
      <c r="AB790" s="17">
        <f ca="1" t="shared" si="5718"/>
        <v>1.52201160251688</v>
      </c>
      <c r="AC790" s="17">
        <f ca="1" t="shared" si="5719"/>
        <v>1.83264346270936</v>
      </c>
      <c r="AD790" s="17">
        <f ca="1" t="shared" si="5720"/>
        <v>2.2935735062108</v>
      </c>
      <c r="AE790" s="16">
        <f ca="1" t="shared" si="5721"/>
        <v>4294.18562504235</v>
      </c>
      <c r="AF790" s="16">
        <f ca="1" t="shared" si="5722"/>
        <v>4952.1365086004</v>
      </c>
      <c r="AG790" s="16">
        <f ca="1" t="shared" si="5723"/>
        <v>5704.19229219349</v>
      </c>
      <c r="AH790" s="16">
        <f ca="1" t="shared" si="5724"/>
        <v>6868.37780805261</v>
      </c>
      <c r="AI790" s="16">
        <f ca="1" t="shared" si="5725"/>
        <v>8595.85057963559</v>
      </c>
      <c r="AJ790" s="18">
        <f ca="1" t="shared" si="5726"/>
        <v>46191.4838374677</v>
      </c>
      <c r="AK790" s="18">
        <f ca="1" t="shared" si="5727"/>
        <v>51770.0142466293</v>
      </c>
      <c r="AL790" s="18">
        <f ca="1" t="shared" si="5728"/>
        <v>59627.3458461069</v>
      </c>
      <c r="AM790" s="18">
        <f ca="1" t="shared" si="5729"/>
        <v>72981.6302538338</v>
      </c>
      <c r="AN790" s="18">
        <f ca="1" t="shared" si="5730"/>
        <v>92754.6576466039</v>
      </c>
      <c r="AO790" s="18">
        <f ca="1">C790/'Ejercicio 3 - TIR'!$D$7</f>
        <v>15920.5283032698</v>
      </c>
      <c r="AP790" s="18">
        <f ca="1" t="shared" si="5731"/>
        <v>30270.9555341979</v>
      </c>
      <c r="AQ790" s="18">
        <f ca="1" t="shared" si="5732"/>
        <v>35849.4859433596</v>
      </c>
      <c r="AR790" s="18">
        <f ca="1" t="shared" si="5733"/>
        <v>43706.8175428371</v>
      </c>
      <c r="AS790" s="18">
        <f ca="1" t="shared" si="5734"/>
        <v>57061.101950564</v>
      </c>
      <c r="AT790" s="18">
        <f ca="1" t="shared" si="5735"/>
        <v>76834.1293433341</v>
      </c>
      <c r="AU790" s="18">
        <f ca="1">AP790*'Ejercicio 3 - TIR'!$D$5</f>
        <v>15135.477767099</v>
      </c>
      <c r="AV790" s="18">
        <f ca="1">AQ790*'Ejercicio 3 - TIR'!$D$5</f>
        <v>17924.7429716798</v>
      </c>
      <c r="AW790" s="18">
        <f ca="1">AR790*'Ejercicio 3 - TIR'!$D$5</f>
        <v>21853.4087714186</v>
      </c>
      <c r="AX790" s="18">
        <f ca="1">AS790*'Ejercicio 3 - TIR'!$D$5</f>
        <v>28530.550975282</v>
      </c>
      <c r="AY790" s="18">
        <f ca="1">AT790*'Ejercicio 3 - TIR'!$D$5</f>
        <v>38417.0646716671</v>
      </c>
      <c r="AZ790" s="18">
        <f ca="1" t="shared" ref="AZ790:BD790" si="5884">AJ790-AU790-AE790</f>
        <v>26761.8204453264</v>
      </c>
      <c r="BA790" s="18">
        <f ca="1" t="shared" si="5884"/>
        <v>28893.1347663492</v>
      </c>
      <c r="BB790" s="18">
        <f ca="1" t="shared" si="5884"/>
        <v>32069.7447824949</v>
      </c>
      <c r="BC790" s="18">
        <f ca="1" t="shared" si="5884"/>
        <v>37582.7014704992</v>
      </c>
      <c r="BD790" s="18">
        <f ca="1" t="shared" si="5884"/>
        <v>45741.7423953013</v>
      </c>
      <c r="BE790" s="18">
        <f ca="1" t="shared" ref="BE790:BI790" si="5885">AZ790/Z790</f>
        <v>23356.675825273</v>
      </c>
      <c r="BF790" s="18">
        <f ca="1" t="shared" si="5885"/>
        <v>21866.4484092088</v>
      </c>
      <c r="BG790" s="18">
        <f ca="1" t="shared" si="5885"/>
        <v>21070.6309527881</v>
      </c>
      <c r="BH790" s="18">
        <f ca="1" t="shared" si="5885"/>
        <v>20507.3721295124</v>
      </c>
      <c r="BI790" s="18">
        <f ca="1" t="shared" si="5885"/>
        <v>19943.4385998254</v>
      </c>
      <c r="BJ790" s="18">
        <f ca="1" t="shared" si="5738"/>
        <v>67556.7811223995</v>
      </c>
      <c r="BK790" s="18">
        <f ca="1" t="shared" si="5739"/>
        <v>36514.9019212588</v>
      </c>
      <c r="BL790" s="18">
        <f ca="1" t="shared" si="5740"/>
        <v>104071.683043658</v>
      </c>
      <c r="BM790" s="18">
        <f ca="1">BK790*'Ejercicio 3 - TIR'!$D$5</f>
        <v>18257.4509606294</v>
      </c>
      <c r="BN790" s="18">
        <f ca="1" t="shared" si="5741"/>
        <v>85814.2320830289</v>
      </c>
      <c r="BO790" s="18">
        <f ca="1" t="shared" si="5742"/>
        <v>37415.0781959468</v>
      </c>
      <c r="BP790" s="18">
        <f ca="1" t="shared" si="5743"/>
        <v>-109057.455560661</v>
      </c>
      <c r="BQ790" s="18">
        <f ca="1" t="shared" ref="BQ790:BT790" si="5886">BE790</f>
        <v>23356.675825273</v>
      </c>
      <c r="BR790" s="18">
        <f ca="1" t="shared" si="5886"/>
        <v>21866.4484092088</v>
      </c>
      <c r="BS790" s="18">
        <f ca="1" t="shared" si="5886"/>
        <v>21070.6309527881</v>
      </c>
      <c r="BT790" s="18">
        <f ca="1" t="shared" si="5886"/>
        <v>20507.3721295124</v>
      </c>
      <c r="BU790" s="18">
        <f ca="1" t="shared" si="5745"/>
        <v>57358.5167957722</v>
      </c>
      <c r="BV790" s="20">
        <f ca="1" t="shared" si="5746"/>
        <v>8.64714531754862</v>
      </c>
    </row>
    <row r="791" ht="15" customHeight="1" spans="1:74">
      <c r="A791" s="16">
        <v>790</v>
      </c>
      <c r="B791" s="17">
        <f ca="1" t="shared" ref="B791:F791" si="5887">RAND()</f>
        <v>0.370156336433243</v>
      </c>
      <c r="C791" s="18">
        <f ca="1">IF(B791&lt;=('Ejercicio 3 - TIR'!$D$13-'Ejercicio 3 - TIR'!$C$13)/('Ejercicio 3 - TIR'!$E$13-'Ejercicio 3 - TIR'!$C$13),'Ejercicio 3 - TIR'!$C$13+SQRT(('Ejercicio 3 - TIR'!$E$13-'Ejercicio 3 - TIR'!$C$13)*('Ejercicio 3 - TIR'!$D$13-'Ejercicio 3 - TIR'!$C$13)*B791),'Ejercicio 3 - TIR'!$E$13-SQRT(('Ejercicio 3 - TIR'!$E$13-'Ejercicio 3 - TIR'!$C$13)*('Ejercicio 3 - TIR'!$E$13-'Ejercicio 3 - TIR'!$D$13)*(1-B791)))</f>
        <v>72507.9575826002</v>
      </c>
      <c r="D791" s="17">
        <f ca="1" t="shared" si="5887"/>
        <v>0.211711829775859</v>
      </c>
      <c r="E791" s="18">
        <f ca="1">IF(D791&lt;=('Ejercicio 3 - TIR'!$D$14-'Ejercicio 3 - TIR'!$C$14)/('Ejercicio 3 - TIR'!$E$14-'Ejercicio 3 - TIR'!$C$14),'Ejercicio 3 - TIR'!$C$14+SQRT(('Ejercicio 3 - TIR'!$E$14-'Ejercicio 3 - TIR'!$C$14)*('Ejercicio 3 - TIR'!$D$14-'Ejercicio 3 - TIR'!$C$14)*D791),'Ejercicio 3 - TIR'!$E$14-SQRT(('Ejercicio 3 - TIR'!$E$14-'Ejercicio 3 - TIR'!$C$14)*('Ejercicio 3 - TIR'!$E$14-'Ejercicio 3 - TIR'!$D$14)*(1-D791)))</f>
        <v>28984.7694077813</v>
      </c>
      <c r="F791" s="17">
        <f ca="1" t="shared" si="5887"/>
        <v>0.773580049987649</v>
      </c>
      <c r="G791" s="18">
        <f ca="1">IF(F791&lt;=('Ejercicio 3 - TIR'!$D$18-'Ejercicio 3 - TIR'!$C$18)/('Ejercicio 3 - TIR'!$E$18-'Ejercicio 3 - TIR'!$C$18),'Ejercicio 3 - TIR'!$C$18+SQRT(('Ejercicio 3 - TIR'!$E$18-'Ejercicio 3 - TIR'!$C$18)*('Ejercicio 3 - TIR'!$D$18-'Ejercicio 3 - TIR'!$C$18)*F791),'Ejercicio 3 - TIR'!$E$18-SQRT(('Ejercicio 3 - TIR'!$E$18-'Ejercicio 3 - TIR'!$C$18)*('Ejercicio 3 - TIR'!$E$18-'Ejercicio 3 - TIR'!$D$18)*(1-F791)))</f>
        <v>40879.1388944874</v>
      </c>
      <c r="H791" s="17">
        <f ca="1" t="shared" ref="H791:L791" si="5888">RAND()</f>
        <v>0.882081730966339</v>
      </c>
      <c r="I791" s="18">
        <f ca="1">IF(H791&lt;=('Ejercicio 3 - TIR'!$D$18-'Ejercicio 3 - TIR'!$C$18)/('Ejercicio 3 - TIR'!$E$18-'Ejercicio 3 - TIR'!$C$18),'Ejercicio 3 - TIR'!$C$18+SQRT(('Ejercicio 3 - TIR'!$E$18-'Ejercicio 3 - TIR'!$C$18)*('Ejercicio 3 - TIR'!$D$18-'Ejercicio 3 - TIR'!$C$18)*H791),'Ejercicio 3 - TIR'!$E$18-SQRT(('Ejercicio 3 - TIR'!$E$18-'Ejercicio 3 - TIR'!$C$18)*('Ejercicio 3 - TIR'!$E$18-'Ejercicio 3 - TIR'!$D$18)*(1-H791)))</f>
        <v>42026.1354809735</v>
      </c>
      <c r="J791" s="17">
        <f ca="1" t="shared" si="5888"/>
        <v>0.945783009572887</v>
      </c>
      <c r="K791" s="18">
        <f ca="1">IF(J791&lt;=('Ejercicio 3 - TIR'!$D$18-'Ejercicio 3 - TIR'!$C$18)/('Ejercicio 3 - TIR'!$E$18-'Ejercicio 3 - TIR'!$C$18),'Ejercicio 3 - TIR'!$C$18+SQRT(('Ejercicio 3 - TIR'!$E$18-'Ejercicio 3 - TIR'!$C$18)*('Ejercicio 3 - TIR'!$D$18-'Ejercicio 3 - TIR'!$C$18)*J791),'Ejercicio 3 - TIR'!$E$18-SQRT(('Ejercicio 3 - TIR'!$E$18-'Ejercicio 3 - TIR'!$C$18)*('Ejercicio 3 - TIR'!$E$18-'Ejercicio 3 - TIR'!$D$18)*(1-J791)))</f>
        <v>42983.4994961485</v>
      </c>
      <c r="L791" s="17">
        <f ca="1" t="shared" si="5888"/>
        <v>0.990403131162276</v>
      </c>
      <c r="M791" s="18">
        <f ca="1">IF(L791&lt;=('Ejercicio 3 - TIR'!$D$18-'Ejercicio 3 - TIR'!$C$18)/('Ejercicio 3 - TIR'!$E$18-'Ejercicio 3 - TIR'!$C$18),'Ejercicio 3 - TIR'!$C$18+SQRT(('Ejercicio 3 - TIR'!$E$18-'Ejercicio 3 - TIR'!$C$18)*('Ejercicio 3 - TIR'!$D$18-'Ejercicio 3 - TIR'!$C$18)*L791),'Ejercicio 3 - TIR'!$E$18-SQRT(('Ejercicio 3 - TIR'!$E$18-'Ejercicio 3 - TIR'!$C$18)*('Ejercicio 3 - TIR'!$E$18-'Ejercicio 3 - TIR'!$D$18)*(1-L791)))</f>
        <v>44151.6102529914</v>
      </c>
      <c r="N791" s="17">
        <f ca="1" t="shared" ref="N791:R791" si="5889">RAND()</f>
        <v>0.0169308656418208</v>
      </c>
      <c r="O791" s="18">
        <f ca="1">IF(N791&lt;=('Ejercicio 3 - TIR'!$D$18-'Ejercicio 3 - TIR'!$C$18)/('Ejercicio 3 - TIR'!$E$18-'Ejercicio 3 - TIR'!$C$18),'Ejercicio 3 - TIR'!$C$18+SQRT(('Ejercicio 3 - TIR'!$E$18-'Ejercicio 3 - TIR'!$C$18)*('Ejercicio 3 - TIR'!$D$18-'Ejercicio 3 - TIR'!$C$18)*N791),'Ejercicio 3 - TIR'!$E$18-SQRT(('Ejercicio 3 - TIR'!$E$18-'Ejercicio 3 - TIR'!$C$18)*('Ejercicio 3 - TIR'!$E$18-'Ejercicio 3 - TIR'!$D$18)*(1-N791)))</f>
        <v>31593.6216132674</v>
      </c>
      <c r="P791" s="17">
        <f ca="1" t="shared" si="5889"/>
        <v>0.873080712169583</v>
      </c>
      <c r="Q791" s="19">
        <f ca="1">IF(P791&lt;=('Ejercicio 3 - TIR'!$D$22-'Ejercicio 3 - TIR'!$C$22)/('Ejercicio 3 - TIR'!$E$22-'Ejercicio 3 - TIR'!$C$22),'Ejercicio 3 - TIR'!$C$22+SQRT(('Ejercicio 3 - TIR'!$E$22-'Ejercicio 3 - TIR'!$C$22)*('Ejercicio 3 - TIR'!$D$22-'Ejercicio 3 - TIR'!$C$22)*P791),'Ejercicio 3 - TIR'!$E$22-SQRT(('Ejercicio 3 - TIR'!$E$22-'Ejercicio 3 - TIR'!$C$22)*('Ejercicio 3 - TIR'!$E$22-'Ejercicio 3 - TIR'!$D$22)*(1-P791)))</f>
        <v>0.164885281408681</v>
      </c>
      <c r="R791" s="17">
        <f ca="1" t="shared" si="5889"/>
        <v>0.402339823035282</v>
      </c>
      <c r="S791" s="19">
        <f ca="1">IF(R791&lt;=('Ejercicio 3 - TIR'!$D$23-'Ejercicio 3 - TIR'!$C$23)/('Ejercicio 3 - TIR'!$E$23-'Ejercicio 3 - TIR'!$C$23),'Ejercicio 3 - TIR'!$C$23+SQRT(('Ejercicio 3 - TIR'!$E$23-'Ejercicio 3 - TIR'!$C$23)*('Ejercicio 3 - TIR'!$D$23-'Ejercicio 3 - TIR'!$C$23)*R791),'Ejercicio 3 - TIR'!$E$23-SQRT(('Ejercicio 3 - TIR'!$E$23-'Ejercicio 3 - TIR'!$C$23)*('Ejercicio 3 - TIR'!$E$23-'Ejercicio 3 - TIR'!$D$23)*(1-R791)))</f>
        <v>0.146911181346487</v>
      </c>
      <c r="T791" s="17">
        <f ca="1" t="shared" ref="T791:X791" si="5890">RAND()</f>
        <v>0.69680661059235</v>
      </c>
      <c r="U791" s="19">
        <f ca="1">IF(T791&lt;=('Ejercicio 3 - TIR'!$D$24-'Ejercicio 3 - TIR'!$C$24)/('Ejercicio 3 - TIR'!$E$24-'Ejercicio 3 - TIR'!$C$24),'Ejercicio 3 - TIR'!$C$24+SQRT(('Ejercicio 3 - TIR'!$E$24-'Ejercicio 3 - TIR'!$C$24)*('Ejercicio 3 - TIR'!$D$24-'Ejercicio 3 - TIR'!$C$24)*T791),'Ejercicio 3 - TIR'!$E$24-SQRT(('Ejercicio 3 - TIR'!$E$24-'Ejercicio 3 - TIR'!$C$24)*('Ejercicio 3 - TIR'!$E$24-'Ejercicio 3 - TIR'!$D$24)*(1-T791)))</f>
        <v>0.190863399471774</v>
      </c>
      <c r="V791" s="17">
        <f ca="1" t="shared" si="5890"/>
        <v>0.0681659804421904</v>
      </c>
      <c r="W791" s="19">
        <f ca="1">IF(V791&lt;=('Ejercicio 3 - TIR'!$D$25-'Ejercicio 3 - TIR'!$C$25)/('Ejercicio 3 - TIR'!$E$25-'Ejercicio 3 - TIR'!$C$25),'Ejercicio 3 - TIR'!$C$25+SQRT(('Ejercicio 3 - TIR'!$E$25-'Ejercicio 3 - TIR'!$C$25)*('Ejercicio 3 - TIR'!$D$25-'Ejercicio 3 - TIR'!$C$25)*V791),'Ejercicio 3 - TIR'!$E$25-SQRT(('Ejercicio 3 - TIR'!$E$25-'Ejercicio 3 - TIR'!$C$25)*('Ejercicio 3 - TIR'!$E$25-'Ejercicio 3 - TIR'!$D$25)*(1-V791)))</f>
        <v>0.189768949412248</v>
      </c>
      <c r="X791" s="17">
        <f ca="1" t="shared" si="5890"/>
        <v>0.667879610599442</v>
      </c>
      <c r="Y791" s="19">
        <f ca="1">IF(X791&lt;=('Ejercicio 3 - TIR'!$D$26-'Ejercicio 3 - TIR'!$C$26)/('Ejercicio 3 - TIR'!$E$26-'Ejercicio 3 - TIR'!$C$26),'Ejercicio 3 - TIR'!$C$26+SQRT(('Ejercicio 3 - TIR'!$E$26-'Ejercicio 3 - TIR'!$C$26)*('Ejercicio 3 - TIR'!$D$26-'Ejercicio 3 - TIR'!$C$26)*X791),'Ejercicio 3 - TIR'!$E$26-SQRT(('Ejercicio 3 - TIR'!$E$26-'Ejercicio 3 - TIR'!$C$26)*('Ejercicio 3 - TIR'!$E$26-'Ejercicio 3 - TIR'!$D$26)*(1-X791)))</f>
        <v>0.237650854757587</v>
      </c>
      <c r="Z791" s="17">
        <f ca="1" t="shared" si="5716"/>
        <v>1.16488528140868</v>
      </c>
      <c r="AA791" s="17">
        <f ca="1" t="shared" si="5717"/>
        <v>1.33601995423357</v>
      </c>
      <c r="AB791" s="17">
        <f ca="1" t="shared" si="5718"/>
        <v>1.59101726446071</v>
      </c>
      <c r="AC791" s="17">
        <f ca="1" t="shared" si="5719"/>
        <v>1.89294293923417</v>
      </c>
      <c r="AD791" s="17">
        <f ca="1" t="shared" si="5720"/>
        <v>2.3428024467505</v>
      </c>
      <c r="AE791" s="16">
        <f ca="1" t="shared" si="5721"/>
        <v>4779.16186036775</v>
      </c>
      <c r="AF791" s="16">
        <f ca="1" t="shared" si="5722"/>
        <v>5481.27417512045</v>
      </c>
      <c r="AG791" s="16">
        <f ca="1" t="shared" si="5723"/>
        <v>6527.44879762079</v>
      </c>
      <c r="AH791" s="16">
        <f ca="1" t="shared" si="5724"/>
        <v>7766.15589828753</v>
      </c>
      <c r="AI791" s="16">
        <f ca="1" t="shared" si="5725"/>
        <v>9611.78948569624</v>
      </c>
      <c r="AJ791" s="18">
        <f ca="1" t="shared" si="5726"/>
        <v>47619.5072148496</v>
      </c>
      <c r="AK791" s="18">
        <f ca="1" t="shared" si="5727"/>
        <v>56147.7556019039</v>
      </c>
      <c r="AL791" s="18">
        <f ca="1" t="shared" si="5728"/>
        <v>68387.4897853104</v>
      </c>
      <c r="AM791" s="18">
        <f ca="1" t="shared" si="5729"/>
        <v>83576.4788842189</v>
      </c>
      <c r="AN791" s="18">
        <f ca="1" t="shared" si="5730"/>
        <v>74017.6140172726</v>
      </c>
      <c r="AO791" s="18">
        <f ca="1">C791/'Ejercicio 3 - TIR'!$D$7</f>
        <v>14501.59151652</v>
      </c>
      <c r="AP791" s="18">
        <f ca="1" t="shared" si="5731"/>
        <v>33117.9156983295</v>
      </c>
      <c r="AQ791" s="18">
        <f ca="1" t="shared" si="5732"/>
        <v>41646.1640853838</v>
      </c>
      <c r="AR791" s="18">
        <f ca="1" t="shared" si="5733"/>
        <v>53885.8982687903</v>
      </c>
      <c r="AS791" s="18">
        <f ca="1" t="shared" si="5734"/>
        <v>69074.8873676988</v>
      </c>
      <c r="AT791" s="18">
        <f ca="1" t="shared" si="5735"/>
        <v>59516.0225007525</v>
      </c>
      <c r="AU791" s="18">
        <f ca="1">AP791*'Ejercicio 3 - TIR'!$D$5</f>
        <v>16558.9578491648</v>
      </c>
      <c r="AV791" s="18">
        <f ca="1">AQ791*'Ejercicio 3 - TIR'!$D$5</f>
        <v>20823.0820426919</v>
      </c>
      <c r="AW791" s="18">
        <f ca="1">AR791*'Ejercicio 3 - TIR'!$D$5</f>
        <v>26942.9491343952</v>
      </c>
      <c r="AX791" s="18">
        <f ca="1">AS791*'Ejercicio 3 - TIR'!$D$5</f>
        <v>34537.4436838494</v>
      </c>
      <c r="AY791" s="18">
        <f ca="1">AT791*'Ejercicio 3 - TIR'!$D$5</f>
        <v>29758.0112503763</v>
      </c>
      <c r="AZ791" s="18">
        <f ca="1" t="shared" ref="AZ791:BD791" si="5891">AJ791-AU791-AE791</f>
        <v>26281.3875053171</v>
      </c>
      <c r="BA791" s="18">
        <f ca="1" t="shared" si="5891"/>
        <v>29843.3993840915</v>
      </c>
      <c r="BB791" s="18">
        <f ca="1" t="shared" si="5891"/>
        <v>34917.0918532944</v>
      </c>
      <c r="BC791" s="18">
        <f ca="1" t="shared" si="5891"/>
        <v>41272.8793020819</v>
      </c>
      <c r="BD791" s="18">
        <f ca="1" t="shared" si="5891"/>
        <v>34647.8132812001</v>
      </c>
      <c r="BE791" s="18">
        <f ca="1" t="shared" ref="BE791:BI791" si="5892">AZ791/Z791</f>
        <v>22561.3525424025</v>
      </c>
      <c r="BF791" s="18">
        <f ca="1" t="shared" si="5892"/>
        <v>22337.5401613756</v>
      </c>
      <c r="BG791" s="18">
        <f ca="1" t="shared" si="5892"/>
        <v>21946.3940670247</v>
      </c>
      <c r="BH791" s="18">
        <f ca="1" t="shared" si="5892"/>
        <v>21803.5517324045</v>
      </c>
      <c r="BI791" s="18">
        <f ca="1" t="shared" si="5892"/>
        <v>14789.0460543342</v>
      </c>
      <c r="BJ791" s="18">
        <f ca="1" t="shared" si="5738"/>
        <v>67905.5886870491</v>
      </c>
      <c r="BK791" s="18">
        <f ca="1" t="shared" si="5739"/>
        <v>33974.3640866795</v>
      </c>
      <c r="BL791" s="18">
        <f ca="1" t="shared" si="5740"/>
        <v>101879.952773729</v>
      </c>
      <c r="BM791" s="18">
        <f ca="1">BK791*'Ejercicio 3 - TIR'!$D$5</f>
        <v>16987.1820433398</v>
      </c>
      <c r="BN791" s="18">
        <f ca="1" t="shared" si="5741"/>
        <v>84892.7707303889</v>
      </c>
      <c r="BO791" s="18">
        <f ca="1" t="shared" si="5742"/>
        <v>36235.5651660413</v>
      </c>
      <c r="BP791" s="18">
        <f ca="1" t="shared" si="5743"/>
        <v>-101492.726990382</v>
      </c>
      <c r="BQ791" s="18">
        <f ca="1" t="shared" ref="BQ791:BT791" si="5893">BE791</f>
        <v>22561.3525424025</v>
      </c>
      <c r="BR791" s="18">
        <f ca="1" t="shared" si="5893"/>
        <v>22337.5401613756</v>
      </c>
      <c r="BS791" s="18">
        <f ca="1" t="shared" si="5893"/>
        <v>21946.3940670247</v>
      </c>
      <c r="BT791" s="18">
        <f ca="1" t="shared" si="5893"/>
        <v>21803.5517324045</v>
      </c>
      <c r="BU791" s="18">
        <f ca="1" t="shared" si="5745"/>
        <v>51024.6112203755</v>
      </c>
      <c r="BV791" s="20">
        <f ca="1" t="shared" si="5746"/>
        <v>10.1840701823478</v>
      </c>
    </row>
    <row r="792" ht="15" customHeight="1" spans="1:74">
      <c r="A792" s="16">
        <v>791</v>
      </c>
      <c r="B792" s="17">
        <f ca="1" t="shared" ref="B792:F792" si="5894">RAND()</f>
        <v>0.357369033391295</v>
      </c>
      <c r="C792" s="18">
        <f ca="1">IF(B792&lt;=('Ejercicio 3 - TIR'!$D$13-'Ejercicio 3 - TIR'!$C$13)/('Ejercicio 3 - TIR'!$E$13-'Ejercicio 3 - TIR'!$C$13),'Ejercicio 3 - TIR'!$C$13+SQRT(('Ejercicio 3 - TIR'!$E$13-'Ejercicio 3 - TIR'!$C$13)*('Ejercicio 3 - TIR'!$D$13-'Ejercicio 3 - TIR'!$C$13)*B792),'Ejercicio 3 - TIR'!$E$13-SQRT(('Ejercicio 3 - TIR'!$E$13-'Ejercicio 3 - TIR'!$C$13)*('Ejercicio 3 - TIR'!$E$13-'Ejercicio 3 - TIR'!$D$13)*(1-B792)))</f>
        <v>72230.2834020502</v>
      </c>
      <c r="D792" s="17">
        <f ca="1" t="shared" si="5894"/>
        <v>0.759927675054709</v>
      </c>
      <c r="E792" s="18">
        <f ca="1">IF(D792&lt;=('Ejercicio 3 - TIR'!$D$14-'Ejercicio 3 - TIR'!$C$14)/('Ejercicio 3 - TIR'!$E$14-'Ejercicio 3 - TIR'!$C$14),'Ejercicio 3 - TIR'!$C$14+SQRT(('Ejercicio 3 - TIR'!$E$14-'Ejercicio 3 - TIR'!$C$14)*('Ejercicio 3 - TIR'!$D$14-'Ejercicio 3 - TIR'!$C$14)*D792),'Ejercicio 3 - TIR'!$E$14-SQRT(('Ejercicio 3 - TIR'!$E$14-'Ejercicio 3 - TIR'!$C$14)*('Ejercicio 3 - TIR'!$E$14-'Ejercicio 3 - TIR'!$D$14)*(1-D792)))</f>
        <v>33999.0960062842</v>
      </c>
      <c r="F792" s="17">
        <f ca="1" t="shared" si="5894"/>
        <v>0.765459003208877</v>
      </c>
      <c r="G792" s="18">
        <f ca="1">IF(F792&lt;=('Ejercicio 3 - TIR'!$D$18-'Ejercicio 3 - TIR'!$C$18)/('Ejercicio 3 - TIR'!$E$18-'Ejercicio 3 - TIR'!$C$18),'Ejercicio 3 - TIR'!$C$18+SQRT(('Ejercicio 3 - TIR'!$E$18-'Ejercicio 3 - TIR'!$C$18)*('Ejercicio 3 - TIR'!$D$18-'Ejercicio 3 - TIR'!$C$18)*F792),'Ejercicio 3 - TIR'!$E$18-SQRT(('Ejercicio 3 - TIR'!$E$18-'Ejercicio 3 - TIR'!$C$18)*('Ejercicio 3 - TIR'!$E$18-'Ejercicio 3 - TIR'!$D$18)*(1-F792)))</f>
        <v>40805.8880845483</v>
      </c>
      <c r="H792" s="17">
        <f ca="1" t="shared" ref="H792:L792" si="5895">RAND()</f>
        <v>0.0777765458023125</v>
      </c>
      <c r="I792" s="18">
        <f ca="1">IF(H792&lt;=('Ejercicio 3 - TIR'!$D$18-'Ejercicio 3 - TIR'!$C$18)/('Ejercicio 3 - TIR'!$E$18-'Ejercicio 3 - TIR'!$C$18),'Ejercicio 3 - TIR'!$C$18+SQRT(('Ejercicio 3 - TIR'!$E$18-'Ejercicio 3 - TIR'!$C$18)*('Ejercicio 3 - TIR'!$D$18-'Ejercicio 3 - TIR'!$C$18)*H792),'Ejercicio 3 - TIR'!$E$18-SQRT(('Ejercicio 3 - TIR'!$E$18-'Ejercicio 3 - TIR'!$C$18)*('Ejercicio 3 - TIR'!$E$18-'Ejercicio 3 - TIR'!$D$18)*(1-H792)))</f>
        <v>33415.6232038014</v>
      </c>
      <c r="J792" s="17">
        <f ca="1" t="shared" si="5895"/>
        <v>0.126104118064484</v>
      </c>
      <c r="K792" s="18">
        <f ca="1">IF(J792&lt;=('Ejercicio 3 - TIR'!$D$18-'Ejercicio 3 - TIR'!$C$18)/('Ejercicio 3 - TIR'!$E$18-'Ejercicio 3 - TIR'!$C$18),'Ejercicio 3 - TIR'!$C$18+SQRT(('Ejercicio 3 - TIR'!$E$18-'Ejercicio 3 - TIR'!$C$18)*('Ejercicio 3 - TIR'!$D$18-'Ejercicio 3 - TIR'!$C$18)*J792),'Ejercicio 3 - TIR'!$E$18-SQRT(('Ejercicio 3 - TIR'!$E$18-'Ejercicio 3 - TIR'!$C$18)*('Ejercicio 3 - TIR'!$E$18-'Ejercicio 3 - TIR'!$D$18)*(1-J792)))</f>
        <v>34349.2088602035</v>
      </c>
      <c r="L792" s="17">
        <f ca="1" t="shared" si="5895"/>
        <v>0.402414162439587</v>
      </c>
      <c r="M792" s="18">
        <f ca="1">IF(L792&lt;=('Ejercicio 3 - TIR'!$D$18-'Ejercicio 3 - TIR'!$C$18)/('Ejercicio 3 - TIR'!$E$18-'Ejercicio 3 - TIR'!$C$18),'Ejercicio 3 - TIR'!$C$18+SQRT(('Ejercicio 3 - TIR'!$E$18-'Ejercicio 3 - TIR'!$C$18)*('Ejercicio 3 - TIR'!$D$18-'Ejercicio 3 - TIR'!$C$18)*L792),'Ejercicio 3 - TIR'!$E$18-SQRT(('Ejercicio 3 - TIR'!$E$18-'Ejercicio 3 - TIR'!$C$18)*('Ejercicio 3 - TIR'!$E$18-'Ejercicio 3 - TIR'!$D$18)*(1-L792)))</f>
        <v>37769.3065563111</v>
      </c>
      <c r="N792" s="17">
        <f ca="1" t="shared" ref="N792:R792" si="5896">RAND()</f>
        <v>0.348532500468904</v>
      </c>
      <c r="O792" s="18">
        <f ca="1">IF(N792&lt;=('Ejercicio 3 - TIR'!$D$18-'Ejercicio 3 - TIR'!$C$18)/('Ejercicio 3 - TIR'!$E$18-'Ejercicio 3 - TIR'!$C$18),'Ejercicio 3 - TIR'!$C$18+SQRT(('Ejercicio 3 - TIR'!$E$18-'Ejercicio 3 - TIR'!$C$18)*('Ejercicio 3 - TIR'!$D$18-'Ejercicio 3 - TIR'!$C$18)*N792),'Ejercicio 3 - TIR'!$E$18-SQRT(('Ejercicio 3 - TIR'!$E$18-'Ejercicio 3 - TIR'!$C$18)*('Ejercicio 3 - TIR'!$E$18-'Ejercicio 3 - TIR'!$D$18)*(1-N792)))</f>
        <v>37230.4823539191</v>
      </c>
      <c r="P792" s="17">
        <f ca="1" t="shared" si="5896"/>
        <v>0.416880641600799</v>
      </c>
      <c r="Q792" s="19">
        <f ca="1">IF(P792&lt;=('Ejercicio 3 - TIR'!$D$22-'Ejercicio 3 - TIR'!$C$22)/('Ejercicio 3 - TIR'!$E$22-'Ejercicio 3 - TIR'!$C$22),'Ejercicio 3 - TIR'!$C$22+SQRT(('Ejercicio 3 - TIR'!$E$22-'Ejercicio 3 - TIR'!$C$22)*('Ejercicio 3 - TIR'!$D$22-'Ejercicio 3 - TIR'!$C$22)*P792),'Ejercicio 3 - TIR'!$E$22-SQRT(('Ejercicio 3 - TIR'!$E$22-'Ejercicio 3 - TIR'!$C$22)*('Ejercicio 3 - TIR'!$E$22-'Ejercicio 3 - TIR'!$D$22)*(1-P792)))</f>
        <v>0.147393158906585</v>
      </c>
      <c r="R792" s="17">
        <f ca="1" t="shared" si="5896"/>
        <v>0.972795962060213</v>
      </c>
      <c r="S792" s="19">
        <f ca="1">IF(R792&lt;=('Ejercicio 3 - TIR'!$D$23-'Ejercicio 3 - TIR'!$C$23)/('Ejercicio 3 - TIR'!$E$23-'Ejercicio 3 - TIR'!$C$23),'Ejercicio 3 - TIR'!$C$23+SQRT(('Ejercicio 3 - TIR'!$E$23-'Ejercicio 3 - TIR'!$C$23)*('Ejercicio 3 - TIR'!$D$23-'Ejercicio 3 - TIR'!$C$23)*R792),'Ejercicio 3 - TIR'!$E$23-SQRT(('Ejercicio 3 - TIR'!$E$23-'Ejercicio 3 - TIR'!$C$23)*('Ejercicio 3 - TIR'!$E$23-'Ejercicio 3 - TIR'!$D$23)*(1-R792)))</f>
        <v>0.17300233836974</v>
      </c>
      <c r="T792" s="17">
        <f ca="1" t="shared" ref="T792:X792" si="5897">RAND()</f>
        <v>0.739019100871911</v>
      </c>
      <c r="U792" s="19">
        <f ca="1">IF(T792&lt;=('Ejercicio 3 - TIR'!$D$24-'Ejercicio 3 - TIR'!$C$24)/('Ejercicio 3 - TIR'!$E$24-'Ejercicio 3 - TIR'!$C$24),'Ejercicio 3 - TIR'!$C$24+SQRT(('Ejercicio 3 - TIR'!$E$24-'Ejercicio 3 - TIR'!$C$24)*('Ejercicio 3 - TIR'!$D$24-'Ejercicio 3 - TIR'!$C$24)*T792),'Ejercicio 3 - TIR'!$E$24-SQRT(('Ejercicio 3 - TIR'!$E$24-'Ejercicio 3 - TIR'!$C$24)*('Ejercicio 3 - TIR'!$E$24-'Ejercicio 3 - TIR'!$D$24)*(1-T792)))</f>
        <v>0.192967676430639</v>
      </c>
      <c r="V792" s="17">
        <f ca="1" t="shared" si="5897"/>
        <v>0.525499344397806</v>
      </c>
      <c r="W792" s="19">
        <f ca="1">IF(V792&lt;=('Ejercicio 3 - TIR'!$D$25-'Ejercicio 3 - TIR'!$C$25)/('Ejercicio 3 - TIR'!$E$25-'Ejercicio 3 - TIR'!$C$25),'Ejercicio 3 - TIR'!$C$25+SQRT(('Ejercicio 3 - TIR'!$E$25-'Ejercicio 3 - TIR'!$C$25)*('Ejercicio 3 - TIR'!$D$25-'Ejercicio 3 - TIR'!$C$25)*V792),'Ejercicio 3 - TIR'!$E$25-SQRT(('Ejercicio 3 - TIR'!$E$25-'Ejercicio 3 - TIR'!$C$25)*('Ejercicio 3 - TIR'!$E$25-'Ejercicio 3 - TIR'!$D$25)*(1-V792)))</f>
        <v>0.209247671298346</v>
      </c>
      <c r="X792" s="17">
        <f ca="1" t="shared" si="5897"/>
        <v>0.393188041149104</v>
      </c>
      <c r="Y792" s="19">
        <f ca="1">IF(X792&lt;=('Ejercicio 3 - TIR'!$D$26-'Ejercicio 3 - TIR'!$C$26)/('Ejercicio 3 - TIR'!$E$26-'Ejercicio 3 - TIR'!$C$26),'Ejercicio 3 - TIR'!$C$26+SQRT(('Ejercicio 3 - TIR'!$E$26-'Ejercicio 3 - TIR'!$C$26)*('Ejercicio 3 - TIR'!$D$26-'Ejercicio 3 - TIR'!$C$26)*X792),'Ejercicio 3 - TIR'!$E$26-SQRT(('Ejercicio 3 - TIR'!$E$26-'Ejercicio 3 - TIR'!$C$26)*('Ejercicio 3 - TIR'!$E$26-'Ejercicio 3 - TIR'!$D$26)*(1-X792)))</f>
        <v>0.222756794483582</v>
      </c>
      <c r="Z792" s="17">
        <f ca="1" t="shared" si="5716"/>
        <v>1.14739315890659</v>
      </c>
      <c r="AA792" s="17">
        <f ca="1" t="shared" si="5717"/>
        <v>1.34589485842687</v>
      </c>
      <c r="AB792" s="17">
        <f ca="1" t="shared" si="5718"/>
        <v>1.60560906197744</v>
      </c>
      <c r="AC792" s="17">
        <f ca="1" t="shared" si="5719"/>
        <v>1.94157901921174</v>
      </c>
      <c r="AD792" s="17">
        <f ca="1" t="shared" si="5720"/>
        <v>2.37407893776793</v>
      </c>
      <c r="AE792" s="16">
        <f ca="1" t="shared" si="5721"/>
        <v>5011.23416033451</v>
      </c>
      <c r="AF792" s="16">
        <f ca="1" t="shared" si="5722"/>
        <v>5878.1893881907</v>
      </c>
      <c r="AG792" s="16">
        <f ca="1" t="shared" si="5723"/>
        <v>7012.48993604909</v>
      </c>
      <c r="AH792" s="16">
        <f ca="1" t="shared" si="5724"/>
        <v>8479.83712517045</v>
      </c>
      <c r="AI792" s="16">
        <f ca="1" t="shared" si="5725"/>
        <v>10368.7784609163</v>
      </c>
      <c r="AJ792" s="18">
        <f ca="1" t="shared" si="5726"/>
        <v>46820.3968313184</v>
      </c>
      <c r="AK792" s="18">
        <f ca="1" t="shared" si="5727"/>
        <v>44973.9154611259</v>
      </c>
      <c r="AL792" s="18">
        <f ca="1" t="shared" si="5728"/>
        <v>55151.4010176986</v>
      </c>
      <c r="AM792" s="18">
        <f ca="1" t="shared" si="5729"/>
        <v>73332.0931799101</v>
      </c>
      <c r="AN792" s="18">
        <f ca="1" t="shared" si="5730"/>
        <v>88388.1039993799</v>
      </c>
      <c r="AO792" s="18">
        <f ca="1">C792/'Ejercicio 3 - TIR'!$D$7</f>
        <v>14446.05668041</v>
      </c>
      <c r="AP792" s="18">
        <f ca="1" t="shared" si="5731"/>
        <v>32374.3401509084</v>
      </c>
      <c r="AQ792" s="18">
        <f ca="1" t="shared" si="5732"/>
        <v>30527.8587807158</v>
      </c>
      <c r="AR792" s="18">
        <f ca="1" t="shared" si="5733"/>
        <v>40705.3443372886</v>
      </c>
      <c r="AS792" s="18">
        <f ca="1" t="shared" si="5734"/>
        <v>58886.0364995001</v>
      </c>
      <c r="AT792" s="18">
        <f ca="1" t="shared" si="5735"/>
        <v>73942.0473189699</v>
      </c>
      <c r="AU792" s="18">
        <f ca="1">AP792*'Ejercicio 3 - TIR'!$D$5</f>
        <v>16187.1700754542</v>
      </c>
      <c r="AV792" s="18">
        <f ca="1">AQ792*'Ejercicio 3 - TIR'!$D$5</f>
        <v>15263.9293903579</v>
      </c>
      <c r="AW792" s="18">
        <f ca="1">AR792*'Ejercicio 3 - TIR'!$D$5</f>
        <v>20352.6721686443</v>
      </c>
      <c r="AX792" s="18">
        <f ca="1">AS792*'Ejercicio 3 - TIR'!$D$5</f>
        <v>29443.01824975</v>
      </c>
      <c r="AY792" s="18">
        <f ca="1">AT792*'Ejercicio 3 - TIR'!$D$5</f>
        <v>36971.0236594849</v>
      </c>
      <c r="AZ792" s="18">
        <f ca="1" t="shared" ref="AZ792:BD792" si="5898">AJ792-AU792-AE792</f>
        <v>25621.9925955297</v>
      </c>
      <c r="BA792" s="18">
        <f ca="1" t="shared" si="5898"/>
        <v>23831.7966825773</v>
      </c>
      <c r="BB792" s="18">
        <f ca="1" t="shared" si="5898"/>
        <v>27786.2389130052</v>
      </c>
      <c r="BC792" s="18">
        <f ca="1" t="shared" si="5898"/>
        <v>35409.2378049896</v>
      </c>
      <c r="BD792" s="18">
        <f ca="1" t="shared" si="5898"/>
        <v>41048.3018789787</v>
      </c>
      <c r="BE792" s="18">
        <f ca="1" t="shared" ref="BE792:BI792" si="5899">AZ792/Z792</f>
        <v>22330.6130044791</v>
      </c>
      <c r="BF792" s="18">
        <f ca="1" t="shared" si="5899"/>
        <v>17707.0270633419</v>
      </c>
      <c r="BG792" s="18">
        <f ca="1" t="shared" si="5899"/>
        <v>17305.7312461753</v>
      </c>
      <c r="BH792" s="18">
        <f ca="1" t="shared" si="5899"/>
        <v>18237.3405638496</v>
      </c>
      <c r="BI792" s="18">
        <f ca="1" t="shared" si="5899"/>
        <v>17290.2009389678</v>
      </c>
      <c r="BJ792" s="18">
        <f ca="1" t="shared" si="5738"/>
        <v>80716.5377316692</v>
      </c>
      <c r="BK792" s="18">
        <f ca="1" t="shared" si="5739"/>
        <v>34296.0788987632</v>
      </c>
      <c r="BL792" s="18">
        <f ca="1" t="shared" si="5740"/>
        <v>115012.616630432</v>
      </c>
      <c r="BM792" s="18">
        <f ca="1">BK792*'Ejercicio 3 - TIR'!$D$5</f>
        <v>17148.0394493816</v>
      </c>
      <c r="BN792" s="18">
        <f ca="1" t="shared" si="5741"/>
        <v>97864.5771810508</v>
      </c>
      <c r="BO792" s="18">
        <f ca="1" t="shared" si="5742"/>
        <v>41222.1243464893</v>
      </c>
      <c r="BP792" s="18">
        <f ca="1" t="shared" si="5743"/>
        <v>-106229.379408334</v>
      </c>
      <c r="BQ792" s="18">
        <f ca="1" t="shared" ref="BQ792:BT792" si="5900">BE792</f>
        <v>22330.6130044791</v>
      </c>
      <c r="BR792" s="18">
        <f ca="1" t="shared" si="5900"/>
        <v>17707.0270633419</v>
      </c>
      <c r="BS792" s="18">
        <f ca="1" t="shared" si="5900"/>
        <v>17305.7312461753</v>
      </c>
      <c r="BT792" s="18">
        <f ca="1" t="shared" si="5900"/>
        <v>18237.3405638496</v>
      </c>
      <c r="BU792" s="18">
        <f ca="1" t="shared" si="5745"/>
        <v>58512.3252854571</v>
      </c>
      <c r="BV792" s="20">
        <f ca="1" t="shared" si="5746"/>
        <v>6.95963228135523</v>
      </c>
    </row>
    <row r="793" ht="15" customHeight="1" spans="1:74">
      <c r="A793" s="16">
        <v>792</v>
      </c>
      <c r="B793" s="17">
        <f ca="1" t="shared" ref="B793:F793" si="5901">RAND()</f>
        <v>0.399275440698502</v>
      </c>
      <c r="C793" s="18">
        <f ca="1">IF(B793&lt;=('Ejercicio 3 - TIR'!$D$13-'Ejercicio 3 - TIR'!$C$13)/('Ejercicio 3 - TIR'!$E$13-'Ejercicio 3 - TIR'!$C$13),'Ejercicio 3 - TIR'!$C$13+SQRT(('Ejercicio 3 - TIR'!$E$13-'Ejercicio 3 - TIR'!$C$13)*('Ejercicio 3 - TIR'!$D$13-'Ejercicio 3 - TIR'!$C$13)*B793),'Ejercicio 3 - TIR'!$E$13-SQRT(('Ejercicio 3 - TIR'!$E$13-'Ejercicio 3 - TIR'!$C$13)*('Ejercicio 3 - TIR'!$E$13-'Ejercicio 3 - TIR'!$D$13)*(1-B793)))</f>
        <v>73150.9875198026</v>
      </c>
      <c r="D793" s="17">
        <f ca="1" t="shared" si="5901"/>
        <v>0.14768658626537</v>
      </c>
      <c r="E793" s="18">
        <f ca="1">IF(D793&lt;=('Ejercicio 3 - TIR'!$D$14-'Ejercicio 3 - TIR'!$C$14)/('Ejercicio 3 - TIR'!$E$14-'Ejercicio 3 - TIR'!$C$14),'Ejercicio 3 - TIR'!$C$14+SQRT(('Ejercicio 3 - TIR'!$E$14-'Ejercicio 3 - TIR'!$C$14)*('Ejercicio 3 - TIR'!$D$14-'Ejercicio 3 - TIR'!$C$14)*D793),'Ejercicio 3 - TIR'!$E$14-SQRT(('Ejercicio 3 - TIR'!$E$14-'Ejercicio 3 - TIR'!$C$14)*('Ejercicio 3 - TIR'!$E$14-'Ejercicio 3 - TIR'!$D$14)*(1-D793)))</f>
        <v>28328.1367114202</v>
      </c>
      <c r="F793" s="17">
        <f ca="1" t="shared" si="5901"/>
        <v>0.926208624161787</v>
      </c>
      <c r="G793" s="18">
        <f ca="1">IF(F793&lt;=('Ejercicio 3 - TIR'!$D$18-'Ejercicio 3 - TIR'!$C$18)/('Ejercicio 3 - TIR'!$E$18-'Ejercicio 3 - TIR'!$C$18),'Ejercicio 3 - TIR'!$C$18+SQRT(('Ejercicio 3 - TIR'!$E$18-'Ejercicio 3 - TIR'!$C$18)*('Ejercicio 3 - TIR'!$D$18-'Ejercicio 3 - TIR'!$C$18)*F793),'Ejercicio 3 - TIR'!$E$18-SQRT(('Ejercicio 3 - TIR'!$E$18-'Ejercicio 3 - TIR'!$C$18)*('Ejercicio 3 - TIR'!$E$18-'Ejercicio 3 - TIR'!$D$18)*(1-F793)))</f>
        <v>42647.4793969306</v>
      </c>
      <c r="H793" s="17">
        <f ca="1" t="shared" ref="H793:L793" si="5902">RAND()</f>
        <v>0.144755206589491</v>
      </c>
      <c r="I793" s="18">
        <f ca="1">IF(H793&lt;=('Ejercicio 3 - TIR'!$D$18-'Ejercicio 3 - TIR'!$C$18)/('Ejercicio 3 - TIR'!$E$18-'Ejercicio 3 - TIR'!$C$18),'Ejercicio 3 - TIR'!$C$18+SQRT(('Ejercicio 3 - TIR'!$E$18-'Ejercicio 3 - TIR'!$C$18)*('Ejercicio 3 - TIR'!$D$18-'Ejercicio 3 - TIR'!$C$18)*H793),'Ejercicio 3 - TIR'!$E$18-SQRT(('Ejercicio 3 - TIR'!$E$18-'Ejercicio 3 - TIR'!$C$18)*('Ejercicio 3 - TIR'!$E$18-'Ejercicio 3 - TIR'!$D$18)*(1-H793)))</f>
        <v>34659.7511723721</v>
      </c>
      <c r="J793" s="17">
        <f ca="1" t="shared" si="5902"/>
        <v>0.770960282659363</v>
      </c>
      <c r="K793" s="18">
        <f ca="1">IF(J793&lt;=('Ejercicio 3 - TIR'!$D$18-'Ejercicio 3 - TIR'!$C$18)/('Ejercicio 3 - TIR'!$E$18-'Ejercicio 3 - TIR'!$C$18),'Ejercicio 3 - TIR'!$C$18+SQRT(('Ejercicio 3 - TIR'!$E$18-'Ejercicio 3 - TIR'!$C$18)*('Ejercicio 3 - TIR'!$D$18-'Ejercicio 3 - TIR'!$C$18)*J793),'Ejercicio 3 - TIR'!$E$18-SQRT(('Ejercicio 3 - TIR'!$E$18-'Ejercicio 3 - TIR'!$C$18)*('Ejercicio 3 - TIR'!$E$18-'Ejercicio 3 - TIR'!$D$18)*(1-J793)))</f>
        <v>40855.3674709876</v>
      </c>
      <c r="L793" s="17">
        <f ca="1" t="shared" si="5902"/>
        <v>0.163736250431515</v>
      </c>
      <c r="M793" s="18">
        <f ca="1">IF(L793&lt;=('Ejercicio 3 - TIR'!$D$18-'Ejercicio 3 - TIR'!$C$18)/('Ejercicio 3 - TIR'!$E$18-'Ejercicio 3 - TIR'!$C$18),'Ejercicio 3 - TIR'!$C$18+SQRT(('Ejercicio 3 - TIR'!$E$18-'Ejercicio 3 - TIR'!$C$18)*('Ejercicio 3 - TIR'!$D$18-'Ejercicio 3 - TIR'!$C$18)*L793),'Ejercicio 3 - TIR'!$E$18-SQRT(('Ejercicio 3 - TIR'!$E$18-'Ejercicio 3 - TIR'!$C$18)*('Ejercicio 3 - TIR'!$E$18-'Ejercicio 3 - TIR'!$D$18)*(1-L793)))</f>
        <v>34955.8488238371</v>
      </c>
      <c r="N793" s="17">
        <f ca="1" t="shared" ref="N793:R793" si="5903">RAND()</f>
        <v>0.456191688706715</v>
      </c>
      <c r="O793" s="18">
        <f ca="1">IF(N793&lt;=('Ejercicio 3 - TIR'!$D$18-'Ejercicio 3 - TIR'!$C$18)/('Ejercicio 3 - TIR'!$E$18-'Ejercicio 3 - TIR'!$C$18),'Ejercicio 3 - TIR'!$C$18+SQRT(('Ejercicio 3 - TIR'!$E$18-'Ejercicio 3 - TIR'!$C$18)*('Ejercicio 3 - TIR'!$D$18-'Ejercicio 3 - TIR'!$C$18)*N793),'Ejercicio 3 - TIR'!$E$18-SQRT(('Ejercicio 3 - TIR'!$E$18-'Ejercicio 3 - TIR'!$C$18)*('Ejercicio 3 - TIR'!$E$18-'Ejercicio 3 - TIR'!$D$18)*(1-N793)))</f>
        <v>38272.1673886598</v>
      </c>
      <c r="P793" s="17">
        <f ca="1" t="shared" si="5903"/>
        <v>0.0887447873474108</v>
      </c>
      <c r="Q793" s="19">
        <f ca="1">IF(P793&lt;=('Ejercicio 3 - TIR'!$D$22-'Ejercicio 3 - TIR'!$C$22)/('Ejercicio 3 - TIR'!$E$22-'Ejercicio 3 - TIR'!$C$22),'Ejercicio 3 - TIR'!$C$22+SQRT(('Ejercicio 3 - TIR'!$E$22-'Ejercicio 3 - TIR'!$C$22)*('Ejercicio 3 - TIR'!$D$22-'Ejercicio 3 - TIR'!$C$22)*P793),'Ejercicio 3 - TIR'!$E$22-SQRT(('Ejercicio 3 - TIR'!$E$22-'Ejercicio 3 - TIR'!$C$22)*('Ejercicio 3 - TIR'!$E$22-'Ejercicio 3 - TIR'!$D$22)*(1-P793)))</f>
        <v>0.132638853477485</v>
      </c>
      <c r="R793" s="17">
        <f ca="1" t="shared" si="5903"/>
        <v>0.732111080480599</v>
      </c>
      <c r="S793" s="19">
        <f ca="1">IF(R793&lt;=('Ejercicio 3 - TIR'!$D$23-'Ejercicio 3 - TIR'!$C$23)/('Ejercicio 3 - TIR'!$E$23-'Ejercicio 3 - TIR'!$C$23),'Ejercicio 3 - TIR'!$C$23+SQRT(('Ejercicio 3 - TIR'!$E$23-'Ejercicio 3 - TIR'!$C$23)*('Ejercicio 3 - TIR'!$D$23-'Ejercicio 3 - TIR'!$C$23)*R793),'Ejercicio 3 - TIR'!$E$23-SQRT(('Ejercicio 3 - TIR'!$E$23-'Ejercicio 3 - TIR'!$C$23)*('Ejercicio 3 - TIR'!$E$23-'Ejercicio 3 - TIR'!$D$23)*(1-R793)))</f>
        <v>0.15804094594171</v>
      </c>
      <c r="T793" s="17">
        <f ca="1" t="shared" ref="T793:X793" si="5904">RAND()</f>
        <v>0.649823618034159</v>
      </c>
      <c r="U793" s="19">
        <f ca="1">IF(T793&lt;=('Ejercicio 3 - TIR'!$D$24-'Ejercicio 3 - TIR'!$C$24)/('Ejercicio 3 - TIR'!$E$24-'Ejercicio 3 - TIR'!$C$24),'Ejercicio 3 - TIR'!$C$24+SQRT(('Ejercicio 3 - TIR'!$E$24-'Ejercicio 3 - TIR'!$C$24)*('Ejercicio 3 - TIR'!$D$24-'Ejercicio 3 - TIR'!$C$24)*T793),'Ejercicio 3 - TIR'!$E$24-SQRT(('Ejercicio 3 - TIR'!$E$24-'Ejercicio 3 - TIR'!$C$24)*('Ejercicio 3 - TIR'!$E$24-'Ejercicio 3 - TIR'!$D$24)*(1-T793)))</f>
        <v>0.188687161267232</v>
      </c>
      <c r="V793" s="17">
        <f ca="1" t="shared" si="5904"/>
        <v>0.705764992295917</v>
      </c>
      <c r="W793" s="19">
        <f ca="1">IF(V793&lt;=('Ejercicio 3 - TIR'!$D$25-'Ejercicio 3 - TIR'!$C$25)/('Ejercicio 3 - TIR'!$E$25-'Ejercicio 3 - TIR'!$C$25),'Ejercicio 3 - TIR'!$C$25+SQRT(('Ejercicio 3 - TIR'!$E$25-'Ejercicio 3 - TIR'!$C$25)*('Ejercicio 3 - TIR'!$D$25-'Ejercicio 3 - TIR'!$C$25)*V793),'Ejercicio 3 - TIR'!$E$25-SQRT(('Ejercicio 3 - TIR'!$E$25-'Ejercicio 3 - TIR'!$C$25)*('Ejercicio 3 - TIR'!$E$25-'Ejercicio 3 - TIR'!$D$25)*(1-V793)))</f>
        <v>0.21790915197499</v>
      </c>
      <c r="X793" s="17">
        <f ca="1" t="shared" si="5904"/>
        <v>0.0454349028319594</v>
      </c>
      <c r="Y793" s="19">
        <f ca="1">IF(X793&lt;=('Ejercicio 3 - TIR'!$D$26-'Ejercicio 3 - TIR'!$C$26)/('Ejercicio 3 - TIR'!$E$26-'Ejercicio 3 - TIR'!$C$26),'Ejercicio 3 - TIR'!$C$26+SQRT(('Ejercicio 3 - TIR'!$E$26-'Ejercicio 3 - TIR'!$C$26)*('Ejercicio 3 - TIR'!$D$26-'Ejercicio 3 - TIR'!$C$26)*X793),'Ejercicio 3 - TIR'!$E$26-SQRT(('Ejercicio 3 - TIR'!$E$26-'Ejercicio 3 - TIR'!$C$26)*('Ejercicio 3 - TIR'!$E$26-'Ejercicio 3 - TIR'!$D$26)*(1-X793)))</f>
        <v>0.201075840268182</v>
      </c>
      <c r="Z793" s="17">
        <f ca="1" t="shared" si="5716"/>
        <v>1.13263885347749</v>
      </c>
      <c r="AA793" s="17">
        <f ca="1" t="shared" si="5717"/>
        <v>1.3116421692914</v>
      </c>
      <c r="AB793" s="17">
        <f ca="1" t="shared" si="5718"/>
        <v>1.55913220681339</v>
      </c>
      <c r="AC793" s="17">
        <f ca="1" t="shared" si="5719"/>
        <v>1.89888138381699</v>
      </c>
      <c r="AD793" s="17">
        <f ca="1" t="shared" si="5720"/>
        <v>2.2807005536376</v>
      </c>
      <c r="AE793" s="16">
        <f ca="1" t="shared" si="5721"/>
        <v>3757.41157455623</v>
      </c>
      <c r="AF793" s="16">
        <f ca="1" t="shared" si="5722"/>
        <v>4351.23645409143</v>
      </c>
      <c r="AG793" s="16">
        <f ca="1" t="shared" si="5723"/>
        <v>5172.25890861643</v>
      </c>
      <c r="AH793" s="16">
        <f ca="1" t="shared" si="5724"/>
        <v>6299.34146118812</v>
      </c>
      <c r="AI793" s="16">
        <f ca="1" t="shared" si="5725"/>
        <v>7565.98683863273</v>
      </c>
      <c r="AJ793" s="18">
        <f ca="1" t="shared" si="5726"/>
        <v>48304.1921678442</v>
      </c>
      <c r="AK793" s="18">
        <f ca="1" t="shared" si="5727"/>
        <v>45461.1912148304</v>
      </c>
      <c r="AL793" s="18">
        <f ca="1" t="shared" si="5728"/>
        <v>63698.9192452128</v>
      </c>
      <c r="AM793" s="18">
        <f ca="1" t="shared" si="5729"/>
        <v>66377.0105871052</v>
      </c>
      <c r="AN793" s="18">
        <f ca="1" t="shared" si="5730"/>
        <v>87287.3533522273</v>
      </c>
      <c r="AO793" s="18">
        <f ca="1">C793/'Ejercicio 3 - TIR'!$D$7</f>
        <v>14630.1975039605</v>
      </c>
      <c r="AP793" s="18">
        <f ca="1" t="shared" si="5731"/>
        <v>33673.9946638836</v>
      </c>
      <c r="AQ793" s="18">
        <f ca="1" t="shared" si="5732"/>
        <v>30830.9937108699</v>
      </c>
      <c r="AR793" s="18">
        <f ca="1" t="shared" si="5733"/>
        <v>49068.7217412523</v>
      </c>
      <c r="AS793" s="18">
        <f ca="1" t="shared" si="5734"/>
        <v>51746.8130831447</v>
      </c>
      <c r="AT793" s="18">
        <f ca="1" t="shared" si="5735"/>
        <v>72657.1558482668</v>
      </c>
      <c r="AU793" s="18">
        <f ca="1">AP793*'Ejercicio 3 - TIR'!$D$5</f>
        <v>16836.9973319418</v>
      </c>
      <c r="AV793" s="18">
        <f ca="1">AQ793*'Ejercicio 3 - TIR'!$D$5</f>
        <v>15415.4968554349</v>
      </c>
      <c r="AW793" s="18">
        <f ca="1">AR793*'Ejercicio 3 - TIR'!$D$5</f>
        <v>24534.3608706261</v>
      </c>
      <c r="AX793" s="18">
        <f ca="1">AS793*'Ejercicio 3 - TIR'!$D$5</f>
        <v>25873.4065415723</v>
      </c>
      <c r="AY793" s="18">
        <f ca="1">AT793*'Ejercicio 3 - TIR'!$D$5</f>
        <v>36328.5779241334</v>
      </c>
      <c r="AZ793" s="18">
        <f ca="1" t="shared" ref="AZ793:BD793" si="5905">AJ793-AU793-AE793</f>
        <v>27709.7832613461</v>
      </c>
      <c r="BA793" s="18">
        <f ca="1" t="shared" si="5905"/>
        <v>25694.457905304</v>
      </c>
      <c r="BB793" s="18">
        <f ca="1" t="shared" si="5905"/>
        <v>33992.2994659702</v>
      </c>
      <c r="BC793" s="18">
        <f ca="1" t="shared" si="5905"/>
        <v>34204.2625843447</v>
      </c>
      <c r="BD793" s="18">
        <f ca="1" t="shared" si="5905"/>
        <v>43392.7885894612</v>
      </c>
      <c r="BE793" s="18">
        <f ca="1" t="shared" ref="BE793:BI793" si="5906">AZ793/Z793</f>
        <v>24464.8002108264</v>
      </c>
      <c r="BF793" s="18">
        <f ca="1" t="shared" si="5906"/>
        <v>19589.5332636226</v>
      </c>
      <c r="BG793" s="18">
        <f ca="1" t="shared" si="5906"/>
        <v>21802.0635565248</v>
      </c>
      <c r="BH793" s="18">
        <f ca="1" t="shared" si="5906"/>
        <v>18012.8484463784</v>
      </c>
      <c r="BI793" s="18">
        <f ca="1" t="shared" si="5906"/>
        <v>19026.078859959</v>
      </c>
      <c r="BJ793" s="18">
        <f ca="1" t="shared" si="5738"/>
        <v>64607.9970812576</v>
      </c>
      <c r="BK793" s="18">
        <f ca="1" t="shared" si="5739"/>
        <v>33367.0995471102</v>
      </c>
      <c r="BL793" s="18">
        <f ca="1" t="shared" si="5740"/>
        <v>97975.0966283678</v>
      </c>
      <c r="BM793" s="18">
        <f ca="1">BK793*'Ejercicio 3 - TIR'!$D$5</f>
        <v>16683.5497735551</v>
      </c>
      <c r="BN793" s="18">
        <f ca="1" t="shared" si="5741"/>
        <v>81291.5468548127</v>
      </c>
      <c r="BO793" s="18">
        <f ca="1" t="shared" si="5742"/>
        <v>35643.2354634004</v>
      </c>
      <c r="BP793" s="18">
        <f ca="1" t="shared" si="5743"/>
        <v>-101479.124231223</v>
      </c>
      <c r="BQ793" s="18">
        <f ca="1" t="shared" ref="BQ793:BT793" si="5907">BE793</f>
        <v>24464.8002108264</v>
      </c>
      <c r="BR793" s="18">
        <f ca="1" t="shared" si="5907"/>
        <v>19589.5332636226</v>
      </c>
      <c r="BS793" s="18">
        <f ca="1" t="shared" si="5907"/>
        <v>21802.0635565248</v>
      </c>
      <c r="BT793" s="18">
        <f ca="1" t="shared" si="5907"/>
        <v>18012.8484463784</v>
      </c>
      <c r="BU793" s="18">
        <f ca="1" t="shared" si="5745"/>
        <v>54669.3143233595</v>
      </c>
      <c r="BV793" s="20">
        <f ca="1" t="shared" si="5746"/>
        <v>9.85725107934545</v>
      </c>
    </row>
    <row r="794" ht="15" customHeight="1" spans="1:74">
      <c r="A794" s="16">
        <v>793</v>
      </c>
      <c r="B794" s="17">
        <f ca="1" t="shared" ref="B794:F794" si="5908">RAND()</f>
        <v>0.995591931603286</v>
      </c>
      <c r="C794" s="18">
        <f ca="1">IF(B794&lt;=('Ejercicio 3 - TIR'!$D$13-'Ejercicio 3 - TIR'!$C$13)/('Ejercicio 3 - TIR'!$E$13-'Ejercicio 3 - TIR'!$C$13),'Ejercicio 3 - TIR'!$C$13+SQRT(('Ejercicio 3 - TIR'!$E$13-'Ejercicio 3 - TIR'!$C$13)*('Ejercicio 3 - TIR'!$D$13-'Ejercicio 3 - TIR'!$C$13)*B794),'Ejercicio 3 - TIR'!$E$13-SQRT(('Ejercicio 3 - TIR'!$E$13-'Ejercicio 3 - TIR'!$C$13)*('Ejercicio 3 - TIR'!$E$13-'Ejercicio 3 - TIR'!$D$13)*(1-B794)))</f>
        <v>97700.069114939</v>
      </c>
      <c r="D794" s="17">
        <f ca="1" t="shared" si="5908"/>
        <v>0.861506467416603</v>
      </c>
      <c r="E794" s="18">
        <f ca="1">IF(D794&lt;=('Ejercicio 3 - TIR'!$D$14-'Ejercicio 3 - TIR'!$C$14)/('Ejercicio 3 - TIR'!$E$14-'Ejercicio 3 - TIR'!$C$14),'Ejercicio 3 - TIR'!$C$14+SQRT(('Ejercicio 3 - TIR'!$E$14-'Ejercicio 3 - TIR'!$C$14)*('Ejercicio 3 - TIR'!$D$14-'Ejercicio 3 - TIR'!$C$14)*D794),'Ejercicio 3 - TIR'!$E$14-SQRT(('Ejercicio 3 - TIR'!$E$14-'Ejercicio 3 - TIR'!$C$14)*('Ejercicio 3 - TIR'!$E$14-'Ejercicio 3 - TIR'!$D$14)*(1-D794)))</f>
        <v>35442.1463508018</v>
      </c>
      <c r="F794" s="17">
        <f ca="1" t="shared" si="5908"/>
        <v>0.942854060049353</v>
      </c>
      <c r="G794" s="18">
        <f ca="1">IF(F794&lt;=('Ejercicio 3 - TIR'!$D$18-'Ejercicio 3 - TIR'!$C$18)/('Ejercicio 3 - TIR'!$E$18-'Ejercicio 3 - TIR'!$C$18),'Ejercicio 3 - TIR'!$C$18+SQRT(('Ejercicio 3 - TIR'!$E$18-'Ejercicio 3 - TIR'!$C$18)*('Ejercicio 3 - TIR'!$D$18-'Ejercicio 3 - TIR'!$C$18)*F794),'Ejercicio 3 - TIR'!$E$18-SQRT(('Ejercicio 3 - TIR'!$E$18-'Ejercicio 3 - TIR'!$C$18)*('Ejercicio 3 - TIR'!$E$18-'Ejercicio 3 - TIR'!$D$18)*(1-F794)))</f>
        <v>42929.7474800647</v>
      </c>
      <c r="H794" s="17">
        <f ca="1" t="shared" ref="H794:L794" si="5909">RAND()</f>
        <v>0.302480306643628</v>
      </c>
      <c r="I794" s="18">
        <f ca="1">IF(H794&lt;=('Ejercicio 3 - TIR'!$D$18-'Ejercicio 3 - TIR'!$C$18)/('Ejercicio 3 - TIR'!$E$18-'Ejercicio 3 - TIR'!$C$18),'Ejercicio 3 - TIR'!$C$18+SQRT(('Ejercicio 3 - TIR'!$E$18-'Ejercicio 3 - TIR'!$C$18)*('Ejercicio 3 - TIR'!$D$18-'Ejercicio 3 - TIR'!$C$18)*H794),'Ejercicio 3 - TIR'!$E$18-SQRT(('Ejercicio 3 - TIR'!$E$18-'Ejercicio 3 - TIR'!$C$18)*('Ejercicio 3 - TIR'!$E$18-'Ejercicio 3 - TIR'!$D$18)*(1-H794)))</f>
        <v>36735.877522383</v>
      </c>
      <c r="J794" s="17">
        <f ca="1" t="shared" si="5909"/>
        <v>0.685206366159579</v>
      </c>
      <c r="K794" s="18">
        <f ca="1">IF(J794&lt;=('Ejercicio 3 - TIR'!$D$18-'Ejercicio 3 - TIR'!$C$18)/('Ejercicio 3 - TIR'!$E$18-'Ejercicio 3 - TIR'!$C$18),'Ejercicio 3 - TIR'!$C$18+SQRT(('Ejercicio 3 - TIR'!$E$18-'Ejercicio 3 - TIR'!$C$18)*('Ejercicio 3 - TIR'!$D$18-'Ejercicio 3 - TIR'!$C$18)*J794),'Ejercicio 3 - TIR'!$E$18-SQRT(('Ejercicio 3 - TIR'!$E$18-'Ejercicio 3 - TIR'!$C$18)*('Ejercicio 3 - TIR'!$E$18-'Ejercicio 3 - TIR'!$D$18)*(1-J794)))</f>
        <v>40141.0368865331</v>
      </c>
      <c r="L794" s="17">
        <f ca="1" t="shared" si="5909"/>
        <v>0.469574108549889</v>
      </c>
      <c r="M794" s="18">
        <f ca="1">IF(L794&lt;=('Ejercicio 3 - TIR'!$D$18-'Ejercicio 3 - TIR'!$C$18)/('Ejercicio 3 - TIR'!$E$18-'Ejercicio 3 - TIR'!$C$18),'Ejercicio 3 - TIR'!$C$18+SQRT(('Ejercicio 3 - TIR'!$E$18-'Ejercicio 3 - TIR'!$C$18)*('Ejercicio 3 - TIR'!$D$18-'Ejercicio 3 - TIR'!$C$18)*L794),'Ejercicio 3 - TIR'!$E$18-SQRT(('Ejercicio 3 - TIR'!$E$18-'Ejercicio 3 - TIR'!$C$18)*('Ejercicio 3 - TIR'!$E$18-'Ejercicio 3 - TIR'!$D$18)*(1-L794)))</f>
        <v>38392.6227296646</v>
      </c>
      <c r="N794" s="17">
        <f ca="1" t="shared" ref="N794:R794" si="5910">RAND()</f>
        <v>0.458052997900567</v>
      </c>
      <c r="O794" s="18">
        <f ca="1">IF(N794&lt;=('Ejercicio 3 - TIR'!$D$18-'Ejercicio 3 - TIR'!$C$18)/('Ejercicio 3 - TIR'!$E$18-'Ejercicio 3 - TIR'!$C$18),'Ejercicio 3 - TIR'!$C$18+SQRT(('Ejercicio 3 - TIR'!$E$18-'Ejercicio 3 - TIR'!$C$18)*('Ejercicio 3 - TIR'!$D$18-'Ejercicio 3 - TIR'!$C$18)*N794),'Ejercicio 3 - TIR'!$E$18-SQRT(('Ejercicio 3 - TIR'!$E$18-'Ejercicio 3 - TIR'!$C$18)*('Ejercicio 3 - TIR'!$E$18-'Ejercicio 3 - TIR'!$D$18)*(1-N794)))</f>
        <v>38289.0258586329</v>
      </c>
      <c r="P794" s="17">
        <f ca="1" t="shared" si="5910"/>
        <v>0.768915539030949</v>
      </c>
      <c r="Q794" s="19">
        <f ca="1">IF(P794&lt;=('Ejercicio 3 - TIR'!$D$22-'Ejercicio 3 - TIR'!$C$22)/('Ejercicio 3 - TIR'!$E$22-'Ejercicio 3 - TIR'!$C$22),'Ejercicio 3 - TIR'!$C$22+SQRT(('Ejercicio 3 - TIR'!$E$22-'Ejercicio 3 - TIR'!$C$22)*('Ejercicio 3 - TIR'!$D$22-'Ejercicio 3 - TIR'!$C$22)*P794),'Ejercicio 3 - TIR'!$E$22-SQRT(('Ejercicio 3 - TIR'!$E$22-'Ejercicio 3 - TIR'!$C$22)*('Ejercicio 3 - TIR'!$E$22-'Ejercicio 3 - TIR'!$D$22)*(1-P794)))</f>
        <v>0.159605097947176</v>
      </c>
      <c r="R794" s="17">
        <f ca="1" t="shared" si="5910"/>
        <v>0.62269925226392</v>
      </c>
      <c r="S794" s="19">
        <f ca="1">IF(R794&lt;=('Ejercicio 3 - TIR'!$D$23-'Ejercicio 3 - TIR'!$C$23)/('Ejercicio 3 - TIR'!$E$23-'Ejercicio 3 - TIR'!$C$23),'Ejercicio 3 - TIR'!$C$23+SQRT(('Ejercicio 3 - TIR'!$E$23-'Ejercicio 3 - TIR'!$C$23)*('Ejercicio 3 - TIR'!$D$23-'Ejercicio 3 - TIR'!$C$23)*R794),'Ejercicio 3 - TIR'!$E$23-SQRT(('Ejercicio 3 - TIR'!$E$23-'Ejercicio 3 - TIR'!$C$23)*('Ejercicio 3 - TIR'!$E$23-'Ejercicio 3 - TIR'!$D$23)*(1-R794)))</f>
        <v>0.153939659520165</v>
      </c>
      <c r="T794" s="17">
        <f ca="1" t="shared" ref="T794:X794" si="5911">RAND()</f>
        <v>0.242800032443215</v>
      </c>
      <c r="U794" s="19">
        <f ca="1">IF(T794&lt;=('Ejercicio 3 - TIR'!$D$24-'Ejercicio 3 - TIR'!$C$24)/('Ejercicio 3 - TIR'!$E$24-'Ejercicio 3 - TIR'!$C$24),'Ejercicio 3 - TIR'!$C$24+SQRT(('Ejercicio 3 - TIR'!$E$24-'Ejercicio 3 - TIR'!$C$24)*('Ejercicio 3 - TIR'!$D$24-'Ejercicio 3 - TIR'!$C$24)*T794),'Ejercicio 3 - TIR'!$E$24-SQRT(('Ejercicio 3 - TIR'!$E$24-'Ejercicio 3 - TIR'!$C$24)*('Ejercicio 3 - TIR'!$E$24-'Ejercicio 3 - TIR'!$D$24)*(1-T794)))</f>
        <v>0.17258052408893</v>
      </c>
      <c r="V794" s="17">
        <f ca="1" t="shared" si="5911"/>
        <v>0.134531498690015</v>
      </c>
      <c r="W794" s="19">
        <f ca="1">IF(V794&lt;=('Ejercicio 3 - TIR'!$D$25-'Ejercicio 3 - TIR'!$C$25)/('Ejercicio 3 - TIR'!$E$25-'Ejercicio 3 - TIR'!$C$25),'Ejercicio 3 - TIR'!$C$25+SQRT(('Ejercicio 3 - TIR'!$E$25-'Ejercicio 3 - TIR'!$C$25)*('Ejercicio 3 - TIR'!$D$25-'Ejercicio 3 - TIR'!$C$25)*V794),'Ejercicio 3 - TIR'!$E$25-SQRT(('Ejercicio 3 - TIR'!$E$25-'Ejercicio 3 - TIR'!$C$25)*('Ejercicio 3 - TIR'!$E$25-'Ejercicio 3 - TIR'!$D$25)*(1-V794)))</f>
        <v>0.193723851433399</v>
      </c>
      <c r="X794" s="17">
        <f ca="1" t="shared" si="5911"/>
        <v>0.306280101397393</v>
      </c>
      <c r="Y794" s="19">
        <f ca="1">IF(X794&lt;=('Ejercicio 3 - TIR'!$D$26-'Ejercicio 3 - TIR'!$C$26)/('Ejercicio 3 - TIR'!$E$26-'Ejercicio 3 - TIR'!$C$26),'Ejercicio 3 - TIR'!$C$26+SQRT(('Ejercicio 3 - TIR'!$E$26-'Ejercicio 3 - TIR'!$C$26)*('Ejercicio 3 - TIR'!$D$26-'Ejercicio 3 - TIR'!$C$26)*X794),'Ejercicio 3 - TIR'!$E$26-SQRT(('Ejercicio 3 - TIR'!$E$26-'Ejercicio 3 - TIR'!$C$26)*('Ejercicio 3 - TIR'!$E$26-'Ejercicio 3 - TIR'!$D$26)*(1-X794)))</f>
        <v>0.2187568474241</v>
      </c>
      <c r="Z794" s="17">
        <f ca="1" t="shared" si="5716"/>
        <v>1.15960509794718</v>
      </c>
      <c r="AA794" s="17">
        <f ca="1" t="shared" si="5717"/>
        <v>1.33811431190301</v>
      </c>
      <c r="AB794" s="17">
        <f ca="1" t="shared" si="5718"/>
        <v>1.56904678114213</v>
      </c>
      <c r="AC794" s="17">
        <f ca="1" t="shared" si="5719"/>
        <v>1.87300856666416</v>
      </c>
      <c r="AD794" s="17">
        <f ca="1" t="shared" si="5720"/>
        <v>2.28274201590595</v>
      </c>
      <c r="AE794" s="16">
        <f ca="1" t="shared" si="5721"/>
        <v>5656.74723977786</v>
      </c>
      <c r="AF794" s="16">
        <f ca="1" t="shared" si="5722"/>
        <v>6527.54498386089</v>
      </c>
      <c r="AG794" s="16">
        <f ca="1" t="shared" si="5723"/>
        <v>7654.07211818967</v>
      </c>
      <c r="AH794" s="16">
        <f ca="1" t="shared" si="5724"/>
        <v>9136.84844807438</v>
      </c>
      <c r="AI794" s="16">
        <f ca="1" t="shared" si="5725"/>
        <v>11135.5966099669</v>
      </c>
      <c r="AJ794" s="18">
        <f ca="1" t="shared" si="5726"/>
        <v>49781.5540314679</v>
      </c>
      <c r="AK794" s="18">
        <f ca="1" t="shared" si="5727"/>
        <v>49156.8034730168</v>
      </c>
      <c r="AL794" s="18">
        <f ca="1" t="shared" si="5728"/>
        <v>62983.1647185224</v>
      </c>
      <c r="AM794" s="18">
        <f ca="1" t="shared" si="5729"/>
        <v>71909.7112693671</v>
      </c>
      <c r="AN794" s="18">
        <f ca="1" t="shared" si="5730"/>
        <v>87403.9680756106</v>
      </c>
      <c r="AO794" s="18">
        <f ca="1">C794/'Ejercicio 3 - TIR'!$D$7</f>
        <v>19540.0138229878</v>
      </c>
      <c r="AP794" s="18">
        <f ca="1" t="shared" si="5731"/>
        <v>30241.5402084801</v>
      </c>
      <c r="AQ794" s="18">
        <f ca="1" t="shared" si="5732"/>
        <v>29616.789650029</v>
      </c>
      <c r="AR794" s="18">
        <f ca="1" t="shared" si="5733"/>
        <v>43443.1508955346</v>
      </c>
      <c r="AS794" s="18">
        <f ca="1" t="shared" si="5734"/>
        <v>52369.6974463793</v>
      </c>
      <c r="AT794" s="18">
        <f ca="1" t="shared" si="5735"/>
        <v>67863.9542526228</v>
      </c>
      <c r="AU794" s="18">
        <f ca="1">AP794*'Ejercicio 3 - TIR'!$D$5</f>
        <v>15120.7701042401</v>
      </c>
      <c r="AV794" s="18">
        <f ca="1">AQ794*'Ejercicio 3 - TIR'!$D$5</f>
        <v>14808.3948250145</v>
      </c>
      <c r="AW794" s="18">
        <f ca="1">AR794*'Ejercicio 3 - TIR'!$D$5</f>
        <v>21721.5754477673</v>
      </c>
      <c r="AX794" s="18">
        <f ca="1">AS794*'Ejercicio 3 - TIR'!$D$5</f>
        <v>26184.8487231897</v>
      </c>
      <c r="AY794" s="18">
        <f ca="1">AT794*'Ejercicio 3 - TIR'!$D$5</f>
        <v>33931.9771263114</v>
      </c>
      <c r="AZ794" s="18">
        <f ca="1" t="shared" ref="AZ794:BD794" si="5912">AJ794-AU794-AE794</f>
        <v>29004.03668745</v>
      </c>
      <c r="BA794" s="18">
        <f ca="1" t="shared" si="5912"/>
        <v>27820.8636641414</v>
      </c>
      <c r="BB794" s="18">
        <f ca="1" t="shared" si="5912"/>
        <v>33607.5171525654</v>
      </c>
      <c r="BC794" s="18">
        <f ca="1" t="shared" si="5912"/>
        <v>36588.0140981031</v>
      </c>
      <c r="BD794" s="18">
        <f ca="1" t="shared" si="5912"/>
        <v>42336.3943393323</v>
      </c>
      <c r="BE794" s="18">
        <f ca="1" t="shared" ref="BE794:BI794" si="5913">AZ794/Z794</f>
        <v>25011.9948065037</v>
      </c>
      <c r="BF794" s="18">
        <f ca="1" t="shared" si="5913"/>
        <v>20791.0964083298</v>
      </c>
      <c r="BG794" s="18">
        <f ca="1" t="shared" si="5913"/>
        <v>21419.0663761485</v>
      </c>
      <c r="BH794" s="18">
        <f ca="1" t="shared" si="5913"/>
        <v>19534.3549139588</v>
      </c>
      <c r="BI794" s="18">
        <f ca="1" t="shared" si="5913"/>
        <v>18546.2895256389</v>
      </c>
      <c r="BJ794" s="18">
        <f ca="1" t="shared" si="5738"/>
        <v>80905.2766088629</v>
      </c>
      <c r="BK794" s="18">
        <f ca="1" t="shared" si="5739"/>
        <v>44604.8105451173</v>
      </c>
      <c r="BL794" s="18">
        <f ca="1" t="shared" si="5740"/>
        <v>125510.08715398</v>
      </c>
      <c r="BM794" s="18">
        <f ca="1">BK794*'Ejercicio 3 - TIR'!$D$5</f>
        <v>22302.4052725586</v>
      </c>
      <c r="BN794" s="18">
        <f ca="1" t="shared" si="5741"/>
        <v>103207.681881422</v>
      </c>
      <c r="BO794" s="18">
        <f ca="1" t="shared" si="5742"/>
        <v>45212.1532622957</v>
      </c>
      <c r="BP794" s="18">
        <f ca="1" t="shared" si="5743"/>
        <v>-133142.215465741</v>
      </c>
      <c r="BQ794" s="18">
        <f ca="1" t="shared" ref="BQ794:BT794" si="5914">BE794</f>
        <v>25011.9948065037</v>
      </c>
      <c r="BR794" s="18">
        <f ca="1" t="shared" si="5914"/>
        <v>20791.0964083298</v>
      </c>
      <c r="BS794" s="18">
        <f ca="1" t="shared" si="5914"/>
        <v>21419.0663761485</v>
      </c>
      <c r="BT794" s="18">
        <f ca="1" t="shared" si="5914"/>
        <v>19534.3549139588</v>
      </c>
      <c r="BU794" s="18">
        <f ca="1" t="shared" si="5745"/>
        <v>63758.4427879346</v>
      </c>
      <c r="BV794" s="20">
        <f ca="1" t="shared" si="5746"/>
        <v>3.60375678339635</v>
      </c>
    </row>
    <row r="795" ht="15" customHeight="1" spans="1:74">
      <c r="A795" s="16">
        <v>794</v>
      </c>
      <c r="B795" s="17">
        <f ca="1" t="shared" ref="B795:F795" si="5915">RAND()</f>
        <v>0.595009412596799</v>
      </c>
      <c r="C795" s="18">
        <f ca="1">IF(B795&lt;=('Ejercicio 3 - TIR'!$D$13-'Ejercicio 3 - TIR'!$C$13)/('Ejercicio 3 - TIR'!$E$13-'Ejercicio 3 - TIR'!$C$13),'Ejercicio 3 - TIR'!$C$13+SQRT(('Ejercicio 3 - TIR'!$E$13-'Ejercicio 3 - TIR'!$C$13)*('Ejercicio 3 - TIR'!$D$13-'Ejercicio 3 - TIR'!$C$13)*B795),'Ejercicio 3 - TIR'!$E$13-SQRT(('Ejercicio 3 - TIR'!$E$13-'Ejercicio 3 - TIR'!$C$13)*('Ejercicio 3 - TIR'!$E$13-'Ejercicio 3 - TIR'!$D$13)*(1-B795)))</f>
        <v>77954.8484948767</v>
      </c>
      <c r="D795" s="17">
        <f ca="1" t="shared" si="5915"/>
        <v>0.93286056722603</v>
      </c>
      <c r="E795" s="18">
        <f ca="1">IF(D795&lt;=('Ejercicio 3 - TIR'!$D$14-'Ejercicio 3 - TIR'!$C$14)/('Ejercicio 3 - TIR'!$E$14-'Ejercicio 3 - TIR'!$C$14),'Ejercicio 3 - TIR'!$C$14+SQRT(('Ejercicio 3 - TIR'!$E$14-'Ejercicio 3 - TIR'!$C$14)*('Ejercicio 3 - TIR'!$D$14-'Ejercicio 3 - TIR'!$C$14)*D795),'Ejercicio 3 - TIR'!$E$14-SQRT(('Ejercicio 3 - TIR'!$E$14-'Ejercicio 3 - TIR'!$C$14)*('Ejercicio 3 - TIR'!$E$14-'Ejercicio 3 - TIR'!$D$14)*(1-D795)))</f>
        <v>36826.5295154838</v>
      </c>
      <c r="F795" s="17">
        <f ca="1" t="shared" si="5915"/>
        <v>0.53490222790879</v>
      </c>
      <c r="G795" s="18">
        <f ca="1">IF(F795&lt;=('Ejercicio 3 - TIR'!$D$18-'Ejercicio 3 - TIR'!$C$18)/('Ejercicio 3 - TIR'!$E$18-'Ejercicio 3 - TIR'!$C$18),'Ejercicio 3 - TIR'!$C$18+SQRT(('Ejercicio 3 - TIR'!$E$18-'Ejercicio 3 - TIR'!$C$18)*('Ejercicio 3 - TIR'!$D$18-'Ejercicio 3 - TIR'!$C$18)*F795),'Ejercicio 3 - TIR'!$E$18-SQRT(('Ejercicio 3 - TIR'!$E$18-'Ejercicio 3 - TIR'!$C$18)*('Ejercicio 3 - TIR'!$E$18-'Ejercicio 3 - TIR'!$D$18)*(1-F795)))</f>
        <v>38957.4178302856</v>
      </c>
      <c r="H795" s="17">
        <f ca="1" t="shared" ref="H795:L795" si="5916">RAND()</f>
        <v>0.992156775582061</v>
      </c>
      <c r="I795" s="18">
        <f ca="1">IF(H795&lt;=('Ejercicio 3 - TIR'!$D$18-'Ejercicio 3 - TIR'!$C$18)/('Ejercicio 3 - TIR'!$E$18-'Ejercicio 3 - TIR'!$C$18),'Ejercicio 3 - TIR'!$C$18+SQRT(('Ejercicio 3 - TIR'!$E$18-'Ejercicio 3 - TIR'!$C$18)*('Ejercicio 3 - TIR'!$D$18-'Ejercicio 3 - TIR'!$C$18)*H795),'Ejercicio 3 - TIR'!$E$18-SQRT(('Ejercicio 3 - TIR'!$E$18-'Ejercicio 3 - TIR'!$C$18)*('Ejercicio 3 - TIR'!$E$18-'Ejercicio 3 - TIR'!$D$18)*(1-H795)))</f>
        <v>44233.0307494134</v>
      </c>
      <c r="J795" s="17">
        <f ca="1" t="shared" si="5916"/>
        <v>0.178420577022151</v>
      </c>
      <c r="K795" s="18">
        <f ca="1">IF(J795&lt;=('Ejercicio 3 - TIR'!$D$18-'Ejercicio 3 - TIR'!$C$18)/('Ejercicio 3 - TIR'!$E$18-'Ejercicio 3 - TIR'!$C$18),'Ejercicio 3 - TIR'!$C$18+SQRT(('Ejercicio 3 - TIR'!$E$18-'Ejercicio 3 - TIR'!$C$18)*('Ejercicio 3 - TIR'!$D$18-'Ejercicio 3 - TIR'!$C$18)*J795),'Ejercicio 3 - TIR'!$E$18-SQRT(('Ejercicio 3 - TIR'!$E$18-'Ejercicio 3 - TIR'!$C$18)*('Ejercicio 3 - TIR'!$E$18-'Ejercicio 3 - TIR'!$D$18)*(1-J795)))</f>
        <v>35173.3051865633</v>
      </c>
      <c r="L795" s="17">
        <f ca="1" t="shared" si="5916"/>
        <v>0.0517761248390491</v>
      </c>
      <c r="M795" s="18">
        <f ca="1">IF(L795&lt;=('Ejercicio 3 - TIR'!$D$18-'Ejercicio 3 - TIR'!$C$18)/('Ejercicio 3 - TIR'!$E$18-'Ejercicio 3 - TIR'!$C$18),'Ejercicio 3 - TIR'!$C$18+SQRT(('Ejercicio 3 - TIR'!$E$18-'Ejercicio 3 - TIR'!$C$18)*('Ejercicio 3 - TIR'!$D$18-'Ejercicio 3 - TIR'!$C$18)*L795),'Ejercicio 3 - TIR'!$E$18-SQRT(('Ejercicio 3 - TIR'!$E$18-'Ejercicio 3 - TIR'!$C$18)*('Ejercicio 3 - TIR'!$E$18-'Ejercicio 3 - TIR'!$D$18)*(1-L795)))</f>
        <v>32786.8295114444</v>
      </c>
      <c r="N795" s="17">
        <f ca="1" t="shared" ref="N795:R795" si="5917">RAND()</f>
        <v>0.533009195074718</v>
      </c>
      <c r="O795" s="18">
        <f ca="1">IF(N795&lt;=('Ejercicio 3 - TIR'!$D$18-'Ejercicio 3 - TIR'!$C$18)/('Ejercicio 3 - TIR'!$E$18-'Ejercicio 3 - TIR'!$C$18),'Ejercicio 3 - TIR'!$C$18+SQRT(('Ejercicio 3 - TIR'!$E$18-'Ejercicio 3 - TIR'!$C$18)*('Ejercicio 3 - TIR'!$D$18-'Ejercicio 3 - TIR'!$C$18)*N795),'Ejercicio 3 - TIR'!$E$18-SQRT(('Ejercicio 3 - TIR'!$E$18-'Ejercicio 3 - TIR'!$C$18)*('Ejercicio 3 - TIR'!$E$18-'Ejercicio 3 - TIR'!$D$18)*(1-N795)))</f>
        <v>38941.5535149776</v>
      </c>
      <c r="P795" s="17">
        <f ca="1" t="shared" si="5917"/>
        <v>0.116707036500975</v>
      </c>
      <c r="Q795" s="19">
        <f ca="1">IF(P795&lt;=('Ejercicio 3 - TIR'!$D$22-'Ejercicio 3 - TIR'!$C$22)/('Ejercicio 3 - TIR'!$E$22-'Ejercicio 3 - TIR'!$C$22),'Ejercicio 3 - TIR'!$C$22+SQRT(('Ejercicio 3 - TIR'!$E$22-'Ejercicio 3 - TIR'!$C$22)*('Ejercicio 3 - TIR'!$D$22-'Ejercicio 3 - TIR'!$C$22)*P795),'Ejercicio 3 - TIR'!$E$22-SQRT(('Ejercicio 3 - TIR'!$E$22-'Ejercicio 3 - TIR'!$C$22)*('Ejercicio 3 - TIR'!$E$22-'Ejercicio 3 - TIR'!$D$22)*(1-P795)))</f>
        <v>0.134493883734243</v>
      </c>
      <c r="R795" s="17">
        <f ca="1" t="shared" si="5917"/>
        <v>0.370341527661236</v>
      </c>
      <c r="S795" s="19">
        <f ca="1">IF(R795&lt;=('Ejercicio 3 - TIR'!$D$23-'Ejercicio 3 - TIR'!$C$23)/('Ejercicio 3 - TIR'!$E$23-'Ejercicio 3 - TIR'!$C$23),'Ejercicio 3 - TIR'!$C$23+SQRT(('Ejercicio 3 - TIR'!$E$23-'Ejercicio 3 - TIR'!$C$23)*('Ejercicio 3 - TIR'!$D$23-'Ejercicio 3 - TIR'!$C$23)*R795),'Ejercicio 3 - TIR'!$E$23-SQRT(('Ejercicio 3 - TIR'!$E$23-'Ejercicio 3 - TIR'!$C$23)*('Ejercicio 3 - TIR'!$E$23-'Ejercicio 3 - TIR'!$D$23)*(1-R795)))</f>
        <v>0.145818883589153</v>
      </c>
      <c r="T795" s="17">
        <f ca="1" t="shared" ref="T795:X795" si="5918">RAND()</f>
        <v>0.981938306890147</v>
      </c>
      <c r="U795" s="19">
        <f ca="1">IF(T795&lt;=('Ejercicio 3 - TIR'!$D$24-'Ejercicio 3 - TIR'!$C$24)/('Ejercicio 3 - TIR'!$E$24-'Ejercicio 3 - TIR'!$C$24),'Ejercicio 3 - TIR'!$C$24+SQRT(('Ejercicio 3 - TIR'!$E$24-'Ejercicio 3 - TIR'!$C$24)*('Ejercicio 3 - TIR'!$D$24-'Ejercicio 3 - TIR'!$C$24)*T795),'Ejercicio 3 - TIR'!$E$24-SQRT(('Ejercicio 3 - TIR'!$E$24-'Ejercicio 3 - TIR'!$C$24)*('Ejercicio 3 - TIR'!$E$24-'Ejercicio 3 - TIR'!$D$24)*(1-T795)))</f>
        <v>0.212888548621583</v>
      </c>
      <c r="V795" s="17">
        <f ca="1" t="shared" si="5918"/>
        <v>0.059057695939845</v>
      </c>
      <c r="W795" s="19">
        <f ca="1">IF(V795&lt;=('Ejercicio 3 - TIR'!$D$25-'Ejercicio 3 - TIR'!$C$25)/('Ejercicio 3 - TIR'!$E$25-'Ejercicio 3 - TIR'!$C$25),'Ejercicio 3 - TIR'!$C$25+SQRT(('Ejercicio 3 - TIR'!$E$25-'Ejercicio 3 - TIR'!$C$25)*('Ejercicio 3 - TIR'!$D$25-'Ejercicio 3 - TIR'!$C$25)*V795),'Ejercicio 3 - TIR'!$E$25-SQRT(('Ejercicio 3 - TIR'!$E$25-'Ejercicio 3 - TIR'!$C$25)*('Ejercicio 3 - TIR'!$E$25-'Ejercicio 3 - TIR'!$D$25)*(1-V795)))</f>
        <v>0.189092896915493</v>
      </c>
      <c r="X795" s="17">
        <f ca="1" t="shared" si="5918"/>
        <v>0.688871098780227</v>
      </c>
      <c r="Y795" s="19">
        <f ca="1">IF(X795&lt;=('Ejercicio 3 - TIR'!$D$26-'Ejercicio 3 - TIR'!$C$26)/('Ejercicio 3 - TIR'!$E$26-'Ejercicio 3 - TIR'!$C$26),'Ejercicio 3 - TIR'!$C$26+SQRT(('Ejercicio 3 - TIR'!$E$26-'Ejercicio 3 - TIR'!$C$26)*('Ejercicio 3 - TIR'!$D$26-'Ejercicio 3 - TIR'!$C$26)*X795),'Ejercicio 3 - TIR'!$E$26-SQRT(('Ejercicio 3 - TIR'!$E$26-'Ejercicio 3 - TIR'!$C$26)*('Ejercicio 3 - TIR'!$E$26-'Ejercicio 3 - TIR'!$D$26)*(1-X795)))</f>
        <v>0.239011025060551</v>
      </c>
      <c r="Z795" s="17">
        <f ca="1" t="shared" si="5716"/>
        <v>1.13449388373424</v>
      </c>
      <c r="AA795" s="17">
        <f ca="1" t="shared" si="5717"/>
        <v>1.29992451529909</v>
      </c>
      <c r="AB795" s="17">
        <f ca="1" t="shared" si="5718"/>
        <v>1.57666355867873</v>
      </c>
      <c r="AC795" s="17">
        <f ca="1" t="shared" si="5719"/>
        <v>1.87479943845038</v>
      </c>
      <c r="AD795" s="17">
        <f ca="1" t="shared" si="5720"/>
        <v>2.32289717401735</v>
      </c>
      <c r="AE795" s="16">
        <f ca="1" t="shared" si="5721"/>
        <v>4952.94297899115</v>
      </c>
      <c r="AF795" s="16">
        <f ca="1" t="shared" si="5722"/>
        <v>5675.17559466837</v>
      </c>
      <c r="AG795" s="16">
        <f ca="1" t="shared" si="5723"/>
        <v>6883.35549018995</v>
      </c>
      <c r="AH795" s="16">
        <f ca="1" t="shared" si="5724"/>
        <v>8184.94912032913</v>
      </c>
      <c r="AI795" s="16">
        <f ca="1" t="shared" si="5725"/>
        <v>10141.2421996475</v>
      </c>
      <c r="AJ795" s="18">
        <f ca="1" t="shared" si="5726"/>
        <v>44196.9522545384</v>
      </c>
      <c r="AK795" s="18">
        <f ca="1" t="shared" si="5727"/>
        <v>57499.601057141</v>
      </c>
      <c r="AL795" s="18">
        <f ca="1" t="shared" si="5728"/>
        <v>55456.4685259399</v>
      </c>
      <c r="AM795" s="18">
        <f ca="1" t="shared" si="5729"/>
        <v>61468.7295566244</v>
      </c>
      <c r="AN795" s="18">
        <f ca="1" t="shared" si="5730"/>
        <v>90457.224611787</v>
      </c>
      <c r="AO795" s="18">
        <f ca="1">C795/'Ejercicio 3 - TIR'!$D$7</f>
        <v>15590.9696989753</v>
      </c>
      <c r="AP795" s="18">
        <f ca="1" t="shared" si="5731"/>
        <v>28605.982555563</v>
      </c>
      <c r="AQ795" s="18">
        <f ca="1" t="shared" si="5732"/>
        <v>41908.6313581657</v>
      </c>
      <c r="AR795" s="18">
        <f ca="1" t="shared" si="5733"/>
        <v>39865.4988269646</v>
      </c>
      <c r="AS795" s="18">
        <f ca="1" t="shared" si="5734"/>
        <v>45877.759857649</v>
      </c>
      <c r="AT795" s="18">
        <f ca="1" t="shared" si="5735"/>
        <v>74866.2549128116</v>
      </c>
      <c r="AU795" s="18">
        <f ca="1">AP795*'Ejercicio 3 - TIR'!$D$5</f>
        <v>14302.9912777815</v>
      </c>
      <c r="AV795" s="18">
        <f ca="1">AQ795*'Ejercicio 3 - TIR'!$D$5</f>
        <v>20954.3156790828</v>
      </c>
      <c r="AW795" s="18">
        <f ca="1">AR795*'Ejercicio 3 - TIR'!$D$5</f>
        <v>19932.7494134823</v>
      </c>
      <c r="AX795" s="18">
        <f ca="1">AS795*'Ejercicio 3 - TIR'!$D$5</f>
        <v>22938.8799288245</v>
      </c>
      <c r="AY795" s="18">
        <f ca="1">AT795*'Ejercicio 3 - TIR'!$D$5</f>
        <v>37433.1274564058</v>
      </c>
      <c r="AZ795" s="18">
        <f ca="1" t="shared" ref="AZ795:BD795" si="5919">AJ795-AU795-AE795</f>
        <v>24941.0179977657</v>
      </c>
      <c r="BA795" s="18">
        <f ca="1" t="shared" si="5919"/>
        <v>30870.1097833898</v>
      </c>
      <c r="BB795" s="18">
        <f ca="1" t="shared" si="5919"/>
        <v>28640.3636222677</v>
      </c>
      <c r="BC795" s="18">
        <f ca="1" t="shared" si="5919"/>
        <v>30344.9005074707</v>
      </c>
      <c r="BD795" s="18">
        <f ca="1" t="shared" si="5919"/>
        <v>42882.8549557337</v>
      </c>
      <c r="BE795" s="18">
        <f ca="1" t="shared" ref="BE795:BI795" si="5920">AZ795/Z795</f>
        <v>21984.2683643839</v>
      </c>
      <c r="BF795" s="18">
        <f ca="1" t="shared" si="5920"/>
        <v>23747.6172039782</v>
      </c>
      <c r="BG795" s="18">
        <f ca="1" t="shared" si="5920"/>
        <v>18165.1712977173</v>
      </c>
      <c r="BH795" s="18">
        <f ca="1" t="shared" si="5920"/>
        <v>16185.6782571646</v>
      </c>
      <c r="BI795" s="18">
        <f ca="1" t="shared" si="5920"/>
        <v>18460.9355228452</v>
      </c>
      <c r="BJ795" s="18">
        <f ca="1" t="shared" si="5738"/>
        <v>85544.241340384</v>
      </c>
      <c r="BK795" s="18">
        <f ca="1" t="shared" si="5739"/>
        <v>36216.21945394</v>
      </c>
      <c r="BL795" s="18">
        <f ca="1" t="shared" si="5740"/>
        <v>121760.460794324</v>
      </c>
      <c r="BM795" s="18">
        <f ca="1">BK795*'Ejercicio 3 - TIR'!$D$5</f>
        <v>18108.10972697</v>
      </c>
      <c r="BN795" s="18">
        <f ca="1" t="shared" si="5741"/>
        <v>103652.351067354</v>
      </c>
      <c r="BO795" s="18">
        <f ca="1" t="shared" si="5742"/>
        <v>44622.0143649715</v>
      </c>
      <c r="BP795" s="18">
        <f ca="1" t="shared" si="5743"/>
        <v>-114781.37801036</v>
      </c>
      <c r="BQ795" s="18">
        <f ca="1" t="shared" ref="BQ795:BT795" si="5921">BE795</f>
        <v>21984.2683643839</v>
      </c>
      <c r="BR795" s="18">
        <f ca="1" t="shared" si="5921"/>
        <v>23747.6172039782</v>
      </c>
      <c r="BS795" s="18">
        <f ca="1" t="shared" si="5921"/>
        <v>18165.1712977173</v>
      </c>
      <c r="BT795" s="18">
        <f ca="1" t="shared" si="5921"/>
        <v>16185.6782571646</v>
      </c>
      <c r="BU795" s="18">
        <f ca="1" t="shared" si="5745"/>
        <v>63082.9498878166</v>
      </c>
      <c r="BV795" s="20">
        <f ca="1" t="shared" si="5746"/>
        <v>6.62686372973587</v>
      </c>
    </row>
    <row r="796" ht="15" customHeight="1" spans="1:74">
      <c r="A796" s="16">
        <v>795</v>
      </c>
      <c r="B796" s="17">
        <f ca="1" t="shared" ref="B796:F796" si="5922">RAND()</f>
        <v>0.532432161413753</v>
      </c>
      <c r="C796" s="18">
        <f ca="1">IF(B796&lt;=('Ejercicio 3 - TIR'!$D$13-'Ejercicio 3 - TIR'!$C$13)/('Ejercicio 3 - TIR'!$E$13-'Ejercicio 3 - TIR'!$C$13),'Ejercicio 3 - TIR'!$C$13+SQRT(('Ejercicio 3 - TIR'!$E$13-'Ejercicio 3 - TIR'!$C$13)*('Ejercicio 3 - TIR'!$D$13-'Ejercicio 3 - TIR'!$C$13)*B796),'Ejercicio 3 - TIR'!$E$13-SQRT(('Ejercicio 3 - TIR'!$E$13-'Ejercicio 3 - TIR'!$C$13)*('Ejercicio 3 - TIR'!$E$13-'Ejercicio 3 - TIR'!$D$13)*(1-B796)))</f>
        <v>76312.8430092699</v>
      </c>
      <c r="D796" s="17">
        <f ca="1" t="shared" si="5922"/>
        <v>0.102363677829145</v>
      </c>
      <c r="E796" s="18">
        <f ca="1">IF(D796&lt;=('Ejercicio 3 - TIR'!$D$14-'Ejercicio 3 - TIR'!$C$14)/('Ejercicio 3 - TIR'!$E$14-'Ejercicio 3 - TIR'!$C$14),'Ejercicio 3 - TIR'!$C$14+SQRT(('Ejercicio 3 - TIR'!$E$14-'Ejercicio 3 - TIR'!$C$14)*('Ejercicio 3 - TIR'!$D$14-'Ejercicio 3 - TIR'!$C$14)*D796),'Ejercicio 3 - TIR'!$E$14-SQRT(('Ejercicio 3 - TIR'!$E$14-'Ejercicio 3 - TIR'!$C$14)*('Ejercicio 3 - TIR'!$E$14-'Ejercicio 3 - TIR'!$D$14)*(1-D796)))</f>
        <v>27770.7897497259</v>
      </c>
      <c r="F796" s="17">
        <f ca="1" t="shared" si="5922"/>
        <v>0.905824940850229</v>
      </c>
      <c r="G796" s="18">
        <f ca="1">IF(F796&lt;=('Ejercicio 3 - TIR'!$D$18-'Ejercicio 3 - TIR'!$C$18)/('Ejercicio 3 - TIR'!$E$18-'Ejercicio 3 - TIR'!$C$18),'Ejercicio 3 - TIR'!$C$18+SQRT(('Ejercicio 3 - TIR'!$E$18-'Ejercicio 3 - TIR'!$C$18)*('Ejercicio 3 - TIR'!$D$18-'Ejercicio 3 - TIR'!$C$18)*F796),'Ejercicio 3 - TIR'!$E$18-SQRT(('Ejercicio 3 - TIR'!$E$18-'Ejercicio 3 - TIR'!$C$18)*('Ejercicio 3 - TIR'!$E$18-'Ejercicio 3 - TIR'!$D$18)*(1-F796)))</f>
        <v>42342.3451246949</v>
      </c>
      <c r="H796" s="17">
        <f ca="1" t="shared" ref="H796:L796" si="5923">RAND()</f>
        <v>0.544517510685515</v>
      </c>
      <c r="I796" s="18">
        <f ca="1">IF(H796&lt;=('Ejercicio 3 - TIR'!$D$18-'Ejercicio 3 - TIR'!$C$18)/('Ejercicio 3 - TIR'!$E$18-'Ejercicio 3 - TIR'!$C$18),'Ejercicio 3 - TIR'!$C$18+SQRT(('Ejercicio 3 - TIR'!$E$18-'Ejercicio 3 - TIR'!$C$18)*('Ejercicio 3 - TIR'!$D$18-'Ejercicio 3 - TIR'!$C$18)*H796),'Ejercicio 3 - TIR'!$E$18-SQRT(('Ejercicio 3 - TIR'!$E$18-'Ejercicio 3 - TIR'!$C$18)*('Ejercicio 3 - TIR'!$E$18-'Ejercicio 3 - TIR'!$D$18)*(1-H796)))</f>
        <v>39037.5675158102</v>
      </c>
      <c r="J796" s="17">
        <f ca="1" t="shared" si="5923"/>
        <v>0.718905049419418</v>
      </c>
      <c r="K796" s="18">
        <f ca="1">IF(J796&lt;=('Ejercicio 3 - TIR'!$D$18-'Ejercicio 3 - TIR'!$C$18)/('Ejercicio 3 - TIR'!$E$18-'Ejercicio 3 - TIR'!$C$18),'Ejercicio 3 - TIR'!$C$18+SQRT(('Ejercicio 3 - TIR'!$E$18-'Ejercicio 3 - TIR'!$C$18)*('Ejercicio 3 - TIR'!$D$18-'Ejercicio 3 - TIR'!$C$18)*J796),'Ejercicio 3 - TIR'!$E$18-SQRT(('Ejercicio 3 - TIR'!$E$18-'Ejercicio 3 - TIR'!$C$18)*('Ejercicio 3 - TIR'!$E$18-'Ejercicio 3 - TIR'!$D$18)*(1-J796)))</f>
        <v>40408.4728800165</v>
      </c>
      <c r="L796" s="17">
        <f ca="1" t="shared" si="5923"/>
        <v>0.790028263624029</v>
      </c>
      <c r="M796" s="18">
        <f ca="1">IF(L796&lt;=('Ejercicio 3 - TIR'!$D$18-'Ejercicio 3 - TIR'!$C$18)/('Ejercicio 3 - TIR'!$E$18-'Ejercicio 3 - TIR'!$C$18),'Ejercicio 3 - TIR'!$C$18+SQRT(('Ejercicio 3 - TIR'!$E$18-'Ejercicio 3 - TIR'!$C$18)*('Ejercicio 3 - TIR'!$D$18-'Ejercicio 3 - TIR'!$C$18)*L796),'Ejercicio 3 - TIR'!$E$18-SQRT(('Ejercicio 3 - TIR'!$E$18-'Ejercicio 3 - TIR'!$C$18)*('Ejercicio 3 - TIR'!$E$18-'Ejercicio 3 - TIR'!$D$18)*(1-L796)))</f>
        <v>41031.6401085338</v>
      </c>
      <c r="N796" s="17">
        <f ca="1" t="shared" ref="N796:R796" si="5924">RAND()</f>
        <v>0.931032203131652</v>
      </c>
      <c r="O796" s="18">
        <f ca="1">IF(N796&lt;=('Ejercicio 3 - TIR'!$D$18-'Ejercicio 3 - TIR'!$C$18)/('Ejercicio 3 - TIR'!$E$18-'Ejercicio 3 - TIR'!$C$18),'Ejercicio 3 - TIR'!$C$18+SQRT(('Ejercicio 3 - TIR'!$E$18-'Ejercicio 3 - TIR'!$C$18)*('Ejercicio 3 - TIR'!$D$18-'Ejercicio 3 - TIR'!$C$18)*N796),'Ejercicio 3 - TIR'!$E$18-SQRT(('Ejercicio 3 - TIR'!$E$18-'Ejercicio 3 - TIR'!$C$18)*('Ejercicio 3 - TIR'!$E$18-'Ejercicio 3 - TIR'!$D$18)*(1-N796)))</f>
        <v>42725.6682816427</v>
      </c>
      <c r="P796" s="17">
        <f ca="1" t="shared" si="5924"/>
        <v>0.534400458837039</v>
      </c>
      <c r="Q796" s="19">
        <f ca="1">IF(P796&lt;=('Ejercicio 3 - TIR'!$D$22-'Ejercicio 3 - TIR'!$C$22)/('Ejercicio 3 - TIR'!$E$22-'Ejercicio 3 - TIR'!$C$22),'Ejercicio 3 - TIR'!$C$22+SQRT(('Ejercicio 3 - TIR'!$E$22-'Ejercicio 3 - TIR'!$C$22)*('Ejercicio 3 - TIR'!$D$22-'Ejercicio 3 - TIR'!$C$22)*P796),'Ejercicio 3 - TIR'!$E$22-SQRT(('Ejercicio 3 - TIR'!$E$22-'Ejercicio 3 - TIR'!$C$22)*('Ejercicio 3 - TIR'!$E$22-'Ejercicio 3 - TIR'!$D$22)*(1-P796)))</f>
        <v>0.151050402868203</v>
      </c>
      <c r="R796" s="17">
        <f ca="1" t="shared" si="5924"/>
        <v>0.568000610556269</v>
      </c>
      <c r="S796" s="19">
        <f ca="1">IF(R796&lt;=('Ejercicio 3 - TIR'!$D$23-'Ejercicio 3 - TIR'!$C$23)/('Ejercicio 3 - TIR'!$E$23-'Ejercicio 3 - TIR'!$C$23),'Ejercicio 3 - TIR'!$C$23+SQRT(('Ejercicio 3 - TIR'!$E$23-'Ejercicio 3 - TIR'!$C$23)*('Ejercicio 3 - TIR'!$D$23-'Ejercicio 3 - TIR'!$C$23)*R796),'Ejercicio 3 - TIR'!$E$23-SQRT(('Ejercicio 3 - TIR'!$E$23-'Ejercicio 3 - TIR'!$C$23)*('Ejercicio 3 - TIR'!$E$23-'Ejercicio 3 - TIR'!$D$23)*(1-R796)))</f>
        <v>0.152114539612932</v>
      </c>
      <c r="T796" s="17">
        <f ca="1" t="shared" ref="T796:X796" si="5925">RAND()</f>
        <v>0.312227001515809</v>
      </c>
      <c r="U796" s="19">
        <f ca="1">IF(T796&lt;=('Ejercicio 3 - TIR'!$D$24-'Ejercicio 3 - TIR'!$C$24)/('Ejercicio 3 - TIR'!$E$24-'Ejercicio 3 - TIR'!$C$24),'Ejercicio 3 - TIR'!$C$24+SQRT(('Ejercicio 3 - TIR'!$E$24-'Ejercicio 3 - TIR'!$C$24)*('Ejercicio 3 - TIR'!$D$24-'Ejercicio 3 - TIR'!$C$24)*T796),'Ejercicio 3 - TIR'!$E$24-SQRT(('Ejercicio 3 - TIR'!$E$24-'Ejercicio 3 - TIR'!$C$24)*('Ejercicio 3 - TIR'!$E$24-'Ejercicio 3 - TIR'!$D$24)*(1-T796)))</f>
        <v>0.175606184861927</v>
      </c>
      <c r="V796" s="17">
        <f ca="1" t="shared" si="5925"/>
        <v>0.910962032659187</v>
      </c>
      <c r="W796" s="19">
        <f ca="1">IF(V796&lt;=('Ejercicio 3 - TIR'!$D$25-'Ejercicio 3 - TIR'!$C$25)/('Ejercicio 3 - TIR'!$E$25-'Ejercicio 3 - TIR'!$C$25),'Ejercicio 3 - TIR'!$C$25+SQRT(('Ejercicio 3 - TIR'!$E$25-'Ejercicio 3 - TIR'!$C$25)*('Ejercicio 3 - TIR'!$D$25-'Ejercicio 3 - TIR'!$C$25)*V796),'Ejercicio 3 - TIR'!$E$25-SQRT(('Ejercicio 3 - TIR'!$E$25-'Ejercicio 3 - TIR'!$C$25)*('Ejercicio 3 - TIR'!$E$25-'Ejercicio 3 - TIR'!$D$25)*(1-V796)))</f>
        <v>0.232346873203513</v>
      </c>
      <c r="X796" s="17">
        <f ca="1" t="shared" si="5925"/>
        <v>0.766739815170038</v>
      </c>
      <c r="Y796" s="19">
        <f ca="1">IF(X796&lt;=('Ejercicio 3 - TIR'!$D$26-'Ejercicio 3 - TIR'!$C$26)/('Ejercicio 3 - TIR'!$E$26-'Ejercicio 3 - TIR'!$C$26),'Ejercicio 3 - TIR'!$C$26+SQRT(('Ejercicio 3 - TIR'!$E$26-'Ejercicio 3 - TIR'!$C$26)*('Ejercicio 3 - TIR'!$D$26-'Ejercicio 3 - TIR'!$C$26)*X796),'Ejercicio 3 - TIR'!$E$26-SQRT(('Ejercicio 3 - TIR'!$E$26-'Ejercicio 3 - TIR'!$C$26)*('Ejercicio 3 - TIR'!$E$26-'Ejercicio 3 - TIR'!$D$26)*(1-X796)))</f>
        <v>0.244509085696734</v>
      </c>
      <c r="Z796" s="17">
        <f ca="1" t="shared" si="5716"/>
        <v>1.1510504028682</v>
      </c>
      <c r="AA796" s="17">
        <f ca="1" t="shared" si="5717"/>
        <v>1.32614190497178</v>
      </c>
      <c r="AB796" s="17">
        <f ca="1" t="shared" si="5718"/>
        <v>1.5590206254894</v>
      </c>
      <c r="AC796" s="17">
        <f ca="1" t="shared" si="5719"/>
        <v>1.92125419308165</v>
      </c>
      <c r="AD796" s="17">
        <f ca="1" t="shared" si="5720"/>
        <v>2.39101829922306</v>
      </c>
      <c r="AE796" s="16">
        <f ca="1" t="shared" si="5721"/>
        <v>4194.78897966426</v>
      </c>
      <c r="AF796" s="16">
        <f ca="1" t="shared" si="5722"/>
        <v>4832.87737407929</v>
      </c>
      <c r="AG796" s="16">
        <f ca="1" t="shared" si="5723"/>
        <v>5681.56053164689</v>
      </c>
      <c r="AH796" s="16">
        <f ca="1" t="shared" si="5724"/>
        <v>7001.65335609153</v>
      </c>
      <c r="AI796" s="16">
        <f ca="1" t="shared" si="5725"/>
        <v>8713.62121655494</v>
      </c>
      <c r="AJ796" s="18">
        <f ca="1" t="shared" si="5726"/>
        <v>48738.1734141646</v>
      </c>
      <c r="AK796" s="18">
        <f ca="1" t="shared" si="5727"/>
        <v>51769.354150881</v>
      </c>
      <c r="AL796" s="18">
        <f ca="1" t="shared" si="5728"/>
        <v>62997.642664475</v>
      </c>
      <c r="AM796" s="18">
        <f ca="1" t="shared" si="5729"/>
        <v>78832.2106075378</v>
      </c>
      <c r="AN796" s="18">
        <f ca="1" t="shared" si="5730"/>
        <v>102157.854707942</v>
      </c>
      <c r="AO796" s="18">
        <f ca="1">C796/'Ejercicio 3 - TIR'!$D$7</f>
        <v>15262.568601854</v>
      </c>
      <c r="AP796" s="18">
        <f ca="1" t="shared" si="5731"/>
        <v>33475.6048123106</v>
      </c>
      <c r="AQ796" s="18">
        <f ca="1" t="shared" si="5732"/>
        <v>36506.785549027</v>
      </c>
      <c r="AR796" s="18">
        <f ca="1" t="shared" si="5733"/>
        <v>47735.074062621</v>
      </c>
      <c r="AS796" s="18">
        <f ca="1" t="shared" si="5734"/>
        <v>63569.6420056838</v>
      </c>
      <c r="AT796" s="18">
        <f ca="1" t="shared" si="5735"/>
        <v>86895.2861060881</v>
      </c>
      <c r="AU796" s="18">
        <f ca="1">AP796*'Ejercicio 3 - TIR'!$D$5</f>
        <v>16737.8024061553</v>
      </c>
      <c r="AV796" s="18">
        <f ca="1">AQ796*'Ejercicio 3 - TIR'!$D$5</f>
        <v>18253.3927745135</v>
      </c>
      <c r="AW796" s="18">
        <f ca="1">AR796*'Ejercicio 3 - TIR'!$D$5</f>
        <v>23867.5370313105</v>
      </c>
      <c r="AX796" s="18">
        <f ca="1">AS796*'Ejercicio 3 - TIR'!$D$5</f>
        <v>31784.8210028419</v>
      </c>
      <c r="AY796" s="18">
        <f ca="1">AT796*'Ejercicio 3 - TIR'!$D$5</f>
        <v>43447.643053044</v>
      </c>
      <c r="AZ796" s="18">
        <f ca="1" t="shared" ref="AZ796:BD796" si="5926">AJ796-AU796-AE796</f>
        <v>27805.582028345</v>
      </c>
      <c r="BA796" s="18">
        <f ca="1" t="shared" si="5926"/>
        <v>28683.0840022882</v>
      </c>
      <c r="BB796" s="18">
        <f ca="1" t="shared" si="5926"/>
        <v>33448.5451015176</v>
      </c>
      <c r="BC796" s="18">
        <f ca="1" t="shared" si="5926"/>
        <v>40045.7362486043</v>
      </c>
      <c r="BD796" s="18">
        <f ca="1" t="shared" si="5926"/>
        <v>49996.5904383431</v>
      </c>
      <c r="BE796" s="18">
        <f ca="1" t="shared" ref="BE796:BI796" si="5927">AZ796/Z796</f>
        <v>24156.7023990076</v>
      </c>
      <c r="BF796" s="18">
        <f ca="1" t="shared" si="5927"/>
        <v>21628.9703950638</v>
      </c>
      <c r="BG796" s="18">
        <f ca="1" t="shared" si="5927"/>
        <v>21454.8445059972</v>
      </c>
      <c r="BH796" s="18">
        <f ca="1" t="shared" si="5927"/>
        <v>20843.5387637967</v>
      </c>
      <c r="BI796" s="18">
        <f ca="1" t="shared" si="5927"/>
        <v>20910.1663732933</v>
      </c>
      <c r="BJ796" s="18">
        <f ca="1" t="shared" si="5738"/>
        <v>66400.4664754707</v>
      </c>
      <c r="BK796" s="18">
        <f ca="1" t="shared" si="5739"/>
        <v>36493.0808201802</v>
      </c>
      <c r="BL796" s="18">
        <f ca="1" t="shared" si="5740"/>
        <v>102893.547295651</v>
      </c>
      <c r="BM796" s="18">
        <f ca="1">BK796*'Ejercicio 3 - TIR'!$D$5</f>
        <v>18246.5404100901</v>
      </c>
      <c r="BN796" s="18">
        <f ca="1" t="shared" si="5741"/>
        <v>84647.0068855608</v>
      </c>
      <c r="BO796" s="18">
        <f ca="1" t="shared" si="5742"/>
        <v>35402.0740506528</v>
      </c>
      <c r="BP796" s="18">
        <f ca="1" t="shared" si="5743"/>
        <v>-104083.632758996</v>
      </c>
      <c r="BQ796" s="18">
        <f ca="1" t="shared" ref="BQ796:BT796" si="5928">BE796</f>
        <v>24156.7023990076</v>
      </c>
      <c r="BR796" s="18">
        <f ca="1" t="shared" si="5928"/>
        <v>21628.9703950638</v>
      </c>
      <c r="BS796" s="18">
        <f ca="1" t="shared" si="5928"/>
        <v>21454.8445059972</v>
      </c>
      <c r="BT796" s="18">
        <f ca="1" t="shared" si="5928"/>
        <v>20843.5387637967</v>
      </c>
      <c r="BU796" s="18">
        <f ca="1" t="shared" si="5745"/>
        <v>56312.2404239462</v>
      </c>
      <c r="BV796" s="20">
        <f ca="1" t="shared" si="5746"/>
        <v>10.3522842592921</v>
      </c>
    </row>
    <row r="797" ht="15" customHeight="1" spans="1:74">
      <c r="A797" s="16">
        <v>796</v>
      </c>
      <c r="B797" s="17">
        <f ca="1" t="shared" ref="B797:F797" si="5929">RAND()</f>
        <v>0.870235059214524</v>
      </c>
      <c r="C797" s="18">
        <f ca="1">IF(B797&lt;=('Ejercicio 3 - TIR'!$D$13-'Ejercicio 3 - TIR'!$C$13)/('Ejercicio 3 - TIR'!$E$13-'Ejercicio 3 - TIR'!$C$13),'Ejercicio 3 - TIR'!$C$13+SQRT(('Ejercicio 3 - TIR'!$E$13-'Ejercicio 3 - TIR'!$C$13)*('Ejercicio 3 - TIR'!$D$13-'Ejercicio 3 - TIR'!$C$13)*B797),'Ejercicio 3 - TIR'!$E$13-SQRT(('Ejercicio 3 - TIR'!$E$13-'Ejercicio 3 - TIR'!$C$13)*('Ejercicio 3 - TIR'!$E$13-'Ejercicio 3 - TIR'!$D$13)*(1-B797)))</f>
        <v>87521.3009915868</v>
      </c>
      <c r="D797" s="17">
        <f ca="1" t="shared" si="5929"/>
        <v>0.572562276627097</v>
      </c>
      <c r="E797" s="18">
        <f ca="1">IF(D797&lt;=('Ejercicio 3 - TIR'!$D$14-'Ejercicio 3 - TIR'!$C$14)/('Ejercicio 3 - TIR'!$E$14-'Ejercicio 3 - TIR'!$C$14),'Ejercicio 3 - TIR'!$C$14+SQRT(('Ejercicio 3 - TIR'!$E$14-'Ejercicio 3 - TIR'!$C$14)*('Ejercicio 3 - TIR'!$D$14-'Ejercicio 3 - TIR'!$C$14)*D797),'Ejercicio 3 - TIR'!$E$14-SQRT(('Ejercicio 3 - TIR'!$E$14-'Ejercicio 3 - TIR'!$C$14)*('Ejercicio 3 - TIR'!$E$14-'Ejercicio 3 - TIR'!$D$14)*(1-D797)))</f>
        <v>31992.7746062737</v>
      </c>
      <c r="F797" s="17">
        <f ca="1" t="shared" si="5929"/>
        <v>0.734132787017466</v>
      </c>
      <c r="G797" s="18">
        <f ca="1">IF(F797&lt;=('Ejercicio 3 - TIR'!$D$18-'Ejercicio 3 - TIR'!$C$18)/('Ejercicio 3 - TIR'!$E$18-'Ejercicio 3 - TIR'!$C$18),'Ejercicio 3 - TIR'!$C$18+SQRT(('Ejercicio 3 - TIR'!$E$18-'Ejercicio 3 - TIR'!$C$18)*('Ejercicio 3 - TIR'!$D$18-'Ejercicio 3 - TIR'!$C$18)*F797),'Ejercicio 3 - TIR'!$E$18-SQRT(('Ejercicio 3 - TIR'!$E$18-'Ejercicio 3 - TIR'!$C$18)*('Ejercicio 3 - TIR'!$E$18-'Ejercicio 3 - TIR'!$D$18)*(1-F797)))</f>
        <v>40534.5726997643</v>
      </c>
      <c r="H797" s="17">
        <f ca="1" t="shared" ref="H797:L797" si="5930">RAND()</f>
        <v>0.77468954378186</v>
      </c>
      <c r="I797" s="18">
        <f ca="1">IF(H797&lt;=('Ejercicio 3 - TIR'!$D$18-'Ejercicio 3 - TIR'!$C$18)/('Ejercicio 3 - TIR'!$E$18-'Ejercicio 3 - TIR'!$C$18),'Ejercicio 3 - TIR'!$C$18+SQRT(('Ejercicio 3 - TIR'!$E$18-'Ejercicio 3 - TIR'!$C$18)*('Ejercicio 3 - TIR'!$D$18-'Ejercicio 3 - TIR'!$C$18)*H797),'Ejercicio 3 - TIR'!$E$18-SQRT(('Ejercicio 3 - TIR'!$E$18-'Ejercicio 3 - TIR'!$C$18)*('Ejercicio 3 - TIR'!$E$18-'Ejercicio 3 - TIR'!$D$18)*(1-H797)))</f>
        <v>40889.2477310886</v>
      </c>
      <c r="J797" s="17">
        <f ca="1" t="shared" si="5930"/>
        <v>0.713465028578334</v>
      </c>
      <c r="K797" s="18">
        <f ca="1">IF(J797&lt;=('Ejercicio 3 - TIR'!$D$18-'Ejercicio 3 - TIR'!$C$18)/('Ejercicio 3 - TIR'!$E$18-'Ejercicio 3 - TIR'!$C$18),'Ejercicio 3 - TIR'!$C$18+SQRT(('Ejercicio 3 - TIR'!$E$18-'Ejercicio 3 - TIR'!$C$18)*('Ejercicio 3 - TIR'!$D$18-'Ejercicio 3 - TIR'!$C$18)*J797),'Ejercicio 3 - TIR'!$E$18-SQRT(('Ejercicio 3 - TIR'!$E$18-'Ejercicio 3 - TIR'!$C$18)*('Ejercicio 3 - TIR'!$E$18-'Ejercicio 3 - TIR'!$D$18)*(1-J797)))</f>
        <v>40364.2559543667</v>
      </c>
      <c r="L797" s="17">
        <f ca="1" t="shared" si="5930"/>
        <v>0.65475818040132</v>
      </c>
      <c r="M797" s="18">
        <f ca="1">IF(L797&lt;=('Ejercicio 3 - TIR'!$D$18-'Ejercicio 3 - TIR'!$C$18)/('Ejercicio 3 - TIR'!$E$18-'Ejercicio 3 - TIR'!$C$18),'Ejercicio 3 - TIR'!$C$18+SQRT(('Ejercicio 3 - TIR'!$E$18-'Ejercicio 3 - TIR'!$C$18)*('Ejercicio 3 - TIR'!$D$18-'Ejercicio 3 - TIR'!$C$18)*L797),'Ejercicio 3 - TIR'!$E$18-SQRT(('Ejercicio 3 - TIR'!$E$18-'Ejercicio 3 - TIR'!$C$18)*('Ejercicio 3 - TIR'!$E$18-'Ejercicio 3 - TIR'!$D$18)*(1-L797)))</f>
        <v>39910.2839041169</v>
      </c>
      <c r="N797" s="17">
        <f ca="1" t="shared" ref="N797:R797" si="5931">RAND()</f>
        <v>0.173985944169094</v>
      </c>
      <c r="O797" s="18">
        <f ca="1">IF(N797&lt;=('Ejercicio 3 - TIR'!$D$18-'Ejercicio 3 - TIR'!$C$18)/('Ejercicio 3 - TIR'!$E$18-'Ejercicio 3 - TIR'!$C$18),'Ejercicio 3 - TIR'!$C$18+SQRT(('Ejercicio 3 - TIR'!$E$18-'Ejercicio 3 - TIR'!$C$18)*('Ejercicio 3 - TIR'!$D$18-'Ejercicio 3 - TIR'!$C$18)*N797),'Ejercicio 3 - TIR'!$E$18-SQRT(('Ejercicio 3 - TIR'!$E$18-'Ejercicio 3 - TIR'!$C$18)*('Ejercicio 3 - TIR'!$E$18-'Ejercicio 3 - TIR'!$D$18)*(1-N797)))</f>
        <v>35108.6095589078</v>
      </c>
      <c r="P797" s="17">
        <f ca="1" t="shared" si="5931"/>
        <v>0.249560219650273</v>
      </c>
      <c r="Q797" s="19">
        <f ca="1">IF(P797&lt;=('Ejercicio 3 - TIR'!$D$22-'Ejercicio 3 - TIR'!$C$22)/('Ejercicio 3 - TIR'!$E$22-'Ejercicio 3 - TIR'!$C$22),'Ejercicio 3 - TIR'!$C$22+SQRT(('Ejercicio 3 - TIR'!$E$22-'Ejercicio 3 - TIR'!$C$22)*('Ejercicio 3 - TIR'!$D$22-'Ejercicio 3 - TIR'!$C$22)*P797),'Ejercicio 3 - TIR'!$E$22-SQRT(('Ejercicio 3 - TIR'!$E$22-'Ejercicio 3 - TIR'!$C$22)*('Ejercicio 3 - TIR'!$E$22-'Ejercicio 3 - TIR'!$D$22)*(1-P797)))</f>
        <v>0.141194536922766</v>
      </c>
      <c r="R797" s="17">
        <f ca="1" t="shared" si="5931"/>
        <v>0.570554762191817</v>
      </c>
      <c r="S797" s="19">
        <f ca="1">IF(R797&lt;=('Ejercicio 3 - TIR'!$D$23-'Ejercicio 3 - TIR'!$C$23)/('Ejercicio 3 - TIR'!$E$23-'Ejercicio 3 - TIR'!$C$23),'Ejercicio 3 - TIR'!$C$23+SQRT(('Ejercicio 3 - TIR'!$E$23-'Ejercicio 3 - TIR'!$C$23)*('Ejercicio 3 - TIR'!$D$23-'Ejercicio 3 - TIR'!$C$23)*R797),'Ejercicio 3 - TIR'!$E$23-SQRT(('Ejercicio 3 - TIR'!$E$23-'Ejercicio 3 - TIR'!$C$23)*('Ejercicio 3 - TIR'!$E$23-'Ejercicio 3 - TIR'!$D$23)*(1-R797)))</f>
        <v>0.152197096769317</v>
      </c>
      <c r="T797" s="17">
        <f ca="1" t="shared" ref="T797:X797" si="5932">RAND()</f>
        <v>0.582984670302061</v>
      </c>
      <c r="U797" s="19">
        <f ca="1">IF(T797&lt;=('Ejercicio 3 - TIR'!$D$24-'Ejercicio 3 - TIR'!$C$24)/('Ejercicio 3 - TIR'!$E$24-'Ejercicio 3 - TIR'!$C$24),'Ejercicio 3 - TIR'!$C$24+SQRT(('Ejercicio 3 - TIR'!$E$24-'Ejercicio 3 - TIR'!$C$24)*('Ejercicio 3 - TIR'!$D$24-'Ejercicio 3 - TIR'!$C$24)*T797),'Ejercicio 3 - TIR'!$E$24-SQRT(('Ejercicio 3 - TIR'!$E$24-'Ejercicio 3 - TIR'!$C$24)*('Ejercicio 3 - TIR'!$E$24-'Ejercicio 3 - TIR'!$D$24)*(1-T797)))</f>
        <v>0.185829209503521</v>
      </c>
      <c r="V797" s="17">
        <f ca="1" t="shared" si="5932"/>
        <v>0.914853664081157</v>
      </c>
      <c r="W797" s="19">
        <f ca="1">IF(V797&lt;=('Ejercicio 3 - TIR'!$D$25-'Ejercicio 3 - TIR'!$C$25)/('Ejercicio 3 - TIR'!$E$25-'Ejercicio 3 - TIR'!$C$25),'Ejercicio 3 - TIR'!$C$25+SQRT(('Ejercicio 3 - TIR'!$E$25-'Ejercicio 3 - TIR'!$C$25)*('Ejercicio 3 - TIR'!$D$25-'Ejercicio 3 - TIR'!$C$25)*V797),'Ejercicio 3 - TIR'!$E$25-SQRT(('Ejercicio 3 - TIR'!$E$25-'Ejercicio 3 - TIR'!$C$25)*('Ejercicio 3 - TIR'!$E$25-'Ejercicio 3 - TIR'!$D$25)*(1-V797)))</f>
        <v>0.232736970841826</v>
      </c>
      <c r="X797" s="17">
        <f ca="1" t="shared" si="5932"/>
        <v>0.606961079751616</v>
      </c>
      <c r="Y797" s="19">
        <f ca="1">IF(X797&lt;=('Ejercicio 3 - TIR'!$D$26-'Ejercicio 3 - TIR'!$C$26)/('Ejercicio 3 - TIR'!$E$26-'Ejercicio 3 - TIR'!$C$26),'Ejercicio 3 - TIR'!$C$26+SQRT(('Ejercicio 3 - TIR'!$E$26-'Ejercicio 3 - TIR'!$C$26)*('Ejercicio 3 - TIR'!$D$26-'Ejercicio 3 - TIR'!$C$26)*X797),'Ejercicio 3 - TIR'!$E$26-SQRT(('Ejercicio 3 - TIR'!$E$26-'Ejercicio 3 - TIR'!$C$26)*('Ejercicio 3 - TIR'!$E$26-'Ejercicio 3 - TIR'!$D$26)*(1-X797)))</f>
        <v>0.233930376935108</v>
      </c>
      <c r="Z797" s="17">
        <f ca="1" t="shared" si="5716"/>
        <v>1.14119453692277</v>
      </c>
      <c r="AA797" s="17">
        <f ca="1" t="shared" si="5717"/>
        <v>1.31488103229142</v>
      </c>
      <c r="AB797" s="17">
        <f ca="1" t="shared" si="5718"/>
        <v>1.5592243351133</v>
      </c>
      <c r="AC797" s="17">
        <f ca="1" t="shared" si="5719"/>
        <v>1.92211348373044</v>
      </c>
      <c r="AD797" s="17">
        <f ca="1" t="shared" si="5720"/>
        <v>2.37175421549155</v>
      </c>
      <c r="AE797" s="16">
        <f ca="1" t="shared" si="5721"/>
        <v>4517.20499540724</v>
      </c>
      <c r="AF797" s="16">
        <f ca="1" t="shared" si="5722"/>
        <v>5204.71048122008</v>
      </c>
      <c r="AG797" s="16">
        <f ca="1" t="shared" si="5723"/>
        <v>6171.8977156399</v>
      </c>
      <c r="AH797" s="16">
        <f ca="1" t="shared" si="5724"/>
        <v>7608.32649432352</v>
      </c>
      <c r="AI797" s="16">
        <f ca="1" t="shared" si="5725"/>
        <v>9388.14517898598</v>
      </c>
      <c r="AJ797" s="18">
        <f ca="1" t="shared" si="5726"/>
        <v>46257.8329214697</v>
      </c>
      <c r="AK797" s="18">
        <f ca="1" t="shared" si="5727"/>
        <v>53764.4962662732</v>
      </c>
      <c r="AL797" s="18">
        <f ca="1" t="shared" si="5728"/>
        <v>62936.9301527906</v>
      </c>
      <c r="AM797" s="18">
        <f ca="1" t="shared" si="5729"/>
        <v>76712.0948316128</v>
      </c>
      <c r="AN797" s="18">
        <f ca="1" t="shared" si="5730"/>
        <v>83268.9927213865</v>
      </c>
      <c r="AO797" s="18">
        <f ca="1">C797/'Ejercicio 3 - TIR'!$D$7</f>
        <v>17504.2601983174</v>
      </c>
      <c r="AP797" s="18">
        <f ca="1" t="shared" si="5731"/>
        <v>28753.5727231524</v>
      </c>
      <c r="AQ797" s="18">
        <f ca="1" t="shared" si="5732"/>
        <v>36260.2360679558</v>
      </c>
      <c r="AR797" s="18">
        <f ca="1" t="shared" si="5733"/>
        <v>45432.6699544732</v>
      </c>
      <c r="AS797" s="18">
        <f ca="1" t="shared" si="5734"/>
        <v>59207.8346332955</v>
      </c>
      <c r="AT797" s="18">
        <f ca="1" t="shared" si="5735"/>
        <v>65764.7325230691</v>
      </c>
      <c r="AU797" s="18">
        <f ca="1">AP797*'Ejercicio 3 - TIR'!$D$5</f>
        <v>14376.7863615762</v>
      </c>
      <c r="AV797" s="18">
        <f ca="1">AQ797*'Ejercicio 3 - TIR'!$D$5</f>
        <v>18130.1180339779</v>
      </c>
      <c r="AW797" s="18">
        <f ca="1">AR797*'Ejercicio 3 - TIR'!$D$5</f>
        <v>22716.3349772366</v>
      </c>
      <c r="AX797" s="18">
        <f ca="1">AS797*'Ejercicio 3 - TIR'!$D$5</f>
        <v>29603.9173166477</v>
      </c>
      <c r="AY797" s="18">
        <f ca="1">AT797*'Ejercicio 3 - TIR'!$D$5</f>
        <v>32882.3662615346</v>
      </c>
      <c r="AZ797" s="18">
        <f ca="1" t="shared" ref="AZ797:BD797" si="5933">AJ797-AU797-AE797</f>
        <v>27363.8415644863</v>
      </c>
      <c r="BA797" s="18">
        <f ca="1" t="shared" si="5933"/>
        <v>30429.6677510752</v>
      </c>
      <c r="BB797" s="18">
        <f ca="1" t="shared" si="5933"/>
        <v>34048.6974599141</v>
      </c>
      <c r="BC797" s="18">
        <f ca="1" t="shared" si="5933"/>
        <v>39499.8510206416</v>
      </c>
      <c r="BD797" s="18">
        <f ca="1" t="shared" si="5933"/>
        <v>40998.4812808659</v>
      </c>
      <c r="BE797" s="18">
        <f ca="1" t="shared" ref="BE797:BI797" si="5934">AZ797/Z797</f>
        <v>23978.2444439955</v>
      </c>
      <c r="BF797" s="18">
        <f ca="1" t="shared" si="5934"/>
        <v>23142.5254481358</v>
      </c>
      <c r="BG797" s="18">
        <f ca="1" t="shared" si="5934"/>
        <v>21836.945905183</v>
      </c>
      <c r="BH797" s="18">
        <f ca="1" t="shared" si="5934"/>
        <v>20550.217952782</v>
      </c>
      <c r="BI797" s="18">
        <f ca="1" t="shared" si="5934"/>
        <v>17286.1424733966</v>
      </c>
      <c r="BJ797" s="18">
        <f ca="1" t="shared" si="5738"/>
        <v>75878.9980377006</v>
      </c>
      <c r="BK797" s="18">
        <f ca="1" t="shared" si="5739"/>
        <v>41515.8029144202</v>
      </c>
      <c r="BL797" s="18">
        <f ca="1" t="shared" si="5740"/>
        <v>117394.800952121</v>
      </c>
      <c r="BM797" s="18">
        <f ca="1">BK797*'Ejercicio 3 - TIR'!$D$5</f>
        <v>20757.9014572101</v>
      </c>
      <c r="BN797" s="18">
        <f ca="1" t="shared" si="5741"/>
        <v>96636.8994949107</v>
      </c>
      <c r="BO797" s="18">
        <f ca="1" t="shared" si="5742"/>
        <v>40744.9047054324</v>
      </c>
      <c r="BP797" s="18">
        <f ca="1" t="shared" si="5743"/>
        <v>-119514.075597861</v>
      </c>
      <c r="BQ797" s="18">
        <f ca="1" t="shared" ref="BQ797:BT797" si="5935">BE797</f>
        <v>23978.2444439955</v>
      </c>
      <c r="BR797" s="18">
        <f ca="1" t="shared" si="5935"/>
        <v>23142.5254481358</v>
      </c>
      <c r="BS797" s="18">
        <f ca="1" t="shared" si="5935"/>
        <v>21836.945905183</v>
      </c>
      <c r="BT797" s="18">
        <f ca="1" t="shared" si="5935"/>
        <v>20550.217952782</v>
      </c>
      <c r="BU797" s="18">
        <f ca="1" t="shared" si="5745"/>
        <v>58031.047178829</v>
      </c>
      <c r="BV797" s="20">
        <f ca="1" t="shared" si="5746"/>
        <v>6.4491806776545</v>
      </c>
    </row>
    <row r="798" ht="15" customHeight="1" spans="1:74">
      <c r="A798" s="16">
        <v>797</v>
      </c>
      <c r="B798" s="17">
        <f ca="1" t="shared" ref="B798:F798" si="5936">RAND()</f>
        <v>0.876951045524786</v>
      </c>
      <c r="C798" s="18">
        <f ca="1">IF(B798&lt;=('Ejercicio 3 - TIR'!$D$13-'Ejercicio 3 - TIR'!$C$13)/('Ejercicio 3 - TIR'!$E$13-'Ejercicio 3 - TIR'!$C$13),'Ejercicio 3 - TIR'!$C$13+SQRT(('Ejercicio 3 - TIR'!$E$13-'Ejercicio 3 - TIR'!$C$13)*('Ejercicio 3 - TIR'!$D$13-'Ejercicio 3 - TIR'!$C$13)*B798),'Ejercicio 3 - TIR'!$E$13-SQRT(('Ejercicio 3 - TIR'!$E$13-'Ejercicio 3 - TIR'!$C$13)*('Ejercicio 3 - TIR'!$E$13-'Ejercicio 3 - TIR'!$D$13)*(1-B798)))</f>
        <v>87848.5085125217</v>
      </c>
      <c r="D798" s="17">
        <f ca="1" t="shared" si="5936"/>
        <v>0.908846093964529</v>
      </c>
      <c r="E798" s="18">
        <f ca="1">IF(D798&lt;=('Ejercicio 3 - TIR'!$D$14-'Ejercicio 3 - TIR'!$C$14)/('Ejercicio 3 - TIR'!$E$14-'Ejercicio 3 - TIR'!$C$14),'Ejercicio 3 - TIR'!$C$14+SQRT(('Ejercicio 3 - TIR'!$E$14-'Ejercicio 3 - TIR'!$C$14)*('Ejercicio 3 - TIR'!$D$14-'Ejercicio 3 - TIR'!$C$14)*D798),'Ejercicio 3 - TIR'!$E$14-SQRT(('Ejercicio 3 - TIR'!$E$14-'Ejercicio 3 - TIR'!$C$14)*('Ejercicio 3 - TIR'!$E$14-'Ejercicio 3 - TIR'!$D$14)*(1-D798)))</f>
        <v>36302.2863949028</v>
      </c>
      <c r="F798" s="17">
        <f ca="1" t="shared" si="5936"/>
        <v>0.294477717138928</v>
      </c>
      <c r="G798" s="18">
        <f ca="1">IF(F798&lt;=('Ejercicio 3 - TIR'!$D$18-'Ejercicio 3 - TIR'!$C$18)/('Ejercicio 3 - TIR'!$E$18-'Ejercicio 3 - TIR'!$C$18),'Ejercicio 3 - TIR'!$C$18+SQRT(('Ejercicio 3 - TIR'!$E$18-'Ejercicio 3 - TIR'!$C$18)*('Ejercicio 3 - TIR'!$D$18-'Ejercicio 3 - TIR'!$C$18)*F798),'Ejercicio 3 - TIR'!$E$18-SQRT(('Ejercicio 3 - TIR'!$E$18-'Ejercicio 3 - TIR'!$C$18)*('Ejercicio 3 - TIR'!$E$18-'Ejercicio 3 - TIR'!$D$18)*(1-F798)))</f>
        <v>36646.1761615864</v>
      </c>
      <c r="H798" s="17">
        <f ca="1" t="shared" ref="H798:L798" si="5937">RAND()</f>
        <v>0.499368898082085</v>
      </c>
      <c r="I798" s="18">
        <f ca="1">IF(H798&lt;=('Ejercicio 3 - TIR'!$D$18-'Ejercicio 3 - TIR'!$C$18)/('Ejercicio 3 - TIR'!$E$18-'Ejercicio 3 - TIR'!$C$18),'Ejercicio 3 - TIR'!$C$18+SQRT(('Ejercicio 3 - TIR'!$E$18-'Ejercicio 3 - TIR'!$C$18)*('Ejercicio 3 - TIR'!$D$18-'Ejercicio 3 - TIR'!$C$18)*H798),'Ejercicio 3 - TIR'!$E$18-SQRT(('Ejercicio 3 - TIR'!$E$18-'Ejercicio 3 - TIR'!$C$18)*('Ejercicio 3 - TIR'!$E$18-'Ejercicio 3 - TIR'!$D$18)*(1-H798)))</f>
        <v>38654.7868091775</v>
      </c>
      <c r="J798" s="17">
        <f ca="1" t="shared" si="5937"/>
        <v>0.775013953058219</v>
      </c>
      <c r="K798" s="18">
        <f ca="1">IF(J798&lt;=('Ejercicio 3 - TIR'!$D$18-'Ejercicio 3 - TIR'!$C$18)/('Ejercicio 3 - TIR'!$E$18-'Ejercicio 3 - TIR'!$C$18),'Ejercicio 3 - TIR'!$C$18+SQRT(('Ejercicio 3 - TIR'!$E$18-'Ejercicio 3 - TIR'!$C$18)*('Ejercicio 3 - TIR'!$D$18-'Ejercicio 3 - TIR'!$C$18)*J798),'Ejercicio 3 - TIR'!$E$18-SQRT(('Ejercicio 3 - TIR'!$E$18-'Ejercicio 3 - TIR'!$C$18)*('Ejercicio 3 - TIR'!$E$18-'Ejercicio 3 - TIR'!$D$18)*(1-J798)))</f>
        <v>40892.2081940982</v>
      </c>
      <c r="L798" s="17">
        <f ca="1" t="shared" si="5937"/>
        <v>0.181232946779848</v>
      </c>
      <c r="M798" s="18">
        <f ca="1">IF(L798&lt;=('Ejercicio 3 - TIR'!$D$18-'Ejercicio 3 - TIR'!$C$18)/('Ejercicio 3 - TIR'!$E$18-'Ejercicio 3 - TIR'!$C$18),'Ejercicio 3 - TIR'!$C$18+SQRT(('Ejercicio 3 - TIR'!$E$18-'Ejercicio 3 - TIR'!$C$18)*('Ejercicio 3 - TIR'!$D$18-'Ejercicio 3 - TIR'!$C$18)*L798),'Ejercicio 3 - TIR'!$E$18-SQRT(('Ejercicio 3 - TIR'!$E$18-'Ejercicio 3 - TIR'!$C$18)*('Ejercicio 3 - TIR'!$E$18-'Ejercicio 3 - TIR'!$D$18)*(1-L798)))</f>
        <v>35213.9181060866</v>
      </c>
      <c r="N798" s="17">
        <f ca="1" t="shared" ref="N798:R798" si="5938">RAND()</f>
        <v>0.488817469337245</v>
      </c>
      <c r="O798" s="18">
        <f ca="1">IF(N798&lt;=('Ejercicio 3 - TIR'!$D$18-'Ejercicio 3 - TIR'!$C$18)/('Ejercicio 3 - TIR'!$E$18-'Ejercicio 3 - TIR'!$C$18),'Ejercicio 3 - TIR'!$C$18+SQRT(('Ejercicio 3 - TIR'!$E$18-'Ejercicio 3 - TIR'!$C$18)*('Ejercicio 3 - TIR'!$D$18-'Ejercicio 3 - TIR'!$C$18)*N798),'Ejercicio 3 - TIR'!$E$18-SQRT(('Ejercicio 3 - TIR'!$E$18-'Ejercicio 3 - TIR'!$C$18)*('Ejercicio 3 - TIR'!$E$18-'Ejercicio 3 - TIR'!$D$18)*(1-N798)))</f>
        <v>38562.8628624185</v>
      </c>
      <c r="P798" s="17">
        <f ca="1" t="shared" si="5938"/>
        <v>0.952266775653049</v>
      </c>
      <c r="Q798" s="19">
        <f ca="1">IF(P798&lt;=('Ejercicio 3 - TIR'!$D$22-'Ejercicio 3 - TIR'!$C$22)/('Ejercicio 3 - TIR'!$E$22-'Ejercicio 3 - TIR'!$C$22),'Ejercicio 3 - TIR'!$C$22+SQRT(('Ejercicio 3 - TIR'!$E$22-'Ejercicio 3 - TIR'!$C$22)*('Ejercicio 3 - TIR'!$D$22-'Ejercicio 3 - TIR'!$C$22)*P798),'Ejercicio 3 - TIR'!$E$22-SQRT(('Ejercicio 3 - TIR'!$E$22-'Ejercicio 3 - TIR'!$C$22)*('Ejercicio 3 - TIR'!$E$22-'Ejercicio 3 - TIR'!$D$22)*(1-P798)))</f>
        <v>0.170730706400997</v>
      </c>
      <c r="R798" s="17">
        <f ca="1" t="shared" si="5938"/>
        <v>0.0754669592535877</v>
      </c>
      <c r="S798" s="19">
        <f ca="1">IF(R798&lt;=('Ejercicio 3 - TIR'!$D$23-'Ejercicio 3 - TIR'!$C$23)/('Ejercicio 3 - TIR'!$E$23-'Ejercicio 3 - TIR'!$C$23),'Ejercicio 3 - TIR'!$C$23+SQRT(('Ejercicio 3 - TIR'!$E$23-'Ejercicio 3 - TIR'!$C$23)*('Ejercicio 3 - TIR'!$D$23-'Ejercicio 3 - TIR'!$C$23)*R798),'Ejercicio 3 - TIR'!$E$23-SQRT(('Ejercicio 3 - TIR'!$E$23-'Ejercicio 3 - TIR'!$C$23)*('Ejercicio 3 - TIR'!$E$23-'Ejercicio 3 - TIR'!$D$23)*(1-R798)))</f>
        <v>0.131655064420948</v>
      </c>
      <c r="T798" s="17">
        <f ca="1" t="shared" ref="T798:X798" si="5939">RAND()</f>
        <v>0.465731975389464</v>
      </c>
      <c r="U798" s="19">
        <f ca="1">IF(T798&lt;=('Ejercicio 3 - TIR'!$D$24-'Ejercicio 3 - TIR'!$C$24)/('Ejercicio 3 - TIR'!$E$24-'Ejercicio 3 - TIR'!$C$24),'Ejercicio 3 - TIR'!$C$24+SQRT(('Ejercicio 3 - TIR'!$E$24-'Ejercicio 3 - TIR'!$C$24)*('Ejercicio 3 - TIR'!$D$24-'Ejercicio 3 - TIR'!$C$24)*T798),'Ejercicio 3 - TIR'!$E$24-SQRT(('Ejercicio 3 - TIR'!$E$24-'Ejercicio 3 - TIR'!$C$24)*('Ejercicio 3 - TIR'!$E$24-'Ejercicio 3 - TIR'!$D$24)*(1-T798)))</f>
        <v>0.181322481091602</v>
      </c>
      <c r="V798" s="17">
        <f ca="1" t="shared" si="5939"/>
        <v>0.151368270678814</v>
      </c>
      <c r="W798" s="19">
        <f ca="1">IF(V798&lt;=('Ejercicio 3 - TIR'!$D$25-'Ejercicio 3 - TIR'!$C$25)/('Ejercicio 3 - TIR'!$E$25-'Ejercicio 3 - TIR'!$C$25),'Ejercicio 3 - TIR'!$C$25+SQRT(('Ejercicio 3 - TIR'!$E$25-'Ejercicio 3 - TIR'!$C$25)*('Ejercicio 3 - TIR'!$D$25-'Ejercicio 3 - TIR'!$C$25)*V798),'Ejercicio 3 - TIR'!$E$25-SQRT(('Ejercicio 3 - TIR'!$E$25-'Ejercicio 3 - TIR'!$C$25)*('Ejercicio 3 - TIR'!$E$25-'Ejercicio 3 - TIR'!$D$25)*(1-V798)))</f>
        <v>0.194557320459148</v>
      </c>
      <c r="X798" s="17">
        <f ca="1" t="shared" si="5939"/>
        <v>0.657803766892963</v>
      </c>
      <c r="Y798" s="19">
        <f ca="1">IF(X798&lt;=('Ejercicio 3 - TIR'!$D$26-'Ejercicio 3 - TIR'!$C$26)/('Ejercicio 3 - TIR'!$E$26-'Ejercicio 3 - TIR'!$C$26),'Ejercicio 3 - TIR'!$C$26+SQRT(('Ejercicio 3 - TIR'!$E$26-'Ejercicio 3 - TIR'!$C$26)*('Ejercicio 3 - TIR'!$D$26-'Ejercicio 3 - TIR'!$C$26)*X798),'Ejercicio 3 - TIR'!$E$26-SQRT(('Ejercicio 3 - TIR'!$E$26-'Ejercicio 3 - TIR'!$C$26)*('Ejercicio 3 - TIR'!$E$26-'Ejercicio 3 - TIR'!$D$26)*(1-X798)))</f>
        <v>0.237013261826721</v>
      </c>
      <c r="Z798" s="17">
        <f ca="1" t="shared" si="5716"/>
        <v>1.170730706401</v>
      </c>
      <c r="AA798" s="17">
        <f ca="1" t="shared" si="5717"/>
        <v>1.3248633329718</v>
      </c>
      <c r="AB798" s="17">
        <f ca="1" t="shared" si="5718"/>
        <v>1.56509083961354</v>
      </c>
      <c r="AC798" s="17">
        <f ca="1" t="shared" si="5719"/>
        <v>1.86959071964391</v>
      </c>
      <c r="AD798" s="17">
        <f ca="1" t="shared" si="5720"/>
        <v>2.31270851438768</v>
      </c>
      <c r="AE798" s="16">
        <f ca="1" t="shared" si="5721"/>
        <v>6197.91500017308</v>
      </c>
      <c r="AF798" s="16">
        <f ca="1" t="shared" si="5722"/>
        <v>7013.90189879642</v>
      </c>
      <c r="AG798" s="16">
        <f ca="1" t="shared" si="5723"/>
        <v>8285.67999321929</v>
      </c>
      <c r="AH798" s="16">
        <f ca="1" t="shared" si="5724"/>
        <v>9897.71969088201</v>
      </c>
      <c r="AI798" s="16">
        <f ca="1" t="shared" si="5725"/>
        <v>12243.6105194645</v>
      </c>
      <c r="AJ798" s="18">
        <f ca="1" t="shared" si="5726"/>
        <v>42902.8037045494</v>
      </c>
      <c r="AK798" s="18">
        <f ca="1" t="shared" si="5727"/>
        <v>51212.3096873214</v>
      </c>
      <c r="AL798" s="18">
        <f ca="1" t="shared" si="5728"/>
        <v>64000.0204561529</v>
      </c>
      <c r="AM798" s="18">
        <f ca="1" t="shared" si="5729"/>
        <v>65835.61449344</v>
      </c>
      <c r="AN798" s="18">
        <f ca="1" t="shared" si="5730"/>
        <v>89184.6612810798</v>
      </c>
      <c r="AO798" s="18">
        <f ca="1">C798/'Ejercicio 3 - TIR'!$D$7</f>
        <v>17569.7017025043</v>
      </c>
      <c r="AP798" s="18">
        <f ca="1" t="shared" si="5731"/>
        <v>25333.1020020451</v>
      </c>
      <c r="AQ798" s="18">
        <f ca="1" t="shared" si="5732"/>
        <v>33642.607984817</v>
      </c>
      <c r="AR798" s="18">
        <f ca="1" t="shared" si="5733"/>
        <v>46430.3187536485</v>
      </c>
      <c r="AS798" s="18">
        <f ca="1" t="shared" si="5734"/>
        <v>48265.9127909357</v>
      </c>
      <c r="AT798" s="18">
        <f ca="1" t="shared" si="5735"/>
        <v>71614.9595785754</v>
      </c>
      <c r="AU798" s="18">
        <f ca="1">AP798*'Ejercicio 3 - TIR'!$D$5</f>
        <v>12666.5510010225</v>
      </c>
      <c r="AV798" s="18">
        <f ca="1">AQ798*'Ejercicio 3 - TIR'!$D$5</f>
        <v>16821.3039924085</v>
      </c>
      <c r="AW798" s="18">
        <f ca="1">AR798*'Ejercicio 3 - TIR'!$D$5</f>
        <v>23215.1593768243</v>
      </c>
      <c r="AX798" s="18">
        <f ca="1">AS798*'Ejercicio 3 - TIR'!$D$5</f>
        <v>24132.9563954678</v>
      </c>
      <c r="AY798" s="18">
        <f ca="1">AT798*'Ejercicio 3 - TIR'!$D$5</f>
        <v>35807.4797892877</v>
      </c>
      <c r="AZ798" s="18">
        <f ca="1" t="shared" ref="AZ798:BD798" si="5940">AJ798-AU798-AE798</f>
        <v>24038.3377033538</v>
      </c>
      <c r="BA798" s="18">
        <f ca="1" t="shared" si="5940"/>
        <v>27377.1037961164</v>
      </c>
      <c r="BB798" s="18">
        <f ca="1" t="shared" si="5940"/>
        <v>32499.1810861093</v>
      </c>
      <c r="BC798" s="18">
        <f ca="1" t="shared" si="5940"/>
        <v>31804.9384070902</v>
      </c>
      <c r="BD798" s="18">
        <f ca="1" t="shared" si="5940"/>
        <v>41133.5709723275</v>
      </c>
      <c r="BE798" s="18">
        <f ca="1" t="shared" ref="BE798:BI798" si="5941">AZ798/Z798</f>
        <v>20532.7643427508</v>
      </c>
      <c r="BF798" s="18">
        <f ca="1" t="shared" si="5941"/>
        <v>20664.0965258709</v>
      </c>
      <c r="BG798" s="18">
        <f ca="1" t="shared" si="5941"/>
        <v>20765.0445990306</v>
      </c>
      <c r="BH798" s="18">
        <f ca="1" t="shared" si="5941"/>
        <v>17011.7117468084</v>
      </c>
      <c r="BI798" s="18">
        <f ca="1" t="shared" si="5941"/>
        <v>17785.8864255612</v>
      </c>
      <c r="BJ798" s="18">
        <f ca="1" t="shared" si="5738"/>
        <v>83956.6068372318</v>
      </c>
      <c r="BK798" s="18">
        <f ca="1" t="shared" si="5739"/>
        <v>40633.5987226335</v>
      </c>
      <c r="BL798" s="18">
        <f ca="1" t="shared" si="5740"/>
        <v>124590.205559865</v>
      </c>
      <c r="BM798" s="18">
        <f ca="1">BK798*'Ejercicio 3 - TIR'!$D$5</f>
        <v>20316.7993613167</v>
      </c>
      <c r="BN798" s="18">
        <f ca="1" t="shared" si="5741"/>
        <v>104273.406198549</v>
      </c>
      <c r="BO798" s="18">
        <f ca="1" t="shared" si="5742"/>
        <v>45087.137246155</v>
      </c>
      <c r="BP798" s="18">
        <f ca="1" t="shared" si="5743"/>
        <v>-124150.794907425</v>
      </c>
      <c r="BQ798" s="18">
        <f ca="1" t="shared" ref="BQ798:BT798" si="5942">BE798</f>
        <v>20532.7643427508</v>
      </c>
      <c r="BR798" s="18">
        <f ca="1" t="shared" si="5942"/>
        <v>20664.0965258709</v>
      </c>
      <c r="BS798" s="18">
        <f ca="1" t="shared" si="5942"/>
        <v>20765.0445990306</v>
      </c>
      <c r="BT798" s="18">
        <f ca="1" t="shared" si="5942"/>
        <v>17011.7117468084</v>
      </c>
      <c r="BU798" s="18">
        <f ca="1" t="shared" si="5745"/>
        <v>62873.0236717162</v>
      </c>
      <c r="BV798" s="20">
        <f ca="1" t="shared" si="5746"/>
        <v>3.8496351012326</v>
      </c>
    </row>
    <row r="799" ht="15" customHeight="1" spans="1:74">
      <c r="A799" s="16">
        <v>798</v>
      </c>
      <c r="B799" s="17">
        <f ca="1" t="shared" ref="B799:F799" si="5943">RAND()</f>
        <v>0.271296802311789</v>
      </c>
      <c r="C799" s="18">
        <f ca="1">IF(B799&lt;=('Ejercicio 3 - TIR'!$D$13-'Ejercicio 3 - TIR'!$C$13)/('Ejercicio 3 - TIR'!$E$13-'Ejercicio 3 - TIR'!$C$13),'Ejercicio 3 - TIR'!$C$13+SQRT(('Ejercicio 3 - TIR'!$E$13-'Ejercicio 3 - TIR'!$C$13)*('Ejercicio 3 - TIR'!$D$13-'Ejercicio 3 - TIR'!$C$13)*B799),'Ejercicio 3 - TIR'!$E$13-SQRT(('Ejercicio 3 - TIR'!$E$13-'Ejercicio 3 - TIR'!$C$13)*('Ejercicio 3 - TIR'!$E$13-'Ejercicio 3 - TIR'!$D$13)*(1-B799)))</f>
        <v>70429.0034455067</v>
      </c>
      <c r="D799" s="17">
        <f ca="1" t="shared" si="5943"/>
        <v>0.597171095565165</v>
      </c>
      <c r="E799" s="18">
        <f ca="1">IF(D799&lt;=('Ejercicio 3 - TIR'!$D$14-'Ejercicio 3 - TIR'!$C$14)/('Ejercicio 3 - TIR'!$E$14-'Ejercicio 3 - TIR'!$C$14),'Ejercicio 3 - TIR'!$C$14+SQRT(('Ejercicio 3 - TIR'!$E$14-'Ejercicio 3 - TIR'!$C$14)*('Ejercicio 3 - TIR'!$D$14-'Ejercicio 3 - TIR'!$C$14)*D799),'Ejercicio 3 - TIR'!$E$14-SQRT(('Ejercicio 3 - TIR'!$E$14-'Ejercicio 3 - TIR'!$C$14)*('Ejercicio 3 - TIR'!$E$14-'Ejercicio 3 - TIR'!$D$14)*(1-D799)))</f>
        <v>32226.6908163109</v>
      </c>
      <c r="F799" s="17">
        <f ca="1" t="shared" si="5943"/>
        <v>0.825905568664798</v>
      </c>
      <c r="G799" s="18">
        <f ca="1">IF(F799&lt;=('Ejercicio 3 - TIR'!$D$18-'Ejercicio 3 - TIR'!$C$18)/('Ejercicio 3 - TIR'!$E$18-'Ejercicio 3 - TIR'!$C$18),'Ejercicio 3 - TIR'!$C$18+SQRT(('Ejercicio 3 - TIR'!$E$18-'Ejercicio 3 - TIR'!$C$18)*('Ejercicio 3 - TIR'!$D$18-'Ejercicio 3 - TIR'!$C$18)*F799),'Ejercicio 3 - TIR'!$E$18-SQRT(('Ejercicio 3 - TIR'!$E$18-'Ejercicio 3 - TIR'!$C$18)*('Ejercicio 3 - TIR'!$E$18-'Ejercicio 3 - TIR'!$D$18)*(1-F799)))</f>
        <v>41386.5414973823</v>
      </c>
      <c r="H799" s="17">
        <f ca="1" t="shared" ref="H799:L799" si="5944">RAND()</f>
        <v>0.667225524507048</v>
      </c>
      <c r="I799" s="18">
        <f ca="1">IF(H799&lt;=('Ejercicio 3 - TIR'!$D$18-'Ejercicio 3 - TIR'!$C$18)/('Ejercicio 3 - TIR'!$E$18-'Ejercicio 3 - TIR'!$C$18),'Ejercicio 3 - TIR'!$C$18+SQRT(('Ejercicio 3 - TIR'!$E$18-'Ejercicio 3 - TIR'!$C$18)*('Ejercicio 3 - TIR'!$D$18-'Ejercicio 3 - TIR'!$C$18)*H799),'Ejercicio 3 - TIR'!$E$18-SQRT(('Ejercicio 3 - TIR'!$E$18-'Ejercicio 3 - TIR'!$C$18)*('Ejercicio 3 - TIR'!$E$18-'Ejercicio 3 - TIR'!$D$18)*(1-H799)))</f>
        <v>40004.1931920889</v>
      </c>
      <c r="J799" s="17">
        <f ca="1" t="shared" si="5944"/>
        <v>0.395827807533101</v>
      </c>
      <c r="K799" s="18">
        <f ca="1">IF(J799&lt;=('Ejercicio 3 - TIR'!$D$18-'Ejercicio 3 - TIR'!$C$18)/('Ejercicio 3 - TIR'!$E$18-'Ejercicio 3 - TIR'!$C$18),'Ejercicio 3 - TIR'!$C$18+SQRT(('Ejercicio 3 - TIR'!$E$18-'Ejercicio 3 - TIR'!$C$18)*('Ejercicio 3 - TIR'!$D$18-'Ejercicio 3 - TIR'!$C$18)*J799),'Ejercicio 3 - TIR'!$E$18-SQRT(('Ejercicio 3 - TIR'!$E$18-'Ejercicio 3 - TIR'!$C$18)*('Ejercicio 3 - TIR'!$E$18-'Ejercicio 3 - TIR'!$D$18)*(1-J799)))</f>
        <v>37705.4637193335</v>
      </c>
      <c r="L799" s="17">
        <f ca="1" t="shared" si="5944"/>
        <v>0.520770422529534</v>
      </c>
      <c r="M799" s="18">
        <f ca="1">IF(L799&lt;=('Ejercicio 3 - TIR'!$D$18-'Ejercicio 3 - TIR'!$C$18)/('Ejercicio 3 - TIR'!$E$18-'Ejercicio 3 - TIR'!$C$18),'Ejercicio 3 - TIR'!$C$18+SQRT(('Ejercicio 3 - TIR'!$E$18-'Ejercicio 3 - TIR'!$C$18)*('Ejercicio 3 - TIR'!$D$18-'Ejercicio 3 - TIR'!$C$18)*L799),'Ejercicio 3 - TIR'!$E$18-SQRT(('Ejercicio 3 - TIR'!$E$18-'Ejercicio 3 - TIR'!$C$18)*('Ejercicio 3 - TIR'!$E$18-'Ejercicio 3 - TIR'!$D$18)*(1-L799)))</f>
        <v>38838.3009328394</v>
      </c>
      <c r="N799" s="17">
        <f ca="1" t="shared" ref="N799:R799" si="5945">RAND()</f>
        <v>0.405454294741317</v>
      </c>
      <c r="O799" s="18">
        <f ca="1">IF(N799&lt;=('Ejercicio 3 - TIR'!$D$18-'Ejercicio 3 - TIR'!$C$18)/('Ejercicio 3 - TIR'!$E$18-'Ejercicio 3 - TIR'!$C$18),'Ejercicio 3 - TIR'!$C$18+SQRT(('Ejercicio 3 - TIR'!$E$18-'Ejercicio 3 - TIR'!$C$18)*('Ejercicio 3 - TIR'!$D$18-'Ejercicio 3 - TIR'!$C$18)*N799),'Ejercicio 3 - TIR'!$E$18-SQRT(('Ejercicio 3 - TIR'!$E$18-'Ejercicio 3 - TIR'!$C$18)*('Ejercicio 3 - TIR'!$E$18-'Ejercicio 3 - TIR'!$D$18)*(1-N799)))</f>
        <v>37798.5988620519</v>
      </c>
      <c r="P799" s="17">
        <f ca="1" t="shared" si="5945"/>
        <v>0.939167776615935</v>
      </c>
      <c r="Q799" s="19">
        <f ca="1">IF(P799&lt;=('Ejercicio 3 - TIR'!$D$22-'Ejercicio 3 - TIR'!$C$22)/('Ejercicio 3 - TIR'!$E$22-'Ejercicio 3 - TIR'!$C$22),'Ejercicio 3 - TIR'!$C$22+SQRT(('Ejercicio 3 - TIR'!$E$22-'Ejercicio 3 - TIR'!$C$22)*('Ejercicio 3 - TIR'!$D$22-'Ejercicio 3 - TIR'!$C$22)*P799),'Ejercicio 3 - TIR'!$E$22-SQRT(('Ejercicio 3 - TIR'!$E$22-'Ejercicio 3 - TIR'!$C$22)*('Ejercicio 3 - TIR'!$E$22-'Ejercicio 3 - TIR'!$D$22)*(1-P799)))</f>
        <v>0.169535870695977</v>
      </c>
      <c r="R799" s="17">
        <f ca="1" t="shared" si="5945"/>
        <v>0.102646674555522</v>
      </c>
      <c r="S799" s="19">
        <f ca="1">IF(R799&lt;=('Ejercicio 3 - TIR'!$D$23-'Ejercicio 3 - TIR'!$C$23)/('Ejercicio 3 - TIR'!$E$23-'Ejercicio 3 - TIR'!$C$23),'Ejercicio 3 - TIR'!$C$23+SQRT(('Ejercicio 3 - TIR'!$E$23-'Ejercicio 3 - TIR'!$C$23)*('Ejercicio 3 - TIR'!$D$23-'Ejercicio 3 - TIR'!$C$23)*R799),'Ejercicio 3 - TIR'!$E$23-SQRT(('Ejercicio 3 - TIR'!$E$23-'Ejercicio 3 - TIR'!$C$23)*('Ejercicio 3 - TIR'!$E$23-'Ejercicio 3 - TIR'!$D$23)*(1-R799)))</f>
        <v>0.133592792729971</v>
      </c>
      <c r="T799" s="17">
        <f ca="1" t="shared" ref="T799:X799" si="5946">RAND()</f>
        <v>0.612228815895162</v>
      </c>
      <c r="U799" s="19">
        <f ca="1">IF(T799&lt;=('Ejercicio 3 - TIR'!$D$24-'Ejercicio 3 - TIR'!$C$24)/('Ejercicio 3 - TIR'!$E$24-'Ejercicio 3 - TIR'!$C$24),'Ejercicio 3 - TIR'!$C$24+SQRT(('Ejercicio 3 - TIR'!$E$24-'Ejercicio 3 - TIR'!$C$24)*('Ejercicio 3 - TIR'!$D$24-'Ejercicio 3 - TIR'!$C$24)*T799),'Ejercicio 3 - TIR'!$E$24-SQRT(('Ejercicio 3 - TIR'!$E$24-'Ejercicio 3 - TIR'!$C$24)*('Ejercicio 3 - TIR'!$E$24-'Ejercicio 3 - TIR'!$D$24)*(1-T799)))</f>
        <v>0.187049137864184</v>
      </c>
      <c r="V799" s="17">
        <f ca="1" t="shared" si="5946"/>
        <v>0.854681163778015</v>
      </c>
      <c r="W799" s="19">
        <f ca="1">IF(V799&lt;=('Ejercicio 3 - TIR'!$D$25-'Ejercicio 3 - TIR'!$C$25)/('Ejercicio 3 - TIR'!$E$25-'Ejercicio 3 - TIR'!$C$25),'Ejercicio 3 - TIR'!$C$25+SQRT(('Ejercicio 3 - TIR'!$E$25-'Ejercicio 3 - TIR'!$C$25)*('Ejercicio 3 - TIR'!$D$25-'Ejercicio 3 - TIR'!$C$25)*V799),'Ejercicio 3 - TIR'!$E$25-SQRT(('Ejercicio 3 - TIR'!$E$25-'Ejercicio 3 - TIR'!$C$25)*('Ejercicio 3 - TIR'!$E$25-'Ejercicio 3 - TIR'!$D$25)*(1-V799)))</f>
        <v>0.227447485134093</v>
      </c>
      <c r="X799" s="17">
        <f ca="1" t="shared" si="5946"/>
        <v>0.866823441170599</v>
      </c>
      <c r="Y799" s="19">
        <f ca="1">IF(X799&lt;=('Ejercicio 3 - TIR'!$D$26-'Ejercicio 3 - TIR'!$C$26)/('Ejercicio 3 - TIR'!$E$26-'Ejercicio 3 - TIR'!$C$26),'Ejercicio 3 - TIR'!$C$26+SQRT(('Ejercicio 3 - TIR'!$E$26-'Ejercicio 3 - TIR'!$C$26)*('Ejercicio 3 - TIR'!$D$26-'Ejercicio 3 - TIR'!$C$26)*X799),'Ejercicio 3 - TIR'!$E$26-SQRT(('Ejercicio 3 - TIR'!$E$26-'Ejercicio 3 - TIR'!$C$26)*('Ejercicio 3 - TIR'!$E$26-'Ejercicio 3 - TIR'!$D$26)*(1-X799)))</f>
        <v>0.253182964040022</v>
      </c>
      <c r="Z799" s="17">
        <f ca="1" t="shared" si="5716"/>
        <v>1.16953587069598</v>
      </c>
      <c r="AA799" s="17">
        <f ca="1" t="shared" si="5717"/>
        <v>1.32577743386013</v>
      </c>
      <c r="AB799" s="17">
        <f ca="1" t="shared" si="5718"/>
        <v>1.57376295986346</v>
      </c>
      <c r="AC799" s="17">
        <f ca="1" t="shared" si="5719"/>
        <v>1.93171138728159</v>
      </c>
      <c r="AD799" s="17">
        <f ca="1" t="shared" si="5720"/>
        <v>2.4207878019834</v>
      </c>
      <c r="AE799" s="16">
        <f ca="1" t="shared" si="5721"/>
        <v>5463.58008719331</v>
      </c>
      <c r="AF799" s="16">
        <f ca="1" t="shared" si="5722"/>
        <v>6193.47500934532</v>
      </c>
      <c r="AG799" s="16">
        <f ca="1" t="shared" si="5723"/>
        <v>7351.95917022673</v>
      </c>
      <c r="AH799" s="16">
        <f ca="1" t="shared" si="5724"/>
        <v>9024.14379430333</v>
      </c>
      <c r="AI799" s="16">
        <f ca="1" t="shared" si="5725"/>
        <v>11308.9032680684</v>
      </c>
      <c r="AJ799" s="18">
        <f ca="1" t="shared" si="5726"/>
        <v>48403.0448452362</v>
      </c>
      <c r="AK799" s="18">
        <f ca="1" t="shared" si="5727"/>
        <v>53036.6565938524</v>
      </c>
      <c r="AL799" s="18">
        <f ca="1" t="shared" si="5728"/>
        <v>59339.4621859625</v>
      </c>
      <c r="AM799" s="18">
        <f ca="1" t="shared" si="5729"/>
        <v>75024.388174635</v>
      </c>
      <c r="AN799" s="18">
        <f ca="1" t="shared" si="5730"/>
        <v>91502.387057319</v>
      </c>
      <c r="AO799" s="18">
        <f ca="1">C799/'Ejercicio 3 - TIR'!$D$7</f>
        <v>14085.8006891013</v>
      </c>
      <c r="AP799" s="18">
        <f ca="1" t="shared" si="5731"/>
        <v>34317.2441561348</v>
      </c>
      <c r="AQ799" s="18">
        <f ca="1" t="shared" si="5732"/>
        <v>38950.8559047511</v>
      </c>
      <c r="AR799" s="18">
        <f ca="1" t="shared" si="5733"/>
        <v>45253.6614968612</v>
      </c>
      <c r="AS799" s="18">
        <f ca="1" t="shared" si="5734"/>
        <v>60938.5874855337</v>
      </c>
      <c r="AT799" s="18">
        <f ca="1" t="shared" si="5735"/>
        <v>77416.5863682177</v>
      </c>
      <c r="AU799" s="18">
        <f ca="1">AP799*'Ejercicio 3 - TIR'!$D$5</f>
        <v>17158.6220780674</v>
      </c>
      <c r="AV799" s="18">
        <f ca="1">AQ799*'Ejercicio 3 - TIR'!$D$5</f>
        <v>19475.4279523755</v>
      </c>
      <c r="AW799" s="18">
        <f ca="1">AR799*'Ejercicio 3 - TIR'!$D$5</f>
        <v>22626.8307484306</v>
      </c>
      <c r="AX799" s="18">
        <f ca="1">AS799*'Ejercicio 3 - TIR'!$D$5</f>
        <v>30469.2937427668</v>
      </c>
      <c r="AY799" s="18">
        <f ca="1">AT799*'Ejercicio 3 - TIR'!$D$5</f>
        <v>38708.2931841088</v>
      </c>
      <c r="AZ799" s="18">
        <f ca="1" t="shared" ref="AZ799:BD799" si="5947">AJ799-AU799-AE799</f>
        <v>25780.8426799755</v>
      </c>
      <c r="BA799" s="18">
        <f ca="1" t="shared" si="5947"/>
        <v>27367.7536321316</v>
      </c>
      <c r="BB799" s="18">
        <f ca="1" t="shared" si="5947"/>
        <v>29360.6722673052</v>
      </c>
      <c r="BC799" s="18">
        <f ca="1" t="shared" si="5947"/>
        <v>35530.9506375649</v>
      </c>
      <c r="BD799" s="18">
        <f ca="1" t="shared" si="5947"/>
        <v>41485.1906051418</v>
      </c>
      <c r="BE799" s="18">
        <f ca="1" t="shared" ref="BE799:BI799" si="5948">AZ799/Z799</f>
        <v>22043.6528078729</v>
      </c>
      <c r="BF799" s="18">
        <f ca="1" t="shared" si="5948"/>
        <v>20642.796394903</v>
      </c>
      <c r="BG799" s="18">
        <f ca="1" t="shared" si="5948"/>
        <v>18656.3497909829</v>
      </c>
      <c r="BH799" s="18">
        <f ca="1" t="shared" si="5948"/>
        <v>18393.5089224514</v>
      </c>
      <c r="BI799" s="18">
        <f ca="1" t="shared" si="5948"/>
        <v>17137.0619808775</v>
      </c>
      <c r="BJ799" s="18">
        <f ca="1" t="shared" si="5738"/>
        <v>78013.980026416</v>
      </c>
      <c r="BK799" s="18">
        <f ca="1" t="shared" si="5739"/>
        <v>34098.734489346</v>
      </c>
      <c r="BL799" s="18">
        <f ca="1" t="shared" si="5740"/>
        <v>112112.714515762</v>
      </c>
      <c r="BM799" s="18">
        <f ca="1">BK799*'Ejercicio 3 - TIR'!$D$5</f>
        <v>17049.367244673</v>
      </c>
      <c r="BN799" s="18">
        <f ca="1" t="shared" si="5741"/>
        <v>95063.347271089</v>
      </c>
      <c r="BO799" s="18">
        <f ca="1" t="shared" si="5742"/>
        <v>39269.5911608616</v>
      </c>
      <c r="BP799" s="18">
        <f ca="1" t="shared" si="5743"/>
        <v>-102655.694261818</v>
      </c>
      <c r="BQ799" s="18">
        <f ca="1" t="shared" ref="BQ799:BT799" si="5949">BE799</f>
        <v>22043.6528078729</v>
      </c>
      <c r="BR799" s="18">
        <f ca="1" t="shared" si="5949"/>
        <v>20642.796394903</v>
      </c>
      <c r="BS799" s="18">
        <f ca="1" t="shared" si="5949"/>
        <v>18656.3497909829</v>
      </c>
      <c r="BT799" s="18">
        <f ca="1" t="shared" si="5949"/>
        <v>18393.5089224514</v>
      </c>
      <c r="BU799" s="18">
        <f ca="1" t="shared" si="5745"/>
        <v>56406.6531417391</v>
      </c>
      <c r="BV799" s="20">
        <f ca="1" t="shared" si="5746"/>
        <v>8.68842673498156</v>
      </c>
    </row>
    <row r="800" ht="15" customHeight="1" spans="1:74">
      <c r="A800" s="16">
        <v>799</v>
      </c>
      <c r="B800" s="17">
        <f ca="1" t="shared" ref="B800:F800" si="5950">RAND()</f>
        <v>0.199745339145028</v>
      </c>
      <c r="C800" s="18">
        <f ca="1">IF(B800&lt;=('Ejercicio 3 - TIR'!$D$13-'Ejercicio 3 - TIR'!$C$13)/('Ejercicio 3 - TIR'!$E$13-'Ejercicio 3 - TIR'!$C$13),'Ejercicio 3 - TIR'!$C$13+SQRT(('Ejercicio 3 - TIR'!$E$13-'Ejercicio 3 - TIR'!$C$13)*('Ejercicio 3 - TIR'!$D$13-'Ejercicio 3 - TIR'!$C$13)*B800),'Ejercicio 3 - TIR'!$E$13-SQRT(('Ejercicio 3 - TIR'!$E$13-'Ejercicio 3 - TIR'!$C$13)*('Ejercicio 3 - TIR'!$E$13-'Ejercicio 3 - TIR'!$D$13)*(1-B800)))</f>
        <v>68938.5757063422</v>
      </c>
      <c r="D800" s="17">
        <f ca="1" t="shared" si="5950"/>
        <v>0.0590275642525213</v>
      </c>
      <c r="E800" s="18">
        <f ca="1">IF(D800&lt;=('Ejercicio 3 - TIR'!$D$14-'Ejercicio 3 - TIR'!$C$14)/('Ejercicio 3 - TIR'!$E$14-'Ejercicio 3 - TIR'!$C$14),'Ejercicio 3 - TIR'!$C$14+SQRT(('Ejercicio 3 - TIR'!$E$14-'Ejercicio 3 - TIR'!$C$14)*('Ejercicio 3 - TIR'!$D$14-'Ejercicio 3 - TIR'!$C$14)*D800),'Ejercicio 3 - TIR'!$E$14-SQRT(('Ejercicio 3 - TIR'!$E$14-'Ejercicio 3 - TIR'!$C$14)*('Ejercicio 3 - TIR'!$E$14-'Ejercicio 3 - TIR'!$D$14)*(1-D800)))</f>
        <v>27104.0597232348</v>
      </c>
      <c r="F800" s="17">
        <f ca="1" t="shared" si="5950"/>
        <v>0.78149922589967</v>
      </c>
      <c r="G800" s="18">
        <f ca="1">IF(F800&lt;=('Ejercicio 3 - TIR'!$D$18-'Ejercicio 3 - TIR'!$C$18)/('Ejercicio 3 - TIR'!$E$18-'Ejercicio 3 - TIR'!$C$18),'Ejercicio 3 - TIR'!$C$18+SQRT(('Ejercicio 3 - TIR'!$E$18-'Ejercicio 3 - TIR'!$C$18)*('Ejercicio 3 - TIR'!$D$18-'Ejercicio 3 - TIR'!$C$18)*F800),'Ejercicio 3 - TIR'!$E$18-SQRT(('Ejercicio 3 - TIR'!$E$18-'Ejercicio 3 - TIR'!$C$18)*('Ejercicio 3 - TIR'!$E$18-'Ejercicio 3 - TIR'!$D$18)*(1-F800)))</f>
        <v>40951.8451045538</v>
      </c>
      <c r="H800" s="17">
        <f ca="1" t="shared" ref="H800:L800" si="5951">RAND()</f>
        <v>0.174422260739052</v>
      </c>
      <c r="I800" s="18">
        <f ca="1">IF(H800&lt;=('Ejercicio 3 - TIR'!$D$18-'Ejercicio 3 - TIR'!$C$18)/('Ejercicio 3 - TIR'!$E$18-'Ejercicio 3 - TIR'!$C$18),'Ejercicio 3 - TIR'!$C$18+SQRT(('Ejercicio 3 - TIR'!$E$18-'Ejercicio 3 - TIR'!$C$18)*('Ejercicio 3 - TIR'!$D$18-'Ejercicio 3 - TIR'!$C$18)*H800),'Ejercicio 3 - TIR'!$E$18-SQRT(('Ejercicio 3 - TIR'!$E$18-'Ejercicio 3 - TIR'!$C$18)*('Ejercicio 3 - TIR'!$E$18-'Ejercicio 3 - TIR'!$D$18)*(1-H800)))</f>
        <v>35115.0111545194</v>
      </c>
      <c r="J800" s="17">
        <f ca="1" t="shared" si="5951"/>
        <v>0.257912318486462</v>
      </c>
      <c r="K800" s="18">
        <f ca="1">IF(J800&lt;=('Ejercicio 3 - TIR'!$D$18-'Ejercicio 3 - TIR'!$C$18)/('Ejercicio 3 - TIR'!$E$18-'Ejercicio 3 - TIR'!$C$18),'Ejercicio 3 - TIR'!$C$18+SQRT(('Ejercicio 3 - TIR'!$E$18-'Ejercicio 3 - TIR'!$C$18)*('Ejercicio 3 - TIR'!$D$18-'Ejercicio 3 - TIR'!$C$18)*J800),'Ejercicio 3 - TIR'!$E$18-SQRT(('Ejercicio 3 - TIR'!$E$18-'Ejercicio 3 - TIR'!$C$18)*('Ejercicio 3 - TIR'!$E$18-'Ejercicio 3 - TIR'!$D$18)*(1-J800)))</f>
        <v>36219.8752216559</v>
      </c>
      <c r="L800" s="17">
        <f ca="1" t="shared" si="5951"/>
        <v>0.0145295343402525</v>
      </c>
      <c r="M800" s="18">
        <f ca="1">IF(L800&lt;=('Ejercicio 3 - TIR'!$D$18-'Ejercicio 3 - TIR'!$C$18)/('Ejercicio 3 - TIR'!$E$18-'Ejercicio 3 - TIR'!$C$18),'Ejercicio 3 - TIR'!$C$18+SQRT(('Ejercicio 3 - TIR'!$E$18-'Ejercicio 3 - TIR'!$C$18)*('Ejercicio 3 - TIR'!$D$18-'Ejercicio 3 - TIR'!$C$18)*L800),'Ejercicio 3 - TIR'!$E$18-SQRT(('Ejercicio 3 - TIR'!$E$18-'Ejercicio 3 - TIR'!$C$18)*('Ejercicio 3 - TIR'!$E$18-'Ejercicio 3 - TIR'!$D$18)*(1-L800)))</f>
        <v>31476.2893182022</v>
      </c>
      <c r="N800" s="17">
        <f ca="1" t="shared" ref="N800:R800" si="5952">RAND()</f>
        <v>0.690428938290687</v>
      </c>
      <c r="O800" s="18">
        <f ca="1">IF(N800&lt;=('Ejercicio 3 - TIR'!$D$18-'Ejercicio 3 - TIR'!$C$18)/('Ejercicio 3 - TIR'!$E$18-'Ejercicio 3 - TIR'!$C$18),'Ejercicio 3 - TIR'!$C$18+SQRT(('Ejercicio 3 - TIR'!$E$18-'Ejercicio 3 - TIR'!$C$18)*('Ejercicio 3 - TIR'!$D$18-'Ejercicio 3 - TIR'!$C$18)*N800),'Ejercicio 3 - TIR'!$E$18-SQRT(('Ejercicio 3 - TIR'!$E$18-'Ejercicio 3 - TIR'!$C$18)*('Ejercicio 3 - TIR'!$E$18-'Ejercicio 3 - TIR'!$D$18)*(1-N800)))</f>
        <v>40181.5116864105</v>
      </c>
      <c r="P800" s="17">
        <f ca="1" t="shared" si="5952"/>
        <v>0.225169950001333</v>
      </c>
      <c r="Q800" s="19">
        <f ca="1">IF(P800&lt;=('Ejercicio 3 - TIR'!$D$22-'Ejercicio 3 - TIR'!$C$22)/('Ejercicio 3 - TIR'!$E$22-'Ejercicio 3 - TIR'!$C$22),'Ejercicio 3 - TIR'!$C$22+SQRT(('Ejercicio 3 - TIR'!$E$22-'Ejercicio 3 - TIR'!$C$22)*('Ejercicio 3 - TIR'!$D$22-'Ejercicio 3 - TIR'!$C$22)*P800),'Ejercicio 3 - TIR'!$E$22-SQRT(('Ejercicio 3 - TIR'!$E$22-'Ejercicio 3 - TIR'!$C$22)*('Ejercicio 3 - TIR'!$E$22-'Ejercicio 3 - TIR'!$D$22)*(1-P800)))</f>
        <v>0.140132210757947</v>
      </c>
      <c r="R800" s="17">
        <f ca="1" t="shared" si="5952"/>
        <v>0.850077681323835</v>
      </c>
      <c r="S800" s="19">
        <f ca="1">IF(R800&lt;=('Ejercicio 3 - TIR'!$D$23-'Ejercicio 3 - TIR'!$C$23)/('Ejercicio 3 - TIR'!$E$23-'Ejercicio 3 - TIR'!$C$23),'Ejercicio 3 - TIR'!$C$23+SQRT(('Ejercicio 3 - TIR'!$E$23-'Ejercicio 3 - TIR'!$C$23)*('Ejercicio 3 - TIR'!$D$23-'Ejercicio 3 - TIR'!$C$23)*R800),'Ejercicio 3 - TIR'!$E$23-SQRT(('Ejercicio 3 - TIR'!$E$23-'Ejercicio 3 - TIR'!$C$23)*('Ejercicio 3 - TIR'!$E$23-'Ejercicio 3 - TIR'!$D$23)*(1-R800)))</f>
        <v>0.163572578607186</v>
      </c>
      <c r="T800" s="17">
        <f ca="1" t="shared" ref="T800:X800" si="5953">RAND()</f>
        <v>0.528680580069697</v>
      </c>
      <c r="U800" s="19">
        <f ca="1">IF(T800&lt;=('Ejercicio 3 - TIR'!$D$24-'Ejercicio 3 - TIR'!$C$24)/('Ejercicio 3 - TIR'!$E$24-'Ejercicio 3 - TIR'!$C$24),'Ejercicio 3 - TIR'!$C$24+SQRT(('Ejercicio 3 - TIR'!$E$24-'Ejercicio 3 - TIR'!$C$24)*('Ejercicio 3 - TIR'!$D$24-'Ejercicio 3 - TIR'!$C$24)*T800),'Ejercicio 3 - TIR'!$E$24-SQRT(('Ejercicio 3 - TIR'!$E$24-'Ejercicio 3 - TIR'!$C$24)*('Ejercicio 3 - TIR'!$E$24-'Ejercicio 3 - TIR'!$D$24)*(1-T800)))</f>
        <v>0.183672402008874</v>
      </c>
      <c r="V800" s="17">
        <f ca="1" t="shared" si="5953"/>
        <v>0.00837741794030378</v>
      </c>
      <c r="W800" s="19">
        <f ca="1">IF(V800&lt;=('Ejercicio 3 - TIR'!$D$25-'Ejercicio 3 - TIR'!$C$25)/('Ejercicio 3 - TIR'!$E$25-'Ejercicio 3 - TIR'!$C$25),'Ejercicio 3 - TIR'!$C$25+SQRT(('Ejercicio 3 - TIR'!$E$25-'Ejercicio 3 - TIR'!$C$25)*('Ejercicio 3 - TIR'!$D$25-'Ejercicio 3 - TIR'!$C$25)*V800),'Ejercicio 3 - TIR'!$E$25-SQRT(('Ejercicio 3 - TIR'!$E$25-'Ejercicio 3 - TIR'!$C$25)*('Ejercicio 3 - TIR'!$E$25-'Ejercicio 3 - TIR'!$D$25)*(1-V800)))</f>
        <v>0.183424672994086</v>
      </c>
      <c r="X800" s="17">
        <f ca="1" t="shared" si="5953"/>
        <v>0.263414365131465</v>
      </c>
      <c r="Y800" s="19">
        <f ca="1">IF(X800&lt;=('Ejercicio 3 - TIR'!$D$26-'Ejercicio 3 - TIR'!$C$26)/('Ejercicio 3 - TIR'!$E$26-'Ejercicio 3 - TIR'!$C$26),'Ejercicio 3 - TIR'!$C$26+SQRT(('Ejercicio 3 - TIR'!$E$26-'Ejercicio 3 - TIR'!$C$26)*('Ejercicio 3 - TIR'!$D$26-'Ejercicio 3 - TIR'!$C$26)*X800),'Ejercicio 3 - TIR'!$E$26-SQRT(('Ejercicio 3 - TIR'!$E$26-'Ejercicio 3 - TIR'!$C$26)*('Ejercicio 3 - TIR'!$E$26-'Ejercicio 3 - TIR'!$D$26)*(1-X800)))</f>
        <v>0.216668685491695</v>
      </c>
      <c r="Z800" s="17">
        <f ca="1" t="shared" si="5716"/>
        <v>1.14013221075795</v>
      </c>
      <c r="AA800" s="17">
        <f ca="1" t="shared" si="5717"/>
        <v>1.32662657642474</v>
      </c>
      <c r="AB800" s="17">
        <f ca="1" t="shared" si="5718"/>
        <v>1.57029126628548</v>
      </c>
      <c r="AC800" s="17">
        <f ca="1" t="shared" si="5719"/>
        <v>1.85832142830936</v>
      </c>
      <c r="AD800" s="17">
        <f ca="1" t="shared" si="5720"/>
        <v>2.2609614894022</v>
      </c>
      <c r="AE800" s="16">
        <f ca="1" t="shared" si="5721"/>
        <v>3798.15180953233</v>
      </c>
      <c r="AF800" s="16">
        <f ca="1" t="shared" si="5722"/>
        <v>4419.42529495908</v>
      </c>
      <c r="AG800" s="16">
        <f ca="1" t="shared" si="5723"/>
        <v>5231.15175438299</v>
      </c>
      <c r="AH800" s="16">
        <f ca="1" t="shared" si="5724"/>
        <v>6190.67405431314</v>
      </c>
      <c r="AI800" s="16">
        <f ca="1" t="shared" si="5725"/>
        <v>7531.99926396871</v>
      </c>
      <c r="AJ800" s="18">
        <f ca="1" t="shared" si="5726"/>
        <v>46690.517693672</v>
      </c>
      <c r="AK800" s="18">
        <f ca="1" t="shared" si="5727"/>
        <v>46584.5070290365</v>
      </c>
      <c r="AL800" s="18">
        <f ca="1" t="shared" si="5728"/>
        <v>56875.753726516</v>
      </c>
      <c r="AM800" s="18">
        <f ca="1" t="shared" si="5729"/>
        <v>58493.0629236801</v>
      </c>
      <c r="AN800" s="18">
        <f ca="1" t="shared" si="5730"/>
        <v>90848.8505089385</v>
      </c>
      <c r="AO800" s="18">
        <f ca="1">C800/'Ejercicio 3 - TIR'!$D$7</f>
        <v>13787.7151412684</v>
      </c>
      <c r="AP800" s="18">
        <f ca="1" t="shared" si="5731"/>
        <v>32902.8025524035</v>
      </c>
      <c r="AQ800" s="18">
        <f ca="1" t="shared" si="5732"/>
        <v>32796.791887768</v>
      </c>
      <c r="AR800" s="18">
        <f ca="1" t="shared" si="5733"/>
        <v>43088.0385852476</v>
      </c>
      <c r="AS800" s="18">
        <f ca="1" t="shared" si="5734"/>
        <v>44705.3477824117</v>
      </c>
      <c r="AT800" s="18">
        <f ca="1" t="shared" si="5735"/>
        <v>77061.1353676701</v>
      </c>
      <c r="AU800" s="18">
        <f ca="1">AP800*'Ejercicio 3 - TIR'!$D$5</f>
        <v>16451.4012762018</v>
      </c>
      <c r="AV800" s="18">
        <f ca="1">AQ800*'Ejercicio 3 - TIR'!$D$5</f>
        <v>16398.395943884</v>
      </c>
      <c r="AW800" s="18">
        <f ca="1">AR800*'Ejercicio 3 - TIR'!$D$5</f>
        <v>21544.0192926238</v>
      </c>
      <c r="AX800" s="18">
        <f ca="1">AS800*'Ejercicio 3 - TIR'!$D$5</f>
        <v>22352.6738912058</v>
      </c>
      <c r="AY800" s="18">
        <f ca="1">AT800*'Ejercicio 3 - TIR'!$D$5</f>
        <v>38530.567683835</v>
      </c>
      <c r="AZ800" s="18">
        <f ca="1" t="shared" ref="AZ800:BD800" si="5954">AJ800-AU800-AE800</f>
        <v>26440.9646079379</v>
      </c>
      <c r="BA800" s="18">
        <f ca="1" t="shared" si="5954"/>
        <v>25766.6857901934</v>
      </c>
      <c r="BB800" s="18">
        <f ca="1" t="shared" si="5954"/>
        <v>30100.5826795092</v>
      </c>
      <c r="BC800" s="18">
        <f ca="1" t="shared" si="5954"/>
        <v>29949.7149781611</v>
      </c>
      <c r="BD800" s="18">
        <f ca="1" t="shared" si="5954"/>
        <v>44786.2835611348</v>
      </c>
      <c r="BE800" s="18">
        <f ca="1" t="shared" ref="BE800:BI800" si="5955">AZ800/Z800</f>
        <v>23191.1390262014</v>
      </c>
      <c r="BF800" s="18">
        <f ca="1" t="shared" si="5955"/>
        <v>19422.7118980495</v>
      </c>
      <c r="BG800" s="18">
        <f ca="1" t="shared" si="5955"/>
        <v>19168.7894633154</v>
      </c>
      <c r="BH800" s="18">
        <f ca="1" t="shared" si="5955"/>
        <v>16116.5418005261</v>
      </c>
      <c r="BI800" s="18">
        <f ca="1" t="shared" si="5955"/>
        <v>19808.512339136</v>
      </c>
      <c r="BJ800" s="18">
        <f ca="1" t="shared" si="5738"/>
        <v>61281.2352406912</v>
      </c>
      <c r="BK800" s="18">
        <f ca="1" t="shared" si="5739"/>
        <v>31173.4929612555</v>
      </c>
      <c r="BL800" s="18">
        <f ca="1" t="shared" si="5740"/>
        <v>92454.7282019467</v>
      </c>
      <c r="BM800" s="18">
        <f ca="1">BK800*'Ejercicio 3 - TIR'!$D$5</f>
        <v>15586.7464806278</v>
      </c>
      <c r="BN800" s="18">
        <f ca="1" t="shared" si="5741"/>
        <v>76867.981721319</v>
      </c>
      <c r="BO800" s="18">
        <f ca="1" t="shared" si="5742"/>
        <v>33997.9172938691</v>
      </c>
      <c r="BP800" s="18">
        <f ca="1" t="shared" si="5743"/>
        <v>-96042.6354295771</v>
      </c>
      <c r="BQ800" s="18">
        <f ca="1" t="shared" ref="BQ800:BT800" si="5956">BE800</f>
        <v>23191.1390262014</v>
      </c>
      <c r="BR800" s="18">
        <f ca="1" t="shared" si="5956"/>
        <v>19422.7118980495</v>
      </c>
      <c r="BS800" s="18">
        <f ca="1" t="shared" si="5956"/>
        <v>19168.7894633154</v>
      </c>
      <c r="BT800" s="18">
        <f ca="1" t="shared" si="5956"/>
        <v>16116.5418005261</v>
      </c>
      <c r="BU800" s="18">
        <f ca="1" t="shared" si="5745"/>
        <v>53806.4296330051</v>
      </c>
      <c r="BV800" s="20">
        <f ca="1" t="shared" si="5746"/>
        <v>9.96825967788229</v>
      </c>
    </row>
    <row r="801" ht="15" customHeight="1" spans="1:74">
      <c r="A801" s="16">
        <v>800</v>
      </c>
      <c r="B801" s="17">
        <f ca="1" t="shared" ref="B801:F801" si="5957">RAND()</f>
        <v>0.943965818238204</v>
      </c>
      <c r="C801" s="18">
        <f ca="1">IF(B801&lt;=('Ejercicio 3 - TIR'!$D$13-'Ejercicio 3 - TIR'!$C$13)/('Ejercicio 3 - TIR'!$E$13-'Ejercicio 3 - TIR'!$C$13),'Ejercicio 3 - TIR'!$C$13+SQRT(('Ejercicio 3 - TIR'!$E$13-'Ejercicio 3 - TIR'!$C$13)*('Ejercicio 3 - TIR'!$D$13-'Ejercicio 3 - TIR'!$C$13)*B801),'Ejercicio 3 - TIR'!$E$13-SQRT(('Ejercicio 3 - TIR'!$E$13-'Ejercicio 3 - TIR'!$C$13)*('Ejercicio 3 - TIR'!$E$13-'Ejercicio 3 - TIR'!$D$13)*(1-B801)))</f>
        <v>91799.9379201036</v>
      </c>
      <c r="D801" s="17">
        <f ca="1" t="shared" si="5957"/>
        <v>0.674379254056064</v>
      </c>
      <c r="E801" s="18">
        <f ca="1">IF(D801&lt;=('Ejercicio 3 - TIR'!$D$14-'Ejercicio 3 - TIR'!$C$14)/('Ejercicio 3 - TIR'!$E$14-'Ejercicio 3 - TIR'!$C$14),'Ejercicio 3 - TIR'!$C$14+SQRT(('Ejercicio 3 - TIR'!$E$14-'Ejercicio 3 - TIR'!$C$14)*('Ejercicio 3 - TIR'!$D$14-'Ejercicio 3 - TIR'!$C$14)*D801),'Ejercicio 3 - TIR'!$E$14-SQRT(('Ejercicio 3 - TIR'!$E$14-'Ejercicio 3 - TIR'!$C$14)*('Ejercicio 3 - TIR'!$E$14-'Ejercicio 3 - TIR'!$D$14)*(1-D801)))</f>
        <v>33011.2152779192</v>
      </c>
      <c r="F801" s="17">
        <f ca="1" t="shared" si="5957"/>
        <v>0.416347851593358</v>
      </c>
      <c r="G801" s="18">
        <f ca="1">IF(F801&lt;=('Ejercicio 3 - TIR'!$D$18-'Ejercicio 3 - TIR'!$C$18)/('Ejercicio 3 - TIR'!$E$18-'Ejercicio 3 - TIR'!$C$18),'Ejercicio 3 - TIR'!$C$18+SQRT(('Ejercicio 3 - TIR'!$E$18-'Ejercicio 3 - TIR'!$C$18)*('Ejercicio 3 - TIR'!$D$18-'Ejercicio 3 - TIR'!$C$18)*F801),'Ejercicio 3 - TIR'!$E$18-SQRT(('Ejercicio 3 - TIR'!$E$18-'Ejercicio 3 - TIR'!$C$18)*('Ejercicio 3 - TIR'!$E$18-'Ejercicio 3 - TIR'!$D$18)*(1-F801)))</f>
        <v>37902.669026285</v>
      </c>
      <c r="H801" s="17">
        <f ca="1" t="shared" ref="H801:L801" si="5958">RAND()</f>
        <v>0.408444145523513</v>
      </c>
      <c r="I801" s="18">
        <f ca="1">IF(H801&lt;=('Ejercicio 3 - TIR'!$D$18-'Ejercicio 3 - TIR'!$C$18)/('Ejercicio 3 - TIR'!$E$18-'Ejercicio 3 - TIR'!$C$18),'Ejercicio 3 - TIR'!$C$18+SQRT(('Ejercicio 3 - TIR'!$E$18-'Ejercicio 3 - TIR'!$C$18)*('Ejercicio 3 - TIR'!$D$18-'Ejercicio 3 - TIR'!$C$18)*H801),'Ejercicio 3 - TIR'!$E$18-SQRT(('Ejercicio 3 - TIR'!$E$18-'Ejercicio 3 - TIR'!$C$18)*('Ejercicio 3 - TIR'!$E$18-'Ejercicio 3 - TIR'!$D$18)*(1-H801)))</f>
        <v>37827.2997788846</v>
      </c>
      <c r="J801" s="17">
        <f ca="1" t="shared" si="5958"/>
        <v>0.712071872038897</v>
      </c>
      <c r="K801" s="18">
        <f ca="1">IF(J801&lt;=('Ejercicio 3 - TIR'!$D$18-'Ejercicio 3 - TIR'!$C$18)/('Ejercicio 3 - TIR'!$E$18-'Ejercicio 3 - TIR'!$C$18),'Ejercicio 3 - TIR'!$C$18+SQRT(('Ejercicio 3 - TIR'!$E$18-'Ejercicio 3 - TIR'!$C$18)*('Ejercicio 3 - TIR'!$D$18-'Ejercicio 3 - TIR'!$C$18)*J801),'Ejercicio 3 - TIR'!$E$18-SQRT(('Ejercicio 3 - TIR'!$E$18-'Ejercicio 3 - TIR'!$C$18)*('Ejercicio 3 - TIR'!$E$18-'Ejercicio 3 - TIR'!$D$18)*(1-J801)))</f>
        <v>40352.9999357561</v>
      </c>
      <c r="L801" s="17">
        <f ca="1" t="shared" si="5958"/>
        <v>0.55966326236841</v>
      </c>
      <c r="M801" s="18">
        <f ca="1">IF(L801&lt;=('Ejercicio 3 - TIR'!$D$18-'Ejercicio 3 - TIR'!$C$18)/('Ejercicio 3 - TIR'!$E$18-'Ejercicio 3 - TIR'!$C$18),'Ejercicio 3 - TIR'!$C$18+SQRT(('Ejercicio 3 - TIR'!$E$18-'Ejercicio 3 - TIR'!$C$18)*('Ejercicio 3 - TIR'!$D$18-'Ejercicio 3 - TIR'!$C$18)*L801),'Ejercicio 3 - TIR'!$E$18-SQRT(('Ejercicio 3 - TIR'!$E$18-'Ejercicio 3 - TIR'!$C$18)*('Ejercicio 3 - TIR'!$E$18-'Ejercicio 3 - TIR'!$D$18)*(1-L801)))</f>
        <v>39162.3953939601</v>
      </c>
      <c r="N801" s="17">
        <f ca="1" t="shared" ref="N801:R801" si="5959">RAND()</f>
        <v>0.992515089346645</v>
      </c>
      <c r="O801" s="18">
        <f ca="1">IF(N801&lt;=('Ejercicio 3 - TIR'!$D$18-'Ejercicio 3 - TIR'!$C$18)/('Ejercicio 3 - TIR'!$E$18-'Ejercicio 3 - TIR'!$C$18),'Ejercicio 3 - TIR'!$C$18+SQRT(('Ejercicio 3 - TIR'!$E$18-'Ejercicio 3 - TIR'!$C$18)*('Ejercicio 3 - TIR'!$D$18-'Ejercicio 3 - TIR'!$C$18)*N801),'Ejercicio 3 - TIR'!$E$18-SQRT(('Ejercicio 3 - TIR'!$E$18-'Ejercicio 3 - TIR'!$C$18)*('Ejercicio 3 - TIR'!$E$18-'Ejercicio 3 - TIR'!$D$18)*(1-N801)))</f>
        <v>44250.7548471951</v>
      </c>
      <c r="P801" s="17">
        <f ca="1" t="shared" si="5959"/>
        <v>0.547359350871781</v>
      </c>
      <c r="Q801" s="19">
        <f ca="1">IF(P801&lt;=('Ejercicio 3 - TIR'!$D$22-'Ejercicio 3 - TIR'!$C$22)/('Ejercicio 3 - TIR'!$E$22-'Ejercicio 3 - TIR'!$C$22),'Ejercicio 3 - TIR'!$C$22+SQRT(('Ejercicio 3 - TIR'!$E$22-'Ejercicio 3 - TIR'!$C$22)*('Ejercicio 3 - TIR'!$D$22-'Ejercicio 3 - TIR'!$C$22)*P801),'Ejercicio 3 - TIR'!$E$22-SQRT(('Ejercicio 3 - TIR'!$E$22-'Ejercicio 3 - TIR'!$C$22)*('Ejercicio 3 - TIR'!$E$22-'Ejercicio 3 - TIR'!$D$22)*(1-P801)))</f>
        <v>0.151456118546512</v>
      </c>
      <c r="R801" s="17">
        <f ca="1" t="shared" si="5959"/>
        <v>0.674279278227715</v>
      </c>
      <c r="S801" s="19">
        <f ca="1">IF(R801&lt;=('Ejercicio 3 - TIR'!$D$23-'Ejercicio 3 - TIR'!$C$23)/('Ejercicio 3 - TIR'!$E$23-'Ejercicio 3 - TIR'!$C$23),'Ejercicio 3 - TIR'!$C$23+SQRT(('Ejercicio 3 - TIR'!$E$23-'Ejercicio 3 - TIR'!$C$23)*('Ejercicio 3 - TIR'!$D$23-'Ejercicio 3 - TIR'!$C$23)*R801),'Ejercicio 3 - TIR'!$E$23-SQRT(('Ejercicio 3 - TIR'!$E$23-'Ejercicio 3 - TIR'!$C$23)*('Ejercicio 3 - TIR'!$E$23-'Ejercicio 3 - TIR'!$D$23)*(1-R801)))</f>
        <v>0.155786423246655</v>
      </c>
      <c r="T801" s="17">
        <f ca="1" t="shared" ref="T801:X801" si="5960">RAND()</f>
        <v>0.956498670708092</v>
      </c>
      <c r="U801" s="19">
        <f ca="1">IF(T801&lt;=('Ejercicio 3 - TIR'!$D$24-'Ejercicio 3 - TIR'!$C$24)/('Ejercicio 3 - TIR'!$E$24-'Ejercicio 3 - TIR'!$C$24),'Ejercicio 3 - TIR'!$C$24+SQRT(('Ejercicio 3 - TIR'!$E$24-'Ejercicio 3 - TIR'!$C$24)*('Ejercicio 3 - TIR'!$D$24-'Ejercicio 3 - TIR'!$C$24)*T801),'Ejercicio 3 - TIR'!$E$24-SQRT(('Ejercicio 3 - TIR'!$E$24-'Ejercicio 3 - TIR'!$C$24)*('Ejercicio 3 - TIR'!$E$24-'Ejercicio 3 - TIR'!$D$24)*(1-T801)))</f>
        <v>0.208963527646148</v>
      </c>
      <c r="V801" s="17">
        <f ca="1" t="shared" si="5960"/>
        <v>0.243249248644932</v>
      </c>
      <c r="W801" s="19">
        <f ca="1">IF(V801&lt;=('Ejercicio 3 - TIR'!$D$25-'Ejercicio 3 - TIR'!$C$25)/('Ejercicio 3 - TIR'!$E$25-'Ejercicio 3 - TIR'!$C$25),'Ejercicio 3 - TIR'!$C$25+SQRT(('Ejercicio 3 - TIR'!$E$25-'Ejercicio 3 - TIR'!$C$25)*('Ejercicio 3 - TIR'!$D$25-'Ejercicio 3 - TIR'!$C$25)*V801),'Ejercicio 3 - TIR'!$E$25-SQRT(('Ejercicio 3 - TIR'!$E$25-'Ejercicio 3 - TIR'!$C$25)*('Ejercicio 3 - TIR'!$E$25-'Ejercicio 3 - TIR'!$D$25)*(1-V801)))</f>
        <v>0.198453968356505</v>
      </c>
      <c r="X801" s="17">
        <f ca="1" t="shared" si="5960"/>
        <v>0.396559523694965</v>
      </c>
      <c r="Y801" s="19">
        <f ca="1">IF(X801&lt;=('Ejercicio 3 - TIR'!$D$26-'Ejercicio 3 - TIR'!$C$26)/('Ejercicio 3 - TIR'!$E$26-'Ejercicio 3 - TIR'!$C$26),'Ejercicio 3 - TIR'!$C$26+SQRT(('Ejercicio 3 - TIR'!$E$26-'Ejercicio 3 - TIR'!$C$26)*('Ejercicio 3 - TIR'!$D$26-'Ejercicio 3 - TIR'!$C$26)*X801),'Ejercicio 3 - TIR'!$E$26-SQRT(('Ejercicio 3 - TIR'!$E$26-'Ejercicio 3 - TIR'!$C$26)*('Ejercicio 3 - TIR'!$E$26-'Ejercicio 3 - TIR'!$D$26)*(1-X801)))</f>
        <v>0.222916039275054</v>
      </c>
      <c r="Z801" s="17">
        <f ca="1" t="shared" si="5716"/>
        <v>1.15145611854651</v>
      </c>
      <c r="AA801" s="17">
        <f ca="1" t="shared" si="5717"/>
        <v>1.33083734878035</v>
      </c>
      <c r="AB801" s="17">
        <f ca="1" t="shared" si="5718"/>
        <v>1.60893381590474</v>
      </c>
      <c r="AC801" s="17">
        <f ca="1" t="shared" si="5719"/>
        <v>1.92823311649401</v>
      </c>
      <c r="AD801" s="17">
        <f ca="1" t="shared" si="5720"/>
        <v>2.35806720562185</v>
      </c>
      <c r="AE801" s="16">
        <f ca="1" t="shared" si="5721"/>
        <v>4999.75053449694</v>
      </c>
      <c r="AF801" s="16">
        <f ca="1" t="shared" si="5722"/>
        <v>5778.64378739178</v>
      </c>
      <c r="AG801" s="16">
        <f ca="1" t="shared" si="5723"/>
        <v>6986.16957821566</v>
      </c>
      <c r="AH801" s="16">
        <f ca="1" t="shared" si="5724"/>
        <v>8372.60265462405</v>
      </c>
      <c r="AI801" s="16">
        <f ca="1" t="shared" si="5725"/>
        <v>10238.9900768166</v>
      </c>
      <c r="AJ801" s="18">
        <f ca="1" t="shared" si="5726"/>
        <v>43643.2601595592</v>
      </c>
      <c r="AK801" s="18">
        <f ca="1" t="shared" si="5727"/>
        <v>50341.9833492503</v>
      </c>
      <c r="AL801" s="18">
        <f ca="1" t="shared" si="5728"/>
        <v>64925.3061698397</v>
      </c>
      <c r="AM801" s="18">
        <f ca="1" t="shared" si="5729"/>
        <v>75514.2277198663</v>
      </c>
      <c r="AN801" s="18">
        <f ca="1" t="shared" si="5730"/>
        <v>104346.253829183</v>
      </c>
      <c r="AO801" s="18">
        <f ca="1">C801/'Ejercicio 3 - TIR'!$D$7</f>
        <v>18359.9875840207</v>
      </c>
      <c r="AP801" s="18">
        <f ca="1" t="shared" si="5731"/>
        <v>25283.2725755385</v>
      </c>
      <c r="AQ801" s="18">
        <f ca="1" t="shared" si="5732"/>
        <v>31981.9957652296</v>
      </c>
      <c r="AR801" s="18">
        <f ca="1" t="shared" si="5733"/>
        <v>46565.318585819</v>
      </c>
      <c r="AS801" s="18">
        <f ca="1" t="shared" si="5734"/>
        <v>57154.2401358456</v>
      </c>
      <c r="AT801" s="18">
        <f ca="1" t="shared" si="5735"/>
        <v>85986.266245162</v>
      </c>
      <c r="AU801" s="18">
        <f ca="1">AP801*'Ejercicio 3 - TIR'!$D$5</f>
        <v>12641.6362877692</v>
      </c>
      <c r="AV801" s="18">
        <f ca="1">AQ801*'Ejercicio 3 - TIR'!$D$5</f>
        <v>15990.9978826148</v>
      </c>
      <c r="AW801" s="18">
        <f ca="1">AR801*'Ejercicio 3 - TIR'!$D$5</f>
        <v>23282.6592929095</v>
      </c>
      <c r="AX801" s="18">
        <f ca="1">AS801*'Ejercicio 3 - TIR'!$D$5</f>
        <v>28577.1200679228</v>
      </c>
      <c r="AY801" s="18">
        <f ca="1">AT801*'Ejercicio 3 - TIR'!$D$5</f>
        <v>42993.133122581</v>
      </c>
      <c r="AZ801" s="18">
        <f ca="1" t="shared" ref="AZ801:BD801" si="5961">AJ801-AU801-AE801</f>
        <v>26001.873337293</v>
      </c>
      <c r="BA801" s="18">
        <f ca="1" t="shared" si="5961"/>
        <v>28572.3416792437</v>
      </c>
      <c r="BB801" s="18">
        <f ca="1" t="shared" si="5961"/>
        <v>34656.4772987146</v>
      </c>
      <c r="BC801" s="18">
        <f ca="1" t="shared" si="5961"/>
        <v>38564.5049973195</v>
      </c>
      <c r="BD801" s="18">
        <f ca="1" t="shared" si="5961"/>
        <v>51114.1306297851</v>
      </c>
      <c r="BE801" s="18">
        <f ca="1" t="shared" ref="BE801:BI801" si="5962">AZ801/Z801</f>
        <v>22581.7318771255</v>
      </c>
      <c r="BF801" s="18">
        <f ca="1" t="shared" si="5962"/>
        <v>21469.4468151416</v>
      </c>
      <c r="BG801" s="18">
        <f ca="1" t="shared" si="5962"/>
        <v>21540.0266661848</v>
      </c>
      <c r="BH801" s="18">
        <f ca="1" t="shared" si="5962"/>
        <v>19999.9184058404</v>
      </c>
      <c r="BI801" s="18">
        <f ca="1" t="shared" si="5962"/>
        <v>21676.2823841171</v>
      </c>
      <c r="BJ801" s="18">
        <f ca="1" t="shared" si="5738"/>
        <v>77842.6641645841</v>
      </c>
      <c r="BK801" s="18">
        <f ca="1" t="shared" si="5739"/>
        <v>43294.0846175035</v>
      </c>
      <c r="BL801" s="18">
        <f ca="1" t="shared" si="5740"/>
        <v>121136.748782088</v>
      </c>
      <c r="BM801" s="18">
        <f ca="1">BK801*'Ejercicio 3 - TIR'!$D$5</f>
        <v>21647.0423087518</v>
      </c>
      <c r="BN801" s="18">
        <f ca="1" t="shared" si="5741"/>
        <v>99489.7064733359</v>
      </c>
      <c r="BO801" s="18">
        <f ca="1" t="shared" si="5742"/>
        <v>42191.2090699295</v>
      </c>
      <c r="BP801" s="18">
        <f ca="1" t="shared" si="5743"/>
        <v>-124811.153198023</v>
      </c>
      <c r="BQ801" s="18">
        <f ca="1" t="shared" ref="BQ801:BT801" si="5963">BE801</f>
        <v>22581.7318771255</v>
      </c>
      <c r="BR801" s="18">
        <f ca="1" t="shared" si="5963"/>
        <v>21469.4468151416</v>
      </c>
      <c r="BS801" s="18">
        <f ca="1" t="shared" si="5963"/>
        <v>21540.0266661848</v>
      </c>
      <c r="BT801" s="18">
        <f ca="1" t="shared" si="5963"/>
        <v>19999.9184058404</v>
      </c>
      <c r="BU801" s="18">
        <f ca="1" t="shared" si="5745"/>
        <v>63867.4914540466</v>
      </c>
      <c r="BV801" s="20">
        <f ca="1" t="shared" si="5746"/>
        <v>5.3112009471195</v>
      </c>
    </row>
    <row r="802" ht="15" customHeight="1" spans="1:74">
      <c r="A802" s="16">
        <v>801</v>
      </c>
      <c r="B802" s="17">
        <f ca="1" t="shared" ref="B802:F802" si="5964">RAND()</f>
        <v>0.581417740747602</v>
      </c>
      <c r="C802" s="18">
        <f ca="1">IF(B802&lt;=('Ejercicio 3 - TIR'!$D$13-'Ejercicio 3 - TIR'!$C$13)/('Ejercicio 3 - TIR'!$E$13-'Ejercicio 3 - TIR'!$C$13),'Ejercicio 3 - TIR'!$C$13+SQRT(('Ejercicio 3 - TIR'!$E$13-'Ejercicio 3 - TIR'!$C$13)*('Ejercicio 3 - TIR'!$D$13-'Ejercicio 3 - TIR'!$C$13)*B802),'Ejercicio 3 - TIR'!$E$13-SQRT(('Ejercicio 3 - TIR'!$E$13-'Ejercicio 3 - TIR'!$C$13)*('Ejercicio 3 - TIR'!$E$13-'Ejercicio 3 - TIR'!$D$13)*(1-B802)))</f>
        <v>77587.9784244509</v>
      </c>
      <c r="D802" s="17">
        <f ca="1" t="shared" si="5964"/>
        <v>0.313605906261692</v>
      </c>
      <c r="E802" s="18">
        <f ca="1">IF(D802&lt;=('Ejercicio 3 - TIR'!$D$14-'Ejercicio 3 - TIR'!$C$14)/('Ejercicio 3 - TIR'!$E$14-'Ejercicio 3 - TIR'!$C$14),'Ejercicio 3 - TIR'!$C$14+SQRT(('Ejercicio 3 - TIR'!$E$14-'Ejercicio 3 - TIR'!$C$14)*('Ejercicio 3 - TIR'!$D$14-'Ejercicio 3 - TIR'!$C$14)*D802),'Ejercicio 3 - TIR'!$E$14-SQRT(('Ejercicio 3 - TIR'!$E$14-'Ejercicio 3 - TIR'!$C$14)*('Ejercicio 3 - TIR'!$E$14-'Ejercicio 3 - TIR'!$D$14)*(1-D802)))</f>
        <v>29849.7879303766</v>
      </c>
      <c r="F802" s="17">
        <f ca="1" t="shared" si="5964"/>
        <v>0.754536826178438</v>
      </c>
      <c r="G802" s="18">
        <f ca="1">IF(F802&lt;=('Ejercicio 3 - TIR'!$D$18-'Ejercicio 3 - TIR'!$C$18)/('Ejercicio 3 - TIR'!$E$18-'Ejercicio 3 - TIR'!$C$18),'Ejercicio 3 - TIR'!$C$18+SQRT(('Ejercicio 3 - TIR'!$E$18-'Ejercicio 3 - TIR'!$C$18)*('Ejercicio 3 - TIR'!$D$18-'Ejercicio 3 - TIR'!$C$18)*F802),'Ejercicio 3 - TIR'!$E$18-SQRT(('Ejercicio 3 - TIR'!$E$18-'Ejercicio 3 - TIR'!$C$18)*('Ejercicio 3 - TIR'!$E$18-'Ejercicio 3 - TIR'!$D$18)*(1-F802)))</f>
        <v>40709.3429364936</v>
      </c>
      <c r="H802" s="17">
        <f ca="1" t="shared" ref="H802:L802" si="5965">RAND()</f>
        <v>0.0228870084997967</v>
      </c>
      <c r="I802" s="18">
        <f ca="1">IF(H802&lt;=('Ejercicio 3 - TIR'!$D$18-'Ejercicio 3 - TIR'!$C$18)/('Ejercicio 3 - TIR'!$E$18-'Ejercicio 3 - TIR'!$C$18),'Ejercicio 3 - TIR'!$C$18+SQRT(('Ejercicio 3 - TIR'!$E$18-'Ejercicio 3 - TIR'!$C$18)*('Ejercicio 3 - TIR'!$D$18-'Ejercicio 3 - TIR'!$C$18)*H802),'Ejercicio 3 - TIR'!$E$18-SQRT(('Ejercicio 3 - TIR'!$E$18-'Ejercicio 3 - TIR'!$C$18)*('Ejercicio 3 - TIR'!$E$18-'Ejercicio 3 - TIR'!$D$18)*(1-H802)))</f>
        <v>31852.8495014354</v>
      </c>
      <c r="J802" s="17">
        <f ca="1" t="shared" si="5965"/>
        <v>0.478885554062944</v>
      </c>
      <c r="K802" s="18">
        <f ca="1">IF(J802&lt;=('Ejercicio 3 - TIR'!$D$18-'Ejercicio 3 - TIR'!$C$18)/('Ejercicio 3 - TIR'!$E$18-'Ejercicio 3 - TIR'!$C$18),'Ejercicio 3 - TIR'!$C$18+SQRT(('Ejercicio 3 - TIR'!$E$18-'Ejercicio 3 - TIR'!$C$18)*('Ejercicio 3 - TIR'!$D$18-'Ejercicio 3 - TIR'!$C$18)*J802),'Ejercicio 3 - TIR'!$E$18-SQRT(('Ejercicio 3 - TIR'!$E$18-'Ejercicio 3 - TIR'!$C$18)*('Ejercicio 3 - TIR'!$E$18-'Ejercicio 3 - TIR'!$D$18)*(1-J802)))</f>
        <v>38475.4252465255</v>
      </c>
      <c r="L802" s="17">
        <f ca="1" t="shared" si="5965"/>
        <v>0.468956461342923</v>
      </c>
      <c r="M802" s="18">
        <f ca="1">IF(L802&lt;=('Ejercicio 3 - TIR'!$D$18-'Ejercicio 3 - TIR'!$C$18)/('Ejercicio 3 - TIR'!$E$18-'Ejercicio 3 - TIR'!$C$18),'Ejercicio 3 - TIR'!$C$18+SQRT(('Ejercicio 3 - TIR'!$E$18-'Ejercicio 3 - TIR'!$C$18)*('Ejercicio 3 - TIR'!$D$18-'Ejercicio 3 - TIR'!$C$18)*L802),'Ejercicio 3 - TIR'!$E$18-SQRT(('Ejercicio 3 - TIR'!$E$18-'Ejercicio 3 - TIR'!$C$18)*('Ejercicio 3 - TIR'!$E$18-'Ejercicio 3 - TIR'!$D$18)*(1-L802)))</f>
        <v>38387.1013587197</v>
      </c>
      <c r="N802" s="17">
        <f ca="1" t="shared" ref="N802:R802" si="5966">RAND()</f>
        <v>0.927724626205627</v>
      </c>
      <c r="O802" s="18">
        <f ca="1">IF(N802&lt;=('Ejercicio 3 - TIR'!$D$18-'Ejercicio 3 - TIR'!$C$18)/('Ejercicio 3 - TIR'!$E$18-'Ejercicio 3 - TIR'!$C$18),'Ejercicio 3 - TIR'!$C$18+SQRT(('Ejercicio 3 - TIR'!$E$18-'Ejercicio 3 - TIR'!$C$18)*('Ejercicio 3 - TIR'!$D$18-'Ejercicio 3 - TIR'!$C$18)*N802),'Ejercicio 3 - TIR'!$E$18-SQRT(('Ejercicio 3 - TIR'!$E$18-'Ejercicio 3 - TIR'!$C$18)*('Ejercicio 3 - TIR'!$E$18-'Ejercicio 3 - TIR'!$D$18)*(1-N802)))</f>
        <v>42671.770407675</v>
      </c>
      <c r="P802" s="17">
        <f ca="1" t="shared" si="5966"/>
        <v>0.439835935164113</v>
      </c>
      <c r="Q802" s="19">
        <f ca="1">IF(P802&lt;=('Ejercicio 3 - TIR'!$D$22-'Ejercicio 3 - TIR'!$C$22)/('Ejercicio 3 - TIR'!$E$22-'Ejercicio 3 - TIR'!$C$22),'Ejercicio 3 - TIR'!$C$22+SQRT(('Ejercicio 3 - TIR'!$E$22-'Ejercicio 3 - TIR'!$C$22)*('Ejercicio 3 - TIR'!$D$22-'Ejercicio 3 - TIR'!$C$22)*P802),'Ejercicio 3 - TIR'!$E$22-SQRT(('Ejercicio 3 - TIR'!$E$22-'Ejercicio 3 - TIR'!$C$22)*('Ejercicio 3 - TIR'!$E$22-'Ejercicio 3 - TIR'!$D$22)*(1-P802)))</f>
        <v>0.148137247258668</v>
      </c>
      <c r="R802" s="17">
        <f ca="1" t="shared" si="5966"/>
        <v>0.78892969965308</v>
      </c>
      <c r="S802" s="19">
        <f ca="1">IF(R802&lt;=('Ejercicio 3 - TIR'!$D$23-'Ejercicio 3 - TIR'!$C$23)/('Ejercicio 3 - TIR'!$E$23-'Ejercicio 3 - TIR'!$C$23),'Ejercicio 3 - TIR'!$C$23+SQRT(('Ejercicio 3 - TIR'!$E$23-'Ejercicio 3 - TIR'!$C$23)*('Ejercicio 3 - TIR'!$D$23-'Ejercicio 3 - TIR'!$C$23)*R802),'Ejercicio 3 - TIR'!$E$23-SQRT(('Ejercicio 3 - TIR'!$E$23-'Ejercicio 3 - TIR'!$C$23)*('Ejercicio 3 - TIR'!$E$23-'Ejercicio 3 - TIR'!$D$23)*(1-R802)))</f>
        <v>0.160508295594678</v>
      </c>
      <c r="T802" s="17">
        <f ca="1" t="shared" ref="T802:X802" si="5967">RAND()</f>
        <v>0.938192119220788</v>
      </c>
      <c r="U802" s="19">
        <f ca="1">IF(T802&lt;=('Ejercicio 3 - TIR'!$D$24-'Ejercicio 3 - TIR'!$C$24)/('Ejercicio 3 - TIR'!$E$24-'Ejercicio 3 - TIR'!$C$24),'Ejercicio 3 - TIR'!$C$24+SQRT(('Ejercicio 3 - TIR'!$E$24-'Ejercicio 3 - TIR'!$C$24)*('Ejercicio 3 - TIR'!$D$24-'Ejercicio 3 - TIR'!$C$24)*T802),'Ejercicio 3 - TIR'!$E$24-SQRT(('Ejercicio 3 - TIR'!$E$24-'Ejercicio 3 - TIR'!$C$24)*('Ejercicio 3 - TIR'!$E$24-'Ejercicio 3 - TIR'!$D$24)*(1-T802)))</f>
        <v>0.206844694371403</v>
      </c>
      <c r="V802" s="17">
        <f ca="1" t="shared" si="5967"/>
        <v>0.56835948737243</v>
      </c>
      <c r="W802" s="19">
        <f ca="1">IF(V802&lt;=('Ejercicio 3 - TIR'!$D$25-'Ejercicio 3 - TIR'!$C$25)/('Ejercicio 3 - TIR'!$E$25-'Ejercicio 3 - TIR'!$C$25),'Ejercicio 3 - TIR'!$C$25+SQRT(('Ejercicio 3 - TIR'!$E$25-'Ejercicio 3 - TIR'!$C$25)*('Ejercicio 3 - TIR'!$D$25-'Ejercicio 3 - TIR'!$C$25)*V802),'Ejercicio 3 - TIR'!$E$25-SQRT(('Ejercicio 3 - TIR'!$E$25-'Ejercicio 3 - TIR'!$C$25)*('Ejercicio 3 - TIR'!$E$25-'Ejercicio 3 - TIR'!$D$25)*(1-V802)))</f>
        <v>0.211131737957602</v>
      </c>
      <c r="X802" s="17">
        <f ca="1" t="shared" si="5967"/>
        <v>0.957103211065809</v>
      </c>
      <c r="Y802" s="19">
        <f ca="1">IF(X802&lt;=('Ejercicio 3 - TIR'!$D$26-'Ejercicio 3 - TIR'!$C$26)/('Ejercicio 3 - TIR'!$E$26-'Ejercicio 3 - TIR'!$C$26),'Ejercicio 3 - TIR'!$C$26+SQRT(('Ejercicio 3 - TIR'!$E$26-'Ejercicio 3 - TIR'!$C$26)*('Ejercicio 3 - TIR'!$D$26-'Ejercicio 3 - TIR'!$C$26)*X802),'Ejercicio 3 - TIR'!$E$26-SQRT(('Ejercicio 3 - TIR'!$E$26-'Ejercicio 3 - TIR'!$C$26)*('Ejercicio 3 - TIR'!$E$26-'Ejercicio 3 - TIR'!$D$26)*(1-X802)))</f>
        <v>0.264780188560806</v>
      </c>
      <c r="Z802" s="17">
        <f ca="1" t="shared" si="5716"/>
        <v>1.14813724725867</v>
      </c>
      <c r="AA802" s="17">
        <f ca="1" t="shared" si="5717"/>
        <v>1.33242279992492</v>
      </c>
      <c r="AB802" s="17">
        <f ca="1" t="shared" si="5718"/>
        <v>1.60802738674888</v>
      </c>
      <c r="AC802" s="17">
        <f ca="1" t="shared" si="5719"/>
        <v>1.94753300359659</v>
      </c>
      <c r="AD802" s="17">
        <f ca="1" t="shared" si="5720"/>
        <v>2.46320115951729</v>
      </c>
      <c r="AE802" s="16">
        <f ca="1" t="shared" si="5721"/>
        <v>4421.865415261</v>
      </c>
      <c r="AF802" s="16">
        <f ca="1" t="shared" si="5722"/>
        <v>5131.61149641359</v>
      </c>
      <c r="AG802" s="16">
        <f ca="1" t="shared" si="5723"/>
        <v>6193.05810802204</v>
      </c>
      <c r="AH802" s="16">
        <f ca="1" t="shared" si="5724"/>
        <v>7500.60922964115</v>
      </c>
      <c r="AI802" s="16">
        <f ca="1" t="shared" si="5725"/>
        <v>9486.62195578646</v>
      </c>
      <c r="AJ802" s="18">
        <f ca="1" t="shared" si="5726"/>
        <v>46739.9129368149</v>
      </c>
      <c r="AK802" s="18">
        <f ca="1" t="shared" si="5727"/>
        <v>42441.4629182897</v>
      </c>
      <c r="AL802" s="18">
        <f ca="1" t="shared" si="5728"/>
        <v>61869.5375132223</v>
      </c>
      <c r="AM802" s="18">
        <f ca="1" t="shared" si="5729"/>
        <v>74760.1468085143</v>
      </c>
      <c r="AN802" s="18">
        <f ca="1" t="shared" si="5730"/>
        <v>105109.154346841</v>
      </c>
      <c r="AO802" s="18">
        <f ca="1">C802/'Ejercicio 3 - TIR'!$D$7</f>
        <v>15517.5956848902</v>
      </c>
      <c r="AP802" s="18">
        <f ca="1" t="shared" si="5731"/>
        <v>31222.3172519247</v>
      </c>
      <c r="AQ802" s="18">
        <f ca="1" t="shared" si="5732"/>
        <v>26923.8672333995</v>
      </c>
      <c r="AR802" s="18">
        <f ca="1" t="shared" si="5733"/>
        <v>46351.9418283321</v>
      </c>
      <c r="AS802" s="18">
        <f ca="1" t="shared" si="5734"/>
        <v>59242.5511236242</v>
      </c>
      <c r="AT802" s="18">
        <f ca="1" t="shared" si="5735"/>
        <v>89591.5586619505</v>
      </c>
      <c r="AU802" s="18">
        <f ca="1">AP802*'Ejercicio 3 - TIR'!$D$5</f>
        <v>15611.1586259623</v>
      </c>
      <c r="AV802" s="18">
        <f ca="1">AQ802*'Ejercicio 3 - TIR'!$D$5</f>
        <v>13461.9336166998</v>
      </c>
      <c r="AW802" s="18">
        <f ca="1">AR802*'Ejercicio 3 - TIR'!$D$5</f>
        <v>23175.9709141661</v>
      </c>
      <c r="AX802" s="18">
        <f ca="1">AS802*'Ejercicio 3 - TIR'!$D$5</f>
        <v>29621.2755618121</v>
      </c>
      <c r="AY802" s="18">
        <f ca="1">AT802*'Ejercicio 3 - TIR'!$D$5</f>
        <v>44795.7793309752</v>
      </c>
      <c r="AZ802" s="18">
        <f ca="1" t="shared" ref="AZ802:BD802" si="5968">AJ802-AU802-AE802</f>
        <v>26706.8888955915</v>
      </c>
      <c r="BA802" s="18">
        <f ca="1" t="shared" si="5968"/>
        <v>23847.9178051764</v>
      </c>
      <c r="BB802" s="18">
        <f ca="1" t="shared" si="5968"/>
        <v>32500.5084910342</v>
      </c>
      <c r="BC802" s="18">
        <f ca="1" t="shared" si="5968"/>
        <v>37638.2620170611</v>
      </c>
      <c r="BD802" s="18">
        <f ca="1" t="shared" si="5968"/>
        <v>50826.753060079</v>
      </c>
      <c r="BE802" s="18">
        <f ca="1" t="shared" ref="BE802:BI802" si="5969">AZ802/Z802</f>
        <v>23261.0595635303</v>
      </c>
      <c r="BF802" s="18">
        <f ca="1" t="shared" si="5969"/>
        <v>17898.1610090432</v>
      </c>
      <c r="BG802" s="18">
        <f ca="1" t="shared" si="5969"/>
        <v>20211.4147799086</v>
      </c>
      <c r="BH802" s="18">
        <f ca="1" t="shared" si="5969"/>
        <v>19326.122816688</v>
      </c>
      <c r="BI802" s="18">
        <f ca="1" t="shared" si="5969"/>
        <v>20634.4304701608</v>
      </c>
      <c r="BJ802" s="18">
        <f ca="1" t="shared" si="5738"/>
        <v>73526.032241449</v>
      </c>
      <c r="BK802" s="18">
        <f ca="1" t="shared" si="5739"/>
        <v>38222.959683942</v>
      </c>
      <c r="BL802" s="18">
        <f ca="1" t="shared" si="5740"/>
        <v>111748.991925391</v>
      </c>
      <c r="BM802" s="18">
        <f ca="1">BK802*'Ejercicio 3 - TIR'!$D$5</f>
        <v>19111.479841971</v>
      </c>
      <c r="BN802" s="18">
        <f ca="1" t="shared" si="5741"/>
        <v>92637.51208342</v>
      </c>
      <c r="BO802" s="18">
        <f ca="1" t="shared" si="5742"/>
        <v>37608.5857728217</v>
      </c>
      <c r="BP802" s="18">
        <f ca="1" t="shared" si="5743"/>
        <v>-107437.766354828</v>
      </c>
      <c r="BQ802" s="18">
        <f ca="1" t="shared" ref="BQ802:BT802" si="5970">BE802</f>
        <v>23261.0595635303</v>
      </c>
      <c r="BR802" s="18">
        <f ca="1" t="shared" si="5970"/>
        <v>17898.1610090432</v>
      </c>
      <c r="BS802" s="18">
        <f ca="1" t="shared" si="5970"/>
        <v>20211.4147799086</v>
      </c>
      <c r="BT802" s="18">
        <f ca="1" t="shared" si="5970"/>
        <v>19326.122816688</v>
      </c>
      <c r="BU802" s="18">
        <f ca="1" t="shared" si="5745"/>
        <v>58243.0162429825</v>
      </c>
      <c r="BV802" s="20">
        <f ca="1" t="shared" si="5746"/>
        <v>7.79855983236699</v>
      </c>
    </row>
    <row r="803" ht="15" customHeight="1" spans="1:74">
      <c r="A803" s="16">
        <v>802</v>
      </c>
      <c r="B803" s="17">
        <f ca="1" t="shared" ref="B803:F803" si="5971">RAND()</f>
        <v>0.234677011690889</v>
      </c>
      <c r="C803" s="18">
        <f ca="1">IF(B803&lt;=('Ejercicio 3 - TIR'!$D$13-'Ejercicio 3 - TIR'!$C$13)/('Ejercicio 3 - TIR'!$E$13-'Ejercicio 3 - TIR'!$C$13),'Ejercicio 3 - TIR'!$C$13+SQRT(('Ejercicio 3 - TIR'!$E$13-'Ejercicio 3 - TIR'!$C$13)*('Ejercicio 3 - TIR'!$D$13-'Ejercicio 3 - TIR'!$C$13)*B803),'Ejercicio 3 - TIR'!$E$13-SQRT(('Ejercicio 3 - TIR'!$E$13-'Ejercicio 3 - TIR'!$C$13)*('Ejercicio 3 - TIR'!$E$13-'Ejercicio 3 - TIR'!$D$13)*(1-B803)))</f>
        <v>69688.6946838238</v>
      </c>
      <c r="D803" s="17">
        <f ca="1" t="shared" si="5971"/>
        <v>0.224262198621947</v>
      </c>
      <c r="E803" s="18">
        <f ca="1">IF(D803&lt;=('Ejercicio 3 - TIR'!$D$14-'Ejercicio 3 - TIR'!$C$14)/('Ejercicio 3 - TIR'!$E$14-'Ejercicio 3 - TIR'!$C$14),'Ejercicio 3 - TIR'!$C$14+SQRT(('Ejercicio 3 - TIR'!$E$14-'Ejercicio 3 - TIR'!$C$14)*('Ejercicio 3 - TIR'!$D$14-'Ejercicio 3 - TIR'!$C$14)*D803),'Ejercicio 3 - TIR'!$E$14-SQRT(('Ejercicio 3 - TIR'!$E$14-'Ejercicio 3 - TIR'!$C$14)*('Ejercicio 3 - TIR'!$E$14-'Ejercicio 3 - TIR'!$D$14)*(1-D803)))</f>
        <v>29101.1784765657</v>
      </c>
      <c r="F803" s="17">
        <f ca="1" t="shared" si="5971"/>
        <v>0.30143681022491</v>
      </c>
      <c r="G803" s="18">
        <f ca="1">IF(F803&lt;=('Ejercicio 3 - TIR'!$D$18-'Ejercicio 3 - TIR'!$C$18)/('Ejercicio 3 - TIR'!$E$18-'Ejercicio 3 - TIR'!$C$18),'Ejercicio 3 - TIR'!$C$18+SQRT(('Ejercicio 3 - TIR'!$E$18-'Ejercicio 3 - TIR'!$C$18)*('Ejercicio 3 - TIR'!$D$18-'Ejercicio 3 - TIR'!$C$18)*F803),'Ejercicio 3 - TIR'!$E$18-SQRT(('Ejercicio 3 - TIR'!$E$18-'Ejercicio 3 - TIR'!$C$18)*('Ejercicio 3 - TIR'!$E$18-'Ejercicio 3 - TIR'!$D$18)*(1-F803)))</f>
        <v>36724.2487709585</v>
      </c>
      <c r="H803" s="17">
        <f ca="1" t="shared" ref="H803:L803" si="5972">RAND()</f>
        <v>0.332296527420124</v>
      </c>
      <c r="I803" s="18">
        <f ca="1">IF(H803&lt;=('Ejercicio 3 - TIR'!$D$18-'Ejercicio 3 - TIR'!$C$18)/('Ejercicio 3 - TIR'!$E$18-'Ejercicio 3 - TIR'!$C$18),'Ejercicio 3 - TIR'!$C$18+SQRT(('Ejercicio 3 - TIR'!$E$18-'Ejercicio 3 - TIR'!$C$18)*('Ejercicio 3 - TIR'!$D$18-'Ejercicio 3 - TIR'!$C$18)*H803),'Ejercicio 3 - TIR'!$E$18-SQRT(('Ejercicio 3 - TIR'!$E$18-'Ejercicio 3 - TIR'!$C$18)*('Ejercicio 3 - TIR'!$E$18-'Ejercicio 3 - TIR'!$D$18)*(1-H803)))</f>
        <v>37060.0622598543</v>
      </c>
      <c r="J803" s="17">
        <f ca="1" t="shared" si="5972"/>
        <v>0.476561298899079</v>
      </c>
      <c r="K803" s="18">
        <f ca="1">IF(J803&lt;=('Ejercicio 3 - TIR'!$D$18-'Ejercicio 3 - TIR'!$C$18)/('Ejercicio 3 - TIR'!$E$18-'Ejercicio 3 - TIR'!$C$18),'Ejercicio 3 - TIR'!$C$18+SQRT(('Ejercicio 3 - TIR'!$E$18-'Ejercicio 3 - TIR'!$C$18)*('Ejercicio 3 - TIR'!$D$18-'Ejercicio 3 - TIR'!$C$18)*J803),'Ejercicio 3 - TIR'!$E$18-SQRT(('Ejercicio 3 - TIR'!$E$18-'Ejercicio 3 - TIR'!$C$18)*('Ejercicio 3 - TIR'!$E$18-'Ejercicio 3 - TIR'!$D$18)*(1-J803)))</f>
        <v>38454.832631984</v>
      </c>
      <c r="L803" s="17">
        <f ca="1" t="shared" si="5972"/>
        <v>0.488994842814641</v>
      </c>
      <c r="M803" s="18">
        <f ca="1">IF(L803&lt;=('Ejercicio 3 - TIR'!$D$18-'Ejercicio 3 - TIR'!$C$18)/('Ejercicio 3 - TIR'!$E$18-'Ejercicio 3 - TIR'!$C$18),'Ejercicio 3 - TIR'!$C$18+SQRT(('Ejercicio 3 - TIR'!$E$18-'Ejercicio 3 - TIR'!$C$18)*('Ejercicio 3 - TIR'!$D$18-'Ejercicio 3 - TIR'!$C$18)*L803),'Ejercicio 3 - TIR'!$E$18-SQRT(('Ejercicio 3 - TIR'!$E$18-'Ejercicio 3 - TIR'!$C$18)*('Ejercicio 3 - TIR'!$E$18-'Ejercicio 3 - TIR'!$D$18)*(1-L803)))</f>
        <v>38564.416291972</v>
      </c>
      <c r="N803" s="17">
        <f ca="1" t="shared" ref="N803:R803" si="5973">RAND()</f>
        <v>0.681220403121587</v>
      </c>
      <c r="O803" s="18">
        <f ca="1">IF(N803&lt;=('Ejercicio 3 - TIR'!$D$18-'Ejercicio 3 - TIR'!$C$18)/('Ejercicio 3 - TIR'!$E$18-'Ejercicio 3 - TIR'!$C$18),'Ejercicio 3 - TIR'!$C$18+SQRT(('Ejercicio 3 - TIR'!$E$18-'Ejercicio 3 - TIR'!$C$18)*('Ejercicio 3 - TIR'!$D$18-'Ejercicio 3 - TIR'!$C$18)*N803),'Ejercicio 3 - TIR'!$E$18-SQRT(('Ejercicio 3 - TIR'!$E$18-'Ejercicio 3 - TIR'!$C$18)*('Ejercicio 3 - TIR'!$E$18-'Ejercicio 3 - TIR'!$D$18)*(1-N803)))</f>
        <v>40110.3712036719</v>
      </c>
      <c r="P803" s="17">
        <f ca="1" t="shared" si="5973"/>
        <v>0.361046421180896</v>
      </c>
      <c r="Q803" s="19">
        <f ca="1">IF(P803&lt;=('Ejercicio 3 - TIR'!$D$22-'Ejercicio 3 - TIR'!$C$22)/('Ejercicio 3 - TIR'!$E$22-'Ejercicio 3 - TIR'!$C$22),'Ejercicio 3 - TIR'!$C$22+SQRT(('Ejercicio 3 - TIR'!$E$22-'Ejercicio 3 - TIR'!$C$22)*('Ejercicio 3 - TIR'!$D$22-'Ejercicio 3 - TIR'!$C$22)*P803),'Ejercicio 3 - TIR'!$E$22-SQRT(('Ejercicio 3 - TIR'!$E$22-'Ejercicio 3 - TIR'!$C$22)*('Ejercicio 3 - TIR'!$E$22-'Ejercicio 3 - TIR'!$D$22)*(1-P803)))</f>
        <v>0.145492813852645</v>
      </c>
      <c r="R803" s="17">
        <f ca="1" t="shared" si="5973"/>
        <v>0.416226518559386</v>
      </c>
      <c r="S803" s="19">
        <f ca="1">IF(R803&lt;=('Ejercicio 3 - TIR'!$D$23-'Ejercicio 3 - TIR'!$C$23)/('Ejercicio 3 - TIR'!$E$23-'Ejercicio 3 - TIR'!$C$23),'Ejercicio 3 - TIR'!$C$23+SQRT(('Ejercicio 3 - TIR'!$E$23-'Ejercicio 3 - TIR'!$C$23)*('Ejercicio 3 - TIR'!$D$23-'Ejercicio 3 - TIR'!$C$23)*R803),'Ejercicio 3 - TIR'!$E$23-SQRT(('Ejercicio 3 - TIR'!$E$23-'Ejercicio 3 - TIR'!$C$23)*('Ejercicio 3 - TIR'!$E$23-'Ejercicio 3 - TIR'!$D$23)*(1-R803)))</f>
        <v>0.147371659310442</v>
      </c>
      <c r="T803" s="17">
        <f ca="1" t="shared" ref="T803:X803" si="5974">RAND()</f>
        <v>0.0276171839540409</v>
      </c>
      <c r="U803" s="19">
        <f ca="1">IF(T803&lt;=('Ejercicio 3 - TIR'!$D$24-'Ejercicio 3 - TIR'!$C$24)/('Ejercicio 3 - TIR'!$E$24-'Ejercicio 3 - TIR'!$C$24),'Ejercicio 3 - TIR'!$C$24+SQRT(('Ejercicio 3 - TIR'!$E$24-'Ejercicio 3 - TIR'!$C$24)*('Ejercicio 3 - TIR'!$D$24-'Ejercicio 3 - TIR'!$C$24)*T803),'Ejercicio 3 - TIR'!$E$24-SQRT(('Ejercicio 3 - TIR'!$E$24-'Ejercicio 3 - TIR'!$C$24)*('Ejercicio 3 - TIR'!$E$24-'Ejercicio 3 - TIR'!$D$24)*(1-T803)))</f>
        <v>0.157615516154765</v>
      </c>
      <c r="V803" s="17">
        <f ca="1" t="shared" si="5974"/>
        <v>0.134982247255071</v>
      </c>
      <c r="W803" s="19">
        <f ca="1">IF(V803&lt;=('Ejercicio 3 - TIR'!$D$25-'Ejercicio 3 - TIR'!$C$25)/('Ejercicio 3 - TIR'!$E$25-'Ejercicio 3 - TIR'!$C$25),'Ejercicio 3 - TIR'!$C$25+SQRT(('Ejercicio 3 - TIR'!$E$25-'Ejercicio 3 - TIR'!$C$25)*('Ejercicio 3 - TIR'!$D$25-'Ejercicio 3 - TIR'!$C$25)*V803),'Ejercicio 3 - TIR'!$E$25-SQRT(('Ejercicio 3 - TIR'!$E$25-'Ejercicio 3 - TIR'!$C$25)*('Ejercicio 3 - TIR'!$E$25-'Ejercicio 3 - TIR'!$D$25)*(1-V803)))</f>
        <v>0.193746823129622</v>
      </c>
      <c r="X803" s="17">
        <f ca="1" t="shared" si="5974"/>
        <v>0.960117358826887</v>
      </c>
      <c r="Y803" s="19">
        <f ca="1">IF(X803&lt;=('Ejercicio 3 - TIR'!$D$26-'Ejercicio 3 - TIR'!$C$26)/('Ejercicio 3 - TIR'!$E$26-'Ejercicio 3 - TIR'!$C$26),'Ejercicio 3 - TIR'!$C$26+SQRT(('Ejercicio 3 - TIR'!$E$26-'Ejercicio 3 - TIR'!$C$26)*('Ejercicio 3 - TIR'!$D$26-'Ejercicio 3 - TIR'!$C$26)*X803),'Ejercicio 3 - TIR'!$E$26-SQRT(('Ejercicio 3 - TIR'!$E$26-'Ejercicio 3 - TIR'!$C$26)*('Ejercicio 3 - TIR'!$E$26-'Ejercicio 3 - TIR'!$D$26)*(1-X803)))</f>
        <v>0.265324637573988</v>
      </c>
      <c r="Z803" s="17">
        <f ca="1" t="shared" si="5716"/>
        <v>1.14549281385265</v>
      </c>
      <c r="AA803" s="17">
        <f ca="1" t="shared" si="5717"/>
        <v>1.3143059905583</v>
      </c>
      <c r="AB803" s="17">
        <f ca="1" t="shared" si="5718"/>
        <v>1.52146100764544</v>
      </c>
      <c r="AC803" s="17">
        <f ca="1" t="shared" si="5719"/>
        <v>1.81623924439234</v>
      </c>
      <c r="AD803" s="17">
        <f ca="1" t="shared" si="5720"/>
        <v>2.29813226365839</v>
      </c>
      <c r="AE803" s="16">
        <f ca="1" t="shared" si="5721"/>
        <v>4234.01234298358</v>
      </c>
      <c r="AF803" s="16">
        <f ca="1" t="shared" si="5722"/>
        <v>4857.98576750996</v>
      </c>
      <c r="AG803" s="16">
        <f ca="1" t="shared" si="5723"/>
        <v>5623.67970172854</v>
      </c>
      <c r="AH803" s="16">
        <f ca="1" t="shared" si="5724"/>
        <v>6713.24977823699</v>
      </c>
      <c r="AI803" s="16">
        <f ca="1" t="shared" si="5725"/>
        <v>8494.44034259137</v>
      </c>
      <c r="AJ803" s="18">
        <f ca="1" t="shared" si="5726"/>
        <v>42067.3630612698</v>
      </c>
      <c r="AK803" s="18">
        <f ca="1" t="shared" si="5727"/>
        <v>48708.2618385899</v>
      </c>
      <c r="AL803" s="18">
        <f ca="1" t="shared" si="5728"/>
        <v>58507.5284050952</v>
      </c>
      <c r="AM803" s="18">
        <f ca="1" t="shared" si="5729"/>
        <v>70042.2063065629</v>
      </c>
      <c r="AN803" s="18">
        <f ca="1" t="shared" si="5730"/>
        <v>92178.9381704728</v>
      </c>
      <c r="AO803" s="18">
        <f ca="1">C803/'Ejercicio 3 - TIR'!$D$7</f>
        <v>13937.7389367648</v>
      </c>
      <c r="AP803" s="18">
        <f ca="1" t="shared" si="5731"/>
        <v>28129.624124505</v>
      </c>
      <c r="AQ803" s="18">
        <f ca="1" t="shared" si="5732"/>
        <v>34770.5229018251</v>
      </c>
      <c r="AR803" s="18">
        <f ca="1" t="shared" si="5733"/>
        <v>44569.7894683305</v>
      </c>
      <c r="AS803" s="18">
        <f ca="1" t="shared" si="5734"/>
        <v>56104.4673697982</v>
      </c>
      <c r="AT803" s="18">
        <f ca="1" t="shared" si="5735"/>
        <v>78241.199233708</v>
      </c>
      <c r="AU803" s="18">
        <f ca="1">AP803*'Ejercicio 3 - TIR'!$D$5</f>
        <v>14064.8120622525</v>
      </c>
      <c r="AV803" s="18">
        <f ca="1">AQ803*'Ejercicio 3 - TIR'!$D$5</f>
        <v>17385.2614509126</v>
      </c>
      <c r="AW803" s="18">
        <f ca="1">AR803*'Ejercicio 3 - TIR'!$D$5</f>
        <v>22284.8947341652</v>
      </c>
      <c r="AX803" s="18">
        <f ca="1">AS803*'Ejercicio 3 - TIR'!$D$5</f>
        <v>28052.2336848991</v>
      </c>
      <c r="AY803" s="18">
        <f ca="1">AT803*'Ejercicio 3 - TIR'!$D$5</f>
        <v>39120.599616854</v>
      </c>
      <c r="AZ803" s="18">
        <f ca="1" t="shared" ref="AZ803:BD803" si="5975">AJ803-AU803-AE803</f>
        <v>23768.5386560337</v>
      </c>
      <c r="BA803" s="18">
        <f ca="1" t="shared" si="5975"/>
        <v>26465.0146201674</v>
      </c>
      <c r="BB803" s="18">
        <f ca="1" t="shared" si="5975"/>
        <v>30598.9539692015</v>
      </c>
      <c r="BC803" s="18">
        <f ca="1" t="shared" si="5975"/>
        <v>35276.7228434268</v>
      </c>
      <c r="BD803" s="18">
        <f ca="1" t="shared" si="5975"/>
        <v>44563.8982110274</v>
      </c>
      <c r="BE803" s="18">
        <f ca="1" t="shared" ref="BE803:BI803" si="5976">AZ803/Z803</f>
        <v>20749.6183027921</v>
      </c>
      <c r="BF803" s="18">
        <f ca="1" t="shared" si="5976"/>
        <v>20136.1135156399</v>
      </c>
      <c r="BG803" s="18">
        <f ca="1" t="shared" si="5976"/>
        <v>20111.5597543675</v>
      </c>
      <c r="BH803" s="18">
        <f ca="1" t="shared" si="5976"/>
        <v>19422.9493456571</v>
      </c>
      <c r="BI803" s="18">
        <f ca="1" t="shared" si="5976"/>
        <v>19391.3548474735</v>
      </c>
      <c r="BJ803" s="18">
        <f ca="1" t="shared" si="5738"/>
        <v>66878.3571674768</v>
      </c>
      <c r="BK803" s="18">
        <f ca="1" t="shared" si="5739"/>
        <v>32030.7675330269</v>
      </c>
      <c r="BL803" s="18">
        <f ca="1" t="shared" si="5740"/>
        <v>98909.1247005037</v>
      </c>
      <c r="BM803" s="18">
        <f ca="1">BK803*'Ejercicio 3 - TIR'!$D$5</f>
        <v>16015.3837665134</v>
      </c>
      <c r="BN803" s="18">
        <f ca="1" t="shared" si="5741"/>
        <v>82893.7409339903</v>
      </c>
      <c r="BO803" s="18">
        <f ca="1" t="shared" si="5742"/>
        <v>36070.0479449481</v>
      </c>
      <c r="BP803" s="18">
        <f ca="1" t="shared" si="5743"/>
        <v>-98789.8731603895</v>
      </c>
      <c r="BQ803" s="18">
        <f ca="1" t="shared" ref="BQ803:BT803" si="5977">BE803</f>
        <v>20749.6183027921</v>
      </c>
      <c r="BR803" s="18">
        <f ca="1" t="shared" si="5977"/>
        <v>20136.1135156399</v>
      </c>
      <c r="BS803" s="18">
        <f ca="1" t="shared" si="5977"/>
        <v>20111.5597543675</v>
      </c>
      <c r="BT803" s="18">
        <f ca="1" t="shared" si="5977"/>
        <v>19422.9493456571</v>
      </c>
      <c r="BU803" s="18">
        <f ca="1" t="shared" si="5745"/>
        <v>55461.4027924216</v>
      </c>
      <c r="BV803" s="20">
        <f ca="1" t="shared" si="5746"/>
        <v>9.83979197897562</v>
      </c>
    </row>
    <row r="804" ht="15" customHeight="1" spans="1:74">
      <c r="A804" s="16">
        <v>803</v>
      </c>
      <c r="B804" s="17">
        <f ca="1" t="shared" ref="B804:F804" si="5978">RAND()</f>
        <v>0.721916584427638</v>
      </c>
      <c r="C804" s="18">
        <f ca="1">IF(B804&lt;=('Ejercicio 3 - TIR'!$D$13-'Ejercicio 3 - TIR'!$C$13)/('Ejercicio 3 - TIR'!$E$13-'Ejercicio 3 - TIR'!$C$13),'Ejercicio 3 - TIR'!$C$13+SQRT(('Ejercicio 3 - TIR'!$E$13-'Ejercicio 3 - TIR'!$C$13)*('Ejercicio 3 - TIR'!$D$13-'Ejercicio 3 - TIR'!$C$13)*B804),'Ejercicio 3 - TIR'!$E$13-SQRT(('Ejercicio 3 - TIR'!$E$13-'Ejercicio 3 - TIR'!$C$13)*('Ejercicio 3 - TIR'!$E$13-'Ejercicio 3 - TIR'!$D$13)*(1-B804)))</f>
        <v>81732.5398950255</v>
      </c>
      <c r="D804" s="17">
        <f ca="1" t="shared" si="5978"/>
        <v>0.911094928509335</v>
      </c>
      <c r="E804" s="18">
        <f ca="1">IF(D804&lt;=('Ejercicio 3 - TIR'!$D$14-'Ejercicio 3 - TIR'!$C$14)/('Ejercicio 3 - TIR'!$E$14-'Ejercicio 3 - TIR'!$C$14),'Ejercicio 3 - TIR'!$C$14+SQRT(('Ejercicio 3 - TIR'!$E$14-'Ejercicio 3 - TIR'!$C$14)*('Ejercicio 3 - TIR'!$D$14-'Ejercicio 3 - TIR'!$C$14)*D804),'Ejercicio 3 - TIR'!$E$14-SQRT(('Ejercicio 3 - TIR'!$E$14-'Ejercicio 3 - TIR'!$C$14)*('Ejercicio 3 - TIR'!$E$14-'Ejercicio 3 - TIR'!$D$14)*(1-D804)))</f>
        <v>36348.1839143243</v>
      </c>
      <c r="F804" s="17">
        <f ca="1" t="shared" si="5978"/>
        <v>0.806426634458196</v>
      </c>
      <c r="G804" s="18">
        <f ca="1">IF(F804&lt;=('Ejercicio 3 - TIR'!$D$18-'Ejercicio 3 - TIR'!$C$18)/('Ejercicio 3 - TIR'!$E$18-'Ejercicio 3 - TIR'!$C$18),'Ejercicio 3 - TIR'!$C$18+SQRT(('Ejercicio 3 - TIR'!$E$18-'Ejercicio 3 - TIR'!$C$18)*('Ejercicio 3 - TIR'!$D$18-'Ejercicio 3 - TIR'!$C$18)*F804),'Ejercicio 3 - TIR'!$E$18-SQRT(('Ejercicio 3 - TIR'!$E$18-'Ejercicio 3 - TIR'!$C$18)*('Ejercicio 3 - TIR'!$E$18-'Ejercicio 3 - TIR'!$D$18)*(1-F804)))</f>
        <v>41189.7503473348</v>
      </c>
      <c r="H804" s="17">
        <f ca="1" t="shared" ref="H804:L804" si="5979">RAND()</f>
        <v>0.808055122739817</v>
      </c>
      <c r="I804" s="18">
        <f ca="1">IF(H804&lt;=('Ejercicio 3 - TIR'!$D$18-'Ejercicio 3 - TIR'!$C$18)/('Ejercicio 3 - TIR'!$E$18-'Ejercicio 3 - TIR'!$C$18),'Ejercicio 3 - TIR'!$C$18+SQRT(('Ejercicio 3 - TIR'!$E$18-'Ejercicio 3 - TIR'!$C$18)*('Ejercicio 3 - TIR'!$D$18-'Ejercicio 3 - TIR'!$C$18)*H804),'Ejercicio 3 - TIR'!$E$18-SQRT(('Ejercicio 3 - TIR'!$E$18-'Ejercicio 3 - TIR'!$C$18)*('Ejercicio 3 - TIR'!$E$18-'Ejercicio 3 - TIR'!$D$18)*(1-H804)))</f>
        <v>41205.8115763033</v>
      </c>
      <c r="J804" s="17">
        <f ca="1" t="shared" si="5979"/>
        <v>0.769985999798412</v>
      </c>
      <c r="K804" s="18">
        <f ca="1">IF(J804&lt;=('Ejercicio 3 - TIR'!$D$18-'Ejercicio 3 - TIR'!$C$18)/('Ejercicio 3 - TIR'!$E$18-'Ejercicio 3 - TIR'!$C$18),'Ejercicio 3 - TIR'!$C$18+SQRT(('Ejercicio 3 - TIR'!$E$18-'Ejercicio 3 - TIR'!$C$18)*('Ejercicio 3 - TIR'!$D$18-'Ejercicio 3 - TIR'!$C$18)*J804),'Ejercicio 3 - TIR'!$E$18-SQRT(('Ejercicio 3 - TIR'!$E$18-'Ejercicio 3 - TIR'!$C$18)*('Ejercicio 3 - TIR'!$E$18-'Ejercicio 3 - TIR'!$D$18)*(1-J804)))</f>
        <v>40846.5616634987</v>
      </c>
      <c r="L804" s="17">
        <f ca="1" t="shared" si="5979"/>
        <v>0.775869207299123</v>
      </c>
      <c r="M804" s="18">
        <f ca="1">IF(L804&lt;=('Ejercicio 3 - TIR'!$D$18-'Ejercicio 3 - TIR'!$C$18)/('Ejercicio 3 - TIR'!$E$18-'Ejercicio 3 - TIR'!$C$18),'Ejercicio 3 - TIR'!$C$18+SQRT(('Ejercicio 3 - TIR'!$E$18-'Ejercicio 3 - TIR'!$C$18)*('Ejercicio 3 - TIR'!$D$18-'Ejercicio 3 - TIR'!$C$18)*L804),'Ejercicio 3 - TIR'!$E$18-SQRT(('Ejercicio 3 - TIR'!$E$18-'Ejercicio 3 - TIR'!$C$18)*('Ejercicio 3 - TIR'!$E$18-'Ejercicio 3 - TIR'!$D$18)*(1-L804)))</f>
        <v>40900.0232375578</v>
      </c>
      <c r="N804" s="17">
        <f ca="1" t="shared" ref="N804:R804" si="5980">RAND()</f>
        <v>0.739987440941417</v>
      </c>
      <c r="O804" s="18">
        <f ca="1">IF(N804&lt;=('Ejercicio 3 - TIR'!$D$18-'Ejercicio 3 - TIR'!$C$18)/('Ejercicio 3 - TIR'!$E$18-'Ejercicio 3 - TIR'!$C$18),'Ejercicio 3 - TIR'!$C$18+SQRT(('Ejercicio 3 - TIR'!$E$18-'Ejercicio 3 - TIR'!$C$18)*('Ejercicio 3 - TIR'!$D$18-'Ejercicio 3 - TIR'!$C$18)*N804),'Ejercicio 3 - TIR'!$E$18-SQRT(('Ejercicio 3 - TIR'!$E$18-'Ejercicio 3 - TIR'!$C$18)*('Ejercicio 3 - TIR'!$E$18-'Ejercicio 3 - TIR'!$D$18)*(1-N804)))</f>
        <v>40584.0129156219</v>
      </c>
      <c r="P804" s="17">
        <f ca="1" t="shared" si="5980"/>
        <v>0.103027150887667</v>
      </c>
      <c r="Q804" s="19">
        <f ca="1">IF(P804&lt;=('Ejercicio 3 - TIR'!$D$22-'Ejercicio 3 - TIR'!$C$22)/('Ejercicio 3 - TIR'!$E$22-'Ejercicio 3 - TIR'!$C$22),'Ejercicio 3 - TIR'!$C$22+SQRT(('Ejercicio 3 - TIR'!$E$22-'Ejercicio 3 - TIR'!$C$22)*('Ejercicio 3 - TIR'!$D$22-'Ejercicio 3 - TIR'!$C$22)*P804),'Ejercicio 3 - TIR'!$E$22-SQRT(('Ejercicio 3 - TIR'!$E$22-'Ejercicio 3 - TIR'!$C$22)*('Ejercicio 3 - TIR'!$E$22-'Ejercicio 3 - TIR'!$D$22)*(1-P804)))</f>
        <v>0.133617961359829</v>
      </c>
      <c r="R804" s="17">
        <f ca="1" t="shared" si="5980"/>
        <v>0.943183870258</v>
      </c>
      <c r="S804" s="19">
        <f ca="1">IF(R804&lt;=('Ejercicio 3 - TIR'!$D$23-'Ejercicio 3 - TIR'!$C$23)/('Ejercicio 3 - TIR'!$E$23-'Ejercicio 3 - TIR'!$C$23),'Ejercicio 3 - TIR'!$C$23+SQRT(('Ejercicio 3 - TIR'!$E$23-'Ejercicio 3 - TIR'!$C$23)*('Ejercicio 3 - TIR'!$D$23-'Ejercicio 3 - TIR'!$C$23)*R804),'Ejercicio 3 - TIR'!$E$23-SQRT(('Ejercicio 3 - TIR'!$E$23-'Ejercicio 3 - TIR'!$C$23)*('Ejercicio 3 - TIR'!$E$23-'Ejercicio 3 - TIR'!$D$23)*(1-R804)))</f>
        <v>0.169887184687952</v>
      </c>
      <c r="T804" s="17">
        <f ca="1" t="shared" ref="T804:X804" si="5981">RAND()</f>
        <v>0.318064357236379</v>
      </c>
      <c r="U804" s="19">
        <f ca="1">IF(T804&lt;=('Ejercicio 3 - TIR'!$D$24-'Ejercicio 3 - TIR'!$C$24)/('Ejercicio 3 - TIR'!$E$24-'Ejercicio 3 - TIR'!$C$24),'Ejercicio 3 - TIR'!$C$24+SQRT(('Ejercicio 3 - TIR'!$E$24-'Ejercicio 3 - TIR'!$C$24)*('Ejercicio 3 - TIR'!$D$24-'Ejercicio 3 - TIR'!$C$24)*T804),'Ejercicio 3 - TIR'!$E$24-SQRT(('Ejercicio 3 - TIR'!$E$24-'Ejercicio 3 - TIR'!$C$24)*('Ejercicio 3 - TIR'!$E$24-'Ejercicio 3 - TIR'!$D$24)*(1-T804)))</f>
        <v>0.175844441379074</v>
      </c>
      <c r="V804" s="17">
        <f ca="1" t="shared" si="5981"/>
        <v>0.734054732506104</v>
      </c>
      <c r="W804" s="19">
        <f ca="1">IF(V804&lt;=('Ejercicio 3 - TIR'!$D$25-'Ejercicio 3 - TIR'!$C$25)/('Ejercicio 3 - TIR'!$E$25-'Ejercicio 3 - TIR'!$C$25),'Ejercicio 3 - TIR'!$C$25+SQRT(('Ejercicio 3 - TIR'!$E$25-'Ejercicio 3 - TIR'!$C$25)*('Ejercicio 3 - TIR'!$D$25-'Ejercicio 3 - TIR'!$C$25)*V804),'Ejercicio 3 - TIR'!$E$25-SQRT(('Ejercicio 3 - TIR'!$E$25-'Ejercicio 3 - TIR'!$C$25)*('Ejercicio 3 - TIR'!$E$25-'Ejercicio 3 - TIR'!$D$25)*(1-V804)))</f>
        <v>0.219490846681223</v>
      </c>
      <c r="X804" s="17">
        <f ca="1" t="shared" si="5981"/>
        <v>0.679558130016955</v>
      </c>
      <c r="Y804" s="19">
        <f ca="1">IF(X804&lt;=('Ejercicio 3 - TIR'!$D$26-'Ejercicio 3 - TIR'!$C$26)/('Ejercicio 3 - TIR'!$E$26-'Ejercicio 3 - TIR'!$C$26),'Ejercicio 3 - TIR'!$C$26+SQRT(('Ejercicio 3 - TIR'!$E$26-'Ejercicio 3 - TIR'!$C$26)*('Ejercicio 3 - TIR'!$D$26-'Ejercicio 3 - TIR'!$C$26)*X804),'Ejercicio 3 - TIR'!$E$26-SQRT(('Ejercicio 3 - TIR'!$E$26-'Ejercicio 3 - TIR'!$C$26)*('Ejercicio 3 - TIR'!$E$26-'Ejercicio 3 - TIR'!$D$26)*(1-X804)))</f>
        <v>0.238402090221882</v>
      </c>
      <c r="Z804" s="17">
        <f ca="1" t="shared" si="5716"/>
        <v>1.13361796135983</v>
      </c>
      <c r="AA804" s="17">
        <f ca="1" t="shared" si="5717"/>
        <v>1.32620512532695</v>
      </c>
      <c r="AB804" s="17">
        <f ca="1" t="shared" si="5718"/>
        <v>1.55941092474413</v>
      </c>
      <c r="AC804" s="17">
        <f ca="1" t="shared" si="5719"/>
        <v>1.90168734894017</v>
      </c>
      <c r="AD804" s="17">
        <f ca="1" t="shared" si="5720"/>
        <v>2.35505358787601</v>
      </c>
      <c r="AE804" s="16">
        <f ca="1" t="shared" si="5721"/>
        <v>4856.77023376415</v>
      </c>
      <c r="AF804" s="16">
        <f ca="1" t="shared" si="5722"/>
        <v>5681.87325545459</v>
      </c>
      <c r="AG804" s="16">
        <f ca="1" t="shared" si="5723"/>
        <v>6680.9990840467</v>
      </c>
      <c r="AH804" s="16">
        <f ca="1" t="shared" si="5724"/>
        <v>8147.41722968058</v>
      </c>
      <c r="AI804" s="16">
        <f ca="1" t="shared" si="5725"/>
        <v>10089.7785271462</v>
      </c>
      <c r="AJ804" s="18">
        <f ca="1" t="shared" si="5726"/>
        <v>46693.440817666</v>
      </c>
      <c r="AK804" s="18">
        <f ca="1" t="shared" si="5727"/>
        <v>54647.3585057499</v>
      </c>
      <c r="AL804" s="18">
        <f ca="1" t="shared" si="5728"/>
        <v>63696.5744962945</v>
      </c>
      <c r="AM804" s="18">
        <f ca="1" t="shared" si="5729"/>
        <v>77779.0567622225</v>
      </c>
      <c r="AN804" s="18">
        <f ca="1" t="shared" si="5730"/>
        <v>95577.5252273418</v>
      </c>
      <c r="AO804" s="18">
        <f ca="1">C804/'Ejercicio 3 - TIR'!$D$7</f>
        <v>16346.5079790051</v>
      </c>
      <c r="AP804" s="18">
        <f ca="1" t="shared" si="5731"/>
        <v>30346.9328386609</v>
      </c>
      <c r="AQ804" s="18">
        <f ca="1" t="shared" si="5732"/>
        <v>38300.8505267448</v>
      </c>
      <c r="AR804" s="18">
        <f ca="1" t="shared" si="5733"/>
        <v>47350.0665172894</v>
      </c>
      <c r="AS804" s="18">
        <f ca="1" t="shared" si="5734"/>
        <v>61432.5487832174</v>
      </c>
      <c r="AT804" s="18">
        <f ca="1" t="shared" si="5735"/>
        <v>79231.0172483367</v>
      </c>
      <c r="AU804" s="18">
        <f ca="1">AP804*'Ejercicio 3 - TIR'!$D$5</f>
        <v>15173.4664193304</v>
      </c>
      <c r="AV804" s="18">
        <f ca="1">AQ804*'Ejercicio 3 - TIR'!$D$5</f>
        <v>19150.4252633724</v>
      </c>
      <c r="AW804" s="18">
        <f ca="1">AR804*'Ejercicio 3 - TIR'!$D$5</f>
        <v>23675.0332586447</v>
      </c>
      <c r="AX804" s="18">
        <f ca="1">AS804*'Ejercicio 3 - TIR'!$D$5</f>
        <v>30716.2743916087</v>
      </c>
      <c r="AY804" s="18">
        <f ca="1">AT804*'Ejercicio 3 - TIR'!$D$5</f>
        <v>39615.5086241684</v>
      </c>
      <c r="AZ804" s="18">
        <f ca="1" t="shared" ref="AZ804:BD804" si="5982">AJ804-AU804-AE804</f>
        <v>26663.2041645714</v>
      </c>
      <c r="BA804" s="18">
        <f ca="1" t="shared" si="5982"/>
        <v>29815.0599869229</v>
      </c>
      <c r="BB804" s="18">
        <f ca="1" t="shared" si="5982"/>
        <v>33340.5421536031</v>
      </c>
      <c r="BC804" s="18">
        <f ca="1" t="shared" si="5982"/>
        <v>38915.3651409332</v>
      </c>
      <c r="BD804" s="18">
        <f ca="1" t="shared" si="5982"/>
        <v>45872.2380760272</v>
      </c>
      <c r="BE804" s="18">
        <f ca="1" t="shared" ref="BE804:BI804" si="5983">AZ804/Z804</f>
        <v>23520.449634185</v>
      </c>
      <c r="BF804" s="18">
        <f ca="1" t="shared" si="5983"/>
        <v>22481.4845136213</v>
      </c>
      <c r="BG804" s="18">
        <f ca="1" t="shared" si="5983"/>
        <v>21380.2158395637</v>
      </c>
      <c r="BH804" s="18">
        <f ca="1" t="shared" si="5983"/>
        <v>20463.5978477857</v>
      </c>
      <c r="BI804" s="18">
        <f ca="1" t="shared" si="5983"/>
        <v>19478.2141315938</v>
      </c>
      <c r="BJ804" s="18">
        <f ca="1" t="shared" si="5738"/>
        <v>85601.9209402065</v>
      </c>
      <c r="BK804" s="18">
        <f ca="1" t="shared" si="5739"/>
        <v>38496.9022651998</v>
      </c>
      <c r="BL804" s="18">
        <f ca="1" t="shared" si="5740"/>
        <v>124098.823205406</v>
      </c>
      <c r="BM804" s="18">
        <f ca="1">BK804*'Ejercicio 3 - TIR'!$D$5</f>
        <v>19248.4511325999</v>
      </c>
      <c r="BN804" s="18">
        <f ca="1" t="shared" si="5741"/>
        <v>104850.372072806</v>
      </c>
      <c r="BO804" s="18">
        <f ca="1" t="shared" si="5742"/>
        <v>44521.4379038268</v>
      </c>
      <c r="BP804" s="18">
        <f ca="1" t="shared" si="5743"/>
        <v>-118080.72380935</v>
      </c>
      <c r="BQ804" s="18">
        <f ca="1" t="shared" ref="BQ804:BT804" si="5984">BE804</f>
        <v>23520.449634185</v>
      </c>
      <c r="BR804" s="18">
        <f ca="1" t="shared" si="5984"/>
        <v>22481.4845136213</v>
      </c>
      <c r="BS804" s="18">
        <f ca="1" t="shared" si="5984"/>
        <v>21380.2158395637</v>
      </c>
      <c r="BT804" s="18">
        <f ca="1" t="shared" si="5984"/>
        <v>20463.5978477857</v>
      </c>
      <c r="BU804" s="18">
        <f ca="1" t="shared" si="5745"/>
        <v>63999.6520354207</v>
      </c>
      <c r="BV804" s="20">
        <f ca="1" t="shared" si="5746"/>
        <v>7.59933281896976</v>
      </c>
    </row>
    <row r="805" ht="15" customHeight="1" spans="1:74">
      <c r="A805" s="16">
        <v>804</v>
      </c>
      <c r="B805" s="17">
        <f ca="1" t="shared" ref="B805:F805" si="5985">RAND()</f>
        <v>0.445393337140139</v>
      </c>
      <c r="C805" s="18">
        <f ca="1">IF(B805&lt;=('Ejercicio 3 - TIR'!$D$13-'Ejercicio 3 - TIR'!$C$13)/('Ejercicio 3 - TIR'!$E$13-'Ejercicio 3 - TIR'!$C$13),'Ejercicio 3 - TIR'!$C$13+SQRT(('Ejercicio 3 - TIR'!$E$13-'Ejercicio 3 - TIR'!$C$13)*('Ejercicio 3 - TIR'!$D$13-'Ejercicio 3 - TIR'!$C$13)*B805),'Ejercicio 3 - TIR'!$E$13-SQRT(('Ejercicio 3 - TIR'!$E$13-'Ejercicio 3 - TIR'!$C$13)*('Ejercicio 3 - TIR'!$E$13-'Ejercicio 3 - TIR'!$D$13)*(1-B805)))</f>
        <v>74202.1707224845</v>
      </c>
      <c r="D805" s="17">
        <f ca="1" t="shared" si="5985"/>
        <v>0.688324939735616</v>
      </c>
      <c r="E805" s="18">
        <f ca="1">IF(D805&lt;=('Ejercicio 3 - TIR'!$D$14-'Ejercicio 3 - TIR'!$C$14)/('Ejercicio 3 - TIR'!$E$14-'Ejercicio 3 - TIR'!$C$14),'Ejercicio 3 - TIR'!$C$14+SQRT(('Ejercicio 3 - TIR'!$E$14-'Ejercicio 3 - TIR'!$C$14)*('Ejercicio 3 - TIR'!$D$14-'Ejercicio 3 - TIR'!$C$14)*D805),'Ejercicio 3 - TIR'!$E$14-SQRT(('Ejercicio 3 - TIR'!$E$14-'Ejercicio 3 - TIR'!$C$14)*('Ejercicio 3 - TIR'!$E$14-'Ejercicio 3 - TIR'!$D$14)*(1-D805)))</f>
        <v>33162.510764933</v>
      </c>
      <c r="F805" s="17">
        <f ca="1" t="shared" si="5985"/>
        <v>0.876388860012939</v>
      </c>
      <c r="G805" s="18">
        <f ca="1">IF(F805&lt;=('Ejercicio 3 - TIR'!$D$18-'Ejercicio 3 - TIR'!$C$18)/('Ejercicio 3 - TIR'!$E$18-'Ejercicio 3 - TIR'!$C$18),'Ejercicio 3 - TIR'!$C$18+SQRT(('Ejercicio 3 - TIR'!$E$18-'Ejercicio 3 - TIR'!$C$18)*('Ejercicio 3 - TIR'!$D$18-'Ejercicio 3 - TIR'!$C$18)*F805),'Ejercicio 3 - TIR'!$E$18-SQRT(('Ejercicio 3 - TIR'!$E$18-'Ejercicio 3 - TIR'!$C$18)*('Ejercicio 3 - TIR'!$E$18-'Ejercicio 3 - TIR'!$D$18)*(1-F805)))</f>
        <v>41955.1953266212</v>
      </c>
      <c r="H805" s="17">
        <f ca="1" t="shared" ref="H805:L805" si="5986">RAND()</f>
        <v>0.605172510069377</v>
      </c>
      <c r="I805" s="18">
        <f ca="1">IF(H805&lt;=('Ejercicio 3 - TIR'!$D$18-'Ejercicio 3 - TIR'!$C$18)/('Ejercicio 3 - TIR'!$E$18-'Ejercicio 3 - TIR'!$C$18),'Ejercicio 3 - TIR'!$C$18+SQRT(('Ejercicio 3 - TIR'!$E$18-'Ejercicio 3 - TIR'!$C$18)*('Ejercicio 3 - TIR'!$D$18-'Ejercicio 3 - TIR'!$C$18)*H805),'Ejercicio 3 - TIR'!$E$18-SQRT(('Ejercicio 3 - TIR'!$E$18-'Ejercicio 3 - TIR'!$C$18)*('Ejercicio 3 - TIR'!$E$18-'Ejercicio 3 - TIR'!$D$18)*(1-H805)))</f>
        <v>39527.6375093937</v>
      </c>
      <c r="J805" s="17">
        <f ca="1" t="shared" si="5986"/>
        <v>0.544360222656794</v>
      </c>
      <c r="K805" s="18">
        <f ca="1">IF(J805&lt;=('Ejercicio 3 - TIR'!$D$18-'Ejercicio 3 - TIR'!$C$18)/('Ejercicio 3 - TIR'!$E$18-'Ejercicio 3 - TIR'!$C$18),'Ejercicio 3 - TIR'!$C$18+SQRT(('Ejercicio 3 - TIR'!$E$18-'Ejercicio 3 - TIR'!$C$18)*('Ejercicio 3 - TIR'!$D$18-'Ejercicio 3 - TIR'!$C$18)*J805),'Ejercicio 3 - TIR'!$E$18-SQRT(('Ejercicio 3 - TIR'!$E$18-'Ejercicio 3 - TIR'!$C$18)*('Ejercicio 3 - TIR'!$E$18-'Ejercicio 3 - TIR'!$D$18)*(1-J805)))</f>
        <v>39036.2621364433</v>
      </c>
      <c r="L805" s="17">
        <f ca="1" t="shared" si="5986"/>
        <v>0.210550129557965</v>
      </c>
      <c r="M805" s="18">
        <f ca="1">IF(L805&lt;=('Ejercicio 3 - TIR'!$D$18-'Ejercicio 3 - TIR'!$C$18)/('Ejercicio 3 - TIR'!$E$18-'Ejercicio 3 - TIR'!$C$18),'Ejercicio 3 - TIR'!$C$18+SQRT(('Ejercicio 3 - TIR'!$E$18-'Ejercicio 3 - TIR'!$C$18)*('Ejercicio 3 - TIR'!$D$18-'Ejercicio 3 - TIR'!$C$18)*L805),'Ejercicio 3 - TIR'!$E$18-SQRT(('Ejercicio 3 - TIR'!$E$18-'Ejercicio 3 - TIR'!$C$18)*('Ejercicio 3 - TIR'!$E$18-'Ejercicio 3 - TIR'!$D$18)*(1-L805)))</f>
        <v>35619.83268734</v>
      </c>
      <c r="N805" s="17">
        <f ca="1" t="shared" ref="N805:R805" si="5987">RAND()</f>
        <v>0.0582416402544621</v>
      </c>
      <c r="O805" s="18">
        <f ca="1">IF(N805&lt;=('Ejercicio 3 - TIR'!$D$18-'Ejercicio 3 - TIR'!$C$18)/('Ejercicio 3 - TIR'!$E$18-'Ejercicio 3 - TIR'!$C$18),'Ejercicio 3 - TIR'!$C$18+SQRT(('Ejercicio 3 - TIR'!$E$18-'Ejercicio 3 - TIR'!$C$18)*('Ejercicio 3 - TIR'!$D$18-'Ejercicio 3 - TIR'!$C$18)*N805),'Ejercicio 3 - TIR'!$E$18-SQRT(('Ejercicio 3 - TIR'!$E$18-'Ejercicio 3 - TIR'!$C$18)*('Ejercicio 3 - TIR'!$E$18-'Ejercicio 3 - TIR'!$D$18)*(1-N805)))</f>
        <v>32955.7141333643</v>
      </c>
      <c r="P805" s="17">
        <f ca="1" t="shared" si="5987"/>
        <v>0.738829692783787</v>
      </c>
      <c r="Q805" s="19">
        <f ca="1">IF(P805&lt;=('Ejercicio 3 - TIR'!$D$22-'Ejercicio 3 - TIR'!$C$22)/('Ejercicio 3 - TIR'!$E$22-'Ejercicio 3 - TIR'!$C$22),'Ejercicio 3 - TIR'!$C$22+SQRT(('Ejercicio 3 - TIR'!$E$22-'Ejercicio 3 - TIR'!$C$22)*('Ejercicio 3 - TIR'!$D$22-'Ejercicio 3 - TIR'!$C$22)*P805),'Ejercicio 3 - TIR'!$E$22-SQRT(('Ejercicio 3 - TIR'!$E$22-'Ejercicio 3 - TIR'!$C$22)*('Ejercicio 3 - TIR'!$E$22-'Ejercicio 3 - TIR'!$D$22)*(1-P805)))</f>
        <v>0.158318059289141</v>
      </c>
      <c r="R805" s="17">
        <f ca="1" t="shared" si="5987"/>
        <v>0.101153371728552</v>
      </c>
      <c r="S805" s="19">
        <f ca="1">IF(R805&lt;=('Ejercicio 3 - TIR'!$D$23-'Ejercicio 3 - TIR'!$C$23)/('Ejercicio 3 - TIR'!$E$23-'Ejercicio 3 - TIR'!$C$23),'Ejercicio 3 - TIR'!$C$23+SQRT(('Ejercicio 3 - TIR'!$E$23-'Ejercicio 3 - TIR'!$C$23)*('Ejercicio 3 - TIR'!$D$23-'Ejercicio 3 - TIR'!$C$23)*R805),'Ejercicio 3 - TIR'!$E$23-SQRT(('Ejercicio 3 - TIR'!$E$23-'Ejercicio 3 - TIR'!$C$23)*('Ejercicio 3 - TIR'!$E$23-'Ejercicio 3 - TIR'!$D$23)*(1-R805)))</f>
        <v>0.133493556577544</v>
      </c>
      <c r="T805" s="17">
        <f ca="1" t="shared" ref="T805:X805" si="5988">RAND()</f>
        <v>0.149081969113797</v>
      </c>
      <c r="U805" s="19">
        <f ca="1">IF(T805&lt;=('Ejercicio 3 - TIR'!$D$24-'Ejercicio 3 - TIR'!$C$24)/('Ejercicio 3 - TIR'!$E$24-'Ejercicio 3 - TIR'!$C$24),'Ejercicio 3 - TIR'!$C$24+SQRT(('Ejercicio 3 - TIR'!$E$24-'Ejercicio 3 - TIR'!$C$24)*('Ejercicio 3 - TIR'!$D$24-'Ejercicio 3 - TIR'!$C$24)*T805),'Ejercicio 3 - TIR'!$E$24-SQRT(('Ejercicio 3 - TIR'!$E$24-'Ejercicio 3 - TIR'!$C$24)*('Ejercicio 3 - TIR'!$E$24-'Ejercicio 3 - TIR'!$D$24)*(1-T805)))</f>
        <v>0.16769384455507</v>
      </c>
      <c r="V805" s="17">
        <f ca="1" t="shared" si="5988"/>
        <v>0.323016628281303</v>
      </c>
      <c r="W805" s="19">
        <f ca="1">IF(V805&lt;=('Ejercicio 3 - TIR'!$D$25-'Ejercicio 3 - TIR'!$C$25)/('Ejercicio 3 - TIR'!$E$25-'Ejercicio 3 - TIR'!$C$25),'Ejercicio 3 - TIR'!$C$25+SQRT(('Ejercicio 3 - TIR'!$E$25-'Ejercicio 3 - TIR'!$C$25)*('Ejercicio 3 - TIR'!$D$25-'Ejercicio 3 - TIR'!$C$25)*V805),'Ejercicio 3 - TIR'!$E$25-SQRT(('Ejercicio 3 - TIR'!$E$25-'Ejercicio 3 - TIR'!$C$25)*('Ejercicio 3 - TIR'!$E$25-'Ejercicio 3 - TIR'!$D$25)*(1-V805)))</f>
        <v>0.201323087597759</v>
      </c>
      <c r="X805" s="17">
        <f ca="1" t="shared" si="5988"/>
        <v>0.76150621339239</v>
      </c>
      <c r="Y805" s="19">
        <f ca="1">IF(X805&lt;=('Ejercicio 3 - TIR'!$D$26-'Ejercicio 3 - TIR'!$C$26)/('Ejercicio 3 - TIR'!$E$26-'Ejercicio 3 - TIR'!$C$26),'Ejercicio 3 - TIR'!$C$26+SQRT(('Ejercicio 3 - TIR'!$E$26-'Ejercicio 3 - TIR'!$C$26)*('Ejercicio 3 - TIR'!$D$26-'Ejercicio 3 - TIR'!$C$26)*X805),'Ejercicio 3 - TIR'!$E$26-SQRT(('Ejercicio 3 - TIR'!$E$26-'Ejercicio 3 - TIR'!$C$26)*('Ejercicio 3 - TIR'!$E$26-'Ejercicio 3 - TIR'!$D$26)*(1-X805)))</f>
        <v>0.244113143803321</v>
      </c>
      <c r="Z805" s="17">
        <f ca="1" t="shared" si="5716"/>
        <v>1.15831805928914</v>
      </c>
      <c r="AA805" s="17">
        <f ca="1" t="shared" si="5717"/>
        <v>1.31294605667165</v>
      </c>
      <c r="AB805" s="17">
        <f ca="1" t="shared" si="5718"/>
        <v>1.53311902860834</v>
      </c>
      <c r="AC805" s="17">
        <f ca="1" t="shared" si="5719"/>
        <v>1.84177128510264</v>
      </c>
      <c r="AD805" s="17">
        <f ca="1" t="shared" si="5720"/>
        <v>2.29137186367573</v>
      </c>
      <c r="AE805" s="16">
        <f ca="1" t="shared" si="5721"/>
        <v>5250.22434545945</v>
      </c>
      <c r="AF805" s="16">
        <f ca="1" t="shared" si="5722"/>
        <v>5951.09546616484</v>
      </c>
      <c r="AG805" s="16">
        <f ca="1" t="shared" si="5723"/>
        <v>6949.05754420027</v>
      </c>
      <c r="AH805" s="16">
        <f ca="1" t="shared" si="5724"/>
        <v>8348.06326489317</v>
      </c>
      <c r="AI805" s="16">
        <f ca="1" t="shared" si="5725"/>
        <v>10385.9352331553</v>
      </c>
      <c r="AJ805" s="18">
        <f ca="1" t="shared" si="5726"/>
        <v>48597.4604278287</v>
      </c>
      <c r="AK805" s="18">
        <f ca="1" t="shared" si="5727"/>
        <v>51897.6557975048</v>
      </c>
      <c r="AL805" s="18">
        <f ca="1" t="shared" si="5728"/>
        <v>59847.2362871243</v>
      </c>
      <c r="AM805" s="18">
        <f ca="1" t="shared" si="5729"/>
        <v>65603.5850237032</v>
      </c>
      <c r="AN805" s="18">
        <f ca="1" t="shared" si="5730"/>
        <v>75513.7961125315</v>
      </c>
      <c r="AO805" s="18">
        <f ca="1">C805/'Ejercicio 3 - TIR'!$D$7</f>
        <v>14840.4341444969</v>
      </c>
      <c r="AP805" s="18">
        <f ca="1" t="shared" si="5731"/>
        <v>33757.0262833318</v>
      </c>
      <c r="AQ805" s="18">
        <f ca="1" t="shared" si="5732"/>
        <v>37057.2216530079</v>
      </c>
      <c r="AR805" s="18">
        <f ca="1" t="shared" si="5733"/>
        <v>45006.8021426274</v>
      </c>
      <c r="AS805" s="18">
        <f ca="1" t="shared" si="5734"/>
        <v>50763.1508792063</v>
      </c>
      <c r="AT805" s="18">
        <f ca="1" t="shared" si="5735"/>
        <v>60673.3619680346</v>
      </c>
      <c r="AU805" s="18">
        <f ca="1">AP805*'Ejercicio 3 - TIR'!$D$5</f>
        <v>16878.5131416659</v>
      </c>
      <c r="AV805" s="18">
        <f ca="1">AQ805*'Ejercicio 3 - TIR'!$D$5</f>
        <v>18528.610826504</v>
      </c>
      <c r="AW805" s="18">
        <f ca="1">AR805*'Ejercicio 3 - TIR'!$D$5</f>
        <v>22503.4010713137</v>
      </c>
      <c r="AX805" s="18">
        <f ca="1">AS805*'Ejercicio 3 - TIR'!$D$5</f>
        <v>25381.5754396032</v>
      </c>
      <c r="AY805" s="18">
        <f ca="1">AT805*'Ejercicio 3 - TIR'!$D$5</f>
        <v>30336.6809840173</v>
      </c>
      <c r="AZ805" s="18">
        <f ca="1" t="shared" ref="AZ805:BD805" si="5989">AJ805-AU805-AE805</f>
        <v>26468.7229407033</v>
      </c>
      <c r="BA805" s="18">
        <f ca="1" t="shared" si="5989"/>
        <v>27417.949504836</v>
      </c>
      <c r="BB805" s="18">
        <f ca="1" t="shared" si="5989"/>
        <v>30394.7776716103</v>
      </c>
      <c r="BC805" s="18">
        <f ca="1" t="shared" si="5989"/>
        <v>31873.9463192069</v>
      </c>
      <c r="BD805" s="18">
        <f ca="1" t="shared" si="5989"/>
        <v>34791.179895359</v>
      </c>
      <c r="BE805" s="18">
        <f ca="1" t="shared" ref="BE805:BI805" si="5990">AZ805/Z805</f>
        <v>22850.9973823141</v>
      </c>
      <c r="BF805" s="18">
        <f ca="1" t="shared" si="5990"/>
        <v>20882.7692238486</v>
      </c>
      <c r="BG805" s="18">
        <f ca="1" t="shared" si="5990"/>
        <v>19825.4519736806</v>
      </c>
      <c r="BH805" s="18">
        <f ca="1" t="shared" si="5990"/>
        <v>17306.137074143</v>
      </c>
      <c r="BI805" s="18">
        <f ca="1" t="shared" si="5990"/>
        <v>15183.5590053673</v>
      </c>
      <c r="BJ805" s="18">
        <f ca="1" t="shared" si="5738"/>
        <v>75987.6440956109</v>
      </c>
      <c r="BK805" s="18">
        <f ca="1" t="shared" si="5739"/>
        <v>34004.9532434329</v>
      </c>
      <c r="BL805" s="18">
        <f ca="1" t="shared" si="5740"/>
        <v>109992.597339044</v>
      </c>
      <c r="BM805" s="18">
        <f ca="1">BK805*'Ejercicio 3 - TIR'!$D$5</f>
        <v>17002.4766217164</v>
      </c>
      <c r="BN805" s="18">
        <f ca="1" t="shared" si="5741"/>
        <v>92990.1207173274</v>
      </c>
      <c r="BO805" s="18">
        <f ca="1" t="shared" si="5742"/>
        <v>40582.7278371814</v>
      </c>
      <c r="BP805" s="18">
        <f ca="1" t="shared" si="5743"/>
        <v>-107364.681487418</v>
      </c>
      <c r="BQ805" s="18">
        <f ca="1" t="shared" ref="BQ805:BT805" si="5991">BE805</f>
        <v>22850.9973823141</v>
      </c>
      <c r="BR805" s="18">
        <f ca="1" t="shared" si="5991"/>
        <v>20882.7692238486</v>
      </c>
      <c r="BS805" s="18">
        <f ca="1" t="shared" si="5991"/>
        <v>19825.4519736806</v>
      </c>
      <c r="BT805" s="18">
        <f ca="1" t="shared" si="5991"/>
        <v>17306.137074143</v>
      </c>
      <c r="BU805" s="18">
        <f ca="1" t="shared" si="5745"/>
        <v>55766.2868425487</v>
      </c>
      <c r="BV805" s="20">
        <f ca="1" t="shared" si="5746"/>
        <v>7.41591193652451</v>
      </c>
    </row>
    <row r="806" ht="15" customHeight="1" spans="1:74">
      <c r="A806" s="16">
        <v>805</v>
      </c>
      <c r="B806" s="17">
        <f ca="1" t="shared" ref="B806:F806" si="5992">RAND()</f>
        <v>0.402554123626398</v>
      </c>
      <c r="C806" s="18">
        <f ca="1">IF(B806&lt;=('Ejercicio 3 - TIR'!$D$13-'Ejercicio 3 - TIR'!$C$13)/('Ejercicio 3 - TIR'!$E$13-'Ejercicio 3 - TIR'!$C$13),'Ejercicio 3 - TIR'!$C$13+SQRT(('Ejercicio 3 - TIR'!$E$13-'Ejercicio 3 - TIR'!$C$13)*('Ejercicio 3 - TIR'!$D$13-'Ejercicio 3 - TIR'!$C$13)*B806),'Ejercicio 3 - TIR'!$E$13-SQRT(('Ejercicio 3 - TIR'!$E$13-'Ejercicio 3 - TIR'!$C$13)*('Ejercicio 3 - TIR'!$E$13-'Ejercicio 3 - TIR'!$D$13)*(1-B806)))</f>
        <v>73224.3571197941</v>
      </c>
      <c r="D806" s="17">
        <f ca="1" t="shared" si="5992"/>
        <v>0.690674971250806</v>
      </c>
      <c r="E806" s="18">
        <f ca="1">IF(D806&lt;=('Ejercicio 3 - TIR'!$D$14-'Ejercicio 3 - TIR'!$C$14)/('Ejercicio 3 - TIR'!$E$14-'Ejercicio 3 - TIR'!$C$14),'Ejercicio 3 - TIR'!$C$14+SQRT(('Ejercicio 3 - TIR'!$E$14-'Ejercicio 3 - TIR'!$C$14)*('Ejercicio 3 - TIR'!$D$14-'Ejercicio 3 - TIR'!$C$14)*D806),'Ejercicio 3 - TIR'!$E$14-SQRT(('Ejercicio 3 - TIR'!$E$14-'Ejercicio 3 - TIR'!$C$14)*('Ejercicio 3 - TIR'!$E$14-'Ejercicio 3 - TIR'!$D$14)*(1-D806)))</f>
        <v>33188.3368908629</v>
      </c>
      <c r="F806" s="17">
        <f ca="1" t="shared" si="5992"/>
        <v>0.705903775942353</v>
      </c>
      <c r="G806" s="18">
        <f ca="1">IF(F806&lt;=('Ejercicio 3 - TIR'!$D$18-'Ejercicio 3 - TIR'!$C$18)/('Ejercicio 3 - TIR'!$E$18-'Ejercicio 3 - TIR'!$C$18),'Ejercicio 3 - TIR'!$C$18+SQRT(('Ejercicio 3 - TIR'!$E$18-'Ejercicio 3 - TIR'!$C$18)*('Ejercicio 3 - TIR'!$D$18-'Ejercicio 3 - TIR'!$C$18)*F806),'Ejercicio 3 - TIR'!$E$18-SQRT(('Ejercicio 3 - TIR'!$E$18-'Ejercicio 3 - TIR'!$C$18)*('Ejercicio 3 - TIR'!$E$18-'Ejercicio 3 - TIR'!$D$18)*(1-F806)))</f>
        <v>40303.4888689237</v>
      </c>
      <c r="H806" s="17">
        <f ca="1" t="shared" ref="H806:L806" si="5993">RAND()</f>
        <v>0.673910116522416</v>
      </c>
      <c r="I806" s="18">
        <f ca="1">IF(H806&lt;=('Ejercicio 3 - TIR'!$D$18-'Ejercicio 3 - TIR'!$C$18)/('Ejercicio 3 - TIR'!$E$18-'Ejercicio 3 - TIR'!$C$18),'Ejercicio 3 - TIR'!$C$18+SQRT(('Ejercicio 3 - TIR'!$E$18-'Ejercicio 3 - TIR'!$C$18)*('Ejercicio 3 - TIR'!$D$18-'Ejercicio 3 - TIR'!$C$18)*H806),'Ejercicio 3 - TIR'!$E$18-SQRT(('Ejercicio 3 - TIR'!$E$18-'Ejercicio 3 - TIR'!$C$18)*('Ejercicio 3 - TIR'!$E$18-'Ejercicio 3 - TIR'!$D$18)*(1-H806)))</f>
        <v>40054.6242548398</v>
      </c>
      <c r="J806" s="17">
        <f ca="1" t="shared" si="5993"/>
        <v>0.417199999062743</v>
      </c>
      <c r="K806" s="18">
        <f ca="1">IF(J806&lt;=('Ejercicio 3 - TIR'!$D$18-'Ejercicio 3 - TIR'!$C$18)/('Ejercicio 3 - TIR'!$E$18-'Ejercicio 3 - TIR'!$C$18),'Ejercicio 3 - TIR'!$C$18+SQRT(('Ejercicio 3 - TIR'!$E$18-'Ejercicio 3 - TIR'!$C$18)*('Ejercicio 3 - TIR'!$D$18-'Ejercicio 3 - TIR'!$C$18)*J806),'Ejercicio 3 - TIR'!$E$18-SQRT(('Ejercicio 3 - TIR'!$E$18-'Ejercicio 3 - TIR'!$C$18)*('Ejercicio 3 - TIR'!$E$18-'Ejercicio 3 - TIR'!$D$18)*(1-J806)))</f>
        <v>37910.7521677405</v>
      </c>
      <c r="L806" s="17">
        <f ca="1" t="shared" si="5993"/>
        <v>0.330848634270755</v>
      </c>
      <c r="M806" s="18">
        <f ca="1">IF(L806&lt;=('Ejercicio 3 - TIR'!$D$18-'Ejercicio 3 - TIR'!$C$18)/('Ejercicio 3 - TIR'!$E$18-'Ejercicio 3 - TIR'!$C$18),'Ejercicio 3 - TIR'!$C$18+SQRT(('Ejercicio 3 - TIR'!$E$18-'Ejercicio 3 - TIR'!$C$18)*('Ejercicio 3 - TIR'!$D$18-'Ejercicio 3 - TIR'!$C$18)*L806),'Ejercicio 3 - TIR'!$E$18-SQRT(('Ejercicio 3 - TIR'!$E$18-'Ejercicio 3 - TIR'!$C$18)*('Ejercicio 3 - TIR'!$E$18-'Ejercicio 3 - TIR'!$D$18)*(1-L806)))</f>
        <v>37044.6643029042</v>
      </c>
      <c r="N806" s="17">
        <f ca="1" t="shared" ref="N806:R806" si="5994">RAND()</f>
        <v>0.476218005907159</v>
      </c>
      <c r="O806" s="18">
        <f ca="1">IF(N806&lt;=('Ejercicio 3 - TIR'!$D$18-'Ejercicio 3 - TIR'!$C$18)/('Ejercicio 3 - TIR'!$E$18-'Ejercicio 3 - TIR'!$C$18),'Ejercicio 3 - TIR'!$C$18+SQRT(('Ejercicio 3 - TIR'!$E$18-'Ejercicio 3 - TIR'!$C$18)*('Ejercicio 3 - TIR'!$D$18-'Ejercicio 3 - TIR'!$C$18)*N806),'Ejercicio 3 - TIR'!$E$18-SQRT(('Ejercicio 3 - TIR'!$E$18-'Ejercicio 3 - TIR'!$C$18)*('Ejercicio 3 - TIR'!$E$18-'Ejercicio 3 - TIR'!$D$18)*(1-N806)))</f>
        <v>38451.7868457548</v>
      </c>
      <c r="P806" s="17">
        <f ca="1" t="shared" si="5994"/>
        <v>0.342687094932502</v>
      </c>
      <c r="Q806" s="19">
        <f ca="1">IF(P806&lt;=('Ejercicio 3 - TIR'!$D$22-'Ejercicio 3 - TIR'!$C$22)/('Ejercicio 3 - TIR'!$E$22-'Ejercicio 3 - TIR'!$C$22),'Ejercicio 3 - TIR'!$C$22+SQRT(('Ejercicio 3 - TIR'!$E$22-'Ejercicio 3 - TIR'!$C$22)*('Ejercicio 3 - TIR'!$D$22-'Ejercicio 3 - TIR'!$C$22)*P806),'Ejercicio 3 - TIR'!$E$22-SQRT(('Ejercicio 3 - TIR'!$E$22-'Ejercicio 3 - TIR'!$C$22)*('Ejercicio 3 - TIR'!$E$22-'Ejercicio 3 - TIR'!$D$22)*(1-P806)))</f>
        <v>0.144836198800914</v>
      </c>
      <c r="R806" s="17">
        <f ca="1" t="shared" si="5994"/>
        <v>0.148759469584411</v>
      </c>
      <c r="S806" s="19">
        <f ca="1">IF(R806&lt;=('Ejercicio 3 - TIR'!$D$23-'Ejercicio 3 - TIR'!$C$23)/('Ejercicio 3 - TIR'!$E$23-'Ejercicio 3 - TIR'!$C$23),'Ejercicio 3 - TIR'!$C$23+SQRT(('Ejercicio 3 - TIR'!$E$23-'Ejercicio 3 - TIR'!$C$23)*('Ejercicio 3 - TIR'!$D$23-'Ejercicio 3 - TIR'!$C$23)*R806),'Ejercicio 3 - TIR'!$E$23-SQRT(('Ejercicio 3 - TIR'!$E$23-'Ejercicio 3 - TIR'!$C$23)*('Ejercicio 3 - TIR'!$E$23-'Ejercicio 3 - TIR'!$D$23)*(1-R806)))</f>
        <v>0.136363589008892</v>
      </c>
      <c r="T806" s="17">
        <f ca="1" t="shared" ref="T806:X806" si="5995">RAND()</f>
        <v>0.704275267989018</v>
      </c>
      <c r="U806" s="19">
        <f ca="1">IF(T806&lt;=('Ejercicio 3 - TIR'!$D$24-'Ejercicio 3 - TIR'!$C$24)/('Ejercicio 3 - TIR'!$E$24-'Ejercicio 3 - TIR'!$C$24),'Ejercicio 3 - TIR'!$C$24+SQRT(('Ejercicio 3 - TIR'!$E$24-'Ejercicio 3 - TIR'!$C$24)*('Ejercicio 3 - TIR'!$D$24-'Ejercicio 3 - TIR'!$C$24)*T806),'Ejercicio 3 - TIR'!$E$24-SQRT(('Ejercicio 3 - TIR'!$E$24-'Ejercicio 3 - TIR'!$C$24)*('Ejercicio 3 - TIR'!$E$24-'Ejercicio 3 - TIR'!$D$24)*(1-T806)))</f>
        <v>0.191224502617144</v>
      </c>
      <c r="V806" s="17">
        <f ca="1" t="shared" si="5995"/>
        <v>0.0276582000686072</v>
      </c>
      <c r="W806" s="19">
        <f ca="1">IF(V806&lt;=('Ejercicio 3 - TIR'!$D$25-'Ejercicio 3 - TIR'!$C$25)/('Ejercicio 3 - TIR'!$E$25-'Ejercicio 3 - TIR'!$C$25),'Ejercicio 3 - TIR'!$C$25+SQRT(('Ejercicio 3 - TIR'!$E$25-'Ejercicio 3 - TIR'!$C$25)*('Ejercicio 3 - TIR'!$D$25-'Ejercicio 3 - TIR'!$C$25)*V806),'Ejercicio 3 - TIR'!$E$25-SQRT(('Ejercicio 3 - TIR'!$E$25-'Ejercicio 3 - TIR'!$C$25)*('Ejercicio 3 - TIR'!$E$25-'Ejercicio 3 - TIR'!$D$25)*(1-V806)))</f>
        <v>0.186222658603527</v>
      </c>
      <c r="X806" s="17">
        <f ca="1" t="shared" si="5995"/>
        <v>0.16651800890092</v>
      </c>
      <c r="Y806" s="19">
        <f ca="1">IF(X806&lt;=('Ejercicio 3 - TIR'!$D$26-'Ejercicio 3 - TIR'!$C$26)/('Ejercicio 3 - TIR'!$E$26-'Ejercicio 3 - TIR'!$C$26),'Ejercicio 3 - TIR'!$C$26+SQRT(('Ejercicio 3 - TIR'!$E$26-'Ejercicio 3 - TIR'!$C$26)*('Ejercicio 3 - TIR'!$D$26-'Ejercicio 3 - TIR'!$C$26)*X806),'Ejercicio 3 - TIR'!$E$26-SQRT(('Ejercicio 3 - TIR'!$E$26-'Ejercicio 3 - TIR'!$C$26)*('Ejercicio 3 - TIR'!$E$26-'Ejercicio 3 - TIR'!$D$26)*(1-X806)))</f>
        <v>0.211203740802804</v>
      </c>
      <c r="Z806" s="17">
        <f ca="1" t="shared" si="5716"/>
        <v>1.14483619880091</v>
      </c>
      <c r="AA806" s="17">
        <f ca="1" t="shared" si="5717"/>
        <v>1.3009501716967</v>
      </c>
      <c r="AB806" s="17">
        <f ca="1" t="shared" si="5718"/>
        <v>1.54972372120909</v>
      </c>
      <c r="AC806" s="17">
        <f ca="1" t="shared" si="5719"/>
        <v>1.8383173926736</v>
      </c>
      <c r="AD806" s="17">
        <f ca="1" t="shared" si="5720"/>
        <v>2.22657690278912</v>
      </c>
      <c r="AE806" s="16">
        <f ca="1" t="shared" si="5721"/>
        <v>4806.87255979672</v>
      </c>
      <c r="AF806" s="16">
        <f ca="1" t="shared" si="5722"/>
        <v>5462.35495395896</v>
      </c>
      <c r="AG806" s="16">
        <f ca="1" t="shared" si="5723"/>
        <v>6506.89106314805</v>
      </c>
      <c r="AH806" s="16">
        <f ca="1" t="shared" si="5724"/>
        <v>7718.62161617101</v>
      </c>
      <c r="AI806" s="16">
        <f ca="1" t="shared" si="5725"/>
        <v>9348.82337534771</v>
      </c>
      <c r="AJ806" s="18">
        <f ca="1" t="shared" si="5726"/>
        <v>46140.8929951136</v>
      </c>
      <c r="AK806" s="18">
        <f ca="1" t="shared" si="5727"/>
        <v>52109.0703015808</v>
      </c>
      <c r="AL806" s="18">
        <f ca="1" t="shared" si="5728"/>
        <v>58751.1919232266</v>
      </c>
      <c r="AM806" s="18">
        <f ca="1" t="shared" si="5729"/>
        <v>68099.8506937838</v>
      </c>
      <c r="AN806" s="18">
        <f ca="1" t="shared" si="5730"/>
        <v>85615.8604617283</v>
      </c>
      <c r="AO806" s="18">
        <f ca="1">C806/'Ejercicio 3 - TIR'!$D$7</f>
        <v>14644.8714239588</v>
      </c>
      <c r="AP806" s="18">
        <f ca="1" t="shared" si="5731"/>
        <v>31496.0215711547</v>
      </c>
      <c r="AQ806" s="18">
        <f ca="1" t="shared" si="5732"/>
        <v>37464.198877622</v>
      </c>
      <c r="AR806" s="18">
        <f ca="1" t="shared" si="5733"/>
        <v>44106.3204992678</v>
      </c>
      <c r="AS806" s="18">
        <f ca="1" t="shared" si="5734"/>
        <v>53454.979269825</v>
      </c>
      <c r="AT806" s="18">
        <f ca="1" t="shared" si="5735"/>
        <v>70970.9890377695</v>
      </c>
      <c r="AU806" s="18">
        <f ca="1">AP806*'Ejercicio 3 - TIR'!$D$5</f>
        <v>15748.0107855774</v>
      </c>
      <c r="AV806" s="18">
        <f ca="1">AQ806*'Ejercicio 3 - TIR'!$D$5</f>
        <v>18732.099438811</v>
      </c>
      <c r="AW806" s="18">
        <f ca="1">AR806*'Ejercicio 3 - TIR'!$D$5</f>
        <v>22053.1602496339</v>
      </c>
      <c r="AX806" s="18">
        <f ca="1">AS806*'Ejercicio 3 - TIR'!$D$5</f>
        <v>26727.4896349125</v>
      </c>
      <c r="AY806" s="18">
        <f ca="1">AT806*'Ejercicio 3 - TIR'!$D$5</f>
        <v>35485.4945188847</v>
      </c>
      <c r="AZ806" s="18">
        <f ca="1" t="shared" ref="AZ806:BD806" si="5996">AJ806-AU806-AE806</f>
        <v>25586.0096497395</v>
      </c>
      <c r="BA806" s="18">
        <f ca="1" t="shared" si="5996"/>
        <v>27914.6159088108</v>
      </c>
      <c r="BB806" s="18">
        <f ca="1" t="shared" si="5996"/>
        <v>30191.1406104446</v>
      </c>
      <c r="BC806" s="18">
        <f ca="1" t="shared" si="5996"/>
        <v>33653.7394427003</v>
      </c>
      <c r="BD806" s="18">
        <f ca="1" t="shared" si="5996"/>
        <v>40781.5425674959</v>
      </c>
      <c r="BE806" s="18">
        <f ca="1" t="shared" ref="BE806:BI806" si="5997">AZ806/Z806</f>
        <v>22349.0571634072</v>
      </c>
      <c r="BF806" s="18">
        <f ca="1" t="shared" si="5997"/>
        <v>21457.0984470562</v>
      </c>
      <c r="BG806" s="18">
        <f ca="1" t="shared" si="5997"/>
        <v>19481.6277232238</v>
      </c>
      <c r="BH806" s="18">
        <f ca="1" t="shared" si="5997"/>
        <v>18306.8166448424</v>
      </c>
      <c r="BI806" s="18">
        <f ca="1" t="shared" si="5997"/>
        <v>18315.8023944337</v>
      </c>
      <c r="BJ806" s="18">
        <f ca="1" t="shared" si="5738"/>
        <v>73896.3843631796</v>
      </c>
      <c r="BK806" s="18">
        <f ca="1" t="shared" si="5739"/>
        <v>32607.9324569032</v>
      </c>
      <c r="BL806" s="18">
        <f ca="1" t="shared" si="5740"/>
        <v>106504.316820083</v>
      </c>
      <c r="BM806" s="18">
        <f ca="1">BK806*'Ejercicio 3 - TIR'!$D$5</f>
        <v>16303.9662284516</v>
      </c>
      <c r="BN806" s="18">
        <f ca="1" t="shared" si="5741"/>
        <v>90200.3505916312</v>
      </c>
      <c r="BO806" s="18">
        <f ca="1" t="shared" si="5742"/>
        <v>40510.7726028423</v>
      </c>
      <c r="BP806" s="18">
        <f ca="1" t="shared" si="5743"/>
        <v>-106412.694010657</v>
      </c>
      <c r="BQ806" s="18">
        <f ca="1" t="shared" ref="BQ806:BT806" si="5998">BE806</f>
        <v>22349.0571634072</v>
      </c>
      <c r="BR806" s="18">
        <f ca="1" t="shared" si="5998"/>
        <v>21457.0984470562</v>
      </c>
      <c r="BS806" s="18">
        <f ca="1" t="shared" si="5998"/>
        <v>19481.6277232238</v>
      </c>
      <c r="BT806" s="18">
        <f ca="1" t="shared" si="5998"/>
        <v>18306.8166448424</v>
      </c>
      <c r="BU806" s="18">
        <f ca="1" t="shared" si="5745"/>
        <v>58826.574997276</v>
      </c>
      <c r="BV806" s="20">
        <f ca="1" t="shared" si="5746"/>
        <v>8.49899853726661</v>
      </c>
    </row>
    <row r="807" ht="15" customHeight="1" spans="1:74">
      <c r="A807" s="16">
        <v>806</v>
      </c>
      <c r="B807" s="17">
        <f ca="1" t="shared" ref="B807:F807" si="5999">RAND()</f>
        <v>0.265007699690847</v>
      </c>
      <c r="C807" s="18">
        <f ca="1">IF(B807&lt;=('Ejercicio 3 - TIR'!$D$13-'Ejercicio 3 - TIR'!$C$13)/('Ejercicio 3 - TIR'!$E$13-'Ejercicio 3 - TIR'!$C$13),'Ejercicio 3 - TIR'!$C$13+SQRT(('Ejercicio 3 - TIR'!$E$13-'Ejercicio 3 - TIR'!$C$13)*('Ejercicio 3 - TIR'!$D$13-'Ejercicio 3 - TIR'!$C$13)*B807),'Ejercicio 3 - TIR'!$E$13-SQRT(('Ejercicio 3 - TIR'!$E$13-'Ejercicio 3 - TIR'!$C$13)*('Ejercicio 3 - TIR'!$E$13-'Ejercicio 3 - TIR'!$D$13)*(1-B807)))</f>
        <v>70301.6707478184</v>
      </c>
      <c r="D807" s="17">
        <f ca="1" t="shared" si="5999"/>
        <v>0.154499031322752</v>
      </c>
      <c r="E807" s="18">
        <f ca="1">IF(D807&lt;=('Ejercicio 3 - TIR'!$D$14-'Ejercicio 3 - TIR'!$C$14)/('Ejercicio 3 - TIR'!$E$14-'Ejercicio 3 - TIR'!$C$14),'Ejercicio 3 - TIR'!$C$14+SQRT(('Ejercicio 3 - TIR'!$E$14-'Ejercicio 3 - TIR'!$C$14)*('Ejercicio 3 - TIR'!$D$14-'Ejercicio 3 - TIR'!$C$14)*D807),'Ejercicio 3 - TIR'!$E$14-SQRT(('Ejercicio 3 - TIR'!$E$14-'Ejercicio 3 - TIR'!$C$14)*('Ejercicio 3 - TIR'!$E$14-'Ejercicio 3 - TIR'!$D$14)*(1-D807)))</f>
        <v>28404.0310441015</v>
      </c>
      <c r="F807" s="17">
        <f ca="1" t="shared" si="5999"/>
        <v>0.862195428623379</v>
      </c>
      <c r="G807" s="18">
        <f ca="1">IF(F807&lt;=('Ejercicio 3 - TIR'!$D$18-'Ejercicio 3 - TIR'!$C$18)/('Ejercicio 3 - TIR'!$E$18-'Ejercicio 3 - TIR'!$C$18),'Ejercicio 3 - TIR'!$C$18+SQRT(('Ejercicio 3 - TIR'!$E$18-'Ejercicio 3 - TIR'!$C$18)*('Ejercicio 3 - TIR'!$D$18-'Ejercicio 3 - TIR'!$C$18)*F807),'Ejercicio 3 - TIR'!$E$18-SQRT(('Ejercicio 3 - TIR'!$E$18-'Ejercicio 3 - TIR'!$C$18)*('Ejercicio 3 - TIR'!$E$18-'Ejercicio 3 - TIR'!$D$18)*(1-F807)))</f>
        <v>41785.1371952684</v>
      </c>
      <c r="H807" s="17">
        <f ca="1" t="shared" ref="H807:L807" si="6000">RAND()</f>
        <v>0.945768546157501</v>
      </c>
      <c r="I807" s="18">
        <f ca="1">IF(H807&lt;=('Ejercicio 3 - TIR'!$D$18-'Ejercicio 3 - TIR'!$C$18)/('Ejercicio 3 - TIR'!$E$18-'Ejercicio 3 - TIR'!$C$18),'Ejercicio 3 - TIR'!$C$18+SQRT(('Ejercicio 3 - TIR'!$E$18-'Ejercicio 3 - TIR'!$C$18)*('Ejercicio 3 - TIR'!$D$18-'Ejercicio 3 - TIR'!$C$18)*H807),'Ejercicio 3 - TIR'!$E$18-SQRT(('Ejercicio 3 - TIR'!$E$18-'Ejercicio 3 - TIR'!$C$18)*('Ejercicio 3 - TIR'!$E$18-'Ejercicio 3 - TIR'!$D$18)*(1-H807)))</f>
        <v>42983.2305441158</v>
      </c>
      <c r="J807" s="17">
        <f ca="1" t="shared" si="6000"/>
        <v>0.71238299046293</v>
      </c>
      <c r="K807" s="18">
        <f ca="1">IF(J807&lt;=('Ejercicio 3 - TIR'!$D$18-'Ejercicio 3 - TIR'!$C$18)/('Ejercicio 3 - TIR'!$E$18-'Ejercicio 3 - TIR'!$C$18),'Ejercicio 3 - TIR'!$C$18+SQRT(('Ejercicio 3 - TIR'!$E$18-'Ejercicio 3 - TIR'!$C$18)*('Ejercicio 3 - TIR'!$D$18-'Ejercicio 3 - TIR'!$C$18)*J807),'Ejercicio 3 - TIR'!$E$18-SQRT(('Ejercicio 3 - TIR'!$E$18-'Ejercicio 3 - TIR'!$C$18)*('Ejercicio 3 - TIR'!$E$18-'Ejercicio 3 - TIR'!$D$18)*(1-J807)))</f>
        <v>40355.5112536168</v>
      </c>
      <c r="L807" s="17">
        <f ca="1" t="shared" si="6000"/>
        <v>0.842282401070751</v>
      </c>
      <c r="M807" s="18">
        <f ca="1">IF(L807&lt;=('Ejercicio 3 - TIR'!$D$18-'Ejercicio 3 - TIR'!$C$18)/('Ejercicio 3 - TIR'!$E$18-'Ejercicio 3 - TIR'!$C$18),'Ejercicio 3 - TIR'!$C$18+SQRT(('Ejercicio 3 - TIR'!$E$18-'Ejercicio 3 - TIR'!$C$18)*('Ejercicio 3 - TIR'!$D$18-'Ejercicio 3 - TIR'!$C$18)*L807),'Ejercicio 3 - TIR'!$E$18-SQRT(('Ejercicio 3 - TIR'!$E$18-'Ejercicio 3 - TIR'!$C$18)*('Ejercicio 3 - TIR'!$E$18-'Ejercicio 3 - TIR'!$D$18)*(1-L807)))</f>
        <v>41560.694849291</v>
      </c>
      <c r="N807" s="17">
        <f ca="1" t="shared" ref="N807:R807" si="6001">RAND()</f>
        <v>0.139851154369145</v>
      </c>
      <c r="O807" s="18">
        <f ca="1">IF(N807&lt;=('Ejercicio 3 - TIR'!$D$18-'Ejercicio 3 - TIR'!$C$18)/('Ejercicio 3 - TIR'!$E$18-'Ejercicio 3 - TIR'!$C$18),'Ejercicio 3 - TIR'!$C$18+SQRT(('Ejercicio 3 - TIR'!$E$18-'Ejercicio 3 - TIR'!$C$18)*('Ejercicio 3 - TIR'!$D$18-'Ejercicio 3 - TIR'!$C$18)*N807),'Ejercicio 3 - TIR'!$E$18-SQRT(('Ejercicio 3 - TIR'!$E$18-'Ejercicio 3 - TIR'!$C$18)*('Ejercicio 3 - TIR'!$E$18-'Ejercicio 3 - TIR'!$D$18)*(1-N807)))</f>
        <v>34580.1389886522</v>
      </c>
      <c r="P807" s="17">
        <f ca="1" t="shared" si="6001"/>
        <v>0.540997514893766</v>
      </c>
      <c r="Q807" s="19">
        <f ca="1">IF(P807&lt;=('Ejercicio 3 - TIR'!$D$22-'Ejercicio 3 - TIR'!$C$22)/('Ejercicio 3 - TIR'!$E$22-'Ejercicio 3 - TIR'!$C$22),'Ejercicio 3 - TIR'!$C$22+SQRT(('Ejercicio 3 - TIR'!$E$22-'Ejercicio 3 - TIR'!$C$22)*('Ejercicio 3 - TIR'!$D$22-'Ejercicio 3 - TIR'!$C$22)*P807),'Ejercicio 3 - TIR'!$E$22-SQRT(('Ejercicio 3 - TIR'!$E$22-'Ejercicio 3 - TIR'!$C$22)*('Ejercicio 3 - TIR'!$E$22-'Ejercicio 3 - TIR'!$D$22)*(1-P807)))</f>
        <v>0.151256227227602</v>
      </c>
      <c r="R807" s="17">
        <f ca="1" t="shared" si="6001"/>
        <v>0.722134947660364</v>
      </c>
      <c r="S807" s="19">
        <f ca="1">IF(R807&lt;=('Ejercicio 3 - TIR'!$D$23-'Ejercicio 3 - TIR'!$C$23)/('Ejercicio 3 - TIR'!$E$23-'Ejercicio 3 - TIR'!$C$23),'Ejercicio 3 - TIR'!$C$23+SQRT(('Ejercicio 3 - TIR'!$E$23-'Ejercicio 3 - TIR'!$C$23)*('Ejercicio 3 - TIR'!$D$23-'Ejercicio 3 - TIR'!$C$23)*R807),'Ejercicio 3 - TIR'!$E$23-SQRT(('Ejercicio 3 - TIR'!$E$23-'Ejercicio 3 - TIR'!$C$23)*('Ejercicio 3 - TIR'!$E$23-'Ejercicio 3 - TIR'!$D$23)*(1-R807)))</f>
        <v>0.157635807767519</v>
      </c>
      <c r="T807" s="17">
        <f ca="1" t="shared" ref="T807:X807" si="6002">RAND()</f>
        <v>0.70702557490916</v>
      </c>
      <c r="U807" s="19">
        <f ca="1">IF(T807&lt;=('Ejercicio 3 - TIR'!$D$24-'Ejercicio 3 - TIR'!$C$24)/('Ejercicio 3 - TIR'!$E$24-'Ejercicio 3 - TIR'!$C$24),'Ejercicio 3 - TIR'!$C$24+SQRT(('Ejercicio 3 - TIR'!$E$24-'Ejercicio 3 - TIR'!$C$24)*('Ejercicio 3 - TIR'!$D$24-'Ejercicio 3 - TIR'!$C$24)*T807),'Ejercicio 3 - TIR'!$E$24-SQRT(('Ejercicio 3 - TIR'!$E$24-'Ejercicio 3 - TIR'!$C$24)*('Ejercicio 3 - TIR'!$E$24-'Ejercicio 3 - TIR'!$D$24)*(1-T807)))</f>
        <v>0.191358624504847</v>
      </c>
      <c r="V807" s="17">
        <f ca="1" t="shared" si="6002"/>
        <v>0.0154981245396972</v>
      </c>
      <c r="W807" s="19">
        <f ca="1">IF(V807&lt;=('Ejercicio 3 - TIR'!$D$25-'Ejercicio 3 - TIR'!$C$25)/('Ejercicio 3 - TIR'!$E$25-'Ejercicio 3 - TIR'!$C$25),'Ejercicio 3 - TIR'!$C$25+SQRT(('Ejercicio 3 - TIR'!$E$25-'Ejercicio 3 - TIR'!$C$25)*('Ejercicio 3 - TIR'!$D$25-'Ejercicio 3 - TIR'!$C$25)*V807),'Ejercicio 3 - TIR'!$E$25-SQRT(('Ejercicio 3 - TIR'!$E$25-'Ejercicio 3 - TIR'!$C$25)*('Ejercicio 3 - TIR'!$E$25-'Ejercicio 3 - TIR'!$D$25)*(1-V807)))</f>
        <v>0.184658044048265</v>
      </c>
      <c r="X807" s="17">
        <f ca="1" t="shared" si="6002"/>
        <v>0.353093193143524</v>
      </c>
      <c r="Y807" s="19">
        <f ca="1">IF(X807&lt;=('Ejercicio 3 - TIR'!$D$26-'Ejercicio 3 - TIR'!$C$26)/('Ejercicio 3 - TIR'!$E$26-'Ejercicio 3 - TIR'!$C$26),'Ejercicio 3 - TIR'!$C$26+SQRT(('Ejercicio 3 - TIR'!$E$26-'Ejercicio 3 - TIR'!$C$26)*('Ejercicio 3 - TIR'!$D$26-'Ejercicio 3 - TIR'!$C$26)*X807),'Ejercicio 3 - TIR'!$E$26-SQRT(('Ejercicio 3 - TIR'!$E$26-'Ejercicio 3 - TIR'!$C$26)*('Ejercicio 3 - TIR'!$E$26-'Ejercicio 3 - TIR'!$D$26)*(1-X807)))</f>
        <v>0.220895882063726</v>
      </c>
      <c r="Z807" s="17">
        <f ca="1" t="shared" si="5716"/>
        <v>1.1512562272276</v>
      </c>
      <c r="AA807" s="17">
        <f ca="1" t="shared" si="5717"/>
        <v>1.33273543255401</v>
      </c>
      <c r="AB807" s="17">
        <f ca="1" t="shared" si="5718"/>
        <v>1.58776585175642</v>
      </c>
      <c r="AC807" s="17">
        <f ca="1" t="shared" si="5719"/>
        <v>1.88095958834839</v>
      </c>
      <c r="AD807" s="17">
        <f ca="1" t="shared" si="5720"/>
        <v>2.29645581574283</v>
      </c>
      <c r="AE807" s="16">
        <f ca="1" t="shared" si="5721"/>
        <v>4296.28657378648</v>
      </c>
      <c r="AF807" s="16">
        <f ca="1" t="shared" si="5722"/>
        <v>4973.53517824607</v>
      </c>
      <c r="AG807" s="16">
        <f ca="1" t="shared" si="5723"/>
        <v>5925.2640288817</v>
      </c>
      <c r="AH807" s="16">
        <f ca="1" t="shared" si="5724"/>
        <v>7019.41169492454</v>
      </c>
      <c r="AI807" s="16">
        <f ca="1" t="shared" si="5725"/>
        <v>8569.97083284333</v>
      </c>
      <c r="AJ807" s="18">
        <f ca="1" t="shared" si="5726"/>
        <v>48105.3994016125</v>
      </c>
      <c r="AK807" s="18">
        <f ca="1" t="shared" si="5727"/>
        <v>57285.274351781</v>
      </c>
      <c r="AL807" s="18">
        <f ca="1" t="shared" si="5728"/>
        <v>64075.1026986647</v>
      </c>
      <c r="AM807" s="18">
        <f ca="1" t="shared" si="5729"/>
        <v>78173.9874751953</v>
      </c>
      <c r="AN807" s="18">
        <f ca="1" t="shared" si="5730"/>
        <v>79411.7612896856</v>
      </c>
      <c r="AO807" s="18">
        <f ca="1">C807/'Ejercicio 3 - TIR'!$D$7</f>
        <v>14060.3341495637</v>
      </c>
      <c r="AP807" s="18">
        <f ca="1" t="shared" si="5731"/>
        <v>34045.0652520488</v>
      </c>
      <c r="AQ807" s="18">
        <f ca="1" t="shared" si="5732"/>
        <v>43224.9402022173</v>
      </c>
      <c r="AR807" s="18">
        <f ca="1" t="shared" si="5733"/>
        <v>50014.768549101</v>
      </c>
      <c r="AS807" s="18">
        <f ca="1" t="shared" si="5734"/>
        <v>64113.6533256317</v>
      </c>
      <c r="AT807" s="18">
        <f ca="1" t="shared" si="5735"/>
        <v>65351.4271401219</v>
      </c>
      <c r="AU807" s="18">
        <f ca="1">AP807*'Ejercicio 3 - TIR'!$D$5</f>
        <v>17022.5326260244</v>
      </c>
      <c r="AV807" s="18">
        <f ca="1">AQ807*'Ejercicio 3 - TIR'!$D$5</f>
        <v>21612.4701011087</v>
      </c>
      <c r="AW807" s="18">
        <f ca="1">AR807*'Ejercicio 3 - TIR'!$D$5</f>
        <v>25007.3842745505</v>
      </c>
      <c r="AX807" s="18">
        <f ca="1">AS807*'Ejercicio 3 - TIR'!$D$5</f>
        <v>32056.8266628158</v>
      </c>
      <c r="AY807" s="18">
        <f ca="1">AT807*'Ejercicio 3 - TIR'!$D$5</f>
        <v>32675.713570061</v>
      </c>
      <c r="AZ807" s="18">
        <f ca="1" t="shared" ref="AZ807:BD807" si="6003">AJ807-AU807-AE807</f>
        <v>26786.5802018016</v>
      </c>
      <c r="BA807" s="18">
        <f ca="1" t="shared" si="6003"/>
        <v>30699.2690724263</v>
      </c>
      <c r="BB807" s="18">
        <f ca="1" t="shared" si="6003"/>
        <v>33142.4543952325</v>
      </c>
      <c r="BC807" s="18">
        <f ca="1" t="shared" si="6003"/>
        <v>39097.749117455</v>
      </c>
      <c r="BD807" s="18">
        <f ca="1" t="shared" si="6003"/>
        <v>38166.0768867813</v>
      </c>
      <c r="BE807" s="18">
        <f ca="1" t="shared" ref="BE807:BI807" si="6004">AZ807/Z807</f>
        <v>23267.2619424676</v>
      </c>
      <c r="BF807" s="18">
        <f ca="1" t="shared" si="6004"/>
        <v>23034.7811895383</v>
      </c>
      <c r="BG807" s="18">
        <f ca="1" t="shared" si="6004"/>
        <v>20873.6410085716</v>
      </c>
      <c r="BH807" s="18">
        <f ca="1" t="shared" si="6004"/>
        <v>20786.065452786</v>
      </c>
      <c r="BI807" s="18">
        <f ca="1" t="shared" si="6004"/>
        <v>16619.5563725383</v>
      </c>
      <c r="BJ807" s="18">
        <f ca="1" t="shared" si="5738"/>
        <v>65228.6022817666</v>
      </c>
      <c r="BK807" s="18">
        <f ca="1" t="shared" si="5739"/>
        <v>32288.936129053</v>
      </c>
      <c r="BL807" s="18">
        <f ca="1" t="shared" si="5740"/>
        <v>97517.5384108197</v>
      </c>
      <c r="BM807" s="18">
        <f ca="1">BK807*'Ejercicio 3 - TIR'!$D$5</f>
        <v>16144.4680645265</v>
      </c>
      <c r="BN807" s="18">
        <f ca="1" t="shared" si="5741"/>
        <v>81373.0703462932</v>
      </c>
      <c r="BO807" s="18">
        <f ca="1" t="shared" si="5742"/>
        <v>35434.1981188833</v>
      </c>
      <c r="BP807" s="18">
        <f ca="1" t="shared" si="5743"/>
        <v>-98705.7017919199</v>
      </c>
      <c r="BQ807" s="18">
        <f ca="1" t="shared" ref="BQ807:BT807" si="6005">BE807</f>
        <v>23267.2619424676</v>
      </c>
      <c r="BR807" s="18">
        <f ca="1" t="shared" si="6005"/>
        <v>23034.7811895383</v>
      </c>
      <c r="BS807" s="18">
        <f ca="1" t="shared" si="6005"/>
        <v>20873.6410085716</v>
      </c>
      <c r="BT807" s="18">
        <f ca="1" t="shared" si="6005"/>
        <v>20786.065452786</v>
      </c>
      <c r="BU807" s="18">
        <f ca="1" t="shared" si="5745"/>
        <v>52053.7544914216</v>
      </c>
      <c r="BV807" s="20">
        <f ca="1" t="shared" si="5746"/>
        <v>11.2843589802147</v>
      </c>
    </row>
    <row r="808" ht="15" customHeight="1" spans="1:74">
      <c r="A808" s="16">
        <v>807</v>
      </c>
      <c r="B808" s="17">
        <f ca="1" t="shared" ref="B808:F808" si="6006">RAND()</f>
        <v>0.490335471993845</v>
      </c>
      <c r="C808" s="18">
        <f ca="1">IF(B808&lt;=('Ejercicio 3 - TIR'!$D$13-'Ejercicio 3 - TIR'!$C$13)/('Ejercicio 3 - TIR'!$E$13-'Ejercicio 3 - TIR'!$C$13),'Ejercicio 3 - TIR'!$C$13+SQRT(('Ejercicio 3 - TIR'!$E$13-'Ejercicio 3 - TIR'!$C$13)*('Ejercicio 3 - TIR'!$D$13-'Ejercicio 3 - TIR'!$C$13)*B808),'Ejercicio 3 - TIR'!$E$13-SQRT(('Ejercicio 3 - TIR'!$E$13-'Ejercicio 3 - TIR'!$C$13)*('Ejercicio 3 - TIR'!$E$13-'Ejercicio 3 - TIR'!$D$13)*(1-B808)))</f>
        <v>75269.5039757108</v>
      </c>
      <c r="D808" s="17">
        <f ca="1" t="shared" si="6006"/>
        <v>0.619255418749083</v>
      </c>
      <c r="E808" s="18">
        <f ca="1">IF(D808&lt;=('Ejercicio 3 - TIR'!$D$14-'Ejercicio 3 - TIR'!$C$14)/('Ejercicio 3 - TIR'!$E$14-'Ejercicio 3 - TIR'!$C$14),'Ejercicio 3 - TIR'!$C$14+SQRT(('Ejercicio 3 - TIR'!$E$14-'Ejercicio 3 - TIR'!$C$14)*('Ejercicio 3 - TIR'!$D$14-'Ejercicio 3 - TIR'!$C$14)*D808),'Ejercicio 3 - TIR'!$E$14-SQRT(('Ejercicio 3 - TIR'!$E$14-'Ejercicio 3 - TIR'!$C$14)*('Ejercicio 3 - TIR'!$E$14-'Ejercicio 3 - TIR'!$D$14)*(1-D808)))</f>
        <v>32442.7725197902</v>
      </c>
      <c r="F808" s="17">
        <f ca="1" t="shared" si="6006"/>
        <v>0.191468987835745</v>
      </c>
      <c r="G808" s="18">
        <f ca="1">IF(F808&lt;=('Ejercicio 3 - TIR'!$D$18-'Ejercicio 3 - TIR'!$C$18)/('Ejercicio 3 - TIR'!$E$18-'Ejercicio 3 - TIR'!$C$18),'Ejercicio 3 - TIR'!$C$18+SQRT(('Ejercicio 3 - TIR'!$E$18-'Ejercicio 3 - TIR'!$C$18)*('Ejercicio 3 - TIR'!$D$18-'Ejercicio 3 - TIR'!$C$18)*F808),'Ejercicio 3 - TIR'!$E$18-SQRT(('Ejercicio 3 - TIR'!$E$18-'Ejercicio 3 - TIR'!$C$18)*('Ejercicio 3 - TIR'!$E$18-'Ejercicio 3 - TIR'!$D$18)*(1-F808)))</f>
        <v>35359.136887164</v>
      </c>
      <c r="H808" s="17">
        <f ca="1" t="shared" ref="H808:L808" si="6007">RAND()</f>
        <v>0.804477000829874</v>
      </c>
      <c r="I808" s="18">
        <f ca="1">IF(H808&lt;=('Ejercicio 3 - TIR'!$D$18-'Ejercicio 3 - TIR'!$C$18)/('Ejercicio 3 - TIR'!$E$18-'Ejercicio 3 - TIR'!$C$18),'Ejercicio 3 - TIR'!$C$18+SQRT(('Ejercicio 3 - TIR'!$E$18-'Ejercicio 3 - TIR'!$C$18)*('Ejercicio 3 - TIR'!$D$18-'Ejercicio 3 - TIR'!$C$18)*H808),'Ejercicio 3 - TIR'!$E$18-SQRT(('Ejercicio 3 - TIR'!$E$18-'Ejercicio 3 - TIR'!$C$18)*('Ejercicio 3 - TIR'!$E$18-'Ejercicio 3 - TIR'!$D$18)*(1-H808)))</f>
        <v>41170.6103700773</v>
      </c>
      <c r="J808" s="17">
        <f ca="1" t="shared" si="6007"/>
        <v>0.28733822442297</v>
      </c>
      <c r="K808" s="18">
        <f ca="1">IF(J808&lt;=('Ejercicio 3 - TIR'!$D$18-'Ejercicio 3 - TIR'!$C$18)/('Ejercicio 3 - TIR'!$E$18-'Ejercicio 3 - TIR'!$C$18),'Ejercicio 3 - TIR'!$C$18+SQRT(('Ejercicio 3 - TIR'!$E$18-'Ejercicio 3 - TIR'!$C$18)*('Ejercicio 3 - TIR'!$D$18-'Ejercicio 3 - TIR'!$C$18)*J808),'Ejercicio 3 - TIR'!$E$18-SQRT(('Ejercicio 3 - TIR'!$E$18-'Ejercicio 3 - TIR'!$C$18)*('Ejercicio 3 - TIR'!$E$18-'Ejercicio 3 - TIR'!$D$18)*(1-J808)))</f>
        <v>36565.1149010086</v>
      </c>
      <c r="L808" s="17">
        <f ca="1" t="shared" si="6007"/>
        <v>0.588142462572033</v>
      </c>
      <c r="M808" s="18">
        <f ca="1">IF(L808&lt;=('Ejercicio 3 - TIR'!$D$18-'Ejercicio 3 - TIR'!$C$18)/('Ejercicio 3 - TIR'!$E$18-'Ejercicio 3 - TIR'!$C$18),'Ejercicio 3 - TIR'!$C$18+SQRT(('Ejercicio 3 - TIR'!$E$18-'Ejercicio 3 - TIR'!$C$18)*('Ejercicio 3 - TIR'!$D$18-'Ejercicio 3 - TIR'!$C$18)*L808),'Ejercicio 3 - TIR'!$E$18-SQRT(('Ejercicio 3 - TIR'!$E$18-'Ejercicio 3 - TIR'!$C$18)*('Ejercicio 3 - TIR'!$E$18-'Ejercicio 3 - TIR'!$D$18)*(1-L808)))</f>
        <v>39392.6231365793</v>
      </c>
      <c r="N808" s="17">
        <f ca="1" t="shared" ref="N808:R808" si="6008">RAND()</f>
        <v>0.665725931497022</v>
      </c>
      <c r="O808" s="18">
        <f ca="1">IF(N808&lt;=('Ejercicio 3 - TIR'!$D$18-'Ejercicio 3 - TIR'!$C$18)/('Ejercicio 3 - TIR'!$E$18-'Ejercicio 3 - TIR'!$C$18),'Ejercicio 3 - TIR'!$C$18+SQRT(('Ejercicio 3 - TIR'!$E$18-'Ejercicio 3 - TIR'!$C$18)*('Ejercicio 3 - TIR'!$D$18-'Ejercicio 3 - TIR'!$C$18)*N808),'Ejercicio 3 - TIR'!$E$18-SQRT(('Ejercicio 3 - TIR'!$E$18-'Ejercicio 3 - TIR'!$C$18)*('Ejercicio 3 - TIR'!$E$18-'Ejercicio 3 - TIR'!$D$18)*(1-N808)))</f>
        <v>39992.9419954563</v>
      </c>
      <c r="P808" s="17">
        <f ca="1" t="shared" si="6008"/>
        <v>0.395369025969568</v>
      </c>
      <c r="Q808" s="19">
        <f ca="1">IF(P808&lt;=('Ejercicio 3 - TIR'!$D$22-'Ejercicio 3 - TIR'!$C$22)/('Ejercicio 3 - TIR'!$E$22-'Ejercicio 3 - TIR'!$C$22),'Ejercicio 3 - TIR'!$C$22+SQRT(('Ejercicio 3 - TIR'!$E$22-'Ejercicio 3 - TIR'!$C$22)*('Ejercicio 3 - TIR'!$D$22-'Ejercicio 3 - TIR'!$C$22)*P808),'Ejercicio 3 - TIR'!$E$22-SQRT(('Ejercicio 3 - TIR'!$E$22-'Ejercicio 3 - TIR'!$C$22)*('Ejercicio 3 - TIR'!$E$22-'Ejercicio 3 - TIR'!$D$22)*(1-P808)))</f>
        <v>0.14667703594377</v>
      </c>
      <c r="R808" s="17">
        <f ca="1" t="shared" si="6008"/>
        <v>0.581760611742855</v>
      </c>
      <c r="S808" s="19">
        <f ca="1">IF(R808&lt;=('Ejercicio 3 - TIR'!$D$23-'Ejercicio 3 - TIR'!$C$23)/('Ejercicio 3 - TIR'!$E$23-'Ejercicio 3 - TIR'!$C$23),'Ejercicio 3 - TIR'!$C$23+SQRT(('Ejercicio 3 - TIR'!$E$23-'Ejercicio 3 - TIR'!$C$23)*('Ejercicio 3 - TIR'!$D$23-'Ejercicio 3 - TIR'!$C$23)*R808),'Ejercicio 3 - TIR'!$E$23-SQRT(('Ejercicio 3 - TIR'!$E$23-'Ejercicio 3 - TIR'!$C$23)*('Ejercicio 3 - TIR'!$E$23-'Ejercicio 3 - TIR'!$D$23)*(1-R808)))</f>
        <v>0.152562235898987</v>
      </c>
      <c r="T808" s="17">
        <f ca="1" t="shared" ref="T808:X808" si="6009">RAND()</f>
        <v>0.212694820110094</v>
      </c>
      <c r="U808" s="19">
        <f ca="1">IF(T808&lt;=('Ejercicio 3 - TIR'!$D$24-'Ejercicio 3 - TIR'!$C$24)/('Ejercicio 3 - TIR'!$E$24-'Ejercicio 3 - TIR'!$C$24),'Ejercicio 3 - TIR'!$C$24+SQRT(('Ejercicio 3 - TIR'!$E$24-'Ejercicio 3 - TIR'!$C$24)*('Ejercicio 3 - TIR'!$D$24-'Ejercicio 3 - TIR'!$C$24)*T808),'Ejercicio 3 - TIR'!$E$24-SQRT(('Ejercicio 3 - TIR'!$E$24-'Ejercicio 3 - TIR'!$C$24)*('Ejercicio 3 - TIR'!$E$24-'Ejercicio 3 - TIR'!$D$24)*(1-T808)))</f>
        <v>0.171134311491771</v>
      </c>
      <c r="V808" s="17">
        <f ca="1" t="shared" si="6009"/>
        <v>0.217809551055099</v>
      </c>
      <c r="W808" s="19">
        <f ca="1">IF(V808&lt;=('Ejercicio 3 - TIR'!$D$25-'Ejercicio 3 - TIR'!$C$25)/('Ejercicio 3 - TIR'!$E$25-'Ejercicio 3 - TIR'!$C$25),'Ejercicio 3 - TIR'!$C$25+SQRT(('Ejercicio 3 - TIR'!$E$25-'Ejercicio 3 - TIR'!$C$25)*('Ejercicio 3 - TIR'!$D$25-'Ejercicio 3 - TIR'!$C$25)*V808),'Ejercicio 3 - TIR'!$E$25-SQRT(('Ejercicio 3 - TIR'!$E$25-'Ejercicio 3 - TIR'!$C$25)*('Ejercicio 3 - TIR'!$E$25-'Ejercicio 3 - TIR'!$D$25)*(1-V808)))</f>
        <v>0.197462341523322</v>
      </c>
      <c r="X808" s="17">
        <f ca="1" t="shared" si="6009"/>
        <v>0.555147347205003</v>
      </c>
      <c r="Y808" s="19">
        <f ca="1">IF(X808&lt;=('Ejercicio 3 - TIR'!$D$26-'Ejercicio 3 - TIR'!$C$26)/('Ejercicio 3 - TIR'!$E$26-'Ejercicio 3 - TIR'!$C$26),'Ejercicio 3 - TIR'!$C$26+SQRT(('Ejercicio 3 - TIR'!$E$26-'Ejercicio 3 - TIR'!$C$26)*('Ejercicio 3 - TIR'!$D$26-'Ejercicio 3 - TIR'!$C$26)*X808),'Ejercicio 3 - TIR'!$E$26-SQRT(('Ejercicio 3 - TIR'!$E$26-'Ejercicio 3 - TIR'!$C$26)*('Ejercicio 3 - TIR'!$E$26-'Ejercicio 3 - TIR'!$D$26)*(1-X808)))</f>
        <v>0.230987712509076</v>
      </c>
      <c r="Z808" s="17">
        <f ca="1" t="shared" si="5716"/>
        <v>1.14667703594377</v>
      </c>
      <c r="AA808" s="17">
        <f ca="1" t="shared" si="5717"/>
        <v>1.32161664840137</v>
      </c>
      <c r="AB808" s="17">
        <f ca="1" t="shared" si="5718"/>
        <v>1.54779060358161</v>
      </c>
      <c r="AC808" s="17">
        <f ca="1" t="shared" si="5719"/>
        <v>1.85342096035263</v>
      </c>
      <c r="AD808" s="17">
        <f ca="1" t="shared" si="5720"/>
        <v>2.28153842830085</v>
      </c>
      <c r="AE808" s="16">
        <f ca="1" t="shared" si="5721"/>
        <v>4758.60971100084</v>
      </c>
      <c r="AF808" s="16">
        <f ca="1" t="shared" si="5722"/>
        <v>5484.59384828176</v>
      </c>
      <c r="AG808" s="16">
        <f ca="1" t="shared" si="5723"/>
        <v>6423.19604031946</v>
      </c>
      <c r="AH808" s="16">
        <f ca="1" t="shared" si="5724"/>
        <v>7691.53537050428</v>
      </c>
      <c r="AI808" s="16">
        <f ca="1" t="shared" si="5725"/>
        <v>9468.18553141971</v>
      </c>
      <c r="AJ808" s="18">
        <f ca="1" t="shared" si="5726"/>
        <v>40545.5102793032</v>
      </c>
      <c r="AK808" s="18">
        <f ca="1" t="shared" si="5727"/>
        <v>54411.7640899405</v>
      </c>
      <c r="AL808" s="18">
        <f ca="1" t="shared" si="5728"/>
        <v>56595.1412626629</v>
      </c>
      <c r="AM808" s="18">
        <f ca="1" t="shared" si="5729"/>
        <v>73011.1134046079</v>
      </c>
      <c r="AN808" s="18">
        <f ca="1" t="shared" si="5730"/>
        <v>91245.4340234405</v>
      </c>
      <c r="AO808" s="18">
        <f ca="1">C808/'Ejercicio 3 - TIR'!$D$7</f>
        <v>15053.9007951422</v>
      </c>
      <c r="AP808" s="18">
        <f ca="1" t="shared" si="5731"/>
        <v>25491.6094841611</v>
      </c>
      <c r="AQ808" s="18">
        <f ca="1" t="shared" si="5732"/>
        <v>39357.8632947983</v>
      </c>
      <c r="AR808" s="18">
        <f ca="1" t="shared" si="5733"/>
        <v>41541.2404675208</v>
      </c>
      <c r="AS808" s="18">
        <f ca="1" t="shared" si="5734"/>
        <v>57957.2126094657</v>
      </c>
      <c r="AT808" s="18">
        <f ca="1" t="shared" si="5735"/>
        <v>76191.5332282984</v>
      </c>
      <c r="AU808" s="18">
        <f ca="1">AP808*'Ejercicio 3 - TIR'!$D$5</f>
        <v>12745.8047420805</v>
      </c>
      <c r="AV808" s="18">
        <f ca="1">AQ808*'Ejercicio 3 - TIR'!$D$5</f>
        <v>19678.9316473992</v>
      </c>
      <c r="AW808" s="18">
        <f ca="1">AR808*'Ejercicio 3 - TIR'!$D$5</f>
        <v>20770.6202337604</v>
      </c>
      <c r="AX808" s="18">
        <f ca="1">AS808*'Ejercicio 3 - TIR'!$D$5</f>
        <v>28978.6063047329</v>
      </c>
      <c r="AY808" s="18">
        <f ca="1">AT808*'Ejercicio 3 - TIR'!$D$5</f>
        <v>38095.7666141492</v>
      </c>
      <c r="AZ808" s="18">
        <f ca="1" t="shared" ref="AZ808:BD808" si="6010">AJ808-AU808-AE808</f>
        <v>23041.0958262219</v>
      </c>
      <c r="BA808" s="18">
        <f ca="1" t="shared" si="6010"/>
        <v>29248.2385942595</v>
      </c>
      <c r="BB808" s="18">
        <f ca="1" t="shared" si="6010"/>
        <v>29401.3249885831</v>
      </c>
      <c r="BC808" s="18">
        <f ca="1" t="shared" si="6010"/>
        <v>36340.9717293708</v>
      </c>
      <c r="BD808" s="18">
        <f ca="1" t="shared" si="6010"/>
        <v>43681.4818778716</v>
      </c>
      <c r="BE808" s="18">
        <f ca="1" t="shared" ref="BE808:BI808" si="6011">AZ808/Z808</f>
        <v>20093.7972105266</v>
      </c>
      <c r="BF808" s="18">
        <f ca="1" t="shared" si="6011"/>
        <v>22130.652356444</v>
      </c>
      <c r="BG808" s="18">
        <f ca="1" t="shared" si="6011"/>
        <v>18995.673523633</v>
      </c>
      <c r="BH808" s="18">
        <f ca="1" t="shared" si="6011"/>
        <v>19607.5109253413</v>
      </c>
      <c r="BI808" s="18">
        <f ca="1" t="shared" si="6011"/>
        <v>19145.6261862759</v>
      </c>
      <c r="BJ808" s="18">
        <f ca="1" t="shared" si="5738"/>
        <v>74019.4322245244</v>
      </c>
      <c r="BK808" s="18">
        <f ca="1" t="shared" si="5739"/>
        <v>34346.0531599456</v>
      </c>
      <c r="BL808" s="18">
        <f ca="1" t="shared" si="5740"/>
        <v>108365.48538447</v>
      </c>
      <c r="BM808" s="18">
        <f ca="1">BK808*'Ejercicio 3 - TIR'!$D$5</f>
        <v>17173.0265799728</v>
      </c>
      <c r="BN808" s="18">
        <f ca="1" t="shared" si="5741"/>
        <v>91192.4588044971</v>
      </c>
      <c r="BO808" s="18">
        <f ca="1" t="shared" si="5742"/>
        <v>39969.7229173613</v>
      </c>
      <c r="BP808" s="18">
        <f ca="1" t="shared" si="5743"/>
        <v>-107712.276495501</v>
      </c>
      <c r="BQ808" s="18">
        <f ca="1" t="shared" ref="BQ808:BT808" si="6012">BE808</f>
        <v>20093.7972105266</v>
      </c>
      <c r="BR808" s="18">
        <f ca="1" t="shared" si="6012"/>
        <v>22130.652356444</v>
      </c>
      <c r="BS808" s="18">
        <f ca="1" t="shared" si="6012"/>
        <v>18995.673523633</v>
      </c>
      <c r="BT808" s="18">
        <f ca="1" t="shared" si="6012"/>
        <v>19607.5109253413</v>
      </c>
      <c r="BU808" s="18">
        <f ca="1" t="shared" si="5745"/>
        <v>59115.3491036372</v>
      </c>
      <c r="BV808" s="20">
        <f ca="1" t="shared" si="5746"/>
        <v>7.8778430272348</v>
      </c>
    </row>
    <row r="809" ht="15" customHeight="1" spans="1:74">
      <c r="A809" s="16">
        <v>808</v>
      </c>
      <c r="B809" s="17">
        <f ca="1" t="shared" ref="B809:F809" si="6013">RAND()</f>
        <v>0.746336464677952</v>
      </c>
      <c r="C809" s="18">
        <f ca="1">IF(B809&lt;=('Ejercicio 3 - TIR'!$D$13-'Ejercicio 3 - TIR'!$C$13)/('Ejercicio 3 - TIR'!$E$13-'Ejercicio 3 - TIR'!$C$13),'Ejercicio 3 - TIR'!$C$13+SQRT(('Ejercicio 3 - TIR'!$E$13-'Ejercicio 3 - TIR'!$C$13)*('Ejercicio 3 - TIR'!$D$13-'Ejercicio 3 - TIR'!$C$13)*B809),'Ejercicio 3 - TIR'!$E$13-SQRT(('Ejercicio 3 - TIR'!$E$13-'Ejercicio 3 - TIR'!$C$13)*('Ejercicio 3 - TIR'!$E$13-'Ejercicio 3 - TIR'!$D$13)*(1-B809)))</f>
        <v>82553.0448964165</v>
      </c>
      <c r="D809" s="17">
        <f ca="1" t="shared" si="6013"/>
        <v>0.272451306481206</v>
      </c>
      <c r="E809" s="18">
        <f ca="1">IF(D809&lt;=('Ejercicio 3 - TIR'!$D$14-'Ejercicio 3 - TIR'!$C$14)/('Ejercicio 3 - TIR'!$E$14-'Ejercicio 3 - TIR'!$C$14),'Ejercicio 3 - TIR'!$C$14+SQRT(('Ejercicio 3 - TIR'!$E$14-'Ejercicio 3 - TIR'!$C$14)*('Ejercicio 3 - TIR'!$D$14-'Ejercicio 3 - TIR'!$C$14)*D809),'Ejercicio 3 - TIR'!$E$14-SQRT(('Ejercicio 3 - TIR'!$E$14-'Ejercicio 3 - TIR'!$C$14)*('Ejercicio 3 - TIR'!$E$14-'Ejercicio 3 - TIR'!$D$14)*(1-D809)))</f>
        <v>29520.3813982993</v>
      </c>
      <c r="F809" s="17">
        <f ca="1" t="shared" si="6013"/>
        <v>0.239308713993918</v>
      </c>
      <c r="G809" s="18">
        <f ca="1">IF(F809&lt;=('Ejercicio 3 - TIR'!$D$18-'Ejercicio 3 - TIR'!$C$18)/('Ejercicio 3 - TIR'!$E$18-'Ejercicio 3 - TIR'!$C$18),'Ejercicio 3 - TIR'!$C$18+SQRT(('Ejercicio 3 - TIR'!$E$18-'Ejercicio 3 - TIR'!$C$18)*('Ejercicio 3 - TIR'!$D$18-'Ejercicio 3 - TIR'!$C$18)*F809),'Ejercicio 3 - TIR'!$E$18-SQRT(('Ejercicio 3 - TIR'!$E$18-'Ejercicio 3 - TIR'!$C$18)*('Ejercicio 3 - TIR'!$E$18-'Ejercicio 3 - TIR'!$D$18)*(1-F809)))</f>
        <v>35991.3526935983</v>
      </c>
      <c r="H809" s="17">
        <f ca="1" t="shared" ref="H809:L809" si="6014">RAND()</f>
        <v>0.867587094343756</v>
      </c>
      <c r="I809" s="18">
        <f ca="1">IF(H809&lt;=('Ejercicio 3 - TIR'!$D$18-'Ejercicio 3 - TIR'!$C$18)/('Ejercicio 3 - TIR'!$E$18-'Ejercicio 3 - TIR'!$C$18),'Ejercicio 3 - TIR'!$C$18+SQRT(('Ejercicio 3 - TIR'!$E$18-'Ejercicio 3 - TIR'!$C$18)*('Ejercicio 3 - TIR'!$D$18-'Ejercicio 3 - TIR'!$C$18)*H809),'Ejercicio 3 - TIR'!$E$18-SQRT(('Ejercicio 3 - TIR'!$E$18-'Ejercicio 3 - TIR'!$C$18)*('Ejercicio 3 - TIR'!$E$18-'Ejercicio 3 - TIR'!$D$18)*(1-H809)))</f>
        <v>41848.6561716915</v>
      </c>
      <c r="J809" s="17">
        <f ca="1" t="shared" si="6014"/>
        <v>0.266398851206796</v>
      </c>
      <c r="K809" s="18">
        <f ca="1">IF(J809&lt;=('Ejercicio 3 - TIR'!$D$18-'Ejercicio 3 - TIR'!$C$18)/('Ejercicio 3 - TIR'!$E$18-'Ejercicio 3 - TIR'!$C$18),'Ejercicio 3 - TIR'!$C$18+SQRT(('Ejercicio 3 - TIR'!$E$18-'Ejercicio 3 - TIR'!$C$18)*('Ejercicio 3 - TIR'!$D$18-'Ejercicio 3 - TIR'!$C$18)*J809),'Ejercicio 3 - TIR'!$E$18-SQRT(('Ejercicio 3 - TIR'!$E$18-'Ejercicio 3 - TIR'!$C$18)*('Ejercicio 3 - TIR'!$E$18-'Ejercicio 3 - TIR'!$D$18)*(1-J809)))</f>
        <v>36321.3786218688</v>
      </c>
      <c r="L809" s="17">
        <f ca="1" t="shared" si="6014"/>
        <v>0.934222880286926</v>
      </c>
      <c r="M809" s="18">
        <f ca="1">IF(L809&lt;=('Ejercicio 3 - TIR'!$D$18-'Ejercicio 3 - TIR'!$C$18)/('Ejercicio 3 - TIR'!$E$18-'Ejercicio 3 - TIR'!$C$18),'Ejercicio 3 - TIR'!$C$18+SQRT(('Ejercicio 3 - TIR'!$E$18-'Ejercicio 3 - TIR'!$C$18)*('Ejercicio 3 - TIR'!$D$18-'Ejercicio 3 - TIR'!$C$18)*L809),'Ejercicio 3 - TIR'!$E$18-SQRT(('Ejercicio 3 - TIR'!$E$18-'Ejercicio 3 - TIR'!$C$18)*('Ejercicio 3 - TIR'!$E$18-'Ejercicio 3 - TIR'!$D$18)*(1-L809)))</f>
        <v>42778.9002772319</v>
      </c>
      <c r="N809" s="17">
        <f ca="1" t="shared" ref="N809:R809" si="6015">RAND()</f>
        <v>0.839158472093668</v>
      </c>
      <c r="O809" s="18">
        <f ca="1">IF(N809&lt;=('Ejercicio 3 - TIR'!$D$18-'Ejercicio 3 - TIR'!$C$18)/('Ejercicio 3 - TIR'!$E$18-'Ejercicio 3 - TIR'!$C$18),'Ejercicio 3 - TIR'!$C$18+SQRT(('Ejercicio 3 - TIR'!$E$18-'Ejercicio 3 - TIR'!$C$18)*('Ejercicio 3 - TIR'!$D$18-'Ejercicio 3 - TIR'!$C$18)*N809),'Ejercicio 3 - TIR'!$E$18-SQRT(('Ejercicio 3 - TIR'!$E$18-'Ejercicio 3 - TIR'!$C$18)*('Ejercicio 3 - TIR'!$E$18-'Ejercicio 3 - TIR'!$D$18)*(1-N809)))</f>
        <v>41526.8005250238</v>
      </c>
      <c r="P809" s="17">
        <f ca="1" t="shared" si="6015"/>
        <v>0.763806128219106</v>
      </c>
      <c r="Q809" s="19">
        <f ca="1">IF(P809&lt;=('Ejercicio 3 - TIR'!$D$22-'Ejercicio 3 - TIR'!$C$22)/('Ejercicio 3 - TIR'!$E$22-'Ejercicio 3 - TIR'!$C$22),'Ejercicio 3 - TIR'!$C$22+SQRT(('Ejercicio 3 - TIR'!$E$22-'Ejercicio 3 - TIR'!$C$22)*('Ejercicio 3 - TIR'!$D$22-'Ejercicio 3 - TIR'!$C$22)*P809),'Ejercicio 3 - TIR'!$E$22-SQRT(('Ejercicio 3 - TIR'!$E$22-'Ejercicio 3 - TIR'!$C$22)*('Ejercicio 3 - TIR'!$E$22-'Ejercicio 3 - TIR'!$D$22)*(1-P809)))</f>
        <v>0.159380859154523</v>
      </c>
      <c r="R809" s="17">
        <f ca="1" t="shared" si="6015"/>
        <v>0.249293232504466</v>
      </c>
      <c r="S809" s="19">
        <f ca="1">IF(R809&lt;=('Ejercicio 3 - TIR'!$D$23-'Ejercicio 3 - TIR'!$C$23)/('Ejercicio 3 - TIR'!$E$23-'Ejercicio 3 - TIR'!$C$23),'Ejercicio 3 - TIR'!$C$23+SQRT(('Ejercicio 3 - TIR'!$E$23-'Ejercicio 3 - TIR'!$C$23)*('Ejercicio 3 - TIR'!$D$23-'Ejercicio 3 - TIR'!$C$23)*R809),'Ejercicio 3 - TIR'!$E$23-SQRT(('Ejercicio 3 - TIR'!$E$23-'Ejercicio 3 - TIR'!$C$23)*('Ejercicio 3 - TIR'!$E$23-'Ejercicio 3 - TIR'!$D$23)*(1-R809)))</f>
        <v>0.141183196607407</v>
      </c>
      <c r="T809" s="17">
        <f ca="1" t="shared" ref="T809:X809" si="6016">RAND()</f>
        <v>0.383637448964216</v>
      </c>
      <c r="U809" s="19">
        <f ca="1">IF(T809&lt;=('Ejercicio 3 - TIR'!$D$24-'Ejercicio 3 - TIR'!$C$24)/('Ejercicio 3 - TIR'!$E$24-'Ejercicio 3 - TIR'!$C$24),'Ejercicio 3 - TIR'!$C$24+SQRT(('Ejercicio 3 - TIR'!$E$24-'Ejercicio 3 - TIR'!$C$24)*('Ejercicio 3 - TIR'!$D$24-'Ejercicio 3 - TIR'!$C$24)*T809),'Ejercicio 3 - TIR'!$E$24-SQRT(('Ejercicio 3 - TIR'!$E$24-'Ejercicio 3 - TIR'!$C$24)*('Ejercicio 3 - TIR'!$E$24-'Ejercicio 3 - TIR'!$D$24)*(1-T809)))</f>
        <v>0.178383774287872</v>
      </c>
      <c r="V809" s="17">
        <f ca="1" t="shared" si="6016"/>
        <v>0.579359402704103</v>
      </c>
      <c r="W809" s="19">
        <f ca="1">IF(V809&lt;=('Ejercicio 3 - TIR'!$D$25-'Ejercicio 3 - TIR'!$C$25)/('Ejercicio 3 - TIR'!$E$25-'Ejercicio 3 - TIR'!$C$25),'Ejercicio 3 - TIR'!$C$25+SQRT(('Ejercicio 3 - TIR'!$E$25-'Ejercicio 3 - TIR'!$C$25)*('Ejercicio 3 - TIR'!$D$25-'Ejercicio 3 - TIR'!$C$25)*V809),'Ejercicio 3 - TIR'!$E$25-SQRT(('Ejercicio 3 - TIR'!$E$25-'Ejercicio 3 - TIR'!$C$25)*('Ejercicio 3 - TIR'!$E$25-'Ejercicio 3 - TIR'!$D$25)*(1-V809)))</f>
        <v>0.21163019298282</v>
      </c>
      <c r="X809" s="17">
        <f ca="1" t="shared" si="6016"/>
        <v>0.624202987625183</v>
      </c>
      <c r="Y809" s="19">
        <f ca="1">IF(X809&lt;=('Ejercicio 3 - TIR'!$D$26-'Ejercicio 3 - TIR'!$C$26)/('Ejercicio 3 - TIR'!$E$26-'Ejercicio 3 - TIR'!$C$26),'Ejercicio 3 - TIR'!$C$26+SQRT(('Ejercicio 3 - TIR'!$E$26-'Ejercicio 3 - TIR'!$C$26)*('Ejercicio 3 - TIR'!$D$26-'Ejercicio 3 - TIR'!$C$26)*X809),'Ejercicio 3 - TIR'!$E$26-SQRT(('Ejercicio 3 - TIR'!$E$26-'Ejercicio 3 - TIR'!$C$26)*('Ejercicio 3 - TIR'!$E$26-'Ejercicio 3 - TIR'!$D$26)*(1-X809)))</f>
        <v>0.234952204639694</v>
      </c>
      <c r="Z809" s="17">
        <f ca="1" t="shared" si="5716"/>
        <v>1.15938085915452</v>
      </c>
      <c r="AA809" s="17">
        <f ca="1" t="shared" si="5717"/>
        <v>1.3230659549354</v>
      </c>
      <c r="AB809" s="17">
        <f ca="1" t="shared" si="5718"/>
        <v>1.55907945360856</v>
      </c>
      <c r="AC809" s="17">
        <f ca="1" t="shared" si="5719"/>
        <v>1.88902773925129</v>
      </c>
      <c r="AD809" s="17">
        <f ca="1" t="shared" si="5720"/>
        <v>2.33285897121392</v>
      </c>
      <c r="AE809" s="16">
        <f ca="1" t="shared" si="5721"/>
        <v>4704.98374983015</v>
      </c>
      <c r="AF809" s="16">
        <f ca="1" t="shared" si="5722"/>
        <v>5369.24839561707</v>
      </c>
      <c r="AG809" s="16">
        <f ca="1" t="shared" si="5723"/>
        <v>6327.03518951634</v>
      </c>
      <c r="AH809" s="16">
        <f ca="1" t="shared" si="5724"/>
        <v>7666.02686768278</v>
      </c>
      <c r="AI809" s="16">
        <f ca="1" t="shared" si="5725"/>
        <v>9467.17678107198</v>
      </c>
      <c r="AJ809" s="18">
        <f ca="1" t="shared" si="5726"/>
        <v>41727.6854080375</v>
      </c>
      <c r="AK809" s="18">
        <f ca="1" t="shared" si="5727"/>
        <v>55368.5322405622</v>
      </c>
      <c r="AL809" s="18">
        <f ca="1" t="shared" si="5728"/>
        <v>56627.9151360929</v>
      </c>
      <c r="AM809" s="18">
        <f ca="1" t="shared" si="5729"/>
        <v>80810.5292783559</v>
      </c>
      <c r="AN809" s="18">
        <f ca="1" t="shared" si="5730"/>
        <v>96876.1691506128</v>
      </c>
      <c r="AO809" s="18">
        <f ca="1">C809/'Ejercicio 3 - TIR'!$D$7</f>
        <v>16510.6089792833</v>
      </c>
      <c r="AP809" s="18">
        <f ca="1" t="shared" si="5731"/>
        <v>25217.0764287542</v>
      </c>
      <c r="AQ809" s="18">
        <f ca="1" t="shared" si="5732"/>
        <v>38857.9232612789</v>
      </c>
      <c r="AR809" s="18">
        <f ca="1" t="shared" si="5733"/>
        <v>40117.3061568096</v>
      </c>
      <c r="AS809" s="18">
        <f ca="1" t="shared" si="5734"/>
        <v>64299.9202990726</v>
      </c>
      <c r="AT809" s="18">
        <f ca="1" t="shared" si="5735"/>
        <v>80365.5601713295</v>
      </c>
      <c r="AU809" s="18">
        <f ca="1">AP809*'Ejercicio 3 - TIR'!$D$5</f>
        <v>12608.5382143771</v>
      </c>
      <c r="AV809" s="18">
        <f ca="1">AQ809*'Ejercicio 3 - TIR'!$D$5</f>
        <v>19428.9616306394</v>
      </c>
      <c r="AW809" s="18">
        <f ca="1">AR809*'Ejercicio 3 - TIR'!$D$5</f>
        <v>20058.6530784048</v>
      </c>
      <c r="AX809" s="18">
        <f ca="1">AS809*'Ejercicio 3 - TIR'!$D$5</f>
        <v>32149.9601495363</v>
      </c>
      <c r="AY809" s="18">
        <f ca="1">AT809*'Ejercicio 3 - TIR'!$D$5</f>
        <v>40182.7800856648</v>
      </c>
      <c r="AZ809" s="18">
        <f ca="1" t="shared" ref="AZ809:BD809" si="6017">AJ809-AU809-AE809</f>
        <v>24414.1634438302</v>
      </c>
      <c r="BA809" s="18">
        <f ca="1" t="shared" si="6017"/>
        <v>30570.3222143057</v>
      </c>
      <c r="BB809" s="18">
        <f ca="1" t="shared" si="6017"/>
        <v>30242.2268681718</v>
      </c>
      <c r="BC809" s="18">
        <f ca="1" t="shared" si="6017"/>
        <v>40994.5422611368</v>
      </c>
      <c r="BD809" s="18">
        <f ca="1" t="shared" si="6017"/>
        <v>47226.2122838761</v>
      </c>
      <c r="BE809" s="18">
        <f ca="1" t="shared" ref="BE809:BI809" si="6018">AZ809/Z809</f>
        <v>21057.9321290799</v>
      </c>
      <c r="BF809" s="18">
        <f ca="1" t="shared" si="6018"/>
        <v>23105.6676352906</v>
      </c>
      <c r="BG809" s="18">
        <f ca="1" t="shared" si="6018"/>
        <v>19397.4892031158</v>
      </c>
      <c r="BH809" s="18">
        <f ca="1" t="shared" si="6018"/>
        <v>21701.3977133998</v>
      </c>
      <c r="BI809" s="18">
        <f ca="1" t="shared" si="6018"/>
        <v>20243.920814168</v>
      </c>
      <c r="BJ809" s="18">
        <f ca="1" t="shared" si="5738"/>
        <v>68866.8865786791</v>
      </c>
      <c r="BK809" s="18">
        <f ca="1" t="shared" si="5739"/>
        <v>38516.9222775262</v>
      </c>
      <c r="BL809" s="18">
        <f ca="1" t="shared" si="5740"/>
        <v>107383.808856205</v>
      </c>
      <c r="BM809" s="18">
        <f ca="1">BK809*'Ejercicio 3 - TIR'!$D$5</f>
        <v>19258.4611387631</v>
      </c>
      <c r="BN809" s="18">
        <f ca="1" t="shared" si="5741"/>
        <v>88125.3477174422</v>
      </c>
      <c r="BO809" s="18">
        <f ca="1" t="shared" si="5742"/>
        <v>37775.685887941</v>
      </c>
      <c r="BP809" s="18">
        <f ca="1" t="shared" si="5743"/>
        <v>-112073.426294716</v>
      </c>
      <c r="BQ809" s="18">
        <f ca="1" t="shared" ref="BQ809:BT809" si="6019">BE809</f>
        <v>21057.9321290799</v>
      </c>
      <c r="BR809" s="18">
        <f ca="1" t="shared" si="6019"/>
        <v>23105.6676352906</v>
      </c>
      <c r="BS809" s="18">
        <f ca="1" t="shared" si="6019"/>
        <v>19397.4892031158</v>
      </c>
      <c r="BT809" s="18">
        <f ca="1" t="shared" si="6019"/>
        <v>21701.3977133998</v>
      </c>
      <c r="BU809" s="18">
        <f ca="1" t="shared" si="5745"/>
        <v>58019.606702109</v>
      </c>
      <c r="BV809" s="20">
        <f ca="1" t="shared" si="5746"/>
        <v>7.43898937190579</v>
      </c>
    </row>
    <row r="810" ht="15" customHeight="1" spans="1:74">
      <c r="A810" s="16">
        <v>809</v>
      </c>
      <c r="B810" s="17">
        <f ca="1" t="shared" ref="B810:F810" si="6020">RAND()</f>
        <v>0.873148593924012</v>
      </c>
      <c r="C810" s="18">
        <f ca="1">IF(B810&lt;=('Ejercicio 3 - TIR'!$D$13-'Ejercicio 3 - TIR'!$C$13)/('Ejercicio 3 - TIR'!$E$13-'Ejercicio 3 - TIR'!$C$13),'Ejercicio 3 - TIR'!$C$13+SQRT(('Ejercicio 3 - TIR'!$E$13-'Ejercicio 3 - TIR'!$C$13)*('Ejercicio 3 - TIR'!$D$13-'Ejercicio 3 - TIR'!$C$13)*B810),'Ejercicio 3 - TIR'!$E$13-SQRT(('Ejercicio 3 - TIR'!$E$13-'Ejercicio 3 - TIR'!$C$13)*('Ejercicio 3 - TIR'!$E$13-'Ejercicio 3 - TIR'!$D$13)*(1-B810)))</f>
        <v>87662.1846629484</v>
      </c>
      <c r="D810" s="17">
        <f ca="1" t="shared" si="6020"/>
        <v>0.215922725047664</v>
      </c>
      <c r="E810" s="18">
        <f ca="1">IF(D810&lt;=('Ejercicio 3 - TIR'!$D$14-'Ejercicio 3 - TIR'!$C$14)/('Ejercicio 3 - TIR'!$E$14-'Ejercicio 3 - TIR'!$C$14),'Ejercicio 3 - TIR'!$C$14+SQRT(('Ejercicio 3 - TIR'!$E$14-'Ejercicio 3 - TIR'!$C$14)*('Ejercicio 3 - TIR'!$D$14-'Ejercicio 3 - TIR'!$C$14)*D810),'Ejercicio 3 - TIR'!$E$14-SQRT(('Ejercicio 3 - TIR'!$E$14-'Ejercicio 3 - TIR'!$C$14)*('Ejercicio 3 - TIR'!$E$14-'Ejercicio 3 - TIR'!$D$14)*(1-D810)))</f>
        <v>29024.2023282354</v>
      </c>
      <c r="F810" s="17">
        <f ca="1" t="shared" si="6020"/>
        <v>0.584428696218289</v>
      </c>
      <c r="G810" s="18">
        <f ca="1">IF(F810&lt;=('Ejercicio 3 - TIR'!$D$18-'Ejercicio 3 - TIR'!$C$18)/('Ejercicio 3 - TIR'!$E$18-'Ejercicio 3 - TIR'!$C$18),'Ejercicio 3 - TIR'!$C$18+SQRT(('Ejercicio 3 - TIR'!$E$18-'Ejercicio 3 - TIR'!$C$18)*('Ejercicio 3 - TIR'!$D$18-'Ejercicio 3 - TIR'!$C$18)*F810),'Ejercicio 3 - TIR'!$E$18-SQRT(('Ejercicio 3 - TIR'!$E$18-'Ejercicio 3 - TIR'!$C$18)*('Ejercicio 3 - TIR'!$E$18-'Ejercicio 3 - TIR'!$D$18)*(1-F810)))</f>
        <v>39362.9217893104</v>
      </c>
      <c r="H810" s="17">
        <f ca="1" t="shared" ref="H810:L810" si="6021">RAND()</f>
        <v>0.847721988777872</v>
      </c>
      <c r="I810" s="18">
        <f ca="1">IF(H810&lt;=('Ejercicio 3 - TIR'!$D$18-'Ejercicio 3 - TIR'!$C$18)/('Ejercicio 3 - TIR'!$E$18-'Ejercicio 3 - TIR'!$C$18),'Ejercicio 3 - TIR'!$C$18+SQRT(('Ejercicio 3 - TIR'!$E$18-'Ejercicio 3 - TIR'!$C$18)*('Ejercicio 3 - TIR'!$D$18-'Ejercicio 3 - TIR'!$C$18)*H810),'Ejercicio 3 - TIR'!$E$18-SQRT(('Ejercicio 3 - TIR'!$E$18-'Ejercicio 3 - TIR'!$C$18)*('Ejercicio 3 - TIR'!$E$18-'Ejercicio 3 - TIR'!$D$18)*(1-H810)))</f>
        <v>41620.525064206</v>
      </c>
      <c r="J810" s="17">
        <f ca="1" t="shared" si="6021"/>
        <v>0.431595932590012</v>
      </c>
      <c r="K810" s="18">
        <f ca="1">IF(J810&lt;=('Ejercicio 3 - TIR'!$D$18-'Ejercicio 3 - TIR'!$C$18)/('Ejercicio 3 - TIR'!$E$18-'Ejercicio 3 - TIR'!$C$18),'Ejercicio 3 - TIR'!$C$18+SQRT(('Ejercicio 3 - TIR'!$E$18-'Ejercicio 3 - TIR'!$C$18)*('Ejercicio 3 - TIR'!$D$18-'Ejercicio 3 - TIR'!$C$18)*J810),'Ejercicio 3 - TIR'!$E$18-SQRT(('Ejercicio 3 - TIR'!$E$18-'Ejercicio 3 - TIR'!$C$18)*('Ejercicio 3 - TIR'!$E$18-'Ejercicio 3 - TIR'!$D$18)*(1-J810)))</f>
        <v>38046.0791624556</v>
      </c>
      <c r="L810" s="17">
        <f ca="1" t="shared" si="6021"/>
        <v>0.876328869776617</v>
      </c>
      <c r="M810" s="18">
        <f ca="1">IF(L810&lt;=('Ejercicio 3 - TIR'!$D$18-'Ejercicio 3 - TIR'!$C$18)/('Ejercicio 3 - TIR'!$E$18-'Ejercicio 3 - TIR'!$C$18),'Ejercicio 3 - TIR'!$C$18+SQRT(('Ejercicio 3 - TIR'!$E$18-'Ejercicio 3 - TIR'!$C$18)*('Ejercicio 3 - TIR'!$D$18-'Ejercicio 3 - TIR'!$C$18)*L810),'Ejercicio 3 - TIR'!$E$18-SQRT(('Ejercicio 3 - TIR'!$E$18-'Ejercicio 3 - TIR'!$C$18)*('Ejercicio 3 - TIR'!$E$18-'Ejercicio 3 - TIR'!$D$18)*(1-L810)))</f>
        <v>41954.4565728341</v>
      </c>
      <c r="N810" s="17">
        <f ca="1" t="shared" ref="N810:R810" si="6022">RAND()</f>
        <v>0.929962139628475</v>
      </c>
      <c r="O810" s="18">
        <f ca="1">IF(N810&lt;=('Ejercicio 3 - TIR'!$D$18-'Ejercicio 3 - TIR'!$C$18)/('Ejercicio 3 - TIR'!$E$18-'Ejercicio 3 - TIR'!$C$18),'Ejercicio 3 - TIR'!$C$18+SQRT(('Ejercicio 3 - TIR'!$E$18-'Ejercicio 3 - TIR'!$C$18)*('Ejercicio 3 - TIR'!$D$18-'Ejercicio 3 - TIR'!$C$18)*N810),'Ejercicio 3 - TIR'!$E$18-SQRT(('Ejercicio 3 - TIR'!$E$18-'Ejercicio 3 - TIR'!$C$18)*('Ejercicio 3 - TIR'!$E$18-'Ejercicio 3 - TIR'!$D$18)*(1-N810)))</f>
        <v>42708.092600504</v>
      </c>
      <c r="P810" s="17">
        <f ca="1" t="shared" si="6022"/>
        <v>0.751225853517119</v>
      </c>
      <c r="Q810" s="19">
        <f ca="1">IF(P810&lt;=('Ejercicio 3 - TIR'!$D$22-'Ejercicio 3 - TIR'!$C$22)/('Ejercicio 3 - TIR'!$E$22-'Ejercicio 3 - TIR'!$C$22),'Ejercicio 3 - TIR'!$C$22+SQRT(('Ejercicio 3 - TIR'!$E$22-'Ejercicio 3 - TIR'!$C$22)*('Ejercicio 3 - TIR'!$D$22-'Ejercicio 3 - TIR'!$C$22)*P810),'Ejercicio 3 - TIR'!$E$22-SQRT(('Ejercicio 3 - TIR'!$E$22-'Ejercicio 3 - TIR'!$C$22)*('Ejercicio 3 - TIR'!$E$22-'Ejercicio 3 - TIR'!$D$22)*(1-P810)))</f>
        <v>0.158838869036151</v>
      </c>
      <c r="R810" s="17">
        <f ca="1" t="shared" si="6022"/>
        <v>0.580072614751448</v>
      </c>
      <c r="S810" s="19">
        <f ca="1">IF(R810&lt;=('Ejercicio 3 - TIR'!$D$23-'Ejercicio 3 - TIR'!$C$23)/('Ejercicio 3 - TIR'!$E$23-'Ejercicio 3 - TIR'!$C$23),'Ejercicio 3 - TIR'!$C$23+SQRT(('Ejercicio 3 - TIR'!$E$23-'Ejercicio 3 - TIR'!$C$23)*('Ejercicio 3 - TIR'!$D$23-'Ejercicio 3 - TIR'!$C$23)*R810),'Ejercicio 3 - TIR'!$E$23-SQRT(('Ejercicio 3 - TIR'!$E$23-'Ejercicio 3 - TIR'!$C$23)*('Ejercicio 3 - TIR'!$E$23-'Ejercicio 3 - TIR'!$D$23)*(1-R810)))</f>
        <v>0.152506922808689</v>
      </c>
      <c r="T810" s="17">
        <f ca="1" t="shared" ref="T810:X810" si="6023">RAND()</f>
        <v>0.429913355070261</v>
      </c>
      <c r="U810" s="19">
        <f ca="1">IF(T810&lt;=('Ejercicio 3 - TIR'!$D$24-'Ejercicio 3 - TIR'!$C$24)/('Ejercicio 3 - TIR'!$E$24-'Ejercicio 3 - TIR'!$C$24),'Ejercicio 3 - TIR'!$C$24+SQRT(('Ejercicio 3 - TIR'!$E$24-'Ejercicio 3 - TIR'!$C$24)*('Ejercicio 3 - TIR'!$D$24-'Ejercicio 3 - TIR'!$C$24)*T810),'Ejercicio 3 - TIR'!$E$24-SQRT(('Ejercicio 3 - TIR'!$E$24-'Ejercicio 3 - TIR'!$C$24)*('Ejercicio 3 - TIR'!$E$24-'Ejercicio 3 - TIR'!$D$24)*(1-T810)))</f>
        <v>0.180046995034125</v>
      </c>
      <c r="V810" s="17">
        <f ca="1" t="shared" si="6023"/>
        <v>0.397225911770329</v>
      </c>
      <c r="W810" s="19">
        <f ca="1">IF(V810&lt;=('Ejercicio 3 - TIR'!$D$25-'Ejercicio 3 - TIR'!$C$25)/('Ejercicio 3 - TIR'!$E$25-'Ejercicio 3 - TIR'!$C$25),'Ejercicio 3 - TIR'!$C$25+SQRT(('Ejercicio 3 - TIR'!$E$25-'Ejercicio 3 - TIR'!$C$25)*('Ejercicio 3 - TIR'!$D$25-'Ejercicio 3 - TIR'!$C$25)*V810),'Ejercicio 3 - TIR'!$E$25-SQRT(('Ejercicio 3 - TIR'!$E$25-'Ejercicio 3 - TIR'!$C$25)*('Ejercicio 3 - TIR'!$E$25-'Ejercicio 3 - TIR'!$D$25)*(1-V810)))</f>
        <v>0.204068427973736</v>
      </c>
      <c r="X810" s="17">
        <f ca="1" t="shared" si="6023"/>
        <v>0.160405589637153</v>
      </c>
      <c r="Y810" s="19">
        <f ca="1">IF(X810&lt;=('Ejercicio 3 - TIR'!$D$26-'Ejercicio 3 - TIR'!$C$26)/('Ejercicio 3 - TIR'!$E$26-'Ejercicio 3 - TIR'!$C$26),'Ejercicio 3 - TIR'!$C$26+SQRT(('Ejercicio 3 - TIR'!$E$26-'Ejercicio 3 - TIR'!$C$26)*('Ejercicio 3 - TIR'!$D$26-'Ejercicio 3 - TIR'!$C$26)*X810),'Ejercicio 3 - TIR'!$E$26-SQRT(('Ejercicio 3 - TIR'!$E$26-'Ejercicio 3 - TIR'!$C$26)*('Ejercicio 3 - TIR'!$E$26-'Ejercicio 3 - TIR'!$D$26)*(1-X810)))</f>
        <v>0.210810936836681</v>
      </c>
      <c r="Z810" s="17">
        <f ca="1" t="shared" si="5716"/>
        <v>1.15883886903615</v>
      </c>
      <c r="AA810" s="17">
        <f ca="1" t="shared" si="5717"/>
        <v>1.33556981898396</v>
      </c>
      <c r="AB810" s="17">
        <f ca="1" t="shared" si="5718"/>
        <v>1.57603515155029</v>
      </c>
      <c r="AC810" s="17">
        <f ca="1" t="shared" si="5719"/>
        <v>1.8976541673585</v>
      </c>
      <c r="AD810" s="17">
        <f ca="1" t="shared" si="5720"/>
        <v>2.29770042017138</v>
      </c>
      <c r="AE810" s="16">
        <f ca="1" t="shared" si="5721"/>
        <v>4610.17147249331</v>
      </c>
      <c r="AF810" s="16">
        <f ca="1" t="shared" si="5722"/>
        <v>5313.25453738367</v>
      </c>
      <c r="AG810" s="16">
        <f ca="1" t="shared" si="5723"/>
        <v>6269.89005069103</v>
      </c>
      <c r="AH810" s="16">
        <f ca="1" t="shared" si="5724"/>
        <v>7549.37665690371</v>
      </c>
      <c r="AI810" s="16">
        <f ca="1" t="shared" si="5725"/>
        <v>9140.86782247855</v>
      </c>
      <c r="AJ810" s="18">
        <f ca="1" t="shared" si="5726"/>
        <v>45615.2837682829</v>
      </c>
      <c r="AK810" s="18">
        <f ca="1" t="shared" si="5727"/>
        <v>55587.1171260188</v>
      </c>
      <c r="AL810" s="18">
        <f ca="1" t="shared" si="5728"/>
        <v>59961.9581386948</v>
      </c>
      <c r="AM810" s="18">
        <f ca="1" t="shared" si="5729"/>
        <v>79615.0493546998</v>
      </c>
      <c r="AN810" s="18">
        <f ca="1" t="shared" si="5730"/>
        <v>98130.4023128963</v>
      </c>
      <c r="AO810" s="18">
        <f ca="1">C810/'Ejercicio 3 - TIR'!$D$7</f>
        <v>17532.4369325897</v>
      </c>
      <c r="AP810" s="18">
        <f ca="1" t="shared" si="5731"/>
        <v>28082.8468356932</v>
      </c>
      <c r="AQ810" s="18">
        <f ca="1" t="shared" si="5732"/>
        <v>38054.6801934291</v>
      </c>
      <c r="AR810" s="18">
        <f ca="1" t="shared" si="5733"/>
        <v>42429.5212061052</v>
      </c>
      <c r="AS810" s="18">
        <f ca="1" t="shared" si="5734"/>
        <v>62082.6124221102</v>
      </c>
      <c r="AT810" s="18">
        <f ca="1" t="shared" si="5735"/>
        <v>80597.9653803066</v>
      </c>
      <c r="AU810" s="18">
        <f ca="1">AP810*'Ejercicio 3 - TIR'!$D$5</f>
        <v>14041.4234178466</v>
      </c>
      <c r="AV810" s="18">
        <f ca="1">AQ810*'Ejercicio 3 - TIR'!$D$5</f>
        <v>19027.3400967146</v>
      </c>
      <c r="AW810" s="18">
        <f ca="1">AR810*'Ejercicio 3 - TIR'!$D$5</f>
        <v>21214.7606030526</v>
      </c>
      <c r="AX810" s="18">
        <f ca="1">AS810*'Ejercicio 3 - TIR'!$D$5</f>
        <v>31041.3062110551</v>
      </c>
      <c r="AY810" s="18">
        <f ca="1">AT810*'Ejercicio 3 - TIR'!$D$5</f>
        <v>40298.9826901533</v>
      </c>
      <c r="AZ810" s="18">
        <f ca="1" t="shared" ref="AZ810:BD810" si="6024">AJ810-AU810-AE810</f>
        <v>26963.688877943</v>
      </c>
      <c r="BA810" s="18">
        <f ca="1" t="shared" si="6024"/>
        <v>31246.5224919206</v>
      </c>
      <c r="BB810" s="18">
        <f ca="1" t="shared" si="6024"/>
        <v>32477.3074849512</v>
      </c>
      <c r="BC810" s="18">
        <f ca="1" t="shared" si="6024"/>
        <v>41024.3664867411</v>
      </c>
      <c r="BD810" s="18">
        <f ca="1" t="shared" si="6024"/>
        <v>48690.5518002644</v>
      </c>
      <c r="BE810" s="18">
        <f ca="1" t="shared" ref="BE810:BI810" si="6025">AZ810/Z810</f>
        <v>23267.8499128785</v>
      </c>
      <c r="BF810" s="18">
        <f ca="1" t="shared" si="6025"/>
        <v>23395.6488442451</v>
      </c>
      <c r="BG810" s="18">
        <f ca="1" t="shared" si="6025"/>
        <v>20606.9689835309</v>
      </c>
      <c r="BH810" s="18">
        <f ca="1" t="shared" si="6025"/>
        <v>21618.4630436884</v>
      </c>
      <c r="BI810" s="18">
        <f ca="1" t="shared" si="6025"/>
        <v>21190.9922515629</v>
      </c>
      <c r="BJ810" s="18">
        <f ca="1" t="shared" si="5738"/>
        <v>66688.9218847255</v>
      </c>
      <c r="BK810" s="18">
        <f ca="1" t="shared" si="5739"/>
        <v>40284.2877066395</v>
      </c>
      <c r="BL810" s="18">
        <f ca="1" t="shared" si="5740"/>
        <v>106973.209591365</v>
      </c>
      <c r="BM810" s="18">
        <f ca="1">BK810*'Ejercicio 3 - TIR'!$D$5</f>
        <v>20142.1438533198</v>
      </c>
      <c r="BN810" s="18">
        <f ca="1" t="shared" si="5741"/>
        <v>86831.0657380452</v>
      </c>
      <c r="BO810" s="18">
        <f ca="1" t="shared" si="5742"/>
        <v>37790.4207945302</v>
      </c>
      <c r="BP810" s="18">
        <f ca="1" t="shared" si="5743"/>
        <v>-116686.386991184</v>
      </c>
      <c r="BQ810" s="18">
        <f ca="1" t="shared" ref="BQ810:BT810" si="6026">BE810</f>
        <v>23267.8499128785</v>
      </c>
      <c r="BR810" s="18">
        <f ca="1" t="shared" si="6026"/>
        <v>23395.6488442451</v>
      </c>
      <c r="BS810" s="18">
        <f ca="1" t="shared" si="6026"/>
        <v>20606.9689835309</v>
      </c>
      <c r="BT810" s="18">
        <f ca="1" t="shared" si="6026"/>
        <v>21618.4630436884</v>
      </c>
      <c r="BU810" s="18">
        <f ca="1" t="shared" si="5745"/>
        <v>58981.4130460931</v>
      </c>
      <c r="BV810" s="20">
        <f ca="1" t="shared" si="5746"/>
        <v>7.23794021589064</v>
      </c>
    </row>
    <row r="811" ht="15" customHeight="1" spans="1:74">
      <c r="A811" s="16">
        <v>810</v>
      </c>
      <c r="B811" s="17">
        <f ca="1" t="shared" ref="B811:F811" si="6027">RAND()</f>
        <v>0.468156412759775</v>
      </c>
      <c r="C811" s="18">
        <f ca="1">IF(B811&lt;=('Ejercicio 3 - TIR'!$D$13-'Ejercicio 3 - TIR'!$C$13)/('Ejercicio 3 - TIR'!$E$13-'Ejercicio 3 - TIR'!$C$13),'Ejercicio 3 - TIR'!$C$13+SQRT(('Ejercicio 3 - TIR'!$E$13-'Ejercicio 3 - TIR'!$C$13)*('Ejercicio 3 - TIR'!$D$13-'Ejercicio 3 - TIR'!$C$13)*B811),'Ejercicio 3 - TIR'!$E$13-SQRT(('Ejercicio 3 - TIR'!$E$13-'Ejercicio 3 - TIR'!$C$13)*('Ejercicio 3 - TIR'!$E$13-'Ejercicio 3 - TIR'!$D$13)*(1-B811)))</f>
        <v>74737.1358573841</v>
      </c>
      <c r="D811" s="17">
        <f ca="1" t="shared" si="6027"/>
        <v>0.592432741446396</v>
      </c>
      <c r="E811" s="18">
        <f ca="1">IF(D811&lt;=('Ejercicio 3 - TIR'!$D$14-'Ejercicio 3 - TIR'!$C$14)/('Ejercicio 3 - TIR'!$E$14-'Ejercicio 3 - TIR'!$C$14),'Ejercicio 3 - TIR'!$C$14+SQRT(('Ejercicio 3 - TIR'!$E$14-'Ejercicio 3 - TIR'!$C$14)*('Ejercicio 3 - TIR'!$D$14-'Ejercicio 3 - TIR'!$C$14)*D811),'Ejercicio 3 - TIR'!$E$14-SQRT(('Ejercicio 3 - TIR'!$E$14-'Ejercicio 3 - TIR'!$C$14)*('Ejercicio 3 - TIR'!$E$14-'Ejercicio 3 - TIR'!$D$14)*(1-D811)))</f>
        <v>32181.1069336484</v>
      </c>
      <c r="F811" s="17">
        <f ca="1" t="shared" si="6027"/>
        <v>0.686928813934511</v>
      </c>
      <c r="G811" s="18">
        <f ca="1">IF(F811&lt;=('Ejercicio 3 - TIR'!$D$18-'Ejercicio 3 - TIR'!$C$18)/('Ejercicio 3 - TIR'!$E$18-'Ejercicio 3 - TIR'!$C$18),'Ejercicio 3 - TIR'!$C$18+SQRT(('Ejercicio 3 - TIR'!$E$18-'Ejercicio 3 - TIR'!$C$18)*('Ejercicio 3 - TIR'!$D$18-'Ejercicio 3 - TIR'!$C$18)*F811),'Ejercicio 3 - TIR'!$E$18-SQRT(('Ejercicio 3 - TIR'!$E$18-'Ejercicio 3 - TIR'!$C$18)*('Ejercicio 3 - TIR'!$E$18-'Ejercicio 3 - TIR'!$D$18)*(1-F811)))</f>
        <v>40154.3484488759</v>
      </c>
      <c r="H811" s="17">
        <f ca="1" t="shared" ref="H811:L811" si="6028">RAND()</f>
        <v>0.837148616260969</v>
      </c>
      <c r="I811" s="18">
        <f ca="1">IF(H811&lt;=('Ejercicio 3 - TIR'!$D$18-'Ejercicio 3 - TIR'!$C$18)/('Ejercicio 3 - TIR'!$E$18-'Ejercicio 3 - TIR'!$C$18),'Ejercicio 3 - TIR'!$C$18+SQRT(('Ejercicio 3 - TIR'!$E$18-'Ejercicio 3 - TIR'!$C$18)*('Ejercicio 3 - TIR'!$D$18-'Ejercicio 3 - TIR'!$C$18)*H811),'Ejercicio 3 - TIR'!$E$18-SQRT(('Ejercicio 3 - TIR'!$E$18-'Ejercicio 3 - TIR'!$C$18)*('Ejercicio 3 - TIR'!$E$18-'Ejercicio 3 - TIR'!$D$18)*(1-H811)))</f>
        <v>41505.1675604648</v>
      </c>
      <c r="J811" s="17">
        <f ca="1" t="shared" si="6028"/>
        <v>0.881848382934278</v>
      </c>
      <c r="K811" s="18">
        <f ca="1">IF(J811&lt;=('Ejercicio 3 - TIR'!$D$18-'Ejercicio 3 - TIR'!$C$18)/('Ejercicio 3 - TIR'!$E$18-'Ejercicio 3 - TIR'!$C$18),'Ejercicio 3 - TIR'!$C$18+SQRT(('Ejercicio 3 - TIR'!$E$18-'Ejercicio 3 - TIR'!$C$18)*('Ejercicio 3 - TIR'!$D$18-'Ejercicio 3 - TIR'!$C$18)*J811),'Ejercicio 3 - TIR'!$E$18-SQRT(('Ejercicio 3 - TIR'!$E$18-'Ejercicio 3 - TIR'!$C$18)*('Ejercicio 3 - TIR'!$E$18-'Ejercicio 3 - TIR'!$D$18)*(1-J811)))</f>
        <v>42023.1944504336</v>
      </c>
      <c r="L811" s="17">
        <f ca="1" t="shared" si="6028"/>
        <v>0.42168100663553</v>
      </c>
      <c r="M811" s="18">
        <f ca="1">IF(L811&lt;=('Ejercicio 3 - TIR'!$D$18-'Ejercicio 3 - TIR'!$C$18)/('Ejercicio 3 - TIR'!$E$18-'Ejercicio 3 - TIR'!$C$18),'Ejercicio 3 - TIR'!$C$18+SQRT(('Ejercicio 3 - TIR'!$E$18-'Ejercicio 3 - TIR'!$C$18)*('Ejercicio 3 - TIR'!$D$18-'Ejercicio 3 - TIR'!$C$18)*L811),'Ejercicio 3 - TIR'!$E$18-SQRT(('Ejercicio 3 - TIR'!$E$18-'Ejercicio 3 - TIR'!$C$18)*('Ejercicio 3 - TIR'!$E$18-'Ejercicio 3 - TIR'!$D$18)*(1-L811)))</f>
        <v>37953.1220910614</v>
      </c>
      <c r="N811" s="17">
        <f ca="1" t="shared" ref="N811:R811" si="6029">RAND()</f>
        <v>0.146639150441879</v>
      </c>
      <c r="O811" s="18">
        <f ca="1">IF(N811&lt;=('Ejercicio 3 - TIR'!$D$18-'Ejercicio 3 - TIR'!$C$18)/('Ejercicio 3 - TIR'!$E$18-'Ejercicio 3 - TIR'!$C$18),'Ejercicio 3 - TIR'!$C$18+SQRT(('Ejercicio 3 - TIR'!$E$18-'Ejercicio 3 - TIR'!$C$18)*('Ejercicio 3 - TIR'!$D$18-'Ejercicio 3 - TIR'!$C$18)*N811),'Ejercicio 3 - TIR'!$E$18-SQRT(('Ejercicio 3 - TIR'!$E$18-'Ejercicio 3 - TIR'!$C$18)*('Ejercicio 3 - TIR'!$E$18-'Ejercicio 3 - TIR'!$D$18)*(1-N811)))</f>
        <v>34689.9757532723</v>
      </c>
      <c r="P811" s="17">
        <f ca="1" t="shared" si="6029"/>
        <v>0.888116886415757</v>
      </c>
      <c r="Q811" s="19">
        <f ca="1">IF(P811&lt;=('Ejercicio 3 - TIR'!$D$22-'Ejercicio 3 - TIR'!$C$22)/('Ejercicio 3 - TIR'!$E$22-'Ejercicio 3 - TIR'!$C$22),'Ejercicio 3 - TIR'!$C$22+SQRT(('Ejercicio 3 - TIR'!$E$22-'Ejercicio 3 - TIR'!$C$22)*('Ejercicio 3 - TIR'!$D$22-'Ejercicio 3 - TIR'!$C$22)*P811),'Ejercicio 3 - TIR'!$E$22-SQRT(('Ejercicio 3 - TIR'!$E$22-'Ejercicio 3 - TIR'!$C$22)*('Ejercicio 3 - TIR'!$E$22-'Ejercicio 3 - TIR'!$D$22)*(1-P811)))</f>
        <v>0.165808819483509</v>
      </c>
      <c r="R811" s="17">
        <f ca="1" t="shared" si="6029"/>
        <v>0.588149836511747</v>
      </c>
      <c r="S811" s="19">
        <f ca="1">IF(R811&lt;=('Ejercicio 3 - TIR'!$D$23-'Ejercicio 3 - TIR'!$C$23)/('Ejercicio 3 - TIR'!$E$23-'Ejercicio 3 - TIR'!$C$23),'Ejercicio 3 - TIR'!$C$23+SQRT(('Ejercicio 3 - TIR'!$E$23-'Ejercicio 3 - TIR'!$C$23)*('Ejercicio 3 - TIR'!$D$23-'Ejercicio 3 - TIR'!$C$23)*R811),'Ejercicio 3 - TIR'!$E$23-SQRT(('Ejercicio 3 - TIR'!$E$23-'Ejercicio 3 - TIR'!$C$23)*('Ejercicio 3 - TIR'!$E$23-'Ejercicio 3 - TIR'!$D$23)*(1-R811)))</f>
        <v>0.152772618666518</v>
      </c>
      <c r="T811" s="17">
        <f ca="1" t="shared" ref="T811:X811" si="6030">RAND()</f>
        <v>0.229085369617261</v>
      </c>
      <c r="U811" s="19">
        <f ca="1">IF(T811&lt;=('Ejercicio 3 - TIR'!$D$24-'Ejercicio 3 - TIR'!$C$24)/('Ejercicio 3 - TIR'!$E$24-'Ejercicio 3 - TIR'!$C$24),'Ejercicio 3 - TIR'!$C$24+SQRT(('Ejercicio 3 - TIR'!$E$24-'Ejercicio 3 - TIR'!$C$24)*('Ejercicio 3 - TIR'!$D$24-'Ejercicio 3 - TIR'!$C$24)*T811),'Ejercicio 3 - TIR'!$E$24-SQRT(('Ejercicio 3 - TIR'!$E$24-'Ejercicio 3 - TIR'!$C$24)*('Ejercicio 3 - TIR'!$E$24-'Ejercicio 3 - TIR'!$D$24)*(1-T811)))</f>
        <v>0.171933519466703</v>
      </c>
      <c r="V811" s="17">
        <f ca="1" t="shared" si="6030"/>
        <v>0.98319131290541</v>
      </c>
      <c r="W811" s="19">
        <f ca="1">IF(V811&lt;=('Ejercicio 3 - TIR'!$D$25-'Ejercicio 3 - TIR'!$C$25)/('Ejercicio 3 - TIR'!$E$25-'Ejercicio 3 - TIR'!$C$25),'Ejercicio 3 - TIR'!$C$25+SQRT(('Ejercicio 3 - TIR'!$E$25-'Ejercicio 3 - TIR'!$C$25)*('Ejercicio 3 - TIR'!$D$25-'Ejercicio 3 - TIR'!$C$25)*V811),'Ejercicio 3 - TIR'!$E$25-SQRT(('Ejercicio 3 - TIR'!$E$25-'Ejercicio 3 - TIR'!$C$25)*('Ejercicio 3 - TIR'!$E$25-'Ejercicio 3 - TIR'!$D$25)*(1-V811)))</f>
        <v>0.242329901902122</v>
      </c>
      <c r="X811" s="17">
        <f ca="1" t="shared" si="6030"/>
        <v>0.55147939002638</v>
      </c>
      <c r="Y811" s="19">
        <f ca="1">IF(X811&lt;=('Ejercicio 3 - TIR'!$D$26-'Ejercicio 3 - TIR'!$C$26)/('Ejercicio 3 - TIR'!$E$26-'Ejercicio 3 - TIR'!$C$26),'Ejercicio 3 - TIR'!$C$26+SQRT(('Ejercicio 3 - TIR'!$E$26-'Ejercicio 3 - TIR'!$C$26)*('Ejercicio 3 - TIR'!$D$26-'Ejercicio 3 - TIR'!$C$26)*X811),'Ejercicio 3 - TIR'!$E$26-SQRT(('Ejercicio 3 - TIR'!$E$26-'Ejercicio 3 - TIR'!$C$26)*('Ejercicio 3 - TIR'!$E$26-'Ejercicio 3 - TIR'!$D$26)*(1-X811)))</f>
        <v>0.23078606605993</v>
      </c>
      <c r="Z811" s="17">
        <f ca="1" t="shared" si="5716"/>
        <v>1.16580881948351</v>
      </c>
      <c r="AA811" s="17">
        <f ca="1" t="shared" si="5717"/>
        <v>1.34391248570053</v>
      </c>
      <c r="AB811" s="17">
        <f ca="1" t="shared" si="5718"/>
        <v>1.57497608922226</v>
      </c>
      <c r="AC811" s="17">
        <f ca="1" t="shared" si="5719"/>
        <v>1.95663989042168</v>
      </c>
      <c r="AD811" s="17">
        <f ca="1" t="shared" si="5720"/>
        <v>2.40820511342803</v>
      </c>
      <c r="AE811" s="16">
        <f ca="1" t="shared" si="5721"/>
        <v>5335.91135034081</v>
      </c>
      <c r="AF811" s="16">
        <f ca="1" t="shared" si="5722"/>
        <v>6151.09250030477</v>
      </c>
      <c r="AG811" s="16">
        <f ca="1" t="shared" si="5723"/>
        <v>7208.67148244741</v>
      </c>
      <c r="AH811" s="16">
        <f ca="1" t="shared" si="5724"/>
        <v>8955.54813563352</v>
      </c>
      <c r="AI811" s="16">
        <f ca="1" t="shared" si="5725"/>
        <v>11022.3638592667</v>
      </c>
      <c r="AJ811" s="18">
        <f ca="1" t="shared" si="5726"/>
        <v>46812.2935623134</v>
      </c>
      <c r="AK811" s="18">
        <f ca="1" t="shared" si="5727"/>
        <v>55779.3129056011</v>
      </c>
      <c r="AL811" s="18">
        <f ca="1" t="shared" si="5728"/>
        <v>66185.5264521707</v>
      </c>
      <c r="AM811" s="18">
        <f ca="1" t="shared" si="5729"/>
        <v>74260.5926494152</v>
      </c>
      <c r="AN811" s="18">
        <f ca="1" t="shared" si="5730"/>
        <v>83540.5769937249</v>
      </c>
      <c r="AO811" s="18">
        <f ca="1">C811/'Ejercicio 3 - TIR'!$D$7</f>
        <v>14947.4271714768</v>
      </c>
      <c r="AP811" s="18">
        <f ca="1" t="shared" si="5731"/>
        <v>31864.8663908366</v>
      </c>
      <c r="AQ811" s="18">
        <f ca="1" t="shared" si="5732"/>
        <v>40831.8857341243</v>
      </c>
      <c r="AR811" s="18">
        <f ca="1" t="shared" si="5733"/>
        <v>51238.0992806938</v>
      </c>
      <c r="AS811" s="18">
        <f ca="1" t="shared" si="5734"/>
        <v>59313.1654779384</v>
      </c>
      <c r="AT811" s="18">
        <f ca="1" t="shared" si="5735"/>
        <v>68593.149822248</v>
      </c>
      <c r="AU811" s="18">
        <f ca="1">AP811*'Ejercicio 3 - TIR'!$D$5</f>
        <v>15932.4331954183</v>
      </c>
      <c r="AV811" s="18">
        <f ca="1">AQ811*'Ejercicio 3 - TIR'!$D$5</f>
        <v>20415.9428670622</v>
      </c>
      <c r="AW811" s="18">
        <f ca="1">AR811*'Ejercicio 3 - TIR'!$D$5</f>
        <v>25619.0496403469</v>
      </c>
      <c r="AX811" s="18">
        <f ca="1">AS811*'Ejercicio 3 - TIR'!$D$5</f>
        <v>29656.5827389692</v>
      </c>
      <c r="AY811" s="18">
        <f ca="1">AT811*'Ejercicio 3 - TIR'!$D$5</f>
        <v>34296.574911124</v>
      </c>
      <c r="AZ811" s="18">
        <f ca="1" t="shared" ref="AZ811:BD811" si="6031">AJ811-AU811-AE811</f>
        <v>25543.9490165543</v>
      </c>
      <c r="BA811" s="18">
        <f ca="1" t="shared" si="6031"/>
        <v>29212.2775382342</v>
      </c>
      <c r="BB811" s="18">
        <f ca="1" t="shared" si="6031"/>
        <v>33357.8053293763</v>
      </c>
      <c r="BC811" s="18">
        <f ca="1" t="shared" si="6031"/>
        <v>35648.4617748125</v>
      </c>
      <c r="BD811" s="18">
        <f ca="1" t="shared" si="6031"/>
        <v>38221.6382233341</v>
      </c>
      <c r="BE811" s="18">
        <f ca="1" t="shared" ref="BE811:BI811" si="6032">AZ811/Z811</f>
        <v>21910.9244926378</v>
      </c>
      <c r="BF811" s="18">
        <f ca="1" t="shared" si="6032"/>
        <v>21736.7409329537</v>
      </c>
      <c r="BG811" s="18">
        <f ca="1" t="shared" si="6032"/>
        <v>21179.8804805022</v>
      </c>
      <c r="BH811" s="18">
        <f ca="1" t="shared" si="6032"/>
        <v>18219.2246766112</v>
      </c>
      <c r="BI811" s="18">
        <f ca="1" t="shared" si="6032"/>
        <v>15871.4214209629</v>
      </c>
      <c r="BJ811" s="18">
        <f ca="1" t="shared" si="5738"/>
        <v>77498.7062733865</v>
      </c>
      <c r="BK811" s="18">
        <f ca="1" t="shared" si="5739"/>
        <v>35996.4705469436</v>
      </c>
      <c r="BL811" s="18">
        <f ca="1" t="shared" si="5740"/>
        <v>113495.17682033</v>
      </c>
      <c r="BM811" s="18">
        <f ca="1">BK811*'Ejercicio 3 - TIR'!$D$5</f>
        <v>17998.2352734718</v>
      </c>
      <c r="BN811" s="18">
        <f ca="1" t="shared" si="5741"/>
        <v>95496.9415468583</v>
      </c>
      <c r="BO811" s="18">
        <f ca="1" t="shared" si="5742"/>
        <v>39654.8205193868</v>
      </c>
      <c r="BP811" s="18">
        <f ca="1" t="shared" si="5743"/>
        <v>-106918.242791033</v>
      </c>
      <c r="BQ811" s="18">
        <f ca="1" t="shared" ref="BQ811:BT811" si="6033">BE811</f>
        <v>21910.9244926378</v>
      </c>
      <c r="BR811" s="18">
        <f ca="1" t="shared" si="6033"/>
        <v>21736.7409329537</v>
      </c>
      <c r="BS811" s="18">
        <f ca="1" t="shared" si="6033"/>
        <v>21179.8804805022</v>
      </c>
      <c r="BT811" s="18">
        <f ca="1" t="shared" si="6033"/>
        <v>18219.2246766112</v>
      </c>
      <c r="BU811" s="18">
        <f ca="1" t="shared" si="5745"/>
        <v>55526.2419403497</v>
      </c>
      <c r="BV811" s="20">
        <f ca="1" t="shared" si="5746"/>
        <v>8.00017727969846</v>
      </c>
    </row>
    <row r="812" ht="15" customHeight="1" spans="1:74">
      <c r="A812" s="16">
        <v>811</v>
      </c>
      <c r="B812" s="17">
        <f ca="1" t="shared" ref="B812:F812" si="6034">RAND()</f>
        <v>0.608066109222667</v>
      </c>
      <c r="C812" s="18">
        <f ca="1">IF(B812&lt;=('Ejercicio 3 - TIR'!$D$13-'Ejercicio 3 - TIR'!$C$13)/('Ejercicio 3 - TIR'!$E$13-'Ejercicio 3 - TIR'!$C$13),'Ejercicio 3 - TIR'!$C$13+SQRT(('Ejercicio 3 - TIR'!$E$13-'Ejercicio 3 - TIR'!$C$13)*('Ejercicio 3 - TIR'!$D$13-'Ejercicio 3 - TIR'!$C$13)*B812),'Ejercicio 3 - TIR'!$E$13-SQRT(('Ejercicio 3 - TIR'!$E$13-'Ejercicio 3 - TIR'!$C$13)*('Ejercicio 3 - TIR'!$E$13-'Ejercicio 3 - TIR'!$D$13)*(1-B812)))</f>
        <v>78313.1221949124</v>
      </c>
      <c r="D812" s="17">
        <f ca="1" t="shared" si="6034"/>
        <v>0.0120886213390234</v>
      </c>
      <c r="E812" s="18">
        <f ca="1">IF(D812&lt;=('Ejercicio 3 - TIR'!$D$14-'Ejercicio 3 - TIR'!$C$14)/('Ejercicio 3 - TIR'!$E$14-'Ejercicio 3 - TIR'!$C$14),'Ejercicio 3 - TIR'!$C$14+SQRT(('Ejercicio 3 - TIR'!$E$14-'Ejercicio 3 - TIR'!$C$14)*('Ejercicio 3 - TIR'!$D$14-'Ejercicio 3 - TIR'!$C$14)*D812),'Ejercicio 3 - TIR'!$E$14-SQRT(('Ejercicio 3 - TIR'!$E$14-'Ejercicio 3 - TIR'!$C$14)*('Ejercicio 3 - TIR'!$E$14-'Ejercicio 3 - TIR'!$D$14)*(1-D812)))</f>
        <v>25952.1799201972</v>
      </c>
      <c r="F812" s="17">
        <f ca="1" t="shared" si="6034"/>
        <v>0.636626477904597</v>
      </c>
      <c r="G812" s="18">
        <f ca="1">IF(F812&lt;=('Ejercicio 3 - TIR'!$D$18-'Ejercicio 3 - TIR'!$C$18)/('Ejercicio 3 - TIR'!$E$18-'Ejercicio 3 - TIR'!$C$18),'Ejercicio 3 - TIR'!$C$18+SQRT(('Ejercicio 3 - TIR'!$E$18-'Ejercicio 3 - TIR'!$C$18)*('Ejercicio 3 - TIR'!$D$18-'Ejercicio 3 - TIR'!$C$18)*F812),'Ejercicio 3 - TIR'!$E$18-SQRT(('Ejercicio 3 - TIR'!$E$18-'Ejercicio 3 - TIR'!$C$18)*('Ejercicio 3 - TIR'!$E$18-'Ejercicio 3 - TIR'!$D$18)*(1-F812)))</f>
        <v>39772.1017025863</v>
      </c>
      <c r="H812" s="17">
        <f ca="1" t="shared" ref="H812:L812" si="6035">RAND()</f>
        <v>0.164442728637467</v>
      </c>
      <c r="I812" s="18">
        <f ca="1">IF(H812&lt;=('Ejercicio 3 - TIR'!$D$18-'Ejercicio 3 - TIR'!$C$18)/('Ejercicio 3 - TIR'!$E$18-'Ejercicio 3 - TIR'!$C$18),'Ejercicio 3 - TIR'!$C$18+SQRT(('Ejercicio 3 - TIR'!$E$18-'Ejercicio 3 - TIR'!$C$18)*('Ejercicio 3 - TIR'!$D$18-'Ejercicio 3 - TIR'!$C$18)*H812),'Ejercicio 3 - TIR'!$E$18-SQRT(('Ejercicio 3 - TIR'!$E$18-'Ejercicio 3 - TIR'!$C$18)*('Ejercicio 3 - TIR'!$E$18-'Ejercicio 3 - TIR'!$D$18)*(1-H812)))</f>
        <v>34966.5288980957</v>
      </c>
      <c r="J812" s="17">
        <f ca="1" t="shared" si="6035"/>
        <v>0.974982134593323</v>
      </c>
      <c r="K812" s="18">
        <f ca="1">IF(J812&lt;=('Ejercicio 3 - TIR'!$D$18-'Ejercicio 3 - TIR'!$C$18)/('Ejercicio 3 - TIR'!$E$18-'Ejercicio 3 - TIR'!$C$18),'Ejercicio 3 - TIR'!$C$18+SQRT(('Ejercicio 3 - TIR'!$E$18-'Ejercicio 3 - TIR'!$C$18)*('Ejercicio 3 - TIR'!$D$18-'Ejercicio 3 - TIR'!$C$18)*J812),'Ejercicio 3 - TIR'!$E$18-SQRT(('Ejercicio 3 - TIR'!$E$18-'Ejercicio 3 - TIR'!$C$18)*('Ejercicio 3 - TIR'!$E$18-'Ejercicio 3 - TIR'!$D$18)*(1-J812)))</f>
        <v>43630.2044293031</v>
      </c>
      <c r="L812" s="17">
        <f ca="1" t="shared" si="6035"/>
        <v>0.787956945076629</v>
      </c>
      <c r="M812" s="18">
        <f ca="1">IF(L812&lt;=('Ejercicio 3 - TIR'!$D$18-'Ejercicio 3 - TIR'!$C$18)/('Ejercicio 3 - TIR'!$E$18-'Ejercicio 3 - TIR'!$C$18),'Ejercicio 3 - TIR'!$C$18+SQRT(('Ejercicio 3 - TIR'!$E$18-'Ejercicio 3 - TIR'!$C$18)*('Ejercicio 3 - TIR'!$D$18-'Ejercicio 3 - TIR'!$C$18)*L812),'Ejercicio 3 - TIR'!$E$18-SQRT(('Ejercicio 3 - TIR'!$E$18-'Ejercicio 3 - TIR'!$C$18)*('Ejercicio 3 - TIR'!$E$18-'Ejercicio 3 - TIR'!$D$18)*(1-L812)))</f>
        <v>41012.1147058556</v>
      </c>
      <c r="N812" s="17">
        <f ca="1" t="shared" ref="N812:R812" si="6036">RAND()</f>
        <v>0.495380127764865</v>
      </c>
      <c r="O812" s="18">
        <f ca="1">IF(N812&lt;=('Ejercicio 3 - TIR'!$D$18-'Ejercicio 3 - TIR'!$C$18)/('Ejercicio 3 - TIR'!$E$18-'Ejercicio 3 - TIR'!$C$18),'Ejercicio 3 - TIR'!$C$18+SQRT(('Ejercicio 3 - TIR'!$E$18-'Ejercicio 3 - TIR'!$C$18)*('Ejercicio 3 - TIR'!$D$18-'Ejercicio 3 - TIR'!$C$18)*N812),'Ejercicio 3 - TIR'!$E$18-SQRT(('Ejercicio 3 - TIR'!$E$18-'Ejercicio 3 - TIR'!$C$18)*('Ejercicio 3 - TIR'!$E$18-'Ejercicio 3 - TIR'!$D$18)*(1-N812)))</f>
        <v>38620.1519223694</v>
      </c>
      <c r="P812" s="17">
        <f ca="1" t="shared" si="6036"/>
        <v>0.234169318142809</v>
      </c>
      <c r="Q812" s="19">
        <f ca="1">IF(P812&lt;=('Ejercicio 3 - TIR'!$D$22-'Ejercicio 3 - TIR'!$C$22)/('Ejercicio 3 - TIR'!$E$22-'Ejercicio 3 - TIR'!$C$22),'Ejercicio 3 - TIR'!$C$22+SQRT(('Ejercicio 3 - TIR'!$E$22-'Ejercicio 3 - TIR'!$C$22)*('Ejercicio 3 - TIR'!$D$22-'Ejercicio 3 - TIR'!$C$22)*P812),'Ejercicio 3 - TIR'!$E$22-SQRT(('Ejercicio 3 - TIR'!$E$22-'Ejercicio 3 - TIR'!$C$22)*('Ejercicio 3 - TIR'!$E$22-'Ejercicio 3 - TIR'!$D$22)*(1-P812)))</f>
        <v>0.140530581400853</v>
      </c>
      <c r="R812" s="17">
        <f ca="1" t="shared" si="6036"/>
        <v>0.0288975603310078</v>
      </c>
      <c r="S812" s="19">
        <f ca="1">IF(R812&lt;=('Ejercicio 3 - TIR'!$D$23-'Ejercicio 3 - TIR'!$C$23)/('Ejercicio 3 - TIR'!$E$23-'Ejercicio 3 - TIR'!$C$23),'Ejercicio 3 - TIR'!$C$23+SQRT(('Ejercicio 3 - TIR'!$E$23-'Ejercicio 3 - TIR'!$C$23)*('Ejercicio 3 - TIR'!$D$23-'Ejercicio 3 - TIR'!$C$23)*R812),'Ejercicio 3 - TIR'!$E$23-SQRT(('Ejercicio 3 - TIR'!$E$23-'Ejercicio 3 - TIR'!$C$23)*('Ejercicio 3 - TIR'!$E$23-'Ejercicio 3 - TIR'!$D$23)*(1-R812)))</f>
        <v>0.127212184731121</v>
      </c>
      <c r="T812" s="17">
        <f ca="1" t="shared" ref="T812:X812" si="6037">RAND()</f>
        <v>0.406935684251894</v>
      </c>
      <c r="U812" s="19">
        <f ca="1">IF(T812&lt;=('Ejercicio 3 - TIR'!$D$24-'Ejercicio 3 - TIR'!$C$24)/('Ejercicio 3 - TIR'!$E$24-'Ejercicio 3 - TIR'!$C$24),'Ejercicio 3 - TIR'!$C$24+SQRT(('Ejercicio 3 - TIR'!$E$24-'Ejercicio 3 - TIR'!$C$24)*('Ejercicio 3 - TIR'!$D$24-'Ejercicio 3 - TIR'!$C$24)*T812),'Ejercicio 3 - TIR'!$E$24-SQRT(('Ejercicio 3 - TIR'!$E$24-'Ejercicio 3 - TIR'!$C$24)*('Ejercicio 3 - TIR'!$E$24-'Ejercicio 3 - TIR'!$D$24)*(1-T812)))</f>
        <v>0.179232942666262</v>
      </c>
      <c r="V812" s="17">
        <f ca="1" t="shared" si="6037"/>
        <v>0.0884750577065019</v>
      </c>
      <c r="W812" s="19">
        <f ca="1">IF(V812&lt;=('Ejercicio 3 - TIR'!$D$25-'Ejercicio 3 - TIR'!$C$25)/('Ejercicio 3 - TIR'!$E$25-'Ejercicio 3 - TIR'!$C$25),'Ejercicio 3 - TIR'!$C$25+SQRT(('Ejercicio 3 - TIR'!$E$25-'Ejercicio 3 - TIR'!$C$25)*('Ejercicio 3 - TIR'!$D$25-'Ejercicio 3 - TIR'!$C$25)*V812),'Ejercicio 3 - TIR'!$E$25-SQRT(('Ejercicio 3 - TIR'!$E$25-'Ejercicio 3 - TIR'!$C$25)*('Ejercicio 3 - TIR'!$E$25-'Ejercicio 3 - TIR'!$D$25)*(1-V812)))</f>
        <v>0.191129469025479</v>
      </c>
      <c r="X812" s="17">
        <f ca="1" t="shared" si="6037"/>
        <v>0.590626029122574</v>
      </c>
      <c r="Y812" s="19">
        <f ca="1">IF(X812&lt;=('Ejercicio 3 - TIR'!$D$26-'Ejercicio 3 - TIR'!$C$26)/('Ejercicio 3 - TIR'!$E$26-'Ejercicio 3 - TIR'!$C$26),'Ejercicio 3 - TIR'!$C$26+SQRT(('Ejercicio 3 - TIR'!$E$26-'Ejercicio 3 - TIR'!$C$26)*('Ejercicio 3 - TIR'!$D$26-'Ejercicio 3 - TIR'!$C$26)*X812),'Ejercicio 3 - TIR'!$E$26-SQRT(('Ejercicio 3 - TIR'!$E$26-'Ejercicio 3 - TIR'!$C$26)*('Ejercicio 3 - TIR'!$E$26-'Ejercicio 3 - TIR'!$D$26)*(1-X812)))</f>
        <v>0.232982775042139</v>
      </c>
      <c r="Z812" s="17">
        <f ca="1" t="shared" si="5716"/>
        <v>1.14053058140085</v>
      </c>
      <c r="AA812" s="17">
        <f ca="1" t="shared" si="5717"/>
        <v>1.28561996841351</v>
      </c>
      <c r="AB812" s="17">
        <f ca="1" t="shared" si="5718"/>
        <v>1.51604541850277</v>
      </c>
      <c r="AC812" s="17">
        <f ca="1" t="shared" si="5719"/>
        <v>1.80580637435972</v>
      </c>
      <c r="AD812" s="17">
        <f ca="1" t="shared" si="5720"/>
        <v>2.22652815464683</v>
      </c>
      <c r="AE812" s="16">
        <f ca="1" t="shared" si="5721"/>
        <v>3647.07493280486</v>
      </c>
      <c r="AF812" s="16">
        <f ca="1" t="shared" si="5722"/>
        <v>4111.02730288507</v>
      </c>
      <c r="AG812" s="16">
        <f ca="1" t="shared" si="5723"/>
        <v>4847.85882376251</v>
      </c>
      <c r="AH812" s="16">
        <f ca="1" t="shared" si="5724"/>
        <v>5774.42750665872</v>
      </c>
      <c r="AI812" s="16">
        <f ca="1" t="shared" si="5725"/>
        <v>7119.76965143973</v>
      </c>
      <c r="AJ812" s="18">
        <f ca="1" t="shared" si="5726"/>
        <v>45361.2982783846</v>
      </c>
      <c r="AK812" s="18">
        <f ca="1" t="shared" si="5727"/>
        <v>44953.6677775</v>
      </c>
      <c r="AL812" s="18">
        <f ca="1" t="shared" si="5728"/>
        <v>66145.3715333843</v>
      </c>
      <c r="AM812" s="18">
        <f ca="1" t="shared" si="5729"/>
        <v>74059.938161806</v>
      </c>
      <c r="AN812" s="18">
        <f ca="1" t="shared" si="5730"/>
        <v>85988.8555918934</v>
      </c>
      <c r="AO812" s="18">
        <f ca="1">C812/'Ejercicio 3 - TIR'!$D$7</f>
        <v>15662.6244389825</v>
      </c>
      <c r="AP812" s="18">
        <f ca="1" t="shared" si="5731"/>
        <v>29698.6738394021</v>
      </c>
      <c r="AQ812" s="18">
        <f ca="1" t="shared" si="5732"/>
        <v>29291.0433385175</v>
      </c>
      <c r="AR812" s="18">
        <f ca="1" t="shared" si="5733"/>
        <v>50482.7470944019</v>
      </c>
      <c r="AS812" s="18">
        <f ca="1" t="shared" si="5734"/>
        <v>58397.3137228235</v>
      </c>
      <c r="AT812" s="18">
        <f ca="1" t="shared" si="5735"/>
        <v>70326.2311529109</v>
      </c>
      <c r="AU812" s="18">
        <f ca="1">AP812*'Ejercicio 3 - TIR'!$D$5</f>
        <v>14849.336919701</v>
      </c>
      <c r="AV812" s="18">
        <f ca="1">AQ812*'Ejercicio 3 - TIR'!$D$5</f>
        <v>14645.5216692587</v>
      </c>
      <c r="AW812" s="18">
        <f ca="1">AR812*'Ejercicio 3 - TIR'!$D$5</f>
        <v>25241.3735472009</v>
      </c>
      <c r="AX812" s="18">
        <f ca="1">AS812*'Ejercicio 3 - TIR'!$D$5</f>
        <v>29198.6568614118</v>
      </c>
      <c r="AY812" s="18">
        <f ca="1">AT812*'Ejercicio 3 - TIR'!$D$5</f>
        <v>35163.1155764554</v>
      </c>
      <c r="AZ812" s="18">
        <f ca="1" t="shared" ref="AZ812:BD812" si="6038">AJ812-AU812-AE812</f>
        <v>26864.8864258787</v>
      </c>
      <c r="BA812" s="18">
        <f ca="1" t="shared" si="6038"/>
        <v>26197.1188053561</v>
      </c>
      <c r="BB812" s="18">
        <f ca="1" t="shared" si="6038"/>
        <v>36056.1391624209</v>
      </c>
      <c r="BC812" s="18">
        <f ca="1" t="shared" si="6038"/>
        <v>39086.8537937355</v>
      </c>
      <c r="BD812" s="18">
        <f ca="1" t="shared" si="6038"/>
        <v>43705.9703639982</v>
      </c>
      <c r="BE812" s="18">
        <f ca="1" t="shared" ref="BE812:BI812" si="6039">AZ812/Z812</f>
        <v>23554.7269525048</v>
      </c>
      <c r="BF812" s="18">
        <f ca="1" t="shared" si="6039"/>
        <v>20377.0316648738</v>
      </c>
      <c r="BG812" s="18">
        <f ca="1" t="shared" si="6039"/>
        <v>23783.0204308981</v>
      </c>
      <c r="BH812" s="18">
        <f ca="1" t="shared" si="6039"/>
        <v>21645.0968103347</v>
      </c>
      <c r="BI812" s="18">
        <f ca="1" t="shared" si="6039"/>
        <v>19629.6508861936</v>
      </c>
      <c r="BJ812" s="18">
        <f ca="1" t="shared" si="5738"/>
        <v>57783.2592667791</v>
      </c>
      <c r="BK812" s="18">
        <f ca="1" t="shared" si="5739"/>
        <v>34873.274289054</v>
      </c>
      <c r="BL812" s="18">
        <f ca="1" t="shared" si="5740"/>
        <v>92656.5335558331</v>
      </c>
      <c r="BM812" s="18">
        <f ca="1">BK812*'Ejercicio 3 - TIR'!$D$5</f>
        <v>17436.637144527</v>
      </c>
      <c r="BN812" s="18">
        <f ca="1" t="shared" si="5741"/>
        <v>75219.8964113061</v>
      </c>
      <c r="BO812" s="18">
        <f ca="1" t="shared" si="5742"/>
        <v>33783.4921396885</v>
      </c>
      <c r="BP812" s="18">
        <f ca="1" t="shared" si="5743"/>
        <v>-104265.30211511</v>
      </c>
      <c r="BQ812" s="18">
        <f ca="1" t="shared" ref="BQ812:BT812" si="6040">BE812</f>
        <v>23554.7269525048</v>
      </c>
      <c r="BR812" s="18">
        <f ca="1" t="shared" si="6040"/>
        <v>20377.0316648738</v>
      </c>
      <c r="BS812" s="18">
        <f ca="1" t="shared" si="6040"/>
        <v>23783.0204308981</v>
      </c>
      <c r="BT812" s="18">
        <f ca="1" t="shared" si="6040"/>
        <v>21645.0968103347</v>
      </c>
      <c r="BU812" s="18">
        <f ca="1" t="shared" si="5745"/>
        <v>53413.1430258821</v>
      </c>
      <c r="BV812" s="20">
        <f ca="1" t="shared" si="5746"/>
        <v>9.93626476087606</v>
      </c>
    </row>
    <row r="813" ht="15" customHeight="1" spans="1:74">
      <c r="A813" s="16">
        <v>812</v>
      </c>
      <c r="B813" s="17">
        <f ca="1" t="shared" ref="B813:F813" si="6041">RAND()</f>
        <v>0.00683661603403762</v>
      </c>
      <c r="C813" s="18">
        <f ca="1">IF(B813&lt;=('Ejercicio 3 - TIR'!$D$13-'Ejercicio 3 - TIR'!$C$13)/('Ejercicio 3 - TIR'!$E$13-'Ejercicio 3 - TIR'!$C$13),'Ejercicio 3 - TIR'!$C$13+SQRT(('Ejercicio 3 - TIR'!$E$13-'Ejercicio 3 - TIR'!$C$13)*('Ejercicio 3 - TIR'!$D$13-'Ejercicio 3 - TIR'!$C$13)*B813),'Ejercicio 3 - TIR'!$E$13-SQRT(('Ejercicio 3 - TIR'!$E$13-'Ejercicio 3 - TIR'!$C$13)*('Ejercicio 3 - TIR'!$E$13-'Ejercicio 3 - TIR'!$D$13)*(1-B813)))</f>
        <v>61653.6766351421</v>
      </c>
      <c r="D813" s="17">
        <f ca="1" t="shared" si="6041"/>
        <v>0.792179029464253</v>
      </c>
      <c r="E813" s="18">
        <f ca="1">IF(D813&lt;=('Ejercicio 3 - TIR'!$D$14-'Ejercicio 3 - TIR'!$C$14)/('Ejercicio 3 - TIR'!$E$14-'Ejercicio 3 - TIR'!$C$14),'Ejercicio 3 - TIR'!$C$14+SQRT(('Ejercicio 3 - TIR'!$E$14-'Ejercicio 3 - TIR'!$C$14)*('Ejercicio 3 - TIR'!$D$14-'Ejercicio 3 - TIR'!$C$14)*D813),'Ejercicio 3 - TIR'!$E$14-SQRT(('Ejercicio 3 - TIR'!$E$14-'Ejercicio 3 - TIR'!$C$14)*('Ejercicio 3 - TIR'!$E$14-'Ejercicio 3 - TIR'!$D$14)*(1-D813)))</f>
        <v>34416.7083561431</v>
      </c>
      <c r="F813" s="17">
        <f ca="1" t="shared" si="6041"/>
        <v>0.525931727273843</v>
      </c>
      <c r="G813" s="18">
        <f ca="1">IF(F813&lt;=('Ejercicio 3 - TIR'!$D$18-'Ejercicio 3 - TIR'!$C$18)/('Ejercicio 3 - TIR'!$E$18-'Ejercicio 3 - TIR'!$C$18),'Ejercicio 3 - TIR'!$C$18+SQRT(('Ejercicio 3 - TIR'!$E$18-'Ejercicio 3 - TIR'!$C$18)*('Ejercicio 3 - TIR'!$D$18-'Ejercicio 3 - TIR'!$C$18)*F813),'Ejercicio 3 - TIR'!$E$18-SQRT(('Ejercicio 3 - TIR'!$E$18-'Ejercicio 3 - TIR'!$C$18)*('Ejercicio 3 - TIR'!$E$18-'Ejercicio 3 - TIR'!$D$18)*(1-F813)))</f>
        <v>38881.9907166736</v>
      </c>
      <c r="H813" s="17">
        <f ca="1" t="shared" ref="H813:L813" si="6042">RAND()</f>
        <v>0.117068866704482</v>
      </c>
      <c r="I813" s="18">
        <f ca="1">IF(H813&lt;=('Ejercicio 3 - TIR'!$D$18-'Ejercicio 3 - TIR'!$C$18)/('Ejercicio 3 - TIR'!$E$18-'Ejercicio 3 - TIR'!$C$18),'Ejercicio 3 - TIR'!$C$18+SQRT(('Ejercicio 3 - TIR'!$E$18-'Ejercicio 3 - TIR'!$C$18)*('Ejercicio 3 - TIR'!$D$18-'Ejercicio 3 - TIR'!$C$18)*H813),'Ejercicio 3 - TIR'!$E$18-SQRT(('Ejercicio 3 - TIR'!$E$18-'Ejercicio 3 - TIR'!$C$18)*('Ejercicio 3 - TIR'!$E$18-'Ejercicio 3 - TIR'!$D$18)*(1-H813)))</f>
        <v>34190.5047435449</v>
      </c>
      <c r="J813" s="17">
        <f ca="1" t="shared" si="6042"/>
        <v>0.889141830523351</v>
      </c>
      <c r="K813" s="18">
        <f ca="1">IF(J813&lt;=('Ejercicio 3 - TIR'!$D$18-'Ejercicio 3 - TIR'!$C$18)/('Ejercicio 3 - TIR'!$E$18-'Ejercicio 3 - TIR'!$C$18),'Ejercicio 3 - TIR'!$C$18+SQRT(('Ejercicio 3 - TIR'!$E$18-'Ejercicio 3 - TIR'!$C$18)*('Ejercicio 3 - TIR'!$D$18-'Ejercicio 3 - TIR'!$C$18)*J813),'Ejercicio 3 - TIR'!$E$18-SQRT(('Ejercicio 3 - TIR'!$E$18-'Ejercicio 3 - TIR'!$C$18)*('Ejercicio 3 - TIR'!$E$18-'Ejercicio 3 - TIR'!$D$18)*(1-J813)))</f>
        <v>42116.536334415</v>
      </c>
      <c r="L813" s="17">
        <f ca="1" t="shared" si="6042"/>
        <v>0.0963549002044035</v>
      </c>
      <c r="M813" s="18">
        <f ca="1">IF(L813&lt;=('Ejercicio 3 - TIR'!$D$18-'Ejercicio 3 - TIR'!$C$18)/('Ejercicio 3 - TIR'!$E$18-'Ejercicio 3 - TIR'!$C$18),'Ejercicio 3 - TIR'!$C$18+SQRT(('Ejercicio 3 - TIR'!$E$18-'Ejercicio 3 - TIR'!$C$18)*('Ejercicio 3 - TIR'!$D$18-'Ejercicio 3 - TIR'!$C$18)*L813),'Ejercicio 3 - TIR'!$E$18-SQRT(('Ejercicio 3 - TIR'!$E$18-'Ejercicio 3 - TIR'!$C$18)*('Ejercicio 3 - TIR'!$E$18-'Ejercicio 3 - TIR'!$D$18)*(1-L813)))</f>
        <v>33801.7410525522</v>
      </c>
      <c r="N813" s="17">
        <f ca="1" t="shared" ref="N813:R813" si="6043">RAND()</f>
        <v>0.0702836795369122</v>
      </c>
      <c r="O813" s="18">
        <f ca="1">IF(N813&lt;=('Ejercicio 3 - TIR'!$D$18-'Ejercicio 3 - TIR'!$C$18)/('Ejercicio 3 - TIR'!$E$18-'Ejercicio 3 - TIR'!$C$18),'Ejercicio 3 - TIR'!$C$18+SQRT(('Ejercicio 3 - TIR'!$E$18-'Ejercicio 3 - TIR'!$C$18)*('Ejercicio 3 - TIR'!$D$18-'Ejercicio 3 - TIR'!$C$18)*N813),'Ejercicio 3 - TIR'!$E$18-SQRT(('Ejercicio 3 - TIR'!$E$18-'Ejercicio 3 - TIR'!$C$18)*('Ejercicio 3 - TIR'!$E$18-'Ejercicio 3 - TIR'!$D$18)*(1-N813)))</f>
        <v>33246.929615889</v>
      </c>
      <c r="P813" s="17">
        <f ca="1" t="shared" si="6043"/>
        <v>0.709826238499624</v>
      </c>
      <c r="Q813" s="19">
        <f ca="1">IF(P813&lt;=('Ejercicio 3 - TIR'!$D$22-'Ejercicio 3 - TIR'!$C$22)/('Ejercicio 3 - TIR'!$E$22-'Ejercicio 3 - TIR'!$C$22),'Ejercicio 3 - TIR'!$C$22+SQRT(('Ejercicio 3 - TIR'!$E$22-'Ejercicio 3 - TIR'!$C$22)*('Ejercicio 3 - TIR'!$D$22-'Ejercicio 3 - TIR'!$C$22)*P813),'Ejercicio 3 - TIR'!$E$22-SQRT(('Ejercicio 3 - TIR'!$E$22-'Ejercicio 3 - TIR'!$C$22)*('Ejercicio 3 - TIR'!$E$22-'Ejercicio 3 - TIR'!$D$22)*(1-P813)))</f>
        <v>0.157145836906579</v>
      </c>
      <c r="R813" s="17">
        <f ca="1" t="shared" si="6043"/>
        <v>0.523050918928473</v>
      </c>
      <c r="S813" s="19">
        <f ca="1">IF(R813&lt;=('Ejercicio 3 - TIR'!$D$23-'Ejercicio 3 - TIR'!$C$23)/('Ejercicio 3 - TIR'!$E$23-'Ejercicio 3 - TIR'!$C$23),'Ejercicio 3 - TIR'!$C$23+SQRT(('Ejercicio 3 - TIR'!$E$23-'Ejercicio 3 - TIR'!$C$23)*('Ejercicio 3 - TIR'!$D$23-'Ejercicio 3 - TIR'!$C$23)*R813),'Ejercicio 3 - TIR'!$E$23-SQRT(('Ejercicio 3 - TIR'!$E$23-'Ejercicio 3 - TIR'!$C$23)*('Ejercicio 3 - TIR'!$E$23-'Ejercicio 3 - TIR'!$D$23)*(1-R813)))</f>
        <v>0.150699686931216</v>
      </c>
      <c r="T813" s="17">
        <f ca="1" t="shared" ref="T813:X813" si="6044">RAND()</f>
        <v>0.498624923505982</v>
      </c>
      <c r="U813" s="19">
        <f ca="1">IF(T813&lt;=('Ejercicio 3 - TIR'!$D$24-'Ejercicio 3 - TIR'!$C$24)/('Ejercicio 3 - TIR'!$E$24-'Ejercicio 3 - TIR'!$C$24),'Ejercicio 3 - TIR'!$C$24+SQRT(('Ejercicio 3 - TIR'!$E$24-'Ejercicio 3 - TIR'!$C$24)*('Ejercicio 3 - TIR'!$D$24-'Ejercicio 3 - TIR'!$C$24)*T813),'Ejercicio 3 - TIR'!$E$24-SQRT(('Ejercicio 3 - TIR'!$E$24-'Ejercicio 3 - TIR'!$C$24)*('Ejercicio 3 - TIR'!$E$24-'Ejercicio 3 - TIR'!$D$24)*(1-T813)))</f>
        <v>0.18253201080678</v>
      </c>
      <c r="V813" s="17">
        <f ca="1" t="shared" si="6044"/>
        <v>0.440420699327028</v>
      </c>
      <c r="W813" s="19">
        <f ca="1">IF(V813&lt;=('Ejercicio 3 - TIR'!$D$25-'Ejercicio 3 - TIR'!$C$25)/('Ejercicio 3 - TIR'!$E$25-'Ejercicio 3 - TIR'!$C$25),'Ejercicio 3 - TIR'!$C$25+SQRT(('Ejercicio 3 - TIR'!$E$25-'Ejercicio 3 - TIR'!$C$25)*('Ejercicio 3 - TIR'!$D$25-'Ejercicio 3 - TIR'!$C$25)*V813),'Ejercicio 3 - TIR'!$E$25-SQRT(('Ejercicio 3 - TIR'!$E$25-'Ejercicio 3 - TIR'!$C$25)*('Ejercicio 3 - TIR'!$E$25-'Ejercicio 3 - TIR'!$D$25)*(1-V813)))</f>
        <v>0.205744745483102</v>
      </c>
      <c r="X813" s="17">
        <f ca="1" t="shared" si="6044"/>
        <v>0.195325083833219</v>
      </c>
      <c r="Y813" s="19">
        <f ca="1">IF(X813&lt;=('Ejercicio 3 - TIR'!$D$26-'Ejercicio 3 - TIR'!$C$26)/('Ejercicio 3 - TIR'!$E$26-'Ejercicio 3 - TIR'!$C$26),'Ejercicio 3 - TIR'!$C$26+SQRT(('Ejercicio 3 - TIR'!$E$26-'Ejercicio 3 - TIR'!$C$26)*('Ejercicio 3 - TIR'!$D$26-'Ejercicio 3 - TIR'!$C$26)*X813),'Ejercicio 3 - TIR'!$E$26-SQRT(('Ejercicio 3 - TIR'!$E$26-'Ejercicio 3 - TIR'!$C$26)*('Ejercicio 3 - TIR'!$E$26-'Ejercicio 3 - TIR'!$D$26)*(1-X813)))</f>
        <v>0.212964706101966</v>
      </c>
      <c r="Z813" s="17">
        <f ca="1" t="shared" si="5716"/>
        <v>1.15714583690658</v>
      </c>
      <c r="AA813" s="17">
        <f ca="1" t="shared" si="5717"/>
        <v>1.33152735226216</v>
      </c>
      <c r="AB813" s="17">
        <f ca="1" t="shared" si="5718"/>
        <v>1.5745737173148</v>
      </c>
      <c r="AC813" s="17">
        <f ca="1" t="shared" si="5719"/>
        <v>1.89853398602812</v>
      </c>
      <c r="AD813" s="17">
        <f ca="1" t="shared" si="5720"/>
        <v>2.30285471838719</v>
      </c>
      <c r="AE813" s="16">
        <f ca="1" t="shared" si="5721"/>
        <v>5408.44243819577</v>
      </c>
      <c r="AF813" s="16">
        <f ca="1" t="shared" si="5722"/>
        <v>6223.49302041737</v>
      </c>
      <c r="AG813" s="16">
        <f ca="1" t="shared" si="5723"/>
        <v>7359.47971567612</v>
      </c>
      <c r="AH813" s="16">
        <f ca="1" t="shared" si="5724"/>
        <v>8873.65399666596</v>
      </c>
      <c r="AI813" s="16">
        <f ca="1" t="shared" si="5725"/>
        <v>10763.4291121165</v>
      </c>
      <c r="AJ813" s="18">
        <f ca="1" t="shared" si="5726"/>
        <v>44992.1336884391</v>
      </c>
      <c r="AK813" s="18">
        <f ca="1" t="shared" si="5727"/>
        <v>45525.5922536792</v>
      </c>
      <c r="AL813" s="18">
        <f ca="1" t="shared" si="5728"/>
        <v>66315.5911765038</v>
      </c>
      <c r="AM813" s="18">
        <f ca="1" t="shared" si="5729"/>
        <v>64173.7541751921</v>
      </c>
      <c r="AN813" s="18">
        <f ca="1" t="shared" si="5730"/>
        <v>76562.8487378367</v>
      </c>
      <c r="AO813" s="18">
        <f ca="1">C813/'Ejercicio 3 - TIR'!$D$7</f>
        <v>12330.7353270284</v>
      </c>
      <c r="AP813" s="18">
        <f ca="1" t="shared" si="5731"/>
        <v>32661.3983614107</v>
      </c>
      <c r="AQ813" s="18">
        <f ca="1" t="shared" si="5732"/>
        <v>33194.8569266507</v>
      </c>
      <c r="AR813" s="18">
        <f ca="1" t="shared" si="5733"/>
        <v>53984.8558494753</v>
      </c>
      <c r="AS813" s="18">
        <f ca="1" t="shared" si="5734"/>
        <v>51843.0188481637</v>
      </c>
      <c r="AT813" s="18">
        <f ca="1" t="shared" si="5735"/>
        <v>64232.1134108083</v>
      </c>
      <c r="AU813" s="18">
        <f ca="1">AP813*'Ejercicio 3 - TIR'!$D$5</f>
        <v>16330.6991807054</v>
      </c>
      <c r="AV813" s="18">
        <f ca="1">AQ813*'Ejercicio 3 - TIR'!$D$5</f>
        <v>16597.4284633254</v>
      </c>
      <c r="AW813" s="18">
        <f ca="1">AR813*'Ejercicio 3 - TIR'!$D$5</f>
        <v>26992.4279247377</v>
      </c>
      <c r="AX813" s="18">
        <f ca="1">AS813*'Ejercicio 3 - TIR'!$D$5</f>
        <v>25921.5094240818</v>
      </c>
      <c r="AY813" s="18">
        <f ca="1">AT813*'Ejercicio 3 - TIR'!$D$5</f>
        <v>32116.0567054041</v>
      </c>
      <c r="AZ813" s="18">
        <f ca="1" t="shared" ref="AZ813:BD813" si="6045">AJ813-AU813-AE813</f>
        <v>23252.992069538</v>
      </c>
      <c r="BA813" s="18">
        <f ca="1" t="shared" si="6045"/>
        <v>22704.6707699364</v>
      </c>
      <c r="BB813" s="18">
        <f ca="1" t="shared" si="6045"/>
        <v>31963.68353609</v>
      </c>
      <c r="BC813" s="18">
        <f ca="1" t="shared" si="6045"/>
        <v>29378.5907544443</v>
      </c>
      <c r="BD813" s="18">
        <f ca="1" t="shared" si="6045"/>
        <v>33683.3629203161</v>
      </c>
      <c r="BE813" s="18">
        <f ca="1" t="shared" ref="BE813:BI813" si="6046">AZ813/Z813</f>
        <v>20095.1265846496</v>
      </c>
      <c r="BF813" s="18">
        <f ca="1" t="shared" si="6046"/>
        <v>17051.5992265296</v>
      </c>
      <c r="BG813" s="18">
        <f ca="1" t="shared" si="6046"/>
        <v>20299.8965272958</v>
      </c>
      <c r="BH813" s="18">
        <f ca="1" t="shared" si="6046"/>
        <v>15474.3559876464</v>
      </c>
      <c r="BI813" s="18">
        <f ca="1" t="shared" si="6046"/>
        <v>14626.7858981162</v>
      </c>
      <c r="BJ813" s="18">
        <f ca="1" t="shared" si="5738"/>
        <v>79256.6792293</v>
      </c>
      <c r="BK813" s="18">
        <f ca="1" t="shared" si="5739"/>
        <v>28395.892029031</v>
      </c>
      <c r="BL813" s="18">
        <f ca="1" t="shared" si="5740"/>
        <v>107652.571258331</v>
      </c>
      <c r="BM813" s="18">
        <f ca="1">BK813*'Ejercicio 3 - TIR'!$D$5</f>
        <v>14197.9460145155</v>
      </c>
      <c r="BN813" s="18">
        <f ca="1" t="shared" si="5741"/>
        <v>93454.6252438155</v>
      </c>
      <c r="BO813" s="18">
        <f ca="1" t="shared" si="5742"/>
        <v>40582.0760196573</v>
      </c>
      <c r="BP813" s="18">
        <f ca="1" t="shared" si="5743"/>
        <v>-96070.3849912853</v>
      </c>
      <c r="BQ813" s="18">
        <f ca="1" t="shared" ref="BQ813:BT813" si="6047">BE813</f>
        <v>20095.1265846496</v>
      </c>
      <c r="BR813" s="18">
        <f ca="1" t="shared" si="6047"/>
        <v>17051.5992265296</v>
      </c>
      <c r="BS813" s="18">
        <f ca="1" t="shared" si="6047"/>
        <v>20299.8965272958</v>
      </c>
      <c r="BT813" s="18">
        <f ca="1" t="shared" si="6047"/>
        <v>15474.3559876464</v>
      </c>
      <c r="BU813" s="18">
        <f ca="1" t="shared" si="5745"/>
        <v>55208.8619177735</v>
      </c>
      <c r="BV813" s="20">
        <f ca="1" t="shared" si="5746"/>
        <v>8.73962581874313</v>
      </c>
    </row>
    <row r="814" ht="15" customHeight="1" spans="1:74">
      <c r="A814" s="16">
        <v>813</v>
      </c>
      <c r="B814" s="17">
        <f ca="1" t="shared" ref="B814:F814" si="6048">RAND()</f>
        <v>0.437615105868915</v>
      </c>
      <c r="C814" s="18">
        <f ca="1">IF(B814&lt;=('Ejercicio 3 - TIR'!$D$13-'Ejercicio 3 - TIR'!$C$13)/('Ejercicio 3 - TIR'!$E$13-'Ejercicio 3 - TIR'!$C$13),'Ejercicio 3 - TIR'!$C$13+SQRT(('Ejercicio 3 - TIR'!$E$13-'Ejercicio 3 - TIR'!$C$13)*('Ejercicio 3 - TIR'!$D$13-'Ejercicio 3 - TIR'!$C$13)*B814),'Ejercicio 3 - TIR'!$E$13-SQRT(('Ejercicio 3 - TIR'!$E$13-'Ejercicio 3 - TIR'!$C$13)*('Ejercicio 3 - TIR'!$E$13-'Ejercicio 3 - TIR'!$D$13)*(1-B814)))</f>
        <v>74021.8962786484</v>
      </c>
      <c r="D814" s="17">
        <f ca="1" t="shared" si="6048"/>
        <v>0.573196700856903</v>
      </c>
      <c r="E814" s="18">
        <f ca="1">IF(D814&lt;=('Ejercicio 3 - TIR'!$D$14-'Ejercicio 3 - TIR'!$C$14)/('Ejercicio 3 - TIR'!$E$14-'Ejercicio 3 - TIR'!$C$14),'Ejercicio 3 - TIR'!$C$14+SQRT(('Ejercicio 3 - TIR'!$E$14-'Ejercicio 3 - TIR'!$C$14)*('Ejercicio 3 - TIR'!$D$14-'Ejercicio 3 - TIR'!$C$14)*D814),'Ejercicio 3 - TIR'!$E$14-SQRT(('Ejercicio 3 - TIR'!$E$14-'Ejercicio 3 - TIR'!$C$14)*('Ejercicio 3 - TIR'!$E$14-'Ejercicio 3 - TIR'!$D$14)*(1-D814)))</f>
        <v>31998.7191730658</v>
      </c>
      <c r="F814" s="17">
        <f ca="1" t="shared" si="6048"/>
        <v>0.778677475408476</v>
      </c>
      <c r="G814" s="18">
        <f ca="1">IF(F814&lt;=('Ejercicio 3 - TIR'!$D$18-'Ejercicio 3 - TIR'!$C$18)/('Ejercicio 3 - TIR'!$E$18-'Ejercicio 3 - TIR'!$C$18),'Ejercicio 3 - TIR'!$C$18+SQRT(('Ejercicio 3 - TIR'!$E$18-'Ejercicio 3 - TIR'!$C$18)*('Ejercicio 3 - TIR'!$D$18-'Ejercicio 3 - TIR'!$C$18)*F814),'Ejercicio 3 - TIR'!$E$18-SQRT(('Ejercicio 3 - TIR'!$E$18-'Ejercicio 3 - TIR'!$C$18)*('Ejercicio 3 - TIR'!$E$18-'Ejercicio 3 - TIR'!$D$18)*(1-F814)))</f>
        <v>40925.7897275221</v>
      </c>
      <c r="H814" s="17">
        <f ca="1" t="shared" ref="H814:L814" si="6049">RAND()</f>
        <v>0.706707525999642</v>
      </c>
      <c r="I814" s="18">
        <f ca="1">IF(H814&lt;=('Ejercicio 3 - TIR'!$D$18-'Ejercicio 3 - TIR'!$C$18)/('Ejercicio 3 - TIR'!$E$18-'Ejercicio 3 - TIR'!$C$18),'Ejercicio 3 - TIR'!$C$18+SQRT(('Ejercicio 3 - TIR'!$E$18-'Ejercicio 3 - TIR'!$C$18)*('Ejercicio 3 - TIR'!$D$18-'Ejercicio 3 - TIR'!$C$18)*H814),'Ejercicio 3 - TIR'!$E$18-SQRT(('Ejercicio 3 - TIR'!$E$18-'Ejercicio 3 - TIR'!$C$18)*('Ejercicio 3 - TIR'!$E$18-'Ejercicio 3 - TIR'!$D$18)*(1-H814)))</f>
        <v>40309.9109230179</v>
      </c>
      <c r="J814" s="17">
        <f ca="1" t="shared" si="6049"/>
        <v>0.636899729972038</v>
      </c>
      <c r="K814" s="18">
        <f ca="1">IF(J814&lt;=('Ejercicio 3 - TIR'!$D$18-'Ejercicio 3 - TIR'!$C$18)/('Ejercicio 3 - TIR'!$E$18-'Ejercicio 3 - TIR'!$C$18),'Ejercicio 3 - TIR'!$C$18+SQRT(('Ejercicio 3 - TIR'!$E$18-'Ejercicio 3 - TIR'!$C$18)*('Ejercicio 3 - TIR'!$D$18-'Ejercicio 3 - TIR'!$C$18)*J814),'Ejercicio 3 - TIR'!$E$18-SQRT(('Ejercicio 3 - TIR'!$E$18-'Ejercicio 3 - TIR'!$C$18)*('Ejercicio 3 - TIR'!$E$18-'Ejercicio 3 - TIR'!$D$18)*(1-J814)))</f>
        <v>39774.1986625915</v>
      </c>
      <c r="L814" s="17">
        <f ca="1" t="shared" si="6049"/>
        <v>0.272082811068328</v>
      </c>
      <c r="M814" s="18">
        <f ca="1">IF(L814&lt;=('Ejercicio 3 - TIR'!$D$18-'Ejercicio 3 - TIR'!$C$18)/('Ejercicio 3 - TIR'!$E$18-'Ejercicio 3 - TIR'!$C$18),'Ejercicio 3 - TIR'!$C$18+SQRT(('Ejercicio 3 - TIR'!$E$18-'Ejercicio 3 - TIR'!$C$18)*('Ejercicio 3 - TIR'!$D$18-'Ejercicio 3 - TIR'!$C$18)*L814),'Ejercicio 3 - TIR'!$E$18-SQRT(('Ejercicio 3 - TIR'!$E$18-'Ejercicio 3 - TIR'!$C$18)*('Ejercicio 3 - TIR'!$E$18-'Ejercicio 3 - TIR'!$D$18)*(1-L814)))</f>
        <v>36388.4600382447</v>
      </c>
      <c r="N814" s="17">
        <f ca="1" t="shared" ref="N814:R814" si="6050">RAND()</f>
        <v>0.252841354439986</v>
      </c>
      <c r="O814" s="18">
        <f ca="1">IF(N814&lt;=('Ejercicio 3 - TIR'!$D$18-'Ejercicio 3 - TIR'!$C$18)/('Ejercicio 3 - TIR'!$E$18-'Ejercicio 3 - TIR'!$C$18),'Ejercicio 3 - TIR'!$C$18+SQRT(('Ejercicio 3 - TIR'!$E$18-'Ejercicio 3 - TIR'!$C$18)*('Ejercicio 3 - TIR'!$D$18-'Ejercicio 3 - TIR'!$C$18)*N814),'Ejercicio 3 - TIR'!$E$18-SQRT(('Ejercicio 3 - TIR'!$E$18-'Ejercicio 3 - TIR'!$C$18)*('Ejercicio 3 - TIR'!$E$18-'Ejercicio 3 - TIR'!$D$18)*(1-N814)))</f>
        <v>36158.4253804035</v>
      </c>
      <c r="P814" s="17">
        <f ca="1" t="shared" si="6050"/>
        <v>0.746626208369728</v>
      </c>
      <c r="Q814" s="19">
        <f ca="1">IF(P814&lt;=('Ejercicio 3 - TIR'!$D$22-'Ejercicio 3 - TIR'!$C$22)/('Ejercicio 3 - TIR'!$E$22-'Ejercicio 3 - TIR'!$C$22),'Ejercicio 3 - TIR'!$C$22+SQRT(('Ejercicio 3 - TIR'!$E$22-'Ejercicio 3 - TIR'!$C$22)*('Ejercicio 3 - TIR'!$D$22-'Ejercicio 3 - TIR'!$C$22)*P814),'Ejercicio 3 - TIR'!$E$22-SQRT(('Ejercicio 3 - TIR'!$E$22-'Ejercicio 3 - TIR'!$C$22)*('Ejercicio 3 - TIR'!$E$22-'Ejercicio 3 - TIR'!$D$22)*(1-P814)))</f>
        <v>0.158644138394003</v>
      </c>
      <c r="R814" s="17">
        <f ca="1" t="shared" si="6050"/>
        <v>0.762025053056707</v>
      </c>
      <c r="S814" s="19">
        <f ca="1">IF(R814&lt;=('Ejercicio 3 - TIR'!$D$23-'Ejercicio 3 - TIR'!$C$23)/('Ejercicio 3 - TIR'!$E$23-'Ejercicio 3 - TIR'!$C$23),'Ejercicio 3 - TIR'!$C$23+SQRT(('Ejercicio 3 - TIR'!$E$23-'Ejercicio 3 - TIR'!$C$23)*('Ejercicio 3 - TIR'!$D$23-'Ejercicio 3 - TIR'!$C$23)*R814),'Ejercicio 3 - TIR'!$E$23-SQRT(('Ejercicio 3 - TIR'!$E$23-'Ejercicio 3 - TIR'!$C$23)*('Ejercicio 3 - TIR'!$E$23-'Ejercicio 3 - TIR'!$D$23)*(1-R814)))</f>
        <v>0.159303263433625</v>
      </c>
      <c r="T814" s="17">
        <f ca="1" t="shared" ref="T814:X814" si="6051">RAND()</f>
        <v>0.291714589168806</v>
      </c>
      <c r="U814" s="19">
        <f ca="1">IF(T814&lt;=('Ejercicio 3 - TIR'!$D$24-'Ejercicio 3 - TIR'!$C$24)/('Ejercicio 3 - TIR'!$E$24-'Ejercicio 3 - TIR'!$C$24),'Ejercicio 3 - TIR'!$C$24+SQRT(('Ejercicio 3 - TIR'!$E$24-'Ejercicio 3 - TIR'!$C$24)*('Ejercicio 3 - TIR'!$D$24-'Ejercicio 3 - TIR'!$C$24)*T814),'Ejercicio 3 - TIR'!$E$24-SQRT(('Ejercicio 3 - TIR'!$E$24-'Ejercicio 3 - TIR'!$C$24)*('Ejercicio 3 - TIR'!$E$24-'Ejercicio 3 - TIR'!$D$24)*(1-T814)))</f>
        <v>0.174750770437594</v>
      </c>
      <c r="V814" s="17">
        <f ca="1" t="shared" si="6051"/>
        <v>0.618494888400181</v>
      </c>
      <c r="W814" s="19">
        <f ca="1">IF(V814&lt;=('Ejercicio 3 - TIR'!$D$25-'Ejercicio 3 - TIR'!$C$25)/('Ejercicio 3 - TIR'!$E$25-'Ejercicio 3 - TIR'!$C$25),'Ejercicio 3 - TIR'!$C$25+SQRT(('Ejercicio 3 - TIR'!$E$25-'Ejercicio 3 - TIR'!$C$25)*('Ejercicio 3 - TIR'!$D$25-'Ejercicio 3 - TIR'!$C$25)*V814),'Ejercicio 3 - TIR'!$E$25-SQRT(('Ejercicio 3 - TIR'!$E$25-'Ejercicio 3 - TIR'!$C$25)*('Ejercicio 3 - TIR'!$E$25-'Ejercicio 3 - TIR'!$D$25)*(1-V814)))</f>
        <v>0.2134586824184</v>
      </c>
      <c r="X814" s="17">
        <f ca="1" t="shared" si="6051"/>
        <v>0.485743958960348</v>
      </c>
      <c r="Y814" s="19">
        <f ca="1">IF(X814&lt;=('Ejercicio 3 - TIR'!$D$26-'Ejercicio 3 - TIR'!$C$26)/('Ejercicio 3 - TIR'!$E$26-'Ejercicio 3 - TIR'!$C$26),'Ejercicio 3 - TIR'!$C$26+SQRT(('Ejercicio 3 - TIR'!$E$26-'Ejercicio 3 - TIR'!$C$26)*('Ejercicio 3 - TIR'!$D$26-'Ejercicio 3 - TIR'!$C$26)*X814),'Ejercicio 3 - TIR'!$E$26-SQRT(('Ejercicio 3 - TIR'!$E$26-'Ejercicio 3 - TIR'!$C$26)*('Ejercicio 3 - TIR'!$E$26-'Ejercicio 3 - TIR'!$D$26)*(1-X814)))</f>
        <v>0.227302916384167</v>
      </c>
      <c r="Z814" s="17">
        <f ca="1" t="shared" si="5716"/>
        <v>1.158644138394</v>
      </c>
      <c r="AA814" s="17">
        <f ca="1" t="shared" si="5717"/>
        <v>1.34321993079841</v>
      </c>
      <c r="AB814" s="17">
        <f ca="1" t="shared" si="5718"/>
        <v>1.57794864857256</v>
      </c>
      <c r="AC814" s="17">
        <f ca="1" t="shared" si="5719"/>
        <v>1.91477548802076</v>
      </c>
      <c r="AD814" s="17">
        <f ca="1" t="shared" si="5720"/>
        <v>2.35000954066879</v>
      </c>
      <c r="AE814" s="16">
        <f ca="1" t="shared" si="5721"/>
        <v>5076.4092329227</v>
      </c>
      <c r="AF814" s="16">
        <f ca="1" t="shared" si="5722"/>
        <v>5885.09779025187</v>
      </c>
      <c r="AG814" s="16">
        <f ca="1" t="shared" si="5723"/>
        <v>6913.52316319896</v>
      </c>
      <c r="AH814" s="16">
        <f ca="1" t="shared" si="5724"/>
        <v>8389.2747084845</v>
      </c>
      <c r="AI814" s="16">
        <f ca="1" t="shared" si="5725"/>
        <v>10296.181316071</v>
      </c>
      <c r="AJ814" s="18">
        <f ca="1" t="shared" si="5726"/>
        <v>47418.426376939</v>
      </c>
      <c r="AK814" s="18">
        <f ca="1" t="shared" si="5727"/>
        <v>54145.0757605061</v>
      </c>
      <c r="AL814" s="18">
        <f ca="1" t="shared" si="5728"/>
        <v>62761.6430276929</v>
      </c>
      <c r="AM814" s="18">
        <f ca="1" t="shared" si="5729"/>
        <v>69675.7313280537</v>
      </c>
      <c r="AN814" s="18">
        <f ca="1" t="shared" si="5730"/>
        <v>84972.6446195087</v>
      </c>
      <c r="AO814" s="18">
        <f ca="1">C814/'Ejercicio 3 - TIR'!$D$7</f>
        <v>14804.3792557297</v>
      </c>
      <c r="AP814" s="18">
        <f ca="1" t="shared" si="5731"/>
        <v>32614.0471212093</v>
      </c>
      <c r="AQ814" s="18">
        <f ca="1" t="shared" si="5732"/>
        <v>39340.6965047764</v>
      </c>
      <c r="AR814" s="18">
        <f ca="1" t="shared" si="5733"/>
        <v>47957.2637719632</v>
      </c>
      <c r="AS814" s="18">
        <f ca="1" t="shared" si="5734"/>
        <v>54871.352072324</v>
      </c>
      <c r="AT814" s="18">
        <f ca="1" t="shared" si="5735"/>
        <v>70168.265363779</v>
      </c>
      <c r="AU814" s="18">
        <f ca="1">AP814*'Ejercicio 3 - TIR'!$D$5</f>
        <v>16307.0235606047</v>
      </c>
      <c r="AV814" s="18">
        <f ca="1">AQ814*'Ejercicio 3 - TIR'!$D$5</f>
        <v>19670.3482523882</v>
      </c>
      <c r="AW814" s="18">
        <f ca="1">AR814*'Ejercicio 3 - TIR'!$D$5</f>
        <v>23978.6318859816</v>
      </c>
      <c r="AX814" s="18">
        <f ca="1">AS814*'Ejercicio 3 - TIR'!$D$5</f>
        <v>27435.676036162</v>
      </c>
      <c r="AY814" s="18">
        <f ca="1">AT814*'Ejercicio 3 - TIR'!$D$5</f>
        <v>35084.1326818895</v>
      </c>
      <c r="AZ814" s="18">
        <f ca="1" t="shared" ref="AZ814:BD814" si="6052">AJ814-AU814-AE814</f>
        <v>26034.9935834116</v>
      </c>
      <c r="BA814" s="18">
        <f ca="1" t="shared" si="6052"/>
        <v>28589.629717866</v>
      </c>
      <c r="BB814" s="18">
        <f ca="1" t="shared" si="6052"/>
        <v>31869.4879785123</v>
      </c>
      <c r="BC814" s="18">
        <f ca="1" t="shared" si="6052"/>
        <v>33850.7805834072</v>
      </c>
      <c r="BD814" s="18">
        <f ca="1" t="shared" si="6052"/>
        <v>39592.3306215482</v>
      </c>
      <c r="BE814" s="18">
        <f ca="1" t="shared" ref="BE814:BI814" si="6053">AZ814/Z814</f>
        <v>22470.2242221661</v>
      </c>
      <c r="BF814" s="18">
        <f ca="1" t="shared" si="6053"/>
        <v>21284.3995702717</v>
      </c>
      <c r="BG814" s="18">
        <f ca="1" t="shared" si="6053"/>
        <v>20196.7839747776</v>
      </c>
      <c r="BH814" s="18">
        <f ca="1" t="shared" si="6053"/>
        <v>17678.7204532254</v>
      </c>
      <c r="BI814" s="18">
        <f ca="1" t="shared" si="6053"/>
        <v>16847.7318650718</v>
      </c>
      <c r="BJ814" s="18">
        <f ca="1" t="shared" si="5738"/>
        <v>75197.295345886</v>
      </c>
      <c r="BK814" s="18">
        <f ca="1" t="shared" si="5739"/>
        <v>34790.4324946439</v>
      </c>
      <c r="BL814" s="18">
        <f ca="1" t="shared" si="5740"/>
        <v>109987.72784053</v>
      </c>
      <c r="BM814" s="18">
        <f ca="1">BK814*'Ejercicio 3 - TIR'!$D$5</f>
        <v>17395.2162473219</v>
      </c>
      <c r="BN814" s="18">
        <f ca="1" t="shared" si="5741"/>
        <v>92592.5115932079</v>
      </c>
      <c r="BO814" s="18">
        <f ca="1" t="shared" si="5742"/>
        <v>39400.9088009307</v>
      </c>
      <c r="BP814" s="18">
        <f ca="1" t="shared" si="5743"/>
        <v>-106020.615451714</v>
      </c>
      <c r="BQ814" s="18">
        <f ca="1" t="shared" ref="BQ814:BT814" si="6054">BE814</f>
        <v>22470.2242221661</v>
      </c>
      <c r="BR814" s="18">
        <f ca="1" t="shared" si="6054"/>
        <v>21284.3995702717</v>
      </c>
      <c r="BS814" s="18">
        <f ca="1" t="shared" si="6054"/>
        <v>20196.7839747776</v>
      </c>
      <c r="BT814" s="18">
        <f ca="1" t="shared" si="6054"/>
        <v>17678.7204532254</v>
      </c>
      <c r="BU814" s="18">
        <f ca="1" t="shared" si="5745"/>
        <v>56248.6406660024</v>
      </c>
      <c r="BV814" s="20">
        <f ca="1" t="shared" si="5746"/>
        <v>8.10622681106543</v>
      </c>
    </row>
    <row r="815" ht="15" customHeight="1" spans="1:74">
      <c r="A815" s="16">
        <v>814</v>
      </c>
      <c r="B815" s="17">
        <f ca="1" t="shared" ref="B815:F815" si="6055">RAND()</f>
        <v>0.79891655698529</v>
      </c>
      <c r="C815" s="18">
        <f ca="1">IF(B815&lt;=('Ejercicio 3 - TIR'!$D$13-'Ejercicio 3 - TIR'!$C$13)/('Ejercicio 3 - TIR'!$E$13-'Ejercicio 3 - TIR'!$C$13),'Ejercicio 3 - TIR'!$C$13+SQRT(('Ejercicio 3 - TIR'!$E$13-'Ejercicio 3 - TIR'!$C$13)*('Ejercicio 3 - TIR'!$D$13-'Ejercicio 3 - TIR'!$C$13)*B815),'Ejercicio 3 - TIR'!$E$13-SQRT(('Ejercicio 3 - TIR'!$E$13-'Ejercicio 3 - TIR'!$C$13)*('Ejercicio 3 - TIR'!$E$13-'Ejercicio 3 - TIR'!$D$13)*(1-B815)))</f>
        <v>84466.1617229465</v>
      </c>
      <c r="D815" s="17">
        <f ca="1" t="shared" si="6055"/>
        <v>0.262408309035471</v>
      </c>
      <c r="E815" s="18">
        <f ca="1">IF(D815&lt;=('Ejercicio 3 - TIR'!$D$14-'Ejercicio 3 - TIR'!$C$14)/('Ejercicio 3 - TIR'!$E$14-'Ejercicio 3 - TIR'!$C$14),'Ejercicio 3 - TIR'!$C$14+SQRT(('Ejercicio 3 - TIR'!$E$14-'Ejercicio 3 - TIR'!$C$14)*('Ejercicio 3 - TIR'!$D$14-'Ejercicio 3 - TIR'!$C$14)*D815),'Ejercicio 3 - TIR'!$E$14-SQRT(('Ejercicio 3 - TIR'!$E$14-'Ejercicio 3 - TIR'!$C$14)*('Ejercicio 3 - TIR'!$E$14-'Ejercicio 3 - TIR'!$D$14)*(1-D815)))</f>
        <v>29436.2848395544</v>
      </c>
      <c r="F815" s="17">
        <f ca="1" t="shared" si="6055"/>
        <v>0.806834112830777</v>
      </c>
      <c r="G815" s="18">
        <f ca="1">IF(F815&lt;=('Ejercicio 3 - TIR'!$D$18-'Ejercicio 3 - TIR'!$C$18)/('Ejercicio 3 - TIR'!$E$18-'Ejercicio 3 - TIR'!$C$18),'Ejercicio 3 - TIR'!$C$18+SQRT(('Ejercicio 3 - TIR'!$E$18-'Ejercicio 3 - TIR'!$C$18)*('Ejercicio 3 - TIR'!$D$18-'Ejercicio 3 - TIR'!$C$18)*F815),'Ejercicio 3 - TIR'!$E$18-SQRT(('Ejercicio 3 - TIR'!$E$18-'Ejercicio 3 - TIR'!$C$18)*('Ejercicio 3 - TIR'!$E$18-'Ejercicio 3 - TIR'!$D$18)*(1-F815)))</f>
        <v>41193.7628111622</v>
      </c>
      <c r="H815" s="17">
        <f ca="1" t="shared" ref="H815:L815" si="6056">RAND()</f>
        <v>0.503535545606805</v>
      </c>
      <c r="I815" s="18">
        <f ca="1">IF(H815&lt;=('Ejercicio 3 - TIR'!$D$18-'Ejercicio 3 - TIR'!$C$18)/('Ejercicio 3 - TIR'!$E$18-'Ejercicio 3 - TIR'!$C$18),'Ejercicio 3 - TIR'!$C$18+SQRT(('Ejercicio 3 - TIR'!$E$18-'Ejercicio 3 - TIR'!$C$18)*('Ejercicio 3 - TIR'!$D$18-'Ejercicio 3 - TIR'!$C$18)*H815),'Ejercicio 3 - TIR'!$E$18-SQRT(('Ejercicio 3 - TIR'!$E$18-'Ejercicio 3 - TIR'!$C$18)*('Ejercicio 3 - TIR'!$E$18-'Ejercicio 3 - TIR'!$D$18)*(1-H815)))</f>
        <v>38690.8188245424</v>
      </c>
      <c r="J815" s="17">
        <f ca="1" t="shared" si="6056"/>
        <v>0.979997609050888</v>
      </c>
      <c r="K815" s="18">
        <f ca="1">IF(J815&lt;=('Ejercicio 3 - TIR'!$D$18-'Ejercicio 3 - TIR'!$C$18)/('Ejercicio 3 - TIR'!$E$18-'Ejercicio 3 - TIR'!$C$18),'Ejercicio 3 - TIR'!$C$18+SQRT(('Ejercicio 3 - TIR'!$E$18-'Ejercicio 3 - TIR'!$C$18)*('Ejercicio 3 - TIR'!$D$18-'Ejercicio 3 - TIR'!$C$18)*J815),'Ejercicio 3 - TIR'!$E$18-SQRT(('Ejercicio 3 - TIR'!$E$18-'Ejercicio 3 - TIR'!$C$18)*('Ejercicio 3 - TIR'!$E$18-'Ejercicio 3 - TIR'!$D$18)*(1-J815)))</f>
        <v>43775.1819232297</v>
      </c>
      <c r="L815" s="17">
        <f ca="1" t="shared" si="6056"/>
        <v>0.039364398860648</v>
      </c>
      <c r="M815" s="18">
        <f ca="1">IF(L815&lt;=('Ejercicio 3 - TIR'!$D$18-'Ejercicio 3 - TIR'!$C$18)/('Ejercicio 3 - TIR'!$E$18-'Ejercicio 3 - TIR'!$C$18),'Ejercicio 3 - TIR'!$C$18+SQRT(('Ejercicio 3 - TIR'!$E$18-'Ejercicio 3 - TIR'!$C$18)*('Ejercicio 3 - TIR'!$D$18-'Ejercicio 3 - TIR'!$C$18)*L815),'Ejercicio 3 - TIR'!$E$18-SQRT(('Ejercicio 3 - TIR'!$E$18-'Ejercicio 3 - TIR'!$C$18)*('Ejercicio 3 - TIR'!$E$18-'Ejercicio 3 - TIR'!$D$18)*(1-L815)))</f>
        <v>32429.9505816163</v>
      </c>
      <c r="N815" s="17">
        <f ca="1" t="shared" ref="N815:R815" si="6057">RAND()</f>
        <v>0.520306037256339</v>
      </c>
      <c r="O815" s="18">
        <f ca="1">IF(N815&lt;=('Ejercicio 3 - TIR'!$D$18-'Ejercicio 3 - TIR'!$C$18)/('Ejercicio 3 - TIR'!$E$18-'Ejercicio 3 - TIR'!$C$18),'Ejercicio 3 - TIR'!$C$18+SQRT(('Ejercicio 3 - TIR'!$E$18-'Ejercicio 3 - TIR'!$C$18)*('Ejercicio 3 - TIR'!$D$18-'Ejercicio 3 - TIR'!$C$18)*N815),'Ejercicio 3 - TIR'!$E$18-SQRT(('Ejercicio 3 - TIR'!$E$18-'Ejercicio 3 - TIR'!$C$18)*('Ejercicio 3 - TIR'!$E$18-'Ejercicio 3 - TIR'!$D$18)*(1-N815)))</f>
        <v>38834.3593762338</v>
      </c>
      <c r="P815" s="17">
        <f ca="1" t="shared" si="6057"/>
        <v>0.137222285948144</v>
      </c>
      <c r="Q815" s="19">
        <f ca="1">IF(P815&lt;=('Ejercicio 3 - TIR'!$D$22-'Ejercicio 3 - TIR'!$C$22)/('Ejercicio 3 - TIR'!$E$22-'Ejercicio 3 - TIR'!$C$22),'Ejercicio 3 - TIR'!$C$22+SQRT(('Ejercicio 3 - TIR'!$E$22-'Ejercicio 3 - TIR'!$C$22)*('Ejercicio 3 - TIR'!$D$22-'Ejercicio 3 - TIR'!$C$22)*P815),'Ejercicio 3 - TIR'!$E$22-SQRT(('Ejercicio 3 - TIR'!$E$22-'Ejercicio 3 - TIR'!$C$22)*('Ejercicio 3 - TIR'!$E$22-'Ejercicio 3 - TIR'!$D$22)*(1-P815)))</f>
        <v>0.135716237294806</v>
      </c>
      <c r="R815" s="17">
        <f ca="1" t="shared" si="6057"/>
        <v>0.525514360900932</v>
      </c>
      <c r="S815" s="19">
        <f ca="1">IF(R815&lt;=('Ejercicio 3 - TIR'!$D$23-'Ejercicio 3 - TIR'!$C$23)/('Ejercicio 3 - TIR'!$E$23-'Ejercicio 3 - TIR'!$C$23),'Ejercicio 3 - TIR'!$C$23+SQRT(('Ejercicio 3 - TIR'!$E$23-'Ejercicio 3 - TIR'!$C$23)*('Ejercicio 3 - TIR'!$D$23-'Ejercicio 3 - TIR'!$C$23)*R815),'Ejercicio 3 - TIR'!$E$23-SQRT(('Ejercicio 3 - TIR'!$E$23-'Ejercicio 3 - TIR'!$C$23)*('Ejercicio 3 - TIR'!$E$23-'Ejercicio 3 - TIR'!$D$23)*(1-R815)))</f>
        <v>0.150775452948278</v>
      </c>
      <c r="T815" s="17">
        <f ca="1" t="shared" ref="T815:X815" si="6058">RAND()</f>
        <v>0.572350990837491</v>
      </c>
      <c r="U815" s="19">
        <f ca="1">IF(T815&lt;=('Ejercicio 3 - TIR'!$D$24-'Ejercicio 3 - TIR'!$C$24)/('Ejercicio 3 - TIR'!$E$24-'Ejercicio 3 - TIR'!$C$24),'Ejercicio 3 - TIR'!$C$24+SQRT(('Ejercicio 3 - TIR'!$E$24-'Ejercicio 3 - TIR'!$C$24)*('Ejercicio 3 - TIR'!$D$24-'Ejercicio 3 - TIR'!$C$24)*T815),'Ejercicio 3 - TIR'!$E$24-SQRT(('Ejercicio 3 - TIR'!$E$24-'Ejercicio 3 - TIR'!$C$24)*('Ejercicio 3 - TIR'!$E$24-'Ejercicio 3 - TIR'!$D$24)*(1-T815)))</f>
        <v>0.185396283065904</v>
      </c>
      <c r="V815" s="17">
        <f ca="1" t="shared" si="6058"/>
        <v>0.94178138844335</v>
      </c>
      <c r="W815" s="19">
        <f ca="1">IF(V815&lt;=('Ejercicio 3 - TIR'!$D$25-'Ejercicio 3 - TIR'!$C$25)/('Ejercicio 3 - TIR'!$E$25-'Ejercicio 3 - TIR'!$C$25),'Ejercicio 3 - TIR'!$C$25+SQRT(('Ejercicio 3 - TIR'!$E$25-'Ejercicio 3 - TIR'!$C$25)*('Ejercicio 3 - TIR'!$D$25-'Ejercicio 3 - TIR'!$C$25)*V815),'Ejercicio 3 - TIR'!$E$25-SQRT(('Ejercicio 3 - TIR'!$E$25-'Ejercicio 3 - TIR'!$C$25)*('Ejercicio 3 - TIR'!$E$25-'Ejercicio 3 - TIR'!$D$25)*(1-V815)))</f>
        <v>0.23572536723946</v>
      </c>
      <c r="X815" s="17">
        <f ca="1" t="shared" si="6058"/>
        <v>0.594051436349885</v>
      </c>
      <c r="Y815" s="19">
        <f ca="1">IF(X815&lt;=('Ejercicio 3 - TIR'!$D$26-'Ejercicio 3 - TIR'!$C$26)/('Ejercicio 3 - TIR'!$E$26-'Ejercicio 3 - TIR'!$C$26),'Ejercicio 3 - TIR'!$C$26+SQRT(('Ejercicio 3 - TIR'!$E$26-'Ejercicio 3 - TIR'!$C$26)*('Ejercicio 3 - TIR'!$D$26-'Ejercicio 3 - TIR'!$C$26)*X815),'Ejercicio 3 - TIR'!$E$26-SQRT(('Ejercicio 3 - TIR'!$E$26-'Ejercicio 3 - TIR'!$C$26)*('Ejercicio 3 - TIR'!$E$26-'Ejercicio 3 - TIR'!$D$26)*(1-X815)))</f>
        <v>0.233179894877194</v>
      </c>
      <c r="Z815" s="17">
        <f ca="1" t="shared" si="5716"/>
        <v>1.13571623729481</v>
      </c>
      <c r="AA815" s="17">
        <f ca="1" t="shared" si="5717"/>
        <v>1.30695436739364</v>
      </c>
      <c r="AB815" s="17">
        <f ca="1" t="shared" si="5718"/>
        <v>1.54925884924518</v>
      </c>
      <c r="AC815" s="17">
        <f ca="1" t="shared" si="5719"/>
        <v>1.91445846043248</v>
      </c>
      <c r="AD815" s="17">
        <f ca="1" t="shared" si="5720"/>
        <v>2.36087168298288</v>
      </c>
      <c r="AE815" s="16">
        <f ca="1" t="shared" si="5721"/>
        <v>3994.98181836247</v>
      </c>
      <c r="AF815" s="16">
        <f ca="1" t="shared" si="5722"/>
        <v>4597.32701154621</v>
      </c>
      <c r="AG815" s="16">
        <f ca="1" t="shared" si="5723"/>
        <v>5449.65435152536</v>
      </c>
      <c r="AH815" s="16">
        <f ca="1" t="shared" si="5724"/>
        <v>6734.2761248668</v>
      </c>
      <c r="AI815" s="16">
        <f ca="1" t="shared" si="5725"/>
        <v>8304.57392373723</v>
      </c>
      <c r="AJ815" s="18">
        <f ca="1" t="shared" si="5726"/>
        <v>46784.4252999079</v>
      </c>
      <c r="AK815" s="18">
        <f ca="1" t="shared" si="5727"/>
        <v>50567.1346407719</v>
      </c>
      <c r="AL815" s="18">
        <f ca="1" t="shared" si="5728"/>
        <v>67819.087971881</v>
      </c>
      <c r="AM815" s="18">
        <f ca="1" t="shared" si="5729"/>
        <v>62085.7932623824</v>
      </c>
      <c r="AN815" s="18">
        <f ca="1" t="shared" si="5730"/>
        <v>91682.9393781311</v>
      </c>
      <c r="AO815" s="18">
        <f ca="1">C815/'Ejercicio 3 - TIR'!$D$7</f>
        <v>16893.2323445893</v>
      </c>
      <c r="AP815" s="18">
        <f ca="1" t="shared" si="5731"/>
        <v>29891.1929553186</v>
      </c>
      <c r="AQ815" s="18">
        <f ca="1" t="shared" si="5732"/>
        <v>33673.9022961826</v>
      </c>
      <c r="AR815" s="18">
        <f ca="1" t="shared" si="5733"/>
        <v>50925.8556272917</v>
      </c>
      <c r="AS815" s="18">
        <f ca="1" t="shared" si="5734"/>
        <v>45192.5609177931</v>
      </c>
      <c r="AT815" s="18">
        <f ca="1" t="shared" si="5735"/>
        <v>74789.7070335418</v>
      </c>
      <c r="AU815" s="18">
        <f ca="1">AP815*'Ejercicio 3 - TIR'!$D$5</f>
        <v>14945.5964776593</v>
      </c>
      <c r="AV815" s="18">
        <f ca="1">AQ815*'Ejercicio 3 - TIR'!$D$5</f>
        <v>16836.9511480913</v>
      </c>
      <c r="AW815" s="18">
        <f ca="1">AR815*'Ejercicio 3 - TIR'!$D$5</f>
        <v>25462.9278136459</v>
      </c>
      <c r="AX815" s="18">
        <f ca="1">AS815*'Ejercicio 3 - TIR'!$D$5</f>
        <v>22596.2804588966</v>
      </c>
      <c r="AY815" s="18">
        <f ca="1">AT815*'Ejercicio 3 - TIR'!$D$5</f>
        <v>37394.8535167709</v>
      </c>
      <c r="AZ815" s="18">
        <f ca="1" t="shared" ref="AZ815:BD815" si="6059">AJ815-AU815-AE815</f>
        <v>27843.8470038861</v>
      </c>
      <c r="BA815" s="18">
        <f ca="1" t="shared" si="6059"/>
        <v>29132.8564811344</v>
      </c>
      <c r="BB815" s="18">
        <f ca="1" t="shared" si="6059"/>
        <v>36906.5058067098</v>
      </c>
      <c r="BC815" s="18">
        <f ca="1" t="shared" si="6059"/>
        <v>32755.2366786191</v>
      </c>
      <c r="BD815" s="18">
        <f ca="1" t="shared" si="6059"/>
        <v>45983.511937623</v>
      </c>
      <c r="BE815" s="18">
        <f ca="1" t="shared" ref="BE815:BI815" si="6060">AZ815/Z815</f>
        <v>24516.5527176121</v>
      </c>
      <c r="BF815" s="18">
        <f ca="1" t="shared" si="6060"/>
        <v>22290.6454945568</v>
      </c>
      <c r="BG815" s="18">
        <f ca="1" t="shared" si="6060"/>
        <v>23822.039696395</v>
      </c>
      <c r="BH815" s="18">
        <f ca="1" t="shared" si="6060"/>
        <v>17109.4005723267</v>
      </c>
      <c r="BI815" s="18">
        <f ca="1" t="shared" si="6060"/>
        <v>19477.3448591346</v>
      </c>
      <c r="BJ815" s="18">
        <f ca="1" t="shared" si="5738"/>
        <v>69495.2913299222</v>
      </c>
      <c r="BK815" s="18">
        <f ca="1" t="shared" si="5739"/>
        <v>39882.7538763914</v>
      </c>
      <c r="BL815" s="18">
        <f ca="1" t="shared" si="5740"/>
        <v>109378.045206314</v>
      </c>
      <c r="BM815" s="18">
        <f ca="1">BK815*'Ejercicio 3 - TIR'!$D$5</f>
        <v>19941.3769381957</v>
      </c>
      <c r="BN815" s="18">
        <f ca="1" t="shared" si="5741"/>
        <v>89436.6682681179</v>
      </c>
      <c r="BO815" s="18">
        <f ca="1" t="shared" si="5742"/>
        <v>37882.9010118491</v>
      </c>
      <c r="BP815" s="18">
        <f ca="1" t="shared" si="5743"/>
        <v>-113902.446562501</v>
      </c>
      <c r="BQ815" s="18">
        <f ca="1" t="shared" ref="BQ815:BT815" si="6061">BE815</f>
        <v>24516.5527176121</v>
      </c>
      <c r="BR815" s="18">
        <f ca="1" t="shared" si="6061"/>
        <v>22290.6454945568</v>
      </c>
      <c r="BS815" s="18">
        <f ca="1" t="shared" si="6061"/>
        <v>23822.039696395</v>
      </c>
      <c r="BT815" s="18">
        <f ca="1" t="shared" si="6061"/>
        <v>17109.4005723267</v>
      </c>
      <c r="BU815" s="18">
        <f ca="1" t="shared" si="5745"/>
        <v>57360.2458709837</v>
      </c>
      <c r="BV815" s="20">
        <f ca="1" t="shared" si="5746"/>
        <v>7.53914282125525</v>
      </c>
    </row>
    <row r="816" ht="15" customHeight="1" spans="1:74">
      <c r="A816" s="16">
        <v>815</v>
      </c>
      <c r="B816" s="17">
        <f ca="1" t="shared" ref="B816:F816" si="6062">RAND()</f>
        <v>0.680349751384835</v>
      </c>
      <c r="C816" s="18">
        <f ca="1">IF(B816&lt;=('Ejercicio 3 - TIR'!$D$13-'Ejercicio 3 - TIR'!$C$13)/('Ejercicio 3 - TIR'!$E$13-'Ejercicio 3 - TIR'!$C$13),'Ejercicio 3 - TIR'!$C$13+SQRT(('Ejercicio 3 - TIR'!$E$13-'Ejercicio 3 - TIR'!$C$13)*('Ejercicio 3 - TIR'!$D$13-'Ejercicio 3 - TIR'!$C$13)*B816),'Ejercicio 3 - TIR'!$E$13-SQRT(('Ejercicio 3 - TIR'!$E$13-'Ejercicio 3 - TIR'!$C$13)*('Ejercicio 3 - TIR'!$E$13-'Ejercicio 3 - TIR'!$D$13)*(1-B816)))</f>
        <v>80414.793890842</v>
      </c>
      <c r="D816" s="17">
        <f ca="1" t="shared" si="6062"/>
        <v>0.453310186815182</v>
      </c>
      <c r="E816" s="18">
        <f ca="1">IF(D816&lt;=('Ejercicio 3 - TIR'!$D$14-'Ejercicio 3 - TIR'!$C$14)/('Ejercicio 3 - TIR'!$E$14-'Ejercicio 3 - TIR'!$C$14),'Ejercicio 3 - TIR'!$C$14+SQRT(('Ejercicio 3 - TIR'!$E$14-'Ejercicio 3 - TIR'!$C$14)*('Ejercicio 3 - TIR'!$D$14-'Ejercicio 3 - TIR'!$C$14)*D816),'Ejercicio 3 - TIR'!$E$14-SQRT(('Ejercicio 3 - TIR'!$E$14-'Ejercicio 3 - TIR'!$C$14)*('Ejercicio 3 - TIR'!$E$14-'Ejercicio 3 - TIR'!$D$14)*(1-D816)))</f>
        <v>30944.4231559926</v>
      </c>
      <c r="F816" s="17">
        <f ca="1" t="shared" si="6062"/>
        <v>0.872099416713952</v>
      </c>
      <c r="G816" s="18">
        <f ca="1">IF(F816&lt;=('Ejercicio 3 - TIR'!$D$18-'Ejercicio 3 - TIR'!$C$18)/('Ejercicio 3 - TIR'!$E$18-'Ejercicio 3 - TIR'!$C$18),'Ejercicio 3 - TIR'!$C$18+SQRT(('Ejercicio 3 - TIR'!$E$18-'Ejercicio 3 - TIR'!$C$18)*('Ejercicio 3 - TIR'!$D$18-'Ejercicio 3 - TIR'!$C$18)*F816),'Ejercicio 3 - TIR'!$E$18-SQRT(('Ejercicio 3 - TIR'!$E$18-'Ejercicio 3 - TIR'!$C$18)*('Ejercicio 3 - TIR'!$E$18-'Ejercicio 3 - TIR'!$D$18)*(1-F816)))</f>
        <v>41902.8168045055</v>
      </c>
      <c r="H816" s="17">
        <f ca="1" t="shared" ref="H816:L816" si="6063">RAND()</f>
        <v>0.927732308290087</v>
      </c>
      <c r="I816" s="18">
        <f ca="1">IF(H816&lt;=('Ejercicio 3 - TIR'!$D$18-'Ejercicio 3 - TIR'!$C$18)/('Ejercicio 3 - TIR'!$E$18-'Ejercicio 3 - TIR'!$C$18),'Ejercicio 3 - TIR'!$C$18+SQRT(('Ejercicio 3 - TIR'!$E$18-'Ejercicio 3 - TIR'!$C$18)*('Ejercicio 3 - TIR'!$D$18-'Ejercicio 3 - TIR'!$C$18)*H816),'Ejercicio 3 - TIR'!$E$18-SQRT(('Ejercicio 3 - TIR'!$E$18-'Ejercicio 3 - TIR'!$C$18)*('Ejercicio 3 - TIR'!$E$18-'Ejercicio 3 - TIR'!$D$18)*(1-H816)))</f>
        <v>42671.8941436774</v>
      </c>
      <c r="J816" s="17">
        <f ca="1" t="shared" si="6063"/>
        <v>0.431847050824336</v>
      </c>
      <c r="K816" s="18">
        <f ca="1">IF(J816&lt;=('Ejercicio 3 - TIR'!$D$18-'Ejercicio 3 - TIR'!$C$18)/('Ejercicio 3 - TIR'!$E$18-'Ejercicio 3 - TIR'!$C$18),'Ejercicio 3 - TIR'!$C$18+SQRT(('Ejercicio 3 - TIR'!$E$18-'Ejercicio 3 - TIR'!$C$18)*('Ejercicio 3 - TIR'!$D$18-'Ejercicio 3 - TIR'!$C$18)*J816),'Ejercicio 3 - TIR'!$E$18-SQRT(('Ejercicio 3 - TIR'!$E$18-'Ejercicio 3 - TIR'!$C$18)*('Ejercicio 3 - TIR'!$E$18-'Ejercicio 3 - TIR'!$D$18)*(1-J816)))</f>
        <v>38048.4195730373</v>
      </c>
      <c r="L816" s="17">
        <f ca="1" t="shared" si="6063"/>
        <v>0.686918342123173</v>
      </c>
      <c r="M816" s="18">
        <f ca="1">IF(L816&lt;=('Ejercicio 3 - TIR'!$D$18-'Ejercicio 3 - TIR'!$C$18)/('Ejercicio 3 - TIR'!$E$18-'Ejercicio 3 - TIR'!$C$18),'Ejercicio 3 - TIR'!$C$18+SQRT(('Ejercicio 3 - TIR'!$E$18-'Ejercicio 3 - TIR'!$C$18)*('Ejercicio 3 - TIR'!$D$18-'Ejercicio 3 - TIR'!$C$18)*L816),'Ejercicio 3 - TIR'!$E$18-SQRT(('Ejercicio 3 - TIR'!$E$18-'Ejercicio 3 - TIR'!$C$18)*('Ejercicio 3 - TIR'!$E$18-'Ejercicio 3 - TIR'!$D$18)*(1-L816)))</f>
        <v>40154.2674092804</v>
      </c>
      <c r="N816" s="17">
        <f ca="1" t="shared" ref="N816:R816" si="6064">RAND()</f>
        <v>0.266061057669743</v>
      </c>
      <c r="O816" s="18">
        <f ca="1">IF(N816&lt;=('Ejercicio 3 - TIR'!$D$18-'Ejercicio 3 - TIR'!$C$18)/('Ejercicio 3 - TIR'!$E$18-'Ejercicio 3 - TIR'!$C$18),'Ejercicio 3 - TIR'!$C$18+SQRT(('Ejercicio 3 - TIR'!$E$18-'Ejercicio 3 - TIR'!$C$18)*('Ejercicio 3 - TIR'!$D$18-'Ejercicio 3 - TIR'!$C$18)*N816),'Ejercicio 3 - TIR'!$E$18-SQRT(('Ejercicio 3 - TIR'!$E$18-'Ejercicio 3 - TIR'!$C$18)*('Ejercicio 3 - TIR'!$E$18-'Ejercicio 3 - TIR'!$D$18)*(1-N816)))</f>
        <v>36317.3695990073</v>
      </c>
      <c r="P816" s="17">
        <f ca="1" t="shared" si="6064"/>
        <v>0.48739026942694</v>
      </c>
      <c r="Q816" s="19">
        <f ca="1">IF(P816&lt;=('Ejercicio 3 - TIR'!$D$22-'Ejercicio 3 - TIR'!$C$22)/('Ejercicio 3 - TIR'!$E$22-'Ejercicio 3 - TIR'!$C$22),'Ejercicio 3 - TIR'!$C$22+SQRT(('Ejercicio 3 - TIR'!$E$22-'Ejercicio 3 - TIR'!$C$22)*('Ejercicio 3 - TIR'!$D$22-'Ejercicio 3 - TIR'!$C$22)*P816),'Ejercicio 3 - TIR'!$E$22-SQRT(('Ejercicio 3 - TIR'!$E$22-'Ejercicio 3 - TIR'!$C$22)*('Ejercicio 3 - TIR'!$E$22-'Ejercicio 3 - TIR'!$D$22)*(1-P816)))</f>
        <v>0.14961929244544</v>
      </c>
      <c r="R816" s="17">
        <f ca="1" t="shared" si="6064"/>
        <v>0.932015846097737</v>
      </c>
      <c r="S816" s="19">
        <f ca="1">IF(R816&lt;=('Ejercicio 3 - TIR'!$D$23-'Ejercicio 3 - TIR'!$C$23)/('Ejercicio 3 - TIR'!$E$23-'Ejercicio 3 - TIR'!$C$23),'Ejercicio 3 - TIR'!$C$23+SQRT(('Ejercicio 3 - TIR'!$E$23-'Ejercicio 3 - TIR'!$C$23)*('Ejercicio 3 - TIR'!$D$23-'Ejercicio 3 - TIR'!$C$23)*R816),'Ejercicio 3 - TIR'!$E$23-SQRT(('Ejercicio 3 - TIR'!$E$23-'Ejercicio 3 - TIR'!$C$23)*('Ejercicio 3 - TIR'!$E$23-'Ejercicio 3 - TIR'!$D$23)*(1-R816)))</f>
        <v>0.168937835789319</v>
      </c>
      <c r="T816" s="17">
        <f ca="1" t="shared" ref="T816:X816" si="6065">RAND()</f>
        <v>0.618752744181723</v>
      </c>
      <c r="U816" s="19">
        <f ca="1">IF(T816&lt;=('Ejercicio 3 - TIR'!$D$24-'Ejercicio 3 - TIR'!$C$24)/('Ejercicio 3 - TIR'!$E$24-'Ejercicio 3 - TIR'!$C$24),'Ejercicio 3 - TIR'!$C$24+SQRT(('Ejercicio 3 - TIR'!$E$24-'Ejercicio 3 - TIR'!$C$24)*('Ejercicio 3 - TIR'!$D$24-'Ejercicio 3 - TIR'!$C$24)*T816),'Ejercicio 3 - TIR'!$E$24-SQRT(('Ejercicio 3 - TIR'!$E$24-'Ejercicio 3 - TIR'!$C$24)*('Ejercicio 3 - TIR'!$E$24-'Ejercicio 3 - TIR'!$D$24)*(1-T816)))</f>
        <v>0.187327499081167</v>
      </c>
      <c r="V816" s="17">
        <f ca="1" t="shared" si="6065"/>
        <v>0.701982053365251</v>
      </c>
      <c r="W816" s="19">
        <f ca="1">IF(V816&lt;=('Ejercicio 3 - TIR'!$D$25-'Ejercicio 3 - TIR'!$C$25)/('Ejercicio 3 - TIR'!$E$25-'Ejercicio 3 - TIR'!$C$25),'Ejercicio 3 - TIR'!$C$25+SQRT(('Ejercicio 3 - TIR'!$E$25-'Ejercicio 3 - TIR'!$C$25)*('Ejercicio 3 - TIR'!$D$25-'Ejercicio 3 - TIR'!$C$25)*V816),'Ejercicio 3 - TIR'!$E$25-SQRT(('Ejercicio 3 - TIR'!$E$25-'Ejercicio 3 - TIR'!$C$25)*('Ejercicio 3 - TIR'!$E$25-'Ejercicio 3 - TIR'!$D$25)*(1-V816)))</f>
        <v>0.217703517014671</v>
      </c>
      <c r="X816" s="17">
        <f ca="1" t="shared" si="6065"/>
        <v>0.476812438669523</v>
      </c>
      <c r="Y816" s="19">
        <f ca="1">IF(X816&lt;=('Ejercicio 3 - TIR'!$D$26-'Ejercicio 3 - TIR'!$C$26)/('Ejercicio 3 - TIR'!$E$26-'Ejercicio 3 - TIR'!$C$26),'Ejercicio 3 - TIR'!$C$26+SQRT(('Ejercicio 3 - TIR'!$E$26-'Ejercicio 3 - TIR'!$C$26)*('Ejercicio 3 - TIR'!$D$26-'Ejercicio 3 - TIR'!$C$26)*X816),'Ejercicio 3 - TIR'!$E$26-SQRT(('Ejercicio 3 - TIR'!$E$26-'Ejercicio 3 - TIR'!$C$26)*('Ejercicio 3 - TIR'!$E$26-'Ejercicio 3 - TIR'!$D$26)*(1-X816)))</f>
        <v>0.226847268826667</v>
      </c>
      <c r="Z816" s="17">
        <f ca="1" t="shared" si="5716"/>
        <v>1.14961929244544</v>
      </c>
      <c r="AA816" s="17">
        <f ca="1" t="shared" si="5717"/>
        <v>1.34383348769282</v>
      </c>
      <c r="AB816" s="17">
        <f ca="1" t="shared" si="5718"/>
        <v>1.59557045412384</v>
      </c>
      <c r="AC816" s="17">
        <f ca="1" t="shared" si="5719"/>
        <v>1.94293175363129</v>
      </c>
      <c r="AD816" s="17">
        <f ca="1" t="shared" si="5720"/>
        <v>2.38368051545916</v>
      </c>
      <c r="AE816" s="16">
        <f ca="1" t="shared" si="5721"/>
        <v>4629.8826977319</v>
      </c>
      <c r="AF816" s="16">
        <f ca="1" t="shared" si="5722"/>
        <v>5412.04506064514</v>
      </c>
      <c r="AG816" s="16">
        <f ca="1" t="shared" si="5723"/>
        <v>6425.86992677038</v>
      </c>
      <c r="AH816" s="16">
        <f ca="1" t="shared" si="5724"/>
        <v>7824.80440970709</v>
      </c>
      <c r="AI816" s="16">
        <f ca="1" t="shared" si="5725"/>
        <v>9599.83991915201</v>
      </c>
      <c r="AJ816" s="18">
        <f ca="1" t="shared" si="5726"/>
        <v>48172.2866062665</v>
      </c>
      <c r="AK816" s="18">
        <f ca="1" t="shared" si="5727"/>
        <v>57343.9203335569</v>
      </c>
      <c r="AL816" s="18">
        <f ca="1" t="shared" si="5728"/>
        <v>60708.9340968455</v>
      </c>
      <c r="AM816" s="18">
        <f ca="1" t="shared" si="5729"/>
        <v>78017.0011932931</v>
      </c>
      <c r="AN816" s="18">
        <f ca="1" t="shared" si="5730"/>
        <v>86569.0062858825</v>
      </c>
      <c r="AO816" s="18">
        <f ca="1">C816/'Ejercicio 3 - TIR'!$D$7</f>
        <v>16082.9587781684</v>
      </c>
      <c r="AP816" s="18">
        <f ca="1" t="shared" si="5731"/>
        <v>32089.3278280981</v>
      </c>
      <c r="AQ816" s="18">
        <f ca="1" t="shared" si="5732"/>
        <v>41260.9615553885</v>
      </c>
      <c r="AR816" s="18">
        <f ca="1" t="shared" si="5733"/>
        <v>44625.9753186771</v>
      </c>
      <c r="AS816" s="18">
        <f ca="1" t="shared" si="5734"/>
        <v>61934.0424151247</v>
      </c>
      <c r="AT816" s="18">
        <f ca="1" t="shared" si="5735"/>
        <v>70486.0475077141</v>
      </c>
      <c r="AU816" s="18">
        <f ca="1">AP816*'Ejercicio 3 - TIR'!$D$5</f>
        <v>16044.663914049</v>
      </c>
      <c r="AV816" s="18">
        <f ca="1">AQ816*'Ejercicio 3 - TIR'!$D$5</f>
        <v>20630.4807776942</v>
      </c>
      <c r="AW816" s="18">
        <f ca="1">AR816*'Ejercicio 3 - TIR'!$D$5</f>
        <v>22312.9876593386</v>
      </c>
      <c r="AX816" s="18">
        <f ca="1">AS816*'Ejercicio 3 - TIR'!$D$5</f>
        <v>30967.0212075623</v>
      </c>
      <c r="AY816" s="18">
        <f ca="1">AT816*'Ejercicio 3 - TIR'!$D$5</f>
        <v>35243.0237538571</v>
      </c>
      <c r="AZ816" s="18">
        <f ca="1" t="shared" ref="AZ816:BD816" si="6066">AJ816-AU816-AE816</f>
        <v>27497.7399944855</v>
      </c>
      <c r="BA816" s="18">
        <f ca="1" t="shared" si="6066"/>
        <v>31301.3944952175</v>
      </c>
      <c r="BB816" s="18">
        <f ca="1" t="shared" si="6066"/>
        <v>31970.0765107366</v>
      </c>
      <c r="BC816" s="18">
        <f ca="1" t="shared" si="6066"/>
        <v>39225.1755760236</v>
      </c>
      <c r="BD816" s="18">
        <f ca="1" t="shared" si="6066"/>
        <v>41726.1426128734</v>
      </c>
      <c r="BE816" s="18">
        <f ca="1" t="shared" ref="BE816:BI816" si="6067">AZ816/Z816</f>
        <v>23918.9966410472</v>
      </c>
      <c r="BF816" s="18">
        <f ca="1" t="shared" si="6067"/>
        <v>23292.6138408396</v>
      </c>
      <c r="BG816" s="18">
        <f ca="1" t="shared" si="6067"/>
        <v>20036.7689362185</v>
      </c>
      <c r="BH816" s="18">
        <f ca="1" t="shared" si="6067"/>
        <v>20188.6533084411</v>
      </c>
      <c r="BI816" s="18">
        <f ca="1" t="shared" si="6067"/>
        <v>17504.9224685364</v>
      </c>
      <c r="BJ816" s="18">
        <f ca="1" t="shared" si="5738"/>
        <v>73761.6185390629</v>
      </c>
      <c r="BK816" s="18">
        <f ca="1" t="shared" si="5739"/>
        <v>38336.6354704529</v>
      </c>
      <c r="BL816" s="18">
        <f ca="1" t="shared" si="5740"/>
        <v>112098.254009516</v>
      </c>
      <c r="BM816" s="18">
        <f ca="1">BK816*'Ejercicio 3 - TIR'!$D$5</f>
        <v>19168.3177352264</v>
      </c>
      <c r="BN816" s="18">
        <f ca="1" t="shared" si="5741"/>
        <v>92929.9362742893</v>
      </c>
      <c r="BO816" s="18">
        <f ca="1" t="shared" si="5742"/>
        <v>38985.9025450768</v>
      </c>
      <c r="BP816" s="18">
        <f ca="1" t="shared" si="5743"/>
        <v>-111359.217046835</v>
      </c>
      <c r="BQ816" s="18">
        <f ca="1" t="shared" ref="BQ816:BT816" si="6068">BE816</f>
        <v>23918.9966410472</v>
      </c>
      <c r="BR816" s="18">
        <f ca="1" t="shared" si="6068"/>
        <v>23292.6138408396</v>
      </c>
      <c r="BS816" s="18">
        <f ca="1" t="shared" si="6068"/>
        <v>20036.7689362185</v>
      </c>
      <c r="BT816" s="18">
        <f ca="1" t="shared" si="6068"/>
        <v>20188.6533084411</v>
      </c>
      <c r="BU816" s="18">
        <f ca="1" t="shared" si="5745"/>
        <v>56490.8250136132</v>
      </c>
      <c r="BV816" s="20">
        <f ca="1" t="shared" si="5746"/>
        <v>7.98490372002074</v>
      </c>
    </row>
    <row r="817" ht="15" customHeight="1" spans="1:74">
      <c r="A817" s="16">
        <v>816</v>
      </c>
      <c r="B817" s="17">
        <f ca="1" t="shared" ref="B817:F817" si="6069">RAND()</f>
        <v>0.0182599084896831</v>
      </c>
      <c r="C817" s="18">
        <f ca="1">IF(B817&lt;=('Ejercicio 3 - TIR'!$D$13-'Ejercicio 3 - TIR'!$C$13)/('Ejercicio 3 - TIR'!$E$13-'Ejercicio 3 - TIR'!$C$13),'Ejercicio 3 - TIR'!$C$13+SQRT(('Ejercicio 3 - TIR'!$E$13-'Ejercicio 3 - TIR'!$C$13)*('Ejercicio 3 - TIR'!$D$13-'Ejercicio 3 - TIR'!$C$13)*B817),'Ejercicio 3 - TIR'!$E$13-SQRT(('Ejercicio 3 - TIR'!$E$13-'Ejercicio 3 - TIR'!$C$13)*('Ejercicio 3 - TIR'!$E$13-'Ejercicio 3 - TIR'!$D$13)*(1-B817)))</f>
        <v>62702.5845770065</v>
      </c>
      <c r="D817" s="17">
        <f ca="1" t="shared" si="6069"/>
        <v>0.0107622874215216</v>
      </c>
      <c r="E817" s="18">
        <f ca="1">IF(D817&lt;=('Ejercicio 3 - TIR'!$D$14-'Ejercicio 3 - TIR'!$C$14)/('Ejercicio 3 - TIR'!$E$14-'Ejercicio 3 - TIR'!$C$14),'Ejercicio 3 - TIR'!$C$14+SQRT(('Ejercicio 3 - TIR'!$E$14-'Ejercicio 3 - TIR'!$C$14)*('Ejercicio 3 - TIR'!$D$14-'Ejercicio 3 - TIR'!$C$14)*D817),'Ejercicio 3 - TIR'!$E$14-SQRT(('Ejercicio 3 - TIR'!$E$14-'Ejercicio 3 - TIR'!$C$14)*('Ejercicio 3 - TIR'!$E$14-'Ejercicio 3 - TIR'!$D$14)*(1-D817)))</f>
        <v>25898.4272684053</v>
      </c>
      <c r="F817" s="17">
        <f ca="1" t="shared" si="6069"/>
        <v>0.769863165760616</v>
      </c>
      <c r="G817" s="18">
        <f ca="1">IF(F817&lt;=('Ejercicio 3 - TIR'!$D$18-'Ejercicio 3 - TIR'!$C$18)/('Ejercicio 3 - TIR'!$E$18-'Ejercicio 3 - TIR'!$C$18),'Ejercicio 3 - TIR'!$C$18+SQRT(('Ejercicio 3 - TIR'!$E$18-'Ejercicio 3 - TIR'!$C$18)*('Ejercicio 3 - TIR'!$D$18-'Ejercicio 3 - TIR'!$C$18)*F817),'Ejercicio 3 - TIR'!$E$18-SQRT(('Ejercicio 3 - TIR'!$E$18-'Ejercicio 3 - TIR'!$C$18)*('Ejercicio 3 - TIR'!$E$18-'Ejercicio 3 - TIR'!$D$18)*(1-F817)))</f>
        <v>40845.452784243</v>
      </c>
      <c r="H817" s="17">
        <f ca="1" t="shared" ref="H817:L817" si="6070">RAND()</f>
        <v>0.84730305170956</v>
      </c>
      <c r="I817" s="18">
        <f ca="1">IF(H817&lt;=('Ejercicio 3 - TIR'!$D$18-'Ejercicio 3 - TIR'!$C$18)/('Ejercicio 3 - TIR'!$E$18-'Ejercicio 3 - TIR'!$C$18),'Ejercicio 3 - TIR'!$C$18+SQRT(('Ejercicio 3 - TIR'!$E$18-'Ejercicio 3 - TIR'!$C$18)*('Ejercicio 3 - TIR'!$D$18-'Ejercicio 3 - TIR'!$C$18)*H817),'Ejercicio 3 - TIR'!$E$18-SQRT(('Ejercicio 3 - TIR'!$E$18-'Ejercicio 3 - TIR'!$C$18)*('Ejercicio 3 - TIR'!$E$18-'Ejercicio 3 - TIR'!$D$18)*(1-H817)))</f>
        <v>41615.8795645274</v>
      </c>
      <c r="J817" s="17">
        <f ca="1" t="shared" si="6070"/>
        <v>0.118124276414567</v>
      </c>
      <c r="K817" s="18">
        <f ca="1">IF(J817&lt;=('Ejercicio 3 - TIR'!$D$18-'Ejercicio 3 - TIR'!$C$18)/('Ejercicio 3 - TIR'!$E$18-'Ejercicio 3 - TIR'!$C$18),'Ejercicio 3 - TIR'!$C$18+SQRT(('Ejercicio 3 - TIR'!$E$18-'Ejercicio 3 - TIR'!$C$18)*('Ejercicio 3 - TIR'!$D$18-'Ejercicio 3 - TIR'!$C$18)*J817),'Ejercicio 3 - TIR'!$E$18-SQRT(('Ejercicio 3 - TIR'!$E$18-'Ejercicio 3 - TIR'!$C$18)*('Ejercicio 3 - TIR'!$E$18-'Ejercicio 3 - TIR'!$D$18)*(1-J817)))</f>
        <v>34209.3516676782</v>
      </c>
      <c r="L817" s="17">
        <f ca="1" t="shared" si="6070"/>
        <v>0.199462613305243</v>
      </c>
      <c r="M817" s="18">
        <f ca="1">IF(L817&lt;=('Ejercicio 3 - TIR'!$D$18-'Ejercicio 3 - TIR'!$C$18)/('Ejercicio 3 - TIR'!$E$18-'Ejercicio 3 - TIR'!$C$18),'Ejercicio 3 - TIR'!$C$18+SQRT(('Ejercicio 3 - TIR'!$E$18-'Ejercicio 3 - TIR'!$C$18)*('Ejercicio 3 - TIR'!$D$18-'Ejercicio 3 - TIR'!$C$18)*L817),'Ejercicio 3 - TIR'!$E$18-SQRT(('Ejercicio 3 - TIR'!$E$18-'Ejercicio 3 - TIR'!$C$18)*('Ejercicio 3 - TIR'!$E$18-'Ejercicio 3 - TIR'!$D$18)*(1-L817)))</f>
        <v>35469.8621550992</v>
      </c>
      <c r="N817" s="17">
        <f ca="1" t="shared" ref="N817:R817" si="6071">RAND()</f>
        <v>0.75199446846646</v>
      </c>
      <c r="O817" s="18">
        <f ca="1">IF(N817&lt;=('Ejercicio 3 - TIR'!$D$18-'Ejercicio 3 - TIR'!$C$18)/('Ejercicio 3 - TIR'!$E$18-'Ejercicio 3 - TIR'!$C$18),'Ejercicio 3 - TIR'!$C$18+SQRT(('Ejercicio 3 - TIR'!$E$18-'Ejercicio 3 - TIR'!$C$18)*('Ejercicio 3 - TIR'!$D$18-'Ejercicio 3 - TIR'!$C$18)*N817),'Ejercicio 3 - TIR'!$E$18-SQRT(('Ejercicio 3 - TIR'!$E$18-'Ejercicio 3 - TIR'!$C$18)*('Ejercicio 3 - TIR'!$E$18-'Ejercicio 3 - TIR'!$D$18)*(1-N817)))</f>
        <v>40687.1801724376</v>
      </c>
      <c r="P817" s="17">
        <f ca="1" t="shared" si="6071"/>
        <v>0.977738253863763</v>
      </c>
      <c r="Q817" s="19">
        <f ca="1">IF(P817&lt;=('Ejercicio 3 - TIR'!$D$22-'Ejercicio 3 - TIR'!$C$22)/('Ejercicio 3 - TIR'!$E$22-'Ejercicio 3 - TIR'!$C$22),'Ejercicio 3 - TIR'!$C$22+SQRT(('Ejercicio 3 - TIR'!$E$22-'Ejercicio 3 - TIR'!$C$22)*('Ejercicio 3 - TIR'!$D$22-'Ejercicio 3 - TIR'!$C$22)*P817),'Ejercicio 3 - TIR'!$E$22-SQRT(('Ejercicio 3 - TIR'!$E$22-'Ejercicio 3 - TIR'!$C$22)*('Ejercicio 3 - TIR'!$E$22-'Ejercicio 3 - TIR'!$D$22)*(1-P817)))</f>
        <v>0.173669822826711</v>
      </c>
      <c r="R817" s="17">
        <f ca="1" t="shared" si="6071"/>
        <v>0.234757799324202</v>
      </c>
      <c r="S817" s="19">
        <f ca="1">IF(R817&lt;=('Ejercicio 3 - TIR'!$D$23-'Ejercicio 3 - TIR'!$C$23)/('Ejercicio 3 - TIR'!$E$23-'Ejercicio 3 - TIR'!$C$23),'Ejercicio 3 - TIR'!$C$23+SQRT(('Ejercicio 3 - TIR'!$E$23-'Ejercicio 3 - TIR'!$C$23)*('Ejercicio 3 - TIR'!$D$23-'Ejercicio 3 - TIR'!$C$23)*R817),'Ejercicio 3 - TIR'!$E$23-SQRT(('Ejercicio 3 - TIR'!$E$23-'Ejercicio 3 - TIR'!$C$23)*('Ejercicio 3 - TIR'!$E$23-'Ejercicio 3 - TIR'!$D$23)*(1-R817)))</f>
        <v>0.140556362489107</v>
      </c>
      <c r="T817" s="17">
        <f ca="1" t="shared" ref="T817:X817" si="6072">RAND()</f>
        <v>0.943205913968403</v>
      </c>
      <c r="U817" s="19">
        <f ca="1">IF(T817&lt;=('Ejercicio 3 - TIR'!$D$24-'Ejercicio 3 - TIR'!$C$24)/('Ejercicio 3 - TIR'!$E$24-'Ejercicio 3 - TIR'!$C$24),'Ejercicio 3 - TIR'!$C$24+SQRT(('Ejercicio 3 - TIR'!$E$24-'Ejercicio 3 - TIR'!$C$24)*('Ejercicio 3 - TIR'!$D$24-'Ejercicio 3 - TIR'!$C$24)*T817),'Ejercicio 3 - TIR'!$E$24-SQRT(('Ejercicio 3 - TIR'!$E$24-'Ejercicio 3 - TIR'!$C$24)*('Ejercicio 3 - TIR'!$E$24-'Ejercicio 3 - TIR'!$D$24)*(1-T817)))</f>
        <v>0.207389550329648</v>
      </c>
      <c r="V817" s="17">
        <f ca="1" t="shared" si="6072"/>
        <v>0.247285429801567</v>
      </c>
      <c r="W817" s="19">
        <f ca="1">IF(V817&lt;=('Ejercicio 3 - TIR'!$D$25-'Ejercicio 3 - TIR'!$C$25)/('Ejercicio 3 - TIR'!$E$25-'Ejercicio 3 - TIR'!$C$25),'Ejercicio 3 - TIR'!$C$25+SQRT(('Ejercicio 3 - TIR'!$E$25-'Ejercicio 3 - TIR'!$C$25)*('Ejercicio 3 - TIR'!$D$25-'Ejercicio 3 - TIR'!$C$25)*V817),'Ejercicio 3 - TIR'!$E$25-SQRT(('Ejercicio 3 - TIR'!$E$25-'Ejercicio 3 - TIR'!$C$25)*('Ejercicio 3 - TIR'!$E$25-'Ejercicio 3 - TIR'!$D$25)*(1-V817)))</f>
        <v>0.198606439791701</v>
      </c>
      <c r="X817" s="17">
        <f ca="1" t="shared" si="6072"/>
        <v>0.289081896827431</v>
      </c>
      <c r="Y817" s="19">
        <f ca="1">IF(X817&lt;=('Ejercicio 3 - TIR'!$D$26-'Ejercicio 3 - TIR'!$C$26)/('Ejercicio 3 - TIR'!$E$26-'Ejercicio 3 - TIR'!$C$26),'Ejercicio 3 - TIR'!$C$26+SQRT(('Ejercicio 3 - TIR'!$E$26-'Ejercicio 3 - TIR'!$C$26)*('Ejercicio 3 - TIR'!$D$26-'Ejercicio 3 - TIR'!$C$26)*X817),'Ejercicio 3 - TIR'!$E$26-SQRT(('Ejercicio 3 - TIR'!$E$26-'Ejercicio 3 - TIR'!$C$26)*('Ejercicio 3 - TIR'!$E$26-'Ejercicio 3 - TIR'!$D$26)*(1-X817)))</f>
        <v>0.217937808100029</v>
      </c>
      <c r="Z817" s="17">
        <f ca="1" t="shared" si="5716"/>
        <v>1.17366982282671</v>
      </c>
      <c r="AA817" s="17">
        <f ca="1" t="shared" si="5717"/>
        <v>1.33863658388647</v>
      </c>
      <c r="AB817" s="17">
        <f ca="1" t="shared" si="5718"/>
        <v>1.6162558230735</v>
      </c>
      <c r="AC817" s="17">
        <f ca="1" t="shared" si="5719"/>
        <v>1.93725463788673</v>
      </c>
      <c r="AD817" s="17">
        <f ca="1" t="shared" si="5720"/>
        <v>2.35945566739938</v>
      </c>
      <c r="AE817" s="16">
        <f ca="1" t="shared" si="5721"/>
        <v>4497.7752751944</v>
      </c>
      <c r="AF817" s="16">
        <f ca="1" t="shared" si="5722"/>
        <v>5129.96620716917</v>
      </c>
      <c r="AG817" s="16">
        <f ca="1" t="shared" si="5723"/>
        <v>6193.86759208028</v>
      </c>
      <c r="AH817" s="16">
        <f ca="1" t="shared" si="5724"/>
        <v>7424.00958308454</v>
      </c>
      <c r="AI817" s="16">
        <f ca="1" t="shared" si="5725"/>
        <v>9041.9819589356</v>
      </c>
      <c r="AJ817" s="18">
        <f ca="1" t="shared" si="5726"/>
        <v>47939.0753325593</v>
      </c>
      <c r="AK817" s="18">
        <f ca="1" t="shared" si="5727"/>
        <v>55708.5388556897</v>
      </c>
      <c r="AL817" s="18">
        <f ca="1" t="shared" si="5728"/>
        <v>55291.063836454</v>
      </c>
      <c r="AM817" s="18">
        <f ca="1" t="shared" si="5729"/>
        <v>68714.154965169</v>
      </c>
      <c r="AN817" s="18">
        <f ca="1" t="shared" si="5730"/>
        <v>95999.5978483577</v>
      </c>
      <c r="AO817" s="18">
        <f ca="1">C817/'Ejercicio 3 - TIR'!$D$7</f>
        <v>12540.5169154013</v>
      </c>
      <c r="AP817" s="18">
        <f ca="1" t="shared" si="5731"/>
        <v>35398.558417158</v>
      </c>
      <c r="AQ817" s="18">
        <f ca="1" t="shared" si="5732"/>
        <v>43168.0219402884</v>
      </c>
      <c r="AR817" s="18">
        <f ca="1" t="shared" si="5733"/>
        <v>42750.5469210527</v>
      </c>
      <c r="AS817" s="18">
        <f ca="1" t="shared" si="5734"/>
        <v>56173.6380497677</v>
      </c>
      <c r="AT817" s="18">
        <f ca="1" t="shared" si="5735"/>
        <v>83459.0809329564</v>
      </c>
      <c r="AU817" s="18">
        <f ca="1">AP817*'Ejercicio 3 - TIR'!$D$5</f>
        <v>17699.279208579</v>
      </c>
      <c r="AV817" s="18">
        <f ca="1">AQ817*'Ejercicio 3 - TIR'!$D$5</f>
        <v>21584.0109701442</v>
      </c>
      <c r="AW817" s="18">
        <f ca="1">AR817*'Ejercicio 3 - TIR'!$D$5</f>
        <v>21375.2734605263</v>
      </c>
      <c r="AX817" s="18">
        <f ca="1">AS817*'Ejercicio 3 - TIR'!$D$5</f>
        <v>28086.8190248839</v>
      </c>
      <c r="AY817" s="18">
        <f ca="1">AT817*'Ejercicio 3 - TIR'!$D$5</f>
        <v>41729.5404664782</v>
      </c>
      <c r="AZ817" s="18">
        <f ca="1" t="shared" ref="AZ817:BD817" si="6073">AJ817-AU817-AE817</f>
        <v>25742.0208487859</v>
      </c>
      <c r="BA817" s="18">
        <f ca="1" t="shared" si="6073"/>
        <v>28994.5616783763</v>
      </c>
      <c r="BB817" s="18">
        <f ca="1" t="shared" si="6073"/>
        <v>27721.9227838474</v>
      </c>
      <c r="BC817" s="18">
        <f ca="1" t="shared" si="6073"/>
        <v>33203.3263572006</v>
      </c>
      <c r="BD817" s="18">
        <f ca="1" t="shared" si="6073"/>
        <v>45228.0754229439</v>
      </c>
      <c r="BE817" s="18">
        <f ca="1" t="shared" ref="BE817:BI817" si="6074">AZ817/Z817</f>
        <v>21932.9323700151</v>
      </c>
      <c r="BF817" s="18">
        <f ca="1" t="shared" si="6074"/>
        <v>21659.7708649171</v>
      </c>
      <c r="BG817" s="18">
        <f ca="1" t="shared" si="6074"/>
        <v>17151.9399268928</v>
      </c>
      <c r="BH817" s="18">
        <f ca="1" t="shared" si="6074"/>
        <v>17139.3712049236</v>
      </c>
      <c r="BI817" s="18">
        <f ca="1" t="shared" si="6074"/>
        <v>19168.8600247339</v>
      </c>
      <c r="BJ817" s="18">
        <f ca="1" t="shared" si="5738"/>
        <v>61106.1909951695</v>
      </c>
      <c r="BK817" s="18">
        <f ca="1" t="shared" si="5739"/>
        <v>29588.7937081614</v>
      </c>
      <c r="BL817" s="18">
        <f ca="1" t="shared" si="5740"/>
        <v>90694.9847033309</v>
      </c>
      <c r="BM817" s="18">
        <f ca="1">BK817*'Ejercicio 3 - TIR'!$D$5</f>
        <v>14794.3968540807</v>
      </c>
      <c r="BN817" s="18">
        <f ca="1" t="shared" si="5741"/>
        <v>75900.5878492502</v>
      </c>
      <c r="BO817" s="18">
        <f ca="1" t="shared" si="5742"/>
        <v>32168.6857261059</v>
      </c>
      <c r="BP817" s="18">
        <f ca="1" t="shared" si="5743"/>
        <v>-88601.0118454117</v>
      </c>
      <c r="BQ817" s="18">
        <f ca="1" t="shared" ref="BQ817:BT817" si="6075">BE817</f>
        <v>21932.9323700151</v>
      </c>
      <c r="BR817" s="18">
        <f ca="1" t="shared" si="6075"/>
        <v>21659.7708649171</v>
      </c>
      <c r="BS817" s="18">
        <f ca="1" t="shared" si="6075"/>
        <v>17151.9399268928</v>
      </c>
      <c r="BT817" s="18">
        <f ca="1" t="shared" si="6075"/>
        <v>17139.3712049236</v>
      </c>
      <c r="BU817" s="18">
        <f ca="1" t="shared" si="5745"/>
        <v>51337.5457508398</v>
      </c>
      <c r="BV817" s="20">
        <f ca="1" t="shared" si="5746"/>
        <v>12.1928793487825</v>
      </c>
    </row>
    <row r="818" ht="15" customHeight="1" spans="1:74">
      <c r="A818" s="16">
        <v>817</v>
      </c>
      <c r="B818" s="17">
        <f ca="1" t="shared" ref="B818:F818" si="6076">RAND()</f>
        <v>0.127886319529886</v>
      </c>
      <c r="C818" s="18">
        <f ca="1">IF(B818&lt;=('Ejercicio 3 - TIR'!$D$13-'Ejercicio 3 - TIR'!$C$13)/('Ejercicio 3 - TIR'!$E$13-'Ejercicio 3 - TIR'!$C$13),'Ejercicio 3 - TIR'!$C$13+SQRT(('Ejercicio 3 - TIR'!$E$13-'Ejercicio 3 - TIR'!$C$13)*('Ejercicio 3 - TIR'!$D$13-'Ejercicio 3 - TIR'!$C$13)*B818),'Ejercicio 3 - TIR'!$E$13-SQRT(('Ejercicio 3 - TIR'!$E$13-'Ejercicio 3 - TIR'!$C$13)*('Ejercicio 3 - TIR'!$E$13-'Ejercicio 3 - TIR'!$D$13)*(1-B818)))</f>
        <v>67152.2393564501</v>
      </c>
      <c r="D818" s="17">
        <f ca="1" t="shared" si="6076"/>
        <v>0.630157950782464</v>
      </c>
      <c r="E818" s="18">
        <f ca="1">IF(D818&lt;=('Ejercicio 3 - TIR'!$D$14-'Ejercicio 3 - TIR'!$C$14)/('Ejercicio 3 - TIR'!$E$14-'Ejercicio 3 - TIR'!$C$14),'Ejercicio 3 - TIR'!$C$14+SQRT(('Ejercicio 3 - TIR'!$E$14-'Ejercicio 3 - TIR'!$C$14)*('Ejercicio 3 - TIR'!$D$14-'Ejercicio 3 - TIR'!$C$14)*D818),'Ejercicio 3 - TIR'!$E$14-SQRT(('Ejercicio 3 - TIR'!$E$14-'Ejercicio 3 - TIR'!$C$14)*('Ejercicio 3 - TIR'!$E$14-'Ejercicio 3 - TIR'!$D$14)*(1-D818)))</f>
        <v>32551.7581012275</v>
      </c>
      <c r="F818" s="17">
        <f ca="1" t="shared" si="6076"/>
        <v>0.788632497640656</v>
      </c>
      <c r="G818" s="18">
        <f ca="1">IF(F818&lt;=('Ejercicio 3 - TIR'!$D$18-'Ejercicio 3 - TIR'!$C$18)/('Ejercicio 3 - TIR'!$E$18-'Ejercicio 3 - TIR'!$C$18),'Ejercicio 3 - TIR'!$C$18+SQRT(('Ejercicio 3 - TIR'!$E$18-'Ejercicio 3 - TIR'!$C$18)*('Ejercicio 3 - TIR'!$D$18-'Ejercicio 3 - TIR'!$C$18)*F818),'Ejercicio 3 - TIR'!$E$18-SQRT(('Ejercicio 3 - TIR'!$E$18-'Ejercicio 3 - TIR'!$C$18)*('Ejercicio 3 - TIR'!$E$18-'Ejercicio 3 - TIR'!$D$18)*(1-F818)))</f>
        <v>41018.4723187009</v>
      </c>
      <c r="H818" s="17">
        <f ca="1" t="shared" ref="H818:L818" si="6077">RAND()</f>
        <v>0.220809272862895</v>
      </c>
      <c r="I818" s="18">
        <f ca="1">IF(H818&lt;=('Ejercicio 3 - TIR'!$D$18-'Ejercicio 3 - TIR'!$C$18)/('Ejercicio 3 - TIR'!$E$18-'Ejercicio 3 - TIR'!$C$18),'Ejercicio 3 - TIR'!$C$18+SQRT(('Ejercicio 3 - TIR'!$E$18-'Ejercicio 3 - TIR'!$C$18)*('Ejercicio 3 - TIR'!$D$18-'Ejercicio 3 - TIR'!$C$18)*H818),'Ejercicio 3 - TIR'!$E$18-SQRT(('Ejercicio 3 - TIR'!$E$18-'Ejercicio 3 - TIR'!$C$18)*('Ejercicio 3 - TIR'!$E$18-'Ejercicio 3 - TIR'!$D$18)*(1-H818)))</f>
        <v>35755.1186720548</v>
      </c>
      <c r="J818" s="17">
        <f ca="1" t="shared" si="6077"/>
        <v>0.969455975509929</v>
      </c>
      <c r="K818" s="18">
        <f ca="1">IF(J818&lt;=('Ejercicio 3 - TIR'!$D$18-'Ejercicio 3 - TIR'!$C$18)/('Ejercicio 3 - TIR'!$E$18-'Ejercicio 3 - TIR'!$C$18),'Ejercicio 3 - TIR'!$C$18+SQRT(('Ejercicio 3 - TIR'!$E$18-'Ejercicio 3 - TIR'!$C$18)*('Ejercicio 3 - TIR'!$D$18-'Ejercicio 3 - TIR'!$C$18)*J818),'Ejercicio 3 - TIR'!$E$18-SQRT(('Ejercicio 3 - TIR'!$E$18-'Ejercicio 3 - TIR'!$C$18)*('Ejercicio 3 - TIR'!$E$18-'Ejercicio 3 - TIR'!$D$18)*(1-J818)))</f>
        <v>43486.4604938241</v>
      </c>
      <c r="L818" s="17">
        <f ca="1" t="shared" si="6077"/>
        <v>0.127932369508268</v>
      </c>
      <c r="M818" s="18">
        <f ca="1">IF(L818&lt;=('Ejercicio 3 - TIR'!$D$18-'Ejercicio 3 - TIR'!$C$18)/('Ejercicio 3 - TIR'!$E$18-'Ejercicio 3 - TIR'!$C$18),'Ejercicio 3 - TIR'!$C$18+SQRT(('Ejercicio 3 - TIR'!$E$18-'Ejercicio 3 - TIR'!$C$18)*('Ejercicio 3 - TIR'!$D$18-'Ejercicio 3 - TIR'!$C$18)*L818),'Ejercicio 3 - TIR'!$E$18-SQRT(('Ejercicio 3 - TIR'!$E$18-'Ejercicio 3 - TIR'!$C$18)*('Ejercicio 3 - TIR'!$E$18-'Ejercicio 3 - TIR'!$D$18)*(1-L818)))</f>
        <v>34380.6227212852</v>
      </c>
      <c r="N818" s="17">
        <f ca="1" t="shared" ref="N818:R818" si="6078">RAND()</f>
        <v>0.153964347917117</v>
      </c>
      <c r="O818" s="18">
        <f ca="1">IF(N818&lt;=('Ejercicio 3 - TIR'!$D$18-'Ejercicio 3 - TIR'!$C$18)/('Ejercicio 3 - TIR'!$E$18-'Ejercicio 3 - TIR'!$C$18),'Ejercicio 3 - TIR'!$C$18+SQRT(('Ejercicio 3 - TIR'!$E$18-'Ejercicio 3 - TIR'!$C$18)*('Ejercicio 3 - TIR'!$D$18-'Ejercicio 3 - TIR'!$C$18)*N818),'Ejercicio 3 - TIR'!$E$18-SQRT(('Ejercicio 3 - TIR'!$E$18-'Ejercicio 3 - TIR'!$C$18)*('Ejercicio 3 - TIR'!$E$18-'Ejercicio 3 - TIR'!$D$18)*(1-N818)))</f>
        <v>34805.6895642111</v>
      </c>
      <c r="P818" s="17">
        <f ca="1" t="shared" si="6078"/>
        <v>0.693868835420076</v>
      </c>
      <c r="Q818" s="19">
        <f ca="1">IF(P818&lt;=('Ejercicio 3 - TIR'!$D$22-'Ejercicio 3 - TIR'!$C$22)/('Ejercicio 3 - TIR'!$E$22-'Ejercicio 3 - TIR'!$C$22),'Ejercicio 3 - TIR'!$C$22+SQRT(('Ejercicio 3 - TIR'!$E$22-'Ejercicio 3 - TIR'!$C$22)*('Ejercicio 3 - TIR'!$D$22-'Ejercicio 3 - TIR'!$C$22)*P818),'Ejercicio 3 - TIR'!$E$22-SQRT(('Ejercicio 3 - TIR'!$E$22-'Ejercicio 3 - TIR'!$C$22)*('Ejercicio 3 - TIR'!$E$22-'Ejercicio 3 - TIR'!$D$22)*(1-P818)))</f>
        <v>0.156525841948137</v>
      </c>
      <c r="R818" s="17">
        <f ca="1" t="shared" si="6078"/>
        <v>0.900379129220357</v>
      </c>
      <c r="S818" s="19">
        <f ca="1">IF(R818&lt;=('Ejercicio 3 - TIR'!$D$23-'Ejercicio 3 - TIR'!$C$23)/('Ejercicio 3 - TIR'!$E$23-'Ejercicio 3 - TIR'!$C$23),'Ejercicio 3 - TIR'!$C$23+SQRT(('Ejercicio 3 - TIR'!$E$23-'Ejercicio 3 - TIR'!$C$23)*('Ejercicio 3 - TIR'!$D$23-'Ejercicio 3 - TIR'!$C$23)*R818),'Ejercicio 3 - TIR'!$E$23-SQRT(('Ejercicio 3 - TIR'!$E$23-'Ejercicio 3 - TIR'!$C$23)*('Ejercicio 3 - TIR'!$E$23-'Ejercicio 3 - TIR'!$D$23)*(1-R818)))</f>
        <v>0.166609049047832</v>
      </c>
      <c r="T818" s="17">
        <f ca="1" t="shared" ref="T818:X818" si="6079">RAND()</f>
        <v>0.373940866246442</v>
      </c>
      <c r="U818" s="19">
        <f ca="1">IF(T818&lt;=('Ejercicio 3 - TIR'!$D$24-'Ejercicio 3 - TIR'!$C$24)/('Ejercicio 3 - TIR'!$E$24-'Ejercicio 3 - TIR'!$C$24),'Ejercicio 3 - TIR'!$C$24+SQRT(('Ejercicio 3 - TIR'!$E$24-'Ejercicio 3 - TIR'!$C$24)*('Ejercicio 3 - TIR'!$D$24-'Ejercicio 3 - TIR'!$C$24)*T818),'Ejercicio 3 - TIR'!$E$24-SQRT(('Ejercicio 3 - TIR'!$E$24-'Ejercicio 3 - TIR'!$C$24)*('Ejercicio 3 - TIR'!$E$24-'Ejercicio 3 - TIR'!$D$24)*(1-T818)))</f>
        <v>0.178022773223176</v>
      </c>
      <c r="V818" s="17">
        <f ca="1" t="shared" si="6079"/>
        <v>0.764180260792591</v>
      </c>
      <c r="W818" s="19">
        <f ca="1">IF(V818&lt;=('Ejercicio 3 - TIR'!$D$25-'Ejercicio 3 - TIR'!$C$25)/('Ejercicio 3 - TIR'!$E$25-'Ejercicio 3 - TIR'!$C$25),'Ejercicio 3 - TIR'!$C$25+SQRT(('Ejercicio 3 - TIR'!$E$25-'Ejercicio 3 - TIR'!$C$25)*('Ejercicio 3 - TIR'!$D$25-'Ejercicio 3 - TIR'!$C$25)*V818),'Ejercicio 3 - TIR'!$E$25-SQRT(('Ejercicio 3 - TIR'!$E$25-'Ejercicio 3 - TIR'!$C$25)*('Ejercicio 3 - TIR'!$E$25-'Ejercicio 3 - TIR'!$D$25)*(1-V818)))</f>
        <v>0.221270762501836</v>
      </c>
      <c r="X818" s="17">
        <f ca="1" t="shared" si="6079"/>
        <v>0.825962432520904</v>
      </c>
      <c r="Y818" s="19">
        <f ca="1">IF(X818&lt;=('Ejercicio 3 - TIR'!$D$26-'Ejercicio 3 - TIR'!$C$26)/('Ejercicio 3 - TIR'!$E$26-'Ejercicio 3 - TIR'!$C$26),'Ejercicio 3 - TIR'!$C$26+SQRT(('Ejercicio 3 - TIR'!$E$26-'Ejercicio 3 - TIR'!$C$26)*('Ejercicio 3 - TIR'!$D$26-'Ejercicio 3 - TIR'!$C$26)*X818),'Ejercicio 3 - TIR'!$E$26-SQRT(('Ejercicio 3 - TIR'!$E$26-'Ejercicio 3 - TIR'!$C$26)*('Ejercicio 3 - TIR'!$E$26-'Ejercicio 3 - TIR'!$D$26)*(1-X818)))</f>
        <v>0.249343795662426</v>
      </c>
      <c r="Z818" s="17">
        <f ca="1" t="shared" si="5716"/>
        <v>1.15652584194814</v>
      </c>
      <c r="AA818" s="17">
        <f ca="1" t="shared" si="5717"/>
        <v>1.34921351267436</v>
      </c>
      <c r="AB818" s="17">
        <f ca="1" t="shared" si="5718"/>
        <v>1.58940424387083</v>
      </c>
      <c r="AC818" s="17">
        <f ca="1" t="shared" si="5719"/>
        <v>1.94109293283578</v>
      </c>
      <c r="AD818" s="17">
        <f ca="1" t="shared" si="5720"/>
        <v>2.42509241244257</v>
      </c>
      <c r="AE818" s="16">
        <f ca="1" t="shared" si="5721"/>
        <v>5095.19134368671</v>
      </c>
      <c r="AF818" s="16">
        <f ca="1" t="shared" si="5722"/>
        <v>5944.0963281751</v>
      </c>
      <c r="AG818" s="16">
        <f ca="1" t="shared" si="5723"/>
        <v>7002.28084082252</v>
      </c>
      <c r="AH818" s="16">
        <f ca="1" t="shared" si="5724"/>
        <v>8551.68086172332</v>
      </c>
      <c r="AI818" s="16">
        <f ca="1" t="shared" si="5725"/>
        <v>10683.9894270791</v>
      </c>
      <c r="AJ818" s="18">
        <f ca="1" t="shared" si="5726"/>
        <v>47438.9232338119</v>
      </c>
      <c r="AK818" s="18">
        <f ca="1" t="shared" si="5727"/>
        <v>48241.2892596117</v>
      </c>
      <c r="AL818" s="18">
        <f ca="1" t="shared" si="5728"/>
        <v>69117.5648598052</v>
      </c>
      <c r="AM818" s="18">
        <f ca="1" t="shared" si="5729"/>
        <v>66735.9837907801</v>
      </c>
      <c r="AN818" s="18">
        <f ca="1" t="shared" si="5730"/>
        <v>84407.0136719998</v>
      </c>
      <c r="AO818" s="18">
        <f ca="1">C818/'Ejercicio 3 - TIR'!$D$7</f>
        <v>13430.44787129</v>
      </c>
      <c r="AP818" s="18">
        <f ca="1" t="shared" si="5731"/>
        <v>34008.4753625219</v>
      </c>
      <c r="AQ818" s="18">
        <f ca="1" t="shared" si="5732"/>
        <v>34810.8413883217</v>
      </c>
      <c r="AR818" s="18">
        <f ca="1" t="shared" si="5733"/>
        <v>55687.1169885152</v>
      </c>
      <c r="AS818" s="18">
        <f ca="1" t="shared" si="5734"/>
        <v>53305.5359194901</v>
      </c>
      <c r="AT818" s="18">
        <f ca="1" t="shared" si="5735"/>
        <v>70976.5658007098</v>
      </c>
      <c r="AU818" s="18">
        <f ca="1">AP818*'Ejercicio 3 - TIR'!$D$5</f>
        <v>17004.2376812609</v>
      </c>
      <c r="AV818" s="18">
        <f ca="1">AQ818*'Ejercicio 3 - TIR'!$D$5</f>
        <v>17405.4206941608</v>
      </c>
      <c r="AW818" s="18">
        <f ca="1">AR818*'Ejercicio 3 - TIR'!$D$5</f>
        <v>27843.5584942576</v>
      </c>
      <c r="AX818" s="18">
        <f ca="1">AS818*'Ejercicio 3 - TIR'!$D$5</f>
        <v>26652.767959745</v>
      </c>
      <c r="AY818" s="18">
        <f ca="1">AT818*'Ejercicio 3 - TIR'!$D$5</f>
        <v>35488.2829003549</v>
      </c>
      <c r="AZ818" s="18">
        <f ca="1" t="shared" ref="AZ818:BD818" si="6080">AJ818-AU818-AE818</f>
        <v>25339.4942088643</v>
      </c>
      <c r="BA818" s="18">
        <f ca="1" t="shared" si="6080"/>
        <v>24891.7722372758</v>
      </c>
      <c r="BB818" s="18">
        <f ca="1" t="shared" si="6080"/>
        <v>34271.7255247251</v>
      </c>
      <c r="BC818" s="18">
        <f ca="1" t="shared" si="6080"/>
        <v>31531.5349693117</v>
      </c>
      <c r="BD818" s="18">
        <f ca="1" t="shared" si="6080"/>
        <v>38234.7413445658</v>
      </c>
      <c r="BE818" s="18">
        <f ca="1" t="shared" ref="BE818:BI818" si="6081">AZ818/Z818</f>
        <v>21910.0112507478</v>
      </c>
      <c r="BF818" s="18">
        <f ca="1" t="shared" si="6081"/>
        <v>18449.0979399815</v>
      </c>
      <c r="BG818" s="18">
        <f ca="1" t="shared" si="6081"/>
        <v>21562.6236414594</v>
      </c>
      <c r="BH818" s="18">
        <f ca="1" t="shared" si="6081"/>
        <v>16244.2170778741</v>
      </c>
      <c r="BI818" s="18">
        <f ca="1" t="shared" si="6081"/>
        <v>15766.3028214482</v>
      </c>
      <c r="BJ818" s="18">
        <f ca="1" t="shared" si="5738"/>
        <v>78941.0215829526</v>
      </c>
      <c r="BK818" s="18">
        <f ca="1" t="shared" si="5739"/>
        <v>32570.0772283709</v>
      </c>
      <c r="BL818" s="18">
        <f ca="1" t="shared" si="5740"/>
        <v>111511.098811324</v>
      </c>
      <c r="BM818" s="18">
        <f ca="1">BK818*'Ejercicio 3 - TIR'!$D$5</f>
        <v>16285.0386141854</v>
      </c>
      <c r="BN818" s="18">
        <f ca="1" t="shared" si="5741"/>
        <v>95226.0601971381</v>
      </c>
      <c r="BO818" s="18">
        <f ca="1" t="shared" si="5742"/>
        <v>39266.9820368725</v>
      </c>
      <c r="BP818" s="18">
        <f ca="1" t="shared" si="5743"/>
        <v>-99703.9974576776</v>
      </c>
      <c r="BQ818" s="18">
        <f ca="1" t="shared" ref="BQ818:BT818" si="6082">BE818</f>
        <v>21910.0112507478</v>
      </c>
      <c r="BR818" s="18">
        <f ca="1" t="shared" si="6082"/>
        <v>18449.0979399815</v>
      </c>
      <c r="BS818" s="18">
        <f ca="1" t="shared" si="6082"/>
        <v>21562.6236414594</v>
      </c>
      <c r="BT818" s="18">
        <f ca="1" t="shared" si="6082"/>
        <v>16244.2170778741</v>
      </c>
      <c r="BU818" s="18">
        <f ca="1" t="shared" si="5745"/>
        <v>55033.2848583207</v>
      </c>
      <c r="BV818" s="20">
        <f ca="1" t="shared" si="5746"/>
        <v>8.95028177865187</v>
      </c>
    </row>
    <row r="819" ht="15" customHeight="1" spans="1:74">
      <c r="A819" s="16">
        <v>818</v>
      </c>
      <c r="B819" s="17">
        <f ca="1" t="shared" ref="B819:F819" si="6083">RAND()</f>
        <v>0.379105427211444</v>
      </c>
      <c r="C819" s="18">
        <f ca="1">IF(B819&lt;=('Ejercicio 3 - TIR'!$D$13-'Ejercicio 3 - TIR'!$C$13)/('Ejercicio 3 - TIR'!$E$13-'Ejercicio 3 - TIR'!$C$13),'Ejercicio 3 - TIR'!$C$13+SQRT(('Ejercicio 3 - TIR'!$E$13-'Ejercicio 3 - TIR'!$C$13)*('Ejercicio 3 - TIR'!$D$13-'Ejercicio 3 - TIR'!$C$13)*B819),'Ejercicio 3 - TIR'!$E$13-SQRT(('Ejercicio 3 - TIR'!$E$13-'Ejercicio 3 - TIR'!$C$13)*('Ejercicio 3 - TIR'!$E$13-'Ejercicio 3 - TIR'!$D$13)*(1-B819)))</f>
        <v>72703.9657212578</v>
      </c>
      <c r="D819" s="17">
        <f ca="1" t="shared" si="6083"/>
        <v>0.179781440159815</v>
      </c>
      <c r="E819" s="18">
        <f ca="1">IF(D819&lt;=('Ejercicio 3 - TIR'!$D$14-'Ejercicio 3 - TIR'!$C$14)/('Ejercicio 3 - TIR'!$E$14-'Ejercicio 3 - TIR'!$C$14),'Ejercicio 3 - TIR'!$C$14+SQRT(('Ejercicio 3 - TIR'!$E$14-'Ejercicio 3 - TIR'!$C$14)*('Ejercicio 3 - TIR'!$D$14-'Ejercicio 3 - TIR'!$C$14)*D819),'Ejercicio 3 - TIR'!$E$14-SQRT(('Ejercicio 3 - TIR'!$E$14-'Ejercicio 3 - TIR'!$C$14)*('Ejercicio 3 - TIR'!$E$14-'Ejercicio 3 - TIR'!$D$14)*(1-D819)))</f>
        <v>28672.0032696045</v>
      </c>
      <c r="F819" s="17">
        <f ca="1" t="shared" si="6083"/>
        <v>0.929322019461038</v>
      </c>
      <c r="G819" s="18">
        <f ca="1">IF(F819&lt;=('Ejercicio 3 - TIR'!$D$18-'Ejercicio 3 - TIR'!$C$18)/('Ejercicio 3 - TIR'!$E$18-'Ejercicio 3 - TIR'!$C$18),'Ejercicio 3 - TIR'!$C$18+SQRT(('Ejercicio 3 - TIR'!$E$18-'Ejercicio 3 - TIR'!$C$18)*('Ejercicio 3 - TIR'!$D$18-'Ejercicio 3 - TIR'!$C$18)*F819),'Ejercicio 3 - TIR'!$E$18-SQRT(('Ejercicio 3 - TIR'!$E$18-'Ejercicio 3 - TIR'!$C$18)*('Ejercicio 3 - TIR'!$E$18-'Ejercicio 3 - TIR'!$D$18)*(1-F819)))</f>
        <v>42697.6428295284</v>
      </c>
      <c r="H819" s="17">
        <f ca="1" t="shared" ref="H819:L819" si="6084">RAND()</f>
        <v>0.810657476911658</v>
      </c>
      <c r="I819" s="18">
        <f ca="1">IF(H819&lt;=('Ejercicio 3 - TIR'!$D$18-'Ejercicio 3 - TIR'!$C$18)/('Ejercicio 3 - TIR'!$E$18-'Ejercicio 3 - TIR'!$C$18),'Ejercicio 3 - TIR'!$C$18+SQRT(('Ejercicio 3 - TIR'!$E$18-'Ejercicio 3 - TIR'!$C$18)*('Ejercicio 3 - TIR'!$D$18-'Ejercicio 3 - TIR'!$C$18)*H819),'Ejercicio 3 - TIR'!$E$18-SQRT(('Ejercicio 3 - TIR'!$E$18-'Ejercicio 3 - TIR'!$C$18)*('Ejercicio 3 - TIR'!$E$18-'Ejercicio 3 - TIR'!$D$18)*(1-H819)))</f>
        <v>41231.6198132851</v>
      </c>
      <c r="J819" s="17">
        <f ca="1" t="shared" si="6084"/>
        <v>0.069753606398347</v>
      </c>
      <c r="K819" s="18">
        <f ca="1">IF(J819&lt;=('Ejercicio 3 - TIR'!$D$18-'Ejercicio 3 - TIR'!$C$18)/('Ejercicio 3 - TIR'!$E$18-'Ejercicio 3 - TIR'!$C$18),'Ejercicio 3 - TIR'!$C$18+SQRT(('Ejercicio 3 - TIR'!$E$18-'Ejercicio 3 - TIR'!$C$18)*('Ejercicio 3 - TIR'!$D$18-'Ejercicio 3 - TIR'!$C$18)*J819),'Ejercicio 3 - TIR'!$E$18-SQRT(('Ejercicio 3 - TIR'!$E$18-'Ejercicio 3 - TIR'!$C$18)*('Ejercicio 3 - TIR'!$E$18-'Ejercicio 3 - TIR'!$D$18)*(1-J819)))</f>
        <v>33234.6624182057</v>
      </c>
      <c r="L819" s="17">
        <f ca="1" t="shared" si="6084"/>
        <v>0.582360656940595</v>
      </c>
      <c r="M819" s="18">
        <f ca="1">IF(L819&lt;=('Ejercicio 3 - TIR'!$D$18-'Ejercicio 3 - TIR'!$C$18)/('Ejercicio 3 - TIR'!$E$18-'Ejercicio 3 - TIR'!$C$18),'Ejercicio 3 - TIR'!$C$18+SQRT(('Ejercicio 3 - TIR'!$E$18-'Ejercicio 3 - TIR'!$C$18)*('Ejercicio 3 - TIR'!$D$18-'Ejercicio 3 - TIR'!$C$18)*L819),'Ejercicio 3 - TIR'!$E$18-SQRT(('Ejercicio 3 - TIR'!$E$18-'Ejercicio 3 - TIR'!$C$18)*('Ejercicio 3 - TIR'!$E$18-'Ejercicio 3 - TIR'!$D$18)*(1-L819)))</f>
        <v>39346.3414521988</v>
      </c>
      <c r="N819" s="17">
        <f ca="1" t="shared" ref="N819:R819" si="6085">RAND()</f>
        <v>0.813526341757985</v>
      </c>
      <c r="O819" s="18">
        <f ca="1">IF(N819&lt;=('Ejercicio 3 - TIR'!$D$18-'Ejercicio 3 - TIR'!$C$18)/('Ejercicio 3 - TIR'!$E$18-'Ejercicio 3 - TIR'!$C$18),'Ejercicio 3 - TIR'!$C$18+SQRT(('Ejercicio 3 - TIR'!$E$18-'Ejercicio 3 - TIR'!$C$18)*('Ejercicio 3 - TIR'!$D$18-'Ejercicio 3 - TIR'!$C$18)*N819),'Ejercicio 3 - TIR'!$E$18-SQRT(('Ejercicio 3 - TIR'!$E$18-'Ejercicio 3 - TIR'!$C$18)*('Ejercicio 3 - TIR'!$E$18-'Ejercicio 3 - TIR'!$D$18)*(1-N819)))</f>
        <v>41260.2775011839</v>
      </c>
      <c r="P819" s="17">
        <f ca="1" t="shared" si="6085"/>
        <v>0.589591978432051</v>
      </c>
      <c r="Q819" s="19">
        <f ca="1">IF(P819&lt;=('Ejercicio 3 - TIR'!$D$22-'Ejercicio 3 - TIR'!$C$22)/('Ejercicio 3 - TIR'!$E$22-'Ejercicio 3 - TIR'!$C$22),'Ejercicio 3 - TIR'!$C$22+SQRT(('Ejercicio 3 - TIR'!$E$22-'Ejercicio 3 - TIR'!$C$22)*('Ejercicio 3 - TIR'!$D$22-'Ejercicio 3 - TIR'!$C$22)*P819),'Ejercicio 3 - TIR'!$E$22-SQRT(('Ejercicio 3 - TIR'!$E$22-'Ejercicio 3 - TIR'!$C$22)*('Ejercicio 3 - TIR'!$E$22-'Ejercicio 3 - TIR'!$D$22)*(1-P819)))</f>
        <v>0.152820330413666</v>
      </c>
      <c r="R819" s="17">
        <f ca="1" t="shared" si="6085"/>
        <v>0.938054475384122</v>
      </c>
      <c r="S819" s="19">
        <f ca="1">IF(R819&lt;=('Ejercicio 3 - TIR'!$D$23-'Ejercicio 3 - TIR'!$C$23)/('Ejercicio 3 - TIR'!$E$23-'Ejercicio 3 - TIR'!$C$23),'Ejercicio 3 - TIR'!$C$23+SQRT(('Ejercicio 3 - TIR'!$E$23-'Ejercicio 3 - TIR'!$C$23)*('Ejercicio 3 - TIR'!$D$23-'Ejercicio 3 - TIR'!$C$23)*R819),'Ejercicio 3 - TIR'!$E$23-SQRT(('Ejercicio 3 - TIR'!$E$23-'Ejercicio 3 - TIR'!$C$23)*('Ejercicio 3 - TIR'!$E$23-'Ejercicio 3 - TIR'!$D$23)*(1-R819)))</f>
        <v>0.16944055189375</v>
      </c>
      <c r="T819" s="17">
        <f ca="1" t="shared" ref="T819:X819" si="6086">RAND()</f>
        <v>0.0198909602888506</v>
      </c>
      <c r="U819" s="19">
        <f ca="1">IF(T819&lt;=('Ejercicio 3 - TIR'!$D$24-'Ejercicio 3 - TIR'!$C$24)/('Ejercicio 3 - TIR'!$E$24-'Ejercicio 3 - TIR'!$C$24),'Ejercicio 3 - TIR'!$C$24+SQRT(('Ejercicio 3 - TIR'!$E$24-'Ejercicio 3 - TIR'!$C$24)*('Ejercicio 3 - TIR'!$D$24-'Ejercicio 3 - TIR'!$C$24)*T819),'Ejercicio 3 - TIR'!$E$24-SQRT(('Ejercicio 3 - TIR'!$E$24-'Ejercicio 3 - TIR'!$C$24)*('Ejercicio 3 - TIR'!$E$24-'Ejercicio 3 - TIR'!$D$24)*(1-T819)))</f>
        <v>0.156463050100888</v>
      </c>
      <c r="V819" s="17">
        <f ca="1" t="shared" si="6086"/>
        <v>0.370254979923266</v>
      </c>
      <c r="W819" s="19">
        <f ca="1">IF(V819&lt;=('Ejercicio 3 - TIR'!$D$25-'Ejercicio 3 - TIR'!$C$25)/('Ejercicio 3 - TIR'!$E$25-'Ejercicio 3 - TIR'!$C$25),'Ejercicio 3 - TIR'!$C$25+SQRT(('Ejercicio 3 - TIR'!$E$25-'Ejercicio 3 - TIR'!$C$25)*('Ejercicio 3 - TIR'!$D$25-'Ejercicio 3 - TIR'!$C$25)*V819),'Ejercicio 3 - TIR'!$E$25-SQRT(('Ejercicio 3 - TIR'!$E$25-'Ejercicio 3 - TIR'!$C$25)*('Ejercicio 3 - TIR'!$E$25-'Ejercicio 3 - TIR'!$D$25)*(1-V819)))</f>
        <v>0.203052075974879</v>
      </c>
      <c r="X819" s="17">
        <f ca="1" t="shared" si="6086"/>
        <v>0.294352344044589</v>
      </c>
      <c r="Y819" s="19">
        <f ca="1">IF(X819&lt;=('Ejercicio 3 - TIR'!$D$26-'Ejercicio 3 - TIR'!$C$26)/('Ejercicio 3 - TIR'!$E$26-'Ejercicio 3 - TIR'!$C$26),'Ejercicio 3 - TIR'!$C$26+SQRT(('Ejercicio 3 - TIR'!$E$26-'Ejercicio 3 - TIR'!$C$26)*('Ejercicio 3 - TIR'!$D$26-'Ejercicio 3 - TIR'!$C$26)*X819),'Ejercicio 3 - TIR'!$E$26-SQRT(('Ejercicio 3 - TIR'!$E$26-'Ejercicio 3 - TIR'!$C$26)*('Ejercicio 3 - TIR'!$E$26-'Ejercicio 3 - TIR'!$D$26)*(1-X819)))</f>
        <v>0.218191334287692</v>
      </c>
      <c r="Z819" s="17">
        <f ca="1" t="shared" si="5716"/>
        <v>1.15282033041367</v>
      </c>
      <c r="AA819" s="17">
        <f ca="1" t="shared" si="5717"/>
        <v>1.34815484343329</v>
      </c>
      <c r="AB819" s="17">
        <f ca="1" t="shared" si="5718"/>
        <v>1.55909126224515</v>
      </c>
      <c r="AC819" s="17">
        <f ca="1" t="shared" si="5719"/>
        <v>1.87566797967832</v>
      </c>
      <c r="AD819" s="17">
        <f ca="1" t="shared" si="5720"/>
        <v>2.28492247884503</v>
      </c>
      <c r="AE819" s="16">
        <f ca="1" t="shared" si="5721"/>
        <v>4381.66501328266</v>
      </c>
      <c r="AF819" s="16">
        <f ca="1" t="shared" si="5722"/>
        <v>5124.09675134681</v>
      </c>
      <c r="AG819" s="16">
        <f ca="1" t="shared" si="5723"/>
        <v>5925.82855807459</v>
      </c>
      <c r="AH819" s="16">
        <f ca="1" t="shared" si="5724"/>
        <v>7129.08034866285</v>
      </c>
      <c r="AI819" s="16">
        <f ca="1" t="shared" si="5725"/>
        <v>8684.58390218177</v>
      </c>
      <c r="AJ819" s="18">
        <f ca="1" t="shared" si="5726"/>
        <v>49222.7107146216</v>
      </c>
      <c r="AK819" s="18">
        <f ca="1" t="shared" si="5727"/>
        <v>55586.6079538804</v>
      </c>
      <c r="AL819" s="18">
        <f ca="1" t="shared" si="5728"/>
        <v>51815.8717798917</v>
      </c>
      <c r="AM819" s="18">
        <f ca="1" t="shared" si="5729"/>
        <v>73800.6727793791</v>
      </c>
      <c r="AN819" s="18">
        <f ca="1" t="shared" si="5730"/>
        <v>94276.5355458392</v>
      </c>
      <c r="AO819" s="18">
        <f ca="1">C819/'Ejercicio 3 - TIR'!$D$7</f>
        <v>14540.7931442516</v>
      </c>
      <c r="AP819" s="18">
        <f ca="1" t="shared" si="5731"/>
        <v>34681.91757037</v>
      </c>
      <c r="AQ819" s="18">
        <f ca="1" t="shared" si="5732"/>
        <v>41045.8148096288</v>
      </c>
      <c r="AR819" s="18">
        <f ca="1" t="shared" si="5733"/>
        <v>37275.0786356402</v>
      </c>
      <c r="AS819" s="18">
        <f ca="1" t="shared" si="5734"/>
        <v>59259.8796351276</v>
      </c>
      <c r="AT819" s="18">
        <f ca="1" t="shared" si="5735"/>
        <v>79735.7424015876</v>
      </c>
      <c r="AU819" s="18">
        <f ca="1">AP819*'Ejercicio 3 - TIR'!$D$5</f>
        <v>17340.958785185</v>
      </c>
      <c r="AV819" s="18">
        <f ca="1">AQ819*'Ejercicio 3 - TIR'!$D$5</f>
        <v>20522.9074048144</v>
      </c>
      <c r="AW819" s="18">
        <f ca="1">AR819*'Ejercicio 3 - TIR'!$D$5</f>
        <v>18637.5393178201</v>
      </c>
      <c r="AX819" s="18">
        <f ca="1">AS819*'Ejercicio 3 - TIR'!$D$5</f>
        <v>29629.9398175638</v>
      </c>
      <c r="AY819" s="18">
        <f ca="1">AT819*'Ejercicio 3 - TIR'!$D$5</f>
        <v>39867.8712007938</v>
      </c>
      <c r="AZ819" s="18">
        <f ca="1" t="shared" ref="AZ819:BD819" si="6087">AJ819-AU819-AE819</f>
        <v>27500.0869161539</v>
      </c>
      <c r="BA819" s="18">
        <f ca="1" t="shared" si="6087"/>
        <v>29939.6037977192</v>
      </c>
      <c r="BB819" s="18">
        <f ca="1" t="shared" si="6087"/>
        <v>27252.5039039971</v>
      </c>
      <c r="BC819" s="18">
        <f ca="1" t="shared" si="6087"/>
        <v>37041.6526131525</v>
      </c>
      <c r="BD819" s="18">
        <f ca="1" t="shared" si="6087"/>
        <v>45724.0804428636</v>
      </c>
      <c r="BE819" s="18">
        <f ca="1" t="shared" ref="BE819:BI819" si="6088">AZ819/Z819</f>
        <v>23854.616535333</v>
      </c>
      <c r="BF819" s="18">
        <f ca="1" t="shared" si="6088"/>
        <v>22207.8375815297</v>
      </c>
      <c r="BG819" s="18">
        <f ca="1" t="shared" si="6088"/>
        <v>17479.7361539647</v>
      </c>
      <c r="BH819" s="18">
        <f ca="1" t="shared" si="6088"/>
        <v>19748.5125376535</v>
      </c>
      <c r="BI819" s="18">
        <f ca="1" t="shared" si="6088"/>
        <v>20011.2173897365</v>
      </c>
      <c r="BJ819" s="18">
        <f ca="1" t="shared" si="5738"/>
        <v>65513.3047842377</v>
      </c>
      <c r="BK819" s="18">
        <f ca="1" t="shared" si="5739"/>
        <v>33224.5851155362</v>
      </c>
      <c r="BL819" s="18">
        <f ca="1" t="shared" si="5740"/>
        <v>98737.8898997738</v>
      </c>
      <c r="BM819" s="18">
        <f ca="1">BK819*'Ejercicio 3 - TIR'!$D$5</f>
        <v>16612.2925577681</v>
      </c>
      <c r="BN819" s="18">
        <f ca="1" t="shared" si="5741"/>
        <v>82125.5973420058</v>
      </c>
      <c r="BO819" s="18">
        <f ca="1" t="shared" si="5742"/>
        <v>35942.3998417303</v>
      </c>
      <c r="BP819" s="18">
        <f ca="1" t="shared" si="5743"/>
        <v>-101375.968990862</v>
      </c>
      <c r="BQ819" s="18">
        <f ca="1" t="shared" ref="BQ819:BT819" si="6089">BE819</f>
        <v>23854.616535333</v>
      </c>
      <c r="BR819" s="18">
        <f ca="1" t="shared" si="6089"/>
        <v>22207.8375815297</v>
      </c>
      <c r="BS819" s="18">
        <f ca="1" t="shared" si="6089"/>
        <v>17479.7361539647</v>
      </c>
      <c r="BT819" s="18">
        <f ca="1" t="shared" si="6089"/>
        <v>19748.5125376535</v>
      </c>
      <c r="BU819" s="18">
        <f ca="1" t="shared" si="5745"/>
        <v>55953.6172314668</v>
      </c>
      <c r="BV819" s="20">
        <f ca="1" t="shared" si="5746"/>
        <v>10.0093672242273</v>
      </c>
    </row>
    <row r="820" ht="15" customHeight="1" spans="1:74">
      <c r="A820" s="16">
        <v>819</v>
      </c>
      <c r="B820" s="17">
        <f ca="1" t="shared" ref="B820:F820" si="6090">RAND()</f>
        <v>0.768446991001009</v>
      </c>
      <c r="C820" s="18">
        <f ca="1">IF(B820&lt;=('Ejercicio 3 - TIR'!$D$13-'Ejercicio 3 - TIR'!$C$13)/('Ejercicio 3 - TIR'!$E$13-'Ejercicio 3 - TIR'!$C$13),'Ejercicio 3 - TIR'!$C$13+SQRT(('Ejercicio 3 - TIR'!$E$13-'Ejercicio 3 - TIR'!$C$13)*('Ejercicio 3 - TIR'!$D$13-'Ejercicio 3 - TIR'!$C$13)*B820),'Ejercicio 3 - TIR'!$E$13-SQRT(('Ejercicio 3 - TIR'!$E$13-'Ejercicio 3 - TIR'!$C$13)*('Ejercicio 3 - TIR'!$E$13-'Ejercicio 3 - TIR'!$D$13)*(1-B820)))</f>
        <v>83330.7585415895</v>
      </c>
      <c r="D820" s="17">
        <f ca="1" t="shared" si="6090"/>
        <v>0.455983420187938</v>
      </c>
      <c r="E820" s="18">
        <f ca="1">IF(D820&lt;=('Ejercicio 3 - TIR'!$D$14-'Ejercicio 3 - TIR'!$C$14)/('Ejercicio 3 - TIR'!$E$14-'Ejercicio 3 - TIR'!$C$14),'Ejercicio 3 - TIR'!$C$14+SQRT(('Ejercicio 3 - TIR'!$E$14-'Ejercicio 3 - TIR'!$C$14)*('Ejercicio 3 - TIR'!$D$14-'Ejercicio 3 - TIR'!$C$14)*D820),'Ejercicio 3 - TIR'!$E$14-SQRT(('Ejercicio 3 - TIR'!$E$14-'Ejercicio 3 - TIR'!$C$14)*('Ejercicio 3 - TIR'!$E$14-'Ejercicio 3 - TIR'!$D$14)*(1-D820)))</f>
        <v>30966.5905123365</v>
      </c>
      <c r="F820" s="17">
        <f ca="1" t="shared" si="6090"/>
        <v>0.308594665586901</v>
      </c>
      <c r="G820" s="18">
        <f ca="1">IF(F820&lt;=('Ejercicio 3 - TIR'!$D$18-'Ejercicio 3 - TIR'!$C$18)/('Ejercicio 3 - TIR'!$E$18-'Ejercicio 3 - TIR'!$C$18),'Ejercicio 3 - TIR'!$C$18+SQRT(('Ejercicio 3 - TIR'!$E$18-'Ejercicio 3 - TIR'!$C$18)*('Ejercicio 3 - TIR'!$D$18-'Ejercicio 3 - TIR'!$C$18)*F820),'Ejercicio 3 - TIR'!$E$18-SQRT(('Ejercicio 3 - TIR'!$E$18-'Ejercicio 3 - TIR'!$C$18)*('Ejercicio 3 - TIR'!$E$18-'Ejercicio 3 - TIR'!$D$18)*(1-F820)))</f>
        <v>36803.6166733609</v>
      </c>
      <c r="H820" s="17">
        <f ca="1" t="shared" ref="H820:L820" si="6091">RAND()</f>
        <v>0.212603061638838</v>
      </c>
      <c r="I820" s="18">
        <f ca="1">IF(H820&lt;=('Ejercicio 3 - TIR'!$D$18-'Ejercicio 3 - TIR'!$C$18)/('Ejercicio 3 - TIR'!$E$18-'Ejercicio 3 - TIR'!$C$18),'Ejercicio 3 - TIR'!$C$18+SQRT(('Ejercicio 3 - TIR'!$E$18-'Ejercicio 3 - TIR'!$C$18)*('Ejercicio 3 - TIR'!$D$18-'Ejercicio 3 - TIR'!$C$18)*H820),'Ejercicio 3 - TIR'!$E$18-SQRT(('Ejercicio 3 - TIR'!$E$18-'Ejercicio 3 - TIR'!$C$18)*('Ejercicio 3 - TIR'!$E$18-'Ejercicio 3 - TIR'!$D$18)*(1-H820)))</f>
        <v>35647.1638231794</v>
      </c>
      <c r="J820" s="17">
        <f ca="1" t="shared" si="6091"/>
        <v>0.435420261755671</v>
      </c>
      <c r="K820" s="18">
        <f ca="1">IF(J820&lt;=('Ejercicio 3 - TIR'!$D$18-'Ejercicio 3 - TIR'!$C$18)/('Ejercicio 3 - TIR'!$E$18-'Ejercicio 3 - TIR'!$C$18),'Ejercicio 3 - TIR'!$C$18+SQRT(('Ejercicio 3 - TIR'!$E$18-'Ejercicio 3 - TIR'!$C$18)*('Ejercicio 3 - TIR'!$D$18-'Ejercicio 3 - TIR'!$C$18)*J820),'Ejercicio 3 - TIR'!$E$18-SQRT(('Ejercicio 3 - TIR'!$E$18-'Ejercicio 3 - TIR'!$C$18)*('Ejercicio 3 - TIR'!$E$18-'Ejercicio 3 - TIR'!$D$18)*(1-J820)))</f>
        <v>38081.648301142</v>
      </c>
      <c r="L820" s="17">
        <f ca="1" t="shared" si="6091"/>
        <v>0.592454975125074</v>
      </c>
      <c r="M820" s="18">
        <f ca="1">IF(L820&lt;=('Ejercicio 3 - TIR'!$D$18-'Ejercicio 3 - TIR'!$C$18)/('Ejercicio 3 - TIR'!$E$18-'Ejercicio 3 - TIR'!$C$18),'Ejercicio 3 - TIR'!$C$18+SQRT(('Ejercicio 3 - TIR'!$E$18-'Ejercicio 3 - TIR'!$C$18)*('Ejercicio 3 - TIR'!$D$18-'Ejercicio 3 - TIR'!$C$18)*L820),'Ejercicio 3 - TIR'!$E$18-SQRT(('Ejercicio 3 - TIR'!$E$18-'Ejercicio 3 - TIR'!$C$18)*('Ejercicio 3 - TIR'!$E$18-'Ejercicio 3 - TIR'!$D$18)*(1-L820)))</f>
        <v>39426.995612005</v>
      </c>
      <c r="N820" s="17">
        <f ca="1" t="shared" ref="N820:R820" si="6092">RAND()</f>
        <v>0.412749367795305</v>
      </c>
      <c r="O820" s="18">
        <f ca="1">IF(N820&lt;=('Ejercicio 3 - TIR'!$D$18-'Ejercicio 3 - TIR'!$C$18)/('Ejercicio 3 - TIR'!$E$18-'Ejercicio 3 - TIR'!$C$18),'Ejercicio 3 - TIR'!$C$18+SQRT(('Ejercicio 3 - TIR'!$E$18-'Ejercicio 3 - TIR'!$C$18)*('Ejercicio 3 - TIR'!$D$18-'Ejercicio 3 - TIR'!$C$18)*N820),'Ejercicio 3 - TIR'!$E$18-SQRT(('Ejercicio 3 - TIR'!$E$18-'Ejercicio 3 - TIR'!$C$18)*('Ejercicio 3 - TIR'!$E$18-'Ejercicio 3 - TIR'!$D$18)*(1-N820)))</f>
        <v>37868.4436306868</v>
      </c>
      <c r="P820" s="17">
        <f ca="1" t="shared" si="6092"/>
        <v>0.852326789899624</v>
      </c>
      <c r="Q820" s="19">
        <f ca="1">IF(P820&lt;=('Ejercicio 3 - TIR'!$D$22-'Ejercicio 3 - TIR'!$C$22)/('Ejercicio 3 - TIR'!$E$22-'Ejercicio 3 - TIR'!$C$22),'Ejercicio 3 - TIR'!$C$22+SQRT(('Ejercicio 3 - TIR'!$E$22-'Ejercicio 3 - TIR'!$C$22)*('Ejercicio 3 - TIR'!$D$22-'Ejercicio 3 - TIR'!$C$22)*P820),'Ejercicio 3 - TIR'!$E$22-SQRT(('Ejercicio 3 - TIR'!$E$22-'Ejercicio 3 - TIR'!$C$22)*('Ejercicio 3 - TIR'!$E$22-'Ejercicio 3 - TIR'!$D$22)*(1-P820)))</f>
        <v>0.163696264900929</v>
      </c>
      <c r="R820" s="17">
        <f ca="1" t="shared" si="6092"/>
        <v>0.556984801638142</v>
      </c>
      <c r="S820" s="19">
        <f ca="1">IF(R820&lt;=('Ejercicio 3 - TIR'!$D$23-'Ejercicio 3 - TIR'!$C$23)/('Ejercicio 3 - TIR'!$E$23-'Ejercicio 3 - TIR'!$C$23),'Ejercicio 3 - TIR'!$C$23+SQRT(('Ejercicio 3 - TIR'!$E$23-'Ejercicio 3 - TIR'!$C$23)*('Ejercicio 3 - TIR'!$D$23-'Ejercicio 3 - TIR'!$C$23)*R820),'Ejercicio 3 - TIR'!$E$23-SQRT(('Ejercicio 3 - TIR'!$E$23-'Ejercicio 3 - TIR'!$C$23)*('Ejercicio 3 - TIR'!$E$23-'Ejercicio 3 - TIR'!$D$23)*(1-R820)))</f>
        <v>0.151761243705656</v>
      </c>
      <c r="T820" s="17">
        <f ca="1" t="shared" ref="T820:X820" si="6093">RAND()</f>
        <v>0.265270529273809</v>
      </c>
      <c r="U820" s="19">
        <f ca="1">IF(T820&lt;=('Ejercicio 3 - TIR'!$D$24-'Ejercicio 3 - TIR'!$C$24)/('Ejercicio 3 - TIR'!$E$24-'Ejercicio 3 - TIR'!$C$24),'Ejercicio 3 - TIR'!$C$24+SQRT(('Ejercicio 3 - TIR'!$E$24-'Ejercicio 3 - TIR'!$C$24)*('Ejercicio 3 - TIR'!$D$24-'Ejercicio 3 - TIR'!$C$24)*T820),'Ejercicio 3 - TIR'!$E$24-SQRT(('Ejercicio 3 - TIR'!$E$24-'Ejercicio 3 - TIR'!$C$24)*('Ejercicio 3 - TIR'!$E$24-'Ejercicio 3 - TIR'!$D$24)*(1-T820)))</f>
        <v>0.17360229038621</v>
      </c>
      <c r="V820" s="17">
        <f ca="1" t="shared" si="6093"/>
        <v>0.217987854478191</v>
      </c>
      <c r="W820" s="19">
        <f ca="1">IF(V820&lt;=('Ejercicio 3 - TIR'!$D$25-'Ejercicio 3 - TIR'!$C$25)/('Ejercicio 3 - TIR'!$E$25-'Ejercicio 3 - TIR'!$C$25),'Ejercicio 3 - TIR'!$C$25+SQRT(('Ejercicio 3 - TIR'!$E$25-'Ejercicio 3 - TIR'!$C$25)*('Ejercicio 3 - TIR'!$D$25-'Ejercicio 3 - TIR'!$C$25)*V820),'Ejercicio 3 - TIR'!$E$25-SQRT(('Ejercicio 3 - TIR'!$E$25-'Ejercicio 3 - TIR'!$C$25)*('Ejercicio 3 - TIR'!$E$25-'Ejercicio 3 - TIR'!$D$25)*(1-V820)))</f>
        <v>0.197469487578904</v>
      </c>
      <c r="X820" s="17">
        <f ca="1" t="shared" si="6093"/>
        <v>0.547380350674484</v>
      </c>
      <c r="Y820" s="19">
        <f ca="1">IF(X820&lt;=('Ejercicio 3 - TIR'!$D$26-'Ejercicio 3 - TIR'!$C$26)/('Ejercicio 3 - TIR'!$E$26-'Ejercicio 3 - TIR'!$C$26),'Ejercicio 3 - TIR'!$C$26+SQRT(('Ejercicio 3 - TIR'!$E$26-'Ejercicio 3 - TIR'!$C$26)*('Ejercicio 3 - TIR'!$D$26-'Ejercicio 3 - TIR'!$C$26)*X820),'Ejercicio 3 - TIR'!$E$26-SQRT(('Ejercicio 3 - TIR'!$E$26-'Ejercicio 3 - TIR'!$C$26)*('Ejercicio 3 - TIR'!$E$26-'Ejercicio 3 - TIR'!$D$26)*(1-X820)))</f>
        <v>0.230561693937213</v>
      </c>
      <c r="Z820" s="17">
        <f ca="1" t="shared" si="5716"/>
        <v>1.16369626490093</v>
      </c>
      <c r="AA820" s="17">
        <f ca="1" t="shared" si="5717"/>
        <v>1.34030025735792</v>
      </c>
      <c r="AB820" s="17">
        <f ca="1" t="shared" si="5718"/>
        <v>1.57297945184048</v>
      </c>
      <c r="AC820" s="17">
        <f ca="1" t="shared" si="5719"/>
        <v>1.88359489816757</v>
      </c>
      <c r="AD820" s="17">
        <f ca="1" t="shared" si="5720"/>
        <v>2.31787972858058</v>
      </c>
      <c r="AE820" s="16">
        <f ca="1" t="shared" si="5721"/>
        <v>5069.11520358603</v>
      </c>
      <c r="AF820" s="16">
        <f ca="1" t="shared" si="5722"/>
        <v>5838.4104313695</v>
      </c>
      <c r="AG820" s="16">
        <f ca="1" t="shared" si="5723"/>
        <v>6851.97185446998</v>
      </c>
      <c r="AH820" s="16">
        <f ca="1" t="shared" si="5724"/>
        <v>8205.02722547724</v>
      </c>
      <c r="AI820" s="16">
        <f ca="1" t="shared" si="5725"/>
        <v>10096.7922013842</v>
      </c>
      <c r="AJ820" s="18">
        <f ca="1" t="shared" si="5726"/>
        <v>42828.2312576357</v>
      </c>
      <c r="AK820" s="18">
        <f ca="1" t="shared" si="5727"/>
        <v>47777.9028462873</v>
      </c>
      <c r="AL820" s="18">
        <f ca="1" t="shared" si="5728"/>
        <v>59901.6502699123</v>
      </c>
      <c r="AM820" s="18">
        <f ca="1" t="shared" si="5729"/>
        <v>74264.4877848477</v>
      </c>
      <c r="AN820" s="18">
        <f ca="1" t="shared" si="5730"/>
        <v>87774.4978444652</v>
      </c>
      <c r="AO820" s="18">
        <f ca="1">C820/'Ejercicio 3 - TIR'!$D$7</f>
        <v>16666.1517083179</v>
      </c>
      <c r="AP820" s="18">
        <f ca="1" t="shared" si="5731"/>
        <v>26162.0795493178</v>
      </c>
      <c r="AQ820" s="18">
        <f ca="1" t="shared" si="5732"/>
        <v>31111.7511379694</v>
      </c>
      <c r="AR820" s="18">
        <f ca="1" t="shared" si="5733"/>
        <v>43235.4985615944</v>
      </c>
      <c r="AS820" s="18">
        <f ca="1" t="shared" si="5734"/>
        <v>57598.3360765298</v>
      </c>
      <c r="AT820" s="18">
        <f ca="1" t="shared" si="5735"/>
        <v>71108.3461361473</v>
      </c>
      <c r="AU820" s="18">
        <f ca="1">AP820*'Ejercicio 3 - TIR'!$D$5</f>
        <v>13081.0397746589</v>
      </c>
      <c r="AV820" s="18">
        <f ca="1">AQ820*'Ejercicio 3 - TIR'!$D$5</f>
        <v>15555.8755689847</v>
      </c>
      <c r="AW820" s="18">
        <f ca="1">AR820*'Ejercicio 3 - TIR'!$D$5</f>
        <v>21617.7492807972</v>
      </c>
      <c r="AX820" s="18">
        <f ca="1">AS820*'Ejercicio 3 - TIR'!$D$5</f>
        <v>28799.1680382649</v>
      </c>
      <c r="AY820" s="18">
        <f ca="1">AT820*'Ejercicio 3 - TIR'!$D$5</f>
        <v>35554.1730680736</v>
      </c>
      <c r="AZ820" s="18">
        <f ca="1" t="shared" ref="AZ820:BD820" si="6094">AJ820-AU820-AE820</f>
        <v>24678.0762793908</v>
      </c>
      <c r="BA820" s="18">
        <f ca="1" t="shared" si="6094"/>
        <v>26383.6168459331</v>
      </c>
      <c r="BB820" s="18">
        <f ca="1" t="shared" si="6094"/>
        <v>31431.9291346451</v>
      </c>
      <c r="BC820" s="18">
        <f ca="1" t="shared" si="6094"/>
        <v>37260.2925211055</v>
      </c>
      <c r="BD820" s="18">
        <f ca="1" t="shared" si="6094"/>
        <v>42123.5325750073</v>
      </c>
      <c r="BE820" s="18">
        <f ca="1" t="shared" ref="BE820:BI820" si="6095">AZ820/Z820</f>
        <v>21206.6301351339</v>
      </c>
      <c r="BF820" s="18">
        <f ca="1" t="shared" si="6095"/>
        <v>19684.8554651045</v>
      </c>
      <c r="BG820" s="18">
        <f ca="1" t="shared" si="6095"/>
        <v>19982.4155985432</v>
      </c>
      <c r="BH820" s="18">
        <f ca="1" t="shared" si="6095"/>
        <v>19781.478786842</v>
      </c>
      <c r="BI820" s="18">
        <f ca="1" t="shared" si="6095"/>
        <v>18173.3038412666</v>
      </c>
      <c r="BJ820" s="18">
        <f ca="1" t="shared" si="5738"/>
        <v>71776.8324118003</v>
      </c>
      <c r="BK820" s="18">
        <f ca="1" t="shared" si="5739"/>
        <v>38630.1351981586</v>
      </c>
      <c r="BL820" s="18">
        <f ca="1" t="shared" si="5740"/>
        <v>110406.967609959</v>
      </c>
      <c r="BM820" s="18">
        <f ca="1">BK820*'Ejercicio 3 - TIR'!$D$5</f>
        <v>19315.0675990793</v>
      </c>
      <c r="BN820" s="18">
        <f ca="1" t="shared" si="5741"/>
        <v>91091.9000108796</v>
      </c>
      <c r="BO820" s="18">
        <f ca="1" t="shared" si="5742"/>
        <v>39299.6663664954</v>
      </c>
      <c r="BP820" s="18">
        <f ca="1" t="shared" si="5743"/>
        <v>-114297.349053926</v>
      </c>
      <c r="BQ820" s="18">
        <f ca="1" t="shared" ref="BQ820:BT820" si="6096">BE820</f>
        <v>21206.6301351339</v>
      </c>
      <c r="BR820" s="18">
        <f ca="1" t="shared" si="6096"/>
        <v>19684.8554651045</v>
      </c>
      <c r="BS820" s="18">
        <f ca="1" t="shared" si="6096"/>
        <v>19982.4155985432</v>
      </c>
      <c r="BT820" s="18">
        <f ca="1" t="shared" si="6096"/>
        <v>19781.478786842</v>
      </c>
      <c r="BU820" s="18">
        <f ca="1" t="shared" si="5745"/>
        <v>57472.970207762</v>
      </c>
      <c r="BV820" s="20">
        <f ca="1" t="shared" si="5746"/>
        <v>5.62184532060801</v>
      </c>
    </row>
    <row r="821" ht="15" customHeight="1" spans="1:74">
      <c r="A821" s="16">
        <v>820</v>
      </c>
      <c r="B821" s="17">
        <f ca="1" t="shared" ref="B821:F821" si="6097">RAND()</f>
        <v>0.333035066211224</v>
      </c>
      <c r="C821" s="18">
        <f ca="1">IF(B821&lt;=('Ejercicio 3 - TIR'!$D$13-'Ejercicio 3 - TIR'!$C$13)/('Ejercicio 3 - TIR'!$E$13-'Ejercicio 3 - TIR'!$C$13),'Ejercicio 3 - TIR'!$C$13+SQRT(('Ejercicio 3 - TIR'!$E$13-'Ejercicio 3 - TIR'!$C$13)*('Ejercicio 3 - TIR'!$D$13-'Ejercicio 3 - TIR'!$C$13)*B821),'Ejercicio 3 - TIR'!$E$13-SQRT(('Ejercicio 3 - TIR'!$E$13-'Ejercicio 3 - TIR'!$C$13)*('Ejercicio 3 - TIR'!$E$13-'Ejercicio 3 - TIR'!$D$13)*(1-B821)))</f>
        <v>71709.4022589389</v>
      </c>
      <c r="D821" s="17">
        <f ca="1" t="shared" si="6097"/>
        <v>0.625798934892191</v>
      </c>
      <c r="E821" s="18">
        <f ca="1">IF(D821&lt;=('Ejercicio 3 - TIR'!$D$14-'Ejercicio 3 - TIR'!$C$14)/('Ejercicio 3 - TIR'!$E$14-'Ejercicio 3 - TIR'!$C$14),'Ejercicio 3 - TIR'!$C$14+SQRT(('Ejercicio 3 - TIR'!$E$14-'Ejercicio 3 - TIR'!$C$14)*('Ejercicio 3 - TIR'!$D$14-'Ejercicio 3 - TIR'!$C$14)*D821),'Ejercicio 3 - TIR'!$E$14-SQRT(('Ejercicio 3 - TIR'!$E$14-'Ejercicio 3 - TIR'!$C$14)*('Ejercicio 3 - TIR'!$E$14-'Ejercicio 3 - TIR'!$D$14)*(1-D821)))</f>
        <v>32507.993608774</v>
      </c>
      <c r="F821" s="17">
        <f ca="1" t="shared" si="6097"/>
        <v>0.130220612039241</v>
      </c>
      <c r="G821" s="18">
        <f ca="1">IF(F821&lt;=('Ejercicio 3 - TIR'!$D$18-'Ejercicio 3 - TIR'!$C$18)/('Ejercicio 3 - TIR'!$E$18-'Ejercicio 3 - TIR'!$C$18),'Ejercicio 3 - TIR'!$C$18+SQRT(('Ejercicio 3 - TIR'!$E$18-'Ejercicio 3 - TIR'!$C$18)*('Ejercicio 3 - TIR'!$D$18-'Ejercicio 3 - TIR'!$C$18)*F821),'Ejercicio 3 - TIR'!$E$18-SQRT(('Ejercicio 3 - TIR'!$E$18-'Ejercicio 3 - TIR'!$C$18)*('Ejercicio 3 - TIR'!$E$18-'Ejercicio 3 - TIR'!$D$18)*(1-F821)))</f>
        <v>34419.6257540527</v>
      </c>
      <c r="H821" s="17">
        <f ca="1" t="shared" ref="H821:L821" si="6098">RAND()</f>
        <v>0.974444954284713</v>
      </c>
      <c r="I821" s="18">
        <f ca="1">IF(H821&lt;=('Ejercicio 3 - TIR'!$D$18-'Ejercicio 3 - TIR'!$C$18)/('Ejercicio 3 - TIR'!$E$18-'Ejercicio 3 - TIR'!$C$18),'Ejercicio 3 - TIR'!$C$18+SQRT(('Ejercicio 3 - TIR'!$E$18-'Ejercicio 3 - TIR'!$C$18)*('Ejercicio 3 - TIR'!$D$18-'Ejercicio 3 - TIR'!$C$18)*H821),'Ejercicio 3 - TIR'!$E$18-SQRT(('Ejercicio 3 - TIR'!$E$18-'Ejercicio 3 - TIR'!$C$18)*('Ejercicio 3 - TIR'!$E$18-'Ejercicio 3 - TIR'!$D$18)*(1-H821)))</f>
        <v>43615.5764995326</v>
      </c>
      <c r="J821" s="17">
        <f ca="1" t="shared" si="6098"/>
        <v>0.325618882878043</v>
      </c>
      <c r="K821" s="18">
        <f ca="1">IF(J821&lt;=('Ejercicio 3 - TIR'!$D$18-'Ejercicio 3 - TIR'!$C$18)/('Ejercicio 3 - TIR'!$E$18-'Ejercicio 3 - TIR'!$C$18),'Ejercicio 3 - TIR'!$C$18+SQRT(('Ejercicio 3 - TIR'!$E$18-'Ejercicio 3 - TIR'!$C$18)*('Ejercicio 3 - TIR'!$D$18-'Ejercicio 3 - TIR'!$C$18)*J821),'Ejercicio 3 - TIR'!$E$18-SQRT(('Ejercicio 3 - TIR'!$E$18-'Ejercicio 3 - TIR'!$C$18)*('Ejercicio 3 - TIR'!$E$18-'Ejercicio 3 - TIR'!$D$18)*(1-J821)))</f>
        <v>36988.7647285988</v>
      </c>
      <c r="L821" s="17">
        <f ca="1" t="shared" si="6098"/>
        <v>0.553998199615964</v>
      </c>
      <c r="M821" s="18">
        <f ca="1">IF(L821&lt;=('Ejercicio 3 - TIR'!$D$18-'Ejercicio 3 - TIR'!$C$18)/('Ejercicio 3 - TIR'!$E$18-'Ejercicio 3 - TIR'!$C$18),'Ejercicio 3 - TIR'!$C$18+SQRT(('Ejercicio 3 - TIR'!$E$18-'Ejercicio 3 - TIR'!$C$18)*('Ejercicio 3 - TIR'!$D$18-'Ejercicio 3 - TIR'!$C$18)*L821),'Ejercicio 3 - TIR'!$E$18-SQRT(('Ejercicio 3 - TIR'!$E$18-'Ejercicio 3 - TIR'!$C$18)*('Ejercicio 3 - TIR'!$E$18-'Ejercicio 3 - TIR'!$D$18)*(1-L821)))</f>
        <v>39115.9053276345</v>
      </c>
      <c r="N821" s="17">
        <f ca="1" t="shared" ref="N821:R821" si="6099">RAND()</f>
        <v>0.840199089610031</v>
      </c>
      <c r="O821" s="18">
        <f ca="1">IF(N821&lt;=('Ejercicio 3 - TIR'!$D$18-'Ejercicio 3 - TIR'!$C$18)/('Ejercicio 3 - TIR'!$E$18-'Ejercicio 3 - TIR'!$C$18),'Ejercicio 3 - TIR'!$C$18+SQRT(('Ejercicio 3 - TIR'!$E$18-'Ejercicio 3 - TIR'!$C$18)*('Ejercicio 3 - TIR'!$D$18-'Ejercicio 3 - TIR'!$C$18)*N821),'Ejercicio 3 - TIR'!$E$18-SQRT(('Ejercicio 3 - TIR'!$E$18-'Ejercicio 3 - TIR'!$C$18)*('Ejercicio 3 - TIR'!$E$18-'Ejercicio 3 - TIR'!$D$18)*(1-N821)))</f>
        <v>41538.0542639655</v>
      </c>
      <c r="P821" s="17">
        <f ca="1" t="shared" si="6099"/>
        <v>0.827050646307345</v>
      </c>
      <c r="Q821" s="19">
        <f ca="1">IF(P821&lt;=('Ejercicio 3 - TIR'!$D$22-'Ejercicio 3 - TIR'!$C$22)/('Ejercicio 3 - TIR'!$E$22-'Ejercicio 3 - TIR'!$C$22),'Ejercicio 3 - TIR'!$C$22+SQRT(('Ejercicio 3 - TIR'!$E$22-'Ejercicio 3 - TIR'!$C$22)*('Ejercicio 3 - TIR'!$D$22-'Ejercicio 3 - TIR'!$C$22)*P821),'Ejercicio 3 - TIR'!$E$22-SQRT(('Ejercicio 3 - TIR'!$E$22-'Ejercicio 3 - TIR'!$C$22)*('Ejercicio 3 - TIR'!$E$22-'Ejercicio 3 - TIR'!$D$22)*(1-P821)))</f>
        <v>0.16235605382442</v>
      </c>
      <c r="R821" s="17">
        <f ca="1" t="shared" si="6099"/>
        <v>0.445701689878725</v>
      </c>
      <c r="S821" s="19">
        <f ca="1">IF(R821&lt;=('Ejercicio 3 - TIR'!$D$23-'Ejercicio 3 - TIR'!$C$23)/('Ejercicio 3 - TIR'!$E$23-'Ejercicio 3 - TIR'!$C$23),'Ejercicio 3 - TIR'!$C$23+SQRT(('Ejercicio 3 - TIR'!$E$23-'Ejercicio 3 - TIR'!$C$23)*('Ejercicio 3 - TIR'!$D$23-'Ejercicio 3 - TIR'!$C$23)*R821),'Ejercicio 3 - TIR'!$E$23-SQRT(('Ejercicio 3 - TIR'!$E$23-'Ejercicio 3 - TIR'!$C$23)*('Ejercicio 3 - TIR'!$E$23-'Ejercicio 3 - TIR'!$D$23)*(1-R821)))</f>
        <v>0.148324248300382</v>
      </c>
      <c r="T821" s="17">
        <f ca="1" t="shared" ref="T821:X821" si="6100">RAND()</f>
        <v>0.165755254421566</v>
      </c>
      <c r="U821" s="19">
        <f ca="1">IF(T821&lt;=('Ejercicio 3 - TIR'!$D$24-'Ejercicio 3 - TIR'!$C$24)/('Ejercicio 3 - TIR'!$E$24-'Ejercicio 3 - TIR'!$C$24),'Ejercicio 3 - TIR'!$C$24+SQRT(('Ejercicio 3 - TIR'!$E$24-'Ejercicio 3 - TIR'!$C$24)*('Ejercicio 3 - TIR'!$D$24-'Ejercicio 3 - TIR'!$C$24)*T821),'Ejercicio 3 - TIR'!$E$24-SQRT(('Ejercicio 3 - TIR'!$E$24-'Ejercicio 3 - TIR'!$C$24)*('Ejercicio 3 - TIR'!$E$24-'Ejercicio 3 - TIR'!$D$24)*(1-T821)))</f>
        <v>0.168657063924565</v>
      </c>
      <c r="V821" s="17">
        <f ca="1" t="shared" si="6100"/>
        <v>0.528284578375461</v>
      </c>
      <c r="W821" s="19">
        <f ca="1">IF(V821&lt;=('Ejercicio 3 - TIR'!$D$25-'Ejercicio 3 - TIR'!$C$25)/('Ejercicio 3 - TIR'!$E$25-'Ejercicio 3 - TIR'!$C$25),'Ejercicio 3 - TIR'!$C$25+SQRT(('Ejercicio 3 - TIR'!$E$25-'Ejercicio 3 - TIR'!$C$25)*('Ejercicio 3 - TIR'!$D$25-'Ejercicio 3 - TIR'!$C$25)*V821),'Ejercicio 3 - TIR'!$E$25-SQRT(('Ejercicio 3 - TIR'!$E$25-'Ejercicio 3 - TIR'!$C$25)*('Ejercicio 3 - TIR'!$E$25-'Ejercicio 3 - TIR'!$D$25)*(1-V821)))</f>
        <v>0.209367451769722</v>
      </c>
      <c r="X821" s="17">
        <f ca="1" t="shared" si="6100"/>
        <v>0.679751823618033</v>
      </c>
      <c r="Y821" s="19">
        <f ca="1">IF(X821&lt;=('Ejercicio 3 - TIR'!$D$26-'Ejercicio 3 - TIR'!$C$26)/('Ejercicio 3 - TIR'!$E$26-'Ejercicio 3 - TIR'!$C$26),'Ejercicio 3 - TIR'!$C$26+SQRT(('Ejercicio 3 - TIR'!$E$26-'Ejercicio 3 - TIR'!$C$26)*('Ejercicio 3 - TIR'!$D$26-'Ejercicio 3 - TIR'!$C$26)*X821),'Ejercicio 3 - TIR'!$E$26-SQRT(('Ejercicio 3 - TIR'!$E$26-'Ejercicio 3 - TIR'!$C$26)*('Ejercicio 3 - TIR'!$E$26-'Ejercicio 3 - TIR'!$D$26)*(1-X821)))</f>
        <v>0.23841466421366</v>
      </c>
      <c r="Z821" s="17">
        <f ca="1" t="shared" si="5716"/>
        <v>1.16235605382442</v>
      </c>
      <c r="AA821" s="17">
        <f ca="1" t="shared" si="5717"/>
        <v>1.33476164176533</v>
      </c>
      <c r="AB821" s="17">
        <f ca="1" t="shared" si="5718"/>
        <v>1.5598786213046</v>
      </c>
      <c r="AC821" s="17">
        <f ca="1" t="shared" si="5719"/>
        <v>1.88646643331721</v>
      </c>
      <c r="AD821" s="17">
        <f ca="1" t="shared" si="5720"/>
        <v>2.33622769456687</v>
      </c>
      <c r="AE821" s="16">
        <f ca="1" t="shared" si="5721"/>
        <v>5277.86956007</v>
      </c>
      <c r="AF821" s="16">
        <f ca="1" t="shared" si="5722"/>
        <v>6060.70559519485</v>
      </c>
      <c r="AG821" s="16">
        <f ca="1" t="shared" si="5723"/>
        <v>7082.88640619159</v>
      </c>
      <c r="AH821" s="16">
        <f ca="1" t="shared" si="5724"/>
        <v>8565.81228423033</v>
      </c>
      <c r="AI821" s="16">
        <f ca="1" t="shared" si="5725"/>
        <v>10608.0275436924</v>
      </c>
      <c r="AJ821" s="18">
        <f ca="1" t="shared" si="5726"/>
        <v>40007.8603655941</v>
      </c>
      <c r="AK821" s="18">
        <f ca="1" t="shared" si="5727"/>
        <v>58216.3984950572</v>
      </c>
      <c r="AL821" s="18">
        <f ca="1" t="shared" si="5728"/>
        <v>57697.9833286068</v>
      </c>
      <c r="AM821" s="18">
        <f ca="1" t="shared" si="5729"/>
        <v>73790.8424093961</v>
      </c>
      <c r="AN821" s="18">
        <f ca="1" t="shared" si="5730"/>
        <v>97042.3527498976</v>
      </c>
      <c r="AO821" s="18">
        <f ca="1">C821/'Ejercicio 3 - TIR'!$D$7</f>
        <v>14341.8804517878</v>
      </c>
      <c r="AP821" s="18">
        <f ca="1" t="shared" si="5731"/>
        <v>25665.9799138063</v>
      </c>
      <c r="AQ821" s="18">
        <f ca="1" t="shared" si="5732"/>
        <v>43874.5180432694</v>
      </c>
      <c r="AR821" s="18">
        <f ca="1" t="shared" si="5733"/>
        <v>43356.102876819</v>
      </c>
      <c r="AS821" s="18">
        <f ca="1" t="shared" si="5734"/>
        <v>59448.9619576083</v>
      </c>
      <c r="AT821" s="18">
        <f ca="1" t="shared" si="5735"/>
        <v>82700.4722981098</v>
      </c>
      <c r="AU821" s="18">
        <f ca="1">AP821*'Ejercicio 3 - TIR'!$D$5</f>
        <v>12832.9899569032</v>
      </c>
      <c r="AV821" s="18">
        <f ca="1">AQ821*'Ejercicio 3 - TIR'!$D$5</f>
        <v>21937.2590216347</v>
      </c>
      <c r="AW821" s="18">
        <f ca="1">AR821*'Ejercicio 3 - TIR'!$D$5</f>
        <v>21678.0514384095</v>
      </c>
      <c r="AX821" s="18">
        <f ca="1">AS821*'Ejercicio 3 - TIR'!$D$5</f>
        <v>29724.4809788042</v>
      </c>
      <c r="AY821" s="18">
        <f ca="1">AT821*'Ejercicio 3 - TIR'!$D$5</f>
        <v>41350.2361490549</v>
      </c>
      <c r="AZ821" s="18">
        <f ca="1" t="shared" ref="AZ821:BD821" si="6101">AJ821-AU821-AE821</f>
        <v>21897.0008486209</v>
      </c>
      <c r="BA821" s="18">
        <f ca="1" t="shared" si="6101"/>
        <v>30218.4338782276</v>
      </c>
      <c r="BB821" s="18">
        <f ca="1" t="shared" si="6101"/>
        <v>28937.0454840057</v>
      </c>
      <c r="BC821" s="18">
        <f ca="1" t="shared" si="6101"/>
        <v>35500.5491463616</v>
      </c>
      <c r="BD821" s="18">
        <f ca="1" t="shared" si="6101"/>
        <v>45084.0890571503</v>
      </c>
      <c r="BE821" s="18">
        <f ca="1" t="shared" ref="BE821:BI821" si="6102">AZ821/Z821</f>
        <v>18838.4624285947</v>
      </c>
      <c r="BF821" s="18">
        <f ca="1" t="shared" si="6102"/>
        <v>22639.5731887091</v>
      </c>
      <c r="BG821" s="18">
        <f ca="1" t="shared" si="6102"/>
        <v>18550.8315126496</v>
      </c>
      <c r="BH821" s="18">
        <f ca="1" t="shared" si="6102"/>
        <v>18818.5427100002</v>
      </c>
      <c r="BI821" s="18">
        <f ca="1" t="shared" si="6102"/>
        <v>19297.8146616436</v>
      </c>
      <c r="BJ821" s="18">
        <f ca="1" t="shared" si="5738"/>
        <v>75946.0749636206</v>
      </c>
      <c r="BK821" s="18">
        <f ca="1" t="shared" si="5739"/>
        <v>33505.8983036338</v>
      </c>
      <c r="BL821" s="18">
        <f ca="1" t="shared" si="5740"/>
        <v>109451.973267254</v>
      </c>
      <c r="BM821" s="18">
        <f ca="1">BK821*'Ejercicio 3 - TIR'!$D$5</f>
        <v>16752.9491518169</v>
      </c>
      <c r="BN821" s="18">
        <f ca="1" t="shared" si="5741"/>
        <v>92699.0241154375</v>
      </c>
      <c r="BO821" s="18">
        <f ca="1" t="shared" si="5742"/>
        <v>39678.9338346679</v>
      </c>
      <c r="BP821" s="18">
        <f ca="1" t="shared" si="5743"/>
        <v>-104217.395867713</v>
      </c>
      <c r="BQ821" s="18">
        <f ca="1" t="shared" ref="BQ821:BT821" si="6103">BE821</f>
        <v>18838.4624285947</v>
      </c>
      <c r="BR821" s="18">
        <f ca="1" t="shared" si="6103"/>
        <v>22639.5731887091</v>
      </c>
      <c r="BS821" s="18">
        <f ca="1" t="shared" si="6103"/>
        <v>18550.8315126496</v>
      </c>
      <c r="BT821" s="18">
        <f ca="1" t="shared" si="6103"/>
        <v>18818.5427100002</v>
      </c>
      <c r="BU821" s="18">
        <f ca="1" t="shared" si="5745"/>
        <v>58976.7484963115</v>
      </c>
      <c r="BV821" s="20">
        <f ca="1" t="shared" si="5746"/>
        <v>8.4075674497663</v>
      </c>
    </row>
    <row r="822" ht="15" customHeight="1" spans="1:74">
      <c r="A822" s="16">
        <v>821</v>
      </c>
      <c r="B822" s="17">
        <f ca="1" t="shared" ref="B822:F822" si="6104">RAND()</f>
        <v>0.223542778188984</v>
      </c>
      <c r="C822" s="18">
        <f ca="1">IF(B822&lt;=('Ejercicio 3 - TIR'!$D$13-'Ejercicio 3 - TIR'!$C$13)/('Ejercicio 3 - TIR'!$E$13-'Ejercicio 3 - TIR'!$C$13),'Ejercicio 3 - TIR'!$C$13+SQRT(('Ejercicio 3 - TIR'!$E$13-'Ejercicio 3 - TIR'!$C$13)*('Ejercicio 3 - TIR'!$D$13-'Ejercicio 3 - TIR'!$C$13)*B822),'Ejercicio 3 - TIR'!$E$13-SQRT(('Ejercicio 3 - TIR'!$E$13-'Ejercicio 3 - TIR'!$C$13)*('Ejercicio 3 - TIR'!$E$13-'Ejercicio 3 - TIR'!$D$13)*(1-B822)))</f>
        <v>69456.0621442329</v>
      </c>
      <c r="D822" s="17">
        <f ca="1" t="shared" si="6104"/>
        <v>0.727994361694086</v>
      </c>
      <c r="E822" s="18">
        <f ca="1">IF(D822&lt;=('Ejercicio 3 - TIR'!$D$14-'Ejercicio 3 - TIR'!$C$14)/('Ejercicio 3 - TIR'!$E$14-'Ejercicio 3 - TIR'!$C$14),'Ejercicio 3 - TIR'!$C$14+SQRT(('Ejercicio 3 - TIR'!$E$14-'Ejercicio 3 - TIR'!$C$14)*('Ejercicio 3 - TIR'!$D$14-'Ejercicio 3 - TIR'!$C$14)*D822),'Ejercicio 3 - TIR'!$E$14-SQRT(('Ejercicio 3 - TIR'!$E$14-'Ejercicio 3 - TIR'!$C$14)*('Ejercicio 3 - TIR'!$E$14-'Ejercicio 3 - TIR'!$D$14)*(1-D822)))</f>
        <v>33612.4460279472</v>
      </c>
      <c r="F822" s="17">
        <f ca="1" t="shared" si="6104"/>
        <v>0.0353333707802557</v>
      </c>
      <c r="G822" s="18">
        <f ca="1">IF(F822&lt;=('Ejercicio 3 - TIR'!$D$18-'Ejercicio 3 - TIR'!$C$18)/('Ejercicio 3 - TIR'!$E$18-'Ejercicio 3 - TIR'!$C$18),'Ejercicio 3 - TIR'!$C$18+SQRT(('Ejercicio 3 - TIR'!$E$18-'Ejercicio 3 - TIR'!$C$18)*('Ejercicio 3 - TIR'!$D$18-'Ejercicio 3 - TIR'!$C$18)*F822),'Ejercicio 3 - TIR'!$E$18-SQRT(('Ejercicio 3 - TIR'!$E$18-'Ejercicio 3 - TIR'!$C$18)*('Ejercicio 3 - TIR'!$E$18-'Ejercicio 3 - TIR'!$D$18)*(1-F822)))</f>
        <v>32302.1741065867</v>
      </c>
      <c r="H822" s="17">
        <f ca="1" t="shared" ref="H822:L822" si="6105">RAND()</f>
        <v>0.404277191854668</v>
      </c>
      <c r="I822" s="18">
        <f ca="1">IF(H822&lt;=('Ejercicio 3 - TIR'!$D$18-'Ejercicio 3 - TIR'!$C$18)/('Ejercicio 3 - TIR'!$E$18-'Ejercicio 3 - TIR'!$C$18),'Ejercicio 3 - TIR'!$C$18+SQRT(('Ejercicio 3 - TIR'!$E$18-'Ejercicio 3 - TIR'!$C$18)*('Ejercicio 3 - TIR'!$D$18-'Ejercicio 3 - TIR'!$C$18)*H822),'Ejercicio 3 - TIR'!$E$18-SQRT(('Ejercicio 3 - TIR'!$E$18-'Ejercicio 3 - TIR'!$C$18)*('Ejercicio 3 - TIR'!$E$18-'Ejercicio 3 - TIR'!$D$18)*(1-H822)))</f>
        <v>37787.270303399</v>
      </c>
      <c r="J822" s="17">
        <f ca="1" t="shared" si="6105"/>
        <v>0.18565685741457</v>
      </c>
      <c r="K822" s="18">
        <f ca="1">IF(J822&lt;=('Ejercicio 3 - TIR'!$D$18-'Ejercicio 3 - TIR'!$C$18)/('Ejercicio 3 - TIR'!$E$18-'Ejercicio 3 - TIR'!$C$18),'Ejercicio 3 - TIR'!$C$18+SQRT(('Ejercicio 3 - TIR'!$E$18-'Ejercicio 3 - TIR'!$C$18)*('Ejercicio 3 - TIR'!$D$18-'Ejercicio 3 - TIR'!$C$18)*J822),'Ejercicio 3 - TIR'!$E$18-SQRT(('Ejercicio 3 - TIR'!$E$18-'Ejercicio 3 - TIR'!$C$18)*('Ejercicio 3 - TIR'!$E$18-'Ejercicio 3 - TIR'!$D$18)*(1-J822)))</f>
        <v>35277.1705119491</v>
      </c>
      <c r="L822" s="17">
        <f ca="1" t="shared" si="6105"/>
        <v>0.517648985618233</v>
      </c>
      <c r="M822" s="18">
        <f ca="1">IF(L822&lt;=('Ejercicio 3 - TIR'!$D$18-'Ejercicio 3 - TIR'!$C$18)/('Ejercicio 3 - TIR'!$E$18-'Ejercicio 3 - TIR'!$C$18),'Ejercicio 3 - TIR'!$C$18+SQRT(('Ejercicio 3 - TIR'!$E$18-'Ejercicio 3 - TIR'!$C$18)*('Ejercicio 3 - TIR'!$D$18-'Ejercicio 3 - TIR'!$C$18)*L822),'Ejercicio 3 - TIR'!$E$18-SQRT(('Ejercicio 3 - TIR'!$E$18-'Ejercicio 3 - TIR'!$C$18)*('Ejercicio 3 - TIR'!$E$18-'Ejercicio 3 - TIR'!$D$18)*(1-L822)))</f>
        <v>38811.7732518906</v>
      </c>
      <c r="N822" s="17">
        <f ca="1" t="shared" ref="N822:R822" si="6106">RAND()</f>
        <v>0.111937700579149</v>
      </c>
      <c r="O822" s="18">
        <f ca="1">IF(N822&lt;=('Ejercicio 3 - TIR'!$D$18-'Ejercicio 3 - TIR'!$C$18)/('Ejercicio 3 - TIR'!$E$18-'Ejercicio 3 - TIR'!$C$18),'Ejercicio 3 - TIR'!$C$18+SQRT(('Ejercicio 3 - TIR'!$E$18-'Ejercicio 3 - TIR'!$C$18)*('Ejercicio 3 - TIR'!$D$18-'Ejercicio 3 - TIR'!$C$18)*N822),'Ejercicio 3 - TIR'!$E$18-SQRT(('Ejercicio 3 - TIR'!$E$18-'Ejercicio 3 - TIR'!$C$18)*('Ejercicio 3 - TIR'!$E$18-'Ejercicio 3 - TIR'!$D$18)*(1-N822)))</f>
        <v>34097.6401851398</v>
      </c>
      <c r="P822" s="17">
        <f ca="1" t="shared" si="6106"/>
        <v>0.495800211454398</v>
      </c>
      <c r="Q822" s="19">
        <f ca="1">IF(P822&lt;=('Ejercicio 3 - TIR'!$D$22-'Ejercicio 3 - TIR'!$C$22)/('Ejercicio 3 - TIR'!$E$22-'Ejercicio 3 - TIR'!$C$22),'Ejercicio 3 - TIR'!$C$22+SQRT(('Ejercicio 3 - TIR'!$E$22-'Ejercicio 3 - TIR'!$C$22)*('Ejercicio 3 - TIR'!$D$22-'Ejercicio 3 - TIR'!$C$22)*P822),'Ejercicio 3 - TIR'!$E$22-SQRT(('Ejercicio 3 - TIR'!$E$22-'Ejercicio 3 - TIR'!$C$22)*('Ejercicio 3 - TIR'!$E$22-'Ejercicio 3 - TIR'!$D$22)*(1-P822)))</f>
        <v>0.149873740653255</v>
      </c>
      <c r="R822" s="17">
        <f ca="1" t="shared" si="6106"/>
        <v>0.737965450338593</v>
      </c>
      <c r="S822" s="19">
        <f ca="1">IF(R822&lt;=('Ejercicio 3 - TIR'!$D$23-'Ejercicio 3 - TIR'!$C$23)/('Ejercicio 3 - TIR'!$E$23-'Ejercicio 3 - TIR'!$C$23),'Ejercicio 3 - TIR'!$C$23+SQRT(('Ejercicio 3 - TIR'!$E$23-'Ejercicio 3 - TIR'!$C$23)*('Ejercicio 3 - TIR'!$D$23-'Ejercicio 3 - TIR'!$C$23)*R822),'Ejercicio 3 - TIR'!$E$23-SQRT(('Ejercicio 3 - TIR'!$E$23-'Ejercicio 3 - TIR'!$C$23)*('Ejercicio 3 - TIR'!$E$23-'Ejercicio 3 - TIR'!$D$23)*(1-R822)))</f>
        <v>0.158282214905969</v>
      </c>
      <c r="T822" s="17">
        <f ca="1" t="shared" ref="T822:X822" si="6107">RAND()</f>
        <v>0.989505689940056</v>
      </c>
      <c r="U822" s="19">
        <f ca="1">IF(T822&lt;=('Ejercicio 3 - TIR'!$D$24-'Ejercicio 3 - TIR'!$C$24)/('Ejercicio 3 - TIR'!$E$24-'Ejercicio 3 - TIR'!$C$24),'Ejercicio 3 - TIR'!$C$24+SQRT(('Ejercicio 3 - TIR'!$E$24-'Ejercicio 3 - TIR'!$C$24)*('Ejercicio 3 - TIR'!$D$24-'Ejercicio 3 - TIR'!$C$24)*T822),'Ejercicio 3 - TIR'!$E$24-SQRT(('Ejercicio 3 - TIR'!$E$24-'Ejercicio 3 - TIR'!$C$24)*('Ejercicio 3 - TIR'!$E$24-'Ejercicio 3 - TIR'!$D$24)*(1-T822)))</f>
        <v>0.2145792926506</v>
      </c>
      <c r="V822" s="17">
        <f ca="1" t="shared" si="6107"/>
        <v>0.492790020972004</v>
      </c>
      <c r="W822" s="19">
        <f ca="1">IF(V822&lt;=('Ejercicio 3 - TIR'!$D$25-'Ejercicio 3 - TIR'!$C$25)/('Ejercicio 3 - TIR'!$E$25-'Ejercicio 3 - TIR'!$C$25),'Ejercicio 3 - TIR'!$C$25+SQRT(('Ejercicio 3 - TIR'!$E$25-'Ejercicio 3 - TIR'!$C$25)*('Ejercicio 3 - TIR'!$D$25-'Ejercicio 3 - TIR'!$C$25)*V822),'Ejercicio 3 - TIR'!$E$25-SQRT(('Ejercicio 3 - TIR'!$E$25-'Ejercicio 3 - TIR'!$C$25)*('Ejercicio 3 - TIR'!$E$25-'Ejercicio 3 - TIR'!$D$25)*(1-V822)))</f>
        <v>0.207866463160589</v>
      </c>
      <c r="X822" s="17">
        <f ca="1" t="shared" si="6107"/>
        <v>0.00554591797636816</v>
      </c>
      <c r="Y822" s="19">
        <f ca="1">IF(X822&lt;=('Ejercicio 3 - TIR'!$D$26-'Ejercicio 3 - TIR'!$C$26)/('Ejercicio 3 - TIR'!$E$26-'Ejercicio 3 - TIR'!$C$26),'Ejercicio 3 - TIR'!$C$26+SQRT(('Ejercicio 3 - TIR'!$E$26-'Ejercicio 3 - TIR'!$C$26)*('Ejercicio 3 - TIR'!$D$26-'Ejercicio 3 - TIR'!$C$26)*X822),'Ejercicio 3 - TIR'!$E$26-SQRT(('Ejercicio 3 - TIR'!$E$26-'Ejercicio 3 - TIR'!$C$26)*('Ejercicio 3 - TIR'!$E$26-'Ejercicio 3 - TIR'!$D$26)*(1-X822)))</f>
        <v>0.193869622531487</v>
      </c>
      <c r="Z822" s="17">
        <f ca="1" t="shared" si="5716"/>
        <v>1.14987374065325</v>
      </c>
      <c r="AA822" s="17">
        <f ca="1" t="shared" si="5717"/>
        <v>1.33187830318606</v>
      </c>
      <c r="AB822" s="17">
        <f ca="1" t="shared" si="5718"/>
        <v>1.61767180738041</v>
      </c>
      <c r="AC822" s="17">
        <f ca="1" t="shared" si="5719"/>
        <v>1.95393152453517</v>
      </c>
      <c r="AD822" s="17">
        <f ca="1" t="shared" si="5720"/>
        <v>2.33273949164918</v>
      </c>
      <c r="AE822" s="16">
        <f ca="1" t="shared" si="5721"/>
        <v>5037.62301871408</v>
      </c>
      <c r="AF822" s="16">
        <f ca="1" t="shared" si="5722"/>
        <v>5834.98914797744</v>
      </c>
      <c r="AG822" s="16">
        <f ca="1" t="shared" si="5723"/>
        <v>7087.05699197436</v>
      </c>
      <c r="AH822" s="16">
        <f ca="1" t="shared" si="5724"/>
        <v>8560.2184631136</v>
      </c>
      <c r="AI822" s="16">
        <f ca="1" t="shared" si="5725"/>
        <v>10219.7847853445</v>
      </c>
      <c r="AJ822" s="18">
        <f ca="1" t="shared" si="5726"/>
        <v>37143.4217711736</v>
      </c>
      <c r="AK822" s="18">
        <f ca="1" t="shared" si="5727"/>
        <v>50328.0454537242</v>
      </c>
      <c r="AL822" s="18">
        <f ca="1" t="shared" si="5728"/>
        <v>57066.8841813316</v>
      </c>
      <c r="AM822" s="18">
        <f ca="1" t="shared" si="5729"/>
        <v>75835.5472799801</v>
      </c>
      <c r="AN822" s="18">
        <f ca="1" t="shared" si="5730"/>
        <v>79540.9118319196</v>
      </c>
      <c r="AO822" s="18">
        <f ca="1">C822/'Ejercicio 3 - TIR'!$D$7</f>
        <v>13891.2124288466</v>
      </c>
      <c r="AP822" s="18">
        <f ca="1" t="shared" si="5731"/>
        <v>23252.209342327</v>
      </c>
      <c r="AQ822" s="18">
        <f ca="1" t="shared" si="5732"/>
        <v>36436.8330248776</v>
      </c>
      <c r="AR822" s="18">
        <f ca="1" t="shared" si="5733"/>
        <v>43175.6717524851</v>
      </c>
      <c r="AS822" s="18">
        <f ca="1" t="shared" si="5734"/>
        <v>61944.3348511335</v>
      </c>
      <c r="AT822" s="18">
        <f ca="1" t="shared" si="5735"/>
        <v>65649.699403073</v>
      </c>
      <c r="AU822" s="18">
        <f ca="1">AP822*'Ejercicio 3 - TIR'!$D$5</f>
        <v>11626.1046711635</v>
      </c>
      <c r="AV822" s="18">
        <f ca="1">AQ822*'Ejercicio 3 - TIR'!$D$5</f>
        <v>18218.4165124388</v>
      </c>
      <c r="AW822" s="18">
        <f ca="1">AR822*'Ejercicio 3 - TIR'!$D$5</f>
        <v>21587.8358762425</v>
      </c>
      <c r="AX822" s="18">
        <f ca="1">AS822*'Ejercicio 3 - TIR'!$D$5</f>
        <v>30972.1674255668</v>
      </c>
      <c r="AY822" s="18">
        <f ca="1">AT822*'Ejercicio 3 - TIR'!$D$5</f>
        <v>32824.8497015365</v>
      </c>
      <c r="AZ822" s="18">
        <f ca="1" t="shared" ref="AZ822:BD822" si="6108">AJ822-AU822-AE822</f>
        <v>20479.694081296</v>
      </c>
      <c r="BA822" s="18">
        <f ca="1" t="shared" si="6108"/>
        <v>26274.6397933079</v>
      </c>
      <c r="BB822" s="18">
        <f ca="1" t="shared" si="6108"/>
        <v>28391.9913131147</v>
      </c>
      <c r="BC822" s="18">
        <f ca="1" t="shared" si="6108"/>
        <v>36303.1613912997</v>
      </c>
      <c r="BD822" s="18">
        <f ca="1" t="shared" si="6108"/>
        <v>36496.2773450386</v>
      </c>
      <c r="BE822" s="18">
        <f ca="1" t="shared" ref="BE822:BI822" si="6109">AZ822/Z822</f>
        <v>17810.3850511981</v>
      </c>
      <c r="BF822" s="18">
        <f ca="1" t="shared" si="6109"/>
        <v>19727.5079340619</v>
      </c>
      <c r="BG822" s="18">
        <f ca="1" t="shared" si="6109"/>
        <v>17551.1442948935</v>
      </c>
      <c r="BH822" s="18">
        <f ca="1" t="shared" si="6109"/>
        <v>18579.5463840198</v>
      </c>
      <c r="BI822" s="18">
        <f ca="1" t="shared" si="6109"/>
        <v>15645.2434897635</v>
      </c>
      <c r="BJ822" s="18">
        <f ca="1" t="shared" si="5738"/>
        <v>78409.0802603191</v>
      </c>
      <c r="BK822" s="18">
        <f ca="1" t="shared" si="5739"/>
        <v>32404.5798196583</v>
      </c>
      <c r="BL822" s="18">
        <f ca="1" t="shared" si="5740"/>
        <v>110813.660079977</v>
      </c>
      <c r="BM822" s="18">
        <f ca="1">BK822*'Ejercicio 3 - TIR'!$D$5</f>
        <v>16202.2899098292</v>
      </c>
      <c r="BN822" s="18">
        <f ca="1" t="shared" si="5741"/>
        <v>94611.3701701483</v>
      </c>
      <c r="BO822" s="18">
        <f ca="1" t="shared" si="5742"/>
        <v>40558.0522423705</v>
      </c>
      <c r="BP822" s="18">
        <f ca="1" t="shared" si="5743"/>
        <v>-103068.50817218</v>
      </c>
      <c r="BQ822" s="18">
        <f ca="1" t="shared" ref="BQ822:BT822" si="6110">BE822</f>
        <v>17810.3850511981</v>
      </c>
      <c r="BR822" s="18">
        <f ca="1" t="shared" si="6110"/>
        <v>19727.5079340619</v>
      </c>
      <c r="BS822" s="18">
        <f ca="1" t="shared" si="6110"/>
        <v>17551.1442948935</v>
      </c>
      <c r="BT822" s="18">
        <f ca="1" t="shared" si="6110"/>
        <v>18579.5463840198</v>
      </c>
      <c r="BU822" s="18">
        <f ca="1" t="shared" si="5745"/>
        <v>56203.295732134</v>
      </c>
      <c r="BV822" s="20">
        <f ca="1" t="shared" si="5746"/>
        <v>6.8121838173868</v>
      </c>
    </row>
    <row r="823" ht="15" customHeight="1" spans="1:74">
      <c r="A823" s="16">
        <v>822</v>
      </c>
      <c r="B823" s="17">
        <f ca="1" t="shared" ref="B823:F823" si="6111">RAND()</f>
        <v>0.276750940140712</v>
      </c>
      <c r="C823" s="18">
        <f ca="1">IF(B823&lt;=('Ejercicio 3 - TIR'!$D$13-'Ejercicio 3 - TIR'!$C$13)/('Ejercicio 3 - TIR'!$E$13-'Ejercicio 3 - TIR'!$C$13),'Ejercicio 3 - TIR'!$C$13+SQRT(('Ejercicio 3 - TIR'!$E$13-'Ejercicio 3 - TIR'!$C$13)*('Ejercicio 3 - TIR'!$D$13-'Ejercicio 3 - TIR'!$C$13)*B823),'Ejercicio 3 - TIR'!$E$13-SQRT(('Ejercicio 3 - TIR'!$E$13-'Ejercicio 3 - TIR'!$C$13)*('Ejercicio 3 - TIR'!$E$13-'Ejercicio 3 - TIR'!$D$13)*(1-B823)))</f>
        <v>70539.8765815358</v>
      </c>
      <c r="D823" s="17">
        <f ca="1" t="shared" si="6111"/>
        <v>0.385179148129651</v>
      </c>
      <c r="E823" s="18">
        <f ca="1">IF(D823&lt;=('Ejercicio 3 - TIR'!$D$14-'Ejercicio 3 - TIR'!$C$14)/('Ejercicio 3 - TIR'!$E$14-'Ejercicio 3 - TIR'!$C$14),'Ejercicio 3 - TIR'!$C$14+SQRT(('Ejercicio 3 - TIR'!$E$14-'Ejercicio 3 - TIR'!$C$14)*('Ejercicio 3 - TIR'!$D$14-'Ejercicio 3 - TIR'!$C$14)*D823),'Ejercicio 3 - TIR'!$E$14-SQRT(('Ejercicio 3 - TIR'!$E$14-'Ejercicio 3 - TIR'!$C$14)*('Ejercicio 3 - TIR'!$E$14-'Ejercicio 3 - TIR'!$D$14)*(1-D823)))</f>
        <v>30396.7126576077</v>
      </c>
      <c r="F823" s="17">
        <f ca="1" t="shared" si="6111"/>
        <v>0.831990635713651</v>
      </c>
      <c r="G823" s="18">
        <f ca="1">IF(F823&lt;=('Ejercicio 3 - TIR'!$D$18-'Ejercicio 3 - TIR'!$C$18)/('Ejercicio 3 - TIR'!$E$18-'Ejercicio 3 - TIR'!$C$18),'Ejercicio 3 - TIR'!$C$18+SQRT(('Ejercicio 3 - TIR'!$E$18-'Ejercicio 3 - TIR'!$C$18)*('Ejercicio 3 - TIR'!$D$18-'Ejercicio 3 - TIR'!$C$18)*F823),'Ejercicio 3 - TIR'!$E$18-SQRT(('Ejercicio 3 - TIR'!$E$18-'Ejercicio 3 - TIR'!$C$18)*('Ejercicio 3 - TIR'!$E$18-'Ejercicio 3 - TIR'!$D$18)*(1-F823)))</f>
        <v>41450.2532031881</v>
      </c>
      <c r="H823" s="17">
        <f ca="1" t="shared" ref="H823:L823" si="6112">RAND()</f>
        <v>0.557689880199419</v>
      </c>
      <c r="I823" s="18">
        <f ca="1">IF(H823&lt;=('Ejercicio 3 - TIR'!$D$18-'Ejercicio 3 - TIR'!$C$18)/('Ejercicio 3 - TIR'!$E$18-'Ejercicio 3 - TIR'!$C$18),'Ejercicio 3 - TIR'!$C$18+SQRT(('Ejercicio 3 - TIR'!$E$18-'Ejercicio 3 - TIR'!$C$18)*('Ejercicio 3 - TIR'!$D$18-'Ejercicio 3 - TIR'!$C$18)*H823),'Ejercicio 3 - TIR'!$E$18-SQRT(('Ejercicio 3 - TIR'!$E$18-'Ejercicio 3 - TIR'!$C$18)*('Ejercicio 3 - TIR'!$E$18-'Ejercicio 3 - TIR'!$D$18)*(1-H823)))</f>
        <v>39146.2277486357</v>
      </c>
      <c r="J823" s="17">
        <f ca="1" t="shared" si="6112"/>
        <v>0.322548858389387</v>
      </c>
      <c r="K823" s="18">
        <f ca="1">IF(J823&lt;=('Ejercicio 3 - TIR'!$D$18-'Ejercicio 3 - TIR'!$C$18)/('Ejercicio 3 - TIR'!$E$18-'Ejercicio 3 - TIR'!$C$18),'Ejercicio 3 - TIR'!$C$18+SQRT(('Ejercicio 3 - TIR'!$E$18-'Ejercicio 3 - TIR'!$C$18)*('Ejercicio 3 - TIR'!$D$18-'Ejercicio 3 - TIR'!$C$18)*J823),'Ejercicio 3 - TIR'!$E$18-SQRT(('Ejercicio 3 - TIR'!$E$18-'Ejercicio 3 - TIR'!$C$18)*('Ejercicio 3 - TIR'!$E$18-'Ejercicio 3 - TIR'!$D$18)*(1-J823)))</f>
        <v>36955.740705231</v>
      </c>
      <c r="L823" s="17">
        <f ca="1" t="shared" si="6112"/>
        <v>0.877193451329568</v>
      </c>
      <c r="M823" s="18">
        <f ca="1">IF(L823&lt;=('Ejercicio 3 - TIR'!$D$18-'Ejercicio 3 - TIR'!$C$18)/('Ejercicio 3 - TIR'!$E$18-'Ejercicio 3 - TIR'!$C$18),'Ejercicio 3 - TIR'!$C$18+SQRT(('Ejercicio 3 - TIR'!$E$18-'Ejercicio 3 - TIR'!$C$18)*('Ejercicio 3 - TIR'!$D$18-'Ejercicio 3 - TIR'!$C$18)*L823),'Ejercicio 3 - TIR'!$E$18-SQRT(('Ejercicio 3 - TIR'!$E$18-'Ejercicio 3 - TIR'!$C$18)*('Ejercicio 3 - TIR'!$E$18-'Ejercicio 3 - TIR'!$D$18)*(1-L823)))</f>
        <v>41965.1209002199</v>
      </c>
      <c r="N823" s="17">
        <f ca="1" t="shared" ref="N823:R823" si="6113">RAND()</f>
        <v>0.888644354804836</v>
      </c>
      <c r="O823" s="18">
        <f ca="1">IF(N823&lt;=('Ejercicio 3 - TIR'!$D$18-'Ejercicio 3 - TIR'!$C$18)/('Ejercicio 3 - TIR'!$E$18-'Ejercicio 3 - TIR'!$C$18),'Ejercicio 3 - TIR'!$C$18+SQRT(('Ejercicio 3 - TIR'!$E$18-'Ejercicio 3 - TIR'!$C$18)*('Ejercicio 3 - TIR'!$D$18-'Ejercicio 3 - TIR'!$C$18)*N823),'Ejercicio 3 - TIR'!$E$18-SQRT(('Ejercicio 3 - TIR'!$E$18-'Ejercicio 3 - TIR'!$C$18)*('Ejercicio 3 - TIR'!$E$18-'Ejercicio 3 - TIR'!$D$18)*(1-N823)))</f>
        <v>42110.0738089637</v>
      </c>
      <c r="P823" s="17">
        <f ca="1" t="shared" si="6113"/>
        <v>0.656794927129042</v>
      </c>
      <c r="Q823" s="19">
        <f ca="1">IF(P823&lt;=('Ejercicio 3 - TIR'!$D$22-'Ejercicio 3 - TIR'!$C$22)/('Ejercicio 3 - TIR'!$E$22-'Ejercicio 3 - TIR'!$C$22),'Ejercicio 3 - TIR'!$C$22+SQRT(('Ejercicio 3 - TIR'!$E$22-'Ejercicio 3 - TIR'!$C$22)*('Ejercicio 3 - TIR'!$D$22-'Ejercicio 3 - TIR'!$C$22)*P823),'Ejercicio 3 - TIR'!$E$22-SQRT(('Ejercicio 3 - TIR'!$E$22-'Ejercicio 3 - TIR'!$C$22)*('Ejercicio 3 - TIR'!$E$22-'Ejercicio 3 - TIR'!$D$22)*(1-P823)))</f>
        <v>0.155145038097641</v>
      </c>
      <c r="R823" s="17">
        <f ca="1" t="shared" si="6113"/>
        <v>0.449914237444919</v>
      </c>
      <c r="S823" s="19">
        <f ca="1">IF(R823&lt;=('Ejercicio 3 - TIR'!$D$23-'Ejercicio 3 - TIR'!$C$23)/('Ejercicio 3 - TIR'!$E$23-'Ejercicio 3 - TIR'!$C$23),'Ejercicio 3 - TIR'!$C$23+SQRT(('Ejercicio 3 - TIR'!$E$23-'Ejercicio 3 - TIR'!$C$23)*('Ejercicio 3 - TIR'!$D$23-'Ejercicio 3 - TIR'!$C$23)*R823),'Ejercicio 3 - TIR'!$E$23-SQRT(('Ejercicio 3 - TIR'!$E$23-'Ejercicio 3 - TIR'!$C$23)*('Ejercicio 3 - TIR'!$E$23-'Ejercicio 3 - TIR'!$D$23)*(1-R823)))</f>
        <v>0.148457786762165</v>
      </c>
      <c r="T823" s="17">
        <f ca="1" t="shared" ref="T823:X823" si="6114">RAND()</f>
        <v>0.101412929437719</v>
      </c>
      <c r="U823" s="19">
        <f ca="1">IF(T823&lt;=('Ejercicio 3 - TIR'!$D$24-'Ejercicio 3 - TIR'!$C$24)/('Ejercicio 3 - TIR'!$E$24-'Ejercicio 3 - TIR'!$C$24),'Ejercicio 3 - TIR'!$C$24+SQRT(('Ejercicio 3 - TIR'!$E$24-'Ejercicio 3 - TIR'!$C$24)*('Ejercicio 3 - TIR'!$D$24-'Ejercicio 3 - TIR'!$C$24)*T823),'Ejercicio 3 - TIR'!$E$24-SQRT(('Ejercicio 3 - TIR'!$E$24-'Ejercicio 3 - TIR'!$C$24)*('Ejercicio 3 - TIR'!$E$24-'Ejercicio 3 - TIR'!$D$24)*(1-T823)))</f>
        <v>0.164593394115805</v>
      </c>
      <c r="V823" s="17">
        <f ca="1" t="shared" si="6114"/>
        <v>0.41332841594813</v>
      </c>
      <c r="W823" s="19">
        <f ca="1">IF(V823&lt;=('Ejercicio 3 - TIR'!$D$25-'Ejercicio 3 - TIR'!$C$25)/('Ejercicio 3 - TIR'!$E$25-'Ejercicio 3 - TIR'!$C$25),'Ejercicio 3 - TIR'!$C$25+SQRT(('Ejercicio 3 - TIR'!$E$25-'Ejercicio 3 - TIR'!$C$25)*('Ejercicio 3 - TIR'!$D$25-'Ejercicio 3 - TIR'!$C$25)*V823),'Ejercicio 3 - TIR'!$E$25-SQRT(('Ejercicio 3 - TIR'!$E$25-'Ejercicio 3 - TIR'!$C$25)*('Ejercicio 3 - TIR'!$E$25-'Ejercicio 3 - TIR'!$D$25)*(1-V823)))</f>
        <v>0.204686088844798</v>
      </c>
      <c r="X823" s="17">
        <f ca="1" t="shared" si="6114"/>
        <v>0.695892893745144</v>
      </c>
      <c r="Y823" s="19">
        <f ca="1">IF(X823&lt;=('Ejercicio 3 - TIR'!$D$26-'Ejercicio 3 - TIR'!$C$26)/('Ejercicio 3 - TIR'!$E$26-'Ejercicio 3 - TIR'!$C$26),'Ejercicio 3 - TIR'!$C$26+SQRT(('Ejercicio 3 - TIR'!$E$26-'Ejercicio 3 - TIR'!$C$26)*('Ejercicio 3 - TIR'!$D$26-'Ejercicio 3 - TIR'!$C$26)*X823),'Ejercicio 3 - TIR'!$E$26-SQRT(('Ejercicio 3 - TIR'!$E$26-'Ejercicio 3 - TIR'!$C$26)*('Ejercicio 3 - TIR'!$E$26-'Ejercicio 3 - TIR'!$D$26)*(1-X823)))</f>
        <v>0.239476199909483</v>
      </c>
      <c r="Z823" s="17">
        <f ca="1" t="shared" si="5716"/>
        <v>1.15514503809764</v>
      </c>
      <c r="AA823" s="17">
        <f ca="1" t="shared" si="5717"/>
        <v>1.32663531384291</v>
      </c>
      <c r="AB823" s="17">
        <f ca="1" t="shared" si="5718"/>
        <v>1.5449907229022</v>
      </c>
      <c r="AC823" s="17">
        <f ca="1" t="shared" si="5719"/>
        <v>1.86122883127455</v>
      </c>
      <c r="AD823" s="17">
        <f ca="1" t="shared" si="5720"/>
        <v>2.30694883895015</v>
      </c>
      <c r="AE823" s="16">
        <f ca="1" t="shared" si="5721"/>
        <v>4715.89914330759</v>
      </c>
      <c r="AF823" s="16">
        <f ca="1" t="shared" si="5722"/>
        <v>5416.01109271662</v>
      </c>
      <c r="AG823" s="16">
        <f ca="1" t="shared" si="5723"/>
        <v>6307.4507410357</v>
      </c>
      <c r="AH823" s="16">
        <f ca="1" t="shared" si="5724"/>
        <v>7598.49816379952</v>
      </c>
      <c r="AI823" s="16">
        <f ca="1" t="shared" si="5725"/>
        <v>9418.15762908541</v>
      </c>
      <c r="AJ823" s="18">
        <f ca="1" t="shared" si="5726"/>
        <v>47881.0543155536</v>
      </c>
      <c r="AK823" s="18">
        <f ca="1" t="shared" si="5727"/>
        <v>51932.7681350774</v>
      </c>
      <c r="AL823" s="18">
        <f ca="1" t="shared" si="5728"/>
        <v>57096.2765475613</v>
      </c>
      <c r="AM823" s="18">
        <f ca="1" t="shared" si="5729"/>
        <v>78106.6929274115</v>
      </c>
      <c r="AN823" s="18">
        <f ca="1" t="shared" si="5730"/>
        <v>97145.7858816941</v>
      </c>
      <c r="AO823" s="18">
        <f ca="1">C823/'Ejercicio 3 - TIR'!$D$7</f>
        <v>14107.9753163072</v>
      </c>
      <c r="AP823" s="18">
        <f ca="1" t="shared" si="5731"/>
        <v>33773.0789992464</v>
      </c>
      <c r="AQ823" s="18">
        <f ca="1" t="shared" si="5732"/>
        <v>37824.7928187703</v>
      </c>
      <c r="AR823" s="18">
        <f ca="1" t="shared" si="5733"/>
        <v>42988.3012312542</v>
      </c>
      <c r="AS823" s="18">
        <f ca="1" t="shared" si="5734"/>
        <v>63998.7176111044</v>
      </c>
      <c r="AT823" s="18">
        <f ca="1" t="shared" si="5735"/>
        <v>83037.8105653869</v>
      </c>
      <c r="AU823" s="18">
        <f ca="1">AP823*'Ejercicio 3 - TIR'!$D$5</f>
        <v>16886.5394996232</v>
      </c>
      <c r="AV823" s="18">
        <f ca="1">AQ823*'Ejercicio 3 - TIR'!$D$5</f>
        <v>18912.3964093851</v>
      </c>
      <c r="AW823" s="18">
        <f ca="1">AR823*'Ejercicio 3 - TIR'!$D$5</f>
        <v>21494.1506156271</v>
      </c>
      <c r="AX823" s="18">
        <f ca="1">AS823*'Ejercicio 3 - TIR'!$D$5</f>
        <v>31999.3588055522</v>
      </c>
      <c r="AY823" s="18">
        <f ca="1">AT823*'Ejercicio 3 - TIR'!$D$5</f>
        <v>41518.9052826935</v>
      </c>
      <c r="AZ823" s="18">
        <f ca="1" t="shared" ref="AZ823:BD823" si="6115">AJ823-AU823-AE823</f>
        <v>26278.6156726228</v>
      </c>
      <c r="BA823" s="18">
        <f ca="1" t="shared" si="6115"/>
        <v>27604.3606329757</v>
      </c>
      <c r="BB823" s="18">
        <f ca="1" t="shared" si="6115"/>
        <v>29294.6751908985</v>
      </c>
      <c r="BC823" s="18">
        <f ca="1" t="shared" si="6115"/>
        <v>38508.8359580598</v>
      </c>
      <c r="BD823" s="18">
        <f ca="1" t="shared" si="6115"/>
        <v>46208.7229699152</v>
      </c>
      <c r="BE823" s="18">
        <f ca="1" t="shared" ref="BE823:BI823" si="6116">AZ823/Z823</f>
        <v>22749.1914919186</v>
      </c>
      <c r="BF823" s="18">
        <f ca="1" t="shared" si="6116"/>
        <v>20807.7987559468</v>
      </c>
      <c r="BG823" s="18">
        <f ca="1" t="shared" si="6116"/>
        <v>18961.0686696355</v>
      </c>
      <c r="BH823" s="18">
        <f ca="1" t="shared" si="6116"/>
        <v>20690.0061459339</v>
      </c>
      <c r="BI823" s="18">
        <f ca="1" t="shared" si="6116"/>
        <v>20030.2330895834</v>
      </c>
      <c r="BJ823" s="18">
        <f ca="1" t="shared" si="5738"/>
        <v>70123.6609733694</v>
      </c>
      <c r="BK823" s="18">
        <f ca="1" t="shared" si="5739"/>
        <v>32546.3772758922</v>
      </c>
      <c r="BL823" s="18">
        <f ca="1" t="shared" si="5740"/>
        <v>102670.038249262</v>
      </c>
      <c r="BM823" s="18">
        <f ca="1">BK823*'Ejercicio 3 - TIR'!$D$5</f>
        <v>16273.1886379461</v>
      </c>
      <c r="BN823" s="18">
        <f ca="1" t="shared" si="5741"/>
        <v>86396.8496113155</v>
      </c>
      <c r="BO823" s="18">
        <f ca="1" t="shared" si="5742"/>
        <v>37450.7003157613</v>
      </c>
      <c r="BP823" s="18">
        <f ca="1" t="shared" si="5743"/>
        <v>-100936.589239143</v>
      </c>
      <c r="BQ823" s="18">
        <f ca="1" t="shared" ref="BQ823:BT823" si="6117">BE823</f>
        <v>22749.1914919186</v>
      </c>
      <c r="BR823" s="18">
        <f ca="1" t="shared" si="6117"/>
        <v>20807.7987559468</v>
      </c>
      <c r="BS823" s="18">
        <f ca="1" t="shared" si="6117"/>
        <v>18961.0686696355</v>
      </c>
      <c r="BT823" s="18">
        <f ca="1" t="shared" si="6117"/>
        <v>20690.0061459339</v>
      </c>
      <c r="BU823" s="18">
        <f ca="1" t="shared" si="5745"/>
        <v>57480.9334053446</v>
      </c>
      <c r="BV823" s="20">
        <f ca="1" t="shared" si="5746"/>
        <v>10.3362170057276</v>
      </c>
    </row>
    <row r="824" ht="15" customHeight="1" spans="1:74">
      <c r="A824" s="16">
        <v>823</v>
      </c>
      <c r="B824" s="17">
        <f ca="1" t="shared" ref="B824:F824" si="6118">RAND()</f>
        <v>0.583646911937618</v>
      </c>
      <c r="C824" s="18">
        <f ca="1">IF(B824&lt;=('Ejercicio 3 - TIR'!$D$13-'Ejercicio 3 - TIR'!$C$13)/('Ejercicio 3 - TIR'!$E$13-'Ejercicio 3 - TIR'!$C$13),'Ejercicio 3 - TIR'!$C$13+SQRT(('Ejercicio 3 - TIR'!$E$13-'Ejercicio 3 - TIR'!$C$13)*('Ejercicio 3 - TIR'!$D$13-'Ejercicio 3 - TIR'!$C$13)*B824),'Ejercicio 3 - TIR'!$E$13-SQRT(('Ejercicio 3 - TIR'!$E$13-'Ejercicio 3 - TIR'!$C$13)*('Ejercicio 3 - TIR'!$E$13-'Ejercicio 3 - TIR'!$D$13)*(1-B824)))</f>
        <v>77647.736005611</v>
      </c>
      <c r="D824" s="17">
        <f ca="1" t="shared" si="6118"/>
        <v>0.3528853982239</v>
      </c>
      <c r="E824" s="18">
        <f ca="1">IF(D824&lt;=('Ejercicio 3 - TIR'!$D$14-'Ejercicio 3 - TIR'!$C$14)/('Ejercicio 3 - TIR'!$E$14-'Ejercicio 3 - TIR'!$C$14),'Ejercicio 3 - TIR'!$C$14+SQRT(('Ejercicio 3 - TIR'!$E$14-'Ejercicio 3 - TIR'!$C$14)*('Ejercicio 3 - TIR'!$D$14-'Ejercicio 3 - TIR'!$C$14)*D824),'Ejercicio 3 - TIR'!$E$14-SQRT(('Ejercicio 3 - TIR'!$E$14-'Ejercicio 3 - TIR'!$C$14)*('Ejercicio 3 - TIR'!$E$14-'Ejercicio 3 - TIR'!$D$14)*(1-D824)))</f>
        <v>30147.73171973</v>
      </c>
      <c r="F824" s="17">
        <f ca="1" t="shared" si="6118"/>
        <v>0.621630868896489</v>
      </c>
      <c r="G824" s="18">
        <f ca="1">IF(F824&lt;=('Ejercicio 3 - TIR'!$D$18-'Ejercicio 3 - TIR'!$C$18)/('Ejercicio 3 - TIR'!$E$18-'Ejercicio 3 - TIR'!$C$18),'Ejercicio 3 - TIR'!$C$18+SQRT(('Ejercicio 3 - TIR'!$E$18-'Ejercicio 3 - TIR'!$C$18)*('Ejercicio 3 - TIR'!$D$18-'Ejercicio 3 - TIR'!$C$18)*F824),'Ejercicio 3 - TIR'!$E$18-SQRT(('Ejercicio 3 - TIR'!$E$18-'Ejercicio 3 - TIR'!$C$18)*('Ejercicio 3 - TIR'!$E$18-'Ejercicio 3 - TIR'!$D$18)*(1-F824)))</f>
        <v>39656.3259231694</v>
      </c>
      <c r="H824" s="17">
        <f ca="1" t="shared" ref="H824:L824" si="6119">RAND()</f>
        <v>0.785254582290626</v>
      </c>
      <c r="I824" s="18">
        <f ca="1">IF(H824&lt;=('Ejercicio 3 - TIR'!$D$18-'Ejercicio 3 - TIR'!$C$18)/('Ejercicio 3 - TIR'!$E$18-'Ejercicio 3 - TIR'!$C$18),'Ejercicio 3 - TIR'!$C$18+SQRT(('Ejercicio 3 - TIR'!$E$18-'Ejercicio 3 - TIR'!$C$18)*('Ejercicio 3 - TIR'!$D$18-'Ejercicio 3 - TIR'!$C$18)*H824),'Ejercicio 3 - TIR'!$E$18-SQRT(('Ejercicio 3 - TIR'!$E$18-'Ejercicio 3 - TIR'!$C$18)*('Ejercicio 3 - TIR'!$E$18-'Ejercicio 3 - TIR'!$D$18)*(1-H824)))</f>
        <v>40986.7835433155</v>
      </c>
      <c r="J824" s="17">
        <f ca="1" t="shared" si="6119"/>
        <v>0.787738231610516</v>
      </c>
      <c r="K824" s="18">
        <f ca="1">IF(J824&lt;=('Ejercicio 3 - TIR'!$D$18-'Ejercicio 3 - TIR'!$C$18)/('Ejercicio 3 - TIR'!$E$18-'Ejercicio 3 - TIR'!$C$18),'Ejercicio 3 - TIR'!$C$18+SQRT(('Ejercicio 3 - TIR'!$E$18-'Ejercicio 3 - TIR'!$C$18)*('Ejercicio 3 - TIR'!$D$18-'Ejercicio 3 - TIR'!$C$18)*J824),'Ejercicio 3 - TIR'!$E$18-SQRT(('Ejercicio 3 - TIR'!$E$18-'Ejercicio 3 - TIR'!$C$18)*('Ejercicio 3 - TIR'!$E$18-'Ejercicio 3 - TIR'!$D$18)*(1-J824)))</f>
        <v>41010.0585681979</v>
      </c>
      <c r="L824" s="17">
        <f ca="1" t="shared" si="6119"/>
        <v>0.476641355777524</v>
      </c>
      <c r="M824" s="18">
        <f ca="1">IF(L824&lt;=('Ejercicio 3 - TIR'!$D$18-'Ejercicio 3 - TIR'!$C$18)/('Ejercicio 3 - TIR'!$E$18-'Ejercicio 3 - TIR'!$C$18),'Ejercicio 3 - TIR'!$C$18+SQRT(('Ejercicio 3 - TIR'!$E$18-'Ejercicio 3 - TIR'!$C$18)*('Ejercicio 3 - TIR'!$D$18-'Ejercicio 3 - TIR'!$C$18)*L824),'Ejercicio 3 - TIR'!$E$18-SQRT(('Ejercicio 3 - TIR'!$E$18-'Ejercicio 3 - TIR'!$C$18)*('Ejercicio 3 - TIR'!$E$18-'Ejercicio 3 - TIR'!$D$18)*(1-L824)))</f>
        <v>38455.542760026</v>
      </c>
      <c r="N824" s="17">
        <f ca="1" t="shared" ref="N824:R824" si="6120">RAND()</f>
        <v>0.44517229424327</v>
      </c>
      <c r="O824" s="18">
        <f ca="1">IF(N824&lt;=('Ejercicio 3 - TIR'!$D$18-'Ejercicio 3 - TIR'!$C$18)/('Ejercicio 3 - TIR'!$E$18-'Ejercicio 3 - TIR'!$C$18),'Ejercicio 3 - TIR'!$C$18+SQRT(('Ejercicio 3 - TIR'!$E$18-'Ejercicio 3 - TIR'!$C$18)*('Ejercicio 3 - TIR'!$D$18-'Ejercicio 3 - TIR'!$C$18)*N824),'Ejercicio 3 - TIR'!$E$18-SQRT(('Ejercicio 3 - TIR'!$E$18-'Ejercicio 3 - TIR'!$C$18)*('Ejercicio 3 - TIR'!$E$18-'Ejercicio 3 - TIR'!$D$18)*(1-N824)))</f>
        <v>38171.6488015877</v>
      </c>
      <c r="P824" s="17">
        <f ca="1" t="shared" si="6120"/>
        <v>0.925465969732263</v>
      </c>
      <c r="Q824" s="19">
        <f ca="1">IF(P824&lt;=('Ejercicio 3 - TIR'!$D$22-'Ejercicio 3 - TIR'!$C$22)/('Ejercicio 3 - TIR'!$E$22-'Ejercicio 3 - TIR'!$C$22),'Ejercicio 3 - TIR'!$C$22+SQRT(('Ejercicio 3 - TIR'!$E$22-'Ejercicio 3 - TIR'!$C$22)*('Ejercicio 3 - TIR'!$D$22-'Ejercicio 3 - TIR'!$C$22)*P824),'Ejercicio 3 - TIR'!$E$22-SQRT(('Ejercicio 3 - TIR'!$E$22-'Ejercicio 3 - TIR'!$C$22)*('Ejercicio 3 - TIR'!$E$22-'Ejercicio 3 - TIR'!$D$22)*(1-P824)))</f>
        <v>0.168417200058625</v>
      </c>
      <c r="R824" s="17">
        <f ca="1" t="shared" si="6120"/>
        <v>0.975918745496711</v>
      </c>
      <c r="S824" s="19">
        <f ca="1">IF(R824&lt;=('Ejercicio 3 - TIR'!$D$23-'Ejercicio 3 - TIR'!$C$23)/('Ejercicio 3 - TIR'!$E$23-'Ejercicio 3 - TIR'!$C$23),'Ejercicio 3 - TIR'!$C$23+SQRT(('Ejercicio 3 - TIR'!$E$23-'Ejercicio 3 - TIR'!$C$23)*('Ejercicio 3 - TIR'!$D$23-'Ejercicio 3 - TIR'!$C$23)*R824),'Ejercicio 3 - TIR'!$E$23-SQRT(('Ejercicio 3 - TIR'!$E$23-'Ejercicio 3 - TIR'!$C$23)*('Ejercicio 3 - TIR'!$E$23-'Ejercicio 3 - TIR'!$D$23)*(1-R824)))</f>
        <v>0.173416212480196</v>
      </c>
      <c r="T824" s="17">
        <f ca="1" t="shared" ref="T824:X824" si="6121">RAND()</f>
        <v>0.419325545484444</v>
      </c>
      <c r="U824" s="19">
        <f ca="1">IF(T824&lt;=('Ejercicio 3 - TIR'!$D$24-'Ejercicio 3 - TIR'!$C$24)/('Ejercicio 3 - TIR'!$E$24-'Ejercicio 3 - TIR'!$C$24),'Ejercicio 3 - TIR'!$C$24+SQRT(('Ejercicio 3 - TIR'!$E$24-'Ejercicio 3 - TIR'!$C$24)*('Ejercicio 3 - TIR'!$D$24-'Ejercicio 3 - TIR'!$C$24)*T824),'Ejercicio 3 - TIR'!$E$24-SQRT(('Ejercicio 3 - TIR'!$E$24-'Ejercicio 3 - TIR'!$C$24)*('Ejercicio 3 - TIR'!$E$24-'Ejercicio 3 - TIR'!$D$24)*(1-T824)))</f>
        <v>0.179674629660997</v>
      </c>
      <c r="V824" s="17">
        <f ca="1" t="shared" si="6121"/>
        <v>0.742069900071094</v>
      </c>
      <c r="W824" s="19">
        <f ca="1">IF(V824&lt;=('Ejercicio 3 - TIR'!$D$25-'Ejercicio 3 - TIR'!$C$25)/('Ejercicio 3 - TIR'!$E$25-'Ejercicio 3 - TIR'!$C$25),'Ejercicio 3 - TIR'!$C$25+SQRT(('Ejercicio 3 - TIR'!$E$25-'Ejercicio 3 - TIR'!$C$25)*('Ejercicio 3 - TIR'!$D$25-'Ejercicio 3 - TIR'!$C$25)*V824),'Ejercicio 3 - TIR'!$E$25-SQRT(('Ejercicio 3 - TIR'!$E$25-'Ejercicio 3 - TIR'!$C$25)*('Ejercicio 3 - TIR'!$E$25-'Ejercicio 3 - TIR'!$D$25)*(1-V824)))</f>
        <v>0.219954112598374</v>
      </c>
      <c r="X824" s="17">
        <f ca="1" t="shared" si="6121"/>
        <v>0.780544936915872</v>
      </c>
      <c r="Y824" s="19">
        <f ca="1">IF(X824&lt;=('Ejercicio 3 - TIR'!$D$26-'Ejercicio 3 - TIR'!$C$26)/('Ejercicio 3 - TIR'!$E$26-'Ejercicio 3 - TIR'!$C$26),'Ejercicio 3 - TIR'!$C$26+SQRT(('Ejercicio 3 - TIR'!$E$26-'Ejercicio 3 - TIR'!$C$26)*('Ejercicio 3 - TIR'!$D$26-'Ejercicio 3 - TIR'!$C$26)*X824),'Ejercicio 3 - TIR'!$E$26-SQRT(('Ejercicio 3 - TIR'!$E$26-'Ejercicio 3 - TIR'!$C$26)*('Ejercicio 3 - TIR'!$E$26-'Ejercicio 3 - TIR'!$D$26)*(1-X824)))</f>
        <v>0.245575338191141</v>
      </c>
      <c r="Z824" s="17">
        <f ca="1" t="shared" si="5716"/>
        <v>1.16841720005862</v>
      </c>
      <c r="AA824" s="17">
        <f ca="1" t="shared" si="5717"/>
        <v>1.37103968548951</v>
      </c>
      <c r="AB824" s="17">
        <f ca="1" t="shared" si="5718"/>
        <v>1.61738073323036</v>
      </c>
      <c r="AC824" s="17">
        <f ca="1" t="shared" si="5719"/>
        <v>1.97313027714176</v>
      </c>
      <c r="AD824" s="17">
        <f ca="1" t="shared" si="5720"/>
        <v>2.45768241224602</v>
      </c>
      <c r="AE824" s="16">
        <f ca="1" t="shared" si="5721"/>
        <v>5077.3965643555</v>
      </c>
      <c r="AF824" s="16">
        <f ca="1" t="shared" si="5722"/>
        <v>5957.899445806</v>
      </c>
      <c r="AG824" s="16">
        <f ca="1" t="shared" si="5723"/>
        <v>7028.38282228865</v>
      </c>
      <c r="AH824" s="16">
        <f ca="1" t="shared" si="5724"/>
        <v>8574.30452896681</v>
      </c>
      <c r="AI824" s="16">
        <f ca="1" t="shared" si="5725"/>
        <v>10679.9422634217</v>
      </c>
      <c r="AJ824" s="18">
        <f ca="1" t="shared" si="5726"/>
        <v>46335.1332997618</v>
      </c>
      <c r="AK824" s="18">
        <f ca="1" t="shared" si="5727"/>
        <v>56194.5068184538</v>
      </c>
      <c r="AL824" s="18">
        <f ca="1" t="shared" si="5728"/>
        <v>66328.8785968521</v>
      </c>
      <c r="AM824" s="18">
        <f ca="1" t="shared" si="5729"/>
        <v>75877.7957437269</v>
      </c>
      <c r="AN824" s="18">
        <f ca="1" t="shared" si="5730"/>
        <v>93813.7899060943</v>
      </c>
      <c r="AO824" s="18">
        <f ca="1">C824/'Ejercicio 3 - TIR'!$D$7</f>
        <v>15529.5472011222</v>
      </c>
      <c r="AP824" s="18">
        <f ca="1" t="shared" si="5731"/>
        <v>30805.5860986396</v>
      </c>
      <c r="AQ824" s="18">
        <f ca="1" t="shared" si="5732"/>
        <v>40664.9596173316</v>
      </c>
      <c r="AR824" s="18">
        <f ca="1" t="shared" si="5733"/>
        <v>50799.3313957299</v>
      </c>
      <c r="AS824" s="18">
        <f ca="1" t="shared" si="5734"/>
        <v>60348.2485426047</v>
      </c>
      <c r="AT824" s="18">
        <f ca="1" t="shared" si="5735"/>
        <v>78284.2427049721</v>
      </c>
      <c r="AU824" s="18">
        <f ca="1">AP824*'Ejercicio 3 - TIR'!$D$5</f>
        <v>15402.7930493198</v>
      </c>
      <c r="AV824" s="18">
        <f ca="1">AQ824*'Ejercicio 3 - TIR'!$D$5</f>
        <v>20332.4798086658</v>
      </c>
      <c r="AW824" s="18">
        <f ca="1">AR824*'Ejercicio 3 - TIR'!$D$5</f>
        <v>25399.6656978649</v>
      </c>
      <c r="AX824" s="18">
        <f ca="1">AS824*'Ejercicio 3 - TIR'!$D$5</f>
        <v>30174.1242713023</v>
      </c>
      <c r="AY824" s="18">
        <f ca="1">AT824*'Ejercicio 3 - TIR'!$D$5</f>
        <v>39142.121352486</v>
      </c>
      <c r="AZ824" s="18">
        <f ca="1" t="shared" ref="AZ824:BD824" si="6122">AJ824-AU824-AE824</f>
        <v>25854.9436860865</v>
      </c>
      <c r="BA824" s="18">
        <f ca="1" t="shared" si="6122"/>
        <v>29904.127563982</v>
      </c>
      <c r="BB824" s="18">
        <f ca="1" t="shared" si="6122"/>
        <v>33900.8300766985</v>
      </c>
      <c r="BC824" s="18">
        <f ca="1" t="shared" si="6122"/>
        <v>37129.3669434577</v>
      </c>
      <c r="BD824" s="18">
        <f ca="1" t="shared" si="6122"/>
        <v>43991.7262901866</v>
      </c>
      <c r="BE824" s="18">
        <f ca="1" t="shared" ref="BE824:BI824" si="6123">AZ824/Z824</f>
        <v>22128.1779186315</v>
      </c>
      <c r="BF824" s="18">
        <f ca="1" t="shared" si="6123"/>
        <v>21811.2778794621</v>
      </c>
      <c r="BG824" s="18">
        <f ca="1" t="shared" si="6123"/>
        <v>20960.3276335492</v>
      </c>
      <c r="BH824" s="18">
        <f ca="1" t="shared" si="6123"/>
        <v>18817.4938946468</v>
      </c>
      <c r="BI824" s="18">
        <f ca="1" t="shared" si="6123"/>
        <v>17899.679011001</v>
      </c>
      <c r="BJ824" s="18">
        <f ca="1" t="shared" si="5738"/>
        <v>74093.550016692</v>
      </c>
      <c r="BK824" s="18">
        <f ca="1" t="shared" si="5739"/>
        <v>38166.6950263425</v>
      </c>
      <c r="BL824" s="18">
        <f ca="1" t="shared" si="5740"/>
        <v>112260.245043034</v>
      </c>
      <c r="BM824" s="18">
        <f ca="1">BK824*'Ejercicio 3 - TIR'!$D$5</f>
        <v>19083.3475131713</v>
      </c>
      <c r="BN824" s="18">
        <f ca="1" t="shared" si="5741"/>
        <v>93176.8975298632</v>
      </c>
      <c r="BO824" s="18">
        <f ca="1" t="shared" si="5742"/>
        <v>37912.5053202911</v>
      </c>
      <c r="BP824" s="18">
        <f ca="1" t="shared" si="5743"/>
        <v>-107795.467725341</v>
      </c>
      <c r="BQ824" s="18">
        <f ca="1" t="shared" ref="BQ824:BT824" si="6124">BE824</f>
        <v>22128.1779186315</v>
      </c>
      <c r="BR824" s="18">
        <f ca="1" t="shared" si="6124"/>
        <v>21811.2778794621</v>
      </c>
      <c r="BS824" s="18">
        <f ca="1" t="shared" si="6124"/>
        <v>20960.3276335492</v>
      </c>
      <c r="BT824" s="18">
        <f ca="1" t="shared" si="6124"/>
        <v>18817.4938946468</v>
      </c>
      <c r="BU824" s="18">
        <f ca="1" t="shared" si="5745"/>
        <v>55812.1843312921</v>
      </c>
      <c r="BV824" s="20">
        <f ca="1" t="shared" si="5746"/>
        <v>7.9536995077168</v>
      </c>
    </row>
    <row r="825" ht="15" customHeight="1" spans="1:74">
      <c r="A825" s="16">
        <v>824</v>
      </c>
      <c r="B825" s="17">
        <f ca="1" t="shared" ref="B825:F825" si="6125">RAND()</f>
        <v>0.960403742702214</v>
      </c>
      <c r="C825" s="18">
        <f ca="1">IF(B825&lt;=('Ejercicio 3 - TIR'!$D$13-'Ejercicio 3 - TIR'!$C$13)/('Ejercicio 3 - TIR'!$E$13-'Ejercicio 3 - TIR'!$C$13),'Ejercicio 3 - TIR'!$C$13+SQRT(('Ejercicio 3 - TIR'!$E$13-'Ejercicio 3 - TIR'!$C$13)*('Ejercicio 3 - TIR'!$D$13-'Ejercicio 3 - TIR'!$C$13)*B825),'Ejercicio 3 - TIR'!$E$13-SQRT(('Ejercicio 3 - TIR'!$E$13-'Ejercicio 3 - TIR'!$C$13)*('Ejercicio 3 - TIR'!$E$13-'Ejercicio 3 - TIR'!$D$13)*(1-B825)))</f>
        <v>93106.8505922661</v>
      </c>
      <c r="D825" s="17">
        <f ca="1" t="shared" si="6125"/>
        <v>0.454237276272781</v>
      </c>
      <c r="E825" s="18">
        <f ca="1">IF(D825&lt;=('Ejercicio 3 - TIR'!$D$14-'Ejercicio 3 - TIR'!$C$14)/('Ejercicio 3 - TIR'!$E$14-'Ejercicio 3 - TIR'!$C$14),'Ejercicio 3 - TIR'!$C$14+SQRT(('Ejercicio 3 - TIR'!$E$14-'Ejercicio 3 - TIR'!$C$14)*('Ejercicio 3 - TIR'!$D$14-'Ejercicio 3 - TIR'!$C$14)*D825),'Ejercicio 3 - TIR'!$E$14-SQRT(('Ejercicio 3 - TIR'!$E$14-'Ejercicio 3 - TIR'!$C$14)*('Ejercicio 3 - TIR'!$E$14-'Ejercicio 3 - TIR'!$D$14)*(1-D825)))</f>
        <v>30952.1047442467</v>
      </c>
      <c r="F825" s="17">
        <f ca="1" t="shared" si="6125"/>
        <v>0.208297505180576</v>
      </c>
      <c r="G825" s="18">
        <f ca="1">IF(F825&lt;=('Ejercicio 3 - TIR'!$D$18-'Ejercicio 3 - TIR'!$C$18)/('Ejercicio 3 - TIR'!$E$18-'Ejercicio 3 - TIR'!$C$18),'Ejercicio 3 - TIR'!$C$18+SQRT(('Ejercicio 3 - TIR'!$E$18-'Ejercicio 3 - TIR'!$C$18)*('Ejercicio 3 - TIR'!$D$18-'Ejercicio 3 - TIR'!$C$18)*F825),'Ejercicio 3 - TIR'!$E$18-SQRT(('Ejercicio 3 - TIR'!$E$18-'Ejercicio 3 - TIR'!$C$18)*('Ejercicio 3 - TIR'!$E$18-'Ejercicio 3 - TIR'!$D$18)*(1-F825)))</f>
        <v>35589.6892379708</v>
      </c>
      <c r="H825" s="17">
        <f ca="1" t="shared" ref="H825:L825" si="6126">RAND()</f>
        <v>0.226983769524427</v>
      </c>
      <c r="I825" s="18">
        <f ca="1">IF(H825&lt;=('Ejercicio 3 - TIR'!$D$18-'Ejercicio 3 - TIR'!$C$18)/('Ejercicio 3 - TIR'!$E$18-'Ejercicio 3 - TIR'!$C$18),'Ejercicio 3 - TIR'!$C$18+SQRT(('Ejercicio 3 - TIR'!$E$18-'Ejercicio 3 - TIR'!$C$18)*('Ejercicio 3 - TIR'!$D$18-'Ejercicio 3 - TIR'!$C$18)*H825),'Ejercicio 3 - TIR'!$E$18-SQRT(('Ejercicio 3 - TIR'!$E$18-'Ejercicio 3 - TIR'!$C$18)*('Ejercicio 3 - TIR'!$E$18-'Ejercicio 3 - TIR'!$D$18)*(1-H825)))</f>
        <v>35835.0291711922</v>
      </c>
      <c r="J825" s="17">
        <f ca="1" t="shared" si="6126"/>
        <v>0.45592046420889</v>
      </c>
      <c r="K825" s="18">
        <f ca="1">IF(J825&lt;=('Ejercicio 3 - TIR'!$D$18-'Ejercicio 3 - TIR'!$C$18)/('Ejercicio 3 - TIR'!$E$18-'Ejercicio 3 - TIR'!$C$18),'Ejercicio 3 - TIR'!$C$18+SQRT(('Ejercicio 3 - TIR'!$E$18-'Ejercicio 3 - TIR'!$C$18)*('Ejercicio 3 - TIR'!$D$18-'Ejercicio 3 - TIR'!$C$18)*J825),'Ejercicio 3 - TIR'!$E$18-SQRT(('Ejercicio 3 - TIR'!$E$18-'Ejercicio 3 - TIR'!$C$18)*('Ejercicio 3 - TIR'!$E$18-'Ejercicio 3 - TIR'!$D$18)*(1-J825)))</f>
        <v>38269.7079532069</v>
      </c>
      <c r="L825" s="17">
        <f ca="1" t="shared" si="6126"/>
        <v>0.753166679350633</v>
      </c>
      <c r="M825" s="18">
        <f ca="1">IF(L825&lt;=('Ejercicio 3 - TIR'!$D$18-'Ejercicio 3 - TIR'!$C$18)/('Ejercicio 3 - TIR'!$E$18-'Ejercicio 3 - TIR'!$C$18),'Ejercicio 3 - TIR'!$C$18+SQRT(('Ejercicio 3 - TIR'!$E$18-'Ejercicio 3 - TIR'!$C$18)*('Ejercicio 3 - TIR'!$D$18-'Ejercicio 3 - TIR'!$C$18)*L825),'Ejercicio 3 - TIR'!$E$18-SQRT(('Ejercicio 3 - TIR'!$E$18-'Ejercicio 3 - TIR'!$C$18)*('Ejercicio 3 - TIR'!$E$18-'Ejercicio 3 - TIR'!$D$18)*(1-L825)))</f>
        <v>40697.3846269156</v>
      </c>
      <c r="N825" s="17">
        <f ca="1" t="shared" ref="N825:R825" si="6127">RAND()</f>
        <v>0.668276889265606</v>
      </c>
      <c r="O825" s="18">
        <f ca="1">IF(N825&lt;=('Ejercicio 3 - TIR'!$D$18-'Ejercicio 3 - TIR'!$C$18)/('Ejercicio 3 - TIR'!$E$18-'Ejercicio 3 - TIR'!$C$18),'Ejercicio 3 - TIR'!$C$18+SQRT(('Ejercicio 3 - TIR'!$E$18-'Ejercicio 3 - TIR'!$C$18)*('Ejercicio 3 - TIR'!$D$18-'Ejercicio 3 - TIR'!$C$18)*N825),'Ejercicio 3 - TIR'!$E$18-SQRT(('Ejercicio 3 - TIR'!$E$18-'Ejercicio 3 - TIR'!$C$18)*('Ejercicio 3 - TIR'!$E$18-'Ejercicio 3 - TIR'!$D$18)*(1-N825)))</f>
        <v>40012.09128942</v>
      </c>
      <c r="P825" s="17">
        <f ca="1" t="shared" si="6127"/>
        <v>0.3837373776435</v>
      </c>
      <c r="Q825" s="19">
        <f ca="1">IF(P825&lt;=('Ejercicio 3 - TIR'!$D$22-'Ejercicio 3 - TIR'!$C$22)/('Ejercicio 3 - TIR'!$E$22-'Ejercicio 3 - TIR'!$C$22),'Ejercicio 3 - TIR'!$C$22+SQRT(('Ejercicio 3 - TIR'!$E$22-'Ejercicio 3 - TIR'!$C$22)*('Ejercicio 3 - TIR'!$D$22-'Ejercicio 3 - TIR'!$C$22)*P825),'Ejercicio 3 - TIR'!$E$22-SQRT(('Ejercicio 3 - TIR'!$E$22-'Ejercicio 3 - TIR'!$C$22)*('Ejercicio 3 - TIR'!$E$22-'Ejercicio 3 - TIR'!$D$22)*(1-P825)))</f>
        <v>0.146281690960787</v>
      </c>
      <c r="R825" s="17">
        <f ca="1" t="shared" si="6127"/>
        <v>0.275403577419133</v>
      </c>
      <c r="S825" s="19">
        <f ca="1">IF(R825&lt;=('Ejercicio 3 - TIR'!$D$23-'Ejercicio 3 - TIR'!$C$23)/('Ejercicio 3 - TIR'!$E$23-'Ejercicio 3 - TIR'!$C$23),'Ejercicio 3 - TIR'!$C$23+SQRT(('Ejercicio 3 - TIR'!$E$23-'Ejercicio 3 - TIR'!$C$23)*('Ejercicio 3 - TIR'!$D$23-'Ejercicio 3 - TIR'!$C$23)*R825),'Ejercicio 3 - TIR'!$E$23-SQRT(('Ejercicio 3 - TIR'!$E$23-'Ejercicio 3 - TIR'!$C$23)*('Ejercicio 3 - TIR'!$E$23-'Ejercicio 3 - TIR'!$D$23)*(1-R825)))</f>
        <v>0.142264914986463</v>
      </c>
      <c r="T825" s="17">
        <f ca="1" t="shared" ref="T825:X825" si="6128">RAND()</f>
        <v>0.54340989203286</v>
      </c>
      <c r="U825" s="19">
        <f ca="1">IF(T825&lt;=('Ejercicio 3 - TIR'!$D$24-'Ejercicio 3 - TIR'!$C$24)/('Ejercicio 3 - TIR'!$E$24-'Ejercicio 3 - TIR'!$C$24),'Ejercicio 3 - TIR'!$C$24+SQRT(('Ejercicio 3 - TIR'!$E$24-'Ejercicio 3 - TIR'!$C$24)*('Ejercicio 3 - TIR'!$D$24-'Ejercicio 3 - TIR'!$C$24)*T825),'Ejercicio 3 - TIR'!$E$24-SQRT(('Ejercicio 3 - TIR'!$E$24-'Ejercicio 3 - TIR'!$C$24)*('Ejercicio 3 - TIR'!$E$24-'Ejercicio 3 - TIR'!$D$24)*(1-T825)))</f>
        <v>0.184244548635096</v>
      </c>
      <c r="V825" s="17">
        <f ca="1" t="shared" si="6128"/>
        <v>0.608461351948343</v>
      </c>
      <c r="W825" s="19">
        <f ca="1">IF(V825&lt;=('Ejercicio 3 - TIR'!$D$25-'Ejercicio 3 - TIR'!$C$25)/('Ejercicio 3 - TIR'!$E$25-'Ejercicio 3 - TIR'!$C$25),'Ejercicio 3 - TIR'!$C$25+SQRT(('Ejercicio 3 - TIR'!$E$25-'Ejercicio 3 - TIR'!$C$25)*('Ejercicio 3 - TIR'!$D$25-'Ejercicio 3 - TIR'!$C$25)*V825),'Ejercicio 3 - TIR'!$E$25-SQRT(('Ejercicio 3 - TIR'!$E$25-'Ejercicio 3 - TIR'!$C$25)*('Ejercicio 3 - TIR'!$E$25-'Ejercicio 3 - TIR'!$D$25)*(1-V825)))</f>
        <v>0.212981284892898</v>
      </c>
      <c r="X825" s="17">
        <f ca="1" t="shared" si="6128"/>
        <v>0.251171820776798</v>
      </c>
      <c r="Y825" s="19">
        <f ca="1">IF(X825&lt;=('Ejercicio 3 - TIR'!$D$26-'Ejercicio 3 - TIR'!$C$26)/('Ejercicio 3 - TIR'!$E$26-'Ejercicio 3 - TIR'!$C$26),'Ejercicio 3 - TIR'!$C$26+SQRT(('Ejercicio 3 - TIR'!$E$26-'Ejercicio 3 - TIR'!$C$26)*('Ejercicio 3 - TIR'!$D$26-'Ejercicio 3 - TIR'!$C$26)*X825),'Ejercicio 3 - TIR'!$E$26-SQRT(('Ejercicio 3 - TIR'!$E$26-'Ejercicio 3 - TIR'!$C$26)*('Ejercicio 3 - TIR'!$E$26-'Ejercicio 3 - TIR'!$D$26)*(1-X825)))</f>
        <v>0.21604158052226</v>
      </c>
      <c r="Z825" s="17">
        <f ca="1" t="shared" si="5716"/>
        <v>1.14628169096079</v>
      </c>
      <c r="AA825" s="17">
        <f ca="1" t="shared" si="5717"/>
        <v>1.30935735827586</v>
      </c>
      <c r="AB825" s="17">
        <f ca="1" t="shared" si="5718"/>
        <v>1.55059931375344</v>
      </c>
      <c r="AC825" s="17">
        <f ca="1" t="shared" si="5719"/>
        <v>1.88084794795069</v>
      </c>
      <c r="AD825" s="17">
        <f ca="1" t="shared" si="5720"/>
        <v>2.28718931134801</v>
      </c>
      <c r="AE825" s="16">
        <f ca="1" t="shared" si="5721"/>
        <v>4527.7262207838</v>
      </c>
      <c r="AF825" s="16">
        <f ca="1" t="shared" si="5722"/>
        <v>5171.86280666559</v>
      </c>
      <c r="AG825" s="16">
        <f ca="1" t="shared" si="5723"/>
        <v>6124.75033508233</v>
      </c>
      <c r="AH825" s="16">
        <f ca="1" t="shared" si="5724"/>
        <v>7429.20753109637</v>
      </c>
      <c r="AI825" s="16">
        <f ca="1" t="shared" si="5725"/>
        <v>9034.22526814231</v>
      </c>
      <c r="AJ825" s="18">
        <f ca="1" t="shared" si="5726"/>
        <v>40795.8091604701</v>
      </c>
      <c r="AK825" s="18">
        <f ca="1" t="shared" si="5727"/>
        <v>46920.8591293307</v>
      </c>
      <c r="AL825" s="18">
        <f ca="1" t="shared" si="5728"/>
        <v>59340.9828897872</v>
      </c>
      <c r="AM825" s="18">
        <f ca="1" t="shared" si="5729"/>
        <v>76545.5923624943</v>
      </c>
      <c r="AN825" s="18">
        <f ca="1" t="shared" si="5730"/>
        <v>91515.2275218424</v>
      </c>
      <c r="AO825" s="18">
        <f ca="1">C825/'Ejercicio 3 - TIR'!$D$7</f>
        <v>18621.3701184532</v>
      </c>
      <c r="AP825" s="18">
        <f ca="1" t="shared" si="5731"/>
        <v>22174.4390420169</v>
      </c>
      <c r="AQ825" s="18">
        <f ca="1" t="shared" si="5732"/>
        <v>28299.4890108775</v>
      </c>
      <c r="AR825" s="18">
        <f ca="1" t="shared" si="5733"/>
        <v>40719.612771334</v>
      </c>
      <c r="AS825" s="18">
        <f ca="1" t="shared" si="5734"/>
        <v>57924.2222440411</v>
      </c>
      <c r="AT825" s="18">
        <f ca="1" t="shared" si="5735"/>
        <v>72893.8574033892</v>
      </c>
      <c r="AU825" s="18">
        <f ca="1">AP825*'Ejercicio 3 - TIR'!$D$5</f>
        <v>11087.2195210084</v>
      </c>
      <c r="AV825" s="18">
        <f ca="1">AQ825*'Ejercicio 3 - TIR'!$D$5</f>
        <v>14149.7445054388</v>
      </c>
      <c r="AW825" s="18">
        <f ca="1">AR825*'Ejercicio 3 - TIR'!$D$5</f>
        <v>20359.806385667</v>
      </c>
      <c r="AX825" s="18">
        <f ca="1">AS825*'Ejercicio 3 - TIR'!$D$5</f>
        <v>28962.1111220205</v>
      </c>
      <c r="AY825" s="18">
        <f ca="1">AT825*'Ejercicio 3 - TIR'!$D$5</f>
        <v>36446.9287016946</v>
      </c>
      <c r="AZ825" s="18">
        <f ca="1" t="shared" ref="AZ825:BD825" si="6129">AJ825-AU825-AE825</f>
        <v>25180.8634186778</v>
      </c>
      <c r="BA825" s="18">
        <f ca="1" t="shared" si="6129"/>
        <v>27599.2518172264</v>
      </c>
      <c r="BB825" s="18">
        <f ca="1" t="shared" si="6129"/>
        <v>32856.4261690379</v>
      </c>
      <c r="BC825" s="18">
        <f ca="1" t="shared" si="6129"/>
        <v>40154.2737093774</v>
      </c>
      <c r="BD825" s="18">
        <f ca="1" t="shared" si="6129"/>
        <v>46034.0735520055</v>
      </c>
      <c r="BE825" s="18">
        <f ca="1" t="shared" ref="BE825:BI825" si="6130">AZ825/Z825</f>
        <v>21967.4305340879</v>
      </c>
      <c r="BF825" s="18">
        <f ca="1" t="shared" si="6130"/>
        <v>21078.4715439096</v>
      </c>
      <c r="BG825" s="18">
        <f ca="1" t="shared" si="6130"/>
        <v>21189.5012964402</v>
      </c>
      <c r="BH825" s="18">
        <f ca="1" t="shared" si="6130"/>
        <v>21349.0270455557</v>
      </c>
      <c r="BI825" s="18">
        <f ca="1" t="shared" si="6130"/>
        <v>20126.9188009952</v>
      </c>
      <c r="BJ825" s="18">
        <f ca="1" t="shared" si="5738"/>
        <v>70793.3231347652</v>
      </c>
      <c r="BK825" s="18">
        <f ca="1" t="shared" si="5739"/>
        <v>42590.5986975814</v>
      </c>
      <c r="BL825" s="18">
        <f ca="1" t="shared" si="5740"/>
        <v>113383.921832347</v>
      </c>
      <c r="BM825" s="18">
        <f ca="1">BK825*'Ejercicio 3 - TIR'!$D$5</f>
        <v>21295.2993487907</v>
      </c>
      <c r="BN825" s="18">
        <f ca="1" t="shared" si="5741"/>
        <v>92088.6224835559</v>
      </c>
      <c r="BO825" s="18">
        <f ca="1" t="shared" si="5742"/>
        <v>40262.7898034733</v>
      </c>
      <c r="BP825" s="18">
        <f ca="1" t="shared" si="5743"/>
        <v>-124058.955336513</v>
      </c>
      <c r="BQ825" s="18">
        <f ca="1" t="shared" ref="BQ825:BT825" si="6131">BE825</f>
        <v>21967.4305340879</v>
      </c>
      <c r="BR825" s="18">
        <f ca="1" t="shared" si="6131"/>
        <v>21078.4715439096</v>
      </c>
      <c r="BS825" s="18">
        <f ca="1" t="shared" si="6131"/>
        <v>21189.5012964402</v>
      </c>
      <c r="BT825" s="18">
        <f ca="1" t="shared" si="6131"/>
        <v>21349.0270455557</v>
      </c>
      <c r="BU825" s="18">
        <f ca="1" t="shared" si="5745"/>
        <v>60389.7086044685</v>
      </c>
      <c r="BV825" s="20">
        <f ca="1" t="shared" si="5746"/>
        <v>4.7930721116918</v>
      </c>
    </row>
    <row r="826" ht="15" customHeight="1" spans="1:74">
      <c r="A826" s="16">
        <v>825</v>
      </c>
      <c r="B826" s="17">
        <f ca="1" t="shared" ref="B826:F826" si="6132">RAND()</f>
        <v>0.144523194415193</v>
      </c>
      <c r="C826" s="18">
        <f ca="1">IF(B826&lt;=('Ejercicio 3 - TIR'!$D$13-'Ejercicio 3 - TIR'!$C$13)/('Ejercicio 3 - TIR'!$E$13-'Ejercicio 3 - TIR'!$C$13),'Ejercicio 3 - TIR'!$C$13+SQRT(('Ejercicio 3 - TIR'!$E$13-'Ejercicio 3 - TIR'!$C$13)*('Ejercicio 3 - TIR'!$D$13-'Ejercicio 3 - TIR'!$C$13)*B826),'Ejercicio 3 - TIR'!$E$13-SQRT(('Ejercicio 3 - TIR'!$E$13-'Ejercicio 3 - TIR'!$C$13)*('Ejercicio 3 - TIR'!$E$13-'Ejercicio 3 - TIR'!$D$13)*(1-B826)))</f>
        <v>67603.2412671227</v>
      </c>
      <c r="D826" s="17">
        <f ca="1" t="shared" si="6132"/>
        <v>0.722720725156398</v>
      </c>
      <c r="E826" s="18">
        <f ca="1">IF(D826&lt;=('Ejercicio 3 - TIR'!$D$14-'Ejercicio 3 - TIR'!$C$14)/('Ejercicio 3 - TIR'!$E$14-'Ejercicio 3 - TIR'!$C$14),'Ejercicio 3 - TIR'!$C$14+SQRT(('Ejercicio 3 - TIR'!$E$14-'Ejercicio 3 - TIR'!$C$14)*('Ejercicio 3 - TIR'!$D$14-'Ejercicio 3 - TIR'!$C$14)*D826),'Ejercicio 3 - TIR'!$E$14-SQRT(('Ejercicio 3 - TIR'!$E$14-'Ejercicio 3 - TIR'!$C$14)*('Ejercicio 3 - TIR'!$E$14-'Ejercicio 3 - TIR'!$D$14)*(1-D826)))</f>
        <v>33550.8224379739</v>
      </c>
      <c r="F826" s="17">
        <f ca="1" t="shared" si="6132"/>
        <v>0.279854788445429</v>
      </c>
      <c r="G826" s="18">
        <f ca="1">IF(F826&lt;=('Ejercicio 3 - TIR'!$D$18-'Ejercicio 3 - TIR'!$C$18)/('Ejercicio 3 - TIR'!$E$18-'Ejercicio 3 - TIR'!$C$18),'Ejercicio 3 - TIR'!$C$18+SQRT(('Ejercicio 3 - TIR'!$E$18-'Ejercicio 3 - TIR'!$C$18)*('Ejercicio 3 - TIR'!$D$18-'Ejercicio 3 - TIR'!$C$18)*F826),'Ejercicio 3 - TIR'!$E$18-SQRT(('Ejercicio 3 - TIR'!$E$18-'Ejercicio 3 - TIR'!$C$18)*('Ejercicio 3 - TIR'!$E$18-'Ejercicio 3 - TIR'!$D$18)*(1-F826)))</f>
        <v>36479.0599832703</v>
      </c>
      <c r="H826" s="17">
        <f ca="1" t="shared" ref="H826:L826" si="6133">RAND()</f>
        <v>0.692129458431839</v>
      </c>
      <c r="I826" s="18">
        <f ca="1">IF(H826&lt;=('Ejercicio 3 - TIR'!$D$18-'Ejercicio 3 - TIR'!$C$18)/('Ejercicio 3 - TIR'!$E$18-'Ejercicio 3 - TIR'!$C$18),'Ejercicio 3 - TIR'!$C$18+SQRT(('Ejercicio 3 - TIR'!$E$18-'Ejercicio 3 - TIR'!$C$18)*('Ejercicio 3 - TIR'!$D$18-'Ejercicio 3 - TIR'!$C$18)*H826),'Ejercicio 3 - TIR'!$E$18-SQRT(('Ejercicio 3 - TIR'!$E$18-'Ejercicio 3 - TIR'!$C$18)*('Ejercicio 3 - TIR'!$E$18-'Ejercicio 3 - TIR'!$D$18)*(1-H826)))</f>
        <v>40194.7642495282</v>
      </c>
      <c r="J826" s="17">
        <f ca="1" t="shared" si="6133"/>
        <v>0.220613892155266</v>
      </c>
      <c r="K826" s="18">
        <f ca="1">IF(J826&lt;=('Ejercicio 3 - TIR'!$D$18-'Ejercicio 3 - TIR'!$C$18)/('Ejercicio 3 - TIR'!$E$18-'Ejercicio 3 - TIR'!$C$18),'Ejercicio 3 - TIR'!$C$18+SQRT(('Ejercicio 3 - TIR'!$E$18-'Ejercicio 3 - TIR'!$C$18)*('Ejercicio 3 - TIR'!$D$18-'Ejercicio 3 - TIR'!$C$18)*J826),'Ejercicio 3 - TIR'!$E$18-SQRT(('Ejercicio 3 - TIR'!$E$18-'Ejercicio 3 - TIR'!$C$18)*('Ejercicio 3 - TIR'!$E$18-'Ejercicio 3 - TIR'!$D$18)*(1-J826)))</f>
        <v>35752.5719311704</v>
      </c>
      <c r="L826" s="17">
        <f ca="1" t="shared" si="6133"/>
        <v>0.0903249416179588</v>
      </c>
      <c r="M826" s="18">
        <f ca="1">IF(L826&lt;=('Ejercicio 3 - TIR'!$D$18-'Ejercicio 3 - TIR'!$C$18)/('Ejercicio 3 - TIR'!$E$18-'Ejercicio 3 - TIR'!$C$18),'Ejercicio 3 - TIR'!$C$18+SQRT(('Ejercicio 3 - TIR'!$E$18-'Ejercicio 3 - TIR'!$C$18)*('Ejercicio 3 - TIR'!$D$18-'Ejercicio 3 - TIR'!$C$18)*L826),'Ejercicio 3 - TIR'!$E$18-SQRT(('Ejercicio 3 - TIR'!$E$18-'Ejercicio 3 - TIR'!$C$18)*('Ejercicio 3 - TIR'!$E$18-'Ejercicio 3 - TIR'!$D$18)*(1-L826)))</f>
        <v>33680.8614810522</v>
      </c>
      <c r="N826" s="17">
        <f ca="1" t="shared" ref="N826:R826" si="6134">RAND()</f>
        <v>0.242411979314254</v>
      </c>
      <c r="O826" s="18">
        <f ca="1">IF(N826&lt;=('Ejercicio 3 - TIR'!$D$18-'Ejercicio 3 - TIR'!$C$18)/('Ejercicio 3 - TIR'!$E$18-'Ejercicio 3 - TIR'!$C$18),'Ejercicio 3 - TIR'!$C$18+SQRT(('Ejercicio 3 - TIR'!$E$18-'Ejercicio 3 - TIR'!$C$18)*('Ejercicio 3 - TIR'!$D$18-'Ejercicio 3 - TIR'!$C$18)*N826),'Ejercicio 3 - TIR'!$E$18-SQRT(('Ejercicio 3 - TIR'!$E$18-'Ejercicio 3 - TIR'!$C$18)*('Ejercicio 3 - TIR'!$E$18-'Ejercicio 3 - TIR'!$D$18)*(1-N826)))</f>
        <v>36030.0743691217</v>
      </c>
      <c r="P826" s="17">
        <f ca="1" t="shared" si="6134"/>
        <v>0.73270218592854</v>
      </c>
      <c r="Q826" s="19">
        <f ca="1">IF(P826&lt;=('Ejercicio 3 - TIR'!$D$22-'Ejercicio 3 - TIR'!$C$22)/('Ejercicio 3 - TIR'!$E$22-'Ejercicio 3 - TIR'!$C$22),'Ejercicio 3 - TIR'!$C$22+SQRT(('Ejercicio 3 - TIR'!$E$22-'Ejercicio 3 - TIR'!$C$22)*('Ejercicio 3 - TIR'!$D$22-'Ejercicio 3 - TIR'!$C$22)*P826),'Ejercicio 3 - TIR'!$E$22-SQRT(('Ejercicio 3 - TIR'!$E$22-'Ejercicio 3 - TIR'!$C$22)*('Ejercicio 3 - TIR'!$E$22-'Ejercicio 3 - TIR'!$D$22)*(1-P826)))</f>
        <v>0.158065185997401</v>
      </c>
      <c r="R826" s="17">
        <f ca="1" t="shared" si="6134"/>
        <v>0.170301732537124</v>
      </c>
      <c r="S826" s="19">
        <f ca="1">IF(R826&lt;=('Ejercicio 3 - TIR'!$D$23-'Ejercicio 3 - TIR'!$C$23)/('Ejercicio 3 - TIR'!$E$23-'Ejercicio 3 - TIR'!$C$23),'Ejercicio 3 - TIR'!$C$23+SQRT(('Ejercicio 3 - TIR'!$E$23-'Ejercicio 3 - TIR'!$C$23)*('Ejercicio 3 - TIR'!$D$23-'Ejercicio 3 - TIR'!$C$23)*R826),'Ejercicio 3 - TIR'!$E$23-SQRT(('Ejercicio 3 - TIR'!$E$23-'Ejercicio 3 - TIR'!$C$23)*('Ejercicio 3 - TIR'!$E$23-'Ejercicio 3 - TIR'!$D$23)*(1-R826)))</f>
        <v>0.137508372813224</v>
      </c>
      <c r="T826" s="17">
        <f ca="1" t="shared" ref="T826:X826" si="6135">RAND()</f>
        <v>0.432196717051968</v>
      </c>
      <c r="U826" s="19">
        <f ca="1">IF(T826&lt;=('Ejercicio 3 - TIR'!$D$24-'Ejercicio 3 - TIR'!$C$24)/('Ejercicio 3 - TIR'!$E$24-'Ejercicio 3 - TIR'!$C$24),'Ejercicio 3 - TIR'!$C$24+SQRT(('Ejercicio 3 - TIR'!$E$24-'Ejercicio 3 - TIR'!$C$24)*('Ejercicio 3 - TIR'!$D$24-'Ejercicio 3 - TIR'!$C$24)*T826),'Ejercicio 3 - TIR'!$E$24-SQRT(('Ejercicio 3 - TIR'!$E$24-'Ejercicio 3 - TIR'!$C$24)*('Ejercicio 3 - TIR'!$E$24-'Ejercicio 3 - TIR'!$D$24)*(1-T826)))</f>
        <v>0.180127086985593</v>
      </c>
      <c r="V826" s="17">
        <f ca="1" t="shared" si="6135"/>
        <v>0.971147743281889</v>
      </c>
      <c r="W826" s="19">
        <f ca="1">IF(V826&lt;=('Ejercicio 3 - TIR'!$D$25-'Ejercicio 3 - TIR'!$C$25)/('Ejercicio 3 - TIR'!$E$25-'Ejercicio 3 - TIR'!$C$25),'Ejercicio 3 - TIR'!$C$25+SQRT(('Ejercicio 3 - TIR'!$E$25-'Ejercicio 3 - TIR'!$C$25)*('Ejercicio 3 - TIR'!$D$25-'Ejercicio 3 - TIR'!$C$25)*V826),'Ejercicio 3 - TIR'!$E$25-SQRT(('Ejercicio 3 - TIR'!$E$25-'Ejercicio 3 - TIR'!$C$25)*('Ejercicio 3 - TIR'!$E$25-'Ejercicio 3 - TIR'!$D$25)*(1-V826)))</f>
        <v>0.239950975245658</v>
      </c>
      <c r="X826" s="17">
        <f ca="1" t="shared" si="6135"/>
        <v>0.898655693911802</v>
      </c>
      <c r="Y826" s="19">
        <f ca="1">IF(X826&lt;=('Ejercicio 3 - TIR'!$D$26-'Ejercicio 3 - TIR'!$C$26)/('Ejercicio 3 - TIR'!$E$26-'Ejercicio 3 - TIR'!$C$26),'Ejercicio 3 - TIR'!$C$26+SQRT(('Ejercicio 3 - TIR'!$E$26-'Ejercicio 3 - TIR'!$C$26)*('Ejercicio 3 - TIR'!$D$26-'Ejercicio 3 - TIR'!$C$26)*X826),'Ejercicio 3 - TIR'!$E$26-SQRT(('Ejercicio 3 - TIR'!$E$26-'Ejercicio 3 - TIR'!$C$26)*('Ejercicio 3 - TIR'!$E$26-'Ejercicio 3 - TIR'!$D$26)*(1-X826)))</f>
        <v>0.256606427103235</v>
      </c>
      <c r="Z826" s="17">
        <f ca="1" t="shared" si="5716"/>
        <v>1.1580651859974</v>
      </c>
      <c r="AA826" s="17">
        <f ca="1" t="shared" si="5717"/>
        <v>1.31730884533555</v>
      </c>
      <c r="AB826" s="17">
        <f ca="1" t="shared" si="5718"/>
        <v>1.55459185030619</v>
      </c>
      <c r="AC826" s="17">
        <f ca="1" t="shared" si="5719"/>
        <v>1.92761768089612</v>
      </c>
      <c r="AD826" s="17">
        <f ca="1" t="shared" si="5720"/>
        <v>2.42225676681189</v>
      </c>
      <c r="AE826" s="16">
        <f ca="1" t="shared" si="5721"/>
        <v>5303.21698902412</v>
      </c>
      <c r="AF826" s="16">
        <f ca="1" t="shared" si="5722"/>
        <v>6032.45372786026</v>
      </c>
      <c r="AG826" s="16">
        <f ca="1" t="shared" si="5723"/>
        <v>7119.06204523511</v>
      </c>
      <c r="AH826" s="16">
        <f ca="1" t="shared" si="5724"/>
        <v>8827.28792582362</v>
      </c>
      <c r="AI826" s="16">
        <f ca="1" t="shared" si="5725"/>
        <v>11092.4267414807</v>
      </c>
      <c r="AJ826" s="18">
        <f ca="1" t="shared" si="5726"/>
        <v>42245.1293845362</v>
      </c>
      <c r="AK826" s="18">
        <f ca="1" t="shared" si="5727"/>
        <v>52948.9184820805</v>
      </c>
      <c r="AL826" s="18">
        <f ca="1" t="shared" si="5728"/>
        <v>55580.6569516835</v>
      </c>
      <c r="AM826" s="18">
        <f ca="1" t="shared" si="5729"/>
        <v>64923.8240986891</v>
      </c>
      <c r="AN826" s="18">
        <f ca="1" t="shared" si="5730"/>
        <v>87274.0914493406</v>
      </c>
      <c r="AO826" s="18">
        <f ca="1">C826/'Ejercicio 3 - TIR'!$D$7</f>
        <v>13520.6482534245</v>
      </c>
      <c r="AP826" s="18">
        <f ca="1" t="shared" si="5731"/>
        <v>28724.4811311117</v>
      </c>
      <c r="AQ826" s="18">
        <f ca="1" t="shared" si="5732"/>
        <v>39428.270228656</v>
      </c>
      <c r="AR826" s="18">
        <f ca="1" t="shared" si="5733"/>
        <v>42060.008698259</v>
      </c>
      <c r="AS826" s="18">
        <f ca="1" t="shared" si="5734"/>
        <v>51403.1758452646</v>
      </c>
      <c r="AT826" s="18">
        <f ca="1" t="shared" si="5735"/>
        <v>73753.4431959161</v>
      </c>
      <c r="AU826" s="18">
        <f ca="1">AP826*'Ejercicio 3 - TIR'!$D$5</f>
        <v>14362.2405655559</v>
      </c>
      <c r="AV826" s="18">
        <f ca="1">AQ826*'Ejercicio 3 - TIR'!$D$5</f>
        <v>19714.135114328</v>
      </c>
      <c r="AW826" s="18">
        <f ca="1">AR826*'Ejercicio 3 - TIR'!$D$5</f>
        <v>21030.0043491295</v>
      </c>
      <c r="AX826" s="18">
        <f ca="1">AS826*'Ejercicio 3 - TIR'!$D$5</f>
        <v>25701.5879226323</v>
      </c>
      <c r="AY826" s="18">
        <f ca="1">AT826*'Ejercicio 3 - TIR'!$D$5</f>
        <v>36876.721597958</v>
      </c>
      <c r="AZ826" s="18">
        <f ca="1" t="shared" ref="AZ826:BD826" si="6136">AJ826-AU826-AE826</f>
        <v>22579.6718299563</v>
      </c>
      <c r="BA826" s="18">
        <f ca="1" t="shared" si="6136"/>
        <v>27202.3296398923</v>
      </c>
      <c r="BB826" s="18">
        <f ca="1" t="shared" si="6136"/>
        <v>27431.5905573189</v>
      </c>
      <c r="BC826" s="18">
        <f ca="1" t="shared" si="6136"/>
        <v>30394.9482502332</v>
      </c>
      <c r="BD826" s="18">
        <f ca="1" t="shared" si="6136"/>
        <v>39304.9431099018</v>
      </c>
      <c r="BE826" s="18">
        <f ca="1" t="shared" ref="BE826:BI826" si="6137">AZ826/Z826</f>
        <v>19497.7554830035</v>
      </c>
      <c r="BF826" s="18">
        <f ca="1" t="shared" si="6137"/>
        <v>20649.9255935409</v>
      </c>
      <c r="BG826" s="18">
        <f ca="1" t="shared" si="6137"/>
        <v>17645.5257705847</v>
      </c>
      <c r="BH826" s="18">
        <f ca="1" t="shared" si="6137"/>
        <v>15768.1414481025</v>
      </c>
      <c r="BI826" s="18">
        <f ca="1" t="shared" si="6137"/>
        <v>16226.5799598256</v>
      </c>
      <c r="BJ826" s="18">
        <f ca="1" t="shared" si="5738"/>
        <v>81268.7066824866</v>
      </c>
      <c r="BK826" s="18">
        <f ca="1" t="shared" si="5739"/>
        <v>32750.4817235409</v>
      </c>
      <c r="BL826" s="18">
        <f ca="1" t="shared" si="5740"/>
        <v>114019.188406028</v>
      </c>
      <c r="BM826" s="18">
        <f ca="1">BK826*'Ejercicio 3 - TIR'!$D$5</f>
        <v>16375.2408617705</v>
      </c>
      <c r="BN826" s="18">
        <f ca="1" t="shared" si="5741"/>
        <v>97643.9475442571</v>
      </c>
      <c r="BO826" s="18">
        <f ca="1" t="shared" si="5742"/>
        <v>40311.1465646862</v>
      </c>
      <c r="BP826" s="18">
        <f ca="1" t="shared" si="5743"/>
        <v>-101154.063705097</v>
      </c>
      <c r="BQ826" s="18">
        <f ca="1" t="shared" ref="BQ826:BT826" si="6138">BE826</f>
        <v>19497.7554830035</v>
      </c>
      <c r="BR826" s="18">
        <f ca="1" t="shared" si="6138"/>
        <v>20649.9255935409</v>
      </c>
      <c r="BS826" s="18">
        <f ca="1" t="shared" si="6138"/>
        <v>17645.5257705847</v>
      </c>
      <c r="BT826" s="18">
        <f ca="1" t="shared" si="6138"/>
        <v>15768.1414481025</v>
      </c>
      <c r="BU826" s="18">
        <f ca="1" t="shared" si="5745"/>
        <v>56537.7265245118</v>
      </c>
      <c r="BV826" s="20">
        <f ca="1" t="shared" si="5746"/>
        <v>7.57759694639126</v>
      </c>
    </row>
    <row r="827" ht="15" customHeight="1" spans="1:74">
      <c r="A827" s="16">
        <v>826</v>
      </c>
      <c r="B827" s="17">
        <f ca="1" t="shared" ref="B827:F827" si="6139">RAND()</f>
        <v>0.30011527589218</v>
      </c>
      <c r="C827" s="18">
        <f ca="1">IF(B827&lt;=('Ejercicio 3 - TIR'!$D$13-'Ejercicio 3 - TIR'!$C$13)/('Ejercicio 3 - TIR'!$E$13-'Ejercicio 3 - TIR'!$C$13),'Ejercicio 3 - TIR'!$C$13+SQRT(('Ejercicio 3 - TIR'!$E$13-'Ejercicio 3 - TIR'!$C$13)*('Ejercicio 3 - TIR'!$D$13-'Ejercicio 3 - TIR'!$C$13)*B827),'Ejercicio 3 - TIR'!$E$13-SQRT(('Ejercicio 3 - TIR'!$E$13-'Ejercicio 3 - TIR'!$C$13)*('Ejercicio 3 - TIR'!$E$13-'Ejercicio 3 - TIR'!$D$13)*(1-B827)))</f>
        <v>71019.6330435692</v>
      </c>
      <c r="D827" s="17">
        <f ca="1" t="shared" si="6139"/>
        <v>0.210583072993865</v>
      </c>
      <c r="E827" s="18">
        <f ca="1">IF(D827&lt;=('Ejercicio 3 - TIR'!$D$14-'Ejercicio 3 - TIR'!$C$14)/('Ejercicio 3 - TIR'!$E$14-'Ejercicio 3 - TIR'!$C$14),'Ejercicio 3 - TIR'!$C$14+SQRT(('Ejercicio 3 - TIR'!$E$14-'Ejercicio 3 - TIR'!$C$14)*('Ejercicio 3 - TIR'!$D$14-'Ejercicio 3 - TIR'!$C$14)*D827),'Ejercicio 3 - TIR'!$E$14-SQRT(('Ejercicio 3 - TIR'!$E$14-'Ejercicio 3 - TIR'!$C$14)*('Ejercicio 3 - TIR'!$E$14-'Ejercicio 3 - TIR'!$D$14)*(1-D827)))</f>
        <v>28974.1326694689</v>
      </c>
      <c r="F827" s="17">
        <f ca="1" t="shared" si="6139"/>
        <v>0.327127271606345</v>
      </c>
      <c r="G827" s="18">
        <f ca="1">IF(F827&lt;=('Ejercicio 3 - TIR'!$D$18-'Ejercicio 3 - TIR'!$C$18)/('Ejercicio 3 - TIR'!$E$18-'Ejercicio 3 - TIR'!$C$18),'Ejercicio 3 - TIR'!$C$18+SQRT(('Ejercicio 3 - TIR'!$E$18-'Ejercicio 3 - TIR'!$C$18)*('Ejercicio 3 - TIR'!$D$18-'Ejercicio 3 - TIR'!$C$18)*F827),'Ejercicio 3 - TIR'!$E$18-SQRT(('Ejercicio 3 - TIR'!$E$18-'Ejercicio 3 - TIR'!$C$18)*('Ejercicio 3 - TIR'!$E$18-'Ejercicio 3 - TIR'!$D$18)*(1-F827)))</f>
        <v>37004.9333145257</v>
      </c>
      <c r="H827" s="17">
        <f ca="1" t="shared" ref="H827:L827" si="6140">RAND()</f>
        <v>0.540324912862393</v>
      </c>
      <c r="I827" s="18">
        <f ca="1">IF(H827&lt;=('Ejercicio 3 - TIR'!$D$18-'Ejercicio 3 - TIR'!$C$18)/('Ejercicio 3 - TIR'!$E$18-'Ejercicio 3 - TIR'!$C$18),'Ejercicio 3 - TIR'!$C$18+SQRT(('Ejercicio 3 - TIR'!$E$18-'Ejercicio 3 - TIR'!$C$18)*('Ejercicio 3 - TIR'!$D$18-'Ejercicio 3 - TIR'!$C$18)*H827),'Ejercicio 3 - TIR'!$E$18-SQRT(('Ejercicio 3 - TIR'!$E$18-'Ejercicio 3 - TIR'!$C$18)*('Ejercicio 3 - TIR'!$E$18-'Ejercicio 3 - TIR'!$D$18)*(1-H827)))</f>
        <v>39002.7072000237</v>
      </c>
      <c r="J827" s="17">
        <f ca="1" t="shared" si="6140"/>
        <v>0.977748830003212</v>
      </c>
      <c r="K827" s="18">
        <f ca="1">IF(J827&lt;=('Ejercicio 3 - TIR'!$D$18-'Ejercicio 3 - TIR'!$C$18)/('Ejercicio 3 - TIR'!$E$18-'Ejercicio 3 - TIR'!$C$18),'Ejercicio 3 - TIR'!$C$18+SQRT(('Ejercicio 3 - TIR'!$E$18-'Ejercicio 3 - TIR'!$C$18)*('Ejercicio 3 - TIR'!$D$18-'Ejercicio 3 - TIR'!$C$18)*J827),'Ejercicio 3 - TIR'!$E$18-SQRT(('Ejercicio 3 - TIR'!$E$18-'Ejercicio 3 - TIR'!$C$18)*('Ejercicio 3 - TIR'!$E$18-'Ejercicio 3 - TIR'!$D$18)*(1-J827)))</f>
        <v>43708.1649680555</v>
      </c>
      <c r="L827" s="17">
        <f ca="1" t="shared" si="6140"/>
        <v>0.437962823597885</v>
      </c>
      <c r="M827" s="18">
        <f ca="1">IF(L827&lt;=('Ejercicio 3 - TIR'!$D$18-'Ejercicio 3 - TIR'!$C$18)/('Ejercicio 3 - TIR'!$E$18-'Ejercicio 3 - TIR'!$C$18),'Ejercicio 3 - TIR'!$C$18+SQRT(('Ejercicio 3 - TIR'!$E$18-'Ejercicio 3 - TIR'!$C$18)*('Ejercicio 3 - TIR'!$D$18-'Ejercicio 3 - TIR'!$C$18)*L827),'Ejercicio 3 - TIR'!$E$18-SQRT(('Ejercicio 3 - TIR'!$E$18-'Ejercicio 3 - TIR'!$C$18)*('Ejercicio 3 - TIR'!$E$18-'Ejercicio 3 - TIR'!$D$18)*(1-L827)))</f>
        <v>38105.2096542707</v>
      </c>
      <c r="N827" s="17">
        <f ca="1" t="shared" ref="N827:R827" si="6141">RAND()</f>
        <v>0.476875053785375</v>
      </c>
      <c r="O827" s="18">
        <f ca="1">IF(N827&lt;=('Ejercicio 3 - TIR'!$D$18-'Ejercicio 3 - TIR'!$C$18)/('Ejercicio 3 - TIR'!$E$18-'Ejercicio 3 - TIR'!$C$18),'Ejercicio 3 - TIR'!$C$18+SQRT(('Ejercicio 3 - TIR'!$E$18-'Ejercicio 3 - TIR'!$C$18)*('Ejercicio 3 - TIR'!$D$18-'Ejercicio 3 - TIR'!$C$18)*N827),'Ejercicio 3 - TIR'!$E$18-SQRT(('Ejercicio 3 - TIR'!$E$18-'Ejercicio 3 - TIR'!$C$18)*('Ejercicio 3 - TIR'!$E$18-'Ejercicio 3 - TIR'!$D$18)*(1-N827)))</f>
        <v>38457.6153889738</v>
      </c>
      <c r="P827" s="17">
        <f ca="1" t="shared" si="6141"/>
        <v>0.733695670290258</v>
      </c>
      <c r="Q827" s="19">
        <f ca="1">IF(P827&lt;=('Ejercicio 3 - TIR'!$D$22-'Ejercicio 3 - TIR'!$C$22)/('Ejercicio 3 - TIR'!$E$22-'Ejercicio 3 - TIR'!$C$22),'Ejercicio 3 - TIR'!$C$22+SQRT(('Ejercicio 3 - TIR'!$E$22-'Ejercicio 3 - TIR'!$C$22)*('Ejercicio 3 - TIR'!$D$22-'Ejercicio 3 - TIR'!$C$22)*P827),'Ejercicio 3 - TIR'!$E$22-SQRT(('Ejercicio 3 - TIR'!$E$22-'Ejercicio 3 - TIR'!$C$22)*('Ejercicio 3 - TIR'!$E$22-'Ejercicio 3 - TIR'!$D$22)*(1-P827)))</f>
        <v>0.158105987268718</v>
      </c>
      <c r="R827" s="17">
        <f ca="1" t="shared" si="6141"/>
        <v>0.855472284804989</v>
      </c>
      <c r="S827" s="19">
        <f ca="1">IF(R827&lt;=('Ejercicio 3 - TIR'!$D$23-'Ejercicio 3 - TIR'!$C$23)/('Ejercicio 3 - TIR'!$E$23-'Ejercicio 3 - TIR'!$C$23),'Ejercicio 3 - TIR'!$C$23+SQRT(('Ejercicio 3 - TIR'!$E$23-'Ejercicio 3 - TIR'!$C$23)*('Ejercicio 3 - TIR'!$D$23-'Ejercicio 3 - TIR'!$C$23)*R827),'Ejercicio 3 - TIR'!$E$23-SQRT(('Ejercicio 3 - TIR'!$E$23-'Ejercicio 3 - TIR'!$C$23)*('Ejercicio 3 - TIR'!$E$23-'Ejercicio 3 - TIR'!$D$23)*(1-R827)))</f>
        <v>0.163870837363613</v>
      </c>
      <c r="T827" s="17">
        <f ca="1" t="shared" ref="T827:X827" si="6142">RAND()</f>
        <v>0.798357225665466</v>
      </c>
      <c r="U827" s="19">
        <f ca="1">IF(T827&lt;=('Ejercicio 3 - TIR'!$D$24-'Ejercicio 3 - TIR'!$C$24)/('Ejercicio 3 - TIR'!$E$24-'Ejercicio 3 - TIR'!$C$24),'Ejercicio 3 - TIR'!$C$24+SQRT(('Ejercicio 3 - TIR'!$E$24-'Ejercicio 3 - TIR'!$C$24)*('Ejercicio 3 - TIR'!$D$24-'Ejercicio 3 - TIR'!$C$24)*T827),'Ejercicio 3 - TIR'!$E$24-SQRT(('Ejercicio 3 - TIR'!$E$24-'Ejercicio 3 - TIR'!$C$24)*('Ejercicio 3 - TIR'!$E$24-'Ejercicio 3 - TIR'!$D$24)*(1-T827)))</f>
        <v>0.19623869178398</v>
      </c>
      <c r="V827" s="17">
        <f ca="1" t="shared" si="6142"/>
        <v>0.854558618799243</v>
      </c>
      <c r="W827" s="19">
        <f ca="1">IF(V827&lt;=('Ejercicio 3 - TIR'!$D$25-'Ejercicio 3 - TIR'!$C$25)/('Ejercicio 3 - TIR'!$E$25-'Ejercicio 3 - TIR'!$C$25),'Ejercicio 3 - TIR'!$C$25+SQRT(('Ejercicio 3 - TIR'!$E$25-'Ejercicio 3 - TIR'!$C$25)*('Ejercicio 3 - TIR'!$D$25-'Ejercicio 3 - TIR'!$C$25)*V827),'Ejercicio 3 - TIR'!$E$25-SQRT(('Ejercicio 3 - TIR'!$E$25-'Ejercicio 3 - TIR'!$C$25)*('Ejercicio 3 - TIR'!$E$25-'Ejercicio 3 - TIR'!$D$25)*(1-V827)))</f>
        <v>0.227437978055975</v>
      </c>
      <c r="X827" s="17">
        <f ca="1" t="shared" si="6142"/>
        <v>0.443012867654221</v>
      </c>
      <c r="Y827" s="19">
        <f ca="1">IF(X827&lt;=('Ejercicio 3 - TIR'!$D$26-'Ejercicio 3 - TIR'!$C$26)/('Ejercicio 3 - TIR'!$E$26-'Ejercicio 3 - TIR'!$C$26),'Ejercicio 3 - TIR'!$C$26+SQRT(('Ejercicio 3 - TIR'!$E$26-'Ejercicio 3 - TIR'!$C$26)*('Ejercicio 3 - TIR'!$D$26-'Ejercicio 3 - TIR'!$C$26)*X827),'Ejercicio 3 - TIR'!$E$26-SQRT(('Ejercicio 3 - TIR'!$E$26-'Ejercicio 3 - TIR'!$C$26)*('Ejercicio 3 - TIR'!$E$26-'Ejercicio 3 - TIR'!$D$26)*(1-X827)))</f>
        <v>0.225157220031556</v>
      </c>
      <c r="Z827" s="17">
        <f ca="1" t="shared" si="5716"/>
        <v>1.15810598726872</v>
      </c>
      <c r="AA827" s="17">
        <f ca="1" t="shared" si="5717"/>
        <v>1.34788578515826</v>
      </c>
      <c r="AB827" s="17">
        <f ca="1" t="shared" si="5718"/>
        <v>1.61239312831194</v>
      </c>
      <c r="AC827" s="17">
        <f ca="1" t="shared" si="5719"/>
        <v>1.97911256124655</v>
      </c>
      <c r="AD827" s="17">
        <f ca="1" t="shared" si="5720"/>
        <v>2.42472404366636</v>
      </c>
      <c r="AE827" s="16">
        <f ca="1" t="shared" si="5721"/>
        <v>4580.9838509612</v>
      </c>
      <c r="AF827" s="16">
        <f ca="1" t="shared" si="5722"/>
        <v>5331.6735105674</v>
      </c>
      <c r="AG827" s="16">
        <f ca="1" t="shared" si="5723"/>
        <v>6377.95414530044</v>
      </c>
      <c r="AH827" s="16">
        <f ca="1" t="shared" si="5724"/>
        <v>7828.5431402413</v>
      </c>
      <c r="AI827" s="16">
        <f ca="1" t="shared" si="5725"/>
        <v>9591.19615059514</v>
      </c>
      <c r="AJ827" s="18">
        <f ca="1" t="shared" si="5726"/>
        <v>42855.6348300318</v>
      </c>
      <c r="AK827" s="18">
        <f ca="1" t="shared" si="5727"/>
        <v>52571.1946176016</v>
      </c>
      <c r="AL827" s="18">
        <f ca="1" t="shared" si="5728"/>
        <v>70474.7448456172</v>
      </c>
      <c r="AM827" s="18">
        <f ca="1" t="shared" si="5729"/>
        <v>75414.4990757005</v>
      </c>
      <c r="AN827" s="18">
        <f ca="1" t="shared" si="5730"/>
        <v>93249.104695718</v>
      </c>
      <c r="AO827" s="18">
        <f ca="1">C827/'Ejercicio 3 - TIR'!$D$7</f>
        <v>14203.9266087138</v>
      </c>
      <c r="AP827" s="18">
        <f ca="1" t="shared" si="5731"/>
        <v>28651.708221318</v>
      </c>
      <c r="AQ827" s="18">
        <f ca="1" t="shared" si="5732"/>
        <v>38367.2680088877</v>
      </c>
      <c r="AR827" s="18">
        <f ca="1" t="shared" si="5733"/>
        <v>56270.8182369033</v>
      </c>
      <c r="AS827" s="18">
        <f ca="1" t="shared" si="5734"/>
        <v>61210.5724669866</v>
      </c>
      <c r="AT827" s="18">
        <f ca="1" t="shared" si="5735"/>
        <v>79045.1780870042</v>
      </c>
      <c r="AU827" s="18">
        <f ca="1">AP827*'Ejercicio 3 - TIR'!$D$5</f>
        <v>14325.854110659</v>
      </c>
      <c r="AV827" s="18">
        <f ca="1">AQ827*'Ejercicio 3 - TIR'!$D$5</f>
        <v>19183.6340044439</v>
      </c>
      <c r="AW827" s="18">
        <f ca="1">AR827*'Ejercicio 3 - TIR'!$D$5</f>
        <v>28135.4091184517</v>
      </c>
      <c r="AX827" s="18">
        <f ca="1">AS827*'Ejercicio 3 - TIR'!$D$5</f>
        <v>30605.2862334933</v>
      </c>
      <c r="AY827" s="18">
        <f ca="1">AT827*'Ejercicio 3 - TIR'!$D$5</f>
        <v>39522.5890435021</v>
      </c>
      <c r="AZ827" s="18">
        <f ca="1" t="shared" ref="AZ827:BD827" si="6143">AJ827-AU827-AE827</f>
        <v>23948.7968684116</v>
      </c>
      <c r="BA827" s="18">
        <f ca="1" t="shared" si="6143"/>
        <v>28055.8871025903</v>
      </c>
      <c r="BB827" s="18">
        <f ca="1" t="shared" si="6143"/>
        <v>35961.3815818651</v>
      </c>
      <c r="BC827" s="18">
        <f ca="1" t="shared" si="6143"/>
        <v>36980.6697019659</v>
      </c>
      <c r="BD827" s="18">
        <f ca="1" t="shared" si="6143"/>
        <v>44135.3195016208</v>
      </c>
      <c r="BE827" s="18">
        <f ca="1" t="shared" ref="BE827:BI827" si="6144">AZ827/Z827</f>
        <v>20679.2790398162</v>
      </c>
      <c r="BF827" s="18">
        <f ca="1" t="shared" si="6144"/>
        <v>20814.7362421336</v>
      </c>
      <c r="BG827" s="18">
        <f ca="1" t="shared" si="6144"/>
        <v>22303.11017234</v>
      </c>
      <c r="BH827" s="18">
        <f ca="1" t="shared" si="6144"/>
        <v>18685.4807685488</v>
      </c>
      <c r="BI827" s="18">
        <f ca="1" t="shared" si="6144"/>
        <v>18202.2030989081</v>
      </c>
      <c r="BJ827" s="18">
        <f ca="1" t="shared" si="5738"/>
        <v>70254.2761280401</v>
      </c>
      <c r="BK827" s="18">
        <f ca="1" t="shared" si="5739"/>
        <v>34440.6023626208</v>
      </c>
      <c r="BL827" s="18">
        <f ca="1" t="shared" si="5740"/>
        <v>104694.878490661</v>
      </c>
      <c r="BM827" s="18">
        <f ca="1">BK827*'Ejercicio 3 - TIR'!$D$5</f>
        <v>17220.3011813104</v>
      </c>
      <c r="BN827" s="18">
        <f ca="1" t="shared" si="5741"/>
        <v>87474.5773093505</v>
      </c>
      <c r="BO827" s="18">
        <f ca="1" t="shared" si="5742"/>
        <v>36076.0959738258</v>
      </c>
      <c r="BP827" s="18">
        <f ca="1" t="shared" si="5743"/>
        <v>-99993.7657130381</v>
      </c>
      <c r="BQ827" s="18">
        <f ca="1" t="shared" ref="BQ827:BT827" si="6145">BE827</f>
        <v>20679.2790398162</v>
      </c>
      <c r="BR827" s="18">
        <f ca="1" t="shared" si="6145"/>
        <v>20814.7362421336</v>
      </c>
      <c r="BS827" s="18">
        <f ca="1" t="shared" si="6145"/>
        <v>22303.11017234</v>
      </c>
      <c r="BT827" s="18">
        <f ca="1" t="shared" si="6145"/>
        <v>18685.4807685488</v>
      </c>
      <c r="BU827" s="18">
        <f ca="1" t="shared" si="5745"/>
        <v>54278.2990727339</v>
      </c>
      <c r="BV827" s="20">
        <f ca="1" t="shared" si="5746"/>
        <v>9.73917225526124</v>
      </c>
    </row>
    <row r="828" ht="15" customHeight="1" spans="1:74">
      <c r="A828" s="16">
        <v>827</v>
      </c>
      <c r="B828" s="17">
        <f ca="1" t="shared" ref="B828:F828" si="6146">RAND()</f>
        <v>0.321241663806049</v>
      </c>
      <c r="C828" s="18">
        <f ca="1">IF(B828&lt;=('Ejercicio 3 - TIR'!$D$13-'Ejercicio 3 - TIR'!$C$13)/('Ejercicio 3 - TIR'!$E$13-'Ejercicio 3 - TIR'!$C$13),'Ejercicio 3 - TIR'!$C$13+SQRT(('Ejercicio 3 - TIR'!$E$13-'Ejercicio 3 - TIR'!$C$13)*('Ejercicio 3 - TIR'!$D$13-'Ejercicio 3 - TIR'!$C$13)*B828),'Ejercicio 3 - TIR'!$E$13-SQRT(('Ejercicio 3 - TIR'!$E$13-'Ejercicio 3 - TIR'!$C$13)*('Ejercicio 3 - TIR'!$E$13-'Ejercicio 3 - TIR'!$D$13)*(1-B828)))</f>
        <v>71460.3783586267</v>
      </c>
      <c r="D828" s="17">
        <f ca="1" t="shared" si="6146"/>
        <v>0.368776160366481</v>
      </c>
      <c r="E828" s="18">
        <f ca="1">IF(D828&lt;=('Ejercicio 3 - TIR'!$D$14-'Ejercicio 3 - TIR'!$C$14)/('Ejercicio 3 - TIR'!$E$14-'Ejercicio 3 - TIR'!$C$14),'Ejercicio 3 - TIR'!$C$14+SQRT(('Ejercicio 3 - TIR'!$E$14-'Ejercicio 3 - TIR'!$C$14)*('Ejercicio 3 - TIR'!$D$14-'Ejercicio 3 - TIR'!$C$14)*D828),'Ejercicio 3 - TIR'!$E$14-SQRT(('Ejercicio 3 - TIR'!$E$14-'Ejercicio 3 - TIR'!$C$14)*('Ejercicio 3 - TIR'!$E$14-'Ejercicio 3 - TIR'!$D$14)*(1-D828)))</f>
        <v>30269.4514057517</v>
      </c>
      <c r="F828" s="17">
        <f ca="1" t="shared" si="6146"/>
        <v>0.901232409731396</v>
      </c>
      <c r="G828" s="18">
        <f ca="1">IF(F828&lt;=('Ejercicio 3 - TIR'!$D$18-'Ejercicio 3 - TIR'!$C$18)/('Ejercicio 3 - TIR'!$E$18-'Ejercicio 3 - TIR'!$C$18),'Ejercicio 3 - TIR'!$C$18+SQRT(('Ejercicio 3 - TIR'!$E$18-'Ejercicio 3 - TIR'!$C$18)*('Ejercicio 3 - TIR'!$D$18-'Ejercicio 3 - TIR'!$C$18)*F828),'Ejercicio 3 - TIR'!$E$18-SQRT(('Ejercicio 3 - TIR'!$E$18-'Ejercicio 3 - TIR'!$C$18)*('Ejercicio 3 - TIR'!$E$18-'Ejercicio 3 - TIR'!$D$18)*(1-F828)))</f>
        <v>42278.3149943196</v>
      </c>
      <c r="H828" s="17">
        <f ca="1" t="shared" ref="H828:L828" si="6147">RAND()</f>
        <v>0.897980515993417</v>
      </c>
      <c r="I828" s="18">
        <f ca="1">IF(H828&lt;=('Ejercicio 3 - TIR'!$D$18-'Ejercicio 3 - TIR'!$C$18)/('Ejercicio 3 - TIR'!$E$18-'Ejercicio 3 - TIR'!$C$18),'Ejercicio 3 - TIR'!$C$18+SQRT(('Ejercicio 3 - TIR'!$E$18-'Ejercicio 3 - TIR'!$C$18)*('Ejercicio 3 - TIR'!$D$18-'Ejercicio 3 - TIR'!$C$18)*H828),'Ejercicio 3 - TIR'!$E$18-SQRT(('Ejercicio 3 - TIR'!$E$18-'Ejercicio 3 - TIR'!$C$18)*('Ejercicio 3 - TIR'!$E$18-'Ejercicio 3 - TIR'!$D$18)*(1-H828)))</f>
        <v>42233.8725082719</v>
      </c>
      <c r="J828" s="17">
        <f ca="1" t="shared" si="6147"/>
        <v>0.190698404270776</v>
      </c>
      <c r="K828" s="18">
        <f ca="1">IF(J828&lt;=('Ejercicio 3 - TIR'!$D$18-'Ejercicio 3 - TIR'!$C$18)/('Ejercicio 3 - TIR'!$E$18-'Ejercicio 3 - TIR'!$C$18),'Ejercicio 3 - TIR'!$C$18+SQRT(('Ejercicio 3 - TIR'!$E$18-'Ejercicio 3 - TIR'!$C$18)*('Ejercicio 3 - TIR'!$D$18-'Ejercicio 3 - TIR'!$C$18)*J828),'Ejercicio 3 - TIR'!$E$18-SQRT(('Ejercicio 3 - TIR'!$E$18-'Ejercicio 3 - TIR'!$C$18)*('Ejercicio 3 - TIR'!$E$18-'Ejercicio 3 - TIR'!$D$18)*(1-J828)))</f>
        <v>35348.3418589892</v>
      </c>
      <c r="L828" s="17">
        <f ca="1" t="shared" si="6147"/>
        <v>0.69886086028349</v>
      </c>
      <c r="M828" s="18">
        <f ca="1">IF(L828&lt;=('Ejercicio 3 - TIR'!$D$18-'Ejercicio 3 - TIR'!$C$18)/('Ejercicio 3 - TIR'!$E$18-'Ejercicio 3 - TIR'!$C$18),'Ejercicio 3 - TIR'!$C$18+SQRT(('Ejercicio 3 - TIR'!$E$18-'Ejercicio 3 - TIR'!$C$18)*('Ejercicio 3 - TIR'!$D$18-'Ejercicio 3 - TIR'!$C$18)*L828),'Ejercicio 3 - TIR'!$E$18-SQRT(('Ejercicio 3 - TIR'!$E$18-'Ejercicio 3 - TIR'!$C$18)*('Ejercicio 3 - TIR'!$E$18-'Ejercicio 3 - TIR'!$D$18)*(1-L828)))</f>
        <v>40247.5863523113</v>
      </c>
      <c r="N828" s="17">
        <f ca="1" t="shared" ref="N828:R828" si="6148">RAND()</f>
        <v>0.154100735170022</v>
      </c>
      <c r="O828" s="18">
        <f ca="1">IF(N828&lt;=('Ejercicio 3 - TIR'!$D$18-'Ejercicio 3 - TIR'!$C$18)/('Ejercicio 3 - TIR'!$E$18-'Ejercicio 3 - TIR'!$C$18),'Ejercicio 3 - TIR'!$C$18+SQRT(('Ejercicio 3 - TIR'!$E$18-'Ejercicio 3 - TIR'!$C$18)*('Ejercicio 3 - TIR'!$D$18-'Ejercicio 3 - TIR'!$C$18)*N828),'Ejercicio 3 - TIR'!$E$18-SQRT(('Ejercicio 3 - TIR'!$E$18-'Ejercicio 3 - TIR'!$C$18)*('Ejercicio 3 - TIR'!$E$18-'Ejercicio 3 - TIR'!$D$18)*(1-N828)))</f>
        <v>34807.8176208653</v>
      </c>
      <c r="P828" s="17">
        <f ca="1" t="shared" si="6148"/>
        <v>0.405499500234741</v>
      </c>
      <c r="Q828" s="19">
        <f ca="1">IF(P828&lt;=('Ejercicio 3 - TIR'!$D$22-'Ejercicio 3 - TIR'!$C$22)/('Ejercicio 3 - TIR'!$E$22-'Ejercicio 3 - TIR'!$C$22),'Ejercicio 3 - TIR'!$C$22+SQRT(('Ejercicio 3 - TIR'!$E$22-'Ejercicio 3 - TIR'!$C$22)*('Ejercicio 3 - TIR'!$D$22-'Ejercicio 3 - TIR'!$C$22)*P828),'Ejercicio 3 - TIR'!$E$22-SQRT(('Ejercicio 3 - TIR'!$E$22-'Ejercicio 3 - TIR'!$C$22)*('Ejercicio 3 - TIR'!$E$22-'Ejercicio 3 - TIR'!$D$22)*(1-P828)))</f>
        <v>0.147016644877233</v>
      </c>
      <c r="R828" s="17">
        <f ca="1" t="shared" si="6148"/>
        <v>0.199224174271891</v>
      </c>
      <c r="S828" s="19">
        <f ca="1">IF(R828&lt;=('Ejercicio 3 - TIR'!$D$23-'Ejercicio 3 - TIR'!$C$23)/('Ejercicio 3 - TIR'!$E$23-'Ejercicio 3 - TIR'!$C$23),'Ejercicio 3 - TIR'!$C$23+SQRT(('Ejercicio 3 - TIR'!$E$23-'Ejercicio 3 - TIR'!$C$23)*('Ejercicio 3 - TIR'!$D$23-'Ejercicio 3 - TIR'!$C$23)*R828),'Ejercicio 3 - TIR'!$E$23-SQRT(('Ejercicio 3 - TIR'!$E$23-'Ejercicio 3 - TIR'!$C$23)*('Ejercicio 3 - TIR'!$E$23-'Ejercicio 3 - TIR'!$D$23)*(1-R828)))</f>
        <v>0.138936829557489</v>
      </c>
      <c r="T828" s="17">
        <f ca="1" t="shared" ref="T828:X828" si="6149">RAND()</f>
        <v>0.332668650893862</v>
      </c>
      <c r="U828" s="19">
        <f ca="1">IF(T828&lt;=('Ejercicio 3 - TIR'!$D$24-'Ejercicio 3 - TIR'!$C$24)/('Ejercicio 3 - TIR'!$E$24-'Ejercicio 3 - TIR'!$C$24),'Ejercicio 3 - TIR'!$C$24+SQRT(('Ejercicio 3 - TIR'!$E$24-'Ejercicio 3 - TIR'!$C$24)*('Ejercicio 3 - TIR'!$D$24-'Ejercicio 3 - TIR'!$C$24)*T828),'Ejercicio 3 - TIR'!$E$24-SQRT(('Ejercicio 3 - TIR'!$E$24-'Ejercicio 3 - TIR'!$C$24)*('Ejercicio 3 - TIR'!$E$24-'Ejercicio 3 - TIR'!$D$24)*(1-T828)))</f>
        <v>0.176431121180856</v>
      </c>
      <c r="V828" s="17">
        <f ca="1" t="shared" si="6149"/>
        <v>0.729967492748452</v>
      </c>
      <c r="W828" s="19">
        <f ca="1">IF(V828&lt;=('Ejercicio 3 - TIR'!$D$25-'Ejercicio 3 - TIR'!$C$25)/('Ejercicio 3 - TIR'!$E$25-'Ejercicio 3 - TIR'!$C$25),'Ejercicio 3 - TIR'!$C$25+SQRT(('Ejercicio 3 - TIR'!$E$25-'Ejercicio 3 - TIR'!$C$25)*('Ejercicio 3 - TIR'!$D$25-'Ejercicio 3 - TIR'!$C$25)*V828),'Ejercicio 3 - TIR'!$E$25-SQRT(('Ejercicio 3 - TIR'!$E$25-'Ejercicio 3 - TIR'!$C$25)*('Ejercicio 3 - TIR'!$E$25-'Ejercicio 3 - TIR'!$D$25)*(1-V828)))</f>
        <v>0.219257297201118</v>
      </c>
      <c r="X828" s="17">
        <f ca="1" t="shared" si="6149"/>
        <v>0.536989790064548</v>
      </c>
      <c r="Y828" s="19">
        <f ca="1">IF(X828&lt;=('Ejercicio 3 - TIR'!$D$26-'Ejercicio 3 - TIR'!$C$26)/('Ejercicio 3 - TIR'!$E$26-'Ejercicio 3 - TIR'!$C$26),'Ejercicio 3 - TIR'!$C$26+SQRT(('Ejercicio 3 - TIR'!$E$26-'Ejercicio 3 - TIR'!$C$26)*('Ejercicio 3 - TIR'!$D$26-'Ejercicio 3 - TIR'!$C$26)*X828),'Ejercicio 3 - TIR'!$E$26-SQRT(('Ejercicio 3 - TIR'!$E$26-'Ejercicio 3 - TIR'!$C$26)*('Ejercicio 3 - TIR'!$E$26-'Ejercicio 3 - TIR'!$D$26)*(1-X828)))</f>
        <v>0.229997448728575</v>
      </c>
      <c r="Z828" s="17">
        <f ca="1" t="shared" si="5716"/>
        <v>1.14701664487723</v>
      </c>
      <c r="AA828" s="17">
        <f ca="1" t="shared" si="5717"/>
        <v>1.30637950096614</v>
      </c>
      <c r="AB828" s="17">
        <f ca="1" t="shared" si="5718"/>
        <v>1.53686550100929</v>
      </c>
      <c r="AC828" s="17">
        <f ca="1" t="shared" si="5719"/>
        <v>1.87383447692223</v>
      </c>
      <c r="AD828" s="17">
        <f ca="1" t="shared" si="5720"/>
        <v>2.30481162595398</v>
      </c>
      <c r="AE828" s="16">
        <f ca="1" t="shared" si="5721"/>
        <v>4450.11318794806</v>
      </c>
      <c r="AF828" s="16">
        <f ca="1" t="shared" si="5722"/>
        <v>5068.39780545354</v>
      </c>
      <c r="AG828" s="16">
        <f ca="1" t="shared" si="5723"/>
        <v>5962.6209128603</v>
      </c>
      <c r="AH828" s="16">
        <f ca="1" t="shared" si="5724"/>
        <v>7269.96905844891</v>
      </c>
      <c r="AI828" s="16">
        <f ca="1" t="shared" si="5725"/>
        <v>8942.04339422784</v>
      </c>
      <c r="AJ828" s="18">
        <f ca="1" t="shared" si="5726"/>
        <v>48493.9310158473</v>
      </c>
      <c r="AK828" s="18">
        <f ca="1" t="shared" si="5727"/>
        <v>55173.4652912241</v>
      </c>
      <c r="AL828" s="18">
        <f ca="1" t="shared" si="5728"/>
        <v>54325.6471209631</v>
      </c>
      <c r="AM828" s="18">
        <f ca="1" t="shared" si="5729"/>
        <v>75417.3149198653</v>
      </c>
      <c r="AN828" s="18">
        <f ca="1" t="shared" si="5730"/>
        <v>80225.4627266564</v>
      </c>
      <c r="AO828" s="18">
        <f ca="1">C828/'Ejercicio 3 - TIR'!$D$7</f>
        <v>14292.0756717253</v>
      </c>
      <c r="AP828" s="18">
        <f ca="1" t="shared" si="5731"/>
        <v>34201.855344122</v>
      </c>
      <c r="AQ828" s="18">
        <f ca="1" t="shared" si="5732"/>
        <v>40881.3896194987</v>
      </c>
      <c r="AR828" s="18">
        <f ca="1" t="shared" si="5733"/>
        <v>40033.5714492378</v>
      </c>
      <c r="AS828" s="18">
        <f ca="1" t="shared" si="5734"/>
        <v>61125.23924814</v>
      </c>
      <c r="AT828" s="18">
        <f ca="1" t="shared" si="5735"/>
        <v>65933.387054931</v>
      </c>
      <c r="AU828" s="18">
        <f ca="1">AP828*'Ejercicio 3 - TIR'!$D$5</f>
        <v>17100.927672061</v>
      </c>
      <c r="AV828" s="18">
        <f ca="1">AQ828*'Ejercicio 3 - TIR'!$D$5</f>
        <v>20440.6948097494</v>
      </c>
      <c r="AW828" s="18">
        <f ca="1">AR828*'Ejercicio 3 - TIR'!$D$5</f>
        <v>20016.7857246189</v>
      </c>
      <c r="AX828" s="18">
        <f ca="1">AS828*'Ejercicio 3 - TIR'!$D$5</f>
        <v>30562.61962407</v>
      </c>
      <c r="AY828" s="18">
        <f ca="1">AT828*'Ejercicio 3 - TIR'!$D$5</f>
        <v>32966.6935274655</v>
      </c>
      <c r="AZ828" s="18">
        <f ca="1" t="shared" ref="AZ828:BD828" si="6150">AJ828-AU828-AE828</f>
        <v>26942.8901558383</v>
      </c>
      <c r="BA828" s="18">
        <f ca="1" t="shared" si="6150"/>
        <v>29664.3726760212</v>
      </c>
      <c r="BB828" s="18">
        <f ca="1" t="shared" si="6150"/>
        <v>28346.2404834839</v>
      </c>
      <c r="BC828" s="18">
        <f ca="1" t="shared" si="6150"/>
        <v>37584.7262373464</v>
      </c>
      <c r="BD828" s="18">
        <f ca="1" t="shared" si="6150"/>
        <v>38316.725804963</v>
      </c>
      <c r="BE828" s="18">
        <f ca="1" t="shared" ref="BE828:BI828" si="6151">AZ828/Z828</f>
        <v>23489.5372060813</v>
      </c>
      <c r="BF828" s="18">
        <f ca="1" t="shared" si="6151"/>
        <v>22707.3164069726</v>
      </c>
      <c r="BG828" s="18">
        <f ca="1" t="shared" si="6151"/>
        <v>18444.1907667707</v>
      </c>
      <c r="BH828" s="18">
        <f ca="1" t="shared" si="6151"/>
        <v>20057.6554120614</v>
      </c>
      <c r="BI828" s="18">
        <f ca="1" t="shared" si="6151"/>
        <v>16624.6670111721</v>
      </c>
      <c r="BJ828" s="18">
        <f ca="1" t="shared" si="5738"/>
        <v>69765.3835112256</v>
      </c>
      <c r="BK828" s="18">
        <f ca="1" t="shared" si="5739"/>
        <v>32940.5421672067</v>
      </c>
      <c r="BL828" s="18">
        <f ca="1" t="shared" si="5740"/>
        <v>102705.925678432</v>
      </c>
      <c r="BM828" s="18">
        <f ca="1">BK828*'Ejercicio 3 - TIR'!$D$5</f>
        <v>16470.2710836033</v>
      </c>
      <c r="BN828" s="18">
        <f ca="1" t="shared" si="5741"/>
        <v>86235.654594829</v>
      </c>
      <c r="BO828" s="18">
        <f ca="1" t="shared" si="5742"/>
        <v>37415.4892416144</v>
      </c>
      <c r="BP828" s="18">
        <f ca="1" t="shared" si="5743"/>
        <v>-101729.829764378</v>
      </c>
      <c r="BQ828" s="18">
        <f ca="1" t="shared" ref="BQ828:BT828" si="6152">BE828</f>
        <v>23489.5372060813</v>
      </c>
      <c r="BR828" s="18">
        <f ca="1" t="shared" si="6152"/>
        <v>22707.3164069726</v>
      </c>
      <c r="BS828" s="18">
        <f ca="1" t="shared" si="6152"/>
        <v>18444.1907667707</v>
      </c>
      <c r="BT828" s="18">
        <f ca="1" t="shared" si="6152"/>
        <v>20057.6554120614</v>
      </c>
      <c r="BU828" s="18">
        <f ca="1" t="shared" si="5745"/>
        <v>54040.1562527864</v>
      </c>
      <c r="BV828" s="20">
        <f ca="1" t="shared" si="5746"/>
        <v>9.83119932108285</v>
      </c>
    </row>
    <row r="829" ht="15" customHeight="1" spans="1:74">
      <c r="A829" s="16">
        <v>828</v>
      </c>
      <c r="B829" s="17">
        <f ca="1" t="shared" ref="B829:F829" si="6153">RAND()</f>
        <v>0.133530363717935</v>
      </c>
      <c r="C829" s="18">
        <f ca="1">IF(B829&lt;=('Ejercicio 3 - TIR'!$D$13-'Ejercicio 3 - TIR'!$C$13)/('Ejercicio 3 - TIR'!$E$13-'Ejercicio 3 - TIR'!$C$13),'Ejercicio 3 - TIR'!$C$13+SQRT(('Ejercicio 3 - TIR'!$E$13-'Ejercicio 3 - TIR'!$C$13)*('Ejercicio 3 - TIR'!$D$13-'Ejercicio 3 - TIR'!$C$13)*B829),'Ejercicio 3 - TIR'!$E$13-SQRT(('Ejercicio 3 - TIR'!$E$13-'Ejercicio 3 - TIR'!$C$13)*('Ejercicio 3 - TIR'!$E$13-'Ejercicio 3 - TIR'!$D$13)*(1-B829)))</f>
        <v>67308.361340764</v>
      </c>
      <c r="D829" s="17">
        <f ca="1" t="shared" si="6153"/>
        <v>0.604305739358209</v>
      </c>
      <c r="E829" s="18">
        <f ca="1">IF(D829&lt;=('Ejercicio 3 - TIR'!$D$14-'Ejercicio 3 - TIR'!$C$14)/('Ejercicio 3 - TIR'!$E$14-'Ejercicio 3 - TIR'!$C$14),'Ejercicio 3 - TIR'!$C$14+SQRT(('Ejercicio 3 - TIR'!$E$14-'Ejercicio 3 - TIR'!$C$14)*('Ejercicio 3 - TIR'!$D$14-'Ejercicio 3 - TIR'!$C$14)*D829),'Ejercicio 3 - TIR'!$E$14-SQRT(('Ejercicio 3 - TIR'!$E$14-'Ejercicio 3 - TIR'!$C$14)*('Ejercicio 3 - TIR'!$E$14-'Ejercicio 3 - TIR'!$D$14)*(1-D829)))</f>
        <v>32295.8362493864</v>
      </c>
      <c r="F829" s="17">
        <f ca="1" t="shared" si="6153"/>
        <v>0.444617212137519</v>
      </c>
      <c r="G829" s="18">
        <f ca="1">IF(F829&lt;=('Ejercicio 3 - TIR'!$D$18-'Ejercicio 3 - TIR'!$C$18)/('Ejercicio 3 - TIR'!$E$18-'Ejercicio 3 - TIR'!$C$18),'Ejercicio 3 - TIR'!$C$18+SQRT(('Ejercicio 3 - TIR'!$E$18-'Ejercicio 3 - TIR'!$C$18)*('Ejercicio 3 - TIR'!$D$18-'Ejercicio 3 - TIR'!$C$18)*F829),'Ejercicio 3 - TIR'!$E$18-SQRT(('Ejercicio 3 - TIR'!$E$18-'Ejercicio 3 - TIR'!$C$18)*('Ejercicio 3 - TIR'!$E$18-'Ejercicio 3 - TIR'!$D$18)*(1-F829)))</f>
        <v>38166.5526276776</v>
      </c>
      <c r="H829" s="17">
        <f ca="1" t="shared" ref="H829:L829" si="6154">RAND()</f>
        <v>0.681996360491786</v>
      </c>
      <c r="I829" s="18">
        <f ca="1">IF(H829&lt;=('Ejercicio 3 - TIR'!$D$18-'Ejercicio 3 - TIR'!$C$18)/('Ejercicio 3 - TIR'!$E$18-'Ejercicio 3 - TIR'!$C$18),'Ejercicio 3 - TIR'!$C$18+SQRT(('Ejercicio 3 - TIR'!$E$18-'Ejercicio 3 - TIR'!$C$18)*('Ejercicio 3 - TIR'!$D$18-'Ejercicio 3 - TIR'!$C$18)*H829),'Ejercicio 3 - TIR'!$E$18-SQRT(('Ejercicio 3 - TIR'!$E$18-'Ejercicio 3 - TIR'!$C$18)*('Ejercicio 3 - TIR'!$E$18-'Ejercicio 3 - TIR'!$D$18)*(1-H829)))</f>
        <v>40116.3258745985</v>
      </c>
      <c r="J829" s="17">
        <f ca="1" t="shared" si="6154"/>
        <v>0.610261779789676</v>
      </c>
      <c r="K829" s="18">
        <f ca="1">IF(J829&lt;=('Ejercicio 3 - TIR'!$D$18-'Ejercicio 3 - TIR'!$C$18)/('Ejercicio 3 - TIR'!$E$18-'Ejercicio 3 - TIR'!$C$18),'Ejercicio 3 - TIR'!$C$18+SQRT(('Ejercicio 3 - TIR'!$E$18-'Ejercicio 3 - TIR'!$C$18)*('Ejercicio 3 - TIR'!$D$18-'Ejercicio 3 - TIR'!$C$18)*J829),'Ejercicio 3 - TIR'!$E$18-SQRT(('Ejercicio 3 - TIR'!$E$18-'Ejercicio 3 - TIR'!$C$18)*('Ejercicio 3 - TIR'!$E$18-'Ejercicio 3 - TIR'!$D$18)*(1-J829)))</f>
        <v>39567.6155320148</v>
      </c>
      <c r="L829" s="17">
        <f ca="1" t="shared" si="6154"/>
        <v>0.0727643417398336</v>
      </c>
      <c r="M829" s="18">
        <f ca="1">IF(L829&lt;=('Ejercicio 3 - TIR'!$D$18-'Ejercicio 3 - TIR'!$C$18)/('Ejercicio 3 - TIR'!$E$18-'Ejercicio 3 - TIR'!$C$18),'Ejercicio 3 - TIR'!$C$18+SQRT(('Ejercicio 3 - TIR'!$E$18-'Ejercicio 3 - TIR'!$C$18)*('Ejercicio 3 - TIR'!$D$18-'Ejercicio 3 - TIR'!$C$18)*L829),'Ejercicio 3 - TIR'!$E$18-SQRT(('Ejercicio 3 - TIR'!$E$18-'Ejercicio 3 - TIR'!$C$18)*('Ejercicio 3 - TIR'!$E$18-'Ejercicio 3 - TIR'!$D$18)*(1-L829)))</f>
        <v>33303.7329282155</v>
      </c>
      <c r="N829" s="17">
        <f ca="1" t="shared" ref="N829:R829" si="6155">RAND()</f>
        <v>0.300940411398408</v>
      </c>
      <c r="O829" s="18">
        <f ca="1">IF(N829&lt;=('Ejercicio 3 - TIR'!$D$18-'Ejercicio 3 - TIR'!$C$18)/('Ejercicio 3 - TIR'!$E$18-'Ejercicio 3 - TIR'!$C$18),'Ejercicio 3 - TIR'!$C$18+SQRT(('Ejercicio 3 - TIR'!$E$18-'Ejercicio 3 - TIR'!$C$18)*('Ejercicio 3 - TIR'!$D$18-'Ejercicio 3 - TIR'!$C$18)*N829),'Ejercicio 3 - TIR'!$E$18-SQRT(('Ejercicio 3 - TIR'!$E$18-'Ejercicio 3 - TIR'!$C$18)*('Ejercicio 3 - TIR'!$E$18-'Ejercicio 3 - TIR'!$D$18)*(1-N829)))</f>
        <v>36718.7098247923</v>
      </c>
      <c r="P829" s="17">
        <f ca="1" t="shared" si="6155"/>
        <v>0.388114785081364</v>
      </c>
      <c r="Q829" s="19">
        <f ca="1">IF(P829&lt;=('Ejercicio 3 - TIR'!$D$22-'Ejercicio 3 - TIR'!$C$22)/('Ejercicio 3 - TIR'!$E$22-'Ejercicio 3 - TIR'!$C$22),'Ejercicio 3 - TIR'!$C$22+SQRT(('Ejercicio 3 - TIR'!$E$22-'Ejercicio 3 - TIR'!$C$22)*('Ejercicio 3 - TIR'!$D$22-'Ejercicio 3 - TIR'!$C$22)*P829),'Ejercicio 3 - TIR'!$E$22-SQRT(('Ejercicio 3 - TIR'!$E$22-'Ejercicio 3 - TIR'!$C$22)*('Ejercicio 3 - TIR'!$E$22-'Ejercicio 3 - TIR'!$D$22)*(1-P829)))</f>
        <v>0.146431167457123</v>
      </c>
      <c r="R829" s="17">
        <f ca="1" t="shared" si="6155"/>
        <v>0.964815362161152</v>
      </c>
      <c r="S829" s="19">
        <f ca="1">IF(R829&lt;=('Ejercicio 3 - TIR'!$D$23-'Ejercicio 3 - TIR'!$C$23)/('Ejercicio 3 - TIR'!$E$23-'Ejercicio 3 - TIR'!$C$23),'Ejercicio 3 - TIR'!$C$23+SQRT(('Ejercicio 3 - TIR'!$E$23-'Ejercicio 3 - TIR'!$C$23)*('Ejercicio 3 - TIR'!$D$23-'Ejercicio 3 - TIR'!$C$23)*R829),'Ejercicio 3 - TIR'!$E$23-SQRT(('Ejercicio 3 - TIR'!$E$23-'Ejercicio 3 - TIR'!$C$23)*('Ejercicio 3 - TIR'!$E$23-'Ejercicio 3 - TIR'!$D$23)*(1-R829)))</f>
        <v>0.1720418376424</v>
      </c>
      <c r="T829" s="17">
        <f ca="1" t="shared" ref="T829:X829" si="6156">RAND()</f>
        <v>0.5573462871219</v>
      </c>
      <c r="U829" s="19">
        <f ca="1">IF(T829&lt;=('Ejercicio 3 - TIR'!$D$24-'Ejercicio 3 - TIR'!$C$24)/('Ejercicio 3 - TIR'!$E$24-'Ejercicio 3 - TIR'!$C$24),'Ejercicio 3 - TIR'!$C$24+SQRT(('Ejercicio 3 - TIR'!$E$24-'Ejercicio 3 - TIR'!$C$24)*('Ejercicio 3 - TIR'!$D$24-'Ejercicio 3 - TIR'!$C$24)*T829),'Ejercicio 3 - TIR'!$E$24-SQRT(('Ejercicio 3 - TIR'!$E$24-'Ejercicio 3 - TIR'!$C$24)*('Ejercicio 3 - TIR'!$E$24-'Ejercicio 3 - TIR'!$D$24)*(1-T829)))</f>
        <v>0.184794455038181</v>
      </c>
      <c r="V829" s="17">
        <f ca="1" t="shared" si="6156"/>
        <v>0.00551141876983197</v>
      </c>
      <c r="W829" s="19">
        <f ca="1">IF(V829&lt;=('Ejercicio 3 - TIR'!$D$25-'Ejercicio 3 - TIR'!$C$25)/('Ejercicio 3 - TIR'!$E$25-'Ejercicio 3 - TIR'!$C$25),'Ejercicio 3 - TIR'!$C$25+SQRT(('Ejercicio 3 - TIR'!$E$25-'Ejercicio 3 - TIR'!$C$25)*('Ejercicio 3 - TIR'!$D$25-'Ejercicio 3 - TIR'!$C$25)*V829),'Ejercicio 3 - TIR'!$E$25-SQRT(('Ejercicio 3 - TIR'!$E$25-'Ejercicio 3 - TIR'!$C$25)*('Ejercicio 3 - TIR'!$E$25-'Ejercicio 3 - TIR'!$D$25)*(1-V829)))</f>
        <v>0.182777766418863</v>
      </c>
      <c r="X829" s="17">
        <f ca="1" t="shared" si="6156"/>
        <v>0.801116835761829</v>
      </c>
      <c r="Y829" s="19">
        <f ca="1">IF(X829&lt;=('Ejercicio 3 - TIR'!$D$26-'Ejercicio 3 - TIR'!$C$26)/('Ejercicio 3 - TIR'!$E$26-'Ejercicio 3 - TIR'!$C$26),'Ejercicio 3 - TIR'!$C$26+SQRT(('Ejercicio 3 - TIR'!$E$26-'Ejercicio 3 - TIR'!$C$26)*('Ejercicio 3 - TIR'!$D$26-'Ejercicio 3 - TIR'!$C$26)*X829),'Ejercicio 3 - TIR'!$E$26-SQRT(('Ejercicio 3 - TIR'!$E$26-'Ejercicio 3 - TIR'!$C$26)*('Ejercicio 3 - TIR'!$E$26-'Ejercicio 3 - TIR'!$D$26)*(1-X829)))</f>
        <v>0.247228532427032</v>
      </c>
      <c r="Z829" s="17">
        <f ca="1" t="shared" si="5716"/>
        <v>1.14643116745712</v>
      </c>
      <c r="AA829" s="17">
        <f ca="1" t="shared" si="5717"/>
        <v>1.34366529223697</v>
      </c>
      <c r="AB829" s="17">
        <f ca="1" t="shared" si="5718"/>
        <v>1.59196718766962</v>
      </c>
      <c r="AC829" s="17">
        <f ca="1" t="shared" si="5719"/>
        <v>1.88294339444399</v>
      </c>
      <c r="AD829" s="17">
        <f ca="1" t="shared" si="5720"/>
        <v>2.34846072649555</v>
      </c>
      <c r="AE829" s="16">
        <f ca="1" t="shared" si="5721"/>
        <v>4729.11700600171</v>
      </c>
      <c r="AF829" s="16">
        <f ca="1" t="shared" si="5722"/>
        <v>5542.72298614017</v>
      </c>
      <c r="AG829" s="16">
        <f ca="1" t="shared" si="5723"/>
        <v>6566.98745979154</v>
      </c>
      <c r="AH829" s="16">
        <f ca="1" t="shared" si="5724"/>
        <v>7767.28675979292</v>
      </c>
      <c r="AI829" s="16">
        <f ca="1" t="shared" si="5725"/>
        <v>9687.58166635643</v>
      </c>
      <c r="AJ829" s="18">
        <f ca="1" t="shared" si="5726"/>
        <v>43755.3254867621</v>
      </c>
      <c r="AK829" s="18">
        <f ca="1" t="shared" si="5727"/>
        <v>53902.9147297658</v>
      </c>
      <c r="AL829" s="18">
        <f ca="1" t="shared" si="5728"/>
        <v>62990.3456212942</v>
      </c>
      <c r="AM829" s="18">
        <f ca="1" t="shared" si="5729"/>
        <v>62709.04392751</v>
      </c>
      <c r="AN829" s="18">
        <f ca="1" t="shared" si="5730"/>
        <v>86232.447951111</v>
      </c>
      <c r="AO829" s="18">
        <f ca="1">C829/'Ejercicio 3 - TIR'!$D$7</f>
        <v>13461.6722681528</v>
      </c>
      <c r="AP829" s="18">
        <f ca="1" t="shared" si="5731"/>
        <v>30293.6532186093</v>
      </c>
      <c r="AQ829" s="18">
        <f ca="1" t="shared" si="5732"/>
        <v>40441.242461613</v>
      </c>
      <c r="AR829" s="18">
        <f ca="1" t="shared" si="5733"/>
        <v>49528.6733531414</v>
      </c>
      <c r="AS829" s="18">
        <f ca="1" t="shared" si="5734"/>
        <v>49247.3716593572</v>
      </c>
      <c r="AT829" s="18">
        <f ca="1" t="shared" si="5735"/>
        <v>72770.7756829582</v>
      </c>
      <c r="AU829" s="18">
        <f ca="1">AP829*'Ejercicio 3 - TIR'!$D$5</f>
        <v>15146.8266093047</v>
      </c>
      <c r="AV829" s="18">
        <f ca="1">AQ829*'Ejercicio 3 - TIR'!$D$5</f>
        <v>20220.6212308065</v>
      </c>
      <c r="AW829" s="18">
        <f ca="1">AR829*'Ejercicio 3 - TIR'!$D$5</f>
        <v>24764.3366765707</v>
      </c>
      <c r="AX829" s="18">
        <f ca="1">AS829*'Ejercicio 3 - TIR'!$D$5</f>
        <v>24623.6858296786</v>
      </c>
      <c r="AY829" s="18">
        <f ca="1">AT829*'Ejercicio 3 - TIR'!$D$5</f>
        <v>36385.3878414791</v>
      </c>
      <c r="AZ829" s="18">
        <f ca="1" t="shared" ref="AZ829:BD829" si="6157">AJ829-AU829-AE829</f>
        <v>23879.3818714558</v>
      </c>
      <c r="BA829" s="18">
        <f ca="1" t="shared" si="6157"/>
        <v>28139.5705128191</v>
      </c>
      <c r="BB829" s="18">
        <f ca="1" t="shared" si="6157"/>
        <v>31659.021484932</v>
      </c>
      <c r="BC829" s="18">
        <f ca="1" t="shared" si="6157"/>
        <v>30318.0713380385</v>
      </c>
      <c r="BD829" s="18">
        <f ca="1" t="shared" si="6157"/>
        <v>40159.4784432755</v>
      </c>
      <c r="BE829" s="18">
        <f ca="1" t="shared" ref="BE829:BI829" si="6158">AZ829/Z829</f>
        <v>20829.3201975851</v>
      </c>
      <c r="BF829" s="18">
        <f ca="1" t="shared" si="6158"/>
        <v>20942.3959042446</v>
      </c>
      <c r="BG829" s="18">
        <f ca="1" t="shared" si="6158"/>
        <v>19886.7299088467</v>
      </c>
      <c r="BH829" s="18">
        <f ca="1" t="shared" si="6158"/>
        <v>16101.4247308221</v>
      </c>
      <c r="BI829" s="18">
        <f ca="1" t="shared" si="6158"/>
        <v>17100.3406572623</v>
      </c>
      <c r="BJ829" s="18">
        <f ca="1" t="shared" si="5738"/>
        <v>75845.5030610152</v>
      </c>
      <c r="BK829" s="18">
        <f ca="1" t="shared" si="5739"/>
        <v>31614.2086347111</v>
      </c>
      <c r="BL829" s="18">
        <f ca="1" t="shared" si="5740"/>
        <v>107459.711695726</v>
      </c>
      <c r="BM829" s="18">
        <f ca="1">BK829*'Ejercicio 3 - TIR'!$D$5</f>
        <v>15807.1043173555</v>
      </c>
      <c r="BN829" s="18">
        <f ca="1" t="shared" si="5741"/>
        <v>91652.6073783707</v>
      </c>
      <c r="BO829" s="18">
        <f ca="1" t="shared" si="5742"/>
        <v>39026.6723834628</v>
      </c>
      <c r="BP829" s="18">
        <f ca="1" t="shared" si="5743"/>
        <v>-99604.1975901504</v>
      </c>
      <c r="BQ829" s="18">
        <f ca="1" t="shared" ref="BQ829:BT829" si="6159">BE829</f>
        <v>20829.3201975851</v>
      </c>
      <c r="BR829" s="18">
        <f ca="1" t="shared" si="6159"/>
        <v>20942.3959042446</v>
      </c>
      <c r="BS829" s="18">
        <f ca="1" t="shared" si="6159"/>
        <v>19886.7299088467</v>
      </c>
      <c r="BT829" s="18">
        <f ca="1" t="shared" si="6159"/>
        <v>16101.4247308221</v>
      </c>
      <c r="BU829" s="18">
        <f ca="1" t="shared" si="5745"/>
        <v>56127.0130407251</v>
      </c>
      <c r="BV829" s="20">
        <f ca="1" t="shared" si="5746"/>
        <v>9.12434945804261</v>
      </c>
    </row>
    <row r="830" ht="15" customHeight="1" spans="1:74">
      <c r="A830" s="16">
        <v>829</v>
      </c>
      <c r="B830" s="17">
        <f ca="1" t="shared" ref="B830:F830" si="6160">RAND()</f>
        <v>0.995680027369579</v>
      </c>
      <c r="C830" s="18">
        <f ca="1">IF(B830&lt;=('Ejercicio 3 - TIR'!$D$13-'Ejercicio 3 - TIR'!$C$13)/('Ejercicio 3 - TIR'!$E$13-'Ejercicio 3 - TIR'!$C$13),'Ejercicio 3 - TIR'!$C$13+SQRT(('Ejercicio 3 - TIR'!$E$13-'Ejercicio 3 - TIR'!$C$13)*('Ejercicio 3 - TIR'!$D$13-'Ejercicio 3 - TIR'!$C$13)*B830),'Ejercicio 3 - TIR'!$E$13-SQRT(('Ejercicio 3 - TIR'!$E$13-'Ejercicio 3 - TIR'!$C$13)*('Ejercicio 3 - TIR'!$E$13-'Ejercicio 3 - TIR'!$D$13)*(1-B830)))</f>
        <v>97723.1672972076</v>
      </c>
      <c r="D830" s="17">
        <f ca="1" t="shared" si="6160"/>
        <v>0.901489697376248</v>
      </c>
      <c r="E830" s="18">
        <f ca="1">IF(D830&lt;=('Ejercicio 3 - TIR'!$D$14-'Ejercicio 3 - TIR'!$C$14)/('Ejercicio 3 - TIR'!$E$14-'Ejercicio 3 - TIR'!$C$14),'Ejercicio 3 - TIR'!$C$14+SQRT(('Ejercicio 3 - TIR'!$E$14-'Ejercicio 3 - TIR'!$C$14)*('Ejercicio 3 - TIR'!$D$14-'Ejercicio 3 - TIR'!$C$14)*D830),'Ejercicio 3 - TIR'!$E$14-SQRT(('Ejercicio 3 - TIR'!$E$14-'Ejercicio 3 - TIR'!$C$14)*('Ejercicio 3 - TIR'!$E$14-'Ejercicio 3 - TIR'!$D$14)*(1-D830)))</f>
        <v>36155.9727636809</v>
      </c>
      <c r="F830" s="17">
        <f ca="1" t="shared" si="6160"/>
        <v>0.723799482903495</v>
      </c>
      <c r="G830" s="18">
        <f ca="1">IF(F830&lt;=('Ejercicio 3 - TIR'!$D$18-'Ejercicio 3 - TIR'!$C$18)/('Ejercicio 3 - TIR'!$E$18-'Ejercicio 3 - TIR'!$C$18),'Ejercicio 3 - TIR'!$C$18+SQRT(('Ejercicio 3 - TIR'!$E$18-'Ejercicio 3 - TIR'!$C$18)*('Ejercicio 3 - TIR'!$D$18-'Ejercicio 3 - TIR'!$C$18)*F830),'Ejercicio 3 - TIR'!$E$18-SQRT(('Ejercicio 3 - TIR'!$E$18-'Ejercicio 3 - TIR'!$C$18)*('Ejercicio 3 - TIR'!$E$18-'Ejercicio 3 - TIR'!$D$18)*(1-F830)))</f>
        <v>40448.6223204135</v>
      </c>
      <c r="H830" s="17">
        <f ca="1" t="shared" ref="H830:L830" si="6161">RAND()</f>
        <v>0.668446692260478</v>
      </c>
      <c r="I830" s="18">
        <f ca="1">IF(H830&lt;=('Ejercicio 3 - TIR'!$D$18-'Ejercicio 3 - TIR'!$C$18)/('Ejercicio 3 - TIR'!$E$18-'Ejercicio 3 - TIR'!$C$18),'Ejercicio 3 - TIR'!$C$18+SQRT(('Ejercicio 3 - TIR'!$E$18-'Ejercicio 3 - TIR'!$C$18)*('Ejercicio 3 - TIR'!$D$18-'Ejercicio 3 - TIR'!$C$18)*H830),'Ejercicio 3 - TIR'!$E$18-SQRT(('Ejercicio 3 - TIR'!$E$18-'Ejercicio 3 - TIR'!$C$18)*('Ejercicio 3 - TIR'!$E$18-'Ejercicio 3 - TIR'!$D$18)*(1-H830)))</f>
        <v>40013.368062463</v>
      </c>
      <c r="J830" s="17">
        <f ca="1" t="shared" si="6161"/>
        <v>0.76929811951521</v>
      </c>
      <c r="K830" s="18">
        <f ca="1">IF(J830&lt;=('Ejercicio 3 - TIR'!$D$18-'Ejercicio 3 - TIR'!$C$18)/('Ejercicio 3 - TIR'!$E$18-'Ejercicio 3 - TIR'!$C$18),'Ejercicio 3 - TIR'!$C$18+SQRT(('Ejercicio 3 - TIR'!$E$18-'Ejercicio 3 - TIR'!$C$18)*('Ejercicio 3 - TIR'!$D$18-'Ejercicio 3 - TIR'!$C$18)*J830),'Ejercicio 3 - TIR'!$E$18-SQRT(('Ejercicio 3 - TIR'!$E$18-'Ejercicio 3 - TIR'!$C$18)*('Ejercicio 3 - TIR'!$E$18-'Ejercicio 3 - TIR'!$D$18)*(1-J830)))</f>
        <v>40840.355659872</v>
      </c>
      <c r="L830" s="17">
        <f ca="1" t="shared" si="6161"/>
        <v>0.0292686989694686</v>
      </c>
      <c r="M830" s="18">
        <f ca="1">IF(L830&lt;=('Ejercicio 3 - TIR'!$D$18-'Ejercicio 3 - TIR'!$C$18)/('Ejercicio 3 - TIR'!$E$18-'Ejercicio 3 - TIR'!$C$18),'Ejercicio 3 - TIR'!$C$18+SQRT(('Ejercicio 3 - TIR'!$E$18-'Ejercicio 3 - TIR'!$C$18)*('Ejercicio 3 - TIR'!$D$18-'Ejercicio 3 - TIR'!$C$18)*L830),'Ejercicio 3 - TIR'!$E$18-SQRT(('Ejercicio 3 - TIR'!$E$18-'Ejercicio 3 - TIR'!$C$18)*('Ejercicio 3 - TIR'!$E$18-'Ejercicio 3 - TIR'!$D$18)*(1-L830)))</f>
        <v>32095.3054301033</v>
      </c>
      <c r="N830" s="17">
        <f ca="1" t="shared" ref="N830:R830" si="6162">RAND()</f>
        <v>0.782007961828945</v>
      </c>
      <c r="O830" s="18">
        <f ca="1">IF(N830&lt;=('Ejercicio 3 - TIR'!$D$18-'Ejercicio 3 - TIR'!$C$18)/('Ejercicio 3 - TIR'!$E$18-'Ejercicio 3 - TIR'!$C$18),'Ejercicio 3 - TIR'!$C$18+SQRT(('Ejercicio 3 - TIR'!$E$18-'Ejercicio 3 - TIR'!$C$18)*('Ejercicio 3 - TIR'!$D$18-'Ejercicio 3 - TIR'!$C$18)*N830),'Ejercicio 3 - TIR'!$E$18-SQRT(('Ejercicio 3 - TIR'!$E$18-'Ejercicio 3 - TIR'!$C$18)*('Ejercicio 3 - TIR'!$E$18-'Ejercicio 3 - TIR'!$D$18)*(1-N830)))</f>
        <v>40956.5605157454</v>
      </c>
      <c r="P830" s="17">
        <f ca="1" t="shared" si="6162"/>
        <v>0.747088103982658</v>
      </c>
      <c r="Q830" s="19">
        <f ca="1">IF(P830&lt;=('Ejercicio 3 - TIR'!$D$22-'Ejercicio 3 - TIR'!$C$22)/('Ejercicio 3 - TIR'!$E$22-'Ejercicio 3 - TIR'!$C$22),'Ejercicio 3 - TIR'!$C$22+SQRT(('Ejercicio 3 - TIR'!$E$22-'Ejercicio 3 - TIR'!$C$22)*('Ejercicio 3 - TIR'!$D$22-'Ejercicio 3 - TIR'!$C$22)*P830),'Ejercicio 3 - TIR'!$E$22-SQRT(('Ejercicio 3 - TIR'!$E$22-'Ejercicio 3 - TIR'!$C$22)*('Ejercicio 3 - TIR'!$E$22-'Ejercicio 3 - TIR'!$D$22)*(1-P830)))</f>
        <v>0.158663612938662</v>
      </c>
      <c r="R830" s="17">
        <f ca="1" t="shared" si="6162"/>
        <v>0.923558189985642</v>
      </c>
      <c r="S830" s="19">
        <f ca="1">IF(R830&lt;=('Ejercicio 3 - TIR'!$D$23-'Ejercicio 3 - TIR'!$C$23)/('Ejercicio 3 - TIR'!$E$23-'Ejercicio 3 - TIR'!$C$23),'Ejercicio 3 - TIR'!$C$23+SQRT(('Ejercicio 3 - TIR'!$E$23-'Ejercicio 3 - TIR'!$C$23)*('Ejercicio 3 - TIR'!$D$23-'Ejercicio 3 - TIR'!$C$23)*R830),'Ejercicio 3 - TIR'!$E$23-SQRT(('Ejercicio 3 - TIR'!$E$23-'Ejercicio 3 - TIR'!$C$23)*('Ejercicio 3 - TIR'!$E$23-'Ejercicio 3 - TIR'!$D$23)*(1-R830)))</f>
        <v>0.16826989948782</v>
      </c>
      <c r="T830" s="17">
        <f ca="1" t="shared" ref="T830:X830" si="6163">RAND()</f>
        <v>0.527060909095361</v>
      </c>
      <c r="U830" s="19">
        <f ca="1">IF(T830&lt;=('Ejercicio 3 - TIR'!$D$24-'Ejercicio 3 - TIR'!$C$24)/('Ejercicio 3 - TIR'!$E$24-'Ejercicio 3 - TIR'!$C$24),'Ejercicio 3 - TIR'!$C$24+SQRT(('Ejercicio 3 - TIR'!$E$24-'Ejercicio 3 - TIR'!$C$24)*('Ejercicio 3 - TIR'!$D$24-'Ejercicio 3 - TIR'!$C$24)*T830),'Ejercicio 3 - TIR'!$E$24-SQRT(('Ejercicio 3 - TIR'!$E$24-'Ejercicio 3 - TIR'!$C$24)*('Ejercicio 3 - TIR'!$E$24-'Ejercicio 3 - TIR'!$D$24)*(1-T830)))</f>
        <v>0.183610036348837</v>
      </c>
      <c r="V830" s="17">
        <f ca="1" t="shared" si="6163"/>
        <v>0.00108018438012603</v>
      </c>
      <c r="W830" s="19">
        <f ca="1">IF(V830&lt;=('Ejercicio 3 - TIR'!$D$25-'Ejercicio 3 - TIR'!$C$25)/('Ejercicio 3 - TIR'!$E$25-'Ejercicio 3 - TIR'!$C$25),'Ejercicio 3 - TIR'!$C$25+SQRT(('Ejercicio 3 - TIR'!$E$25-'Ejercicio 3 - TIR'!$C$25)*('Ejercicio 3 - TIR'!$D$25-'Ejercicio 3 - TIR'!$C$25)*V830),'Ejercicio 3 - TIR'!$E$25-SQRT(('Ejercicio 3 - TIR'!$E$25-'Ejercicio 3 - TIR'!$C$25)*('Ejercicio 3 - TIR'!$E$25-'Ejercicio 3 - TIR'!$D$25)*(1-V830)))</f>
        <v>0.18122973905044</v>
      </c>
      <c r="X830" s="17">
        <f ca="1" t="shared" si="6163"/>
        <v>0.430634205583513</v>
      </c>
      <c r="Y830" s="19">
        <f ca="1">IF(X830&lt;=('Ejercicio 3 - TIR'!$D$26-'Ejercicio 3 - TIR'!$C$26)/('Ejercicio 3 - TIR'!$E$26-'Ejercicio 3 - TIR'!$C$26),'Ejercicio 3 - TIR'!$C$26+SQRT(('Ejercicio 3 - TIR'!$E$26-'Ejercicio 3 - TIR'!$C$26)*('Ejercicio 3 - TIR'!$D$26-'Ejercicio 3 - TIR'!$C$26)*X830),'Ejercicio 3 - TIR'!$E$26-SQRT(('Ejercicio 3 - TIR'!$E$26-'Ejercicio 3 - TIR'!$C$26)*('Ejercicio 3 - TIR'!$E$26-'Ejercicio 3 - TIR'!$D$26)*(1-X830)))</f>
        <v>0.224551147082658</v>
      </c>
      <c r="Z830" s="17">
        <f ca="1" t="shared" si="5716"/>
        <v>1.15866361293866</v>
      </c>
      <c r="AA830" s="17">
        <f ca="1" t="shared" si="5717"/>
        <v>1.35363182262805</v>
      </c>
      <c r="AB830" s="17">
        <f ca="1" t="shared" si="5718"/>
        <v>1.60217221078372</v>
      </c>
      <c r="AC830" s="17">
        <f ca="1" t="shared" si="5719"/>
        <v>1.89253346245792</v>
      </c>
      <c r="AD830" s="17">
        <f ca="1" t="shared" si="5720"/>
        <v>2.31750402234516</v>
      </c>
      <c r="AE830" s="16">
        <f ca="1" t="shared" si="5721"/>
        <v>5736.63726799749</v>
      </c>
      <c r="AF830" s="16">
        <f ca="1" t="shared" si="5722"/>
        <v>6701.94064448151</v>
      </c>
      <c r="AG830" s="16">
        <f ca="1" t="shared" si="5723"/>
        <v>7932.48420982251</v>
      </c>
      <c r="AH830" s="16">
        <f ca="1" t="shared" si="5724"/>
        <v>9370.08625319037</v>
      </c>
      <c r="AI830" s="16">
        <f ca="1" t="shared" si="5725"/>
        <v>11474.1498696077</v>
      </c>
      <c r="AJ830" s="18">
        <f ca="1" t="shared" si="5726"/>
        <v>46866.3468761618</v>
      </c>
      <c r="AK830" s="18">
        <f ca="1" t="shared" si="5727"/>
        <v>54163.3683398786</v>
      </c>
      <c r="AL830" s="18">
        <f ca="1" t="shared" si="5728"/>
        <v>65433.2829167706</v>
      </c>
      <c r="AM830" s="18">
        <f ca="1" t="shared" si="5729"/>
        <v>60741.4395142779</v>
      </c>
      <c r="AN830" s="18">
        <f ca="1" t="shared" si="5730"/>
        <v>94916.9937366631</v>
      </c>
      <c r="AO830" s="18">
        <f ca="1">C830/'Ejercicio 3 - TIR'!$D$7</f>
        <v>19544.6334594415</v>
      </c>
      <c r="AP830" s="18">
        <f ca="1" t="shared" si="5731"/>
        <v>27321.7134167202</v>
      </c>
      <c r="AQ830" s="18">
        <f ca="1" t="shared" si="5732"/>
        <v>34618.7348804371</v>
      </c>
      <c r="AR830" s="18">
        <f ca="1" t="shared" si="5733"/>
        <v>45888.6494573291</v>
      </c>
      <c r="AS830" s="18">
        <f ca="1" t="shared" si="5734"/>
        <v>41196.8060548364</v>
      </c>
      <c r="AT830" s="18">
        <f ca="1" t="shared" si="5735"/>
        <v>75372.3602772216</v>
      </c>
      <c r="AU830" s="18">
        <f ca="1">AP830*'Ejercicio 3 - TIR'!$D$5</f>
        <v>13660.8567083601</v>
      </c>
      <c r="AV830" s="18">
        <f ca="1">AQ830*'Ejercicio 3 - TIR'!$D$5</f>
        <v>17309.3674402185</v>
      </c>
      <c r="AW830" s="18">
        <f ca="1">AR830*'Ejercicio 3 - TIR'!$D$5</f>
        <v>22944.3247286645</v>
      </c>
      <c r="AX830" s="18">
        <f ca="1">AS830*'Ejercicio 3 - TIR'!$D$5</f>
        <v>20598.4030274182</v>
      </c>
      <c r="AY830" s="18">
        <f ca="1">AT830*'Ejercicio 3 - TIR'!$D$5</f>
        <v>37686.1801386108</v>
      </c>
      <c r="AZ830" s="18">
        <f ca="1" t="shared" ref="AZ830:BD830" si="6164">AJ830-AU830-AE830</f>
        <v>27468.8528998041</v>
      </c>
      <c r="BA830" s="18">
        <f ca="1" t="shared" si="6164"/>
        <v>30152.0602551785</v>
      </c>
      <c r="BB830" s="18">
        <f ca="1" t="shared" si="6164"/>
        <v>34556.4739782835</v>
      </c>
      <c r="BC830" s="18">
        <f ca="1" t="shared" si="6164"/>
        <v>30772.9502336693</v>
      </c>
      <c r="BD830" s="18">
        <f ca="1" t="shared" si="6164"/>
        <v>45756.6637284446</v>
      </c>
      <c r="BE830" s="18">
        <f ca="1" t="shared" ref="BE830:BI830" si="6165">AZ830/Z830</f>
        <v>23707.3578500806</v>
      </c>
      <c r="BF830" s="18">
        <f ca="1" t="shared" si="6165"/>
        <v>22274.9345509911</v>
      </c>
      <c r="BG830" s="18">
        <f ca="1" t="shared" si="6165"/>
        <v>21568.5141370538</v>
      </c>
      <c r="BH830" s="18">
        <f ca="1" t="shared" si="6165"/>
        <v>16260.1881784975</v>
      </c>
      <c r="BI830" s="18">
        <f ca="1" t="shared" si="6165"/>
        <v>19743.9414504842</v>
      </c>
      <c r="BJ830" s="18">
        <f ca="1" t="shared" si="5738"/>
        <v>83791.6123116328</v>
      </c>
      <c r="BK830" s="18">
        <f ca="1" t="shared" si="5739"/>
        <v>45294.7666575176</v>
      </c>
      <c r="BL830" s="18">
        <f ca="1" t="shared" si="5740"/>
        <v>129086.37896915</v>
      </c>
      <c r="BM830" s="18">
        <f ca="1">BK830*'Ejercicio 3 - TIR'!$D$5</f>
        <v>22647.3833287588</v>
      </c>
      <c r="BN830" s="18">
        <f ca="1" t="shared" si="5741"/>
        <v>106438.995640392</v>
      </c>
      <c r="BO830" s="18">
        <f ca="1" t="shared" si="5742"/>
        <v>45928.2894934017</v>
      </c>
      <c r="BP830" s="18">
        <f ca="1" t="shared" si="5743"/>
        <v>-133879.140060889</v>
      </c>
      <c r="BQ830" s="18">
        <f ca="1" t="shared" ref="BQ830:BT830" si="6166">BE830</f>
        <v>23707.3578500806</v>
      </c>
      <c r="BR830" s="18">
        <f ca="1" t="shared" si="6166"/>
        <v>22274.9345509911</v>
      </c>
      <c r="BS830" s="18">
        <f ca="1" t="shared" si="6166"/>
        <v>21568.5141370538</v>
      </c>
      <c r="BT830" s="18">
        <f ca="1" t="shared" si="6166"/>
        <v>16260.1881784975</v>
      </c>
      <c r="BU830" s="18">
        <f ca="1" t="shared" si="5745"/>
        <v>65672.2309438859</v>
      </c>
      <c r="BV830" s="20">
        <f ca="1" t="shared" si="5746"/>
        <v>3.21559465156109</v>
      </c>
    </row>
    <row r="831" ht="15" customHeight="1" spans="1:74">
      <c r="A831" s="16">
        <v>830</v>
      </c>
      <c r="B831" s="17">
        <f ca="1" t="shared" ref="B831:F831" si="6167">RAND()</f>
        <v>0.63280416004265</v>
      </c>
      <c r="C831" s="18">
        <f ca="1">IF(B831&lt;=('Ejercicio 3 - TIR'!$D$13-'Ejercicio 3 - TIR'!$C$13)/('Ejercicio 3 - TIR'!$E$13-'Ejercicio 3 - TIR'!$C$13),'Ejercicio 3 - TIR'!$C$13+SQRT(('Ejercicio 3 - TIR'!$E$13-'Ejercicio 3 - TIR'!$C$13)*('Ejercicio 3 - TIR'!$D$13-'Ejercicio 3 - TIR'!$C$13)*B831),'Ejercicio 3 - TIR'!$E$13-SQRT(('Ejercicio 3 - TIR'!$E$13-'Ejercicio 3 - TIR'!$C$13)*('Ejercicio 3 - TIR'!$E$13-'Ejercicio 3 - TIR'!$D$13)*(1-B831)))</f>
        <v>79008.6920857985</v>
      </c>
      <c r="D831" s="17">
        <f ca="1" t="shared" si="6167"/>
        <v>0.599460518364025</v>
      </c>
      <c r="E831" s="18">
        <f ca="1">IF(D831&lt;=('Ejercicio 3 - TIR'!$D$14-'Ejercicio 3 - TIR'!$C$14)/('Ejercicio 3 - TIR'!$E$14-'Ejercicio 3 - TIR'!$C$14),'Ejercicio 3 - TIR'!$C$14+SQRT(('Ejercicio 3 - TIR'!$E$14-'Ejercicio 3 - TIR'!$C$14)*('Ejercicio 3 - TIR'!$D$14-'Ejercicio 3 - TIR'!$C$14)*D831),'Ejercicio 3 - TIR'!$E$14-SQRT(('Ejercicio 3 - TIR'!$E$14-'Ejercicio 3 - TIR'!$C$14)*('Ejercicio 3 - TIR'!$E$14-'Ejercicio 3 - TIR'!$D$14)*(1-D831)))</f>
        <v>32248.811559161</v>
      </c>
      <c r="F831" s="17">
        <f ca="1" t="shared" si="6167"/>
        <v>0.930944274910338</v>
      </c>
      <c r="G831" s="18">
        <f ca="1">IF(F831&lt;=('Ejercicio 3 - TIR'!$D$18-'Ejercicio 3 - TIR'!$C$18)/('Ejercicio 3 - TIR'!$E$18-'Ejercicio 3 - TIR'!$C$18),'Ejercicio 3 - TIR'!$C$18+SQRT(('Ejercicio 3 - TIR'!$E$18-'Ejercicio 3 - TIR'!$C$18)*('Ejercicio 3 - TIR'!$D$18-'Ejercicio 3 - TIR'!$C$18)*F831),'Ejercicio 3 - TIR'!$E$18-SQRT(('Ejercicio 3 - TIR'!$E$18-'Ejercicio 3 - TIR'!$C$18)*('Ejercicio 3 - TIR'!$E$18-'Ejercicio 3 - TIR'!$D$18)*(1-F831)))</f>
        <v>42724.2189512775</v>
      </c>
      <c r="H831" s="17">
        <f ca="1" t="shared" ref="H831:L831" si="6168">RAND()</f>
        <v>0.847057480277357</v>
      </c>
      <c r="I831" s="18">
        <f ca="1">IF(H831&lt;=('Ejercicio 3 - TIR'!$D$18-'Ejercicio 3 - TIR'!$C$18)/('Ejercicio 3 - TIR'!$E$18-'Ejercicio 3 - TIR'!$C$18),'Ejercicio 3 - TIR'!$C$18+SQRT(('Ejercicio 3 - TIR'!$E$18-'Ejercicio 3 - TIR'!$C$18)*('Ejercicio 3 - TIR'!$D$18-'Ejercicio 3 - TIR'!$C$18)*H831),'Ejercicio 3 - TIR'!$E$18-SQRT(('Ejercicio 3 - TIR'!$E$18-'Ejercicio 3 - TIR'!$C$18)*('Ejercicio 3 - TIR'!$E$18-'Ejercicio 3 - TIR'!$D$18)*(1-H831)))</f>
        <v>41613.1594399502</v>
      </c>
      <c r="J831" s="17">
        <f ca="1" t="shared" si="6168"/>
        <v>0.509436305236971</v>
      </c>
      <c r="K831" s="18">
        <f ca="1">IF(J831&lt;=('Ejercicio 3 - TIR'!$D$18-'Ejercicio 3 - TIR'!$C$18)/('Ejercicio 3 - TIR'!$E$18-'Ejercicio 3 - TIR'!$C$18),'Ejercicio 3 - TIR'!$C$18+SQRT(('Ejercicio 3 - TIR'!$E$18-'Ejercicio 3 - TIR'!$C$18)*('Ejercicio 3 - TIR'!$D$18-'Ejercicio 3 - TIR'!$C$18)*J831),'Ejercicio 3 - TIR'!$E$18-SQRT(('Ejercicio 3 - TIR'!$E$18-'Ejercicio 3 - TIR'!$C$18)*('Ejercicio 3 - TIR'!$E$18-'Ejercicio 3 - TIR'!$D$18)*(1-J831)))</f>
        <v>38741.5928631769</v>
      </c>
      <c r="L831" s="17">
        <f ca="1" t="shared" si="6168"/>
        <v>0.42680714552758</v>
      </c>
      <c r="M831" s="18">
        <f ca="1">IF(L831&lt;=('Ejercicio 3 - TIR'!$D$18-'Ejercicio 3 - TIR'!$C$18)/('Ejercicio 3 - TIR'!$E$18-'Ejercicio 3 - TIR'!$C$18),'Ejercicio 3 - TIR'!$C$18+SQRT(('Ejercicio 3 - TIR'!$E$18-'Ejercicio 3 - TIR'!$C$18)*('Ejercicio 3 - TIR'!$D$18-'Ejercicio 3 - TIR'!$C$18)*L831),'Ejercicio 3 - TIR'!$E$18-SQRT(('Ejercicio 3 - TIR'!$E$18-'Ejercicio 3 - TIR'!$C$18)*('Ejercicio 3 - TIR'!$E$18-'Ejercicio 3 - TIR'!$D$18)*(1-L831)))</f>
        <v>38001.3168809351</v>
      </c>
      <c r="N831" s="17">
        <f ca="1" t="shared" ref="N831:R831" si="6169">RAND()</f>
        <v>0.656969986117438</v>
      </c>
      <c r="O831" s="18">
        <f ca="1">IF(N831&lt;=('Ejercicio 3 - TIR'!$D$18-'Ejercicio 3 - TIR'!$C$18)/('Ejercicio 3 - TIR'!$E$18-'Ejercicio 3 - TIR'!$C$18),'Ejercicio 3 - TIR'!$C$18+SQRT(('Ejercicio 3 - TIR'!$E$18-'Ejercicio 3 - TIR'!$C$18)*('Ejercicio 3 - TIR'!$D$18-'Ejercicio 3 - TIR'!$C$18)*N831),'Ejercicio 3 - TIR'!$E$18-SQRT(('Ejercicio 3 - TIR'!$E$18-'Ejercicio 3 - TIR'!$C$18)*('Ejercicio 3 - TIR'!$E$18-'Ejercicio 3 - TIR'!$D$18)*(1-N831)))</f>
        <v>39927.0085079855</v>
      </c>
      <c r="P831" s="17">
        <f ca="1" t="shared" si="6169"/>
        <v>0.0425348315664213</v>
      </c>
      <c r="Q831" s="19">
        <f ca="1">IF(P831&lt;=('Ejercicio 3 - TIR'!$D$22-'Ejercicio 3 - TIR'!$C$22)/('Ejercicio 3 - TIR'!$E$22-'Ejercicio 3 - TIR'!$C$22),'Ejercicio 3 - TIR'!$C$22+SQRT(('Ejercicio 3 - TIR'!$E$22-'Ejercicio 3 - TIR'!$C$22)*('Ejercicio 3 - TIR'!$D$22-'Ejercicio 3 - TIR'!$C$22)*P831),'Ejercicio 3 - TIR'!$E$22-SQRT(('Ejercicio 3 - TIR'!$E$22-'Ejercicio 3 - TIR'!$C$22)*('Ejercicio 3 - TIR'!$E$22-'Ejercicio 3 - TIR'!$D$22)*(1-P831)))</f>
        <v>0.128750011246825</v>
      </c>
      <c r="R831" s="17">
        <f ca="1" t="shared" si="6169"/>
        <v>0.591295405176496</v>
      </c>
      <c r="S831" s="19">
        <f ca="1">IF(R831&lt;=('Ejercicio 3 - TIR'!$D$23-'Ejercicio 3 - TIR'!$C$23)/('Ejercicio 3 - TIR'!$E$23-'Ejercicio 3 - TIR'!$C$23),'Ejercicio 3 - TIR'!$C$23+SQRT(('Ejercicio 3 - TIR'!$E$23-'Ejercicio 3 - TIR'!$C$23)*('Ejercicio 3 - TIR'!$D$23-'Ejercicio 3 - TIR'!$C$23)*R831),'Ejercicio 3 - TIR'!$E$23-SQRT(('Ejercicio 3 - TIR'!$E$23-'Ejercicio 3 - TIR'!$C$23)*('Ejercicio 3 - TIR'!$E$23-'Ejercicio 3 - TIR'!$D$23)*(1-R831)))</f>
        <v>0.152876794609001</v>
      </c>
      <c r="T831" s="17">
        <f ca="1" t="shared" ref="T831:X831" si="6170">RAND()</f>
        <v>0.753194850687788</v>
      </c>
      <c r="U831" s="19">
        <f ca="1">IF(T831&lt;=('Ejercicio 3 - TIR'!$D$24-'Ejercicio 3 - TIR'!$C$24)/('Ejercicio 3 - TIR'!$E$24-'Ejercicio 3 - TIR'!$C$24),'Ejercicio 3 - TIR'!$C$24+SQRT(('Ejercicio 3 - TIR'!$E$24-'Ejercicio 3 - TIR'!$C$24)*('Ejercicio 3 - TIR'!$D$24-'Ejercicio 3 - TIR'!$C$24)*T831),'Ejercicio 3 - TIR'!$E$24-SQRT(('Ejercicio 3 - TIR'!$E$24-'Ejercicio 3 - TIR'!$C$24)*('Ejercicio 3 - TIR'!$E$24-'Ejercicio 3 - TIR'!$D$24)*(1-T831)))</f>
        <v>0.193712086083635</v>
      </c>
      <c r="V831" s="17">
        <f ca="1" t="shared" si="6170"/>
        <v>0.761783269937919</v>
      </c>
      <c r="W831" s="19">
        <f ca="1">IF(V831&lt;=('Ejercicio 3 - TIR'!$D$25-'Ejercicio 3 - TIR'!$C$25)/('Ejercicio 3 - TIR'!$E$25-'Ejercicio 3 - TIR'!$C$25),'Ejercicio 3 - TIR'!$C$25+SQRT(('Ejercicio 3 - TIR'!$E$25-'Ejercicio 3 - TIR'!$C$25)*('Ejercicio 3 - TIR'!$D$25-'Ejercicio 3 - TIR'!$C$25)*V831),'Ejercicio 3 - TIR'!$E$25-SQRT(('Ejercicio 3 - TIR'!$E$25-'Ejercicio 3 - TIR'!$C$25)*('Ejercicio 3 - TIR'!$E$25-'Ejercicio 3 - TIR'!$D$25)*(1-V831)))</f>
        <v>0.221125122420739</v>
      </c>
      <c r="X831" s="17">
        <f ca="1" t="shared" si="6170"/>
        <v>0.793290071847597</v>
      </c>
      <c r="Y831" s="19">
        <f ca="1">IF(X831&lt;=('Ejercicio 3 - TIR'!$D$26-'Ejercicio 3 - TIR'!$C$26)/('Ejercicio 3 - TIR'!$E$26-'Ejercicio 3 - TIR'!$C$26),'Ejercicio 3 - TIR'!$C$26+SQRT(('Ejercicio 3 - TIR'!$E$26-'Ejercicio 3 - TIR'!$C$26)*('Ejercicio 3 - TIR'!$D$26-'Ejercicio 3 - TIR'!$C$26)*X831),'Ejercicio 3 - TIR'!$E$26-SQRT(('Ejercicio 3 - TIR'!$E$26-'Ejercicio 3 - TIR'!$C$26)*('Ejercicio 3 - TIR'!$E$26-'Ejercicio 3 - TIR'!$D$26)*(1-X831)))</f>
        <v>0.246589917509486</v>
      </c>
      <c r="Z831" s="17">
        <f ca="1" t="shared" si="5716"/>
        <v>1.12875001124682</v>
      </c>
      <c r="AA831" s="17">
        <f ca="1" t="shared" si="5717"/>
        <v>1.30130969488111</v>
      </c>
      <c r="AB831" s="17">
        <f ca="1" t="shared" si="5718"/>
        <v>1.55338911051739</v>
      </c>
      <c r="AC831" s="17">
        <f ca="1" t="shared" si="5719"/>
        <v>1.8968824677476</v>
      </c>
      <c r="AD831" s="17">
        <f ca="1" t="shared" si="5720"/>
        <v>2.36463455899466</v>
      </c>
      <c r="AE831" s="16">
        <f ca="1" t="shared" si="5721"/>
        <v>4152.03485093871</v>
      </c>
      <c r="AF831" s="16">
        <f ca="1" t="shared" si="5722"/>
        <v>4786.78463005508</v>
      </c>
      <c r="AG831" s="16">
        <f ca="1" t="shared" si="5723"/>
        <v>5714.04266637613</v>
      </c>
      <c r="AH831" s="16">
        <f ca="1" t="shared" si="5724"/>
        <v>6977.56105049588</v>
      </c>
      <c r="AI831" s="16">
        <f ca="1" t="shared" si="5725"/>
        <v>8698.15725435506</v>
      </c>
      <c r="AJ831" s="18">
        <f ca="1" t="shared" si="5726"/>
        <v>48224.9626217662</v>
      </c>
      <c r="AK831" s="18">
        <f ca="1" t="shared" si="5727"/>
        <v>54151.6078138408</v>
      </c>
      <c r="AL831" s="18">
        <f ca="1" t="shared" si="5728"/>
        <v>60180.7684777574</v>
      </c>
      <c r="AM831" s="18">
        <f ca="1" t="shared" si="5729"/>
        <v>72084.0317427665</v>
      </c>
      <c r="AN831" s="18">
        <f ca="1" t="shared" si="5730"/>
        <v>94412.7841552564</v>
      </c>
      <c r="AO831" s="18">
        <f ca="1">C831/'Ejercicio 3 - TIR'!$D$7</f>
        <v>15801.7384171597</v>
      </c>
      <c r="AP831" s="18">
        <f ca="1" t="shared" si="5731"/>
        <v>32423.2242046065</v>
      </c>
      <c r="AQ831" s="18">
        <f ca="1" t="shared" si="5732"/>
        <v>38349.8693966811</v>
      </c>
      <c r="AR831" s="18">
        <f ca="1" t="shared" si="5733"/>
        <v>44379.0300605977</v>
      </c>
      <c r="AS831" s="18">
        <f ca="1" t="shared" si="5734"/>
        <v>56282.2933256068</v>
      </c>
      <c r="AT831" s="18">
        <f ca="1" t="shared" si="5735"/>
        <v>78611.0457380967</v>
      </c>
      <c r="AU831" s="18">
        <f ca="1">AP831*'Ejercicio 3 - TIR'!$D$5</f>
        <v>16211.6121023033</v>
      </c>
      <c r="AV831" s="18">
        <f ca="1">AQ831*'Ejercicio 3 - TIR'!$D$5</f>
        <v>19174.9346983405</v>
      </c>
      <c r="AW831" s="18">
        <f ca="1">AR831*'Ejercicio 3 - TIR'!$D$5</f>
        <v>22189.5150302988</v>
      </c>
      <c r="AX831" s="18">
        <f ca="1">AS831*'Ejercicio 3 - TIR'!$D$5</f>
        <v>28141.1466628034</v>
      </c>
      <c r="AY831" s="18">
        <f ca="1">AT831*'Ejercicio 3 - TIR'!$D$5</f>
        <v>39305.5228690484</v>
      </c>
      <c r="AZ831" s="18">
        <f ca="1" t="shared" ref="AZ831:BD831" si="6171">AJ831-AU831-AE831</f>
        <v>27861.3156685243</v>
      </c>
      <c r="BA831" s="18">
        <f ca="1" t="shared" si="6171"/>
        <v>30189.8884854451</v>
      </c>
      <c r="BB831" s="18">
        <f ca="1" t="shared" si="6171"/>
        <v>32277.2107810824</v>
      </c>
      <c r="BC831" s="18">
        <f ca="1" t="shared" si="6171"/>
        <v>36965.3240294672</v>
      </c>
      <c r="BD831" s="18">
        <f ca="1" t="shared" si="6171"/>
        <v>46409.104031853</v>
      </c>
      <c r="BE831" s="18">
        <f ca="1" t="shared" ref="BE831:BI831" si="6172">AZ831/Z831</f>
        <v>24683.3358944984</v>
      </c>
      <c r="BF831" s="18">
        <f ca="1" t="shared" si="6172"/>
        <v>23199.6185106446</v>
      </c>
      <c r="BG831" s="18">
        <f ca="1" t="shared" si="6172"/>
        <v>20778.5741270786</v>
      </c>
      <c r="BH831" s="18">
        <f ca="1" t="shared" si="6172"/>
        <v>19487.4087656895</v>
      </c>
      <c r="BI831" s="18">
        <f ca="1" t="shared" si="6172"/>
        <v>19626.3324729484</v>
      </c>
      <c r="BJ831" s="18">
        <f ca="1" t="shared" si="5738"/>
        <v>76256.6542992987</v>
      </c>
      <c r="BK831" s="18">
        <f ca="1" t="shared" si="5739"/>
        <v>37365.3367534095</v>
      </c>
      <c r="BL831" s="18">
        <f ca="1" t="shared" si="5740"/>
        <v>113621.991052708</v>
      </c>
      <c r="BM831" s="18">
        <f ca="1">BK831*'Ejercicio 3 - TIR'!$D$5</f>
        <v>18682.6683767047</v>
      </c>
      <c r="BN831" s="18">
        <f ca="1" t="shared" si="5741"/>
        <v>94939.3226760034</v>
      </c>
      <c r="BO831" s="18">
        <f ca="1" t="shared" si="5742"/>
        <v>40149.6807677408</v>
      </c>
      <c r="BP831" s="18">
        <f ca="1" t="shared" si="5743"/>
        <v>-111257.503644959</v>
      </c>
      <c r="BQ831" s="18">
        <f ca="1" t="shared" ref="BQ831:BT831" si="6173">BE831</f>
        <v>24683.3358944984</v>
      </c>
      <c r="BR831" s="18">
        <f ca="1" t="shared" si="6173"/>
        <v>23199.6185106446</v>
      </c>
      <c r="BS831" s="18">
        <f ca="1" t="shared" si="6173"/>
        <v>20778.5741270786</v>
      </c>
      <c r="BT831" s="18">
        <f ca="1" t="shared" si="6173"/>
        <v>19487.4087656895</v>
      </c>
      <c r="BU831" s="18">
        <f ca="1" t="shared" si="5745"/>
        <v>59776.0132406892</v>
      </c>
      <c r="BV831" s="20">
        <f ca="1" t="shared" si="5746"/>
        <v>8.8835064893966</v>
      </c>
    </row>
    <row r="832" ht="15" customHeight="1" spans="1:74">
      <c r="A832" s="16">
        <v>831</v>
      </c>
      <c r="B832" s="17">
        <f ca="1" t="shared" ref="B832:F832" si="6174">RAND()</f>
        <v>0.157504374480977</v>
      </c>
      <c r="C832" s="18">
        <f ca="1">IF(B832&lt;=('Ejercicio 3 - TIR'!$D$13-'Ejercicio 3 - TIR'!$C$13)/('Ejercicio 3 - TIR'!$E$13-'Ejercicio 3 - TIR'!$C$13),'Ejercicio 3 - TIR'!$C$13+SQRT(('Ejercicio 3 - TIR'!$E$13-'Ejercicio 3 - TIR'!$C$13)*('Ejercicio 3 - TIR'!$D$13-'Ejercicio 3 - TIR'!$C$13)*B832),'Ejercicio 3 - TIR'!$E$13-SQRT(('Ejercicio 3 - TIR'!$E$13-'Ejercicio 3 - TIR'!$C$13)*('Ejercicio 3 - TIR'!$E$13-'Ejercicio 3 - TIR'!$D$13)*(1-B832)))</f>
        <v>67937.3641589882</v>
      </c>
      <c r="D832" s="17">
        <f ca="1" t="shared" si="6174"/>
        <v>0.126528707876089</v>
      </c>
      <c r="E832" s="18">
        <f ca="1">IF(D832&lt;=('Ejercicio 3 - TIR'!$D$14-'Ejercicio 3 - TIR'!$C$14)/('Ejercicio 3 - TIR'!$E$14-'Ejercicio 3 - TIR'!$C$14),'Ejercicio 3 - TIR'!$C$14+SQRT(('Ejercicio 3 - TIR'!$E$14-'Ejercicio 3 - TIR'!$C$14)*('Ejercicio 3 - TIR'!$D$14-'Ejercicio 3 - TIR'!$C$14)*D832),'Ejercicio 3 - TIR'!$E$14-SQRT(('Ejercicio 3 - TIR'!$E$14-'Ejercicio 3 - TIR'!$C$14)*('Ejercicio 3 - TIR'!$E$14-'Ejercicio 3 - TIR'!$D$14)*(1-D832)))</f>
        <v>28080.5280538743</v>
      </c>
      <c r="F832" s="17">
        <f ca="1" t="shared" si="6174"/>
        <v>0.853959298223659</v>
      </c>
      <c r="G832" s="18">
        <f ca="1">IF(F832&lt;=('Ejercicio 3 - TIR'!$D$18-'Ejercicio 3 - TIR'!$C$18)/('Ejercicio 3 - TIR'!$E$18-'Ejercicio 3 - TIR'!$C$18),'Ejercicio 3 - TIR'!$C$18+SQRT(('Ejercicio 3 - TIR'!$E$18-'Ejercicio 3 - TIR'!$C$18)*('Ejercicio 3 - TIR'!$D$18-'Ejercicio 3 - TIR'!$C$18)*F832),'Ejercicio 3 - TIR'!$E$18-SQRT(('Ejercicio 3 - TIR'!$E$18-'Ejercicio 3 - TIR'!$C$18)*('Ejercicio 3 - TIR'!$E$18-'Ejercicio 3 - TIR'!$D$18)*(1-F832)))</f>
        <v>41690.460359321</v>
      </c>
      <c r="H832" s="17">
        <f ca="1" t="shared" ref="H832:L832" si="6175">RAND()</f>
        <v>0.133358999700139</v>
      </c>
      <c r="I832" s="18">
        <f ca="1">IF(H832&lt;=('Ejercicio 3 - TIR'!$D$18-'Ejercicio 3 - TIR'!$C$18)/('Ejercicio 3 - TIR'!$E$18-'Ejercicio 3 - TIR'!$C$18),'Ejercicio 3 - TIR'!$C$18+SQRT(('Ejercicio 3 - TIR'!$E$18-'Ejercicio 3 - TIR'!$C$18)*('Ejercicio 3 - TIR'!$D$18-'Ejercicio 3 - TIR'!$C$18)*H832),'Ejercicio 3 - TIR'!$E$18-SQRT(('Ejercicio 3 - TIR'!$E$18-'Ejercicio 3 - TIR'!$C$18)*('Ejercicio 3 - TIR'!$E$18-'Ejercicio 3 - TIR'!$D$18)*(1-H832)))</f>
        <v>34472.5663723438</v>
      </c>
      <c r="J832" s="17">
        <f ca="1" t="shared" si="6175"/>
        <v>0.782291248521796</v>
      </c>
      <c r="K832" s="18">
        <f ca="1">IF(J832&lt;=('Ejercicio 3 - TIR'!$D$18-'Ejercicio 3 - TIR'!$C$18)/('Ejercicio 3 - TIR'!$E$18-'Ejercicio 3 - TIR'!$C$18),'Ejercicio 3 - TIR'!$C$18+SQRT(('Ejercicio 3 - TIR'!$E$18-'Ejercicio 3 - TIR'!$C$18)*('Ejercicio 3 - TIR'!$D$18-'Ejercicio 3 - TIR'!$C$18)*J832),'Ejercicio 3 - TIR'!$E$18-SQRT(('Ejercicio 3 - TIR'!$E$18-'Ejercicio 3 - TIR'!$C$18)*('Ejercicio 3 - TIR'!$E$18-'Ejercicio 3 - TIR'!$D$18)*(1-J832)))</f>
        <v>40959.1886506711</v>
      </c>
      <c r="L832" s="17">
        <f ca="1" t="shared" si="6175"/>
        <v>0.586009996862881</v>
      </c>
      <c r="M832" s="18">
        <f ca="1">IF(L832&lt;=('Ejercicio 3 - TIR'!$D$18-'Ejercicio 3 - TIR'!$C$18)/('Ejercicio 3 - TIR'!$E$18-'Ejercicio 3 - TIR'!$C$18),'Ejercicio 3 - TIR'!$C$18+SQRT(('Ejercicio 3 - TIR'!$E$18-'Ejercicio 3 - TIR'!$C$18)*('Ejercicio 3 - TIR'!$D$18-'Ejercicio 3 - TIR'!$C$18)*L832),'Ejercicio 3 - TIR'!$E$18-SQRT(('Ejercicio 3 - TIR'!$E$18-'Ejercicio 3 - TIR'!$C$18)*('Ejercicio 3 - TIR'!$E$18-'Ejercicio 3 - TIR'!$D$18)*(1-L832)))</f>
        <v>39375.5799569644</v>
      </c>
      <c r="N832" s="17">
        <f ca="1" t="shared" ref="N832:R832" si="6176">RAND()</f>
        <v>0.94661838802136</v>
      </c>
      <c r="O832" s="18">
        <f ca="1">IF(N832&lt;=('Ejercicio 3 - TIR'!$D$18-'Ejercicio 3 - TIR'!$C$18)/('Ejercicio 3 - TIR'!$E$18-'Ejercicio 3 - TIR'!$C$18),'Ejercicio 3 - TIR'!$C$18+SQRT(('Ejercicio 3 - TIR'!$E$18-'Ejercicio 3 - TIR'!$C$18)*('Ejercicio 3 - TIR'!$D$18-'Ejercicio 3 - TIR'!$C$18)*N832),'Ejercicio 3 - TIR'!$E$18-SQRT(('Ejercicio 3 - TIR'!$E$18-'Ejercicio 3 - TIR'!$C$18)*('Ejercicio 3 - TIR'!$E$18-'Ejercicio 3 - TIR'!$D$18)*(1-N832)))</f>
        <v>42999.0949801657</v>
      </c>
      <c r="P832" s="17">
        <f ca="1" t="shared" si="6176"/>
        <v>0.10380750964882</v>
      </c>
      <c r="Q832" s="19">
        <f ca="1">IF(P832&lt;=('Ejercicio 3 - TIR'!$D$22-'Ejercicio 3 - TIR'!$C$22)/('Ejercicio 3 - TIR'!$E$22-'Ejercicio 3 - TIR'!$C$22),'Ejercicio 3 - TIR'!$C$22+SQRT(('Ejercicio 3 - TIR'!$E$22-'Ejercicio 3 - TIR'!$C$22)*('Ejercicio 3 - TIR'!$D$22-'Ejercicio 3 - TIR'!$C$22)*P832),'Ejercicio 3 - TIR'!$E$22-SQRT(('Ejercicio 3 - TIR'!$E$22-'Ejercicio 3 - TIR'!$C$22)*('Ejercicio 3 - TIR'!$E$22-'Ejercicio 3 - TIR'!$D$22)*(1-P832)))</f>
        <v>0.133669437346426</v>
      </c>
      <c r="R832" s="17">
        <f ca="1" t="shared" si="6176"/>
        <v>0.425479315576369</v>
      </c>
      <c r="S832" s="19">
        <f ca="1">IF(R832&lt;=('Ejercicio 3 - TIR'!$D$23-'Ejercicio 3 - TIR'!$C$23)/('Ejercicio 3 - TIR'!$E$23-'Ejercicio 3 - TIR'!$C$23),'Ejercicio 3 - TIR'!$C$23+SQRT(('Ejercicio 3 - TIR'!$E$23-'Ejercicio 3 - TIR'!$C$23)*('Ejercicio 3 - TIR'!$D$23-'Ejercicio 3 - TIR'!$C$23)*R832),'Ejercicio 3 - TIR'!$E$23-SQRT(('Ejercicio 3 - TIR'!$E$23-'Ejercicio 3 - TIR'!$C$23)*('Ejercicio 3 - TIR'!$E$23-'Ejercicio 3 - TIR'!$D$23)*(1-R832)))</f>
        <v>0.147674225698969</v>
      </c>
      <c r="T832" s="17">
        <f ca="1" t="shared" ref="T832:X832" si="6177">RAND()</f>
        <v>0.169038843428855</v>
      </c>
      <c r="U832" s="19">
        <f ca="1">IF(T832&lt;=('Ejercicio 3 - TIR'!$D$24-'Ejercicio 3 - TIR'!$C$24)/('Ejercicio 3 - TIR'!$E$24-'Ejercicio 3 - TIR'!$C$24),'Ejercicio 3 - TIR'!$C$24+SQRT(('Ejercicio 3 - TIR'!$E$24-'Ejercicio 3 - TIR'!$C$24)*('Ejercicio 3 - TIR'!$D$24-'Ejercicio 3 - TIR'!$C$24)*T832),'Ejercicio 3 - TIR'!$E$24-SQRT(('Ejercicio 3 - TIR'!$E$24-'Ejercicio 3 - TIR'!$C$24)*('Ejercicio 3 - TIR'!$E$24-'Ejercicio 3 - TIR'!$D$24)*(1-T832)))</f>
        <v>0.168840954625512</v>
      </c>
      <c r="V832" s="17">
        <f ca="1" t="shared" si="6177"/>
        <v>0.789976284748535</v>
      </c>
      <c r="W832" s="19">
        <f ca="1">IF(V832&lt;=('Ejercicio 3 - TIR'!$D$25-'Ejercicio 3 - TIR'!$C$25)/('Ejercicio 3 - TIR'!$E$25-'Ejercicio 3 - TIR'!$C$25),'Ejercicio 3 - TIR'!$C$25+SQRT(('Ejercicio 3 - TIR'!$E$25-'Ejercicio 3 - TIR'!$C$25)*('Ejercicio 3 - TIR'!$D$25-'Ejercicio 3 - TIR'!$C$25)*V832),'Ejercicio 3 - TIR'!$E$25-SQRT(('Ejercicio 3 - TIR'!$E$25-'Ejercicio 3 - TIR'!$C$25)*('Ejercicio 3 - TIR'!$E$25-'Ejercicio 3 - TIR'!$D$25)*(1-V832)))</f>
        <v>0.222887585806865</v>
      </c>
      <c r="X832" s="17">
        <f ca="1" t="shared" si="6177"/>
        <v>0.313229849558505</v>
      </c>
      <c r="Y832" s="19">
        <f ca="1">IF(X832&lt;=('Ejercicio 3 - TIR'!$D$26-'Ejercicio 3 - TIR'!$C$26)/('Ejercicio 3 - TIR'!$E$26-'Ejercicio 3 - TIR'!$C$26),'Ejercicio 3 - TIR'!$C$26+SQRT(('Ejercicio 3 - TIR'!$E$26-'Ejercicio 3 - TIR'!$C$26)*('Ejercicio 3 - TIR'!$D$26-'Ejercicio 3 - TIR'!$C$26)*X832),'Ejercicio 3 - TIR'!$E$26-SQRT(('Ejercicio 3 - TIR'!$E$26-'Ejercicio 3 - TIR'!$C$26)*('Ejercicio 3 - TIR'!$E$26-'Ejercicio 3 - TIR'!$D$26)*(1-X832)))</f>
        <v>0.219081275656476</v>
      </c>
      <c r="Z832" s="17">
        <f ca="1" t="shared" si="5716"/>
        <v>1.13366943734643</v>
      </c>
      <c r="AA832" s="17">
        <f ca="1" t="shared" si="5717"/>
        <v>1.30108319370515</v>
      </c>
      <c r="AB832" s="17">
        <f ca="1" t="shared" si="5718"/>
        <v>1.52075932217753</v>
      </c>
      <c r="AC832" s="17">
        <f ca="1" t="shared" si="5719"/>
        <v>1.85971769609097</v>
      </c>
      <c r="AD832" s="17">
        <f ca="1" t="shared" si="5720"/>
        <v>2.2671470213115</v>
      </c>
      <c r="AE832" s="16">
        <f ca="1" t="shared" si="5721"/>
        <v>3753.50838535192</v>
      </c>
      <c r="AF832" s="16">
        <f ca="1" t="shared" si="5722"/>
        <v>4307.80482981335</v>
      </c>
      <c r="AG832" s="16">
        <f ca="1" t="shared" si="5723"/>
        <v>5035.13870961943</v>
      </c>
      <c r="AH832" s="16">
        <f ca="1" t="shared" si="5724"/>
        <v>6157.40862080919</v>
      </c>
      <c r="AI832" s="16">
        <f ca="1" t="shared" si="5725"/>
        <v>7506.38155619425</v>
      </c>
      <c r="AJ832" s="18">
        <f ca="1" t="shared" si="5726"/>
        <v>47263.2007382649</v>
      </c>
      <c r="AK832" s="18">
        <f ca="1" t="shared" si="5727"/>
        <v>44851.6767509417</v>
      </c>
      <c r="AL832" s="18">
        <f ca="1" t="shared" si="5728"/>
        <v>62289.0679693362</v>
      </c>
      <c r="AM832" s="18">
        <f ca="1" t="shared" si="5729"/>
        <v>73227.4628398114</v>
      </c>
      <c r="AN832" s="18">
        <f ca="1" t="shared" si="5730"/>
        <v>97485.2701033729</v>
      </c>
      <c r="AO832" s="18">
        <f ca="1">C832/'Ejercicio 3 - TIR'!$D$7</f>
        <v>13587.4728317976</v>
      </c>
      <c r="AP832" s="18">
        <f ca="1" t="shared" si="5731"/>
        <v>33675.7279064673</v>
      </c>
      <c r="AQ832" s="18">
        <f ca="1" t="shared" si="5732"/>
        <v>31264.2039191441</v>
      </c>
      <c r="AR832" s="18">
        <f ca="1" t="shared" si="5733"/>
        <v>48701.5951375386</v>
      </c>
      <c r="AS832" s="18">
        <f ca="1" t="shared" si="5734"/>
        <v>59639.9900080138</v>
      </c>
      <c r="AT832" s="18">
        <f ca="1" t="shared" si="5735"/>
        <v>83897.7972715753</v>
      </c>
      <c r="AU832" s="18">
        <f ca="1">AP832*'Ejercicio 3 - TIR'!$D$5</f>
        <v>16837.8639532337</v>
      </c>
      <c r="AV832" s="18">
        <f ca="1">AQ832*'Ejercicio 3 - TIR'!$D$5</f>
        <v>15632.101959572</v>
      </c>
      <c r="AW832" s="18">
        <f ca="1">AR832*'Ejercicio 3 - TIR'!$D$5</f>
        <v>24350.7975687693</v>
      </c>
      <c r="AX832" s="18">
        <f ca="1">AS832*'Ejercicio 3 - TIR'!$D$5</f>
        <v>29819.9950040069</v>
      </c>
      <c r="AY832" s="18">
        <f ca="1">AT832*'Ejercicio 3 - TIR'!$D$5</f>
        <v>41948.8986357876</v>
      </c>
      <c r="AZ832" s="18">
        <f ca="1" t="shared" ref="AZ832:BD832" si="6178">AJ832-AU832-AE832</f>
        <v>26671.8283996794</v>
      </c>
      <c r="BA832" s="18">
        <f ca="1" t="shared" si="6178"/>
        <v>24911.7699615563</v>
      </c>
      <c r="BB832" s="18">
        <f ca="1" t="shared" si="6178"/>
        <v>32903.1316909475</v>
      </c>
      <c r="BC832" s="18">
        <f ca="1" t="shared" si="6178"/>
        <v>37250.0592149953</v>
      </c>
      <c r="BD832" s="18">
        <f ca="1" t="shared" si="6178"/>
        <v>48029.989911391</v>
      </c>
      <c r="BE832" s="18">
        <f ca="1" t="shared" ref="BE832:BI832" si="6179">AZ832/Z832</f>
        <v>23526.9890155193</v>
      </c>
      <c r="BF832" s="18">
        <f ca="1" t="shared" si="6179"/>
        <v>19146.9462383986</v>
      </c>
      <c r="BG832" s="18">
        <f ca="1" t="shared" si="6179"/>
        <v>21635.9888189503</v>
      </c>
      <c r="BH832" s="18">
        <f ca="1" t="shared" si="6179"/>
        <v>20029.9536286035</v>
      </c>
      <c r="BI832" s="18">
        <f ca="1" t="shared" si="6179"/>
        <v>21185.2118366839</v>
      </c>
      <c r="BJ832" s="18">
        <f ca="1" t="shared" si="5738"/>
        <v>63662.6855341951</v>
      </c>
      <c r="BK832" s="18">
        <f ca="1" t="shared" si="5739"/>
        <v>30804.7985577609</v>
      </c>
      <c r="BL832" s="18">
        <f ca="1" t="shared" si="5740"/>
        <v>94467.484091956</v>
      </c>
      <c r="BM832" s="18">
        <f ca="1">BK832*'Ejercicio 3 - TIR'!$D$5</f>
        <v>15402.3992788805</v>
      </c>
      <c r="BN832" s="18">
        <f ca="1" t="shared" si="5741"/>
        <v>79065.0848130756</v>
      </c>
      <c r="BO832" s="18">
        <f ca="1" t="shared" si="5742"/>
        <v>34874.2644697731</v>
      </c>
      <c r="BP832" s="18">
        <f ca="1" t="shared" si="5743"/>
        <v>-96017.8922128625</v>
      </c>
      <c r="BQ832" s="18">
        <f ca="1" t="shared" ref="BQ832:BT832" si="6180">BE832</f>
        <v>23526.9890155193</v>
      </c>
      <c r="BR832" s="18">
        <f ca="1" t="shared" si="6180"/>
        <v>19146.9462383986</v>
      </c>
      <c r="BS832" s="18">
        <f ca="1" t="shared" si="6180"/>
        <v>21635.9888189503</v>
      </c>
      <c r="BT832" s="18">
        <f ca="1" t="shared" si="6180"/>
        <v>20029.9536286035</v>
      </c>
      <c r="BU832" s="18">
        <f ca="1" t="shared" si="5745"/>
        <v>56059.476306457</v>
      </c>
      <c r="BV832" s="20">
        <f ca="1" t="shared" si="5746"/>
        <v>12.0697375607347</v>
      </c>
    </row>
    <row r="833" ht="15" customHeight="1" spans="1:74">
      <c r="A833" s="16">
        <v>832</v>
      </c>
      <c r="B833" s="17">
        <f ca="1" t="shared" ref="B833:F833" si="6181">RAND()</f>
        <v>0.95272061532375</v>
      </c>
      <c r="C833" s="18">
        <f ca="1">IF(B833&lt;=('Ejercicio 3 - TIR'!$D$13-'Ejercicio 3 - TIR'!$C$13)/('Ejercicio 3 - TIR'!$E$13-'Ejercicio 3 - TIR'!$C$13),'Ejercicio 3 - TIR'!$C$13+SQRT(('Ejercicio 3 - TIR'!$E$13-'Ejercicio 3 - TIR'!$C$13)*('Ejercicio 3 - TIR'!$D$13-'Ejercicio 3 - TIR'!$C$13)*B833),'Ejercicio 3 - TIR'!$E$13-SQRT(('Ejercicio 3 - TIR'!$E$13-'Ejercicio 3 - TIR'!$C$13)*('Ejercicio 3 - TIR'!$E$13-'Ejercicio 3 - TIR'!$D$13)*(1-B833)))</f>
        <v>92467.7186980637</v>
      </c>
      <c r="D833" s="17">
        <f ca="1" t="shared" si="6181"/>
        <v>0.517969058514564</v>
      </c>
      <c r="E833" s="18">
        <f ca="1">IF(D833&lt;=('Ejercicio 3 - TIR'!$D$14-'Ejercicio 3 - TIR'!$C$14)/('Ejercicio 3 - TIR'!$E$14-'Ejercicio 3 - TIR'!$C$14),'Ejercicio 3 - TIR'!$C$14+SQRT(('Ejercicio 3 - TIR'!$E$14-'Ejercicio 3 - TIR'!$C$14)*('Ejercicio 3 - TIR'!$D$14-'Ejercicio 3 - TIR'!$C$14)*D833),'Ejercicio 3 - TIR'!$E$14-SQRT(('Ejercicio 3 - TIR'!$E$14-'Ejercicio 3 - TIR'!$C$14)*('Ejercicio 3 - TIR'!$E$14-'Ejercicio 3 - TIR'!$D$14)*(1-D833)))</f>
        <v>31496.7864178997</v>
      </c>
      <c r="F833" s="17">
        <f ca="1" t="shared" si="6181"/>
        <v>0.0838208073680706</v>
      </c>
      <c r="G833" s="18">
        <f ca="1">IF(F833&lt;=('Ejercicio 3 - TIR'!$D$18-'Ejercicio 3 - TIR'!$C$18)/('Ejercicio 3 - TIR'!$E$18-'Ejercicio 3 - TIR'!$C$18),'Ejercicio 3 - TIR'!$C$18+SQRT(('Ejercicio 3 - TIR'!$E$18-'Ejercicio 3 - TIR'!$C$18)*('Ejercicio 3 - TIR'!$D$18-'Ejercicio 3 - TIR'!$C$18)*F833),'Ejercicio 3 - TIR'!$E$18-SQRT(('Ejercicio 3 - TIR'!$E$18-'Ejercicio 3 - TIR'!$C$18)*('Ejercicio 3 - TIR'!$E$18-'Ejercicio 3 - TIR'!$D$18)*(1-F833)))</f>
        <v>33545.8597131317</v>
      </c>
      <c r="H833" s="17">
        <f ca="1" t="shared" ref="H833:L833" si="6182">RAND()</f>
        <v>0.820744168501473</v>
      </c>
      <c r="I833" s="18">
        <f ca="1">IF(H833&lt;=('Ejercicio 3 - TIR'!$D$18-'Ejercicio 3 - TIR'!$C$18)/('Ejercicio 3 - TIR'!$E$18-'Ejercicio 3 - TIR'!$C$18),'Ejercicio 3 - TIR'!$C$18+SQRT(('Ejercicio 3 - TIR'!$E$18-'Ejercicio 3 - TIR'!$C$18)*('Ejercicio 3 - TIR'!$D$18-'Ejercicio 3 - TIR'!$C$18)*H833),'Ejercicio 3 - TIR'!$E$18-SQRT(('Ejercicio 3 - TIR'!$E$18-'Ejercicio 3 - TIR'!$C$18)*('Ejercicio 3 - TIR'!$E$18-'Ejercicio 3 - TIR'!$D$18)*(1-H833)))</f>
        <v>41333.3683901448</v>
      </c>
      <c r="J833" s="17">
        <f ca="1" t="shared" si="6182"/>
        <v>0.840143450865179</v>
      </c>
      <c r="K833" s="18">
        <f ca="1">IF(J833&lt;=('Ejercicio 3 - TIR'!$D$18-'Ejercicio 3 - TIR'!$C$18)/('Ejercicio 3 - TIR'!$E$18-'Ejercicio 3 - TIR'!$C$18),'Ejercicio 3 - TIR'!$C$18+SQRT(('Ejercicio 3 - TIR'!$E$18-'Ejercicio 3 - TIR'!$C$18)*('Ejercicio 3 - TIR'!$D$18-'Ejercicio 3 - TIR'!$C$18)*J833),'Ejercicio 3 - TIR'!$E$18-SQRT(('Ejercicio 3 - TIR'!$E$18-'Ejercicio 3 - TIR'!$C$18)*('Ejercicio 3 - TIR'!$E$18-'Ejercicio 3 - TIR'!$D$18)*(1-J833)))</f>
        <v>41537.4516342567</v>
      </c>
      <c r="L833" s="17">
        <f ca="1" t="shared" si="6182"/>
        <v>0.958766734369762</v>
      </c>
      <c r="M833" s="18">
        <f ca="1">IF(L833&lt;=('Ejercicio 3 - TIR'!$D$18-'Ejercicio 3 - TIR'!$C$18)/('Ejercicio 3 - TIR'!$E$18-'Ejercicio 3 - TIR'!$C$18),'Ejercicio 3 - TIR'!$C$18+SQRT(('Ejercicio 3 - TIR'!$E$18-'Ejercicio 3 - TIR'!$C$18)*('Ejercicio 3 - TIR'!$D$18-'Ejercicio 3 - TIR'!$C$18)*L833),'Ejercicio 3 - TIR'!$E$18-SQRT(('Ejercicio 3 - TIR'!$E$18-'Ejercicio 3 - TIR'!$C$18)*('Ejercicio 3 - TIR'!$E$18-'Ejercicio 3 - TIR'!$D$18)*(1-L833)))</f>
        <v>43241.4509042202</v>
      </c>
      <c r="N833" s="17">
        <f ca="1" t="shared" ref="N833:R833" si="6183">RAND()</f>
        <v>0.609910336411881</v>
      </c>
      <c r="O833" s="18">
        <f ca="1">IF(N833&lt;=('Ejercicio 3 - TIR'!$D$18-'Ejercicio 3 - TIR'!$C$18)/('Ejercicio 3 - TIR'!$E$18-'Ejercicio 3 - TIR'!$C$18),'Ejercicio 3 - TIR'!$C$18+SQRT(('Ejercicio 3 - TIR'!$E$18-'Ejercicio 3 - TIR'!$C$18)*('Ejercicio 3 - TIR'!$D$18-'Ejercicio 3 - TIR'!$C$18)*N833),'Ejercicio 3 - TIR'!$E$18-SQRT(('Ejercicio 3 - TIR'!$E$18-'Ejercicio 3 - TIR'!$C$18)*('Ejercicio 3 - TIR'!$E$18-'Ejercicio 3 - TIR'!$D$18)*(1-N833)))</f>
        <v>39564.8601903939</v>
      </c>
      <c r="P833" s="17">
        <f ca="1" t="shared" si="6183"/>
        <v>0.758038144623202</v>
      </c>
      <c r="Q833" s="19">
        <f ca="1">IF(P833&lt;=('Ejercicio 3 - TIR'!$D$22-'Ejercicio 3 - TIR'!$C$22)/('Ejercicio 3 - TIR'!$E$22-'Ejercicio 3 - TIR'!$C$22),'Ejercicio 3 - TIR'!$C$22+SQRT(('Ejercicio 3 - TIR'!$E$22-'Ejercicio 3 - TIR'!$C$22)*('Ejercicio 3 - TIR'!$D$22-'Ejercicio 3 - TIR'!$C$22)*P833),'Ejercicio 3 - TIR'!$E$22-SQRT(('Ejercicio 3 - TIR'!$E$22-'Ejercicio 3 - TIR'!$C$22)*('Ejercicio 3 - TIR'!$E$22-'Ejercicio 3 - TIR'!$D$22)*(1-P833)))</f>
        <v>0.159130612378936</v>
      </c>
      <c r="R833" s="17">
        <f ca="1" t="shared" si="6183"/>
        <v>0.497028198941566</v>
      </c>
      <c r="S833" s="19">
        <f ca="1">IF(R833&lt;=('Ejercicio 3 - TIR'!$D$23-'Ejercicio 3 - TIR'!$C$23)/('Ejercicio 3 - TIR'!$E$23-'Ejercicio 3 - TIR'!$C$23),'Ejercicio 3 - TIR'!$C$23+SQRT(('Ejercicio 3 - TIR'!$E$23-'Ejercicio 3 - TIR'!$C$23)*('Ejercicio 3 - TIR'!$D$23-'Ejercicio 3 - TIR'!$C$23)*R833),'Ejercicio 3 - TIR'!$E$23-SQRT(('Ejercicio 3 - TIR'!$E$23-'Ejercicio 3 - TIR'!$C$23)*('Ejercicio 3 - TIR'!$E$23-'Ejercicio 3 - TIR'!$D$23)*(1-R833)))</f>
        <v>0.149910713099069</v>
      </c>
      <c r="T833" s="17">
        <f ca="1" t="shared" ref="T833:X833" si="6184">RAND()</f>
        <v>0.428942578139422</v>
      </c>
      <c r="U833" s="19">
        <f ca="1">IF(T833&lt;=('Ejercicio 3 - TIR'!$D$24-'Ejercicio 3 - TIR'!$C$24)/('Ejercicio 3 - TIR'!$E$24-'Ejercicio 3 - TIR'!$C$24),'Ejercicio 3 - TIR'!$C$24+SQRT(('Ejercicio 3 - TIR'!$E$24-'Ejercicio 3 - TIR'!$C$24)*('Ejercicio 3 - TIR'!$D$24-'Ejercicio 3 - TIR'!$C$24)*T833),'Ejercicio 3 - TIR'!$E$24-SQRT(('Ejercicio 3 - TIR'!$E$24-'Ejercicio 3 - TIR'!$C$24)*('Ejercicio 3 - TIR'!$E$24-'Ejercicio 3 - TIR'!$D$24)*(1-T833)))</f>
        <v>0.180012992344893</v>
      </c>
      <c r="V833" s="17">
        <f ca="1" t="shared" si="6184"/>
        <v>0.77896637150008</v>
      </c>
      <c r="W833" s="19">
        <f ca="1">IF(V833&lt;=('Ejercicio 3 - TIR'!$D$25-'Ejercicio 3 - TIR'!$C$25)/('Ejercicio 3 - TIR'!$E$25-'Ejercicio 3 - TIR'!$C$25),'Ejercicio 3 - TIR'!$C$25+SQRT(('Ejercicio 3 - TIR'!$E$25-'Ejercicio 3 - TIR'!$C$25)*('Ejercicio 3 - TIR'!$D$25-'Ejercicio 3 - TIR'!$C$25)*V833),'Ejercicio 3 - TIR'!$E$25-SQRT(('Ejercicio 3 - TIR'!$E$25-'Ejercicio 3 - TIR'!$C$25)*('Ejercicio 3 - TIR'!$E$25-'Ejercicio 3 - TIR'!$D$25)*(1-V833)))</f>
        <v>0.2221860161115</v>
      </c>
      <c r="X833" s="17">
        <f ca="1" t="shared" si="6184"/>
        <v>0.96035491301605</v>
      </c>
      <c r="Y833" s="19">
        <f ca="1">IF(X833&lt;=('Ejercicio 3 - TIR'!$D$26-'Ejercicio 3 - TIR'!$C$26)/('Ejercicio 3 - TIR'!$E$26-'Ejercicio 3 - TIR'!$C$26),'Ejercicio 3 - TIR'!$C$26+SQRT(('Ejercicio 3 - TIR'!$E$26-'Ejercicio 3 - TIR'!$C$26)*('Ejercicio 3 - TIR'!$D$26-'Ejercicio 3 - TIR'!$C$26)*X833),'Ejercicio 3 - TIR'!$E$26-SQRT(('Ejercicio 3 - TIR'!$E$26-'Ejercicio 3 - TIR'!$C$26)*('Ejercicio 3 - TIR'!$E$26-'Ejercicio 3 - TIR'!$D$26)*(1-X833)))</f>
        <v>0.265368408503743</v>
      </c>
      <c r="Z833" s="17">
        <f ca="1" t="shared" si="5716"/>
        <v>1.15913061237894</v>
      </c>
      <c r="AA833" s="17">
        <f ca="1" t="shared" si="5717"/>
        <v>1.33289670905562</v>
      </c>
      <c r="AB833" s="17">
        <f ca="1" t="shared" si="5718"/>
        <v>1.57283543413938</v>
      </c>
      <c r="AC833" s="17">
        <f ca="1" t="shared" si="5719"/>
        <v>1.92229747324982</v>
      </c>
      <c r="AD833" s="17">
        <f ca="1" t="shared" si="5720"/>
        <v>2.43241449439689</v>
      </c>
      <c r="AE833" s="16">
        <f ca="1" t="shared" si="5721"/>
        <v>5012.10291064892</v>
      </c>
      <c r="AF833" s="16">
        <f ca="1" t="shared" si="5722"/>
        <v>5763.47083211022</v>
      </c>
      <c r="AG833" s="16">
        <f ca="1" t="shared" si="5723"/>
        <v>6800.97046289089</v>
      </c>
      <c r="AH833" s="16">
        <f ca="1" t="shared" si="5724"/>
        <v>8312.0509957326</v>
      </c>
      <c r="AI833" s="16">
        <f ca="1" t="shared" si="5725"/>
        <v>10517.8067398721</v>
      </c>
      <c r="AJ833" s="18">
        <f ca="1" t="shared" si="5726"/>
        <v>38884.0329120602</v>
      </c>
      <c r="AK833" s="18">
        <f ca="1" t="shared" si="5727"/>
        <v>55093.1107014077</v>
      </c>
      <c r="AL833" s="18">
        <f ca="1" t="shared" si="5728"/>
        <v>65331.5757742098</v>
      </c>
      <c r="AM833" s="18">
        <f ca="1" t="shared" si="5729"/>
        <v>83122.9318128385</v>
      </c>
      <c r="AN833" s="18">
        <f ca="1" t="shared" si="5730"/>
        <v>96238.1393959005</v>
      </c>
      <c r="AO833" s="18">
        <f ca="1">C833/'Ejercicio 3 - TIR'!$D$7</f>
        <v>18493.5437396127</v>
      </c>
      <c r="AP833" s="18">
        <f ca="1" t="shared" si="5731"/>
        <v>20390.4891724475</v>
      </c>
      <c r="AQ833" s="18">
        <f ca="1" t="shared" si="5732"/>
        <v>36599.5669617949</v>
      </c>
      <c r="AR833" s="18">
        <f ca="1" t="shared" si="5733"/>
        <v>46838.0320345971</v>
      </c>
      <c r="AS833" s="18">
        <f ca="1" t="shared" si="5734"/>
        <v>64629.3880732258</v>
      </c>
      <c r="AT833" s="18">
        <f ca="1" t="shared" si="5735"/>
        <v>77744.5956562878</v>
      </c>
      <c r="AU833" s="18">
        <f ca="1">AP833*'Ejercicio 3 - TIR'!$D$5</f>
        <v>10195.2445862238</v>
      </c>
      <c r="AV833" s="18">
        <f ca="1">AQ833*'Ejercicio 3 - TIR'!$D$5</f>
        <v>18299.7834808975</v>
      </c>
      <c r="AW833" s="18">
        <f ca="1">AR833*'Ejercicio 3 - TIR'!$D$5</f>
        <v>23419.0160172985</v>
      </c>
      <c r="AX833" s="18">
        <f ca="1">AS833*'Ejercicio 3 - TIR'!$D$5</f>
        <v>32314.6940366129</v>
      </c>
      <c r="AY833" s="18">
        <f ca="1">AT833*'Ejercicio 3 - TIR'!$D$5</f>
        <v>38872.2978281439</v>
      </c>
      <c r="AZ833" s="18">
        <f ca="1" t="shared" ref="AZ833:BD833" si="6185">AJ833-AU833-AE833</f>
        <v>23676.6854151876</v>
      </c>
      <c r="BA833" s="18">
        <f ca="1" t="shared" si="6185"/>
        <v>31029.8563884</v>
      </c>
      <c r="BB833" s="18">
        <f ca="1" t="shared" si="6185"/>
        <v>35111.5892940204</v>
      </c>
      <c r="BC833" s="18">
        <f ca="1" t="shared" si="6185"/>
        <v>42496.186780493</v>
      </c>
      <c r="BD833" s="18">
        <f ca="1" t="shared" si="6185"/>
        <v>46848.0348278845</v>
      </c>
      <c r="BE833" s="18">
        <f ca="1" t="shared" ref="BE833:BI833" si="6186">AZ833/Z833</f>
        <v>20426.2446029226</v>
      </c>
      <c r="BF833" s="18">
        <f ca="1" t="shared" si="6186"/>
        <v>23280.0157563485</v>
      </c>
      <c r="BG833" s="18">
        <f ca="1" t="shared" si="6186"/>
        <v>22323.7527155742</v>
      </c>
      <c r="BH833" s="18">
        <f ca="1" t="shared" si="6186"/>
        <v>22106.9773913032</v>
      </c>
      <c r="BI833" s="18">
        <f ca="1" t="shared" si="6186"/>
        <v>19259.8896840156</v>
      </c>
      <c r="BJ833" s="18">
        <f ca="1" t="shared" si="5738"/>
        <v>76613.2398098222</v>
      </c>
      <c r="BK833" s="18">
        <f ca="1" t="shared" si="5739"/>
        <v>44983.9638449968</v>
      </c>
      <c r="BL833" s="18">
        <f ca="1" t="shared" si="5740"/>
        <v>121597.203654819</v>
      </c>
      <c r="BM833" s="18">
        <f ca="1">BK833*'Ejercicio 3 - TIR'!$D$5</f>
        <v>22491.9819224984</v>
      </c>
      <c r="BN833" s="18">
        <f ca="1" t="shared" si="5741"/>
        <v>99105.2217323206</v>
      </c>
      <c r="BO833" s="18">
        <f ca="1" t="shared" si="5742"/>
        <v>40743.558287706</v>
      </c>
      <c r="BP833" s="18">
        <f ca="1" t="shared" si="5743"/>
        <v>-123964.505115963</v>
      </c>
      <c r="BQ833" s="18">
        <f ca="1" t="shared" ref="BQ833:BT833" si="6187">BE833</f>
        <v>20426.2446029226</v>
      </c>
      <c r="BR833" s="18">
        <f ca="1" t="shared" si="6187"/>
        <v>23280.0157563485</v>
      </c>
      <c r="BS833" s="18">
        <f ca="1" t="shared" si="6187"/>
        <v>22323.7527155742</v>
      </c>
      <c r="BT833" s="18">
        <f ca="1" t="shared" si="6187"/>
        <v>22106.9773913032</v>
      </c>
      <c r="BU833" s="18">
        <f ca="1" t="shared" si="5745"/>
        <v>60003.4479717216</v>
      </c>
      <c r="BV833" s="20">
        <f ca="1" t="shared" si="5746"/>
        <v>5.26969453537394</v>
      </c>
    </row>
    <row r="834" ht="15" customHeight="1" spans="1:74">
      <c r="A834" s="16">
        <v>833</v>
      </c>
      <c r="B834" s="17">
        <f ca="1" t="shared" ref="B834:F834" si="6188">RAND()</f>
        <v>0.803711681110295</v>
      </c>
      <c r="C834" s="18">
        <f ca="1">IF(B834&lt;=('Ejercicio 3 - TIR'!$D$13-'Ejercicio 3 - TIR'!$C$13)/('Ejercicio 3 - TIR'!$E$13-'Ejercicio 3 - TIR'!$C$13),'Ejercicio 3 - TIR'!$C$13+SQRT(('Ejercicio 3 - TIR'!$E$13-'Ejercicio 3 - TIR'!$C$13)*('Ejercicio 3 - TIR'!$D$13-'Ejercicio 3 - TIR'!$C$13)*B834),'Ejercicio 3 - TIR'!$E$13-SQRT(('Ejercicio 3 - TIR'!$E$13-'Ejercicio 3 - TIR'!$C$13)*('Ejercicio 3 - TIR'!$E$13-'Ejercicio 3 - TIR'!$D$13)*(1-B834)))</f>
        <v>84652.4926236328</v>
      </c>
      <c r="D834" s="17">
        <f ca="1" t="shared" si="6188"/>
        <v>0.458960154070751</v>
      </c>
      <c r="E834" s="18">
        <f ca="1">IF(D834&lt;=('Ejercicio 3 - TIR'!$D$14-'Ejercicio 3 - TIR'!$C$14)/('Ejercicio 3 - TIR'!$E$14-'Ejercicio 3 - TIR'!$C$14),'Ejercicio 3 - TIR'!$C$14+SQRT(('Ejercicio 3 - TIR'!$E$14-'Ejercicio 3 - TIR'!$C$14)*('Ejercicio 3 - TIR'!$D$14-'Ejercicio 3 - TIR'!$C$14)*D834),'Ejercicio 3 - TIR'!$E$14-SQRT(('Ejercicio 3 - TIR'!$E$14-'Ejercicio 3 - TIR'!$C$14)*('Ejercicio 3 - TIR'!$E$14-'Ejercicio 3 - TIR'!$D$14)*(1-D834)))</f>
        <v>30991.3387848478</v>
      </c>
      <c r="F834" s="17">
        <f ca="1" t="shared" si="6188"/>
        <v>0.969595488087711</v>
      </c>
      <c r="G834" s="18">
        <f ca="1">IF(F834&lt;=('Ejercicio 3 - TIR'!$D$18-'Ejercicio 3 - TIR'!$C$18)/('Ejercicio 3 - TIR'!$E$18-'Ejercicio 3 - TIR'!$C$18),'Ejercicio 3 - TIR'!$C$18+SQRT(('Ejercicio 3 - TIR'!$E$18-'Ejercicio 3 - TIR'!$C$18)*('Ejercicio 3 - TIR'!$D$18-'Ejercicio 3 - TIR'!$C$18)*F834),'Ejercicio 3 - TIR'!$E$18-SQRT(('Ejercicio 3 - TIR'!$E$18-'Ejercicio 3 - TIR'!$C$18)*('Ejercicio 3 - TIR'!$E$18-'Ejercicio 3 - TIR'!$D$18)*(1-F834)))</f>
        <v>43489.9210638441</v>
      </c>
      <c r="H834" s="17">
        <f ca="1" t="shared" ref="H834:L834" si="6189">RAND()</f>
        <v>0.0678077897756535</v>
      </c>
      <c r="I834" s="18">
        <f ca="1">IF(H834&lt;=('Ejercicio 3 - TIR'!$D$18-'Ejercicio 3 - TIR'!$C$18)/('Ejercicio 3 - TIR'!$E$18-'Ejercicio 3 - TIR'!$C$18),'Ejercicio 3 - TIR'!$C$18+SQRT(('Ejercicio 3 - TIR'!$E$18-'Ejercicio 3 - TIR'!$C$18)*('Ejercicio 3 - TIR'!$D$18-'Ejercicio 3 - TIR'!$C$18)*H834),'Ejercicio 3 - TIR'!$E$18-SQRT(('Ejercicio 3 - TIR'!$E$18-'Ejercicio 3 - TIR'!$C$18)*('Ejercicio 3 - TIR'!$E$18-'Ejercicio 3 - TIR'!$D$18)*(1-H834)))</f>
        <v>33189.2269386715</v>
      </c>
      <c r="J834" s="17">
        <f ca="1" t="shared" si="6189"/>
        <v>0.378572895032906</v>
      </c>
      <c r="K834" s="18">
        <f ca="1">IF(J834&lt;=('Ejercicio 3 - TIR'!$D$18-'Ejercicio 3 - TIR'!$C$18)/('Ejercicio 3 - TIR'!$E$18-'Ejercicio 3 - TIR'!$C$18),'Ejercicio 3 - TIR'!$C$18+SQRT(('Ejercicio 3 - TIR'!$E$18-'Ejercicio 3 - TIR'!$C$18)*('Ejercicio 3 - TIR'!$D$18-'Ejercicio 3 - TIR'!$C$18)*J834),'Ejercicio 3 - TIR'!$E$18-SQRT(('Ejercicio 3 - TIR'!$E$18-'Ejercicio 3 - TIR'!$C$18)*('Ejercicio 3 - TIR'!$E$18-'Ejercicio 3 - TIR'!$D$18)*(1-J834)))</f>
        <v>37535.6442494943</v>
      </c>
      <c r="L834" s="17">
        <f ca="1" t="shared" si="6189"/>
        <v>0.228227406441358</v>
      </c>
      <c r="M834" s="18">
        <f ca="1">IF(L834&lt;=('Ejercicio 3 - TIR'!$D$18-'Ejercicio 3 - TIR'!$C$18)/('Ejercicio 3 - TIR'!$E$18-'Ejercicio 3 - TIR'!$C$18),'Ejercicio 3 - TIR'!$C$18+SQRT(('Ejercicio 3 - TIR'!$E$18-'Ejercicio 3 - TIR'!$C$18)*('Ejercicio 3 - TIR'!$D$18-'Ejercicio 3 - TIR'!$C$18)*L834),'Ejercicio 3 - TIR'!$E$18-SQRT(('Ejercicio 3 - TIR'!$E$18-'Ejercicio 3 - TIR'!$C$18)*('Ejercicio 3 - TIR'!$E$18-'Ejercicio 3 - TIR'!$D$18)*(1-L834)))</f>
        <v>35850.9923061139</v>
      </c>
      <c r="N834" s="17">
        <f ca="1" t="shared" ref="N834:R834" si="6190">RAND()</f>
        <v>0.140084926290178</v>
      </c>
      <c r="O834" s="18">
        <f ca="1">IF(N834&lt;=('Ejercicio 3 - TIR'!$D$18-'Ejercicio 3 - TIR'!$C$18)/('Ejercicio 3 - TIR'!$E$18-'Ejercicio 3 - TIR'!$C$18),'Ejercicio 3 - TIR'!$C$18+SQRT(('Ejercicio 3 - TIR'!$E$18-'Ejercicio 3 - TIR'!$C$18)*('Ejercicio 3 - TIR'!$D$18-'Ejercicio 3 - TIR'!$C$18)*N834),'Ejercicio 3 - TIR'!$E$18-SQRT(('Ejercicio 3 - TIR'!$E$18-'Ejercicio 3 - TIR'!$C$18)*('Ejercicio 3 - TIR'!$E$18-'Ejercicio 3 - TIR'!$D$18)*(1-N834)))</f>
        <v>34583.9654169209</v>
      </c>
      <c r="P834" s="17">
        <f ca="1" t="shared" si="6190"/>
        <v>0.996395179340407</v>
      </c>
      <c r="Q834" s="19">
        <f ca="1">IF(P834&lt;=('Ejercicio 3 - TIR'!$D$22-'Ejercicio 3 - TIR'!$C$22)/('Ejercicio 3 - TIR'!$E$22-'Ejercicio 3 - TIR'!$C$22),'Ejercicio 3 - TIR'!$C$22+SQRT(('Ejercicio 3 - TIR'!$E$22-'Ejercicio 3 - TIR'!$C$22)*('Ejercicio 3 - TIR'!$D$22-'Ejercicio 3 - TIR'!$C$22)*P834),'Ejercicio 3 - TIR'!$E$22-SQRT(('Ejercicio 3 - TIR'!$E$22-'Ejercicio 3 - TIR'!$C$22)*('Ejercicio 3 - TIR'!$E$22-'Ejercicio 3 - TIR'!$D$22)*(1-P834)))</f>
        <v>0.177452711797368</v>
      </c>
      <c r="R834" s="17">
        <f ca="1" t="shared" si="6190"/>
        <v>0.549346922047933</v>
      </c>
      <c r="S834" s="19">
        <f ca="1">IF(R834&lt;=('Ejercicio 3 - TIR'!$D$23-'Ejercicio 3 - TIR'!$C$23)/('Ejercicio 3 - TIR'!$E$23-'Ejercicio 3 - TIR'!$C$23),'Ejercicio 3 - TIR'!$C$23+SQRT(('Ejercicio 3 - TIR'!$E$23-'Ejercicio 3 - TIR'!$C$23)*('Ejercicio 3 - TIR'!$D$23-'Ejercicio 3 - TIR'!$C$23)*R834),'Ejercicio 3 - TIR'!$E$23-SQRT(('Ejercicio 3 - TIR'!$E$23-'Ejercicio 3 - TIR'!$C$23)*('Ejercicio 3 - TIR'!$E$23-'Ejercicio 3 - TIR'!$D$23)*(1-R834)))</f>
        <v>0.151518856407902</v>
      </c>
      <c r="T834" s="17">
        <f ca="1" t="shared" ref="T834:X834" si="6191">RAND()</f>
        <v>0.398336067179929</v>
      </c>
      <c r="U834" s="19">
        <f ca="1">IF(T834&lt;=('Ejercicio 3 - TIR'!$D$24-'Ejercicio 3 - TIR'!$C$24)/('Ejercicio 3 - TIR'!$E$24-'Ejercicio 3 - TIR'!$C$24),'Ejercicio 3 - TIR'!$C$24+SQRT(('Ejercicio 3 - TIR'!$E$24-'Ejercicio 3 - TIR'!$C$24)*('Ejercicio 3 - TIR'!$D$24-'Ejercicio 3 - TIR'!$C$24)*T834),'Ejercicio 3 - TIR'!$E$24-SQRT(('Ejercicio 3 - TIR'!$E$24-'Ejercicio 3 - TIR'!$C$24)*('Ejercicio 3 - TIR'!$E$24-'Ejercicio 3 - TIR'!$D$24)*(1-T834)))</f>
        <v>0.178922408977778</v>
      </c>
      <c r="V834" s="17">
        <f ca="1" t="shared" si="6191"/>
        <v>0.404455810808056</v>
      </c>
      <c r="W834" s="19">
        <f ca="1">IF(V834&lt;=('Ejercicio 3 - TIR'!$D$25-'Ejercicio 3 - TIR'!$C$25)/('Ejercicio 3 - TIR'!$E$25-'Ejercicio 3 - TIR'!$C$25),'Ejercicio 3 - TIR'!$C$25+SQRT(('Ejercicio 3 - TIR'!$E$25-'Ejercicio 3 - TIR'!$C$25)*('Ejercicio 3 - TIR'!$D$25-'Ejercicio 3 - TIR'!$C$25)*V834),'Ejercicio 3 - TIR'!$E$25-SQRT(('Ejercicio 3 - TIR'!$E$25-'Ejercicio 3 - TIR'!$C$25)*('Ejercicio 3 - TIR'!$E$25-'Ejercicio 3 - TIR'!$D$25)*(1-V834)))</f>
        <v>0.204344719230172</v>
      </c>
      <c r="X834" s="17">
        <f ca="1" t="shared" si="6191"/>
        <v>0.892089560427765</v>
      </c>
      <c r="Y834" s="19">
        <f ca="1">IF(X834&lt;=('Ejercicio 3 - TIR'!$D$26-'Ejercicio 3 - TIR'!$C$26)/('Ejercicio 3 - TIR'!$E$26-'Ejercicio 3 - TIR'!$C$26),'Ejercicio 3 - TIR'!$C$26+SQRT(('Ejercicio 3 - TIR'!$E$26-'Ejercicio 3 - TIR'!$C$26)*('Ejercicio 3 - TIR'!$D$26-'Ejercicio 3 - TIR'!$C$26)*X834),'Ejercicio 3 - TIR'!$E$26-SQRT(('Ejercicio 3 - TIR'!$E$26-'Ejercicio 3 - TIR'!$C$26)*('Ejercicio 3 - TIR'!$E$26-'Ejercicio 3 - TIR'!$D$26)*(1-X834)))</f>
        <v>0.255860481079979</v>
      </c>
      <c r="Z834" s="17">
        <f ca="1" t="shared" ref="Z834:Z897" si="6192">(1+Q834)</f>
        <v>1.17745271179737</v>
      </c>
      <c r="AA834" s="17">
        <f ca="1" t="shared" ref="AA834:AA897" si="6193">Z834*(1+S834)</f>
        <v>1.35585900016329</v>
      </c>
      <c r="AB834" s="17">
        <f ca="1" t="shared" ref="AB834:AB897" si="6194">AA834*(1+U834)</f>
        <v>1.59845255870671</v>
      </c>
      <c r="AC834" s="17">
        <f ca="1" t="shared" ref="AC834:AC897" si="6195">AB834*(1+W834)</f>
        <v>1.92508789801838</v>
      </c>
      <c r="AD834" s="17">
        <f ca="1" t="shared" ref="AD834:AD897" si="6196">AC834*(1+Y834)</f>
        <v>2.4176418137266</v>
      </c>
      <c r="AE834" s="16">
        <f ca="1" t="shared" ref="AE834:AE897" si="6197">E834*Q834</f>
        <v>5499.4971096022</v>
      </c>
      <c r="AF834" s="16">
        <f ca="1" t="shared" ref="AF834:AF897" si="6198">AE834*(1+S834)</f>
        <v>6332.77462246769</v>
      </c>
      <c r="AG834" s="16">
        <f ca="1" t="shared" ref="AG834:AG897" si="6199">AF834*(1+U834)</f>
        <v>7465.84991343294</v>
      </c>
      <c r="AH834" s="16">
        <f ca="1" t="shared" ref="AH834:AH897" si="6200">AG834*(1+W834)</f>
        <v>8991.456917808</v>
      </c>
      <c r="AI834" s="16">
        <f ca="1" t="shared" ref="AI834:AI897" si="6201">AH834*(1+Y834)</f>
        <v>11292.0154104083</v>
      </c>
      <c r="AJ834" s="18">
        <f ca="1" t="shared" ref="AJ834:AJ897" si="6202">G834*Z834</f>
        <v>51207.3254924767</v>
      </c>
      <c r="AK834" s="18">
        <f ca="1" t="shared" ref="AK834:AK897" si="6203">I834*AA834</f>
        <v>44999.9120532596</v>
      </c>
      <c r="AL834" s="18">
        <f ca="1" t="shared" ref="AL834:AL897" si="6204">K834*AB834</f>
        <v>59998.9465933087</v>
      </c>
      <c r="AM834" s="18">
        <f ca="1" t="shared" ref="AM834:AM897" si="6205">M834*AC834</f>
        <v>69016.3114204498</v>
      </c>
      <c r="AN834" s="18">
        <f ca="1" t="shared" ref="AN834:AN897" si="6206">O834*AD834</f>
        <v>83611.6408764228</v>
      </c>
      <c r="AO834" s="18">
        <f ca="1">C834/'Ejercicio 3 - TIR'!$D$7</f>
        <v>16930.4985247266</v>
      </c>
      <c r="AP834" s="18">
        <f ca="1" t="shared" ref="AP834:AP897" si="6207">AJ834-AO834</f>
        <v>34276.8269677502</v>
      </c>
      <c r="AQ834" s="18">
        <f ca="1" t="shared" ref="AQ834:AQ897" si="6208">AK834-AO834</f>
        <v>28069.4135285331</v>
      </c>
      <c r="AR834" s="18">
        <f ca="1" t="shared" ref="AR834:AR897" si="6209">AL834-AO834</f>
        <v>43068.4480685822</v>
      </c>
      <c r="AS834" s="18">
        <f ca="1" t="shared" ref="AS834:AS897" si="6210">AM834-AO834</f>
        <v>52085.8128957232</v>
      </c>
      <c r="AT834" s="18">
        <f ca="1" t="shared" ref="AT834:AT897" si="6211">AN834-AO834</f>
        <v>66681.1423516962</v>
      </c>
      <c r="AU834" s="18">
        <f ca="1">AP834*'Ejercicio 3 - TIR'!$D$5</f>
        <v>17138.4134838751</v>
      </c>
      <c r="AV834" s="18">
        <f ca="1">AQ834*'Ejercicio 3 - TIR'!$D$5</f>
        <v>14034.7067642665</v>
      </c>
      <c r="AW834" s="18">
        <f ca="1">AR834*'Ejercicio 3 - TIR'!$D$5</f>
        <v>21534.2240342911</v>
      </c>
      <c r="AX834" s="18">
        <f ca="1">AS834*'Ejercicio 3 - TIR'!$D$5</f>
        <v>26042.9064478616</v>
      </c>
      <c r="AY834" s="18">
        <f ca="1">AT834*'Ejercicio 3 - TIR'!$D$5</f>
        <v>33340.5711758481</v>
      </c>
      <c r="AZ834" s="18">
        <f ca="1" t="shared" ref="AZ834:BD834" si="6212">AJ834-AU834-AE834</f>
        <v>28569.4148989995</v>
      </c>
      <c r="BA834" s="18">
        <f ca="1" t="shared" si="6212"/>
        <v>24632.4306665254</v>
      </c>
      <c r="BB834" s="18">
        <f ca="1" t="shared" si="6212"/>
        <v>30998.8726455847</v>
      </c>
      <c r="BC834" s="18">
        <f ca="1" t="shared" si="6212"/>
        <v>33981.9480547802</v>
      </c>
      <c r="BD834" s="18">
        <f ca="1" t="shared" si="6212"/>
        <v>38979.0542901664</v>
      </c>
      <c r="BE834" s="18">
        <f ca="1" t="shared" ref="BE834:BI834" si="6213">AZ834/Z834</f>
        <v>24263.747166023</v>
      </c>
      <c r="BF834" s="18">
        <f ca="1" t="shared" si="6213"/>
        <v>18167.3984267972</v>
      </c>
      <c r="BG834" s="18">
        <f ca="1" t="shared" si="6213"/>
        <v>19393.0514088361</v>
      </c>
      <c r="BH834" s="18">
        <f ca="1" t="shared" si="6213"/>
        <v>17652.1540080118</v>
      </c>
      <c r="BI834" s="18">
        <f ca="1" t="shared" si="6213"/>
        <v>16122.758164115</v>
      </c>
      <c r="BJ834" s="18">
        <f ca="1" t="shared" ref="BJ834:BJ897" si="6214">E834*AD834</f>
        <v>74925.9565096151</v>
      </c>
      <c r="BK834" s="18">
        <f ca="1" t="shared" ref="BK834:BK897" si="6215">0.2*C834*AD834</f>
        <v>40931.8811606155</v>
      </c>
      <c r="BL834" s="18">
        <f ca="1" t="shared" ref="BL834:BL897" si="6216">BJ834+BK834</f>
        <v>115857.837670231</v>
      </c>
      <c r="BM834" s="18">
        <f ca="1">BK834*'Ejercicio 3 - TIR'!$D$5</f>
        <v>20465.9405803078</v>
      </c>
      <c r="BN834" s="18">
        <f ca="1" t="shared" ref="BN834:BN897" si="6217">BL834-BM834</f>
        <v>95391.8970899229</v>
      </c>
      <c r="BO834" s="18">
        <f ca="1" t="shared" ref="BO834:BO897" si="6218">BN834/AD834</f>
        <v>39456.5880472111</v>
      </c>
      <c r="BP834" s="18">
        <f ca="1" t="shared" ref="BP834:BP897" si="6219">-(C834+E834)</f>
        <v>-115643.831408481</v>
      </c>
      <c r="BQ834" s="18">
        <f ca="1" t="shared" ref="BQ834:BT834" si="6220">BE834</f>
        <v>24263.747166023</v>
      </c>
      <c r="BR834" s="18">
        <f ca="1" t="shared" si="6220"/>
        <v>18167.3984267972</v>
      </c>
      <c r="BS834" s="18">
        <f ca="1" t="shared" si="6220"/>
        <v>19393.0514088361</v>
      </c>
      <c r="BT834" s="18">
        <f ca="1" t="shared" si="6220"/>
        <v>17652.1540080118</v>
      </c>
      <c r="BU834" s="18">
        <f ca="1" t="shared" ref="BU834:BU897" si="6221">BI834+BO834</f>
        <v>55579.3462113261</v>
      </c>
      <c r="BV834" s="20">
        <f ca="1" t="shared" ref="BV834:BV897" si="6222">IFERROR(IRR(BP834:BU834,0.1),NA())*100</f>
        <v>4.66360985101153</v>
      </c>
    </row>
    <row r="835" ht="15" customHeight="1" spans="1:74">
      <c r="A835" s="16">
        <v>834</v>
      </c>
      <c r="B835" s="17">
        <f ca="1" t="shared" ref="B835:F835" si="6223">RAND()</f>
        <v>0.856297506469541</v>
      </c>
      <c r="C835" s="18">
        <f ca="1">IF(B835&lt;=('Ejercicio 3 - TIR'!$D$13-'Ejercicio 3 - TIR'!$C$13)/('Ejercicio 3 - TIR'!$E$13-'Ejercicio 3 - TIR'!$C$13),'Ejercicio 3 - TIR'!$C$13+SQRT(('Ejercicio 3 - TIR'!$E$13-'Ejercicio 3 - TIR'!$C$13)*('Ejercicio 3 - TIR'!$D$13-'Ejercicio 3 - TIR'!$C$13)*B835),'Ejercicio 3 - TIR'!$E$13-SQRT(('Ejercicio 3 - TIR'!$E$13-'Ejercicio 3 - TIR'!$C$13)*('Ejercicio 3 - TIR'!$E$13-'Ejercicio 3 - TIR'!$D$13)*(1-B835)))</f>
        <v>86868.2448912359</v>
      </c>
      <c r="D835" s="17">
        <f ca="1" t="shared" si="6223"/>
        <v>0.754509331893321</v>
      </c>
      <c r="E835" s="18">
        <f ca="1">IF(D835&lt;=('Ejercicio 3 - TIR'!$D$14-'Ejercicio 3 - TIR'!$C$14)/('Ejercicio 3 - TIR'!$E$14-'Ejercicio 3 - TIR'!$C$14),'Ejercicio 3 - TIR'!$C$14+SQRT(('Ejercicio 3 - TIR'!$E$14-'Ejercicio 3 - TIR'!$C$14)*('Ejercicio 3 - TIR'!$D$14-'Ejercicio 3 - TIR'!$C$14)*D835),'Ejercicio 3 - TIR'!$E$14-SQRT(('Ejercicio 3 - TIR'!$E$14-'Ejercicio 3 - TIR'!$C$14)*('Ejercicio 3 - TIR'!$E$14-'Ejercicio 3 - TIR'!$D$14)*(1-D835)))</f>
        <v>33931.7547663264</v>
      </c>
      <c r="F835" s="17">
        <f ca="1" t="shared" si="6223"/>
        <v>0.813130431203809</v>
      </c>
      <c r="G835" s="18">
        <f ca="1">IF(F835&lt;=('Ejercicio 3 - TIR'!$D$18-'Ejercicio 3 - TIR'!$C$18)/('Ejercicio 3 - TIR'!$E$18-'Ejercicio 3 - TIR'!$C$18),'Ejercicio 3 - TIR'!$C$18+SQRT(('Ejercicio 3 - TIR'!$E$18-'Ejercicio 3 - TIR'!$C$18)*('Ejercicio 3 - TIR'!$D$18-'Ejercicio 3 - TIR'!$C$18)*F835),'Ejercicio 3 - TIR'!$E$18-SQRT(('Ejercicio 3 - TIR'!$E$18-'Ejercicio 3 - TIR'!$C$18)*('Ejercicio 3 - TIR'!$E$18-'Ejercicio 3 - TIR'!$D$18)*(1-F835)))</f>
        <v>41256.3096202124</v>
      </c>
      <c r="H835" s="17">
        <f ca="1" t="shared" ref="H835:L835" si="6224">RAND()</f>
        <v>0.343950638097454</v>
      </c>
      <c r="I835" s="18">
        <f ca="1">IF(H835&lt;=('Ejercicio 3 - TIR'!$D$18-'Ejercicio 3 - TIR'!$C$18)/('Ejercicio 3 - TIR'!$E$18-'Ejercicio 3 - TIR'!$C$18),'Ejercicio 3 - TIR'!$C$18+SQRT(('Ejercicio 3 - TIR'!$E$18-'Ejercicio 3 - TIR'!$C$18)*('Ejercicio 3 - TIR'!$D$18-'Ejercicio 3 - TIR'!$C$18)*H835),'Ejercicio 3 - TIR'!$E$18-SQRT(('Ejercicio 3 - TIR'!$E$18-'Ejercicio 3 - TIR'!$C$18)*('Ejercicio 3 - TIR'!$E$18-'Ejercicio 3 - TIR'!$D$18)*(1-H835)))</f>
        <v>37182.7985990572</v>
      </c>
      <c r="J835" s="17">
        <f ca="1" t="shared" si="6224"/>
        <v>0.829698935652866</v>
      </c>
      <c r="K835" s="18">
        <f ca="1">IF(J835&lt;=('Ejercicio 3 - TIR'!$D$18-'Ejercicio 3 - TIR'!$C$18)/('Ejercicio 3 - TIR'!$E$18-'Ejercicio 3 - TIR'!$C$18),'Ejercicio 3 - TIR'!$C$18+SQRT(('Ejercicio 3 - TIR'!$E$18-'Ejercicio 3 - TIR'!$C$18)*('Ejercicio 3 - TIR'!$D$18-'Ejercicio 3 - TIR'!$C$18)*J835),'Ejercicio 3 - TIR'!$E$18-SQRT(('Ejercicio 3 - TIR'!$E$18-'Ejercicio 3 - TIR'!$C$18)*('Ejercicio 3 - TIR'!$E$18-'Ejercicio 3 - TIR'!$D$18)*(1-J835)))</f>
        <v>41426.1253762849</v>
      </c>
      <c r="L835" s="17">
        <f ca="1" t="shared" si="6224"/>
        <v>0.379176926777302</v>
      </c>
      <c r="M835" s="18">
        <f ca="1">IF(L835&lt;=('Ejercicio 3 - TIR'!$D$18-'Ejercicio 3 - TIR'!$C$18)/('Ejercicio 3 - TIR'!$E$18-'Ejercicio 3 - TIR'!$C$18),'Ejercicio 3 - TIR'!$C$18+SQRT(('Ejercicio 3 - TIR'!$E$18-'Ejercicio 3 - TIR'!$C$18)*('Ejercicio 3 - TIR'!$D$18-'Ejercicio 3 - TIR'!$C$18)*L835),'Ejercicio 3 - TIR'!$E$18-SQRT(('Ejercicio 3 - TIR'!$E$18-'Ejercicio 3 - TIR'!$C$18)*('Ejercicio 3 - TIR'!$E$18-'Ejercicio 3 - TIR'!$D$18)*(1-L835)))</f>
        <v>37541.6535996156</v>
      </c>
      <c r="N835" s="17">
        <f ca="1" t="shared" ref="N835:R835" si="6225">RAND()</f>
        <v>0.784278825793065</v>
      </c>
      <c r="O835" s="18">
        <f ca="1">IF(N835&lt;=('Ejercicio 3 - TIR'!$D$18-'Ejercicio 3 - TIR'!$C$18)/('Ejercicio 3 - TIR'!$E$18-'Ejercicio 3 - TIR'!$C$18),'Ejercicio 3 - TIR'!$C$18+SQRT(('Ejercicio 3 - TIR'!$E$18-'Ejercicio 3 - TIR'!$C$18)*('Ejercicio 3 - TIR'!$D$18-'Ejercicio 3 - TIR'!$C$18)*N835),'Ejercicio 3 - TIR'!$E$18-SQRT(('Ejercicio 3 - TIR'!$E$18-'Ejercicio 3 - TIR'!$C$18)*('Ejercicio 3 - TIR'!$E$18-'Ejercicio 3 - TIR'!$D$18)*(1-N835)))</f>
        <v>40977.6762853395</v>
      </c>
      <c r="P835" s="17">
        <f ca="1" t="shared" si="6225"/>
        <v>0.517760444573843</v>
      </c>
      <c r="Q835" s="19">
        <f ca="1">IF(P835&lt;=('Ejercicio 3 - TIR'!$D$22-'Ejercicio 3 - TIR'!$C$22)/('Ejercicio 3 - TIR'!$E$22-'Ejercicio 3 - TIR'!$C$22),'Ejercicio 3 - TIR'!$C$22+SQRT(('Ejercicio 3 - TIR'!$E$22-'Ejercicio 3 - TIR'!$C$22)*('Ejercicio 3 - TIR'!$D$22-'Ejercicio 3 - TIR'!$C$22)*P835),'Ejercicio 3 - TIR'!$E$22-SQRT(('Ejercicio 3 - TIR'!$E$22-'Ejercicio 3 - TIR'!$C$22)*('Ejercicio 3 - TIR'!$E$22-'Ejercicio 3 - TIR'!$D$22)*(1-P835)))</f>
        <v>0.150537630784896</v>
      </c>
      <c r="R835" s="17">
        <f ca="1" t="shared" si="6225"/>
        <v>0.0361613961832974</v>
      </c>
      <c r="S835" s="19">
        <f ca="1">IF(R835&lt;=('Ejercicio 3 - TIR'!$D$23-'Ejercicio 3 - TIR'!$C$23)/('Ejercicio 3 - TIR'!$E$23-'Ejercicio 3 - TIR'!$C$23),'Ejercicio 3 - TIR'!$C$23+SQRT(('Ejercicio 3 - TIR'!$E$23-'Ejercicio 3 - TIR'!$C$23)*('Ejercicio 3 - TIR'!$D$23-'Ejercicio 3 - TIR'!$C$23)*R835),'Ejercicio 3 - TIR'!$E$23-SQRT(('Ejercicio 3 - TIR'!$E$23-'Ejercicio 3 - TIR'!$C$23)*('Ejercicio 3 - TIR'!$E$23-'Ejercicio 3 - TIR'!$D$23)*(1-R835)))</f>
        <v>0.128067869181509</v>
      </c>
      <c r="T835" s="17">
        <f ca="1" t="shared" ref="T835:X835" si="6226">RAND()</f>
        <v>0.341012015243776</v>
      </c>
      <c r="U835" s="19">
        <f ca="1">IF(T835&lt;=('Ejercicio 3 - TIR'!$D$24-'Ejercicio 3 - TIR'!$C$24)/('Ejercicio 3 - TIR'!$E$24-'Ejercicio 3 - TIR'!$C$24),'Ejercicio 3 - TIR'!$C$24+SQRT(('Ejercicio 3 - TIR'!$E$24-'Ejercicio 3 - TIR'!$C$24)*('Ejercicio 3 - TIR'!$D$24-'Ejercicio 3 - TIR'!$C$24)*T835),'Ejercicio 3 - TIR'!$E$24-SQRT(('Ejercicio 3 - TIR'!$E$24-'Ejercicio 3 - TIR'!$C$24)*('Ejercicio 3 - TIR'!$E$24-'Ejercicio 3 - TIR'!$D$24)*(1-T835)))</f>
        <v>0.176760516288217</v>
      </c>
      <c r="V835" s="17">
        <f ca="1" t="shared" si="6226"/>
        <v>0.688174150592207</v>
      </c>
      <c r="W835" s="19">
        <f ca="1">IF(V835&lt;=('Ejercicio 3 - TIR'!$D$25-'Ejercicio 3 - TIR'!$C$25)/('Ejercicio 3 - TIR'!$E$25-'Ejercicio 3 - TIR'!$C$25),'Ejercicio 3 - TIR'!$C$25+SQRT(('Ejercicio 3 - TIR'!$E$25-'Ejercicio 3 - TIR'!$C$25)*('Ejercicio 3 - TIR'!$D$25-'Ejercicio 3 - TIR'!$C$25)*V835),'Ejercicio 3 - TIR'!$E$25-SQRT(('Ejercicio 3 - TIR'!$E$25-'Ejercicio 3 - TIR'!$C$25)*('Ejercicio 3 - TIR'!$E$25-'Ejercicio 3 - TIR'!$D$25)*(1-V835)))</f>
        <v>0.216963800567752</v>
      </c>
      <c r="X835" s="17">
        <f ca="1" t="shared" si="6226"/>
        <v>0.606550320693542</v>
      </c>
      <c r="Y835" s="19">
        <f ca="1">IF(X835&lt;=('Ejercicio 3 - TIR'!$D$26-'Ejercicio 3 - TIR'!$C$26)/('Ejercicio 3 - TIR'!$E$26-'Ejercicio 3 - TIR'!$C$26),'Ejercicio 3 - TIR'!$C$26+SQRT(('Ejercicio 3 - TIR'!$E$26-'Ejercicio 3 - TIR'!$C$26)*('Ejercicio 3 - TIR'!$D$26-'Ejercicio 3 - TIR'!$C$26)*X835),'Ejercicio 3 - TIR'!$E$26-SQRT(('Ejercicio 3 - TIR'!$E$26-'Ejercicio 3 - TIR'!$C$26)*('Ejercicio 3 - TIR'!$E$26-'Ejercicio 3 - TIR'!$D$26)*(1-X835)))</f>
        <v>0.233906309886766</v>
      </c>
      <c r="Z835" s="17">
        <f ca="1" t="shared" si="6192"/>
        <v>1.1505376307849</v>
      </c>
      <c r="AA835" s="17">
        <f ca="1" t="shared" si="6193"/>
        <v>1.29788453357266</v>
      </c>
      <c r="AB835" s="17">
        <f ca="1" t="shared" si="6194"/>
        <v>1.52729927380945</v>
      </c>
      <c r="AC835" s="17">
        <f ca="1" t="shared" si="6195"/>
        <v>1.85866792885952</v>
      </c>
      <c r="AD835" s="17">
        <f ca="1" t="shared" si="6196"/>
        <v>2.29342208540393</v>
      </c>
      <c r="AE835" s="16">
        <f ca="1" t="shared" si="6197"/>
        <v>5108.0059708969</v>
      </c>
      <c r="AF835" s="16">
        <f ca="1" t="shared" si="6198"/>
        <v>5762.17741135609</v>
      </c>
      <c r="AG835" s="16">
        <f ca="1" t="shared" si="6199"/>
        <v>6780.70286553169</v>
      </c>
      <c r="AH835" s="16">
        <f ca="1" t="shared" si="6200"/>
        <v>8251.86992975809</v>
      </c>
      <c r="AI835" s="16">
        <f ca="1" t="shared" si="6201"/>
        <v>10182.0343746934</v>
      </c>
      <c r="AJ835" s="18">
        <f ca="1" t="shared" si="6202"/>
        <v>47466.9367253673</v>
      </c>
      <c r="AK835" s="18">
        <f ca="1" t="shared" si="6203"/>
        <v>48258.9792166635</v>
      </c>
      <c r="AL835" s="18">
        <f ca="1" t="shared" si="6204"/>
        <v>63270.0912039393</v>
      </c>
      <c r="AM835" s="18">
        <f ca="1" t="shared" si="6205"/>
        <v>69777.4675419592</v>
      </c>
      <c r="AN835" s="18">
        <f ca="1" t="shared" si="6206"/>
        <v>93979.1078013305</v>
      </c>
      <c r="AO835" s="18">
        <f ca="1">C835/'Ejercicio 3 - TIR'!$D$7</f>
        <v>17373.6489782472</v>
      </c>
      <c r="AP835" s="18">
        <f ca="1" t="shared" si="6207"/>
        <v>30093.2877471201</v>
      </c>
      <c r="AQ835" s="18">
        <f ca="1" t="shared" si="6208"/>
        <v>30885.3302384163</v>
      </c>
      <c r="AR835" s="18">
        <f ca="1" t="shared" si="6209"/>
        <v>45896.4422256921</v>
      </c>
      <c r="AS835" s="18">
        <f ca="1" t="shared" si="6210"/>
        <v>52403.818563712</v>
      </c>
      <c r="AT835" s="18">
        <f ca="1" t="shared" si="6211"/>
        <v>76605.4588230833</v>
      </c>
      <c r="AU835" s="18">
        <f ca="1">AP835*'Ejercicio 3 - TIR'!$D$5</f>
        <v>15046.6438735601</v>
      </c>
      <c r="AV835" s="18">
        <f ca="1">AQ835*'Ejercicio 3 - TIR'!$D$5</f>
        <v>15442.6651192082</v>
      </c>
      <c r="AW835" s="18">
        <f ca="1">AR835*'Ejercicio 3 - TIR'!$D$5</f>
        <v>22948.221112846</v>
      </c>
      <c r="AX835" s="18">
        <f ca="1">AS835*'Ejercicio 3 - TIR'!$D$5</f>
        <v>26201.909281856</v>
      </c>
      <c r="AY835" s="18">
        <f ca="1">AT835*'Ejercicio 3 - TIR'!$D$5</f>
        <v>38302.7294115416</v>
      </c>
      <c r="AZ835" s="18">
        <f ca="1" t="shared" ref="AZ835:BD835" si="6227">AJ835-AU835-AE835</f>
        <v>27312.2868809103</v>
      </c>
      <c r="BA835" s="18">
        <f ca="1" t="shared" si="6227"/>
        <v>27054.1366860993</v>
      </c>
      <c r="BB835" s="18">
        <f ca="1" t="shared" si="6227"/>
        <v>33541.1672255615</v>
      </c>
      <c r="BC835" s="18">
        <f ca="1" t="shared" si="6227"/>
        <v>35323.6883303451</v>
      </c>
      <c r="BD835" s="18">
        <f ca="1" t="shared" si="6227"/>
        <v>45494.3440150955</v>
      </c>
      <c r="BE835" s="18">
        <f ca="1" t="shared" ref="BE835:BI835" si="6228">AZ835/Z835</f>
        <v>23738.7167095768</v>
      </c>
      <c r="BF835" s="18">
        <f ca="1" t="shared" si="6228"/>
        <v>20844.7947304125</v>
      </c>
      <c r="BG835" s="18">
        <f ca="1" t="shared" si="6228"/>
        <v>21961.0968202072</v>
      </c>
      <c r="BH835" s="18">
        <f ca="1" t="shared" si="6228"/>
        <v>19004.8409303644</v>
      </c>
      <c r="BI835" s="18">
        <f ca="1" t="shared" si="6228"/>
        <v>19836.882318626</v>
      </c>
      <c r="BJ835" s="18">
        <f ca="1" t="shared" si="6214"/>
        <v>77819.8357776031</v>
      </c>
      <c r="BK835" s="18">
        <f ca="1" t="shared" si="6215"/>
        <v>39845.1102707675</v>
      </c>
      <c r="BL835" s="18">
        <f ca="1" t="shared" si="6216"/>
        <v>117664.946048371</v>
      </c>
      <c r="BM835" s="18">
        <f ca="1">BK835*'Ejercicio 3 - TIR'!$D$5</f>
        <v>19922.5551353838</v>
      </c>
      <c r="BN835" s="18">
        <f ca="1" t="shared" si="6217"/>
        <v>97742.3909129868</v>
      </c>
      <c r="BO835" s="18">
        <f ca="1" t="shared" si="6218"/>
        <v>42618.57925545</v>
      </c>
      <c r="BP835" s="18">
        <f ca="1" t="shared" si="6219"/>
        <v>-120799.999657562</v>
      </c>
      <c r="BQ835" s="18">
        <f ca="1" t="shared" ref="BQ835:BT835" si="6229">BE835</f>
        <v>23738.7167095768</v>
      </c>
      <c r="BR835" s="18">
        <f ca="1" t="shared" si="6229"/>
        <v>20844.7947304125</v>
      </c>
      <c r="BS835" s="18">
        <f ca="1" t="shared" si="6229"/>
        <v>21961.0968202072</v>
      </c>
      <c r="BT835" s="18">
        <f ca="1" t="shared" si="6229"/>
        <v>19004.8409303644</v>
      </c>
      <c r="BU835" s="18">
        <f ca="1" t="shared" si="6221"/>
        <v>62455.461574076</v>
      </c>
      <c r="BV835" s="20">
        <f ca="1" t="shared" si="6222"/>
        <v>6.08055139190788</v>
      </c>
    </row>
    <row r="836" ht="15" customHeight="1" spans="1:74">
      <c r="A836" s="16">
        <v>835</v>
      </c>
      <c r="B836" s="17">
        <f ca="1" t="shared" ref="B836:F836" si="6230">RAND()</f>
        <v>0.239297027377284</v>
      </c>
      <c r="C836" s="18">
        <f ca="1">IF(B836&lt;=('Ejercicio 3 - TIR'!$D$13-'Ejercicio 3 - TIR'!$C$13)/('Ejercicio 3 - TIR'!$E$13-'Ejercicio 3 - TIR'!$C$13),'Ejercicio 3 - TIR'!$C$13+SQRT(('Ejercicio 3 - TIR'!$E$13-'Ejercicio 3 - TIR'!$C$13)*('Ejercicio 3 - TIR'!$D$13-'Ejercicio 3 - TIR'!$C$13)*B836),'Ejercicio 3 - TIR'!$E$13-SQRT(('Ejercicio 3 - TIR'!$E$13-'Ejercicio 3 - TIR'!$C$13)*('Ejercicio 3 - TIR'!$E$13-'Ejercicio 3 - TIR'!$D$13)*(1-B836)))</f>
        <v>69783.5990796288</v>
      </c>
      <c r="D836" s="17">
        <f ca="1" t="shared" si="6230"/>
        <v>0.475775401781383</v>
      </c>
      <c r="E836" s="18">
        <f ca="1">IF(D836&lt;=('Ejercicio 3 - TIR'!$D$14-'Ejercicio 3 - TIR'!$C$14)/('Ejercicio 3 - TIR'!$E$14-'Ejercicio 3 - TIR'!$C$14),'Ejercicio 3 - TIR'!$C$14+SQRT(('Ejercicio 3 - TIR'!$E$14-'Ejercicio 3 - TIR'!$C$14)*('Ejercicio 3 - TIR'!$D$14-'Ejercicio 3 - TIR'!$C$14)*D836),'Ejercicio 3 - TIR'!$E$14-SQRT(('Ejercicio 3 - TIR'!$E$14-'Ejercicio 3 - TIR'!$C$14)*('Ejercicio 3 - TIR'!$E$14-'Ejercicio 3 - TIR'!$D$14)*(1-D836)))</f>
        <v>31132.4360880345</v>
      </c>
      <c r="F836" s="17">
        <f ca="1" t="shared" si="6230"/>
        <v>0.780717777388434</v>
      </c>
      <c r="G836" s="18">
        <f ca="1">IF(F836&lt;=('Ejercicio 3 - TIR'!$D$18-'Ejercicio 3 - TIR'!$C$18)/('Ejercicio 3 - TIR'!$E$18-'Ejercicio 3 - TIR'!$C$18),'Ejercicio 3 - TIR'!$C$18+SQRT(('Ejercicio 3 - TIR'!$E$18-'Ejercicio 3 - TIR'!$C$18)*('Ejercicio 3 - TIR'!$D$18-'Ejercicio 3 - TIR'!$C$18)*F836),'Ejercicio 3 - TIR'!$E$18-SQRT(('Ejercicio 3 - TIR'!$E$18-'Ejercicio 3 - TIR'!$C$18)*('Ejercicio 3 - TIR'!$E$18-'Ejercicio 3 - TIR'!$D$18)*(1-F836)))</f>
        <v>40944.6126330685</v>
      </c>
      <c r="H836" s="17">
        <f ca="1" t="shared" ref="H836:L836" si="6231">RAND()</f>
        <v>0.695179258064714</v>
      </c>
      <c r="I836" s="18">
        <f ca="1">IF(H836&lt;=('Ejercicio 3 - TIR'!$D$18-'Ejercicio 3 - TIR'!$C$18)/('Ejercicio 3 - TIR'!$E$18-'Ejercicio 3 - TIR'!$C$18),'Ejercicio 3 - TIR'!$C$18+SQRT(('Ejercicio 3 - TIR'!$E$18-'Ejercicio 3 - TIR'!$C$18)*('Ejercicio 3 - TIR'!$D$18-'Ejercicio 3 - TIR'!$C$18)*H836),'Ejercicio 3 - TIR'!$E$18-SQRT(('Ejercicio 3 - TIR'!$E$18-'Ejercicio 3 - TIR'!$C$18)*('Ejercicio 3 - TIR'!$E$18-'Ejercicio 3 - TIR'!$D$18)*(1-H836)))</f>
        <v>40218.6240845185</v>
      </c>
      <c r="J836" s="17">
        <f ca="1" t="shared" si="6231"/>
        <v>0.0437505500857189</v>
      </c>
      <c r="K836" s="18">
        <f ca="1">IF(J836&lt;=('Ejercicio 3 - TIR'!$D$18-'Ejercicio 3 - TIR'!$C$18)/('Ejercicio 3 - TIR'!$E$18-'Ejercicio 3 - TIR'!$C$18),'Ejercicio 3 - TIR'!$C$18+SQRT(('Ejercicio 3 - TIR'!$E$18-'Ejercicio 3 - TIR'!$C$18)*('Ejercicio 3 - TIR'!$D$18-'Ejercicio 3 - TIR'!$C$18)*J836),'Ejercicio 3 - TIR'!$E$18-SQRT(('Ejercicio 3 - TIR'!$E$18-'Ejercicio 3 - TIR'!$C$18)*('Ejercicio 3 - TIR'!$E$18-'Ejercicio 3 - TIR'!$D$18)*(1-J836)))</f>
        <v>32561.7537963001</v>
      </c>
      <c r="L836" s="17">
        <f ca="1" t="shared" si="6231"/>
        <v>0.0558978601626561</v>
      </c>
      <c r="M836" s="18">
        <f ca="1">IF(L836&lt;=('Ejercicio 3 - TIR'!$D$18-'Ejercicio 3 - TIR'!$C$18)/('Ejercicio 3 - TIR'!$E$18-'Ejercicio 3 - TIR'!$C$18),'Ejercicio 3 - TIR'!$C$18+SQRT(('Ejercicio 3 - TIR'!$E$18-'Ejercicio 3 - TIR'!$C$18)*('Ejercicio 3 - TIR'!$D$18-'Ejercicio 3 - TIR'!$C$18)*L836),'Ejercicio 3 - TIR'!$E$18-SQRT(('Ejercicio 3 - TIR'!$E$18-'Ejercicio 3 - TIR'!$C$18)*('Ejercicio 3 - TIR'!$E$18-'Ejercicio 3 - TIR'!$D$18)*(1-L836)))</f>
        <v>32895.6310235246</v>
      </c>
      <c r="N836" s="17">
        <f ca="1" t="shared" ref="N836:R836" si="6232">RAND()</f>
        <v>0.78502487230861</v>
      </c>
      <c r="O836" s="18">
        <f ca="1">IF(N836&lt;=('Ejercicio 3 - TIR'!$D$18-'Ejercicio 3 - TIR'!$C$18)/('Ejercicio 3 - TIR'!$E$18-'Ejercicio 3 - TIR'!$C$18),'Ejercicio 3 - TIR'!$C$18+SQRT(('Ejercicio 3 - TIR'!$E$18-'Ejercicio 3 - TIR'!$C$18)*('Ejercicio 3 - TIR'!$D$18-'Ejercicio 3 - TIR'!$C$18)*N836),'Ejercicio 3 - TIR'!$E$18-SQRT(('Ejercicio 3 - TIR'!$E$18-'Ejercicio 3 - TIR'!$C$18)*('Ejercicio 3 - TIR'!$E$18-'Ejercicio 3 - TIR'!$D$18)*(1-N836)))</f>
        <v>40984.6376780103</v>
      </c>
      <c r="P836" s="17">
        <f ca="1" t="shared" si="6232"/>
        <v>0.351663802084509</v>
      </c>
      <c r="Q836" s="19">
        <f ca="1">IF(P836&lt;=('Ejercicio 3 - TIR'!$D$22-'Ejercicio 3 - TIR'!$C$22)/('Ejercicio 3 - TIR'!$E$22-'Ejercicio 3 - TIR'!$C$22),'Ejercicio 3 - TIR'!$C$22+SQRT(('Ejercicio 3 - TIR'!$E$22-'Ejercicio 3 - TIR'!$C$22)*('Ejercicio 3 - TIR'!$D$22-'Ejercicio 3 - TIR'!$C$22)*P836),'Ejercicio 3 - TIR'!$E$22-SQRT(('Ejercicio 3 - TIR'!$E$22-'Ejercicio 3 - TIR'!$C$22)*('Ejercicio 3 - TIR'!$E$22-'Ejercicio 3 - TIR'!$D$22)*(1-P836)))</f>
        <v>0.145159388779382</v>
      </c>
      <c r="R836" s="17">
        <f ca="1" t="shared" si="6232"/>
        <v>0.940236025742692</v>
      </c>
      <c r="S836" s="19">
        <f ca="1">IF(R836&lt;=('Ejercicio 3 - TIR'!$D$23-'Ejercicio 3 - TIR'!$C$23)/('Ejercicio 3 - TIR'!$E$23-'Ejercicio 3 - TIR'!$C$23),'Ejercicio 3 - TIR'!$C$23+SQRT(('Ejercicio 3 - TIR'!$E$23-'Ejercicio 3 - TIR'!$C$23)*('Ejercicio 3 - TIR'!$D$23-'Ejercicio 3 - TIR'!$C$23)*R836),'Ejercicio 3 - TIR'!$E$23-SQRT(('Ejercicio 3 - TIR'!$E$23-'Ejercicio 3 - TIR'!$C$23)*('Ejercicio 3 - TIR'!$E$23-'Ejercicio 3 - TIR'!$D$23)*(1-R836)))</f>
        <v>0.169628155725082</v>
      </c>
      <c r="T836" s="17">
        <f ca="1" t="shared" ref="T836:X836" si="6233">RAND()</f>
        <v>0.599570392457314</v>
      </c>
      <c r="U836" s="19">
        <f ca="1">IF(T836&lt;=('Ejercicio 3 - TIR'!$D$24-'Ejercicio 3 - TIR'!$C$24)/('Ejercicio 3 - TIR'!$E$24-'Ejercicio 3 - TIR'!$C$24),'Ejercicio 3 - TIR'!$C$24+SQRT(('Ejercicio 3 - TIR'!$E$24-'Ejercicio 3 - TIR'!$C$24)*('Ejercicio 3 - TIR'!$D$24-'Ejercicio 3 - TIR'!$C$24)*T836),'Ejercicio 3 - TIR'!$E$24-SQRT(('Ejercicio 3 - TIR'!$E$24-'Ejercicio 3 - TIR'!$C$24)*('Ejercicio 3 - TIR'!$E$24-'Ejercicio 3 - TIR'!$D$24)*(1-T836)))</f>
        <v>0.18651563198865</v>
      </c>
      <c r="V836" s="17">
        <f ca="1" t="shared" si="6233"/>
        <v>0.229998483340844</v>
      </c>
      <c r="W836" s="19">
        <f ca="1">IF(V836&lt;=('Ejercicio 3 - TIR'!$D$25-'Ejercicio 3 - TIR'!$C$25)/('Ejercicio 3 - TIR'!$E$25-'Ejercicio 3 - TIR'!$C$25),'Ejercicio 3 - TIR'!$C$25+SQRT(('Ejercicio 3 - TIR'!$E$25-'Ejercicio 3 - TIR'!$C$25)*('Ejercicio 3 - TIR'!$D$25-'Ejercicio 3 - TIR'!$C$25)*V836),'Ejercicio 3 - TIR'!$E$25-SQRT(('Ejercicio 3 - TIR'!$E$25-'Ejercicio 3 - TIR'!$C$25)*('Ejercicio 3 - TIR'!$E$25-'Ejercicio 3 - TIR'!$D$25)*(1-V836)))</f>
        <v>0.197944299280752</v>
      </c>
      <c r="X836" s="17">
        <f ca="1" t="shared" si="6233"/>
        <v>0.888196772680749</v>
      </c>
      <c r="Y836" s="19">
        <f ca="1">IF(X836&lt;=('Ejercicio 3 - TIR'!$D$26-'Ejercicio 3 - TIR'!$C$26)/('Ejercicio 3 - TIR'!$E$26-'Ejercicio 3 - TIR'!$C$26),'Ejercicio 3 - TIR'!$C$26+SQRT(('Ejercicio 3 - TIR'!$E$26-'Ejercicio 3 - TIR'!$C$26)*('Ejercicio 3 - TIR'!$D$26-'Ejercicio 3 - TIR'!$C$26)*X836),'Ejercicio 3 - TIR'!$E$26-SQRT(('Ejercicio 3 - TIR'!$E$26-'Ejercicio 3 - TIR'!$C$26)*('Ejercicio 3 - TIR'!$E$26-'Ejercicio 3 - TIR'!$D$26)*(1-X836)))</f>
        <v>0.25542893108707</v>
      </c>
      <c r="Z836" s="17">
        <f ca="1" t="shared" si="6192"/>
        <v>1.14515938877938</v>
      </c>
      <c r="AA836" s="17">
        <f ca="1" t="shared" si="6193"/>
        <v>1.33941066390929</v>
      </c>
      <c r="AB836" s="17">
        <f ca="1" t="shared" si="6194"/>
        <v>1.58923169038067</v>
      </c>
      <c r="AC836" s="17">
        <f ca="1" t="shared" si="6195"/>
        <v>1.90381104372784</v>
      </c>
      <c r="AD836" s="17">
        <f ca="1" t="shared" si="6196"/>
        <v>2.390099463619</v>
      </c>
      <c r="AE836" s="16">
        <f ca="1" t="shared" si="6197"/>
        <v>4519.16539375228</v>
      </c>
      <c r="AF836" s="16">
        <f ca="1" t="shared" si="6198"/>
        <v>5285.74308491109</v>
      </c>
      <c r="AG836" s="16">
        <f ca="1" t="shared" si="6199"/>
        <v>6271.61679692292</v>
      </c>
      <c r="AH836" s="16">
        <f ca="1" t="shared" si="6200"/>
        <v>7513.04758914722</v>
      </c>
      <c r="AI836" s="16">
        <f ca="1" t="shared" si="6201"/>
        <v>9432.09730404938</v>
      </c>
      <c r="AJ836" s="18">
        <f ca="1" t="shared" si="6202"/>
        <v>46888.1075766933</v>
      </c>
      <c r="AK836" s="18">
        <f ca="1" t="shared" si="6203"/>
        <v>53869.2539865631</v>
      </c>
      <c r="AL836" s="18">
        <f ca="1" t="shared" si="6204"/>
        <v>51748.1710274532</v>
      </c>
      <c r="AM836" s="18">
        <f ca="1" t="shared" si="6205"/>
        <v>62627.0656329822</v>
      </c>
      <c r="AN836" s="18">
        <f ca="1" t="shared" si="6206"/>
        <v>97957.3605308314</v>
      </c>
      <c r="AO836" s="18">
        <f ca="1">C836/'Ejercicio 3 - TIR'!$D$7</f>
        <v>13956.7198159258</v>
      </c>
      <c r="AP836" s="18">
        <f ca="1" t="shared" si="6207"/>
        <v>32931.3877607676</v>
      </c>
      <c r="AQ836" s="18">
        <f ca="1" t="shared" si="6208"/>
        <v>39912.5341706374</v>
      </c>
      <c r="AR836" s="18">
        <f ca="1" t="shared" si="6209"/>
        <v>37791.4512115274</v>
      </c>
      <c r="AS836" s="18">
        <f ca="1" t="shared" si="6210"/>
        <v>48670.3458170565</v>
      </c>
      <c r="AT836" s="18">
        <f ca="1" t="shared" si="6211"/>
        <v>84000.6407149056</v>
      </c>
      <c r="AU836" s="18">
        <f ca="1">AP836*'Ejercicio 3 - TIR'!$D$5</f>
        <v>16465.6938803838</v>
      </c>
      <c r="AV836" s="18">
        <f ca="1">AQ836*'Ejercicio 3 - TIR'!$D$5</f>
        <v>19956.2670853187</v>
      </c>
      <c r="AW836" s="18">
        <f ca="1">AR836*'Ejercicio 3 - TIR'!$D$5</f>
        <v>18895.7256057637</v>
      </c>
      <c r="AX836" s="18">
        <f ca="1">AS836*'Ejercicio 3 - TIR'!$D$5</f>
        <v>24335.1729085282</v>
      </c>
      <c r="AY836" s="18">
        <f ca="1">AT836*'Ejercicio 3 - TIR'!$D$5</f>
        <v>42000.3203574528</v>
      </c>
      <c r="AZ836" s="18">
        <f ca="1" t="shared" ref="AZ836:BD836" si="6234">AJ836-AU836-AE836</f>
        <v>25903.2483025573</v>
      </c>
      <c r="BA836" s="18">
        <f ca="1" t="shared" si="6234"/>
        <v>28627.2438163334</v>
      </c>
      <c r="BB836" s="18">
        <f ca="1" t="shared" si="6234"/>
        <v>26580.8286247665</v>
      </c>
      <c r="BC836" s="18">
        <f ca="1" t="shared" si="6234"/>
        <v>30778.8451353068</v>
      </c>
      <c r="BD836" s="18">
        <f ca="1" t="shared" si="6234"/>
        <v>46524.9428693292</v>
      </c>
      <c r="BE836" s="18">
        <f ca="1" t="shared" ref="BE836:BI836" si="6235">AZ836/Z836</f>
        <v>22619.7755145398</v>
      </c>
      <c r="BF836" s="18">
        <f ca="1" t="shared" si="6235"/>
        <v>21373.0147054228</v>
      </c>
      <c r="BG836" s="18">
        <f ca="1" t="shared" si="6235"/>
        <v>16725.5843094845</v>
      </c>
      <c r="BH836" s="18">
        <f ca="1" t="shared" si="6235"/>
        <v>16166.9642776307</v>
      </c>
      <c r="BI836" s="18">
        <f ca="1" t="shared" si="6235"/>
        <v>19465.6931970868</v>
      </c>
      <c r="BJ836" s="18">
        <f ca="1" t="shared" si="6214"/>
        <v>74409.618795164</v>
      </c>
      <c r="BK836" s="18">
        <f ca="1" t="shared" si="6215"/>
        <v>33357.9485459248</v>
      </c>
      <c r="BL836" s="18">
        <f ca="1" t="shared" si="6216"/>
        <v>107767.567341089</v>
      </c>
      <c r="BM836" s="18">
        <f ca="1">BK836*'Ejercicio 3 - TIR'!$D$5</f>
        <v>16678.9742729624</v>
      </c>
      <c r="BN836" s="18">
        <f ca="1" t="shared" si="6217"/>
        <v>91088.5930681264</v>
      </c>
      <c r="BO836" s="18">
        <f ca="1" t="shared" si="6218"/>
        <v>38110.7959959974</v>
      </c>
      <c r="BP836" s="18">
        <f ca="1" t="shared" si="6219"/>
        <v>-100916.035167663</v>
      </c>
      <c r="BQ836" s="18">
        <f ca="1" t="shared" ref="BQ836:BT836" si="6236">BE836</f>
        <v>22619.7755145398</v>
      </c>
      <c r="BR836" s="18">
        <f ca="1" t="shared" si="6236"/>
        <v>21373.0147054228</v>
      </c>
      <c r="BS836" s="18">
        <f ca="1" t="shared" si="6236"/>
        <v>16725.5843094845</v>
      </c>
      <c r="BT836" s="18">
        <f ca="1" t="shared" si="6236"/>
        <v>16166.9642776307</v>
      </c>
      <c r="BU836" s="18">
        <f ca="1" t="shared" si="6221"/>
        <v>57576.4891930842</v>
      </c>
      <c r="BV836" s="20">
        <f ca="1" t="shared" si="6222"/>
        <v>8.87237734961948</v>
      </c>
    </row>
    <row r="837" ht="15" customHeight="1" spans="1:74">
      <c r="A837" s="16">
        <v>836</v>
      </c>
      <c r="B837" s="17">
        <f ca="1" t="shared" ref="B837:F837" si="6237">RAND()</f>
        <v>0.806235806883617</v>
      </c>
      <c r="C837" s="18">
        <f ca="1">IF(B837&lt;=('Ejercicio 3 - TIR'!$D$13-'Ejercicio 3 - TIR'!$C$13)/('Ejercicio 3 - TIR'!$E$13-'Ejercicio 3 - TIR'!$C$13),'Ejercicio 3 - TIR'!$C$13+SQRT(('Ejercicio 3 - TIR'!$E$13-'Ejercicio 3 - TIR'!$C$13)*('Ejercicio 3 - TIR'!$D$13-'Ejercicio 3 - TIR'!$C$13)*B837),'Ejercicio 3 - TIR'!$E$13-SQRT(('Ejercicio 3 - TIR'!$E$13-'Ejercicio 3 - TIR'!$C$13)*('Ejercicio 3 - TIR'!$E$13-'Ejercicio 3 - TIR'!$D$13)*(1-B837)))</f>
        <v>84751.4908355059</v>
      </c>
      <c r="D837" s="17">
        <f ca="1" t="shared" si="6237"/>
        <v>0.420245027373545</v>
      </c>
      <c r="E837" s="18">
        <f ca="1">IF(D837&lt;=('Ejercicio 3 - TIR'!$D$14-'Ejercicio 3 - TIR'!$C$14)/('Ejercicio 3 - TIR'!$E$14-'Ejercicio 3 - TIR'!$C$14),'Ejercicio 3 - TIR'!$C$14+SQRT(('Ejercicio 3 - TIR'!$E$14-'Ejercicio 3 - TIR'!$C$14)*('Ejercicio 3 - TIR'!$D$14-'Ejercicio 3 - TIR'!$C$14)*D837),'Ejercicio 3 - TIR'!$E$14-SQRT(('Ejercicio 3 - TIR'!$E$14-'Ejercicio 3 - TIR'!$C$14)*('Ejercicio 3 - TIR'!$E$14-'Ejercicio 3 - TIR'!$D$14)*(1-D837)))</f>
        <v>30674.5913819303</v>
      </c>
      <c r="F837" s="17">
        <f ca="1" t="shared" si="6237"/>
        <v>0.808233737227632</v>
      </c>
      <c r="G837" s="18">
        <f ca="1">IF(F837&lt;=('Ejercicio 3 - TIR'!$D$18-'Ejercicio 3 - TIR'!$C$18)/('Ejercicio 3 - TIR'!$E$18-'Ejercicio 3 - TIR'!$C$18),'Ejercicio 3 - TIR'!$C$18+SQRT(('Ejercicio 3 - TIR'!$E$18-'Ejercicio 3 - TIR'!$C$18)*('Ejercicio 3 - TIR'!$D$18-'Ejercicio 3 - TIR'!$C$18)*F837),'Ejercicio 3 - TIR'!$E$18-SQRT(('Ejercicio 3 - TIR'!$E$18-'Ejercicio 3 - TIR'!$C$18)*('Ejercicio 3 - TIR'!$E$18-'Ejercicio 3 - TIR'!$D$18)*(1-F837)))</f>
        <v>41207.5773300003</v>
      </c>
      <c r="H837" s="17">
        <f ca="1" t="shared" ref="H837:L837" si="6238">RAND()</f>
        <v>0.231614928855069</v>
      </c>
      <c r="I837" s="18">
        <f ca="1">IF(H837&lt;=('Ejercicio 3 - TIR'!$D$18-'Ejercicio 3 - TIR'!$C$18)/('Ejercicio 3 - TIR'!$E$18-'Ejercicio 3 - TIR'!$C$18),'Ejercicio 3 - TIR'!$C$18+SQRT(('Ejercicio 3 - TIR'!$E$18-'Ejercicio 3 - TIR'!$C$18)*('Ejercicio 3 - TIR'!$D$18-'Ejercicio 3 - TIR'!$C$18)*H837),'Ejercicio 3 - TIR'!$E$18-SQRT(('Ejercicio 3 - TIR'!$E$18-'Ejercicio 3 - TIR'!$C$18)*('Ejercicio 3 - TIR'!$E$18-'Ejercicio 3 - TIR'!$D$18)*(1-H837)))</f>
        <v>35894.2547729344</v>
      </c>
      <c r="J837" s="17">
        <f ca="1" t="shared" si="6238"/>
        <v>0.672275509093922</v>
      </c>
      <c r="K837" s="18">
        <f ca="1">IF(J837&lt;=('Ejercicio 3 - TIR'!$D$18-'Ejercicio 3 - TIR'!$C$18)/('Ejercicio 3 - TIR'!$E$18-'Ejercicio 3 - TIR'!$C$18),'Ejercicio 3 - TIR'!$C$18+SQRT(('Ejercicio 3 - TIR'!$E$18-'Ejercicio 3 - TIR'!$C$18)*('Ejercicio 3 - TIR'!$D$18-'Ejercicio 3 - TIR'!$C$18)*J837),'Ejercicio 3 - TIR'!$E$18-SQRT(('Ejercicio 3 - TIR'!$E$18-'Ejercicio 3 - TIR'!$C$18)*('Ejercicio 3 - TIR'!$E$18-'Ejercicio 3 - TIR'!$D$18)*(1-J837)))</f>
        <v>40042.2447803511</v>
      </c>
      <c r="L837" s="17">
        <f ca="1" t="shared" si="6238"/>
        <v>0.408519383563439</v>
      </c>
      <c r="M837" s="18">
        <f ca="1">IF(L837&lt;=('Ejercicio 3 - TIR'!$D$18-'Ejercicio 3 - TIR'!$C$18)/('Ejercicio 3 - TIR'!$E$18-'Ejercicio 3 - TIR'!$C$18),'Ejercicio 3 - TIR'!$C$18+SQRT(('Ejercicio 3 - TIR'!$E$18-'Ejercicio 3 - TIR'!$C$18)*('Ejercicio 3 - TIR'!$D$18-'Ejercicio 3 - TIR'!$C$18)*L837),'Ejercicio 3 - TIR'!$E$18-SQRT(('Ejercicio 3 - TIR'!$E$18-'Ejercicio 3 - TIR'!$C$18)*('Ejercicio 3 - TIR'!$E$18-'Ejercicio 3 - TIR'!$D$18)*(1-L837)))</f>
        <v>37828.020665182</v>
      </c>
      <c r="N837" s="17">
        <f ca="1" t="shared" ref="N837:R837" si="6239">RAND()</f>
        <v>0.520286912584461</v>
      </c>
      <c r="O837" s="18">
        <f ca="1">IF(N837&lt;=('Ejercicio 3 - TIR'!$D$18-'Ejercicio 3 - TIR'!$C$18)/('Ejercicio 3 - TIR'!$E$18-'Ejercicio 3 - TIR'!$C$18),'Ejercicio 3 - TIR'!$C$18+SQRT(('Ejercicio 3 - TIR'!$E$18-'Ejercicio 3 - TIR'!$C$18)*('Ejercicio 3 - TIR'!$D$18-'Ejercicio 3 - TIR'!$C$18)*N837),'Ejercicio 3 - TIR'!$E$18-SQRT(('Ejercicio 3 - TIR'!$E$18-'Ejercicio 3 - TIR'!$C$18)*('Ejercicio 3 - TIR'!$E$18-'Ejercicio 3 - TIR'!$D$18)*(1-N837)))</f>
        <v>38834.1970143114</v>
      </c>
      <c r="P837" s="17">
        <f ca="1" t="shared" si="6239"/>
        <v>0.557441670189689</v>
      </c>
      <c r="Q837" s="19">
        <f ca="1">IF(P837&lt;=('Ejercicio 3 - TIR'!$D$22-'Ejercicio 3 - TIR'!$C$22)/('Ejercicio 3 - TIR'!$E$22-'Ejercicio 3 - TIR'!$C$22),'Ejercicio 3 - TIR'!$C$22+SQRT(('Ejercicio 3 - TIR'!$E$22-'Ejercicio 3 - TIR'!$C$22)*('Ejercicio 3 - TIR'!$D$22-'Ejercicio 3 - TIR'!$C$22)*P837),'Ejercicio 3 - TIR'!$E$22-SQRT(('Ejercicio 3 - TIR'!$E$22-'Ejercicio 3 - TIR'!$C$22)*('Ejercicio 3 - TIR'!$E$22-'Ejercicio 3 - TIR'!$D$22)*(1-P837)))</f>
        <v>0.151775808361291</v>
      </c>
      <c r="R837" s="17">
        <f ca="1" t="shared" si="6239"/>
        <v>0.302478057002263</v>
      </c>
      <c r="S837" s="19">
        <f ca="1">IF(R837&lt;=('Ejercicio 3 - TIR'!$D$23-'Ejercicio 3 - TIR'!$C$23)/('Ejercicio 3 - TIR'!$E$23-'Ejercicio 3 - TIR'!$C$23),'Ejercicio 3 - TIR'!$C$23+SQRT(('Ejercicio 3 - TIR'!$E$23-'Ejercicio 3 - TIR'!$C$23)*('Ejercicio 3 - TIR'!$D$23-'Ejercicio 3 - TIR'!$C$23)*R837),'Ejercicio 3 - TIR'!$E$23-SQRT(('Ejercicio 3 - TIR'!$E$23-'Ejercicio 3 - TIR'!$C$23)*('Ejercicio 3 - TIR'!$E$23-'Ejercicio 3 - TIR'!$D$23)*(1-R837)))</f>
        <v>0.143333677434217</v>
      </c>
      <c r="T837" s="17">
        <f ca="1" t="shared" ref="T837:X837" si="6240">RAND()</f>
        <v>0.722963807159636</v>
      </c>
      <c r="U837" s="19">
        <f ca="1">IF(T837&lt;=('Ejercicio 3 - TIR'!$D$24-'Ejercicio 3 - TIR'!$C$24)/('Ejercicio 3 - TIR'!$E$24-'Ejercicio 3 - TIR'!$C$24),'Ejercicio 3 - TIR'!$C$24+SQRT(('Ejercicio 3 - TIR'!$E$24-'Ejercicio 3 - TIR'!$C$24)*('Ejercicio 3 - TIR'!$D$24-'Ejercicio 3 - TIR'!$C$24)*T837),'Ejercicio 3 - TIR'!$E$24-SQRT(('Ejercicio 3 - TIR'!$E$24-'Ejercicio 3 - TIR'!$C$24)*('Ejercicio 3 - TIR'!$E$24-'Ejercicio 3 - TIR'!$D$24)*(1-T837)))</f>
        <v>0.192148584596954</v>
      </c>
      <c r="V837" s="17">
        <f ca="1" t="shared" si="6240"/>
        <v>0.791332506942273</v>
      </c>
      <c r="W837" s="19">
        <f ca="1">IF(V837&lt;=('Ejercicio 3 - TIR'!$D$25-'Ejercicio 3 - TIR'!$C$25)/('Ejercicio 3 - TIR'!$E$25-'Ejercicio 3 - TIR'!$C$25),'Ejercicio 3 - TIR'!$C$25+SQRT(('Ejercicio 3 - TIR'!$E$25-'Ejercicio 3 - TIR'!$C$25)*('Ejercicio 3 - TIR'!$D$25-'Ejercicio 3 - TIR'!$C$25)*V837),'Ejercicio 3 - TIR'!$E$25-SQRT(('Ejercicio 3 - TIR'!$E$25-'Ejercicio 3 - TIR'!$C$25)*('Ejercicio 3 - TIR'!$E$25-'Ejercicio 3 - TIR'!$D$25)*(1-V837)))</f>
        <v>0.222975266408306</v>
      </c>
      <c r="X837" s="17">
        <f ca="1" t="shared" si="6240"/>
        <v>0.946271481655698</v>
      </c>
      <c r="Y837" s="19">
        <f ca="1">IF(X837&lt;=('Ejercicio 3 - TIR'!$D$26-'Ejercicio 3 - TIR'!$C$26)/('Ejercicio 3 - TIR'!$E$26-'Ejercicio 3 - TIR'!$C$26),'Ejercicio 3 - TIR'!$C$26+SQRT(('Ejercicio 3 - TIR'!$E$26-'Ejercicio 3 - TIR'!$C$26)*('Ejercicio 3 - TIR'!$D$26-'Ejercicio 3 - TIR'!$C$26)*X837),'Ejercicio 3 - TIR'!$E$26-SQRT(('Ejercicio 3 - TIR'!$E$26-'Ejercicio 3 - TIR'!$C$26)*('Ejercicio 3 - TIR'!$E$26-'Ejercicio 3 - TIR'!$D$26)*(1-X837)))</f>
        <v>0.262966679740602</v>
      </c>
      <c r="Z837" s="17">
        <f ca="1" t="shared" si="6192"/>
        <v>1.15177580836129</v>
      </c>
      <c r="AA837" s="17">
        <f ca="1" t="shared" si="6193"/>
        <v>1.31686407055348</v>
      </c>
      <c r="AB837" s="17">
        <f ca="1" t="shared" si="6194"/>
        <v>1.56989763781692</v>
      </c>
      <c r="AC837" s="17">
        <f ca="1" t="shared" si="6195"/>
        <v>1.91994598184291</v>
      </c>
      <c r="AD837" s="17">
        <f ca="1" t="shared" si="6196"/>
        <v>2.42482780196946</v>
      </c>
      <c r="AE837" s="16">
        <f ca="1" t="shared" si="6197"/>
        <v>4655.66090314477</v>
      </c>
      <c r="AF837" s="16">
        <f ca="1" t="shared" si="6198"/>
        <v>5322.97390127922</v>
      </c>
      <c r="AG837" s="16">
        <f ca="1" t="shared" si="6199"/>
        <v>6345.77580225655</v>
      </c>
      <c r="AH837" s="16">
        <f ca="1" t="shared" si="6200"/>
        <v>7760.72685233208</v>
      </c>
      <c r="AI837" s="16">
        <f ca="1" t="shared" si="6201"/>
        <v>9801.53942506358</v>
      </c>
      <c r="AJ837" s="18">
        <f ca="1" t="shared" si="6202"/>
        <v>47461.8906898715</v>
      </c>
      <c r="AK837" s="18">
        <f ca="1" t="shared" si="6203"/>
        <v>47267.8544497702</v>
      </c>
      <c r="AL837" s="18">
        <f ca="1" t="shared" si="6204"/>
        <v>62862.22549356</v>
      </c>
      <c r="AM837" s="18">
        <f ca="1" t="shared" si="6205"/>
        <v>72627.7562771869</v>
      </c>
      <c r="AN837" s="18">
        <f ca="1" t="shared" si="6206"/>
        <v>94166.2405874616</v>
      </c>
      <c r="AO837" s="18">
        <f ca="1">C837/'Ejercicio 3 - TIR'!$D$7</f>
        <v>16950.2981671012</v>
      </c>
      <c r="AP837" s="18">
        <f ca="1" t="shared" si="6207"/>
        <v>30511.5925227703</v>
      </c>
      <c r="AQ837" s="18">
        <f ca="1" t="shared" si="6208"/>
        <v>30317.556282669</v>
      </c>
      <c r="AR837" s="18">
        <f ca="1" t="shared" si="6209"/>
        <v>45911.9273264588</v>
      </c>
      <c r="AS837" s="18">
        <f ca="1" t="shared" si="6210"/>
        <v>55677.4581100857</v>
      </c>
      <c r="AT837" s="18">
        <f ca="1" t="shared" si="6211"/>
        <v>77215.9424203604</v>
      </c>
      <c r="AU837" s="18">
        <f ca="1">AP837*'Ejercicio 3 - TIR'!$D$5</f>
        <v>15255.7962613852</v>
      </c>
      <c r="AV837" s="18">
        <f ca="1">AQ837*'Ejercicio 3 - TIR'!$D$5</f>
        <v>15158.7781413345</v>
      </c>
      <c r="AW837" s="18">
        <f ca="1">AR837*'Ejercicio 3 - TIR'!$D$5</f>
        <v>22955.9636632294</v>
      </c>
      <c r="AX837" s="18">
        <f ca="1">AS837*'Ejercicio 3 - TIR'!$D$5</f>
        <v>27838.7290550428</v>
      </c>
      <c r="AY837" s="18">
        <f ca="1">AT837*'Ejercicio 3 - TIR'!$D$5</f>
        <v>38607.9712101802</v>
      </c>
      <c r="AZ837" s="18">
        <f ca="1" t="shared" ref="AZ837:BD837" si="6241">AJ837-AU837-AE837</f>
        <v>27550.4335253416</v>
      </c>
      <c r="BA837" s="18">
        <f ca="1" t="shared" si="6241"/>
        <v>26786.1024071565</v>
      </c>
      <c r="BB837" s="18">
        <f ca="1" t="shared" si="6241"/>
        <v>33560.4860280741</v>
      </c>
      <c r="BC837" s="18">
        <f ca="1" t="shared" si="6241"/>
        <v>37028.3003698119</v>
      </c>
      <c r="BD837" s="18">
        <f ca="1" t="shared" si="6241"/>
        <v>45756.7299522178</v>
      </c>
      <c r="BE837" s="18">
        <f ca="1" t="shared" ref="BE837:BI837" si="6242">AZ837/Z837</f>
        <v>23919.9619625103</v>
      </c>
      <c r="BF837" s="18">
        <f ca="1" t="shared" si="6242"/>
        <v>20340.8256069271</v>
      </c>
      <c r="BG837" s="18">
        <f ca="1" t="shared" si="6242"/>
        <v>21377.499538596</v>
      </c>
      <c r="BH837" s="18">
        <f ca="1" t="shared" si="6242"/>
        <v>19286.1157136667</v>
      </c>
      <c r="BI837" s="18">
        <f ca="1" t="shared" si="6242"/>
        <v>18870.0945753979</v>
      </c>
      <c r="BJ837" s="18">
        <f ca="1" t="shared" si="6214"/>
        <v>74380.6019969573</v>
      </c>
      <c r="BK837" s="18">
        <f ca="1" t="shared" si="6215"/>
        <v>41101.5542472589</v>
      </c>
      <c r="BL837" s="18">
        <f ca="1" t="shared" si="6216"/>
        <v>115482.156244216</v>
      </c>
      <c r="BM837" s="18">
        <f ca="1">BK837*'Ejercicio 3 - TIR'!$D$5</f>
        <v>20550.7771236294</v>
      </c>
      <c r="BN837" s="18">
        <f ca="1" t="shared" si="6217"/>
        <v>94931.3791205868</v>
      </c>
      <c r="BO837" s="18">
        <f ca="1" t="shared" si="6218"/>
        <v>39149.7404654809</v>
      </c>
      <c r="BP837" s="18">
        <f ca="1" t="shared" si="6219"/>
        <v>-115426.082217436</v>
      </c>
      <c r="BQ837" s="18">
        <f ca="1" t="shared" ref="BQ837:BT837" si="6243">BE837</f>
        <v>23919.9619625103</v>
      </c>
      <c r="BR837" s="18">
        <f ca="1" t="shared" si="6243"/>
        <v>20340.8256069271</v>
      </c>
      <c r="BS837" s="18">
        <f ca="1" t="shared" si="6243"/>
        <v>21377.499538596</v>
      </c>
      <c r="BT837" s="18">
        <f ca="1" t="shared" si="6243"/>
        <v>19286.1157136667</v>
      </c>
      <c r="BU837" s="18">
        <f ca="1" t="shared" si="6221"/>
        <v>58019.8350408788</v>
      </c>
      <c r="BV837" s="20">
        <f ca="1" t="shared" si="6222"/>
        <v>6.50114142900784</v>
      </c>
    </row>
    <row r="838" ht="15" customHeight="1" spans="1:74">
      <c r="A838" s="16">
        <v>837</v>
      </c>
      <c r="B838" s="17">
        <f ca="1" t="shared" ref="B838:F838" si="6244">RAND()</f>
        <v>0.186661017342548</v>
      </c>
      <c r="C838" s="18">
        <f ca="1">IF(B838&lt;=('Ejercicio 3 - TIR'!$D$13-'Ejercicio 3 - TIR'!$C$13)/('Ejercicio 3 - TIR'!$E$13-'Ejercicio 3 - TIR'!$C$13),'Ejercicio 3 - TIR'!$C$13+SQRT(('Ejercicio 3 - TIR'!$E$13-'Ejercicio 3 - TIR'!$C$13)*('Ejercicio 3 - TIR'!$D$13-'Ejercicio 3 - TIR'!$C$13)*B838),'Ejercicio 3 - TIR'!$E$13-SQRT(('Ejercicio 3 - TIR'!$E$13-'Ejercicio 3 - TIR'!$C$13)*('Ejercicio 3 - TIR'!$E$13-'Ejercicio 3 - TIR'!$D$13)*(1-B838)))</f>
        <v>68640.8568404423</v>
      </c>
      <c r="D838" s="17">
        <f ca="1" t="shared" si="6244"/>
        <v>0.749178450480984</v>
      </c>
      <c r="E838" s="18">
        <f ca="1">IF(D838&lt;=('Ejercicio 3 - TIR'!$D$14-'Ejercicio 3 - TIR'!$C$14)/('Ejercicio 3 - TIR'!$E$14-'Ejercicio 3 - TIR'!$C$14),'Ejercicio 3 - TIR'!$C$14+SQRT(('Ejercicio 3 - TIR'!$E$14-'Ejercicio 3 - TIR'!$C$14)*('Ejercicio 3 - TIR'!$D$14-'Ejercicio 3 - TIR'!$C$14)*D838),'Ejercicio 3 - TIR'!$E$14-SQRT(('Ejercicio 3 - TIR'!$E$14-'Ejercicio 3 - TIR'!$C$14)*('Ejercicio 3 - TIR'!$E$14-'Ejercicio 3 - TIR'!$D$14)*(1-D838)))</f>
        <v>33866.2220102247</v>
      </c>
      <c r="F838" s="17">
        <f ca="1" t="shared" si="6244"/>
        <v>0.937338441306651</v>
      </c>
      <c r="G838" s="18">
        <f ca="1">IF(F838&lt;=('Ejercicio 3 - TIR'!$D$18-'Ejercicio 3 - TIR'!$C$18)/('Ejercicio 3 - TIR'!$E$18-'Ejercicio 3 - TIR'!$C$18),'Ejercicio 3 - TIR'!$C$18+SQRT(('Ejercicio 3 - TIR'!$E$18-'Ejercicio 3 - TIR'!$C$18)*('Ejercicio 3 - TIR'!$D$18-'Ejercicio 3 - TIR'!$C$18)*F838),'Ejercicio 3 - TIR'!$E$18-SQRT(('Ejercicio 3 - TIR'!$E$18-'Ejercicio 3 - TIR'!$C$18)*('Ejercicio 3 - TIR'!$E$18-'Ejercicio 3 - TIR'!$D$18)*(1-F838)))</f>
        <v>42832.1400178976</v>
      </c>
      <c r="H838" s="17">
        <f ca="1" t="shared" ref="H838:L838" si="6245">RAND()</f>
        <v>0.764160366721851</v>
      </c>
      <c r="I838" s="18">
        <f ca="1">IF(H838&lt;=('Ejercicio 3 - TIR'!$D$18-'Ejercicio 3 - TIR'!$C$18)/('Ejercicio 3 - TIR'!$E$18-'Ejercicio 3 - TIR'!$C$18),'Ejercicio 3 - TIR'!$C$18+SQRT(('Ejercicio 3 - TIR'!$E$18-'Ejercicio 3 - TIR'!$C$18)*('Ejercicio 3 - TIR'!$D$18-'Ejercicio 3 - TIR'!$C$18)*H838),'Ejercicio 3 - TIR'!$E$18-SQRT(('Ejercicio 3 - TIR'!$E$18-'Ejercicio 3 - TIR'!$C$18)*('Ejercicio 3 - TIR'!$E$18-'Ejercicio 3 - TIR'!$D$18)*(1-H838)))</f>
        <v>40794.2928661328</v>
      </c>
      <c r="J838" s="17">
        <f ca="1" t="shared" si="6245"/>
        <v>0.715471385632662</v>
      </c>
      <c r="K838" s="18">
        <f ca="1">IF(J838&lt;=('Ejercicio 3 - TIR'!$D$18-'Ejercicio 3 - TIR'!$C$18)/('Ejercicio 3 - TIR'!$E$18-'Ejercicio 3 - TIR'!$C$18),'Ejercicio 3 - TIR'!$C$18+SQRT(('Ejercicio 3 - TIR'!$E$18-'Ejercicio 3 - TIR'!$C$18)*('Ejercicio 3 - TIR'!$D$18-'Ejercicio 3 - TIR'!$C$18)*J838),'Ejercicio 3 - TIR'!$E$18-SQRT(('Ejercicio 3 - TIR'!$E$18-'Ejercicio 3 - TIR'!$C$18)*('Ejercicio 3 - TIR'!$E$18-'Ejercicio 3 - TIR'!$D$18)*(1-J838)))</f>
        <v>40380.5145224224</v>
      </c>
      <c r="L838" s="17">
        <f ca="1" t="shared" si="6245"/>
        <v>0.896927182512325</v>
      </c>
      <c r="M838" s="18">
        <f ca="1">IF(L838&lt;=('Ejercicio 3 - TIR'!$D$18-'Ejercicio 3 - TIR'!$C$18)/('Ejercicio 3 - TIR'!$E$18-'Ejercicio 3 - TIR'!$C$18),'Ejercicio 3 - TIR'!$C$18+SQRT(('Ejercicio 3 - TIR'!$E$18-'Ejercicio 3 - TIR'!$C$18)*('Ejercicio 3 - TIR'!$D$18-'Ejercicio 3 - TIR'!$C$18)*L838),'Ejercicio 3 - TIR'!$E$18-SQRT(('Ejercicio 3 - TIR'!$E$18-'Ejercicio 3 - TIR'!$C$18)*('Ejercicio 3 - TIR'!$E$18-'Ejercicio 3 - TIR'!$D$18)*(1-L838)))</f>
        <v>42219.6292852255</v>
      </c>
      <c r="N838" s="17">
        <f ca="1" t="shared" ref="N838:R838" si="6246">RAND()</f>
        <v>0.730436386647074</v>
      </c>
      <c r="O838" s="18">
        <f ca="1">IF(N838&lt;=('Ejercicio 3 - TIR'!$D$18-'Ejercicio 3 - TIR'!$C$18)/('Ejercicio 3 - TIR'!$E$18-'Ejercicio 3 - TIR'!$C$18),'Ejercicio 3 - TIR'!$C$18+SQRT(('Ejercicio 3 - TIR'!$E$18-'Ejercicio 3 - TIR'!$C$18)*('Ejercicio 3 - TIR'!$D$18-'Ejercicio 3 - TIR'!$C$18)*N838),'Ejercicio 3 - TIR'!$E$18-SQRT(('Ejercicio 3 - TIR'!$E$18-'Ejercicio 3 - TIR'!$C$18)*('Ejercicio 3 - TIR'!$E$18-'Ejercicio 3 - TIR'!$D$18)*(1-N838)))</f>
        <v>40503.6380259737</v>
      </c>
      <c r="P838" s="17">
        <f ca="1" t="shared" si="6246"/>
        <v>0.762175389089805</v>
      </c>
      <c r="Q838" s="19">
        <f ca="1">IF(P838&lt;=('Ejercicio 3 - TIR'!$D$22-'Ejercicio 3 - TIR'!$C$22)/('Ejercicio 3 - TIR'!$E$22-'Ejercicio 3 - TIR'!$C$22),'Ejercicio 3 - TIR'!$C$22+SQRT(('Ejercicio 3 - TIR'!$E$22-'Ejercicio 3 - TIR'!$C$22)*('Ejercicio 3 - TIR'!$D$22-'Ejercicio 3 - TIR'!$C$22)*P838),'Ejercicio 3 - TIR'!$E$22-SQRT(('Ejercicio 3 - TIR'!$E$22-'Ejercicio 3 - TIR'!$C$22)*('Ejercicio 3 - TIR'!$E$22-'Ejercicio 3 - TIR'!$D$22)*(1-P838)))</f>
        <v>0.159309801846325</v>
      </c>
      <c r="R838" s="17">
        <f ca="1" t="shared" si="6246"/>
        <v>0.433675133225008</v>
      </c>
      <c r="S838" s="19">
        <f ca="1">IF(R838&lt;=('Ejercicio 3 - TIR'!$D$23-'Ejercicio 3 - TIR'!$C$23)/('Ejercicio 3 - TIR'!$E$23-'Ejercicio 3 - TIR'!$C$23),'Ejercicio 3 - TIR'!$C$23+SQRT(('Ejercicio 3 - TIR'!$E$23-'Ejercicio 3 - TIR'!$C$23)*('Ejercicio 3 - TIR'!$D$23-'Ejercicio 3 - TIR'!$C$23)*R838),'Ejercicio 3 - TIR'!$E$23-SQRT(('Ejercicio 3 - TIR'!$E$23-'Ejercicio 3 - TIR'!$C$23)*('Ejercicio 3 - TIR'!$E$23-'Ejercicio 3 - TIR'!$D$23)*(1-R838)))</f>
        <v>0.147939492475795</v>
      </c>
      <c r="T838" s="17">
        <f ca="1" t="shared" ref="T838:X838" si="6247">RAND()</f>
        <v>0.152913829684185</v>
      </c>
      <c r="U838" s="19">
        <f ca="1">IF(T838&lt;=('Ejercicio 3 - TIR'!$D$24-'Ejercicio 3 - TIR'!$C$24)/('Ejercicio 3 - TIR'!$E$24-'Ejercicio 3 - TIR'!$C$24),'Ejercicio 3 - TIR'!$C$24+SQRT(('Ejercicio 3 - TIR'!$E$24-'Ejercicio 3 - TIR'!$C$24)*('Ejercicio 3 - TIR'!$D$24-'Ejercicio 3 - TIR'!$C$24)*T838),'Ejercicio 3 - TIR'!$E$24-SQRT(('Ejercicio 3 - TIR'!$E$24-'Ejercicio 3 - TIR'!$C$24)*('Ejercicio 3 - TIR'!$E$24-'Ejercicio 3 - TIR'!$D$24)*(1-T838)))</f>
        <v>0.167919794706882</v>
      </c>
      <c r="V838" s="17">
        <f ca="1" t="shared" si="6247"/>
        <v>0.784533391628347</v>
      </c>
      <c r="W838" s="19">
        <f ca="1">IF(V838&lt;=('Ejercicio 3 - TIR'!$D$25-'Ejercicio 3 - TIR'!$C$25)/('Ejercicio 3 - TIR'!$E$25-'Ejercicio 3 - TIR'!$C$25),'Ejercicio 3 - TIR'!$C$25+SQRT(('Ejercicio 3 - TIR'!$E$25-'Ejercicio 3 - TIR'!$C$25)*('Ejercicio 3 - TIR'!$D$25-'Ejercicio 3 - TIR'!$C$25)*V838),'Ejercicio 3 - TIR'!$E$25-SQRT(('Ejercicio 3 - TIR'!$E$25-'Ejercicio 3 - TIR'!$C$25)*('Ejercicio 3 - TIR'!$E$25-'Ejercicio 3 - TIR'!$D$25)*(1-V838)))</f>
        <v>0.222538515529914</v>
      </c>
      <c r="X838" s="17">
        <f ca="1" t="shared" si="6247"/>
        <v>0.987813327746051</v>
      </c>
      <c r="Y838" s="19">
        <f ca="1">IF(X838&lt;=('Ejercicio 3 - TIR'!$D$26-'Ejercicio 3 - TIR'!$C$26)/('Ejercicio 3 - TIR'!$E$26-'Ejercicio 3 - TIR'!$C$26),'Ejercicio 3 - TIR'!$C$26+SQRT(('Ejercicio 3 - TIR'!$E$26-'Ejercicio 3 - TIR'!$C$26)*('Ejercicio 3 - TIR'!$D$26-'Ejercicio 3 - TIR'!$C$26)*X838),'Ejercicio 3 - TIR'!$E$26-SQRT(('Ejercicio 3 - TIR'!$E$26-'Ejercicio 3 - TIR'!$C$26)*('Ejercicio 3 - TIR'!$E$26-'Ejercicio 3 - TIR'!$D$26)*(1-X838)))</f>
        <v>0.271887785125422</v>
      </c>
      <c r="Z838" s="17">
        <f ca="1" t="shared" si="6192"/>
        <v>1.15930980184632</v>
      </c>
      <c r="AA838" s="17">
        <f ca="1" t="shared" si="6193"/>
        <v>1.33081750555368</v>
      </c>
      <c r="AB838" s="17">
        <f ca="1" t="shared" si="6194"/>
        <v>1.55428810787858</v>
      </c>
      <c r="AC838" s="17">
        <f ca="1" t="shared" si="6195"/>
        <v>1.90017707611168</v>
      </c>
      <c r="AD838" s="17">
        <f ca="1" t="shared" si="6196"/>
        <v>2.41681201268179</v>
      </c>
      <c r="AE838" s="16">
        <f ca="1" t="shared" si="6197"/>
        <v>5395.22111773253</v>
      </c>
      <c r="AF838" s="16">
        <f ca="1" t="shared" si="6198"/>
        <v>6193.38739168457</v>
      </c>
      <c r="AG838" s="16">
        <f ca="1" t="shared" si="6199"/>
        <v>7233.37973103643</v>
      </c>
      <c r="AH838" s="16">
        <f ca="1" t="shared" si="6200"/>
        <v>8843.08531864545</v>
      </c>
      <c r="AI838" s="16">
        <f ca="1" t="shared" si="6201"/>
        <v>11247.4121996071</v>
      </c>
      <c r="AJ838" s="18">
        <f ca="1" t="shared" si="6202"/>
        <v>49655.7197568028</v>
      </c>
      <c r="AK838" s="18">
        <f ca="1" t="shared" si="6203"/>
        <v>54289.7590729334</v>
      </c>
      <c r="AL838" s="18">
        <f ca="1" t="shared" si="6204"/>
        <v>62762.9535122196</v>
      </c>
      <c r="AM838" s="18">
        <f ca="1" t="shared" si="6205"/>
        <v>80224.771729719</v>
      </c>
      <c r="AN838" s="18">
        <f ca="1" t="shared" si="6206"/>
        <v>97889.6789384881</v>
      </c>
      <c r="AO838" s="18">
        <f ca="1">C838/'Ejercicio 3 - TIR'!$D$7</f>
        <v>13728.1713680885</v>
      </c>
      <c r="AP838" s="18">
        <f ca="1" t="shared" si="6207"/>
        <v>35927.5483887144</v>
      </c>
      <c r="AQ838" s="18">
        <f ca="1" t="shared" si="6208"/>
        <v>40561.5877048449</v>
      </c>
      <c r="AR838" s="18">
        <f ca="1" t="shared" si="6209"/>
        <v>49034.7821441311</v>
      </c>
      <c r="AS838" s="18">
        <f ca="1" t="shared" si="6210"/>
        <v>66496.6003616305</v>
      </c>
      <c r="AT838" s="18">
        <f ca="1" t="shared" si="6211"/>
        <v>84161.5075703997</v>
      </c>
      <c r="AU838" s="18">
        <f ca="1">AP838*'Ejercicio 3 - TIR'!$D$5</f>
        <v>17963.7741943572</v>
      </c>
      <c r="AV838" s="18">
        <f ca="1">AQ838*'Ejercicio 3 - TIR'!$D$5</f>
        <v>20280.7938524224</v>
      </c>
      <c r="AW838" s="18">
        <f ca="1">AR838*'Ejercicio 3 - TIR'!$D$5</f>
        <v>24517.3910720655</v>
      </c>
      <c r="AX838" s="18">
        <f ca="1">AS838*'Ejercicio 3 - TIR'!$D$5</f>
        <v>33248.3001808152</v>
      </c>
      <c r="AY838" s="18">
        <f ca="1">AT838*'Ejercicio 3 - TIR'!$D$5</f>
        <v>42080.7537851998</v>
      </c>
      <c r="AZ838" s="18">
        <f ca="1" t="shared" ref="AZ838:BD838" si="6248">AJ838-AU838-AE838</f>
        <v>26296.7244447131</v>
      </c>
      <c r="BA838" s="18">
        <f ca="1" t="shared" si="6248"/>
        <v>27815.5778288263</v>
      </c>
      <c r="BB838" s="18">
        <f ca="1" t="shared" si="6248"/>
        <v>31012.1827091176</v>
      </c>
      <c r="BC838" s="18">
        <f ca="1" t="shared" si="6248"/>
        <v>38133.3862302583</v>
      </c>
      <c r="BD838" s="18">
        <f ca="1" t="shared" si="6248"/>
        <v>44561.5129536812</v>
      </c>
      <c r="BE838" s="18">
        <f ca="1" t="shared" ref="BE838:BI838" si="6249">AZ838/Z838</f>
        <v>22683.0864388732</v>
      </c>
      <c r="BF838" s="18">
        <f ca="1" t="shared" si="6249"/>
        <v>20901.1210874129</v>
      </c>
      <c r="BG838" s="18">
        <f ca="1" t="shared" si="6249"/>
        <v>19952.6603542283</v>
      </c>
      <c r="BH838" s="18">
        <f ca="1" t="shared" si="6249"/>
        <v>20068.3329515217</v>
      </c>
      <c r="BI838" s="18">
        <f ca="1" t="shared" si="6249"/>
        <v>18438.1378112376</v>
      </c>
      <c r="BJ838" s="18">
        <f ca="1" t="shared" si="6214"/>
        <v>81848.2921784593</v>
      </c>
      <c r="BK838" s="18">
        <f ca="1" t="shared" si="6215"/>
        <v>33178.4094745504</v>
      </c>
      <c r="BL838" s="18">
        <f ca="1" t="shared" si="6216"/>
        <v>115026.70165301</v>
      </c>
      <c r="BM838" s="18">
        <f ca="1">BK838*'Ejercicio 3 - TIR'!$D$5</f>
        <v>16589.2047372752</v>
      </c>
      <c r="BN838" s="18">
        <f ca="1" t="shared" si="6217"/>
        <v>98437.4969157345</v>
      </c>
      <c r="BO838" s="18">
        <f ca="1" t="shared" si="6218"/>
        <v>40730.3076942689</v>
      </c>
      <c r="BP838" s="18">
        <f ca="1" t="shared" si="6219"/>
        <v>-102507.078850667</v>
      </c>
      <c r="BQ838" s="18">
        <f ca="1" t="shared" ref="BQ838:BT838" si="6250">BE838</f>
        <v>22683.0864388732</v>
      </c>
      <c r="BR838" s="18">
        <f ca="1" t="shared" si="6250"/>
        <v>20901.1210874129</v>
      </c>
      <c r="BS838" s="18">
        <f ca="1" t="shared" si="6250"/>
        <v>19952.6603542283</v>
      </c>
      <c r="BT838" s="18">
        <f ca="1" t="shared" si="6250"/>
        <v>20068.3329515217</v>
      </c>
      <c r="BU838" s="18">
        <f ca="1" t="shared" si="6221"/>
        <v>59168.4455055064</v>
      </c>
      <c r="BV838" s="20">
        <f ca="1" t="shared" si="6222"/>
        <v>10.2693478336771</v>
      </c>
    </row>
    <row r="839" ht="15" customHeight="1" spans="1:74">
      <c r="A839" s="16">
        <v>838</v>
      </c>
      <c r="B839" s="17">
        <f ca="1" t="shared" ref="B839:F839" si="6251">RAND()</f>
        <v>0.04114052481041</v>
      </c>
      <c r="C839" s="18">
        <f ca="1">IF(B839&lt;=('Ejercicio 3 - TIR'!$D$13-'Ejercicio 3 - TIR'!$C$13)/('Ejercicio 3 - TIR'!$E$13-'Ejercicio 3 - TIR'!$C$13),'Ejercicio 3 - TIR'!$C$13+SQRT(('Ejercicio 3 - TIR'!$E$13-'Ejercicio 3 - TIR'!$C$13)*('Ejercicio 3 - TIR'!$D$13-'Ejercicio 3 - TIR'!$C$13)*B839),'Ejercicio 3 - TIR'!$E$13-SQRT(('Ejercicio 3 - TIR'!$E$13-'Ejercicio 3 - TIR'!$C$13)*('Ejercicio 3 - TIR'!$E$13-'Ejercicio 3 - TIR'!$D$13)*(1-B839)))</f>
        <v>64056.6254355269</v>
      </c>
      <c r="D839" s="17">
        <f ca="1" t="shared" si="6251"/>
        <v>0.292477711130432</v>
      </c>
      <c r="E839" s="18">
        <f ca="1">IF(D839&lt;=('Ejercicio 3 - TIR'!$D$14-'Ejercicio 3 - TIR'!$C$14)/('Ejercicio 3 - TIR'!$E$14-'Ejercicio 3 - TIR'!$C$14),'Ejercicio 3 - TIR'!$C$14+SQRT(('Ejercicio 3 - TIR'!$E$14-'Ejercicio 3 - TIR'!$C$14)*('Ejercicio 3 - TIR'!$D$14-'Ejercicio 3 - TIR'!$C$14)*D839),'Ejercicio 3 - TIR'!$E$14-SQRT(('Ejercicio 3 - TIR'!$E$14-'Ejercicio 3 - TIR'!$C$14)*('Ejercicio 3 - TIR'!$E$14-'Ejercicio 3 - TIR'!$D$14)*(1-D839)))</f>
        <v>29683.5700416223</v>
      </c>
      <c r="F839" s="17">
        <f ca="1" t="shared" si="6251"/>
        <v>0.896762354171743</v>
      </c>
      <c r="G839" s="18">
        <f ca="1">IF(F839&lt;=('Ejercicio 3 - TIR'!$D$18-'Ejercicio 3 - TIR'!$C$18)/('Ejercicio 3 - TIR'!$E$18-'Ejercicio 3 - TIR'!$C$18),'Ejercicio 3 - TIR'!$C$18+SQRT(('Ejercicio 3 - TIR'!$E$18-'Ejercicio 3 - TIR'!$C$18)*('Ejercicio 3 - TIR'!$D$18-'Ejercicio 3 - TIR'!$C$18)*F839),'Ejercicio 3 - TIR'!$E$18-SQRT(('Ejercicio 3 - TIR'!$E$18-'Ejercicio 3 - TIR'!$C$18)*('Ejercicio 3 - TIR'!$E$18-'Ejercicio 3 - TIR'!$D$18)*(1-F839)))</f>
        <v>42217.4070658612</v>
      </c>
      <c r="H839" s="17">
        <f ca="1" t="shared" ref="H839:L839" si="6252">RAND()</f>
        <v>0.0353927366485616</v>
      </c>
      <c r="I839" s="18">
        <f ca="1">IF(H839&lt;=('Ejercicio 3 - TIR'!$D$18-'Ejercicio 3 - TIR'!$C$18)/('Ejercicio 3 - TIR'!$E$18-'Ejercicio 3 - TIR'!$C$18),'Ejercicio 3 - TIR'!$C$18+SQRT(('Ejercicio 3 - TIR'!$E$18-'Ejercicio 3 - TIR'!$C$18)*('Ejercicio 3 - TIR'!$D$18-'Ejercicio 3 - TIR'!$C$18)*H839),'Ejercicio 3 - TIR'!$E$18-SQRT(('Ejercicio 3 - TIR'!$E$18-'Ejercicio 3 - TIR'!$C$18)*('Ejercicio 3 - TIR'!$E$18-'Ejercicio 3 - TIR'!$D$18)*(1-H839)))</f>
        <v>32304.1073102797</v>
      </c>
      <c r="J839" s="17">
        <f ca="1" t="shared" si="6252"/>
        <v>0.401903130526327</v>
      </c>
      <c r="K839" s="18">
        <f ca="1">IF(J839&lt;=('Ejercicio 3 - TIR'!$D$18-'Ejercicio 3 - TIR'!$C$18)/('Ejercicio 3 - TIR'!$E$18-'Ejercicio 3 - TIR'!$C$18),'Ejercicio 3 - TIR'!$C$18+SQRT(('Ejercicio 3 - TIR'!$E$18-'Ejercicio 3 - TIR'!$C$18)*('Ejercicio 3 - TIR'!$D$18-'Ejercicio 3 - TIR'!$C$18)*J839),'Ejercicio 3 - TIR'!$E$18-SQRT(('Ejercicio 3 - TIR'!$E$18-'Ejercicio 3 - TIR'!$C$18)*('Ejercicio 3 - TIR'!$E$18-'Ejercicio 3 - TIR'!$D$18)*(1-J839)))</f>
        <v>37764.3718083918</v>
      </c>
      <c r="L839" s="17">
        <f ca="1" t="shared" si="6252"/>
        <v>0.867575760678044</v>
      </c>
      <c r="M839" s="18">
        <f ca="1">IF(L839&lt;=('Ejercicio 3 - TIR'!$D$18-'Ejercicio 3 - TIR'!$C$18)/('Ejercicio 3 - TIR'!$E$18-'Ejercicio 3 - TIR'!$C$18),'Ejercicio 3 - TIR'!$C$18+SQRT(('Ejercicio 3 - TIR'!$E$18-'Ejercicio 3 - TIR'!$C$18)*('Ejercicio 3 - TIR'!$D$18-'Ejercicio 3 - TIR'!$C$18)*L839),'Ejercicio 3 - TIR'!$E$18-SQRT(('Ejercicio 3 - TIR'!$E$18-'Ejercicio 3 - TIR'!$C$18)*('Ejercicio 3 - TIR'!$E$18-'Ejercicio 3 - TIR'!$D$18)*(1-L839)))</f>
        <v>41848.5213075214</v>
      </c>
      <c r="N839" s="17">
        <f ca="1" t="shared" ref="N839:R839" si="6253">RAND()</f>
        <v>0.744106292640056</v>
      </c>
      <c r="O839" s="18">
        <f ca="1">IF(N839&lt;=('Ejercicio 3 - TIR'!$D$18-'Ejercicio 3 - TIR'!$C$18)/('Ejercicio 3 - TIR'!$E$18-'Ejercicio 3 - TIR'!$C$18),'Ejercicio 3 - TIR'!$C$18+SQRT(('Ejercicio 3 - TIR'!$E$18-'Ejercicio 3 - TIR'!$C$18)*('Ejercicio 3 - TIR'!$D$18-'Ejercicio 3 - TIR'!$C$18)*N839),'Ejercicio 3 - TIR'!$E$18-SQRT(('Ejercicio 3 - TIR'!$E$18-'Ejercicio 3 - TIR'!$C$18)*('Ejercicio 3 - TIR'!$E$18-'Ejercicio 3 - TIR'!$D$18)*(1-N839)))</f>
        <v>40619.129304351</v>
      </c>
      <c r="P839" s="17">
        <f ca="1" t="shared" si="6253"/>
        <v>0.499787393898416</v>
      </c>
      <c r="Q839" s="19">
        <f ca="1">IF(P839&lt;=('Ejercicio 3 - TIR'!$D$22-'Ejercicio 3 - TIR'!$C$22)/('Ejercicio 3 - TIR'!$E$22-'Ejercicio 3 - TIR'!$C$22),'Ejercicio 3 - TIR'!$C$22+SQRT(('Ejercicio 3 - TIR'!$E$22-'Ejercicio 3 - TIR'!$C$22)*('Ejercicio 3 - TIR'!$D$22-'Ejercicio 3 - TIR'!$C$22)*P839),'Ejercicio 3 - TIR'!$E$22-SQRT(('Ejercicio 3 - TIR'!$E$22-'Ejercicio 3 - TIR'!$C$22)*('Ejercicio 3 - TIR'!$E$22-'Ejercicio 3 - TIR'!$D$22)*(1-P839)))</f>
        <v>0.149993621138788</v>
      </c>
      <c r="R839" s="17">
        <f ca="1" t="shared" si="6253"/>
        <v>0.467782261940929</v>
      </c>
      <c r="S839" s="19">
        <f ca="1">IF(R839&lt;=('Ejercicio 3 - TIR'!$D$23-'Ejercicio 3 - TIR'!$C$23)/('Ejercicio 3 - TIR'!$E$23-'Ejercicio 3 - TIR'!$C$23),'Ejercicio 3 - TIR'!$C$23+SQRT(('Ejercicio 3 - TIR'!$E$23-'Ejercicio 3 - TIR'!$C$23)*('Ejercicio 3 - TIR'!$D$23-'Ejercicio 3 - TIR'!$C$23)*R839),'Ejercicio 3 - TIR'!$E$23-SQRT(('Ejercicio 3 - TIR'!$E$23-'Ejercicio 3 - TIR'!$C$23)*('Ejercicio 3 - TIR'!$E$23-'Ejercicio 3 - TIR'!$D$23)*(1-R839)))</f>
        <v>0.149017375337781</v>
      </c>
      <c r="T839" s="17">
        <f ca="1" t="shared" ref="T839:X839" si="6254">RAND()</f>
        <v>0.457860376659835</v>
      </c>
      <c r="U839" s="19">
        <f ca="1">IF(T839&lt;=('Ejercicio 3 - TIR'!$D$24-'Ejercicio 3 - TIR'!$C$24)/('Ejercicio 3 - TIR'!$E$24-'Ejercicio 3 - TIR'!$C$24),'Ejercicio 3 - TIR'!$C$24+SQRT(('Ejercicio 3 - TIR'!$E$24-'Ejercicio 3 - TIR'!$C$24)*('Ejercicio 3 - TIR'!$D$24-'Ejercicio 3 - TIR'!$C$24)*T839),'Ejercicio 3 - TIR'!$E$24-SQRT(('Ejercicio 3 - TIR'!$E$24-'Ejercicio 3 - TIR'!$C$24)*('Ejercicio 3 - TIR'!$E$24-'Ejercicio 3 - TIR'!$D$24)*(1-T839)))</f>
        <v>0.181038596722494</v>
      </c>
      <c r="V839" s="17">
        <f ca="1" t="shared" si="6254"/>
        <v>0.64639265182107</v>
      </c>
      <c r="W839" s="19">
        <f ca="1">IF(V839&lt;=('Ejercicio 3 - TIR'!$D$25-'Ejercicio 3 - TIR'!$C$25)/('Ejercicio 3 - TIR'!$E$25-'Ejercicio 3 - TIR'!$C$25),'Ejercicio 3 - TIR'!$C$25+SQRT(('Ejercicio 3 - TIR'!$E$25-'Ejercicio 3 - TIR'!$C$25)*('Ejercicio 3 - TIR'!$D$25-'Ejercicio 3 - TIR'!$C$25)*V839),'Ejercicio 3 - TIR'!$E$25-SQRT(('Ejercicio 3 - TIR'!$E$25-'Ejercicio 3 - TIR'!$C$25)*('Ejercicio 3 - TIR'!$E$25-'Ejercicio 3 - TIR'!$D$25)*(1-V839)))</f>
        <v>0.21482009495996</v>
      </c>
      <c r="X839" s="17">
        <f ca="1" t="shared" si="6254"/>
        <v>0.682745574386267</v>
      </c>
      <c r="Y839" s="19">
        <f ca="1">IF(X839&lt;=('Ejercicio 3 - TIR'!$D$26-'Ejercicio 3 - TIR'!$C$26)/('Ejercicio 3 - TIR'!$E$26-'Ejercicio 3 - TIR'!$C$26),'Ejercicio 3 - TIR'!$C$26+SQRT(('Ejercicio 3 - TIR'!$E$26-'Ejercicio 3 - TIR'!$C$26)*('Ejercicio 3 - TIR'!$D$26-'Ejercicio 3 - TIR'!$C$26)*X839),'Ejercicio 3 - TIR'!$E$26-SQRT(('Ejercicio 3 - TIR'!$E$26-'Ejercicio 3 - TIR'!$C$26)*('Ejercicio 3 - TIR'!$E$26-'Ejercicio 3 - TIR'!$D$26)*(1-X839)))</f>
        <v>0.238609495070558</v>
      </c>
      <c r="Z839" s="17">
        <f ca="1" t="shared" si="6192"/>
        <v>1.14999362113879</v>
      </c>
      <c r="AA839" s="17">
        <f ca="1" t="shared" si="6193"/>
        <v>1.32136265221608</v>
      </c>
      <c r="AB839" s="17">
        <f ca="1" t="shared" si="6194"/>
        <v>1.56058029253479</v>
      </c>
      <c r="AC839" s="17">
        <f ca="1" t="shared" si="6195"/>
        <v>1.89582429916976</v>
      </c>
      <c r="AD839" s="17">
        <f ca="1" t="shared" si="6196"/>
        <v>2.34818597793715</v>
      </c>
      <c r="AE839" s="16">
        <f ca="1" t="shared" si="6197"/>
        <v>4452.34615886978</v>
      </c>
      <c r="AF839" s="16">
        <f ca="1" t="shared" si="6198"/>
        <v>5115.8230975598</v>
      </c>
      <c r="AG839" s="16">
        <f ca="1" t="shared" si="6199"/>
        <v>6041.98453222255</v>
      </c>
      <c r="AH839" s="16">
        <f ca="1" t="shared" si="6200"/>
        <v>7339.92422318121</v>
      </c>
      <c r="AI839" s="16">
        <f ca="1" t="shared" si="6201"/>
        <v>9091.29983593064</v>
      </c>
      <c r="AJ839" s="18">
        <f ca="1" t="shared" si="6202"/>
        <v>48549.74882676</v>
      </c>
      <c r="AK839" s="18">
        <f ca="1" t="shared" si="6203"/>
        <v>42685.440912984</v>
      </c>
      <c r="AL839" s="18">
        <f ca="1" t="shared" si="6204"/>
        <v>58934.3344041327</v>
      </c>
      <c r="AM839" s="18">
        <f ca="1" t="shared" si="6205"/>
        <v>79337.4435791225</v>
      </c>
      <c r="AN839" s="18">
        <f ca="1" t="shared" si="6206"/>
        <v>95381.2698684931</v>
      </c>
      <c r="AO839" s="18">
        <f ca="1">C839/'Ejercicio 3 - TIR'!$D$7</f>
        <v>12811.3250871054</v>
      </c>
      <c r="AP839" s="18">
        <f ca="1" t="shared" si="6207"/>
        <v>35738.4237396546</v>
      </c>
      <c r="AQ839" s="18">
        <f ca="1" t="shared" si="6208"/>
        <v>29874.1158258787</v>
      </c>
      <c r="AR839" s="18">
        <f ca="1" t="shared" si="6209"/>
        <v>46123.0093170274</v>
      </c>
      <c r="AS839" s="18">
        <f ca="1" t="shared" si="6210"/>
        <v>66526.1184920171</v>
      </c>
      <c r="AT839" s="18">
        <f ca="1" t="shared" si="6211"/>
        <v>82569.9447813877</v>
      </c>
      <c r="AU839" s="18">
        <f ca="1">AP839*'Ejercicio 3 - TIR'!$D$5</f>
        <v>17869.2118698273</v>
      </c>
      <c r="AV839" s="18">
        <f ca="1">AQ839*'Ejercicio 3 - TIR'!$D$5</f>
        <v>14937.0579129393</v>
      </c>
      <c r="AW839" s="18">
        <f ca="1">AR839*'Ejercicio 3 - TIR'!$D$5</f>
        <v>23061.5046585137</v>
      </c>
      <c r="AX839" s="18">
        <f ca="1">AS839*'Ejercicio 3 - TIR'!$D$5</f>
        <v>33263.0592460085</v>
      </c>
      <c r="AY839" s="18">
        <f ca="1">AT839*'Ejercicio 3 - TIR'!$D$5</f>
        <v>41284.9723906939</v>
      </c>
      <c r="AZ839" s="18">
        <f ca="1" t="shared" ref="AZ839:BD839" si="6255">AJ839-AU839-AE839</f>
        <v>26228.1907980629</v>
      </c>
      <c r="BA839" s="18">
        <f ca="1" t="shared" si="6255"/>
        <v>22632.5599024849</v>
      </c>
      <c r="BB839" s="18">
        <f ca="1" t="shared" si="6255"/>
        <v>29830.8452133965</v>
      </c>
      <c r="BC839" s="18">
        <f ca="1" t="shared" si="6255"/>
        <v>38734.4601099327</v>
      </c>
      <c r="BD839" s="18">
        <f ca="1" t="shared" si="6255"/>
        <v>45004.9976418686</v>
      </c>
      <c r="BE839" s="18">
        <f ca="1" t="shared" ref="BE839:BI839" si="6256">AZ839/Z839</f>
        <v>22807.2489411639</v>
      </c>
      <c r="BF839" s="18">
        <f ca="1" t="shared" si="6256"/>
        <v>17128.1970657544</v>
      </c>
      <c r="BG839" s="18">
        <f ca="1" t="shared" si="6256"/>
        <v>19115.226147668</v>
      </c>
      <c r="BH839" s="18">
        <f ca="1" t="shared" si="6256"/>
        <v>20431.4609359611</v>
      </c>
      <c r="BI839" s="18">
        <f ca="1" t="shared" si="6256"/>
        <v>19165.8574170539</v>
      </c>
      <c r="BJ839" s="18">
        <f ca="1" t="shared" si="6214"/>
        <v>69702.5429468529</v>
      </c>
      <c r="BK839" s="18">
        <f ca="1" t="shared" si="6215"/>
        <v>30083.3739283353</v>
      </c>
      <c r="BL839" s="18">
        <f ca="1" t="shared" si="6216"/>
        <v>99785.9168751882</v>
      </c>
      <c r="BM839" s="18">
        <f ca="1">BK839*'Ejercicio 3 - TIR'!$D$5</f>
        <v>15041.6869641677</v>
      </c>
      <c r="BN839" s="18">
        <f ca="1" t="shared" si="6217"/>
        <v>84744.2299110205</v>
      </c>
      <c r="BO839" s="18">
        <f ca="1" t="shared" si="6218"/>
        <v>36089.232585175</v>
      </c>
      <c r="BP839" s="18">
        <f ca="1" t="shared" si="6219"/>
        <v>-93740.1954771493</v>
      </c>
      <c r="BQ839" s="18">
        <f ca="1" t="shared" ref="BQ839:BT839" si="6257">BE839</f>
        <v>22807.2489411639</v>
      </c>
      <c r="BR839" s="18">
        <f ca="1" t="shared" si="6257"/>
        <v>17128.1970657544</v>
      </c>
      <c r="BS839" s="18">
        <f ca="1" t="shared" si="6257"/>
        <v>19115.226147668</v>
      </c>
      <c r="BT839" s="18">
        <f ca="1" t="shared" si="6257"/>
        <v>20431.4609359611</v>
      </c>
      <c r="BU839" s="18">
        <f ca="1" t="shared" si="6221"/>
        <v>55255.0900022289</v>
      </c>
      <c r="BV839" s="20">
        <f ca="1" t="shared" si="6222"/>
        <v>11.3396314622291</v>
      </c>
    </row>
    <row r="840" ht="15" customHeight="1" spans="1:74">
      <c r="A840" s="16">
        <v>839</v>
      </c>
      <c r="B840" s="17">
        <f ca="1" t="shared" ref="B840:F840" si="6258">RAND()</f>
        <v>0.247079099071151</v>
      </c>
      <c r="C840" s="18">
        <f ca="1">IF(B840&lt;=('Ejercicio 3 - TIR'!$D$13-'Ejercicio 3 - TIR'!$C$13)/('Ejercicio 3 - TIR'!$E$13-'Ejercicio 3 - TIR'!$C$13),'Ejercicio 3 - TIR'!$C$13+SQRT(('Ejercicio 3 - TIR'!$E$13-'Ejercicio 3 - TIR'!$C$13)*('Ejercicio 3 - TIR'!$D$13-'Ejercicio 3 - TIR'!$C$13)*B840),'Ejercicio 3 - TIR'!$E$13-SQRT(('Ejercicio 3 - TIR'!$E$13-'Ejercicio 3 - TIR'!$C$13)*('Ejercicio 3 - TIR'!$E$13-'Ejercicio 3 - TIR'!$D$13)*(1-B840)))</f>
        <v>69941.4103440337</v>
      </c>
      <c r="D840" s="17">
        <f ca="1" t="shared" si="6258"/>
        <v>0.237884938212291</v>
      </c>
      <c r="E840" s="18">
        <f ca="1">IF(D840&lt;=('Ejercicio 3 - TIR'!$D$14-'Ejercicio 3 - TIR'!$C$14)/('Ejercicio 3 - TIR'!$E$14-'Ejercicio 3 - TIR'!$C$14),'Ejercicio 3 - TIR'!$C$14+SQRT(('Ejercicio 3 - TIR'!$E$14-'Ejercicio 3 - TIR'!$C$14)*('Ejercicio 3 - TIR'!$D$14-'Ejercicio 3 - TIR'!$C$14)*D840),'Ejercicio 3 - TIR'!$E$14-SQRT(('Ejercicio 3 - TIR'!$E$14-'Ejercicio 3 - TIR'!$C$14)*('Ejercicio 3 - TIR'!$E$14-'Ejercicio 3 - TIR'!$D$14)*(1-D840)))</f>
        <v>29223.9046350411</v>
      </c>
      <c r="F840" s="17">
        <f ca="1" t="shared" si="6258"/>
        <v>0.0605838896903279</v>
      </c>
      <c r="G840" s="18">
        <f ca="1">IF(F840&lt;=('Ejercicio 3 - TIR'!$D$18-'Ejercicio 3 - TIR'!$C$18)/('Ejercicio 3 - TIR'!$E$18-'Ejercicio 3 - TIR'!$C$18),'Ejercicio 3 - TIR'!$C$18+SQRT(('Ejercicio 3 - TIR'!$E$18-'Ejercicio 3 - TIR'!$C$18)*('Ejercicio 3 - TIR'!$D$18-'Ejercicio 3 - TIR'!$C$18)*F840),'Ejercicio 3 - TIR'!$E$18-SQRT(('Ejercicio 3 - TIR'!$E$18-'Ejercicio 3 - TIR'!$C$18)*('Ejercicio 3 - TIR'!$E$18-'Ejercicio 3 - TIR'!$D$18)*(1-F840)))</f>
        <v>33014.5619007659</v>
      </c>
      <c r="H840" s="17">
        <f ca="1" t="shared" ref="H840:L840" si="6259">RAND()</f>
        <v>0.653343334572201</v>
      </c>
      <c r="I840" s="18">
        <f ca="1">IF(H840&lt;=('Ejercicio 3 - TIR'!$D$18-'Ejercicio 3 - TIR'!$C$18)/('Ejercicio 3 - TIR'!$E$18-'Ejercicio 3 - TIR'!$C$18),'Ejercicio 3 - TIR'!$C$18+SQRT(('Ejercicio 3 - TIR'!$E$18-'Ejercicio 3 - TIR'!$C$18)*('Ejercicio 3 - TIR'!$D$18-'Ejercicio 3 - TIR'!$C$18)*H840),'Ejercicio 3 - TIR'!$E$18-SQRT(('Ejercicio 3 - TIR'!$E$18-'Ejercicio 3 - TIR'!$C$18)*('Ejercicio 3 - TIR'!$E$18-'Ejercicio 3 - TIR'!$D$18)*(1-H840)))</f>
        <v>39899.5707071484</v>
      </c>
      <c r="J840" s="17">
        <f ca="1" t="shared" si="6259"/>
        <v>0.386537121786365</v>
      </c>
      <c r="K840" s="18">
        <f ca="1">IF(J840&lt;=('Ejercicio 3 - TIR'!$D$18-'Ejercicio 3 - TIR'!$C$18)/('Ejercicio 3 - TIR'!$E$18-'Ejercicio 3 - TIR'!$C$18),'Ejercicio 3 - TIR'!$C$18+SQRT(('Ejercicio 3 - TIR'!$E$18-'Ejercicio 3 - TIR'!$C$18)*('Ejercicio 3 - TIR'!$D$18-'Ejercicio 3 - TIR'!$C$18)*J840),'Ejercicio 3 - TIR'!$E$18-SQRT(('Ejercicio 3 - TIR'!$E$18-'Ejercicio 3 - TIR'!$C$18)*('Ejercicio 3 - TIR'!$E$18-'Ejercicio 3 - TIR'!$D$18)*(1-J840)))</f>
        <v>37614.4972432824</v>
      </c>
      <c r="L840" s="17">
        <f ca="1" t="shared" si="6259"/>
        <v>0.323974760284225</v>
      </c>
      <c r="M840" s="18">
        <f ca="1">IF(L840&lt;=('Ejercicio 3 - TIR'!$D$18-'Ejercicio 3 - TIR'!$C$18)/('Ejercicio 3 - TIR'!$E$18-'Ejercicio 3 - TIR'!$C$18),'Ejercicio 3 - TIR'!$C$18+SQRT(('Ejercicio 3 - TIR'!$E$18-'Ejercicio 3 - TIR'!$C$18)*('Ejercicio 3 - TIR'!$D$18-'Ejercicio 3 - TIR'!$C$18)*L840),'Ejercicio 3 - TIR'!$E$18-SQRT(('Ejercicio 3 - TIR'!$E$18-'Ejercicio 3 - TIR'!$C$18)*('Ejercicio 3 - TIR'!$E$18-'Ejercicio 3 - TIR'!$D$18)*(1-L840)))</f>
        <v>36971.098481777</v>
      </c>
      <c r="N840" s="17">
        <f ca="1" t="shared" ref="N840:R840" si="6260">RAND()</f>
        <v>0.570834158382526</v>
      </c>
      <c r="O840" s="18">
        <f ca="1">IF(N840&lt;=('Ejercicio 3 - TIR'!$D$18-'Ejercicio 3 - TIR'!$C$18)/('Ejercicio 3 - TIR'!$E$18-'Ejercicio 3 - TIR'!$C$18),'Ejercicio 3 - TIR'!$C$18+SQRT(('Ejercicio 3 - TIR'!$E$18-'Ejercicio 3 - TIR'!$C$18)*('Ejercicio 3 - TIR'!$D$18-'Ejercicio 3 - TIR'!$C$18)*N840),'Ejercicio 3 - TIR'!$E$18-SQRT(('Ejercicio 3 - TIR'!$E$18-'Ejercicio 3 - TIR'!$C$18)*('Ejercicio 3 - TIR'!$E$18-'Ejercicio 3 - TIR'!$D$18)*(1-N840)))</f>
        <v>39253.3844488046</v>
      </c>
      <c r="P840" s="17">
        <f ca="1" t="shared" si="6260"/>
        <v>0.822569241216785</v>
      </c>
      <c r="Q840" s="19">
        <f ca="1">IF(P840&lt;=('Ejercicio 3 - TIR'!$D$22-'Ejercicio 3 - TIR'!$C$22)/('Ejercicio 3 - TIR'!$E$22-'Ejercicio 3 - TIR'!$C$22),'Ejercicio 3 - TIR'!$C$22+SQRT(('Ejercicio 3 - TIR'!$E$22-'Ejercicio 3 - TIR'!$C$22)*('Ejercicio 3 - TIR'!$D$22-'Ejercicio 3 - TIR'!$C$22)*P840),'Ejercicio 3 - TIR'!$E$22-SQRT(('Ejercicio 3 - TIR'!$E$22-'Ejercicio 3 - TIR'!$C$22)*('Ejercicio 3 - TIR'!$E$22-'Ejercicio 3 - TIR'!$D$22)*(1-P840)))</f>
        <v>0.162128923764647</v>
      </c>
      <c r="R840" s="17">
        <f ca="1" t="shared" si="6260"/>
        <v>0.169426275568984</v>
      </c>
      <c r="S840" s="19">
        <f ca="1">IF(R840&lt;=('Ejercicio 3 - TIR'!$D$23-'Ejercicio 3 - TIR'!$C$23)/('Ejercicio 3 - TIR'!$E$23-'Ejercicio 3 - TIR'!$C$23),'Ejercicio 3 - TIR'!$C$23+SQRT(('Ejercicio 3 - TIR'!$E$23-'Ejercicio 3 - TIR'!$C$23)*('Ejercicio 3 - TIR'!$D$23-'Ejercicio 3 - TIR'!$C$23)*R840),'Ejercicio 3 - TIR'!$E$23-SQRT(('Ejercicio 3 - TIR'!$E$23-'Ejercicio 3 - TIR'!$C$23)*('Ejercicio 3 - TIR'!$E$23-'Ejercicio 3 - TIR'!$D$23)*(1-R840)))</f>
        <v>0.137463312859368</v>
      </c>
      <c r="T840" s="17">
        <f ca="1" t="shared" ref="T840:X840" si="6261">RAND()</f>
        <v>0.212431168855673</v>
      </c>
      <c r="U840" s="19">
        <f ca="1">IF(T840&lt;=('Ejercicio 3 - TIR'!$D$24-'Ejercicio 3 - TIR'!$C$24)/('Ejercicio 3 - TIR'!$E$24-'Ejercicio 3 - TIR'!$C$24),'Ejercicio 3 - TIR'!$C$24+SQRT(('Ejercicio 3 - TIR'!$E$24-'Ejercicio 3 - TIR'!$C$24)*('Ejercicio 3 - TIR'!$D$24-'Ejercicio 3 - TIR'!$C$24)*T840),'Ejercicio 3 - TIR'!$E$24-SQRT(('Ejercicio 3 - TIR'!$E$24-'Ejercicio 3 - TIR'!$C$24)*('Ejercicio 3 - TIR'!$E$24-'Ejercicio 3 - TIR'!$D$24)*(1-T840)))</f>
        <v>0.17112120864432</v>
      </c>
      <c r="V840" s="17">
        <f ca="1" t="shared" si="6261"/>
        <v>0.724292411308871</v>
      </c>
      <c r="W840" s="19">
        <f ca="1">IF(V840&lt;=('Ejercicio 3 - TIR'!$D$25-'Ejercicio 3 - TIR'!$C$25)/('Ejercicio 3 - TIR'!$E$25-'Ejercicio 3 - TIR'!$C$25),'Ejercicio 3 - TIR'!$C$25+SQRT(('Ejercicio 3 - TIR'!$E$25-'Ejercicio 3 - TIR'!$C$25)*('Ejercicio 3 - TIR'!$D$25-'Ejercicio 3 - TIR'!$C$25)*V840),'Ejercicio 3 - TIR'!$E$25-SQRT(('Ejercicio 3 - TIR'!$E$25-'Ejercicio 3 - TIR'!$C$25)*('Ejercicio 3 - TIR'!$E$25-'Ejercicio 3 - TIR'!$D$25)*(1-V840)))</f>
        <v>0.218935928141679</v>
      </c>
      <c r="X840" s="17">
        <f ca="1" t="shared" si="6261"/>
        <v>0.961676691814853</v>
      </c>
      <c r="Y840" s="19">
        <f ca="1">IF(X840&lt;=('Ejercicio 3 - TIR'!$D$26-'Ejercicio 3 - TIR'!$C$26)/('Ejercicio 3 - TIR'!$E$26-'Ejercicio 3 - TIR'!$C$26),'Ejercicio 3 - TIR'!$C$26+SQRT(('Ejercicio 3 - TIR'!$E$26-'Ejercicio 3 - TIR'!$C$26)*('Ejercicio 3 - TIR'!$D$26-'Ejercicio 3 - TIR'!$C$26)*X840),'Ejercicio 3 - TIR'!$E$26-SQRT(('Ejercicio 3 - TIR'!$E$26-'Ejercicio 3 - TIR'!$C$26)*('Ejercicio 3 - TIR'!$E$26-'Ejercicio 3 - TIR'!$D$26)*(1-X840)))</f>
        <v>0.265614386902193</v>
      </c>
      <c r="Z840" s="17">
        <f ca="1" t="shared" si="6192"/>
        <v>1.16212892376465</v>
      </c>
      <c r="AA840" s="17">
        <f ca="1" t="shared" si="6193"/>
        <v>1.32187901559503</v>
      </c>
      <c r="AB840" s="17">
        <f ca="1" t="shared" si="6194"/>
        <v>1.54808055042521</v>
      </c>
      <c r="AC840" s="17">
        <f ca="1" t="shared" si="6195"/>
        <v>1.88701100257064</v>
      </c>
      <c r="AD840" s="17">
        <f ca="1" t="shared" si="6196"/>
        <v>2.38822827309613</v>
      </c>
      <c r="AE840" s="16">
        <f ca="1" t="shared" si="6197"/>
        <v>4738.0402066799</v>
      </c>
      <c r="AF840" s="16">
        <f ca="1" t="shared" si="6198"/>
        <v>5389.34690995101</v>
      </c>
      <c r="AG840" s="16">
        <f ca="1" t="shared" si="6199"/>
        <v>6311.57846698536</v>
      </c>
      <c r="AH840" s="16">
        <f ca="1" t="shared" si="6200"/>
        <v>7693.40975669383</v>
      </c>
      <c r="AI840" s="16">
        <f ca="1" t="shared" si="6201"/>
        <v>9736.89007240541</v>
      </c>
      <c r="AJ840" s="18">
        <f ca="1" t="shared" si="6202"/>
        <v>38367.1772902984</v>
      </c>
      <c r="AK840" s="18">
        <f ca="1" t="shared" si="6203"/>
        <v>52742.4052490295</v>
      </c>
      <c r="AL840" s="18">
        <f ca="1" t="shared" si="6204"/>
        <v>58230.2715963482</v>
      </c>
      <c r="AM840" s="18">
        <f ca="1" t="shared" si="6205"/>
        <v>69764.8696122358</v>
      </c>
      <c r="AN840" s="18">
        <f ca="1" t="shared" si="6206"/>
        <v>93746.0425553472</v>
      </c>
      <c r="AO840" s="18">
        <f ca="1">C840/'Ejercicio 3 - TIR'!$D$7</f>
        <v>13988.2820688067</v>
      </c>
      <c r="AP840" s="18">
        <f ca="1" t="shared" si="6207"/>
        <v>24378.8952214916</v>
      </c>
      <c r="AQ840" s="18">
        <f ca="1" t="shared" si="6208"/>
        <v>38754.1231802228</v>
      </c>
      <c r="AR840" s="18">
        <f ca="1" t="shared" si="6209"/>
        <v>44241.9895275415</v>
      </c>
      <c r="AS840" s="18">
        <f ca="1" t="shared" si="6210"/>
        <v>55776.5875434291</v>
      </c>
      <c r="AT840" s="18">
        <f ca="1" t="shared" si="6211"/>
        <v>79757.7604865404</v>
      </c>
      <c r="AU840" s="18">
        <f ca="1">AP840*'Ejercicio 3 - TIR'!$D$5</f>
        <v>12189.4476107458</v>
      </c>
      <c r="AV840" s="18">
        <f ca="1">AQ840*'Ejercicio 3 - TIR'!$D$5</f>
        <v>19377.0615901114</v>
      </c>
      <c r="AW840" s="18">
        <f ca="1">AR840*'Ejercicio 3 - TIR'!$D$5</f>
        <v>22120.9947637708</v>
      </c>
      <c r="AX840" s="18">
        <f ca="1">AS840*'Ejercicio 3 - TIR'!$D$5</f>
        <v>27888.2937717145</v>
      </c>
      <c r="AY840" s="18">
        <f ca="1">AT840*'Ejercicio 3 - TIR'!$D$5</f>
        <v>39878.8802432702</v>
      </c>
      <c r="AZ840" s="18">
        <f ca="1" t="shared" ref="AZ840:BD840" si="6262">AJ840-AU840-AE840</f>
        <v>21439.6894728727</v>
      </c>
      <c r="BA840" s="18">
        <f ca="1" t="shared" si="6262"/>
        <v>27975.9967489671</v>
      </c>
      <c r="BB840" s="18">
        <f ca="1" t="shared" si="6262"/>
        <v>29797.6983655921</v>
      </c>
      <c r="BC840" s="18">
        <f ca="1" t="shared" si="6262"/>
        <v>34183.1660838275</v>
      </c>
      <c r="BD840" s="18">
        <f ca="1" t="shared" si="6262"/>
        <v>44130.2722396715</v>
      </c>
      <c r="BE840" s="18">
        <f ca="1" t="shared" ref="BE840:BI840" si="6263">AZ840/Z840</f>
        <v>18448.6325350376</v>
      </c>
      <c r="BF840" s="18">
        <f ca="1" t="shared" si="6263"/>
        <v>21163.8103176742</v>
      </c>
      <c r="BG840" s="18">
        <f ca="1" t="shared" si="6263"/>
        <v>19248.1575699711</v>
      </c>
      <c r="BH840" s="18">
        <f ca="1" t="shared" si="6263"/>
        <v>18114.9797416445</v>
      </c>
      <c r="BI840" s="18">
        <f ca="1" t="shared" si="6263"/>
        <v>18478.2471327418</v>
      </c>
      <c r="BJ840" s="18">
        <f ca="1" t="shared" si="6214"/>
        <v>69793.3552996703</v>
      </c>
      <c r="BK840" s="18">
        <f ca="1" t="shared" si="6215"/>
        <v>33407.2107287679</v>
      </c>
      <c r="BL840" s="18">
        <f ca="1" t="shared" si="6216"/>
        <v>103200.566028438</v>
      </c>
      <c r="BM840" s="18">
        <f ca="1">BK840*'Ejercicio 3 - TIR'!$D$5</f>
        <v>16703.605364384</v>
      </c>
      <c r="BN840" s="18">
        <f ca="1" t="shared" si="6217"/>
        <v>86496.9606640542</v>
      </c>
      <c r="BO840" s="18">
        <f ca="1" t="shared" si="6218"/>
        <v>36218.0456694445</v>
      </c>
      <c r="BP840" s="18">
        <f ca="1" t="shared" si="6219"/>
        <v>-99165.3149790748</v>
      </c>
      <c r="BQ840" s="18">
        <f ca="1" t="shared" ref="BQ840:BT840" si="6264">BE840</f>
        <v>18448.6325350376</v>
      </c>
      <c r="BR840" s="18">
        <f ca="1" t="shared" si="6264"/>
        <v>21163.8103176742</v>
      </c>
      <c r="BS840" s="18">
        <f ca="1" t="shared" si="6264"/>
        <v>19248.1575699711</v>
      </c>
      <c r="BT840" s="18">
        <f ca="1" t="shared" si="6264"/>
        <v>18114.9797416445</v>
      </c>
      <c r="BU840" s="18">
        <f ca="1" t="shared" si="6221"/>
        <v>54696.2928021863</v>
      </c>
      <c r="BV840" s="20">
        <f ca="1" t="shared" si="6222"/>
        <v>8.60870031165726</v>
      </c>
    </row>
    <row r="841" ht="15" customHeight="1" spans="1:74">
      <c r="A841" s="16">
        <v>840</v>
      </c>
      <c r="B841" s="17">
        <f ca="1" t="shared" ref="B841:F841" si="6265">RAND()</f>
        <v>0.434188079090503</v>
      </c>
      <c r="C841" s="18">
        <f ca="1">IF(B841&lt;=('Ejercicio 3 - TIR'!$D$13-'Ejercicio 3 - TIR'!$C$13)/('Ejercicio 3 - TIR'!$E$13-'Ejercicio 3 - TIR'!$C$13),'Ejercicio 3 - TIR'!$C$13+SQRT(('Ejercicio 3 - TIR'!$E$13-'Ejercicio 3 - TIR'!$C$13)*('Ejercicio 3 - TIR'!$D$13-'Ejercicio 3 - TIR'!$C$13)*B841),'Ejercicio 3 - TIR'!$E$13-SQRT(('Ejercicio 3 - TIR'!$E$13-'Ejercicio 3 - TIR'!$C$13)*('Ejercicio 3 - TIR'!$E$13-'Ejercicio 3 - TIR'!$D$13)*(1-B841)))</f>
        <v>73942.8646031188</v>
      </c>
      <c r="D841" s="17">
        <f ca="1" t="shared" si="6265"/>
        <v>0.174762120656297</v>
      </c>
      <c r="E841" s="18">
        <f ca="1">IF(D841&lt;=('Ejercicio 3 - TIR'!$D$14-'Ejercicio 3 - TIR'!$C$14)/('Ejercicio 3 - TIR'!$E$14-'Ejercicio 3 - TIR'!$C$14),'Ejercicio 3 - TIR'!$C$14+SQRT(('Ejercicio 3 - TIR'!$E$14-'Ejercicio 3 - TIR'!$C$14)*('Ejercicio 3 - TIR'!$D$14-'Ejercicio 3 - TIR'!$C$14)*D841),'Ejercicio 3 - TIR'!$E$14-SQRT(('Ejercicio 3 - TIR'!$E$14-'Ejercicio 3 - TIR'!$C$14)*('Ejercicio 3 - TIR'!$E$14-'Ejercicio 3 - TIR'!$D$14)*(1-D841)))</f>
        <v>28620.3810640901</v>
      </c>
      <c r="F841" s="17">
        <f ca="1" t="shared" si="6265"/>
        <v>0.39026009628701</v>
      </c>
      <c r="G841" s="18">
        <f ca="1">IF(F841&lt;=('Ejercicio 3 - TIR'!$D$18-'Ejercicio 3 - TIR'!$C$18)/('Ejercicio 3 - TIR'!$E$18-'Ejercicio 3 - TIR'!$C$18),'Ejercicio 3 - TIR'!$C$18+SQRT(('Ejercicio 3 - TIR'!$E$18-'Ejercicio 3 - TIR'!$C$18)*('Ejercicio 3 - TIR'!$D$18-'Ejercicio 3 - TIR'!$C$18)*F841),'Ejercicio 3 - TIR'!$E$18-SQRT(('Ejercicio 3 - TIR'!$E$18-'Ejercicio 3 - TIR'!$C$18)*('Ejercicio 3 - TIR'!$E$18-'Ejercicio 3 - TIR'!$D$18)*(1-F841)))</f>
        <v>37651.0792992264</v>
      </c>
      <c r="H841" s="17">
        <f ca="1" t="shared" ref="H841:L841" si="6266">RAND()</f>
        <v>0.504520727099243</v>
      </c>
      <c r="I841" s="18">
        <f ca="1">IF(H841&lt;=('Ejercicio 3 - TIR'!$D$18-'Ejercicio 3 - TIR'!$C$18)/('Ejercicio 3 - TIR'!$E$18-'Ejercicio 3 - TIR'!$C$18),'Ejercicio 3 - TIR'!$C$18+SQRT(('Ejercicio 3 - TIR'!$E$18-'Ejercicio 3 - TIR'!$C$18)*('Ejercicio 3 - TIR'!$D$18-'Ejercicio 3 - TIR'!$C$18)*H841),'Ejercicio 3 - TIR'!$E$18-SQRT(('Ejercicio 3 - TIR'!$E$18-'Ejercicio 3 - TIR'!$C$18)*('Ejercicio 3 - TIR'!$E$18-'Ejercicio 3 - TIR'!$D$18)*(1-H841)))</f>
        <v>38699.3165860823</v>
      </c>
      <c r="J841" s="17">
        <f ca="1" t="shared" si="6266"/>
        <v>0.910932211264175</v>
      </c>
      <c r="K841" s="18">
        <f ca="1">IF(J841&lt;=('Ejercicio 3 - TIR'!$D$18-'Ejercicio 3 - TIR'!$C$18)/('Ejercicio 3 - TIR'!$E$18-'Ejercicio 3 - TIR'!$C$18),'Ejercicio 3 - TIR'!$C$18+SQRT(('Ejercicio 3 - TIR'!$E$18-'Ejercicio 3 - TIR'!$C$18)*('Ejercicio 3 - TIR'!$D$18-'Ejercicio 3 - TIR'!$C$18)*J841),'Ejercicio 3 - TIR'!$E$18-SQRT(('Ejercicio 3 - TIR'!$E$18-'Ejercicio 3 - TIR'!$C$18)*('Ejercicio 3 - TIR'!$E$18-'Ejercicio 3 - TIR'!$D$18)*(1-J841)))</f>
        <v>42415.4141230776</v>
      </c>
      <c r="L841" s="17">
        <f ca="1" t="shared" si="6266"/>
        <v>0.296313462173004</v>
      </c>
      <c r="M841" s="18">
        <f ca="1">IF(L841&lt;=('Ejercicio 3 - TIR'!$D$18-'Ejercicio 3 - TIR'!$C$18)/('Ejercicio 3 - TIR'!$E$18-'Ejercicio 3 - TIR'!$C$18),'Ejercicio 3 - TIR'!$C$18+SQRT(('Ejercicio 3 - TIR'!$E$18-'Ejercicio 3 - TIR'!$C$18)*('Ejercicio 3 - TIR'!$D$18-'Ejercicio 3 - TIR'!$C$18)*L841),'Ejercicio 3 - TIR'!$E$18-SQRT(('Ejercicio 3 - TIR'!$E$18-'Ejercicio 3 - TIR'!$C$18)*('Ejercicio 3 - TIR'!$E$18-'Ejercicio 3 - TIR'!$D$18)*(1-L841)))</f>
        <v>36666.8597799827</v>
      </c>
      <c r="N841" s="17">
        <f ca="1" t="shared" ref="N841:R841" si="6267">RAND()</f>
        <v>0.995391334471674</v>
      </c>
      <c r="O841" s="18">
        <f ca="1">IF(N841&lt;=('Ejercicio 3 - TIR'!$D$18-'Ejercicio 3 - TIR'!$C$18)/('Ejercicio 3 - TIR'!$E$18-'Ejercicio 3 - TIR'!$C$18),'Ejercicio 3 - TIR'!$C$18+SQRT(('Ejercicio 3 - TIR'!$E$18-'Ejercicio 3 - TIR'!$C$18)*('Ejercicio 3 - TIR'!$D$18-'Ejercicio 3 - TIR'!$C$18)*N841),'Ejercicio 3 - TIR'!$E$18-SQRT(('Ejercicio 3 - TIR'!$E$18-'Ejercicio 3 - TIR'!$C$18)*('Ejercicio 3 - TIR'!$E$18-'Ejercicio 3 - TIR'!$D$18)*(1-N841)))</f>
        <v>44412.0800100146</v>
      </c>
      <c r="P841" s="17">
        <f ca="1" t="shared" si="6267"/>
        <v>0.723274860698502</v>
      </c>
      <c r="Q841" s="19">
        <f ca="1">IF(P841&lt;=('Ejercicio 3 - TIR'!$D$22-'Ejercicio 3 - TIR'!$C$22)/('Ejercicio 3 - TIR'!$E$22-'Ejercicio 3 - TIR'!$C$22),'Ejercicio 3 - TIR'!$C$22+SQRT(('Ejercicio 3 - TIR'!$E$22-'Ejercicio 3 - TIR'!$C$22)*('Ejercicio 3 - TIR'!$D$22-'Ejercicio 3 - TIR'!$C$22)*P841),'Ejercicio 3 - TIR'!$E$22-SQRT(('Ejercicio 3 - TIR'!$E$22-'Ejercicio 3 - TIR'!$C$22)*('Ejercicio 3 - TIR'!$E$22-'Ejercicio 3 - TIR'!$D$22)*(1-P841)))</f>
        <v>0.157681728320887</v>
      </c>
      <c r="R841" s="17">
        <f ca="1" t="shared" si="6267"/>
        <v>0.529309986337256</v>
      </c>
      <c r="S841" s="19">
        <f ca="1">IF(R841&lt;=('Ejercicio 3 - TIR'!$D$23-'Ejercicio 3 - TIR'!$C$23)/('Ejercicio 3 - TIR'!$E$23-'Ejercicio 3 - TIR'!$C$23),'Ejercicio 3 - TIR'!$C$23+SQRT(('Ejercicio 3 - TIR'!$E$23-'Ejercicio 3 - TIR'!$C$23)*('Ejercicio 3 - TIR'!$D$23-'Ejercicio 3 - TIR'!$C$23)*R841),'Ejercicio 3 - TIR'!$E$23-SQRT(('Ejercicio 3 - TIR'!$E$23-'Ejercicio 3 - TIR'!$C$23)*('Ejercicio 3 - TIR'!$E$23-'Ejercicio 3 - TIR'!$D$23)*(1-R841)))</f>
        <v>0.150892577843565</v>
      </c>
      <c r="T841" s="17">
        <f ca="1" t="shared" ref="T841:X841" si="6268">RAND()</f>
        <v>0.677240067212126</v>
      </c>
      <c r="U841" s="19">
        <f ca="1">IF(T841&lt;=('Ejercicio 3 - TIR'!$D$24-'Ejercicio 3 - TIR'!$C$24)/('Ejercicio 3 - TIR'!$E$24-'Ejercicio 3 - TIR'!$C$24),'Ejercicio 3 - TIR'!$C$24+SQRT(('Ejercicio 3 - TIR'!$E$24-'Ejercicio 3 - TIR'!$C$24)*('Ejercicio 3 - TIR'!$D$24-'Ejercicio 3 - TIR'!$C$24)*T841),'Ejercicio 3 - TIR'!$E$24-SQRT(('Ejercicio 3 - TIR'!$E$24-'Ejercicio 3 - TIR'!$C$24)*('Ejercicio 3 - TIR'!$E$24-'Ejercicio 3 - TIR'!$D$24)*(1-T841)))</f>
        <v>0.189937934006359</v>
      </c>
      <c r="V841" s="17">
        <f ca="1" t="shared" si="6268"/>
        <v>0.234548589410169</v>
      </c>
      <c r="W841" s="19">
        <f ca="1">IF(V841&lt;=('Ejercicio 3 - TIR'!$D$25-'Ejercicio 3 - TIR'!$C$25)/('Ejercicio 3 - TIR'!$E$25-'Ejercicio 3 - TIR'!$C$25),'Ejercicio 3 - TIR'!$C$25+SQRT(('Ejercicio 3 - TIR'!$E$25-'Ejercicio 3 - TIR'!$C$25)*('Ejercicio 3 - TIR'!$D$25-'Ejercicio 3 - TIR'!$C$25)*V841),'Ejercicio 3 - TIR'!$E$25-SQRT(('Ejercicio 3 - TIR'!$E$25-'Ejercicio 3 - TIR'!$C$25)*('Ejercicio 3 - TIR'!$E$25-'Ejercicio 3 - TIR'!$D$25)*(1-V841)))</f>
        <v>0.198120927823217</v>
      </c>
      <c r="X841" s="17">
        <f ca="1" t="shared" si="6268"/>
        <v>0.0799774070341632</v>
      </c>
      <c r="Y841" s="19">
        <f ca="1">IF(X841&lt;=('Ejercicio 3 - TIR'!$D$26-'Ejercicio 3 - TIR'!$C$26)/('Ejercicio 3 - TIR'!$E$26-'Ejercicio 3 - TIR'!$C$26),'Ejercicio 3 - TIR'!$C$26+SQRT(('Ejercicio 3 - TIR'!$E$26-'Ejercicio 3 - TIR'!$C$26)*('Ejercicio 3 - TIR'!$D$26-'Ejercicio 3 - TIR'!$C$26)*X841),'Ejercicio 3 - TIR'!$E$26-SQRT(('Ejercicio 3 - TIR'!$E$26-'Ejercicio 3 - TIR'!$C$26)*('Ejercicio 3 - TIR'!$E$26-'Ejercicio 3 - TIR'!$D$26)*(1-X841)))</f>
        <v>0.204694863013728</v>
      </c>
      <c r="Z841" s="17">
        <f ca="1" t="shared" si="6192"/>
        <v>1.15768172832089</v>
      </c>
      <c r="AA841" s="17">
        <f ca="1" t="shared" si="6193"/>
        <v>1.33236730862962</v>
      </c>
      <c r="AB841" s="17">
        <f ca="1" t="shared" si="6194"/>
        <v>1.58543440256834</v>
      </c>
      <c r="AC841" s="17">
        <f ca="1" t="shared" si="6195"/>
        <v>1.89954213740803</v>
      </c>
      <c r="AD841" s="17">
        <f ca="1" t="shared" si="6196"/>
        <v>2.28836865501357</v>
      </c>
      <c r="AE841" s="16">
        <f ca="1" t="shared" si="6197"/>
        <v>4512.91115138812</v>
      </c>
      <c r="AF841" s="16">
        <f ca="1" t="shared" si="6198"/>
        <v>5193.87594860004</v>
      </c>
      <c r="AG841" s="16">
        <f ca="1" t="shared" si="6199"/>
        <v>6180.39001576245</v>
      </c>
      <c r="AH841" s="16">
        <f ca="1" t="shared" si="6200"/>
        <v>7404.85461999465</v>
      </c>
      <c r="AI841" s="16">
        <f ca="1" t="shared" si="6201"/>
        <v>8920.59032207103</v>
      </c>
      <c r="AJ841" s="18">
        <f ca="1" t="shared" si="6202"/>
        <v>43587.9665562752</v>
      </c>
      <c r="AK841" s="18">
        <f ca="1" t="shared" si="6203"/>
        <v>51561.704285604</v>
      </c>
      <c r="AL841" s="18">
        <f ca="1" t="shared" si="6204"/>
        <v>67246.8567499103</v>
      </c>
      <c r="AM841" s="18">
        <f ca="1" t="shared" si="6205"/>
        <v>69650.2451985088</v>
      </c>
      <c r="AN841" s="18">
        <f ca="1" t="shared" si="6206"/>
        <v>101631.211798872</v>
      </c>
      <c r="AO841" s="18">
        <f ca="1">C841/'Ejercicio 3 - TIR'!$D$7</f>
        <v>14788.5729206238</v>
      </c>
      <c r="AP841" s="18">
        <f ca="1" t="shared" si="6207"/>
        <v>28799.3936356515</v>
      </c>
      <c r="AQ841" s="18">
        <f ca="1" t="shared" si="6208"/>
        <v>36773.1313649803</v>
      </c>
      <c r="AR841" s="18">
        <f ca="1" t="shared" si="6209"/>
        <v>52458.2838292865</v>
      </c>
      <c r="AS841" s="18">
        <f ca="1" t="shared" si="6210"/>
        <v>54861.672277885</v>
      </c>
      <c r="AT841" s="18">
        <f ca="1" t="shared" si="6211"/>
        <v>86842.6388782484</v>
      </c>
      <c r="AU841" s="18">
        <f ca="1">AP841*'Ejercicio 3 - TIR'!$D$5</f>
        <v>14399.6968178257</v>
      </c>
      <c r="AV841" s="18">
        <f ca="1">AQ841*'Ejercicio 3 - TIR'!$D$5</f>
        <v>18386.5656824901</v>
      </c>
      <c r="AW841" s="18">
        <f ca="1">AR841*'Ejercicio 3 - TIR'!$D$5</f>
        <v>26229.1419146433</v>
      </c>
      <c r="AX841" s="18">
        <f ca="1">AS841*'Ejercicio 3 - TIR'!$D$5</f>
        <v>27430.8361389425</v>
      </c>
      <c r="AY841" s="18">
        <f ca="1">AT841*'Ejercicio 3 - TIR'!$D$5</f>
        <v>43421.3194391242</v>
      </c>
      <c r="AZ841" s="18">
        <f ca="1" t="shared" ref="AZ841:BD841" si="6269">AJ841-AU841-AE841</f>
        <v>24675.3585870614</v>
      </c>
      <c r="BA841" s="18">
        <f ca="1" t="shared" si="6269"/>
        <v>27981.2626545139</v>
      </c>
      <c r="BB841" s="18">
        <f ca="1" t="shared" si="6269"/>
        <v>34837.3248195046</v>
      </c>
      <c r="BC841" s="18">
        <f ca="1" t="shared" si="6269"/>
        <v>34814.5544395716</v>
      </c>
      <c r="BD841" s="18">
        <f ca="1" t="shared" si="6269"/>
        <v>49289.3020376769</v>
      </c>
      <c r="BE841" s="18">
        <f ca="1" t="shared" ref="BE841:BI841" si="6270">AZ841/Z841</f>
        <v>21314.4580098459</v>
      </c>
      <c r="BF841" s="18">
        <f ca="1" t="shared" si="6270"/>
        <v>21001.1627223828</v>
      </c>
      <c r="BG841" s="18">
        <f ca="1" t="shared" si="6270"/>
        <v>21973.3624822758</v>
      </c>
      <c r="BH841" s="18">
        <f ca="1" t="shared" si="6270"/>
        <v>18327.8663599834</v>
      </c>
      <c r="BI841" s="18">
        <f ca="1" t="shared" si="6270"/>
        <v>21539.056624329</v>
      </c>
      <c r="BJ841" s="18">
        <f ca="1" t="shared" si="6214"/>
        <v>65493.9829216078</v>
      </c>
      <c r="BK841" s="18">
        <f ca="1" t="shared" si="6215"/>
        <v>33841.7067239379</v>
      </c>
      <c r="BL841" s="18">
        <f ca="1" t="shared" si="6216"/>
        <v>99335.6896455457</v>
      </c>
      <c r="BM841" s="18">
        <f ca="1">BK841*'Ejercicio 3 - TIR'!$D$5</f>
        <v>16920.853361969</v>
      </c>
      <c r="BN841" s="18">
        <f ca="1" t="shared" si="6217"/>
        <v>82414.8362835767</v>
      </c>
      <c r="BO841" s="18">
        <f ca="1" t="shared" si="6218"/>
        <v>36014.667524402</v>
      </c>
      <c r="BP841" s="18">
        <f ca="1" t="shared" si="6219"/>
        <v>-102563.245667209</v>
      </c>
      <c r="BQ841" s="18">
        <f ca="1" t="shared" ref="BQ841:BT841" si="6271">BE841</f>
        <v>21314.4580098459</v>
      </c>
      <c r="BR841" s="18">
        <f ca="1" t="shared" si="6271"/>
        <v>21001.1627223828</v>
      </c>
      <c r="BS841" s="18">
        <f ca="1" t="shared" si="6271"/>
        <v>21973.3624822758</v>
      </c>
      <c r="BT841" s="18">
        <f ca="1" t="shared" si="6271"/>
        <v>18327.8663599834</v>
      </c>
      <c r="BU841" s="18">
        <f ca="1" t="shared" si="6221"/>
        <v>57553.724148731</v>
      </c>
      <c r="BV841" s="20">
        <f ca="1" t="shared" si="6222"/>
        <v>9.64977639008278</v>
      </c>
    </row>
    <row r="842" ht="15" customHeight="1" spans="1:74">
      <c r="A842" s="16">
        <v>841</v>
      </c>
      <c r="B842" s="17">
        <f ca="1" t="shared" ref="B842:F842" si="6272">RAND()</f>
        <v>0.368356733636102</v>
      </c>
      <c r="C842" s="18">
        <f ca="1">IF(B842&lt;=('Ejercicio 3 - TIR'!$D$13-'Ejercicio 3 - TIR'!$C$13)/('Ejercicio 3 - TIR'!$E$13-'Ejercicio 3 - TIR'!$C$13),'Ejercicio 3 - TIR'!$C$13+SQRT(('Ejercicio 3 - TIR'!$E$13-'Ejercicio 3 - TIR'!$C$13)*('Ejercicio 3 - TIR'!$D$13-'Ejercicio 3 - TIR'!$C$13)*B842),'Ejercicio 3 - TIR'!$E$13-SQRT(('Ejercicio 3 - TIR'!$E$13-'Ejercicio 3 - TIR'!$C$13)*('Ejercicio 3 - TIR'!$E$13-'Ejercicio 3 - TIR'!$D$13)*(1-B842)))</f>
        <v>72468.7101712129</v>
      </c>
      <c r="D842" s="17">
        <f ca="1" t="shared" si="6272"/>
        <v>0.641714835798069</v>
      </c>
      <c r="E842" s="18">
        <f ca="1">IF(D842&lt;=('Ejercicio 3 - TIR'!$D$14-'Ejercicio 3 - TIR'!$C$14)/('Ejercicio 3 - TIR'!$E$14-'Ejercicio 3 - TIR'!$C$14),'Ejercicio 3 - TIR'!$C$14+SQRT(('Ejercicio 3 - TIR'!$E$14-'Ejercicio 3 - TIR'!$C$14)*('Ejercicio 3 - TIR'!$D$14-'Ejercicio 3 - TIR'!$C$14)*D842),'Ejercicio 3 - TIR'!$E$14-SQRT(('Ejercicio 3 - TIR'!$E$14-'Ejercicio 3 - TIR'!$C$14)*('Ejercicio 3 - TIR'!$E$14-'Ejercicio 3 - TIR'!$D$14)*(1-D842)))</f>
        <v>32669.0536333779</v>
      </c>
      <c r="F842" s="17">
        <f ca="1" t="shared" si="6272"/>
        <v>0.161060485056604</v>
      </c>
      <c r="G842" s="18">
        <f ca="1">IF(F842&lt;=('Ejercicio 3 - TIR'!$D$18-'Ejercicio 3 - TIR'!$C$18)/('Ejercicio 3 - TIR'!$E$18-'Ejercicio 3 - TIR'!$C$18),'Ejercicio 3 - TIR'!$C$18+SQRT(('Ejercicio 3 - TIR'!$E$18-'Ejercicio 3 - TIR'!$C$18)*('Ejercicio 3 - TIR'!$D$18-'Ejercicio 3 - TIR'!$C$18)*F842),'Ejercicio 3 - TIR'!$E$18-SQRT(('Ejercicio 3 - TIR'!$E$18-'Ejercicio 3 - TIR'!$C$18)*('Ejercicio 3 - TIR'!$E$18-'Ejercicio 3 - TIR'!$D$18)*(1-F842)))</f>
        <v>34915.1879677679</v>
      </c>
      <c r="H842" s="17">
        <f ca="1" t="shared" ref="H842:L842" si="6273">RAND()</f>
        <v>0.727012432299547</v>
      </c>
      <c r="I842" s="18">
        <f ca="1">IF(H842&lt;=('Ejercicio 3 - TIR'!$D$18-'Ejercicio 3 - TIR'!$C$18)/('Ejercicio 3 - TIR'!$E$18-'Ejercicio 3 - TIR'!$C$18),'Ejercicio 3 - TIR'!$C$18+SQRT(('Ejercicio 3 - TIR'!$E$18-'Ejercicio 3 - TIR'!$C$18)*('Ejercicio 3 - TIR'!$D$18-'Ejercicio 3 - TIR'!$C$18)*H842),'Ejercicio 3 - TIR'!$E$18-SQRT(('Ejercicio 3 - TIR'!$E$18-'Ejercicio 3 - TIR'!$C$18)*('Ejercicio 3 - TIR'!$E$18-'Ejercicio 3 - TIR'!$D$18)*(1-H842)))</f>
        <v>40475.1720941528</v>
      </c>
      <c r="J842" s="17">
        <f ca="1" t="shared" si="6273"/>
        <v>0.839728541354412</v>
      </c>
      <c r="K842" s="18">
        <f ca="1">IF(J842&lt;=('Ejercicio 3 - TIR'!$D$18-'Ejercicio 3 - TIR'!$C$18)/('Ejercicio 3 - TIR'!$E$18-'Ejercicio 3 - TIR'!$C$18),'Ejercicio 3 - TIR'!$C$18+SQRT(('Ejercicio 3 - TIR'!$E$18-'Ejercicio 3 - TIR'!$C$18)*('Ejercicio 3 - TIR'!$D$18-'Ejercicio 3 - TIR'!$C$18)*J842),'Ejercicio 3 - TIR'!$E$18-SQRT(('Ejercicio 3 - TIR'!$E$18-'Ejercicio 3 - TIR'!$C$18)*('Ejercicio 3 - TIR'!$E$18-'Ejercicio 3 - TIR'!$D$18)*(1-J842)))</f>
        <v>41532.9610041969</v>
      </c>
      <c r="L842" s="17">
        <f ca="1" t="shared" si="6273"/>
        <v>0.766388526001349</v>
      </c>
      <c r="M842" s="18">
        <f ca="1">IF(L842&lt;=('Ejercicio 3 - TIR'!$D$18-'Ejercicio 3 - TIR'!$C$18)/('Ejercicio 3 - TIR'!$E$18-'Ejercicio 3 - TIR'!$C$18),'Ejercicio 3 - TIR'!$C$18+SQRT(('Ejercicio 3 - TIR'!$E$18-'Ejercicio 3 - TIR'!$C$18)*('Ejercicio 3 - TIR'!$D$18-'Ejercicio 3 - TIR'!$C$18)*L842),'Ejercicio 3 - TIR'!$E$18-SQRT(('Ejercicio 3 - TIR'!$E$18-'Ejercicio 3 - TIR'!$C$18)*('Ejercicio 3 - TIR'!$E$18-'Ejercicio 3 - TIR'!$D$18)*(1-L842)))</f>
        <v>40814.2072973093</v>
      </c>
      <c r="N842" s="17">
        <f ca="1" t="shared" ref="N842:R842" si="6274">RAND()</f>
        <v>0.291351515327283</v>
      </c>
      <c r="O842" s="18">
        <f ca="1">IF(N842&lt;=('Ejercicio 3 - TIR'!$D$18-'Ejercicio 3 - TIR'!$C$18)/('Ejercicio 3 - TIR'!$E$18-'Ejercicio 3 - TIR'!$C$18),'Ejercicio 3 - TIR'!$C$18+SQRT(('Ejercicio 3 - TIR'!$E$18-'Ejercicio 3 - TIR'!$C$18)*('Ejercicio 3 - TIR'!$D$18-'Ejercicio 3 - TIR'!$C$18)*N842),'Ejercicio 3 - TIR'!$E$18-SQRT(('Ejercicio 3 - TIR'!$E$18-'Ejercicio 3 - TIR'!$C$18)*('Ejercicio 3 - TIR'!$E$18-'Ejercicio 3 - TIR'!$D$18)*(1-N842)))</f>
        <v>36610.8038315391</v>
      </c>
      <c r="P842" s="17">
        <f ca="1" t="shared" si="6274"/>
        <v>0.768293921190507</v>
      </c>
      <c r="Q842" s="19">
        <f ca="1">IF(P842&lt;=('Ejercicio 3 - TIR'!$D$22-'Ejercicio 3 - TIR'!$C$22)/('Ejercicio 3 - TIR'!$E$22-'Ejercicio 3 - TIR'!$C$22),'Ejercicio 3 - TIR'!$C$22+SQRT(('Ejercicio 3 - TIR'!$E$22-'Ejercicio 3 - TIR'!$C$22)*('Ejercicio 3 - TIR'!$D$22-'Ejercicio 3 - TIR'!$C$22)*P842),'Ejercicio 3 - TIR'!$E$22-SQRT(('Ejercicio 3 - TIR'!$E$22-'Ejercicio 3 - TIR'!$C$22)*('Ejercicio 3 - TIR'!$E$22-'Ejercicio 3 - TIR'!$D$22)*(1-P842)))</f>
        <v>0.159577685198365</v>
      </c>
      <c r="R842" s="17">
        <f ca="1" t="shared" si="6274"/>
        <v>0.315689857922256</v>
      </c>
      <c r="S842" s="19">
        <f ca="1">IF(R842&lt;=('Ejercicio 3 - TIR'!$D$23-'Ejercicio 3 - TIR'!$C$23)/('Ejercicio 3 - TIR'!$E$23-'Ejercicio 3 - TIR'!$C$23),'Ejercicio 3 - TIR'!$C$23+SQRT(('Ejercicio 3 - TIR'!$E$23-'Ejercicio 3 - TIR'!$C$23)*('Ejercicio 3 - TIR'!$D$23-'Ejercicio 3 - TIR'!$C$23)*R842),'Ejercicio 3 - TIR'!$E$23-SQRT(('Ejercicio 3 - TIR'!$E$23-'Ejercicio 3 - TIR'!$C$23)*('Ejercicio 3 - TIR'!$E$23-'Ejercicio 3 - TIR'!$D$23)*(1-R842)))</f>
        <v>0.143837821718019</v>
      </c>
      <c r="T842" s="17">
        <f ca="1" t="shared" ref="T842:X842" si="6275">RAND()</f>
        <v>0.171275572276838</v>
      </c>
      <c r="U842" s="19">
        <f ca="1">IF(T842&lt;=('Ejercicio 3 - TIR'!$D$24-'Ejercicio 3 - TIR'!$C$24)/('Ejercicio 3 - TIR'!$E$24-'Ejercicio 3 - TIR'!$C$24),'Ejercicio 3 - TIR'!$C$24+SQRT(('Ejercicio 3 - TIR'!$E$24-'Ejercicio 3 - TIR'!$C$24)*('Ejercicio 3 - TIR'!$D$24-'Ejercicio 3 - TIR'!$C$24)*T842),'Ejercicio 3 - TIR'!$E$24-SQRT(('Ejercicio 3 - TIR'!$E$24-'Ejercicio 3 - TIR'!$C$24)*('Ejercicio 3 - TIR'!$E$24-'Ejercicio 3 - TIR'!$D$24)*(1-T842)))</f>
        <v>0.168965197119497</v>
      </c>
      <c r="V842" s="17">
        <f ca="1" t="shared" si="6275"/>
        <v>0.516116019885873</v>
      </c>
      <c r="W842" s="19">
        <f ca="1">IF(V842&lt;=('Ejercicio 3 - TIR'!$D$25-'Ejercicio 3 - TIR'!$C$25)/('Ejercicio 3 - TIR'!$E$25-'Ejercicio 3 - TIR'!$C$25),'Ejercicio 3 - TIR'!$C$25+SQRT(('Ejercicio 3 - TIR'!$E$25-'Ejercicio 3 - TIR'!$C$25)*('Ejercicio 3 - TIR'!$D$25-'Ejercicio 3 - TIR'!$C$25)*V842),'Ejercicio 3 - TIR'!$E$25-SQRT(('Ejercicio 3 - TIR'!$E$25-'Ejercicio 3 - TIR'!$C$25)*('Ejercicio 3 - TIR'!$E$25-'Ejercicio 3 - TIR'!$D$25)*(1-V842)))</f>
        <v>0.208846702071408</v>
      </c>
      <c r="X842" s="17">
        <f ca="1" t="shared" si="6275"/>
        <v>0.564087469487547</v>
      </c>
      <c r="Y842" s="19">
        <f ca="1">IF(X842&lt;=('Ejercicio 3 - TIR'!$D$26-'Ejercicio 3 - TIR'!$C$26)/('Ejercicio 3 - TIR'!$E$26-'Ejercicio 3 - TIR'!$C$26),'Ejercicio 3 - TIR'!$C$26+SQRT(('Ejercicio 3 - TIR'!$E$26-'Ejercicio 3 - TIR'!$C$26)*('Ejercicio 3 - TIR'!$D$26-'Ejercicio 3 - TIR'!$C$26)*X842),'Ejercicio 3 - TIR'!$E$26-SQRT(('Ejercicio 3 - TIR'!$E$26-'Ejercicio 3 - TIR'!$C$26)*('Ejercicio 3 - TIR'!$E$26-'Ejercicio 3 - TIR'!$D$26)*(1-X842)))</f>
        <v>0.2314827075697</v>
      </c>
      <c r="Z842" s="17">
        <f ca="1" t="shared" si="6192"/>
        <v>1.15957768519836</v>
      </c>
      <c r="AA842" s="17">
        <f ca="1" t="shared" si="6193"/>
        <v>1.32636881355012</v>
      </c>
      <c r="AB842" s="17">
        <f ca="1" t="shared" si="6194"/>
        <v>1.55047898158477</v>
      </c>
      <c r="AC842" s="17">
        <f ca="1" t="shared" si="6195"/>
        <v>1.87429140351978</v>
      </c>
      <c r="AD842" s="17">
        <f ca="1" t="shared" si="6196"/>
        <v>2.30815745238116</v>
      </c>
      <c r="AE842" s="16">
        <f ca="1" t="shared" si="6197"/>
        <v>5213.25195643568</v>
      </c>
      <c r="AF842" s="16">
        <f ca="1" t="shared" si="6198"/>
        <v>5963.11476191658</v>
      </c>
      <c r="AG842" s="16">
        <f ca="1" t="shared" si="6199"/>
        <v>6970.67362311</v>
      </c>
      <c r="AH842" s="16">
        <f ca="1" t="shared" si="6200"/>
        <v>8426.47582051268</v>
      </c>
      <c r="AI842" s="16">
        <f ca="1" t="shared" si="6201"/>
        <v>10377.0592587156</v>
      </c>
      <c r="AJ842" s="18">
        <f ca="1" t="shared" si="6202"/>
        <v>40486.8728419301</v>
      </c>
      <c r="AK842" s="18">
        <f ca="1" t="shared" si="6203"/>
        <v>53685.0059887583</v>
      </c>
      <c r="AL842" s="18">
        <f ca="1" t="shared" si="6204"/>
        <v>64395.9830799872</v>
      </c>
      <c r="AM842" s="18">
        <f ca="1" t="shared" si="6205"/>
        <v>76497.7178788212</v>
      </c>
      <c r="AN842" s="18">
        <f ca="1" t="shared" si="6206"/>
        <v>84503.4997014316</v>
      </c>
      <c r="AO842" s="18">
        <f ca="1">C842/'Ejercicio 3 - TIR'!$D$7</f>
        <v>14493.7420342426</v>
      </c>
      <c r="AP842" s="18">
        <f ca="1" t="shared" si="6207"/>
        <v>25993.1308076876</v>
      </c>
      <c r="AQ842" s="18">
        <f ca="1" t="shared" si="6208"/>
        <v>39191.2639545158</v>
      </c>
      <c r="AR842" s="18">
        <f ca="1" t="shared" si="6209"/>
        <v>49902.2410457446</v>
      </c>
      <c r="AS842" s="18">
        <f ca="1" t="shared" si="6210"/>
        <v>62003.9758445786</v>
      </c>
      <c r="AT842" s="18">
        <f ca="1" t="shared" si="6211"/>
        <v>70009.7576671891</v>
      </c>
      <c r="AU842" s="18">
        <f ca="1">AP842*'Ejercicio 3 - TIR'!$D$5</f>
        <v>12996.5654038438</v>
      </c>
      <c r="AV842" s="18">
        <f ca="1">AQ842*'Ejercicio 3 - TIR'!$D$5</f>
        <v>19595.6319772579</v>
      </c>
      <c r="AW842" s="18">
        <f ca="1">AR842*'Ejercicio 3 - TIR'!$D$5</f>
        <v>24951.1205228723</v>
      </c>
      <c r="AX842" s="18">
        <f ca="1">AS842*'Ejercicio 3 - TIR'!$D$5</f>
        <v>31001.9879222893</v>
      </c>
      <c r="AY842" s="18">
        <f ca="1">AT842*'Ejercicio 3 - TIR'!$D$5</f>
        <v>35004.8788335945</v>
      </c>
      <c r="AZ842" s="18">
        <f ca="1" t="shared" ref="AZ842:BD842" si="6276">AJ842-AU842-AE842</f>
        <v>22277.0554816507</v>
      </c>
      <c r="BA842" s="18">
        <f ca="1" t="shared" si="6276"/>
        <v>28126.2592495839</v>
      </c>
      <c r="BB842" s="18">
        <f ca="1" t="shared" si="6276"/>
        <v>32474.1889340049</v>
      </c>
      <c r="BC842" s="18">
        <f ca="1" t="shared" si="6276"/>
        <v>37069.2541360192</v>
      </c>
      <c r="BD842" s="18">
        <f ca="1" t="shared" si="6276"/>
        <v>39121.5616091215</v>
      </c>
      <c r="BE842" s="18">
        <f ca="1" t="shared" ref="BE842:BI842" si="6277">AZ842/Z842</f>
        <v>19211.3523449184</v>
      </c>
      <c r="BF842" s="18">
        <f ca="1" t="shared" si="6277"/>
        <v>21205.4588152611</v>
      </c>
      <c r="BG842" s="18">
        <f ca="1" t="shared" si="6277"/>
        <v>20944.6173212955</v>
      </c>
      <c r="BH842" s="18">
        <f ca="1" t="shared" si="6277"/>
        <v>19777.7432401418</v>
      </c>
      <c r="BI842" s="18">
        <f ca="1" t="shared" si="6277"/>
        <v>16949.2603586305</v>
      </c>
      <c r="BJ842" s="18">
        <f ca="1" t="shared" si="6214"/>
        <v>75405.3196061209</v>
      </c>
      <c r="BK842" s="18">
        <f ca="1" t="shared" si="6215"/>
        <v>33453.838689227</v>
      </c>
      <c r="BL842" s="18">
        <f ca="1" t="shared" si="6216"/>
        <v>108859.158295348</v>
      </c>
      <c r="BM842" s="18">
        <f ca="1">BK842*'Ejercicio 3 - TIR'!$D$5</f>
        <v>16726.9193446135</v>
      </c>
      <c r="BN842" s="18">
        <f ca="1" t="shared" si="6217"/>
        <v>92132.2389507344</v>
      </c>
      <c r="BO842" s="18">
        <f ca="1" t="shared" si="6218"/>
        <v>39915.9246504992</v>
      </c>
      <c r="BP842" s="18">
        <f ca="1" t="shared" si="6219"/>
        <v>-105137.763804591</v>
      </c>
      <c r="BQ842" s="18">
        <f ca="1" t="shared" ref="BQ842:BT842" si="6278">BE842</f>
        <v>19211.3523449184</v>
      </c>
      <c r="BR842" s="18">
        <f ca="1" t="shared" si="6278"/>
        <v>21205.4588152611</v>
      </c>
      <c r="BS842" s="18">
        <f ca="1" t="shared" si="6278"/>
        <v>20944.6173212955</v>
      </c>
      <c r="BT842" s="18">
        <f ca="1" t="shared" si="6278"/>
        <v>19777.7432401418</v>
      </c>
      <c r="BU842" s="18">
        <f ca="1" t="shared" si="6221"/>
        <v>56865.1850091297</v>
      </c>
      <c r="BV842" s="20">
        <f ca="1" t="shared" si="6222"/>
        <v>8.21239005076009</v>
      </c>
    </row>
    <row r="843" ht="15" customHeight="1" spans="1:74">
      <c r="A843" s="16">
        <v>842</v>
      </c>
      <c r="B843" s="17">
        <f ca="1" t="shared" ref="B843:F843" si="6279">RAND()</f>
        <v>0.219020354373637</v>
      </c>
      <c r="C843" s="18">
        <f ca="1">IF(B843&lt;=('Ejercicio 3 - TIR'!$D$13-'Ejercicio 3 - TIR'!$C$13)/('Ejercicio 3 - TIR'!$E$13-'Ejercicio 3 - TIR'!$C$13),'Ejercicio 3 - TIR'!$C$13+SQRT(('Ejercicio 3 - TIR'!$E$13-'Ejercicio 3 - TIR'!$C$13)*('Ejercicio 3 - TIR'!$D$13-'Ejercicio 3 - TIR'!$C$13)*B843),'Ejercicio 3 - TIR'!$E$13-SQRT(('Ejercicio 3 - TIR'!$E$13-'Ejercicio 3 - TIR'!$C$13)*('Ejercicio 3 - TIR'!$E$13-'Ejercicio 3 - TIR'!$D$13)*(1-B843)))</f>
        <v>69359.9221016766</v>
      </c>
      <c r="D843" s="17">
        <f ca="1" t="shared" si="6279"/>
        <v>0.764236572722788</v>
      </c>
      <c r="E843" s="18">
        <f ca="1">IF(D843&lt;=('Ejercicio 3 - TIR'!$D$14-'Ejercicio 3 - TIR'!$C$14)/('Ejercicio 3 - TIR'!$E$14-'Ejercicio 3 - TIR'!$C$14),'Ejercicio 3 - TIR'!$C$14+SQRT(('Ejercicio 3 - TIR'!$E$14-'Ejercicio 3 - TIR'!$C$14)*('Ejercicio 3 - TIR'!$D$14-'Ejercicio 3 - TIR'!$C$14)*D843),'Ejercicio 3 - TIR'!$E$14-SQRT(('Ejercicio 3 - TIR'!$E$14-'Ejercicio 3 - TIR'!$C$14)*('Ejercicio 3 - TIR'!$E$14-'Ejercicio 3 - TIR'!$D$14)*(1-D843)))</f>
        <v>34053.1929498611</v>
      </c>
      <c r="F843" s="17">
        <f ca="1" t="shared" si="6279"/>
        <v>0.131451254400327</v>
      </c>
      <c r="G843" s="18">
        <f ca="1">IF(F843&lt;=('Ejercicio 3 - TIR'!$D$18-'Ejercicio 3 - TIR'!$C$18)/('Ejercicio 3 - TIR'!$E$18-'Ejercicio 3 - TIR'!$C$18),'Ejercicio 3 - TIR'!$C$18+SQRT(('Ejercicio 3 - TIR'!$E$18-'Ejercicio 3 - TIR'!$C$18)*('Ejercicio 3 - TIR'!$D$18-'Ejercicio 3 - TIR'!$C$18)*F843),'Ejercicio 3 - TIR'!$E$18-SQRT(('Ejercicio 3 - TIR'!$E$18-'Ejercicio 3 - TIR'!$C$18)*('Ejercicio 3 - TIR'!$E$18-'Ejercicio 3 - TIR'!$D$18)*(1-F843)))</f>
        <v>34440.4603545183</v>
      </c>
      <c r="H843" s="17">
        <f ca="1" t="shared" ref="H843:L843" si="6280">RAND()</f>
        <v>0.63874834158635</v>
      </c>
      <c r="I843" s="18">
        <f ca="1">IF(H843&lt;=('Ejercicio 3 - TIR'!$D$18-'Ejercicio 3 - TIR'!$C$18)/('Ejercicio 3 - TIR'!$E$18-'Ejercicio 3 - TIR'!$C$18),'Ejercicio 3 - TIR'!$C$18+SQRT(('Ejercicio 3 - TIR'!$E$18-'Ejercicio 3 - TIR'!$C$18)*('Ejercicio 3 - TIR'!$D$18-'Ejercicio 3 - TIR'!$C$18)*H843),'Ejercicio 3 - TIR'!$E$18-SQRT(('Ejercicio 3 - TIR'!$E$18-'Ejercicio 3 - TIR'!$C$18)*('Ejercicio 3 - TIR'!$E$18-'Ejercicio 3 - TIR'!$D$18)*(1-H843)))</f>
        <v>39788.3732682174</v>
      </c>
      <c r="J843" s="17">
        <f ca="1" t="shared" si="6280"/>
        <v>0.923822926817405</v>
      </c>
      <c r="K843" s="18">
        <f ca="1">IF(J843&lt;=('Ejercicio 3 - TIR'!$D$18-'Ejercicio 3 - TIR'!$C$18)/('Ejercicio 3 - TIR'!$E$18-'Ejercicio 3 - TIR'!$C$18),'Ejercicio 3 - TIR'!$C$18+SQRT(('Ejercicio 3 - TIR'!$E$18-'Ejercicio 3 - TIR'!$C$18)*('Ejercicio 3 - TIR'!$D$18-'Ejercicio 3 - TIR'!$C$18)*J843),'Ejercicio 3 - TIR'!$E$18-SQRT(('Ejercicio 3 - TIR'!$E$18-'Ejercicio 3 - TIR'!$C$18)*('Ejercicio 3 - TIR'!$E$18-'Ejercicio 3 - TIR'!$D$18)*(1-J843)))</f>
        <v>42609.7530485963</v>
      </c>
      <c r="L843" s="17">
        <f ca="1" t="shared" si="6280"/>
        <v>0.091160083811346</v>
      </c>
      <c r="M843" s="18">
        <f ca="1">IF(L843&lt;=('Ejercicio 3 - TIR'!$D$18-'Ejercicio 3 - TIR'!$C$18)/('Ejercicio 3 - TIR'!$E$18-'Ejercicio 3 - TIR'!$C$18),'Ejercicio 3 - TIR'!$C$18+SQRT(('Ejercicio 3 - TIR'!$E$18-'Ejercicio 3 - TIR'!$C$18)*('Ejercicio 3 - TIR'!$D$18-'Ejercicio 3 - TIR'!$C$18)*L843),'Ejercicio 3 - TIR'!$E$18-SQRT(('Ejercicio 3 - TIR'!$E$18-'Ejercicio 3 - TIR'!$C$18)*('Ejercicio 3 - TIR'!$E$18-'Ejercicio 3 - TIR'!$D$18)*(1-L843)))</f>
        <v>33697.8389055909</v>
      </c>
      <c r="N843" s="17">
        <f ca="1" t="shared" ref="N843:R843" si="6281">RAND()</f>
        <v>0.10858596576159</v>
      </c>
      <c r="O843" s="18">
        <f ca="1">IF(N843&lt;=('Ejercicio 3 - TIR'!$D$18-'Ejercicio 3 - TIR'!$C$18)/('Ejercicio 3 - TIR'!$E$18-'Ejercicio 3 - TIR'!$C$18),'Ejercicio 3 - TIR'!$C$18+SQRT(('Ejercicio 3 - TIR'!$E$18-'Ejercicio 3 - TIR'!$C$18)*('Ejercicio 3 - TIR'!$D$18-'Ejercicio 3 - TIR'!$C$18)*N843),'Ejercicio 3 - TIR'!$E$18-SQRT(('Ejercicio 3 - TIR'!$E$18-'Ejercicio 3 - TIR'!$C$18)*('Ejercicio 3 - TIR'!$E$18-'Ejercicio 3 - TIR'!$D$18)*(1-N843)))</f>
        <v>34035.8264165148</v>
      </c>
      <c r="P843" s="17">
        <f ca="1" t="shared" si="6281"/>
        <v>0.0361750048459293</v>
      </c>
      <c r="Q843" s="19">
        <f ca="1">IF(P843&lt;=('Ejercicio 3 - TIR'!$D$22-'Ejercicio 3 - TIR'!$C$22)/('Ejercicio 3 - TIR'!$E$22-'Ejercicio 3 - TIR'!$C$22),'Ejercicio 3 - TIR'!$C$22+SQRT(('Ejercicio 3 - TIR'!$E$22-'Ejercicio 3 - TIR'!$C$22)*('Ejercicio 3 - TIR'!$D$22-'Ejercicio 3 - TIR'!$C$22)*P843),'Ejercicio 3 - TIR'!$E$22-SQRT(('Ejercicio 3 - TIR'!$E$22-'Ejercicio 3 - TIR'!$C$22)*('Ejercicio 3 - TIR'!$E$22-'Ejercicio 3 - TIR'!$D$22)*(1-P843)))</f>
        <v>0.128069387134267</v>
      </c>
      <c r="R843" s="17">
        <f ca="1" t="shared" si="6281"/>
        <v>0.767661672586759</v>
      </c>
      <c r="S843" s="19">
        <f ca="1">IF(R843&lt;=('Ejercicio 3 - TIR'!$D$23-'Ejercicio 3 - TIR'!$C$23)/('Ejercicio 3 - TIR'!$E$23-'Ejercicio 3 - TIR'!$C$23),'Ejercicio 3 - TIR'!$C$23+SQRT(('Ejercicio 3 - TIR'!$E$23-'Ejercicio 3 - TIR'!$C$23)*('Ejercicio 3 - TIR'!$D$23-'Ejercicio 3 - TIR'!$C$23)*R843),'Ejercicio 3 - TIR'!$E$23-SQRT(('Ejercicio 3 - TIR'!$E$23-'Ejercicio 3 - TIR'!$C$23)*('Ejercicio 3 - TIR'!$E$23-'Ejercicio 3 - TIR'!$D$23)*(1-R843)))</f>
        <v>0.159549841336952</v>
      </c>
      <c r="T843" s="17">
        <f ca="1" t="shared" ref="T843:X843" si="6282">RAND()</f>
        <v>0.564593325757134</v>
      </c>
      <c r="U843" s="19">
        <f ca="1">IF(T843&lt;=('Ejercicio 3 - TIR'!$D$24-'Ejercicio 3 - TIR'!$C$24)/('Ejercicio 3 - TIR'!$E$24-'Ejercicio 3 - TIR'!$C$24),'Ejercicio 3 - TIR'!$C$24+SQRT(('Ejercicio 3 - TIR'!$E$24-'Ejercicio 3 - TIR'!$C$24)*('Ejercicio 3 - TIR'!$D$24-'Ejercicio 3 - TIR'!$C$24)*T843),'Ejercicio 3 - TIR'!$E$24-SQRT(('Ejercicio 3 - TIR'!$E$24-'Ejercicio 3 - TIR'!$C$24)*('Ejercicio 3 - TIR'!$E$24-'Ejercicio 3 - TIR'!$D$24)*(1-T843)))</f>
        <v>0.185083833430916</v>
      </c>
      <c r="V843" s="17">
        <f ca="1" t="shared" si="6282"/>
        <v>0.430213334867435</v>
      </c>
      <c r="W843" s="19">
        <f ca="1">IF(V843&lt;=('Ejercicio 3 - TIR'!$D$25-'Ejercicio 3 - TIR'!$C$25)/('Ejercicio 3 - TIR'!$E$25-'Ejercicio 3 - TIR'!$C$25),'Ejercicio 3 - TIR'!$C$25+SQRT(('Ejercicio 3 - TIR'!$E$25-'Ejercicio 3 - TIR'!$C$25)*('Ejercicio 3 - TIR'!$D$25-'Ejercicio 3 - TIR'!$C$25)*V843),'Ejercicio 3 - TIR'!$E$25-SQRT(('Ejercicio 3 - TIR'!$E$25-'Ejercicio 3 - TIR'!$C$25)*('Ejercicio 3 - TIR'!$E$25-'Ejercicio 3 - TIR'!$D$25)*(1-V843)))</f>
        <v>0.205342936415792</v>
      </c>
      <c r="X843" s="17">
        <f ca="1" t="shared" si="6282"/>
        <v>0.136887239461793</v>
      </c>
      <c r="Y843" s="19">
        <f ca="1">IF(X843&lt;=('Ejercicio 3 - TIR'!$D$26-'Ejercicio 3 - TIR'!$C$26)/('Ejercicio 3 - TIR'!$E$26-'Ejercicio 3 - TIR'!$C$26),'Ejercicio 3 - TIR'!$C$26+SQRT(('Ejercicio 3 - TIR'!$E$26-'Ejercicio 3 - TIR'!$C$26)*('Ejercicio 3 - TIR'!$D$26-'Ejercicio 3 - TIR'!$C$26)*X843),'Ejercicio 3 - TIR'!$E$26-SQRT(('Ejercicio 3 - TIR'!$E$26-'Ejercicio 3 - TIR'!$C$26)*('Ejercicio 3 - TIR'!$E$26-'Ejercicio 3 - TIR'!$D$26)*(1-X843)))</f>
        <v>0.20922486792014</v>
      </c>
      <c r="Z843" s="17">
        <f ca="1" t="shared" si="6192"/>
        <v>1.12806938713427</v>
      </c>
      <c r="AA843" s="17">
        <f ca="1" t="shared" si="6193"/>
        <v>1.30805267886861</v>
      </c>
      <c r="AB843" s="17">
        <f ca="1" t="shared" si="6194"/>
        <v>1.55015208300319</v>
      </c>
      <c r="AC843" s="17">
        <f ca="1" t="shared" si="6195"/>
        <v>1.86846486361813</v>
      </c>
      <c r="AD843" s="17">
        <f ca="1" t="shared" si="6196"/>
        <v>2.25939417792205</v>
      </c>
      <c r="AE843" s="16">
        <f ca="1" t="shared" si="6197"/>
        <v>4361.17155105365</v>
      </c>
      <c r="AF843" s="16">
        <f ca="1" t="shared" si="6198"/>
        <v>5056.99578006749</v>
      </c>
      <c r="AG843" s="16">
        <f ca="1" t="shared" si="6199"/>
        <v>5992.96394468635</v>
      </c>
      <c r="AH843" s="16">
        <f ca="1" t="shared" si="6200"/>
        <v>7223.57675892221</v>
      </c>
      <c r="AI843" s="16">
        <f ca="1" t="shared" si="6201"/>
        <v>8734.9286522187</v>
      </c>
      <c r="AJ843" s="18">
        <f ca="1" t="shared" si="6202"/>
        <v>38851.2290047435</v>
      </c>
      <c r="AK843" s="18">
        <f ca="1" t="shared" si="6203"/>
        <v>52045.288241316</v>
      </c>
      <c r="AL843" s="18">
        <f ca="1" t="shared" si="6204"/>
        <v>66051.5974445332</v>
      </c>
      <c r="AM843" s="18">
        <f ca="1" t="shared" si="6205"/>
        <v>62963.2279749605</v>
      </c>
      <c r="AN843" s="18">
        <f ca="1" t="shared" si="6206"/>
        <v>76900.348046239</v>
      </c>
      <c r="AO843" s="18">
        <f ca="1">C843/'Ejercicio 3 - TIR'!$D$7</f>
        <v>13871.9844203353</v>
      </c>
      <c r="AP843" s="18">
        <f ca="1" t="shared" si="6207"/>
        <v>24979.2445844082</v>
      </c>
      <c r="AQ843" s="18">
        <f ca="1" t="shared" si="6208"/>
        <v>38173.3038209807</v>
      </c>
      <c r="AR843" s="18">
        <f ca="1" t="shared" si="6209"/>
        <v>52179.6130241979</v>
      </c>
      <c r="AS843" s="18">
        <f ca="1" t="shared" si="6210"/>
        <v>49091.2435546252</v>
      </c>
      <c r="AT843" s="18">
        <f ca="1" t="shared" si="6211"/>
        <v>63028.3636259037</v>
      </c>
      <c r="AU843" s="18">
        <f ca="1">AP843*'Ejercicio 3 - TIR'!$D$5</f>
        <v>12489.6222922041</v>
      </c>
      <c r="AV843" s="18">
        <f ca="1">AQ843*'Ejercicio 3 - TIR'!$D$5</f>
        <v>19086.6519104903</v>
      </c>
      <c r="AW843" s="18">
        <f ca="1">AR843*'Ejercicio 3 - TIR'!$D$5</f>
        <v>26089.806512099</v>
      </c>
      <c r="AX843" s="18">
        <f ca="1">AS843*'Ejercicio 3 - TIR'!$D$5</f>
        <v>24545.6217773126</v>
      </c>
      <c r="AY843" s="18">
        <f ca="1">AT843*'Ejercicio 3 - TIR'!$D$5</f>
        <v>31514.1818129518</v>
      </c>
      <c r="AZ843" s="18">
        <f ca="1" t="shared" ref="AZ843:BD843" si="6283">AJ843-AU843-AE843</f>
        <v>22000.4351614858</v>
      </c>
      <c r="BA843" s="18">
        <f ca="1" t="shared" si="6283"/>
        <v>27901.6405507582</v>
      </c>
      <c r="BB843" s="18">
        <f ca="1" t="shared" si="6283"/>
        <v>33968.8269877479</v>
      </c>
      <c r="BC843" s="18">
        <f ca="1" t="shared" si="6283"/>
        <v>31194.0294387257</v>
      </c>
      <c r="BD843" s="18">
        <f ca="1" t="shared" si="6283"/>
        <v>36651.2375810685</v>
      </c>
      <c r="BE843" s="18">
        <f ca="1" t="shared" ref="BE843:BI843" si="6284">AZ843/Z843</f>
        <v>19502.7322010532</v>
      </c>
      <c r="BF843" s="18">
        <f ca="1" t="shared" si="6284"/>
        <v>21330.6703938648</v>
      </c>
      <c r="BG843" s="18">
        <f ca="1" t="shared" si="6284"/>
        <v>21913.2221671685</v>
      </c>
      <c r="BH843" s="18">
        <f ca="1" t="shared" si="6284"/>
        <v>16695.0045709295</v>
      </c>
      <c r="BI843" s="18">
        <f ca="1" t="shared" si="6284"/>
        <v>16221.7101996679</v>
      </c>
      <c r="BJ843" s="18">
        <f ca="1" t="shared" si="6214"/>
        <v>76939.5858905724</v>
      </c>
      <c r="BK843" s="18">
        <f ca="1" t="shared" si="6215"/>
        <v>31342.280835531</v>
      </c>
      <c r="BL843" s="18">
        <f ca="1" t="shared" si="6216"/>
        <v>108281.866726103</v>
      </c>
      <c r="BM843" s="18">
        <f ca="1">BK843*'Ejercicio 3 - TIR'!$D$5</f>
        <v>15671.1404177655</v>
      </c>
      <c r="BN843" s="18">
        <f ca="1" t="shared" si="6217"/>
        <v>92610.7263083379</v>
      </c>
      <c r="BO843" s="18">
        <f ca="1" t="shared" si="6218"/>
        <v>40989.1851600288</v>
      </c>
      <c r="BP843" s="18">
        <f ca="1" t="shared" si="6219"/>
        <v>-103413.115051538</v>
      </c>
      <c r="BQ843" s="18">
        <f ca="1" t="shared" ref="BQ843:BT843" si="6285">BE843</f>
        <v>19502.7322010532</v>
      </c>
      <c r="BR843" s="18">
        <f ca="1" t="shared" si="6285"/>
        <v>21330.6703938648</v>
      </c>
      <c r="BS843" s="18">
        <f ca="1" t="shared" si="6285"/>
        <v>21913.2221671685</v>
      </c>
      <c r="BT843" s="18">
        <f ca="1" t="shared" si="6285"/>
        <v>16695.0045709295</v>
      </c>
      <c r="BU843" s="18">
        <f ca="1" t="shared" si="6221"/>
        <v>57210.8953596967</v>
      </c>
      <c r="BV843" s="20">
        <f ca="1" t="shared" si="6222"/>
        <v>8.47849829049943</v>
      </c>
    </row>
    <row r="844" ht="15" customHeight="1" spans="1:74">
      <c r="A844" s="16">
        <v>843</v>
      </c>
      <c r="B844" s="17">
        <f ca="1" t="shared" ref="B844:F844" si="6286">RAND()</f>
        <v>0.658546840204237</v>
      </c>
      <c r="C844" s="18">
        <f ca="1">IF(B844&lt;=('Ejercicio 3 - TIR'!$D$13-'Ejercicio 3 - TIR'!$C$13)/('Ejercicio 3 - TIR'!$E$13-'Ejercicio 3 - TIR'!$C$13),'Ejercicio 3 - TIR'!$C$13+SQRT(('Ejercicio 3 - TIR'!$E$13-'Ejercicio 3 - TIR'!$C$13)*('Ejercicio 3 - TIR'!$D$13-'Ejercicio 3 - TIR'!$C$13)*B844),'Ejercicio 3 - TIR'!$E$13-SQRT(('Ejercicio 3 - TIR'!$E$13-'Ejercicio 3 - TIR'!$C$13)*('Ejercicio 3 - TIR'!$E$13-'Ejercicio 3 - TIR'!$D$13)*(1-B844)))</f>
        <v>79757.8708690287</v>
      </c>
      <c r="D844" s="17">
        <f ca="1" t="shared" si="6286"/>
        <v>0.258124011096451</v>
      </c>
      <c r="E844" s="18">
        <f ca="1">IF(D844&lt;=('Ejercicio 3 - TIR'!$D$14-'Ejercicio 3 - TIR'!$C$14)/('Ejercicio 3 - TIR'!$E$14-'Ejercicio 3 - TIR'!$C$14),'Ejercicio 3 - TIR'!$C$14+SQRT(('Ejercicio 3 - TIR'!$E$14-'Ejercicio 3 - TIR'!$C$14)*('Ejercicio 3 - TIR'!$D$14-'Ejercicio 3 - TIR'!$C$14)*D844),'Ejercicio 3 - TIR'!$E$14-SQRT(('Ejercicio 3 - TIR'!$E$14-'Ejercicio 3 - TIR'!$C$14)*('Ejercicio 3 - TIR'!$E$14-'Ejercicio 3 - TIR'!$D$14)*(1-D844)))</f>
        <v>29399.9205484001</v>
      </c>
      <c r="F844" s="17">
        <f ca="1" t="shared" si="6286"/>
        <v>0.416162576966685</v>
      </c>
      <c r="G844" s="18">
        <f ca="1">IF(F844&lt;=('Ejercicio 3 - TIR'!$D$18-'Ejercicio 3 - TIR'!$C$18)/('Ejercicio 3 - TIR'!$E$18-'Ejercicio 3 - TIR'!$C$18),'Ejercicio 3 - TIR'!$C$18+SQRT(('Ejercicio 3 - TIR'!$E$18-'Ejercicio 3 - TIR'!$C$18)*('Ejercicio 3 - TIR'!$D$18-'Ejercicio 3 - TIR'!$C$18)*F844),'Ejercicio 3 - TIR'!$E$18-SQRT(('Ejercicio 3 - TIR'!$E$18-'Ejercicio 3 - TIR'!$C$18)*('Ejercicio 3 - TIR'!$E$18-'Ejercicio 3 - TIR'!$D$18)*(1-F844)))</f>
        <v>37900.9104883553</v>
      </c>
      <c r="H844" s="17">
        <f ca="1" t="shared" ref="H844:L844" si="6287">RAND()</f>
        <v>0.183908523260995</v>
      </c>
      <c r="I844" s="18">
        <f ca="1">IF(H844&lt;=('Ejercicio 3 - TIR'!$D$18-'Ejercicio 3 - TIR'!$C$18)/('Ejercicio 3 - TIR'!$E$18-'Ejercicio 3 - TIR'!$C$18),'Ejercicio 3 - TIR'!$C$18+SQRT(('Ejercicio 3 - TIR'!$E$18-'Ejercicio 3 - TIR'!$C$18)*('Ejercicio 3 - TIR'!$D$18-'Ejercicio 3 - TIR'!$C$18)*H844),'Ejercicio 3 - TIR'!$E$18-SQRT(('Ejercicio 3 - TIR'!$E$18-'Ejercicio 3 - TIR'!$C$18)*('Ejercicio 3 - TIR'!$E$18-'Ejercicio 3 - TIR'!$D$18)*(1-H844)))</f>
        <v>35252.2641297967</v>
      </c>
      <c r="J844" s="17">
        <f ca="1" t="shared" si="6287"/>
        <v>0.623754333995123</v>
      </c>
      <c r="K844" s="18">
        <f ca="1">IF(J844&lt;=('Ejercicio 3 - TIR'!$D$18-'Ejercicio 3 - TIR'!$C$18)/('Ejercicio 3 - TIR'!$E$18-'Ejercicio 3 - TIR'!$C$18),'Ejercicio 3 - TIR'!$C$18+SQRT(('Ejercicio 3 - TIR'!$E$18-'Ejercicio 3 - TIR'!$C$18)*('Ejercicio 3 - TIR'!$D$18-'Ejercicio 3 - TIR'!$C$18)*J844),'Ejercicio 3 - TIR'!$E$18-SQRT(('Ejercicio 3 - TIR'!$E$18-'Ejercicio 3 - TIR'!$C$18)*('Ejercicio 3 - TIR'!$E$18-'Ejercicio 3 - TIR'!$D$18)*(1-J844)))</f>
        <v>39672.8046656215</v>
      </c>
      <c r="L844" s="17">
        <f ca="1" t="shared" si="6287"/>
        <v>0.461143983539344</v>
      </c>
      <c r="M844" s="18">
        <f ca="1">IF(L844&lt;=('Ejercicio 3 - TIR'!$D$18-'Ejercicio 3 - TIR'!$C$18)/('Ejercicio 3 - TIR'!$E$18-'Ejercicio 3 - TIR'!$C$18),'Ejercicio 3 - TIR'!$C$18+SQRT(('Ejercicio 3 - TIR'!$E$18-'Ejercicio 3 - TIR'!$C$18)*('Ejercicio 3 - TIR'!$D$18-'Ejercicio 3 - TIR'!$C$18)*L844),'Ejercicio 3 - TIR'!$E$18-SQRT(('Ejercicio 3 - TIR'!$E$18-'Ejercicio 3 - TIR'!$C$18)*('Ejercicio 3 - TIR'!$E$18-'Ejercicio 3 - TIR'!$D$18)*(1-L844)))</f>
        <v>38316.9464066388</v>
      </c>
      <c r="N844" s="17">
        <f ca="1" t="shared" ref="N844:R844" si="6288">RAND()</f>
        <v>0.296796603987679</v>
      </c>
      <c r="O844" s="18">
        <f ca="1">IF(N844&lt;=('Ejercicio 3 - TIR'!$D$18-'Ejercicio 3 - TIR'!$C$18)/('Ejercicio 3 - TIR'!$E$18-'Ejercicio 3 - TIR'!$C$18),'Ejercicio 3 - TIR'!$C$18+SQRT(('Ejercicio 3 - TIR'!$E$18-'Ejercicio 3 - TIR'!$C$18)*('Ejercicio 3 - TIR'!$D$18-'Ejercicio 3 - TIR'!$C$18)*N844),'Ejercicio 3 - TIR'!$E$18-SQRT(('Ejercicio 3 - TIR'!$E$18-'Ejercicio 3 - TIR'!$C$18)*('Ejercicio 3 - TIR'!$E$18-'Ejercicio 3 - TIR'!$D$18)*(1-N844)))</f>
        <v>36672.2927542301</v>
      </c>
      <c r="P844" s="17">
        <f ca="1" t="shared" si="6288"/>
        <v>0.603930329380717</v>
      </c>
      <c r="Q844" s="19">
        <f ca="1">IF(P844&lt;=('Ejercicio 3 - TIR'!$D$22-'Ejercicio 3 - TIR'!$C$22)/('Ejercicio 3 - TIR'!$E$22-'Ejercicio 3 - TIR'!$C$22),'Ejercicio 3 - TIR'!$C$22+SQRT(('Ejercicio 3 - TIR'!$E$22-'Ejercicio 3 - TIR'!$C$22)*('Ejercicio 3 - TIR'!$D$22-'Ejercicio 3 - TIR'!$C$22)*P844),'Ejercicio 3 - TIR'!$E$22-SQRT(('Ejercicio 3 - TIR'!$E$22-'Ejercicio 3 - TIR'!$C$22)*('Ejercicio 3 - TIR'!$E$22-'Ejercicio 3 - TIR'!$D$22)*(1-P844)))</f>
        <v>0.15329933695365</v>
      </c>
      <c r="R844" s="17">
        <f ca="1" t="shared" si="6288"/>
        <v>0.759100340320064</v>
      </c>
      <c r="S844" s="19">
        <f ca="1">IF(R844&lt;=('Ejercicio 3 - TIR'!$D$23-'Ejercicio 3 - TIR'!$C$23)/('Ejercicio 3 - TIR'!$E$23-'Ejercicio 3 - TIR'!$C$23),'Ejercicio 3 - TIR'!$C$23+SQRT(('Ejercicio 3 - TIR'!$E$23-'Ejercicio 3 - TIR'!$C$23)*('Ejercicio 3 - TIR'!$D$23-'Ejercicio 3 - TIR'!$C$23)*R844),'Ejercicio 3 - TIR'!$E$23-SQRT(('Ejercicio 3 - TIR'!$E$23-'Ejercicio 3 - TIR'!$C$23)*('Ejercicio 3 - TIR'!$E$23-'Ejercicio 3 - TIR'!$D$23)*(1-R844)))</f>
        <v>0.159176470341849</v>
      </c>
      <c r="T844" s="17">
        <f ca="1" t="shared" ref="T844:X844" si="6289">RAND()</f>
        <v>0.378540316571786</v>
      </c>
      <c r="U844" s="19">
        <f ca="1">IF(T844&lt;=('Ejercicio 3 - TIR'!$D$24-'Ejercicio 3 - TIR'!$C$24)/('Ejercicio 3 - TIR'!$E$24-'Ejercicio 3 - TIR'!$C$24),'Ejercicio 3 - TIR'!$C$24+SQRT(('Ejercicio 3 - TIR'!$E$24-'Ejercicio 3 - TIR'!$C$24)*('Ejercicio 3 - TIR'!$D$24-'Ejercicio 3 - TIR'!$C$24)*T844),'Ejercicio 3 - TIR'!$E$24-SQRT(('Ejercicio 3 - TIR'!$E$24-'Ejercicio 3 - TIR'!$C$24)*('Ejercicio 3 - TIR'!$E$24-'Ejercicio 3 - TIR'!$D$24)*(1-T844)))</f>
        <v>0.178194585735576</v>
      </c>
      <c r="V844" s="17">
        <f ca="1" t="shared" si="6289"/>
        <v>0.291336991237393</v>
      </c>
      <c r="W844" s="19">
        <f ca="1">IF(V844&lt;=('Ejercicio 3 - TIR'!$D$25-'Ejercicio 3 - TIR'!$C$25)/('Ejercicio 3 - TIR'!$E$25-'Ejercicio 3 - TIR'!$C$25),'Ejercicio 3 - TIR'!$C$25+SQRT(('Ejercicio 3 - TIR'!$E$25-'Ejercicio 3 - TIR'!$C$25)*('Ejercicio 3 - TIR'!$D$25-'Ejercicio 3 - TIR'!$C$25)*V844),'Ejercicio 3 - TIR'!$E$25-SQRT(('Ejercicio 3 - TIR'!$E$25-'Ejercicio 3 - TIR'!$C$25)*('Ejercicio 3 - TIR'!$E$25-'Ejercicio 3 - TIR'!$D$25)*(1-V844)))</f>
        <v>0.200197183506662</v>
      </c>
      <c r="X844" s="17">
        <f ca="1" t="shared" si="6289"/>
        <v>0.497100087096153</v>
      </c>
      <c r="Y844" s="19">
        <f ca="1">IF(X844&lt;=('Ejercicio 3 - TIR'!$D$26-'Ejercicio 3 - TIR'!$C$26)/('Ejercicio 3 - TIR'!$E$26-'Ejercicio 3 - TIR'!$C$26),'Ejercicio 3 - TIR'!$C$26+SQRT(('Ejercicio 3 - TIR'!$E$26-'Ejercicio 3 - TIR'!$C$26)*('Ejercicio 3 - TIR'!$D$26-'Ejercicio 3 - TIR'!$C$26)*X844),'Ejercicio 3 - TIR'!$E$26-SQRT(('Ejercicio 3 - TIR'!$E$26-'Ejercicio 3 - TIR'!$C$26)*('Ejercicio 3 - TIR'!$E$26-'Ejercicio 3 - TIR'!$D$26)*(1-X844)))</f>
        <v>0.227888009732109</v>
      </c>
      <c r="Z844" s="17">
        <f ca="1" t="shared" si="6192"/>
        <v>1.15329933695365</v>
      </c>
      <c r="AA844" s="17">
        <f ca="1" t="shared" si="6193"/>
        <v>1.33687745465753</v>
      </c>
      <c r="AB844" s="17">
        <f ca="1" t="shared" si="6194"/>
        <v>1.57510177886946</v>
      </c>
      <c r="AC844" s="17">
        <f ca="1" t="shared" si="6195"/>
        <v>1.89043271873545</v>
      </c>
      <c r="AD844" s="17">
        <f ca="1" t="shared" si="6196"/>
        <v>2.32123966854054</v>
      </c>
      <c r="AE844" s="16">
        <f ca="1" t="shared" si="6197"/>
        <v>4506.98832655974</v>
      </c>
      <c r="AF844" s="16">
        <f ca="1" t="shared" si="6198"/>
        <v>5224.39482025343</v>
      </c>
      <c r="AG844" s="16">
        <f ca="1" t="shared" si="6199"/>
        <v>6155.35369096758</v>
      </c>
      <c r="AH844" s="16">
        <f ca="1" t="shared" si="6200"/>
        <v>7387.63816338663</v>
      </c>
      <c r="AI844" s="16">
        <f ca="1" t="shared" si="6201"/>
        <v>9071.19232106178</v>
      </c>
      <c r="AJ844" s="18">
        <f ca="1" t="shared" si="6202"/>
        <v>43711.0949361598</v>
      </c>
      <c r="AK844" s="18">
        <f ca="1" t="shared" si="6203"/>
        <v>47127.9571407575</v>
      </c>
      <c r="AL844" s="18">
        <f ca="1" t="shared" si="6204"/>
        <v>62488.7052015609</v>
      </c>
      <c r="AM844" s="18">
        <f ca="1" t="shared" si="6205"/>
        <v>72435.6091691428</v>
      </c>
      <c r="AN844" s="18">
        <f ca="1" t="shared" si="6206"/>
        <v>85125.1806774507</v>
      </c>
      <c r="AO844" s="18">
        <f ca="1">C844/'Ejercicio 3 - TIR'!$D$7</f>
        <v>15951.5741738057</v>
      </c>
      <c r="AP844" s="18">
        <f ca="1" t="shared" si="6207"/>
        <v>27759.5207623541</v>
      </c>
      <c r="AQ844" s="18">
        <f ca="1" t="shared" si="6208"/>
        <v>31176.3829669517</v>
      </c>
      <c r="AR844" s="18">
        <f ca="1" t="shared" si="6209"/>
        <v>46537.1310277551</v>
      </c>
      <c r="AS844" s="18">
        <f ca="1" t="shared" si="6210"/>
        <v>56484.0349953371</v>
      </c>
      <c r="AT844" s="18">
        <f ca="1" t="shared" si="6211"/>
        <v>69173.6065036449</v>
      </c>
      <c r="AU844" s="18">
        <f ca="1">AP844*'Ejercicio 3 - TIR'!$D$5</f>
        <v>13879.760381177</v>
      </c>
      <c r="AV844" s="18">
        <f ca="1">AQ844*'Ejercicio 3 - TIR'!$D$5</f>
        <v>15588.1914834759</v>
      </c>
      <c r="AW844" s="18">
        <f ca="1">AR844*'Ejercicio 3 - TIR'!$D$5</f>
        <v>23268.5655138776</v>
      </c>
      <c r="AX844" s="18">
        <f ca="1">AS844*'Ejercicio 3 - TIR'!$D$5</f>
        <v>28242.0174976685</v>
      </c>
      <c r="AY844" s="18">
        <f ca="1">AT844*'Ejercicio 3 - TIR'!$D$5</f>
        <v>34586.8032518225</v>
      </c>
      <c r="AZ844" s="18">
        <f ca="1" t="shared" ref="AZ844:BD844" si="6290">AJ844-AU844-AE844</f>
        <v>25324.346228423</v>
      </c>
      <c r="BA844" s="18">
        <f ca="1" t="shared" si="6290"/>
        <v>26315.3708370282</v>
      </c>
      <c r="BB844" s="18">
        <f ca="1" t="shared" si="6290"/>
        <v>33064.7859967157</v>
      </c>
      <c r="BC844" s="18">
        <f ca="1" t="shared" si="6290"/>
        <v>36805.9535080877</v>
      </c>
      <c r="BD844" s="18">
        <f ca="1" t="shared" si="6290"/>
        <v>41467.1851045664</v>
      </c>
      <c r="BE844" s="18">
        <f ca="1" t="shared" ref="BE844:BI844" si="6291">AZ844/Z844</f>
        <v>21958.1728845135</v>
      </c>
      <c r="BF844" s="18">
        <f ca="1" t="shared" si="6291"/>
        <v>19684.2057178453</v>
      </c>
      <c r="BG844" s="18">
        <f ca="1" t="shared" si="6291"/>
        <v>20992.1583736946</v>
      </c>
      <c r="BH844" s="18">
        <f ca="1" t="shared" si="6291"/>
        <v>19469.5918787884</v>
      </c>
      <c r="BI844" s="18">
        <f ca="1" t="shared" si="6291"/>
        <v>17864.2411064079</v>
      </c>
      <c r="BJ844" s="18">
        <f ca="1" t="shared" si="6214"/>
        <v>68244.2618288865</v>
      </c>
      <c r="BK844" s="18">
        <f ca="1" t="shared" si="6215"/>
        <v>37027.4267479046</v>
      </c>
      <c r="BL844" s="18">
        <f ca="1" t="shared" si="6216"/>
        <v>105271.688576791</v>
      </c>
      <c r="BM844" s="18">
        <f ca="1">BK844*'Ejercicio 3 - TIR'!$D$5</f>
        <v>18513.7133739523</v>
      </c>
      <c r="BN844" s="18">
        <f ca="1" t="shared" si="6217"/>
        <v>86757.9752028388</v>
      </c>
      <c r="BO844" s="18">
        <f ca="1" t="shared" si="6218"/>
        <v>37375.707635303</v>
      </c>
      <c r="BP844" s="18">
        <f ca="1" t="shared" si="6219"/>
        <v>-109157.791417429</v>
      </c>
      <c r="BQ844" s="18">
        <f ca="1" t="shared" ref="BQ844:BT844" si="6292">BE844</f>
        <v>21958.1728845135</v>
      </c>
      <c r="BR844" s="18">
        <f ca="1" t="shared" si="6292"/>
        <v>19684.2057178453</v>
      </c>
      <c r="BS844" s="18">
        <f ca="1" t="shared" si="6292"/>
        <v>20992.1583736946</v>
      </c>
      <c r="BT844" s="18">
        <f ca="1" t="shared" si="6292"/>
        <v>19469.5918787884</v>
      </c>
      <c r="BU844" s="18">
        <f ca="1" t="shared" si="6221"/>
        <v>55239.9487417109</v>
      </c>
      <c r="BV844" s="20">
        <f ca="1" t="shared" si="6222"/>
        <v>6.97972401771259</v>
      </c>
    </row>
    <row r="845" ht="15" customHeight="1" spans="1:74">
      <c r="A845" s="16">
        <v>844</v>
      </c>
      <c r="B845" s="17">
        <f ca="1" t="shared" ref="B845:F845" si="6293">RAND()</f>
        <v>0.0698337383774212</v>
      </c>
      <c r="C845" s="18">
        <f ca="1">IF(B845&lt;=('Ejercicio 3 - TIR'!$D$13-'Ejercicio 3 - TIR'!$C$13)/('Ejercicio 3 - TIR'!$E$13-'Ejercicio 3 - TIR'!$C$13),'Ejercicio 3 - TIR'!$C$13+SQRT(('Ejercicio 3 - TIR'!$E$13-'Ejercicio 3 - TIR'!$C$13)*('Ejercicio 3 - TIR'!$D$13-'Ejercicio 3 - TIR'!$C$13)*B845),'Ejercicio 3 - TIR'!$E$13-SQRT(('Ejercicio 3 - TIR'!$E$13-'Ejercicio 3 - TIR'!$C$13)*('Ejercicio 3 - TIR'!$E$13-'Ejercicio 3 - TIR'!$D$13)*(1-B845)))</f>
        <v>65285.2147875908</v>
      </c>
      <c r="D845" s="17">
        <f ca="1" t="shared" si="6293"/>
        <v>0.326538621824566</v>
      </c>
      <c r="E845" s="18">
        <f ca="1">IF(D845&lt;=('Ejercicio 3 - TIR'!$D$14-'Ejercicio 3 - TIR'!$C$14)/('Ejercicio 3 - TIR'!$E$14-'Ejercicio 3 - TIR'!$C$14),'Ejercicio 3 - TIR'!$C$14+SQRT(('Ejercicio 3 - TIR'!$E$14-'Ejercicio 3 - TIR'!$C$14)*('Ejercicio 3 - TIR'!$D$14-'Ejercicio 3 - TIR'!$C$14)*D845),'Ejercicio 3 - TIR'!$E$14-SQRT(('Ejercicio 3 - TIR'!$E$14-'Ejercicio 3 - TIR'!$C$14)*('Ejercicio 3 - TIR'!$E$14-'Ejercicio 3 - TIR'!$D$14)*(1-D845)))</f>
        <v>29948.7772870521</v>
      </c>
      <c r="F845" s="17">
        <f ca="1" t="shared" si="6293"/>
        <v>0.581228755899091</v>
      </c>
      <c r="G845" s="18">
        <f ca="1">IF(F845&lt;=('Ejercicio 3 - TIR'!$D$18-'Ejercicio 3 - TIR'!$C$18)/('Ejercicio 3 - TIR'!$E$18-'Ejercicio 3 - TIR'!$C$18),'Ejercicio 3 - TIR'!$C$18+SQRT(('Ejercicio 3 - TIR'!$E$18-'Ejercicio 3 - TIR'!$C$18)*('Ejercicio 3 - TIR'!$D$18-'Ejercicio 3 - TIR'!$C$18)*F845),'Ejercicio 3 - TIR'!$E$18-SQRT(('Ejercicio 3 - TIR'!$E$18-'Ejercicio 3 - TIR'!$C$18)*('Ejercicio 3 - TIR'!$E$18-'Ejercicio 3 - TIR'!$D$18)*(1-F845)))</f>
        <v>39337.2540602076</v>
      </c>
      <c r="H845" s="17">
        <f ca="1" t="shared" ref="H845:L845" si="6294">RAND()</f>
        <v>0.772949772708956</v>
      </c>
      <c r="I845" s="18">
        <f ca="1">IF(H845&lt;=('Ejercicio 3 - TIR'!$D$18-'Ejercicio 3 - TIR'!$C$18)/('Ejercicio 3 - TIR'!$E$18-'Ejercicio 3 - TIR'!$C$18),'Ejercicio 3 - TIR'!$C$18+SQRT(('Ejercicio 3 - TIR'!$E$18-'Ejercicio 3 - TIR'!$C$18)*('Ejercicio 3 - TIR'!$D$18-'Ejercicio 3 - TIR'!$C$18)*H845),'Ejercicio 3 - TIR'!$E$18-SQRT(('Ejercicio 3 - TIR'!$E$18-'Ejercicio 3 - TIR'!$C$18)*('Ejercicio 3 - TIR'!$E$18-'Ejercicio 3 - TIR'!$D$18)*(1-H845)))</f>
        <v>40873.4073320925</v>
      </c>
      <c r="J845" s="17">
        <f ca="1" t="shared" si="6294"/>
        <v>0.173820341905179</v>
      </c>
      <c r="K845" s="18">
        <f ca="1">IF(J845&lt;=('Ejercicio 3 - TIR'!$D$18-'Ejercicio 3 - TIR'!$C$18)/('Ejercicio 3 - TIR'!$E$18-'Ejercicio 3 - TIR'!$C$18),'Ejercicio 3 - TIR'!$C$18+SQRT(('Ejercicio 3 - TIR'!$E$18-'Ejercicio 3 - TIR'!$C$18)*('Ejercicio 3 - TIR'!$D$18-'Ejercicio 3 - TIR'!$C$18)*J845),'Ejercicio 3 - TIR'!$E$18-SQRT(('Ejercicio 3 - TIR'!$E$18-'Ejercicio 3 - TIR'!$C$18)*('Ejercicio 3 - TIR'!$E$18-'Ejercicio 3 - TIR'!$D$18)*(1-J845)))</f>
        <v>35106.1777569702</v>
      </c>
      <c r="L845" s="17">
        <f ca="1" t="shared" si="6294"/>
        <v>0.852689153912897</v>
      </c>
      <c r="M845" s="18">
        <f ca="1">IF(L845&lt;=('Ejercicio 3 - TIR'!$D$18-'Ejercicio 3 - TIR'!$C$18)/('Ejercicio 3 - TIR'!$E$18-'Ejercicio 3 - TIR'!$C$18),'Ejercicio 3 - TIR'!$C$18+SQRT(('Ejercicio 3 - TIR'!$E$18-'Ejercicio 3 - TIR'!$C$18)*('Ejercicio 3 - TIR'!$D$18-'Ejercicio 3 - TIR'!$C$18)*L845),'Ejercicio 3 - TIR'!$E$18-SQRT(('Ejercicio 3 - TIR'!$E$18-'Ejercicio 3 - TIR'!$C$18)*('Ejercicio 3 - TIR'!$E$18-'Ejercicio 3 - TIR'!$D$18)*(1-L845)))</f>
        <v>41676.0996620638</v>
      </c>
      <c r="N845" s="17">
        <f ca="1" t="shared" ref="N845:R845" si="6295">RAND()</f>
        <v>0.558257872821613</v>
      </c>
      <c r="O845" s="18">
        <f ca="1">IF(N845&lt;=('Ejercicio 3 - TIR'!$D$18-'Ejercicio 3 - TIR'!$C$18)/('Ejercicio 3 - TIR'!$E$18-'Ejercicio 3 - TIR'!$C$18),'Ejercicio 3 - TIR'!$C$18+SQRT(('Ejercicio 3 - TIR'!$E$18-'Ejercicio 3 - TIR'!$C$18)*('Ejercicio 3 - TIR'!$D$18-'Ejercicio 3 - TIR'!$C$18)*N845),'Ejercicio 3 - TIR'!$E$18-SQRT(('Ejercicio 3 - TIR'!$E$18-'Ejercicio 3 - TIR'!$C$18)*('Ejercicio 3 - TIR'!$E$18-'Ejercicio 3 - TIR'!$D$18)*(1-N845)))</f>
        <v>39150.8841607378</v>
      </c>
      <c r="P845" s="17">
        <f ca="1" t="shared" si="6295"/>
        <v>0.354812566894369</v>
      </c>
      <c r="Q845" s="19">
        <f ca="1">IF(P845&lt;=('Ejercicio 3 - TIR'!$D$22-'Ejercicio 3 - TIR'!$C$22)/('Ejercicio 3 - TIR'!$E$22-'Ejercicio 3 - TIR'!$C$22),'Ejercicio 3 - TIR'!$C$22+SQRT(('Ejercicio 3 - TIR'!$E$22-'Ejercicio 3 - TIR'!$C$22)*('Ejercicio 3 - TIR'!$D$22-'Ejercicio 3 - TIR'!$C$22)*P845),'Ejercicio 3 - TIR'!$E$22-SQRT(('Ejercicio 3 - TIR'!$E$22-'Ejercicio 3 - TIR'!$C$22)*('Ejercicio 3 - TIR'!$E$22-'Ejercicio 3 - TIR'!$D$22)*(1-P845)))</f>
        <v>0.145271775173301</v>
      </c>
      <c r="R845" s="17">
        <f ca="1" t="shared" si="6295"/>
        <v>0.472442237857097</v>
      </c>
      <c r="S845" s="19">
        <f ca="1">IF(R845&lt;=('Ejercicio 3 - TIR'!$D$23-'Ejercicio 3 - TIR'!$C$23)/('Ejercicio 3 - TIR'!$E$23-'Ejercicio 3 - TIR'!$C$23),'Ejercicio 3 - TIR'!$C$23+SQRT(('Ejercicio 3 - TIR'!$E$23-'Ejercicio 3 - TIR'!$C$23)*('Ejercicio 3 - TIR'!$D$23-'Ejercicio 3 - TIR'!$C$23)*R845),'Ejercicio 3 - TIR'!$E$23-SQRT(('Ejercicio 3 - TIR'!$E$23-'Ejercicio 3 - TIR'!$C$23)*('Ejercicio 3 - TIR'!$E$23-'Ejercicio 3 - TIR'!$D$23)*(1-R845)))</f>
        <v>0.149161550509923</v>
      </c>
      <c r="T845" s="17">
        <f ca="1" t="shared" ref="T845:X845" si="6296">RAND()</f>
        <v>0.303512003248778</v>
      </c>
      <c r="U845" s="19">
        <f ca="1">IF(T845&lt;=('Ejercicio 3 - TIR'!$D$24-'Ejercicio 3 - TIR'!$C$24)/('Ejercicio 3 - TIR'!$E$24-'Ejercicio 3 - TIR'!$C$24),'Ejercicio 3 - TIR'!$C$24+SQRT(('Ejercicio 3 - TIR'!$E$24-'Ejercicio 3 - TIR'!$C$24)*('Ejercicio 3 - TIR'!$D$24-'Ejercicio 3 - TIR'!$C$24)*T845),'Ejercicio 3 - TIR'!$E$24-SQRT(('Ejercicio 3 - TIR'!$E$24-'Ejercicio 3 - TIR'!$C$24)*('Ejercicio 3 - TIR'!$E$24-'Ejercicio 3 - TIR'!$D$24)*(1-T845)))</f>
        <v>0.17524629095179</v>
      </c>
      <c r="V845" s="17">
        <f ca="1" t="shared" si="6296"/>
        <v>0.783715384333772</v>
      </c>
      <c r="W845" s="19">
        <f ca="1">IF(V845&lt;=('Ejercicio 3 - TIR'!$D$25-'Ejercicio 3 - TIR'!$C$25)/('Ejercicio 3 - TIR'!$E$25-'Ejercicio 3 - TIR'!$C$25),'Ejercicio 3 - TIR'!$C$25+SQRT(('Ejercicio 3 - TIR'!$E$25-'Ejercicio 3 - TIR'!$C$25)*('Ejercicio 3 - TIR'!$D$25-'Ejercicio 3 - TIR'!$C$25)*V845),'Ejercicio 3 - TIR'!$E$25-SQRT(('Ejercicio 3 - TIR'!$E$25-'Ejercicio 3 - TIR'!$C$25)*('Ejercicio 3 - TIR'!$E$25-'Ejercicio 3 - TIR'!$D$25)*(1-V845)))</f>
        <v>0.222486436893201</v>
      </c>
      <c r="X845" s="17">
        <f ca="1" t="shared" si="6296"/>
        <v>0.173539011042859</v>
      </c>
      <c r="Y845" s="19">
        <f ca="1">IF(X845&lt;=('Ejercicio 3 - TIR'!$D$26-'Ejercicio 3 - TIR'!$C$26)/('Ejercicio 3 - TIR'!$E$26-'Ejercicio 3 - TIR'!$C$26),'Ejercicio 3 - TIR'!$C$26+SQRT(('Ejercicio 3 - TIR'!$E$26-'Ejercicio 3 - TIR'!$C$26)*('Ejercicio 3 - TIR'!$D$26-'Ejercicio 3 - TIR'!$C$26)*X845),'Ejercicio 3 - TIR'!$E$26-SQRT(('Ejercicio 3 - TIR'!$E$26-'Ejercicio 3 - TIR'!$C$26)*('Ejercicio 3 - TIR'!$E$26-'Ejercicio 3 - TIR'!$D$26)*(1-X845)))</f>
        <v>0.211646138912418</v>
      </c>
      <c r="Z845" s="17">
        <f ca="1" t="shared" si="6192"/>
        <v>1.1452717751733</v>
      </c>
      <c r="AA845" s="17">
        <f ca="1" t="shared" si="6193"/>
        <v>1.3161022889134</v>
      </c>
      <c r="AB845" s="17">
        <f ca="1" t="shared" si="6194"/>
        <v>1.54674433355864</v>
      </c>
      <c r="AC845" s="17">
        <f ca="1" t="shared" si="6195"/>
        <v>1.89087396911685</v>
      </c>
      <c r="AD845" s="17">
        <f ca="1" t="shared" si="6196"/>
        <v>2.29107014385043</v>
      </c>
      <c r="AE845" s="16">
        <f ca="1" t="shared" si="6197"/>
        <v>4350.71204075989</v>
      </c>
      <c r="AF845" s="16">
        <f ca="1" t="shared" si="6198"/>
        <v>4999.67099458182</v>
      </c>
      <c r="AG845" s="16">
        <f ca="1" t="shared" si="6199"/>
        <v>5875.84479236153</v>
      </c>
      <c r="AH845" s="16">
        <f ca="1" t="shared" si="6200"/>
        <v>7183.14056395152</v>
      </c>
      <c r="AI845" s="16">
        <f ca="1" t="shared" si="6201"/>
        <v>8703.42452957703</v>
      </c>
      <c r="AJ845" s="18">
        <f ca="1" t="shared" si="6202"/>
        <v>45051.8467879771</v>
      </c>
      <c r="AK845" s="18">
        <f ca="1" t="shared" si="6203"/>
        <v>53793.5849454567</v>
      </c>
      <c r="AL845" s="18">
        <f ca="1" t="shared" si="6204"/>
        <v>54300.2815184959</v>
      </c>
      <c r="AM845" s="18">
        <f ca="1" t="shared" si="6205"/>
        <v>78804.2519853158</v>
      </c>
      <c r="AN845" s="18">
        <f ca="1" t="shared" si="6206"/>
        <v>89697.4218060129</v>
      </c>
      <c r="AO845" s="18">
        <f ca="1">C845/'Ejercicio 3 - TIR'!$D$7</f>
        <v>13057.0429575182</v>
      </c>
      <c r="AP845" s="18">
        <f ca="1" t="shared" si="6207"/>
        <v>31994.8038304589</v>
      </c>
      <c r="AQ845" s="18">
        <f ca="1" t="shared" si="6208"/>
        <v>40736.5419879386</v>
      </c>
      <c r="AR845" s="18">
        <f ca="1" t="shared" si="6209"/>
        <v>41243.2385609777</v>
      </c>
      <c r="AS845" s="18">
        <f ca="1" t="shared" si="6210"/>
        <v>65747.2090277976</v>
      </c>
      <c r="AT845" s="18">
        <f ca="1" t="shared" si="6211"/>
        <v>76640.3788484948</v>
      </c>
      <c r="AU845" s="18">
        <f ca="1">AP845*'Ejercicio 3 - TIR'!$D$5</f>
        <v>15997.4019152295</v>
      </c>
      <c r="AV845" s="18">
        <f ca="1">AQ845*'Ejercicio 3 - TIR'!$D$5</f>
        <v>20368.2709939693</v>
      </c>
      <c r="AW845" s="18">
        <f ca="1">AR845*'Ejercicio 3 - TIR'!$D$5</f>
        <v>20621.6192804888</v>
      </c>
      <c r="AX845" s="18">
        <f ca="1">AS845*'Ejercicio 3 - TIR'!$D$5</f>
        <v>32873.6045138988</v>
      </c>
      <c r="AY845" s="18">
        <f ca="1">AT845*'Ejercicio 3 - TIR'!$D$5</f>
        <v>38320.1894242474</v>
      </c>
      <c r="AZ845" s="18">
        <f ca="1" t="shared" ref="AZ845:BD845" si="6297">AJ845-AU845-AE845</f>
        <v>24703.7328319877</v>
      </c>
      <c r="BA845" s="18">
        <f ca="1" t="shared" si="6297"/>
        <v>28425.6429569056</v>
      </c>
      <c r="BB845" s="18">
        <f ca="1" t="shared" si="6297"/>
        <v>27802.8174456455</v>
      </c>
      <c r="BC845" s="18">
        <f ca="1" t="shared" si="6297"/>
        <v>38747.5069074654</v>
      </c>
      <c r="BD845" s="18">
        <f ca="1" t="shared" si="6297"/>
        <v>42673.8078521885</v>
      </c>
      <c r="BE845" s="18">
        <f ca="1" t="shared" ref="BE845:BI845" si="6298">AZ845/Z845</f>
        <v>21570.1926542716</v>
      </c>
      <c r="BF845" s="18">
        <f ca="1" t="shared" si="6298"/>
        <v>21598.3538637976</v>
      </c>
      <c r="BG845" s="18">
        <f ca="1" t="shared" si="6298"/>
        <v>17975.0569259748</v>
      </c>
      <c r="BH845" s="18">
        <f ca="1" t="shared" si="6298"/>
        <v>20491.8506152808</v>
      </c>
      <c r="BI845" s="18">
        <f ca="1" t="shared" si="6298"/>
        <v>18626.1463738818</v>
      </c>
      <c r="BJ845" s="18">
        <f ca="1" t="shared" si="6214"/>
        <v>68614.7494871908</v>
      </c>
      <c r="BK845" s="18">
        <f ca="1" t="shared" si="6215"/>
        <v>29914.6012869423</v>
      </c>
      <c r="BL845" s="18">
        <f ca="1" t="shared" si="6216"/>
        <v>98529.3507741331</v>
      </c>
      <c r="BM845" s="18">
        <f ca="1">BK845*'Ejercicio 3 - TIR'!$D$5</f>
        <v>14957.3006434712</v>
      </c>
      <c r="BN845" s="18">
        <f ca="1" t="shared" si="6217"/>
        <v>83572.050130662</v>
      </c>
      <c r="BO845" s="18">
        <f ca="1" t="shared" si="6218"/>
        <v>36477.2987658112</v>
      </c>
      <c r="BP845" s="18">
        <f ca="1" t="shared" si="6219"/>
        <v>-95233.9920746429</v>
      </c>
      <c r="BQ845" s="18">
        <f ca="1" t="shared" ref="BQ845:BT845" si="6299">BE845</f>
        <v>21570.1926542716</v>
      </c>
      <c r="BR845" s="18">
        <f ca="1" t="shared" si="6299"/>
        <v>21598.3538637976</v>
      </c>
      <c r="BS845" s="18">
        <f ca="1" t="shared" si="6299"/>
        <v>17975.0569259748</v>
      </c>
      <c r="BT845" s="18">
        <f ca="1" t="shared" si="6299"/>
        <v>20491.8506152808</v>
      </c>
      <c r="BU845" s="18">
        <f ca="1" t="shared" si="6221"/>
        <v>55103.445139693</v>
      </c>
      <c r="BV845" s="20">
        <f ca="1" t="shared" si="6222"/>
        <v>11.3851714868403</v>
      </c>
    </row>
    <row r="846" ht="15" customHeight="1" spans="1:74">
      <c r="A846" s="16">
        <v>845</v>
      </c>
      <c r="B846" s="17">
        <f ca="1" t="shared" ref="B846:F846" si="6300">RAND()</f>
        <v>0.430818686056705</v>
      </c>
      <c r="C846" s="18">
        <f ca="1">IF(B846&lt;=('Ejercicio 3 - TIR'!$D$13-'Ejercicio 3 - TIR'!$C$13)/('Ejercicio 3 - TIR'!$E$13-'Ejercicio 3 - TIR'!$C$13),'Ejercicio 3 - TIR'!$C$13+SQRT(('Ejercicio 3 - TIR'!$E$13-'Ejercicio 3 - TIR'!$C$13)*('Ejercicio 3 - TIR'!$D$13-'Ejercicio 3 - TIR'!$C$13)*B846),'Ejercicio 3 - TIR'!$E$13-SQRT(('Ejercicio 3 - TIR'!$E$13-'Ejercicio 3 - TIR'!$C$13)*('Ejercicio 3 - TIR'!$E$13-'Ejercicio 3 - TIR'!$D$13)*(1-B846)))</f>
        <v>73865.395033941</v>
      </c>
      <c r="D846" s="17">
        <f ca="1" t="shared" si="6300"/>
        <v>0.71468033412965</v>
      </c>
      <c r="E846" s="18">
        <f ca="1">IF(D846&lt;=('Ejercicio 3 - TIR'!$D$14-'Ejercicio 3 - TIR'!$C$14)/('Ejercicio 3 - TIR'!$E$14-'Ejercicio 3 - TIR'!$C$14),'Ejercicio 3 - TIR'!$C$14+SQRT(('Ejercicio 3 - TIR'!$E$14-'Ejercicio 3 - TIR'!$C$14)*('Ejercicio 3 - TIR'!$D$14-'Ejercicio 3 - TIR'!$C$14)*D846),'Ejercicio 3 - TIR'!$E$14-SQRT(('Ejercicio 3 - TIR'!$E$14-'Ejercicio 3 - TIR'!$C$14)*('Ejercicio 3 - TIR'!$E$14-'Ejercicio 3 - TIR'!$D$14)*(1-D846)))</f>
        <v>33457.9857933086</v>
      </c>
      <c r="F846" s="17">
        <f ca="1" t="shared" si="6300"/>
        <v>0.39758957911731</v>
      </c>
      <c r="G846" s="18">
        <f ca="1">IF(F846&lt;=('Ejercicio 3 - TIR'!$D$18-'Ejercicio 3 - TIR'!$C$18)/('Ejercicio 3 - TIR'!$E$18-'Ejercicio 3 - TIR'!$C$18),'Ejercicio 3 - TIR'!$C$18+SQRT(('Ejercicio 3 - TIR'!$E$18-'Ejercicio 3 - TIR'!$C$18)*('Ejercicio 3 - TIR'!$D$18-'Ejercicio 3 - TIR'!$C$18)*F846),'Ejercicio 3 - TIR'!$E$18-SQRT(('Ejercicio 3 - TIR'!$E$18-'Ejercicio 3 - TIR'!$C$18)*('Ejercicio 3 - TIR'!$E$18-'Ejercicio 3 - TIR'!$D$18)*(1-F846)))</f>
        <v>37722.5926260289</v>
      </c>
      <c r="H846" s="17">
        <f ca="1" t="shared" ref="H846:L846" si="6301">RAND()</f>
        <v>0.544501640831768</v>
      </c>
      <c r="I846" s="18">
        <f ca="1">IF(H846&lt;=('Ejercicio 3 - TIR'!$D$18-'Ejercicio 3 - TIR'!$C$18)/('Ejercicio 3 - TIR'!$E$18-'Ejercicio 3 - TIR'!$C$18),'Ejercicio 3 - TIR'!$C$18+SQRT(('Ejercicio 3 - TIR'!$E$18-'Ejercicio 3 - TIR'!$C$18)*('Ejercicio 3 - TIR'!$D$18-'Ejercicio 3 - TIR'!$C$18)*H846),'Ejercicio 3 - TIR'!$E$18-SQRT(('Ejercicio 3 - TIR'!$E$18-'Ejercicio 3 - TIR'!$C$18)*('Ejercicio 3 - TIR'!$E$18-'Ejercicio 3 - TIR'!$D$18)*(1-H846)))</f>
        <v>39037.4358158034</v>
      </c>
      <c r="J846" s="17">
        <f ca="1" t="shared" si="6301"/>
        <v>0.289406314999437</v>
      </c>
      <c r="K846" s="18">
        <f ca="1">IF(J846&lt;=('Ejercicio 3 - TIR'!$D$18-'Ejercicio 3 - TIR'!$C$18)/('Ejercicio 3 - TIR'!$E$18-'Ejercicio 3 - TIR'!$C$18),'Ejercicio 3 - TIR'!$C$18+SQRT(('Ejercicio 3 - TIR'!$E$18-'Ejercicio 3 - TIR'!$C$18)*('Ejercicio 3 - TIR'!$D$18-'Ejercicio 3 - TIR'!$C$18)*J846),'Ejercicio 3 - TIR'!$E$18-SQRT(('Ejercicio 3 - TIR'!$E$18-'Ejercicio 3 - TIR'!$C$18)*('Ejercicio 3 - TIR'!$E$18-'Ejercicio 3 - TIR'!$D$18)*(1-J846)))</f>
        <v>36588.6984488528</v>
      </c>
      <c r="L846" s="17">
        <f ca="1" t="shared" si="6301"/>
        <v>0.326082029881333</v>
      </c>
      <c r="M846" s="18">
        <f ca="1">IF(L846&lt;=('Ejercicio 3 - TIR'!$D$18-'Ejercicio 3 - TIR'!$C$18)/('Ejercicio 3 - TIR'!$E$18-'Ejercicio 3 - TIR'!$C$18),'Ejercicio 3 - TIR'!$C$18+SQRT(('Ejercicio 3 - TIR'!$E$18-'Ejercicio 3 - TIR'!$C$18)*('Ejercicio 3 - TIR'!$D$18-'Ejercicio 3 - TIR'!$C$18)*L846),'Ejercicio 3 - TIR'!$E$18-SQRT(('Ejercicio 3 - TIR'!$E$18-'Ejercicio 3 - TIR'!$C$18)*('Ejercicio 3 - TIR'!$E$18-'Ejercicio 3 - TIR'!$D$18)*(1-L846)))</f>
        <v>36993.7332292703</v>
      </c>
      <c r="N846" s="17">
        <f ca="1" t="shared" ref="N846:R846" si="6302">RAND()</f>
        <v>0.209680340495492</v>
      </c>
      <c r="O846" s="18">
        <f ca="1">IF(N846&lt;=('Ejercicio 3 - TIR'!$D$18-'Ejercicio 3 - TIR'!$C$18)/('Ejercicio 3 - TIR'!$E$18-'Ejercicio 3 - TIR'!$C$18),'Ejercicio 3 - TIR'!$C$18+SQRT(('Ejercicio 3 - TIR'!$E$18-'Ejercicio 3 - TIR'!$C$18)*('Ejercicio 3 - TIR'!$D$18-'Ejercicio 3 - TIR'!$C$18)*N846),'Ejercicio 3 - TIR'!$E$18-SQRT(('Ejercicio 3 - TIR'!$E$18-'Ejercicio 3 - TIR'!$C$18)*('Ejercicio 3 - TIR'!$E$18-'Ejercicio 3 - TIR'!$D$18)*(1-N846)))</f>
        <v>35608.2128235583</v>
      </c>
      <c r="P846" s="17">
        <f ca="1" t="shared" si="6302"/>
        <v>0.310591002259606</v>
      </c>
      <c r="Q846" s="19">
        <f ca="1">IF(P846&lt;=('Ejercicio 3 - TIR'!$D$22-'Ejercicio 3 - TIR'!$C$22)/('Ejercicio 3 - TIR'!$E$22-'Ejercicio 3 - TIR'!$C$22),'Ejercicio 3 - TIR'!$C$22+SQRT(('Ejercicio 3 - TIR'!$E$22-'Ejercicio 3 - TIR'!$C$22)*('Ejercicio 3 - TIR'!$D$22-'Ejercicio 3 - TIR'!$C$22)*P846),'Ejercicio 3 - TIR'!$E$22-SQRT(('Ejercicio 3 - TIR'!$E$22-'Ejercicio 3 - TIR'!$C$22)*('Ejercicio 3 - TIR'!$E$22-'Ejercicio 3 - TIR'!$D$22)*(1-P846)))</f>
        <v>0.143644530108828</v>
      </c>
      <c r="R846" s="17">
        <f ca="1" t="shared" si="6302"/>
        <v>0.611888679919653</v>
      </c>
      <c r="S846" s="19">
        <f ca="1">IF(R846&lt;=('Ejercicio 3 - TIR'!$D$23-'Ejercicio 3 - TIR'!$C$23)/('Ejercicio 3 - TIR'!$E$23-'Ejercicio 3 - TIR'!$C$23),'Ejercicio 3 - TIR'!$C$23+SQRT(('Ejercicio 3 - TIR'!$E$23-'Ejercicio 3 - TIR'!$C$23)*('Ejercicio 3 - TIR'!$D$23-'Ejercicio 3 - TIR'!$C$23)*R846),'Ejercicio 3 - TIR'!$E$23-SQRT(('Ejercicio 3 - TIR'!$E$23-'Ejercicio 3 - TIR'!$C$23)*('Ejercicio 3 - TIR'!$E$23-'Ejercicio 3 - TIR'!$D$23)*(1-R846)))</f>
        <v>0.153568950528883</v>
      </c>
      <c r="T846" s="17">
        <f ca="1" t="shared" ref="T846:X846" si="6303">RAND()</f>
        <v>0.138217943453613</v>
      </c>
      <c r="U846" s="19">
        <f ca="1">IF(T846&lt;=('Ejercicio 3 - TIR'!$D$24-'Ejercicio 3 - TIR'!$C$24)/('Ejercicio 3 - TIR'!$E$24-'Ejercicio 3 - TIR'!$C$24),'Ejercicio 3 - TIR'!$C$24+SQRT(('Ejercicio 3 - TIR'!$E$24-'Ejercicio 3 - TIR'!$C$24)*('Ejercicio 3 - TIR'!$D$24-'Ejercicio 3 - TIR'!$C$24)*T846),'Ejercicio 3 - TIR'!$E$24-SQRT(('Ejercicio 3 - TIR'!$E$24-'Ejercicio 3 - TIR'!$C$24)*('Ejercicio 3 - TIR'!$E$24-'Ejercicio 3 - TIR'!$D$24)*(1-T846)))</f>
        <v>0.167036950468103</v>
      </c>
      <c r="V846" s="17">
        <f ca="1" t="shared" si="6303"/>
        <v>0.131718612285723</v>
      </c>
      <c r="W846" s="19">
        <f ca="1">IF(V846&lt;=('Ejercicio 3 - TIR'!$D$25-'Ejercicio 3 - TIR'!$C$25)/('Ejercicio 3 - TIR'!$E$25-'Ejercicio 3 - TIR'!$C$25),'Ejercicio 3 - TIR'!$C$25+SQRT(('Ejercicio 3 - TIR'!$E$25-'Ejercicio 3 - TIR'!$C$25)*('Ejercicio 3 - TIR'!$D$25-'Ejercicio 3 - TIR'!$C$25)*V846),'Ejercicio 3 - TIR'!$E$25-SQRT(('Ejercicio 3 - TIR'!$E$25-'Ejercicio 3 - TIR'!$C$25)*('Ejercicio 3 - TIR'!$E$25-'Ejercicio 3 - TIR'!$D$25)*(1-V846)))</f>
        <v>0.193579619184646</v>
      </c>
      <c r="X846" s="17">
        <f ca="1" t="shared" si="6303"/>
        <v>0.722632334126833</v>
      </c>
      <c r="Y846" s="19">
        <f ca="1">IF(X846&lt;=('Ejercicio 3 - TIR'!$D$26-'Ejercicio 3 - TIR'!$C$26)/('Ejercicio 3 - TIR'!$E$26-'Ejercicio 3 - TIR'!$C$26),'Ejercicio 3 - TIR'!$C$26+SQRT(('Ejercicio 3 - TIR'!$E$26-'Ejercicio 3 - TIR'!$C$26)*('Ejercicio 3 - TIR'!$D$26-'Ejercicio 3 - TIR'!$C$26)*X846),'Ejercicio 3 - TIR'!$E$26-SQRT(('Ejercicio 3 - TIR'!$E$26-'Ejercicio 3 - TIR'!$C$26)*('Ejercicio 3 - TIR'!$E$26-'Ejercicio 3 - TIR'!$D$26)*(1-X846)))</f>
        <v>0.241298767516846</v>
      </c>
      <c r="Z846" s="17">
        <f ca="1" t="shared" si="6192"/>
        <v>1.14364453010883</v>
      </c>
      <c r="AA846" s="17">
        <f ca="1" t="shared" si="6193"/>
        <v>1.31927282037574</v>
      </c>
      <c r="AB846" s="17">
        <f ca="1" t="shared" si="6194"/>
        <v>1.53964012912676</v>
      </c>
      <c r="AC846" s="17">
        <f ca="1" t="shared" si="6195"/>
        <v>1.83768307900451</v>
      </c>
      <c r="AD846" s="17">
        <f ca="1" t="shared" si="6196"/>
        <v>2.28111374105486</v>
      </c>
      <c r="AE846" s="16">
        <f ca="1" t="shared" si="6197"/>
        <v>4806.05664766766</v>
      </c>
      <c r="AF846" s="16">
        <f ca="1" t="shared" si="6198"/>
        <v>5544.11772323235</v>
      </c>
      <c r="AG846" s="16">
        <f ca="1" t="shared" si="6199"/>
        <v>6470.19024075724</v>
      </c>
      <c r="AH846" s="16">
        <f ca="1" t="shared" si="6200"/>
        <v>7722.68720361525</v>
      </c>
      <c r="AI846" s="16">
        <f ca="1" t="shared" si="6201"/>
        <v>9586.16210776573</v>
      </c>
      <c r="AJ846" s="18">
        <f ca="1" t="shared" si="6202"/>
        <v>43141.2367182816</v>
      </c>
      <c r="AK846" s="18">
        <f ca="1" t="shared" si="6203"/>
        <v>51501.0280489518</v>
      </c>
      <c r="AL846" s="18">
        <f ca="1" t="shared" si="6204"/>
        <v>56333.4284043717</v>
      </c>
      <c r="AM846" s="18">
        <f ca="1" t="shared" si="6205"/>
        <v>67982.757584637</v>
      </c>
      <c r="AN846" s="18">
        <f ca="1" t="shared" si="6206"/>
        <v>81226.3835662249</v>
      </c>
      <c r="AO846" s="18">
        <f ca="1">C846/'Ejercicio 3 - TIR'!$D$7</f>
        <v>14773.0790067882</v>
      </c>
      <c r="AP846" s="18">
        <f ca="1" t="shared" si="6207"/>
        <v>28368.1577114934</v>
      </c>
      <c r="AQ846" s="18">
        <f ca="1" t="shared" si="6208"/>
        <v>36727.9490421636</v>
      </c>
      <c r="AR846" s="18">
        <f ca="1" t="shared" si="6209"/>
        <v>41560.3493975835</v>
      </c>
      <c r="AS846" s="18">
        <f ca="1" t="shared" si="6210"/>
        <v>53209.6785778488</v>
      </c>
      <c r="AT846" s="18">
        <f ca="1" t="shared" si="6211"/>
        <v>66453.3045594367</v>
      </c>
      <c r="AU846" s="18">
        <f ca="1">AP846*'Ejercicio 3 - TIR'!$D$5</f>
        <v>14184.0788557467</v>
      </c>
      <c r="AV846" s="18">
        <f ca="1">AQ846*'Ejercicio 3 - TIR'!$D$5</f>
        <v>18363.9745210818</v>
      </c>
      <c r="AW846" s="18">
        <f ca="1">AR846*'Ejercicio 3 - TIR'!$D$5</f>
        <v>20780.1746987917</v>
      </c>
      <c r="AX846" s="18">
        <f ca="1">AS846*'Ejercicio 3 - TIR'!$D$5</f>
        <v>26604.8392889244</v>
      </c>
      <c r="AY846" s="18">
        <f ca="1">AT846*'Ejercicio 3 - TIR'!$D$5</f>
        <v>33226.6522797183</v>
      </c>
      <c r="AZ846" s="18">
        <f ca="1" t="shared" ref="AZ846:BD846" si="6304">AJ846-AU846-AE846</f>
        <v>24151.1012148672</v>
      </c>
      <c r="BA846" s="18">
        <f ca="1" t="shared" si="6304"/>
        <v>27592.9358046376</v>
      </c>
      <c r="BB846" s="18">
        <f ca="1" t="shared" si="6304"/>
        <v>29083.0634648227</v>
      </c>
      <c r="BC846" s="18">
        <f ca="1" t="shared" si="6304"/>
        <v>33655.2310920974</v>
      </c>
      <c r="BD846" s="18">
        <f ca="1" t="shared" si="6304"/>
        <v>38413.5691787408</v>
      </c>
      <c r="BE846" s="18">
        <f ca="1" t="shared" ref="BE846:BI846" si="6305">AZ846/Z846</f>
        <v>21117.664255841</v>
      </c>
      <c r="BF846" s="18">
        <f ca="1" t="shared" si="6305"/>
        <v>20915.261330692</v>
      </c>
      <c r="BG846" s="18">
        <f ca="1" t="shared" si="6305"/>
        <v>18889.5202941468</v>
      </c>
      <c r="BH846" s="18">
        <f ca="1" t="shared" si="6305"/>
        <v>18313.947315839</v>
      </c>
      <c r="BI846" s="18">
        <f ca="1" t="shared" si="6305"/>
        <v>16839.830687696</v>
      </c>
      <c r="BJ846" s="18">
        <f ca="1" t="shared" si="6214"/>
        <v>76321.4711411346</v>
      </c>
      <c r="BK846" s="18">
        <f ca="1" t="shared" si="6215"/>
        <v>33699.0735200737</v>
      </c>
      <c r="BL846" s="18">
        <f ca="1" t="shared" si="6216"/>
        <v>110020.544661208</v>
      </c>
      <c r="BM846" s="18">
        <f ca="1">BK846*'Ejercicio 3 - TIR'!$D$5</f>
        <v>16849.5367600369</v>
      </c>
      <c r="BN846" s="18">
        <f ca="1" t="shared" si="6217"/>
        <v>93171.0079011715</v>
      </c>
      <c r="BO846" s="18">
        <f ca="1" t="shared" si="6218"/>
        <v>40844.5252967027</v>
      </c>
      <c r="BP846" s="18">
        <f ca="1" t="shared" si="6219"/>
        <v>-107323.38082725</v>
      </c>
      <c r="BQ846" s="18">
        <f ca="1" t="shared" ref="BQ846:BT846" si="6306">BE846</f>
        <v>21117.664255841</v>
      </c>
      <c r="BR846" s="18">
        <f ca="1" t="shared" si="6306"/>
        <v>20915.261330692</v>
      </c>
      <c r="BS846" s="18">
        <f ca="1" t="shared" si="6306"/>
        <v>18889.5202941468</v>
      </c>
      <c r="BT846" s="18">
        <f ca="1" t="shared" si="6306"/>
        <v>18313.947315839</v>
      </c>
      <c r="BU846" s="18">
        <f ca="1" t="shared" si="6221"/>
        <v>57684.3559843987</v>
      </c>
      <c r="BV846" s="20">
        <f ca="1" t="shared" si="6222"/>
        <v>7.35572914892733</v>
      </c>
    </row>
    <row r="847" ht="15" customHeight="1" spans="1:74">
      <c r="A847" s="16">
        <v>846</v>
      </c>
      <c r="B847" s="17">
        <f ca="1" t="shared" ref="B847:F847" si="6307">RAND()</f>
        <v>0.183341985050903</v>
      </c>
      <c r="C847" s="18">
        <f ca="1">IF(B847&lt;=('Ejercicio 3 - TIR'!$D$13-'Ejercicio 3 - TIR'!$C$13)/('Ejercicio 3 - TIR'!$E$13-'Ejercicio 3 - TIR'!$C$13),'Ejercicio 3 - TIR'!$C$13+SQRT(('Ejercicio 3 - TIR'!$E$13-'Ejercicio 3 - TIR'!$C$13)*('Ejercicio 3 - TIR'!$D$13-'Ejercicio 3 - TIR'!$C$13)*B847),'Ejercicio 3 - TIR'!$E$13-SQRT(('Ejercicio 3 - TIR'!$E$13-'Ejercicio 3 - TIR'!$C$13)*('Ejercicio 3 - TIR'!$E$13-'Ejercicio 3 - TIR'!$D$13)*(1-B847)))</f>
        <v>68563.6904439827</v>
      </c>
      <c r="D847" s="17">
        <f ca="1" t="shared" si="6307"/>
        <v>0.458872481549775</v>
      </c>
      <c r="E847" s="18">
        <f ca="1">IF(D847&lt;=('Ejercicio 3 - TIR'!$D$14-'Ejercicio 3 - TIR'!$C$14)/('Ejercicio 3 - TIR'!$E$14-'Ejercicio 3 - TIR'!$C$14),'Ejercicio 3 - TIR'!$C$14+SQRT(('Ejercicio 3 - TIR'!$E$14-'Ejercicio 3 - TIR'!$C$14)*('Ejercicio 3 - TIR'!$D$14-'Ejercicio 3 - TIR'!$C$14)*D847),'Ejercicio 3 - TIR'!$E$14-SQRT(('Ejercicio 3 - TIR'!$E$14-'Ejercicio 3 - TIR'!$C$14)*('Ejercicio 3 - TIR'!$E$14-'Ejercicio 3 - TIR'!$D$14)*(1-D847)))</f>
        <v>30990.6089124995</v>
      </c>
      <c r="F847" s="17">
        <f ca="1" t="shared" si="6307"/>
        <v>0.688438124751676</v>
      </c>
      <c r="G847" s="18">
        <f ca="1">IF(F847&lt;=('Ejercicio 3 - TIR'!$D$18-'Ejercicio 3 - TIR'!$C$18)/('Ejercicio 3 - TIR'!$E$18-'Ejercicio 3 - TIR'!$C$18),'Ejercicio 3 - TIR'!$C$18+SQRT(('Ejercicio 3 - TIR'!$E$18-'Ejercicio 3 - TIR'!$C$18)*('Ejercicio 3 - TIR'!$D$18-'Ejercicio 3 - TIR'!$C$18)*F847),'Ejercicio 3 - TIR'!$E$18-SQRT(('Ejercicio 3 - TIR'!$E$18-'Ejercicio 3 - TIR'!$C$18)*('Ejercicio 3 - TIR'!$E$18-'Ejercicio 3 - TIR'!$D$18)*(1-F847)))</f>
        <v>40166.0429621661</v>
      </c>
      <c r="H847" s="17">
        <f ca="1" t="shared" ref="H847:L847" si="6308">RAND()</f>
        <v>0.70789137038727</v>
      </c>
      <c r="I847" s="18">
        <f ca="1">IF(H847&lt;=('Ejercicio 3 - TIR'!$D$18-'Ejercicio 3 - TIR'!$C$18)/('Ejercicio 3 - TIR'!$E$18-'Ejercicio 3 - TIR'!$C$18),'Ejercicio 3 - TIR'!$C$18+SQRT(('Ejercicio 3 - TIR'!$E$18-'Ejercicio 3 - TIR'!$C$18)*('Ejercicio 3 - TIR'!$D$18-'Ejercicio 3 - TIR'!$C$18)*H847),'Ejercicio 3 - TIR'!$E$18-SQRT(('Ejercicio 3 - TIR'!$E$18-'Ejercicio 3 - TIR'!$C$18)*('Ejercicio 3 - TIR'!$E$18-'Ejercicio 3 - TIR'!$D$18)*(1-H847)))</f>
        <v>40319.3860209418</v>
      </c>
      <c r="J847" s="17">
        <f ca="1" t="shared" si="6308"/>
        <v>0.611850228534347</v>
      </c>
      <c r="K847" s="18">
        <f ca="1">IF(J847&lt;=('Ejercicio 3 - TIR'!$D$18-'Ejercicio 3 - TIR'!$C$18)/('Ejercicio 3 - TIR'!$E$18-'Ejercicio 3 - TIR'!$C$18),'Ejercicio 3 - TIR'!$C$18+SQRT(('Ejercicio 3 - TIR'!$E$18-'Ejercicio 3 - TIR'!$C$18)*('Ejercicio 3 - TIR'!$D$18-'Ejercicio 3 - TIR'!$C$18)*J847),'Ejercicio 3 - TIR'!$E$18-SQRT(('Ejercicio 3 - TIR'!$E$18-'Ejercicio 3 - TIR'!$C$18)*('Ejercicio 3 - TIR'!$E$18-'Ejercicio 3 - TIR'!$D$18)*(1-J847)))</f>
        <v>39580.0592002426</v>
      </c>
      <c r="L847" s="17">
        <f ca="1" t="shared" si="6308"/>
        <v>0.378031818348947</v>
      </c>
      <c r="M847" s="18">
        <f ca="1">IF(L847&lt;=('Ejercicio 3 - TIR'!$D$18-'Ejercicio 3 - TIR'!$C$18)/('Ejercicio 3 - TIR'!$E$18-'Ejercicio 3 - TIR'!$C$18),'Ejercicio 3 - TIR'!$C$18+SQRT(('Ejercicio 3 - TIR'!$E$18-'Ejercicio 3 - TIR'!$C$18)*('Ejercicio 3 - TIR'!$D$18-'Ejercicio 3 - TIR'!$C$18)*L847),'Ejercicio 3 - TIR'!$E$18-SQRT(('Ejercicio 3 - TIR'!$E$18-'Ejercicio 3 - TIR'!$C$18)*('Ejercicio 3 - TIR'!$E$18-'Ejercicio 3 - TIR'!$D$18)*(1-L847)))</f>
        <v>37530.2571504791</v>
      </c>
      <c r="N847" s="17">
        <f ca="1" t="shared" ref="N847:R847" si="6309">RAND()</f>
        <v>0.947059317474527</v>
      </c>
      <c r="O847" s="18">
        <f ca="1">IF(N847&lt;=('Ejercicio 3 - TIR'!$D$18-'Ejercicio 3 - TIR'!$C$18)/('Ejercicio 3 - TIR'!$E$18-'Ejercicio 3 - TIR'!$C$18),'Ejercicio 3 - TIR'!$C$18+SQRT(('Ejercicio 3 - TIR'!$E$18-'Ejercicio 3 - TIR'!$C$18)*('Ejercicio 3 - TIR'!$D$18-'Ejercicio 3 - TIR'!$C$18)*N847),'Ejercicio 3 - TIR'!$E$18-SQRT(('Ejercicio 3 - TIR'!$E$18-'Ejercicio 3 - TIR'!$C$18)*('Ejercicio 3 - TIR'!$E$18-'Ejercicio 3 - TIR'!$D$18)*(1-N847)))</f>
        <v>43007.3758032658</v>
      </c>
      <c r="P847" s="17">
        <f ca="1" t="shared" si="6309"/>
        <v>0.648349376069735</v>
      </c>
      <c r="Q847" s="19">
        <f ca="1">IF(P847&lt;=('Ejercicio 3 - TIR'!$D$22-'Ejercicio 3 - TIR'!$C$22)/('Ejercicio 3 - TIR'!$E$22-'Ejercicio 3 - TIR'!$C$22),'Ejercicio 3 - TIR'!$C$22+SQRT(('Ejercicio 3 - TIR'!$E$22-'Ejercicio 3 - TIR'!$C$22)*('Ejercicio 3 - TIR'!$D$22-'Ejercicio 3 - TIR'!$C$22)*P847),'Ejercicio 3 - TIR'!$E$22-SQRT(('Ejercicio 3 - TIR'!$E$22-'Ejercicio 3 - TIR'!$C$22)*('Ejercicio 3 - TIR'!$E$22-'Ejercicio 3 - TIR'!$D$22)*(1-P847)))</f>
        <v>0.1548410826331</v>
      </c>
      <c r="R847" s="17">
        <f ca="1" t="shared" si="6309"/>
        <v>0.955510264965985</v>
      </c>
      <c r="S847" s="19">
        <f ca="1">IF(R847&lt;=('Ejercicio 3 - TIR'!$D$23-'Ejercicio 3 - TIR'!$C$23)/('Ejercicio 3 - TIR'!$E$23-'Ejercicio 3 - TIR'!$C$23),'Ejercicio 3 - TIR'!$C$23+SQRT(('Ejercicio 3 - TIR'!$E$23-'Ejercicio 3 - TIR'!$C$23)*('Ejercicio 3 - TIR'!$D$23-'Ejercicio 3 - TIR'!$C$23)*R847),'Ejercicio 3 - TIR'!$E$23-SQRT(('Ejercicio 3 - TIR'!$E$23-'Ejercicio 3 - TIR'!$C$23)*('Ejercicio 3 - TIR'!$E$23-'Ejercicio 3 - TIR'!$D$23)*(1-R847)))</f>
        <v>0.171051171972754</v>
      </c>
      <c r="T847" s="17">
        <f ca="1" t="shared" ref="T847:X847" si="6310">RAND()</f>
        <v>0.0749639553013259</v>
      </c>
      <c r="U847" s="19">
        <f ca="1">IF(T847&lt;=('Ejercicio 3 - TIR'!$D$24-'Ejercicio 3 - TIR'!$C$24)/('Ejercicio 3 - TIR'!$E$24-'Ejercicio 3 - TIR'!$C$24),'Ejercicio 3 - TIR'!$C$24+SQRT(('Ejercicio 3 - TIR'!$E$24-'Ejercicio 3 - TIR'!$C$24)*('Ejercicio 3 - TIR'!$D$24-'Ejercicio 3 - TIR'!$C$24)*T847),'Ejercicio 3 - TIR'!$E$24-SQRT(('Ejercicio 3 - TIR'!$E$24-'Ejercicio 3 - TIR'!$C$24)*('Ejercicio 3 - TIR'!$E$24-'Ejercicio 3 - TIR'!$D$24)*(1-T847)))</f>
        <v>0.162546884319734</v>
      </c>
      <c r="V847" s="17">
        <f ca="1" t="shared" si="6310"/>
        <v>0.0116879135390036</v>
      </c>
      <c r="W847" s="19">
        <f ca="1">IF(V847&lt;=('Ejercicio 3 - TIR'!$D$25-'Ejercicio 3 - TIR'!$C$25)/('Ejercicio 3 - TIR'!$E$25-'Ejercicio 3 - TIR'!$C$25),'Ejercicio 3 - TIR'!$C$25+SQRT(('Ejercicio 3 - TIR'!$E$25-'Ejercicio 3 - TIR'!$C$25)*('Ejercicio 3 - TIR'!$D$25-'Ejercicio 3 - TIR'!$C$25)*V847),'Ejercicio 3 - TIR'!$E$25-SQRT(('Ejercicio 3 - TIR'!$E$25-'Ejercicio 3 - TIR'!$C$25)*('Ejercicio 3 - TIR'!$E$25-'Ejercicio 3 - TIR'!$D$25)*(1-V847)))</f>
        <v>0.184045130276592</v>
      </c>
      <c r="X847" s="17">
        <f ca="1" t="shared" si="6310"/>
        <v>0.637955506130981</v>
      </c>
      <c r="Y847" s="19">
        <f ca="1">IF(X847&lt;=('Ejercicio 3 - TIR'!$D$26-'Ejercicio 3 - TIR'!$C$26)/('Ejercicio 3 - TIR'!$E$26-'Ejercicio 3 - TIR'!$C$26),'Ejercicio 3 - TIR'!$C$26+SQRT(('Ejercicio 3 - TIR'!$E$26-'Ejercicio 3 - TIR'!$C$26)*('Ejercicio 3 - TIR'!$D$26-'Ejercicio 3 - TIR'!$C$26)*X847),'Ejercicio 3 - TIR'!$E$26-SQRT(('Ejercicio 3 - TIR'!$E$26-'Ejercicio 3 - TIR'!$C$26)*('Ejercicio 3 - TIR'!$E$26-'Ejercicio 3 - TIR'!$D$26)*(1-X847)))</f>
        <v>0.235784162714105</v>
      </c>
      <c r="Z847" s="17">
        <f ca="1" t="shared" si="6192"/>
        <v>1.1548410826331</v>
      </c>
      <c r="AA847" s="17">
        <f ca="1" t="shared" si="6193"/>
        <v>1.35237800325978</v>
      </c>
      <c r="AB847" s="17">
        <f ca="1" t="shared" si="6194"/>
        <v>1.5722028341122</v>
      </c>
      <c r="AC847" s="17">
        <f ca="1" t="shared" si="6195"/>
        <v>1.8615591095376</v>
      </c>
      <c r="AD847" s="17">
        <f ca="1" t="shared" si="6196"/>
        <v>2.30048526552274</v>
      </c>
      <c r="AE847" s="16">
        <f ca="1" t="shared" si="6197"/>
        <v>4798.61943547043</v>
      </c>
      <c r="AF847" s="16">
        <f ca="1" t="shared" si="6198"/>
        <v>5619.42891375888</v>
      </c>
      <c r="AG847" s="16">
        <f ca="1" t="shared" si="6199"/>
        <v>6532.84957534662</v>
      </c>
      <c r="AH847" s="16">
        <f ca="1" t="shared" si="6200"/>
        <v>7735.18872651867</v>
      </c>
      <c r="AI847" s="16">
        <f ca="1" t="shared" si="6201"/>
        <v>9559.02372383646</v>
      </c>
      <c r="AJ847" s="18">
        <f ca="1" t="shared" si="6202"/>
        <v>46385.3965395155</v>
      </c>
      <c r="AK847" s="18">
        <f ca="1" t="shared" si="6203"/>
        <v>54527.0507596615</v>
      </c>
      <c r="AL847" s="18">
        <f ca="1" t="shared" si="6204"/>
        <v>62227.8812489498</v>
      </c>
      <c r="AM847" s="18">
        <f ca="1" t="shared" si="6205"/>
        <v>69864.7920817632</v>
      </c>
      <c r="AN847" s="18">
        <f ca="1" t="shared" si="6206"/>
        <v>98937.8343442123</v>
      </c>
      <c r="AO847" s="18">
        <f ca="1">C847/'Ejercicio 3 - TIR'!$D$7</f>
        <v>13712.7380887966</v>
      </c>
      <c r="AP847" s="18">
        <f ca="1" t="shared" si="6207"/>
        <v>32672.6584507189</v>
      </c>
      <c r="AQ847" s="18">
        <f ca="1" t="shared" si="6208"/>
        <v>40814.3126708649</v>
      </c>
      <c r="AR847" s="18">
        <f ca="1" t="shared" si="6209"/>
        <v>48515.1431601533</v>
      </c>
      <c r="AS847" s="18">
        <f ca="1" t="shared" si="6210"/>
        <v>56152.0539929666</v>
      </c>
      <c r="AT847" s="18">
        <f ca="1" t="shared" si="6211"/>
        <v>85225.0962554158</v>
      </c>
      <c r="AU847" s="18">
        <f ca="1">AP847*'Ejercicio 3 - TIR'!$D$5</f>
        <v>16336.3292253595</v>
      </c>
      <c r="AV847" s="18">
        <f ca="1">AQ847*'Ejercicio 3 - TIR'!$D$5</f>
        <v>20407.1563354325</v>
      </c>
      <c r="AW847" s="18">
        <f ca="1">AR847*'Ejercicio 3 - TIR'!$D$5</f>
        <v>24257.5715800766</v>
      </c>
      <c r="AX847" s="18">
        <f ca="1">AS847*'Ejercicio 3 - TIR'!$D$5</f>
        <v>28076.0269964833</v>
      </c>
      <c r="AY847" s="18">
        <f ca="1">AT847*'Ejercicio 3 - TIR'!$D$5</f>
        <v>42612.5481277079</v>
      </c>
      <c r="AZ847" s="18">
        <f ca="1" t="shared" ref="AZ847:BD847" si="6311">AJ847-AU847-AE847</f>
        <v>25250.4478786856</v>
      </c>
      <c r="BA847" s="18">
        <f ca="1" t="shared" si="6311"/>
        <v>28500.4655104701</v>
      </c>
      <c r="BB847" s="18">
        <f ca="1" t="shared" si="6311"/>
        <v>31437.4600935266</v>
      </c>
      <c r="BC847" s="18">
        <f ca="1" t="shared" si="6311"/>
        <v>34053.5763587612</v>
      </c>
      <c r="BD847" s="18">
        <f ca="1" t="shared" si="6311"/>
        <v>46766.262492668</v>
      </c>
      <c r="BE847" s="18">
        <f ca="1" t="shared" ref="BE847:BI847" si="6312">AZ847/Z847</f>
        <v>21864.8680397767</v>
      </c>
      <c r="BF847" s="18">
        <f ca="1" t="shared" si="6312"/>
        <v>21074.3338340113</v>
      </c>
      <c r="BG847" s="18">
        <f ca="1" t="shared" si="6312"/>
        <v>19995.804238121</v>
      </c>
      <c r="BH847" s="18">
        <f ca="1" t="shared" si="6312"/>
        <v>18293.0405939244</v>
      </c>
      <c r="BI847" s="18">
        <f ca="1" t="shared" si="6312"/>
        <v>20328.8685189823</v>
      </c>
      <c r="BJ847" s="18">
        <f ca="1" t="shared" si="6214"/>
        <v>71293.4391727828</v>
      </c>
      <c r="BK847" s="18">
        <f ca="1" t="shared" si="6215"/>
        <v>31545.951923249</v>
      </c>
      <c r="BL847" s="18">
        <f ca="1" t="shared" si="6216"/>
        <v>102839.391096032</v>
      </c>
      <c r="BM847" s="18">
        <f ca="1">BK847*'Ejercicio 3 - TIR'!$D$5</f>
        <v>15772.9759616245</v>
      </c>
      <c r="BN847" s="18">
        <f ca="1" t="shared" si="6217"/>
        <v>87066.4151344073</v>
      </c>
      <c r="BO847" s="18">
        <f ca="1" t="shared" si="6218"/>
        <v>37846.9779568978</v>
      </c>
      <c r="BP847" s="18">
        <f ca="1" t="shared" si="6219"/>
        <v>-99554.2993564822</v>
      </c>
      <c r="BQ847" s="18">
        <f ca="1" t="shared" ref="BQ847:BT847" si="6313">BE847</f>
        <v>21864.8680397767</v>
      </c>
      <c r="BR847" s="18">
        <f ca="1" t="shared" si="6313"/>
        <v>21074.3338340113</v>
      </c>
      <c r="BS847" s="18">
        <f ca="1" t="shared" si="6313"/>
        <v>19995.804238121</v>
      </c>
      <c r="BT847" s="18">
        <f ca="1" t="shared" si="6313"/>
        <v>18293.0405939244</v>
      </c>
      <c r="BU847" s="18">
        <f ca="1" t="shared" si="6221"/>
        <v>58175.8464758801</v>
      </c>
      <c r="BV847" s="20">
        <f ca="1" t="shared" si="6222"/>
        <v>10.4642974249185</v>
      </c>
    </row>
    <row r="848" ht="15" customHeight="1" spans="1:74">
      <c r="A848" s="16">
        <v>847</v>
      </c>
      <c r="B848" s="17">
        <f ca="1" t="shared" ref="B848:F848" si="6314">RAND()</f>
        <v>0.328087797408119</v>
      </c>
      <c r="C848" s="18">
        <f ca="1">IF(B848&lt;=('Ejercicio 3 - TIR'!$D$13-'Ejercicio 3 - TIR'!$C$13)/('Ejercicio 3 - TIR'!$E$13-'Ejercicio 3 - TIR'!$C$13),'Ejercicio 3 - TIR'!$C$13+SQRT(('Ejercicio 3 - TIR'!$E$13-'Ejercicio 3 - TIR'!$C$13)*('Ejercicio 3 - TIR'!$D$13-'Ejercicio 3 - TIR'!$C$13)*B848),'Ejercicio 3 - TIR'!$E$13-SQRT(('Ejercicio 3 - TIR'!$E$13-'Ejercicio 3 - TIR'!$C$13)*('Ejercicio 3 - TIR'!$E$13-'Ejercicio 3 - TIR'!$D$13)*(1-B848)))</f>
        <v>71604.6721605427</v>
      </c>
      <c r="D848" s="17">
        <f ca="1" t="shared" si="6314"/>
        <v>0.272467007362629</v>
      </c>
      <c r="E848" s="18">
        <f ca="1">IF(D848&lt;=('Ejercicio 3 - TIR'!$D$14-'Ejercicio 3 - TIR'!$C$14)/('Ejercicio 3 - TIR'!$E$14-'Ejercicio 3 - TIR'!$C$14),'Ejercicio 3 - TIR'!$C$14+SQRT(('Ejercicio 3 - TIR'!$E$14-'Ejercicio 3 - TIR'!$C$14)*('Ejercicio 3 - TIR'!$D$14-'Ejercicio 3 - TIR'!$C$14)*D848),'Ejercicio 3 - TIR'!$E$14-SQRT(('Ejercicio 3 - TIR'!$E$14-'Ejercicio 3 - TIR'!$C$14)*('Ejercicio 3 - TIR'!$E$14-'Ejercicio 3 - TIR'!$D$14)*(1-D848)))</f>
        <v>29520.5116471697</v>
      </c>
      <c r="F848" s="17">
        <f ca="1" t="shared" si="6314"/>
        <v>0.0188856745851465</v>
      </c>
      <c r="G848" s="18">
        <f ca="1">IF(F848&lt;=('Ejercicio 3 - TIR'!$D$18-'Ejercicio 3 - TIR'!$C$18)/('Ejercicio 3 - TIR'!$E$18-'Ejercicio 3 - TIR'!$C$18),'Ejercicio 3 - TIR'!$C$18+SQRT(('Ejercicio 3 - TIR'!$E$18-'Ejercicio 3 - TIR'!$C$18)*('Ejercicio 3 - TIR'!$D$18-'Ejercicio 3 - TIR'!$C$18)*F848),'Ejercicio 3 - TIR'!$E$18-SQRT(('Ejercicio 3 - TIR'!$E$18-'Ejercicio 3 - TIR'!$C$18)*('Ejercicio 3 - TIR'!$E$18-'Ejercicio 3 - TIR'!$D$18)*(1-F848)))</f>
        <v>31683.1075983941</v>
      </c>
      <c r="H848" s="17">
        <f ca="1" t="shared" ref="H848:L848" si="6315">RAND()</f>
        <v>0.0519541118873794</v>
      </c>
      <c r="I848" s="18">
        <f ca="1">IF(H848&lt;=('Ejercicio 3 - TIR'!$D$18-'Ejercicio 3 - TIR'!$C$18)/('Ejercicio 3 - TIR'!$E$18-'Ejercicio 3 - TIR'!$C$18),'Ejercicio 3 - TIR'!$C$18+SQRT(('Ejercicio 3 - TIR'!$E$18-'Ejercicio 3 - TIR'!$C$18)*('Ejercicio 3 - TIR'!$D$18-'Ejercicio 3 - TIR'!$C$18)*H848),'Ejercicio 3 - TIR'!$E$18-SQRT(('Ejercicio 3 - TIR'!$E$18-'Ejercicio 3 - TIR'!$C$18)*('Ejercicio 3 - TIR'!$E$18-'Ejercicio 3 - TIR'!$D$18)*(1-H848)))</f>
        <v>32791.6154432706</v>
      </c>
      <c r="J848" s="17">
        <f ca="1" t="shared" si="6315"/>
        <v>0.561174661096935</v>
      </c>
      <c r="K848" s="18">
        <f ca="1">IF(J848&lt;=('Ejercicio 3 - TIR'!$D$18-'Ejercicio 3 - TIR'!$C$18)/('Ejercicio 3 - TIR'!$E$18-'Ejercicio 3 - TIR'!$C$18),'Ejercicio 3 - TIR'!$C$18+SQRT(('Ejercicio 3 - TIR'!$E$18-'Ejercicio 3 - TIR'!$C$18)*('Ejercicio 3 - TIR'!$D$18-'Ejercicio 3 - TIR'!$C$18)*J848),'Ejercicio 3 - TIR'!$E$18-SQRT(('Ejercicio 3 - TIR'!$E$18-'Ejercicio 3 - TIR'!$C$18)*('Ejercicio 3 - TIR'!$E$18-'Ejercicio 3 - TIR'!$D$18)*(1-J848)))</f>
        <v>39174.7588068864</v>
      </c>
      <c r="L848" s="17">
        <f ca="1" t="shared" si="6315"/>
        <v>0.0103356708037676</v>
      </c>
      <c r="M848" s="18">
        <f ca="1">IF(L848&lt;=('Ejercicio 3 - TIR'!$D$18-'Ejercicio 3 - TIR'!$C$18)/('Ejercicio 3 - TIR'!$E$18-'Ejercicio 3 - TIR'!$C$18),'Ejercicio 3 - TIR'!$C$18+SQRT(('Ejercicio 3 - TIR'!$E$18-'Ejercicio 3 - TIR'!$C$18)*('Ejercicio 3 - TIR'!$D$18-'Ejercicio 3 - TIR'!$C$18)*L848),'Ejercicio 3 - TIR'!$E$18-SQRT(('Ejercicio 3 - TIR'!$E$18-'Ejercicio 3 - TIR'!$C$18)*('Ejercicio 3 - TIR'!$E$18-'Ejercicio 3 - TIR'!$D$18)*(1-L848)))</f>
        <v>31245.1307644441</v>
      </c>
      <c r="N848" s="17">
        <f ca="1" t="shared" ref="N848:R848" si="6316">RAND()</f>
        <v>0.294376809728151</v>
      </c>
      <c r="O848" s="18">
        <f ca="1">IF(N848&lt;=('Ejercicio 3 - TIR'!$D$18-'Ejercicio 3 - TIR'!$C$18)/('Ejercicio 3 - TIR'!$E$18-'Ejercicio 3 - TIR'!$C$18),'Ejercicio 3 - TIR'!$C$18+SQRT(('Ejercicio 3 - TIR'!$E$18-'Ejercicio 3 - TIR'!$C$18)*('Ejercicio 3 - TIR'!$D$18-'Ejercicio 3 - TIR'!$C$18)*N848),'Ejercicio 3 - TIR'!$E$18-SQRT(('Ejercicio 3 - TIR'!$E$18-'Ejercicio 3 - TIR'!$C$18)*('Ejercicio 3 - TIR'!$E$18-'Ejercicio 3 - TIR'!$D$18)*(1-N848)))</f>
        <v>36645.0373557432</v>
      </c>
      <c r="P848" s="17">
        <f ca="1" t="shared" si="6316"/>
        <v>0.352442569864931</v>
      </c>
      <c r="Q848" s="19">
        <f ca="1">IF(P848&lt;=('Ejercicio 3 - TIR'!$D$22-'Ejercicio 3 - TIR'!$C$22)/('Ejercicio 3 - TIR'!$E$22-'Ejercicio 3 - TIR'!$C$22),'Ejercicio 3 - TIR'!$C$22+SQRT(('Ejercicio 3 - TIR'!$E$22-'Ejercicio 3 - TIR'!$C$22)*('Ejercicio 3 - TIR'!$D$22-'Ejercicio 3 - TIR'!$C$22)*P848),'Ejercicio 3 - TIR'!$E$22-SQRT(('Ejercicio 3 - TIR'!$E$22-'Ejercicio 3 - TIR'!$C$22)*('Ejercicio 3 - TIR'!$E$22-'Ejercicio 3 - TIR'!$D$22)*(1-P848)))</f>
        <v>0.145187231403171</v>
      </c>
      <c r="R848" s="17">
        <f ca="1" t="shared" si="6316"/>
        <v>0.165311688303882</v>
      </c>
      <c r="S848" s="19">
        <f ca="1">IF(R848&lt;=('Ejercicio 3 - TIR'!$D$23-'Ejercicio 3 - TIR'!$C$23)/('Ejercicio 3 - TIR'!$E$23-'Ejercicio 3 - TIR'!$C$23),'Ejercicio 3 - TIR'!$C$23+SQRT(('Ejercicio 3 - TIR'!$E$23-'Ejercicio 3 - TIR'!$C$23)*('Ejercicio 3 - TIR'!$D$23-'Ejercicio 3 - TIR'!$C$23)*R848),'Ejercicio 3 - TIR'!$E$23-SQRT(('Ejercicio 3 - TIR'!$E$23-'Ejercicio 3 - TIR'!$C$23)*('Ejercicio 3 - TIR'!$E$23-'Ejercicio 3 - TIR'!$D$23)*(1-R848)))</f>
        <v>0.137249957650585</v>
      </c>
      <c r="T848" s="17">
        <f ca="1" t="shared" ref="T848:X848" si="6317">RAND()</f>
        <v>0.931686672111109</v>
      </c>
      <c r="U848" s="19">
        <f ca="1">IF(T848&lt;=('Ejercicio 3 - TIR'!$D$24-'Ejercicio 3 - TIR'!$C$24)/('Ejercicio 3 - TIR'!$E$24-'Ejercicio 3 - TIR'!$C$24),'Ejercicio 3 - TIR'!$C$24+SQRT(('Ejercicio 3 - TIR'!$E$24-'Ejercicio 3 - TIR'!$C$24)*('Ejercicio 3 - TIR'!$D$24-'Ejercicio 3 - TIR'!$C$24)*T848),'Ejercicio 3 - TIR'!$E$24-SQRT(('Ejercicio 3 - TIR'!$E$24-'Ejercicio 3 - TIR'!$C$24)*('Ejercicio 3 - TIR'!$E$24-'Ejercicio 3 - TIR'!$D$24)*(1-T848)))</f>
        <v>0.20616969566174</v>
      </c>
      <c r="V848" s="17">
        <f ca="1" t="shared" si="6317"/>
        <v>0.133600046228733</v>
      </c>
      <c r="W848" s="19">
        <f ca="1">IF(V848&lt;=('Ejercicio 3 - TIR'!$D$25-'Ejercicio 3 - TIR'!$C$25)/('Ejercicio 3 - TIR'!$E$25-'Ejercicio 3 - TIR'!$C$25),'Ejercicio 3 - TIR'!$C$25+SQRT(('Ejercicio 3 - TIR'!$E$25-'Ejercicio 3 - TIR'!$C$25)*('Ejercicio 3 - TIR'!$D$25-'Ejercicio 3 - TIR'!$C$25)*V848),'Ejercicio 3 - TIR'!$E$25-SQRT(('Ejercicio 3 - TIR'!$E$25-'Ejercicio 3 - TIR'!$C$25)*('Ejercicio 3 - TIR'!$E$25-'Ejercicio 3 - TIR'!$D$25)*(1-V848)))</f>
        <v>0.193676259163976</v>
      </c>
      <c r="X848" s="17">
        <f ca="1" t="shared" si="6317"/>
        <v>0.144401845284565</v>
      </c>
      <c r="Y848" s="19">
        <f ca="1">IF(X848&lt;=('Ejercicio 3 - TIR'!$D$26-'Ejercicio 3 - TIR'!$C$26)/('Ejercicio 3 - TIR'!$E$26-'Ejercicio 3 - TIR'!$C$26),'Ejercicio 3 - TIR'!$C$26+SQRT(('Ejercicio 3 - TIR'!$E$26-'Ejercicio 3 - TIR'!$C$26)*('Ejercicio 3 - TIR'!$D$26-'Ejercicio 3 - TIR'!$C$26)*X848),'Ejercicio 3 - TIR'!$E$26-SQRT(('Ejercicio 3 - TIR'!$E$26-'Ejercicio 3 - TIR'!$C$26)*('Ejercicio 3 - TIR'!$E$26-'Ejercicio 3 - TIR'!$D$26)*(1-X848)))</f>
        <v>0.209745505368775</v>
      </c>
      <c r="Z848" s="17">
        <f ca="1" t="shared" si="6192"/>
        <v>1.14518723140317</v>
      </c>
      <c r="AA848" s="17">
        <f ca="1" t="shared" si="6193"/>
        <v>1.30236413041525</v>
      </c>
      <c r="AB848" s="17">
        <f ca="1" t="shared" si="6194"/>
        <v>1.57087214682373</v>
      </c>
      <c r="AC848" s="17">
        <f ca="1" t="shared" si="6195"/>
        <v>1.87511278784543</v>
      </c>
      <c r="AD848" s="17">
        <f ca="1" t="shared" si="6196"/>
        <v>2.26840926715552</v>
      </c>
      <c r="AE848" s="16">
        <f ca="1" t="shared" si="6197"/>
        <v>4286.00135565763</v>
      </c>
      <c r="AF848" s="16">
        <f ca="1" t="shared" si="6198"/>
        <v>4874.25486021199</v>
      </c>
      <c r="AG848" s="16">
        <f ca="1" t="shared" si="6199"/>
        <v>5879.17850131966</v>
      </c>
      <c r="AH848" s="16">
        <f ca="1" t="shared" si="6200"/>
        <v>7017.83580041251</v>
      </c>
      <c r="AI848" s="16">
        <f ca="1" t="shared" si="6201"/>
        <v>8489.79531696512</v>
      </c>
      <c r="AJ848" s="18">
        <f ca="1" t="shared" si="6202"/>
        <v>36283.0902728537</v>
      </c>
      <c r="AK848" s="18">
        <f ca="1" t="shared" si="6203"/>
        <v>42706.6237316863</v>
      </c>
      <c r="AL848" s="18">
        <f ca="1" t="shared" si="6204"/>
        <v>61538.5374682753</v>
      </c>
      <c r="AM848" s="18">
        <f ca="1" t="shared" si="6205"/>
        <v>58588.1442543117</v>
      </c>
      <c r="AN848" s="18">
        <f ca="1" t="shared" si="6206"/>
        <v>83125.9423330281</v>
      </c>
      <c r="AO848" s="18">
        <f ca="1">C848/'Ejercicio 3 - TIR'!$D$7</f>
        <v>14320.9344321085</v>
      </c>
      <c r="AP848" s="18">
        <f ca="1" t="shared" si="6207"/>
        <v>21962.1558407452</v>
      </c>
      <c r="AQ848" s="18">
        <f ca="1" t="shared" si="6208"/>
        <v>28385.6892995778</v>
      </c>
      <c r="AR848" s="18">
        <f ca="1" t="shared" si="6209"/>
        <v>47217.6030361668</v>
      </c>
      <c r="AS848" s="18">
        <f ca="1" t="shared" si="6210"/>
        <v>44267.2098222032</v>
      </c>
      <c r="AT848" s="18">
        <f ca="1" t="shared" si="6211"/>
        <v>68805.0079009195</v>
      </c>
      <c r="AU848" s="18">
        <f ca="1">AP848*'Ejercicio 3 - TIR'!$D$5</f>
        <v>10981.0779203726</v>
      </c>
      <c r="AV848" s="18">
        <f ca="1">AQ848*'Ejercicio 3 - TIR'!$D$5</f>
        <v>14192.8446497889</v>
      </c>
      <c r="AW848" s="18">
        <f ca="1">AR848*'Ejercicio 3 - TIR'!$D$5</f>
        <v>23608.8015180834</v>
      </c>
      <c r="AX848" s="18">
        <f ca="1">AS848*'Ejercicio 3 - TIR'!$D$5</f>
        <v>22133.6049111016</v>
      </c>
      <c r="AY848" s="18">
        <f ca="1">AT848*'Ejercicio 3 - TIR'!$D$5</f>
        <v>34402.5039504598</v>
      </c>
      <c r="AZ848" s="18">
        <f ca="1" t="shared" ref="AZ848:BD848" si="6318">AJ848-AU848-AE848</f>
        <v>21016.0109968235</v>
      </c>
      <c r="BA848" s="18">
        <f ca="1" t="shared" si="6318"/>
        <v>23639.5242216854</v>
      </c>
      <c r="BB848" s="18">
        <f ca="1" t="shared" si="6318"/>
        <v>32050.5574488723</v>
      </c>
      <c r="BC848" s="18">
        <f ca="1" t="shared" si="6318"/>
        <v>29436.7035427976</v>
      </c>
      <c r="BD848" s="18">
        <f ca="1" t="shared" si="6318"/>
        <v>40233.6430656032</v>
      </c>
      <c r="BE848" s="18">
        <f ca="1" t="shared" ref="BE848:BI848" si="6319">AZ848/Z848</f>
        <v>18351.5938883401</v>
      </c>
      <c r="BF848" s="18">
        <f ca="1" t="shared" si="6319"/>
        <v>18151.240248108</v>
      </c>
      <c r="BG848" s="18">
        <f ca="1" t="shared" si="6319"/>
        <v>20403.0337629182</v>
      </c>
      <c r="BH848" s="18">
        <f ca="1" t="shared" si="6319"/>
        <v>15698.6308949562</v>
      </c>
      <c r="BI848" s="18">
        <f ca="1" t="shared" si="6319"/>
        <v>17736.5009251855</v>
      </c>
      <c r="BJ848" s="18">
        <f ca="1" t="shared" si="6214"/>
        <v>66964.6021916123</v>
      </c>
      <c r="BK848" s="18">
        <f ca="1" t="shared" si="6215"/>
        <v>32485.7403801216</v>
      </c>
      <c r="BL848" s="18">
        <f ca="1" t="shared" si="6216"/>
        <v>99450.3425717339</v>
      </c>
      <c r="BM848" s="18">
        <f ca="1">BK848*'Ejercicio 3 - TIR'!$D$5</f>
        <v>16242.8701900608</v>
      </c>
      <c r="BN848" s="18">
        <f ca="1" t="shared" si="6217"/>
        <v>83207.4723816731</v>
      </c>
      <c r="BO848" s="18">
        <f ca="1" t="shared" si="6218"/>
        <v>36680.978863224</v>
      </c>
      <c r="BP848" s="18">
        <f ca="1" t="shared" si="6219"/>
        <v>-101125.183807712</v>
      </c>
      <c r="BQ848" s="18">
        <f ca="1" t="shared" ref="BQ848:BT848" si="6320">BE848</f>
        <v>18351.5938883401</v>
      </c>
      <c r="BR848" s="18">
        <f ca="1" t="shared" si="6320"/>
        <v>18151.240248108</v>
      </c>
      <c r="BS848" s="18">
        <f ca="1" t="shared" si="6320"/>
        <v>20403.0337629182</v>
      </c>
      <c r="BT848" s="18">
        <f ca="1" t="shared" si="6320"/>
        <v>15698.6308949562</v>
      </c>
      <c r="BU848" s="18">
        <f ca="1" t="shared" si="6221"/>
        <v>54417.4797884095</v>
      </c>
      <c r="BV848" s="20">
        <f ca="1" t="shared" si="6222"/>
        <v>6.78445751075942</v>
      </c>
    </row>
    <row r="849" ht="15" customHeight="1" spans="1:74">
      <c r="A849" s="16">
        <v>848</v>
      </c>
      <c r="B849" s="17">
        <f ca="1" t="shared" ref="B849:F849" si="6321">RAND()</f>
        <v>0.278508132403069</v>
      </c>
      <c r="C849" s="18">
        <f ca="1">IF(B849&lt;=('Ejercicio 3 - TIR'!$D$13-'Ejercicio 3 - TIR'!$C$13)/('Ejercicio 3 - TIR'!$E$13-'Ejercicio 3 - TIR'!$C$13),'Ejercicio 3 - TIR'!$C$13+SQRT(('Ejercicio 3 - TIR'!$E$13-'Ejercicio 3 - TIR'!$C$13)*('Ejercicio 3 - TIR'!$D$13-'Ejercicio 3 - TIR'!$C$13)*B849),'Ejercicio 3 - TIR'!$E$13-SQRT(('Ejercicio 3 - TIR'!$E$13-'Ejercicio 3 - TIR'!$C$13)*('Ejercicio 3 - TIR'!$E$13-'Ejercicio 3 - TIR'!$D$13)*(1-B849)))</f>
        <v>70575.6862252266</v>
      </c>
      <c r="D849" s="17">
        <f ca="1" t="shared" si="6321"/>
        <v>0.180530717341392</v>
      </c>
      <c r="E849" s="18">
        <f ca="1">IF(D849&lt;=('Ejercicio 3 - TIR'!$D$14-'Ejercicio 3 - TIR'!$C$14)/('Ejercicio 3 - TIR'!$E$14-'Ejercicio 3 - TIR'!$C$14),'Ejercicio 3 - TIR'!$C$14+SQRT(('Ejercicio 3 - TIR'!$E$14-'Ejercicio 3 - TIR'!$C$14)*('Ejercicio 3 - TIR'!$D$14-'Ejercicio 3 - TIR'!$C$14)*D849),'Ejercicio 3 - TIR'!$E$14-SQRT(('Ejercicio 3 - TIR'!$E$14-'Ejercicio 3 - TIR'!$C$14)*('Ejercicio 3 - TIR'!$E$14-'Ejercicio 3 - TIR'!$D$14)*(1-D849)))</f>
        <v>28679.6472386092</v>
      </c>
      <c r="F849" s="17">
        <f ca="1" t="shared" si="6321"/>
        <v>0.682057436791441</v>
      </c>
      <c r="G849" s="18">
        <f ca="1">IF(F849&lt;=('Ejercicio 3 - TIR'!$D$18-'Ejercicio 3 - TIR'!$C$18)/('Ejercicio 3 - TIR'!$E$18-'Ejercicio 3 - TIR'!$C$18),'Ejercicio 3 - TIR'!$C$18+SQRT(('Ejercicio 3 - TIR'!$E$18-'Ejercicio 3 - TIR'!$C$18)*('Ejercicio 3 - TIR'!$D$18-'Ejercicio 3 - TIR'!$C$18)*F849),'Ejercicio 3 - TIR'!$E$18-SQRT(('Ejercicio 3 - TIR'!$E$18-'Ejercicio 3 - TIR'!$C$18)*('Ejercicio 3 - TIR'!$E$18-'Ejercicio 3 - TIR'!$D$18)*(1-F849)))</f>
        <v>40116.7948803432</v>
      </c>
      <c r="H849" s="17">
        <f ca="1" t="shared" ref="H849:L849" si="6322">RAND()</f>
        <v>0.942252495141375</v>
      </c>
      <c r="I849" s="18">
        <f ca="1">IF(H849&lt;=('Ejercicio 3 - TIR'!$D$18-'Ejercicio 3 - TIR'!$C$18)/('Ejercicio 3 - TIR'!$E$18-'Ejercicio 3 - TIR'!$C$18),'Ejercicio 3 - TIR'!$C$18+SQRT(('Ejercicio 3 - TIR'!$E$18-'Ejercicio 3 - TIR'!$C$18)*('Ejercicio 3 - TIR'!$D$18-'Ejercicio 3 - TIR'!$C$18)*H849),'Ejercicio 3 - TIR'!$E$18-SQRT(('Ejercicio 3 - TIR'!$E$18-'Ejercicio 3 - TIR'!$C$18)*('Ejercicio 3 - TIR'!$E$18-'Ejercicio 3 - TIR'!$D$18)*(1-H849)))</f>
        <v>42918.8794209857</v>
      </c>
      <c r="J849" s="17">
        <f ca="1" t="shared" si="6322"/>
        <v>0.521746301196844</v>
      </c>
      <c r="K849" s="18">
        <f ca="1">IF(J849&lt;=('Ejercicio 3 - TIR'!$D$18-'Ejercicio 3 - TIR'!$C$18)/('Ejercicio 3 - TIR'!$E$18-'Ejercicio 3 - TIR'!$C$18),'Ejercicio 3 - TIR'!$C$18+SQRT(('Ejercicio 3 - TIR'!$E$18-'Ejercicio 3 - TIR'!$C$18)*('Ejercicio 3 - TIR'!$D$18-'Ejercicio 3 - TIR'!$C$18)*J849),'Ejercicio 3 - TIR'!$E$18-SQRT(('Ejercicio 3 - TIR'!$E$18-'Ejercicio 3 - TIR'!$C$18)*('Ejercicio 3 - TIR'!$E$18-'Ejercicio 3 - TIR'!$D$18)*(1-J849)))</f>
        <v>38846.5781621781</v>
      </c>
      <c r="L849" s="17">
        <f ca="1" t="shared" si="6322"/>
        <v>0.817866771813675</v>
      </c>
      <c r="M849" s="18">
        <f ca="1">IF(L849&lt;=('Ejercicio 3 - TIR'!$D$18-'Ejercicio 3 - TIR'!$C$18)/('Ejercicio 3 - TIR'!$E$18-'Ejercicio 3 - TIR'!$C$18),'Ejercicio 3 - TIR'!$C$18+SQRT(('Ejercicio 3 - TIR'!$E$18-'Ejercicio 3 - TIR'!$C$18)*('Ejercicio 3 - TIR'!$D$18-'Ejercicio 3 - TIR'!$C$18)*L849),'Ejercicio 3 - TIR'!$E$18-SQRT(('Ejercicio 3 - TIR'!$E$18-'Ejercicio 3 - TIR'!$C$18)*('Ejercicio 3 - TIR'!$E$18-'Ejercicio 3 - TIR'!$D$18)*(1-L849)))</f>
        <v>41304.0573443336</v>
      </c>
      <c r="N849" s="17">
        <f ca="1" t="shared" ref="N849:R849" si="6323">RAND()</f>
        <v>0.704188972832898</v>
      </c>
      <c r="O849" s="18">
        <f ca="1">IF(N849&lt;=('Ejercicio 3 - TIR'!$D$18-'Ejercicio 3 - TIR'!$C$18)/('Ejercicio 3 - TIR'!$E$18-'Ejercicio 3 - TIR'!$C$18),'Ejercicio 3 - TIR'!$C$18+SQRT(('Ejercicio 3 - TIR'!$E$18-'Ejercicio 3 - TIR'!$C$18)*('Ejercicio 3 - TIR'!$D$18-'Ejercicio 3 - TIR'!$C$18)*N849),'Ejercicio 3 - TIR'!$E$18-SQRT(('Ejercicio 3 - TIR'!$E$18-'Ejercicio 3 - TIR'!$C$18)*('Ejercicio 3 - TIR'!$E$18-'Ejercicio 3 - TIR'!$D$18)*(1-N849)))</f>
        <v>40289.8166662504</v>
      </c>
      <c r="P849" s="17">
        <f ca="1" t="shared" si="6323"/>
        <v>0.643278240668453</v>
      </c>
      <c r="Q849" s="19">
        <f ca="1">IF(P849&lt;=('Ejercicio 3 - TIR'!$D$22-'Ejercicio 3 - TIR'!$C$22)/('Ejercicio 3 - TIR'!$E$22-'Ejercicio 3 - TIR'!$C$22),'Ejercicio 3 - TIR'!$C$22+SQRT(('Ejercicio 3 - TIR'!$E$22-'Ejercicio 3 - TIR'!$C$22)*('Ejercicio 3 - TIR'!$D$22-'Ejercicio 3 - TIR'!$C$22)*P849),'Ejercicio 3 - TIR'!$E$22-SQRT(('Ejercicio 3 - TIR'!$E$22-'Ejercicio 3 - TIR'!$C$22)*('Ejercicio 3 - TIR'!$E$22-'Ejercicio 3 - TIR'!$D$22)*(1-P849)))</f>
        <v>0.154660324256282</v>
      </c>
      <c r="R849" s="17">
        <f ca="1" t="shared" si="6323"/>
        <v>0.820272996824119</v>
      </c>
      <c r="S849" s="19">
        <f ca="1">IF(R849&lt;=('Ejercicio 3 - TIR'!$D$23-'Ejercicio 3 - TIR'!$C$23)/('Ejercicio 3 - TIR'!$E$23-'Ejercicio 3 - TIR'!$C$23),'Ejercicio 3 - TIR'!$C$23+SQRT(('Ejercicio 3 - TIR'!$E$23-'Ejercicio 3 - TIR'!$C$23)*('Ejercicio 3 - TIR'!$D$23-'Ejercicio 3 - TIR'!$C$23)*R849),'Ejercicio 3 - TIR'!$E$23-SQRT(('Ejercicio 3 - TIR'!$E$23-'Ejercicio 3 - TIR'!$C$23)*('Ejercicio 3 - TIR'!$E$23-'Ejercicio 3 - TIR'!$D$23)*(1-R849)))</f>
        <v>0.162013655020639</v>
      </c>
      <c r="T849" s="17">
        <f ca="1" t="shared" ref="T849:X849" si="6324">RAND()</f>
        <v>0.317733341410104</v>
      </c>
      <c r="U849" s="19">
        <f ca="1">IF(T849&lt;=('Ejercicio 3 - TIR'!$D$24-'Ejercicio 3 - TIR'!$C$24)/('Ejercicio 3 - TIR'!$E$24-'Ejercicio 3 - TIR'!$C$24),'Ejercicio 3 - TIR'!$C$24+SQRT(('Ejercicio 3 - TIR'!$E$24-'Ejercicio 3 - TIR'!$C$24)*('Ejercicio 3 - TIR'!$D$24-'Ejercicio 3 - TIR'!$C$24)*T849),'Ejercicio 3 - TIR'!$E$24-SQRT(('Ejercicio 3 - TIR'!$E$24-'Ejercicio 3 - TIR'!$C$24)*('Ejercicio 3 - TIR'!$E$24-'Ejercicio 3 - TIR'!$D$24)*(1-T849)))</f>
        <v>0.175830989469264</v>
      </c>
      <c r="V849" s="17">
        <f ca="1" t="shared" si="6324"/>
        <v>0.101017264765471</v>
      </c>
      <c r="W849" s="19">
        <f ca="1">IF(V849&lt;=('Ejercicio 3 - TIR'!$D$25-'Ejercicio 3 - TIR'!$C$25)/('Ejercicio 3 - TIR'!$E$25-'Ejercicio 3 - TIR'!$C$25),'Ejercicio 3 - TIR'!$C$25+SQRT(('Ejercicio 3 - TIR'!$E$25-'Ejercicio 3 - TIR'!$C$25)*('Ejercicio 3 - TIR'!$D$25-'Ejercicio 3 - TIR'!$C$25)*V849),'Ejercicio 3 - TIR'!$E$25-SQRT(('Ejercicio 3 - TIR'!$E$25-'Ejercicio 3 - TIR'!$C$25)*('Ejercicio 3 - TIR'!$E$25-'Ejercicio 3 - TIR'!$D$25)*(1-V849)))</f>
        <v>0.191892189481826</v>
      </c>
      <c r="X849" s="17">
        <f ca="1" t="shared" si="6324"/>
        <v>0.39339450687731</v>
      </c>
      <c r="Y849" s="19">
        <f ca="1">IF(X849&lt;=('Ejercicio 3 - TIR'!$D$26-'Ejercicio 3 - TIR'!$C$26)/('Ejercicio 3 - TIR'!$E$26-'Ejercicio 3 - TIR'!$C$26),'Ejercicio 3 - TIR'!$C$26+SQRT(('Ejercicio 3 - TIR'!$E$26-'Ejercicio 3 - TIR'!$C$26)*('Ejercicio 3 - TIR'!$D$26-'Ejercicio 3 - TIR'!$C$26)*X849),'Ejercicio 3 - TIR'!$E$26-SQRT(('Ejercicio 3 - TIR'!$E$26-'Ejercicio 3 - TIR'!$C$26)*('Ejercicio 3 - TIR'!$E$26-'Ejercicio 3 - TIR'!$D$26)*(1-X849)))</f>
        <v>0.222766533716168</v>
      </c>
      <c r="Z849" s="17">
        <f ca="1" t="shared" si="6192"/>
        <v>1.15466032425628</v>
      </c>
      <c r="AA849" s="17">
        <f ca="1" t="shared" si="6193"/>
        <v>1.34173106369636</v>
      </c>
      <c r="AB849" s="17">
        <f ca="1" t="shared" si="6194"/>
        <v>1.57764896422774</v>
      </c>
      <c r="AC849" s="17">
        <f ca="1" t="shared" si="6195"/>
        <v>1.88038747820713</v>
      </c>
      <c r="AD849" s="17">
        <f ca="1" t="shared" si="6196"/>
        <v>2.29927487877062</v>
      </c>
      <c r="AE849" s="16">
        <f ca="1" t="shared" si="6197"/>
        <v>4435.60354147907</v>
      </c>
      <c r="AF849" s="16">
        <f ca="1" t="shared" si="6198"/>
        <v>5154.23188345659</v>
      </c>
      <c r="AG849" s="16">
        <f ca="1" t="shared" si="6199"/>
        <v>6060.50557547879</v>
      </c>
      <c r="AH849" s="16">
        <f ca="1" t="shared" si="6200"/>
        <v>7223.46925972423</v>
      </c>
      <c r="AI849" s="16">
        <f ca="1" t="shared" si="6201"/>
        <v>8832.61646811829</v>
      </c>
      <c r="AJ849" s="18">
        <f ca="1" t="shared" si="6202"/>
        <v>46321.2713846599</v>
      </c>
      <c r="AK849" s="18">
        <f ca="1" t="shared" si="6203"/>
        <v>57585.5937381749</v>
      </c>
      <c r="AL849" s="18">
        <f ca="1" t="shared" si="6204"/>
        <v>61286.2638013521</v>
      </c>
      <c r="AM849" s="18">
        <f ca="1" t="shared" si="6205"/>
        <v>77667.6322294342</v>
      </c>
      <c r="AN849" s="18">
        <f ca="1" t="shared" si="6206"/>
        <v>92637.3633309834</v>
      </c>
      <c r="AO849" s="18">
        <f ca="1">C849/'Ejercicio 3 - TIR'!$D$7</f>
        <v>14115.1372450453</v>
      </c>
      <c r="AP849" s="18">
        <f ca="1" t="shared" si="6207"/>
        <v>32206.1341396145</v>
      </c>
      <c r="AQ849" s="18">
        <f ca="1" t="shared" si="6208"/>
        <v>43470.4564931295</v>
      </c>
      <c r="AR849" s="18">
        <f ca="1" t="shared" si="6209"/>
        <v>47171.1265563068</v>
      </c>
      <c r="AS849" s="18">
        <f ca="1" t="shared" si="6210"/>
        <v>63552.4949843889</v>
      </c>
      <c r="AT849" s="18">
        <f ca="1" t="shared" si="6211"/>
        <v>78522.2260859381</v>
      </c>
      <c r="AU849" s="18">
        <f ca="1">AP849*'Ejercicio 3 - TIR'!$D$5</f>
        <v>16103.0670698073</v>
      </c>
      <c r="AV849" s="18">
        <f ca="1">AQ849*'Ejercicio 3 - TIR'!$D$5</f>
        <v>21735.2282465648</v>
      </c>
      <c r="AW849" s="18">
        <f ca="1">AR849*'Ejercicio 3 - TIR'!$D$5</f>
        <v>23585.5632781534</v>
      </c>
      <c r="AX849" s="18">
        <f ca="1">AS849*'Ejercicio 3 - TIR'!$D$5</f>
        <v>31776.2474921944</v>
      </c>
      <c r="AY849" s="18">
        <f ca="1">AT849*'Ejercicio 3 - TIR'!$D$5</f>
        <v>39261.113042969</v>
      </c>
      <c r="AZ849" s="18">
        <f ca="1" t="shared" ref="AZ849:BD849" si="6325">AJ849-AU849-AE849</f>
        <v>25782.6007733735</v>
      </c>
      <c r="BA849" s="18">
        <f ca="1" t="shared" si="6325"/>
        <v>30696.1336081535</v>
      </c>
      <c r="BB849" s="18">
        <f ca="1" t="shared" si="6325"/>
        <v>31640.1949477199</v>
      </c>
      <c r="BC849" s="18">
        <f ca="1" t="shared" si="6325"/>
        <v>38667.9154775155</v>
      </c>
      <c r="BD849" s="18">
        <f ca="1" t="shared" si="6325"/>
        <v>44543.6338198961</v>
      </c>
      <c r="BE849" s="18">
        <f ca="1" t="shared" ref="BE849:BI849" si="6326">AZ849/Z849</f>
        <v>22329.1648909649</v>
      </c>
      <c r="BF849" s="18">
        <f ca="1" t="shared" si="6326"/>
        <v>22878.0077011769</v>
      </c>
      <c r="BG849" s="18">
        <f ca="1" t="shared" si="6326"/>
        <v>20055.2820463505</v>
      </c>
      <c r="BH849" s="18">
        <f ca="1" t="shared" si="6326"/>
        <v>20563.8018364086</v>
      </c>
      <c r="BI849" s="18">
        <f ca="1" t="shared" si="6326"/>
        <v>19372.9050106931</v>
      </c>
      <c r="BJ849" s="18">
        <f ca="1" t="shared" si="6214"/>
        <v>65942.3924277374</v>
      </c>
      <c r="BK849" s="18">
        <f ca="1" t="shared" si="6215"/>
        <v>32454.5804779323</v>
      </c>
      <c r="BL849" s="18">
        <f ca="1" t="shared" si="6216"/>
        <v>98396.9729056697</v>
      </c>
      <c r="BM849" s="18">
        <f ca="1">BK849*'Ejercicio 3 - TIR'!$D$5</f>
        <v>16227.2902389661</v>
      </c>
      <c r="BN849" s="18">
        <f ca="1" t="shared" si="6217"/>
        <v>82169.6826667035</v>
      </c>
      <c r="BO849" s="18">
        <f ca="1" t="shared" si="6218"/>
        <v>35737.2158611319</v>
      </c>
      <c r="BP849" s="18">
        <f ca="1" t="shared" si="6219"/>
        <v>-99255.3334638359</v>
      </c>
      <c r="BQ849" s="18">
        <f ca="1" t="shared" ref="BQ849:BT849" si="6327">BE849</f>
        <v>22329.1648909649</v>
      </c>
      <c r="BR849" s="18">
        <f ca="1" t="shared" si="6327"/>
        <v>22878.0077011769</v>
      </c>
      <c r="BS849" s="18">
        <f ca="1" t="shared" si="6327"/>
        <v>20055.2820463505</v>
      </c>
      <c r="BT849" s="18">
        <f ca="1" t="shared" si="6327"/>
        <v>20563.8018364086</v>
      </c>
      <c r="BU849" s="18">
        <f ca="1" t="shared" si="6221"/>
        <v>55110.120871825</v>
      </c>
      <c r="BV849" s="20">
        <f ca="1" t="shared" si="6222"/>
        <v>11.1203067453442</v>
      </c>
    </row>
    <row r="850" ht="15" customHeight="1" spans="1:74">
      <c r="A850" s="16">
        <v>849</v>
      </c>
      <c r="B850" s="17">
        <f ca="1" t="shared" ref="B850:F850" si="6328">RAND()</f>
        <v>0.466612491588195</v>
      </c>
      <c r="C850" s="18">
        <f ca="1">IF(B850&lt;=('Ejercicio 3 - TIR'!$D$13-'Ejercicio 3 - TIR'!$C$13)/('Ejercicio 3 - TIR'!$E$13-'Ejercicio 3 - TIR'!$C$13),'Ejercicio 3 - TIR'!$C$13+SQRT(('Ejercicio 3 - TIR'!$E$13-'Ejercicio 3 - TIR'!$C$13)*('Ejercicio 3 - TIR'!$D$13-'Ejercicio 3 - TIR'!$C$13)*B850),'Ejercicio 3 - TIR'!$E$13-SQRT(('Ejercicio 3 - TIR'!$E$13-'Ejercicio 3 - TIR'!$C$13)*('Ejercicio 3 - TIR'!$E$13-'Ejercicio 3 - TIR'!$D$13)*(1-B850)))</f>
        <v>74700.4938764772</v>
      </c>
      <c r="D850" s="17">
        <f ca="1" t="shared" si="6328"/>
        <v>0.98653999200699</v>
      </c>
      <c r="E850" s="18">
        <f ca="1">IF(D850&lt;=('Ejercicio 3 - TIR'!$D$14-'Ejercicio 3 - TIR'!$C$14)/('Ejercicio 3 - TIR'!$E$14-'Ejercicio 3 - TIR'!$C$14),'Ejercicio 3 - TIR'!$C$14+SQRT(('Ejercicio 3 - TIR'!$E$14-'Ejercicio 3 - TIR'!$C$14)*('Ejercicio 3 - TIR'!$D$14-'Ejercicio 3 - TIR'!$C$14)*D850),'Ejercicio 3 - TIR'!$E$14-SQRT(('Ejercicio 3 - TIR'!$E$14-'Ejercicio 3 - TIR'!$C$14)*('Ejercicio 3 - TIR'!$E$14-'Ejercicio 3 - TIR'!$D$14)*(1-D850)))</f>
        <v>38579.0843800734</v>
      </c>
      <c r="F850" s="17">
        <f ca="1" t="shared" si="6328"/>
        <v>0.795253108906386</v>
      </c>
      <c r="G850" s="18">
        <f ca="1">IF(F850&lt;=('Ejercicio 3 - TIR'!$D$18-'Ejercicio 3 - TIR'!$C$18)/('Ejercicio 3 - TIR'!$E$18-'Ejercicio 3 - TIR'!$C$18),'Ejercicio 3 - TIR'!$C$18+SQRT(('Ejercicio 3 - TIR'!$E$18-'Ejercicio 3 - TIR'!$C$18)*('Ejercicio 3 - TIR'!$D$18-'Ejercicio 3 - TIR'!$C$18)*F850),'Ejercicio 3 - TIR'!$E$18-SQRT(('Ejercicio 3 - TIR'!$E$18-'Ejercicio 3 - TIR'!$C$18)*('Ejercicio 3 - TIR'!$E$18-'Ejercicio 3 - TIR'!$D$18)*(1-F850)))</f>
        <v>41081.3246074699</v>
      </c>
      <c r="H850" s="17">
        <f ca="1" t="shared" ref="H850:L850" si="6329">RAND()</f>
        <v>0.862892638071214</v>
      </c>
      <c r="I850" s="18">
        <f ca="1">IF(H850&lt;=('Ejercicio 3 - TIR'!$D$18-'Ejercicio 3 - TIR'!$C$18)/('Ejercicio 3 - TIR'!$E$18-'Ejercicio 3 - TIR'!$C$18),'Ejercicio 3 - TIR'!$C$18+SQRT(('Ejercicio 3 - TIR'!$E$18-'Ejercicio 3 - TIR'!$C$18)*('Ejercicio 3 - TIR'!$D$18-'Ejercicio 3 - TIR'!$C$18)*H850),'Ejercicio 3 - TIR'!$E$18-SQRT(('Ejercicio 3 - TIR'!$E$18-'Ejercicio 3 - TIR'!$C$18)*('Ejercicio 3 - TIR'!$E$18-'Ejercicio 3 - TIR'!$D$18)*(1-H850)))</f>
        <v>41793.2801580651</v>
      </c>
      <c r="J850" s="17">
        <f ca="1" t="shared" si="6329"/>
        <v>0.996885407522268</v>
      </c>
      <c r="K850" s="18">
        <f ca="1">IF(J850&lt;=('Ejercicio 3 - TIR'!$D$18-'Ejercicio 3 - TIR'!$C$18)/('Ejercicio 3 - TIR'!$E$18-'Ejercicio 3 - TIR'!$C$18),'Ejercicio 3 - TIR'!$C$18+SQRT(('Ejercicio 3 - TIR'!$E$18-'Ejercicio 3 - TIR'!$C$18)*('Ejercicio 3 - TIR'!$D$18-'Ejercicio 3 - TIR'!$C$18)*J850),'Ejercicio 3 - TIR'!$E$18-SQRT(('Ejercicio 3 - TIR'!$E$18-'Ejercicio 3 - TIR'!$C$18)*('Ejercicio 3 - TIR'!$E$18-'Ejercicio 3 - TIR'!$D$18)*(1-J850)))</f>
        <v>44516.6839172654</v>
      </c>
      <c r="L850" s="17">
        <f ca="1" t="shared" si="6329"/>
        <v>0.183305582833631</v>
      </c>
      <c r="M850" s="18">
        <f ca="1">IF(L850&lt;=('Ejercicio 3 - TIR'!$D$18-'Ejercicio 3 - TIR'!$C$18)/('Ejercicio 3 - TIR'!$E$18-'Ejercicio 3 - TIR'!$C$18),'Ejercicio 3 - TIR'!$C$18+SQRT(('Ejercicio 3 - TIR'!$E$18-'Ejercicio 3 - TIR'!$C$18)*('Ejercicio 3 - TIR'!$D$18-'Ejercicio 3 - TIR'!$C$18)*L850),'Ejercicio 3 - TIR'!$E$18-SQRT(('Ejercicio 3 - TIR'!$E$18-'Ejercicio 3 - TIR'!$C$18)*('Ejercicio 3 - TIR'!$E$18-'Ejercicio 3 - TIR'!$D$18)*(1-L850)))</f>
        <v>35243.6473398813</v>
      </c>
      <c r="N850" s="17">
        <f ca="1" t="shared" ref="N850:R850" si="6330">RAND()</f>
        <v>0.977036276525307</v>
      </c>
      <c r="O850" s="18">
        <f ca="1">IF(N850&lt;=('Ejercicio 3 - TIR'!$D$18-'Ejercicio 3 - TIR'!$C$18)/('Ejercicio 3 - TIR'!$E$18-'Ejercicio 3 - TIR'!$C$18),'Ejercicio 3 - TIR'!$C$18+SQRT(('Ejercicio 3 - TIR'!$E$18-'Ejercicio 3 - TIR'!$C$18)*('Ejercicio 3 - TIR'!$D$18-'Ejercicio 3 - TIR'!$C$18)*N850),'Ejercicio 3 - TIR'!$E$18-SQRT(('Ejercicio 3 - TIR'!$E$18-'Ejercicio 3 - TIR'!$C$18)*('Ejercicio 3 - TIR'!$E$18-'Ejercicio 3 - TIR'!$D$18)*(1-N850)))</f>
        <v>43687.6436228669</v>
      </c>
      <c r="P850" s="17">
        <f ca="1" t="shared" si="6330"/>
        <v>0.705555911784105</v>
      </c>
      <c r="Q850" s="19">
        <f ca="1">IF(P850&lt;=('Ejercicio 3 - TIR'!$D$22-'Ejercicio 3 - TIR'!$C$22)/('Ejercicio 3 - TIR'!$E$22-'Ejercicio 3 - TIR'!$C$22),'Ejercicio 3 - TIR'!$C$22+SQRT(('Ejercicio 3 - TIR'!$E$22-'Ejercicio 3 - TIR'!$C$22)*('Ejercicio 3 - TIR'!$D$22-'Ejercicio 3 - TIR'!$C$22)*P850),'Ejercicio 3 - TIR'!$E$22-SQRT(('Ejercicio 3 - TIR'!$E$22-'Ejercicio 3 - TIR'!$C$22)*('Ejercicio 3 - TIR'!$E$22-'Ejercicio 3 - TIR'!$D$22)*(1-P850)))</f>
        <v>0.156978285059783</v>
      </c>
      <c r="R850" s="17">
        <f ca="1" t="shared" si="6330"/>
        <v>0.370738146043985</v>
      </c>
      <c r="S850" s="19">
        <f ca="1">IF(R850&lt;=('Ejercicio 3 - TIR'!$D$23-'Ejercicio 3 - TIR'!$C$23)/('Ejercicio 3 - TIR'!$E$23-'Ejercicio 3 - TIR'!$C$23),'Ejercicio 3 - TIR'!$C$23+SQRT(('Ejercicio 3 - TIR'!$E$23-'Ejercicio 3 - TIR'!$C$23)*('Ejercicio 3 - TIR'!$D$23-'Ejercicio 3 - TIR'!$C$23)*R850),'Ejercicio 3 - TIR'!$E$23-SQRT(('Ejercicio 3 - TIR'!$E$23-'Ejercicio 3 - TIR'!$C$23)*('Ejercicio 3 - TIR'!$E$23-'Ejercicio 3 - TIR'!$D$23)*(1-R850)))</f>
        <v>0.145832705295404</v>
      </c>
      <c r="T850" s="17">
        <f ca="1" t="shared" ref="T850:X850" si="6331">RAND()</f>
        <v>0.0529101216859824</v>
      </c>
      <c r="U850" s="19">
        <f ca="1">IF(T850&lt;=('Ejercicio 3 - TIR'!$D$24-'Ejercicio 3 - TIR'!$C$24)/('Ejercicio 3 - TIR'!$E$24-'Ejercicio 3 - TIR'!$C$24),'Ejercicio 3 - TIR'!$C$24+SQRT(('Ejercicio 3 - TIR'!$E$24-'Ejercicio 3 - TIR'!$C$24)*('Ejercicio 3 - TIR'!$D$24-'Ejercicio 3 - TIR'!$C$24)*T850),'Ejercicio 3 - TIR'!$E$24-SQRT(('Ejercicio 3 - TIR'!$E$24-'Ejercicio 3 - TIR'!$C$24)*('Ejercicio 3 - TIR'!$E$24-'Ejercicio 3 - TIR'!$D$24)*(1-T850)))</f>
        <v>0.160540932384783</v>
      </c>
      <c r="V850" s="17">
        <f ca="1" t="shared" si="6331"/>
        <v>0.8814628888118</v>
      </c>
      <c r="W850" s="19">
        <f ca="1">IF(V850&lt;=('Ejercicio 3 - TIR'!$D$25-'Ejercicio 3 - TIR'!$C$25)/('Ejercicio 3 - TIR'!$E$25-'Ejercicio 3 - TIR'!$C$25),'Ejercicio 3 - TIR'!$C$25+SQRT(('Ejercicio 3 - TIR'!$E$25-'Ejercicio 3 - TIR'!$C$25)*('Ejercicio 3 - TIR'!$D$25-'Ejercicio 3 - TIR'!$C$25)*V850),'Ejercicio 3 - TIR'!$E$25-SQRT(('Ejercicio 3 - TIR'!$E$25-'Ejercicio 3 - TIR'!$C$25)*('Ejercicio 3 - TIR'!$E$25-'Ejercicio 3 - TIR'!$D$25)*(1-V850)))</f>
        <v>0.229631399430528</v>
      </c>
      <c r="X850" s="17">
        <f ca="1" t="shared" si="6331"/>
        <v>0.0266429172547464</v>
      </c>
      <c r="Y850" s="19">
        <f ca="1">IF(X850&lt;=('Ejercicio 3 - TIR'!$D$26-'Ejercicio 3 - TIR'!$C$26)/('Ejercicio 3 - TIR'!$E$26-'Ejercicio 3 - TIR'!$C$26),'Ejercicio 3 - TIR'!$C$26+SQRT(('Ejercicio 3 - TIR'!$E$26-'Ejercicio 3 - TIR'!$C$26)*('Ejercicio 3 - TIR'!$D$26-'Ejercicio 3 - TIR'!$C$26)*X850),'Ejercicio 3 - TIR'!$E$26-SQRT(('Ejercicio 3 - TIR'!$E$26-'Ejercicio 3 - TIR'!$C$26)*('Ejercicio 3 - TIR'!$E$26-'Ejercicio 3 - TIR'!$D$26)*(1-X850)))</f>
        <v>0.198481502024277</v>
      </c>
      <c r="Z850" s="17">
        <f ca="1" t="shared" si="6192"/>
        <v>1.15697828505978</v>
      </c>
      <c r="AA850" s="17">
        <f ca="1" t="shared" si="6193"/>
        <v>1.32570355833809</v>
      </c>
      <c r="AB850" s="17">
        <f ca="1" t="shared" si="6194"/>
        <v>1.53853324365951</v>
      </c>
      <c r="AC850" s="17">
        <f ca="1" t="shared" si="6195"/>
        <v>1.89182878547143</v>
      </c>
      <c r="AD850" s="17">
        <f ca="1" t="shared" si="6196"/>
        <v>2.26732180438456</v>
      </c>
      <c r="AE850" s="16">
        <f ca="1" t="shared" si="6197"/>
        <v>6056.07850516058</v>
      </c>
      <c r="AF850" s="16">
        <f ca="1" t="shared" si="6198"/>
        <v>6939.25281704949</v>
      </c>
      <c r="AG850" s="16">
        <f ca="1" t="shared" si="6199"/>
        <v>8053.28693435235</v>
      </c>
      <c r="AH850" s="16">
        <f ca="1" t="shared" si="6200"/>
        <v>9902.57448310326</v>
      </c>
      <c r="AI850" s="16">
        <f ca="1" t="shared" si="6201"/>
        <v>11868.0523404169</v>
      </c>
      <c r="AJ850" s="18">
        <f ca="1" t="shared" si="6202"/>
        <v>47530.2004923348</v>
      </c>
      <c r="AK850" s="18">
        <f ca="1" t="shared" si="6203"/>
        <v>55405.5002201675</v>
      </c>
      <c r="AL850" s="18">
        <f ca="1" t="shared" si="6204"/>
        <v>68490.3981041954</v>
      </c>
      <c r="AM850" s="18">
        <f ca="1" t="shared" si="6205"/>
        <v>66674.9465425911</v>
      </c>
      <c r="AN850" s="18">
        <f ca="1" t="shared" si="6206"/>
        <v>99053.9469683083</v>
      </c>
      <c r="AO850" s="18">
        <f ca="1">C850/'Ejercicio 3 - TIR'!$D$7</f>
        <v>14940.0987752954</v>
      </c>
      <c r="AP850" s="18">
        <f ca="1" t="shared" si="6207"/>
        <v>32590.1017170393</v>
      </c>
      <c r="AQ850" s="18">
        <f ca="1" t="shared" si="6208"/>
        <v>40465.4014448721</v>
      </c>
      <c r="AR850" s="18">
        <f ca="1" t="shared" si="6209"/>
        <v>53550.2993288999</v>
      </c>
      <c r="AS850" s="18">
        <f ca="1" t="shared" si="6210"/>
        <v>51734.8477672957</v>
      </c>
      <c r="AT850" s="18">
        <f ca="1" t="shared" si="6211"/>
        <v>84113.8481930129</v>
      </c>
      <c r="AU850" s="18">
        <f ca="1">AP850*'Ejercicio 3 - TIR'!$D$5</f>
        <v>16295.0508585197</v>
      </c>
      <c r="AV850" s="18">
        <f ca="1">AQ850*'Ejercicio 3 - TIR'!$D$5</f>
        <v>20232.700722436</v>
      </c>
      <c r="AW850" s="18">
        <f ca="1">AR850*'Ejercicio 3 - TIR'!$D$5</f>
        <v>26775.14966445</v>
      </c>
      <c r="AX850" s="18">
        <f ca="1">AS850*'Ejercicio 3 - TIR'!$D$5</f>
        <v>25867.4238836479</v>
      </c>
      <c r="AY850" s="18">
        <f ca="1">AT850*'Ejercicio 3 - TIR'!$D$5</f>
        <v>42056.9240965064</v>
      </c>
      <c r="AZ850" s="18">
        <f ca="1" t="shared" ref="AZ850:BD850" si="6332">AJ850-AU850-AE850</f>
        <v>25179.0711286545</v>
      </c>
      <c r="BA850" s="18">
        <f ca="1" t="shared" si="6332"/>
        <v>28233.546680682</v>
      </c>
      <c r="BB850" s="18">
        <f ca="1" t="shared" si="6332"/>
        <v>33661.9615053931</v>
      </c>
      <c r="BC850" s="18">
        <f ca="1" t="shared" si="6332"/>
        <v>30904.94817584</v>
      </c>
      <c r="BD850" s="18">
        <f ca="1" t="shared" si="6332"/>
        <v>45128.970531385</v>
      </c>
      <c r="BE850" s="18">
        <f ca="1" t="shared" ref="BE850:BI850" si="6333">AZ850/Z850</f>
        <v>21762.7862629708</v>
      </c>
      <c r="BF850" s="18">
        <f ca="1" t="shared" si="6333"/>
        <v>21297.0286630865</v>
      </c>
      <c r="BG850" s="18">
        <f ca="1" t="shared" si="6333"/>
        <v>21879.2552218929</v>
      </c>
      <c r="BH850" s="18">
        <f ca="1" t="shared" si="6333"/>
        <v>16336.0175155273</v>
      </c>
      <c r="BI850" s="18">
        <f ca="1" t="shared" si="6333"/>
        <v>19904.0870352476</v>
      </c>
      <c r="BJ850" s="18">
        <f ca="1" t="shared" si="6214"/>
        <v>87471.1992081323</v>
      </c>
      <c r="BK850" s="18">
        <f ca="1" t="shared" si="6215"/>
        <v>33874.0117128865</v>
      </c>
      <c r="BL850" s="18">
        <f ca="1" t="shared" si="6216"/>
        <v>121345.210921019</v>
      </c>
      <c r="BM850" s="18">
        <f ca="1">BK850*'Ejercicio 3 - TIR'!$D$5</f>
        <v>16937.0058564432</v>
      </c>
      <c r="BN850" s="18">
        <f ca="1" t="shared" si="6217"/>
        <v>104408.205064576</v>
      </c>
      <c r="BO850" s="18">
        <f ca="1" t="shared" si="6218"/>
        <v>46049.1337677211</v>
      </c>
      <c r="BP850" s="18">
        <f ca="1" t="shared" si="6219"/>
        <v>-113279.578256551</v>
      </c>
      <c r="BQ850" s="18">
        <f ca="1" t="shared" ref="BQ850:BT850" si="6334">BE850</f>
        <v>21762.7862629708</v>
      </c>
      <c r="BR850" s="18">
        <f ca="1" t="shared" si="6334"/>
        <v>21297.0286630865</v>
      </c>
      <c r="BS850" s="18">
        <f ca="1" t="shared" si="6334"/>
        <v>21879.2552218929</v>
      </c>
      <c r="BT850" s="18">
        <f ca="1" t="shared" si="6334"/>
        <v>16336.0175155273</v>
      </c>
      <c r="BU850" s="18">
        <f ca="1" t="shared" si="6221"/>
        <v>65953.2208029687</v>
      </c>
      <c r="BV850" s="20">
        <f ca="1" t="shared" si="6222"/>
        <v>7.82859619233172</v>
      </c>
    </row>
    <row r="851" ht="15" customHeight="1" spans="1:74">
      <c r="A851" s="16">
        <v>850</v>
      </c>
      <c r="B851" s="17">
        <f ca="1" t="shared" ref="B851:F851" si="6335">RAND()</f>
        <v>0.049365959801259</v>
      </c>
      <c r="C851" s="18">
        <f ca="1">IF(B851&lt;=('Ejercicio 3 - TIR'!$D$13-'Ejercicio 3 - TIR'!$C$13)/('Ejercicio 3 - TIR'!$E$13-'Ejercicio 3 - TIR'!$C$13),'Ejercicio 3 - TIR'!$C$13+SQRT(('Ejercicio 3 - TIR'!$E$13-'Ejercicio 3 - TIR'!$C$13)*('Ejercicio 3 - TIR'!$D$13-'Ejercicio 3 - TIR'!$C$13)*B851),'Ejercicio 3 - TIR'!$E$13-SQRT(('Ejercicio 3 - TIR'!$E$13-'Ejercicio 3 - TIR'!$C$13)*('Ejercicio 3 - TIR'!$E$13-'Ejercicio 3 - TIR'!$D$13)*(1-B851)))</f>
        <v>64443.6903493047</v>
      </c>
      <c r="D851" s="17">
        <f ca="1" t="shared" si="6335"/>
        <v>0.18649152775931</v>
      </c>
      <c r="E851" s="18">
        <f ca="1">IF(D851&lt;=('Ejercicio 3 - TIR'!$D$14-'Ejercicio 3 - TIR'!$C$14)/('Ejercicio 3 - TIR'!$E$14-'Ejercicio 3 - TIR'!$C$14),'Ejercicio 3 - TIR'!$C$14+SQRT(('Ejercicio 3 - TIR'!$E$14-'Ejercicio 3 - TIR'!$C$14)*('Ejercicio 3 - TIR'!$D$14-'Ejercicio 3 - TIR'!$C$14)*D851),'Ejercicio 3 - TIR'!$E$14-SQRT(('Ejercicio 3 - TIR'!$E$14-'Ejercicio 3 - TIR'!$C$14)*('Ejercicio 3 - TIR'!$E$14-'Ejercicio 3 - TIR'!$D$14)*(1-D851)))</f>
        <v>28739.9016807863</v>
      </c>
      <c r="F851" s="17">
        <f ca="1" t="shared" si="6335"/>
        <v>0.784497491596388</v>
      </c>
      <c r="G851" s="18">
        <f ca="1">IF(F851&lt;=('Ejercicio 3 - TIR'!$D$18-'Ejercicio 3 - TIR'!$C$18)/('Ejercicio 3 - TIR'!$E$18-'Ejercicio 3 - TIR'!$C$18),'Ejercicio 3 - TIR'!$C$18+SQRT(('Ejercicio 3 - TIR'!$E$18-'Ejercicio 3 - TIR'!$C$18)*('Ejercicio 3 - TIR'!$D$18-'Ejercicio 3 - TIR'!$C$18)*F851),'Ejercicio 3 - TIR'!$E$18-SQRT(('Ejercicio 3 - TIR'!$E$18-'Ejercicio 3 - TIR'!$C$18)*('Ejercicio 3 - TIR'!$E$18-'Ejercicio 3 - TIR'!$D$18)*(1-F851)))</f>
        <v>40979.7154167558</v>
      </c>
      <c r="H851" s="17">
        <f ca="1" t="shared" ref="H851:L851" si="6336">RAND()</f>
        <v>0.180653265336185</v>
      </c>
      <c r="I851" s="18">
        <f ca="1">IF(H851&lt;=('Ejercicio 3 - TIR'!$D$18-'Ejercicio 3 - TIR'!$C$18)/('Ejercicio 3 - TIR'!$E$18-'Ejercicio 3 - TIR'!$C$18),'Ejercicio 3 - TIR'!$C$18+SQRT(('Ejercicio 3 - TIR'!$E$18-'Ejercicio 3 - TIR'!$C$18)*('Ejercicio 3 - TIR'!$D$18-'Ejercicio 3 - TIR'!$C$18)*H851),'Ejercicio 3 - TIR'!$E$18-SQRT(('Ejercicio 3 - TIR'!$E$18-'Ejercicio 3 - TIR'!$C$18)*('Ejercicio 3 - TIR'!$E$18-'Ejercicio 3 - TIR'!$D$18)*(1-H851)))</f>
        <v>35205.5729560182</v>
      </c>
      <c r="J851" s="17">
        <f ca="1" t="shared" si="6336"/>
        <v>0.533545900252673</v>
      </c>
      <c r="K851" s="18">
        <f ca="1">IF(J851&lt;=('Ejercicio 3 - TIR'!$D$18-'Ejercicio 3 - TIR'!$C$18)/('Ejercicio 3 - TIR'!$E$18-'Ejercicio 3 - TIR'!$C$18),'Ejercicio 3 - TIR'!$C$18+SQRT(('Ejercicio 3 - TIR'!$E$18-'Ejercicio 3 - TIR'!$C$18)*('Ejercicio 3 - TIR'!$D$18-'Ejercicio 3 - TIR'!$C$18)*J851),'Ejercicio 3 - TIR'!$E$18-SQRT(('Ejercicio 3 - TIR'!$E$18-'Ejercicio 3 - TIR'!$C$18)*('Ejercicio 3 - TIR'!$E$18-'Ejercicio 3 - TIR'!$D$18)*(1-J851)))</f>
        <v>38946.0541602374</v>
      </c>
      <c r="L851" s="17">
        <f ca="1" t="shared" si="6336"/>
        <v>0.903961785364591</v>
      </c>
      <c r="M851" s="18">
        <f ca="1">IF(L851&lt;=('Ejercicio 3 - TIR'!$D$18-'Ejercicio 3 - TIR'!$C$18)/('Ejercicio 3 - TIR'!$E$18-'Ejercicio 3 - TIR'!$C$18),'Ejercicio 3 - TIR'!$C$18+SQRT(('Ejercicio 3 - TIR'!$E$18-'Ejercicio 3 - TIR'!$C$18)*('Ejercicio 3 - TIR'!$D$18-'Ejercicio 3 - TIR'!$C$18)*L851),'Ejercicio 3 - TIR'!$E$18-SQRT(('Ejercicio 3 - TIR'!$E$18-'Ejercicio 3 - TIR'!$C$18)*('Ejercicio 3 - TIR'!$E$18-'Ejercicio 3 - TIR'!$D$18)*(1-L851)))</f>
        <v>42316.1844143728</v>
      </c>
      <c r="N851" s="17">
        <f ca="1" t="shared" ref="N851:R851" si="6337">RAND()</f>
        <v>0.0790708726921734</v>
      </c>
      <c r="O851" s="18">
        <f ca="1">IF(N851&lt;=('Ejercicio 3 - TIR'!$D$18-'Ejercicio 3 - TIR'!$C$18)/('Ejercicio 3 - TIR'!$E$18-'Ejercicio 3 - TIR'!$C$18),'Ejercicio 3 - TIR'!$C$18+SQRT(('Ejercicio 3 - TIR'!$E$18-'Ejercicio 3 - TIR'!$C$18)*('Ejercicio 3 - TIR'!$D$18-'Ejercicio 3 - TIR'!$C$18)*N851),'Ejercicio 3 - TIR'!$E$18-SQRT(('Ejercicio 3 - TIR'!$E$18-'Ejercicio 3 - TIR'!$C$18)*('Ejercicio 3 - TIR'!$E$18-'Ejercicio 3 - TIR'!$D$18)*(1-N851)))</f>
        <v>33443.926669345</v>
      </c>
      <c r="P851" s="17">
        <f ca="1" t="shared" si="6337"/>
        <v>0.480057568723385</v>
      </c>
      <c r="Q851" s="19">
        <f ca="1">IF(P851&lt;=('Ejercicio 3 - TIR'!$D$22-'Ejercicio 3 - TIR'!$C$22)/('Ejercicio 3 - TIR'!$E$22-'Ejercicio 3 - TIR'!$C$22),'Ejercicio 3 - TIR'!$C$22+SQRT(('Ejercicio 3 - TIR'!$E$22-'Ejercicio 3 - TIR'!$C$22)*('Ejercicio 3 - TIR'!$D$22-'Ejercicio 3 - TIR'!$C$22)*P851),'Ejercicio 3 - TIR'!$E$22-SQRT(('Ejercicio 3 - TIR'!$E$22-'Ejercicio 3 - TIR'!$C$22)*('Ejercicio 3 - TIR'!$E$22-'Ejercicio 3 - TIR'!$D$22)*(1-P851)))</f>
        <v>0.149395639535518</v>
      </c>
      <c r="R851" s="17">
        <f ca="1" t="shared" si="6337"/>
        <v>0.756072188287003</v>
      </c>
      <c r="S851" s="19">
        <f ca="1">IF(R851&lt;=('Ejercicio 3 - TIR'!$D$23-'Ejercicio 3 - TIR'!$C$23)/('Ejercicio 3 - TIR'!$E$23-'Ejercicio 3 - TIR'!$C$23),'Ejercicio 3 - TIR'!$C$23+SQRT(('Ejercicio 3 - TIR'!$E$23-'Ejercicio 3 - TIR'!$C$23)*('Ejercicio 3 - TIR'!$D$23-'Ejercicio 3 - TIR'!$C$23)*R851),'Ejercicio 3 - TIR'!$E$23-SQRT(('Ejercicio 3 - TIR'!$E$23-'Ejercicio 3 - TIR'!$C$23)*('Ejercicio 3 - TIR'!$E$23-'Ejercicio 3 - TIR'!$D$23)*(1-R851)))</f>
        <v>0.159046001310409</v>
      </c>
      <c r="T851" s="17">
        <f ca="1" t="shared" ref="T851:X851" si="6338">RAND()</f>
        <v>0.494690481750834</v>
      </c>
      <c r="U851" s="19">
        <f ca="1">IF(T851&lt;=('Ejercicio 3 - TIR'!$D$24-'Ejercicio 3 - TIR'!$C$24)/('Ejercicio 3 - TIR'!$E$24-'Ejercicio 3 - TIR'!$C$24),'Ejercicio 3 - TIR'!$C$24+SQRT(('Ejercicio 3 - TIR'!$E$24-'Ejercicio 3 - TIR'!$C$24)*('Ejercicio 3 - TIR'!$D$24-'Ejercicio 3 - TIR'!$C$24)*T851),'Ejercicio 3 - TIR'!$E$24-SQRT(('Ejercicio 3 - TIR'!$E$24-'Ejercicio 3 - TIR'!$C$24)*('Ejercicio 3 - TIR'!$E$24-'Ejercicio 3 - TIR'!$D$24)*(1-T851)))</f>
        <v>0.182385286773688</v>
      </c>
      <c r="V851" s="17">
        <f ca="1" t="shared" si="6338"/>
        <v>0.125166367094736</v>
      </c>
      <c r="W851" s="19">
        <f ca="1">IF(V851&lt;=('Ejercicio 3 - TIR'!$D$25-'Ejercicio 3 - TIR'!$C$25)/('Ejercicio 3 - TIR'!$E$25-'Ejercicio 3 - TIR'!$C$25),'Ejercicio 3 - TIR'!$C$25+SQRT(('Ejercicio 3 - TIR'!$E$25-'Ejercicio 3 - TIR'!$C$25)*('Ejercicio 3 - TIR'!$D$25-'Ejercicio 3 - TIR'!$C$25)*V851),'Ejercicio 3 - TIR'!$E$25-SQRT(('Ejercicio 3 - TIR'!$E$25-'Ejercicio 3 - TIR'!$C$25)*('Ejercicio 3 - TIR'!$E$25-'Ejercicio 3 - TIR'!$D$25)*(1-V851)))</f>
        <v>0.193237556947286</v>
      </c>
      <c r="X851" s="17">
        <f ca="1" t="shared" si="6338"/>
        <v>0.820496737080983</v>
      </c>
      <c r="Y851" s="19">
        <f ca="1">IF(X851&lt;=('Ejercicio 3 - TIR'!$D$26-'Ejercicio 3 - TIR'!$C$26)/('Ejercicio 3 - TIR'!$E$26-'Ejercicio 3 - TIR'!$C$26),'Ejercicio 3 - TIR'!$C$26+SQRT(('Ejercicio 3 - TIR'!$E$26-'Ejercicio 3 - TIR'!$C$26)*('Ejercicio 3 - TIR'!$D$26-'Ejercicio 3 - TIR'!$C$26)*X851),'Ejercicio 3 - TIR'!$E$26-SQRT(('Ejercicio 3 - TIR'!$E$26-'Ejercicio 3 - TIR'!$C$26)*('Ejercicio 3 - TIR'!$E$26-'Ejercicio 3 - TIR'!$D$26)*(1-X851)))</f>
        <v>0.248866133877035</v>
      </c>
      <c r="Z851" s="17">
        <f ca="1" t="shared" si="6192"/>
        <v>1.14939563953552</v>
      </c>
      <c r="AA851" s="17">
        <f ca="1" t="shared" si="6193"/>
        <v>1.33220241992726</v>
      </c>
      <c r="AB851" s="17">
        <f ca="1" t="shared" si="6194"/>
        <v>1.5751765403263</v>
      </c>
      <c r="AC851" s="17">
        <f ca="1" t="shared" si="6195"/>
        <v>1.87955980673963</v>
      </c>
      <c r="AD851" s="17">
        <f ca="1" t="shared" si="6196"/>
        <v>2.34731858923359</v>
      </c>
      <c r="AE851" s="16">
        <f ca="1" t="shared" si="6197"/>
        <v>4293.61599178897</v>
      </c>
      <c r="AF851" s="16">
        <f ca="1" t="shared" si="6198"/>
        <v>4976.49844644543</v>
      </c>
      <c r="AG851" s="16">
        <f ca="1" t="shared" si="6199"/>
        <v>5884.1385427292</v>
      </c>
      <c r="AH851" s="16">
        <f ca="1" t="shared" si="6200"/>
        <v>7021.17509946555</v>
      </c>
      <c r="AI851" s="16">
        <f ca="1" t="shared" si="6201"/>
        <v>8768.50780174325</v>
      </c>
      <c r="AJ851" s="18">
        <f ca="1" t="shared" si="6202"/>
        <v>47101.9062094256</v>
      </c>
      <c r="AK851" s="18">
        <f ca="1" t="shared" si="6203"/>
        <v>46900.9494869332</v>
      </c>
      <c r="AL851" s="18">
        <f ca="1" t="shared" si="6204"/>
        <v>61346.9108514833</v>
      </c>
      <c r="AM851" s="18">
        <f ca="1" t="shared" si="6205"/>
        <v>79535.7993998369</v>
      </c>
      <c r="AN851" s="18">
        <f ca="1" t="shared" si="6206"/>
        <v>78503.5507679185</v>
      </c>
      <c r="AO851" s="18">
        <f ca="1">C851/'Ejercicio 3 - TIR'!$D$7</f>
        <v>12888.7380698609</v>
      </c>
      <c r="AP851" s="18">
        <f ca="1" t="shared" si="6207"/>
        <v>34213.1681395646</v>
      </c>
      <c r="AQ851" s="18">
        <f ca="1" t="shared" si="6208"/>
        <v>34012.2114170722</v>
      </c>
      <c r="AR851" s="18">
        <f ca="1" t="shared" si="6209"/>
        <v>48458.1727816224</v>
      </c>
      <c r="AS851" s="18">
        <f ca="1" t="shared" si="6210"/>
        <v>66647.061329976</v>
      </c>
      <c r="AT851" s="18">
        <f ca="1" t="shared" si="6211"/>
        <v>65614.8126980576</v>
      </c>
      <c r="AU851" s="18">
        <f ca="1">AP851*'Ejercicio 3 - TIR'!$D$5</f>
        <v>17106.5840697823</v>
      </c>
      <c r="AV851" s="18">
        <f ca="1">AQ851*'Ejercicio 3 - TIR'!$D$5</f>
        <v>17006.1057085361</v>
      </c>
      <c r="AW851" s="18">
        <f ca="1">AR851*'Ejercicio 3 - TIR'!$D$5</f>
        <v>24229.0863908112</v>
      </c>
      <c r="AX851" s="18">
        <f ca="1">AS851*'Ejercicio 3 - TIR'!$D$5</f>
        <v>33323.530664988</v>
      </c>
      <c r="AY851" s="18">
        <f ca="1">AT851*'Ejercicio 3 - TIR'!$D$5</f>
        <v>32807.4063490288</v>
      </c>
      <c r="AZ851" s="18">
        <f ca="1" t="shared" ref="AZ851:BD851" si="6339">AJ851-AU851-AE851</f>
        <v>25701.7061478543</v>
      </c>
      <c r="BA851" s="18">
        <f ca="1" t="shared" si="6339"/>
        <v>24918.3453319516</v>
      </c>
      <c r="BB851" s="18">
        <f ca="1" t="shared" si="6339"/>
        <v>31233.6859179429</v>
      </c>
      <c r="BC851" s="18">
        <f ca="1" t="shared" si="6339"/>
        <v>39191.0936353834</v>
      </c>
      <c r="BD851" s="18">
        <f ca="1" t="shared" si="6339"/>
        <v>36927.6366171465</v>
      </c>
      <c r="BE851" s="18">
        <f ca="1" t="shared" ref="BE851:BI851" si="6340">AZ851/Z851</f>
        <v>22361.061120991</v>
      </c>
      <c r="BF851" s="18">
        <f ca="1" t="shared" si="6340"/>
        <v>18704.6239814759</v>
      </c>
      <c r="BG851" s="18">
        <f ca="1" t="shared" si="6340"/>
        <v>19828.6891140931</v>
      </c>
      <c r="BH851" s="18">
        <f ca="1" t="shared" si="6340"/>
        <v>20851.2086153651</v>
      </c>
      <c r="BI851" s="18">
        <f ca="1" t="shared" si="6340"/>
        <v>15731.8383565494</v>
      </c>
      <c r="BJ851" s="18">
        <f ca="1" t="shared" si="6214"/>
        <v>67461.7054680553</v>
      </c>
      <c r="BK851" s="18">
        <f ca="1" t="shared" si="6215"/>
        <v>30253.9744631472</v>
      </c>
      <c r="BL851" s="18">
        <f ca="1" t="shared" si="6216"/>
        <v>97715.6799312025</v>
      </c>
      <c r="BM851" s="18">
        <f ca="1">BK851*'Ejercicio 3 - TIR'!$D$5</f>
        <v>15126.9872315736</v>
      </c>
      <c r="BN851" s="18">
        <f ca="1" t="shared" si="6217"/>
        <v>82588.6926996289</v>
      </c>
      <c r="BO851" s="18">
        <f ca="1" t="shared" si="6218"/>
        <v>35184.2707157168</v>
      </c>
      <c r="BP851" s="18">
        <f ca="1" t="shared" si="6219"/>
        <v>-93183.592030091</v>
      </c>
      <c r="BQ851" s="18">
        <f ca="1" t="shared" ref="BQ851:BT851" si="6341">BE851</f>
        <v>22361.061120991</v>
      </c>
      <c r="BR851" s="18">
        <f ca="1" t="shared" si="6341"/>
        <v>18704.6239814759</v>
      </c>
      <c r="BS851" s="18">
        <f ca="1" t="shared" si="6341"/>
        <v>19828.6891140931</v>
      </c>
      <c r="BT851" s="18">
        <f ca="1" t="shared" si="6341"/>
        <v>20851.2086153651</v>
      </c>
      <c r="BU851" s="18">
        <f ca="1" t="shared" si="6221"/>
        <v>50916.1090722662</v>
      </c>
      <c r="BV851" s="20">
        <f ca="1" t="shared" si="6222"/>
        <v>11.2203733071531</v>
      </c>
    </row>
    <row r="852" ht="15" customHeight="1" spans="1:74">
      <c r="A852" s="16">
        <v>851</v>
      </c>
      <c r="B852" s="17">
        <f ca="1" t="shared" ref="B852:F852" si="6342">RAND()</f>
        <v>0.652870291025931</v>
      </c>
      <c r="C852" s="18">
        <f ca="1">IF(B852&lt;=('Ejercicio 3 - TIR'!$D$13-'Ejercicio 3 - TIR'!$C$13)/('Ejercicio 3 - TIR'!$E$13-'Ejercicio 3 - TIR'!$C$13),'Ejercicio 3 - TIR'!$C$13+SQRT(('Ejercicio 3 - TIR'!$E$13-'Ejercicio 3 - TIR'!$C$13)*('Ejercicio 3 - TIR'!$D$13-'Ejercicio 3 - TIR'!$C$13)*B852),'Ejercicio 3 - TIR'!$E$13-SQRT(('Ejercicio 3 - TIR'!$E$13-'Ejercicio 3 - TIR'!$C$13)*('Ejercicio 3 - TIR'!$E$13-'Ejercicio 3 - TIR'!$D$13)*(1-B852)))</f>
        <v>79590.3049809929</v>
      </c>
      <c r="D852" s="17">
        <f ca="1" t="shared" si="6342"/>
        <v>0.423620258738573</v>
      </c>
      <c r="E852" s="18">
        <f ca="1">IF(D852&lt;=('Ejercicio 3 - TIR'!$D$14-'Ejercicio 3 - TIR'!$C$14)/('Ejercicio 3 - TIR'!$E$14-'Ejercicio 3 - TIR'!$C$14),'Ejercicio 3 - TIR'!$C$14+SQRT(('Ejercicio 3 - TIR'!$E$14-'Ejercicio 3 - TIR'!$C$14)*('Ejercicio 3 - TIR'!$D$14-'Ejercicio 3 - TIR'!$C$14)*D852),'Ejercicio 3 - TIR'!$E$14-SQRT(('Ejercicio 3 - TIR'!$E$14-'Ejercicio 3 - TIR'!$C$14)*('Ejercicio 3 - TIR'!$E$14-'Ejercicio 3 - TIR'!$D$14)*(1-D852)))</f>
        <v>30701.776449815</v>
      </c>
      <c r="F852" s="17">
        <f ca="1" t="shared" si="6342"/>
        <v>0.532667323079663</v>
      </c>
      <c r="G852" s="18">
        <f ca="1">IF(F852&lt;=('Ejercicio 3 - TIR'!$D$18-'Ejercicio 3 - TIR'!$C$18)/('Ejercicio 3 - TIR'!$E$18-'Ejercicio 3 - TIR'!$C$18),'Ejercicio 3 - TIR'!$C$18+SQRT(('Ejercicio 3 - TIR'!$E$18-'Ejercicio 3 - TIR'!$C$18)*('Ejercicio 3 - TIR'!$D$18-'Ejercicio 3 - TIR'!$C$18)*F852),'Ejercicio 3 - TIR'!$E$18-SQRT(('Ejercicio 3 - TIR'!$E$18-'Ejercicio 3 - TIR'!$C$18)*('Ejercicio 3 - TIR'!$E$18-'Ejercicio 3 - TIR'!$D$18)*(1-F852)))</f>
        <v>38938.6854996666</v>
      </c>
      <c r="H852" s="17">
        <f ca="1" t="shared" ref="H852:L852" si="6343">RAND()</f>
        <v>0.773117271411041</v>
      </c>
      <c r="I852" s="18">
        <f ca="1">IF(H852&lt;=('Ejercicio 3 - TIR'!$D$18-'Ejercicio 3 - TIR'!$C$18)/('Ejercicio 3 - TIR'!$E$18-'Ejercicio 3 - TIR'!$C$18),'Ejercicio 3 - TIR'!$C$18+SQRT(('Ejercicio 3 - TIR'!$E$18-'Ejercicio 3 - TIR'!$C$18)*('Ejercicio 3 - TIR'!$D$18-'Ejercicio 3 - TIR'!$C$18)*H852),'Ejercicio 3 - TIR'!$E$18-SQRT(('Ejercicio 3 - TIR'!$E$18-'Ejercicio 3 - TIR'!$C$18)*('Ejercicio 3 - TIR'!$E$18-'Ejercicio 3 - TIR'!$D$18)*(1-H852)))</f>
        <v>40874.9297406987</v>
      </c>
      <c r="J852" s="17">
        <f ca="1" t="shared" si="6343"/>
        <v>0.179583411194898</v>
      </c>
      <c r="K852" s="18">
        <f ca="1">IF(J852&lt;=('Ejercicio 3 - TIR'!$D$18-'Ejercicio 3 - TIR'!$C$18)/('Ejercicio 3 - TIR'!$E$18-'Ejercicio 3 - TIR'!$C$18),'Ejercicio 3 - TIR'!$C$18+SQRT(('Ejercicio 3 - TIR'!$E$18-'Ejercicio 3 - TIR'!$C$18)*('Ejercicio 3 - TIR'!$D$18-'Ejercicio 3 - TIR'!$C$18)*J852),'Ejercicio 3 - TIR'!$E$18-SQRT(('Ejercicio 3 - TIR'!$E$18-'Ejercicio 3 - TIR'!$C$18)*('Ejercicio 3 - TIR'!$E$18-'Ejercicio 3 - TIR'!$D$18)*(1-J852)))</f>
        <v>35190.1359981444</v>
      </c>
      <c r="L852" s="17">
        <f ca="1" t="shared" si="6343"/>
        <v>0.188257946106659</v>
      </c>
      <c r="M852" s="18">
        <f ca="1">IF(L852&lt;=('Ejercicio 3 - TIR'!$D$18-'Ejercicio 3 - TIR'!$C$18)/('Ejercicio 3 - TIR'!$E$18-'Ejercicio 3 - TIR'!$C$18),'Ejercicio 3 - TIR'!$C$18+SQRT(('Ejercicio 3 - TIR'!$E$18-'Ejercicio 3 - TIR'!$C$18)*('Ejercicio 3 - TIR'!$D$18-'Ejercicio 3 - TIR'!$C$18)*L852),'Ejercicio 3 - TIR'!$E$18-SQRT(('Ejercicio 3 - TIR'!$E$18-'Ejercicio 3 - TIR'!$C$18)*('Ejercicio 3 - TIR'!$E$18-'Ejercicio 3 - TIR'!$D$18)*(1-L852)))</f>
        <v>35314.0090248323</v>
      </c>
      <c r="N852" s="17">
        <f ca="1" t="shared" ref="N852:R852" si="6344">RAND()</f>
        <v>0.311790919203522</v>
      </c>
      <c r="O852" s="18">
        <f ca="1">IF(N852&lt;=('Ejercicio 3 - TIR'!$D$18-'Ejercicio 3 - TIR'!$C$18)/('Ejercicio 3 - TIR'!$E$18-'Ejercicio 3 - TIR'!$C$18),'Ejercicio 3 - TIR'!$C$18+SQRT(('Ejercicio 3 - TIR'!$E$18-'Ejercicio 3 - TIR'!$C$18)*('Ejercicio 3 - TIR'!$D$18-'Ejercicio 3 - TIR'!$C$18)*N852),'Ejercicio 3 - TIR'!$E$18-SQRT(('Ejercicio 3 - TIR'!$E$18-'Ejercicio 3 - TIR'!$C$18)*('Ejercicio 3 - TIR'!$E$18-'Ejercicio 3 - TIR'!$D$18)*(1-N852)))</f>
        <v>36838.7599665823</v>
      </c>
      <c r="P852" s="17">
        <f ca="1" t="shared" si="6344"/>
        <v>0.52984277277616</v>
      </c>
      <c r="Q852" s="19">
        <f ca="1">IF(P852&lt;=('Ejercicio 3 - TIR'!$D$22-'Ejercicio 3 - TIR'!$C$22)/('Ejercicio 3 - TIR'!$E$22-'Ejercicio 3 - TIR'!$C$22),'Ejercicio 3 - TIR'!$C$22+SQRT(('Ejercicio 3 - TIR'!$E$22-'Ejercicio 3 - TIR'!$C$22)*('Ejercicio 3 - TIR'!$D$22-'Ejercicio 3 - TIR'!$C$22)*P852),'Ejercicio 3 - TIR'!$E$22-SQRT(('Ejercicio 3 - TIR'!$E$22-'Ejercicio 3 - TIR'!$C$22)*('Ejercicio 3 - TIR'!$E$22-'Ejercicio 3 - TIR'!$D$22)*(1-P852)))</f>
        <v>0.150909056237329</v>
      </c>
      <c r="R852" s="17">
        <f ca="1" t="shared" si="6344"/>
        <v>0.0706753251610441</v>
      </c>
      <c r="S852" s="19">
        <f ca="1">IF(R852&lt;=('Ejercicio 3 - TIR'!$D$23-'Ejercicio 3 - TIR'!$C$23)/('Ejercicio 3 - TIR'!$E$23-'Ejercicio 3 - TIR'!$C$23),'Ejercicio 3 - TIR'!$C$23+SQRT(('Ejercicio 3 - TIR'!$E$23-'Ejercicio 3 - TIR'!$C$23)*('Ejercicio 3 - TIR'!$D$23-'Ejercicio 3 - TIR'!$C$23)*R852),'Ejercicio 3 - TIR'!$E$23-SQRT(('Ejercicio 3 - TIR'!$E$23-'Ejercicio 3 - TIR'!$C$23)*('Ejercicio 3 - TIR'!$E$23-'Ejercicio 3 - TIR'!$D$23)*(1-R852)))</f>
        <v>0.131278988664321</v>
      </c>
      <c r="T852" s="17">
        <f ca="1" t="shared" ref="T852:X852" si="6345">RAND()</f>
        <v>0.417592038639358</v>
      </c>
      <c r="U852" s="19">
        <f ca="1">IF(T852&lt;=('Ejercicio 3 - TIR'!$D$24-'Ejercicio 3 - TIR'!$C$24)/('Ejercicio 3 - TIR'!$E$24-'Ejercicio 3 - TIR'!$C$24),'Ejercicio 3 - TIR'!$C$24+SQRT(('Ejercicio 3 - TIR'!$E$24-'Ejercicio 3 - TIR'!$C$24)*('Ejercicio 3 - TIR'!$D$24-'Ejercicio 3 - TIR'!$C$24)*T852),'Ejercicio 3 - TIR'!$E$24-SQRT(('Ejercicio 3 - TIR'!$E$24-'Ejercicio 3 - TIR'!$C$24)*('Ejercicio 3 - TIR'!$E$24-'Ejercicio 3 - TIR'!$D$24)*(1-T852)))</f>
        <v>0.179613228144575</v>
      </c>
      <c r="V852" s="17">
        <f ca="1" t="shared" si="6345"/>
        <v>0.395125102508905</v>
      </c>
      <c r="W852" s="19">
        <f ca="1">IF(V852&lt;=('Ejercicio 3 - TIR'!$D$25-'Ejercicio 3 - TIR'!$C$25)/('Ejercicio 3 - TIR'!$E$25-'Ejercicio 3 - TIR'!$C$25),'Ejercicio 3 - TIR'!$C$25+SQRT(('Ejercicio 3 - TIR'!$E$25-'Ejercicio 3 - TIR'!$C$25)*('Ejercicio 3 - TIR'!$D$25-'Ejercicio 3 - TIR'!$C$25)*V852),'Ejercicio 3 - TIR'!$E$25-SQRT(('Ejercicio 3 - TIR'!$E$25-'Ejercicio 3 - TIR'!$C$25)*('Ejercicio 3 - TIR'!$E$25-'Ejercicio 3 - TIR'!$D$25)*(1-V852)))</f>
        <v>0.203988456435164</v>
      </c>
      <c r="X852" s="17">
        <f ca="1" t="shared" si="6345"/>
        <v>0.403135370158084</v>
      </c>
      <c r="Y852" s="19">
        <f ca="1">IF(X852&lt;=('Ejercicio 3 - TIR'!$D$26-'Ejercicio 3 - TIR'!$C$26)/('Ejercicio 3 - TIR'!$E$26-'Ejercicio 3 - TIR'!$C$26),'Ejercicio 3 - TIR'!$C$26+SQRT(('Ejercicio 3 - TIR'!$E$26-'Ejercicio 3 - TIR'!$C$26)*('Ejercicio 3 - TIR'!$D$26-'Ejercicio 3 - TIR'!$C$26)*X852),'Ejercicio 3 - TIR'!$E$26-SQRT(('Ejercicio 3 - TIR'!$E$26-'Ejercicio 3 - TIR'!$C$26)*('Ejercicio 3 - TIR'!$E$26-'Ejercicio 3 - TIR'!$D$26)*(1-X852)))</f>
        <v>0.223227920584619</v>
      </c>
      <c r="Z852" s="17">
        <f ca="1" t="shared" si="6192"/>
        <v>1.15090905623733</v>
      </c>
      <c r="AA852" s="17">
        <f ca="1" t="shared" si="6193"/>
        <v>1.30199923318477</v>
      </c>
      <c r="AB852" s="17">
        <f ca="1" t="shared" si="6194"/>
        <v>1.53585551849885</v>
      </c>
      <c r="AC852" s="17">
        <f ca="1" t="shared" si="6195"/>
        <v>1.84915231502486</v>
      </c>
      <c r="AD852" s="17">
        <f ca="1" t="shared" si="6196"/>
        <v>2.26193474115209</v>
      </c>
      <c r="AE852" s="16">
        <f ca="1" t="shared" si="6197"/>
        <v>4633.17610885103</v>
      </c>
      <c r="AF852" s="16">
        <f ca="1" t="shared" si="6198"/>
        <v>5241.41478272469</v>
      </c>
      <c r="AG852" s="16">
        <f ca="1" t="shared" si="6199"/>
        <v>6182.84221189456</v>
      </c>
      <c r="AH852" s="16">
        <f ca="1" t="shared" si="6200"/>
        <v>7444.07065108111</v>
      </c>
      <c r="AI852" s="16">
        <f ca="1" t="shared" si="6201"/>
        <v>9105.79506320693</v>
      </c>
      <c r="AJ852" s="18">
        <f ca="1" t="shared" si="6202"/>
        <v>44814.8857795434</v>
      </c>
      <c r="AK852" s="18">
        <f ca="1" t="shared" si="6203"/>
        <v>53219.1271788712</v>
      </c>
      <c r="AL852" s="18">
        <f ca="1" t="shared" si="6204"/>
        <v>54046.9645694752</v>
      </c>
      <c r="AM852" s="18">
        <f ca="1" t="shared" si="6205"/>
        <v>65300.9815410774</v>
      </c>
      <c r="AN852" s="18">
        <f ca="1" t="shared" si="6206"/>
        <v>83326.8709893754</v>
      </c>
      <c r="AO852" s="18">
        <f ca="1">C852/'Ejercicio 3 - TIR'!$D$7</f>
        <v>15918.0609961986</v>
      </c>
      <c r="AP852" s="18">
        <f ca="1" t="shared" si="6207"/>
        <v>28896.8247833448</v>
      </c>
      <c r="AQ852" s="18">
        <f ca="1" t="shared" si="6208"/>
        <v>37301.0661826726</v>
      </c>
      <c r="AR852" s="18">
        <f ca="1" t="shared" si="6209"/>
        <v>38128.9035732766</v>
      </c>
      <c r="AS852" s="18">
        <f ca="1" t="shared" si="6210"/>
        <v>49382.9205448788</v>
      </c>
      <c r="AT852" s="18">
        <f ca="1" t="shared" si="6211"/>
        <v>67408.8099931768</v>
      </c>
      <c r="AU852" s="18">
        <f ca="1">AP852*'Ejercicio 3 - TIR'!$D$5</f>
        <v>14448.4123916724</v>
      </c>
      <c r="AV852" s="18">
        <f ca="1">AQ852*'Ejercicio 3 - TIR'!$D$5</f>
        <v>18650.5330913363</v>
      </c>
      <c r="AW852" s="18">
        <f ca="1">AR852*'Ejercicio 3 - TIR'!$D$5</f>
        <v>19064.4517866383</v>
      </c>
      <c r="AX852" s="18">
        <f ca="1">AS852*'Ejercicio 3 - TIR'!$D$5</f>
        <v>24691.4602724394</v>
      </c>
      <c r="AY852" s="18">
        <f ca="1">AT852*'Ejercicio 3 - TIR'!$D$5</f>
        <v>33704.4049965884</v>
      </c>
      <c r="AZ852" s="18">
        <f ca="1" t="shared" ref="AZ852:BD852" si="6346">AJ852-AU852-AE852</f>
        <v>25733.29727902</v>
      </c>
      <c r="BA852" s="18">
        <f ca="1" t="shared" si="6346"/>
        <v>29327.1793048102</v>
      </c>
      <c r="BB852" s="18">
        <f ca="1" t="shared" si="6346"/>
        <v>28799.6705709423</v>
      </c>
      <c r="BC852" s="18">
        <f ca="1" t="shared" si="6346"/>
        <v>33165.4506175569</v>
      </c>
      <c r="BD852" s="18">
        <f ca="1" t="shared" si="6346"/>
        <v>40516.67092958</v>
      </c>
      <c r="BE852" s="18">
        <f ca="1" t="shared" ref="BE852:BI852" si="6347">AZ852/Z852</f>
        <v>22359.1057343401</v>
      </c>
      <c r="BF852" s="18">
        <f ca="1" t="shared" si="6347"/>
        <v>22524.7285538518</v>
      </c>
      <c r="BG852" s="18">
        <f ca="1" t="shared" si="6347"/>
        <v>18751.5493638954</v>
      </c>
      <c r="BH852" s="18">
        <f ca="1" t="shared" si="6347"/>
        <v>17935.4887902304</v>
      </c>
      <c r="BI852" s="18">
        <f ca="1" t="shared" si="6347"/>
        <v>17912.3960530105</v>
      </c>
      <c r="BJ852" s="18">
        <f ca="1" t="shared" si="6214"/>
        <v>69445.4147669218</v>
      </c>
      <c r="BK852" s="18">
        <f ca="1" t="shared" si="6215"/>
        <v>36005.6151790797</v>
      </c>
      <c r="BL852" s="18">
        <f ca="1" t="shared" si="6216"/>
        <v>105451.029946002</v>
      </c>
      <c r="BM852" s="18">
        <f ca="1">BK852*'Ejercicio 3 - TIR'!$D$5</f>
        <v>18002.8075895398</v>
      </c>
      <c r="BN852" s="18">
        <f ca="1" t="shared" si="6217"/>
        <v>87448.2223564617</v>
      </c>
      <c r="BO852" s="18">
        <f ca="1" t="shared" si="6218"/>
        <v>38660.8069479143</v>
      </c>
      <c r="BP852" s="18">
        <f ca="1" t="shared" si="6219"/>
        <v>-110292.081430808</v>
      </c>
      <c r="BQ852" s="18">
        <f ca="1" t="shared" ref="BQ852:BT852" si="6348">BE852</f>
        <v>22359.1057343401</v>
      </c>
      <c r="BR852" s="18">
        <f ca="1" t="shared" si="6348"/>
        <v>22524.7285538518</v>
      </c>
      <c r="BS852" s="18">
        <f ca="1" t="shared" si="6348"/>
        <v>18751.5493638954</v>
      </c>
      <c r="BT852" s="18">
        <f ca="1" t="shared" si="6348"/>
        <v>17935.4887902304</v>
      </c>
      <c r="BU852" s="18">
        <f ca="1" t="shared" si="6221"/>
        <v>56573.2030009248</v>
      </c>
      <c r="BV852" s="20">
        <f ca="1" t="shared" si="6222"/>
        <v>6.88343031226699</v>
      </c>
    </row>
    <row r="853" ht="15" customHeight="1" spans="1:74">
      <c r="A853" s="16">
        <v>852</v>
      </c>
      <c r="B853" s="17">
        <f ca="1" t="shared" ref="B853:F853" si="6349">RAND()</f>
        <v>0.582430880997932</v>
      </c>
      <c r="C853" s="18">
        <f ca="1">IF(B853&lt;=('Ejercicio 3 - TIR'!$D$13-'Ejercicio 3 - TIR'!$C$13)/('Ejercicio 3 - TIR'!$E$13-'Ejercicio 3 - TIR'!$C$13),'Ejercicio 3 - TIR'!$C$13+SQRT(('Ejercicio 3 - TIR'!$E$13-'Ejercicio 3 - TIR'!$C$13)*('Ejercicio 3 - TIR'!$D$13-'Ejercicio 3 - TIR'!$C$13)*B853),'Ejercicio 3 - TIR'!$E$13-SQRT(('Ejercicio 3 - TIR'!$E$13-'Ejercicio 3 - TIR'!$C$13)*('Ejercicio 3 - TIR'!$E$13-'Ejercicio 3 - TIR'!$D$13)*(1-B853)))</f>
        <v>77615.1179855135</v>
      </c>
      <c r="D853" s="17">
        <f ca="1" t="shared" si="6349"/>
        <v>0.387476532736146</v>
      </c>
      <c r="E853" s="18">
        <f ca="1">IF(D853&lt;=('Ejercicio 3 - TIR'!$D$14-'Ejercicio 3 - TIR'!$C$14)/('Ejercicio 3 - TIR'!$E$14-'Ejercicio 3 - TIR'!$C$14),'Ejercicio 3 - TIR'!$C$14+SQRT(('Ejercicio 3 - TIR'!$E$14-'Ejercicio 3 - TIR'!$C$14)*('Ejercicio 3 - TIR'!$D$14-'Ejercicio 3 - TIR'!$C$14)*D853),'Ejercicio 3 - TIR'!$E$14-SQRT(('Ejercicio 3 - TIR'!$E$14-'Ejercicio 3 - TIR'!$C$14)*('Ejercicio 3 - TIR'!$E$14-'Ejercicio 3 - TIR'!$D$14)*(1-D853)))</f>
        <v>30414.6716232787</v>
      </c>
      <c r="F853" s="17">
        <f ca="1" t="shared" si="6349"/>
        <v>0.334859796485808</v>
      </c>
      <c r="G853" s="18">
        <f ca="1">IF(F853&lt;=('Ejercicio 3 - TIR'!$D$18-'Ejercicio 3 - TIR'!$C$18)/('Ejercicio 3 - TIR'!$E$18-'Ejercicio 3 - TIR'!$C$18),'Ejercicio 3 - TIR'!$C$18+SQRT(('Ejercicio 3 - TIR'!$E$18-'Ejercicio 3 - TIR'!$C$18)*('Ejercicio 3 - TIR'!$D$18-'Ejercicio 3 - TIR'!$C$18)*F853),'Ejercicio 3 - TIR'!$E$18-SQRT(('Ejercicio 3 - TIR'!$E$18-'Ejercicio 3 - TIR'!$C$18)*('Ejercicio 3 - TIR'!$E$18-'Ejercicio 3 - TIR'!$D$18)*(1-F853)))</f>
        <v>37087.2399051303</v>
      </c>
      <c r="H853" s="17">
        <f ca="1" t="shared" ref="H853:L853" si="6350">RAND()</f>
        <v>0.1208013604738</v>
      </c>
      <c r="I853" s="18">
        <f ca="1">IF(H853&lt;=('Ejercicio 3 - TIR'!$D$18-'Ejercicio 3 - TIR'!$C$18)/('Ejercicio 3 - TIR'!$E$18-'Ejercicio 3 - TIR'!$C$18),'Ejercicio 3 - TIR'!$C$18+SQRT(('Ejercicio 3 - TIR'!$E$18-'Ejercicio 3 - TIR'!$C$18)*('Ejercicio 3 - TIR'!$D$18-'Ejercicio 3 - TIR'!$C$18)*H853),'Ejercicio 3 - TIR'!$E$18-SQRT(('Ejercicio 3 - TIR'!$E$18-'Ejercicio 3 - TIR'!$C$18)*('Ejercicio 3 - TIR'!$E$18-'Ejercicio 3 - TIR'!$D$18)*(1-H853)))</f>
        <v>34256.7833009292</v>
      </c>
      <c r="J853" s="17">
        <f ca="1" t="shared" si="6350"/>
        <v>0.413001169489311</v>
      </c>
      <c r="K853" s="18">
        <f ca="1">IF(J853&lt;=('Ejercicio 3 - TIR'!$D$18-'Ejercicio 3 - TIR'!$C$18)/('Ejercicio 3 - TIR'!$E$18-'Ejercicio 3 - TIR'!$C$18),'Ejercicio 3 - TIR'!$C$18+SQRT(('Ejercicio 3 - TIR'!$E$18-'Ejercicio 3 - TIR'!$C$18)*('Ejercicio 3 - TIR'!$D$18-'Ejercicio 3 - TIR'!$C$18)*J853),'Ejercicio 3 - TIR'!$E$18-SQRT(('Ejercicio 3 - TIR'!$E$18-'Ejercicio 3 - TIR'!$C$18)*('Ejercicio 3 - TIR'!$E$18-'Ejercicio 3 - TIR'!$D$18)*(1-J853)))</f>
        <v>37870.8433743403</v>
      </c>
      <c r="L853" s="17">
        <f ca="1" t="shared" si="6350"/>
        <v>0.107649331363542</v>
      </c>
      <c r="M853" s="18">
        <f ca="1">IF(L853&lt;=('Ejercicio 3 - TIR'!$D$18-'Ejercicio 3 - TIR'!$C$18)/('Ejercicio 3 - TIR'!$E$18-'Ejercicio 3 - TIR'!$C$18),'Ejercicio 3 - TIR'!$C$18+SQRT(('Ejercicio 3 - TIR'!$E$18-'Ejercicio 3 - TIR'!$C$18)*('Ejercicio 3 - TIR'!$D$18-'Ejercicio 3 - TIR'!$C$18)*L853),'Ejercicio 3 - TIR'!$E$18-SQRT(('Ejercicio 3 - TIR'!$E$18-'Ejercicio 3 - TIR'!$C$18)*('Ejercicio 3 - TIR'!$E$18-'Ejercicio 3 - TIR'!$D$18)*(1-L853)))</f>
        <v>34018.3827225056</v>
      </c>
      <c r="N853" s="17">
        <f ca="1" t="shared" ref="N853:R853" si="6351">RAND()</f>
        <v>0.616386493962161</v>
      </c>
      <c r="O853" s="18">
        <f ca="1">IF(N853&lt;=('Ejercicio 3 - TIR'!$D$18-'Ejercicio 3 - TIR'!$C$18)/('Ejercicio 3 - TIR'!$E$18-'Ejercicio 3 - TIR'!$C$18),'Ejercicio 3 - TIR'!$C$18+SQRT(('Ejercicio 3 - TIR'!$E$18-'Ejercicio 3 - TIR'!$C$18)*('Ejercicio 3 - TIR'!$D$18-'Ejercicio 3 - TIR'!$C$18)*N853),'Ejercicio 3 - TIR'!$E$18-SQRT(('Ejercicio 3 - TIR'!$E$18-'Ejercicio 3 - TIR'!$C$18)*('Ejercicio 3 - TIR'!$E$18-'Ejercicio 3 - TIR'!$D$18)*(1-N853)))</f>
        <v>39615.5069598188</v>
      </c>
      <c r="P853" s="17">
        <f ca="1" t="shared" si="6351"/>
        <v>0.0778618213698836</v>
      </c>
      <c r="Q853" s="19">
        <f ca="1">IF(P853&lt;=('Ejercicio 3 - TIR'!$D$22-'Ejercicio 3 - TIR'!$C$22)/('Ejercicio 3 - TIR'!$E$22-'Ejercicio 3 - TIR'!$C$22),'Ejercicio 3 - TIR'!$C$22+SQRT(('Ejercicio 3 - TIR'!$E$22-'Ejercicio 3 - TIR'!$C$22)*('Ejercicio 3 - TIR'!$D$22-'Ejercicio 3 - TIR'!$C$22)*P853),'Ejercicio 3 - TIR'!$E$22-SQRT(('Ejercicio 3 - TIR'!$E$22-'Ejercicio 3 - TIR'!$C$22)*('Ejercicio 3 - TIR'!$E$22-'Ejercicio 3 - TIR'!$D$22)*(1-P853)))</f>
        <v>0.131838550522162</v>
      </c>
      <c r="R853" s="17">
        <f ca="1" t="shared" si="6351"/>
        <v>0.91741939304192</v>
      </c>
      <c r="S853" s="19">
        <f ca="1">IF(R853&lt;=('Ejercicio 3 - TIR'!$D$23-'Ejercicio 3 - TIR'!$C$23)/('Ejercicio 3 - TIR'!$E$23-'Ejercicio 3 - TIR'!$C$23),'Ejercicio 3 - TIR'!$C$23+SQRT(('Ejercicio 3 - TIR'!$E$23-'Ejercicio 3 - TIR'!$C$23)*('Ejercicio 3 - TIR'!$D$23-'Ejercicio 3 - TIR'!$C$23)*R853),'Ejercicio 3 - TIR'!$E$23-SQRT(('Ejercicio 3 - TIR'!$E$23-'Ejercicio 3 - TIR'!$C$23)*('Ejercicio 3 - TIR'!$E$23-'Ejercicio 3 - TIR'!$D$23)*(1-R853)))</f>
        <v>0.167807990628098</v>
      </c>
      <c r="T853" s="17">
        <f ca="1" t="shared" ref="T853:X853" si="6352">RAND()</f>
        <v>0.841384928608055</v>
      </c>
      <c r="U853" s="19">
        <f ca="1">IF(T853&lt;=('Ejercicio 3 - TIR'!$D$24-'Ejercicio 3 - TIR'!$C$24)/('Ejercicio 3 - TIR'!$E$24-'Ejercicio 3 - TIR'!$C$24),'Ejercicio 3 - TIR'!$C$24+SQRT(('Ejercicio 3 - TIR'!$E$24-'Ejercicio 3 - TIR'!$C$24)*('Ejercicio 3 - TIR'!$D$24-'Ejercicio 3 - TIR'!$C$24)*T853),'Ejercicio 3 - TIR'!$E$24-SQRT(('Ejercicio 3 - TIR'!$E$24-'Ejercicio 3 - TIR'!$C$24)*('Ejercicio 3 - TIR'!$E$24-'Ejercicio 3 - TIR'!$D$24)*(1-T853)))</f>
        <v>0.198925793018539</v>
      </c>
      <c r="V853" s="17">
        <f ca="1" t="shared" si="6352"/>
        <v>0.40496304618876</v>
      </c>
      <c r="W853" s="19">
        <f ca="1">IF(V853&lt;=('Ejercicio 3 - TIR'!$D$25-'Ejercicio 3 - TIR'!$C$25)/('Ejercicio 3 - TIR'!$E$25-'Ejercicio 3 - TIR'!$C$25),'Ejercicio 3 - TIR'!$C$25+SQRT(('Ejercicio 3 - TIR'!$E$25-'Ejercicio 3 - TIR'!$C$25)*('Ejercicio 3 - TIR'!$D$25-'Ejercicio 3 - TIR'!$C$25)*V853),'Ejercicio 3 - TIR'!$E$25-SQRT(('Ejercicio 3 - TIR'!$E$25-'Ejercicio 3 - TIR'!$C$25)*('Ejercicio 3 - TIR'!$E$25-'Ejercicio 3 - TIR'!$D$25)*(1-V853)))</f>
        <v>0.204364166071613</v>
      </c>
      <c r="X853" s="17">
        <f ca="1" t="shared" si="6352"/>
        <v>0.236429115416524</v>
      </c>
      <c r="Y853" s="19">
        <f ca="1">IF(X853&lt;=('Ejercicio 3 - TIR'!$D$26-'Ejercicio 3 - TIR'!$C$26)/('Ejercicio 3 - TIR'!$E$26-'Ejercicio 3 - TIR'!$C$26),'Ejercicio 3 - TIR'!$C$26+SQRT(('Ejercicio 3 - TIR'!$E$26-'Ejercicio 3 - TIR'!$C$26)*('Ejercicio 3 - TIR'!$D$26-'Ejercicio 3 - TIR'!$C$26)*X853),'Ejercicio 3 - TIR'!$E$26-SQRT(('Ejercicio 3 - TIR'!$E$26-'Ejercicio 3 - TIR'!$C$26)*('Ejercicio 3 - TIR'!$E$26-'Ejercicio 3 - TIR'!$D$26)*(1-X853)))</f>
        <v>0.215265759668465</v>
      </c>
      <c r="Z853" s="17">
        <f ca="1" t="shared" si="6192"/>
        <v>1.13183855052216</v>
      </c>
      <c r="AA853" s="17">
        <f ca="1" t="shared" si="6193"/>
        <v>1.32177010340071</v>
      </c>
      <c r="AB853" s="17">
        <f ca="1" t="shared" si="6194"/>
        <v>1.58470426940789</v>
      </c>
      <c r="AC853" s="17">
        <f ca="1" t="shared" si="6195"/>
        <v>1.90856103589555</v>
      </c>
      <c r="AD853" s="17">
        <f ca="1" t="shared" si="6196"/>
        <v>2.31940887716124</v>
      </c>
      <c r="AE853" s="16">
        <f ca="1" t="shared" si="6197"/>
        <v>4009.82622142061</v>
      </c>
      <c r="AF853" s="16">
        <f ca="1" t="shared" si="6198"/>
        <v>4682.70710240506</v>
      </c>
      <c r="AG853" s="16">
        <f ca="1" t="shared" si="6199"/>
        <v>5614.21832622454</v>
      </c>
      <c r="AH853" s="16">
        <f ca="1" t="shared" si="6200"/>
        <v>6761.56337260738</v>
      </c>
      <c r="AI853" s="16">
        <f ca="1" t="shared" si="6201"/>
        <v>8217.09644855817</v>
      </c>
      <c r="AJ853" s="18">
        <f ca="1" t="shared" si="6202"/>
        <v>41976.7678570904</v>
      </c>
      <c r="AK853" s="18">
        <f ca="1" t="shared" si="6203"/>
        <v>45279.5920058448</v>
      </c>
      <c r="AL853" s="18">
        <f ca="1" t="shared" si="6204"/>
        <v>60014.0871813945</v>
      </c>
      <c r="AM853" s="18">
        <f ca="1" t="shared" si="6205"/>
        <v>64926.1597683567</v>
      </c>
      <c r="AN853" s="18">
        <f ca="1" t="shared" si="6206"/>
        <v>91884.5585158468</v>
      </c>
      <c r="AO853" s="18">
        <f ca="1">C853/'Ejercicio 3 - TIR'!$D$7</f>
        <v>15523.0235971027</v>
      </c>
      <c r="AP853" s="18">
        <f ca="1" t="shared" si="6207"/>
        <v>26453.7442599877</v>
      </c>
      <c r="AQ853" s="18">
        <f ca="1" t="shared" si="6208"/>
        <v>29756.5684087421</v>
      </c>
      <c r="AR853" s="18">
        <f ca="1" t="shared" si="6209"/>
        <v>44491.0635842918</v>
      </c>
      <c r="AS853" s="18">
        <f ca="1" t="shared" si="6210"/>
        <v>49403.136171254</v>
      </c>
      <c r="AT853" s="18">
        <f ca="1" t="shared" si="6211"/>
        <v>76361.5349187441</v>
      </c>
      <c r="AU853" s="18">
        <f ca="1">AP853*'Ejercicio 3 - TIR'!$D$5</f>
        <v>13226.8721299938</v>
      </c>
      <c r="AV853" s="18">
        <f ca="1">AQ853*'Ejercicio 3 - TIR'!$D$5</f>
        <v>14878.284204371</v>
      </c>
      <c r="AW853" s="18">
        <f ca="1">AR853*'Ejercicio 3 - TIR'!$D$5</f>
        <v>22245.5317921459</v>
      </c>
      <c r="AX853" s="18">
        <f ca="1">AS853*'Ejercicio 3 - TIR'!$D$5</f>
        <v>24701.568085627</v>
      </c>
      <c r="AY853" s="18">
        <f ca="1">AT853*'Ejercicio 3 - TIR'!$D$5</f>
        <v>38180.767459372</v>
      </c>
      <c r="AZ853" s="18">
        <f ca="1" t="shared" ref="AZ853:BD853" si="6353">AJ853-AU853-AE853</f>
        <v>24740.0695056759</v>
      </c>
      <c r="BA853" s="18">
        <f ca="1" t="shared" si="6353"/>
        <v>25718.6006990687</v>
      </c>
      <c r="BB853" s="18">
        <f ca="1" t="shared" si="6353"/>
        <v>32154.3370630241</v>
      </c>
      <c r="BC853" s="18">
        <f ca="1" t="shared" si="6353"/>
        <v>33463.0283101223</v>
      </c>
      <c r="BD853" s="18">
        <f ca="1" t="shared" si="6353"/>
        <v>45486.6946079166</v>
      </c>
      <c r="BE853" s="18">
        <f ca="1" t="shared" ref="BE853:BI853" si="6354">AZ853/Z853</f>
        <v>21858.3025770436</v>
      </c>
      <c r="BF853" s="18">
        <f ca="1" t="shared" si="6354"/>
        <v>19457.6958828913</v>
      </c>
      <c r="BG853" s="18">
        <f ca="1" t="shared" si="6354"/>
        <v>20290.4337949681</v>
      </c>
      <c r="BH853" s="18">
        <f ca="1" t="shared" si="6354"/>
        <v>17533.1192876525</v>
      </c>
      <c r="BI853" s="18">
        <f ca="1" t="shared" si="6354"/>
        <v>19611.3307385407</v>
      </c>
      <c r="BJ853" s="18">
        <f ca="1" t="shared" si="6214"/>
        <v>70544.0593589768</v>
      </c>
      <c r="BK853" s="18">
        <f ca="1" t="shared" si="6215"/>
        <v>36004.2387315034</v>
      </c>
      <c r="BL853" s="18">
        <f ca="1" t="shared" si="6216"/>
        <v>106548.29809048</v>
      </c>
      <c r="BM853" s="18">
        <f ca="1">BK853*'Ejercicio 3 - TIR'!$D$5</f>
        <v>18002.1193657517</v>
      </c>
      <c r="BN853" s="18">
        <f ca="1" t="shared" si="6217"/>
        <v>88546.1787247286</v>
      </c>
      <c r="BO853" s="18">
        <f ca="1" t="shared" si="6218"/>
        <v>38176.1834218301</v>
      </c>
      <c r="BP853" s="18">
        <f ca="1" t="shared" si="6219"/>
        <v>-108029.789608792</v>
      </c>
      <c r="BQ853" s="18">
        <f ca="1" t="shared" ref="BQ853:BT853" si="6355">BE853</f>
        <v>21858.3025770436</v>
      </c>
      <c r="BR853" s="18">
        <f ca="1" t="shared" si="6355"/>
        <v>19457.6958828913</v>
      </c>
      <c r="BS853" s="18">
        <f ca="1" t="shared" si="6355"/>
        <v>20290.4337949681</v>
      </c>
      <c r="BT853" s="18">
        <f ca="1" t="shared" si="6355"/>
        <v>17533.1192876525</v>
      </c>
      <c r="BU853" s="18">
        <f ca="1" t="shared" si="6221"/>
        <v>57787.5141603708</v>
      </c>
      <c r="BV853" s="20">
        <f ca="1" t="shared" si="6222"/>
        <v>7.1578152223603</v>
      </c>
    </row>
    <row r="854" ht="15" customHeight="1" spans="1:74">
      <c r="A854" s="16">
        <v>853</v>
      </c>
      <c r="B854" s="17">
        <f ca="1" t="shared" ref="B854:F854" si="6356">RAND()</f>
        <v>0.304652652312943</v>
      </c>
      <c r="C854" s="18">
        <f ca="1">IF(B854&lt;=('Ejercicio 3 - TIR'!$D$13-'Ejercicio 3 - TIR'!$C$13)/('Ejercicio 3 - TIR'!$E$13-'Ejercicio 3 - TIR'!$C$13),'Ejercicio 3 - TIR'!$C$13+SQRT(('Ejercicio 3 - TIR'!$E$13-'Ejercicio 3 - TIR'!$C$13)*('Ejercicio 3 - TIR'!$D$13-'Ejercicio 3 - TIR'!$C$13)*B854),'Ejercicio 3 - TIR'!$E$13-SQRT(('Ejercicio 3 - TIR'!$E$13-'Ejercicio 3 - TIR'!$C$13)*('Ejercicio 3 - TIR'!$E$13-'Ejercicio 3 - TIR'!$D$13)*(1-B854)))</f>
        <v>71113.7261450275</v>
      </c>
      <c r="D854" s="17">
        <f ca="1" t="shared" si="6356"/>
        <v>0.369567873843309</v>
      </c>
      <c r="E854" s="18">
        <f ca="1">IF(D854&lt;=('Ejercicio 3 - TIR'!$D$14-'Ejercicio 3 - TIR'!$C$14)/('Ejercicio 3 - TIR'!$E$14-'Ejercicio 3 - TIR'!$C$14),'Ejercicio 3 - TIR'!$C$14+SQRT(('Ejercicio 3 - TIR'!$E$14-'Ejercicio 3 - TIR'!$C$14)*('Ejercicio 3 - TIR'!$D$14-'Ejercicio 3 - TIR'!$C$14)*D854),'Ejercicio 3 - TIR'!$E$14-SQRT(('Ejercicio 3 - TIR'!$E$14-'Ejercicio 3 - TIR'!$C$14)*('Ejercicio 3 - TIR'!$E$14-'Ejercicio 3 - TIR'!$D$14)*(1-D854)))</f>
        <v>30275.5555982101</v>
      </c>
      <c r="F854" s="17">
        <f ca="1" t="shared" si="6356"/>
        <v>0.63782057967792</v>
      </c>
      <c r="G854" s="18">
        <f ca="1">IF(F854&lt;=('Ejercicio 3 - TIR'!$D$18-'Ejercicio 3 - TIR'!$C$18)/('Ejercicio 3 - TIR'!$E$18-'Ejercicio 3 - TIR'!$C$18),'Ejercicio 3 - TIR'!$C$18+SQRT(('Ejercicio 3 - TIR'!$E$18-'Ejercicio 3 - TIR'!$C$18)*('Ejercicio 3 - TIR'!$D$18-'Ejercicio 3 - TIR'!$C$18)*F854),'Ejercicio 3 - TIR'!$E$18-SQRT(('Ejercicio 3 - TIR'!$E$18-'Ejercicio 3 - TIR'!$C$18)*('Ejercicio 3 - TIR'!$E$18-'Ejercicio 3 - TIR'!$D$18)*(1-F854)))</f>
        <v>39781.2620326668</v>
      </c>
      <c r="H854" s="17">
        <f ca="1" t="shared" ref="H854:L854" si="6357">RAND()</f>
        <v>0.822213906570788</v>
      </c>
      <c r="I854" s="18">
        <f ca="1">IF(H854&lt;=('Ejercicio 3 - TIR'!$D$18-'Ejercicio 3 - TIR'!$C$18)/('Ejercicio 3 - TIR'!$E$18-'Ejercicio 3 - TIR'!$C$18),'Ejercicio 3 - TIR'!$C$18+SQRT(('Ejercicio 3 - TIR'!$E$18-'Ejercicio 3 - TIR'!$C$18)*('Ejercicio 3 - TIR'!$D$18-'Ejercicio 3 - TIR'!$C$18)*H854),'Ejercicio 3 - TIR'!$E$18-SQRT(('Ejercicio 3 - TIR'!$E$18-'Ejercicio 3 - TIR'!$C$18)*('Ejercicio 3 - TIR'!$E$18-'Ejercicio 3 - TIR'!$D$18)*(1-H854)))</f>
        <v>41348.4308842375</v>
      </c>
      <c r="J854" s="17">
        <f ca="1" t="shared" si="6357"/>
        <v>0.781643740681209</v>
      </c>
      <c r="K854" s="18">
        <f ca="1">IF(J854&lt;=('Ejercicio 3 - TIR'!$D$18-'Ejercicio 3 - TIR'!$C$18)/('Ejercicio 3 - TIR'!$E$18-'Ejercicio 3 - TIR'!$C$18),'Ejercicio 3 - TIR'!$C$18+SQRT(('Ejercicio 3 - TIR'!$E$18-'Ejercicio 3 - TIR'!$C$18)*('Ejercicio 3 - TIR'!$D$18-'Ejercicio 3 - TIR'!$C$18)*J854),'Ejercicio 3 - TIR'!$E$18-SQRT(('Ejercicio 3 - TIR'!$E$18-'Ejercicio 3 - TIR'!$C$18)*('Ejercicio 3 - TIR'!$E$18-'Ejercicio 3 - TIR'!$D$18)*(1-J854)))</f>
        <v>40953.1840357005</v>
      </c>
      <c r="L854" s="17">
        <f ca="1" t="shared" si="6357"/>
        <v>0.194103109915876</v>
      </c>
      <c r="M854" s="18">
        <f ca="1">IF(L854&lt;=('Ejercicio 3 - TIR'!$D$18-'Ejercicio 3 - TIR'!$C$18)/('Ejercicio 3 - TIR'!$E$18-'Ejercicio 3 - TIR'!$C$18),'Ejercicio 3 - TIR'!$C$18+SQRT(('Ejercicio 3 - TIR'!$E$18-'Ejercicio 3 - TIR'!$C$18)*('Ejercicio 3 - TIR'!$D$18-'Ejercicio 3 - TIR'!$C$18)*L854),'Ejercicio 3 - TIR'!$E$18-SQRT(('Ejercicio 3 - TIR'!$E$18-'Ejercicio 3 - TIR'!$C$18)*('Ejercicio 3 - TIR'!$E$18-'Ejercicio 3 - TIR'!$D$18)*(1-L854)))</f>
        <v>35395.8749510512</v>
      </c>
      <c r="N854" s="17">
        <f ca="1" t="shared" ref="N854:R854" si="6358">RAND()</f>
        <v>0.874963567829275</v>
      </c>
      <c r="O854" s="18">
        <f ca="1">IF(N854&lt;=('Ejercicio 3 - TIR'!$D$18-'Ejercicio 3 - TIR'!$C$18)/('Ejercicio 3 - TIR'!$E$18-'Ejercicio 3 - TIR'!$C$18),'Ejercicio 3 - TIR'!$C$18+SQRT(('Ejercicio 3 - TIR'!$E$18-'Ejercicio 3 - TIR'!$C$18)*('Ejercicio 3 - TIR'!$D$18-'Ejercicio 3 - TIR'!$C$18)*N854),'Ejercicio 3 - TIR'!$E$18-SQRT(('Ejercicio 3 - TIR'!$E$18-'Ejercicio 3 - TIR'!$C$18)*('Ejercicio 3 - TIR'!$E$18-'Ejercicio 3 - TIR'!$D$18)*(1-N854)))</f>
        <v>41937.691652886</v>
      </c>
      <c r="P854" s="17">
        <f ca="1" t="shared" si="6358"/>
        <v>0.73138274127913</v>
      </c>
      <c r="Q854" s="19">
        <f ca="1">IF(P854&lt;=('Ejercicio 3 - TIR'!$D$22-'Ejercicio 3 - TIR'!$C$22)/('Ejercicio 3 - TIR'!$E$22-'Ejercicio 3 - TIR'!$C$22),'Ejercicio 3 - TIR'!$C$22+SQRT(('Ejercicio 3 - TIR'!$E$22-'Ejercicio 3 - TIR'!$C$22)*('Ejercicio 3 - TIR'!$D$22-'Ejercicio 3 - TIR'!$C$22)*P854),'Ejercicio 3 - TIR'!$E$22-SQRT(('Ejercicio 3 - TIR'!$E$22-'Ejercicio 3 - TIR'!$C$22)*('Ejercicio 3 - TIR'!$E$22-'Ejercicio 3 - TIR'!$D$22)*(1-P854)))</f>
        <v>0.158011114951013</v>
      </c>
      <c r="R854" s="17">
        <f ca="1" t="shared" si="6358"/>
        <v>0.419057905507308</v>
      </c>
      <c r="S854" s="19">
        <f ca="1">IF(R854&lt;=('Ejercicio 3 - TIR'!$D$23-'Ejercicio 3 - TIR'!$C$23)/('Ejercicio 3 - TIR'!$E$23-'Ejercicio 3 - TIR'!$C$23),'Ejercicio 3 - TIR'!$C$23+SQRT(('Ejercicio 3 - TIR'!$E$23-'Ejercicio 3 - TIR'!$C$23)*('Ejercicio 3 - TIR'!$D$23-'Ejercicio 3 - TIR'!$C$23)*R854),'Ejercicio 3 - TIR'!$E$23-SQRT(('Ejercicio 3 - TIR'!$E$23-'Ejercicio 3 - TIR'!$C$23)*('Ejercicio 3 - TIR'!$E$23-'Ejercicio 3 - TIR'!$D$23)*(1-R854)))</f>
        <v>0.147464599576785</v>
      </c>
      <c r="T854" s="17">
        <f ca="1" t="shared" ref="T854:X854" si="6359">RAND()</f>
        <v>0.0328507841942833</v>
      </c>
      <c r="U854" s="19">
        <f ca="1">IF(T854&lt;=('Ejercicio 3 - TIR'!$D$24-'Ejercicio 3 - TIR'!$C$24)/('Ejercicio 3 - TIR'!$E$24-'Ejercicio 3 - TIR'!$C$24),'Ejercicio 3 - TIR'!$C$24+SQRT(('Ejercicio 3 - TIR'!$E$24-'Ejercicio 3 - TIR'!$C$24)*('Ejercicio 3 - TIR'!$D$24-'Ejercicio 3 - TIR'!$C$24)*T854),'Ejercicio 3 - TIR'!$E$24-SQRT(('Ejercicio 3 - TIR'!$E$24-'Ejercicio 3 - TIR'!$C$24)*('Ejercicio 3 - TIR'!$E$24-'Ejercicio 3 - TIR'!$D$24)*(1-T854)))</f>
        <v>0.158305820056322</v>
      </c>
      <c r="V854" s="17">
        <f ca="1" t="shared" si="6359"/>
        <v>0.977201636697898</v>
      </c>
      <c r="W854" s="19">
        <f ca="1">IF(V854&lt;=('Ejercicio 3 - TIR'!$D$25-'Ejercicio 3 - TIR'!$C$25)/('Ejercicio 3 - TIR'!$E$25-'Ejercicio 3 - TIR'!$C$25),'Ejercicio 3 - TIR'!$C$25+SQRT(('Ejercicio 3 - TIR'!$E$25-'Ejercicio 3 - TIR'!$C$25)*('Ejercicio 3 - TIR'!$D$25-'Ejercicio 3 - TIR'!$C$25)*V854),'Ejercicio 3 - TIR'!$E$25-SQRT(('Ejercicio 3 - TIR'!$E$25-'Ejercicio 3 - TIR'!$C$25)*('Ejercicio 3 - TIR'!$E$25-'Ejercicio 3 - TIR'!$D$25)*(1-V854)))</f>
        <v>0.241067236062821</v>
      </c>
      <c r="X854" s="17">
        <f ca="1" t="shared" si="6359"/>
        <v>0.120375306640803</v>
      </c>
      <c r="Y854" s="19">
        <f ca="1">IF(X854&lt;=('Ejercicio 3 - TIR'!$D$26-'Ejercicio 3 - TIR'!$C$26)/('Ejercicio 3 - TIR'!$E$26-'Ejercicio 3 - TIR'!$C$26),'Ejercicio 3 - TIR'!$C$26+SQRT(('Ejercicio 3 - TIR'!$E$26-'Ejercicio 3 - TIR'!$C$26)*('Ejercicio 3 - TIR'!$D$26-'Ejercicio 3 - TIR'!$C$26)*X854),'Ejercicio 3 - TIR'!$E$26-SQRT(('Ejercicio 3 - TIR'!$E$26-'Ejercicio 3 - TIR'!$C$26)*('Ejercicio 3 - TIR'!$E$26-'Ejercicio 3 - TIR'!$D$26)*(1-X854)))</f>
        <v>0.208028126023804</v>
      </c>
      <c r="Z854" s="17">
        <f ca="1" t="shared" si="6192"/>
        <v>1.15801111495101</v>
      </c>
      <c r="AA854" s="17">
        <f ca="1" t="shared" si="6193"/>
        <v>1.32877676032273</v>
      </c>
      <c r="AB854" s="17">
        <f ca="1" t="shared" si="6194"/>
        <v>1.5391298550374</v>
      </c>
      <c r="AC854" s="17">
        <f ca="1" t="shared" si="6195"/>
        <v>1.91016363513304</v>
      </c>
      <c r="AD854" s="17">
        <f ca="1" t="shared" si="6196"/>
        <v>2.30753139654859</v>
      </c>
      <c r="AE854" s="16">
        <f ca="1" t="shared" si="6197"/>
        <v>4783.87429583455</v>
      </c>
      <c r="AF854" s="16">
        <f ca="1" t="shared" si="6198"/>
        <v>5489.32640329547</v>
      </c>
      <c r="AG854" s="16">
        <f ca="1" t="shared" si="6199"/>
        <v>6358.31872112598</v>
      </c>
      <c r="AH854" s="16">
        <f ca="1" t="shared" si="6200"/>
        <v>7891.10104123432</v>
      </c>
      <c r="AI854" s="16">
        <f ca="1" t="shared" si="6201"/>
        <v>9532.67200310678</v>
      </c>
      <c r="AJ854" s="18">
        <f ca="1" t="shared" si="6202"/>
        <v>46067.1436006068</v>
      </c>
      <c r="AK854" s="18">
        <f ca="1" t="shared" si="6203"/>
        <v>54942.8340347854</v>
      </c>
      <c r="AL854" s="18">
        <f ca="1" t="shared" si="6204"/>
        <v>63032.2682081878</v>
      </c>
      <c r="AM854" s="18">
        <f ca="1" t="shared" si="6205"/>
        <v>67611.9131652144</v>
      </c>
      <c r="AN854" s="18">
        <f ca="1" t="shared" si="6206"/>
        <v>96772.5401878079</v>
      </c>
      <c r="AO854" s="18">
        <f ca="1">C854/'Ejercicio 3 - TIR'!$D$7</f>
        <v>14222.7452290055</v>
      </c>
      <c r="AP854" s="18">
        <f ca="1" t="shared" si="6207"/>
        <v>31844.3983716013</v>
      </c>
      <c r="AQ854" s="18">
        <f ca="1" t="shared" si="6208"/>
        <v>40720.0888057799</v>
      </c>
      <c r="AR854" s="18">
        <f ca="1" t="shared" si="6209"/>
        <v>48809.5229791823</v>
      </c>
      <c r="AS854" s="18">
        <f ca="1" t="shared" si="6210"/>
        <v>53389.1679362089</v>
      </c>
      <c r="AT854" s="18">
        <f ca="1" t="shared" si="6211"/>
        <v>82549.7949588024</v>
      </c>
      <c r="AU854" s="18">
        <f ca="1">AP854*'Ejercicio 3 - TIR'!$D$5</f>
        <v>15922.1991858007</v>
      </c>
      <c r="AV854" s="18">
        <f ca="1">AQ854*'Ejercicio 3 - TIR'!$D$5</f>
        <v>20360.0444028899</v>
      </c>
      <c r="AW854" s="18">
        <f ca="1">AR854*'Ejercicio 3 - TIR'!$D$5</f>
        <v>24404.7614895912</v>
      </c>
      <c r="AX854" s="18">
        <f ca="1">AS854*'Ejercicio 3 - TIR'!$D$5</f>
        <v>26694.5839681045</v>
      </c>
      <c r="AY854" s="18">
        <f ca="1">AT854*'Ejercicio 3 - TIR'!$D$5</f>
        <v>41274.8974794012</v>
      </c>
      <c r="AZ854" s="18">
        <f ca="1" t="shared" ref="AZ854:BD854" si="6360">AJ854-AU854-AE854</f>
        <v>25361.0701189716</v>
      </c>
      <c r="BA854" s="18">
        <f ca="1" t="shared" si="6360"/>
        <v>29093.4632286</v>
      </c>
      <c r="BB854" s="18">
        <f ca="1" t="shared" si="6360"/>
        <v>32269.1879974707</v>
      </c>
      <c r="BC854" s="18">
        <f ca="1" t="shared" si="6360"/>
        <v>33026.2281558757</v>
      </c>
      <c r="BD854" s="18">
        <f ca="1" t="shared" si="6360"/>
        <v>45964.9707052999</v>
      </c>
      <c r="BE854" s="18">
        <f ca="1" t="shared" ref="BE854:BI854" si="6361">AZ854/Z854</f>
        <v>21900.541187849</v>
      </c>
      <c r="BF854" s="18">
        <f ca="1" t="shared" si="6361"/>
        <v>21894.9217786845</v>
      </c>
      <c r="BG854" s="18">
        <f ca="1" t="shared" si="6361"/>
        <v>20965.8645057512</v>
      </c>
      <c r="BH854" s="18">
        <f ca="1" t="shared" si="6361"/>
        <v>17289.7376687707</v>
      </c>
      <c r="BI854" s="18">
        <f ca="1" t="shared" si="6361"/>
        <v>19919.5429254183</v>
      </c>
      <c r="BJ854" s="18">
        <f ca="1" t="shared" si="6214"/>
        <v>69861.795090822</v>
      </c>
      <c r="BK854" s="18">
        <f ca="1" t="shared" si="6215"/>
        <v>32819.4311610418</v>
      </c>
      <c r="BL854" s="18">
        <f ca="1" t="shared" si="6216"/>
        <v>102681.226251864</v>
      </c>
      <c r="BM854" s="18">
        <f ca="1">BK854*'Ejercicio 3 - TIR'!$D$5</f>
        <v>16409.7155805209</v>
      </c>
      <c r="BN854" s="18">
        <f ca="1" t="shared" si="6217"/>
        <v>86271.5106713429</v>
      </c>
      <c r="BO854" s="18">
        <f ca="1" t="shared" si="6218"/>
        <v>37386.9282127128</v>
      </c>
      <c r="BP854" s="18">
        <f ca="1" t="shared" si="6219"/>
        <v>-101389.281743238</v>
      </c>
      <c r="BQ854" s="18">
        <f ca="1" t="shared" ref="BQ854:BT854" si="6362">BE854</f>
        <v>21900.541187849</v>
      </c>
      <c r="BR854" s="18">
        <f ca="1" t="shared" si="6362"/>
        <v>21894.9217786845</v>
      </c>
      <c r="BS854" s="18">
        <f ca="1" t="shared" si="6362"/>
        <v>20965.8645057512</v>
      </c>
      <c r="BT854" s="18">
        <f ca="1" t="shared" si="6362"/>
        <v>17289.7376687707</v>
      </c>
      <c r="BU854" s="18">
        <f ca="1" t="shared" si="6221"/>
        <v>57306.4711381311</v>
      </c>
      <c r="BV854" s="20">
        <f ca="1" t="shared" si="6222"/>
        <v>9.91950742793173</v>
      </c>
    </row>
    <row r="855" ht="15" customHeight="1" spans="1:74">
      <c r="A855" s="16">
        <v>854</v>
      </c>
      <c r="B855" s="17">
        <f ca="1" t="shared" ref="B855:F855" si="6363">RAND()</f>
        <v>0.378752177026048</v>
      </c>
      <c r="C855" s="18">
        <f ca="1">IF(B855&lt;=('Ejercicio 3 - TIR'!$D$13-'Ejercicio 3 - TIR'!$C$13)/('Ejercicio 3 - TIR'!$E$13-'Ejercicio 3 - TIR'!$C$13),'Ejercicio 3 - TIR'!$C$13+SQRT(('Ejercicio 3 - TIR'!$E$13-'Ejercicio 3 - TIR'!$C$13)*('Ejercicio 3 - TIR'!$D$13-'Ejercicio 3 - TIR'!$C$13)*B855),'Ejercicio 3 - TIR'!$E$13-SQRT(('Ejercicio 3 - TIR'!$E$13-'Ejercicio 3 - TIR'!$C$13)*('Ejercicio 3 - TIR'!$E$13-'Ejercicio 3 - TIR'!$D$13)*(1-B855)))</f>
        <v>72696.2019570767</v>
      </c>
      <c r="D855" s="17">
        <f ca="1" t="shared" si="6363"/>
        <v>0.274980753380534</v>
      </c>
      <c r="E855" s="18">
        <f ca="1">IF(D855&lt;=('Ejercicio 3 - TIR'!$D$14-'Ejercicio 3 - TIR'!$C$14)/('Ejercicio 3 - TIR'!$E$14-'Ejercicio 3 - TIR'!$C$14),'Ejercicio 3 - TIR'!$C$14+SQRT(('Ejercicio 3 - TIR'!$E$14-'Ejercicio 3 - TIR'!$C$14)*('Ejercicio 3 - TIR'!$D$14-'Ejercicio 3 - TIR'!$C$14)*D855),'Ejercicio 3 - TIR'!$E$14-SQRT(('Ejercicio 3 - TIR'!$E$14-'Ejercicio 3 - TIR'!$C$14)*('Ejercicio 3 - TIR'!$E$14-'Ejercicio 3 - TIR'!$D$14)*(1-D855)))</f>
        <v>29541.3166046357</v>
      </c>
      <c r="F855" s="17">
        <f ca="1" t="shared" si="6363"/>
        <v>0.0889967558914315</v>
      </c>
      <c r="G855" s="18">
        <f ca="1">IF(F855&lt;=('Ejercicio 3 - TIR'!$D$18-'Ejercicio 3 - TIR'!$C$18)/('Ejercicio 3 - TIR'!$E$18-'Ejercicio 3 - TIR'!$C$18),'Ejercicio 3 - TIR'!$C$18+SQRT(('Ejercicio 3 - TIR'!$E$18-'Ejercicio 3 - TIR'!$C$18)*('Ejercicio 3 - TIR'!$D$18-'Ejercicio 3 - TIR'!$C$18)*F855),'Ejercicio 3 - TIR'!$E$18-SQRT(('Ejercicio 3 - TIR'!$E$18-'Ejercicio 3 - TIR'!$C$18)*('Ejercicio 3 - TIR'!$E$18-'Ejercicio 3 - TIR'!$D$18)*(1-F855)))</f>
        <v>33653.6985896095</v>
      </c>
      <c r="H855" s="17">
        <f ca="1" t="shared" ref="H855:L855" si="6364">RAND()</f>
        <v>0.846088625119515</v>
      </c>
      <c r="I855" s="18">
        <f ca="1">IF(H855&lt;=('Ejercicio 3 - TIR'!$D$18-'Ejercicio 3 - TIR'!$C$18)/('Ejercicio 3 - TIR'!$E$18-'Ejercicio 3 - TIR'!$C$18),'Ejercicio 3 - TIR'!$C$18+SQRT(('Ejercicio 3 - TIR'!$E$18-'Ejercicio 3 - TIR'!$C$18)*('Ejercicio 3 - TIR'!$D$18-'Ejercicio 3 - TIR'!$C$18)*H855),'Ejercicio 3 - TIR'!$E$18-SQRT(('Ejercicio 3 - TIR'!$E$18-'Ejercicio 3 - TIR'!$C$18)*('Ejercicio 3 - TIR'!$E$18-'Ejercicio 3 - TIR'!$D$18)*(1-H855)))</f>
        <v>41602.4489531375</v>
      </c>
      <c r="J855" s="17">
        <f ca="1" t="shared" si="6364"/>
        <v>0.324637611156357</v>
      </c>
      <c r="K855" s="18">
        <f ca="1">IF(J855&lt;=('Ejercicio 3 - TIR'!$D$18-'Ejercicio 3 - TIR'!$C$18)/('Ejercicio 3 - TIR'!$E$18-'Ejercicio 3 - TIR'!$C$18),'Ejercicio 3 - TIR'!$C$18+SQRT(('Ejercicio 3 - TIR'!$E$18-'Ejercicio 3 - TIR'!$C$18)*('Ejercicio 3 - TIR'!$D$18-'Ejercicio 3 - TIR'!$C$18)*J855),'Ejercicio 3 - TIR'!$E$18-SQRT(('Ejercicio 3 - TIR'!$E$18-'Ejercicio 3 - TIR'!$C$18)*('Ejercicio 3 - TIR'!$E$18-'Ejercicio 3 - TIR'!$D$18)*(1-J855)))</f>
        <v>36978.2262555361</v>
      </c>
      <c r="L855" s="17">
        <f ca="1" t="shared" si="6364"/>
        <v>0.822857394181168</v>
      </c>
      <c r="M855" s="18">
        <f ca="1">IF(L855&lt;=('Ejercicio 3 - TIR'!$D$18-'Ejercicio 3 - TIR'!$C$18)/('Ejercicio 3 - TIR'!$E$18-'Ejercicio 3 - TIR'!$C$18),'Ejercicio 3 - TIR'!$C$18+SQRT(('Ejercicio 3 - TIR'!$E$18-'Ejercicio 3 - TIR'!$C$18)*('Ejercicio 3 - TIR'!$D$18-'Ejercicio 3 - TIR'!$C$18)*L855),'Ejercicio 3 - TIR'!$E$18-SQRT(('Ejercicio 3 - TIR'!$E$18-'Ejercicio 3 - TIR'!$C$18)*('Ejercicio 3 - TIR'!$E$18-'Ejercicio 3 - TIR'!$D$18)*(1-L855)))</f>
        <v>41355.0452079055</v>
      </c>
      <c r="N855" s="17">
        <f ca="1" t="shared" ref="N855:R855" si="6365">RAND()</f>
        <v>0.913297140190502</v>
      </c>
      <c r="O855" s="18">
        <f ca="1">IF(N855&lt;=('Ejercicio 3 - TIR'!$D$18-'Ejercicio 3 - TIR'!$C$18)/('Ejercicio 3 - TIR'!$E$18-'Ejercicio 3 - TIR'!$C$18),'Ejercicio 3 - TIR'!$C$18+SQRT(('Ejercicio 3 - TIR'!$E$18-'Ejercicio 3 - TIR'!$C$18)*('Ejercicio 3 - TIR'!$D$18-'Ejercicio 3 - TIR'!$C$18)*N855),'Ejercicio 3 - TIR'!$E$18-SQRT(('Ejercicio 3 - TIR'!$E$18-'Ejercicio 3 - TIR'!$C$18)*('Ejercicio 3 - TIR'!$E$18-'Ejercicio 3 - TIR'!$D$18)*(1-N855)))</f>
        <v>42449.9579443248</v>
      </c>
      <c r="P855" s="17">
        <f ca="1" t="shared" si="6365"/>
        <v>0.952988379736527</v>
      </c>
      <c r="Q855" s="19">
        <f ca="1">IF(P855&lt;=('Ejercicio 3 - TIR'!$D$22-'Ejercicio 3 - TIR'!$C$22)/('Ejercicio 3 - TIR'!$E$22-'Ejercicio 3 - TIR'!$C$22),'Ejercicio 3 - TIR'!$C$22+SQRT(('Ejercicio 3 - TIR'!$E$22-'Ejercicio 3 - TIR'!$C$22)*('Ejercicio 3 - TIR'!$D$22-'Ejercicio 3 - TIR'!$C$22)*P855),'Ejercicio 3 - TIR'!$E$22-SQRT(('Ejercicio 3 - TIR'!$E$22-'Ejercicio 3 - TIR'!$C$22)*('Ejercicio 3 - TIR'!$E$22-'Ejercicio 3 - TIR'!$D$22)*(1-P855)))</f>
        <v>0.170801037206606</v>
      </c>
      <c r="R855" s="17">
        <f ca="1" t="shared" si="6365"/>
        <v>0.927568161318296</v>
      </c>
      <c r="S855" s="19">
        <f ca="1">IF(R855&lt;=('Ejercicio 3 - TIR'!$D$23-'Ejercicio 3 - TIR'!$C$23)/('Ejercicio 3 - TIR'!$E$23-'Ejercicio 3 - TIR'!$C$23),'Ejercicio 3 - TIR'!$C$23+SQRT(('Ejercicio 3 - TIR'!$E$23-'Ejercicio 3 - TIR'!$C$23)*('Ejercicio 3 - TIR'!$D$23-'Ejercicio 3 - TIR'!$C$23)*R855),'Ejercicio 3 - TIR'!$E$23-SQRT(('Ejercicio 3 - TIR'!$E$23-'Ejercicio 3 - TIR'!$C$23)*('Ejercicio 3 - TIR'!$E$23-'Ejercicio 3 - TIR'!$D$23)*(1-R855)))</f>
        <v>0.168581711615699</v>
      </c>
      <c r="T855" s="17">
        <f ca="1" t="shared" ref="T855:X855" si="6366">RAND()</f>
        <v>0.407316861184985</v>
      </c>
      <c r="U855" s="19">
        <f ca="1">IF(T855&lt;=('Ejercicio 3 - TIR'!$D$24-'Ejercicio 3 - TIR'!$C$24)/('Ejercicio 3 - TIR'!$E$24-'Ejercicio 3 - TIR'!$C$24),'Ejercicio 3 - TIR'!$C$24+SQRT(('Ejercicio 3 - TIR'!$E$24-'Ejercicio 3 - TIR'!$C$24)*('Ejercicio 3 - TIR'!$D$24-'Ejercicio 3 - TIR'!$C$24)*T855),'Ejercicio 3 - TIR'!$E$24-SQRT(('Ejercicio 3 - TIR'!$E$24-'Ejercicio 3 - TIR'!$C$24)*('Ejercicio 3 - TIR'!$E$24-'Ejercicio 3 - TIR'!$D$24)*(1-T855)))</f>
        <v>0.179246630720281</v>
      </c>
      <c r="V855" s="17">
        <f ca="1" t="shared" si="6366"/>
        <v>0.213381145047148</v>
      </c>
      <c r="W855" s="19">
        <f ca="1">IF(V855&lt;=('Ejercicio 3 - TIR'!$D$25-'Ejercicio 3 - TIR'!$C$25)/('Ejercicio 3 - TIR'!$E$25-'Ejercicio 3 - TIR'!$C$25),'Ejercicio 3 - TIR'!$C$25+SQRT(('Ejercicio 3 - TIR'!$E$25-'Ejercicio 3 - TIR'!$C$25)*('Ejercicio 3 - TIR'!$D$25-'Ejercicio 3 - TIR'!$C$25)*V855),'Ejercicio 3 - TIR'!$E$25-SQRT(('Ejercicio 3 - TIR'!$E$25-'Ejercicio 3 - TIR'!$C$25)*('Ejercicio 3 - TIR'!$E$25-'Ejercicio 3 - TIR'!$D$25)*(1-V855)))</f>
        <v>0.197283911683008</v>
      </c>
      <c r="X855" s="17">
        <f ca="1" t="shared" si="6366"/>
        <v>0.501813612635956</v>
      </c>
      <c r="Y855" s="19">
        <f ca="1">IF(X855&lt;=('Ejercicio 3 - TIR'!$D$26-'Ejercicio 3 - TIR'!$C$26)/('Ejercicio 3 - TIR'!$E$26-'Ejercicio 3 - TIR'!$C$26),'Ejercicio 3 - TIR'!$C$26+SQRT(('Ejercicio 3 - TIR'!$E$26-'Ejercicio 3 - TIR'!$C$26)*('Ejercicio 3 - TIR'!$D$26-'Ejercicio 3 - TIR'!$C$26)*X855),'Ejercicio 3 - TIR'!$E$26-SQRT(('Ejercicio 3 - TIR'!$E$26-'Ejercicio 3 - TIR'!$C$26)*('Ejercicio 3 - TIR'!$E$26-'Ejercicio 3 - TIR'!$D$26)*(1-X855)))</f>
        <v>0.228132799460875</v>
      </c>
      <c r="Z855" s="17">
        <f ca="1" t="shared" si="6192"/>
        <v>1.17080103720661</v>
      </c>
      <c r="AA855" s="17">
        <f ca="1" t="shared" si="6193"/>
        <v>1.36817668002033</v>
      </c>
      <c r="AB855" s="17">
        <f ca="1" t="shared" si="6194"/>
        <v>1.61341774014403</v>
      </c>
      <c r="AC855" s="17">
        <f ca="1" t="shared" si="6195"/>
        <v>1.93171910309841</v>
      </c>
      <c r="AD855" s="17">
        <f ca="1" t="shared" si="6196"/>
        <v>2.3724075898603</v>
      </c>
      <c r="AE855" s="16">
        <f ca="1" t="shared" si="6197"/>
        <v>5045.6875165205</v>
      </c>
      <c r="AF855" s="16">
        <f ca="1" t="shared" si="6198"/>
        <v>5896.2981543335</v>
      </c>
      <c r="AG855" s="16">
        <f ca="1" t="shared" si="6199"/>
        <v>6953.18973221998</v>
      </c>
      <c r="AH855" s="16">
        <f ca="1" t="shared" si="6200"/>
        <v>8324.94220126647</v>
      </c>
      <c r="AI855" s="16">
        <f ca="1" t="shared" si="6201"/>
        <v>10224.1345709914</v>
      </c>
      <c r="AJ855" s="18">
        <f ca="1" t="shared" si="6202"/>
        <v>39401.7852145533</v>
      </c>
      <c r="AK855" s="18">
        <f ca="1" t="shared" si="6203"/>
        <v>56919.500489419</v>
      </c>
      <c r="AL855" s="18">
        <f ca="1" t="shared" si="6204"/>
        <v>59661.3262397419</v>
      </c>
      <c r="AM855" s="18">
        <f ca="1" t="shared" si="6205"/>
        <v>79886.3308376094</v>
      </c>
      <c r="AN855" s="18">
        <f ca="1" t="shared" si="6206"/>
        <v>100708.602416367</v>
      </c>
      <c r="AO855" s="18">
        <f ca="1">C855/'Ejercicio 3 - TIR'!$D$7</f>
        <v>14539.2403914153</v>
      </c>
      <c r="AP855" s="18">
        <f ca="1" t="shared" si="6207"/>
        <v>24862.544823138</v>
      </c>
      <c r="AQ855" s="18">
        <f ca="1" t="shared" si="6208"/>
        <v>42380.2600980036</v>
      </c>
      <c r="AR855" s="18">
        <f ca="1" t="shared" si="6209"/>
        <v>45122.0858483266</v>
      </c>
      <c r="AS855" s="18">
        <f ca="1" t="shared" si="6210"/>
        <v>65347.0904461941</v>
      </c>
      <c r="AT855" s="18">
        <f ca="1" t="shared" si="6211"/>
        <v>86169.3620249512</v>
      </c>
      <c r="AU855" s="18">
        <f ca="1">AP855*'Ejercicio 3 - TIR'!$D$5</f>
        <v>12431.272411569</v>
      </c>
      <c r="AV855" s="18">
        <f ca="1">AQ855*'Ejercicio 3 - TIR'!$D$5</f>
        <v>21190.1300490018</v>
      </c>
      <c r="AW855" s="18">
        <f ca="1">AR855*'Ejercicio 3 - TIR'!$D$5</f>
        <v>22561.0429241633</v>
      </c>
      <c r="AX855" s="18">
        <f ca="1">AS855*'Ejercicio 3 - TIR'!$D$5</f>
        <v>32673.545223097</v>
      </c>
      <c r="AY855" s="18">
        <f ca="1">AT855*'Ejercicio 3 - TIR'!$D$5</f>
        <v>43084.6810124756</v>
      </c>
      <c r="AZ855" s="18">
        <f ca="1" t="shared" ref="AZ855:BD855" si="6367">AJ855-AU855-AE855</f>
        <v>21924.8252864638</v>
      </c>
      <c r="BA855" s="18">
        <f ca="1" t="shared" si="6367"/>
        <v>29833.0722860837</v>
      </c>
      <c r="BB855" s="18">
        <f ca="1" t="shared" si="6367"/>
        <v>30147.0935833586</v>
      </c>
      <c r="BC855" s="18">
        <f ca="1" t="shared" si="6367"/>
        <v>38887.8434132459</v>
      </c>
      <c r="BD855" s="18">
        <f ca="1" t="shared" si="6367"/>
        <v>47399.7868328996</v>
      </c>
      <c r="BE855" s="18">
        <f ca="1" t="shared" ref="BE855:BI855" si="6368">AZ855/Z855</f>
        <v>18726.3459714504</v>
      </c>
      <c r="BF855" s="18">
        <f ca="1" t="shared" si="6368"/>
        <v>21804.9852199208</v>
      </c>
      <c r="BG855" s="18">
        <f ca="1" t="shared" si="6368"/>
        <v>18685.2374516889</v>
      </c>
      <c r="BH855" s="18">
        <f ca="1" t="shared" si="6368"/>
        <v>20131.2102525006</v>
      </c>
      <c r="BI855" s="18">
        <f ca="1" t="shared" si="6368"/>
        <v>19979.6135518563</v>
      </c>
      <c r="BJ855" s="18">
        <f ca="1" t="shared" si="6214"/>
        <v>70084.0437273038</v>
      </c>
      <c r="BK855" s="18">
        <f ca="1" t="shared" si="6215"/>
        <v>34493.0042553972</v>
      </c>
      <c r="BL855" s="18">
        <f ca="1" t="shared" si="6216"/>
        <v>104577.047982701</v>
      </c>
      <c r="BM855" s="18">
        <f ca="1">BK855*'Ejercicio 3 - TIR'!$D$5</f>
        <v>17246.5021276986</v>
      </c>
      <c r="BN855" s="18">
        <f ca="1" t="shared" si="6217"/>
        <v>87330.5458550024</v>
      </c>
      <c r="BO855" s="18">
        <f ca="1" t="shared" si="6218"/>
        <v>36810.9368003434</v>
      </c>
      <c r="BP855" s="18">
        <f ca="1" t="shared" si="6219"/>
        <v>-102237.518561712</v>
      </c>
      <c r="BQ855" s="18">
        <f ca="1" t="shared" ref="BQ855:BT855" si="6369">BE855</f>
        <v>18726.3459714504</v>
      </c>
      <c r="BR855" s="18">
        <f ca="1" t="shared" si="6369"/>
        <v>21804.9852199208</v>
      </c>
      <c r="BS855" s="18">
        <f ca="1" t="shared" si="6369"/>
        <v>18685.2374516889</v>
      </c>
      <c r="BT855" s="18">
        <f ca="1" t="shared" si="6369"/>
        <v>20131.2102525006</v>
      </c>
      <c r="BU855" s="18">
        <f ca="1" t="shared" si="6221"/>
        <v>56790.5503521997</v>
      </c>
      <c r="BV855" s="20">
        <f ca="1" t="shared" si="6222"/>
        <v>8.64745000783966</v>
      </c>
    </row>
    <row r="856" ht="15" customHeight="1" spans="1:74">
      <c r="A856" s="16">
        <v>855</v>
      </c>
      <c r="B856" s="17">
        <f ca="1" t="shared" ref="B856:F856" si="6370">RAND()</f>
        <v>0.284454991477709</v>
      </c>
      <c r="C856" s="18">
        <f ca="1">IF(B856&lt;=('Ejercicio 3 - TIR'!$D$13-'Ejercicio 3 - TIR'!$C$13)/('Ejercicio 3 - TIR'!$E$13-'Ejercicio 3 - TIR'!$C$13),'Ejercicio 3 - TIR'!$C$13+SQRT(('Ejercicio 3 - TIR'!$E$13-'Ejercicio 3 - TIR'!$C$13)*('Ejercicio 3 - TIR'!$D$13-'Ejercicio 3 - TIR'!$C$13)*B856),'Ejercicio 3 - TIR'!$E$13-SQRT(('Ejercicio 3 - TIR'!$E$13-'Ejercicio 3 - TIR'!$C$13)*('Ejercicio 3 - TIR'!$E$13-'Ejercicio 3 - TIR'!$D$13)*(1-B856)))</f>
        <v>70697.2013243317</v>
      </c>
      <c r="D856" s="17">
        <f ca="1" t="shared" si="6370"/>
        <v>0.581863254273713</v>
      </c>
      <c r="E856" s="18">
        <f ca="1">IF(D856&lt;=('Ejercicio 3 - TIR'!$D$14-'Ejercicio 3 - TIR'!$C$14)/('Ejercicio 3 - TIR'!$E$14-'Ejercicio 3 - TIR'!$C$14),'Ejercicio 3 - TIR'!$C$14+SQRT(('Ejercicio 3 - TIR'!$E$14-'Ejercicio 3 - TIR'!$C$14)*('Ejercicio 3 - TIR'!$D$14-'Ejercicio 3 - TIR'!$C$14)*D856),'Ejercicio 3 - TIR'!$E$14-SQRT(('Ejercicio 3 - TIR'!$E$14-'Ejercicio 3 - TIR'!$C$14)*('Ejercicio 3 - TIR'!$E$14-'Ejercicio 3 - TIR'!$D$14)*(1-D856)))</f>
        <v>32080.3717348007</v>
      </c>
      <c r="F856" s="17">
        <f ca="1" t="shared" si="6370"/>
        <v>0.779002311255315</v>
      </c>
      <c r="G856" s="18">
        <f ca="1">IF(F856&lt;=('Ejercicio 3 - TIR'!$D$18-'Ejercicio 3 - TIR'!$C$18)/('Ejercicio 3 - TIR'!$E$18-'Ejercicio 3 - TIR'!$C$18),'Ejercicio 3 - TIR'!$C$18+SQRT(('Ejercicio 3 - TIR'!$E$18-'Ejercicio 3 - TIR'!$C$18)*('Ejercicio 3 - TIR'!$D$18-'Ejercicio 3 - TIR'!$C$18)*F856),'Ejercicio 3 - TIR'!$E$18-SQRT(('Ejercicio 3 - TIR'!$E$18-'Ejercicio 3 - TIR'!$C$18)*('Ejercicio 3 - TIR'!$E$18-'Ejercicio 3 - TIR'!$D$18)*(1-F856)))</f>
        <v>40928.780691752</v>
      </c>
      <c r="H856" s="17">
        <f ca="1" t="shared" ref="H856:L856" si="6371">RAND()</f>
        <v>0.49773150638127</v>
      </c>
      <c r="I856" s="18">
        <f ca="1">IF(H856&lt;=('Ejercicio 3 - TIR'!$D$18-'Ejercicio 3 - TIR'!$C$18)/('Ejercicio 3 - TIR'!$E$18-'Ejercicio 3 - TIR'!$C$18),'Ejercicio 3 - TIR'!$C$18+SQRT(('Ejercicio 3 - TIR'!$E$18-'Ejercicio 3 - TIR'!$C$18)*('Ejercicio 3 - TIR'!$D$18-'Ejercicio 3 - TIR'!$C$18)*H856),'Ejercicio 3 - TIR'!$E$18-SQRT(('Ejercicio 3 - TIR'!$E$18-'Ejercicio 3 - TIR'!$C$18)*('Ejercicio 3 - TIR'!$E$18-'Ejercicio 3 - TIR'!$D$18)*(1-H856)))</f>
        <v>38640.5859730223</v>
      </c>
      <c r="J856" s="17">
        <f ca="1" t="shared" si="6371"/>
        <v>0.218493583290436</v>
      </c>
      <c r="K856" s="18">
        <f ca="1">IF(J856&lt;=('Ejercicio 3 - TIR'!$D$18-'Ejercicio 3 - TIR'!$C$18)/('Ejercicio 3 - TIR'!$E$18-'Ejercicio 3 - TIR'!$C$18),'Ejercicio 3 - TIR'!$C$18+SQRT(('Ejercicio 3 - TIR'!$E$18-'Ejercicio 3 - TIR'!$C$18)*('Ejercicio 3 - TIR'!$D$18-'Ejercicio 3 - TIR'!$C$18)*J856),'Ejercicio 3 - TIR'!$E$18-SQRT(('Ejercicio 3 - TIR'!$E$18-'Ejercicio 3 - TIR'!$C$18)*('Ejercicio 3 - TIR'!$E$18-'Ejercicio 3 - TIR'!$D$18)*(1-J856)))</f>
        <v>35724.8613514709</v>
      </c>
      <c r="L856" s="17">
        <f ca="1" t="shared" si="6371"/>
        <v>0.671050010421778</v>
      </c>
      <c r="M856" s="18">
        <f ca="1">IF(L856&lt;=('Ejercicio 3 - TIR'!$D$18-'Ejercicio 3 - TIR'!$C$18)/('Ejercicio 3 - TIR'!$E$18-'Ejercicio 3 - TIR'!$C$18),'Ejercicio 3 - TIR'!$C$18+SQRT(('Ejercicio 3 - TIR'!$E$18-'Ejercicio 3 - TIR'!$C$18)*('Ejercicio 3 - TIR'!$D$18-'Ejercicio 3 - TIR'!$C$18)*L856),'Ejercicio 3 - TIR'!$E$18-SQRT(('Ejercicio 3 - TIR'!$E$18-'Ejercicio 3 - TIR'!$C$18)*('Ejercicio 3 - TIR'!$E$18-'Ejercicio 3 - TIR'!$D$18)*(1-L856)))</f>
        <v>40032.9838717429</v>
      </c>
      <c r="N856" s="17">
        <f ca="1" t="shared" ref="N856:R856" si="6372">RAND()</f>
        <v>0.208313596452948</v>
      </c>
      <c r="O856" s="18">
        <f ca="1">IF(N856&lt;=('Ejercicio 3 - TIR'!$D$18-'Ejercicio 3 - TIR'!$C$18)/('Ejercicio 3 - TIR'!$E$18-'Ejercicio 3 - TIR'!$C$18),'Ejercicio 3 - TIR'!$C$18+SQRT(('Ejercicio 3 - TIR'!$E$18-'Ejercicio 3 - TIR'!$C$18)*('Ejercicio 3 - TIR'!$D$18-'Ejercicio 3 - TIR'!$C$18)*N856),'Ejercicio 3 - TIR'!$E$18-SQRT(('Ejercicio 3 - TIR'!$E$18-'Ejercicio 3 - TIR'!$C$18)*('Ejercicio 3 - TIR'!$E$18-'Ejercicio 3 - TIR'!$D$18)*(1-N856)))</f>
        <v>35589.9051394404</v>
      </c>
      <c r="P856" s="17">
        <f ca="1" t="shared" si="6372"/>
        <v>0.538011499077545</v>
      </c>
      <c r="Q856" s="19">
        <f ca="1">IF(P856&lt;=('Ejercicio 3 - TIR'!$D$22-'Ejercicio 3 - TIR'!$C$22)/('Ejercicio 3 - TIR'!$E$22-'Ejercicio 3 - TIR'!$C$22),'Ejercicio 3 - TIR'!$C$22+SQRT(('Ejercicio 3 - TIR'!$E$22-'Ejercicio 3 - TIR'!$C$22)*('Ejercicio 3 - TIR'!$D$22-'Ejercicio 3 - TIR'!$C$22)*P856),'Ejercicio 3 - TIR'!$E$22-SQRT(('Ejercicio 3 - TIR'!$E$22-'Ejercicio 3 - TIR'!$C$22)*('Ejercicio 3 - TIR'!$E$22-'Ejercicio 3 - TIR'!$D$22)*(1-P856)))</f>
        <v>0.151162883263745</v>
      </c>
      <c r="R856" s="17">
        <f ca="1" t="shared" si="6372"/>
        <v>0.546627224259217</v>
      </c>
      <c r="S856" s="19">
        <f ca="1">IF(R856&lt;=('Ejercicio 3 - TIR'!$D$23-'Ejercicio 3 - TIR'!$C$23)/('Ejercicio 3 - TIR'!$E$23-'Ejercicio 3 - TIR'!$C$23),'Ejercicio 3 - TIR'!$C$23+SQRT(('Ejercicio 3 - TIR'!$E$23-'Ejercicio 3 - TIR'!$C$23)*('Ejercicio 3 - TIR'!$D$23-'Ejercicio 3 - TIR'!$C$23)*R856),'Ejercicio 3 - TIR'!$E$23-SQRT(('Ejercicio 3 - TIR'!$E$23-'Ejercicio 3 - TIR'!$C$23)*('Ejercicio 3 - TIR'!$E$23-'Ejercicio 3 - TIR'!$D$23)*(1-R856)))</f>
        <v>0.151433043628461</v>
      </c>
      <c r="T856" s="17">
        <f ca="1" t="shared" ref="T856:X856" si="6373">RAND()</f>
        <v>0.156391199415359</v>
      </c>
      <c r="U856" s="19">
        <f ca="1">IF(T856&lt;=('Ejercicio 3 - TIR'!$D$24-'Ejercicio 3 - TIR'!$C$24)/('Ejercicio 3 - TIR'!$E$24-'Ejercicio 3 - TIR'!$C$24),'Ejercicio 3 - TIR'!$C$24+SQRT(('Ejercicio 3 - TIR'!$E$24-'Ejercicio 3 - TIR'!$C$24)*('Ejercicio 3 - TIR'!$D$24-'Ejercicio 3 - TIR'!$C$24)*T856),'Ejercicio 3 - TIR'!$E$24-SQRT(('Ejercicio 3 - TIR'!$E$24-'Ejercicio 3 - TIR'!$C$24)*('Ejercicio 3 - TIR'!$E$24-'Ejercicio 3 - TIR'!$D$24)*(1-T856)))</f>
        <v>0.16812240378019</v>
      </c>
      <c r="V856" s="17">
        <f ca="1" t="shared" si="6373"/>
        <v>0.0532173509255478</v>
      </c>
      <c r="W856" s="19">
        <f ca="1">IF(V856&lt;=('Ejercicio 3 - TIR'!$D$25-'Ejercicio 3 - TIR'!$C$25)/('Ejercicio 3 - TIR'!$E$25-'Ejercicio 3 - TIR'!$C$25),'Ejercicio 3 - TIR'!$C$25+SQRT(('Ejercicio 3 - TIR'!$E$25-'Ejercicio 3 - TIR'!$C$25)*('Ejercicio 3 - TIR'!$D$25-'Ejercicio 3 - TIR'!$C$25)*V856),'Ejercicio 3 - TIR'!$E$25-SQRT(('Ejercicio 3 - TIR'!$E$25-'Ejercicio 3 - TIR'!$C$25)*('Ejercicio 3 - TIR'!$E$25-'Ejercicio 3 - TIR'!$D$25)*(1-V856)))</f>
        <v>0.188631586835326</v>
      </c>
      <c r="X856" s="17">
        <f ca="1" t="shared" si="6373"/>
        <v>0.0684741664809676</v>
      </c>
      <c r="Y856" s="19">
        <f ca="1">IF(X856&lt;=('Ejercicio 3 - TIR'!$D$26-'Ejercicio 3 - TIR'!$C$26)/('Ejercicio 3 - TIR'!$E$26-'Ejercicio 3 - TIR'!$C$26),'Ejercicio 3 - TIR'!$C$26+SQRT(('Ejercicio 3 - TIR'!$E$26-'Ejercicio 3 - TIR'!$C$26)*('Ejercicio 3 - TIR'!$D$26-'Ejercicio 3 - TIR'!$C$26)*X856),'Ejercicio 3 - TIR'!$E$26-SQRT(('Ejercicio 3 - TIR'!$E$26-'Ejercicio 3 - TIR'!$C$26)*('Ejercicio 3 - TIR'!$E$26-'Ejercicio 3 - TIR'!$D$26)*(1-X856)))</f>
        <v>0.203597067680151</v>
      </c>
      <c r="Z856" s="17">
        <f ca="1" t="shared" si="6192"/>
        <v>1.15116288326374</v>
      </c>
      <c r="AA856" s="17">
        <f ca="1" t="shared" si="6193"/>
        <v>1.32548698238849</v>
      </c>
      <c r="AB856" s="17">
        <f ca="1" t="shared" si="6194"/>
        <v>1.54833104004699</v>
      </c>
      <c r="AC856" s="17">
        <f ca="1" t="shared" si="6195"/>
        <v>1.84039518107745</v>
      </c>
      <c r="AD856" s="17">
        <f ca="1" t="shared" si="6196"/>
        <v>2.21509424331749</v>
      </c>
      <c r="AE856" s="16">
        <f ca="1" t="shared" si="6197"/>
        <v>4849.36148760522</v>
      </c>
      <c r="AF856" s="16">
        <f ca="1" t="shared" si="6198"/>
        <v>5583.71505732792</v>
      </c>
      <c r="AG856" s="16">
        <f ca="1" t="shared" si="6199"/>
        <v>6522.46265478953</v>
      </c>
      <c r="AH856" s="16">
        <f ca="1" t="shared" si="6200"/>
        <v>7752.80513543663</v>
      </c>
      <c r="AI856" s="16">
        <f ca="1" t="shared" si="6201"/>
        <v>9331.25352730714</v>
      </c>
      <c r="AJ856" s="18">
        <f ca="1" t="shared" si="6202"/>
        <v>47115.6931895867</v>
      </c>
      <c r="AK856" s="18">
        <f ca="1" t="shared" si="6203"/>
        <v>51217.5936991043</v>
      </c>
      <c r="AL856" s="18">
        <f ca="1" t="shared" si="6204"/>
        <v>55313.9117318575</v>
      </c>
      <c r="AM856" s="18">
        <f ca="1" t="shared" si="6205"/>
        <v>73676.5106017066</v>
      </c>
      <c r="AN856" s="18">
        <f ca="1" t="shared" si="6206"/>
        <v>78834.9939945902</v>
      </c>
      <c r="AO856" s="18">
        <f ca="1">C856/'Ejercicio 3 - TIR'!$D$7</f>
        <v>14139.4402648663</v>
      </c>
      <c r="AP856" s="18">
        <f ca="1" t="shared" si="6207"/>
        <v>32976.2529247204</v>
      </c>
      <c r="AQ856" s="18">
        <f ca="1" t="shared" si="6208"/>
        <v>37078.153434238</v>
      </c>
      <c r="AR856" s="18">
        <f ca="1" t="shared" si="6209"/>
        <v>41174.4714669912</v>
      </c>
      <c r="AS856" s="18">
        <f ca="1" t="shared" si="6210"/>
        <v>59537.0703368403</v>
      </c>
      <c r="AT856" s="18">
        <f ca="1" t="shared" si="6211"/>
        <v>64695.5537297238</v>
      </c>
      <c r="AU856" s="18">
        <f ca="1">AP856*'Ejercicio 3 - TIR'!$D$5</f>
        <v>16488.1264623602</v>
      </c>
      <c r="AV856" s="18">
        <f ca="1">AQ856*'Ejercicio 3 - TIR'!$D$5</f>
        <v>18539.076717119</v>
      </c>
      <c r="AW856" s="18">
        <f ca="1">AR856*'Ejercicio 3 - TIR'!$D$5</f>
        <v>20587.2357334956</v>
      </c>
      <c r="AX856" s="18">
        <f ca="1">AS856*'Ejercicio 3 - TIR'!$D$5</f>
        <v>29768.5351684202</v>
      </c>
      <c r="AY856" s="18">
        <f ca="1">AT856*'Ejercicio 3 - TIR'!$D$5</f>
        <v>32347.7768648619</v>
      </c>
      <c r="AZ856" s="18">
        <f ca="1" t="shared" ref="AZ856:BD856" si="6374">AJ856-AU856-AE856</f>
        <v>25778.2052396213</v>
      </c>
      <c r="BA856" s="18">
        <f ca="1" t="shared" si="6374"/>
        <v>27094.8019246574</v>
      </c>
      <c r="BB856" s="18">
        <f ca="1" t="shared" si="6374"/>
        <v>28204.2133435724</v>
      </c>
      <c r="BC856" s="18">
        <f ca="1" t="shared" si="6374"/>
        <v>36155.1702978499</v>
      </c>
      <c r="BD856" s="18">
        <f ca="1" t="shared" si="6374"/>
        <v>37155.9636024211</v>
      </c>
      <c r="BE856" s="18">
        <f ca="1" t="shared" ref="BE856:BI856" si="6375">AZ856/Z856</f>
        <v>22393.1865893171</v>
      </c>
      <c r="BF856" s="18">
        <f ca="1" t="shared" si="6375"/>
        <v>20441.3942080618</v>
      </c>
      <c r="BG856" s="18">
        <f ca="1" t="shared" si="6375"/>
        <v>18215.8805927681</v>
      </c>
      <c r="BH856" s="18">
        <f ca="1" t="shared" si="6375"/>
        <v>19645.3298017674</v>
      </c>
      <c r="BI856" s="18">
        <f ca="1" t="shared" si="6375"/>
        <v>16773.9877048181</v>
      </c>
      <c r="BJ856" s="18">
        <f ca="1" t="shared" si="6214"/>
        <v>71061.0467532424</v>
      </c>
      <c r="BK856" s="18">
        <f ca="1" t="shared" si="6215"/>
        <v>31320.192734437</v>
      </c>
      <c r="BL856" s="18">
        <f ca="1" t="shared" si="6216"/>
        <v>102381.239487679</v>
      </c>
      <c r="BM856" s="18">
        <f ca="1">BK856*'Ejercicio 3 - TIR'!$D$5</f>
        <v>15660.0963672185</v>
      </c>
      <c r="BN856" s="18">
        <f ca="1" t="shared" si="6217"/>
        <v>86721.1431204609</v>
      </c>
      <c r="BO856" s="18">
        <f ca="1" t="shared" si="6218"/>
        <v>39150.0918672339</v>
      </c>
      <c r="BP856" s="18">
        <f ca="1" t="shared" si="6219"/>
        <v>-102777.573059132</v>
      </c>
      <c r="BQ856" s="18">
        <f ca="1" t="shared" ref="BQ856:BT856" si="6376">BE856</f>
        <v>22393.1865893171</v>
      </c>
      <c r="BR856" s="18">
        <f ca="1" t="shared" si="6376"/>
        <v>20441.3942080618</v>
      </c>
      <c r="BS856" s="18">
        <f ca="1" t="shared" si="6376"/>
        <v>18215.8805927681</v>
      </c>
      <c r="BT856" s="18">
        <f ca="1" t="shared" si="6376"/>
        <v>19645.3298017674</v>
      </c>
      <c r="BU856" s="18">
        <f ca="1" t="shared" si="6221"/>
        <v>55924.0795720521</v>
      </c>
      <c r="BV856" s="20">
        <f ca="1" t="shared" si="6222"/>
        <v>8.77371223895313</v>
      </c>
    </row>
    <row r="857" ht="15" customHeight="1" spans="1:74">
      <c r="A857" s="16">
        <v>856</v>
      </c>
      <c r="B857" s="17">
        <f ca="1" t="shared" ref="B857:F857" si="6377">RAND()</f>
        <v>0.259884575146594</v>
      </c>
      <c r="C857" s="18">
        <f ca="1">IF(B857&lt;=('Ejercicio 3 - TIR'!$D$13-'Ejercicio 3 - TIR'!$C$13)/('Ejercicio 3 - TIR'!$E$13-'Ejercicio 3 - TIR'!$C$13),'Ejercicio 3 - TIR'!$C$13+SQRT(('Ejercicio 3 - TIR'!$E$13-'Ejercicio 3 - TIR'!$C$13)*('Ejercicio 3 - TIR'!$D$13-'Ejercicio 3 - TIR'!$C$13)*B857),'Ejercicio 3 - TIR'!$E$13-SQRT(('Ejercicio 3 - TIR'!$E$13-'Ejercicio 3 - TIR'!$C$13)*('Ejercicio 3 - TIR'!$E$13-'Ejercicio 3 - TIR'!$D$13)*(1-B857)))</f>
        <v>70198.3471964374</v>
      </c>
      <c r="D857" s="17">
        <f ca="1" t="shared" si="6377"/>
        <v>0.124747163316133</v>
      </c>
      <c r="E857" s="18">
        <f ca="1">IF(D857&lt;=('Ejercicio 3 - TIR'!$D$14-'Ejercicio 3 - TIR'!$C$14)/('Ejercicio 3 - TIR'!$E$14-'Ejercicio 3 - TIR'!$C$14),'Ejercicio 3 - TIR'!$C$14+SQRT(('Ejercicio 3 - TIR'!$E$14-'Ejercicio 3 - TIR'!$C$14)*('Ejercicio 3 - TIR'!$D$14-'Ejercicio 3 - TIR'!$C$14)*D857),'Ejercicio 3 - TIR'!$E$14-SQRT(('Ejercicio 3 - TIR'!$E$14-'Ejercicio 3 - TIR'!$C$14)*('Ejercicio 3 - TIR'!$E$14-'Ejercicio 3 - TIR'!$D$14)*(1-D857)))</f>
        <v>28058.7640067043</v>
      </c>
      <c r="F857" s="17">
        <f ca="1" t="shared" si="6377"/>
        <v>0.132240855996878</v>
      </c>
      <c r="G857" s="18">
        <f ca="1">IF(F857&lt;=('Ejercicio 3 - TIR'!$D$18-'Ejercicio 3 - TIR'!$C$18)/('Ejercicio 3 - TIR'!$E$18-'Ejercicio 3 - TIR'!$C$18),'Ejercicio 3 - TIR'!$C$18+SQRT(('Ejercicio 3 - TIR'!$E$18-'Ejercicio 3 - TIR'!$C$18)*('Ejercicio 3 - TIR'!$D$18-'Ejercicio 3 - TIR'!$C$18)*F857),'Ejercicio 3 - TIR'!$E$18-SQRT(('Ejercicio 3 - TIR'!$E$18-'Ejercicio 3 - TIR'!$C$18)*('Ejercicio 3 - TIR'!$E$18-'Ejercicio 3 - TIR'!$D$18)*(1-F857)))</f>
        <v>34453.7768690777</v>
      </c>
      <c r="H857" s="17">
        <f ca="1" t="shared" ref="H857:L857" si="6378">RAND()</f>
        <v>0.976249538092738</v>
      </c>
      <c r="I857" s="18">
        <f ca="1">IF(H857&lt;=('Ejercicio 3 - TIR'!$D$18-'Ejercicio 3 - TIR'!$C$18)/('Ejercicio 3 - TIR'!$E$18-'Ejercicio 3 - TIR'!$C$18),'Ejercicio 3 - TIR'!$C$18+SQRT(('Ejercicio 3 - TIR'!$E$18-'Ejercicio 3 - TIR'!$C$18)*('Ejercicio 3 - TIR'!$D$18-'Ejercicio 3 - TIR'!$C$18)*H857),'Ejercicio 3 - TIR'!$E$18-SQRT(('Ejercicio 3 - TIR'!$E$18-'Ejercicio 3 - TIR'!$C$18)*('Ejercicio 3 - TIR'!$E$18-'Ejercicio 3 - TIR'!$D$18)*(1-H857)))</f>
        <v>43665.3522400856</v>
      </c>
      <c r="J857" s="17">
        <f ca="1" t="shared" si="6378"/>
        <v>0.511751610216773</v>
      </c>
      <c r="K857" s="18">
        <f ca="1">IF(J857&lt;=('Ejercicio 3 - TIR'!$D$18-'Ejercicio 3 - TIR'!$C$18)/('Ejercicio 3 - TIR'!$E$18-'Ejercicio 3 - TIR'!$C$18),'Ejercicio 3 - TIR'!$C$18+SQRT(('Ejercicio 3 - TIR'!$E$18-'Ejercicio 3 - TIR'!$C$18)*('Ejercicio 3 - TIR'!$D$18-'Ejercicio 3 - TIR'!$C$18)*J857),'Ejercicio 3 - TIR'!$E$18-SQRT(('Ejercicio 3 - TIR'!$E$18-'Ejercicio 3 - TIR'!$C$18)*('Ejercicio 3 - TIR'!$E$18-'Ejercicio 3 - TIR'!$D$18)*(1-J857)))</f>
        <v>38761.4349014597</v>
      </c>
      <c r="L857" s="17">
        <f ca="1" t="shared" si="6378"/>
        <v>0.347462362402978</v>
      </c>
      <c r="M857" s="18">
        <f ca="1">IF(L857&lt;=('Ejercicio 3 - TIR'!$D$18-'Ejercicio 3 - TIR'!$C$18)/('Ejercicio 3 - TIR'!$E$18-'Ejercicio 3 - TIR'!$C$18),'Ejercicio 3 - TIR'!$C$18+SQRT(('Ejercicio 3 - TIR'!$E$18-'Ejercicio 3 - TIR'!$C$18)*('Ejercicio 3 - TIR'!$D$18-'Ejercicio 3 - TIR'!$C$18)*L857),'Ejercicio 3 - TIR'!$E$18-SQRT(('Ejercicio 3 - TIR'!$E$18-'Ejercicio 3 - TIR'!$C$18)*('Ejercicio 3 - TIR'!$E$18-'Ejercicio 3 - TIR'!$D$18)*(1-L857)))</f>
        <v>37219.3735434902</v>
      </c>
      <c r="N857" s="17">
        <f ca="1" t="shared" ref="N857:R857" si="6379">RAND()</f>
        <v>0.793236525766662</v>
      </c>
      <c r="O857" s="18">
        <f ca="1">IF(N857&lt;=('Ejercicio 3 - TIR'!$D$18-'Ejercicio 3 - TIR'!$C$18)/('Ejercicio 3 - TIR'!$E$18-'Ejercicio 3 - TIR'!$C$18),'Ejercicio 3 - TIR'!$C$18+SQRT(('Ejercicio 3 - TIR'!$E$18-'Ejercicio 3 - TIR'!$C$18)*('Ejercicio 3 - TIR'!$D$18-'Ejercicio 3 - TIR'!$C$18)*N857),'Ejercicio 3 - TIR'!$E$18-SQRT(('Ejercicio 3 - TIR'!$E$18-'Ejercicio 3 - TIR'!$C$18)*('Ejercicio 3 - TIR'!$E$18-'Ejercicio 3 - TIR'!$D$18)*(1-N857)))</f>
        <v>41062.0740779567</v>
      </c>
      <c r="P857" s="17">
        <f ca="1" t="shared" si="6379"/>
        <v>0.289157943718057</v>
      </c>
      <c r="Q857" s="19">
        <f ca="1">IF(P857&lt;=('Ejercicio 3 - TIR'!$D$22-'Ejercicio 3 - TIR'!$C$22)/('Ejercicio 3 - TIR'!$E$22-'Ejercicio 3 - TIR'!$C$22),'Ejercicio 3 - TIR'!$C$22+SQRT(('Ejercicio 3 - TIR'!$E$22-'Ejercicio 3 - TIR'!$C$22)*('Ejercicio 3 - TIR'!$D$22-'Ejercicio 3 - TIR'!$C$22)*P857),'Ejercicio 3 - TIR'!$E$22-SQRT(('Ejercicio 3 - TIR'!$E$22-'Ejercicio 3 - TIR'!$C$22)*('Ejercicio 3 - TIR'!$E$22-'Ejercicio 3 - TIR'!$D$22)*(1-P857)))</f>
        <v>0.14281412498196</v>
      </c>
      <c r="R857" s="17">
        <f ca="1" t="shared" si="6379"/>
        <v>0.931542860994589</v>
      </c>
      <c r="S857" s="19">
        <f ca="1">IF(R857&lt;=('Ejercicio 3 - TIR'!$D$23-'Ejercicio 3 - TIR'!$C$23)/('Ejercicio 3 - TIR'!$E$23-'Ejercicio 3 - TIR'!$C$23),'Ejercicio 3 - TIR'!$C$23+SQRT(('Ejercicio 3 - TIR'!$E$23-'Ejercicio 3 - TIR'!$C$23)*('Ejercicio 3 - TIR'!$D$23-'Ejercicio 3 - TIR'!$C$23)*R857),'Ejercicio 3 - TIR'!$E$23-SQRT(('Ejercicio 3 - TIR'!$E$23-'Ejercicio 3 - TIR'!$C$23)*('Ejercicio 3 - TIR'!$E$23-'Ejercicio 3 - TIR'!$D$23)*(1-R857)))</f>
        <v>0.168899421176815</v>
      </c>
      <c r="T857" s="17">
        <f ca="1" t="shared" ref="T857:X857" si="6380">RAND()</f>
        <v>0.716603319850906</v>
      </c>
      <c r="U857" s="19">
        <f ca="1">IF(T857&lt;=('Ejercicio 3 - TIR'!$D$24-'Ejercicio 3 - TIR'!$C$24)/('Ejercicio 3 - TIR'!$E$24-'Ejercicio 3 - TIR'!$C$24),'Ejercicio 3 - TIR'!$C$24+SQRT(('Ejercicio 3 - TIR'!$E$24-'Ejercicio 3 - TIR'!$C$24)*('Ejercicio 3 - TIR'!$D$24-'Ejercicio 3 - TIR'!$C$24)*T857),'Ejercicio 3 - TIR'!$E$24-SQRT(('Ejercicio 3 - TIR'!$E$24-'Ejercicio 3 - TIR'!$C$24)*('Ejercicio 3 - TIR'!$E$24-'Ejercicio 3 - TIR'!$D$24)*(1-T857)))</f>
        <v>0.19183067795602</v>
      </c>
      <c r="V857" s="17">
        <f ca="1" t="shared" si="6380"/>
        <v>0.795616136889018</v>
      </c>
      <c r="W857" s="19">
        <f ca="1">IF(V857&lt;=('Ejercicio 3 - TIR'!$D$25-'Ejercicio 3 - TIR'!$C$25)/('Ejercicio 3 - TIR'!$E$25-'Ejercicio 3 - TIR'!$C$25),'Ejercicio 3 - TIR'!$C$25+SQRT(('Ejercicio 3 - TIR'!$E$25-'Ejercicio 3 - TIR'!$C$25)*('Ejercicio 3 - TIR'!$D$25-'Ejercicio 3 - TIR'!$C$25)*V857),'Ejercicio 3 - TIR'!$E$25-SQRT(('Ejercicio 3 - TIR'!$E$25-'Ejercicio 3 - TIR'!$C$25)*('Ejercicio 3 - TIR'!$E$25-'Ejercicio 3 - TIR'!$D$25)*(1-V857)))</f>
        <v>0.223254093380698</v>
      </c>
      <c r="X857" s="17">
        <f ca="1" t="shared" si="6380"/>
        <v>0.799275659244162</v>
      </c>
      <c r="Y857" s="19">
        <f ca="1">IF(X857&lt;=('Ejercicio 3 - TIR'!$D$26-'Ejercicio 3 - TIR'!$C$26)/('Ejercicio 3 - TIR'!$E$26-'Ejercicio 3 - TIR'!$C$26),'Ejercicio 3 - TIR'!$C$26+SQRT(('Ejercicio 3 - TIR'!$E$26-'Ejercicio 3 - TIR'!$C$26)*('Ejercicio 3 - TIR'!$D$26-'Ejercicio 3 - TIR'!$C$26)*X857),'Ejercicio 3 - TIR'!$E$26-SQRT(('Ejercicio 3 - TIR'!$E$26-'Ejercicio 3 - TIR'!$C$26)*('Ejercicio 3 - TIR'!$E$26-'Ejercicio 3 - TIR'!$D$26)*(1-X857)))</f>
        <v>0.247077189669144</v>
      </c>
      <c r="Z857" s="17">
        <f ca="1" t="shared" si="6192"/>
        <v>1.14281412498196</v>
      </c>
      <c r="AA857" s="17">
        <f ca="1" t="shared" si="6193"/>
        <v>1.3358347692041</v>
      </c>
      <c r="AB857" s="17">
        <f ca="1" t="shared" si="6194"/>
        <v>1.59208885861775</v>
      </c>
      <c r="AC857" s="17">
        <f ca="1" t="shared" si="6195"/>
        <v>1.94752921332996</v>
      </c>
      <c r="AD857" s="17">
        <f ca="1" t="shared" si="6196"/>
        <v>2.42871925815809</v>
      </c>
      <c r="AE857" s="16">
        <f ca="1" t="shared" si="6197"/>
        <v>4007.1878296928</v>
      </c>
      <c r="AF857" s="16">
        <f ca="1" t="shared" si="6198"/>
        <v>4683.99953467469</v>
      </c>
      <c r="AG857" s="16">
        <f ca="1" t="shared" si="6199"/>
        <v>5582.53434095702</v>
      </c>
      <c r="AH857" s="16">
        <f ca="1" t="shared" si="6200"/>
        <v>6828.85798401399</v>
      </c>
      <c r="AI857" s="16">
        <f ca="1" t="shared" si="6201"/>
        <v>8516.11302335387</v>
      </c>
      <c r="AJ857" s="18">
        <f ca="1" t="shared" si="6202"/>
        <v>39374.2628649588</v>
      </c>
      <c r="AK857" s="18">
        <f ca="1" t="shared" si="6203"/>
        <v>58329.6957318505</v>
      </c>
      <c r="AL857" s="18">
        <f ca="1" t="shared" si="6204"/>
        <v>61711.6486506511</v>
      </c>
      <c r="AM857" s="18">
        <f ca="1" t="shared" si="6205"/>
        <v>72485.8172777876</v>
      </c>
      <c r="AN857" s="18">
        <f ca="1" t="shared" si="6206"/>
        <v>99728.2500930476</v>
      </c>
      <c r="AO857" s="18">
        <f ca="1">C857/'Ejercicio 3 - TIR'!$D$7</f>
        <v>14039.6694392875</v>
      </c>
      <c r="AP857" s="18">
        <f ca="1" t="shared" si="6207"/>
        <v>25334.5934256713</v>
      </c>
      <c r="AQ857" s="18">
        <f ca="1" t="shared" si="6208"/>
        <v>44290.026292563</v>
      </c>
      <c r="AR857" s="18">
        <f ca="1" t="shared" si="6209"/>
        <v>47671.9792113636</v>
      </c>
      <c r="AS857" s="18">
        <f ca="1" t="shared" si="6210"/>
        <v>58446.1478385001</v>
      </c>
      <c r="AT857" s="18">
        <f ca="1" t="shared" si="6211"/>
        <v>85688.5806537601</v>
      </c>
      <c r="AU857" s="18">
        <f ca="1">AP857*'Ejercicio 3 - TIR'!$D$5</f>
        <v>12667.2967128356</v>
      </c>
      <c r="AV857" s="18">
        <f ca="1">AQ857*'Ejercicio 3 - TIR'!$D$5</f>
        <v>22145.0131462815</v>
      </c>
      <c r="AW857" s="18">
        <f ca="1">AR857*'Ejercicio 3 - TIR'!$D$5</f>
        <v>23835.9896056818</v>
      </c>
      <c r="AX857" s="18">
        <f ca="1">AS857*'Ejercicio 3 - TIR'!$D$5</f>
        <v>29223.07391925</v>
      </c>
      <c r="AY857" s="18">
        <f ca="1">AT857*'Ejercicio 3 - TIR'!$D$5</f>
        <v>42844.29032688</v>
      </c>
      <c r="AZ857" s="18">
        <f ca="1" t="shared" ref="AZ857:BD857" si="6381">AJ857-AU857-AE857</f>
        <v>22699.7783224303</v>
      </c>
      <c r="BA857" s="18">
        <f ca="1" t="shared" si="6381"/>
        <v>31500.6830508943</v>
      </c>
      <c r="BB857" s="18">
        <f ca="1" t="shared" si="6381"/>
        <v>32293.1247040123</v>
      </c>
      <c r="BC857" s="18">
        <f ca="1" t="shared" si="6381"/>
        <v>36433.8853745235</v>
      </c>
      <c r="BD857" s="18">
        <f ca="1" t="shared" si="6381"/>
        <v>48367.8467428137</v>
      </c>
      <c r="BE857" s="18">
        <f ca="1" t="shared" ref="BE857:BI857" si="6382">AZ857/Z857</f>
        <v>19863.0536901954</v>
      </c>
      <c r="BF857" s="18">
        <f ca="1" t="shared" si="6382"/>
        <v>23581.2720084106</v>
      </c>
      <c r="BG857" s="18">
        <f ca="1" t="shared" si="6382"/>
        <v>20283.4939326497</v>
      </c>
      <c r="BH857" s="18">
        <f ca="1" t="shared" si="6382"/>
        <v>18707.7478094552</v>
      </c>
      <c r="BI857" s="18">
        <f ca="1" t="shared" si="6382"/>
        <v>19914.9599445657</v>
      </c>
      <c r="BJ857" s="18">
        <f ca="1" t="shared" si="6214"/>
        <v>68146.8605031959</v>
      </c>
      <c r="BK857" s="18">
        <f ca="1" t="shared" si="6215"/>
        <v>34098.4155453711</v>
      </c>
      <c r="BL857" s="18">
        <f ca="1" t="shared" si="6216"/>
        <v>102245.276048567</v>
      </c>
      <c r="BM857" s="18">
        <f ca="1">BK857*'Ejercicio 3 - TIR'!$D$5</f>
        <v>17049.2077726856</v>
      </c>
      <c r="BN857" s="18">
        <f ca="1" t="shared" si="6217"/>
        <v>85196.0682758814</v>
      </c>
      <c r="BO857" s="18">
        <f ca="1" t="shared" si="6218"/>
        <v>35078.5987263481</v>
      </c>
      <c r="BP857" s="18">
        <f ca="1" t="shared" si="6219"/>
        <v>-98257.1112031418</v>
      </c>
      <c r="BQ857" s="18">
        <f ca="1" t="shared" ref="BQ857:BT857" si="6383">BE857</f>
        <v>19863.0536901954</v>
      </c>
      <c r="BR857" s="18">
        <f ca="1" t="shared" si="6383"/>
        <v>23581.2720084106</v>
      </c>
      <c r="BS857" s="18">
        <f ca="1" t="shared" si="6383"/>
        <v>20283.4939326497</v>
      </c>
      <c r="BT857" s="18">
        <f ca="1" t="shared" si="6383"/>
        <v>18707.7478094552</v>
      </c>
      <c r="BU857" s="18">
        <f ca="1" t="shared" si="6221"/>
        <v>54993.5586709138</v>
      </c>
      <c r="BV857" s="20">
        <f ca="1" t="shared" si="6222"/>
        <v>10.4977703705767</v>
      </c>
    </row>
    <row r="858" ht="15" customHeight="1" spans="1:74">
      <c r="A858" s="16">
        <v>857</v>
      </c>
      <c r="B858" s="17">
        <f ca="1" t="shared" ref="B858:F858" si="6384">RAND()</f>
        <v>0.604909392616423</v>
      </c>
      <c r="C858" s="18">
        <f ca="1">IF(B858&lt;=('Ejercicio 3 - TIR'!$D$13-'Ejercicio 3 - TIR'!$C$13)/('Ejercicio 3 - TIR'!$E$13-'Ejercicio 3 - TIR'!$C$13),'Ejercicio 3 - TIR'!$C$13+SQRT(('Ejercicio 3 - TIR'!$E$13-'Ejercicio 3 - TIR'!$C$13)*('Ejercicio 3 - TIR'!$D$13-'Ejercicio 3 - TIR'!$C$13)*B858),'Ejercicio 3 - TIR'!$E$13-SQRT(('Ejercicio 3 - TIR'!$E$13-'Ejercicio 3 - TIR'!$C$13)*('Ejercicio 3 - TIR'!$E$13-'Ejercicio 3 - TIR'!$D$13)*(1-B858)))</f>
        <v>78225.962045126</v>
      </c>
      <c r="D858" s="17">
        <f ca="1" t="shared" si="6384"/>
        <v>0.617275771003919</v>
      </c>
      <c r="E858" s="18">
        <f ca="1">IF(D858&lt;=('Ejercicio 3 - TIR'!$D$14-'Ejercicio 3 - TIR'!$C$14)/('Ejercicio 3 - TIR'!$E$14-'Ejercicio 3 - TIR'!$C$14),'Ejercicio 3 - TIR'!$C$14+SQRT(('Ejercicio 3 - TIR'!$E$14-'Ejercicio 3 - TIR'!$C$14)*('Ejercicio 3 - TIR'!$D$14-'Ejercicio 3 - TIR'!$C$14)*D858),'Ejercicio 3 - TIR'!$E$14-SQRT(('Ejercicio 3 - TIR'!$E$14-'Ejercicio 3 - TIR'!$C$14)*('Ejercicio 3 - TIR'!$E$14-'Ejercicio 3 - TIR'!$D$14)*(1-D858)))</f>
        <v>32423.1514236186</v>
      </c>
      <c r="F858" s="17">
        <f ca="1" t="shared" si="6384"/>
        <v>0.00949541177287228</v>
      </c>
      <c r="G858" s="18">
        <f ca="1">IF(F858&lt;=('Ejercicio 3 - TIR'!$D$18-'Ejercicio 3 - TIR'!$C$18)/('Ejercicio 3 - TIR'!$E$18-'Ejercicio 3 - TIR'!$C$18),'Ejercicio 3 - TIR'!$C$18+SQRT(('Ejercicio 3 - TIR'!$E$18-'Ejercicio 3 - TIR'!$C$18)*('Ejercicio 3 - TIR'!$D$18-'Ejercicio 3 - TIR'!$C$18)*F858),'Ejercicio 3 - TIR'!$E$18-SQRT(('Ejercicio 3 - TIR'!$E$18-'Ejercicio 3 - TIR'!$C$18)*('Ejercicio 3 - TIR'!$E$18-'Ejercicio 3 - TIR'!$D$18)*(1-F858)))</f>
        <v>31193.4453342868</v>
      </c>
      <c r="H858" s="17">
        <f ca="1" t="shared" ref="H858:L858" si="6385">RAND()</f>
        <v>0.114223807552949</v>
      </c>
      <c r="I858" s="18">
        <f ca="1">IF(H858&lt;=('Ejercicio 3 - TIR'!$D$18-'Ejercicio 3 - TIR'!$C$18)/('Ejercicio 3 - TIR'!$E$18-'Ejercicio 3 - TIR'!$C$18),'Ejercicio 3 - TIR'!$C$18+SQRT(('Ejercicio 3 - TIR'!$E$18-'Ejercicio 3 - TIR'!$C$18)*('Ejercicio 3 - TIR'!$D$18-'Ejercicio 3 - TIR'!$C$18)*H858),'Ejercicio 3 - TIR'!$E$18-SQRT(('Ejercicio 3 - TIR'!$E$18-'Ejercicio 3 - TIR'!$C$18)*('Ejercicio 3 - TIR'!$E$18-'Ejercicio 3 - TIR'!$D$18)*(1-H858)))</f>
        <v>34139.2718119184</v>
      </c>
      <c r="J858" s="17">
        <f ca="1" t="shared" si="6385"/>
        <v>0.132239481400113</v>
      </c>
      <c r="K858" s="18">
        <f ca="1">IF(J858&lt;=('Ejercicio 3 - TIR'!$D$18-'Ejercicio 3 - TIR'!$C$18)/('Ejercicio 3 - TIR'!$E$18-'Ejercicio 3 - TIR'!$C$18),'Ejercicio 3 - TIR'!$C$18+SQRT(('Ejercicio 3 - TIR'!$E$18-'Ejercicio 3 - TIR'!$C$18)*('Ejercicio 3 - TIR'!$D$18-'Ejercicio 3 - TIR'!$C$18)*J858),'Ejercicio 3 - TIR'!$E$18-SQRT(('Ejercicio 3 - TIR'!$E$18-'Ejercicio 3 - TIR'!$C$18)*('Ejercicio 3 - TIR'!$E$18-'Ejercicio 3 - TIR'!$D$18)*(1-J858)))</f>
        <v>34453.7537213026</v>
      </c>
      <c r="L858" s="17">
        <f ca="1" t="shared" si="6385"/>
        <v>0.612925994715448</v>
      </c>
      <c r="M858" s="18">
        <f ca="1">IF(L858&lt;=('Ejercicio 3 - TIR'!$D$18-'Ejercicio 3 - TIR'!$C$18)/('Ejercicio 3 - TIR'!$E$18-'Ejercicio 3 - TIR'!$C$18),'Ejercicio 3 - TIR'!$C$18+SQRT(('Ejercicio 3 - TIR'!$E$18-'Ejercicio 3 - TIR'!$C$18)*('Ejercicio 3 - TIR'!$D$18-'Ejercicio 3 - TIR'!$C$18)*L858),'Ejercicio 3 - TIR'!$E$18-SQRT(('Ejercicio 3 - TIR'!$E$18-'Ejercicio 3 - TIR'!$C$18)*('Ejercicio 3 - TIR'!$E$18-'Ejercicio 3 - TIR'!$D$18)*(1-L858)))</f>
        <v>39588.4774186164</v>
      </c>
      <c r="N858" s="17">
        <f ca="1" t="shared" ref="N858:R858" si="6386">RAND()</f>
        <v>0.842486018587661</v>
      </c>
      <c r="O858" s="18">
        <f ca="1">IF(N858&lt;=('Ejercicio 3 - TIR'!$D$18-'Ejercicio 3 - TIR'!$C$18)/('Ejercicio 3 - TIR'!$E$18-'Ejercicio 3 - TIR'!$C$18),'Ejercicio 3 - TIR'!$C$18+SQRT(('Ejercicio 3 - TIR'!$E$18-'Ejercicio 3 - TIR'!$C$18)*('Ejercicio 3 - TIR'!$D$18-'Ejercicio 3 - TIR'!$C$18)*N858),'Ejercicio 3 - TIR'!$E$18-SQRT(('Ejercicio 3 - TIR'!$E$18-'Ejercicio 3 - TIR'!$C$18)*('Ejercicio 3 - TIR'!$E$18-'Ejercicio 3 - TIR'!$D$18)*(1-N858)))</f>
        <v>41562.9156824533</v>
      </c>
      <c r="P858" s="17">
        <f ca="1" t="shared" si="6386"/>
        <v>0.179340543975472</v>
      </c>
      <c r="Q858" s="19">
        <f ca="1">IF(P858&lt;=('Ejercicio 3 - TIR'!$D$22-'Ejercicio 3 - TIR'!$C$22)/('Ejercicio 3 - TIR'!$E$22-'Ejercicio 3 - TIR'!$C$22),'Ejercicio 3 - TIR'!$C$22+SQRT(('Ejercicio 3 - TIR'!$E$22-'Ejercicio 3 - TIR'!$C$22)*('Ejercicio 3 - TIR'!$D$22-'Ejercicio 3 - TIR'!$C$22)*P858),'Ejercicio 3 - TIR'!$E$22-SQRT(('Ejercicio 3 - TIR'!$E$22-'Ejercicio 3 - TIR'!$C$22)*('Ejercicio 3 - TIR'!$E$22-'Ejercicio 3 - TIR'!$D$22)*(1-P858)))</f>
        <v>0.137966996943169</v>
      </c>
      <c r="R858" s="17">
        <f ca="1" t="shared" si="6386"/>
        <v>0.765141352149123</v>
      </c>
      <c r="S858" s="19">
        <f ca="1">IF(R858&lt;=('Ejercicio 3 - TIR'!$D$23-'Ejercicio 3 - TIR'!$C$23)/('Ejercicio 3 - TIR'!$E$23-'Ejercicio 3 - TIR'!$C$23),'Ejercicio 3 - TIR'!$C$23+SQRT(('Ejercicio 3 - TIR'!$E$23-'Ejercicio 3 - TIR'!$C$23)*('Ejercicio 3 - TIR'!$D$23-'Ejercicio 3 - TIR'!$C$23)*R858),'Ejercicio 3 - TIR'!$E$23-SQRT(('Ejercicio 3 - TIR'!$E$23-'Ejercicio 3 - TIR'!$C$23)*('Ejercicio 3 - TIR'!$E$23-'Ejercicio 3 - TIR'!$D$23)*(1-R858)))</f>
        <v>0.159439222628228</v>
      </c>
      <c r="T858" s="17">
        <f ca="1" t="shared" ref="T858:X858" si="6387">RAND()</f>
        <v>0.52741920036297</v>
      </c>
      <c r="U858" s="19">
        <f ca="1">IF(T858&lt;=('Ejercicio 3 - TIR'!$D$24-'Ejercicio 3 - TIR'!$C$24)/('Ejercicio 3 - TIR'!$E$24-'Ejercicio 3 - TIR'!$C$24),'Ejercicio 3 - TIR'!$C$24+SQRT(('Ejercicio 3 - TIR'!$E$24-'Ejercicio 3 - TIR'!$C$24)*('Ejercicio 3 - TIR'!$D$24-'Ejercicio 3 - TIR'!$C$24)*T858),'Ejercicio 3 - TIR'!$E$24-SQRT(('Ejercicio 3 - TIR'!$E$24-'Ejercicio 3 - TIR'!$C$24)*('Ejercicio 3 - TIR'!$E$24-'Ejercicio 3 - TIR'!$D$24)*(1-T858)))</f>
        <v>0.183623823194518</v>
      </c>
      <c r="V858" s="17">
        <f ca="1" t="shared" si="6387"/>
        <v>0.602685529611558</v>
      </c>
      <c r="W858" s="19">
        <f ca="1">IF(V858&lt;=('Ejercicio 3 - TIR'!$D$25-'Ejercicio 3 - TIR'!$C$25)/('Ejercicio 3 - TIR'!$E$25-'Ejercicio 3 - TIR'!$C$25),'Ejercicio 3 - TIR'!$C$25+SQRT(('Ejercicio 3 - TIR'!$E$25-'Ejercicio 3 - TIR'!$C$25)*('Ejercicio 3 - TIR'!$D$25-'Ejercicio 3 - TIR'!$C$25)*V858),'Ejercicio 3 - TIR'!$E$25-SQRT(('Ejercicio 3 - TIR'!$E$25-'Ejercicio 3 - TIR'!$C$25)*('Ejercicio 3 - TIR'!$E$25-'Ejercicio 3 - TIR'!$D$25)*(1-V858)))</f>
        <v>0.212709241810342</v>
      </c>
      <c r="X858" s="17">
        <f ca="1" t="shared" si="6387"/>
        <v>0.14857962624294</v>
      </c>
      <c r="Y858" s="19">
        <f ca="1">IF(X858&lt;=('Ejercicio 3 - TIR'!$D$26-'Ejercicio 3 - TIR'!$C$26)/('Ejercicio 3 - TIR'!$E$26-'Ejercicio 3 - TIR'!$C$26),'Ejercicio 3 - TIR'!$C$26+SQRT(('Ejercicio 3 - TIR'!$E$26-'Ejercicio 3 - TIR'!$C$26)*('Ejercicio 3 - TIR'!$D$26-'Ejercicio 3 - TIR'!$C$26)*X858),'Ejercicio 3 - TIR'!$E$26-SQRT(('Ejercicio 3 - TIR'!$E$26-'Ejercicio 3 - TIR'!$C$26)*('Ejercicio 3 - TIR'!$E$26-'Ejercicio 3 - TIR'!$D$26)*(1-X858)))</f>
        <v>0.210029103595916</v>
      </c>
      <c r="Z858" s="17">
        <f ca="1" t="shared" si="6192"/>
        <v>1.13796699694317</v>
      </c>
      <c r="AA858" s="17">
        <f ca="1" t="shared" si="6193"/>
        <v>1.31940357031237</v>
      </c>
      <c r="AB858" s="17">
        <f ca="1" t="shared" si="6194"/>
        <v>1.56167749822962</v>
      </c>
      <c r="AC858" s="17">
        <f ca="1" t="shared" si="6195"/>
        <v>1.89386073483031</v>
      </c>
      <c r="AD858" s="17">
        <f ca="1" t="shared" si="6196"/>
        <v>2.29162660730223</v>
      </c>
      <c r="AE858" s="16">
        <f ca="1" t="shared" si="6197"/>
        <v>4473.3248333503</v>
      </c>
      <c r="AF858" s="16">
        <f ca="1" t="shared" si="6198"/>
        <v>5186.54826734322</v>
      </c>
      <c r="AG858" s="16">
        <f ca="1" t="shared" si="6199"/>
        <v>6138.92208937569</v>
      </c>
      <c r="AH858" s="16">
        <f ca="1" t="shared" si="6200"/>
        <v>7444.72755253955</v>
      </c>
      <c r="AI858" s="16">
        <f ca="1" t="shared" si="6201"/>
        <v>9008.33700691525</v>
      </c>
      <c r="AJ858" s="18">
        <f ca="1" t="shared" si="6202"/>
        <v>35497.1113113692</v>
      </c>
      <c r="AK858" s="18">
        <f ca="1" t="shared" si="6203"/>
        <v>45043.4771165095</v>
      </c>
      <c r="AL858" s="18">
        <f ca="1" t="shared" si="6204"/>
        <v>53805.6519161034</v>
      </c>
      <c r="AM858" s="18">
        <f ca="1" t="shared" si="6205"/>
        <v>74975.0629348342</v>
      </c>
      <c r="AN858" s="18">
        <f ca="1" t="shared" si="6206"/>
        <v>95246.6834549691</v>
      </c>
      <c r="AO858" s="18">
        <f ca="1">C858/'Ejercicio 3 - TIR'!$D$7</f>
        <v>15645.1924090252</v>
      </c>
      <c r="AP858" s="18">
        <f ca="1" t="shared" si="6207"/>
        <v>19851.918902344</v>
      </c>
      <c r="AQ858" s="18">
        <f ca="1" t="shared" si="6208"/>
        <v>29398.2847074843</v>
      </c>
      <c r="AR858" s="18">
        <f ca="1" t="shared" si="6209"/>
        <v>38160.4595070782</v>
      </c>
      <c r="AS858" s="18">
        <f ca="1" t="shared" si="6210"/>
        <v>59329.870525809</v>
      </c>
      <c r="AT858" s="18">
        <f ca="1" t="shared" si="6211"/>
        <v>79601.4910459438</v>
      </c>
      <c r="AU858" s="18">
        <f ca="1">AP858*'Ejercicio 3 - TIR'!$D$5</f>
        <v>9925.95945117201</v>
      </c>
      <c r="AV858" s="18">
        <f ca="1">AQ858*'Ejercicio 3 - TIR'!$D$5</f>
        <v>14699.1423537421</v>
      </c>
      <c r="AW858" s="18">
        <f ca="1">AR858*'Ejercicio 3 - TIR'!$D$5</f>
        <v>19080.2297535391</v>
      </c>
      <c r="AX858" s="18">
        <f ca="1">AS858*'Ejercicio 3 - TIR'!$D$5</f>
        <v>29664.9352629045</v>
      </c>
      <c r="AY858" s="18">
        <f ca="1">AT858*'Ejercicio 3 - TIR'!$D$5</f>
        <v>39800.7455229719</v>
      </c>
      <c r="AZ858" s="18">
        <f ca="1" t="shared" ref="AZ858:BD858" si="6388">AJ858-AU858-AE858</f>
        <v>21097.8270268469</v>
      </c>
      <c r="BA858" s="18">
        <f ca="1" t="shared" si="6388"/>
        <v>25157.7864954241</v>
      </c>
      <c r="BB858" s="18">
        <f ca="1" t="shared" si="6388"/>
        <v>28586.5000731886</v>
      </c>
      <c r="BC858" s="18">
        <f ca="1" t="shared" si="6388"/>
        <v>37865.4001193902</v>
      </c>
      <c r="BD858" s="18">
        <f ca="1" t="shared" si="6388"/>
        <v>46437.6009250819</v>
      </c>
      <c r="BE858" s="18">
        <f ca="1" t="shared" ref="BE858:BI858" si="6389">AZ858/Z858</f>
        <v>18539.928735649</v>
      </c>
      <c r="BF858" s="18">
        <f ca="1" t="shared" si="6389"/>
        <v>19067.5446553991</v>
      </c>
      <c r="BG858" s="18">
        <f ca="1" t="shared" si="6389"/>
        <v>18304.9958173793</v>
      </c>
      <c r="BH858" s="18">
        <f ca="1" t="shared" si="6389"/>
        <v>19993.7616441384</v>
      </c>
      <c r="BI858" s="18">
        <f ca="1" t="shared" si="6389"/>
        <v>20264.0346281149</v>
      </c>
      <c r="BJ858" s="18">
        <f ca="1" t="shared" si="6214"/>
        <v>74301.7564949536</v>
      </c>
      <c r="BK858" s="18">
        <f ca="1" t="shared" si="6215"/>
        <v>35852.939200885</v>
      </c>
      <c r="BL858" s="18">
        <f ca="1" t="shared" si="6216"/>
        <v>110154.695695839</v>
      </c>
      <c r="BM858" s="18">
        <f ca="1">BK858*'Ejercicio 3 - TIR'!$D$5</f>
        <v>17926.4696004425</v>
      </c>
      <c r="BN858" s="18">
        <f ca="1" t="shared" si="6217"/>
        <v>92228.2260953961</v>
      </c>
      <c r="BO858" s="18">
        <f ca="1" t="shared" si="6218"/>
        <v>40245.7476281312</v>
      </c>
      <c r="BP858" s="18">
        <f ca="1" t="shared" si="6219"/>
        <v>-110649.113468745</v>
      </c>
      <c r="BQ858" s="18">
        <f ca="1" t="shared" ref="BQ858:BT858" si="6390">BE858</f>
        <v>18539.928735649</v>
      </c>
      <c r="BR858" s="18">
        <f ca="1" t="shared" si="6390"/>
        <v>19067.5446553991</v>
      </c>
      <c r="BS858" s="18">
        <f ca="1" t="shared" si="6390"/>
        <v>18304.9958173793</v>
      </c>
      <c r="BT858" s="18">
        <f ca="1" t="shared" si="6390"/>
        <v>19993.7616441384</v>
      </c>
      <c r="BU858" s="18">
        <f ca="1" t="shared" si="6221"/>
        <v>60509.7822562462</v>
      </c>
      <c r="BV858" s="20">
        <f ca="1" t="shared" si="6222"/>
        <v>6.0642041098532</v>
      </c>
    </row>
    <row r="859" ht="15" customHeight="1" spans="1:74">
      <c r="A859" s="16">
        <v>858</v>
      </c>
      <c r="B859" s="17">
        <f ca="1" t="shared" ref="B859:F859" si="6391">RAND()</f>
        <v>0.83331971135838</v>
      </c>
      <c r="C859" s="18">
        <f ca="1">IF(B859&lt;=('Ejercicio 3 - TIR'!$D$13-'Ejercicio 3 - TIR'!$C$13)/('Ejercicio 3 - TIR'!$E$13-'Ejercicio 3 - TIR'!$C$13),'Ejercicio 3 - TIR'!$C$13+SQRT(('Ejercicio 3 - TIR'!$E$13-'Ejercicio 3 - TIR'!$C$13)*('Ejercicio 3 - TIR'!$D$13-'Ejercicio 3 - TIR'!$C$13)*B859),'Ejercicio 3 - TIR'!$E$13-SQRT(('Ejercicio 3 - TIR'!$E$13-'Ejercicio 3 - TIR'!$C$13)*('Ejercicio 3 - TIR'!$E$13-'Ejercicio 3 - TIR'!$D$13)*(1-B859)))</f>
        <v>85857.2864566257</v>
      </c>
      <c r="D859" s="17">
        <f ca="1" t="shared" si="6391"/>
        <v>0.760702569748839</v>
      </c>
      <c r="E859" s="18">
        <f ca="1">IF(D859&lt;=('Ejercicio 3 - TIR'!$D$14-'Ejercicio 3 - TIR'!$C$14)/('Ejercicio 3 - TIR'!$E$14-'Ejercicio 3 - TIR'!$C$14),'Ejercicio 3 - TIR'!$C$14+SQRT(('Ejercicio 3 - TIR'!$E$14-'Ejercicio 3 - TIR'!$C$14)*('Ejercicio 3 - TIR'!$D$14-'Ejercicio 3 - TIR'!$C$14)*D859),'Ejercicio 3 - TIR'!$E$14-SQRT(('Ejercicio 3 - TIR'!$E$14-'Ejercicio 3 - TIR'!$C$14)*('Ejercicio 3 - TIR'!$E$14-'Ejercicio 3 - TIR'!$D$14)*(1-D859)))</f>
        <v>34008.7885584238</v>
      </c>
      <c r="F859" s="17">
        <f ca="1" t="shared" si="6391"/>
        <v>0.433336181619005</v>
      </c>
      <c r="G859" s="18">
        <f ca="1">IF(F859&lt;=('Ejercicio 3 - TIR'!$D$18-'Ejercicio 3 - TIR'!$C$18)/('Ejercicio 3 - TIR'!$E$18-'Ejercicio 3 - TIR'!$C$18),'Ejercicio 3 - TIR'!$C$18+SQRT(('Ejercicio 3 - TIR'!$E$18-'Ejercicio 3 - TIR'!$C$18)*('Ejercicio 3 - TIR'!$D$18-'Ejercicio 3 - TIR'!$C$18)*F859),'Ejercicio 3 - TIR'!$E$18-SQRT(('Ejercicio 3 - TIR'!$E$18-'Ejercicio 3 - TIR'!$C$18)*('Ejercicio 3 - TIR'!$E$18-'Ejercicio 3 - TIR'!$D$18)*(1-F859)))</f>
        <v>38062.2842447318</v>
      </c>
      <c r="H859" s="17">
        <f ca="1" t="shared" ref="H859:L859" si="6392">RAND()</f>
        <v>0.503655982756082</v>
      </c>
      <c r="I859" s="18">
        <f ca="1">IF(H859&lt;=('Ejercicio 3 - TIR'!$D$18-'Ejercicio 3 - TIR'!$C$18)/('Ejercicio 3 - TIR'!$E$18-'Ejercicio 3 - TIR'!$C$18),'Ejercicio 3 - TIR'!$C$18+SQRT(('Ejercicio 3 - TIR'!$E$18-'Ejercicio 3 - TIR'!$C$18)*('Ejercicio 3 - TIR'!$D$18-'Ejercicio 3 - TIR'!$C$18)*H859),'Ejercicio 3 - TIR'!$E$18-SQRT(('Ejercicio 3 - TIR'!$E$18-'Ejercicio 3 - TIR'!$C$18)*('Ejercicio 3 - TIR'!$E$18-'Ejercicio 3 - TIR'!$D$18)*(1-H859)))</f>
        <v>38691.85811052</v>
      </c>
      <c r="J859" s="17">
        <f ca="1" t="shared" si="6392"/>
        <v>0.302233475237223</v>
      </c>
      <c r="K859" s="18">
        <f ca="1">IF(J859&lt;=('Ejercicio 3 - TIR'!$D$18-'Ejercicio 3 - TIR'!$C$18)/('Ejercicio 3 - TIR'!$E$18-'Ejercicio 3 - TIR'!$C$18),'Ejercicio 3 - TIR'!$C$18+SQRT(('Ejercicio 3 - TIR'!$E$18-'Ejercicio 3 - TIR'!$C$18)*('Ejercicio 3 - TIR'!$D$18-'Ejercicio 3 - TIR'!$C$18)*J859),'Ejercicio 3 - TIR'!$E$18-SQRT(('Ejercicio 3 - TIR'!$E$18-'Ejercicio 3 - TIR'!$C$18)*('Ejercicio 3 - TIR'!$E$18-'Ejercicio 3 - TIR'!$D$18)*(1-J859)))</f>
        <v>36733.1286402076</v>
      </c>
      <c r="L859" s="17">
        <f ca="1" t="shared" si="6392"/>
        <v>0.207158727063893</v>
      </c>
      <c r="M859" s="18">
        <f ca="1">IF(L859&lt;=('Ejercicio 3 - TIR'!$D$18-'Ejercicio 3 - TIR'!$C$18)/('Ejercicio 3 - TIR'!$E$18-'Ejercicio 3 - TIR'!$C$18),'Ejercicio 3 - TIR'!$C$18+SQRT(('Ejercicio 3 - TIR'!$E$18-'Ejercicio 3 - TIR'!$C$18)*('Ejercicio 3 - TIR'!$D$18-'Ejercicio 3 - TIR'!$C$18)*L859),'Ejercicio 3 - TIR'!$E$18-SQRT(('Ejercicio 3 - TIR'!$E$18-'Ejercicio 3 - TIR'!$C$18)*('Ejercicio 3 - TIR'!$E$18-'Ejercicio 3 - TIR'!$D$18)*(1-L859)))</f>
        <v>35574.3886713777</v>
      </c>
      <c r="N859" s="17">
        <f ca="1" t="shared" ref="N859:R859" si="6393">RAND()</f>
        <v>0.0860627161841714</v>
      </c>
      <c r="O859" s="18">
        <f ca="1">IF(N859&lt;=('Ejercicio 3 - TIR'!$D$18-'Ejercicio 3 - TIR'!$C$18)/('Ejercicio 3 - TIR'!$E$18-'Ejercicio 3 - TIR'!$C$18),'Ejercicio 3 - TIR'!$C$18+SQRT(('Ejercicio 3 - TIR'!$E$18-'Ejercicio 3 - TIR'!$C$18)*('Ejercicio 3 - TIR'!$D$18-'Ejercicio 3 - TIR'!$C$18)*N859),'Ejercicio 3 - TIR'!$E$18-SQRT(('Ejercicio 3 - TIR'!$E$18-'Ejercicio 3 - TIR'!$C$18)*('Ejercicio 3 - TIR'!$E$18-'Ejercicio 3 - TIR'!$D$18)*(1-N859)))</f>
        <v>33592.9663827575</v>
      </c>
      <c r="P859" s="17">
        <f ca="1" t="shared" si="6393"/>
        <v>0.302630997834508</v>
      </c>
      <c r="Q859" s="19">
        <f ca="1">IF(P859&lt;=('Ejercicio 3 - TIR'!$D$22-'Ejercicio 3 - TIR'!$C$22)/('Ejercicio 3 - TIR'!$E$22-'Ejercicio 3 - TIR'!$C$22),'Ejercicio 3 - TIR'!$C$22+SQRT(('Ejercicio 3 - TIR'!$E$22-'Ejercicio 3 - TIR'!$C$22)*('Ejercicio 3 - TIR'!$D$22-'Ejercicio 3 - TIR'!$C$22)*P859),'Ejercicio 3 - TIR'!$E$22-SQRT(('Ejercicio 3 - TIR'!$E$22-'Ejercicio 3 - TIR'!$C$22)*('Ejercicio 3 - TIR'!$E$22-'Ejercicio 3 - TIR'!$D$22)*(1-P859)))</f>
        <v>0.143339575748118</v>
      </c>
      <c r="R859" s="17">
        <f ca="1" t="shared" si="6393"/>
        <v>0.572532494551994</v>
      </c>
      <c r="S859" s="19">
        <f ca="1">IF(R859&lt;=('Ejercicio 3 - TIR'!$D$23-'Ejercicio 3 - TIR'!$C$23)/('Ejercicio 3 - TIR'!$E$23-'Ejercicio 3 - TIR'!$C$23),'Ejercicio 3 - TIR'!$C$23+SQRT(('Ejercicio 3 - TIR'!$E$23-'Ejercicio 3 - TIR'!$C$23)*('Ejercicio 3 - TIR'!$D$23-'Ejercicio 3 - TIR'!$C$23)*R859),'Ejercicio 3 - TIR'!$E$23-SQRT(('Ejercicio 3 - TIR'!$E$23-'Ejercicio 3 - TIR'!$C$23)*('Ejercicio 3 - TIR'!$E$23-'Ejercicio 3 - TIR'!$D$23)*(1-R859)))</f>
        <v>0.152261191269155</v>
      </c>
      <c r="T859" s="17">
        <f ca="1" t="shared" ref="T859:X859" si="6394">RAND()</f>
        <v>0.390289325017012</v>
      </c>
      <c r="U859" s="19">
        <f ca="1">IF(T859&lt;=('Ejercicio 3 - TIR'!$D$24-'Ejercicio 3 - TIR'!$C$24)/('Ejercicio 3 - TIR'!$E$24-'Ejercicio 3 - TIR'!$C$24),'Ejercicio 3 - TIR'!$C$24+SQRT(('Ejercicio 3 - TIR'!$E$24-'Ejercicio 3 - TIR'!$C$24)*('Ejercicio 3 - TIR'!$D$24-'Ejercicio 3 - TIR'!$C$24)*T859),'Ejercicio 3 - TIR'!$E$24-SQRT(('Ejercicio 3 - TIR'!$E$24-'Ejercicio 3 - TIR'!$C$24)*('Ejercicio 3 - TIR'!$E$24-'Ejercicio 3 - TIR'!$D$24)*(1-T859)))</f>
        <v>0.178628789400457</v>
      </c>
      <c r="V859" s="17">
        <f ca="1" t="shared" si="6394"/>
        <v>0.756947950662986</v>
      </c>
      <c r="W859" s="19">
        <f ca="1">IF(V859&lt;=('Ejercicio 3 - TIR'!$D$25-'Ejercicio 3 - TIR'!$C$25)/('Ejercicio 3 - TIR'!$E$25-'Ejercicio 3 - TIR'!$C$25),'Ejercicio 3 - TIR'!$C$25+SQRT(('Ejercicio 3 - TIR'!$E$25-'Ejercicio 3 - TIR'!$C$25)*('Ejercicio 3 - TIR'!$D$25-'Ejercicio 3 - TIR'!$C$25)*V859),'Ejercicio 3 - TIR'!$E$25-SQRT(('Ejercicio 3 - TIR'!$E$25-'Ejercicio 3 - TIR'!$C$25)*('Ejercicio 3 - TIR'!$E$25-'Ejercicio 3 - TIR'!$D$25)*(1-V859)))</f>
        <v>0.220833543707205</v>
      </c>
      <c r="X859" s="17">
        <f ca="1" t="shared" si="6394"/>
        <v>0.902098442774311</v>
      </c>
      <c r="Y859" s="19">
        <f ca="1">IF(X859&lt;=('Ejercicio 3 - TIR'!$D$26-'Ejercicio 3 - TIR'!$C$26)/('Ejercicio 3 - TIR'!$E$26-'Ejercicio 3 - TIR'!$C$26),'Ejercicio 3 - TIR'!$C$26+SQRT(('Ejercicio 3 - TIR'!$E$26-'Ejercicio 3 - TIR'!$C$26)*('Ejercicio 3 - TIR'!$D$26-'Ejercicio 3 - TIR'!$C$26)*X859),'Ejercicio 3 - TIR'!$E$26-SQRT(('Ejercicio 3 - TIR'!$E$26-'Ejercicio 3 - TIR'!$C$26)*('Ejercicio 3 - TIR'!$E$26-'Ejercicio 3 - TIR'!$D$26)*(1-X859)))</f>
        <v>0.257007209629566</v>
      </c>
      <c r="Z859" s="17">
        <f ca="1" t="shared" si="6192"/>
        <v>1.14333957574812</v>
      </c>
      <c r="AA859" s="17">
        <f ca="1" t="shared" si="6193"/>
        <v>1.3174258215767</v>
      </c>
      <c r="AB859" s="17">
        <f ca="1" t="shared" si="6194"/>
        <v>1.55275600120984</v>
      </c>
      <c r="AC859" s="17">
        <f ca="1" t="shared" si="6195"/>
        <v>1.89565661146964</v>
      </c>
      <c r="AD859" s="17">
        <f ca="1" t="shared" si="6196"/>
        <v>2.38285402759929</v>
      </c>
      <c r="AE859" s="16">
        <f ca="1" t="shared" si="6197"/>
        <v>4874.80532367189</v>
      </c>
      <c r="AF859" s="16">
        <f ca="1" t="shared" si="6198"/>
        <v>5617.04898945939</v>
      </c>
      <c r="AG859" s="16">
        <f ca="1" t="shared" si="6199"/>
        <v>6620.41565044959</v>
      </c>
      <c r="AH859" s="16">
        <f ca="1" t="shared" si="6200"/>
        <v>8082.425499353</v>
      </c>
      <c r="AI859" s="16">
        <f ca="1" t="shared" si="6201"/>
        <v>10159.6671239806</v>
      </c>
      <c r="AJ859" s="18">
        <f ca="1" t="shared" si="6202"/>
        <v>43518.1159203759</v>
      </c>
      <c r="AK859" s="18">
        <f ca="1" t="shared" si="6203"/>
        <v>50973.6529595808</v>
      </c>
      <c r="AL859" s="18">
        <f ca="1" t="shared" si="6204"/>
        <v>57037.5859392955</v>
      </c>
      <c r="AM859" s="18">
        <f ca="1" t="shared" si="6205"/>
        <v>67436.8250838878</v>
      </c>
      <c r="AN859" s="18">
        <f ca="1" t="shared" si="6206"/>
        <v>80047.1352441614</v>
      </c>
      <c r="AO859" s="18">
        <f ca="1">C859/'Ejercicio 3 - TIR'!$D$7</f>
        <v>17171.4572913251</v>
      </c>
      <c r="AP859" s="18">
        <f ca="1" t="shared" si="6207"/>
        <v>26346.6586290508</v>
      </c>
      <c r="AQ859" s="18">
        <f ca="1" t="shared" si="6208"/>
        <v>33802.1956682556</v>
      </c>
      <c r="AR859" s="18">
        <f ca="1" t="shared" si="6209"/>
        <v>39866.1286479704</v>
      </c>
      <c r="AS859" s="18">
        <f ca="1" t="shared" si="6210"/>
        <v>50265.3677925627</v>
      </c>
      <c r="AT859" s="18">
        <f ca="1" t="shared" si="6211"/>
        <v>62875.6779528363</v>
      </c>
      <c r="AU859" s="18">
        <f ca="1">AP859*'Ejercicio 3 - TIR'!$D$5</f>
        <v>13173.3293145254</v>
      </c>
      <c r="AV859" s="18">
        <f ca="1">AQ859*'Ejercicio 3 - TIR'!$D$5</f>
        <v>16901.0978341278</v>
      </c>
      <c r="AW859" s="18">
        <f ca="1">AR859*'Ejercicio 3 - TIR'!$D$5</f>
        <v>19933.0643239852</v>
      </c>
      <c r="AX859" s="18">
        <f ca="1">AS859*'Ejercicio 3 - TIR'!$D$5</f>
        <v>25132.6838962814</v>
      </c>
      <c r="AY859" s="18">
        <f ca="1">AT859*'Ejercicio 3 - TIR'!$D$5</f>
        <v>31437.8389764181</v>
      </c>
      <c r="AZ859" s="18">
        <f ca="1" t="shared" ref="AZ859:BD859" si="6395">AJ859-AU859-AE859</f>
        <v>25469.9812821786</v>
      </c>
      <c r="BA859" s="18">
        <f ca="1" t="shared" si="6395"/>
        <v>28455.5061359935</v>
      </c>
      <c r="BB859" s="18">
        <f ca="1" t="shared" si="6395"/>
        <v>30484.1059648607</v>
      </c>
      <c r="BC859" s="18">
        <f ca="1" t="shared" si="6395"/>
        <v>34221.7156882535</v>
      </c>
      <c r="BD859" s="18">
        <f ca="1" t="shared" si="6395"/>
        <v>38449.6291437627</v>
      </c>
      <c r="BE859" s="18">
        <f ca="1" t="shared" ref="BE859:BI859" si="6396">AZ859/Z859</f>
        <v>22276.8299308742</v>
      </c>
      <c r="BF859" s="18">
        <f ca="1" t="shared" si="6396"/>
        <v>21599.3232180146</v>
      </c>
      <c r="BG859" s="18">
        <f ca="1" t="shared" si="6396"/>
        <v>19632.2577025037</v>
      </c>
      <c r="BH859" s="18">
        <f ca="1" t="shared" si="6396"/>
        <v>18052.6976674971</v>
      </c>
      <c r="BI859" s="18">
        <f ca="1" t="shared" si="6396"/>
        <v>16135.9565875298</v>
      </c>
      <c r="BJ859" s="18">
        <f ca="1" t="shared" si="6214"/>
        <v>81037.9787902128</v>
      </c>
      <c r="BK859" s="18">
        <f ca="1" t="shared" si="6215"/>
        <v>40917.0761663833</v>
      </c>
      <c r="BL859" s="18">
        <f ca="1" t="shared" si="6216"/>
        <v>121955.054956596</v>
      </c>
      <c r="BM859" s="18">
        <f ca="1">BK859*'Ejercicio 3 - TIR'!$D$5</f>
        <v>20458.5380831917</v>
      </c>
      <c r="BN859" s="18">
        <f ca="1" t="shared" si="6217"/>
        <v>101496.516873404</v>
      </c>
      <c r="BO859" s="18">
        <f ca="1" t="shared" si="6218"/>
        <v>42594.5172040863</v>
      </c>
      <c r="BP859" s="18">
        <f ca="1" t="shared" si="6219"/>
        <v>-119866.075015049</v>
      </c>
      <c r="BQ859" s="18">
        <f ca="1" t="shared" ref="BQ859:BT859" si="6397">BE859</f>
        <v>22276.8299308742</v>
      </c>
      <c r="BR859" s="18">
        <f ca="1" t="shared" si="6397"/>
        <v>21599.3232180146</v>
      </c>
      <c r="BS859" s="18">
        <f ca="1" t="shared" si="6397"/>
        <v>19632.2577025037</v>
      </c>
      <c r="BT859" s="18">
        <f ca="1" t="shared" si="6397"/>
        <v>18052.6976674971</v>
      </c>
      <c r="BU859" s="18">
        <f ca="1" t="shared" si="6221"/>
        <v>58730.4737916161</v>
      </c>
      <c r="BV859" s="20">
        <f ca="1" t="shared" si="6222"/>
        <v>4.68001278207095</v>
      </c>
    </row>
    <row r="860" ht="15" customHeight="1" spans="1:74">
      <c r="A860" s="16">
        <v>859</v>
      </c>
      <c r="B860" s="17">
        <f ca="1" t="shared" ref="B860:F860" si="6398">RAND()</f>
        <v>0.593662237299765</v>
      </c>
      <c r="C860" s="18">
        <f ca="1">IF(B860&lt;=('Ejercicio 3 - TIR'!$D$13-'Ejercicio 3 - TIR'!$C$13)/('Ejercicio 3 - TIR'!$E$13-'Ejercicio 3 - TIR'!$C$13),'Ejercicio 3 - TIR'!$C$13+SQRT(('Ejercicio 3 - TIR'!$E$13-'Ejercicio 3 - TIR'!$C$13)*('Ejercicio 3 - TIR'!$D$13-'Ejercicio 3 - TIR'!$C$13)*B860),'Ejercicio 3 - TIR'!$E$13-SQRT(('Ejercicio 3 - TIR'!$E$13-'Ejercicio 3 - TIR'!$C$13)*('Ejercicio 3 - TIR'!$E$13-'Ejercicio 3 - TIR'!$D$13)*(1-B860)))</f>
        <v>77918.2130424125</v>
      </c>
      <c r="D860" s="17">
        <f ca="1" t="shared" si="6398"/>
        <v>0.289612825867158</v>
      </c>
      <c r="E860" s="18">
        <f ca="1">IF(D860&lt;=('Ejercicio 3 - TIR'!$D$14-'Ejercicio 3 - TIR'!$C$14)/('Ejercicio 3 - TIR'!$E$14-'Ejercicio 3 - TIR'!$C$14),'Ejercicio 3 - TIR'!$C$14+SQRT(('Ejercicio 3 - TIR'!$E$14-'Ejercicio 3 - TIR'!$C$14)*('Ejercicio 3 - TIR'!$D$14-'Ejercicio 3 - TIR'!$C$14)*D860),'Ejercicio 3 - TIR'!$E$14-SQRT(('Ejercicio 3 - TIR'!$E$14-'Ejercicio 3 - TIR'!$C$14)*('Ejercicio 3 - TIR'!$E$14-'Ejercicio 3 - TIR'!$D$14)*(1-D860)))</f>
        <v>29660.5752799453</v>
      </c>
      <c r="F860" s="17">
        <f ca="1" t="shared" si="6398"/>
        <v>0.584649737959044</v>
      </c>
      <c r="G860" s="18">
        <f ca="1">IF(F860&lt;=('Ejercicio 3 - TIR'!$D$18-'Ejercicio 3 - TIR'!$C$18)/('Ejercicio 3 - TIR'!$E$18-'Ejercicio 3 - TIR'!$C$18),'Ejercicio 3 - TIR'!$C$18+SQRT(('Ejercicio 3 - TIR'!$E$18-'Ejercicio 3 - TIR'!$C$18)*('Ejercicio 3 - TIR'!$D$18-'Ejercicio 3 - TIR'!$C$18)*F860),'Ejercicio 3 - TIR'!$E$18-SQRT(('Ejercicio 3 - TIR'!$E$18-'Ejercicio 3 - TIR'!$C$18)*('Ejercicio 3 - TIR'!$E$18-'Ejercicio 3 - TIR'!$D$18)*(1-F860)))</f>
        <v>39364.6922370069</v>
      </c>
      <c r="H860" s="17">
        <f ca="1" t="shared" ref="H860:L860" si="6399">RAND()</f>
        <v>0.220395516992164</v>
      </c>
      <c r="I860" s="18">
        <f ca="1">IF(H860&lt;=('Ejercicio 3 - TIR'!$D$18-'Ejercicio 3 - TIR'!$C$18)/('Ejercicio 3 - TIR'!$E$18-'Ejercicio 3 - TIR'!$C$18),'Ejercicio 3 - TIR'!$C$18+SQRT(('Ejercicio 3 - TIR'!$E$18-'Ejercicio 3 - TIR'!$C$18)*('Ejercicio 3 - TIR'!$D$18-'Ejercicio 3 - TIR'!$C$18)*H860),'Ejercicio 3 - TIR'!$E$18-SQRT(('Ejercicio 3 - TIR'!$E$18-'Ejercicio 3 - TIR'!$C$18)*('Ejercicio 3 - TIR'!$E$18-'Ejercicio 3 - TIR'!$D$18)*(1-H860)))</f>
        <v>35749.7241280625</v>
      </c>
      <c r="J860" s="17">
        <f ca="1" t="shared" si="6399"/>
        <v>0.51044681849255</v>
      </c>
      <c r="K860" s="18">
        <f ca="1">IF(J860&lt;=('Ejercicio 3 - TIR'!$D$18-'Ejercicio 3 - TIR'!$C$18)/('Ejercicio 3 - TIR'!$E$18-'Ejercicio 3 - TIR'!$C$18),'Ejercicio 3 - TIR'!$C$18+SQRT(('Ejercicio 3 - TIR'!$E$18-'Ejercicio 3 - TIR'!$C$18)*('Ejercicio 3 - TIR'!$D$18-'Ejercicio 3 - TIR'!$C$18)*J860),'Ejercicio 3 - TIR'!$E$18-SQRT(('Ejercicio 3 - TIR'!$E$18-'Ejercicio 3 - TIR'!$C$18)*('Ejercicio 3 - TIR'!$E$18-'Ejercicio 3 - TIR'!$D$18)*(1-J860)))</f>
        <v>38750.2584404052</v>
      </c>
      <c r="L860" s="17">
        <f ca="1" t="shared" si="6399"/>
        <v>0.700388161057107</v>
      </c>
      <c r="M860" s="18">
        <f ca="1">IF(L860&lt;=('Ejercicio 3 - TIR'!$D$18-'Ejercicio 3 - TIR'!$C$18)/('Ejercicio 3 - TIR'!$E$18-'Ejercicio 3 - TIR'!$C$18),'Ejercicio 3 - TIR'!$C$18+SQRT(('Ejercicio 3 - TIR'!$E$18-'Ejercicio 3 - TIR'!$C$18)*('Ejercicio 3 - TIR'!$D$18-'Ejercicio 3 - TIR'!$C$18)*L860),'Ejercicio 3 - TIR'!$E$18-SQRT(('Ejercicio 3 - TIR'!$E$18-'Ejercicio 3 - TIR'!$C$18)*('Ejercicio 3 - TIR'!$E$18-'Ejercicio 3 - TIR'!$D$18)*(1-L860)))</f>
        <v>40259.6531856079</v>
      </c>
      <c r="N860" s="17">
        <f ca="1" t="shared" ref="N860:R860" si="6400">RAND()</f>
        <v>0.643040604188658</v>
      </c>
      <c r="O860" s="18">
        <f ca="1">IF(N860&lt;=('Ejercicio 3 - TIR'!$D$18-'Ejercicio 3 - TIR'!$C$18)/('Ejercicio 3 - TIR'!$E$18-'Ejercicio 3 - TIR'!$C$18),'Ejercicio 3 - TIR'!$C$18+SQRT(('Ejercicio 3 - TIR'!$E$18-'Ejercicio 3 - TIR'!$C$18)*('Ejercicio 3 - TIR'!$D$18-'Ejercicio 3 - TIR'!$C$18)*N860),'Ejercicio 3 - TIR'!$E$18-SQRT(('Ejercicio 3 - TIR'!$E$18-'Ejercicio 3 - TIR'!$C$18)*('Ejercicio 3 - TIR'!$E$18-'Ejercicio 3 - TIR'!$D$18)*(1-N860)))</f>
        <v>39821.2061697278</v>
      </c>
      <c r="P860" s="17">
        <f ca="1" t="shared" si="6400"/>
        <v>0.917446317599336</v>
      </c>
      <c r="Q860" s="19">
        <f ca="1">IF(P860&lt;=('Ejercicio 3 - TIR'!$D$22-'Ejercicio 3 - TIR'!$C$22)/('Ejercicio 3 - TIR'!$E$22-'Ejercicio 3 - TIR'!$C$22),'Ejercicio 3 - TIR'!$C$22+SQRT(('Ejercicio 3 - TIR'!$E$22-'Ejercicio 3 - TIR'!$C$22)*('Ejercicio 3 - TIR'!$D$22-'Ejercicio 3 - TIR'!$C$22)*P860),'Ejercicio 3 - TIR'!$E$22-SQRT(('Ejercicio 3 - TIR'!$E$22-'Ejercicio 3 - TIR'!$C$22)*('Ejercicio 3 - TIR'!$E$22-'Ejercicio 3 - TIR'!$D$22)*(1-P860)))</f>
        <v>0.167809978329749</v>
      </c>
      <c r="R860" s="17">
        <f ca="1" t="shared" si="6400"/>
        <v>0.674595694370127</v>
      </c>
      <c r="S860" s="19">
        <f ca="1">IF(R860&lt;=('Ejercicio 3 - TIR'!$D$23-'Ejercicio 3 - TIR'!$C$23)/('Ejercicio 3 - TIR'!$E$23-'Ejercicio 3 - TIR'!$C$23),'Ejercicio 3 - TIR'!$C$23+SQRT(('Ejercicio 3 - TIR'!$E$23-'Ejercicio 3 - TIR'!$C$23)*('Ejercicio 3 - TIR'!$D$23-'Ejercicio 3 - TIR'!$C$23)*R860),'Ejercicio 3 - TIR'!$E$23-SQRT(('Ejercicio 3 - TIR'!$E$23-'Ejercicio 3 - TIR'!$C$23)*('Ejercicio 3 - TIR'!$E$23-'Ejercicio 3 - TIR'!$D$23)*(1-R860)))</f>
        <v>0.155798187048616</v>
      </c>
      <c r="T860" s="17">
        <f ca="1" t="shared" ref="T860:X860" si="6401">RAND()</f>
        <v>0.682284113896353</v>
      </c>
      <c r="U860" s="19">
        <f ca="1">IF(T860&lt;=('Ejercicio 3 - TIR'!$D$24-'Ejercicio 3 - TIR'!$C$24)/('Ejercicio 3 - TIR'!$E$24-'Ejercicio 3 - TIR'!$C$24),'Ejercicio 3 - TIR'!$C$24+SQRT(('Ejercicio 3 - TIR'!$E$24-'Ejercicio 3 - TIR'!$C$24)*('Ejercicio 3 - TIR'!$D$24-'Ejercicio 3 - TIR'!$C$24)*T860),'Ejercicio 3 - TIR'!$E$24-SQRT(('Ejercicio 3 - TIR'!$E$24-'Ejercicio 3 - TIR'!$C$24)*('Ejercicio 3 - TIR'!$E$24-'Ejercicio 3 - TIR'!$D$24)*(1-T860)))</f>
        <v>0.190173761868278</v>
      </c>
      <c r="V860" s="17">
        <f ca="1" t="shared" si="6401"/>
        <v>0.756418090777744</v>
      </c>
      <c r="W860" s="19">
        <f ca="1">IF(V860&lt;=('Ejercicio 3 - TIR'!$D$25-'Ejercicio 3 - TIR'!$C$25)/('Ejercicio 3 - TIR'!$E$25-'Ejercicio 3 - TIR'!$C$25),'Ejercicio 3 - TIR'!$C$25+SQRT(('Ejercicio 3 - TIR'!$E$25-'Ejercicio 3 - TIR'!$C$25)*('Ejercicio 3 - TIR'!$D$25-'Ejercicio 3 - TIR'!$C$25)*V860),'Ejercicio 3 - TIR'!$E$25-SQRT(('Ejercicio 3 - TIR'!$E$25-'Ejercicio 3 - TIR'!$C$25)*('Ejercicio 3 - TIR'!$E$25-'Ejercicio 3 - TIR'!$D$25)*(1-V860)))</f>
        <v>0.220801769192674</v>
      </c>
      <c r="X860" s="17">
        <f ca="1" t="shared" si="6401"/>
        <v>0.416653207752401</v>
      </c>
      <c r="Y860" s="19">
        <f ca="1">IF(X860&lt;=('Ejercicio 3 - TIR'!$D$26-'Ejercicio 3 - TIR'!$C$26)/('Ejercicio 3 - TIR'!$E$26-'Ejercicio 3 - TIR'!$C$26),'Ejercicio 3 - TIR'!$C$26+SQRT(('Ejercicio 3 - TIR'!$E$26-'Ejercicio 3 - TIR'!$C$26)*('Ejercicio 3 - TIR'!$D$26-'Ejercicio 3 - TIR'!$C$26)*X860),'Ejercicio 3 - TIR'!$E$26-SQRT(('Ejercicio 3 - TIR'!$E$26-'Ejercicio 3 - TIR'!$C$26)*('Ejercicio 3 - TIR'!$E$26-'Ejercicio 3 - TIR'!$D$26)*(1-X860)))</f>
        <v>0.22387449173382</v>
      </c>
      <c r="Z860" s="17">
        <f ca="1" t="shared" si="6192"/>
        <v>1.16780997832975</v>
      </c>
      <c r="AA860" s="17">
        <f ca="1" t="shared" si="6193"/>
        <v>1.34975265577081</v>
      </c>
      <c r="AB860" s="17">
        <f ca="1" t="shared" si="6194"/>
        <v>1.60644019591044</v>
      </c>
      <c r="AC860" s="17">
        <f ca="1" t="shared" si="6195"/>
        <v>1.96114503326969</v>
      </c>
      <c r="AD860" s="17">
        <f ca="1" t="shared" si="6196"/>
        <v>2.40019538080925</v>
      </c>
      <c r="AE860" s="16">
        <f ca="1" t="shared" si="6197"/>
        <v>4977.3404949755</v>
      </c>
      <c r="AF860" s="16">
        <f ca="1" t="shared" si="6198"/>
        <v>5752.80112041634</v>
      </c>
      <c r="AG860" s="16">
        <f ca="1" t="shared" si="6199"/>
        <v>6846.83295076596</v>
      </c>
      <c r="AH860" s="16">
        <f ca="1" t="shared" si="6200"/>
        <v>8358.62577966178</v>
      </c>
      <c r="AI860" s="16">
        <f ca="1" t="shared" si="6201"/>
        <v>10229.9088776768</v>
      </c>
      <c r="AJ860" s="18">
        <f ca="1" t="shared" si="6202"/>
        <v>45970.4803882562</v>
      </c>
      <c r="AK860" s="18">
        <f ca="1" t="shared" si="6203"/>
        <v>48253.2850849261</v>
      </c>
      <c r="AL860" s="18">
        <f ca="1" t="shared" si="6204"/>
        <v>62249.9727605847</v>
      </c>
      <c r="AM860" s="18">
        <f ca="1" t="shared" si="6205"/>
        <v>78955.0188861153</v>
      </c>
      <c r="AN860" s="18">
        <f ca="1" t="shared" si="6206"/>
        <v>95578.6751068333</v>
      </c>
      <c r="AO860" s="18">
        <f ca="1">C860/'Ejercicio 3 - TIR'!$D$7</f>
        <v>15583.6426084825</v>
      </c>
      <c r="AP860" s="18">
        <f ca="1" t="shared" si="6207"/>
        <v>30386.8377797737</v>
      </c>
      <c r="AQ860" s="18">
        <f ca="1" t="shared" si="6208"/>
        <v>32669.6424764436</v>
      </c>
      <c r="AR860" s="18">
        <f ca="1" t="shared" si="6209"/>
        <v>46666.3301521022</v>
      </c>
      <c r="AS860" s="18">
        <f ca="1" t="shared" si="6210"/>
        <v>63371.3762776328</v>
      </c>
      <c r="AT860" s="18">
        <f ca="1" t="shared" si="6211"/>
        <v>79995.0324983508</v>
      </c>
      <c r="AU860" s="18">
        <f ca="1">AP860*'Ejercicio 3 - TIR'!$D$5</f>
        <v>15193.4188898869</v>
      </c>
      <c r="AV860" s="18">
        <f ca="1">AQ860*'Ejercicio 3 - TIR'!$D$5</f>
        <v>16334.8212382218</v>
      </c>
      <c r="AW860" s="18">
        <f ca="1">AR860*'Ejercicio 3 - TIR'!$D$5</f>
        <v>23333.1650760511</v>
      </c>
      <c r="AX860" s="18">
        <f ca="1">AS860*'Ejercicio 3 - TIR'!$D$5</f>
        <v>31685.6881388164</v>
      </c>
      <c r="AY860" s="18">
        <f ca="1">AT860*'Ejercicio 3 - TIR'!$D$5</f>
        <v>39997.5162491754</v>
      </c>
      <c r="AZ860" s="18">
        <f ca="1" t="shared" ref="AZ860:BD860" si="6402">AJ860-AU860-AE860</f>
        <v>25799.7210033939</v>
      </c>
      <c r="BA860" s="18">
        <f ca="1" t="shared" si="6402"/>
        <v>26165.662726288</v>
      </c>
      <c r="BB860" s="18">
        <f ca="1" t="shared" si="6402"/>
        <v>32069.9747337676</v>
      </c>
      <c r="BC860" s="18">
        <f ca="1" t="shared" si="6402"/>
        <v>38910.7049676371</v>
      </c>
      <c r="BD860" s="18">
        <f ca="1" t="shared" si="6402"/>
        <v>45351.2499799811</v>
      </c>
      <c r="BE860" s="18">
        <f ca="1" t="shared" ref="BE860:BI860" si="6403">AZ860/Z860</f>
        <v>22092.3964361854</v>
      </c>
      <c r="BF860" s="18">
        <f ca="1" t="shared" si="6403"/>
        <v>19385.5241657928</v>
      </c>
      <c r="BG860" s="18">
        <f ca="1" t="shared" si="6403"/>
        <v>19963.3791630769</v>
      </c>
      <c r="BH860" s="18">
        <f ca="1" t="shared" si="6403"/>
        <v>19840.8094799413</v>
      </c>
      <c r="BI860" s="18">
        <f ca="1" t="shared" si="6403"/>
        <v>18894.8159564787</v>
      </c>
      <c r="BJ860" s="18">
        <f ca="1" t="shared" si="6214"/>
        <v>71191.1757790696</v>
      </c>
      <c r="BK860" s="18">
        <f ca="1" t="shared" si="6215"/>
        <v>37403.7870050619</v>
      </c>
      <c r="BL860" s="18">
        <f ca="1" t="shared" si="6216"/>
        <v>108594.962784131</v>
      </c>
      <c r="BM860" s="18">
        <f ca="1">BK860*'Ejercicio 3 - TIR'!$D$5</f>
        <v>18701.8935025309</v>
      </c>
      <c r="BN860" s="18">
        <f ca="1" t="shared" si="6217"/>
        <v>89893.0692816005</v>
      </c>
      <c r="BO860" s="18">
        <f ca="1" t="shared" si="6218"/>
        <v>37452.3965841865</v>
      </c>
      <c r="BP860" s="18">
        <f ca="1" t="shared" si="6219"/>
        <v>-107578.788322358</v>
      </c>
      <c r="BQ860" s="18">
        <f ca="1" t="shared" ref="BQ860:BT860" si="6404">BE860</f>
        <v>22092.3964361854</v>
      </c>
      <c r="BR860" s="18">
        <f ca="1" t="shared" si="6404"/>
        <v>19385.5241657928</v>
      </c>
      <c r="BS860" s="18">
        <f ca="1" t="shared" si="6404"/>
        <v>19963.3791630769</v>
      </c>
      <c r="BT860" s="18">
        <f ca="1" t="shared" si="6404"/>
        <v>19840.8094799413</v>
      </c>
      <c r="BU860" s="18">
        <f ca="1" t="shared" si="6221"/>
        <v>56347.2125406653</v>
      </c>
      <c r="BV860" s="20">
        <f ca="1" t="shared" si="6222"/>
        <v>7.47685498281603</v>
      </c>
    </row>
    <row r="861" ht="15" customHeight="1" spans="1:74">
      <c r="A861" s="16">
        <v>860</v>
      </c>
      <c r="B861" s="17">
        <f ca="1" t="shared" ref="B861:F861" si="6405">RAND()</f>
        <v>0.978707853712444</v>
      </c>
      <c r="C861" s="18">
        <f ca="1">IF(B861&lt;=('Ejercicio 3 - TIR'!$D$13-'Ejercicio 3 - TIR'!$C$13)/('Ejercicio 3 - TIR'!$E$13-'Ejercicio 3 - TIR'!$C$13),'Ejercicio 3 - TIR'!$C$13+SQRT(('Ejercicio 3 - TIR'!$E$13-'Ejercicio 3 - TIR'!$C$13)*('Ejercicio 3 - TIR'!$D$13-'Ejercicio 3 - TIR'!$C$13)*B861),'Ejercicio 3 - TIR'!$E$13-SQRT(('Ejercicio 3 - TIR'!$E$13-'Ejercicio 3 - TIR'!$C$13)*('Ejercicio 3 - TIR'!$E$13-'Ejercicio 3 - TIR'!$D$13)*(1-B861)))</f>
        <v>94945.2422862152</v>
      </c>
      <c r="D861" s="17">
        <f ca="1" t="shared" si="6405"/>
        <v>0.826329694594999</v>
      </c>
      <c r="E861" s="18">
        <f ca="1">IF(D861&lt;=('Ejercicio 3 - TIR'!$D$14-'Ejercicio 3 - TIR'!$C$14)/('Ejercicio 3 - TIR'!$E$14-'Ejercicio 3 - TIR'!$C$14),'Ejercicio 3 - TIR'!$C$14+SQRT(('Ejercicio 3 - TIR'!$E$14-'Ejercicio 3 - TIR'!$C$14)*('Ejercicio 3 - TIR'!$D$14-'Ejercicio 3 - TIR'!$C$14)*D861),'Ejercicio 3 - TIR'!$E$14-SQRT(('Ejercicio 3 - TIR'!$E$14-'Ejercicio 3 - TIR'!$C$14)*('Ejercicio 3 - TIR'!$E$14-'Ejercicio 3 - TIR'!$D$14)*(1-D861)))</f>
        <v>34896.0264684513</v>
      </c>
      <c r="F861" s="17">
        <f ca="1" t="shared" si="6405"/>
        <v>0.948486208541893</v>
      </c>
      <c r="G861" s="18">
        <f ca="1">IF(F861&lt;=('Ejercicio 3 - TIR'!$D$18-'Ejercicio 3 - TIR'!$C$18)/('Ejercicio 3 - TIR'!$E$18-'Ejercicio 3 - TIR'!$C$18),'Ejercicio 3 - TIR'!$C$18+SQRT(('Ejercicio 3 - TIR'!$E$18-'Ejercicio 3 - TIR'!$C$18)*('Ejercicio 3 - TIR'!$D$18-'Ejercicio 3 - TIR'!$C$18)*F861),'Ejercicio 3 - TIR'!$E$18-SQRT(('Ejercicio 3 - TIR'!$E$18-'Ejercicio 3 - TIR'!$C$18)*('Ejercicio 3 - TIR'!$E$18-'Ejercicio 3 - TIR'!$D$18)*(1-F861)))</f>
        <v>43034.4124645903</v>
      </c>
      <c r="H861" s="17">
        <f ca="1" t="shared" ref="H861:L861" si="6406">RAND()</f>
        <v>0.578102341036956</v>
      </c>
      <c r="I861" s="18">
        <f ca="1">IF(H861&lt;=('Ejercicio 3 - TIR'!$D$18-'Ejercicio 3 - TIR'!$C$18)/('Ejercicio 3 - TIR'!$E$18-'Ejercicio 3 - TIR'!$C$18),'Ejercicio 3 - TIR'!$C$18+SQRT(('Ejercicio 3 - TIR'!$E$18-'Ejercicio 3 - TIR'!$C$18)*('Ejercicio 3 - TIR'!$D$18-'Ejercicio 3 - TIR'!$C$18)*H861),'Ejercicio 3 - TIR'!$E$18-SQRT(('Ejercicio 3 - TIR'!$E$18-'Ejercicio 3 - TIR'!$C$18)*('Ejercicio 3 - TIR'!$E$18-'Ejercicio 3 - TIR'!$D$18)*(1-H861)))</f>
        <v>39312.1077719034</v>
      </c>
      <c r="J861" s="17">
        <f ca="1" t="shared" si="6406"/>
        <v>0.887846778353544</v>
      </c>
      <c r="K861" s="18">
        <f ca="1">IF(J861&lt;=('Ejercicio 3 - TIR'!$D$18-'Ejercicio 3 - TIR'!$C$18)/('Ejercicio 3 - TIR'!$E$18-'Ejercicio 3 - TIR'!$C$18),'Ejercicio 3 - TIR'!$C$18+SQRT(('Ejercicio 3 - TIR'!$E$18-'Ejercicio 3 - TIR'!$C$18)*('Ejercicio 3 - TIR'!$D$18-'Ejercicio 3 - TIR'!$C$18)*J861),'Ejercicio 3 - TIR'!$E$18-SQRT(('Ejercicio 3 - TIR'!$E$18-'Ejercicio 3 - TIR'!$C$18)*('Ejercicio 3 - TIR'!$E$18-'Ejercicio 3 - TIR'!$D$18)*(1-J861)))</f>
        <v>42099.7428349396</v>
      </c>
      <c r="L861" s="17">
        <f ca="1" t="shared" si="6406"/>
        <v>0.441231560642417</v>
      </c>
      <c r="M861" s="18">
        <f ca="1">IF(L861&lt;=('Ejercicio 3 - TIR'!$D$18-'Ejercicio 3 - TIR'!$C$18)/('Ejercicio 3 - TIR'!$E$18-'Ejercicio 3 - TIR'!$C$18),'Ejercicio 3 - TIR'!$C$18+SQRT(('Ejercicio 3 - TIR'!$E$18-'Ejercicio 3 - TIR'!$C$18)*('Ejercicio 3 - TIR'!$D$18-'Ejercicio 3 - TIR'!$C$18)*L861),'Ejercicio 3 - TIR'!$E$18-SQRT(('Ejercicio 3 - TIR'!$E$18-'Ejercicio 3 - TIR'!$C$18)*('Ejercicio 3 - TIR'!$E$18-'Ejercicio 3 - TIR'!$D$18)*(1-L861)))</f>
        <v>38135.4000575486</v>
      </c>
      <c r="N861" s="17">
        <f ca="1" t="shared" ref="N861:R861" si="6407">RAND()</f>
        <v>0.333775980507516</v>
      </c>
      <c r="O861" s="18">
        <f ca="1">IF(N861&lt;=('Ejercicio 3 - TIR'!$D$18-'Ejercicio 3 - TIR'!$C$18)/('Ejercicio 3 - TIR'!$E$18-'Ejercicio 3 - TIR'!$C$18),'Ejercicio 3 - TIR'!$C$18+SQRT(('Ejercicio 3 - TIR'!$E$18-'Ejercicio 3 - TIR'!$C$18)*('Ejercicio 3 - TIR'!$D$18-'Ejercicio 3 - TIR'!$C$18)*N861),'Ejercicio 3 - TIR'!$E$18-SQRT(('Ejercicio 3 - TIR'!$E$18-'Ejercicio 3 - TIR'!$C$18)*('Ejercicio 3 - TIR'!$E$18-'Ejercicio 3 - TIR'!$D$18)*(1-N861)))</f>
        <v>37075.7612365121</v>
      </c>
      <c r="P861" s="17">
        <f ca="1" t="shared" si="6407"/>
        <v>0.316020487928281</v>
      </c>
      <c r="Q861" s="19">
        <f ca="1">IF(P861&lt;=('Ejercicio 3 - TIR'!$D$22-'Ejercicio 3 - TIR'!$C$22)/('Ejercicio 3 - TIR'!$E$22-'Ejercicio 3 - TIR'!$C$22),'Ejercicio 3 - TIR'!$C$22+SQRT(('Ejercicio 3 - TIR'!$E$22-'Ejercicio 3 - TIR'!$C$22)*('Ejercicio 3 - TIR'!$D$22-'Ejercicio 3 - TIR'!$C$22)*P861),'Ejercicio 3 - TIR'!$E$22-SQRT(('Ejercicio 3 - TIR'!$E$22-'Ejercicio 3 - TIR'!$C$22)*('Ejercicio 3 - TIR'!$E$22-'Ejercicio 3 - TIR'!$D$22)*(1-P861)))</f>
        <v>0.143850301429351</v>
      </c>
      <c r="R861" s="17">
        <f ca="1" t="shared" si="6407"/>
        <v>0.342223853567929</v>
      </c>
      <c r="S861" s="19">
        <f ca="1">IF(R861&lt;=('Ejercicio 3 - TIR'!$D$23-'Ejercicio 3 - TIR'!$C$23)/('Ejercicio 3 - TIR'!$E$23-'Ejercicio 3 - TIR'!$C$23),'Ejercicio 3 - TIR'!$C$23+SQRT(('Ejercicio 3 - TIR'!$E$23-'Ejercicio 3 - TIR'!$C$23)*('Ejercicio 3 - TIR'!$D$23-'Ejercicio 3 - TIR'!$C$23)*R861),'Ejercicio 3 - TIR'!$E$23-SQRT(('Ejercicio 3 - TIR'!$E$23-'Ejercicio 3 - TIR'!$C$23)*('Ejercicio 3 - TIR'!$E$23-'Ejercicio 3 - TIR'!$D$23)*(1-R861)))</f>
        <v>0.144819406447824</v>
      </c>
      <c r="T861" s="17">
        <f ca="1" t="shared" ref="T861:X861" si="6408">RAND()</f>
        <v>0.0401855583262214</v>
      </c>
      <c r="U861" s="19">
        <f ca="1">IF(T861&lt;=('Ejercicio 3 - TIR'!$D$24-'Ejercicio 3 - TIR'!$C$24)/('Ejercicio 3 - TIR'!$E$24-'Ejercicio 3 - TIR'!$C$24),'Ejercicio 3 - TIR'!$C$24+SQRT(('Ejercicio 3 - TIR'!$E$24-'Ejercicio 3 - TIR'!$C$24)*('Ejercicio 3 - TIR'!$D$24-'Ejercicio 3 - TIR'!$C$24)*T861),'Ejercicio 3 - TIR'!$E$24-SQRT(('Ejercicio 3 - TIR'!$E$24-'Ejercicio 3 - TIR'!$C$24)*('Ejercicio 3 - TIR'!$E$24-'Ejercicio 3 - TIR'!$D$24)*(1-T861)))</f>
        <v>0.159186385169645</v>
      </c>
      <c r="V861" s="17">
        <f ca="1" t="shared" si="6408"/>
        <v>0.647946756813965</v>
      </c>
      <c r="W861" s="19">
        <f ca="1">IF(V861&lt;=('Ejercicio 3 - TIR'!$D$25-'Ejercicio 3 - TIR'!$C$25)/('Ejercicio 3 - TIR'!$E$25-'Ejercicio 3 - TIR'!$C$25),'Ejercicio 3 - TIR'!$C$25+SQRT(('Ejercicio 3 - TIR'!$E$25-'Ejercicio 3 - TIR'!$C$25)*('Ejercicio 3 - TIR'!$D$25-'Ejercicio 3 - TIR'!$C$25)*V861),'Ejercicio 3 - TIR'!$E$25-SQRT(('Ejercicio 3 - TIR'!$E$25-'Ejercicio 3 - TIR'!$C$25)*('Ejercicio 3 - TIR'!$E$25-'Ejercicio 3 - TIR'!$D$25)*(1-V861)))</f>
        <v>0.214897487965231</v>
      </c>
      <c r="X861" s="17">
        <f ca="1" t="shared" si="6408"/>
        <v>0.819516572805301</v>
      </c>
      <c r="Y861" s="19">
        <f ca="1">IF(X861&lt;=('Ejercicio 3 - TIR'!$D$26-'Ejercicio 3 - TIR'!$C$26)/('Ejercicio 3 - TIR'!$E$26-'Ejercicio 3 - TIR'!$C$26),'Ejercicio 3 - TIR'!$C$26+SQRT(('Ejercicio 3 - TIR'!$E$26-'Ejercicio 3 - TIR'!$C$26)*('Ejercicio 3 - TIR'!$D$26-'Ejercicio 3 - TIR'!$C$26)*X861),'Ejercicio 3 - TIR'!$E$26-SQRT(('Ejercicio 3 - TIR'!$E$26-'Ejercicio 3 - TIR'!$C$26)*('Ejercicio 3 - TIR'!$E$26-'Ejercicio 3 - TIR'!$D$26)*(1-X861)))</f>
        <v>0.248781247512891</v>
      </c>
      <c r="Z861" s="17">
        <f ca="1" t="shared" si="6192"/>
        <v>1.14385030142935</v>
      </c>
      <c r="AA861" s="17">
        <f ca="1" t="shared" si="6193"/>
        <v>1.30950202314751</v>
      </c>
      <c r="AB861" s="17">
        <f ca="1" t="shared" si="6194"/>
        <v>1.5179569165847</v>
      </c>
      <c r="AC861" s="17">
        <f ca="1" t="shared" si="6195"/>
        <v>1.8441620447982</v>
      </c>
      <c r="AD861" s="17">
        <f ca="1" t="shared" si="6196"/>
        <v>2.30295497891902</v>
      </c>
      <c r="AE861" s="16">
        <f ca="1" t="shared" si="6197"/>
        <v>5019.80392617333</v>
      </c>
      <c r="AF861" s="16">
        <f ca="1" t="shared" si="6198"/>
        <v>5746.7689512462</v>
      </c>
      <c r="AG861" s="16">
        <f ca="1" t="shared" si="6199"/>
        <v>6661.57632700023</v>
      </c>
      <c r="AH861" s="16">
        <f ca="1" t="shared" si="6200"/>
        <v>8093.13234556123</v>
      </c>
      <c r="AI861" s="16">
        <f ca="1" t="shared" si="6201"/>
        <v>10106.5519067769</v>
      </c>
      <c r="AJ861" s="18">
        <f ca="1" t="shared" si="6202"/>
        <v>49224.9256694566</v>
      </c>
      <c r="AK861" s="18">
        <f ca="1" t="shared" si="6203"/>
        <v>51479.2846615006</v>
      </c>
      <c r="AL861" s="18">
        <f ca="1" t="shared" si="6204"/>
        <v>63905.5958227338</v>
      </c>
      <c r="AM861" s="18">
        <f ca="1" t="shared" si="6205"/>
        <v>70327.8573493264</v>
      </c>
      <c r="AN861" s="18">
        <f ca="1" t="shared" si="6206"/>
        <v>85383.8089368385</v>
      </c>
      <c r="AO861" s="18">
        <f ca="1">C861/'Ejercicio 3 - TIR'!$D$7</f>
        <v>18989.048457243</v>
      </c>
      <c r="AP861" s="18">
        <f ca="1" t="shared" si="6207"/>
        <v>30235.8772122136</v>
      </c>
      <c r="AQ861" s="18">
        <f ca="1" t="shared" si="6208"/>
        <v>32490.2362042575</v>
      </c>
      <c r="AR861" s="18">
        <f ca="1" t="shared" si="6209"/>
        <v>44916.5473654908</v>
      </c>
      <c r="AS861" s="18">
        <f ca="1" t="shared" si="6210"/>
        <v>51338.8088920834</v>
      </c>
      <c r="AT861" s="18">
        <f ca="1" t="shared" si="6211"/>
        <v>66394.7604795954</v>
      </c>
      <c r="AU861" s="18">
        <f ca="1">AP861*'Ejercicio 3 - TIR'!$D$5</f>
        <v>15117.9386061068</v>
      </c>
      <c r="AV861" s="18">
        <f ca="1">AQ861*'Ejercicio 3 - TIR'!$D$5</f>
        <v>16245.1181021288</v>
      </c>
      <c r="AW861" s="18">
        <f ca="1">AR861*'Ejercicio 3 - TIR'!$D$5</f>
        <v>22458.2736827454</v>
      </c>
      <c r="AX861" s="18">
        <f ca="1">AS861*'Ejercicio 3 - TIR'!$D$5</f>
        <v>25669.4044460417</v>
      </c>
      <c r="AY861" s="18">
        <f ca="1">AT861*'Ejercicio 3 - TIR'!$D$5</f>
        <v>33197.3802397977</v>
      </c>
      <c r="AZ861" s="18">
        <f ca="1" t="shared" ref="AZ861:BD861" si="6409">AJ861-AU861-AE861</f>
        <v>29087.1831371765</v>
      </c>
      <c r="BA861" s="18">
        <f ca="1" t="shared" si="6409"/>
        <v>29487.3976081256</v>
      </c>
      <c r="BB861" s="18">
        <f ca="1" t="shared" si="6409"/>
        <v>34785.7458129882</v>
      </c>
      <c r="BC861" s="18">
        <f ca="1" t="shared" si="6409"/>
        <v>36565.3205577235</v>
      </c>
      <c r="BD861" s="18">
        <f ca="1" t="shared" si="6409"/>
        <v>42079.8767902639</v>
      </c>
      <c r="BE861" s="18">
        <f ca="1" t="shared" ref="BE861:BI861" si="6410">AZ861/Z861</f>
        <v>25429.1869319169</v>
      </c>
      <c r="BF861" s="18">
        <f ca="1" t="shared" si="6410"/>
        <v>22518.0237119831</v>
      </c>
      <c r="BG861" s="18">
        <f ca="1" t="shared" si="6410"/>
        <v>22916.1614752899</v>
      </c>
      <c r="BH861" s="18">
        <f ca="1" t="shared" si="6410"/>
        <v>19827.6071567912</v>
      </c>
      <c r="BI861" s="18">
        <f ca="1" t="shared" si="6410"/>
        <v>18272.1230659992</v>
      </c>
      <c r="BJ861" s="18">
        <f ca="1" t="shared" si="6214"/>
        <v>80363.9779000098</v>
      </c>
      <c r="BK861" s="18">
        <f ca="1" t="shared" si="6215"/>
        <v>43730.9236895425</v>
      </c>
      <c r="BL861" s="18">
        <f ca="1" t="shared" si="6216"/>
        <v>124094.901589552</v>
      </c>
      <c r="BM861" s="18">
        <f ca="1">BK861*'Ejercicio 3 - TIR'!$D$5</f>
        <v>21865.4618447712</v>
      </c>
      <c r="BN861" s="18">
        <f ca="1" t="shared" si="6217"/>
        <v>102229.439744781</v>
      </c>
      <c r="BO861" s="18">
        <f ca="1" t="shared" si="6218"/>
        <v>44390.5506970728</v>
      </c>
      <c r="BP861" s="18">
        <f ca="1" t="shared" si="6219"/>
        <v>-129841.268754666</v>
      </c>
      <c r="BQ861" s="18">
        <f ca="1" t="shared" ref="BQ861:BT861" si="6411">BE861</f>
        <v>25429.1869319169</v>
      </c>
      <c r="BR861" s="18">
        <f ca="1" t="shared" si="6411"/>
        <v>22518.0237119831</v>
      </c>
      <c r="BS861" s="18">
        <f ca="1" t="shared" si="6411"/>
        <v>22916.1614752899</v>
      </c>
      <c r="BT861" s="18">
        <f ca="1" t="shared" si="6411"/>
        <v>19827.6071567912</v>
      </c>
      <c r="BU861" s="18">
        <f ca="1" t="shared" si="6221"/>
        <v>62662.6737630719</v>
      </c>
      <c r="BV861" s="20">
        <f ca="1" t="shared" si="6222"/>
        <v>5.00179122152939</v>
      </c>
    </row>
    <row r="862" ht="15" customHeight="1" spans="1:74">
      <c r="A862" s="16">
        <v>861</v>
      </c>
      <c r="B862" s="17">
        <f ca="1" t="shared" ref="B862:F862" si="6412">RAND()</f>
        <v>0.822973771614343</v>
      </c>
      <c r="C862" s="18">
        <f ca="1">IF(B862&lt;=('Ejercicio 3 - TIR'!$D$13-'Ejercicio 3 - TIR'!$C$13)/('Ejercicio 3 - TIR'!$E$13-'Ejercicio 3 - TIR'!$C$13),'Ejercicio 3 - TIR'!$C$13+SQRT(('Ejercicio 3 - TIR'!$E$13-'Ejercicio 3 - TIR'!$C$13)*('Ejercicio 3 - TIR'!$D$13-'Ejercicio 3 - TIR'!$C$13)*B862),'Ejercicio 3 - TIR'!$E$13-SQRT(('Ejercicio 3 - TIR'!$E$13-'Ejercicio 3 - TIR'!$C$13)*('Ejercicio 3 - TIR'!$E$13-'Ejercicio 3 - TIR'!$D$13)*(1-B862)))</f>
        <v>85424.9708726607</v>
      </c>
      <c r="D862" s="17">
        <f ca="1" t="shared" si="6412"/>
        <v>0.330408222272413</v>
      </c>
      <c r="E862" s="18">
        <f ca="1">IF(D862&lt;=('Ejercicio 3 - TIR'!$D$14-'Ejercicio 3 - TIR'!$C$14)/('Ejercicio 3 - TIR'!$E$14-'Ejercicio 3 - TIR'!$C$14),'Ejercicio 3 - TIR'!$C$14+SQRT(('Ejercicio 3 - TIR'!$E$14-'Ejercicio 3 - TIR'!$C$14)*('Ejercicio 3 - TIR'!$D$14-'Ejercicio 3 - TIR'!$C$14)*D862),'Ejercicio 3 - TIR'!$E$14-SQRT(('Ejercicio 3 - TIR'!$E$14-'Ejercicio 3 - TIR'!$C$14)*('Ejercicio 3 - TIR'!$E$14-'Ejercicio 3 - TIR'!$D$14)*(1-D862)))</f>
        <v>29978.0133256582</v>
      </c>
      <c r="F862" s="17">
        <f ca="1" t="shared" si="6412"/>
        <v>0.624930582789113</v>
      </c>
      <c r="G862" s="18">
        <f ca="1">IF(F862&lt;=('Ejercicio 3 - TIR'!$D$18-'Ejercicio 3 - TIR'!$C$18)/('Ejercicio 3 - TIR'!$E$18-'Ejercicio 3 - TIR'!$C$18),'Ejercicio 3 - TIR'!$C$18+SQRT(('Ejercicio 3 - TIR'!$E$18-'Ejercicio 3 - TIR'!$C$18)*('Ejercicio 3 - TIR'!$D$18-'Ejercicio 3 - TIR'!$C$18)*F862),'Ejercicio 3 - TIR'!$E$18-SQRT(('Ejercicio 3 - TIR'!$E$18-'Ejercicio 3 - TIR'!$C$18)*('Ejercicio 3 - TIR'!$E$18-'Ejercicio 3 - TIR'!$D$18)*(1-F862)))</f>
        <v>39681.920647184</v>
      </c>
      <c r="H862" s="17">
        <f ca="1" t="shared" ref="H862:L862" si="6413">RAND()</f>
        <v>0.874628940821404</v>
      </c>
      <c r="I862" s="18">
        <f ca="1">IF(H862&lt;=('Ejercicio 3 - TIR'!$D$18-'Ejercicio 3 - TIR'!$C$18)/('Ejercicio 3 - TIR'!$E$18-'Ejercicio 3 - TIR'!$C$18),'Ejercicio 3 - TIR'!$C$18+SQRT(('Ejercicio 3 - TIR'!$E$18-'Ejercicio 3 - TIR'!$C$18)*('Ejercicio 3 - TIR'!$D$18-'Ejercicio 3 - TIR'!$C$18)*H862),'Ejercicio 3 - TIR'!$E$18-SQRT(('Ejercicio 3 - TIR'!$E$18-'Ejercicio 3 - TIR'!$C$18)*('Ejercicio 3 - TIR'!$E$18-'Ejercicio 3 - TIR'!$D$18)*(1-H862)))</f>
        <v>41933.5966608428</v>
      </c>
      <c r="J862" s="17">
        <f ca="1" t="shared" si="6413"/>
        <v>0.794672911078204</v>
      </c>
      <c r="K862" s="18">
        <f ca="1">IF(J862&lt;=('Ejercicio 3 - TIR'!$D$18-'Ejercicio 3 - TIR'!$C$18)/('Ejercicio 3 - TIR'!$E$18-'Ejercicio 3 - TIR'!$C$18),'Ejercicio 3 - TIR'!$C$18+SQRT(('Ejercicio 3 - TIR'!$E$18-'Ejercicio 3 - TIR'!$C$18)*('Ejercicio 3 - TIR'!$D$18-'Ejercicio 3 - TIR'!$C$18)*J862),'Ejercicio 3 - TIR'!$E$18-SQRT(('Ejercicio 3 - TIR'!$E$18-'Ejercicio 3 - TIR'!$C$18)*('Ejercicio 3 - TIR'!$E$18-'Ejercicio 3 - TIR'!$D$18)*(1-J862)))</f>
        <v>41075.7762972615</v>
      </c>
      <c r="L862" s="17">
        <f ca="1" t="shared" si="6413"/>
        <v>0.409242364701232</v>
      </c>
      <c r="M862" s="18">
        <f ca="1">IF(L862&lt;=('Ejercicio 3 - TIR'!$D$18-'Ejercicio 3 - TIR'!$C$18)/('Ejercicio 3 - TIR'!$E$18-'Ejercicio 3 - TIR'!$C$18),'Ejercicio 3 - TIR'!$C$18+SQRT(('Ejercicio 3 - TIR'!$E$18-'Ejercicio 3 - TIR'!$C$18)*('Ejercicio 3 - TIR'!$D$18-'Ejercicio 3 - TIR'!$C$18)*L862),'Ejercicio 3 - TIR'!$E$18-SQRT(('Ejercicio 3 - TIR'!$E$18-'Ejercicio 3 - TIR'!$C$18)*('Ejercicio 3 - TIR'!$E$18-'Ejercicio 3 - TIR'!$D$18)*(1-L862)))</f>
        <v>37834.9444608871</v>
      </c>
      <c r="N862" s="17">
        <f ca="1" t="shared" ref="N862:R862" si="6414">RAND()</f>
        <v>0.0887320850953348</v>
      </c>
      <c r="O862" s="18">
        <f ca="1">IF(N862&lt;=('Ejercicio 3 - TIR'!$D$18-'Ejercicio 3 - TIR'!$C$18)/('Ejercicio 3 - TIR'!$E$18-'Ejercicio 3 - TIR'!$C$18),'Ejercicio 3 - TIR'!$C$18+SQRT(('Ejercicio 3 - TIR'!$E$18-'Ejercicio 3 - TIR'!$C$18)*('Ejercicio 3 - TIR'!$D$18-'Ejercicio 3 - TIR'!$C$18)*N862),'Ejercicio 3 - TIR'!$E$18-SQRT(('Ejercicio 3 - TIR'!$E$18-'Ejercicio 3 - TIR'!$C$18)*('Ejercicio 3 - TIR'!$E$18-'Ejercicio 3 - TIR'!$D$18)*(1-N862)))</f>
        <v>33648.2616085336</v>
      </c>
      <c r="P862" s="17">
        <f ca="1" t="shared" si="6414"/>
        <v>0.306200648957773</v>
      </c>
      <c r="Q862" s="19">
        <f ca="1">IF(P862&lt;=('Ejercicio 3 - TIR'!$D$22-'Ejercicio 3 - TIR'!$C$22)/('Ejercicio 3 - TIR'!$E$22-'Ejercicio 3 - TIR'!$C$22),'Ejercicio 3 - TIR'!$C$22+SQRT(('Ejercicio 3 - TIR'!$E$22-'Ejercicio 3 - TIR'!$C$22)*('Ejercicio 3 - TIR'!$D$22-'Ejercicio 3 - TIR'!$C$22)*P862),'Ejercicio 3 - TIR'!$E$22-SQRT(('Ejercicio 3 - TIR'!$E$22-'Ejercicio 3 - TIR'!$C$22)*('Ejercicio 3 - TIR'!$E$22-'Ejercicio 3 - TIR'!$D$22)*(1-P862)))</f>
        <v>0.143476821934069</v>
      </c>
      <c r="R862" s="17">
        <f ca="1" t="shared" si="6414"/>
        <v>0.0368789818260042</v>
      </c>
      <c r="S862" s="19">
        <f ca="1">IF(R862&lt;=('Ejercicio 3 - TIR'!$D$23-'Ejercicio 3 - TIR'!$C$23)/('Ejercicio 3 - TIR'!$E$23-'Ejercicio 3 - TIR'!$C$23),'Ejercicio 3 - TIR'!$C$23+SQRT(('Ejercicio 3 - TIR'!$E$23-'Ejercicio 3 - TIR'!$C$23)*('Ejercicio 3 - TIR'!$D$23-'Ejercicio 3 - TIR'!$C$23)*R862),'Ejercicio 3 - TIR'!$E$23-SQRT(('Ejercicio 3 - TIR'!$E$23-'Ejercicio 3 - TIR'!$C$23)*('Ejercicio 3 - TIR'!$E$23-'Ejercicio 3 - TIR'!$D$23)*(1-R862)))</f>
        <v>0.128147525224681</v>
      </c>
      <c r="T862" s="17">
        <f ca="1" t="shared" ref="T862:X862" si="6415">RAND()</f>
        <v>0.76327270736163</v>
      </c>
      <c r="U862" s="19">
        <f ca="1">IF(T862&lt;=('Ejercicio 3 - TIR'!$D$24-'Ejercicio 3 - TIR'!$C$24)/('Ejercicio 3 - TIR'!$E$24-'Ejercicio 3 - TIR'!$C$24),'Ejercicio 3 - TIR'!$C$24+SQRT(('Ejercicio 3 - TIR'!$E$24-'Ejercicio 3 - TIR'!$C$24)*('Ejercicio 3 - TIR'!$D$24-'Ejercicio 3 - TIR'!$C$24)*T862),'Ejercicio 3 - TIR'!$E$24-SQRT(('Ejercicio 3 - TIR'!$E$24-'Ejercicio 3 - TIR'!$C$24)*('Ejercicio 3 - TIR'!$E$24-'Ejercicio 3 - TIR'!$D$24)*(1-T862)))</f>
        <v>0.194254390289072</v>
      </c>
      <c r="V862" s="17">
        <f ca="1" t="shared" si="6415"/>
        <v>0.137799956271388</v>
      </c>
      <c r="W862" s="19">
        <f ca="1">IF(V862&lt;=('Ejercicio 3 - TIR'!$D$25-'Ejercicio 3 - TIR'!$C$25)/('Ejercicio 3 - TIR'!$E$25-'Ejercicio 3 - TIR'!$C$25),'Ejercicio 3 - TIR'!$C$25+SQRT(('Ejercicio 3 - TIR'!$E$25-'Ejercicio 3 - TIR'!$C$25)*('Ejercicio 3 - TIR'!$D$25-'Ejercicio 3 - TIR'!$C$25)*V862),'Ejercicio 3 - TIR'!$E$25-SQRT(('Ejercicio 3 - TIR'!$E$25-'Ejercicio 3 - TIR'!$C$25)*('Ejercicio 3 - TIR'!$E$25-'Ejercicio 3 - TIR'!$D$25)*(1-V862)))</f>
        <v>0.193889562224201</v>
      </c>
      <c r="X862" s="17">
        <f ca="1" t="shared" si="6415"/>
        <v>0.135341322793946</v>
      </c>
      <c r="Y862" s="19">
        <f ca="1">IF(X862&lt;=('Ejercicio 3 - TIR'!$D$26-'Ejercicio 3 - TIR'!$C$26)/('Ejercicio 3 - TIR'!$E$26-'Ejercicio 3 - TIR'!$C$26),'Ejercicio 3 - TIR'!$C$26+SQRT(('Ejercicio 3 - TIR'!$E$26-'Ejercicio 3 - TIR'!$C$26)*('Ejercicio 3 - TIR'!$D$26-'Ejercicio 3 - TIR'!$C$26)*X862),'Ejercicio 3 - TIR'!$E$26-SQRT(('Ejercicio 3 - TIR'!$E$26-'Ejercicio 3 - TIR'!$C$26)*('Ejercicio 3 - TIR'!$E$26-'Ejercicio 3 - TIR'!$D$26)*(1-X862)))</f>
        <v>0.209116003022171</v>
      </c>
      <c r="Z862" s="17">
        <f ca="1" t="shared" si="6192"/>
        <v>1.14347682193407</v>
      </c>
      <c r="AA862" s="17">
        <f ca="1" t="shared" si="6193"/>
        <v>1.2900105468167</v>
      </c>
      <c r="AB862" s="17">
        <f ca="1" t="shared" si="6194"/>
        <v>1.54060075905505</v>
      </c>
      <c r="AC862" s="17">
        <f ca="1" t="shared" si="6195"/>
        <v>1.83930716579051</v>
      </c>
      <c r="AD862" s="17">
        <f ca="1" t="shared" si="6196"/>
        <v>2.22393572863066</v>
      </c>
      <c r="AE862" s="16">
        <f ca="1" t="shared" si="6197"/>
        <v>4301.15007986262</v>
      </c>
      <c r="AF862" s="16">
        <f ca="1" t="shared" si="6198"/>
        <v>4852.33181821695</v>
      </c>
      <c r="AG862" s="16">
        <f ca="1" t="shared" si="6199"/>
        <v>5794.91857704495</v>
      </c>
      <c r="AH862" s="16">
        <f ca="1" t="shared" si="6200"/>
        <v>6918.49280307308</v>
      </c>
      <c r="AI862" s="16">
        <f ca="1" t="shared" si="6201"/>
        <v>8365.26036498938</v>
      </c>
      <c r="AJ862" s="18">
        <f ca="1" t="shared" si="6202"/>
        <v>45375.3565098818</v>
      </c>
      <c r="AK862" s="18">
        <f ca="1" t="shared" si="6203"/>
        <v>54094.7819584448</v>
      </c>
      <c r="AL862" s="18">
        <f ca="1" t="shared" si="6204"/>
        <v>63281.3721423367</v>
      </c>
      <c r="AM862" s="18">
        <f ca="1" t="shared" si="6205"/>
        <v>69590.0844641955</v>
      </c>
      <c r="AN862" s="18">
        <f ca="1" t="shared" si="6206"/>
        <v>74831.5711975292</v>
      </c>
      <c r="AO862" s="18">
        <f ca="1">C862/'Ejercicio 3 - TIR'!$D$7</f>
        <v>17084.9941745321</v>
      </c>
      <c r="AP862" s="18">
        <f ca="1" t="shared" si="6207"/>
        <v>28290.3623353497</v>
      </c>
      <c r="AQ862" s="18">
        <f ca="1" t="shared" si="6208"/>
        <v>37009.7877839127</v>
      </c>
      <c r="AR862" s="18">
        <f ca="1" t="shared" si="6209"/>
        <v>46196.3779678045</v>
      </c>
      <c r="AS862" s="18">
        <f ca="1" t="shared" si="6210"/>
        <v>52505.0902896634</v>
      </c>
      <c r="AT862" s="18">
        <f ca="1" t="shared" si="6211"/>
        <v>57746.5770229971</v>
      </c>
      <c r="AU862" s="18">
        <f ca="1">AP862*'Ejercicio 3 - TIR'!$D$5</f>
        <v>14145.1811676748</v>
      </c>
      <c r="AV862" s="18">
        <f ca="1">AQ862*'Ejercicio 3 - TIR'!$D$5</f>
        <v>18504.8938919563</v>
      </c>
      <c r="AW862" s="18">
        <f ca="1">AR862*'Ejercicio 3 - TIR'!$D$5</f>
        <v>23098.1889839023</v>
      </c>
      <c r="AX862" s="18">
        <f ca="1">AS862*'Ejercicio 3 - TIR'!$D$5</f>
        <v>26252.5451448317</v>
      </c>
      <c r="AY862" s="18">
        <f ca="1">AT862*'Ejercicio 3 - TIR'!$D$5</f>
        <v>28873.2885114985</v>
      </c>
      <c r="AZ862" s="18">
        <f ca="1" t="shared" ref="AZ862:BD862" si="6416">AJ862-AU862-AE862</f>
        <v>26929.0252623444</v>
      </c>
      <c r="BA862" s="18">
        <f ca="1" t="shared" si="6416"/>
        <v>30737.5562482715</v>
      </c>
      <c r="BB862" s="18">
        <f ca="1" t="shared" si="6416"/>
        <v>34388.2645813894</v>
      </c>
      <c r="BC862" s="18">
        <f ca="1" t="shared" si="6416"/>
        <v>36419.0465162907</v>
      </c>
      <c r="BD862" s="18">
        <f ca="1" t="shared" si="6416"/>
        <v>37593.0223210413</v>
      </c>
      <c r="BE862" s="18">
        <f ca="1" t="shared" ref="BE862:BI862" si="6417">AZ862/Z862</f>
        <v>23550.1277732913</v>
      </c>
      <c r="BF862" s="18">
        <f ca="1" t="shared" si="6417"/>
        <v>23827.3681747185</v>
      </c>
      <c r="BG862" s="18">
        <f ca="1" t="shared" si="6417"/>
        <v>22321.3343101829</v>
      </c>
      <c r="BH862" s="18">
        <f ca="1" t="shared" si="6417"/>
        <v>19800.4157182948</v>
      </c>
      <c r="BI862" s="18">
        <f ca="1" t="shared" si="6417"/>
        <v>16903.8258781824</v>
      </c>
      <c r="BJ862" s="18">
        <f ca="1" t="shared" si="6214"/>
        <v>66669.1749082973</v>
      </c>
      <c r="BK862" s="18">
        <f ca="1" t="shared" si="6215"/>
        <v>37995.9289681887</v>
      </c>
      <c r="BL862" s="18">
        <f ca="1" t="shared" si="6216"/>
        <v>104665.103876486</v>
      </c>
      <c r="BM862" s="18">
        <f ca="1">BK862*'Ejercicio 3 - TIR'!$D$5</f>
        <v>18997.9644840944</v>
      </c>
      <c r="BN862" s="18">
        <f ca="1" t="shared" si="6217"/>
        <v>85667.1393923917</v>
      </c>
      <c r="BO862" s="18">
        <f ca="1" t="shared" si="6218"/>
        <v>38520.5104129243</v>
      </c>
      <c r="BP862" s="18">
        <f ca="1" t="shared" si="6219"/>
        <v>-115402.984198319</v>
      </c>
      <c r="BQ862" s="18">
        <f ca="1" t="shared" ref="BQ862:BT862" si="6418">BE862</f>
        <v>23550.1277732913</v>
      </c>
      <c r="BR862" s="18">
        <f ca="1" t="shared" si="6418"/>
        <v>23827.3681747185</v>
      </c>
      <c r="BS862" s="18">
        <f ca="1" t="shared" si="6418"/>
        <v>22321.3343101829</v>
      </c>
      <c r="BT862" s="18">
        <f ca="1" t="shared" si="6418"/>
        <v>19800.4157182948</v>
      </c>
      <c r="BU862" s="18">
        <f ca="1" t="shared" si="6221"/>
        <v>55424.3362911067</v>
      </c>
      <c r="BV862" s="20">
        <f ca="1" t="shared" si="6222"/>
        <v>7.07448923576117</v>
      </c>
    </row>
    <row r="863" ht="15" customHeight="1" spans="1:74">
      <c r="A863" s="16">
        <v>862</v>
      </c>
      <c r="B863" s="17">
        <f ca="1" t="shared" ref="B863:F863" si="6419">RAND()</f>
        <v>0.723533568185031</v>
      </c>
      <c r="C863" s="18">
        <f ca="1">IF(B863&lt;=('Ejercicio 3 - TIR'!$D$13-'Ejercicio 3 - TIR'!$C$13)/('Ejercicio 3 - TIR'!$E$13-'Ejercicio 3 - TIR'!$C$13),'Ejercicio 3 - TIR'!$C$13+SQRT(('Ejercicio 3 - TIR'!$E$13-'Ejercicio 3 - TIR'!$C$13)*('Ejercicio 3 - TIR'!$D$13-'Ejercicio 3 - TIR'!$C$13)*B863),'Ejercicio 3 - TIR'!$E$13-SQRT(('Ejercicio 3 - TIR'!$E$13-'Ejercicio 3 - TIR'!$C$13)*('Ejercicio 3 - TIR'!$E$13-'Ejercicio 3 - TIR'!$D$13)*(1-B863)))</f>
        <v>81785.7276242513</v>
      </c>
      <c r="D863" s="17">
        <f ca="1" t="shared" si="6419"/>
        <v>0.0283228492800662</v>
      </c>
      <c r="E863" s="18">
        <f ca="1">IF(D863&lt;=('Ejercicio 3 - TIR'!$D$14-'Ejercicio 3 - TIR'!$C$14)/('Ejercicio 3 - TIR'!$E$14-'Ejercicio 3 - TIR'!$C$14),'Ejercicio 3 - TIR'!$C$14+SQRT(('Ejercicio 3 - TIR'!$E$14-'Ejercicio 3 - TIR'!$C$14)*('Ejercicio 3 - TIR'!$D$14-'Ejercicio 3 - TIR'!$C$14)*D863),'Ejercicio 3 - TIR'!$E$14-SQRT(('Ejercicio 3 - TIR'!$E$14-'Ejercicio 3 - TIR'!$C$14)*('Ejercicio 3 - TIR'!$E$14-'Ejercicio 3 - TIR'!$D$14)*(1-D863)))</f>
        <v>26457.4682487125</v>
      </c>
      <c r="F863" s="17">
        <f ca="1" t="shared" si="6419"/>
        <v>0.505743618830397</v>
      </c>
      <c r="G863" s="18">
        <f ca="1">IF(F863&lt;=('Ejercicio 3 - TIR'!$D$18-'Ejercicio 3 - TIR'!$C$18)/('Ejercicio 3 - TIR'!$E$18-'Ejercicio 3 - TIR'!$C$18),'Ejercicio 3 - TIR'!$C$18+SQRT(('Ejercicio 3 - TIR'!$E$18-'Ejercicio 3 - TIR'!$C$18)*('Ejercicio 3 - TIR'!$D$18-'Ejercicio 3 - TIR'!$C$18)*F863),'Ejercicio 3 - TIR'!$E$18-SQRT(('Ejercicio 3 - TIR'!$E$18-'Ejercicio 3 - TIR'!$C$18)*('Ejercicio 3 - TIR'!$E$18-'Ejercicio 3 - TIR'!$D$18)*(1-F863)))</f>
        <v>38709.8532033875</v>
      </c>
      <c r="H863" s="17">
        <f ca="1" t="shared" ref="H863:L863" si="6420">RAND()</f>
        <v>0.771198275190482</v>
      </c>
      <c r="I863" s="18">
        <f ca="1">IF(H863&lt;=('Ejercicio 3 - TIR'!$D$18-'Ejercicio 3 - TIR'!$C$18)/('Ejercicio 3 - TIR'!$E$18-'Ejercicio 3 - TIR'!$C$18),'Ejercicio 3 - TIR'!$C$18+SQRT(('Ejercicio 3 - TIR'!$E$18-'Ejercicio 3 - TIR'!$C$18)*('Ejercicio 3 - TIR'!$D$18-'Ejercicio 3 - TIR'!$C$18)*H863),'Ejercicio 3 - TIR'!$E$18-SQRT(('Ejercicio 3 - TIR'!$E$18-'Ejercicio 3 - TIR'!$C$18)*('Ejercicio 3 - TIR'!$E$18-'Ejercicio 3 - TIR'!$D$18)*(1-H863)))</f>
        <v>40857.5213506025</v>
      </c>
      <c r="J863" s="17">
        <f ca="1" t="shared" si="6420"/>
        <v>0.807428902221346</v>
      </c>
      <c r="K863" s="18">
        <f ca="1">IF(J863&lt;=('Ejercicio 3 - TIR'!$D$18-'Ejercicio 3 - TIR'!$C$18)/('Ejercicio 3 - TIR'!$E$18-'Ejercicio 3 - TIR'!$C$18),'Ejercicio 3 - TIR'!$C$18+SQRT(('Ejercicio 3 - TIR'!$E$18-'Ejercicio 3 - TIR'!$C$18)*('Ejercicio 3 - TIR'!$D$18-'Ejercicio 3 - TIR'!$C$18)*J863),'Ejercicio 3 - TIR'!$E$18-SQRT(('Ejercicio 3 - TIR'!$E$18-'Ejercicio 3 - TIR'!$C$18)*('Ejercicio 3 - TIR'!$E$18-'Ejercicio 3 - TIR'!$D$18)*(1-J863)))</f>
        <v>41199.6273428256</v>
      </c>
      <c r="L863" s="17">
        <f ca="1" t="shared" si="6420"/>
        <v>0.30949202536155</v>
      </c>
      <c r="M863" s="18">
        <f ca="1">IF(L863&lt;=('Ejercicio 3 - TIR'!$D$18-'Ejercicio 3 - TIR'!$C$18)/('Ejercicio 3 - TIR'!$E$18-'Ejercicio 3 - TIR'!$C$18),'Ejercicio 3 - TIR'!$C$18+SQRT(('Ejercicio 3 - TIR'!$E$18-'Ejercicio 3 - TIR'!$C$18)*('Ejercicio 3 - TIR'!$D$18-'Ejercicio 3 - TIR'!$C$18)*L863),'Ejercicio 3 - TIR'!$E$18-SQRT(('Ejercicio 3 - TIR'!$E$18-'Ejercicio 3 - TIR'!$C$18)*('Ejercicio 3 - TIR'!$E$18-'Ejercicio 3 - TIR'!$D$18)*(1-L863)))</f>
        <v>36813.5015817297</v>
      </c>
      <c r="N863" s="17">
        <f ca="1" t="shared" ref="N863:R863" si="6421">RAND()</f>
        <v>0.34909356973939</v>
      </c>
      <c r="O863" s="18">
        <f ca="1">IF(N863&lt;=('Ejercicio 3 - TIR'!$D$18-'Ejercicio 3 - TIR'!$C$18)/('Ejercicio 3 - TIR'!$E$18-'Ejercicio 3 - TIR'!$C$18),'Ejercicio 3 - TIR'!$C$18+SQRT(('Ejercicio 3 - TIR'!$E$18-'Ejercicio 3 - TIR'!$C$18)*('Ejercicio 3 - TIR'!$D$18-'Ejercicio 3 - TIR'!$C$18)*N863),'Ejercicio 3 - TIR'!$E$18-SQRT(('Ejercicio 3 - TIR'!$E$18-'Ejercicio 3 - TIR'!$C$18)*('Ejercicio 3 - TIR'!$E$18-'Ejercicio 3 - TIR'!$D$18)*(1-N863)))</f>
        <v>37236.2998459785</v>
      </c>
      <c r="P863" s="17">
        <f ca="1" t="shared" si="6421"/>
        <v>0.108209727783593</v>
      </c>
      <c r="Q863" s="19">
        <f ca="1">IF(P863&lt;=('Ejercicio 3 - TIR'!$D$22-'Ejercicio 3 - TIR'!$C$22)/('Ejercicio 3 - TIR'!$E$22-'Ejercicio 3 - TIR'!$C$22),'Ejercicio 3 - TIR'!$C$22+SQRT(('Ejercicio 3 - TIR'!$E$22-'Ejercicio 3 - TIR'!$C$22)*('Ejercicio 3 - TIR'!$D$22-'Ejercicio 3 - TIR'!$C$22)*P863),'Ejercicio 3 - TIR'!$E$22-SQRT(('Ejercicio 3 - TIR'!$E$22-'Ejercicio 3 - TIR'!$C$22)*('Ejercicio 3 - TIR'!$E$22-'Ejercicio 3 - TIR'!$D$22)*(1-P863)))</f>
        <v>0.13395627135056</v>
      </c>
      <c r="R863" s="17">
        <f ca="1" t="shared" si="6421"/>
        <v>0.902177906429682</v>
      </c>
      <c r="S863" s="19">
        <f ca="1">IF(R863&lt;=('Ejercicio 3 - TIR'!$D$23-'Ejercicio 3 - TIR'!$C$23)/('Ejercicio 3 - TIR'!$E$23-'Ejercicio 3 - TIR'!$C$23),'Ejercicio 3 - TIR'!$C$23+SQRT(('Ejercicio 3 - TIR'!$E$23-'Ejercicio 3 - TIR'!$C$23)*('Ejercicio 3 - TIR'!$D$23-'Ejercicio 3 - TIR'!$C$23)*R863),'Ejercicio 3 - TIR'!$E$23-SQRT(('Ejercicio 3 - TIR'!$E$23-'Ejercicio 3 - TIR'!$C$23)*('Ejercicio 3 - TIR'!$E$23-'Ejercicio 3 - TIR'!$D$23)*(1-R863)))</f>
        <v>0.166730494793453</v>
      </c>
      <c r="T863" s="17">
        <f ca="1" t="shared" ref="T863:X863" si="6422">RAND()</f>
        <v>0.823828573379227</v>
      </c>
      <c r="U863" s="19">
        <f ca="1">IF(T863&lt;=('Ejercicio 3 - TIR'!$D$24-'Ejercicio 3 - TIR'!$C$24)/('Ejercicio 3 - TIR'!$E$24-'Ejercicio 3 - TIR'!$C$24),'Ejercicio 3 - TIR'!$C$24+SQRT(('Ejercicio 3 - TIR'!$E$24-'Ejercicio 3 - TIR'!$C$24)*('Ejercicio 3 - TIR'!$D$24-'Ejercicio 3 - TIR'!$C$24)*T863),'Ejercicio 3 - TIR'!$E$24-SQRT(('Ejercicio 3 - TIR'!$E$24-'Ejercicio 3 - TIR'!$C$24)*('Ejercicio 3 - TIR'!$E$24-'Ejercicio 3 - TIR'!$D$24)*(1-T863)))</f>
        <v>0.197790092423917</v>
      </c>
      <c r="V863" s="17">
        <f ca="1" t="shared" si="6422"/>
        <v>0.364340354641507</v>
      </c>
      <c r="W863" s="19">
        <f ca="1">IF(V863&lt;=('Ejercicio 3 - TIR'!$D$25-'Ejercicio 3 - TIR'!$C$25)/('Ejercicio 3 - TIR'!$E$25-'Ejercicio 3 - TIR'!$C$25),'Ejercicio 3 - TIR'!$C$25+SQRT(('Ejercicio 3 - TIR'!$E$25-'Ejercicio 3 - TIR'!$C$25)*('Ejercicio 3 - TIR'!$D$25-'Ejercicio 3 - TIR'!$C$25)*V863),'Ejercicio 3 - TIR'!$E$25-SQRT(('Ejercicio 3 - TIR'!$E$25-'Ejercicio 3 - TIR'!$C$25)*('Ejercicio 3 - TIR'!$E$25-'Ejercicio 3 - TIR'!$D$25)*(1-V863)))</f>
        <v>0.202832121536423</v>
      </c>
      <c r="X863" s="17">
        <f ca="1" t="shared" si="6422"/>
        <v>0.122008065486588</v>
      </c>
      <c r="Y863" s="19">
        <f ca="1">IF(X863&lt;=('Ejercicio 3 - TIR'!$D$26-'Ejercicio 3 - TIR'!$C$26)/('Ejercicio 3 - TIR'!$E$26-'Ejercicio 3 - TIR'!$C$26),'Ejercicio 3 - TIR'!$C$26+SQRT(('Ejercicio 3 - TIR'!$E$26-'Ejercicio 3 - TIR'!$C$26)*('Ejercicio 3 - TIR'!$D$26-'Ejercicio 3 - TIR'!$C$26)*X863),'Ejercicio 3 - TIR'!$E$26-SQRT(('Ejercicio 3 - TIR'!$E$26-'Ejercicio 3 - TIR'!$C$26)*('Ejercicio 3 - TIR'!$E$26-'Ejercicio 3 - TIR'!$D$26)*(1-X863)))</f>
        <v>0.208149980077504</v>
      </c>
      <c r="Z863" s="17">
        <f ca="1" t="shared" si="6192"/>
        <v>1.13395627135056</v>
      </c>
      <c r="AA863" s="17">
        <f ca="1" t="shared" si="6193"/>
        <v>1.32302136154698</v>
      </c>
      <c r="AB863" s="17">
        <f ca="1" t="shared" si="6194"/>
        <v>1.58470187892617</v>
      </c>
      <c r="AC863" s="17">
        <f ca="1" t="shared" si="6195"/>
        <v>1.90613032303152</v>
      </c>
      <c r="AD863" s="17">
        <f ca="1" t="shared" si="6196"/>
        <v>2.30289131179566</v>
      </c>
      <c r="AE863" s="16">
        <f ca="1" t="shared" si="6197"/>
        <v>3544.14379597336</v>
      </c>
      <c r="AF863" s="16">
        <f ca="1" t="shared" si="6198"/>
        <v>4135.06064469514</v>
      </c>
      <c r="AG863" s="16">
        <f ca="1" t="shared" si="6199"/>
        <v>4952.93467178789</v>
      </c>
      <c r="AH863" s="16">
        <f ca="1" t="shared" si="6200"/>
        <v>5957.54891909794</v>
      </c>
      <c r="AI863" s="16">
        <f ca="1" t="shared" si="6201"/>
        <v>7197.61260791893</v>
      </c>
      <c r="AJ863" s="18">
        <f ca="1" t="shared" si="6202"/>
        <v>43895.2808030408</v>
      </c>
      <c r="AK863" s="18">
        <f ca="1" t="shared" si="6203"/>
        <v>54055.3735267089</v>
      </c>
      <c r="AL863" s="18">
        <f ca="1" t="shared" si="6204"/>
        <v>65289.1268612337</v>
      </c>
      <c r="AM863" s="18">
        <f ca="1" t="shared" si="6205"/>
        <v>70171.3316619038</v>
      </c>
      <c r="AN863" s="18">
        <f ca="1" t="shared" si="6206"/>
        <v>85751.151398722</v>
      </c>
      <c r="AO863" s="18">
        <f ca="1">C863/'Ejercicio 3 - TIR'!$D$7</f>
        <v>16357.1455248503</v>
      </c>
      <c r="AP863" s="18">
        <f ca="1" t="shared" si="6207"/>
        <v>27538.1352781906</v>
      </c>
      <c r="AQ863" s="18">
        <f ca="1" t="shared" si="6208"/>
        <v>37698.2280018586</v>
      </c>
      <c r="AR863" s="18">
        <f ca="1" t="shared" si="6209"/>
        <v>48931.9813363835</v>
      </c>
      <c r="AS863" s="18">
        <f ca="1" t="shared" si="6210"/>
        <v>53814.1861370536</v>
      </c>
      <c r="AT863" s="18">
        <f ca="1" t="shared" si="6211"/>
        <v>69394.0058738717</v>
      </c>
      <c r="AU863" s="18">
        <f ca="1">AP863*'Ejercicio 3 - TIR'!$D$5</f>
        <v>13769.0676390953</v>
      </c>
      <c r="AV863" s="18">
        <f ca="1">AQ863*'Ejercicio 3 - TIR'!$D$5</f>
        <v>18849.1140009293</v>
      </c>
      <c r="AW863" s="18">
        <f ca="1">AR863*'Ejercicio 3 - TIR'!$D$5</f>
        <v>24465.9906681917</v>
      </c>
      <c r="AX863" s="18">
        <f ca="1">AS863*'Ejercicio 3 - TIR'!$D$5</f>
        <v>26907.0930685268</v>
      </c>
      <c r="AY863" s="18">
        <f ca="1">AT863*'Ejercicio 3 - TIR'!$D$5</f>
        <v>34697.0029369359</v>
      </c>
      <c r="AZ863" s="18">
        <f ca="1" t="shared" ref="AZ863:BD863" si="6423">AJ863-AU863-AE863</f>
        <v>26582.0693679722</v>
      </c>
      <c r="BA863" s="18">
        <f ca="1" t="shared" si="6423"/>
        <v>31071.1988810844</v>
      </c>
      <c r="BB863" s="18">
        <f ca="1" t="shared" si="6423"/>
        <v>35870.2015212541</v>
      </c>
      <c r="BC863" s="18">
        <f ca="1" t="shared" si="6423"/>
        <v>37306.6896742791</v>
      </c>
      <c r="BD863" s="18">
        <f ca="1" t="shared" si="6423"/>
        <v>43856.5358538672</v>
      </c>
      <c r="BE863" s="18">
        <f ca="1" t="shared" ref="BE863:BI863" si="6424">AZ863/Z863</f>
        <v>23441.882230884</v>
      </c>
      <c r="BF863" s="18">
        <f ca="1" t="shared" si="6424"/>
        <v>23485.0319005837</v>
      </c>
      <c r="BG863" s="18">
        <f ca="1" t="shared" si="6424"/>
        <v>22635.2994202042</v>
      </c>
      <c r="BH863" s="18">
        <f ca="1" t="shared" si="6424"/>
        <v>19571.9512058054</v>
      </c>
      <c r="BI863" s="18">
        <f ca="1" t="shared" si="6424"/>
        <v>19044.118855818</v>
      </c>
      <c r="BJ863" s="18">
        <f ca="1" t="shared" si="6214"/>
        <v>60928.6737620695</v>
      </c>
      <c r="BK863" s="18">
        <f ca="1" t="shared" si="6215"/>
        <v>37668.7283149549</v>
      </c>
      <c r="BL863" s="18">
        <f ca="1" t="shared" si="6216"/>
        <v>98597.4020770244</v>
      </c>
      <c r="BM863" s="18">
        <f ca="1">BK863*'Ejercicio 3 - TIR'!$D$5</f>
        <v>18834.3641574775</v>
      </c>
      <c r="BN863" s="18">
        <f ca="1" t="shared" si="6217"/>
        <v>79763.037919547</v>
      </c>
      <c r="BO863" s="18">
        <f ca="1" t="shared" si="6218"/>
        <v>34636.0410111376</v>
      </c>
      <c r="BP863" s="18">
        <f ca="1" t="shared" si="6219"/>
        <v>-108243.195872964</v>
      </c>
      <c r="BQ863" s="18">
        <f ca="1" t="shared" ref="BQ863:BT863" si="6425">BE863</f>
        <v>23441.882230884</v>
      </c>
      <c r="BR863" s="18">
        <f ca="1" t="shared" si="6425"/>
        <v>23485.0319005837</v>
      </c>
      <c r="BS863" s="18">
        <f ca="1" t="shared" si="6425"/>
        <v>22635.2994202042</v>
      </c>
      <c r="BT863" s="18">
        <f ca="1" t="shared" si="6425"/>
        <v>19571.9512058054</v>
      </c>
      <c r="BU863" s="18">
        <f ca="1" t="shared" si="6221"/>
        <v>53680.1598669556</v>
      </c>
      <c r="BV863" s="20">
        <f ca="1" t="shared" si="6222"/>
        <v>8.76706000044349</v>
      </c>
    </row>
    <row r="864" ht="15" customHeight="1" spans="1:74">
      <c r="A864" s="16">
        <v>863</v>
      </c>
      <c r="B864" s="17">
        <f ca="1" t="shared" ref="B864:F864" si="6426">RAND()</f>
        <v>0.0933028470259618</v>
      </c>
      <c r="C864" s="18">
        <f ca="1">IF(B864&lt;=('Ejercicio 3 - TIR'!$D$13-'Ejercicio 3 - TIR'!$C$13)/('Ejercicio 3 - TIR'!$E$13-'Ejercicio 3 - TIR'!$C$13),'Ejercicio 3 - TIR'!$C$13+SQRT(('Ejercicio 3 - TIR'!$E$13-'Ejercicio 3 - TIR'!$C$13)*('Ejercicio 3 - TIR'!$D$13-'Ejercicio 3 - TIR'!$C$13)*B864),'Ejercicio 3 - TIR'!$E$13-SQRT(('Ejercicio 3 - TIR'!$E$13-'Ejercicio 3 - TIR'!$C$13)*('Ejercicio 3 - TIR'!$E$13-'Ejercicio 3 - TIR'!$D$13)*(1-B864)))</f>
        <v>66109.102946455</v>
      </c>
      <c r="D864" s="17">
        <f ca="1" t="shared" si="6426"/>
        <v>0.312630128039496</v>
      </c>
      <c r="E864" s="18">
        <f ca="1">IF(D864&lt;=('Ejercicio 3 - TIR'!$D$14-'Ejercicio 3 - TIR'!$C$14)/('Ejercicio 3 - TIR'!$E$14-'Ejercicio 3 - TIR'!$C$14),'Ejercicio 3 - TIR'!$C$14+SQRT(('Ejercicio 3 - TIR'!$E$14-'Ejercicio 3 - TIR'!$C$14)*('Ejercicio 3 - TIR'!$D$14-'Ejercicio 3 - TIR'!$C$14)*D864),'Ejercicio 3 - TIR'!$E$14-SQRT(('Ejercicio 3 - TIR'!$E$14-'Ejercicio 3 - TIR'!$C$14)*('Ejercicio 3 - TIR'!$E$14-'Ejercicio 3 - TIR'!$D$14)*(1-D864)))</f>
        <v>29842.2370453089</v>
      </c>
      <c r="F864" s="17">
        <f ca="1" t="shared" si="6426"/>
        <v>0.901888565482142</v>
      </c>
      <c r="G864" s="18">
        <f ca="1">IF(F864&lt;=('Ejercicio 3 - TIR'!$D$18-'Ejercicio 3 - TIR'!$C$18)/('Ejercicio 3 - TIR'!$E$18-'Ejercicio 3 - TIR'!$C$18),'Ejercicio 3 - TIR'!$C$18+SQRT(('Ejercicio 3 - TIR'!$E$18-'Ejercicio 3 - TIR'!$C$18)*('Ejercicio 3 - TIR'!$D$18-'Ejercicio 3 - TIR'!$C$18)*F864),'Ejercicio 3 - TIR'!$E$18-SQRT(('Ejercicio 3 - TIR'!$E$18-'Ejercicio 3 - TIR'!$C$18)*('Ejercicio 3 - TIR'!$E$18-'Ejercicio 3 - TIR'!$D$18)*(1-F864)))</f>
        <v>42287.3707240319</v>
      </c>
      <c r="H864" s="17">
        <f ca="1" t="shared" ref="H864:L864" si="6427">RAND()</f>
        <v>0.365276404535498</v>
      </c>
      <c r="I864" s="18">
        <f ca="1">IF(H864&lt;=('Ejercicio 3 - TIR'!$D$18-'Ejercicio 3 - TIR'!$C$18)/('Ejercicio 3 - TIR'!$E$18-'Ejercicio 3 - TIR'!$C$18),'Ejercicio 3 - TIR'!$C$18+SQRT(('Ejercicio 3 - TIR'!$E$18-'Ejercicio 3 - TIR'!$C$18)*('Ejercicio 3 - TIR'!$D$18-'Ejercicio 3 - TIR'!$C$18)*H864),'Ejercicio 3 - TIR'!$E$18-SQRT(('Ejercicio 3 - TIR'!$E$18-'Ejercicio 3 - TIR'!$C$18)*('Ejercicio 3 - TIR'!$E$18-'Ejercicio 3 - TIR'!$D$18)*(1-H864)))</f>
        <v>37402.1254164142</v>
      </c>
      <c r="J864" s="17">
        <f ca="1" t="shared" si="6427"/>
        <v>0.509342293142528</v>
      </c>
      <c r="K864" s="18">
        <f ca="1">IF(J864&lt;=('Ejercicio 3 - TIR'!$D$18-'Ejercicio 3 - TIR'!$C$18)/('Ejercicio 3 - TIR'!$E$18-'Ejercicio 3 - TIR'!$C$18),'Ejercicio 3 - TIR'!$C$18+SQRT(('Ejercicio 3 - TIR'!$E$18-'Ejercicio 3 - TIR'!$C$18)*('Ejercicio 3 - TIR'!$D$18-'Ejercicio 3 - TIR'!$C$18)*J864),'Ejercicio 3 - TIR'!$E$18-SQRT(('Ejercicio 3 - TIR'!$E$18-'Ejercicio 3 - TIR'!$C$18)*('Ejercicio 3 - TIR'!$E$18-'Ejercicio 3 - TIR'!$D$18)*(1-J864)))</f>
        <v>38740.7862330216</v>
      </c>
      <c r="L864" s="17">
        <f ca="1" t="shared" si="6427"/>
        <v>0.567197309202006</v>
      </c>
      <c r="M864" s="18">
        <f ca="1">IF(L864&lt;=('Ejercicio 3 - TIR'!$D$18-'Ejercicio 3 - TIR'!$C$18)/('Ejercicio 3 - TIR'!$E$18-'Ejercicio 3 - TIR'!$C$18),'Ejercicio 3 - TIR'!$C$18+SQRT(('Ejercicio 3 - TIR'!$E$18-'Ejercicio 3 - TIR'!$C$18)*('Ejercicio 3 - TIR'!$D$18-'Ejercicio 3 - TIR'!$C$18)*L864),'Ejercicio 3 - TIR'!$E$18-SQRT(('Ejercicio 3 - TIR'!$E$18-'Ejercicio 3 - TIR'!$C$18)*('Ejercicio 3 - TIR'!$E$18-'Ejercicio 3 - TIR'!$D$18)*(1-L864)))</f>
        <v>39223.8601669963</v>
      </c>
      <c r="N864" s="17">
        <f ca="1" t="shared" ref="N864:R864" si="6428">RAND()</f>
        <v>0.370658345246704</v>
      </c>
      <c r="O864" s="18">
        <f ca="1">IF(N864&lt;=('Ejercicio 3 - TIR'!$D$18-'Ejercicio 3 - TIR'!$C$18)/('Ejercicio 3 - TIR'!$E$18-'Ejercicio 3 - TIR'!$C$18),'Ejercicio 3 - TIR'!$C$18+SQRT(('Ejercicio 3 - TIR'!$E$18-'Ejercicio 3 - TIR'!$C$18)*('Ejercicio 3 - TIR'!$D$18-'Ejercicio 3 - TIR'!$C$18)*N864),'Ejercicio 3 - TIR'!$E$18-SQRT(('Ejercicio 3 - TIR'!$E$18-'Ejercicio 3 - TIR'!$C$18)*('Ejercicio 3 - TIR'!$E$18-'Ejercicio 3 - TIR'!$D$18)*(1-N864)))</f>
        <v>37456.4570532529</v>
      </c>
      <c r="P864" s="17">
        <f ca="1" t="shared" si="6428"/>
        <v>0.826954095507996</v>
      </c>
      <c r="Q864" s="19">
        <f ca="1">IF(P864&lt;=('Ejercicio 3 - TIR'!$D$22-'Ejercicio 3 - TIR'!$C$22)/('Ejercicio 3 - TIR'!$E$22-'Ejercicio 3 - TIR'!$C$22),'Ejercicio 3 - TIR'!$C$22+SQRT(('Ejercicio 3 - TIR'!$E$22-'Ejercicio 3 - TIR'!$C$22)*('Ejercicio 3 - TIR'!$D$22-'Ejercicio 3 - TIR'!$C$22)*P864),'Ejercicio 3 - TIR'!$E$22-SQRT(('Ejercicio 3 - TIR'!$E$22-'Ejercicio 3 - TIR'!$C$22)*('Ejercicio 3 - TIR'!$E$22-'Ejercicio 3 - TIR'!$D$22)*(1-P864)))</f>
        <v>0.162351129552133</v>
      </c>
      <c r="R864" s="17">
        <f ca="1" t="shared" si="6428"/>
        <v>0.870202232486931</v>
      </c>
      <c r="S864" s="19">
        <f ca="1">IF(R864&lt;=('Ejercicio 3 - TIR'!$D$23-'Ejercicio 3 - TIR'!$C$23)/('Ejercicio 3 - TIR'!$E$23-'Ejercicio 3 - TIR'!$C$23),'Ejercicio 3 - TIR'!$C$23+SQRT(('Ejercicio 3 - TIR'!$E$23-'Ejercicio 3 - TIR'!$C$23)*('Ejercicio 3 - TIR'!$D$23-'Ejercicio 3 - TIR'!$C$23)*R864),'Ejercicio 3 - TIR'!$E$23-SQRT(('Ejercicio 3 - TIR'!$E$23-'Ejercicio 3 - TIR'!$C$23)*('Ejercicio 3 - TIR'!$E$23-'Ejercicio 3 - TIR'!$D$23)*(1-R864)))</f>
        <v>0.164714844406303</v>
      </c>
      <c r="T864" s="17">
        <f ca="1" t="shared" ref="T864:X864" si="6429">RAND()</f>
        <v>0.437313095444755</v>
      </c>
      <c r="U864" s="19">
        <f ca="1">IF(T864&lt;=('Ejercicio 3 - TIR'!$D$24-'Ejercicio 3 - TIR'!$C$24)/('Ejercicio 3 - TIR'!$E$24-'Ejercicio 3 - TIR'!$C$24),'Ejercicio 3 - TIR'!$C$24+SQRT(('Ejercicio 3 - TIR'!$E$24-'Ejercicio 3 - TIR'!$C$24)*('Ejercicio 3 - TIR'!$D$24-'Ejercicio 3 - TIR'!$C$24)*T864),'Ejercicio 3 - TIR'!$E$24-SQRT(('Ejercicio 3 - TIR'!$E$24-'Ejercicio 3 - TIR'!$C$24)*('Ejercicio 3 - TIR'!$E$24-'Ejercicio 3 - TIR'!$D$24)*(1-T864)))</f>
        <v>0.180307137508682</v>
      </c>
      <c r="V864" s="17">
        <f ca="1" t="shared" si="6429"/>
        <v>0.675825673520023</v>
      </c>
      <c r="W864" s="19">
        <f ca="1">IF(V864&lt;=('Ejercicio 3 - TIR'!$D$25-'Ejercicio 3 - TIR'!$C$25)/('Ejercicio 3 - TIR'!$E$25-'Ejercicio 3 - TIR'!$C$25),'Ejercicio 3 - TIR'!$C$25+SQRT(('Ejercicio 3 - TIR'!$E$25-'Ejercicio 3 - TIR'!$C$25)*('Ejercicio 3 - TIR'!$D$25-'Ejercicio 3 - TIR'!$C$25)*V864),'Ejercicio 3 - TIR'!$E$25-SQRT(('Ejercicio 3 - TIR'!$E$25-'Ejercicio 3 - TIR'!$C$25)*('Ejercicio 3 - TIR'!$E$25-'Ejercicio 3 - TIR'!$D$25)*(1-V864)))</f>
        <v>0.216316025432263</v>
      </c>
      <c r="X864" s="17">
        <f ca="1" t="shared" si="6429"/>
        <v>0.231391038924334</v>
      </c>
      <c r="Y864" s="19">
        <f ca="1">IF(X864&lt;=('Ejercicio 3 - TIR'!$D$26-'Ejercicio 3 - TIR'!$C$26)/('Ejercicio 3 - TIR'!$E$26-'Ejercicio 3 - TIR'!$C$26),'Ejercicio 3 - TIR'!$C$26+SQRT(('Ejercicio 3 - TIR'!$E$26-'Ejercicio 3 - TIR'!$C$26)*('Ejercicio 3 - TIR'!$D$26-'Ejercicio 3 - TIR'!$C$26)*X864),'Ejercicio 3 - TIR'!$E$26-SQRT(('Ejercicio 3 - TIR'!$E$26-'Ejercicio 3 - TIR'!$C$26)*('Ejercicio 3 - TIR'!$E$26-'Ejercicio 3 - TIR'!$D$26)*(1-X864)))</f>
        <v>0.214995115624772</v>
      </c>
      <c r="Z864" s="17">
        <f ca="1" t="shared" si="6192"/>
        <v>1.16235112955213</v>
      </c>
      <c r="AA864" s="17">
        <f ca="1" t="shared" si="6193"/>
        <v>1.3538076150018</v>
      </c>
      <c r="AB864" s="17">
        <f ca="1" t="shared" si="6194"/>
        <v>1.59790879080023</v>
      </c>
      <c r="AC864" s="17">
        <f ca="1" t="shared" si="6195"/>
        <v>1.94356206942941</v>
      </c>
      <c r="AD864" s="17">
        <f ca="1" t="shared" si="6196"/>
        <v>2.36141842127031</v>
      </c>
      <c r="AE864" s="16">
        <f ca="1" t="shared" si="6197"/>
        <v>4844.9208926684</v>
      </c>
      <c r="AF864" s="16">
        <f ca="1" t="shared" si="6198"/>
        <v>5642.95128366512</v>
      </c>
      <c r="AG864" s="16">
        <f ca="1" t="shared" si="6199"/>
        <v>6660.41567672372</v>
      </c>
      <c r="AH864" s="16">
        <f ca="1" t="shared" si="6200"/>
        <v>8101.17032363934</v>
      </c>
      <c r="AI864" s="16">
        <f ca="1" t="shared" si="6201"/>
        <v>9842.88237406615</v>
      </c>
      <c r="AJ864" s="18">
        <f ca="1" t="shared" si="6202"/>
        <v>49152.7731268682</v>
      </c>
      <c r="AK864" s="18">
        <f ca="1" t="shared" si="6203"/>
        <v>50635.282205994</v>
      </c>
      <c r="AL864" s="18">
        <f ca="1" t="shared" si="6204"/>
        <v>61904.2428842578</v>
      </c>
      <c r="AM864" s="18">
        <f ca="1" t="shared" si="6205"/>
        <v>76234.0068371773</v>
      </c>
      <c r="AN864" s="18">
        <f ca="1" t="shared" si="6206"/>
        <v>88450.3676810718</v>
      </c>
      <c r="AO864" s="18">
        <f ca="1">C864/'Ejercicio 3 - TIR'!$D$7</f>
        <v>13221.820589291</v>
      </c>
      <c r="AP864" s="18">
        <f ca="1" t="shared" si="6207"/>
        <v>35930.9525375772</v>
      </c>
      <c r="AQ864" s="18">
        <f ca="1" t="shared" si="6208"/>
        <v>37413.461616703</v>
      </c>
      <c r="AR864" s="18">
        <f ca="1" t="shared" si="6209"/>
        <v>48682.4222949668</v>
      </c>
      <c r="AS864" s="18">
        <f ca="1" t="shared" si="6210"/>
        <v>63012.1862478863</v>
      </c>
      <c r="AT864" s="18">
        <f ca="1" t="shared" si="6211"/>
        <v>75228.5470917808</v>
      </c>
      <c r="AU864" s="18">
        <f ca="1">AP864*'Ejercicio 3 - TIR'!$D$5</f>
        <v>17965.4762687886</v>
      </c>
      <c r="AV864" s="18">
        <f ca="1">AQ864*'Ejercicio 3 - TIR'!$D$5</f>
        <v>18706.7308083515</v>
      </c>
      <c r="AW864" s="18">
        <f ca="1">AR864*'Ejercicio 3 - TIR'!$D$5</f>
        <v>24341.2111474834</v>
      </c>
      <c r="AX864" s="18">
        <f ca="1">AS864*'Ejercicio 3 - TIR'!$D$5</f>
        <v>31506.0931239431</v>
      </c>
      <c r="AY864" s="18">
        <f ca="1">AT864*'Ejercicio 3 - TIR'!$D$5</f>
        <v>37614.2735458904</v>
      </c>
      <c r="AZ864" s="18">
        <f ca="1" t="shared" ref="AZ864:BD864" si="6430">AJ864-AU864-AE864</f>
        <v>26342.3759654112</v>
      </c>
      <c r="BA864" s="18">
        <f ca="1" t="shared" si="6430"/>
        <v>26285.6001139774</v>
      </c>
      <c r="BB864" s="18">
        <f ca="1" t="shared" si="6430"/>
        <v>30902.6160600507</v>
      </c>
      <c r="BC864" s="18">
        <f ca="1" t="shared" si="6430"/>
        <v>36626.7433895948</v>
      </c>
      <c r="BD864" s="18">
        <f ca="1" t="shared" si="6430"/>
        <v>40993.2117611152</v>
      </c>
      <c r="BE864" s="18">
        <f ca="1" t="shared" ref="BE864:BI864" si="6431">AZ864/Z864</f>
        <v>22663.0105960849</v>
      </c>
      <c r="BF864" s="18">
        <f ca="1" t="shared" si="6431"/>
        <v>19416.0527852714</v>
      </c>
      <c r="BG864" s="18">
        <f ca="1" t="shared" si="6431"/>
        <v>19339.4117599007</v>
      </c>
      <c r="BH864" s="18">
        <f ca="1" t="shared" si="6431"/>
        <v>18845.1626864418</v>
      </c>
      <c r="BI864" s="18">
        <f ca="1" t="shared" si="6431"/>
        <v>17359.5714304046</v>
      </c>
      <c r="BJ864" s="18">
        <f ca="1" t="shared" si="6214"/>
        <v>70470.0082907078</v>
      </c>
      <c r="BK864" s="18">
        <f ca="1" t="shared" si="6215"/>
        <v>31222.2507022828</v>
      </c>
      <c r="BL864" s="18">
        <f ca="1" t="shared" si="6216"/>
        <v>101692.258992991</v>
      </c>
      <c r="BM864" s="18">
        <f ca="1">BK864*'Ejercicio 3 - TIR'!$D$5</f>
        <v>15611.1253511414</v>
      </c>
      <c r="BN864" s="18">
        <f ca="1" t="shared" si="6217"/>
        <v>86081.1336418492</v>
      </c>
      <c r="BO864" s="18">
        <f ca="1" t="shared" si="6218"/>
        <v>36453.1473399544</v>
      </c>
      <c r="BP864" s="18">
        <f ca="1" t="shared" si="6219"/>
        <v>-95951.3399917639</v>
      </c>
      <c r="BQ864" s="18">
        <f ca="1" t="shared" ref="BQ864:BT864" si="6432">BE864</f>
        <v>22663.0105960849</v>
      </c>
      <c r="BR864" s="18">
        <f ca="1" t="shared" si="6432"/>
        <v>19416.0527852714</v>
      </c>
      <c r="BS864" s="18">
        <f ca="1" t="shared" si="6432"/>
        <v>19339.4117599007</v>
      </c>
      <c r="BT864" s="18">
        <f ca="1" t="shared" si="6432"/>
        <v>18845.1626864418</v>
      </c>
      <c r="BU864" s="18">
        <f ca="1" t="shared" si="6221"/>
        <v>53812.718770359</v>
      </c>
      <c r="BV864" s="20">
        <f ca="1" t="shared" si="6222"/>
        <v>10.5349324659918</v>
      </c>
    </row>
    <row r="865" ht="15" customHeight="1" spans="1:74">
      <c r="A865" s="16">
        <v>864</v>
      </c>
      <c r="B865" s="17">
        <f ca="1" t="shared" ref="B865:F865" si="6433">RAND()</f>
        <v>0.233976618450926</v>
      </c>
      <c r="C865" s="18">
        <f ca="1">IF(B865&lt;=('Ejercicio 3 - TIR'!$D$13-'Ejercicio 3 - TIR'!$C$13)/('Ejercicio 3 - TIR'!$E$13-'Ejercicio 3 - TIR'!$C$13),'Ejercicio 3 - TIR'!$C$13+SQRT(('Ejercicio 3 - TIR'!$E$13-'Ejercicio 3 - TIR'!$C$13)*('Ejercicio 3 - TIR'!$D$13-'Ejercicio 3 - TIR'!$C$13)*B865),'Ejercicio 3 - TIR'!$E$13-SQRT(('Ejercicio 3 - TIR'!$E$13-'Ejercicio 3 - TIR'!$C$13)*('Ejercicio 3 - TIR'!$E$13-'Ejercicio 3 - TIR'!$D$13)*(1-B865)))</f>
        <v>69674.2259318444</v>
      </c>
      <c r="D865" s="17">
        <f ca="1" t="shared" si="6433"/>
        <v>0.700804019914541</v>
      </c>
      <c r="E865" s="18">
        <f ca="1">IF(D865&lt;=('Ejercicio 3 - TIR'!$D$14-'Ejercicio 3 - TIR'!$C$14)/('Ejercicio 3 - TIR'!$E$14-'Ejercicio 3 - TIR'!$C$14),'Ejercicio 3 - TIR'!$C$14+SQRT(('Ejercicio 3 - TIR'!$E$14-'Ejercicio 3 - TIR'!$C$14)*('Ejercicio 3 - TIR'!$D$14-'Ejercicio 3 - TIR'!$C$14)*D865),'Ejercicio 3 - TIR'!$E$14-SQRT(('Ejercicio 3 - TIR'!$E$14-'Ejercicio 3 - TIR'!$C$14)*('Ejercicio 3 - TIR'!$E$14-'Ejercicio 3 - TIR'!$D$14)*(1-D865)))</f>
        <v>33300.7913144298</v>
      </c>
      <c r="F865" s="17">
        <f ca="1" t="shared" si="6433"/>
        <v>0.934905681755518</v>
      </c>
      <c r="G865" s="18">
        <f ca="1">IF(F865&lt;=('Ejercicio 3 - TIR'!$D$18-'Ejercicio 3 - TIR'!$C$18)/('Ejercicio 3 - TIR'!$E$18-'Ejercicio 3 - TIR'!$C$18),'Ejercicio 3 - TIR'!$C$18+SQRT(('Ejercicio 3 - TIR'!$E$18-'Ejercicio 3 - TIR'!$C$18)*('Ejercicio 3 - TIR'!$D$18-'Ejercicio 3 - TIR'!$C$18)*F865),'Ejercicio 3 - TIR'!$E$18-SQRT(('Ejercicio 3 - TIR'!$E$18-'Ejercicio 3 - TIR'!$C$18)*('Ejercicio 3 - TIR'!$E$18-'Ejercicio 3 - TIR'!$D$18)*(1-F865)))</f>
        <v>42790.4584483798</v>
      </c>
      <c r="H865" s="17">
        <f ca="1" t="shared" ref="H865:L865" si="6434">RAND()</f>
        <v>0.820868214174663</v>
      </c>
      <c r="I865" s="18">
        <f ca="1">IF(H865&lt;=('Ejercicio 3 - TIR'!$D$18-'Ejercicio 3 - TIR'!$C$18)/('Ejercicio 3 - TIR'!$E$18-'Ejercicio 3 - TIR'!$C$18),'Ejercicio 3 - TIR'!$C$18+SQRT(('Ejercicio 3 - TIR'!$E$18-'Ejercicio 3 - TIR'!$C$18)*('Ejercicio 3 - TIR'!$D$18-'Ejercicio 3 - TIR'!$C$18)*H865),'Ejercicio 3 - TIR'!$E$18-SQRT(('Ejercicio 3 - TIR'!$E$18-'Ejercicio 3 - TIR'!$C$18)*('Ejercicio 3 - TIR'!$E$18-'Ejercicio 3 - TIR'!$D$18)*(1-H865)))</f>
        <v>41334.6372707602</v>
      </c>
      <c r="J865" s="17">
        <f ca="1" t="shared" si="6434"/>
        <v>0.41477413851881</v>
      </c>
      <c r="K865" s="18">
        <f ca="1">IF(J865&lt;=('Ejercicio 3 - TIR'!$D$18-'Ejercicio 3 - TIR'!$C$18)/('Ejercicio 3 - TIR'!$E$18-'Ejercicio 3 - TIR'!$C$18),'Ejercicio 3 - TIR'!$C$18+SQRT(('Ejercicio 3 - TIR'!$E$18-'Ejercicio 3 - TIR'!$C$18)*('Ejercicio 3 - TIR'!$D$18-'Ejercicio 3 - TIR'!$C$18)*J865),'Ejercicio 3 - TIR'!$E$18-SQRT(('Ejercicio 3 - TIR'!$E$18-'Ejercicio 3 - TIR'!$C$18)*('Ejercicio 3 - TIR'!$E$18-'Ejercicio 3 - TIR'!$D$18)*(1-J865)))</f>
        <v>37887.7196183575</v>
      </c>
      <c r="L865" s="17">
        <f ca="1" t="shared" si="6434"/>
        <v>0.149651686237319</v>
      </c>
      <c r="M865" s="18">
        <f ca="1">IF(L865&lt;=('Ejercicio 3 - TIR'!$D$18-'Ejercicio 3 - TIR'!$C$18)/('Ejercicio 3 - TIR'!$E$18-'Ejercicio 3 - TIR'!$C$18),'Ejercicio 3 - TIR'!$C$18+SQRT(('Ejercicio 3 - TIR'!$E$18-'Ejercicio 3 - TIR'!$C$18)*('Ejercicio 3 - TIR'!$D$18-'Ejercicio 3 - TIR'!$C$18)*L865),'Ejercicio 3 - TIR'!$E$18-SQRT(('Ejercicio 3 - TIR'!$E$18-'Ejercicio 3 - TIR'!$C$18)*('Ejercicio 3 - TIR'!$E$18-'Ejercicio 3 - TIR'!$D$18)*(1-L865)))</f>
        <v>34737.9059652549</v>
      </c>
      <c r="N865" s="17">
        <f ca="1" t="shared" ref="N865:R865" si="6435">RAND()</f>
        <v>0.893251578478114</v>
      </c>
      <c r="O865" s="18">
        <f ca="1">IF(N865&lt;=('Ejercicio 3 - TIR'!$D$18-'Ejercicio 3 - TIR'!$C$18)/('Ejercicio 3 - TIR'!$E$18-'Ejercicio 3 - TIR'!$C$18),'Ejercicio 3 - TIR'!$C$18+SQRT(('Ejercicio 3 - TIR'!$E$18-'Ejercicio 3 - TIR'!$C$18)*('Ejercicio 3 - TIR'!$D$18-'Ejercicio 3 - TIR'!$C$18)*N865),'Ejercicio 3 - TIR'!$E$18-SQRT(('Ejercicio 3 - TIR'!$E$18-'Ejercicio 3 - TIR'!$C$18)*('Ejercicio 3 - TIR'!$E$18-'Ejercicio 3 - TIR'!$D$18)*(1-N865)))</f>
        <v>42170.4891563838</v>
      </c>
      <c r="P865" s="17">
        <f ca="1" t="shared" si="6435"/>
        <v>0.700969742680091</v>
      </c>
      <c r="Q865" s="19">
        <f ca="1">IF(P865&lt;=('Ejercicio 3 - TIR'!$D$22-'Ejercicio 3 - TIR'!$C$22)/('Ejercicio 3 - TIR'!$E$22-'Ejercicio 3 - TIR'!$C$22),'Ejercicio 3 - TIR'!$C$22+SQRT(('Ejercicio 3 - TIR'!$E$22-'Ejercicio 3 - TIR'!$C$22)*('Ejercicio 3 - TIR'!$D$22-'Ejercicio 3 - TIR'!$C$22)*P865),'Ejercicio 3 - TIR'!$E$22-SQRT(('Ejercicio 3 - TIR'!$E$22-'Ejercicio 3 - TIR'!$C$22)*('Ejercicio 3 - TIR'!$E$22-'Ejercicio 3 - TIR'!$D$22)*(1-P865)))</f>
        <v>0.156799688295718</v>
      </c>
      <c r="R865" s="17">
        <f ca="1" t="shared" si="6435"/>
        <v>0.0334476701779545</v>
      </c>
      <c r="S865" s="19">
        <f ca="1">IF(R865&lt;=('Ejercicio 3 - TIR'!$D$23-'Ejercicio 3 - TIR'!$C$23)/('Ejercicio 3 - TIR'!$E$23-'Ejercicio 3 - TIR'!$C$23),'Ejercicio 3 - TIR'!$C$23+SQRT(('Ejercicio 3 - TIR'!$E$23-'Ejercicio 3 - TIR'!$C$23)*('Ejercicio 3 - TIR'!$D$23-'Ejercicio 3 - TIR'!$C$23)*R865),'Ejercicio 3 - TIR'!$E$23-SQRT(('Ejercicio 3 - TIR'!$E$23-'Ejercicio 3 - TIR'!$C$23)*('Ejercicio 3 - TIR'!$E$23-'Ejercicio 3 - TIR'!$D$23)*(1-R865)))</f>
        <v>0.127759240060748</v>
      </c>
      <c r="T865" s="17">
        <f ca="1" t="shared" ref="T865:X865" si="6436">RAND()</f>
        <v>0.403166363962651</v>
      </c>
      <c r="U865" s="19">
        <f ca="1">IF(T865&lt;=('Ejercicio 3 - TIR'!$D$24-'Ejercicio 3 - TIR'!$C$24)/('Ejercicio 3 - TIR'!$E$24-'Ejercicio 3 - TIR'!$C$24),'Ejercicio 3 - TIR'!$C$24+SQRT(('Ejercicio 3 - TIR'!$E$24-'Ejercicio 3 - TIR'!$C$24)*('Ejercicio 3 - TIR'!$D$24-'Ejercicio 3 - TIR'!$C$24)*T865),'Ejercicio 3 - TIR'!$E$24-SQRT(('Ejercicio 3 - TIR'!$E$24-'Ejercicio 3 - TIR'!$C$24)*('Ejercicio 3 - TIR'!$E$24-'Ejercicio 3 - TIR'!$D$24)*(1-T865)))</f>
        <v>0.179097239805892</v>
      </c>
      <c r="V865" s="17">
        <f ca="1" t="shared" si="6436"/>
        <v>0.887970707546416</v>
      </c>
      <c r="W865" s="19">
        <f ca="1">IF(V865&lt;=('Ejercicio 3 - TIR'!$D$25-'Ejercicio 3 - TIR'!$C$25)/('Ejercicio 3 - TIR'!$E$25-'Ejercicio 3 - TIR'!$C$25),'Ejercicio 3 - TIR'!$C$25+SQRT(('Ejercicio 3 - TIR'!$E$25-'Ejercicio 3 - TIR'!$C$25)*('Ejercicio 3 - TIR'!$D$25-'Ejercicio 3 - TIR'!$C$25)*V865),'Ejercicio 3 - TIR'!$E$25-SQRT(('Ejercicio 3 - TIR'!$E$25-'Ejercicio 3 - TIR'!$C$25)*('Ejercicio 3 - TIR'!$E$25-'Ejercicio 3 - TIR'!$D$25)*(1-V865)))</f>
        <v>0.230198421184473</v>
      </c>
      <c r="X865" s="17">
        <f ca="1" t="shared" si="6436"/>
        <v>0.515561386983329</v>
      </c>
      <c r="Y865" s="19">
        <f ca="1">IF(X865&lt;=('Ejercicio 3 - TIR'!$D$26-'Ejercicio 3 - TIR'!$C$26)/('Ejercicio 3 - TIR'!$E$26-'Ejercicio 3 - TIR'!$C$26),'Ejercicio 3 - TIR'!$C$26+SQRT(('Ejercicio 3 - TIR'!$E$26-'Ejercicio 3 - TIR'!$C$26)*('Ejercicio 3 - TIR'!$D$26-'Ejercicio 3 - TIR'!$C$26)*X865),'Ejercicio 3 - TIR'!$E$26-SQRT(('Ejercicio 3 - TIR'!$E$26-'Ejercicio 3 - TIR'!$C$26)*('Ejercicio 3 - TIR'!$E$26-'Ejercicio 3 - TIR'!$D$26)*(1-X865)))</f>
        <v>0.228853460427024</v>
      </c>
      <c r="Z865" s="17">
        <f ca="1" t="shared" si="6192"/>
        <v>1.15679968829572</v>
      </c>
      <c r="AA865" s="17">
        <f ca="1" t="shared" si="6193"/>
        <v>1.30459153737489</v>
      </c>
      <c r="AB865" s="17">
        <f ca="1" t="shared" si="6194"/>
        <v>1.53824028079286</v>
      </c>
      <c r="AC865" s="17">
        <f ca="1" t="shared" si="6195"/>
        <v>1.89234076483373</v>
      </c>
      <c r="AD865" s="17">
        <f ca="1" t="shared" si="6196"/>
        <v>2.32540949717305</v>
      </c>
      <c r="AE865" s="16">
        <f ca="1" t="shared" si="6197"/>
        <v>5221.55369810336</v>
      </c>
      <c r="AF865" s="16">
        <f ca="1" t="shared" si="6198"/>
        <v>5888.65543050943</v>
      </c>
      <c r="AG865" s="16">
        <f ca="1" t="shared" si="6199"/>
        <v>6943.29736428164</v>
      </c>
      <c r="AH865" s="16">
        <f ca="1" t="shared" si="6200"/>
        <v>8541.63345535359</v>
      </c>
      <c r="AI865" s="16">
        <f ca="1" t="shared" si="6201"/>
        <v>10496.4158293105</v>
      </c>
      <c r="AJ865" s="18">
        <f ca="1" t="shared" si="6202"/>
        <v>49499.9889951166</v>
      </c>
      <c r="AK865" s="18">
        <f ca="1" t="shared" si="6203"/>
        <v>53924.8179838944</v>
      </c>
      <c r="AL865" s="18">
        <f ca="1" t="shared" si="6204"/>
        <v>58280.4164643432</v>
      </c>
      <c r="AM865" s="18">
        <f ca="1" t="shared" si="6205"/>
        <v>65735.9555430127</v>
      </c>
      <c r="AN865" s="18">
        <f ca="1" t="shared" si="6206"/>
        <v>98063.6559846882</v>
      </c>
      <c r="AO865" s="18">
        <f ca="1">C865/'Ejercicio 3 - TIR'!$D$7</f>
        <v>13934.8451863689</v>
      </c>
      <c r="AP865" s="18">
        <f ca="1" t="shared" si="6207"/>
        <v>35565.1438087478</v>
      </c>
      <c r="AQ865" s="18">
        <f ca="1" t="shared" si="6208"/>
        <v>39989.9727975256</v>
      </c>
      <c r="AR865" s="18">
        <f ca="1" t="shared" si="6209"/>
        <v>44345.5712779744</v>
      </c>
      <c r="AS865" s="18">
        <f ca="1" t="shared" si="6210"/>
        <v>51801.1103566438</v>
      </c>
      <c r="AT865" s="18">
        <f ca="1" t="shared" si="6211"/>
        <v>84128.8107983193</v>
      </c>
      <c r="AU865" s="18">
        <f ca="1">AP865*'Ejercicio 3 - TIR'!$D$5</f>
        <v>17782.5719043739</v>
      </c>
      <c r="AV865" s="18">
        <f ca="1">AQ865*'Ejercicio 3 - TIR'!$D$5</f>
        <v>19994.9863987628</v>
      </c>
      <c r="AW865" s="18">
        <f ca="1">AR865*'Ejercicio 3 - TIR'!$D$5</f>
        <v>22172.7856389872</v>
      </c>
      <c r="AX865" s="18">
        <f ca="1">AS865*'Ejercicio 3 - TIR'!$D$5</f>
        <v>25900.5551783219</v>
      </c>
      <c r="AY865" s="18">
        <f ca="1">AT865*'Ejercicio 3 - TIR'!$D$5</f>
        <v>42064.4053991597</v>
      </c>
      <c r="AZ865" s="18">
        <f ca="1" t="shared" ref="AZ865:BD865" si="6437">AJ865-AU865-AE865</f>
        <v>26495.8633926394</v>
      </c>
      <c r="BA865" s="18">
        <f ca="1" t="shared" si="6437"/>
        <v>28041.1761546222</v>
      </c>
      <c r="BB865" s="18">
        <f ca="1" t="shared" si="6437"/>
        <v>29164.3334610744</v>
      </c>
      <c r="BC865" s="18">
        <f ca="1" t="shared" si="6437"/>
        <v>31293.7669093372</v>
      </c>
      <c r="BD865" s="18">
        <f ca="1" t="shared" si="6437"/>
        <v>45502.8347562181</v>
      </c>
      <c r="BE865" s="18">
        <f ca="1" t="shared" ref="BE865:BI865" si="6438">AZ865/Z865</f>
        <v>22904.4523963134</v>
      </c>
      <c r="BF865" s="18">
        <f ca="1" t="shared" si="6438"/>
        <v>21494.2189576417</v>
      </c>
      <c r="BG865" s="18">
        <f ca="1" t="shared" si="6438"/>
        <v>18959.5434635493</v>
      </c>
      <c r="BH865" s="18">
        <f ca="1" t="shared" si="6438"/>
        <v>16537.0674726689</v>
      </c>
      <c r="BI865" s="18">
        <f ca="1" t="shared" si="6438"/>
        <v>19567.6653129416</v>
      </c>
      <c r="BJ865" s="18">
        <f ca="1" t="shared" si="6214"/>
        <v>77437.976385953</v>
      </c>
      <c r="BK865" s="18">
        <f ca="1" t="shared" si="6215"/>
        <v>32404.2213380184</v>
      </c>
      <c r="BL865" s="18">
        <f ca="1" t="shared" si="6216"/>
        <v>109842.197723971</v>
      </c>
      <c r="BM865" s="18">
        <f ca="1">BK865*'Ejercicio 3 - TIR'!$D$5</f>
        <v>16202.1106690092</v>
      </c>
      <c r="BN865" s="18">
        <f ca="1" t="shared" si="6217"/>
        <v>93640.0870549622</v>
      </c>
      <c r="BO865" s="18">
        <f ca="1" t="shared" si="6218"/>
        <v>40268.2139076143</v>
      </c>
      <c r="BP865" s="18">
        <f ca="1" t="shared" si="6219"/>
        <v>-102975.017246274</v>
      </c>
      <c r="BQ865" s="18">
        <f ca="1" t="shared" ref="BQ865:BT865" si="6439">BE865</f>
        <v>22904.4523963134</v>
      </c>
      <c r="BR865" s="18">
        <f ca="1" t="shared" si="6439"/>
        <v>21494.2189576417</v>
      </c>
      <c r="BS865" s="18">
        <f ca="1" t="shared" si="6439"/>
        <v>18959.5434635493</v>
      </c>
      <c r="BT865" s="18">
        <f ca="1" t="shared" si="6439"/>
        <v>16537.0674726689</v>
      </c>
      <c r="BU865" s="18">
        <f ca="1" t="shared" si="6221"/>
        <v>59835.8792205558</v>
      </c>
      <c r="BV865" s="20">
        <f ca="1" t="shared" si="6222"/>
        <v>9.44192503003467</v>
      </c>
    </row>
    <row r="866" ht="15" customHeight="1" spans="1:74">
      <c r="A866" s="16">
        <v>865</v>
      </c>
      <c r="B866" s="17">
        <f ca="1" t="shared" ref="B866:F866" si="6440">RAND()</f>
        <v>0.338280957052363</v>
      </c>
      <c r="C866" s="18">
        <f ca="1">IF(B866&lt;=('Ejercicio 3 - TIR'!$D$13-'Ejercicio 3 - TIR'!$C$13)/('Ejercicio 3 - TIR'!$E$13-'Ejercicio 3 - TIR'!$C$13),'Ejercicio 3 - TIR'!$C$13+SQRT(('Ejercicio 3 - TIR'!$E$13-'Ejercicio 3 - TIR'!$C$13)*('Ejercicio 3 - TIR'!$D$13-'Ejercicio 3 - TIR'!$C$13)*B866),'Ejercicio 3 - TIR'!$E$13-SQRT(('Ejercicio 3 - TIR'!$E$13-'Ejercicio 3 - TIR'!$C$13)*('Ejercicio 3 - TIR'!$E$13-'Ejercicio 3 - TIR'!$D$13)*(1-B866)))</f>
        <v>71820.8791560637</v>
      </c>
      <c r="D866" s="17">
        <f ca="1" t="shared" si="6440"/>
        <v>0.540695352526686</v>
      </c>
      <c r="E866" s="18">
        <f ca="1">IF(D866&lt;=('Ejercicio 3 - TIR'!$D$14-'Ejercicio 3 - TIR'!$C$14)/('Ejercicio 3 - TIR'!$E$14-'Ejercicio 3 - TIR'!$C$14),'Ejercicio 3 - TIR'!$C$14+SQRT(('Ejercicio 3 - TIR'!$E$14-'Ejercicio 3 - TIR'!$C$14)*('Ejercicio 3 - TIR'!$D$14-'Ejercicio 3 - TIR'!$C$14)*D866),'Ejercicio 3 - TIR'!$E$14-SQRT(('Ejercicio 3 - TIR'!$E$14-'Ejercicio 3 - TIR'!$C$14)*('Ejercicio 3 - TIR'!$E$14-'Ejercicio 3 - TIR'!$D$14)*(1-D866)))</f>
        <v>31699.6568070352</v>
      </c>
      <c r="F866" s="17">
        <f ca="1" t="shared" si="6440"/>
        <v>0.803598585007349</v>
      </c>
      <c r="G866" s="18">
        <f ca="1">IF(F866&lt;=('Ejercicio 3 - TIR'!$D$18-'Ejercicio 3 - TIR'!$C$18)/('Ejercicio 3 - TIR'!$E$18-'Ejercicio 3 - TIR'!$C$18),'Ejercicio 3 - TIR'!$C$18+SQRT(('Ejercicio 3 - TIR'!$E$18-'Ejercicio 3 - TIR'!$C$18)*('Ejercicio 3 - TIR'!$D$18-'Ejercicio 3 - TIR'!$C$18)*F866),'Ejercicio 3 - TIR'!$E$18-SQRT(('Ejercicio 3 - TIR'!$E$18-'Ejercicio 3 - TIR'!$C$18)*('Ejercicio 3 - TIR'!$E$18-'Ejercicio 3 - TIR'!$D$18)*(1-F866)))</f>
        <v>41162.0179619429</v>
      </c>
      <c r="H866" s="17">
        <f ca="1" t="shared" ref="H866:L866" si="6441">RAND()</f>
        <v>0.300397344667076</v>
      </c>
      <c r="I866" s="18">
        <f ca="1">IF(H866&lt;=('Ejercicio 3 - TIR'!$D$18-'Ejercicio 3 - TIR'!$C$18)/('Ejercicio 3 - TIR'!$E$18-'Ejercicio 3 - TIR'!$C$18),'Ejercicio 3 - TIR'!$C$18+SQRT(('Ejercicio 3 - TIR'!$E$18-'Ejercicio 3 - TIR'!$C$18)*('Ejercicio 3 - TIR'!$D$18-'Ejercicio 3 - TIR'!$C$18)*H866),'Ejercicio 3 - TIR'!$E$18-SQRT(('Ejercicio 3 - TIR'!$E$18-'Ejercicio 3 - TIR'!$C$18)*('Ejercicio 3 - TIR'!$E$18-'Ejercicio 3 - TIR'!$D$18)*(1-H866)))</f>
        <v>36712.6449109171</v>
      </c>
      <c r="J866" s="17">
        <f ca="1" t="shared" si="6441"/>
        <v>0.239331173873729</v>
      </c>
      <c r="K866" s="18">
        <f ca="1">IF(J866&lt;=('Ejercicio 3 - TIR'!$D$18-'Ejercicio 3 - TIR'!$C$18)/('Ejercicio 3 - TIR'!$E$18-'Ejercicio 3 - TIR'!$C$18),'Ejercicio 3 - TIR'!$C$18+SQRT(('Ejercicio 3 - TIR'!$E$18-'Ejercicio 3 - TIR'!$C$18)*('Ejercicio 3 - TIR'!$D$18-'Ejercicio 3 - TIR'!$C$18)*J866),'Ejercicio 3 - TIR'!$E$18-SQRT(('Ejercicio 3 - TIR'!$E$18-'Ejercicio 3 - TIR'!$C$18)*('Ejercicio 3 - TIR'!$E$18-'Ejercicio 3 - TIR'!$D$18)*(1-J866)))</f>
        <v>35991.6338407032</v>
      </c>
      <c r="L866" s="17">
        <f ca="1" t="shared" si="6441"/>
        <v>0.207750385268106</v>
      </c>
      <c r="M866" s="18">
        <f ca="1">IF(L866&lt;=('Ejercicio 3 - TIR'!$D$18-'Ejercicio 3 - TIR'!$C$18)/('Ejercicio 3 - TIR'!$E$18-'Ejercicio 3 - TIR'!$C$18),'Ejercicio 3 - TIR'!$C$18+SQRT(('Ejercicio 3 - TIR'!$E$18-'Ejercicio 3 - TIR'!$C$18)*('Ejercicio 3 - TIR'!$D$18-'Ejercicio 3 - TIR'!$C$18)*L866),'Ejercicio 3 - TIR'!$E$18-SQRT(('Ejercicio 3 - TIR'!$E$18-'Ejercicio 3 - TIR'!$C$18)*('Ejercicio 3 - TIR'!$E$18-'Ejercicio 3 - TIR'!$D$18)*(1-L866)))</f>
        <v>35582.3433959419</v>
      </c>
      <c r="N866" s="17">
        <f ca="1" t="shared" ref="N866:R866" si="6442">RAND()</f>
        <v>0.193139028716512</v>
      </c>
      <c r="O866" s="18">
        <f ca="1">IF(N866&lt;=('Ejercicio 3 - TIR'!$D$18-'Ejercicio 3 - TIR'!$C$18)/('Ejercicio 3 - TIR'!$E$18-'Ejercicio 3 - TIR'!$C$18),'Ejercicio 3 - TIR'!$C$18+SQRT(('Ejercicio 3 - TIR'!$E$18-'Ejercicio 3 - TIR'!$C$18)*('Ejercicio 3 - TIR'!$D$18-'Ejercicio 3 - TIR'!$C$18)*N866),'Ejercicio 3 - TIR'!$E$18-SQRT(('Ejercicio 3 - TIR'!$E$18-'Ejercicio 3 - TIR'!$C$18)*('Ejercicio 3 - TIR'!$E$18-'Ejercicio 3 - TIR'!$D$18)*(1-N866)))</f>
        <v>35382.4580172517</v>
      </c>
      <c r="P866" s="17">
        <f ca="1" t="shared" si="6442"/>
        <v>0.966067241157966</v>
      </c>
      <c r="Q866" s="19">
        <f ca="1">IF(P866&lt;=('Ejercicio 3 - TIR'!$D$22-'Ejercicio 3 - TIR'!$C$22)/('Ejercicio 3 - TIR'!$E$22-'Ejercicio 3 - TIR'!$C$22),'Ejercicio 3 - TIR'!$C$22+SQRT(('Ejercicio 3 - TIR'!$E$22-'Ejercicio 3 - TIR'!$C$22)*('Ejercicio 3 - TIR'!$D$22-'Ejercicio 3 - TIR'!$C$22)*P866),'Ejercicio 3 - TIR'!$E$22-SQRT(('Ejercicio 3 - TIR'!$E$22-'Ejercicio 3 - TIR'!$C$22)*('Ejercicio 3 - TIR'!$E$22-'Ejercicio 3 - TIR'!$D$22)*(1-P866)))</f>
        <v>0.172184696684347</v>
      </c>
      <c r="R866" s="17">
        <f ca="1" t="shared" si="6442"/>
        <v>0.0876600710928426</v>
      </c>
      <c r="S866" s="19">
        <f ca="1">IF(R866&lt;=('Ejercicio 3 - TIR'!$D$23-'Ejercicio 3 - TIR'!$C$23)/('Ejercicio 3 - TIR'!$E$23-'Ejercicio 3 - TIR'!$C$23),'Ejercicio 3 - TIR'!$C$23+SQRT(('Ejercicio 3 - TIR'!$E$23-'Ejercicio 3 - TIR'!$C$23)*('Ejercicio 3 - TIR'!$D$23-'Ejercicio 3 - TIR'!$C$23)*R866),'Ejercicio 3 - TIR'!$E$23-SQRT(('Ejercicio 3 - TIR'!$E$23-'Ejercicio 3 - TIR'!$C$23)*('Ejercicio 3 - TIR'!$E$23-'Ejercicio 3 - TIR'!$D$23)*(1-R866)))</f>
        <v>0.132561374445781</v>
      </c>
      <c r="T866" s="17">
        <f ca="1" t="shared" ref="T866:X866" si="6443">RAND()</f>
        <v>0.197006370350159</v>
      </c>
      <c r="U866" s="19">
        <f ca="1">IF(T866&lt;=('Ejercicio 3 - TIR'!$D$24-'Ejercicio 3 - TIR'!$C$24)/('Ejercicio 3 - TIR'!$E$24-'Ejercicio 3 - TIR'!$C$24),'Ejercicio 3 - TIR'!$C$24+SQRT(('Ejercicio 3 - TIR'!$E$24-'Ejercicio 3 - TIR'!$C$24)*('Ejercicio 3 - TIR'!$D$24-'Ejercicio 3 - TIR'!$C$24)*T866),'Ejercicio 3 - TIR'!$E$24-SQRT(('Ejercicio 3 - TIR'!$E$24-'Ejercicio 3 - TIR'!$C$24)*('Ejercicio 3 - TIR'!$E$24-'Ejercicio 3 - TIR'!$D$24)*(1-T866)))</f>
        <v>0.170339945371985</v>
      </c>
      <c r="V866" s="17">
        <f ca="1" t="shared" si="6443"/>
        <v>0.67111300940602</v>
      </c>
      <c r="W866" s="19">
        <f ca="1">IF(V866&lt;=('Ejercicio 3 - TIR'!$D$25-'Ejercicio 3 - TIR'!$C$25)/('Ejercicio 3 - TIR'!$E$25-'Ejercicio 3 - TIR'!$C$25),'Ejercicio 3 - TIR'!$C$25+SQRT(('Ejercicio 3 - TIR'!$E$25-'Ejercicio 3 - TIR'!$C$25)*('Ejercicio 3 - TIR'!$D$25-'Ejercicio 3 - TIR'!$C$25)*V866),'Ejercicio 3 - TIR'!$E$25-SQRT(('Ejercicio 3 - TIR'!$E$25-'Ejercicio 3 - TIR'!$C$25)*('Ejercicio 3 - TIR'!$E$25-'Ejercicio 3 - TIR'!$D$25)*(1-V866)))</f>
        <v>0.216072069513763</v>
      </c>
      <c r="X866" s="17">
        <f ca="1" t="shared" si="6443"/>
        <v>0.0873904165242334</v>
      </c>
      <c r="Y866" s="19">
        <f ca="1">IF(X866&lt;=('Ejercicio 3 - TIR'!$D$26-'Ejercicio 3 - TIR'!$C$26)/('Ejercicio 3 - TIR'!$E$26-'Ejercicio 3 - TIR'!$C$26),'Ejercicio 3 - TIR'!$C$26+SQRT(('Ejercicio 3 - TIR'!$E$26-'Ejercicio 3 - TIR'!$C$26)*('Ejercicio 3 - TIR'!$D$26-'Ejercicio 3 - TIR'!$C$26)*X866),'Ejercicio 3 - TIR'!$E$26-SQRT(('Ejercicio 3 - TIR'!$E$26-'Ejercicio 3 - TIR'!$C$26)*('Ejercicio 3 - TIR'!$E$26-'Ejercicio 3 - TIR'!$D$26)*(1-X866)))</f>
        <v>0.20536079830658</v>
      </c>
      <c r="Z866" s="17">
        <f ca="1" t="shared" si="6192"/>
        <v>1.17218469668435</v>
      </c>
      <c r="AA866" s="17">
        <f ca="1" t="shared" si="6193"/>
        <v>1.32757111118113</v>
      </c>
      <c r="AB866" s="17">
        <f ca="1" t="shared" si="6194"/>
        <v>1.55370950173715</v>
      </c>
      <c r="AC866" s="17">
        <f ca="1" t="shared" si="6195"/>
        <v>1.8894227292007</v>
      </c>
      <c r="AD866" s="17">
        <f ca="1" t="shared" si="6196"/>
        <v>2.27743608920795</v>
      </c>
      <c r="AE866" s="16">
        <f ca="1" t="shared" si="6197"/>
        <v>5458.19579231724</v>
      </c>
      <c r="AF866" s="16">
        <f ca="1" t="shared" si="6198"/>
        <v>6181.741728541</v>
      </c>
      <c r="AG866" s="16">
        <f ca="1" t="shared" si="6199"/>
        <v>7234.73927688439</v>
      </c>
      <c r="AH866" s="16">
        <f ca="1" t="shared" si="6200"/>
        <v>8797.9643648333</v>
      </c>
      <c r="AI866" s="16">
        <f ca="1" t="shared" si="6201"/>
        <v>10604.7213502683</v>
      </c>
      <c r="AJ866" s="18">
        <f ca="1" t="shared" si="6202"/>
        <v>48249.4875396357</v>
      </c>
      <c r="AK866" s="18">
        <f ca="1" t="shared" si="6203"/>
        <v>48738.6467987846</v>
      </c>
      <c r="AL866" s="18">
        <f ca="1" t="shared" si="6204"/>
        <v>55920.543481345</v>
      </c>
      <c r="AM866" s="18">
        <f ca="1" t="shared" si="6205"/>
        <v>67230.088370517</v>
      </c>
      <c r="AN866" s="18">
        <f ca="1" t="shared" si="6206"/>
        <v>80581.2868133742</v>
      </c>
      <c r="AO866" s="18">
        <f ca="1">C866/'Ejercicio 3 - TIR'!$D$7</f>
        <v>14364.1758312127</v>
      </c>
      <c r="AP866" s="18">
        <f ca="1" t="shared" si="6207"/>
        <v>33885.311708423</v>
      </c>
      <c r="AQ866" s="18">
        <f ca="1" t="shared" si="6208"/>
        <v>34374.4709675719</v>
      </c>
      <c r="AR866" s="18">
        <f ca="1" t="shared" si="6209"/>
        <v>41556.3676501323</v>
      </c>
      <c r="AS866" s="18">
        <f ca="1" t="shared" si="6210"/>
        <v>52865.9125393042</v>
      </c>
      <c r="AT866" s="18">
        <f ca="1" t="shared" si="6211"/>
        <v>66217.1109821614</v>
      </c>
      <c r="AU866" s="18">
        <f ca="1">AP866*'Ejercicio 3 - TIR'!$D$5</f>
        <v>16942.6558542115</v>
      </c>
      <c r="AV866" s="18">
        <f ca="1">AQ866*'Ejercicio 3 - TIR'!$D$5</f>
        <v>17187.235483786</v>
      </c>
      <c r="AW866" s="18">
        <f ca="1">AR866*'Ejercicio 3 - TIR'!$D$5</f>
        <v>20778.1838250661</v>
      </c>
      <c r="AX866" s="18">
        <f ca="1">AS866*'Ejercicio 3 - TIR'!$D$5</f>
        <v>26432.9562696521</v>
      </c>
      <c r="AY866" s="18">
        <f ca="1">AT866*'Ejercicio 3 - TIR'!$D$5</f>
        <v>33108.5554910807</v>
      </c>
      <c r="AZ866" s="18">
        <f ca="1" t="shared" ref="AZ866:BD866" si="6444">AJ866-AU866-AE866</f>
        <v>25848.635893107</v>
      </c>
      <c r="BA866" s="18">
        <f ca="1" t="shared" si="6444"/>
        <v>25369.6695864577</v>
      </c>
      <c r="BB866" s="18">
        <f ca="1" t="shared" si="6444"/>
        <v>27907.6203793945</v>
      </c>
      <c r="BC866" s="18">
        <f ca="1" t="shared" si="6444"/>
        <v>31999.1677360315</v>
      </c>
      <c r="BD866" s="18">
        <f ca="1" t="shared" si="6444"/>
        <v>36868.0099720251</v>
      </c>
      <c r="BE866" s="18">
        <f ca="1" t="shared" ref="BE866:BI866" si="6445">AZ866/Z866</f>
        <v>22051.6749333298</v>
      </c>
      <c r="BF866" s="18">
        <f ca="1" t="shared" si="6445"/>
        <v>19109.838541068</v>
      </c>
      <c r="BG866" s="18">
        <f ca="1" t="shared" si="6445"/>
        <v>17961.9294006967</v>
      </c>
      <c r="BH866" s="18">
        <f ca="1" t="shared" si="6445"/>
        <v>16935.9493995123</v>
      </c>
      <c r="BI866" s="18">
        <f ca="1" t="shared" si="6445"/>
        <v>16188.3840107439</v>
      </c>
      <c r="BJ866" s="18">
        <f ca="1" t="shared" si="6214"/>
        <v>72193.9424278485</v>
      </c>
      <c r="BK866" s="18">
        <f ca="1" t="shared" si="6215"/>
        <v>32713.4924297325</v>
      </c>
      <c r="BL866" s="18">
        <f ca="1" t="shared" si="6216"/>
        <v>104907.434857581</v>
      </c>
      <c r="BM866" s="18">
        <f ca="1">BK866*'Ejercicio 3 - TIR'!$D$5</f>
        <v>16356.7462148663</v>
      </c>
      <c r="BN866" s="18">
        <f ca="1" t="shared" si="6217"/>
        <v>88550.6886427147</v>
      </c>
      <c r="BO866" s="18">
        <f ca="1" t="shared" si="6218"/>
        <v>38881.7447226416</v>
      </c>
      <c r="BP866" s="18">
        <f ca="1" t="shared" si="6219"/>
        <v>-103520.535963099</v>
      </c>
      <c r="BQ866" s="18">
        <f ca="1" t="shared" ref="BQ866:BT866" si="6446">BE866</f>
        <v>22051.6749333298</v>
      </c>
      <c r="BR866" s="18">
        <f ca="1" t="shared" si="6446"/>
        <v>19109.838541068</v>
      </c>
      <c r="BS866" s="18">
        <f ca="1" t="shared" si="6446"/>
        <v>17961.9294006967</v>
      </c>
      <c r="BT866" s="18">
        <f ca="1" t="shared" si="6446"/>
        <v>16935.9493995123</v>
      </c>
      <c r="BU866" s="18">
        <f ca="1" t="shared" si="6221"/>
        <v>55070.1287333855</v>
      </c>
      <c r="BV866" s="20">
        <f ca="1" t="shared" si="6222"/>
        <v>7.1946984788346</v>
      </c>
    </row>
    <row r="867" ht="15" customHeight="1" spans="1:74">
      <c r="A867" s="16">
        <v>866</v>
      </c>
      <c r="B867" s="17">
        <f ca="1" t="shared" ref="B867:F867" si="6447">RAND()</f>
        <v>0.525323189806298</v>
      </c>
      <c r="C867" s="18">
        <f ca="1">IF(B867&lt;=('Ejercicio 3 - TIR'!$D$13-'Ejercicio 3 - TIR'!$C$13)/('Ejercicio 3 - TIR'!$E$13-'Ejercicio 3 - TIR'!$C$13),'Ejercicio 3 - TIR'!$C$13+SQRT(('Ejercicio 3 - TIR'!$E$13-'Ejercicio 3 - TIR'!$C$13)*('Ejercicio 3 - TIR'!$D$13-'Ejercicio 3 - TIR'!$C$13)*B867),'Ejercicio 3 - TIR'!$E$13-SQRT(('Ejercicio 3 - TIR'!$E$13-'Ejercicio 3 - TIR'!$C$13)*('Ejercicio 3 - TIR'!$E$13-'Ejercicio 3 - TIR'!$D$13)*(1-B867)))</f>
        <v>76133.4507682312</v>
      </c>
      <c r="D867" s="17">
        <f ca="1" t="shared" si="6447"/>
        <v>0.519949038934736</v>
      </c>
      <c r="E867" s="18">
        <f ca="1">IF(D867&lt;=('Ejercicio 3 - TIR'!$D$14-'Ejercicio 3 - TIR'!$C$14)/('Ejercicio 3 - TIR'!$E$14-'Ejercicio 3 - TIR'!$C$14),'Ejercicio 3 - TIR'!$C$14+SQRT(('Ejercicio 3 - TIR'!$E$14-'Ejercicio 3 - TIR'!$C$14)*('Ejercicio 3 - TIR'!$D$14-'Ejercicio 3 - TIR'!$C$14)*D867),'Ejercicio 3 - TIR'!$E$14-SQRT(('Ejercicio 3 - TIR'!$E$14-'Ejercicio 3 - TIR'!$C$14)*('Ejercicio 3 - TIR'!$E$14-'Ejercicio 3 - TIR'!$D$14)*(1-D867)))</f>
        <v>31514.2682012811</v>
      </c>
      <c r="F867" s="17">
        <f ca="1" t="shared" si="6447"/>
        <v>0.112953338026268</v>
      </c>
      <c r="G867" s="18">
        <f ca="1">IF(F867&lt;=('Ejercicio 3 - TIR'!$D$18-'Ejercicio 3 - TIR'!$C$18)/('Ejercicio 3 - TIR'!$E$18-'Ejercicio 3 - TIR'!$C$18),'Ejercicio 3 - TIR'!$C$18+SQRT(('Ejercicio 3 - TIR'!$E$18-'Ejercicio 3 - TIR'!$C$18)*('Ejercicio 3 - TIR'!$D$18-'Ejercicio 3 - TIR'!$C$18)*F867),'Ejercicio 3 - TIR'!$E$18-SQRT(('Ejercicio 3 - TIR'!$E$18-'Ejercicio 3 - TIR'!$C$18)*('Ejercicio 3 - TIR'!$E$18-'Ejercicio 3 - TIR'!$D$18)*(1-F867)))</f>
        <v>34116.1876419741</v>
      </c>
      <c r="H867" s="17">
        <f ca="1" t="shared" ref="H867:L867" si="6448">RAND()</f>
        <v>0.153635718316827</v>
      </c>
      <c r="I867" s="18">
        <f ca="1">IF(H867&lt;=('Ejercicio 3 - TIR'!$D$18-'Ejercicio 3 - TIR'!$C$18)/('Ejercicio 3 - TIR'!$E$18-'Ejercicio 3 - TIR'!$C$18),'Ejercicio 3 - TIR'!$C$18+SQRT(('Ejercicio 3 - TIR'!$E$18-'Ejercicio 3 - TIR'!$C$18)*('Ejercicio 3 - TIR'!$D$18-'Ejercicio 3 - TIR'!$C$18)*H867),'Ejercicio 3 - TIR'!$E$18-SQRT(('Ejercicio 3 - TIR'!$E$18-'Ejercicio 3 - TIR'!$C$18)*('Ejercicio 3 - TIR'!$E$18-'Ejercicio 3 - TIR'!$D$18)*(1-H867)))</f>
        <v>34800.558066259</v>
      </c>
      <c r="J867" s="17">
        <f ca="1" t="shared" si="6448"/>
        <v>0.800362864428361</v>
      </c>
      <c r="K867" s="18">
        <f ca="1">IF(J867&lt;=('Ejercicio 3 - TIR'!$D$18-'Ejercicio 3 - TIR'!$C$18)/('Ejercicio 3 - TIR'!$E$18-'Ejercicio 3 - TIR'!$C$18),'Ejercicio 3 - TIR'!$C$18+SQRT(('Ejercicio 3 - TIR'!$E$18-'Ejercicio 3 - TIR'!$C$18)*('Ejercicio 3 - TIR'!$D$18-'Ejercicio 3 - TIR'!$C$18)*J867),'Ejercicio 3 - TIR'!$E$18-SQRT(('Ejercicio 3 - TIR'!$E$18-'Ejercicio 3 - TIR'!$C$18)*('Ejercicio 3 - TIR'!$E$18-'Ejercicio 3 - TIR'!$D$18)*(1-J867)))</f>
        <v>41130.5316685786</v>
      </c>
      <c r="L867" s="17">
        <f ca="1" t="shared" si="6448"/>
        <v>0.75613772203758</v>
      </c>
      <c r="M867" s="18">
        <f ca="1">IF(L867&lt;=('Ejercicio 3 - TIR'!$D$18-'Ejercicio 3 - TIR'!$C$18)/('Ejercicio 3 - TIR'!$E$18-'Ejercicio 3 - TIR'!$C$18),'Ejercicio 3 - TIR'!$C$18+SQRT(('Ejercicio 3 - TIR'!$E$18-'Ejercicio 3 - TIR'!$C$18)*('Ejercicio 3 - TIR'!$D$18-'Ejercicio 3 - TIR'!$C$18)*L867),'Ejercicio 3 - TIR'!$E$18-SQRT(('Ejercicio 3 - TIR'!$E$18-'Ejercicio 3 - TIR'!$C$18)*('Ejercicio 3 - TIR'!$E$18-'Ejercicio 3 - TIR'!$D$18)*(1-L867)))</f>
        <v>40723.3575263787</v>
      </c>
      <c r="N867" s="17">
        <f ca="1" t="shared" ref="N867:R867" si="6449">RAND()</f>
        <v>0.449928190750177</v>
      </c>
      <c r="O867" s="18">
        <f ca="1">IF(N867&lt;=('Ejercicio 3 - TIR'!$D$18-'Ejercicio 3 - TIR'!$C$18)/('Ejercicio 3 - TIR'!$E$18-'Ejercicio 3 - TIR'!$C$18),'Ejercicio 3 - TIR'!$C$18+SQRT(('Ejercicio 3 - TIR'!$E$18-'Ejercicio 3 - TIR'!$C$18)*('Ejercicio 3 - TIR'!$D$18-'Ejercicio 3 - TIR'!$C$18)*N867),'Ejercicio 3 - TIR'!$E$18-SQRT(('Ejercicio 3 - TIR'!$E$18-'Ejercicio 3 - TIR'!$C$18)*('Ejercicio 3 - TIR'!$E$18-'Ejercicio 3 - TIR'!$D$18)*(1-N867)))</f>
        <v>38215.1828106578</v>
      </c>
      <c r="P867" s="17">
        <f ca="1" t="shared" si="6449"/>
        <v>0.01350058617242</v>
      </c>
      <c r="Q867" s="19">
        <f ca="1">IF(P867&lt;=('Ejercicio 3 - TIR'!$D$22-'Ejercicio 3 - TIR'!$C$22)/('Ejercicio 3 - TIR'!$E$22-'Ejercicio 3 - TIR'!$C$22),'Ejercicio 3 - TIR'!$C$22+SQRT(('Ejercicio 3 - TIR'!$E$22-'Ejercicio 3 - TIR'!$C$22)*('Ejercicio 3 - TIR'!$D$22-'Ejercicio 3 - TIR'!$C$22)*P867),'Ejercicio 3 - TIR'!$E$22-SQRT(('Ejercicio 3 - TIR'!$E$22-'Ejercicio 3 - TIR'!$C$22)*('Ejercicio 3 - TIR'!$E$22-'Ejercicio 3 - TIR'!$D$22)*(1-P867)))</f>
        <v>0.124929610036337</v>
      </c>
      <c r="R867" s="17">
        <f ca="1" t="shared" si="6449"/>
        <v>0.766529151633197</v>
      </c>
      <c r="S867" s="19">
        <f ca="1">IF(R867&lt;=('Ejercicio 3 - TIR'!$D$23-'Ejercicio 3 - TIR'!$C$23)/('Ejercicio 3 - TIR'!$E$23-'Ejercicio 3 - TIR'!$C$23),'Ejercicio 3 - TIR'!$C$23+SQRT(('Ejercicio 3 - TIR'!$E$23-'Ejercicio 3 - TIR'!$C$23)*('Ejercicio 3 - TIR'!$D$23-'Ejercicio 3 - TIR'!$C$23)*R867),'Ejercicio 3 - TIR'!$E$23-SQRT(('Ejercicio 3 - TIR'!$E$23-'Ejercicio 3 - TIR'!$C$23)*('Ejercicio 3 - TIR'!$E$23-'Ejercicio 3 - TIR'!$D$23)*(1-R867)))</f>
        <v>0.159500060315692</v>
      </c>
      <c r="T867" s="17">
        <f ca="1" t="shared" ref="T867:X867" si="6450">RAND()</f>
        <v>0.590723682395431</v>
      </c>
      <c r="U867" s="19">
        <f ca="1">IF(T867&lt;=('Ejercicio 3 - TIR'!$D$24-'Ejercicio 3 - TIR'!$C$24)/('Ejercicio 3 - TIR'!$E$24-'Ejercicio 3 - TIR'!$C$24),'Ejercicio 3 - TIR'!$C$24+SQRT(('Ejercicio 3 - TIR'!$E$24-'Ejercicio 3 - TIR'!$C$24)*('Ejercicio 3 - TIR'!$D$24-'Ejercicio 3 - TIR'!$C$24)*T867),'Ejercicio 3 - TIR'!$E$24-SQRT(('Ejercicio 3 - TIR'!$E$24-'Ejercicio 3 - TIR'!$C$24)*('Ejercicio 3 - TIR'!$E$24-'Ejercicio 3 - TIR'!$D$24)*(1-T867)))</f>
        <v>0.186147766849249</v>
      </c>
      <c r="V867" s="17">
        <f ca="1" t="shared" si="6450"/>
        <v>0.300982318022687</v>
      </c>
      <c r="W867" s="19">
        <f ca="1">IF(V867&lt;=('Ejercicio 3 - TIR'!$D$25-'Ejercicio 3 - TIR'!$C$25)/('Ejercicio 3 - TIR'!$E$25-'Ejercicio 3 - TIR'!$C$25),'Ejercicio 3 - TIR'!$C$25+SQRT(('Ejercicio 3 - TIR'!$E$25-'Ejercicio 3 - TIR'!$C$25)*('Ejercicio 3 - TIR'!$D$25-'Ejercicio 3 - TIR'!$C$25)*V867),'Ejercicio 3 - TIR'!$E$25-SQRT(('Ejercicio 3 - TIR'!$E$25-'Ejercicio 3 - TIR'!$C$25)*('Ejercicio 3 - TIR'!$E$25-'Ejercicio 3 - TIR'!$D$25)*(1-V867)))</f>
        <v>0.200537267696572</v>
      </c>
      <c r="X867" s="17">
        <f ca="1" t="shared" si="6450"/>
        <v>0.217482810430101</v>
      </c>
      <c r="Y867" s="19">
        <f ca="1">IF(X867&lt;=('Ejercicio 3 - TIR'!$D$26-'Ejercicio 3 - TIR'!$C$26)/('Ejercicio 3 - TIR'!$E$26-'Ejercicio 3 - TIR'!$C$26),'Ejercicio 3 - TIR'!$C$26+SQRT(('Ejercicio 3 - TIR'!$E$26-'Ejercicio 3 - TIR'!$C$26)*('Ejercicio 3 - TIR'!$D$26-'Ejercicio 3 - TIR'!$C$26)*X867),'Ejercicio 3 - TIR'!$E$26-SQRT(('Ejercicio 3 - TIR'!$E$26-'Ejercicio 3 - TIR'!$C$26)*('Ejercicio 3 - TIR'!$E$26-'Ejercicio 3 - TIR'!$D$26)*(1-X867)))</f>
        <v>0.214232284006285</v>
      </c>
      <c r="Z867" s="17">
        <f ca="1" t="shared" si="6192"/>
        <v>1.12492961003634</v>
      </c>
      <c r="AA867" s="17">
        <f ca="1" t="shared" si="6193"/>
        <v>1.30435595068804</v>
      </c>
      <c r="AB867" s="17">
        <f ca="1" t="shared" si="6194"/>
        <v>1.54715889808515</v>
      </c>
      <c r="AC867" s="17">
        <f ca="1" t="shared" si="6195"/>
        <v>1.85742191619958</v>
      </c>
      <c r="AD867" s="17">
        <f ca="1" t="shared" si="6196"/>
        <v>2.25534165567035</v>
      </c>
      <c r="AE867" s="16">
        <f ca="1" t="shared" si="6197"/>
        <v>3937.06523696658</v>
      </c>
      <c r="AF867" s="16">
        <f ca="1" t="shared" si="6198"/>
        <v>4565.02737972957</v>
      </c>
      <c r="AG867" s="16">
        <f ca="1" t="shared" si="6199"/>
        <v>5414.79703207191</v>
      </c>
      <c r="AH867" s="16">
        <f ca="1" t="shared" si="6200"/>
        <v>6500.66563401512</v>
      </c>
      <c r="AI867" s="16">
        <f ca="1" t="shared" si="6201"/>
        <v>7893.31808035134</v>
      </c>
      <c r="AJ867" s="18">
        <f ca="1" t="shared" si="6202"/>
        <v>38378.3096600124</v>
      </c>
      <c r="AK867" s="18">
        <f ca="1" t="shared" si="6203"/>
        <v>45392.3150009896</v>
      </c>
      <c r="AL867" s="18">
        <f ca="1" t="shared" si="6204"/>
        <v>63635.4680540144</v>
      </c>
      <c r="AM867" s="18">
        <f ca="1" t="shared" si="6205"/>
        <v>75640.4567707271</v>
      </c>
      <c r="AN867" s="18">
        <f ca="1" t="shared" si="6206"/>
        <v>86188.293671934</v>
      </c>
      <c r="AO867" s="18">
        <f ca="1">C867/'Ejercicio 3 - TIR'!$D$7</f>
        <v>15226.6901536462</v>
      </c>
      <c r="AP867" s="18">
        <f ca="1" t="shared" si="6207"/>
        <v>23151.6195063662</v>
      </c>
      <c r="AQ867" s="18">
        <f ca="1" t="shared" si="6208"/>
        <v>30165.6248473433</v>
      </c>
      <c r="AR867" s="18">
        <f ca="1" t="shared" si="6209"/>
        <v>48408.7779003682</v>
      </c>
      <c r="AS867" s="18">
        <f ca="1" t="shared" si="6210"/>
        <v>60413.7666170809</v>
      </c>
      <c r="AT867" s="18">
        <f ca="1" t="shared" si="6211"/>
        <v>70961.6035182878</v>
      </c>
      <c r="AU867" s="18">
        <f ca="1">AP867*'Ejercicio 3 - TIR'!$D$5</f>
        <v>11575.8097531831</v>
      </c>
      <c r="AV867" s="18">
        <f ca="1">AQ867*'Ejercicio 3 - TIR'!$D$5</f>
        <v>15082.8124236717</v>
      </c>
      <c r="AW867" s="18">
        <f ca="1">AR867*'Ejercicio 3 - TIR'!$D$5</f>
        <v>24204.3889501841</v>
      </c>
      <c r="AX867" s="18">
        <f ca="1">AS867*'Ejercicio 3 - TIR'!$D$5</f>
        <v>30206.8833085404</v>
      </c>
      <c r="AY867" s="18">
        <f ca="1">AT867*'Ejercicio 3 - TIR'!$D$5</f>
        <v>35480.8017591439</v>
      </c>
      <c r="AZ867" s="18">
        <f ca="1" t="shared" ref="AZ867:BD867" si="6451">AJ867-AU867-AE867</f>
        <v>22865.4346698627</v>
      </c>
      <c r="BA867" s="18">
        <f ca="1" t="shared" si="6451"/>
        <v>25744.4751975883</v>
      </c>
      <c r="BB867" s="18">
        <f ca="1" t="shared" si="6451"/>
        <v>34016.2820717584</v>
      </c>
      <c r="BC867" s="18">
        <f ca="1" t="shared" si="6451"/>
        <v>38932.9078281716</v>
      </c>
      <c r="BD867" s="18">
        <f ca="1" t="shared" si="6451"/>
        <v>42814.1738324388</v>
      </c>
      <c r="BE867" s="18">
        <f ca="1" t="shared" ref="BE867:BI867" si="6452">AZ867/Z867</f>
        <v>20326.1025986543</v>
      </c>
      <c r="BF867" s="18">
        <f ca="1" t="shared" si="6452"/>
        <v>19737.3080438727</v>
      </c>
      <c r="BG867" s="18">
        <f ca="1" t="shared" si="6452"/>
        <v>21986.2886183565</v>
      </c>
      <c r="BH867" s="18">
        <f ca="1" t="shared" si="6452"/>
        <v>20960.723833727</v>
      </c>
      <c r="BI867" s="18">
        <f ca="1" t="shared" si="6452"/>
        <v>18983.4536708866</v>
      </c>
      <c r="BJ867" s="18">
        <f ca="1" t="shared" si="6214"/>
        <v>71075.4418223168</v>
      </c>
      <c r="BK867" s="18">
        <f ca="1" t="shared" si="6215"/>
        <v>34341.388581504</v>
      </c>
      <c r="BL867" s="18">
        <f ca="1" t="shared" si="6216"/>
        <v>105416.830403821</v>
      </c>
      <c r="BM867" s="18">
        <f ca="1">BK867*'Ejercicio 3 - TIR'!$D$5</f>
        <v>17170.694290752</v>
      </c>
      <c r="BN867" s="18">
        <f ca="1" t="shared" si="6217"/>
        <v>88246.1361130688</v>
      </c>
      <c r="BO867" s="18">
        <f ca="1" t="shared" si="6218"/>
        <v>39127.6132781042</v>
      </c>
      <c r="BP867" s="18">
        <f ca="1" t="shared" si="6219"/>
        <v>-107647.718969512</v>
      </c>
      <c r="BQ867" s="18">
        <f ca="1" t="shared" ref="BQ867:BT867" si="6453">BE867</f>
        <v>20326.1025986543</v>
      </c>
      <c r="BR867" s="18">
        <f ca="1" t="shared" si="6453"/>
        <v>19737.3080438727</v>
      </c>
      <c r="BS867" s="18">
        <f ca="1" t="shared" si="6453"/>
        <v>21986.2886183565</v>
      </c>
      <c r="BT867" s="18">
        <f ca="1" t="shared" si="6453"/>
        <v>20960.723833727</v>
      </c>
      <c r="BU867" s="18">
        <f ca="1" t="shared" si="6221"/>
        <v>58111.0669489908</v>
      </c>
      <c r="BV867" s="20">
        <f ca="1" t="shared" si="6222"/>
        <v>8.14987146107462</v>
      </c>
    </row>
    <row r="868" ht="15" customHeight="1" spans="1:74">
      <c r="A868" s="16">
        <v>867</v>
      </c>
      <c r="B868" s="17">
        <f ca="1" t="shared" ref="B868:F868" si="6454">RAND()</f>
        <v>0.257417588693163</v>
      </c>
      <c r="C868" s="18">
        <f ca="1">IF(B868&lt;=('Ejercicio 3 - TIR'!$D$13-'Ejercicio 3 - TIR'!$C$13)/('Ejercicio 3 - TIR'!$E$13-'Ejercicio 3 - TIR'!$C$13),'Ejercicio 3 - TIR'!$C$13+SQRT(('Ejercicio 3 - TIR'!$E$13-'Ejercicio 3 - TIR'!$C$13)*('Ejercicio 3 - TIR'!$D$13-'Ejercicio 3 - TIR'!$C$13)*B868),'Ejercicio 3 - TIR'!$E$13-SQRT(('Ejercicio 3 - TIR'!$E$13-'Ejercicio 3 - TIR'!$C$13)*('Ejercicio 3 - TIR'!$E$13-'Ejercicio 3 - TIR'!$D$13)*(1-B868)))</f>
        <v>70148.7204031686</v>
      </c>
      <c r="D868" s="17">
        <f ca="1" t="shared" si="6454"/>
        <v>0.384104483740933</v>
      </c>
      <c r="E868" s="18">
        <f ca="1">IF(D868&lt;=('Ejercicio 3 - TIR'!$D$14-'Ejercicio 3 - TIR'!$C$14)/('Ejercicio 3 - TIR'!$E$14-'Ejercicio 3 - TIR'!$C$14),'Ejercicio 3 - TIR'!$C$14+SQRT(('Ejercicio 3 - TIR'!$E$14-'Ejercicio 3 - TIR'!$C$14)*('Ejercicio 3 - TIR'!$D$14-'Ejercicio 3 - TIR'!$C$14)*D868),'Ejercicio 3 - TIR'!$E$14-SQRT(('Ejercicio 3 - TIR'!$E$14-'Ejercicio 3 - TIR'!$C$14)*('Ejercicio 3 - TIR'!$E$14-'Ejercicio 3 - TIR'!$D$14)*(1-D868)))</f>
        <v>30388.3233804471</v>
      </c>
      <c r="F868" s="17">
        <f ca="1" t="shared" si="6454"/>
        <v>0.841606880672803</v>
      </c>
      <c r="G868" s="18">
        <f ca="1">IF(F868&lt;=('Ejercicio 3 - TIR'!$D$18-'Ejercicio 3 - TIR'!$C$18)/('Ejercicio 3 - TIR'!$E$18-'Ejercicio 3 - TIR'!$C$18),'Ejercicio 3 - TIR'!$C$18+SQRT(('Ejercicio 3 - TIR'!$E$18-'Ejercicio 3 - TIR'!$C$18)*('Ejercicio 3 - TIR'!$D$18-'Ejercicio 3 - TIR'!$C$18)*F868),'Ejercicio 3 - TIR'!$E$18-SQRT(('Ejercicio 3 - TIR'!$E$18-'Ejercicio 3 - TIR'!$C$18)*('Ejercicio 3 - TIR'!$E$18-'Ejercicio 3 - TIR'!$D$18)*(1-F868)))</f>
        <v>41553.3372736022</v>
      </c>
      <c r="H868" s="17">
        <f ca="1" t="shared" ref="H868:L868" si="6455">RAND()</f>
        <v>0.0649348517136257</v>
      </c>
      <c r="I868" s="18">
        <f ca="1">IF(H868&lt;=('Ejercicio 3 - TIR'!$D$18-'Ejercicio 3 - TIR'!$C$18)/('Ejercicio 3 - TIR'!$E$18-'Ejercicio 3 - TIR'!$C$18),'Ejercicio 3 - TIR'!$C$18+SQRT(('Ejercicio 3 - TIR'!$E$18-'Ejercicio 3 - TIR'!$C$18)*('Ejercicio 3 - TIR'!$D$18-'Ejercicio 3 - TIR'!$C$18)*H868),'Ejercicio 3 - TIR'!$E$18-SQRT(('Ejercicio 3 - TIR'!$E$18-'Ejercicio 3 - TIR'!$C$18)*('Ejercicio 3 - TIR'!$E$18-'Ejercicio 3 - TIR'!$D$18)*(1-H868)))</f>
        <v>33120.9337956842</v>
      </c>
      <c r="J868" s="17">
        <f ca="1" t="shared" si="6455"/>
        <v>0.498844524735223</v>
      </c>
      <c r="K868" s="18">
        <f ca="1">IF(J868&lt;=('Ejercicio 3 - TIR'!$D$18-'Ejercicio 3 - TIR'!$C$18)/('Ejercicio 3 - TIR'!$E$18-'Ejercicio 3 - TIR'!$C$18),'Ejercicio 3 - TIR'!$C$18+SQRT(('Ejercicio 3 - TIR'!$E$18-'Ejercicio 3 - TIR'!$C$18)*('Ejercicio 3 - TIR'!$D$18-'Ejercicio 3 - TIR'!$C$18)*J868),'Ejercicio 3 - TIR'!$E$18-SQRT(('Ejercicio 3 - TIR'!$E$18-'Ejercicio 3 - TIR'!$C$18)*('Ejercicio 3 - TIR'!$E$18-'Ejercicio 3 - TIR'!$D$18)*(1-J868)))</f>
        <v>38650.2415405747</v>
      </c>
      <c r="L868" s="17">
        <f ca="1" t="shared" si="6455"/>
        <v>0.449914475562698</v>
      </c>
      <c r="M868" s="18">
        <f ca="1">IF(L868&lt;=('Ejercicio 3 - TIR'!$D$18-'Ejercicio 3 - TIR'!$C$18)/('Ejercicio 3 - TIR'!$E$18-'Ejercicio 3 - TIR'!$C$18),'Ejercicio 3 - TIR'!$C$18+SQRT(('Ejercicio 3 - TIR'!$E$18-'Ejercicio 3 - TIR'!$C$18)*('Ejercicio 3 - TIR'!$D$18-'Ejercicio 3 - TIR'!$C$18)*L868),'Ejercicio 3 - TIR'!$E$18-SQRT(('Ejercicio 3 - TIR'!$E$18-'Ejercicio 3 - TIR'!$C$18)*('Ejercicio 3 - TIR'!$E$18-'Ejercicio 3 - TIR'!$D$18)*(1-L868)))</f>
        <v>38215.0575977533</v>
      </c>
      <c r="N868" s="17">
        <f ca="1" t="shared" ref="N868:R868" si="6456">RAND()</f>
        <v>0.475215868116731</v>
      </c>
      <c r="O868" s="18">
        <f ca="1">IF(N868&lt;=('Ejercicio 3 - TIR'!$D$18-'Ejercicio 3 - TIR'!$C$18)/('Ejercicio 3 - TIR'!$E$18-'Ejercicio 3 - TIR'!$C$18),'Ejercicio 3 - TIR'!$C$18+SQRT(('Ejercicio 3 - TIR'!$E$18-'Ejercicio 3 - TIR'!$C$18)*('Ejercicio 3 - TIR'!$D$18-'Ejercicio 3 - TIR'!$C$18)*N868),'Ejercicio 3 - TIR'!$E$18-SQRT(('Ejercicio 3 - TIR'!$E$18-'Ejercicio 3 - TIR'!$C$18)*('Ejercicio 3 - TIR'!$E$18-'Ejercicio 3 - TIR'!$D$18)*(1-N868)))</f>
        <v>38442.8893287494</v>
      </c>
      <c r="P868" s="17">
        <f ca="1" t="shared" si="6456"/>
        <v>0.36441349032264</v>
      </c>
      <c r="Q868" s="19">
        <f ca="1">IF(P868&lt;=('Ejercicio 3 - TIR'!$D$22-'Ejercicio 3 - TIR'!$C$22)/('Ejercicio 3 - TIR'!$E$22-'Ejercicio 3 - TIR'!$C$22),'Ejercicio 3 - TIR'!$C$22+SQRT(('Ejercicio 3 - TIR'!$E$22-'Ejercicio 3 - TIR'!$C$22)*('Ejercicio 3 - TIR'!$D$22-'Ejercicio 3 - TIR'!$C$22)*P868),'Ejercicio 3 - TIR'!$E$22-SQRT(('Ejercicio 3 - TIR'!$E$22-'Ejercicio 3 - TIR'!$C$22)*('Ejercicio 3 - TIR'!$E$22-'Ejercicio 3 - TIR'!$D$22)*(1-P868)))</f>
        <v>0.145611409226764</v>
      </c>
      <c r="R868" s="17">
        <f ca="1" t="shared" si="6456"/>
        <v>0.379903856755542</v>
      </c>
      <c r="S868" s="19">
        <f ca="1">IF(R868&lt;=('Ejercicio 3 - TIR'!$D$23-'Ejercicio 3 - TIR'!$C$23)/('Ejercicio 3 - TIR'!$E$23-'Ejercicio 3 - TIR'!$C$23),'Ejercicio 3 - TIR'!$C$23+SQRT(('Ejercicio 3 - TIR'!$E$23-'Ejercicio 3 - TIR'!$C$23)*('Ejercicio 3 - TIR'!$D$23-'Ejercicio 3 - TIR'!$C$23)*R868),'Ejercicio 3 - TIR'!$E$23-SQRT(('Ejercicio 3 - TIR'!$E$23-'Ejercicio 3 - TIR'!$C$23)*('Ejercicio 3 - TIR'!$E$23-'Ejercicio 3 - TIR'!$D$23)*(1-R868)))</f>
        <v>0.146150084935999</v>
      </c>
      <c r="T868" s="17">
        <f ca="1" t="shared" ref="T868:X868" si="6457">RAND()</f>
        <v>0.371852414974306</v>
      </c>
      <c r="U868" s="19">
        <f ca="1">IF(T868&lt;=('Ejercicio 3 - TIR'!$D$24-'Ejercicio 3 - TIR'!$C$24)/('Ejercicio 3 - TIR'!$E$24-'Ejercicio 3 - TIR'!$C$24),'Ejercicio 3 - TIR'!$C$24+SQRT(('Ejercicio 3 - TIR'!$E$24-'Ejercicio 3 - TIR'!$C$24)*('Ejercicio 3 - TIR'!$D$24-'Ejercicio 3 - TIR'!$C$24)*T868),'Ejercicio 3 - TIR'!$E$24-SQRT(('Ejercicio 3 - TIR'!$E$24-'Ejercicio 3 - TIR'!$C$24)*('Ejercicio 3 - TIR'!$E$24-'Ejercicio 3 - TIR'!$D$24)*(1-T868)))</f>
        <v>0.177944410379288</v>
      </c>
      <c r="V868" s="17">
        <f ca="1" t="shared" si="6457"/>
        <v>0.722733457550052</v>
      </c>
      <c r="W868" s="19">
        <f ca="1">IF(V868&lt;=('Ejercicio 3 - TIR'!$D$25-'Ejercicio 3 - TIR'!$C$25)/('Ejercicio 3 - TIR'!$E$25-'Ejercicio 3 - TIR'!$C$25),'Ejercicio 3 - TIR'!$C$25+SQRT(('Ejercicio 3 - TIR'!$E$25-'Ejercicio 3 - TIR'!$C$25)*('Ejercicio 3 - TIR'!$D$25-'Ejercicio 3 - TIR'!$C$25)*V868),'Ejercicio 3 - TIR'!$E$25-SQRT(('Ejercicio 3 - TIR'!$E$25-'Ejercicio 3 - TIR'!$C$25)*('Ejercicio 3 - TIR'!$E$25-'Ejercicio 3 - TIR'!$D$25)*(1-V868)))</f>
        <v>0.218848228002651</v>
      </c>
      <c r="X868" s="17">
        <f ca="1" t="shared" si="6457"/>
        <v>0.610007519457931</v>
      </c>
      <c r="Y868" s="19">
        <f ca="1">IF(X868&lt;=('Ejercicio 3 - TIR'!$D$26-'Ejercicio 3 - TIR'!$C$26)/('Ejercicio 3 - TIR'!$E$26-'Ejercicio 3 - TIR'!$C$26),'Ejercicio 3 - TIR'!$C$26+SQRT(('Ejercicio 3 - TIR'!$E$26-'Ejercicio 3 - TIR'!$C$26)*('Ejercicio 3 - TIR'!$D$26-'Ejercicio 3 - TIR'!$C$26)*X868),'Ejercicio 3 - TIR'!$E$26-SQRT(('Ejercicio 3 - TIR'!$E$26-'Ejercicio 3 - TIR'!$C$26)*('Ejercicio 3 - TIR'!$E$26-'Ejercicio 3 - TIR'!$D$26)*(1-X868)))</f>
        <v>0.234109266785906</v>
      </c>
      <c r="Z868" s="17">
        <f ca="1" t="shared" si="6192"/>
        <v>1.14561140922676</v>
      </c>
      <c r="AA868" s="17">
        <f ca="1" t="shared" si="6193"/>
        <v>1.3130426139889</v>
      </c>
      <c r="AB868" s="17">
        <f ca="1" t="shared" si="6194"/>
        <v>1.54669120773804</v>
      </c>
      <c r="AC868" s="17">
        <f ca="1" t="shared" si="6195"/>
        <v>1.88518183781879</v>
      </c>
      <c r="AD868" s="17">
        <f ca="1" t="shared" si="6196"/>
        <v>2.32652037562865</v>
      </c>
      <c r="AE868" s="16">
        <f ca="1" t="shared" si="6197"/>
        <v>4424.88659146551</v>
      </c>
      <c r="AF868" s="16">
        <f ca="1" t="shared" si="6198"/>
        <v>5071.58414264036</v>
      </c>
      <c r="AG868" s="16">
        <f ca="1" t="shared" si="6199"/>
        <v>5974.04419259144</v>
      </c>
      <c r="AH868" s="16">
        <f ca="1" t="shared" si="6200"/>
        <v>7281.45317814961</v>
      </c>
      <c r="AI868" s="16">
        <f ca="1" t="shared" si="6201"/>
        <v>8986.10884282212</v>
      </c>
      <c r="AJ868" s="18">
        <f ca="1" t="shared" si="6202"/>
        <v>47603.9772720864</v>
      </c>
      <c r="AK868" s="18">
        <f ca="1" t="shared" si="6203"/>
        <v>43489.1974888387</v>
      </c>
      <c r="AL868" s="18">
        <f ca="1" t="shared" si="6204"/>
        <v>59779.9887677584</v>
      </c>
      <c r="AM868" s="18">
        <f ca="1" t="shared" si="6205"/>
        <v>72042.3325144835</v>
      </c>
      <c r="AN868" s="18">
        <f ca="1" t="shared" si="6206"/>
        <v>89438.1653213727</v>
      </c>
      <c r="AO868" s="18">
        <f ca="1">C868/'Ejercicio 3 - TIR'!$D$7</f>
        <v>14029.7440806337</v>
      </c>
      <c r="AP868" s="18">
        <f ca="1" t="shared" si="6207"/>
        <v>33574.2331914527</v>
      </c>
      <c r="AQ868" s="18">
        <f ca="1" t="shared" si="6208"/>
        <v>29459.4534082049</v>
      </c>
      <c r="AR868" s="18">
        <f ca="1" t="shared" si="6209"/>
        <v>45750.2446871246</v>
      </c>
      <c r="AS868" s="18">
        <f ca="1" t="shared" si="6210"/>
        <v>58012.5884338498</v>
      </c>
      <c r="AT868" s="18">
        <f ca="1" t="shared" si="6211"/>
        <v>75408.4212407389</v>
      </c>
      <c r="AU868" s="18">
        <f ca="1">AP868*'Ejercicio 3 - TIR'!$D$5</f>
        <v>16787.1165957264</v>
      </c>
      <c r="AV868" s="18">
        <f ca="1">AQ868*'Ejercicio 3 - TIR'!$D$5</f>
        <v>14729.7267041025</v>
      </c>
      <c r="AW868" s="18">
        <f ca="1">AR868*'Ejercicio 3 - TIR'!$D$5</f>
        <v>22875.1223435623</v>
      </c>
      <c r="AX868" s="18">
        <f ca="1">AS868*'Ejercicio 3 - TIR'!$D$5</f>
        <v>29006.2942169249</v>
      </c>
      <c r="AY868" s="18">
        <f ca="1">AT868*'Ejercicio 3 - TIR'!$D$5</f>
        <v>37704.2106203695</v>
      </c>
      <c r="AZ868" s="18">
        <f ca="1" t="shared" ref="AZ868:BD868" si="6458">AJ868-AU868-AE868</f>
        <v>26391.9740848946</v>
      </c>
      <c r="BA868" s="18">
        <f ca="1" t="shared" si="6458"/>
        <v>23687.8866420958</v>
      </c>
      <c r="BB868" s="18">
        <f ca="1" t="shared" si="6458"/>
        <v>30930.8222316046</v>
      </c>
      <c r="BC868" s="18">
        <f ca="1" t="shared" si="6458"/>
        <v>35754.585119409</v>
      </c>
      <c r="BD868" s="18">
        <f ca="1" t="shared" si="6458"/>
        <v>42747.8458581811</v>
      </c>
      <c r="BE868" s="18">
        <f ca="1" t="shared" ref="BE868:BI868" si="6459">AZ868/Z868</f>
        <v>23037.4574417934</v>
      </c>
      <c r="BF868" s="18">
        <f ca="1" t="shared" si="6459"/>
        <v>18040.455343741</v>
      </c>
      <c r="BG868" s="18">
        <f ca="1" t="shared" si="6459"/>
        <v>19998.0591322035</v>
      </c>
      <c r="BH868" s="18">
        <f ca="1" t="shared" si="6459"/>
        <v>18966.1200856773</v>
      </c>
      <c r="BI868" s="18">
        <f ca="1" t="shared" si="6459"/>
        <v>18374.1549422838</v>
      </c>
      <c r="BJ868" s="18">
        <f ca="1" t="shared" si="6214"/>
        <v>70699.0535258027</v>
      </c>
      <c r="BK868" s="18">
        <f ca="1" t="shared" si="6215"/>
        <v>32640.4854684498</v>
      </c>
      <c r="BL868" s="18">
        <f ca="1" t="shared" si="6216"/>
        <v>103339.538994253</v>
      </c>
      <c r="BM868" s="18">
        <f ca="1">BK868*'Ejercicio 3 - TIR'!$D$5</f>
        <v>16320.2427342249</v>
      </c>
      <c r="BN868" s="18">
        <f ca="1" t="shared" si="6217"/>
        <v>87019.2962600276</v>
      </c>
      <c r="BO868" s="18">
        <f ca="1" t="shared" si="6218"/>
        <v>37403.195420764</v>
      </c>
      <c r="BP868" s="18">
        <f ca="1" t="shared" si="6219"/>
        <v>-100537.043783616</v>
      </c>
      <c r="BQ868" s="18">
        <f ca="1" t="shared" ref="BQ868:BT868" si="6460">BE868</f>
        <v>23037.4574417934</v>
      </c>
      <c r="BR868" s="18">
        <f ca="1" t="shared" si="6460"/>
        <v>18040.455343741</v>
      </c>
      <c r="BS868" s="18">
        <f ca="1" t="shared" si="6460"/>
        <v>19998.0591322035</v>
      </c>
      <c r="BT868" s="18">
        <f ca="1" t="shared" si="6460"/>
        <v>18966.1200856773</v>
      </c>
      <c r="BU868" s="18">
        <f ca="1" t="shared" si="6221"/>
        <v>55777.3503630477</v>
      </c>
      <c r="BV868" s="20">
        <f ca="1" t="shared" si="6222"/>
        <v>9.30082474412395</v>
      </c>
    </row>
    <row r="869" ht="15" customHeight="1" spans="1:74">
      <c r="A869" s="16">
        <v>868</v>
      </c>
      <c r="B869" s="17">
        <f ca="1" t="shared" ref="B869:F869" si="6461">RAND()</f>
        <v>0.00724926852713925</v>
      </c>
      <c r="C869" s="18">
        <f ca="1">IF(B869&lt;=('Ejercicio 3 - TIR'!$D$13-'Ejercicio 3 - TIR'!$C$13)/('Ejercicio 3 - TIR'!$E$13-'Ejercicio 3 - TIR'!$C$13),'Ejercicio 3 - TIR'!$C$13+SQRT(('Ejercicio 3 - TIR'!$E$13-'Ejercicio 3 - TIR'!$C$13)*('Ejercicio 3 - TIR'!$D$13-'Ejercicio 3 - TIR'!$C$13)*B869),'Ejercicio 3 - TIR'!$E$13-SQRT(('Ejercicio 3 - TIR'!$E$13-'Ejercicio 3 - TIR'!$C$13)*('Ejercicio 3 - TIR'!$E$13-'Ejercicio 3 - TIR'!$D$13)*(1-B869)))</f>
        <v>61702.8527272949</v>
      </c>
      <c r="D869" s="17">
        <f ca="1" t="shared" si="6461"/>
        <v>0.234039699473962</v>
      </c>
      <c r="E869" s="18">
        <f ca="1">IF(D869&lt;=('Ejercicio 3 - TIR'!$D$14-'Ejercicio 3 - TIR'!$C$14)/('Ejercicio 3 - TIR'!$E$14-'Ejercicio 3 - TIR'!$C$14),'Ejercicio 3 - TIR'!$C$14+SQRT(('Ejercicio 3 - TIR'!$E$14-'Ejercicio 3 - TIR'!$C$14)*('Ejercicio 3 - TIR'!$D$14-'Ejercicio 3 - TIR'!$C$14)*D869),'Ejercicio 3 - TIR'!$E$14-SQRT(('Ejercicio 3 - TIR'!$E$14-'Ejercicio 3 - TIR'!$C$14)*('Ejercicio 3 - TIR'!$E$14-'Ejercicio 3 - TIR'!$D$14)*(1-D869)))</f>
        <v>29189.6273653569</v>
      </c>
      <c r="F869" s="17">
        <f ca="1" t="shared" si="6461"/>
        <v>0.664388534418749</v>
      </c>
      <c r="G869" s="18">
        <f ca="1">IF(F869&lt;=('Ejercicio 3 - TIR'!$D$18-'Ejercicio 3 - TIR'!$C$18)/('Ejercicio 3 - TIR'!$E$18-'Ejercicio 3 - TIR'!$C$18),'Ejercicio 3 - TIR'!$C$18+SQRT(('Ejercicio 3 - TIR'!$E$18-'Ejercicio 3 - TIR'!$C$18)*('Ejercicio 3 - TIR'!$D$18-'Ejercicio 3 - TIR'!$C$18)*F869),'Ejercicio 3 - TIR'!$E$18-SQRT(('Ejercicio 3 - TIR'!$E$18-'Ejercicio 3 - TIR'!$C$18)*('Ejercicio 3 - TIR'!$E$18-'Ejercicio 3 - TIR'!$D$18)*(1-F869)))</f>
        <v>39982.8993865917</v>
      </c>
      <c r="H869" s="17">
        <f ca="1" t="shared" ref="H869:L869" si="6462">RAND()</f>
        <v>0.832757318400632</v>
      </c>
      <c r="I869" s="18">
        <f ca="1">IF(H869&lt;=('Ejercicio 3 - TIR'!$D$18-'Ejercicio 3 - TIR'!$C$18)/('Ejercicio 3 - TIR'!$E$18-'Ejercicio 3 - TIR'!$C$18),'Ejercicio 3 - TIR'!$C$18+SQRT(('Ejercicio 3 - TIR'!$E$18-'Ejercicio 3 - TIR'!$C$18)*('Ejercicio 3 - TIR'!$D$18-'Ejercicio 3 - TIR'!$C$18)*H869),'Ejercicio 3 - TIR'!$E$18-SQRT(('Ejercicio 3 - TIR'!$E$18-'Ejercicio 3 - TIR'!$C$18)*('Ejercicio 3 - TIR'!$E$18-'Ejercicio 3 - TIR'!$D$18)*(1-H869)))</f>
        <v>41458.3618027878</v>
      </c>
      <c r="J869" s="17">
        <f ca="1" t="shared" si="6462"/>
        <v>0.362396569850696</v>
      </c>
      <c r="K869" s="18">
        <f ca="1">IF(J869&lt;=('Ejercicio 3 - TIR'!$D$18-'Ejercicio 3 - TIR'!$C$18)/('Ejercicio 3 - TIR'!$E$18-'Ejercicio 3 - TIR'!$C$18),'Ejercicio 3 - TIR'!$C$18+SQRT(('Ejercicio 3 - TIR'!$E$18-'Ejercicio 3 - TIR'!$C$18)*('Ejercicio 3 - TIR'!$D$18-'Ejercicio 3 - TIR'!$C$18)*J869),'Ejercicio 3 - TIR'!$E$18-SQRT(('Ejercicio 3 - TIR'!$E$18-'Ejercicio 3 - TIR'!$C$18)*('Ejercicio 3 - TIR'!$E$18-'Ejercicio 3 - TIR'!$D$18)*(1-J869)))</f>
        <v>37372.8885436852</v>
      </c>
      <c r="L869" s="17">
        <f ca="1" t="shared" si="6462"/>
        <v>0.349301758034242</v>
      </c>
      <c r="M869" s="18">
        <f ca="1">IF(L869&lt;=('Ejercicio 3 - TIR'!$D$18-'Ejercicio 3 - TIR'!$C$18)/('Ejercicio 3 - TIR'!$E$18-'Ejercicio 3 - TIR'!$C$18),'Ejercicio 3 - TIR'!$C$18+SQRT(('Ejercicio 3 - TIR'!$E$18-'Ejercicio 3 - TIR'!$C$18)*('Ejercicio 3 - TIR'!$D$18-'Ejercicio 3 - TIR'!$C$18)*L869),'Ejercicio 3 - TIR'!$E$18-SQRT(('Ejercicio 3 - TIR'!$E$18-'Ejercicio 3 - TIR'!$C$18)*('Ejercicio 3 - TIR'!$E$18-'Ejercicio 3 - TIR'!$D$18)*(1-L869)))</f>
        <v>37238.4572738351</v>
      </c>
      <c r="N869" s="17">
        <f ca="1" t="shared" ref="N869:R869" si="6463">RAND()</f>
        <v>0.226450507259435</v>
      </c>
      <c r="O869" s="18">
        <f ca="1">IF(N869&lt;=('Ejercicio 3 - TIR'!$D$18-'Ejercicio 3 - TIR'!$C$18)/('Ejercicio 3 - TIR'!$E$18-'Ejercicio 3 - TIR'!$C$18),'Ejercicio 3 - TIR'!$C$18+SQRT(('Ejercicio 3 - TIR'!$E$18-'Ejercicio 3 - TIR'!$C$18)*('Ejercicio 3 - TIR'!$D$18-'Ejercicio 3 - TIR'!$C$18)*N869),'Ejercicio 3 - TIR'!$E$18-SQRT(('Ejercicio 3 - TIR'!$E$18-'Ejercicio 3 - TIR'!$C$18)*('Ejercicio 3 - TIR'!$E$18-'Ejercicio 3 - TIR'!$D$18)*(1-N869)))</f>
        <v>35828.1709042302</v>
      </c>
      <c r="P869" s="17">
        <f ca="1" t="shared" si="6463"/>
        <v>0.0149121467186497</v>
      </c>
      <c r="Q869" s="19">
        <f ca="1">IF(P869&lt;=('Ejercicio 3 - TIR'!$D$22-'Ejercicio 3 - TIR'!$C$22)/('Ejercicio 3 - TIR'!$E$22-'Ejercicio 3 - TIR'!$C$22),'Ejercicio 3 - TIR'!$C$22+SQRT(('Ejercicio 3 - TIR'!$E$22-'Ejercicio 3 - TIR'!$C$22)*('Ejercicio 3 - TIR'!$D$22-'Ejercicio 3 - TIR'!$C$22)*P869),'Ejercicio 3 - TIR'!$E$22-SQRT(('Ejercicio 3 - TIR'!$E$22-'Ejercicio 3 - TIR'!$C$22)*('Ejercicio 3 - TIR'!$E$22-'Ejercicio 3 - TIR'!$D$22)*(1-P869)))</f>
        <v>0.125180913442007</v>
      </c>
      <c r="R869" s="17">
        <f ca="1" t="shared" si="6463"/>
        <v>0.344866506262881</v>
      </c>
      <c r="S869" s="19">
        <f ca="1">IF(R869&lt;=('Ejercicio 3 - TIR'!$D$23-'Ejercicio 3 - TIR'!$C$23)/('Ejercicio 3 - TIR'!$E$23-'Ejercicio 3 - TIR'!$C$23),'Ejercicio 3 - TIR'!$C$23+SQRT(('Ejercicio 3 - TIR'!$E$23-'Ejercicio 3 - TIR'!$C$23)*('Ejercicio 3 - TIR'!$D$23-'Ejercicio 3 - TIR'!$C$23)*R869),'Ejercicio 3 - TIR'!$E$23-SQRT(('Ejercicio 3 - TIR'!$E$23-'Ejercicio 3 - TIR'!$C$23)*('Ejercicio 3 - TIR'!$E$23-'Ejercicio 3 - TIR'!$D$23)*(1-R869)))</f>
        <v>0.144915049895057</v>
      </c>
      <c r="T869" s="17">
        <f ca="1" t="shared" ref="T869:X869" si="6464">RAND()</f>
        <v>0.822253372569656</v>
      </c>
      <c r="U869" s="19">
        <f ca="1">IF(T869&lt;=('Ejercicio 3 - TIR'!$D$24-'Ejercicio 3 - TIR'!$C$24)/('Ejercicio 3 - TIR'!$E$24-'Ejercicio 3 - TIR'!$C$24),'Ejercicio 3 - TIR'!$C$24+SQRT(('Ejercicio 3 - TIR'!$E$24-'Ejercicio 3 - TIR'!$C$24)*('Ejercicio 3 - TIR'!$D$24-'Ejercicio 3 - TIR'!$C$24)*T869),'Ejercicio 3 - TIR'!$E$24-SQRT(('Ejercicio 3 - TIR'!$E$24-'Ejercicio 3 - TIR'!$C$24)*('Ejercicio 3 - TIR'!$E$24-'Ejercicio 3 - TIR'!$D$24)*(1-T869)))</f>
        <v>0.197691020713512</v>
      </c>
      <c r="V869" s="17">
        <f ca="1" t="shared" si="6464"/>
        <v>0.85318811836021</v>
      </c>
      <c r="W869" s="19">
        <f ca="1">IF(V869&lt;=('Ejercicio 3 - TIR'!$D$25-'Ejercicio 3 - TIR'!$C$25)/('Ejercicio 3 - TIR'!$E$25-'Ejercicio 3 - TIR'!$C$25),'Ejercicio 3 - TIR'!$C$25+SQRT(('Ejercicio 3 - TIR'!$E$25-'Ejercicio 3 - TIR'!$C$25)*('Ejercicio 3 - TIR'!$D$25-'Ejercicio 3 - TIR'!$C$25)*V869),'Ejercicio 3 - TIR'!$E$25-SQRT(('Ejercicio 3 - TIR'!$E$25-'Ejercicio 3 - TIR'!$C$25)*('Ejercicio 3 - TIR'!$E$25-'Ejercicio 3 - TIR'!$D$25)*(1-V869)))</f>
        <v>0.22733192584847</v>
      </c>
      <c r="X869" s="17">
        <f ca="1" t="shared" si="6464"/>
        <v>0.583894322541181</v>
      </c>
      <c r="Y869" s="19">
        <f ca="1">IF(X869&lt;=('Ejercicio 3 - TIR'!$D$26-'Ejercicio 3 - TIR'!$C$26)/('Ejercicio 3 - TIR'!$E$26-'Ejercicio 3 - TIR'!$C$26),'Ejercicio 3 - TIR'!$C$26+SQRT(('Ejercicio 3 - TIR'!$E$26-'Ejercicio 3 - TIR'!$C$26)*('Ejercicio 3 - TIR'!$D$26-'Ejercicio 3 - TIR'!$C$26)*X869),'Ejercicio 3 - TIR'!$E$26-SQRT(('Ejercicio 3 - TIR'!$E$26-'Ejercicio 3 - TIR'!$C$26)*('Ejercicio 3 - TIR'!$E$26-'Ejercicio 3 - TIR'!$D$26)*(1-X869)))</f>
        <v>0.232597777918355</v>
      </c>
      <c r="Z869" s="17">
        <f ca="1" t="shared" si="6192"/>
        <v>1.12518091344201</v>
      </c>
      <c r="AA869" s="17">
        <f ca="1" t="shared" si="6193"/>
        <v>1.28823656165442</v>
      </c>
      <c r="AB869" s="17">
        <f ca="1" t="shared" si="6194"/>
        <v>1.54290936244835</v>
      </c>
      <c r="AC869" s="17">
        <f ca="1" t="shared" si="6195"/>
        <v>1.89366191922337</v>
      </c>
      <c r="AD869" s="17">
        <f ca="1" t="shared" si="6196"/>
        <v>2.33412347376333</v>
      </c>
      <c r="AE869" s="16">
        <f ca="1" t="shared" si="6197"/>
        <v>3653.98421662718</v>
      </c>
      <c r="AF869" s="16">
        <f ca="1" t="shared" si="6198"/>
        <v>4183.50152169546</v>
      </c>
      <c r="AG869" s="16">
        <f ca="1" t="shared" si="6199"/>
        <v>5010.54220767596</v>
      </c>
      <c r="AH869" s="16">
        <f ca="1" t="shared" si="6200"/>
        <v>6149.59841729198</v>
      </c>
      <c r="AI869" s="16">
        <f ca="1" t="shared" si="6201"/>
        <v>7579.98134424433</v>
      </c>
      <c r="AJ869" s="18">
        <f ca="1" t="shared" si="6202"/>
        <v>44987.9952538651</v>
      </c>
      <c r="AK869" s="18">
        <f ca="1" t="shared" si="6203"/>
        <v>53408.1774606483</v>
      </c>
      <c r="AL869" s="18">
        <f ca="1" t="shared" si="6204"/>
        <v>57662.9796357905</v>
      </c>
      <c r="AM869" s="18">
        <f ca="1" t="shared" si="6205"/>
        <v>70517.0484700879</v>
      </c>
      <c r="AN869" s="18">
        <f ca="1" t="shared" si="6206"/>
        <v>83627.374729568</v>
      </c>
      <c r="AO869" s="18">
        <f ca="1">C869/'Ejercicio 3 - TIR'!$D$7</f>
        <v>12340.570545459</v>
      </c>
      <c r="AP869" s="18">
        <f ca="1" t="shared" si="6207"/>
        <v>32647.4247084061</v>
      </c>
      <c r="AQ869" s="18">
        <f ca="1" t="shared" si="6208"/>
        <v>41067.6069151893</v>
      </c>
      <c r="AR869" s="18">
        <f ca="1" t="shared" si="6209"/>
        <v>45322.4090903315</v>
      </c>
      <c r="AS869" s="18">
        <f ca="1" t="shared" si="6210"/>
        <v>58176.4779246289</v>
      </c>
      <c r="AT869" s="18">
        <f ca="1" t="shared" si="6211"/>
        <v>71286.804184109</v>
      </c>
      <c r="AU869" s="18">
        <f ca="1">AP869*'Ejercicio 3 - TIR'!$D$5</f>
        <v>16323.712354203</v>
      </c>
      <c r="AV869" s="18">
        <f ca="1">AQ869*'Ejercicio 3 - TIR'!$D$5</f>
        <v>20533.8034575947</v>
      </c>
      <c r="AW869" s="18">
        <f ca="1">AR869*'Ejercicio 3 - TIR'!$D$5</f>
        <v>22661.2045451658</v>
      </c>
      <c r="AX869" s="18">
        <f ca="1">AS869*'Ejercicio 3 - TIR'!$D$5</f>
        <v>29088.2389623145</v>
      </c>
      <c r="AY869" s="18">
        <f ca="1">AT869*'Ejercicio 3 - TIR'!$D$5</f>
        <v>35643.4020920545</v>
      </c>
      <c r="AZ869" s="18">
        <f ca="1" t="shared" ref="AZ869:BD869" si="6465">AJ869-AU869-AE869</f>
        <v>25010.2986830349</v>
      </c>
      <c r="BA869" s="18">
        <f ca="1" t="shared" si="6465"/>
        <v>28690.8724813582</v>
      </c>
      <c r="BB869" s="18">
        <f ca="1" t="shared" si="6465"/>
        <v>29991.2328829488</v>
      </c>
      <c r="BC869" s="18">
        <f ca="1" t="shared" si="6465"/>
        <v>35279.2110904815</v>
      </c>
      <c r="BD869" s="18">
        <f ca="1" t="shared" si="6465"/>
        <v>40403.9912932692</v>
      </c>
      <c r="BE869" s="18">
        <f ca="1" t="shared" ref="BE869:BI869" si="6466">AZ869/Z869</f>
        <v>22227.8021109749</v>
      </c>
      <c r="BF869" s="18">
        <f ca="1" t="shared" si="6466"/>
        <v>22271.4316107531</v>
      </c>
      <c r="BG869" s="18">
        <f ca="1" t="shared" si="6466"/>
        <v>19438.1041510809</v>
      </c>
      <c r="BH869" s="18">
        <f ca="1" t="shared" si="6466"/>
        <v>18630.1528970653</v>
      </c>
      <c r="BI869" s="18">
        <f ca="1" t="shared" si="6466"/>
        <v>17310.1345097761</v>
      </c>
      <c r="BJ869" s="18">
        <f ca="1" t="shared" si="6214"/>
        <v>68132.1944238839</v>
      </c>
      <c r="BK869" s="18">
        <f ca="1" t="shared" si="6215"/>
        <v>28804.4153897881</v>
      </c>
      <c r="BL869" s="18">
        <f ca="1" t="shared" si="6216"/>
        <v>96936.609813672</v>
      </c>
      <c r="BM869" s="18">
        <f ca="1">BK869*'Ejercicio 3 - TIR'!$D$5</f>
        <v>14402.2076948941</v>
      </c>
      <c r="BN869" s="18">
        <f ca="1" t="shared" si="6217"/>
        <v>82534.402118778</v>
      </c>
      <c r="BO869" s="18">
        <f ca="1" t="shared" si="6218"/>
        <v>35359.9126380864</v>
      </c>
      <c r="BP869" s="18">
        <f ca="1" t="shared" si="6219"/>
        <v>-90892.4800926518</v>
      </c>
      <c r="BQ869" s="18">
        <f ca="1" t="shared" ref="BQ869:BT869" si="6467">BE869</f>
        <v>22227.8021109749</v>
      </c>
      <c r="BR869" s="18">
        <f ca="1" t="shared" si="6467"/>
        <v>22271.4316107531</v>
      </c>
      <c r="BS869" s="18">
        <f ca="1" t="shared" si="6467"/>
        <v>19438.1041510809</v>
      </c>
      <c r="BT869" s="18">
        <f ca="1" t="shared" si="6467"/>
        <v>18630.1528970653</v>
      </c>
      <c r="BU869" s="18">
        <f ca="1" t="shared" si="6221"/>
        <v>52670.0471478625</v>
      </c>
      <c r="BV869" s="20">
        <f ca="1" t="shared" si="6222"/>
        <v>12.8827344483134</v>
      </c>
    </row>
    <row r="870" ht="15" customHeight="1" spans="1:74">
      <c r="A870" s="16">
        <v>869</v>
      </c>
      <c r="B870" s="17">
        <f ca="1" t="shared" ref="B870:F870" si="6468">RAND()</f>
        <v>0.150238130169369</v>
      </c>
      <c r="C870" s="18">
        <f ca="1">IF(B870&lt;=('Ejercicio 3 - TIR'!$D$13-'Ejercicio 3 - TIR'!$C$13)/('Ejercicio 3 - TIR'!$E$13-'Ejercicio 3 - TIR'!$C$13),'Ejercicio 3 - TIR'!$C$13+SQRT(('Ejercicio 3 - TIR'!$E$13-'Ejercicio 3 - TIR'!$C$13)*('Ejercicio 3 - TIR'!$D$13-'Ejercicio 3 - TIR'!$C$13)*B870),'Ejercicio 3 - TIR'!$E$13-SQRT(('Ejercicio 3 - TIR'!$E$13-'Ejercicio 3 - TIR'!$C$13)*('Ejercicio 3 - TIR'!$E$13-'Ejercicio 3 - TIR'!$D$13)*(1-B870)))</f>
        <v>67752.1127486478</v>
      </c>
      <c r="D870" s="17">
        <f ca="1" t="shared" si="6468"/>
        <v>0.851659929698301</v>
      </c>
      <c r="E870" s="18">
        <f ca="1">IF(D870&lt;=('Ejercicio 3 - TIR'!$D$14-'Ejercicio 3 - TIR'!$C$14)/('Ejercicio 3 - TIR'!$E$14-'Ejercicio 3 - TIR'!$C$14),'Ejercicio 3 - TIR'!$C$14+SQRT(('Ejercicio 3 - TIR'!$E$14-'Ejercicio 3 - TIR'!$C$14)*('Ejercicio 3 - TIR'!$D$14-'Ejercicio 3 - TIR'!$C$14)*D870),'Ejercicio 3 - TIR'!$E$14-SQRT(('Ejercicio 3 - TIR'!$E$14-'Ejercicio 3 - TIR'!$C$14)*('Ejercicio 3 - TIR'!$E$14-'Ejercicio 3 - TIR'!$D$14)*(1-D870)))</f>
        <v>35282.9023176051</v>
      </c>
      <c r="F870" s="17">
        <f ca="1" t="shared" si="6468"/>
        <v>0.432679601324189</v>
      </c>
      <c r="G870" s="18">
        <f ca="1">IF(F870&lt;=('Ejercicio 3 - TIR'!$D$18-'Ejercicio 3 - TIR'!$C$18)/('Ejercicio 3 - TIR'!$E$18-'Ejercicio 3 - TIR'!$C$18),'Ejercicio 3 - TIR'!$C$18+SQRT(('Ejercicio 3 - TIR'!$E$18-'Ejercicio 3 - TIR'!$C$18)*('Ejercicio 3 - TIR'!$D$18-'Ejercicio 3 - TIR'!$C$18)*F870),'Ejercicio 3 - TIR'!$E$18-SQRT(('Ejercicio 3 - TIR'!$E$18-'Ejercicio 3 - TIR'!$C$18)*('Ejercicio 3 - TIR'!$E$18-'Ejercicio 3 - TIR'!$D$18)*(1-F870)))</f>
        <v>38056.1740422255</v>
      </c>
      <c r="H870" s="17">
        <f ca="1" t="shared" ref="H870:L870" si="6469">RAND()</f>
        <v>0.0726959620048429</v>
      </c>
      <c r="I870" s="18">
        <f ca="1">IF(H870&lt;=('Ejercicio 3 - TIR'!$D$18-'Ejercicio 3 - TIR'!$C$18)/('Ejercicio 3 - TIR'!$E$18-'Ejercicio 3 - TIR'!$C$18),'Ejercicio 3 - TIR'!$C$18+SQRT(('Ejercicio 3 - TIR'!$E$18-'Ejercicio 3 - TIR'!$C$18)*('Ejercicio 3 - TIR'!$D$18-'Ejercicio 3 - TIR'!$C$18)*H870),'Ejercicio 3 - TIR'!$E$18-SQRT(('Ejercicio 3 - TIR'!$E$18-'Ejercicio 3 - TIR'!$C$18)*('Ejercicio 3 - TIR'!$E$18-'Ejercicio 3 - TIR'!$D$18)*(1-H870)))</f>
        <v>33302.18023444</v>
      </c>
      <c r="J870" s="17">
        <f ca="1" t="shared" si="6469"/>
        <v>0.893801048485653</v>
      </c>
      <c r="K870" s="18">
        <f ca="1">IF(J870&lt;=('Ejercicio 3 - TIR'!$D$18-'Ejercicio 3 - TIR'!$C$18)/('Ejercicio 3 - TIR'!$E$18-'Ejercicio 3 - TIR'!$C$18),'Ejercicio 3 - TIR'!$C$18+SQRT(('Ejercicio 3 - TIR'!$E$18-'Ejercicio 3 - TIR'!$C$18)*('Ejercicio 3 - TIR'!$D$18-'Ejercicio 3 - TIR'!$C$18)*J870),'Ejercicio 3 - TIR'!$E$18-SQRT(('Ejercicio 3 - TIR'!$E$18-'Ejercicio 3 - TIR'!$C$18)*('Ejercicio 3 - TIR'!$E$18-'Ejercicio 3 - TIR'!$D$18)*(1-J870)))</f>
        <v>42177.7807732963</v>
      </c>
      <c r="L870" s="17">
        <f ca="1" t="shared" si="6469"/>
        <v>0.632362463053082</v>
      </c>
      <c r="M870" s="18">
        <f ca="1">IF(L870&lt;=('Ejercicio 3 - TIR'!$D$18-'Ejercicio 3 - TIR'!$C$18)/('Ejercicio 3 - TIR'!$E$18-'Ejercicio 3 - TIR'!$C$18),'Ejercicio 3 - TIR'!$C$18+SQRT(('Ejercicio 3 - TIR'!$E$18-'Ejercicio 3 - TIR'!$C$18)*('Ejercicio 3 - TIR'!$D$18-'Ejercicio 3 - TIR'!$C$18)*L870),'Ejercicio 3 - TIR'!$E$18-SQRT(('Ejercicio 3 - TIR'!$E$18-'Ejercicio 3 - TIR'!$C$18)*('Ejercicio 3 - TIR'!$E$18-'Ejercicio 3 - TIR'!$D$18)*(1-L870)))</f>
        <v>39739.3207903818</v>
      </c>
      <c r="N870" s="17">
        <f ca="1" t="shared" ref="N870:R870" si="6470">RAND()</f>
        <v>0.951377374884699</v>
      </c>
      <c r="O870" s="18">
        <f ca="1">IF(N870&lt;=('Ejercicio 3 - TIR'!$D$18-'Ejercicio 3 - TIR'!$C$18)/('Ejercicio 3 - TIR'!$E$18-'Ejercicio 3 - TIR'!$C$18),'Ejercicio 3 - TIR'!$C$18+SQRT(('Ejercicio 3 - TIR'!$E$18-'Ejercicio 3 - TIR'!$C$18)*('Ejercicio 3 - TIR'!$D$18-'Ejercicio 3 - TIR'!$C$18)*N870),'Ejercicio 3 - TIR'!$E$18-SQRT(('Ejercicio 3 - TIR'!$E$18-'Ejercicio 3 - TIR'!$C$18)*('Ejercicio 3 - TIR'!$E$18-'Ejercicio 3 - TIR'!$D$18)*(1-N870)))</f>
        <v>43090.3673432705</v>
      </c>
      <c r="P870" s="17">
        <f ca="1" t="shared" si="6470"/>
        <v>0.902202384849316</v>
      </c>
      <c r="Q870" s="19">
        <f ca="1">IF(P870&lt;=('Ejercicio 3 - TIR'!$D$22-'Ejercicio 3 - TIR'!$C$22)/('Ejercicio 3 - TIR'!$E$22-'Ejercicio 3 - TIR'!$C$22),'Ejercicio 3 - TIR'!$C$22+SQRT(('Ejercicio 3 - TIR'!$E$22-'Ejercicio 3 - TIR'!$C$22)*('Ejercicio 3 - TIR'!$D$22-'Ejercicio 3 - TIR'!$C$22)*P870),'Ejercicio 3 - TIR'!$E$22-SQRT(('Ejercicio 3 - TIR'!$E$22-'Ejercicio 3 - TIR'!$C$22)*('Ejercicio 3 - TIR'!$E$22-'Ejercicio 3 - TIR'!$D$22)*(1-P870)))</f>
        <v>0.16673215513841</v>
      </c>
      <c r="R870" s="17">
        <f ca="1" t="shared" si="6470"/>
        <v>0.725100912219672</v>
      </c>
      <c r="S870" s="19">
        <f ca="1">IF(R870&lt;=('Ejercicio 3 - TIR'!$D$23-'Ejercicio 3 - TIR'!$C$23)/('Ejercicio 3 - TIR'!$E$23-'Ejercicio 3 - TIR'!$C$23),'Ejercicio 3 - TIR'!$C$23+SQRT(('Ejercicio 3 - TIR'!$E$23-'Ejercicio 3 - TIR'!$C$23)*('Ejercicio 3 - TIR'!$D$23-'Ejercicio 3 - TIR'!$C$23)*R870),'Ejercicio 3 - TIR'!$E$23-SQRT(('Ejercicio 3 - TIR'!$E$23-'Ejercicio 3 - TIR'!$C$23)*('Ejercicio 3 - TIR'!$E$23-'Ejercicio 3 - TIR'!$D$23)*(1-R870)))</f>
        <v>0.157755487013544</v>
      </c>
      <c r="T870" s="17">
        <f ca="1" t="shared" ref="T870:X870" si="6471">RAND()</f>
        <v>0.363764087406682</v>
      </c>
      <c r="U870" s="19">
        <f ca="1">IF(T870&lt;=('Ejercicio 3 - TIR'!$D$24-'Ejercicio 3 - TIR'!$C$24)/('Ejercicio 3 - TIR'!$E$24-'Ejercicio 3 - TIR'!$C$24),'Ejercicio 3 - TIR'!$C$24+SQRT(('Ejercicio 3 - TIR'!$E$24-'Ejercicio 3 - TIR'!$C$24)*('Ejercicio 3 - TIR'!$D$24-'Ejercicio 3 - TIR'!$C$24)*T870),'Ejercicio 3 - TIR'!$E$24-SQRT(('Ejercicio 3 - TIR'!$E$24-'Ejercicio 3 - TIR'!$C$24)*('Ejercicio 3 - TIR'!$E$24-'Ejercicio 3 - TIR'!$D$24)*(1-T870)))</f>
        <v>0.177638823845345</v>
      </c>
      <c r="V870" s="17">
        <f ca="1" t="shared" si="6471"/>
        <v>0.260186741894206</v>
      </c>
      <c r="W870" s="19">
        <f ca="1">IF(V870&lt;=('Ejercicio 3 - TIR'!$D$25-'Ejercicio 3 - TIR'!$C$25)/('Ejercicio 3 - TIR'!$E$25-'Ejercicio 3 - TIR'!$C$25),'Ejercicio 3 - TIR'!$C$25+SQRT(('Ejercicio 3 - TIR'!$E$25-'Ejercicio 3 - TIR'!$C$25)*('Ejercicio 3 - TIR'!$D$25-'Ejercicio 3 - TIR'!$C$25)*V870),'Ejercicio 3 - TIR'!$E$25-SQRT(('Ejercicio 3 - TIR'!$E$25-'Ejercicio 3 - TIR'!$C$25)*('Ejercicio 3 - TIR'!$E$25-'Ejercicio 3 - TIR'!$D$25)*(1-V870)))</f>
        <v>0.199085634352881</v>
      </c>
      <c r="X870" s="17">
        <f ca="1" t="shared" si="6471"/>
        <v>0.202821101772233</v>
      </c>
      <c r="Y870" s="19">
        <f ca="1">IF(X870&lt;=('Ejercicio 3 - TIR'!$D$26-'Ejercicio 3 - TIR'!$C$26)/('Ejercicio 3 - TIR'!$E$26-'Ejercicio 3 - TIR'!$C$26),'Ejercicio 3 - TIR'!$C$26+SQRT(('Ejercicio 3 - TIR'!$E$26-'Ejercicio 3 - TIR'!$C$26)*('Ejercicio 3 - TIR'!$D$26-'Ejercicio 3 - TIR'!$C$26)*X870),'Ejercicio 3 - TIR'!$E$26-SQRT(('Ejercicio 3 - TIR'!$E$26-'Ejercicio 3 - TIR'!$C$26)*('Ejercicio 3 - TIR'!$E$26-'Ejercicio 3 - TIR'!$D$26)*(1-X870)))</f>
        <v>0.21340121737827</v>
      </c>
      <c r="Z870" s="17">
        <f ca="1" t="shared" si="6192"/>
        <v>1.16673215513841</v>
      </c>
      <c r="AA870" s="17">
        <f ca="1" t="shared" si="6193"/>
        <v>1.35079055448663</v>
      </c>
      <c r="AB870" s="17">
        <f ca="1" t="shared" si="6194"/>
        <v>1.59074339984704</v>
      </c>
      <c r="AC870" s="17">
        <f ca="1" t="shared" si="6195"/>
        <v>1.90743755869825</v>
      </c>
      <c r="AD870" s="17">
        <f ca="1" t="shared" si="6196"/>
        <v>2.31448705579749</v>
      </c>
      <c r="AE870" s="16">
        <f ca="1" t="shared" si="6197"/>
        <v>5882.79434295229</v>
      </c>
      <c r="AF870" s="16">
        <f ca="1" t="shared" si="6198"/>
        <v>6810.83742952526</v>
      </c>
      <c r="AG870" s="16">
        <f ca="1" t="shared" si="6199"/>
        <v>8020.70657990798</v>
      </c>
      <c r="AH870" s="16">
        <f ca="1" t="shared" si="6200"/>
        <v>9617.51403732729</v>
      </c>
      <c r="AI870" s="16">
        <f ca="1" t="shared" si="6201"/>
        <v>11669.9032410455</v>
      </c>
      <c r="AJ870" s="18">
        <f ca="1" t="shared" si="6202"/>
        <v>44401.3619566082</v>
      </c>
      <c r="AK870" s="18">
        <f ca="1" t="shared" si="6203"/>
        <v>44984.270504493</v>
      </c>
      <c r="AL870" s="18">
        <f ca="1" t="shared" si="6204"/>
        <v>67094.0263853164</v>
      </c>
      <c r="AM870" s="18">
        <f ca="1" t="shared" si="6205"/>
        <v>75800.2730327322</v>
      </c>
      <c r="AN870" s="18">
        <f ca="1" t="shared" si="6206"/>
        <v>99732.0974455584</v>
      </c>
      <c r="AO870" s="18">
        <f ca="1">C870/'Ejercicio 3 - TIR'!$D$7</f>
        <v>13550.4225497296</v>
      </c>
      <c r="AP870" s="18">
        <f ca="1" t="shared" si="6207"/>
        <v>30850.9394068786</v>
      </c>
      <c r="AQ870" s="18">
        <f ca="1" t="shared" si="6208"/>
        <v>31433.8479547634</v>
      </c>
      <c r="AR870" s="18">
        <f ca="1" t="shared" si="6209"/>
        <v>53543.6038355868</v>
      </c>
      <c r="AS870" s="18">
        <f ca="1" t="shared" si="6210"/>
        <v>62249.8504830026</v>
      </c>
      <c r="AT870" s="18">
        <f ca="1" t="shared" si="6211"/>
        <v>86181.6748958288</v>
      </c>
      <c r="AU870" s="18">
        <f ca="1">AP870*'Ejercicio 3 - TIR'!$D$5</f>
        <v>15425.4697034393</v>
      </c>
      <c r="AV870" s="18">
        <f ca="1">AQ870*'Ejercicio 3 - TIR'!$D$5</f>
        <v>15716.9239773817</v>
      </c>
      <c r="AW870" s="18">
        <f ca="1">AR870*'Ejercicio 3 - TIR'!$D$5</f>
        <v>26771.8019177934</v>
      </c>
      <c r="AX870" s="18">
        <f ca="1">AS870*'Ejercicio 3 - TIR'!$D$5</f>
        <v>31124.9252415013</v>
      </c>
      <c r="AY870" s="18">
        <f ca="1">AT870*'Ejercicio 3 - TIR'!$D$5</f>
        <v>43090.8374479144</v>
      </c>
      <c r="AZ870" s="18">
        <f ca="1" t="shared" ref="AZ870:BD870" si="6472">AJ870-AU870-AE870</f>
        <v>23093.0979102166</v>
      </c>
      <c r="BA870" s="18">
        <f ca="1" t="shared" si="6472"/>
        <v>22456.509097586</v>
      </c>
      <c r="BB870" s="18">
        <f ca="1" t="shared" si="6472"/>
        <v>32301.517887615</v>
      </c>
      <c r="BC870" s="18">
        <f ca="1" t="shared" si="6472"/>
        <v>35057.8337539036</v>
      </c>
      <c r="BD870" s="18">
        <f ca="1" t="shared" si="6472"/>
        <v>44971.3567565984</v>
      </c>
      <c r="BE870" s="18">
        <f ca="1" t="shared" ref="BE870:BI870" si="6473">AZ870/Z870</f>
        <v>19792.9728845752</v>
      </c>
      <c r="BF870" s="18">
        <f ca="1" t="shared" si="6473"/>
        <v>16624.7158177092</v>
      </c>
      <c r="BG870" s="18">
        <f ca="1" t="shared" si="6473"/>
        <v>20305.9260787887</v>
      </c>
      <c r="BH870" s="18">
        <f ca="1" t="shared" si="6473"/>
        <v>18379.5446377963</v>
      </c>
      <c r="BI870" s="18">
        <f ca="1" t="shared" si="6473"/>
        <v>19430.3773028028</v>
      </c>
      <c r="BJ870" s="18">
        <f ca="1" t="shared" si="6214"/>
        <v>81661.8207050642</v>
      </c>
      <c r="BK870" s="18">
        <f ca="1" t="shared" si="6215"/>
        <v>31362.2775919354</v>
      </c>
      <c r="BL870" s="18">
        <f ca="1" t="shared" si="6216"/>
        <v>113024.098297</v>
      </c>
      <c r="BM870" s="18">
        <f ca="1">BK870*'Ejercicio 3 - TIR'!$D$5</f>
        <v>15681.1387959677</v>
      </c>
      <c r="BN870" s="18">
        <f ca="1" t="shared" si="6217"/>
        <v>97342.9595010319</v>
      </c>
      <c r="BO870" s="18">
        <f ca="1" t="shared" si="6218"/>
        <v>42058.1135924699</v>
      </c>
      <c r="BP870" s="18">
        <f ca="1" t="shared" si="6219"/>
        <v>-103035.015066253</v>
      </c>
      <c r="BQ870" s="18">
        <f ca="1" t="shared" ref="BQ870:BT870" si="6474">BE870</f>
        <v>19792.9728845752</v>
      </c>
      <c r="BR870" s="18">
        <f ca="1" t="shared" si="6474"/>
        <v>16624.7158177092</v>
      </c>
      <c r="BS870" s="18">
        <f ca="1" t="shared" si="6474"/>
        <v>20305.9260787887</v>
      </c>
      <c r="BT870" s="18">
        <f ca="1" t="shared" si="6474"/>
        <v>18379.5446377963</v>
      </c>
      <c r="BU870" s="18">
        <f ca="1" t="shared" si="6221"/>
        <v>61488.4908952728</v>
      </c>
      <c r="BV870" s="20">
        <f ca="1" t="shared" si="6222"/>
        <v>8.31014388966416</v>
      </c>
    </row>
    <row r="871" ht="15" customHeight="1" spans="1:74">
      <c r="A871" s="16">
        <v>870</v>
      </c>
      <c r="B871" s="17">
        <f ca="1" t="shared" ref="B871:F871" si="6475">RAND()</f>
        <v>0.455630495416199</v>
      </c>
      <c r="C871" s="18">
        <f ca="1">IF(B871&lt;=('Ejercicio 3 - TIR'!$D$13-'Ejercicio 3 - TIR'!$C$13)/('Ejercicio 3 - TIR'!$E$13-'Ejercicio 3 - TIR'!$C$13),'Ejercicio 3 - TIR'!$C$13+SQRT(('Ejercicio 3 - TIR'!$E$13-'Ejercicio 3 - TIR'!$C$13)*('Ejercicio 3 - TIR'!$D$13-'Ejercicio 3 - TIR'!$C$13)*B871),'Ejercicio 3 - TIR'!$E$13-SQRT(('Ejercicio 3 - TIR'!$E$13-'Ejercicio 3 - TIR'!$C$13)*('Ejercicio 3 - TIR'!$E$13-'Ejercicio 3 - TIR'!$D$13)*(1-B871)))</f>
        <v>74441.3731687213</v>
      </c>
      <c r="D871" s="17">
        <f ca="1" t="shared" si="6475"/>
        <v>0.487720299978596</v>
      </c>
      <c r="E871" s="18">
        <f ca="1">IF(D871&lt;=('Ejercicio 3 - TIR'!$D$14-'Ejercicio 3 - TIR'!$C$14)/('Ejercicio 3 - TIR'!$E$14-'Ejercicio 3 - TIR'!$C$14),'Ejercicio 3 - TIR'!$C$14+SQRT(('Ejercicio 3 - TIR'!$E$14-'Ejercicio 3 - TIR'!$C$14)*('Ejercicio 3 - TIR'!$D$14-'Ejercicio 3 - TIR'!$C$14)*D871),'Ejercicio 3 - TIR'!$E$14-SQRT(('Ejercicio 3 - TIR'!$E$14-'Ejercicio 3 - TIR'!$C$14)*('Ejercicio 3 - TIR'!$E$14-'Ejercicio 3 - TIR'!$D$14)*(1-D871)))</f>
        <v>31234.0456878209</v>
      </c>
      <c r="F871" s="17">
        <f ca="1" t="shared" si="6475"/>
        <v>0.110875618137142</v>
      </c>
      <c r="G871" s="18">
        <f ca="1">IF(F871&lt;=('Ejercicio 3 - TIR'!$D$18-'Ejercicio 3 - TIR'!$C$18)/('Ejercicio 3 - TIR'!$E$18-'Ejercicio 3 - TIR'!$C$18),'Ejercicio 3 - TIR'!$C$18+SQRT(('Ejercicio 3 - TIR'!$E$18-'Ejercicio 3 - TIR'!$C$18)*('Ejercicio 3 - TIR'!$D$18-'Ejercicio 3 - TIR'!$C$18)*F871),'Ejercicio 3 - TIR'!$E$18-SQRT(('Ejercicio 3 - TIR'!$E$18-'Ejercicio 3 - TIR'!$C$18)*('Ejercicio 3 - TIR'!$E$18-'Ejercicio 3 - TIR'!$D$18)*(1-F871)))</f>
        <v>34078.154327704</v>
      </c>
      <c r="H871" s="17">
        <f ca="1" t="shared" ref="H871:L871" si="6476">RAND()</f>
        <v>0.46912732658927</v>
      </c>
      <c r="I871" s="18">
        <f ca="1">IF(H871&lt;=('Ejercicio 3 - TIR'!$D$18-'Ejercicio 3 - TIR'!$C$18)/('Ejercicio 3 - TIR'!$E$18-'Ejercicio 3 - TIR'!$C$18),'Ejercicio 3 - TIR'!$C$18+SQRT(('Ejercicio 3 - TIR'!$E$18-'Ejercicio 3 - TIR'!$C$18)*('Ejercicio 3 - TIR'!$D$18-'Ejercicio 3 - TIR'!$C$18)*H871),'Ejercicio 3 - TIR'!$E$18-SQRT(('Ejercicio 3 - TIR'!$E$18-'Ejercicio 3 - TIR'!$C$18)*('Ejercicio 3 - TIR'!$E$18-'Ejercicio 3 - TIR'!$D$18)*(1-H871)))</f>
        <v>38388.6291483407</v>
      </c>
      <c r="J871" s="17">
        <f ca="1" t="shared" si="6476"/>
        <v>0.605828276295632</v>
      </c>
      <c r="K871" s="18">
        <f ca="1">IF(J871&lt;=('Ejercicio 3 - TIR'!$D$18-'Ejercicio 3 - TIR'!$C$18)/('Ejercicio 3 - TIR'!$E$18-'Ejercicio 3 - TIR'!$C$18),'Ejercicio 3 - TIR'!$C$18+SQRT(('Ejercicio 3 - TIR'!$E$18-'Ejercicio 3 - TIR'!$C$18)*('Ejercicio 3 - TIR'!$D$18-'Ejercicio 3 - TIR'!$C$18)*J871),'Ejercicio 3 - TIR'!$E$18-SQRT(('Ejercicio 3 - TIR'!$E$18-'Ejercicio 3 - TIR'!$C$18)*('Ejercicio 3 - TIR'!$E$18-'Ejercicio 3 - TIR'!$D$18)*(1-J871)))</f>
        <v>39532.798195931</v>
      </c>
      <c r="L871" s="17">
        <f ca="1" t="shared" si="6476"/>
        <v>0.0923839693947039</v>
      </c>
      <c r="M871" s="18">
        <f ca="1">IF(L871&lt;=('Ejercicio 3 - TIR'!$D$18-'Ejercicio 3 - TIR'!$C$18)/('Ejercicio 3 - TIR'!$E$18-'Ejercicio 3 - TIR'!$C$18),'Ejercicio 3 - TIR'!$C$18+SQRT(('Ejercicio 3 - TIR'!$E$18-'Ejercicio 3 - TIR'!$C$18)*('Ejercicio 3 - TIR'!$D$18-'Ejercicio 3 - TIR'!$C$18)*L871),'Ejercicio 3 - TIR'!$E$18-SQRT(('Ejercicio 3 - TIR'!$E$18-'Ejercicio 3 - TIR'!$C$18)*('Ejercicio 3 - TIR'!$E$18-'Ejercicio 3 - TIR'!$D$18)*(1-L871)))</f>
        <v>33722.5791340421</v>
      </c>
      <c r="N871" s="17">
        <f ca="1" t="shared" ref="N871:R871" si="6477">RAND()</f>
        <v>0.269272152225999</v>
      </c>
      <c r="O871" s="18">
        <f ca="1">IF(N871&lt;=('Ejercicio 3 - TIR'!$D$18-'Ejercicio 3 - TIR'!$C$18)/('Ejercicio 3 - TIR'!$E$18-'Ejercicio 3 - TIR'!$C$18),'Ejercicio 3 - TIR'!$C$18+SQRT(('Ejercicio 3 - TIR'!$E$18-'Ejercicio 3 - TIR'!$C$18)*('Ejercicio 3 - TIR'!$D$18-'Ejercicio 3 - TIR'!$C$18)*N871),'Ejercicio 3 - TIR'!$E$18-SQRT(('Ejercicio 3 - TIR'!$E$18-'Ejercicio 3 - TIR'!$C$18)*('Ejercicio 3 - TIR'!$E$18-'Ejercicio 3 - TIR'!$D$18)*(1-N871)))</f>
        <v>36355.377473754</v>
      </c>
      <c r="P871" s="17">
        <f ca="1" t="shared" si="6477"/>
        <v>0.481076503794338</v>
      </c>
      <c r="Q871" s="19">
        <f ca="1">IF(P871&lt;=('Ejercicio 3 - TIR'!$D$22-'Ejercicio 3 - TIR'!$C$22)/('Ejercicio 3 - TIR'!$E$22-'Ejercicio 3 - TIR'!$C$22),'Ejercicio 3 - TIR'!$C$22+SQRT(('Ejercicio 3 - TIR'!$E$22-'Ejercicio 3 - TIR'!$C$22)*('Ejercicio 3 - TIR'!$D$22-'Ejercicio 3 - TIR'!$C$22)*P871),'Ejercicio 3 - TIR'!$E$22-SQRT(('Ejercicio 3 - TIR'!$E$22-'Ejercicio 3 - TIR'!$C$22)*('Ejercicio 3 - TIR'!$E$22-'Ejercicio 3 - TIR'!$D$22)*(1-P871)))</f>
        <v>0.149426819516044</v>
      </c>
      <c r="R871" s="17">
        <f ca="1" t="shared" si="6477"/>
        <v>0.368428202683014</v>
      </c>
      <c r="S871" s="19">
        <f ca="1">IF(R871&lt;=('Ejercicio 3 - TIR'!$D$23-'Ejercicio 3 - TIR'!$C$23)/('Ejercicio 3 - TIR'!$E$23-'Ejercicio 3 - TIR'!$C$23),'Ejercicio 3 - TIR'!$C$23+SQRT(('Ejercicio 3 - TIR'!$E$23-'Ejercicio 3 - TIR'!$C$23)*('Ejercicio 3 - TIR'!$D$23-'Ejercicio 3 - TIR'!$C$23)*R871),'Ejercicio 3 - TIR'!$E$23-SQRT(('Ejercicio 3 - TIR'!$E$23-'Ejercicio 3 - TIR'!$C$23)*('Ejercicio 3 - TIR'!$E$23-'Ejercicio 3 - TIR'!$D$23)*(1-R871)))</f>
        <v>0.145752102143892</v>
      </c>
      <c r="T871" s="17">
        <f ca="1" t="shared" ref="T871:X871" si="6478">RAND()</f>
        <v>0.236168276097398</v>
      </c>
      <c r="U871" s="19">
        <f ca="1">IF(T871&lt;=('Ejercicio 3 - TIR'!$D$24-'Ejercicio 3 - TIR'!$C$24)/('Ejercicio 3 - TIR'!$E$24-'Ejercicio 3 - TIR'!$C$24),'Ejercicio 3 - TIR'!$C$24+SQRT(('Ejercicio 3 - TIR'!$E$24-'Ejercicio 3 - TIR'!$C$24)*('Ejercicio 3 - TIR'!$D$24-'Ejercicio 3 - TIR'!$C$24)*T871),'Ejercicio 3 - TIR'!$E$24-SQRT(('Ejercicio 3 - TIR'!$E$24-'Ejercicio 3 - TIR'!$C$24)*('Ejercicio 3 - TIR'!$E$24-'Ejercicio 3 - TIR'!$D$24)*(1-T871)))</f>
        <v>0.172270010772439</v>
      </c>
      <c r="V871" s="17">
        <f ca="1" t="shared" si="6478"/>
        <v>0.507030204921576</v>
      </c>
      <c r="W871" s="19">
        <f ca="1">IF(V871&lt;=('Ejercicio 3 - TIR'!$D$25-'Ejercicio 3 - TIR'!$C$25)/('Ejercicio 3 - TIR'!$E$25-'Ejercicio 3 - TIR'!$C$25),'Ejercicio 3 - TIR'!$C$25+SQRT(('Ejercicio 3 - TIR'!$E$25-'Ejercicio 3 - TIR'!$C$25)*('Ejercicio 3 - TIR'!$D$25-'Ejercicio 3 - TIR'!$C$25)*V871),'Ejercicio 3 - TIR'!$E$25-SQRT(('Ejercicio 3 - TIR'!$E$25-'Ejercicio 3 - TIR'!$C$25)*('Ejercicio 3 - TIR'!$E$25-'Ejercicio 3 - TIR'!$D$25)*(1-V871)))</f>
        <v>0.208462134349795</v>
      </c>
      <c r="X871" s="17">
        <f ca="1" t="shared" si="6478"/>
        <v>0.263527122652805</v>
      </c>
      <c r="Y871" s="19">
        <f ca="1">IF(X871&lt;=('Ejercicio 3 - TIR'!$D$26-'Ejercicio 3 - TIR'!$C$26)/('Ejercicio 3 - TIR'!$E$26-'Ejercicio 3 - TIR'!$C$26),'Ejercicio 3 - TIR'!$C$26+SQRT(('Ejercicio 3 - TIR'!$E$26-'Ejercicio 3 - TIR'!$C$26)*('Ejercicio 3 - TIR'!$D$26-'Ejercicio 3 - TIR'!$C$26)*X871),'Ejercicio 3 - TIR'!$E$26-SQRT(('Ejercicio 3 - TIR'!$E$26-'Ejercicio 3 - TIR'!$C$26)*('Ejercicio 3 - TIR'!$E$26-'Ejercicio 3 - TIR'!$D$26)*(1-X871)))</f>
        <v>0.216674392798386</v>
      </c>
      <c r="Z871" s="17">
        <f ca="1" t="shared" si="6192"/>
        <v>1.14942681951604</v>
      </c>
      <c r="AA871" s="17">
        <f ca="1" t="shared" si="6193"/>
        <v>1.31695819472107</v>
      </c>
      <c r="AB871" s="17">
        <f ca="1" t="shared" si="6194"/>
        <v>1.54383059711253</v>
      </c>
      <c r="AC871" s="17">
        <f ca="1" t="shared" si="6195"/>
        <v>1.86566081846112</v>
      </c>
      <c r="AD871" s="17">
        <f ca="1" t="shared" si="6196"/>
        <v>2.26990174346892</v>
      </c>
      <c r="AE871" s="16">
        <f ca="1" t="shared" si="6197"/>
        <v>4667.20410774988</v>
      </c>
      <c r="AF871" s="16">
        <f ca="1" t="shared" si="6198"/>
        <v>5347.45891758903</v>
      </c>
      <c r="AG871" s="16">
        <f ca="1" t="shared" si="6199"/>
        <v>6268.66572292727</v>
      </c>
      <c r="AH871" s="16">
        <f ca="1" t="shared" si="6200"/>
        <v>7575.44515905409</v>
      </c>
      <c r="AI871" s="16">
        <f ca="1" t="shared" si="6201"/>
        <v>9216.8501390696</v>
      </c>
      <c r="AJ871" s="18">
        <f ca="1" t="shared" si="6202"/>
        <v>39170.3445438698</v>
      </c>
      <c r="AK871" s="18">
        <f ca="1" t="shared" si="6203"/>
        <v>50556.2197410155</v>
      </c>
      <c r="AL871" s="18">
        <f ca="1" t="shared" si="6204"/>
        <v>61031.9434443531</v>
      </c>
      <c r="AM871" s="18">
        <f ca="1" t="shared" si="6205"/>
        <v>62914.8945878369</v>
      </c>
      <c r="AN871" s="18">
        <f ca="1" t="shared" si="6206"/>
        <v>82523.1347121451</v>
      </c>
      <c r="AO871" s="18">
        <f ca="1">C871/'Ejercicio 3 - TIR'!$D$7</f>
        <v>14888.2746337443</v>
      </c>
      <c r="AP871" s="18">
        <f ca="1" t="shared" si="6207"/>
        <v>24282.0699101255</v>
      </c>
      <c r="AQ871" s="18">
        <f ca="1" t="shared" si="6208"/>
        <v>35667.9451072713</v>
      </c>
      <c r="AR871" s="18">
        <f ca="1" t="shared" si="6209"/>
        <v>46143.6688106088</v>
      </c>
      <c r="AS871" s="18">
        <f ca="1" t="shared" si="6210"/>
        <v>48026.6199540926</v>
      </c>
      <c r="AT871" s="18">
        <f ca="1" t="shared" si="6211"/>
        <v>67634.8600784008</v>
      </c>
      <c r="AU871" s="18">
        <f ca="1">AP871*'Ejercicio 3 - TIR'!$D$5</f>
        <v>12141.0349550628</v>
      </c>
      <c r="AV871" s="18">
        <f ca="1">AQ871*'Ejercicio 3 - TIR'!$D$5</f>
        <v>17833.9725536356</v>
      </c>
      <c r="AW871" s="18">
        <f ca="1">AR871*'Ejercicio 3 - TIR'!$D$5</f>
        <v>23071.8344053044</v>
      </c>
      <c r="AX871" s="18">
        <f ca="1">AS871*'Ejercicio 3 - TIR'!$D$5</f>
        <v>24013.3099770463</v>
      </c>
      <c r="AY871" s="18">
        <f ca="1">AT871*'Ejercicio 3 - TIR'!$D$5</f>
        <v>33817.4300392004</v>
      </c>
      <c r="AZ871" s="18">
        <f ca="1" t="shared" ref="AZ871:BD871" si="6479">AJ871-AU871-AE871</f>
        <v>22362.1054810571</v>
      </c>
      <c r="BA871" s="18">
        <f ca="1" t="shared" si="6479"/>
        <v>27374.7882697909</v>
      </c>
      <c r="BB871" s="18">
        <f ca="1" t="shared" si="6479"/>
        <v>31691.4433161214</v>
      </c>
      <c r="BC871" s="18">
        <f ca="1" t="shared" si="6479"/>
        <v>31326.1394517365</v>
      </c>
      <c r="BD871" s="18">
        <f ca="1" t="shared" si="6479"/>
        <v>39488.854533875</v>
      </c>
      <c r="BE871" s="18">
        <f ca="1" t="shared" ref="BE871:BI871" si="6480">AZ871/Z871</f>
        <v>19455.0058354063</v>
      </c>
      <c r="BF871" s="18">
        <f ca="1" t="shared" si="6480"/>
        <v>20786.3760440693</v>
      </c>
      <c r="BG871" s="18">
        <f ca="1" t="shared" si="6480"/>
        <v>20527.7984355245</v>
      </c>
      <c r="BH871" s="18">
        <f ca="1" t="shared" si="6480"/>
        <v>16790.9081553075</v>
      </c>
      <c r="BI871" s="18">
        <f ca="1" t="shared" si="6480"/>
        <v>17396.7241742927</v>
      </c>
      <c r="BJ871" s="18">
        <f ca="1" t="shared" si="6214"/>
        <v>70898.2147623728</v>
      </c>
      <c r="BK871" s="18">
        <f ca="1" t="shared" si="6215"/>
        <v>33794.9205483802</v>
      </c>
      <c r="BL871" s="18">
        <f ca="1" t="shared" si="6216"/>
        <v>104693.135310753</v>
      </c>
      <c r="BM871" s="18">
        <f ca="1">BK871*'Ejercicio 3 - TIR'!$D$5</f>
        <v>16897.4602741901</v>
      </c>
      <c r="BN871" s="18">
        <f ca="1" t="shared" si="6217"/>
        <v>87795.6750365629</v>
      </c>
      <c r="BO871" s="18">
        <f ca="1" t="shared" si="6218"/>
        <v>38678.1830046931</v>
      </c>
      <c r="BP871" s="18">
        <f ca="1" t="shared" si="6219"/>
        <v>-105675.418856542</v>
      </c>
      <c r="BQ871" s="18">
        <f ca="1" t="shared" ref="BQ871:BT871" si="6481">BE871</f>
        <v>19455.0058354063</v>
      </c>
      <c r="BR871" s="18">
        <f ca="1" t="shared" si="6481"/>
        <v>20786.3760440693</v>
      </c>
      <c r="BS871" s="18">
        <f ca="1" t="shared" si="6481"/>
        <v>20527.7984355245</v>
      </c>
      <c r="BT871" s="18">
        <f ca="1" t="shared" si="6481"/>
        <v>16790.9081553075</v>
      </c>
      <c r="BU871" s="18">
        <f ca="1" t="shared" si="6221"/>
        <v>56074.9071789858</v>
      </c>
      <c r="BV871" s="20">
        <f ca="1" t="shared" si="6222"/>
        <v>7.06310580851055</v>
      </c>
    </row>
    <row r="872" ht="15" customHeight="1" spans="1:74">
      <c r="A872" s="16">
        <v>871</v>
      </c>
      <c r="B872" s="17">
        <f ca="1" t="shared" ref="B872:F872" si="6482">RAND()</f>
        <v>0.507129681178575</v>
      </c>
      <c r="C872" s="18">
        <f ca="1">IF(B872&lt;=('Ejercicio 3 - TIR'!$D$13-'Ejercicio 3 - TIR'!$C$13)/('Ejercicio 3 - TIR'!$E$13-'Ejercicio 3 - TIR'!$C$13),'Ejercicio 3 - TIR'!$C$13+SQRT(('Ejercicio 3 - TIR'!$E$13-'Ejercicio 3 - TIR'!$C$13)*('Ejercicio 3 - TIR'!$D$13-'Ejercicio 3 - TIR'!$C$13)*B872),'Ejercicio 3 - TIR'!$E$13-SQRT(('Ejercicio 3 - TIR'!$E$13-'Ejercicio 3 - TIR'!$C$13)*('Ejercicio 3 - TIR'!$E$13-'Ejercicio 3 - TIR'!$D$13)*(1-B872)))</f>
        <v>75680.3704266346</v>
      </c>
      <c r="D872" s="17">
        <f ca="1" t="shared" si="6482"/>
        <v>0.956414774977648</v>
      </c>
      <c r="E872" s="18">
        <f ca="1">IF(D872&lt;=('Ejercicio 3 - TIR'!$D$14-'Ejercicio 3 - TIR'!$C$14)/('Ejercicio 3 - TIR'!$E$14-'Ejercicio 3 - TIR'!$C$14),'Ejercicio 3 - TIR'!$C$14+SQRT(('Ejercicio 3 - TIR'!$E$14-'Ejercicio 3 - TIR'!$C$14)*('Ejercicio 3 - TIR'!$D$14-'Ejercicio 3 - TIR'!$C$14)*D872),'Ejercicio 3 - TIR'!$E$14-SQRT(('Ejercicio 3 - TIR'!$E$14-'Ejercicio 3 - TIR'!$C$14)*('Ejercicio 3 - TIR'!$E$14-'Ejercicio 3 - TIR'!$D$14)*(1-D872)))</f>
        <v>37443.0909767157</v>
      </c>
      <c r="F872" s="17">
        <f ca="1" t="shared" si="6482"/>
        <v>0.346657913626976</v>
      </c>
      <c r="G872" s="18">
        <f ca="1">IF(F872&lt;=('Ejercicio 3 - TIR'!$D$18-'Ejercicio 3 - TIR'!$C$18)/('Ejercicio 3 - TIR'!$E$18-'Ejercicio 3 - TIR'!$C$18),'Ejercicio 3 - TIR'!$C$18+SQRT(('Ejercicio 3 - TIR'!$E$18-'Ejercicio 3 - TIR'!$C$18)*('Ejercicio 3 - TIR'!$D$18-'Ejercicio 3 - TIR'!$C$18)*F872),'Ejercicio 3 - TIR'!$E$18-SQRT(('Ejercicio 3 - TIR'!$E$18-'Ejercicio 3 - TIR'!$C$18)*('Ejercicio 3 - TIR'!$E$18-'Ejercicio 3 - TIR'!$D$18)*(1-F872)))</f>
        <v>37211.0115132377</v>
      </c>
      <c r="H872" s="17">
        <f ca="1" t="shared" ref="H872:L872" si="6483">RAND()</f>
        <v>0.496195217213527</v>
      </c>
      <c r="I872" s="18">
        <f ca="1">IF(H872&lt;=('Ejercicio 3 - TIR'!$D$18-'Ejercicio 3 - TIR'!$C$18)/('Ejercicio 3 - TIR'!$E$18-'Ejercicio 3 - TIR'!$C$18),'Ejercicio 3 - TIR'!$C$18+SQRT(('Ejercicio 3 - TIR'!$E$18-'Ejercicio 3 - TIR'!$C$18)*('Ejercicio 3 - TIR'!$D$18-'Ejercicio 3 - TIR'!$C$18)*H872),'Ejercicio 3 - TIR'!$E$18-SQRT(('Ejercicio 3 - TIR'!$E$18-'Ejercicio 3 - TIR'!$C$18)*('Ejercicio 3 - TIR'!$E$18-'Ejercicio 3 - TIR'!$D$18)*(1-H872)))</f>
        <v>38627.2407281836</v>
      </c>
      <c r="J872" s="17">
        <f ca="1" t="shared" si="6483"/>
        <v>0.612231572336878</v>
      </c>
      <c r="K872" s="18">
        <f ca="1">IF(J872&lt;=('Ejercicio 3 - TIR'!$D$18-'Ejercicio 3 - TIR'!$C$18)/('Ejercicio 3 - TIR'!$E$18-'Ejercicio 3 - TIR'!$C$18),'Ejercicio 3 - TIR'!$C$18+SQRT(('Ejercicio 3 - TIR'!$E$18-'Ejercicio 3 - TIR'!$C$18)*('Ejercicio 3 - TIR'!$D$18-'Ejercicio 3 - TIR'!$C$18)*J872),'Ejercicio 3 - TIR'!$E$18-SQRT(('Ejercicio 3 - TIR'!$E$18-'Ejercicio 3 - TIR'!$C$18)*('Ejercicio 3 - TIR'!$E$18-'Ejercicio 3 - TIR'!$D$18)*(1-J872)))</f>
        <v>39583.044184941</v>
      </c>
      <c r="L872" s="17">
        <f ca="1" t="shared" si="6483"/>
        <v>0.324566476299868</v>
      </c>
      <c r="M872" s="18">
        <f ca="1">IF(L872&lt;=('Ejercicio 3 - TIR'!$D$18-'Ejercicio 3 - TIR'!$C$18)/('Ejercicio 3 - TIR'!$E$18-'Ejercicio 3 - TIR'!$C$18),'Ejercicio 3 - TIR'!$C$18+SQRT(('Ejercicio 3 - TIR'!$E$18-'Ejercicio 3 - TIR'!$C$18)*('Ejercicio 3 - TIR'!$D$18-'Ejercicio 3 - TIR'!$C$18)*L872),'Ejercicio 3 - TIR'!$E$18-SQRT(('Ejercicio 3 - TIR'!$E$18-'Ejercicio 3 - TIR'!$C$18)*('Ejercicio 3 - TIR'!$E$18-'Ejercicio 3 - TIR'!$D$18)*(1-L872)))</f>
        <v>36977.4616763534</v>
      </c>
      <c r="N872" s="17">
        <f ca="1" t="shared" ref="N872:R872" si="6484">RAND()</f>
        <v>0.463826241936989</v>
      </c>
      <c r="O872" s="18">
        <f ca="1">IF(N872&lt;=('Ejercicio 3 - TIR'!$D$18-'Ejercicio 3 - TIR'!$C$18)/('Ejercicio 3 - TIR'!$E$18-'Ejercicio 3 - TIR'!$C$18),'Ejercicio 3 - TIR'!$C$18+SQRT(('Ejercicio 3 - TIR'!$E$18-'Ejercicio 3 - TIR'!$C$18)*('Ejercicio 3 - TIR'!$D$18-'Ejercicio 3 - TIR'!$C$18)*N872),'Ejercicio 3 - TIR'!$E$18-SQRT(('Ejercicio 3 - TIR'!$E$18-'Ejercicio 3 - TIR'!$C$18)*('Ejercicio 3 - TIR'!$E$18-'Ejercicio 3 - TIR'!$D$18)*(1-N872)))</f>
        <v>38341.0992255547</v>
      </c>
      <c r="P872" s="17">
        <f ca="1" t="shared" si="6484"/>
        <v>0.472406738020607</v>
      </c>
      <c r="Q872" s="19">
        <f ca="1">IF(P872&lt;=('Ejercicio 3 - TIR'!$D$22-'Ejercicio 3 - TIR'!$C$22)/('Ejercicio 3 - TIR'!$E$22-'Ejercicio 3 - TIR'!$C$22),'Ejercicio 3 - TIR'!$C$22+SQRT(('Ejercicio 3 - TIR'!$E$22-'Ejercicio 3 - TIR'!$C$22)*('Ejercicio 3 - TIR'!$D$22-'Ejercicio 3 - TIR'!$C$22)*P872),'Ejercicio 3 - TIR'!$E$22-SQRT(('Ejercicio 3 - TIR'!$E$22-'Ejercicio 3 - TIR'!$C$22)*('Ejercicio 3 - TIR'!$E$22-'Ejercicio 3 - TIR'!$D$22)*(1-P872)))</f>
        <v>0.149160454873631</v>
      </c>
      <c r="R872" s="17">
        <f ca="1" t="shared" si="6484"/>
        <v>0.812971218479905</v>
      </c>
      <c r="S872" s="19">
        <f ca="1">IF(R872&lt;=('Ejercicio 3 - TIR'!$D$23-'Ejercicio 3 - TIR'!$C$23)/('Ejercicio 3 - TIR'!$E$23-'Ejercicio 3 - TIR'!$C$23),'Ejercicio 3 - TIR'!$C$23+SQRT(('Ejercicio 3 - TIR'!$E$23-'Ejercicio 3 - TIR'!$C$23)*('Ejercicio 3 - TIR'!$D$23-'Ejercicio 3 - TIR'!$C$23)*R872),'Ejercicio 3 - TIR'!$E$23-SQRT(('Ejercicio 3 - TIR'!$E$23-'Ejercicio 3 - TIR'!$C$23)*('Ejercicio 3 - TIR'!$E$23-'Ejercicio 3 - TIR'!$D$23)*(1-R872)))</f>
        <v>0.161651926348083</v>
      </c>
      <c r="T872" s="17">
        <f ca="1" t="shared" ref="T872:X872" si="6485">RAND()</f>
        <v>0.836332889541133</v>
      </c>
      <c r="U872" s="19">
        <f ca="1">IF(T872&lt;=('Ejercicio 3 - TIR'!$D$24-'Ejercicio 3 - TIR'!$C$24)/('Ejercicio 3 - TIR'!$E$24-'Ejercicio 3 - TIR'!$C$24),'Ejercicio 3 - TIR'!$C$24+SQRT(('Ejercicio 3 - TIR'!$E$24-'Ejercicio 3 - TIR'!$C$24)*('Ejercicio 3 - TIR'!$D$24-'Ejercicio 3 - TIR'!$C$24)*T872),'Ejercicio 3 - TIR'!$E$24-SQRT(('Ejercicio 3 - TIR'!$E$24-'Ejercicio 3 - TIR'!$C$24)*('Ejercicio 3 - TIR'!$E$24-'Ejercicio 3 - TIR'!$D$24)*(1-T872)))</f>
        <v>0.19859280706667</v>
      </c>
      <c r="V872" s="17">
        <f ca="1" t="shared" si="6485"/>
        <v>0.477487917268065</v>
      </c>
      <c r="W872" s="19">
        <f ca="1">IF(V872&lt;=('Ejercicio 3 - TIR'!$D$25-'Ejercicio 3 - TIR'!$C$25)/('Ejercicio 3 - TIR'!$E$25-'Ejercicio 3 - TIR'!$C$25),'Ejercicio 3 - TIR'!$C$25+SQRT(('Ejercicio 3 - TIR'!$E$25-'Ejercicio 3 - TIR'!$C$25)*('Ejercicio 3 - TIR'!$D$25-'Ejercicio 3 - TIR'!$C$25)*V872),'Ejercicio 3 - TIR'!$E$25-SQRT(('Ejercicio 3 - TIR'!$E$25-'Ejercicio 3 - TIR'!$C$25)*('Ejercicio 3 - TIR'!$E$25-'Ejercicio 3 - TIR'!$D$25)*(1-V872)))</f>
        <v>0.207235618915249</v>
      </c>
      <c r="X872" s="17">
        <f ca="1" t="shared" si="6485"/>
        <v>0.51245991725274</v>
      </c>
      <c r="Y872" s="19">
        <f ca="1">IF(X872&lt;=('Ejercicio 3 - TIR'!$D$26-'Ejercicio 3 - TIR'!$C$26)/('Ejercicio 3 - TIR'!$E$26-'Ejercicio 3 - TIR'!$C$26),'Ejercicio 3 - TIR'!$C$26+SQRT(('Ejercicio 3 - TIR'!$E$26-'Ejercicio 3 - TIR'!$C$26)*('Ejercicio 3 - TIR'!$D$26-'Ejercicio 3 - TIR'!$C$26)*X872),'Ejercicio 3 - TIR'!$E$26-SQRT(('Ejercicio 3 - TIR'!$E$26-'Ejercicio 3 - TIR'!$C$26)*('Ejercicio 3 - TIR'!$E$26-'Ejercicio 3 - TIR'!$D$26)*(1-X872)))</f>
        <v>0.228689996620199</v>
      </c>
      <c r="Z872" s="17">
        <f ca="1" t="shared" si="6192"/>
        <v>1.14916045487363</v>
      </c>
      <c r="AA872" s="17">
        <f ca="1" t="shared" si="6193"/>
        <v>1.33492445608699</v>
      </c>
      <c r="AB872" s="17">
        <f ca="1" t="shared" si="6194"/>
        <v>1.60003085104326</v>
      </c>
      <c r="AC872" s="17">
        <f ca="1" t="shared" si="6195"/>
        <v>1.9316142347427</v>
      </c>
      <c r="AD872" s="17">
        <f ca="1" t="shared" si="6196"/>
        <v>2.37335508755753</v>
      </c>
      <c r="AE872" s="16">
        <f ca="1" t="shared" si="6197"/>
        <v>5585.02848196167</v>
      </c>
      <c r="AF872" s="16">
        <f ca="1" t="shared" si="6198"/>
        <v>6487.85909477969</v>
      </c>
      <c r="AG872" s="16">
        <f ca="1" t="shared" si="6199"/>
        <v>7776.30124426501</v>
      </c>
      <c r="AH872" s="16">
        <f ca="1" t="shared" si="6200"/>
        <v>9387.82784549169</v>
      </c>
      <c r="AI872" s="16">
        <f ca="1" t="shared" si="6201"/>
        <v>11534.7301637482</v>
      </c>
      <c r="AJ872" s="18">
        <f ca="1" t="shared" si="6202"/>
        <v>42761.4229168601</v>
      </c>
      <c r="AK872" s="18">
        <f ca="1" t="shared" si="6203"/>
        <v>51564.4483192118</v>
      </c>
      <c r="AL872" s="18">
        <f ca="1" t="shared" si="6204"/>
        <v>63334.091874114</v>
      </c>
      <c r="AM872" s="18">
        <f ca="1" t="shared" si="6205"/>
        <v>71426.1913386968</v>
      </c>
      <c r="AN872" s="18">
        <f ca="1" t="shared" si="6206"/>
        <v>90997.0429095184</v>
      </c>
      <c r="AO872" s="18">
        <f ca="1">C872/'Ejercicio 3 - TIR'!$D$7</f>
        <v>15136.0740853269</v>
      </c>
      <c r="AP872" s="18">
        <f ca="1" t="shared" si="6207"/>
        <v>27625.3488315332</v>
      </c>
      <c r="AQ872" s="18">
        <f ca="1" t="shared" si="6208"/>
        <v>36428.3742338849</v>
      </c>
      <c r="AR872" s="18">
        <f ca="1" t="shared" si="6209"/>
        <v>48198.0177887871</v>
      </c>
      <c r="AS872" s="18">
        <f ca="1" t="shared" si="6210"/>
        <v>56290.1172533699</v>
      </c>
      <c r="AT872" s="18">
        <f ca="1" t="shared" si="6211"/>
        <v>75860.9688241915</v>
      </c>
      <c r="AU872" s="18">
        <f ca="1">AP872*'Ejercicio 3 - TIR'!$D$5</f>
        <v>13812.6744157666</v>
      </c>
      <c r="AV872" s="18">
        <f ca="1">AQ872*'Ejercicio 3 - TIR'!$D$5</f>
        <v>18214.1871169424</v>
      </c>
      <c r="AW872" s="18">
        <f ca="1">AR872*'Ejercicio 3 - TIR'!$D$5</f>
        <v>24099.0088943935</v>
      </c>
      <c r="AX872" s="18">
        <f ca="1">AS872*'Ejercicio 3 - TIR'!$D$5</f>
        <v>28145.058626685</v>
      </c>
      <c r="AY872" s="18">
        <f ca="1">AT872*'Ejercicio 3 - TIR'!$D$5</f>
        <v>37930.4844120957</v>
      </c>
      <c r="AZ872" s="18">
        <f ca="1" t="shared" ref="AZ872:BD872" si="6486">AJ872-AU872-AE872</f>
        <v>23363.7200191319</v>
      </c>
      <c r="BA872" s="18">
        <f ca="1" t="shared" si="6486"/>
        <v>26862.4021074897</v>
      </c>
      <c r="BB872" s="18">
        <f ca="1" t="shared" si="6486"/>
        <v>31458.7817354554</v>
      </c>
      <c r="BC872" s="18">
        <f ca="1" t="shared" si="6486"/>
        <v>33893.3048665202</v>
      </c>
      <c r="BD872" s="18">
        <f ca="1" t="shared" si="6486"/>
        <v>41531.8283336745</v>
      </c>
      <c r="BE872" s="18">
        <f ca="1" t="shared" ref="BE872:BI872" si="6487">AZ872/Z872</f>
        <v>20331.1207934849</v>
      </c>
      <c r="BF872" s="18">
        <f ca="1" t="shared" si="6487"/>
        <v>20122.7882109751</v>
      </c>
      <c r="BG872" s="18">
        <f ca="1" t="shared" si="6487"/>
        <v>19661.3594762523</v>
      </c>
      <c r="BH872" s="18">
        <f ca="1" t="shared" si="6487"/>
        <v>17546.6220205376</v>
      </c>
      <c r="BI872" s="18">
        <f ca="1" t="shared" si="6487"/>
        <v>17499.2054713632</v>
      </c>
      <c r="BJ872" s="18">
        <f ca="1" t="shared" si="6214"/>
        <v>88865.7504634678</v>
      </c>
      <c r="BK872" s="18">
        <f ca="1" t="shared" si="6215"/>
        <v>35923.2784360584</v>
      </c>
      <c r="BL872" s="18">
        <f ca="1" t="shared" si="6216"/>
        <v>124789.028899526</v>
      </c>
      <c r="BM872" s="18">
        <f ca="1">BK872*'Ejercicio 3 - TIR'!$D$5</f>
        <v>17961.6392180292</v>
      </c>
      <c r="BN872" s="18">
        <f ca="1" t="shared" si="6217"/>
        <v>106827.389681497</v>
      </c>
      <c r="BO872" s="18">
        <f ca="1" t="shared" si="6218"/>
        <v>45011.1280193791</v>
      </c>
      <c r="BP872" s="18">
        <f ca="1" t="shared" si="6219"/>
        <v>-113123.46140335</v>
      </c>
      <c r="BQ872" s="18">
        <f ca="1" t="shared" ref="BQ872:BT872" si="6488">BE872</f>
        <v>20331.1207934849</v>
      </c>
      <c r="BR872" s="18">
        <f ca="1" t="shared" si="6488"/>
        <v>20122.7882109751</v>
      </c>
      <c r="BS872" s="18">
        <f ca="1" t="shared" si="6488"/>
        <v>19661.3594762523</v>
      </c>
      <c r="BT872" s="18">
        <f ca="1" t="shared" si="6488"/>
        <v>17546.6220205376</v>
      </c>
      <c r="BU872" s="18">
        <f ca="1" t="shared" si="6221"/>
        <v>62510.3334907423</v>
      </c>
      <c r="BV872" s="20">
        <f ca="1" t="shared" si="6222"/>
        <v>6.29396757918943</v>
      </c>
    </row>
    <row r="873" ht="15" customHeight="1" spans="1:74">
      <c r="A873" s="16">
        <v>872</v>
      </c>
      <c r="B873" s="17">
        <f ca="1" t="shared" ref="B873:F873" si="6489">RAND()</f>
        <v>0.372857852721928</v>
      </c>
      <c r="C873" s="18">
        <f ca="1">IF(B873&lt;=('Ejercicio 3 - TIR'!$D$13-'Ejercicio 3 - TIR'!$C$13)/('Ejercicio 3 - TIR'!$E$13-'Ejercicio 3 - TIR'!$C$13),'Ejercicio 3 - TIR'!$C$13+SQRT(('Ejercicio 3 - TIR'!$E$13-'Ejercicio 3 - TIR'!$C$13)*('Ejercicio 3 - TIR'!$D$13-'Ejercicio 3 - TIR'!$C$13)*B873),'Ejercicio 3 - TIR'!$E$13-SQRT(('Ejercicio 3 - TIR'!$E$13-'Ejercicio 3 - TIR'!$C$13)*('Ejercicio 3 - TIR'!$E$13-'Ejercicio 3 - TIR'!$D$13)*(1-B873)))</f>
        <v>72566.9801747295</v>
      </c>
      <c r="D873" s="17">
        <f ca="1" t="shared" si="6489"/>
        <v>0.324471065102482</v>
      </c>
      <c r="E873" s="18">
        <f ca="1">IF(D873&lt;=('Ejercicio 3 - TIR'!$D$14-'Ejercicio 3 - TIR'!$C$14)/('Ejercicio 3 - TIR'!$E$14-'Ejercicio 3 - TIR'!$C$14),'Ejercicio 3 - TIR'!$C$14+SQRT(('Ejercicio 3 - TIR'!$E$14-'Ejercicio 3 - TIR'!$C$14)*('Ejercicio 3 - TIR'!$D$14-'Ejercicio 3 - TIR'!$C$14)*D873),'Ejercicio 3 - TIR'!$E$14-SQRT(('Ejercicio 3 - TIR'!$E$14-'Ejercicio 3 - TIR'!$C$14)*('Ejercicio 3 - TIR'!$E$14-'Ejercicio 3 - TIR'!$D$14)*(1-D873)))</f>
        <v>29933.0852296191</v>
      </c>
      <c r="F873" s="17">
        <f ca="1" t="shared" si="6489"/>
        <v>0.161604701302157</v>
      </c>
      <c r="G873" s="18">
        <f ca="1">IF(F873&lt;=('Ejercicio 3 - TIR'!$D$18-'Ejercicio 3 - TIR'!$C$18)/('Ejercicio 3 - TIR'!$E$18-'Ejercicio 3 - TIR'!$C$18),'Ejercicio 3 - TIR'!$C$18+SQRT(('Ejercicio 3 - TIR'!$E$18-'Ejercicio 3 - TIR'!$C$18)*('Ejercicio 3 - TIR'!$D$18-'Ejercicio 3 - TIR'!$C$18)*F873),'Ejercicio 3 - TIR'!$E$18-SQRT(('Ejercicio 3 - TIR'!$E$18-'Ejercicio 3 - TIR'!$C$18)*('Ejercicio 3 - TIR'!$E$18-'Ejercicio 3 - TIR'!$D$18)*(1-F873)))</f>
        <v>34923.4850660202</v>
      </c>
      <c r="H873" s="17">
        <f ca="1" t="shared" ref="H873:L873" si="6490">RAND()</f>
        <v>0.1074370246935</v>
      </c>
      <c r="I873" s="18">
        <f ca="1">IF(H873&lt;=('Ejercicio 3 - TIR'!$D$18-'Ejercicio 3 - TIR'!$C$18)/('Ejercicio 3 - TIR'!$E$18-'Ejercicio 3 - TIR'!$C$18),'Ejercicio 3 - TIR'!$C$18+SQRT(('Ejercicio 3 - TIR'!$E$18-'Ejercicio 3 - TIR'!$C$18)*('Ejercicio 3 - TIR'!$D$18-'Ejercicio 3 - TIR'!$C$18)*H873),'Ejercicio 3 - TIR'!$E$18-SQRT(('Ejercicio 3 - TIR'!$E$18-'Ejercicio 3 - TIR'!$C$18)*('Ejercicio 3 - TIR'!$E$18-'Ejercicio 3 - TIR'!$D$18)*(1-H873)))</f>
        <v>34014.4182273432</v>
      </c>
      <c r="J873" s="17">
        <f ca="1" t="shared" si="6490"/>
        <v>0.816310898595245</v>
      </c>
      <c r="K873" s="18">
        <f ca="1">IF(J873&lt;=('Ejercicio 3 - TIR'!$D$18-'Ejercicio 3 - TIR'!$C$18)/('Ejercicio 3 - TIR'!$E$18-'Ejercicio 3 - TIR'!$C$18),'Ejercicio 3 - TIR'!$C$18+SQRT(('Ejercicio 3 - TIR'!$E$18-'Ejercicio 3 - TIR'!$C$18)*('Ejercicio 3 - TIR'!$D$18-'Ejercicio 3 - TIR'!$C$18)*J873),'Ejercicio 3 - TIR'!$E$18-SQRT(('Ejercicio 3 - TIR'!$E$18-'Ejercicio 3 - TIR'!$C$18)*('Ejercicio 3 - TIR'!$E$18-'Ejercicio 3 - TIR'!$D$18)*(1-J873)))</f>
        <v>41288.3046184585</v>
      </c>
      <c r="L873" s="17">
        <f ca="1" t="shared" si="6490"/>
        <v>0.718363352933911</v>
      </c>
      <c r="M873" s="18">
        <f ca="1">IF(L873&lt;=('Ejercicio 3 - TIR'!$D$18-'Ejercicio 3 - TIR'!$C$18)/('Ejercicio 3 - TIR'!$E$18-'Ejercicio 3 - TIR'!$C$18),'Ejercicio 3 - TIR'!$C$18+SQRT(('Ejercicio 3 - TIR'!$E$18-'Ejercicio 3 - TIR'!$C$18)*('Ejercicio 3 - TIR'!$D$18-'Ejercicio 3 - TIR'!$C$18)*L873),'Ejercicio 3 - TIR'!$E$18-SQRT(('Ejercicio 3 - TIR'!$E$18-'Ejercicio 3 - TIR'!$C$18)*('Ejercicio 3 - TIR'!$E$18-'Ejercicio 3 - TIR'!$D$18)*(1-L873)))</f>
        <v>40404.0508564654</v>
      </c>
      <c r="N873" s="17">
        <f ca="1" t="shared" ref="N873:R873" si="6491">RAND()</f>
        <v>0.0134196140791014</v>
      </c>
      <c r="O873" s="18">
        <f ca="1">IF(N873&lt;=('Ejercicio 3 - TIR'!$D$18-'Ejercicio 3 - TIR'!$C$18)/('Ejercicio 3 - TIR'!$E$18-'Ejercicio 3 - TIR'!$C$18),'Ejercicio 3 - TIR'!$C$18+SQRT(('Ejercicio 3 - TIR'!$E$18-'Ejercicio 3 - TIR'!$C$18)*('Ejercicio 3 - TIR'!$D$18-'Ejercicio 3 - TIR'!$C$18)*N873),'Ejercicio 3 - TIR'!$E$18-SQRT(('Ejercicio 3 - TIR'!$E$18-'Ejercicio 3 - TIR'!$C$18)*('Ejercicio 3 - TIR'!$E$18-'Ejercicio 3 - TIR'!$D$18)*(1-N873)))</f>
        <v>31418.7819113117</v>
      </c>
      <c r="P873" s="17">
        <f ca="1" t="shared" si="6491"/>
        <v>0.652999975172045</v>
      </c>
      <c r="Q873" s="19">
        <f ca="1">IF(P873&lt;=('Ejercicio 3 - TIR'!$D$22-'Ejercicio 3 - TIR'!$C$22)/('Ejercicio 3 - TIR'!$E$22-'Ejercicio 3 - TIR'!$C$22),'Ejercicio 3 - TIR'!$C$22+SQRT(('Ejercicio 3 - TIR'!$E$22-'Ejercicio 3 - TIR'!$C$22)*('Ejercicio 3 - TIR'!$D$22-'Ejercicio 3 - TIR'!$C$22)*P873),'Ejercicio 3 - TIR'!$E$22-SQRT(('Ejercicio 3 - TIR'!$E$22-'Ejercicio 3 - TIR'!$C$22)*('Ejercicio 3 - TIR'!$E$22-'Ejercicio 3 - TIR'!$D$22)*(1-P873)))</f>
        <v>0.155008000386317</v>
      </c>
      <c r="R873" s="17">
        <f ca="1" t="shared" si="6491"/>
        <v>0.0475400972817814</v>
      </c>
      <c r="S873" s="19">
        <f ca="1">IF(R873&lt;=('Ejercicio 3 - TIR'!$D$23-'Ejercicio 3 - TIR'!$C$23)/('Ejercicio 3 - TIR'!$E$23-'Ejercicio 3 - TIR'!$C$23),'Ejercicio 3 - TIR'!$C$23+SQRT(('Ejercicio 3 - TIR'!$E$23-'Ejercicio 3 - TIR'!$C$23)*('Ejercicio 3 - TIR'!$D$23-'Ejercicio 3 - TIR'!$C$23)*R873),'Ejercicio 3 - TIR'!$E$23-SQRT(('Ejercicio 3 - TIR'!$E$23-'Ejercicio 3 - TIR'!$C$23)*('Ejercicio 3 - TIR'!$E$23-'Ejercicio 3 - TIR'!$D$23)*(1-R873)))</f>
        <v>0.129250522963985</v>
      </c>
      <c r="T873" s="17">
        <f ca="1" t="shared" ref="T873:X873" si="6492">RAND()</f>
        <v>0.00763848359029473</v>
      </c>
      <c r="U873" s="19">
        <f ca="1">IF(T873&lt;=('Ejercicio 3 - TIR'!$D$24-'Ejercicio 3 - TIR'!$C$24)/('Ejercicio 3 - TIR'!$E$24-'Ejercicio 3 - TIR'!$C$24),'Ejercicio 3 - TIR'!$C$24+SQRT(('Ejercicio 3 - TIR'!$E$24-'Ejercicio 3 - TIR'!$C$24)*('Ejercicio 3 - TIR'!$D$24-'Ejercicio 3 - TIR'!$C$24)*T873),'Ejercicio 3 - TIR'!$E$24-SQRT(('Ejercicio 3 - TIR'!$E$24-'Ejercicio 3 - TIR'!$C$24)*('Ejercicio 3 - TIR'!$E$24-'Ejercicio 3 - TIR'!$D$24)*(1-T873)))</f>
        <v>0.154005098692869</v>
      </c>
      <c r="V873" s="17">
        <f ca="1" t="shared" si="6492"/>
        <v>0.301286189141616</v>
      </c>
      <c r="W873" s="19">
        <f ca="1">IF(V873&lt;=('Ejercicio 3 - TIR'!$D$25-'Ejercicio 3 - TIR'!$C$25)/('Ejercicio 3 - TIR'!$E$25-'Ejercicio 3 - TIR'!$C$25),'Ejercicio 3 - TIR'!$C$25+SQRT(('Ejercicio 3 - TIR'!$E$25-'Ejercicio 3 - TIR'!$C$25)*('Ejercicio 3 - TIR'!$D$25-'Ejercicio 3 - TIR'!$C$25)*V873),'Ejercicio 3 - TIR'!$E$25-SQRT(('Ejercicio 3 - TIR'!$E$25-'Ejercicio 3 - TIR'!$C$25)*('Ejercicio 3 - TIR'!$E$25-'Ejercicio 3 - TIR'!$D$25)*(1-V873)))</f>
        <v>0.200548019877821</v>
      </c>
      <c r="X873" s="17">
        <f ca="1" t="shared" si="6492"/>
        <v>0.470598768183176</v>
      </c>
      <c r="Y873" s="19">
        <f ca="1">IF(X873&lt;=('Ejercicio 3 - TIR'!$D$26-'Ejercicio 3 - TIR'!$C$26)/('Ejercicio 3 - TIR'!$E$26-'Ejercicio 3 - TIR'!$C$26),'Ejercicio 3 - TIR'!$C$26+SQRT(('Ejercicio 3 - TIR'!$E$26-'Ejercicio 3 - TIR'!$C$26)*('Ejercicio 3 - TIR'!$D$26-'Ejercicio 3 - TIR'!$C$26)*X873),'Ejercicio 3 - TIR'!$E$26-SQRT(('Ejercicio 3 - TIR'!$E$26-'Ejercicio 3 - TIR'!$C$26)*('Ejercicio 3 - TIR'!$E$26-'Ejercicio 3 - TIR'!$D$26)*(1-X873)))</f>
        <v>0.22653256456673</v>
      </c>
      <c r="Z873" s="17">
        <f ca="1" t="shared" si="6192"/>
        <v>1.15500800038632</v>
      </c>
      <c r="AA873" s="17">
        <f ca="1" t="shared" si="6193"/>
        <v>1.30429338846384</v>
      </c>
      <c r="AB873" s="17">
        <f ca="1" t="shared" si="6194"/>
        <v>1.50516122047866</v>
      </c>
      <c r="AC873" s="17">
        <f ca="1" t="shared" si="6195"/>
        <v>1.80701832284255</v>
      </c>
      <c r="AD873" s="17">
        <f ca="1" t="shared" si="6196"/>
        <v>2.21636681773514</v>
      </c>
      <c r="AE873" s="16">
        <f ca="1" t="shared" si="6197"/>
        <v>4639.86768683646</v>
      </c>
      <c r="AF873" s="16">
        <f ca="1" t="shared" si="6198"/>
        <v>5239.57301184377</v>
      </c>
      <c r="AG873" s="16">
        <f ca="1" t="shared" si="6199"/>
        <v>6046.49397064126</v>
      </c>
      <c r="AH873" s="16">
        <f ca="1" t="shared" si="6200"/>
        <v>7259.10636365655</v>
      </c>
      <c r="AI873" s="16">
        <f ca="1" t="shared" si="6201"/>
        <v>8903.53034467835</v>
      </c>
      <c r="AJ873" s="18">
        <f ca="1" t="shared" si="6202"/>
        <v>40336.9046526254</v>
      </c>
      <c r="AK873" s="18">
        <f ca="1" t="shared" si="6203"/>
        <v>44364.7808063674</v>
      </c>
      <c r="AL873" s="18">
        <f ca="1" t="shared" si="6204"/>
        <v>62145.5549710138</v>
      </c>
      <c r="AM873" s="18">
        <f ca="1" t="shared" si="6205"/>
        <v>73010.860214695</v>
      </c>
      <c r="AN873" s="18">
        <f ca="1" t="shared" si="6206"/>
        <v>69635.5456818882</v>
      </c>
      <c r="AO873" s="18">
        <f ca="1">C873/'Ejercicio 3 - TIR'!$D$7</f>
        <v>14513.3960349459</v>
      </c>
      <c r="AP873" s="18">
        <f ca="1" t="shared" si="6207"/>
        <v>25823.5086176795</v>
      </c>
      <c r="AQ873" s="18">
        <f ca="1" t="shared" si="6208"/>
        <v>29851.3847714215</v>
      </c>
      <c r="AR873" s="18">
        <f ca="1" t="shared" si="6209"/>
        <v>47632.1589360679</v>
      </c>
      <c r="AS873" s="18">
        <f ca="1" t="shared" si="6210"/>
        <v>58497.4641797491</v>
      </c>
      <c r="AT873" s="18">
        <f ca="1" t="shared" si="6211"/>
        <v>55122.1496469423</v>
      </c>
      <c r="AU873" s="18">
        <f ca="1">AP873*'Ejercicio 3 - TIR'!$D$5</f>
        <v>12911.7543088397</v>
      </c>
      <c r="AV873" s="18">
        <f ca="1">AQ873*'Ejercicio 3 - TIR'!$D$5</f>
        <v>14925.6923857108</v>
      </c>
      <c r="AW873" s="18">
        <f ca="1">AR873*'Ejercicio 3 - TIR'!$D$5</f>
        <v>23816.079468034</v>
      </c>
      <c r="AX873" s="18">
        <f ca="1">AS873*'Ejercicio 3 - TIR'!$D$5</f>
        <v>29248.7320898745</v>
      </c>
      <c r="AY873" s="18">
        <f ca="1">AT873*'Ejercicio 3 - TIR'!$D$5</f>
        <v>27561.0748234712</v>
      </c>
      <c r="AZ873" s="18">
        <f ca="1" t="shared" ref="AZ873:BD873" si="6493">AJ873-AU873-AE873</f>
        <v>22785.2826569492</v>
      </c>
      <c r="BA873" s="18">
        <f ca="1" t="shared" si="6493"/>
        <v>24199.5154088129</v>
      </c>
      <c r="BB873" s="18">
        <f ca="1" t="shared" si="6493"/>
        <v>32282.9815323386</v>
      </c>
      <c r="BC873" s="18">
        <f ca="1" t="shared" si="6493"/>
        <v>36503.0217611639</v>
      </c>
      <c r="BD873" s="18">
        <f ca="1" t="shared" si="6493"/>
        <v>33170.9405137387</v>
      </c>
      <c r="BE873" s="18">
        <f ca="1" t="shared" ref="BE873:BI873" si="6494">AZ873/Z873</f>
        <v>19727.3808054387</v>
      </c>
      <c r="BF873" s="18">
        <f ca="1" t="shared" si="6494"/>
        <v>18553.7361630841</v>
      </c>
      <c r="BG873" s="18">
        <f ca="1" t="shared" si="6494"/>
        <v>21448.1884685231</v>
      </c>
      <c r="BH873" s="18">
        <f ca="1" t="shared" si="6494"/>
        <v>20200.6926547056</v>
      </c>
      <c r="BI873" s="18">
        <f ca="1" t="shared" si="6494"/>
        <v>14966.3585685854</v>
      </c>
      <c r="BJ873" s="18">
        <f ca="1" t="shared" si="6214"/>
        <v>66342.6968553656</v>
      </c>
      <c r="BK873" s="18">
        <f ca="1" t="shared" si="6215"/>
        <v>32167.0093845028</v>
      </c>
      <c r="BL873" s="18">
        <f ca="1" t="shared" si="6216"/>
        <v>98509.7062398684</v>
      </c>
      <c r="BM873" s="18">
        <f ca="1">BK873*'Ejercicio 3 - TIR'!$D$5</f>
        <v>16083.5046922514</v>
      </c>
      <c r="BN873" s="18">
        <f ca="1" t="shared" si="6217"/>
        <v>82426.201547617</v>
      </c>
      <c r="BO873" s="18">
        <f ca="1" t="shared" si="6218"/>
        <v>37189.783247092</v>
      </c>
      <c r="BP873" s="18">
        <f ca="1" t="shared" si="6219"/>
        <v>-102500.065404349</v>
      </c>
      <c r="BQ873" s="18">
        <f ca="1" t="shared" ref="BQ873:BT873" si="6495">BE873</f>
        <v>19727.3808054387</v>
      </c>
      <c r="BR873" s="18">
        <f ca="1" t="shared" si="6495"/>
        <v>18553.7361630841</v>
      </c>
      <c r="BS873" s="18">
        <f ca="1" t="shared" si="6495"/>
        <v>21448.1884685231</v>
      </c>
      <c r="BT873" s="18">
        <f ca="1" t="shared" si="6495"/>
        <v>20200.6926547056</v>
      </c>
      <c r="BU873" s="18">
        <f ca="1" t="shared" si="6221"/>
        <v>52156.1418156775</v>
      </c>
      <c r="BV873" s="20">
        <f ca="1" t="shared" si="6222"/>
        <v>7.69666346419273</v>
      </c>
    </row>
    <row r="874" ht="15" customHeight="1" spans="1:74">
      <c r="A874" s="16">
        <v>873</v>
      </c>
      <c r="B874" s="17">
        <f ca="1" t="shared" ref="B874:F874" si="6496">RAND()</f>
        <v>0.788679011329147</v>
      </c>
      <c r="C874" s="18">
        <f ca="1">IF(B874&lt;=('Ejercicio 3 - TIR'!$D$13-'Ejercicio 3 - TIR'!$C$13)/('Ejercicio 3 - TIR'!$E$13-'Ejercicio 3 - TIR'!$C$13),'Ejercicio 3 - TIR'!$C$13+SQRT(('Ejercicio 3 - TIR'!$E$13-'Ejercicio 3 - TIR'!$C$13)*('Ejercicio 3 - TIR'!$D$13-'Ejercicio 3 - TIR'!$C$13)*B874),'Ejercicio 3 - TIR'!$E$13-SQRT(('Ejercicio 3 - TIR'!$E$13-'Ejercicio 3 - TIR'!$C$13)*('Ejercicio 3 - TIR'!$E$13-'Ejercicio 3 - TIR'!$D$13)*(1-B874)))</f>
        <v>84075.6417270578</v>
      </c>
      <c r="D874" s="17">
        <f ca="1" t="shared" si="6496"/>
        <v>0.817866124075577</v>
      </c>
      <c r="E874" s="18">
        <f ca="1">IF(D874&lt;=('Ejercicio 3 - TIR'!$D$14-'Ejercicio 3 - TIR'!$C$14)/('Ejercicio 3 - TIR'!$E$14-'Ejercicio 3 - TIR'!$C$14),'Ejercicio 3 - TIR'!$C$14+SQRT(('Ejercicio 3 - TIR'!$E$14-'Ejercicio 3 - TIR'!$C$14)*('Ejercicio 3 - TIR'!$D$14-'Ejercicio 3 - TIR'!$C$14)*D874),'Ejercicio 3 - TIR'!$E$14-SQRT(('Ejercicio 3 - TIR'!$E$14-'Ejercicio 3 - TIR'!$C$14)*('Ejercicio 3 - TIR'!$E$14-'Ejercicio 3 - TIR'!$D$14)*(1-D874)))</f>
        <v>34773.1384762304</v>
      </c>
      <c r="F874" s="17">
        <f ca="1" t="shared" si="6496"/>
        <v>0.685936900682331</v>
      </c>
      <c r="G874" s="18">
        <f ca="1">IF(F874&lt;=('Ejercicio 3 - TIR'!$D$18-'Ejercicio 3 - TIR'!$C$18)/('Ejercicio 3 - TIR'!$E$18-'Ejercicio 3 - TIR'!$C$18),'Ejercicio 3 - TIR'!$C$18+SQRT(('Ejercicio 3 - TIR'!$E$18-'Ejercicio 3 - TIR'!$C$18)*('Ejercicio 3 - TIR'!$D$18-'Ejercicio 3 - TIR'!$C$18)*F874),'Ejercicio 3 - TIR'!$E$18-SQRT(('Ejercicio 3 - TIR'!$E$18-'Ejercicio 3 - TIR'!$C$18)*('Ejercicio 3 - TIR'!$E$18-'Ejercicio 3 - TIR'!$D$18)*(1-F874)))</f>
        <v>40146.6782046906</v>
      </c>
      <c r="H874" s="17">
        <f ca="1" t="shared" ref="H874:L874" si="6497">RAND()</f>
        <v>0.201310894889242</v>
      </c>
      <c r="I874" s="18">
        <f ca="1">IF(H874&lt;=('Ejercicio 3 - TIR'!$D$18-'Ejercicio 3 - TIR'!$C$18)/('Ejercicio 3 - TIR'!$E$18-'Ejercicio 3 - TIR'!$C$18),'Ejercicio 3 - TIR'!$C$18+SQRT(('Ejercicio 3 - TIR'!$E$18-'Ejercicio 3 - TIR'!$C$18)*('Ejercicio 3 - TIR'!$D$18-'Ejercicio 3 - TIR'!$C$18)*H874),'Ejercicio 3 - TIR'!$E$18-SQRT(('Ejercicio 3 - TIR'!$E$18-'Ejercicio 3 - TIR'!$C$18)*('Ejercicio 3 - TIR'!$E$18-'Ejercicio 3 - TIR'!$D$18)*(1-H874)))</f>
        <v>35495.1464251088</v>
      </c>
      <c r="J874" s="17">
        <f ca="1" t="shared" si="6497"/>
        <v>0.988423165072942</v>
      </c>
      <c r="K874" s="18">
        <f ca="1">IF(J874&lt;=('Ejercicio 3 - TIR'!$D$18-'Ejercicio 3 - TIR'!$C$18)/('Ejercicio 3 - TIR'!$E$18-'Ejercicio 3 - TIR'!$C$18),'Ejercicio 3 - TIR'!$C$18+SQRT(('Ejercicio 3 - TIR'!$E$18-'Ejercicio 3 - TIR'!$C$18)*('Ejercicio 3 - TIR'!$D$18-'Ejercicio 3 - TIR'!$C$18)*J874),'Ejercicio 3 - TIR'!$E$18-SQRT(('Ejercicio 3 - TIR'!$E$18-'Ejercicio 3 - TIR'!$C$18)*('Ejercicio 3 - TIR'!$E$18-'Ejercicio 3 - TIR'!$D$18)*(1-J874)))</f>
        <v>44068.1938938119</v>
      </c>
      <c r="L874" s="17">
        <f ca="1" t="shared" si="6497"/>
        <v>0.304686337460087</v>
      </c>
      <c r="M874" s="18">
        <f ca="1">IF(L874&lt;=('Ejercicio 3 - TIR'!$D$18-'Ejercicio 3 - TIR'!$C$18)/('Ejercicio 3 - TIR'!$E$18-'Ejercicio 3 - TIR'!$C$18),'Ejercicio 3 - TIR'!$C$18+SQRT(('Ejercicio 3 - TIR'!$E$18-'Ejercicio 3 - TIR'!$C$18)*('Ejercicio 3 - TIR'!$D$18-'Ejercicio 3 - TIR'!$C$18)*L874),'Ejercicio 3 - TIR'!$E$18-SQRT(('Ejercicio 3 - TIR'!$E$18-'Ejercicio 3 - TIR'!$C$18)*('Ejercicio 3 - TIR'!$E$18-'Ejercicio 3 - TIR'!$D$18)*(1-L874)))</f>
        <v>36760.3957442603</v>
      </c>
      <c r="N874" s="17">
        <f ca="1" t="shared" ref="N874:R874" si="6498">RAND()</f>
        <v>0.704440401028019</v>
      </c>
      <c r="O874" s="18">
        <f ca="1">IF(N874&lt;=('Ejercicio 3 - TIR'!$D$18-'Ejercicio 3 - TIR'!$C$18)/('Ejercicio 3 - TIR'!$E$18-'Ejercicio 3 - TIR'!$C$18),'Ejercicio 3 - TIR'!$C$18+SQRT(('Ejercicio 3 - TIR'!$E$18-'Ejercicio 3 - TIR'!$C$18)*('Ejercicio 3 - TIR'!$D$18-'Ejercicio 3 - TIR'!$C$18)*N874),'Ejercicio 3 - TIR'!$E$18-SQRT(('Ejercicio 3 - TIR'!$E$18-'Ejercicio 3 - TIR'!$C$18)*('Ejercicio 3 - TIR'!$E$18-'Ejercicio 3 - TIR'!$D$18)*(1-N874)))</f>
        <v>40291.8188307056</v>
      </c>
      <c r="P874" s="17">
        <f ca="1" t="shared" si="6498"/>
        <v>0.270445667631362</v>
      </c>
      <c r="Q874" s="19">
        <f ca="1">IF(P874&lt;=('Ejercicio 3 - TIR'!$D$22-'Ejercicio 3 - TIR'!$C$22)/('Ejercicio 3 - TIR'!$E$22-'Ejercicio 3 - TIR'!$C$22),'Ejercicio 3 - TIR'!$C$22+SQRT(('Ejercicio 3 - TIR'!$E$22-'Ejercicio 3 - TIR'!$C$22)*('Ejercicio 3 - TIR'!$D$22-'Ejercicio 3 - TIR'!$C$22)*P874),'Ejercicio 3 - TIR'!$E$22-SQRT(('Ejercicio 3 - TIR'!$E$22-'Ejercicio 3 - TIR'!$C$22)*('Ejercicio 3 - TIR'!$E$22-'Ejercicio 3 - TIR'!$D$22)*(1-P874)))</f>
        <v>0.142063594488126</v>
      </c>
      <c r="R874" s="17">
        <f ca="1" t="shared" si="6498"/>
        <v>0.199900436943396</v>
      </c>
      <c r="S874" s="19">
        <f ca="1">IF(R874&lt;=('Ejercicio 3 - TIR'!$D$23-'Ejercicio 3 - TIR'!$C$23)/('Ejercicio 3 - TIR'!$E$23-'Ejercicio 3 - TIR'!$C$23),'Ejercicio 3 - TIR'!$C$23+SQRT(('Ejercicio 3 - TIR'!$E$23-'Ejercicio 3 - TIR'!$C$23)*('Ejercicio 3 - TIR'!$D$23-'Ejercicio 3 - TIR'!$C$23)*R874),'Ejercicio 3 - TIR'!$E$23-SQRT(('Ejercicio 3 - TIR'!$E$23-'Ejercicio 3 - TIR'!$C$23)*('Ejercicio 3 - TIR'!$E$23-'Ejercicio 3 - TIR'!$D$23)*(1-R874)))</f>
        <v>0.138968942682662</v>
      </c>
      <c r="T874" s="17">
        <f ca="1" t="shared" ref="T874:X874" si="6499">RAND()</f>
        <v>0.179945425049432</v>
      </c>
      <c r="U874" s="19">
        <f ca="1">IF(T874&lt;=('Ejercicio 3 - TIR'!$D$24-'Ejercicio 3 - TIR'!$C$24)/('Ejercicio 3 - TIR'!$E$24-'Ejercicio 3 - TIR'!$C$24),'Ejercicio 3 - TIR'!$C$24+SQRT(('Ejercicio 3 - TIR'!$E$24-'Ejercicio 3 - TIR'!$C$24)*('Ejercicio 3 - TIR'!$D$24-'Ejercicio 3 - TIR'!$C$24)*T874),'Ejercicio 3 - TIR'!$E$24-SQRT(('Ejercicio 3 - TIR'!$E$24-'Ejercicio 3 - TIR'!$C$24)*('Ejercicio 3 - TIR'!$E$24-'Ejercicio 3 - TIR'!$D$24)*(1-T874)))</f>
        <v>0.169439274487588</v>
      </c>
      <c r="V874" s="17">
        <f ca="1" t="shared" si="6499"/>
        <v>0.78653569348432</v>
      </c>
      <c r="W874" s="19">
        <f ca="1">IF(V874&lt;=('Ejercicio 3 - TIR'!$D$25-'Ejercicio 3 - TIR'!$C$25)/('Ejercicio 3 - TIR'!$E$25-'Ejercicio 3 - TIR'!$C$25),'Ejercicio 3 - TIR'!$C$25+SQRT(('Ejercicio 3 - TIR'!$E$25-'Ejercicio 3 - TIR'!$C$25)*('Ejercicio 3 - TIR'!$D$25-'Ejercicio 3 - TIR'!$C$25)*V874),'Ejercicio 3 - TIR'!$E$25-SQRT(('Ejercicio 3 - TIR'!$E$25-'Ejercicio 3 - TIR'!$C$25)*('Ejercicio 3 - TIR'!$E$25-'Ejercicio 3 - TIR'!$D$25)*(1-V874)))</f>
        <v>0.222666411271023</v>
      </c>
      <c r="X874" s="17">
        <f ca="1" t="shared" si="6499"/>
        <v>0.528626929295946</v>
      </c>
      <c r="Y874" s="19">
        <f ca="1">IF(X874&lt;=('Ejercicio 3 - TIR'!$D$26-'Ejercicio 3 - TIR'!$C$26)/('Ejercicio 3 - TIR'!$E$26-'Ejercicio 3 - TIR'!$C$26),'Ejercicio 3 - TIR'!$C$26+SQRT(('Ejercicio 3 - TIR'!$E$26-'Ejercicio 3 - TIR'!$C$26)*('Ejercicio 3 - TIR'!$D$26-'Ejercicio 3 - TIR'!$C$26)*X874),'Ejercicio 3 - TIR'!$E$26-SQRT(('Ejercicio 3 - TIR'!$E$26-'Ejercicio 3 - TIR'!$C$26)*('Ejercicio 3 - TIR'!$E$26-'Ejercicio 3 - TIR'!$D$26)*(1-X874)))</f>
        <v>0.229547898142873</v>
      </c>
      <c r="Z874" s="17">
        <f ca="1" t="shared" si="6192"/>
        <v>1.14206359448813</v>
      </c>
      <c r="AA874" s="17">
        <f ca="1" t="shared" si="6193"/>
        <v>1.3007749646905</v>
      </c>
      <c r="AB874" s="17">
        <f ca="1" t="shared" si="6194"/>
        <v>1.52117733097928</v>
      </c>
      <c r="AC874" s="17">
        <f ca="1" t="shared" si="6195"/>
        <v>1.85989242817527</v>
      </c>
      <c r="AD874" s="17">
        <f ca="1" t="shared" si="6196"/>
        <v>2.28682682583474</v>
      </c>
      <c r="AE874" s="16">
        <f ca="1" t="shared" si="6197"/>
        <v>4939.99704356663</v>
      </c>
      <c r="AF874" s="16">
        <f ca="1" t="shared" si="6198"/>
        <v>5626.50320956656</v>
      </c>
      <c r="AG874" s="16">
        <f ca="1" t="shared" si="6199"/>
        <v>6579.85383129761</v>
      </c>
      <c r="AH874" s="16">
        <f ca="1" t="shared" si="6200"/>
        <v>8044.96627060054</v>
      </c>
      <c r="AI874" s="16">
        <f ca="1" t="shared" si="6201"/>
        <v>9891.6713686472</v>
      </c>
      <c r="AJ874" s="18">
        <f ca="1" t="shared" si="6202"/>
        <v>45850.0596172071</v>
      </c>
      <c r="AK874" s="18">
        <f ca="1" t="shared" si="6203"/>
        <v>46171.1978378051</v>
      </c>
      <c r="AL874" s="18">
        <f ca="1" t="shared" si="6204"/>
        <v>67035.5375684661</v>
      </c>
      <c r="AM874" s="18">
        <f ca="1" t="shared" si="6205"/>
        <v>68370.381701476</v>
      </c>
      <c r="AN874" s="18">
        <f ca="1" t="shared" si="6206"/>
        <v>92140.412163731</v>
      </c>
      <c r="AO874" s="18">
        <f ca="1">C874/'Ejercicio 3 - TIR'!$D$7</f>
        <v>16815.1283454116</v>
      </c>
      <c r="AP874" s="18">
        <f ca="1" t="shared" si="6207"/>
        <v>29034.9312717955</v>
      </c>
      <c r="AQ874" s="18">
        <f ca="1" t="shared" si="6208"/>
        <v>29356.0694923935</v>
      </c>
      <c r="AR874" s="18">
        <f ca="1" t="shared" si="6209"/>
        <v>50220.4092230546</v>
      </c>
      <c r="AS874" s="18">
        <f ca="1" t="shared" si="6210"/>
        <v>51555.2533560645</v>
      </c>
      <c r="AT874" s="18">
        <f ca="1" t="shared" si="6211"/>
        <v>75325.2838183194</v>
      </c>
      <c r="AU874" s="18">
        <f ca="1">AP874*'Ejercicio 3 - TIR'!$D$5</f>
        <v>14517.4656358977</v>
      </c>
      <c r="AV874" s="18">
        <f ca="1">AQ874*'Ejercicio 3 - TIR'!$D$5</f>
        <v>14678.0347461968</v>
      </c>
      <c r="AW874" s="18">
        <f ca="1">AR874*'Ejercicio 3 - TIR'!$D$5</f>
        <v>25110.2046115273</v>
      </c>
      <c r="AX874" s="18">
        <f ca="1">AS874*'Ejercicio 3 - TIR'!$D$5</f>
        <v>25777.6266780322</v>
      </c>
      <c r="AY874" s="18">
        <f ca="1">AT874*'Ejercicio 3 - TIR'!$D$5</f>
        <v>37662.6419091597</v>
      </c>
      <c r="AZ874" s="18">
        <f ca="1" t="shared" ref="AZ874:BD874" si="6500">AJ874-AU874-AE874</f>
        <v>26392.5969377427</v>
      </c>
      <c r="BA874" s="18">
        <f ca="1" t="shared" si="6500"/>
        <v>25866.6598820418</v>
      </c>
      <c r="BB874" s="18">
        <f ca="1" t="shared" si="6500"/>
        <v>35345.4791256412</v>
      </c>
      <c r="BC874" s="18">
        <f ca="1" t="shared" si="6500"/>
        <v>34547.7887528433</v>
      </c>
      <c r="BD874" s="18">
        <f ca="1" t="shared" si="6500"/>
        <v>44586.0988859241</v>
      </c>
      <c r="BE874" s="18">
        <f ca="1" t="shared" ref="BE874:BI874" si="6501">AZ874/Z874</f>
        <v>23109.56856091</v>
      </c>
      <c r="BF874" s="18">
        <f ca="1" t="shared" si="6501"/>
        <v>19885.5763557814</v>
      </c>
      <c r="BG874" s="18">
        <f ca="1" t="shared" si="6501"/>
        <v>23235.6073192907</v>
      </c>
      <c r="BH874" s="18">
        <f ca="1" t="shared" si="6501"/>
        <v>18575.1542559577</v>
      </c>
      <c r="BI874" s="18">
        <f ca="1" t="shared" si="6501"/>
        <v>19496.9283997485</v>
      </c>
      <c r="BJ874" s="18">
        <f ca="1" t="shared" si="6214"/>
        <v>79520.1458859099</v>
      </c>
      <c r="BK874" s="18">
        <f ca="1" t="shared" si="6215"/>
        <v>38453.2865801413</v>
      </c>
      <c r="BL874" s="18">
        <f ca="1" t="shared" si="6216"/>
        <v>117973.432466051</v>
      </c>
      <c r="BM874" s="18">
        <f ca="1">BK874*'Ejercicio 3 - TIR'!$D$5</f>
        <v>19226.6432900707</v>
      </c>
      <c r="BN874" s="18">
        <f ca="1" t="shared" si="6217"/>
        <v>98746.7891759805</v>
      </c>
      <c r="BO874" s="18">
        <f ca="1" t="shared" si="6218"/>
        <v>43180.7026489361</v>
      </c>
      <c r="BP874" s="18">
        <f ca="1" t="shared" si="6219"/>
        <v>-118848.780203288</v>
      </c>
      <c r="BQ874" s="18">
        <f ca="1" t="shared" ref="BQ874:BT874" si="6502">BE874</f>
        <v>23109.56856091</v>
      </c>
      <c r="BR874" s="18">
        <f ca="1" t="shared" si="6502"/>
        <v>19885.5763557814</v>
      </c>
      <c r="BS874" s="18">
        <f ca="1" t="shared" si="6502"/>
        <v>23235.6073192907</v>
      </c>
      <c r="BT874" s="18">
        <f ca="1" t="shared" si="6502"/>
        <v>18575.1542559577</v>
      </c>
      <c r="BU874" s="18">
        <f ca="1" t="shared" si="6221"/>
        <v>62677.6310486846</v>
      </c>
      <c r="BV874" s="20">
        <f ca="1" t="shared" si="6222"/>
        <v>6.44809037688454</v>
      </c>
    </row>
    <row r="875" ht="15" customHeight="1" spans="1:74">
      <c r="A875" s="16">
        <v>874</v>
      </c>
      <c r="B875" s="17">
        <f ca="1" t="shared" ref="B875:F875" si="6503">RAND()</f>
        <v>0.788504634003349</v>
      </c>
      <c r="C875" s="18">
        <f ca="1">IF(B875&lt;=('Ejercicio 3 - TIR'!$D$13-'Ejercicio 3 - TIR'!$C$13)/('Ejercicio 3 - TIR'!$E$13-'Ejercicio 3 - TIR'!$C$13),'Ejercicio 3 - TIR'!$C$13+SQRT(('Ejercicio 3 - TIR'!$E$13-'Ejercicio 3 - TIR'!$C$13)*('Ejercicio 3 - TIR'!$D$13-'Ejercicio 3 - TIR'!$C$13)*B875),'Ejercicio 3 - TIR'!$E$13-SQRT(('Ejercicio 3 - TIR'!$E$13-'Ejercicio 3 - TIR'!$C$13)*('Ejercicio 3 - TIR'!$E$13-'Ejercicio 3 - TIR'!$D$13)*(1-B875)))</f>
        <v>84069.0728707968</v>
      </c>
      <c r="D875" s="17">
        <f ca="1" t="shared" si="6503"/>
        <v>0.848273574543342</v>
      </c>
      <c r="E875" s="18">
        <f ca="1">IF(D875&lt;=('Ejercicio 3 - TIR'!$D$14-'Ejercicio 3 - TIR'!$C$14)/('Ejercicio 3 - TIR'!$E$14-'Ejercicio 3 - TIR'!$C$14),'Ejercicio 3 - TIR'!$C$14+SQRT(('Ejercicio 3 - TIR'!$E$14-'Ejercicio 3 - TIR'!$C$14)*('Ejercicio 3 - TIR'!$D$14-'Ejercicio 3 - TIR'!$C$14)*D875),'Ejercicio 3 - TIR'!$E$14-SQRT(('Ejercicio 3 - TIR'!$E$14-'Ejercicio 3 - TIR'!$C$14)*('Ejercicio 3 - TIR'!$E$14-'Ejercicio 3 - TIR'!$D$14)*(1-D875)))</f>
        <v>35229.3644219561</v>
      </c>
      <c r="F875" s="17">
        <f ca="1" t="shared" si="6503"/>
        <v>0.373431998344854</v>
      </c>
      <c r="G875" s="18">
        <f ca="1">IF(F875&lt;=('Ejercicio 3 - TIR'!$D$18-'Ejercicio 3 - TIR'!$C$18)/('Ejercicio 3 - TIR'!$E$18-'Ejercicio 3 - TIR'!$C$18),'Ejercicio 3 - TIR'!$C$18+SQRT(('Ejercicio 3 - TIR'!$E$18-'Ejercicio 3 - TIR'!$C$18)*('Ejercicio 3 - TIR'!$D$18-'Ejercicio 3 - TIR'!$C$18)*F875),'Ejercicio 3 - TIR'!$E$18-SQRT(('Ejercicio 3 - TIR'!$E$18-'Ejercicio 3 - TIR'!$C$18)*('Ejercicio 3 - TIR'!$E$18-'Ejercicio 3 - TIR'!$D$18)*(1-F875)))</f>
        <v>37484.3035582296</v>
      </c>
      <c r="H875" s="17">
        <f ca="1" t="shared" ref="H875:L875" si="6504">RAND()</f>
        <v>0.38460209218821</v>
      </c>
      <c r="I875" s="18">
        <f ca="1">IF(H875&lt;=('Ejercicio 3 - TIR'!$D$18-'Ejercicio 3 - TIR'!$C$18)/('Ejercicio 3 - TIR'!$E$18-'Ejercicio 3 - TIR'!$C$18),'Ejercicio 3 - TIR'!$C$18+SQRT(('Ejercicio 3 - TIR'!$E$18-'Ejercicio 3 - TIR'!$C$18)*('Ejercicio 3 - TIR'!$D$18-'Ejercicio 3 - TIR'!$C$18)*H875),'Ejercicio 3 - TIR'!$E$18-SQRT(('Ejercicio 3 - TIR'!$E$18-'Ejercicio 3 - TIR'!$C$18)*('Ejercicio 3 - TIR'!$E$18-'Ejercicio 3 - TIR'!$D$18)*(1-H875)))</f>
        <v>37595.4139997917</v>
      </c>
      <c r="J875" s="17">
        <f ca="1" t="shared" si="6504"/>
        <v>0.67380841679803</v>
      </c>
      <c r="K875" s="18">
        <f ca="1">IF(J875&lt;=('Ejercicio 3 - TIR'!$D$18-'Ejercicio 3 - TIR'!$C$18)/('Ejercicio 3 - TIR'!$E$18-'Ejercicio 3 - TIR'!$C$18),'Ejercicio 3 - TIR'!$C$18+SQRT(('Ejercicio 3 - TIR'!$E$18-'Ejercicio 3 - TIR'!$C$18)*('Ejercicio 3 - TIR'!$D$18-'Ejercicio 3 - TIR'!$C$18)*J875),'Ejercicio 3 - TIR'!$E$18-SQRT(('Ejercicio 3 - TIR'!$E$18-'Ejercicio 3 - TIR'!$C$18)*('Ejercicio 3 - TIR'!$E$18-'Ejercicio 3 - TIR'!$D$18)*(1-J875)))</f>
        <v>40053.8531420764</v>
      </c>
      <c r="L875" s="17">
        <f ca="1" t="shared" si="6504"/>
        <v>0.381595218699199</v>
      </c>
      <c r="M875" s="18">
        <f ca="1">IF(L875&lt;=('Ejercicio 3 - TIR'!$D$18-'Ejercicio 3 - TIR'!$C$18)/('Ejercicio 3 - TIR'!$E$18-'Ejercicio 3 - TIR'!$C$18),'Ejercicio 3 - TIR'!$C$18+SQRT(('Ejercicio 3 - TIR'!$E$18-'Ejercicio 3 - TIR'!$C$18)*('Ejercicio 3 - TIR'!$D$18-'Ejercicio 3 - TIR'!$C$18)*L875),'Ejercicio 3 - TIR'!$E$18-SQRT(('Ejercicio 3 - TIR'!$E$18-'Ejercicio 3 - TIR'!$C$18)*('Ejercicio 3 - TIR'!$E$18-'Ejercicio 3 - TIR'!$D$18)*(1-L875)))</f>
        <v>37565.6647298753</v>
      </c>
      <c r="N875" s="17">
        <f ca="1" t="shared" ref="N875:R875" si="6505">RAND()</f>
        <v>0.817814252548745</v>
      </c>
      <c r="O875" s="18">
        <f ca="1">IF(N875&lt;=('Ejercicio 3 - TIR'!$D$18-'Ejercicio 3 - TIR'!$C$18)/('Ejercicio 3 - TIR'!$E$18-'Ejercicio 3 - TIR'!$C$18),'Ejercicio 3 - TIR'!$C$18+SQRT(('Ejercicio 3 - TIR'!$E$18-'Ejercicio 3 - TIR'!$C$18)*('Ejercicio 3 - TIR'!$D$18-'Ejercicio 3 - TIR'!$C$18)*N875),'Ejercicio 3 - TIR'!$E$18-SQRT(('Ejercicio 3 - TIR'!$E$18-'Ejercicio 3 - TIR'!$C$18)*('Ejercicio 3 - TIR'!$E$18-'Ejercicio 3 - TIR'!$D$18)*(1-N875)))</f>
        <v>41303.5245085563</v>
      </c>
      <c r="P875" s="17">
        <f ca="1" t="shared" si="6505"/>
        <v>0.827290147069833</v>
      </c>
      <c r="Q875" s="19">
        <f ca="1">IF(P875&lt;=('Ejercicio 3 - TIR'!$D$22-'Ejercicio 3 - TIR'!$C$22)/('Ejercicio 3 - TIR'!$E$22-'Ejercicio 3 - TIR'!$C$22),'Ejercicio 3 - TIR'!$C$22+SQRT(('Ejercicio 3 - TIR'!$E$22-'Ejercicio 3 - TIR'!$C$22)*('Ejercicio 3 - TIR'!$D$22-'Ejercicio 3 - TIR'!$C$22)*P875),'Ejercicio 3 - TIR'!$E$22-SQRT(('Ejercicio 3 - TIR'!$E$22-'Ejercicio 3 - TIR'!$C$22)*('Ejercicio 3 - TIR'!$E$22-'Ejercicio 3 - TIR'!$D$22)*(1-P875)))</f>
        <v>0.162368274750487</v>
      </c>
      <c r="R875" s="17">
        <f ca="1" t="shared" si="6505"/>
        <v>0.41658358449252</v>
      </c>
      <c r="S875" s="19">
        <f ca="1">IF(R875&lt;=('Ejercicio 3 - TIR'!$D$23-'Ejercicio 3 - TIR'!$C$23)/('Ejercicio 3 - TIR'!$E$23-'Ejercicio 3 - TIR'!$C$23),'Ejercicio 3 - TIR'!$C$23+SQRT(('Ejercicio 3 - TIR'!$E$23-'Ejercicio 3 - TIR'!$C$23)*('Ejercicio 3 - TIR'!$D$23-'Ejercicio 3 - TIR'!$C$23)*R875),'Ejercicio 3 - TIR'!$E$23-SQRT(('Ejercicio 3 - TIR'!$E$23-'Ejercicio 3 - TIR'!$C$23)*('Ejercicio 3 - TIR'!$E$23-'Ejercicio 3 - TIR'!$D$23)*(1-R875)))</f>
        <v>0.147383397380284</v>
      </c>
      <c r="T875" s="17">
        <f ca="1" t="shared" ref="T875:X875" si="6506">RAND()</f>
        <v>0.294187857173781</v>
      </c>
      <c r="U875" s="19">
        <f ca="1">IF(T875&lt;=('Ejercicio 3 - TIR'!$D$24-'Ejercicio 3 - TIR'!$C$24)/('Ejercicio 3 - TIR'!$E$24-'Ejercicio 3 - TIR'!$C$24),'Ejercicio 3 - TIR'!$C$24+SQRT(('Ejercicio 3 - TIR'!$E$24-'Ejercicio 3 - TIR'!$C$24)*('Ejercicio 3 - TIR'!$D$24-'Ejercicio 3 - TIR'!$C$24)*T875),'Ejercicio 3 - TIR'!$E$24-SQRT(('Ejercicio 3 - TIR'!$E$24-'Ejercicio 3 - TIR'!$C$24)*('Ejercicio 3 - TIR'!$E$24-'Ejercicio 3 - TIR'!$D$24)*(1-T875)))</f>
        <v>0.174855472235806</v>
      </c>
      <c r="V875" s="17">
        <f ca="1" t="shared" si="6506"/>
        <v>0.301271741286372</v>
      </c>
      <c r="W875" s="19">
        <f ca="1">IF(V875&lt;=('Ejercicio 3 - TIR'!$D$25-'Ejercicio 3 - TIR'!$C$25)/('Ejercicio 3 - TIR'!$E$25-'Ejercicio 3 - TIR'!$C$25),'Ejercicio 3 - TIR'!$C$25+SQRT(('Ejercicio 3 - TIR'!$E$25-'Ejercicio 3 - TIR'!$C$25)*('Ejercicio 3 - TIR'!$D$25-'Ejercicio 3 - TIR'!$C$25)*V875),'Ejercicio 3 - TIR'!$E$25-SQRT(('Ejercicio 3 - TIR'!$E$25-'Ejercicio 3 - TIR'!$C$25)*('Ejercicio 3 - TIR'!$E$25-'Ejercicio 3 - TIR'!$D$25)*(1-V875)))</f>
        <v>0.200547508601712</v>
      </c>
      <c r="X875" s="17">
        <f ca="1" t="shared" si="6506"/>
        <v>0.648615157842275</v>
      </c>
      <c r="Y875" s="19">
        <f ca="1">IF(X875&lt;=('Ejercicio 3 - TIR'!$D$26-'Ejercicio 3 - TIR'!$C$26)/('Ejercicio 3 - TIR'!$E$26-'Ejercicio 3 - TIR'!$C$26),'Ejercicio 3 - TIR'!$C$26+SQRT(('Ejercicio 3 - TIR'!$E$26-'Ejercicio 3 - TIR'!$C$26)*('Ejercicio 3 - TIR'!$D$26-'Ejercicio 3 - TIR'!$C$26)*X875),'Ejercicio 3 - TIR'!$E$26-SQRT(('Ejercicio 3 - TIR'!$E$26-'Ejercicio 3 - TIR'!$C$26)*('Ejercicio 3 - TIR'!$E$26-'Ejercicio 3 - TIR'!$D$26)*(1-X875)))</f>
        <v>0.236439947800172</v>
      </c>
      <c r="Z875" s="17">
        <f ca="1" t="shared" si="6192"/>
        <v>1.16236827475049</v>
      </c>
      <c r="AA875" s="17">
        <f ca="1" t="shared" si="6193"/>
        <v>1.33368206009027</v>
      </c>
      <c r="AB875" s="17">
        <f ca="1" t="shared" si="6194"/>
        <v>1.56688366651978</v>
      </c>
      <c r="AC875" s="17">
        <f ca="1" t="shared" si="6195"/>
        <v>1.88111828210904</v>
      </c>
      <c r="AD875" s="17">
        <f ca="1" t="shared" si="6196"/>
        <v>2.32588979053685</v>
      </c>
      <c r="AE875" s="16">
        <f ca="1" t="shared" si="6197"/>
        <v>5720.1311217492</v>
      </c>
      <c r="AF875" s="16">
        <f ca="1" t="shared" si="6198"/>
        <v>6563.1834799333</v>
      </c>
      <c r="AG875" s="16">
        <f ca="1" t="shared" si="6199"/>
        <v>7710.79202668728</v>
      </c>
      <c r="AH875" s="16">
        <f ca="1" t="shared" si="6200"/>
        <v>9257.17215698536</v>
      </c>
      <c r="AI875" s="16">
        <f ca="1" t="shared" si="6201"/>
        <v>11445.9374585602</v>
      </c>
      <c r="AJ875" s="18">
        <f ca="1" t="shared" si="6202"/>
        <v>43570.5652572029</v>
      </c>
      <c r="AK875" s="18">
        <f ca="1" t="shared" si="6203"/>
        <v>50140.3291931889</v>
      </c>
      <c r="AL875" s="18">
        <f ca="1" t="shared" si="6204"/>
        <v>62759.7282695015</v>
      </c>
      <c r="AM875" s="18">
        <f ca="1" t="shared" si="6205"/>
        <v>70665.4587029473</v>
      </c>
      <c r="AN875" s="18">
        <f ca="1" t="shared" si="6206"/>
        <v>96067.4459676397</v>
      </c>
      <c r="AO875" s="18">
        <f ca="1">C875/'Ejercicio 3 - TIR'!$D$7</f>
        <v>16813.8145741594</v>
      </c>
      <c r="AP875" s="18">
        <f ca="1" t="shared" si="6207"/>
        <v>26756.7506830435</v>
      </c>
      <c r="AQ875" s="18">
        <f ca="1" t="shared" si="6208"/>
        <v>33326.5146190295</v>
      </c>
      <c r="AR875" s="18">
        <f ca="1" t="shared" si="6209"/>
        <v>45945.9136953421</v>
      </c>
      <c r="AS875" s="18">
        <f ca="1" t="shared" si="6210"/>
        <v>53851.6441287879</v>
      </c>
      <c r="AT875" s="18">
        <f ca="1" t="shared" si="6211"/>
        <v>79253.6313934803</v>
      </c>
      <c r="AU875" s="18">
        <f ca="1">AP875*'Ejercicio 3 - TIR'!$D$5</f>
        <v>13378.3753415218</v>
      </c>
      <c r="AV875" s="18">
        <f ca="1">AQ875*'Ejercicio 3 - TIR'!$D$5</f>
        <v>16663.2573095147</v>
      </c>
      <c r="AW875" s="18">
        <f ca="1">AR875*'Ejercicio 3 - TIR'!$D$5</f>
        <v>22972.9568476711</v>
      </c>
      <c r="AX875" s="18">
        <f ca="1">AS875*'Ejercicio 3 - TIR'!$D$5</f>
        <v>26925.8220643939</v>
      </c>
      <c r="AY875" s="18">
        <f ca="1">AT875*'Ejercicio 3 - TIR'!$D$5</f>
        <v>39626.8156967401</v>
      </c>
      <c r="AZ875" s="18">
        <f ca="1" t="shared" ref="AZ875:BD875" si="6507">AJ875-AU875-AE875</f>
        <v>24472.0587939319</v>
      </c>
      <c r="BA875" s="18">
        <f ca="1" t="shared" si="6507"/>
        <v>26913.8884037408</v>
      </c>
      <c r="BB875" s="18">
        <f ca="1" t="shared" si="6507"/>
        <v>32075.9793951432</v>
      </c>
      <c r="BC875" s="18">
        <f ca="1" t="shared" si="6507"/>
        <v>34482.464481568</v>
      </c>
      <c r="BD875" s="18">
        <f ca="1" t="shared" si="6507"/>
        <v>44994.6928123393</v>
      </c>
      <c r="BE875" s="18">
        <f ca="1" t="shared" ref="BE875:BI875" si="6508">AZ875/Z875</f>
        <v>21053.618999697</v>
      </c>
      <c r="BF875" s="18">
        <f ca="1" t="shared" si="6508"/>
        <v>20180.138287171</v>
      </c>
      <c r="BG875" s="18">
        <f ca="1" t="shared" si="6508"/>
        <v>20471.1939249373</v>
      </c>
      <c r="BH875" s="18">
        <f ca="1" t="shared" si="6508"/>
        <v>18330.8326804987</v>
      </c>
      <c r="BI875" s="18">
        <f ca="1" t="shared" si="6508"/>
        <v>19345.1525499641</v>
      </c>
      <c r="BJ875" s="18">
        <f ca="1" t="shared" si="6214"/>
        <v>81939.6190361298</v>
      </c>
      <c r="BK875" s="18">
        <f ca="1" t="shared" si="6215"/>
        <v>39107.079658017</v>
      </c>
      <c r="BL875" s="18">
        <f ca="1" t="shared" si="6216"/>
        <v>121046.698694147</v>
      </c>
      <c r="BM875" s="18">
        <f ca="1">BK875*'Ejercicio 3 - TIR'!$D$5</f>
        <v>19553.5398290085</v>
      </c>
      <c r="BN875" s="18">
        <f ca="1" t="shared" si="6217"/>
        <v>101493.158865138</v>
      </c>
      <c r="BO875" s="18">
        <f ca="1" t="shared" si="6218"/>
        <v>43636.2717090357</v>
      </c>
      <c r="BP875" s="18">
        <f ca="1" t="shared" si="6219"/>
        <v>-119298.437292753</v>
      </c>
      <c r="BQ875" s="18">
        <f ca="1" t="shared" ref="BQ875:BT875" si="6509">BE875</f>
        <v>21053.618999697</v>
      </c>
      <c r="BR875" s="18">
        <f ca="1" t="shared" si="6509"/>
        <v>20180.138287171</v>
      </c>
      <c r="BS875" s="18">
        <f ca="1" t="shared" si="6509"/>
        <v>20471.1939249373</v>
      </c>
      <c r="BT875" s="18">
        <f ca="1" t="shared" si="6509"/>
        <v>18330.8326804987</v>
      </c>
      <c r="BU875" s="18">
        <f ca="1" t="shared" si="6221"/>
        <v>62981.4242589998</v>
      </c>
      <c r="BV875" s="20">
        <f ca="1" t="shared" si="6222"/>
        <v>5.29660852136629</v>
      </c>
    </row>
    <row r="876" ht="15" customHeight="1" spans="1:74">
      <c r="A876" s="16">
        <v>875</v>
      </c>
      <c r="B876" s="17">
        <f ca="1" t="shared" ref="B876:F876" si="6510">RAND()</f>
        <v>0.785432963225375</v>
      </c>
      <c r="C876" s="18">
        <f ca="1">IF(B876&lt;=('Ejercicio 3 - TIR'!$D$13-'Ejercicio 3 - TIR'!$C$13)/('Ejercicio 3 - TIR'!$E$13-'Ejercicio 3 - TIR'!$C$13),'Ejercicio 3 - TIR'!$C$13+SQRT(('Ejercicio 3 - TIR'!$E$13-'Ejercicio 3 - TIR'!$C$13)*('Ejercicio 3 - TIR'!$D$13-'Ejercicio 3 - TIR'!$C$13)*B876),'Ejercicio 3 - TIR'!$E$13-SQRT(('Ejercicio 3 - TIR'!$E$13-'Ejercicio 3 - TIR'!$C$13)*('Ejercicio 3 - TIR'!$E$13-'Ejercicio 3 - TIR'!$D$13)*(1-B876)))</f>
        <v>83953.8028140762</v>
      </c>
      <c r="D876" s="17">
        <f ca="1" t="shared" si="6510"/>
        <v>0.810550626652161</v>
      </c>
      <c r="E876" s="18">
        <f ca="1">IF(D876&lt;=('Ejercicio 3 - TIR'!$D$14-'Ejercicio 3 - TIR'!$C$14)/('Ejercicio 3 - TIR'!$E$14-'Ejercicio 3 - TIR'!$C$14),'Ejercicio 3 - TIR'!$C$14+SQRT(('Ejercicio 3 - TIR'!$E$14-'Ejercicio 3 - TIR'!$C$14)*('Ejercicio 3 - TIR'!$D$14-'Ejercicio 3 - TIR'!$C$14)*D876),'Ejercicio 3 - TIR'!$E$14-SQRT(('Ejercicio 3 - TIR'!$E$14-'Ejercicio 3 - TIR'!$C$14)*('Ejercicio 3 - TIR'!$E$14-'Ejercicio 3 - TIR'!$D$14)*(1-D876)))</f>
        <v>34669.202123305</v>
      </c>
      <c r="F876" s="17">
        <f ca="1" t="shared" si="6510"/>
        <v>0.0565898841123245</v>
      </c>
      <c r="G876" s="18">
        <f ca="1">IF(F876&lt;=('Ejercicio 3 - TIR'!$D$18-'Ejercicio 3 - TIR'!$C$18)/('Ejercicio 3 - TIR'!$E$18-'Ejercicio 3 - TIR'!$C$18),'Ejercicio 3 - TIR'!$C$18+SQRT(('Ejercicio 3 - TIR'!$E$18-'Ejercicio 3 - TIR'!$C$18)*('Ejercicio 3 - TIR'!$D$18-'Ejercicio 3 - TIR'!$C$18)*F876),'Ejercicio 3 - TIR'!$E$18-SQRT(('Ejercicio 3 - TIR'!$E$18-'Ejercicio 3 - TIR'!$C$18)*('Ejercicio 3 - TIR'!$E$18-'Ejercicio 3 - TIR'!$D$18)*(1-F876)))</f>
        <v>32913.5000629567</v>
      </c>
      <c r="H876" s="17">
        <f ca="1" t="shared" ref="H876:L876" si="6511">RAND()</f>
        <v>0.400285356237567</v>
      </c>
      <c r="I876" s="18">
        <f ca="1">IF(H876&lt;=('Ejercicio 3 - TIR'!$D$18-'Ejercicio 3 - TIR'!$C$18)/('Ejercicio 3 - TIR'!$E$18-'Ejercicio 3 - TIR'!$C$18),'Ejercicio 3 - TIR'!$C$18+SQRT(('Ejercicio 3 - TIR'!$E$18-'Ejercicio 3 - TIR'!$C$18)*('Ejercicio 3 - TIR'!$D$18-'Ejercicio 3 - TIR'!$C$18)*H876),'Ejercicio 3 - TIR'!$E$18-SQRT(('Ejercicio 3 - TIR'!$E$18-'Ejercicio 3 - TIR'!$C$18)*('Ejercicio 3 - TIR'!$E$18-'Ejercicio 3 - TIR'!$D$18)*(1-H876)))</f>
        <v>37748.7291497145</v>
      </c>
      <c r="J876" s="17">
        <f ca="1" t="shared" si="6511"/>
        <v>0.906784609288273</v>
      </c>
      <c r="K876" s="18">
        <f ca="1">IF(J876&lt;=('Ejercicio 3 - TIR'!$D$18-'Ejercicio 3 - TIR'!$C$18)/('Ejercicio 3 - TIR'!$E$18-'Ejercicio 3 - TIR'!$C$18),'Ejercicio 3 - TIR'!$C$18+SQRT(('Ejercicio 3 - TIR'!$E$18-'Ejercicio 3 - TIR'!$C$18)*('Ejercicio 3 - TIR'!$D$18-'Ejercicio 3 - TIR'!$C$18)*J876),'Ejercicio 3 - TIR'!$E$18-SQRT(('Ejercicio 3 - TIR'!$E$18-'Ejercicio 3 - TIR'!$C$18)*('Ejercicio 3 - TIR'!$E$18-'Ejercicio 3 - TIR'!$D$18)*(1-J876)))</f>
        <v>42355.9208969133</v>
      </c>
      <c r="L876" s="17">
        <f ca="1" t="shared" si="6511"/>
        <v>0.757315125712673</v>
      </c>
      <c r="M876" s="18">
        <f ca="1">IF(L876&lt;=('Ejercicio 3 - TIR'!$D$18-'Ejercicio 3 - TIR'!$C$18)/('Ejercicio 3 - TIR'!$E$18-'Ejercicio 3 - TIR'!$C$18),'Ejercicio 3 - TIR'!$C$18+SQRT(('Ejercicio 3 - TIR'!$E$18-'Ejercicio 3 - TIR'!$C$18)*('Ejercicio 3 - TIR'!$D$18-'Ejercicio 3 - TIR'!$C$18)*L876),'Ejercicio 3 - TIR'!$E$18-SQRT(('Ejercicio 3 - TIR'!$E$18-'Ejercicio 3 - TIR'!$C$18)*('Ejercicio 3 - TIR'!$E$18-'Ejercicio 3 - TIR'!$D$18)*(1-L876)))</f>
        <v>40733.6941540075</v>
      </c>
      <c r="N876" s="17">
        <f ca="1" t="shared" ref="N876:R876" si="6512">RAND()</f>
        <v>0.460498485036188</v>
      </c>
      <c r="O876" s="18">
        <f ca="1">IF(N876&lt;=('Ejercicio 3 - TIR'!$D$18-'Ejercicio 3 - TIR'!$C$18)/('Ejercicio 3 - TIR'!$E$18-'Ejercicio 3 - TIR'!$C$18),'Ejercicio 3 - TIR'!$C$18+SQRT(('Ejercicio 3 - TIR'!$E$18-'Ejercicio 3 - TIR'!$C$18)*('Ejercicio 3 - TIR'!$D$18-'Ejercicio 3 - TIR'!$C$18)*N876),'Ejercicio 3 - TIR'!$E$18-SQRT(('Ejercicio 3 - TIR'!$E$18-'Ejercicio 3 - TIR'!$C$18)*('Ejercicio 3 - TIR'!$E$18-'Ejercicio 3 - TIR'!$D$18)*(1-N876)))</f>
        <v>38311.1234352179</v>
      </c>
      <c r="P876" s="17">
        <f ca="1" t="shared" si="6512"/>
        <v>0.268304843991933</v>
      </c>
      <c r="Q876" s="19">
        <f ca="1">IF(P876&lt;=('Ejercicio 3 - TIR'!$D$22-'Ejercicio 3 - TIR'!$C$22)/('Ejercicio 3 - TIR'!$E$22-'Ejercicio 3 - TIR'!$C$22),'Ejercicio 3 - TIR'!$C$22+SQRT(('Ejercicio 3 - TIR'!$E$22-'Ejercicio 3 - TIR'!$C$22)*('Ejercicio 3 - TIR'!$D$22-'Ejercicio 3 - TIR'!$C$22)*P876),'Ejercicio 3 - TIR'!$E$22-SQRT(('Ejercicio 3 - TIR'!$E$22-'Ejercicio 3 - TIR'!$C$22)*('Ejercicio 3 - TIR'!$E$22-'Ejercicio 3 - TIR'!$D$22)*(1-P876)))</f>
        <v>0.14197609426594</v>
      </c>
      <c r="R876" s="17">
        <f ca="1" t="shared" si="6512"/>
        <v>0.331809315779291</v>
      </c>
      <c r="S876" s="19">
        <f ca="1">IF(R876&lt;=('Ejercicio 3 - TIR'!$D$23-'Ejercicio 3 - TIR'!$C$23)/('Ejercicio 3 - TIR'!$E$23-'Ejercicio 3 - TIR'!$C$23),'Ejercicio 3 - TIR'!$C$23+SQRT(('Ejercicio 3 - TIR'!$E$23-'Ejercicio 3 - TIR'!$C$23)*('Ejercicio 3 - TIR'!$D$23-'Ejercicio 3 - TIR'!$C$23)*R876),'Ejercicio 3 - TIR'!$E$23-SQRT(('Ejercicio 3 - TIR'!$E$23-'Ejercicio 3 - TIR'!$C$23)*('Ejercicio 3 - TIR'!$E$23-'Ejercicio 3 - TIR'!$D$23)*(1-R876)))</f>
        <v>0.144438837296458</v>
      </c>
      <c r="T876" s="17">
        <f ca="1" t="shared" ref="T876:X876" si="6513">RAND()</f>
        <v>0.175038381227118</v>
      </c>
      <c r="U876" s="19">
        <f ca="1">IF(T876&lt;=('Ejercicio 3 - TIR'!$D$24-'Ejercicio 3 - TIR'!$C$24)/('Ejercicio 3 - TIR'!$E$24-'Ejercicio 3 - TIR'!$C$24),'Ejercicio 3 - TIR'!$C$24+SQRT(('Ejercicio 3 - TIR'!$E$24-'Ejercicio 3 - TIR'!$C$24)*('Ejercicio 3 - TIR'!$D$24-'Ejercicio 3 - TIR'!$C$24)*T876),'Ejercicio 3 - TIR'!$E$24-SQRT(('Ejercicio 3 - TIR'!$E$24-'Ejercicio 3 - TIR'!$C$24)*('Ejercicio 3 - TIR'!$E$24-'Ejercicio 3 - TIR'!$D$24)*(1-T876)))</f>
        <v>0.169172391623815</v>
      </c>
      <c r="V876" s="17">
        <f ca="1" t="shared" si="6513"/>
        <v>0.713857245454551</v>
      </c>
      <c r="W876" s="19">
        <f ca="1">IF(V876&lt;=('Ejercicio 3 - TIR'!$D$25-'Ejercicio 3 - TIR'!$C$25)/('Ejercicio 3 - TIR'!$E$25-'Ejercicio 3 - TIR'!$C$25),'Ejercicio 3 - TIR'!$C$25+SQRT(('Ejercicio 3 - TIR'!$E$25-'Ejercicio 3 - TIR'!$C$25)*('Ejercicio 3 - TIR'!$D$25-'Ejercicio 3 - TIR'!$C$25)*V876),'Ejercicio 3 - TIR'!$E$25-SQRT(('Ejercicio 3 - TIR'!$E$25-'Ejercicio 3 - TIR'!$C$25)*('Ejercicio 3 - TIR'!$E$25-'Ejercicio 3 - TIR'!$D$25)*(1-V876)))</f>
        <v>0.21835352087658</v>
      </c>
      <c r="X876" s="17">
        <f ca="1" t="shared" si="6513"/>
        <v>0.70653232632083</v>
      </c>
      <c r="Y876" s="19">
        <f ca="1">IF(X876&lt;=('Ejercicio 3 - TIR'!$D$26-'Ejercicio 3 - TIR'!$C$26)/('Ejercicio 3 - TIR'!$E$26-'Ejercicio 3 - TIR'!$C$26),'Ejercicio 3 - TIR'!$C$26+SQRT(('Ejercicio 3 - TIR'!$E$26-'Ejercicio 3 - TIR'!$C$26)*('Ejercicio 3 - TIR'!$D$26-'Ejercicio 3 - TIR'!$C$26)*X876),'Ejercicio 3 - TIR'!$E$26-SQRT(('Ejercicio 3 - TIR'!$E$26-'Ejercicio 3 - TIR'!$C$26)*('Ejercicio 3 - TIR'!$E$26-'Ejercicio 3 - TIR'!$D$26)*(1-X876)))</f>
        <v>0.240191389902842</v>
      </c>
      <c r="Z876" s="17">
        <f ca="1" t="shared" si="6192"/>
        <v>1.14197609426594</v>
      </c>
      <c r="AA876" s="17">
        <f ca="1" t="shared" si="6193"/>
        <v>1.30692179354206</v>
      </c>
      <c r="AB876" s="17">
        <f ca="1" t="shared" si="6194"/>
        <v>1.52801687902086</v>
      </c>
      <c r="AC876" s="17">
        <f ca="1" t="shared" si="6195"/>
        <v>1.86166474451391</v>
      </c>
      <c r="AD876" s="17">
        <f ca="1" t="shared" si="6196"/>
        <v>2.30882058703182</v>
      </c>
      <c r="AE876" s="16">
        <f ca="1" t="shared" si="6197"/>
        <v>4922.19790878328</v>
      </c>
      <c r="AF876" s="16">
        <f ca="1" t="shared" si="6198"/>
        <v>5633.15445167099</v>
      </c>
      <c r="AG876" s="16">
        <f ca="1" t="shared" si="6199"/>
        <v>6586.12866264651</v>
      </c>
      <c r="AH876" s="16">
        <f ca="1" t="shared" si="6200"/>
        <v>8024.23304508154</v>
      </c>
      <c r="AI876" s="16">
        <f ca="1" t="shared" si="6201"/>
        <v>9951.58473308399</v>
      </c>
      <c r="AJ876" s="18">
        <f ca="1" t="shared" si="6202"/>
        <v>37586.4302505171</v>
      </c>
      <c r="AK876" s="18">
        <f ca="1" t="shared" si="6203"/>
        <v>49334.6368042784</v>
      </c>
      <c r="AL876" s="18">
        <f ca="1" t="shared" si="6204"/>
        <v>64720.5620569559</v>
      </c>
      <c r="AM876" s="18">
        <f ca="1" t="shared" si="6205"/>
        <v>75832.482320328</v>
      </c>
      <c r="AN876" s="18">
        <f ca="1" t="shared" si="6206"/>
        <v>88453.5104995484</v>
      </c>
      <c r="AO876" s="18">
        <f ca="1">C876/'Ejercicio 3 - TIR'!$D$7</f>
        <v>16790.7605628152</v>
      </c>
      <c r="AP876" s="18">
        <f ca="1" t="shared" si="6207"/>
        <v>20795.6696877018</v>
      </c>
      <c r="AQ876" s="18">
        <f ca="1" t="shared" si="6208"/>
        <v>32543.8762414632</v>
      </c>
      <c r="AR876" s="18">
        <f ca="1" t="shared" si="6209"/>
        <v>47929.8014941407</v>
      </c>
      <c r="AS876" s="18">
        <f ca="1" t="shared" si="6210"/>
        <v>59041.7217575128</v>
      </c>
      <c r="AT876" s="18">
        <f ca="1" t="shared" si="6211"/>
        <v>71662.7499367331</v>
      </c>
      <c r="AU876" s="18">
        <f ca="1">AP876*'Ejercicio 3 - TIR'!$D$5</f>
        <v>10397.8348438509</v>
      </c>
      <c r="AV876" s="18">
        <f ca="1">AQ876*'Ejercicio 3 - TIR'!$D$5</f>
        <v>16271.9381207316</v>
      </c>
      <c r="AW876" s="18">
        <f ca="1">AR876*'Ejercicio 3 - TIR'!$D$5</f>
        <v>23964.9007470703</v>
      </c>
      <c r="AX876" s="18">
        <f ca="1">AS876*'Ejercicio 3 - TIR'!$D$5</f>
        <v>29520.8608787564</v>
      </c>
      <c r="AY876" s="18">
        <f ca="1">AT876*'Ejercicio 3 - TIR'!$D$5</f>
        <v>35831.3749683666</v>
      </c>
      <c r="AZ876" s="18">
        <f ca="1" t="shared" ref="AZ876:BD876" si="6514">AJ876-AU876-AE876</f>
        <v>22266.3974978829</v>
      </c>
      <c r="BA876" s="18">
        <f ca="1" t="shared" si="6514"/>
        <v>27429.5442318758</v>
      </c>
      <c r="BB876" s="18">
        <f ca="1" t="shared" si="6514"/>
        <v>34169.5326472391</v>
      </c>
      <c r="BC876" s="18">
        <f ca="1" t="shared" si="6514"/>
        <v>38287.3883964901</v>
      </c>
      <c r="BD876" s="18">
        <f ca="1" t="shared" si="6514"/>
        <v>42670.5507980978</v>
      </c>
      <c r="BE876" s="18">
        <f ca="1" t="shared" ref="BE876:BI876" si="6515">AZ876/Z876</f>
        <v>19498.1292600487</v>
      </c>
      <c r="BF876" s="18">
        <f ca="1" t="shared" si="6515"/>
        <v>20987.900245764</v>
      </c>
      <c r="BG876" s="18">
        <f ca="1" t="shared" si="6515"/>
        <v>22362.0125643734</v>
      </c>
      <c r="BH876" s="18">
        <f ca="1" t="shared" si="6515"/>
        <v>20566.2101671734</v>
      </c>
      <c r="BI876" s="18">
        <f ca="1" t="shared" si="6515"/>
        <v>18481.5360005752</v>
      </c>
      <c r="BJ876" s="18">
        <f ca="1" t="shared" si="6214"/>
        <v>80044.9675982539</v>
      </c>
      <c r="BK876" s="18">
        <f ca="1" t="shared" si="6215"/>
        <v>38766.8536593498</v>
      </c>
      <c r="BL876" s="18">
        <f ca="1" t="shared" si="6216"/>
        <v>118811.821257604</v>
      </c>
      <c r="BM876" s="18">
        <f ca="1">BK876*'Ejercicio 3 - TIR'!$D$5</f>
        <v>19383.4268296749</v>
      </c>
      <c r="BN876" s="18">
        <f ca="1" t="shared" si="6217"/>
        <v>99428.3944279289</v>
      </c>
      <c r="BO876" s="18">
        <f ca="1" t="shared" si="6218"/>
        <v>43064.5824047126</v>
      </c>
      <c r="BP876" s="18">
        <f ca="1" t="shared" si="6219"/>
        <v>-118623.004937381</v>
      </c>
      <c r="BQ876" s="18">
        <f ca="1" t="shared" ref="BQ876:BT876" si="6516">BE876</f>
        <v>19498.1292600487</v>
      </c>
      <c r="BR876" s="18">
        <f ca="1" t="shared" si="6516"/>
        <v>20987.900245764</v>
      </c>
      <c r="BS876" s="18">
        <f ca="1" t="shared" si="6516"/>
        <v>22362.0125643734</v>
      </c>
      <c r="BT876" s="18">
        <f ca="1" t="shared" si="6516"/>
        <v>20566.2101671734</v>
      </c>
      <c r="BU876" s="18">
        <f ca="1" t="shared" si="6221"/>
        <v>61546.1184052878</v>
      </c>
      <c r="BV876" s="20">
        <f ca="1" t="shared" si="6222"/>
        <v>5.87216102122647</v>
      </c>
    </row>
    <row r="877" ht="15" customHeight="1" spans="1:74">
      <c r="A877" s="16">
        <v>876</v>
      </c>
      <c r="B877" s="17">
        <f ca="1" t="shared" ref="B877:F877" si="6517">RAND()</f>
        <v>0.697121817988906</v>
      </c>
      <c r="C877" s="18">
        <f ca="1">IF(B877&lt;=('Ejercicio 3 - TIR'!$D$13-'Ejercicio 3 - TIR'!$C$13)/('Ejercicio 3 - TIR'!$E$13-'Ejercicio 3 - TIR'!$C$13),'Ejercicio 3 - TIR'!$C$13+SQRT(('Ejercicio 3 - TIR'!$E$13-'Ejercicio 3 - TIR'!$C$13)*('Ejercicio 3 - TIR'!$D$13-'Ejercicio 3 - TIR'!$C$13)*B877),'Ejercicio 3 - TIR'!$E$13-SQRT(('Ejercicio 3 - TIR'!$E$13-'Ejercicio 3 - TIR'!$C$13)*('Ejercicio 3 - TIR'!$E$13-'Ejercicio 3 - TIR'!$D$13)*(1-B877)))</f>
        <v>80935.5351920566</v>
      </c>
      <c r="D877" s="17">
        <f ca="1" t="shared" si="6517"/>
        <v>0.363088605977035</v>
      </c>
      <c r="E877" s="18">
        <f ca="1">IF(D877&lt;=('Ejercicio 3 - TIR'!$D$14-'Ejercicio 3 - TIR'!$C$14)/('Ejercicio 3 - TIR'!$E$14-'Ejercicio 3 - TIR'!$C$14),'Ejercicio 3 - TIR'!$C$14+SQRT(('Ejercicio 3 - TIR'!$E$14-'Ejercicio 3 - TIR'!$C$14)*('Ejercicio 3 - TIR'!$D$14-'Ejercicio 3 - TIR'!$C$14)*D877),'Ejercicio 3 - TIR'!$E$14-SQRT(('Ejercicio 3 - TIR'!$E$14-'Ejercicio 3 - TIR'!$C$14)*('Ejercicio 3 - TIR'!$E$14-'Ejercicio 3 - TIR'!$D$14)*(1-D877)))</f>
        <v>30225.7118364842</v>
      </c>
      <c r="F877" s="17">
        <f ca="1" t="shared" si="6517"/>
        <v>0.156499366240158</v>
      </c>
      <c r="G877" s="18">
        <f ca="1">IF(F877&lt;=('Ejercicio 3 - TIR'!$D$18-'Ejercicio 3 - TIR'!$C$18)/('Ejercicio 3 - TIR'!$E$18-'Ejercicio 3 - TIR'!$C$18),'Ejercicio 3 - TIR'!$C$18+SQRT(('Ejercicio 3 - TIR'!$E$18-'Ejercicio 3 - TIR'!$C$18)*('Ejercicio 3 - TIR'!$D$18-'Ejercicio 3 - TIR'!$C$18)*F877),'Ejercicio 3 - TIR'!$E$18-SQRT(('Ejercicio 3 - TIR'!$E$18-'Ejercicio 3 - TIR'!$C$18)*('Ejercicio 3 - TIR'!$E$18-'Ejercicio 3 - TIR'!$D$18)*(1-F877)))</f>
        <v>34845.0908078202</v>
      </c>
      <c r="H877" s="17">
        <f ca="1" t="shared" ref="H877:L877" si="6518">RAND()</f>
        <v>0.0129471008527402</v>
      </c>
      <c r="I877" s="18">
        <f ca="1">IF(H877&lt;=('Ejercicio 3 - TIR'!$D$18-'Ejercicio 3 - TIR'!$C$18)/('Ejercicio 3 - TIR'!$E$18-'Ejercicio 3 - TIR'!$C$18),'Ejercicio 3 - TIR'!$C$18+SQRT(('Ejercicio 3 - TIR'!$E$18-'Ejercicio 3 - TIR'!$C$18)*('Ejercicio 3 - TIR'!$D$18-'Ejercicio 3 - TIR'!$C$18)*H877),'Ejercicio 3 - TIR'!$E$18-SQRT(('Ejercicio 3 - TIR'!$E$18-'Ejercicio 3 - TIR'!$C$18)*('Ejercicio 3 - TIR'!$E$18-'Ejercicio 3 - TIR'!$D$18)*(1-H877)))</f>
        <v>31393.5799682512</v>
      </c>
      <c r="J877" s="17">
        <f ca="1" t="shared" si="6518"/>
        <v>0.113926821266635</v>
      </c>
      <c r="K877" s="18">
        <f ca="1">IF(J877&lt;=('Ejercicio 3 - TIR'!$D$18-'Ejercicio 3 - TIR'!$C$18)/('Ejercicio 3 - TIR'!$E$18-'Ejercicio 3 - TIR'!$C$18),'Ejercicio 3 - TIR'!$C$18+SQRT(('Ejercicio 3 - TIR'!$E$18-'Ejercicio 3 - TIR'!$C$18)*('Ejercicio 3 - TIR'!$D$18-'Ejercicio 3 - TIR'!$C$18)*J877),'Ejercicio 3 - TIR'!$E$18-SQRT(('Ejercicio 3 - TIR'!$E$18-'Ejercicio 3 - TIR'!$C$18)*('Ejercicio 3 - TIR'!$E$18-'Ejercicio 3 - TIR'!$D$18)*(1-J877)))</f>
        <v>34133.8871767376</v>
      </c>
      <c r="L877" s="17">
        <f ca="1" t="shared" si="6518"/>
        <v>0.662919503743889</v>
      </c>
      <c r="M877" s="18">
        <f ca="1">IF(L877&lt;=('Ejercicio 3 - TIR'!$D$18-'Ejercicio 3 - TIR'!$C$18)/('Ejercicio 3 - TIR'!$E$18-'Ejercicio 3 - TIR'!$C$18),'Ejercicio 3 - TIR'!$C$18+SQRT(('Ejercicio 3 - TIR'!$E$18-'Ejercicio 3 - TIR'!$C$18)*('Ejercicio 3 - TIR'!$D$18-'Ejercicio 3 - TIR'!$C$18)*L877),'Ejercicio 3 - TIR'!$E$18-SQRT(('Ejercicio 3 - TIR'!$E$18-'Ejercicio 3 - TIR'!$C$18)*('Ejercicio 3 - TIR'!$E$18-'Ejercicio 3 - TIR'!$D$18)*(1-L877)))</f>
        <v>39971.8566757442</v>
      </c>
      <c r="N877" s="17">
        <f ca="1" t="shared" ref="N877:R877" si="6519">RAND()</f>
        <v>0.467192179445307</v>
      </c>
      <c r="O877" s="18">
        <f ca="1">IF(N877&lt;=('Ejercicio 3 - TIR'!$D$18-'Ejercicio 3 - TIR'!$C$18)/('Ejercicio 3 - TIR'!$E$18-'Ejercicio 3 - TIR'!$C$18),'Ejercicio 3 - TIR'!$C$18+SQRT(('Ejercicio 3 - TIR'!$E$18-'Ejercicio 3 - TIR'!$C$18)*('Ejercicio 3 - TIR'!$D$18-'Ejercicio 3 - TIR'!$C$18)*N877),'Ejercicio 3 - TIR'!$E$18-SQRT(('Ejercicio 3 - TIR'!$E$18-'Ejercicio 3 - TIR'!$C$18)*('Ejercicio 3 - TIR'!$E$18-'Ejercicio 3 - TIR'!$D$18)*(1-N877)))</f>
        <v>38371.3097491848</v>
      </c>
      <c r="P877" s="17">
        <f ca="1" t="shared" si="6519"/>
        <v>0.900727741121818</v>
      </c>
      <c r="Q877" s="19">
        <f ca="1">IF(P877&lt;=('Ejercicio 3 - TIR'!$D$22-'Ejercicio 3 - TIR'!$C$22)/('Ejercicio 3 - TIR'!$E$22-'Ejercicio 3 - TIR'!$C$22),'Ejercicio 3 - TIR'!$C$22+SQRT(('Ejercicio 3 - TIR'!$E$22-'Ejercicio 3 - TIR'!$C$22)*('Ejercicio 3 - TIR'!$D$22-'Ejercicio 3 - TIR'!$C$22)*P877),'Ejercicio 3 - TIR'!$E$22-SQRT(('Ejercicio 3 - TIR'!$E$22-'Ejercicio 3 - TIR'!$C$22)*('Ejercicio 3 - TIR'!$E$22-'Ejercicio 3 - TIR'!$D$22)*(1-P877)))</f>
        <v>0.16663249963603</v>
      </c>
      <c r="R877" s="17">
        <f ca="1" t="shared" si="6519"/>
        <v>0.192937836196181</v>
      </c>
      <c r="S877" s="19">
        <f ca="1">IF(R877&lt;=('Ejercicio 3 - TIR'!$D$23-'Ejercicio 3 - TIR'!$C$23)/('Ejercicio 3 - TIR'!$E$23-'Ejercicio 3 - TIR'!$C$23),'Ejercicio 3 - TIR'!$C$23+SQRT(('Ejercicio 3 - TIR'!$E$23-'Ejercicio 3 - TIR'!$C$23)*('Ejercicio 3 - TIR'!$D$23-'Ejercicio 3 - TIR'!$C$23)*R877),'Ejercicio 3 - TIR'!$E$23-SQRT(('Ejercicio 3 - TIR'!$E$23-'Ejercicio 3 - TIR'!$C$23)*('Ejercicio 3 - TIR'!$E$23-'Ejercicio 3 - TIR'!$D$23)*(1-R877)))</f>
        <v>0.138635667553193</v>
      </c>
      <c r="T877" s="17">
        <f ca="1" t="shared" ref="T877:X877" si="6520">RAND()</f>
        <v>0.0912129055775071</v>
      </c>
      <c r="U877" s="19">
        <f ca="1">IF(T877&lt;=('Ejercicio 3 - TIR'!$D$24-'Ejercicio 3 - TIR'!$C$24)/('Ejercicio 3 - TIR'!$E$24-'Ejercicio 3 - TIR'!$C$24),'Ejercicio 3 - TIR'!$C$24+SQRT(('Ejercicio 3 - TIR'!$E$24-'Ejercicio 3 - TIR'!$C$24)*('Ejercicio 3 - TIR'!$D$24-'Ejercicio 3 - TIR'!$C$24)*T877),'Ejercicio 3 - TIR'!$E$24-SQRT(('Ejercicio 3 - TIR'!$E$24-'Ejercicio 3 - TIR'!$C$24)*('Ejercicio 3 - TIR'!$E$24-'Ejercicio 3 - TIR'!$D$24)*(1-T877)))</f>
        <v>0.163840054252522</v>
      </c>
      <c r="V877" s="17">
        <f ca="1" t="shared" si="6520"/>
        <v>0.721836594128888</v>
      </c>
      <c r="W877" s="19">
        <f ca="1">IF(V877&lt;=('Ejercicio 3 - TIR'!$D$25-'Ejercicio 3 - TIR'!$C$25)/('Ejercicio 3 - TIR'!$E$25-'Ejercicio 3 - TIR'!$C$25),'Ejercicio 3 - TIR'!$C$25+SQRT(('Ejercicio 3 - TIR'!$E$25-'Ejercicio 3 - TIR'!$C$25)*('Ejercicio 3 - TIR'!$D$25-'Ejercicio 3 - TIR'!$C$25)*V877),'Ejercicio 3 - TIR'!$E$25-SQRT(('Ejercicio 3 - TIR'!$E$25-'Ejercicio 3 - TIR'!$C$25)*('Ejercicio 3 - TIR'!$E$25-'Ejercicio 3 - TIR'!$D$25)*(1-V877)))</f>
        <v>0.218797885960261</v>
      </c>
      <c r="X877" s="17">
        <f ca="1" t="shared" si="6520"/>
        <v>0.124303095948888</v>
      </c>
      <c r="Y877" s="19">
        <f ca="1">IF(X877&lt;=('Ejercicio 3 - TIR'!$D$26-'Ejercicio 3 - TIR'!$C$26)/('Ejercicio 3 - TIR'!$E$26-'Ejercicio 3 - TIR'!$C$26),'Ejercicio 3 - TIR'!$C$26+SQRT(('Ejercicio 3 - TIR'!$E$26-'Ejercicio 3 - TIR'!$C$26)*('Ejercicio 3 - TIR'!$D$26-'Ejercicio 3 - TIR'!$C$26)*X877),'Ejercicio 3 - TIR'!$E$26-SQRT(('Ejercicio 3 - TIR'!$E$26-'Ejercicio 3 - TIR'!$C$26)*('Ejercicio 3 - TIR'!$E$26-'Ejercicio 3 - TIR'!$D$26)*(1-X877)))</f>
        <v>0.208319889712059</v>
      </c>
      <c r="Z877" s="17">
        <f ca="1" t="shared" si="6192"/>
        <v>1.16663249963603</v>
      </c>
      <c r="AA877" s="17">
        <f ca="1" t="shared" si="6193"/>
        <v>1.32836937501232</v>
      </c>
      <c r="AB877" s="17">
        <f ca="1" t="shared" si="6194"/>
        <v>1.54600948548173</v>
      </c>
      <c r="AC877" s="17">
        <f ca="1" t="shared" si="6195"/>
        <v>1.88427309257964</v>
      </c>
      <c r="AD877" s="17">
        <f ca="1" t="shared" si="6196"/>
        <v>2.27680465541323</v>
      </c>
      <c r="AE877" s="16">
        <f ca="1" t="shared" si="6197"/>
        <v>5036.58591659172</v>
      </c>
      <c r="AF877" s="16">
        <f ca="1" t="shared" si="6198"/>
        <v>5734.83636732742</v>
      </c>
      <c r="AG877" s="16">
        <f ca="1" t="shared" si="6199"/>
        <v>6674.43226887968</v>
      </c>
      <c r="AH877" s="16">
        <f ca="1" t="shared" si="6200"/>
        <v>8134.7839392955</v>
      </c>
      <c r="AI877" s="16">
        <f ca="1" t="shared" si="6201"/>
        <v>9829.42123236097</v>
      </c>
      <c r="AJ877" s="18">
        <f ca="1" t="shared" si="6202"/>
        <v>40651.4153891717</v>
      </c>
      <c r="AK877" s="18">
        <f ca="1" t="shared" si="6203"/>
        <v>41702.2702018252</v>
      </c>
      <c r="AL877" s="18">
        <f ca="1" t="shared" si="6204"/>
        <v>52771.3133515995</v>
      </c>
      <c r="AM877" s="18">
        <f ca="1" t="shared" si="6205"/>
        <v>75317.8939945547</v>
      </c>
      <c r="AN877" s="18">
        <f ca="1" t="shared" si="6206"/>
        <v>87363.9766712471</v>
      </c>
      <c r="AO877" s="18">
        <f ca="1">C877/'Ejercicio 3 - TIR'!$D$7</f>
        <v>16187.1070384113</v>
      </c>
      <c r="AP877" s="18">
        <f ca="1" t="shared" si="6207"/>
        <v>24464.3083507604</v>
      </c>
      <c r="AQ877" s="18">
        <f ca="1" t="shared" si="6208"/>
        <v>25515.1631634139</v>
      </c>
      <c r="AR877" s="18">
        <f ca="1" t="shared" si="6209"/>
        <v>36584.2063131881</v>
      </c>
      <c r="AS877" s="18">
        <f ca="1" t="shared" si="6210"/>
        <v>59130.7869561434</v>
      </c>
      <c r="AT877" s="18">
        <f ca="1" t="shared" si="6211"/>
        <v>71176.8696328358</v>
      </c>
      <c r="AU877" s="18">
        <f ca="1">AP877*'Ejercicio 3 - TIR'!$D$5</f>
        <v>12232.1541753802</v>
      </c>
      <c r="AV877" s="18">
        <f ca="1">AQ877*'Ejercicio 3 - TIR'!$D$5</f>
        <v>12757.5815817069</v>
      </c>
      <c r="AW877" s="18">
        <f ca="1">AR877*'Ejercicio 3 - TIR'!$D$5</f>
        <v>18292.1031565941</v>
      </c>
      <c r="AX877" s="18">
        <f ca="1">AS877*'Ejercicio 3 - TIR'!$D$5</f>
        <v>29565.3934780717</v>
      </c>
      <c r="AY877" s="18">
        <f ca="1">AT877*'Ejercicio 3 - TIR'!$D$5</f>
        <v>35588.4348164179</v>
      </c>
      <c r="AZ877" s="18">
        <f ca="1" t="shared" ref="AZ877:BD877" si="6521">AJ877-AU877-AE877</f>
        <v>23382.6752971998</v>
      </c>
      <c r="BA877" s="18">
        <f ca="1" t="shared" si="6521"/>
        <v>23209.8522527908</v>
      </c>
      <c r="BB877" s="18">
        <f ca="1" t="shared" si="6521"/>
        <v>27804.7779261257</v>
      </c>
      <c r="BC877" s="18">
        <f ca="1" t="shared" si="6521"/>
        <v>37617.7165771875</v>
      </c>
      <c r="BD877" s="18">
        <f ca="1" t="shared" si="6521"/>
        <v>41946.1206224682</v>
      </c>
      <c r="BE877" s="18">
        <f ca="1" t="shared" ref="BE877:BI877" si="6522">AZ877/Z877</f>
        <v>20042.8800881981</v>
      </c>
      <c r="BF877" s="18">
        <f ca="1" t="shared" si="6522"/>
        <v>17472.4385320729</v>
      </c>
      <c r="BG877" s="18">
        <f ca="1" t="shared" si="6522"/>
        <v>17984.8689074905</v>
      </c>
      <c r="BH877" s="18">
        <f ca="1" t="shared" si="6522"/>
        <v>19964.0469979261</v>
      </c>
      <c r="BI877" s="18">
        <f ca="1" t="shared" si="6522"/>
        <v>18423.2408883823</v>
      </c>
      <c r="BJ877" s="18">
        <f ca="1" t="shared" si="6214"/>
        <v>68818.0414224861</v>
      </c>
      <c r="BK877" s="18">
        <f ca="1" t="shared" si="6215"/>
        <v>36854.8806627272</v>
      </c>
      <c r="BL877" s="18">
        <f ca="1" t="shared" si="6216"/>
        <v>105672.922085213</v>
      </c>
      <c r="BM877" s="18">
        <f ca="1">BK877*'Ejercicio 3 - TIR'!$D$5</f>
        <v>18427.4403313636</v>
      </c>
      <c r="BN877" s="18">
        <f ca="1" t="shared" si="6217"/>
        <v>87245.4817538497</v>
      </c>
      <c r="BO877" s="18">
        <f ca="1" t="shared" si="6218"/>
        <v>38319.2653556899</v>
      </c>
      <c r="BP877" s="18">
        <f ca="1" t="shared" si="6219"/>
        <v>-111161.247028541</v>
      </c>
      <c r="BQ877" s="18">
        <f ca="1" t="shared" ref="BQ877:BT877" si="6523">BE877</f>
        <v>20042.8800881981</v>
      </c>
      <c r="BR877" s="18">
        <f ca="1" t="shared" si="6523"/>
        <v>17472.4385320729</v>
      </c>
      <c r="BS877" s="18">
        <f ca="1" t="shared" si="6523"/>
        <v>17984.8689074905</v>
      </c>
      <c r="BT877" s="18">
        <f ca="1" t="shared" si="6523"/>
        <v>19964.0469979261</v>
      </c>
      <c r="BU877" s="18">
        <f ca="1" t="shared" si="6221"/>
        <v>56742.5062440722</v>
      </c>
      <c r="BV877" s="20">
        <f ca="1" t="shared" si="6222"/>
        <v>5.05318192307174</v>
      </c>
    </row>
    <row r="878" ht="15" customHeight="1" spans="1:74">
      <c r="A878" s="16">
        <v>877</v>
      </c>
      <c r="B878" s="17">
        <f ca="1" t="shared" ref="B878:F878" si="6524">RAND()</f>
        <v>0.244101434599065</v>
      </c>
      <c r="C878" s="18">
        <f ca="1">IF(B878&lt;=('Ejercicio 3 - TIR'!$D$13-'Ejercicio 3 - TIR'!$C$13)/('Ejercicio 3 - TIR'!$E$13-'Ejercicio 3 - TIR'!$C$13),'Ejercicio 3 - TIR'!$C$13+SQRT(('Ejercicio 3 - TIR'!$E$13-'Ejercicio 3 - TIR'!$C$13)*('Ejercicio 3 - TIR'!$D$13-'Ejercicio 3 - TIR'!$C$13)*B878),'Ejercicio 3 - TIR'!$E$13-SQRT(('Ejercicio 3 - TIR'!$E$13-'Ejercicio 3 - TIR'!$C$13)*('Ejercicio 3 - TIR'!$E$13-'Ejercicio 3 - TIR'!$D$13)*(1-B878)))</f>
        <v>69881.3244982455</v>
      </c>
      <c r="D878" s="17">
        <f ca="1" t="shared" si="6524"/>
        <v>0.400078338813004</v>
      </c>
      <c r="E878" s="18">
        <f ca="1">IF(D878&lt;=('Ejercicio 3 - TIR'!$D$14-'Ejercicio 3 - TIR'!$C$14)/('Ejercicio 3 - TIR'!$E$14-'Ejercicio 3 - TIR'!$C$14),'Ejercicio 3 - TIR'!$C$14+SQRT(('Ejercicio 3 - TIR'!$E$14-'Ejercicio 3 - TIR'!$C$14)*('Ejercicio 3 - TIR'!$D$14-'Ejercicio 3 - TIR'!$C$14)*D878),'Ejercicio 3 - TIR'!$E$14-SQRT(('Ejercicio 3 - TIR'!$E$14-'Ejercicio 3 - TIR'!$C$14)*('Ejercicio 3 - TIR'!$E$14-'Ejercicio 3 - TIR'!$D$14)*(1-D878)))</f>
        <v>30513.7863624073</v>
      </c>
      <c r="F878" s="17">
        <f ca="1" t="shared" si="6524"/>
        <v>0.339321397799338</v>
      </c>
      <c r="G878" s="18">
        <f ca="1">IF(F878&lt;=('Ejercicio 3 - TIR'!$D$18-'Ejercicio 3 - TIR'!$C$18)/('Ejercicio 3 - TIR'!$E$18-'Ejercicio 3 - TIR'!$C$18),'Ejercicio 3 - TIR'!$C$18+SQRT(('Ejercicio 3 - TIR'!$E$18-'Ejercicio 3 - TIR'!$C$18)*('Ejercicio 3 - TIR'!$D$18-'Ejercicio 3 - TIR'!$C$18)*F878),'Ejercicio 3 - TIR'!$E$18-SQRT(('Ejercicio 3 - TIR'!$E$18-'Ejercicio 3 - TIR'!$C$18)*('Ejercicio 3 - TIR'!$E$18-'Ejercicio 3 - TIR'!$D$18)*(1-F878)))</f>
        <v>37134.298120341</v>
      </c>
      <c r="H878" s="17">
        <f ca="1" t="shared" ref="H878:L878" si="6525">RAND()</f>
        <v>0.276536630786273</v>
      </c>
      <c r="I878" s="18">
        <f ca="1">IF(H878&lt;=('Ejercicio 3 - TIR'!$D$18-'Ejercicio 3 - TIR'!$C$18)/('Ejercicio 3 - TIR'!$E$18-'Ejercicio 3 - TIR'!$C$18),'Ejercicio 3 - TIR'!$C$18+SQRT(('Ejercicio 3 - TIR'!$E$18-'Ejercicio 3 - TIR'!$C$18)*('Ejercicio 3 - TIR'!$D$18-'Ejercicio 3 - TIR'!$C$18)*H878),'Ejercicio 3 - TIR'!$E$18-SQRT(('Ejercicio 3 - TIR'!$E$18-'Ejercicio 3 - TIR'!$C$18)*('Ejercicio 3 - TIR'!$E$18-'Ejercicio 3 - TIR'!$D$18)*(1-H878)))</f>
        <v>36440.5352741788</v>
      </c>
      <c r="J878" s="17">
        <f ca="1" t="shared" si="6525"/>
        <v>0.925657423151746</v>
      </c>
      <c r="K878" s="18">
        <f ca="1">IF(J878&lt;=('Ejercicio 3 - TIR'!$D$18-'Ejercicio 3 - TIR'!$C$18)/('Ejercicio 3 - TIR'!$E$18-'Ejercicio 3 - TIR'!$C$18),'Ejercicio 3 - TIR'!$C$18+SQRT(('Ejercicio 3 - TIR'!$E$18-'Ejercicio 3 - TIR'!$C$18)*('Ejercicio 3 - TIR'!$D$18-'Ejercicio 3 - TIR'!$C$18)*J878),'Ejercicio 3 - TIR'!$E$18-SQRT(('Ejercicio 3 - TIR'!$E$18-'Ejercicio 3 - TIR'!$C$18)*('Ejercicio 3 - TIR'!$E$18-'Ejercicio 3 - TIR'!$D$18)*(1-J878)))</f>
        <v>42638.7094072057</v>
      </c>
      <c r="L878" s="17">
        <f ca="1" t="shared" si="6525"/>
        <v>0.438186811641036</v>
      </c>
      <c r="M878" s="18">
        <f ca="1">IF(L878&lt;=('Ejercicio 3 - TIR'!$D$18-'Ejercicio 3 - TIR'!$C$18)/('Ejercicio 3 - TIR'!$E$18-'Ejercicio 3 - TIR'!$C$18),'Ejercicio 3 - TIR'!$C$18+SQRT(('Ejercicio 3 - TIR'!$E$18-'Ejercicio 3 - TIR'!$C$18)*('Ejercicio 3 - TIR'!$D$18-'Ejercicio 3 - TIR'!$C$18)*L878),'Ejercicio 3 - TIR'!$E$18-SQRT(('Ejercicio 3 - TIR'!$E$18-'Ejercicio 3 - TIR'!$C$18)*('Ejercicio 3 - TIR'!$E$18-'Ejercicio 3 - TIR'!$D$18)*(1-L878)))</f>
        <v>38107.2820196509</v>
      </c>
      <c r="N878" s="17">
        <f ca="1" t="shared" ref="N878:R878" si="6526">RAND()</f>
        <v>0.303890659551384</v>
      </c>
      <c r="O878" s="18">
        <f ca="1">IF(N878&lt;=('Ejercicio 3 - TIR'!$D$18-'Ejercicio 3 - TIR'!$C$18)/('Ejercicio 3 - TIR'!$E$18-'Ejercicio 3 - TIR'!$C$18),'Ejercicio 3 - TIR'!$C$18+SQRT(('Ejercicio 3 - TIR'!$E$18-'Ejercicio 3 - TIR'!$C$18)*('Ejercicio 3 - TIR'!$D$18-'Ejercicio 3 - TIR'!$C$18)*N878),'Ejercicio 3 - TIR'!$E$18-SQRT(('Ejercicio 3 - TIR'!$E$18-'Ejercicio 3 - TIR'!$C$18)*('Ejercicio 3 - TIR'!$E$18-'Ejercicio 3 - TIR'!$D$18)*(1-N878)))</f>
        <v>36751.5627030124</v>
      </c>
      <c r="P878" s="17">
        <f ca="1" t="shared" si="6526"/>
        <v>0.0771393663912048</v>
      </c>
      <c r="Q878" s="19">
        <f ca="1">IF(P878&lt;=('Ejercicio 3 - TIR'!$D$22-'Ejercicio 3 - TIR'!$C$22)/('Ejercicio 3 - TIR'!$E$22-'Ejercicio 3 - TIR'!$C$22),'Ejercicio 3 - TIR'!$C$22+SQRT(('Ejercicio 3 - TIR'!$E$22-'Ejercicio 3 - TIR'!$C$22)*('Ejercicio 3 - TIR'!$D$22-'Ejercicio 3 - TIR'!$C$22)*P878),'Ejercicio 3 - TIR'!$E$22-SQRT(('Ejercicio 3 - TIR'!$E$22-'Ejercicio 3 - TIR'!$C$22)*('Ejercicio 3 - TIR'!$E$22-'Ejercicio 3 - TIR'!$D$22)*(1-P878)))</f>
        <v>0.131783499459166</v>
      </c>
      <c r="R878" s="17">
        <f ca="1" t="shared" si="6526"/>
        <v>0.37982168436433</v>
      </c>
      <c r="S878" s="19">
        <f ca="1">IF(R878&lt;=('Ejercicio 3 - TIR'!$D$23-'Ejercicio 3 - TIR'!$C$23)/('Ejercicio 3 - TIR'!$E$23-'Ejercicio 3 - TIR'!$C$23),'Ejercicio 3 - TIR'!$C$23+SQRT(('Ejercicio 3 - TIR'!$E$23-'Ejercicio 3 - TIR'!$C$23)*('Ejercicio 3 - TIR'!$D$23-'Ejercicio 3 - TIR'!$C$23)*R878),'Ejercicio 3 - TIR'!$E$23-SQRT(('Ejercicio 3 - TIR'!$E$23-'Ejercicio 3 - TIR'!$C$23)*('Ejercicio 3 - TIR'!$E$23-'Ejercicio 3 - TIR'!$D$23)*(1-R878)))</f>
        <v>0.14614725667935</v>
      </c>
      <c r="T878" s="17">
        <f ca="1" t="shared" ref="T878:X878" si="6527">RAND()</f>
        <v>0.0871658238069399</v>
      </c>
      <c r="U878" s="19">
        <f ca="1">IF(T878&lt;=('Ejercicio 3 - TIR'!$D$24-'Ejercicio 3 - TIR'!$C$24)/('Ejercicio 3 - TIR'!$E$24-'Ejercicio 3 - TIR'!$C$24),'Ejercicio 3 - TIR'!$C$24+SQRT(('Ejercicio 3 - TIR'!$E$24-'Ejercicio 3 - TIR'!$C$24)*('Ejercicio 3 - TIR'!$D$24-'Ejercicio 3 - TIR'!$C$24)*T878),'Ejercicio 3 - TIR'!$E$24-SQRT(('Ejercicio 3 - TIR'!$E$24-'Ejercicio 3 - TIR'!$C$24)*('Ejercicio 3 - TIR'!$E$24-'Ejercicio 3 - TIR'!$D$24)*(1-T878)))</f>
        <v>0.163529531772925</v>
      </c>
      <c r="V878" s="17">
        <f ca="1" t="shared" si="6527"/>
        <v>0.867545954773791</v>
      </c>
      <c r="W878" s="19">
        <f ca="1">IF(V878&lt;=('Ejercicio 3 - TIR'!$D$25-'Ejercicio 3 - TIR'!$C$25)/('Ejercicio 3 - TIR'!$E$25-'Ejercicio 3 - TIR'!$C$25),'Ejercicio 3 - TIR'!$C$25+SQRT(('Ejercicio 3 - TIR'!$E$25-'Ejercicio 3 - TIR'!$C$25)*('Ejercicio 3 - TIR'!$D$25-'Ejercicio 3 - TIR'!$C$25)*V878),'Ejercicio 3 - TIR'!$E$25-SQRT(('Ejercicio 3 - TIR'!$E$25-'Ejercicio 3 - TIR'!$C$25)*('Ejercicio 3 - TIR'!$E$25-'Ejercicio 3 - TIR'!$D$25)*(1-V878)))</f>
        <v>0.228468879307111</v>
      </c>
      <c r="X878" s="17">
        <f ca="1" t="shared" si="6527"/>
        <v>0.134246565115232</v>
      </c>
      <c r="Y878" s="19">
        <f ca="1">IF(X878&lt;=('Ejercicio 3 - TIR'!$D$26-'Ejercicio 3 - TIR'!$C$26)/('Ejercicio 3 - TIR'!$E$26-'Ejercicio 3 - TIR'!$C$26),'Ejercicio 3 - TIR'!$C$26+SQRT(('Ejercicio 3 - TIR'!$E$26-'Ejercicio 3 - TIR'!$C$26)*('Ejercicio 3 - TIR'!$D$26-'Ejercicio 3 - TIR'!$C$26)*X878),'Ejercicio 3 - TIR'!$E$26-SQRT(('Ejercicio 3 - TIR'!$E$26-'Ejercicio 3 - TIR'!$C$26)*('Ejercicio 3 - TIR'!$E$26-'Ejercicio 3 - TIR'!$D$26)*(1-X878)))</f>
        <v>0.209038532659087</v>
      </c>
      <c r="Z878" s="17">
        <f ca="1" t="shared" si="6192"/>
        <v>1.13178349945917</v>
      </c>
      <c r="AA878" s="17">
        <f ca="1" t="shared" si="6193"/>
        <v>1.29719055306008</v>
      </c>
      <c r="AB878" s="17">
        <f ca="1" t="shared" si="6194"/>
        <v>1.50931951682225</v>
      </c>
      <c r="AC878" s="17">
        <f ca="1" t="shared" si="6195"/>
        <v>1.85415205534698</v>
      </c>
      <c r="AD878" s="17">
        <f ca="1" t="shared" si="6196"/>
        <v>2.24174128032355</v>
      </c>
      <c r="AE878" s="16">
        <f ca="1" t="shared" si="6197"/>
        <v>4021.21354858742</v>
      </c>
      <c r="AF878" s="16">
        <f ca="1" t="shared" si="6198"/>
        <v>4608.9028772353</v>
      </c>
      <c r="AG878" s="16">
        <f ca="1" t="shared" si="6199"/>
        <v>5362.59460673647</v>
      </c>
      <c r="AH878" s="16">
        <f ca="1" t="shared" si="6200"/>
        <v>6587.78058671591</v>
      </c>
      <c r="AI878" s="16">
        <f ca="1" t="shared" si="6201"/>
        <v>7964.88057404303</v>
      </c>
      <c r="AJ878" s="18">
        <f ca="1" t="shared" si="6202"/>
        <v>42027.9858765994</v>
      </c>
      <c r="AK878" s="18">
        <f ca="1" t="shared" si="6203"/>
        <v>47270.3181061172</v>
      </c>
      <c r="AL878" s="18">
        <f ca="1" t="shared" si="6204"/>
        <v>64355.4362804081</v>
      </c>
      <c r="AM878" s="18">
        <f ca="1" t="shared" si="6205"/>
        <v>70656.6952804229</v>
      </c>
      <c r="AN878" s="18">
        <f ca="1" t="shared" si="6206"/>
        <v>82387.4952277421</v>
      </c>
      <c r="AO878" s="18">
        <f ca="1">C878/'Ejercicio 3 - TIR'!$D$7</f>
        <v>13976.2648996491</v>
      </c>
      <c r="AP878" s="18">
        <f ca="1" t="shared" si="6207"/>
        <v>28051.7209769503</v>
      </c>
      <c r="AQ878" s="18">
        <f ca="1" t="shared" si="6208"/>
        <v>33294.0532064681</v>
      </c>
      <c r="AR878" s="18">
        <f ca="1" t="shared" si="6209"/>
        <v>50379.171380759</v>
      </c>
      <c r="AS878" s="18">
        <f ca="1" t="shared" si="6210"/>
        <v>56680.4303807738</v>
      </c>
      <c r="AT878" s="18">
        <f ca="1" t="shared" si="6211"/>
        <v>68411.230328093</v>
      </c>
      <c r="AU878" s="18">
        <f ca="1">AP878*'Ejercicio 3 - TIR'!$D$5</f>
        <v>14025.8604884752</v>
      </c>
      <c r="AV878" s="18">
        <f ca="1">AQ878*'Ejercicio 3 - TIR'!$D$5</f>
        <v>16647.0266032341</v>
      </c>
      <c r="AW878" s="18">
        <f ca="1">AR878*'Ejercicio 3 - TIR'!$D$5</f>
        <v>25189.5856903795</v>
      </c>
      <c r="AX878" s="18">
        <f ca="1">AS878*'Ejercicio 3 - TIR'!$D$5</f>
        <v>28340.2151903869</v>
      </c>
      <c r="AY878" s="18">
        <f ca="1">AT878*'Ejercicio 3 - TIR'!$D$5</f>
        <v>34205.6151640465</v>
      </c>
      <c r="AZ878" s="18">
        <f ca="1" t="shared" ref="AZ878:BD878" si="6528">AJ878-AU878-AE878</f>
        <v>23980.9118395368</v>
      </c>
      <c r="BA878" s="18">
        <f ca="1" t="shared" si="6528"/>
        <v>26014.3886256479</v>
      </c>
      <c r="BB878" s="18">
        <f ca="1" t="shared" si="6528"/>
        <v>33803.2559832921</v>
      </c>
      <c r="BC878" s="18">
        <f ca="1" t="shared" si="6528"/>
        <v>35728.6995033201</v>
      </c>
      <c r="BD878" s="18">
        <f ca="1" t="shared" si="6528"/>
        <v>40216.9994896525</v>
      </c>
      <c r="BE878" s="18">
        <f ca="1" t="shared" ref="BE878:BI878" si="6529">AZ878/Z878</f>
        <v>21188.6035191327</v>
      </c>
      <c r="BF878" s="18">
        <f ca="1" t="shared" si="6529"/>
        <v>20054.408016062</v>
      </c>
      <c r="BG878" s="18">
        <f ca="1" t="shared" si="6529"/>
        <v>22396.3551829384</v>
      </c>
      <c r="BH878" s="18">
        <f ca="1" t="shared" si="6529"/>
        <v>19269.5628172922</v>
      </c>
      <c r="BI878" s="18">
        <f ca="1" t="shared" si="6529"/>
        <v>17940.0717837734</v>
      </c>
      <c r="BJ878" s="18">
        <f ca="1" t="shared" si="6214"/>
        <v>68404.0145075822</v>
      </c>
      <c r="BK878" s="18">
        <f ca="1" t="shared" si="6215"/>
        <v>31331.1699702804</v>
      </c>
      <c r="BL878" s="18">
        <f ca="1" t="shared" si="6216"/>
        <v>99735.1844778626</v>
      </c>
      <c r="BM878" s="18">
        <f ca="1">BK878*'Ejercicio 3 - TIR'!$D$5</f>
        <v>15665.5849851402</v>
      </c>
      <c r="BN878" s="18">
        <f ca="1" t="shared" si="6217"/>
        <v>84069.5994927224</v>
      </c>
      <c r="BO878" s="18">
        <f ca="1" t="shared" si="6218"/>
        <v>37501.9188122319</v>
      </c>
      <c r="BP878" s="18">
        <f ca="1" t="shared" si="6219"/>
        <v>-100395.110860653</v>
      </c>
      <c r="BQ878" s="18">
        <f ca="1" t="shared" ref="BQ878:BT878" si="6530">BE878</f>
        <v>21188.6035191327</v>
      </c>
      <c r="BR878" s="18">
        <f ca="1" t="shared" si="6530"/>
        <v>20054.408016062</v>
      </c>
      <c r="BS878" s="18">
        <f ca="1" t="shared" si="6530"/>
        <v>22396.3551829384</v>
      </c>
      <c r="BT878" s="18">
        <f ca="1" t="shared" si="6530"/>
        <v>19269.5628172922</v>
      </c>
      <c r="BU878" s="18">
        <f ca="1" t="shared" si="6221"/>
        <v>55441.9905960053</v>
      </c>
      <c r="BV878" s="20">
        <f ca="1" t="shared" si="6222"/>
        <v>9.95115594703964</v>
      </c>
    </row>
    <row r="879" ht="15" customHeight="1" spans="1:74">
      <c r="A879" s="16">
        <v>878</v>
      </c>
      <c r="B879" s="17">
        <f ca="1" t="shared" ref="B879:F879" si="6531">RAND()</f>
        <v>0.308431917312443</v>
      </c>
      <c r="C879" s="18">
        <f ca="1">IF(B879&lt;=('Ejercicio 3 - TIR'!$D$13-'Ejercicio 3 - TIR'!$C$13)/('Ejercicio 3 - TIR'!$E$13-'Ejercicio 3 - TIR'!$C$13),'Ejercicio 3 - TIR'!$C$13+SQRT(('Ejercicio 3 - TIR'!$E$13-'Ejercicio 3 - TIR'!$C$13)*('Ejercicio 3 - TIR'!$D$13-'Ejercicio 3 - TIR'!$C$13)*B879),'Ejercicio 3 - TIR'!$E$13-SQRT(('Ejercicio 3 - TIR'!$E$13-'Ejercicio 3 - TIR'!$C$13)*('Ejercicio 3 - TIR'!$E$13-'Ejercicio 3 - TIR'!$D$13)*(1-B879)))</f>
        <v>71192.3326313103</v>
      </c>
      <c r="D879" s="17">
        <f ca="1" t="shared" si="6531"/>
        <v>0.256956047925141</v>
      </c>
      <c r="E879" s="18">
        <f ca="1">IF(D879&lt;=('Ejercicio 3 - TIR'!$D$14-'Ejercicio 3 - TIR'!$C$14)/('Ejercicio 3 - TIR'!$E$14-'Ejercicio 3 - TIR'!$C$14),'Ejercicio 3 - TIR'!$C$14+SQRT(('Ejercicio 3 - TIR'!$E$14-'Ejercicio 3 - TIR'!$C$14)*('Ejercicio 3 - TIR'!$D$14-'Ejercicio 3 - TIR'!$C$14)*D879),'Ejercicio 3 - TIR'!$E$14-SQRT(('Ejercicio 3 - TIR'!$E$14-'Ejercicio 3 - TIR'!$C$14)*('Ejercicio 3 - TIR'!$E$14-'Ejercicio 3 - TIR'!$D$14)*(1-D879)))</f>
        <v>29389.9548510646</v>
      </c>
      <c r="F879" s="17">
        <f ca="1" t="shared" si="6531"/>
        <v>0.233209368593209</v>
      </c>
      <c r="G879" s="18">
        <f ca="1">IF(F879&lt;=('Ejercicio 3 - TIR'!$D$18-'Ejercicio 3 - TIR'!$C$18)/('Ejercicio 3 - TIR'!$E$18-'Ejercicio 3 - TIR'!$C$18),'Ejercicio 3 - TIR'!$C$18+SQRT(('Ejercicio 3 - TIR'!$E$18-'Ejercicio 3 - TIR'!$C$18)*('Ejercicio 3 - TIR'!$D$18-'Ejercicio 3 - TIR'!$C$18)*F879),'Ejercicio 3 - TIR'!$E$18-SQRT(('Ejercicio 3 - TIR'!$E$18-'Ejercicio 3 - TIR'!$C$18)*('Ejercicio 3 - TIR'!$E$18-'Ejercicio 3 - TIR'!$D$18)*(1-F879)))</f>
        <v>35914.5080343999</v>
      </c>
      <c r="H879" s="17">
        <f ca="1" t="shared" ref="H879:L879" si="6532">RAND()</f>
        <v>0.048726907444312</v>
      </c>
      <c r="I879" s="18">
        <f ca="1">IF(H879&lt;=('Ejercicio 3 - TIR'!$D$18-'Ejercicio 3 - TIR'!$C$18)/('Ejercicio 3 - TIR'!$E$18-'Ejercicio 3 - TIR'!$C$18),'Ejercicio 3 - TIR'!$C$18+SQRT(('Ejercicio 3 - TIR'!$E$18-'Ejercicio 3 - TIR'!$C$18)*('Ejercicio 3 - TIR'!$D$18-'Ejercicio 3 - TIR'!$C$18)*H879),'Ejercicio 3 - TIR'!$E$18-SQRT(('Ejercicio 3 - TIR'!$E$18-'Ejercicio 3 - TIR'!$C$18)*('Ejercicio 3 - TIR'!$E$18-'Ejercicio 3 - TIR'!$D$18)*(1-H879)))</f>
        <v>32703.5229084746</v>
      </c>
      <c r="J879" s="17">
        <f ca="1" t="shared" si="6532"/>
        <v>0.282974257193619</v>
      </c>
      <c r="K879" s="18">
        <f ca="1">IF(J879&lt;=('Ejercicio 3 - TIR'!$D$18-'Ejercicio 3 - TIR'!$C$18)/('Ejercicio 3 - TIR'!$E$18-'Ejercicio 3 - TIR'!$C$18),'Ejercicio 3 - TIR'!$C$18+SQRT(('Ejercicio 3 - TIR'!$E$18-'Ejercicio 3 - TIR'!$C$18)*('Ejercicio 3 - TIR'!$D$18-'Ejercicio 3 - TIR'!$C$18)*J879),'Ejercicio 3 - TIR'!$E$18-SQRT(('Ejercicio 3 - TIR'!$E$18-'Ejercicio 3 - TIR'!$C$18)*('Ejercicio 3 - TIR'!$E$18-'Ejercicio 3 - TIR'!$D$18)*(1-J879)))</f>
        <v>36515.0701131333</v>
      </c>
      <c r="L879" s="17">
        <f ca="1" t="shared" si="6532"/>
        <v>0.186166932509564</v>
      </c>
      <c r="M879" s="18">
        <f ca="1">IF(L879&lt;=('Ejercicio 3 - TIR'!$D$18-'Ejercicio 3 - TIR'!$C$18)/('Ejercicio 3 - TIR'!$E$18-'Ejercicio 3 - TIR'!$C$18),'Ejercicio 3 - TIR'!$C$18+SQRT(('Ejercicio 3 - TIR'!$E$18-'Ejercicio 3 - TIR'!$C$18)*('Ejercicio 3 - TIR'!$D$18-'Ejercicio 3 - TIR'!$C$18)*L879),'Ejercicio 3 - TIR'!$E$18-SQRT(('Ejercicio 3 - TIR'!$E$18-'Ejercicio 3 - TIR'!$C$18)*('Ejercicio 3 - TIR'!$E$18-'Ejercicio 3 - TIR'!$D$18)*(1-L879)))</f>
        <v>35284.4148092702</v>
      </c>
      <c r="N879" s="17">
        <f ca="1" t="shared" ref="N879:R879" si="6533">RAND()</f>
        <v>0.523309909057091</v>
      </c>
      <c r="O879" s="18">
        <f ca="1">IF(N879&lt;=('Ejercicio 3 - TIR'!$D$18-'Ejercicio 3 - TIR'!$C$18)/('Ejercicio 3 - TIR'!$E$18-'Ejercicio 3 - TIR'!$C$18),'Ejercicio 3 - TIR'!$C$18+SQRT(('Ejercicio 3 - TIR'!$E$18-'Ejercicio 3 - TIR'!$C$18)*('Ejercicio 3 - TIR'!$D$18-'Ejercicio 3 - TIR'!$C$18)*N879),'Ejercicio 3 - TIR'!$E$18-SQRT(('Ejercicio 3 - TIR'!$E$18-'Ejercicio 3 - TIR'!$C$18)*('Ejercicio 3 - TIR'!$E$18-'Ejercicio 3 - TIR'!$D$18)*(1-N879)))</f>
        <v>38859.8242848582</v>
      </c>
      <c r="P879" s="17">
        <f ca="1" t="shared" si="6533"/>
        <v>0.472808408915536</v>
      </c>
      <c r="Q879" s="19">
        <f ca="1">IF(P879&lt;=('Ejercicio 3 - TIR'!$D$22-'Ejercicio 3 - TIR'!$C$22)/('Ejercicio 3 - TIR'!$E$22-'Ejercicio 3 - TIR'!$C$22),'Ejercicio 3 - TIR'!$C$22+SQRT(('Ejercicio 3 - TIR'!$E$22-'Ejercicio 3 - TIR'!$C$22)*('Ejercicio 3 - TIR'!$D$22-'Ejercicio 3 - TIR'!$C$22)*P879),'Ejercicio 3 - TIR'!$E$22-SQRT(('Ejercicio 3 - TIR'!$E$22-'Ejercicio 3 - TIR'!$C$22)*('Ejercicio 3 - TIR'!$E$22-'Ejercicio 3 - TIR'!$D$22)*(1-P879)))</f>
        <v>0.149172849296014</v>
      </c>
      <c r="R879" s="17">
        <f ca="1" t="shared" si="6533"/>
        <v>0.453569170002897</v>
      </c>
      <c r="S879" s="19">
        <f ca="1">IF(R879&lt;=('Ejercicio 3 - TIR'!$D$23-'Ejercicio 3 - TIR'!$C$23)/('Ejercicio 3 - TIR'!$E$23-'Ejercicio 3 - TIR'!$C$23),'Ejercicio 3 - TIR'!$C$23+SQRT(('Ejercicio 3 - TIR'!$E$23-'Ejercicio 3 - TIR'!$C$23)*('Ejercicio 3 - TIR'!$D$23-'Ejercicio 3 - TIR'!$C$23)*R879),'Ejercicio 3 - TIR'!$E$23-SQRT(('Ejercicio 3 - TIR'!$E$23-'Ejercicio 3 - TIR'!$C$23)*('Ejercicio 3 - TIR'!$E$23-'Ejercicio 3 - TIR'!$D$23)*(1-R879)))</f>
        <v>0.148573143089363</v>
      </c>
      <c r="T879" s="17">
        <f ca="1" t="shared" ref="T879:X879" si="6534">RAND()</f>
        <v>0.422879732237081</v>
      </c>
      <c r="U879" s="19">
        <f ca="1">IF(T879&lt;=('Ejercicio 3 - TIR'!$D$24-'Ejercicio 3 - TIR'!$C$24)/('Ejercicio 3 - TIR'!$E$24-'Ejercicio 3 - TIR'!$C$24),'Ejercicio 3 - TIR'!$C$24+SQRT(('Ejercicio 3 - TIR'!$E$24-'Ejercicio 3 - TIR'!$C$24)*('Ejercicio 3 - TIR'!$D$24-'Ejercicio 3 - TIR'!$C$24)*T879),'Ejercicio 3 - TIR'!$E$24-SQRT(('Ejercicio 3 - TIR'!$E$24-'Ejercicio 3 - TIR'!$C$24)*('Ejercicio 3 - TIR'!$E$24-'Ejercicio 3 - TIR'!$D$24)*(1-T879)))</f>
        <v>0.179800124793327</v>
      </c>
      <c r="V879" s="17">
        <f ca="1" t="shared" si="6534"/>
        <v>0.065957563239998</v>
      </c>
      <c r="W879" s="19">
        <f ca="1">IF(V879&lt;=('Ejercicio 3 - TIR'!$D$25-'Ejercicio 3 - TIR'!$C$25)/('Ejercicio 3 - TIR'!$E$25-'Ejercicio 3 - TIR'!$C$25),'Ejercicio 3 - TIR'!$C$25+SQRT(('Ejercicio 3 - TIR'!$E$25-'Ejercicio 3 - TIR'!$C$25)*('Ejercicio 3 - TIR'!$D$25-'Ejercicio 3 - TIR'!$C$25)*V879),'Ejercicio 3 - TIR'!$E$25-SQRT(('Ejercicio 3 - TIR'!$E$25-'Ejercicio 3 - TIR'!$C$25)*('Ejercicio 3 - TIR'!$E$25-'Ejercicio 3 - TIR'!$D$25)*(1-V879)))</f>
        <v>0.189609401049805</v>
      </c>
      <c r="X879" s="17">
        <f ca="1" t="shared" si="6534"/>
        <v>0.283292349335713</v>
      </c>
      <c r="Y879" s="19">
        <f ca="1">IF(X879&lt;=('Ejercicio 3 - TIR'!$D$26-'Ejercicio 3 - TIR'!$C$26)/('Ejercicio 3 - TIR'!$E$26-'Ejercicio 3 - TIR'!$C$26),'Ejercicio 3 - TIR'!$C$26+SQRT(('Ejercicio 3 - TIR'!$E$26-'Ejercicio 3 - TIR'!$C$26)*('Ejercicio 3 - TIR'!$D$26-'Ejercicio 3 - TIR'!$C$26)*X879),'Ejercicio 3 - TIR'!$E$26-SQRT(('Ejercicio 3 - TIR'!$E$26-'Ejercicio 3 - TIR'!$C$26)*('Ejercicio 3 - TIR'!$E$26-'Ejercicio 3 - TIR'!$D$26)*(1-X879)))</f>
        <v>0.217656632897127</v>
      </c>
      <c r="Z879" s="17">
        <f ca="1" t="shared" si="6192"/>
        <v>1.14917284929601</v>
      </c>
      <c r="AA879" s="17">
        <f ca="1" t="shared" si="6193"/>
        <v>1.31990907146888</v>
      </c>
      <c r="AB879" s="17">
        <f ca="1" t="shared" si="6194"/>
        <v>1.55722888723483</v>
      </c>
      <c r="AC879" s="17">
        <f ca="1" t="shared" si="6195"/>
        <v>1.85249412384088</v>
      </c>
      <c r="AD879" s="17">
        <f ca="1" t="shared" si="6196"/>
        <v>2.2557017572978</v>
      </c>
      <c r="AE879" s="16">
        <f ca="1" t="shared" si="6197"/>
        <v>4384.18330581452</v>
      </c>
      <c r="AF879" s="16">
        <f ca="1" t="shared" si="6198"/>
        <v>5035.5551994393</v>
      </c>
      <c r="AG879" s="16">
        <f ca="1" t="shared" si="6199"/>
        <v>5940.94865270218</v>
      </c>
      <c r="AH879" s="16">
        <f ca="1" t="shared" si="6200"/>
        <v>7067.40836840868</v>
      </c>
      <c r="AI879" s="16">
        <f ca="1" t="shared" si="6201"/>
        <v>8605.67667718549</v>
      </c>
      <c r="AJ879" s="18">
        <f ca="1" t="shared" si="6202"/>
        <v>41271.977528956</v>
      </c>
      <c r="AK879" s="18">
        <f ca="1" t="shared" si="6203"/>
        <v>43165.676555886</v>
      </c>
      <c r="AL879" s="18">
        <f ca="1" t="shared" si="6204"/>
        <v>56862.3219995764</v>
      </c>
      <c r="AM879" s="18">
        <f ca="1" t="shared" si="6205"/>
        <v>65364.1710973373</v>
      </c>
      <c r="AN879" s="18">
        <f ca="1" t="shared" si="6206"/>
        <v>87656.1739276385</v>
      </c>
      <c r="AO879" s="18">
        <f ca="1">C879/'Ejercicio 3 - TIR'!$D$7</f>
        <v>14238.4665262621</v>
      </c>
      <c r="AP879" s="18">
        <f ca="1" t="shared" si="6207"/>
        <v>27033.5110026939</v>
      </c>
      <c r="AQ879" s="18">
        <f ca="1" t="shared" si="6208"/>
        <v>28927.2100296239</v>
      </c>
      <c r="AR879" s="18">
        <f ca="1" t="shared" si="6209"/>
        <v>42623.8554733144</v>
      </c>
      <c r="AS879" s="18">
        <f ca="1" t="shared" si="6210"/>
        <v>51125.7045710753</v>
      </c>
      <c r="AT879" s="18">
        <f ca="1" t="shared" si="6211"/>
        <v>73417.7074013765</v>
      </c>
      <c r="AU879" s="18">
        <f ca="1">AP879*'Ejercicio 3 - TIR'!$D$5</f>
        <v>13516.755501347</v>
      </c>
      <c r="AV879" s="18">
        <f ca="1">AQ879*'Ejercicio 3 - TIR'!$D$5</f>
        <v>14463.605014812</v>
      </c>
      <c r="AW879" s="18">
        <f ca="1">AR879*'Ejercicio 3 - TIR'!$D$5</f>
        <v>21311.9277366572</v>
      </c>
      <c r="AX879" s="18">
        <f ca="1">AS879*'Ejercicio 3 - TIR'!$D$5</f>
        <v>25562.8522855376</v>
      </c>
      <c r="AY879" s="18">
        <f ca="1">AT879*'Ejercicio 3 - TIR'!$D$5</f>
        <v>36708.8537006882</v>
      </c>
      <c r="AZ879" s="18">
        <f ca="1" t="shared" ref="AZ879:BD879" si="6535">AJ879-AU879-AE879</f>
        <v>23371.0387217945</v>
      </c>
      <c r="BA879" s="18">
        <f ca="1" t="shared" si="6535"/>
        <v>23666.5163416347</v>
      </c>
      <c r="BB879" s="18">
        <f ca="1" t="shared" si="6535"/>
        <v>29609.4456102171</v>
      </c>
      <c r="BC879" s="18">
        <f ca="1" t="shared" si="6535"/>
        <v>32733.910443391</v>
      </c>
      <c r="BD879" s="18">
        <f ca="1" t="shared" si="6535"/>
        <v>42341.6435497648</v>
      </c>
      <c r="BE879" s="18">
        <f ca="1" t="shared" ref="BE879:BI879" si="6536">AZ879/Z879</f>
        <v>20337.2701818631</v>
      </c>
      <c r="BF879" s="18">
        <f ca="1" t="shared" si="6536"/>
        <v>17930.4141877721</v>
      </c>
      <c r="BG879" s="18">
        <f ca="1" t="shared" si="6536"/>
        <v>19014.1897911967</v>
      </c>
      <c r="BH879" s="18">
        <f ca="1" t="shared" si="6536"/>
        <v>17670.1831450466</v>
      </c>
      <c r="BI879" s="18">
        <f ca="1" t="shared" si="6536"/>
        <v>18770.9405344825</v>
      </c>
      <c r="BJ879" s="18">
        <f ca="1" t="shared" si="6214"/>
        <v>66294.9728044495</v>
      </c>
      <c r="BK879" s="18">
        <f ca="1" t="shared" si="6215"/>
        <v>32117.7339645153</v>
      </c>
      <c r="BL879" s="18">
        <f ca="1" t="shared" si="6216"/>
        <v>98412.7067689647</v>
      </c>
      <c r="BM879" s="18">
        <f ca="1">BK879*'Ejercicio 3 - TIR'!$D$5</f>
        <v>16058.8669822576</v>
      </c>
      <c r="BN879" s="18">
        <f ca="1" t="shared" si="6217"/>
        <v>82353.8397867071</v>
      </c>
      <c r="BO879" s="18">
        <f ca="1" t="shared" si="6218"/>
        <v>36509.1881141956</v>
      </c>
      <c r="BP879" s="18">
        <f ca="1" t="shared" si="6219"/>
        <v>-100582.287482375</v>
      </c>
      <c r="BQ879" s="18">
        <f ca="1" t="shared" ref="BQ879:BT879" si="6537">BE879</f>
        <v>20337.2701818631</v>
      </c>
      <c r="BR879" s="18">
        <f ca="1" t="shared" si="6537"/>
        <v>17930.4141877721</v>
      </c>
      <c r="BS879" s="18">
        <f ca="1" t="shared" si="6537"/>
        <v>19014.1897911967</v>
      </c>
      <c r="BT879" s="18">
        <f ca="1" t="shared" si="6537"/>
        <v>17670.1831450466</v>
      </c>
      <c r="BU879" s="18">
        <f ca="1" t="shared" si="6221"/>
        <v>55280.1286486782</v>
      </c>
      <c r="BV879" s="20">
        <f ca="1" t="shared" si="6222"/>
        <v>7.78372406494428</v>
      </c>
    </row>
    <row r="880" ht="15" customHeight="1" spans="1:74">
      <c r="A880" s="16">
        <v>879</v>
      </c>
      <c r="B880" s="17">
        <f ca="1" t="shared" ref="B880:F880" si="6538">RAND()</f>
        <v>0.541162896251433</v>
      </c>
      <c r="C880" s="18">
        <f ca="1">IF(B880&lt;=('Ejercicio 3 - TIR'!$D$13-'Ejercicio 3 - TIR'!$C$13)/('Ejercicio 3 - TIR'!$E$13-'Ejercicio 3 - TIR'!$C$13),'Ejercicio 3 - TIR'!$C$13+SQRT(('Ejercicio 3 - TIR'!$E$13-'Ejercicio 3 - TIR'!$C$13)*('Ejercicio 3 - TIR'!$D$13-'Ejercicio 3 - TIR'!$C$13)*B880),'Ejercicio 3 - TIR'!$E$13-SQRT(('Ejercicio 3 - TIR'!$E$13-'Ejercicio 3 - TIR'!$C$13)*('Ejercicio 3 - TIR'!$E$13-'Ejercicio 3 - TIR'!$D$13)*(1-B880)))</f>
        <v>76535.0362348824</v>
      </c>
      <c r="D880" s="17">
        <f ca="1" t="shared" si="6538"/>
        <v>0.998877315506746</v>
      </c>
      <c r="E880" s="18">
        <f ca="1">IF(D880&lt;=('Ejercicio 3 - TIR'!$D$14-'Ejercicio 3 - TIR'!$C$14)/('Ejercicio 3 - TIR'!$E$14-'Ejercicio 3 - TIR'!$C$14),'Ejercicio 3 - TIR'!$C$14+SQRT(('Ejercicio 3 - TIR'!$E$14-'Ejercicio 3 - TIR'!$C$14)*('Ejercicio 3 - TIR'!$D$14-'Ejercicio 3 - TIR'!$C$14)*D880),'Ejercicio 3 - TIR'!$E$14-SQRT(('Ejercicio 3 - TIR'!$E$14-'Ejercicio 3 - TIR'!$C$14)*('Ejercicio 3 - TIR'!$E$14-'Ejercicio 3 - TIR'!$D$14)*(1-D880)))</f>
        <v>39589.6310513842</v>
      </c>
      <c r="F880" s="17">
        <f ca="1" t="shared" si="6538"/>
        <v>0.184076957978535</v>
      </c>
      <c r="G880" s="18">
        <f ca="1">IF(F880&lt;=('Ejercicio 3 - TIR'!$D$18-'Ejercicio 3 - TIR'!$C$18)/('Ejercicio 3 - TIR'!$E$18-'Ejercicio 3 - TIR'!$C$18),'Ejercicio 3 - TIR'!$C$18+SQRT(('Ejercicio 3 - TIR'!$E$18-'Ejercicio 3 - TIR'!$C$18)*('Ejercicio 3 - TIR'!$D$18-'Ejercicio 3 - TIR'!$C$18)*F880),'Ejercicio 3 - TIR'!$E$18-SQRT(('Ejercicio 3 - TIR'!$E$18-'Ejercicio 3 - TIR'!$C$18)*('Ejercicio 3 - TIR'!$E$18-'Ejercicio 3 - TIR'!$D$18)*(1-F880)))</f>
        <v>35254.6687523364</v>
      </c>
      <c r="H880" s="17">
        <f ca="1" t="shared" ref="H880:L880" si="6539">RAND()</f>
        <v>0.895732509319187</v>
      </c>
      <c r="I880" s="18">
        <f ca="1">IF(H880&lt;=('Ejercicio 3 - TIR'!$D$18-'Ejercicio 3 - TIR'!$C$18)/('Ejercicio 3 - TIR'!$E$18-'Ejercicio 3 - TIR'!$C$18),'Ejercicio 3 - TIR'!$C$18+SQRT(('Ejercicio 3 - TIR'!$E$18-'Ejercicio 3 - TIR'!$C$18)*('Ejercicio 3 - TIR'!$D$18-'Ejercicio 3 - TIR'!$C$18)*H880),'Ejercicio 3 - TIR'!$E$18-SQRT(('Ejercicio 3 - TIR'!$E$18-'Ejercicio 3 - TIR'!$C$18)*('Ejercicio 3 - TIR'!$E$18-'Ejercicio 3 - TIR'!$D$18)*(1-H880)))</f>
        <v>42203.5626591928</v>
      </c>
      <c r="J880" s="17">
        <f ca="1" t="shared" si="6539"/>
        <v>0.838266529117734</v>
      </c>
      <c r="K880" s="18">
        <f ca="1">IF(J880&lt;=('Ejercicio 3 - TIR'!$D$18-'Ejercicio 3 - TIR'!$C$18)/('Ejercicio 3 - TIR'!$E$18-'Ejercicio 3 - TIR'!$C$18),'Ejercicio 3 - TIR'!$C$18+SQRT(('Ejercicio 3 - TIR'!$E$18-'Ejercicio 3 - TIR'!$C$18)*('Ejercicio 3 - TIR'!$D$18-'Ejercicio 3 - TIR'!$C$18)*J880),'Ejercicio 3 - TIR'!$E$18-SQRT(('Ejercicio 3 - TIR'!$E$18-'Ejercicio 3 - TIR'!$C$18)*('Ejercicio 3 - TIR'!$E$18-'Ejercicio 3 - TIR'!$D$18)*(1-J880)))</f>
        <v>41517.1835655364</v>
      </c>
      <c r="L880" s="17">
        <f ca="1" t="shared" si="6539"/>
        <v>0.373750644411586</v>
      </c>
      <c r="M880" s="18">
        <f ca="1">IF(L880&lt;=('Ejercicio 3 - TIR'!$D$18-'Ejercicio 3 - TIR'!$C$18)/('Ejercicio 3 - TIR'!$E$18-'Ejercicio 3 - TIR'!$C$18),'Ejercicio 3 - TIR'!$C$18+SQRT(('Ejercicio 3 - TIR'!$E$18-'Ejercicio 3 - TIR'!$C$18)*('Ejercicio 3 - TIR'!$D$18-'Ejercicio 3 - TIR'!$C$18)*L880),'Ejercicio 3 - TIR'!$E$18-SQRT(('Ejercicio 3 - TIR'!$E$18-'Ejercicio 3 - TIR'!$C$18)*('Ejercicio 3 - TIR'!$E$18-'Ejercicio 3 - TIR'!$D$18)*(1-L880)))</f>
        <v>37487.4960208162</v>
      </c>
      <c r="N880" s="17">
        <f ca="1" t="shared" ref="N880:R880" si="6540">RAND()</f>
        <v>0.789297042997122</v>
      </c>
      <c r="O880" s="18">
        <f ca="1">IF(N880&lt;=('Ejercicio 3 - TIR'!$D$18-'Ejercicio 3 - TIR'!$C$18)/('Ejercicio 3 - TIR'!$E$18-'Ejercicio 3 - TIR'!$C$18),'Ejercicio 3 - TIR'!$C$18+SQRT(('Ejercicio 3 - TIR'!$E$18-'Ejercicio 3 - TIR'!$C$18)*('Ejercicio 3 - TIR'!$D$18-'Ejercicio 3 - TIR'!$C$18)*N880),'Ejercicio 3 - TIR'!$E$18-SQRT(('Ejercicio 3 - TIR'!$E$18-'Ejercicio 3 - TIR'!$C$18)*('Ejercicio 3 - TIR'!$E$18-'Ejercicio 3 - TIR'!$D$18)*(1-N880)))</f>
        <v>41024.7362634391</v>
      </c>
      <c r="P880" s="17">
        <f ca="1" t="shared" si="6540"/>
        <v>0.321562359263085</v>
      </c>
      <c r="Q880" s="19">
        <f ca="1">IF(P880&lt;=('Ejercicio 3 - TIR'!$D$22-'Ejercicio 3 - TIR'!$C$22)/('Ejercicio 3 - TIR'!$E$22-'Ejercicio 3 - TIR'!$C$22),'Ejercicio 3 - TIR'!$C$22+SQRT(('Ejercicio 3 - TIR'!$E$22-'Ejercicio 3 - TIR'!$C$22)*('Ejercicio 3 - TIR'!$D$22-'Ejercicio 3 - TIR'!$C$22)*P880),'Ejercicio 3 - TIR'!$E$22-SQRT(('Ejercicio 3 - TIR'!$E$22-'Ejercicio 3 - TIR'!$C$22)*('Ejercicio 3 - TIR'!$E$22-'Ejercicio 3 - TIR'!$D$22)*(1-P880)))</f>
        <v>0.144058517133721</v>
      </c>
      <c r="R880" s="17">
        <f ca="1" t="shared" si="6540"/>
        <v>0.625251913272729</v>
      </c>
      <c r="S880" s="19">
        <f ca="1">IF(R880&lt;=('Ejercicio 3 - TIR'!$D$23-'Ejercicio 3 - TIR'!$C$23)/('Ejercicio 3 - TIR'!$E$23-'Ejercicio 3 - TIR'!$C$23),'Ejercicio 3 - TIR'!$C$23+SQRT(('Ejercicio 3 - TIR'!$E$23-'Ejercicio 3 - TIR'!$C$23)*('Ejercicio 3 - TIR'!$D$23-'Ejercicio 3 - TIR'!$C$23)*R880),'Ejercicio 3 - TIR'!$E$23-SQRT(('Ejercicio 3 - TIR'!$E$23-'Ejercicio 3 - TIR'!$C$23)*('Ejercicio 3 - TIR'!$E$23-'Ejercicio 3 - TIR'!$D$23)*(1-R880)))</f>
        <v>0.154027965884261</v>
      </c>
      <c r="T880" s="17">
        <f ca="1" t="shared" ref="T880:X880" si="6541">RAND()</f>
        <v>0.348260013157459</v>
      </c>
      <c r="U880" s="19">
        <f ca="1">IF(T880&lt;=('Ejercicio 3 - TIR'!$D$24-'Ejercicio 3 - TIR'!$C$24)/('Ejercicio 3 - TIR'!$E$24-'Ejercicio 3 - TIR'!$C$24),'Ejercicio 3 - TIR'!$C$24+SQRT(('Ejercicio 3 - TIR'!$E$24-'Ejercicio 3 - TIR'!$C$24)*('Ejercicio 3 - TIR'!$D$24-'Ejercicio 3 - TIR'!$C$24)*T880),'Ejercicio 3 - TIR'!$E$24-SQRT(('Ejercicio 3 - TIR'!$E$24-'Ejercicio 3 - TIR'!$C$24)*('Ejercicio 3 - TIR'!$E$24-'Ejercicio 3 - TIR'!$D$24)*(1-T880)))</f>
        <v>0.177043410059212</v>
      </c>
      <c r="V880" s="17">
        <f ca="1" t="shared" si="6541"/>
        <v>0.970418311340781</v>
      </c>
      <c r="W880" s="19">
        <f ca="1">IF(V880&lt;=('Ejercicio 3 - TIR'!$D$25-'Ejercicio 3 - TIR'!$C$25)/('Ejercicio 3 - TIR'!$E$25-'Ejercicio 3 - TIR'!$C$25),'Ejercicio 3 - TIR'!$C$25+SQRT(('Ejercicio 3 - TIR'!$E$25-'Ejercicio 3 - TIR'!$C$25)*('Ejercicio 3 - TIR'!$D$25-'Ejercicio 3 - TIR'!$C$25)*V880),'Ejercicio 3 - TIR'!$E$25-SQRT(('Ejercicio 3 - TIR'!$E$25-'Ejercicio 3 - TIR'!$C$25)*('Ejercicio 3 - TIR'!$E$25-'Ejercicio 3 - TIR'!$D$25)*(1-V880)))</f>
        <v>0.239824740283056</v>
      </c>
      <c r="X880" s="17">
        <f ca="1" t="shared" si="6541"/>
        <v>0.08227322677572</v>
      </c>
      <c r="Y880" s="19">
        <f ca="1">IF(X880&lt;=('Ejercicio 3 - TIR'!$D$26-'Ejercicio 3 - TIR'!$C$26)/('Ejercicio 3 - TIR'!$E$26-'Ejercicio 3 - TIR'!$C$26),'Ejercicio 3 - TIR'!$C$26+SQRT(('Ejercicio 3 - TIR'!$E$26-'Ejercicio 3 - TIR'!$C$26)*('Ejercicio 3 - TIR'!$D$26-'Ejercicio 3 - TIR'!$C$26)*X880),'Ejercicio 3 - TIR'!$E$26-SQRT(('Ejercicio 3 - TIR'!$E$26-'Ejercicio 3 - TIR'!$C$26)*('Ejercicio 3 - TIR'!$E$26-'Ejercicio 3 - TIR'!$D$26)*(1-X880)))</f>
        <v>0.204904285031307</v>
      </c>
      <c r="Z880" s="17">
        <f ca="1" t="shared" si="6192"/>
        <v>1.14405851713372</v>
      </c>
      <c r="AA880" s="17">
        <f ca="1" t="shared" si="6193"/>
        <v>1.32027552338039</v>
      </c>
      <c r="AB880" s="17">
        <f ca="1" t="shared" si="6194"/>
        <v>1.55402160425737</v>
      </c>
      <c r="AC880" s="17">
        <f ca="1" t="shared" si="6195"/>
        <v>1.92671443189265</v>
      </c>
      <c r="AD880" s="17">
        <f ca="1" t="shared" si="6196"/>
        <v>2.32150647501911</v>
      </c>
      <c r="AE880" s="16">
        <f ca="1" t="shared" si="6197"/>
        <v>5703.22354313352</v>
      </c>
      <c r="AF880" s="16">
        <f ca="1" t="shared" si="6198"/>
        <v>6581.67946446561</v>
      </c>
      <c r="AG880" s="16">
        <f ca="1" t="shared" si="6199"/>
        <v>7746.92244077129</v>
      </c>
      <c r="AH880" s="16">
        <f ca="1" t="shared" si="6200"/>
        <v>9604.82610312224</v>
      </c>
      <c r="AI880" s="16">
        <f ca="1" t="shared" si="6201"/>
        <v>11572.8961286325</v>
      </c>
      <c r="AJ880" s="18">
        <f ca="1" t="shared" si="6202"/>
        <v>40333.4040548385</v>
      </c>
      <c r="AK880" s="18">
        <f ca="1" t="shared" si="6203"/>
        <v>55720.330778383</v>
      </c>
      <c r="AL880" s="18">
        <f ca="1" t="shared" si="6204"/>
        <v>64518.6002087624</v>
      </c>
      <c r="AM880" s="18">
        <f ca="1" t="shared" si="6205"/>
        <v>72227.6995988247</v>
      </c>
      <c r="AN880" s="18">
        <f ca="1" t="shared" si="6206"/>
        <v>95239.1908715253</v>
      </c>
      <c r="AO880" s="18">
        <f ca="1">C880/'Ejercicio 3 - TIR'!$D$7</f>
        <v>15307.0072469765</v>
      </c>
      <c r="AP880" s="18">
        <f ca="1" t="shared" si="6207"/>
        <v>25026.396807862</v>
      </c>
      <c r="AQ880" s="18">
        <f ca="1" t="shared" si="6208"/>
        <v>40413.3235314065</v>
      </c>
      <c r="AR880" s="18">
        <f ca="1" t="shared" si="6209"/>
        <v>49211.592961786</v>
      </c>
      <c r="AS880" s="18">
        <f ca="1" t="shared" si="6210"/>
        <v>56920.6923518483</v>
      </c>
      <c r="AT880" s="18">
        <f ca="1" t="shared" si="6211"/>
        <v>79932.1836245488</v>
      </c>
      <c r="AU880" s="18">
        <f ca="1">AP880*'Ejercicio 3 - TIR'!$D$5</f>
        <v>12513.198403931</v>
      </c>
      <c r="AV880" s="18">
        <f ca="1">AQ880*'Ejercicio 3 - TIR'!$D$5</f>
        <v>20206.6617657032</v>
      </c>
      <c r="AW880" s="18">
        <f ca="1">AR880*'Ejercicio 3 - TIR'!$D$5</f>
        <v>24605.796480893</v>
      </c>
      <c r="AX880" s="18">
        <f ca="1">AS880*'Ejercicio 3 - TIR'!$D$5</f>
        <v>28460.3461759241</v>
      </c>
      <c r="AY880" s="18">
        <f ca="1">AT880*'Ejercicio 3 - TIR'!$D$5</f>
        <v>39966.0918122744</v>
      </c>
      <c r="AZ880" s="18">
        <f ca="1" t="shared" ref="AZ880:BD880" si="6542">AJ880-AU880-AE880</f>
        <v>22116.982107774</v>
      </c>
      <c r="BA880" s="18">
        <f ca="1" t="shared" si="6542"/>
        <v>28931.9895482141</v>
      </c>
      <c r="BB880" s="18">
        <f ca="1" t="shared" si="6542"/>
        <v>32165.8812870982</v>
      </c>
      <c r="BC880" s="18">
        <f ca="1" t="shared" si="6542"/>
        <v>34162.5273197784</v>
      </c>
      <c r="BD880" s="18">
        <f ca="1" t="shared" si="6542"/>
        <v>43700.2029306184</v>
      </c>
      <c r="BE880" s="18">
        <f ca="1" t="shared" ref="BE880:BI880" si="6543">AZ880/Z880</f>
        <v>19332.0374583504</v>
      </c>
      <c r="BF880" s="18">
        <f ca="1" t="shared" si="6543"/>
        <v>21913.5998781054</v>
      </c>
      <c r="BG880" s="18">
        <f ca="1" t="shared" si="6543"/>
        <v>20698.4775494608</v>
      </c>
      <c r="BH880" s="18">
        <f ca="1" t="shared" si="6543"/>
        <v>17730.9759839292</v>
      </c>
      <c r="BI880" s="18">
        <f ca="1" t="shared" si="6543"/>
        <v>18824.071093861</v>
      </c>
      <c r="BJ880" s="18">
        <f ca="1" t="shared" si="6214"/>
        <v>91907.5848294061</v>
      </c>
      <c r="BK880" s="18">
        <f ca="1" t="shared" si="6215"/>
        <v>35535.3164370204</v>
      </c>
      <c r="BL880" s="18">
        <f ca="1" t="shared" si="6216"/>
        <v>127442.901266426</v>
      </c>
      <c r="BM880" s="18">
        <f ca="1">BK880*'Ejercicio 3 - TIR'!$D$5</f>
        <v>17767.6582185102</v>
      </c>
      <c r="BN880" s="18">
        <f ca="1" t="shared" si="6217"/>
        <v>109675.243047916</v>
      </c>
      <c r="BO880" s="18">
        <f ca="1" t="shared" si="6218"/>
        <v>47243.1346748724</v>
      </c>
      <c r="BP880" s="18">
        <f ca="1" t="shared" si="6219"/>
        <v>-116124.667286267</v>
      </c>
      <c r="BQ880" s="18">
        <f ca="1" t="shared" ref="BQ880:BT880" si="6544">BE880</f>
        <v>19332.0374583504</v>
      </c>
      <c r="BR880" s="18">
        <f ca="1" t="shared" si="6544"/>
        <v>21913.5998781054</v>
      </c>
      <c r="BS880" s="18">
        <f ca="1" t="shared" si="6544"/>
        <v>20698.4775494608</v>
      </c>
      <c r="BT880" s="18">
        <f ca="1" t="shared" si="6544"/>
        <v>17730.9759839292</v>
      </c>
      <c r="BU880" s="18">
        <f ca="1" t="shared" si="6221"/>
        <v>66067.2057687334</v>
      </c>
      <c r="BV880" s="20">
        <f ca="1" t="shared" si="6222"/>
        <v>6.62861642564267</v>
      </c>
    </row>
    <row r="881" ht="15" customHeight="1" spans="1:74">
      <c r="A881" s="16">
        <v>880</v>
      </c>
      <c r="B881" s="17">
        <f ca="1" t="shared" ref="B881:F881" si="6545">RAND()</f>
        <v>0.345843676310201</v>
      </c>
      <c r="C881" s="18">
        <f ca="1">IF(B881&lt;=('Ejercicio 3 - TIR'!$D$13-'Ejercicio 3 - TIR'!$C$13)/('Ejercicio 3 - TIR'!$E$13-'Ejercicio 3 - TIR'!$C$13),'Ejercicio 3 - TIR'!$C$13+SQRT(('Ejercicio 3 - TIR'!$E$13-'Ejercicio 3 - TIR'!$C$13)*('Ejercicio 3 - TIR'!$D$13-'Ejercicio 3 - TIR'!$C$13)*B881),'Ejercicio 3 - TIR'!$E$13-SQRT(('Ejercicio 3 - TIR'!$E$13-'Ejercicio 3 - TIR'!$C$13)*('Ejercicio 3 - TIR'!$E$13-'Ejercicio 3 - TIR'!$D$13)*(1-B881)))</f>
        <v>71982.3700426364</v>
      </c>
      <c r="D881" s="17">
        <f ca="1" t="shared" si="6545"/>
        <v>0.666172798698259</v>
      </c>
      <c r="E881" s="18">
        <f ca="1">IF(D881&lt;=('Ejercicio 3 - TIR'!$D$14-'Ejercicio 3 - TIR'!$C$14)/('Ejercicio 3 - TIR'!$E$14-'Ejercicio 3 - TIR'!$C$14),'Ejercicio 3 - TIR'!$C$14+SQRT(('Ejercicio 3 - TIR'!$E$14-'Ejercicio 3 - TIR'!$C$14)*('Ejercicio 3 - TIR'!$D$14-'Ejercicio 3 - TIR'!$C$14)*D881),'Ejercicio 3 - TIR'!$E$14-SQRT(('Ejercicio 3 - TIR'!$E$14-'Ejercicio 3 - TIR'!$C$14)*('Ejercicio 3 - TIR'!$E$14-'Ejercicio 3 - TIR'!$D$14)*(1-D881)))</f>
        <v>32923.6958661134</v>
      </c>
      <c r="F881" s="17">
        <f ca="1" t="shared" si="6545"/>
        <v>0.623626690216814</v>
      </c>
      <c r="G881" s="18">
        <f ca="1">IF(F881&lt;=('Ejercicio 3 - TIR'!$D$18-'Ejercicio 3 - TIR'!$C$18)/('Ejercicio 3 - TIR'!$E$18-'Ejercicio 3 - TIR'!$C$18),'Ejercicio 3 - TIR'!$C$18+SQRT(('Ejercicio 3 - TIR'!$E$18-'Ejercicio 3 - TIR'!$C$18)*('Ejercicio 3 - TIR'!$D$18-'Ejercicio 3 - TIR'!$C$18)*F881),'Ejercicio 3 - TIR'!$E$18-SQRT(('Ejercicio 3 - TIR'!$E$18-'Ejercicio 3 - TIR'!$C$18)*('Ejercicio 3 - TIR'!$E$18-'Ejercicio 3 - TIR'!$D$18)*(1-F881)))</f>
        <v>39671.8149037563</v>
      </c>
      <c r="H881" s="17">
        <f ca="1" t="shared" ref="H881:L881" si="6546">RAND()</f>
        <v>0.528735639841603</v>
      </c>
      <c r="I881" s="18">
        <f ca="1">IF(H881&lt;=('Ejercicio 3 - TIR'!$D$18-'Ejercicio 3 - TIR'!$C$18)/('Ejercicio 3 - TIR'!$E$18-'Ejercicio 3 - TIR'!$C$18),'Ejercicio 3 - TIR'!$C$18+SQRT(('Ejercicio 3 - TIR'!$E$18-'Ejercicio 3 - TIR'!$C$18)*('Ejercicio 3 - TIR'!$D$18-'Ejercicio 3 - TIR'!$C$18)*H881),'Ejercicio 3 - TIR'!$E$18-SQRT(('Ejercicio 3 - TIR'!$E$18-'Ejercicio 3 - TIR'!$C$18)*('Ejercicio 3 - TIR'!$E$18-'Ejercicio 3 - TIR'!$D$18)*(1-H881)))</f>
        <v>38905.6356301075</v>
      </c>
      <c r="J881" s="17">
        <f ca="1" t="shared" si="6546"/>
        <v>0.927837224657535</v>
      </c>
      <c r="K881" s="18">
        <f ca="1">IF(J881&lt;=('Ejercicio 3 - TIR'!$D$18-'Ejercicio 3 - TIR'!$C$18)/('Ejercicio 3 - TIR'!$E$18-'Ejercicio 3 - TIR'!$C$18),'Ejercicio 3 - TIR'!$C$18+SQRT(('Ejercicio 3 - TIR'!$E$18-'Ejercicio 3 - TIR'!$C$18)*('Ejercicio 3 - TIR'!$D$18-'Ejercicio 3 - TIR'!$C$18)*J881),'Ejercicio 3 - TIR'!$E$18-SQRT(('Ejercicio 3 - TIR'!$E$18-'Ejercicio 3 - TIR'!$C$18)*('Ejercicio 3 - TIR'!$E$18-'Ejercicio 3 - TIR'!$D$18)*(1-J881)))</f>
        <v>42673.5846994389</v>
      </c>
      <c r="L881" s="17">
        <f ca="1" t="shared" si="6546"/>
        <v>0.918518426310004</v>
      </c>
      <c r="M881" s="18">
        <f ca="1">IF(L881&lt;=('Ejercicio 3 - TIR'!$D$18-'Ejercicio 3 - TIR'!$C$18)/('Ejercicio 3 - TIR'!$E$18-'Ejercicio 3 - TIR'!$C$18),'Ejercicio 3 - TIR'!$C$18+SQRT(('Ejercicio 3 - TIR'!$E$18-'Ejercicio 3 - TIR'!$C$18)*('Ejercicio 3 - TIR'!$D$18-'Ejercicio 3 - TIR'!$C$18)*L881),'Ejercicio 3 - TIR'!$E$18-SQRT(('Ejercicio 3 - TIR'!$E$18-'Ejercicio 3 - TIR'!$C$18)*('Ejercicio 3 - TIR'!$E$18-'Ejercicio 3 - TIR'!$D$18)*(1-L881)))</f>
        <v>42527.9324388784</v>
      </c>
      <c r="N881" s="17">
        <f ca="1" t="shared" ref="N881:R881" si="6547">RAND()</f>
        <v>0.0465639806800422</v>
      </c>
      <c r="O881" s="18">
        <f ca="1">IF(N881&lt;=('Ejercicio 3 - TIR'!$D$18-'Ejercicio 3 - TIR'!$C$18)/('Ejercicio 3 - TIR'!$E$18-'Ejercicio 3 - TIR'!$C$18),'Ejercicio 3 - TIR'!$C$18+SQRT(('Ejercicio 3 - TIR'!$E$18-'Ejercicio 3 - TIR'!$C$18)*('Ejercicio 3 - TIR'!$D$18-'Ejercicio 3 - TIR'!$C$18)*N881),'Ejercicio 3 - TIR'!$E$18-SQRT(('Ejercicio 3 - TIR'!$E$18-'Ejercicio 3 - TIR'!$C$18)*('Ejercicio 3 - TIR'!$E$18-'Ejercicio 3 - TIR'!$D$18)*(1-N881)))</f>
        <v>32642.8388339069</v>
      </c>
      <c r="P881" s="17">
        <f ca="1" t="shared" si="6547"/>
        <v>0.657859950411941</v>
      </c>
      <c r="Q881" s="19">
        <f ca="1">IF(P881&lt;=('Ejercicio 3 - TIR'!$D$22-'Ejercicio 3 - TIR'!$C$22)/('Ejercicio 3 - TIR'!$E$22-'Ejercicio 3 - TIR'!$C$22),'Ejercicio 3 - TIR'!$C$22+SQRT(('Ejercicio 3 - TIR'!$E$22-'Ejercicio 3 - TIR'!$C$22)*('Ejercicio 3 - TIR'!$D$22-'Ejercicio 3 - TIR'!$C$22)*P881),'Ejercicio 3 - TIR'!$E$22-SQRT(('Ejercicio 3 - TIR'!$E$22-'Ejercicio 3 - TIR'!$C$22)*('Ejercicio 3 - TIR'!$E$22-'Ejercicio 3 - TIR'!$D$22)*(1-P881)))</f>
        <v>0.155183632633713</v>
      </c>
      <c r="R881" s="17">
        <f ca="1" t="shared" si="6547"/>
        <v>0.655987217126213</v>
      </c>
      <c r="S881" s="19">
        <f ca="1">IF(R881&lt;=('Ejercicio 3 - TIR'!$D$23-'Ejercicio 3 - TIR'!$C$23)/('Ejercicio 3 - TIR'!$E$23-'Ejercicio 3 - TIR'!$C$23),'Ejercicio 3 - TIR'!$C$23+SQRT(('Ejercicio 3 - TIR'!$E$23-'Ejercicio 3 - TIR'!$C$23)*('Ejercicio 3 - TIR'!$D$23-'Ejercicio 3 - TIR'!$C$23)*R881),'Ejercicio 3 - TIR'!$E$23-SQRT(('Ejercicio 3 - TIR'!$E$23-'Ejercicio 3 - TIR'!$C$23)*('Ejercicio 3 - TIR'!$E$23-'Ejercicio 3 - TIR'!$D$23)*(1-R881)))</f>
        <v>0.155115808046617</v>
      </c>
      <c r="T881" s="17">
        <f ca="1" t="shared" ref="T881:X881" si="6548">RAND()</f>
        <v>0.886623403365098</v>
      </c>
      <c r="U881" s="19">
        <f ca="1">IF(T881&lt;=('Ejercicio 3 - TIR'!$D$24-'Ejercicio 3 - TIR'!$C$24)/('Ejercicio 3 - TIR'!$E$24-'Ejercicio 3 - TIR'!$C$24),'Ejercicio 3 - TIR'!$C$24+SQRT(('Ejercicio 3 - TIR'!$E$24-'Ejercicio 3 - TIR'!$C$24)*('Ejercicio 3 - TIR'!$D$24-'Ejercicio 3 - TIR'!$C$24)*T881),'Ejercicio 3 - TIR'!$E$24-SQRT(('Ejercicio 3 - TIR'!$E$24-'Ejercicio 3 - TIR'!$C$24)*('Ejercicio 3 - TIR'!$E$24-'Ejercicio 3 - TIR'!$D$24)*(1-T881)))</f>
        <v>0.202182747950996</v>
      </c>
      <c r="V881" s="17">
        <f ca="1" t="shared" si="6548"/>
        <v>0.750196776426357</v>
      </c>
      <c r="W881" s="19">
        <f ca="1">IF(V881&lt;=('Ejercicio 3 - TIR'!$D$25-'Ejercicio 3 - TIR'!$C$25)/('Ejercicio 3 - TIR'!$E$25-'Ejercicio 3 - TIR'!$C$25),'Ejercicio 3 - TIR'!$C$25+SQRT(('Ejercicio 3 - TIR'!$E$25-'Ejercicio 3 - TIR'!$C$25)*('Ejercicio 3 - TIR'!$D$25-'Ejercicio 3 - TIR'!$C$25)*V881),'Ejercicio 3 - TIR'!$E$25-SQRT(('Ejercicio 3 - TIR'!$E$25-'Ejercicio 3 - TIR'!$C$25)*('Ejercicio 3 - TIR'!$E$25-'Ejercicio 3 - TIR'!$D$25)*(1-V881)))</f>
        <v>0.220431244826545</v>
      </c>
      <c r="X881" s="17">
        <f ca="1" t="shared" si="6548"/>
        <v>0.970884465518346</v>
      </c>
      <c r="Y881" s="19">
        <f ca="1">IF(X881&lt;=('Ejercicio 3 - TIR'!$D$26-'Ejercicio 3 - TIR'!$C$26)/('Ejercicio 3 - TIR'!$E$26-'Ejercicio 3 - TIR'!$C$26),'Ejercicio 3 - TIR'!$C$26+SQRT(('Ejercicio 3 - TIR'!$E$26-'Ejercicio 3 - TIR'!$C$26)*('Ejercicio 3 - TIR'!$D$26-'Ejercicio 3 - TIR'!$C$26)*X881),'Ejercicio 3 - TIR'!$E$26-SQRT(('Ejercicio 3 - TIR'!$E$26-'Ejercicio 3 - TIR'!$C$26)*('Ejercicio 3 - TIR'!$E$26-'Ejercicio 3 - TIR'!$D$26)*(1-X881)))</f>
        <v>0.267461105064603</v>
      </c>
      <c r="Z881" s="17">
        <f ca="1" t="shared" si="6192"/>
        <v>1.15518363263371</v>
      </c>
      <c r="AA881" s="17">
        <f ca="1" t="shared" si="6193"/>
        <v>1.33437087525192</v>
      </c>
      <c r="AB881" s="17">
        <f ca="1" t="shared" si="6194"/>
        <v>1.60415764559613</v>
      </c>
      <c r="AC881" s="17">
        <f ca="1" t="shared" si="6195"/>
        <v>1.9577641123129</v>
      </c>
      <c r="AD881" s="17">
        <f ca="1" t="shared" si="6196"/>
        <v>2.48138986524793</v>
      </c>
      <c r="AE881" s="16">
        <f ca="1" t="shared" si="6197"/>
        <v>5109.21872423103</v>
      </c>
      <c r="AF881" s="16">
        <f ca="1" t="shared" si="6198"/>
        <v>5901.73931512704</v>
      </c>
      <c r="AG881" s="16">
        <f ca="1" t="shared" si="6199"/>
        <v>7094.96918754985</v>
      </c>
      <c r="AH881" s="16">
        <f ca="1" t="shared" si="6200"/>
        <v>8658.92207756744</v>
      </c>
      <c r="AI881" s="16">
        <f ca="1" t="shared" si="6201"/>
        <v>10974.8469451019</v>
      </c>
      <c r="AJ881" s="18">
        <f ca="1" t="shared" si="6202"/>
        <v>45828.2312536935</v>
      </c>
      <c r="AK881" s="18">
        <f ca="1" t="shared" si="6203"/>
        <v>51914.5470679788</v>
      </c>
      <c r="AL881" s="18">
        <f ca="1" t="shared" si="6204"/>
        <v>68455.1571605988</v>
      </c>
      <c r="AM881" s="18">
        <f ca="1" t="shared" si="6205"/>
        <v>83259.6598997037</v>
      </c>
      <c r="AN881" s="18">
        <f ca="1" t="shared" si="6206"/>
        <v>80999.6094553781</v>
      </c>
      <c r="AO881" s="18">
        <f ca="1">C881/'Ejercicio 3 - TIR'!$D$7</f>
        <v>14396.4740085273</v>
      </c>
      <c r="AP881" s="18">
        <f ca="1" t="shared" si="6207"/>
        <v>31431.7572451662</v>
      </c>
      <c r="AQ881" s="18">
        <f ca="1" t="shared" si="6208"/>
        <v>37518.0730594515</v>
      </c>
      <c r="AR881" s="18">
        <f ca="1" t="shared" si="6209"/>
        <v>54058.6831520715</v>
      </c>
      <c r="AS881" s="18">
        <f ca="1" t="shared" si="6210"/>
        <v>68863.1858911764</v>
      </c>
      <c r="AT881" s="18">
        <f ca="1" t="shared" si="6211"/>
        <v>66603.1354468508</v>
      </c>
      <c r="AU881" s="18">
        <f ca="1">AP881*'Ejercicio 3 - TIR'!$D$5</f>
        <v>15715.8786225831</v>
      </c>
      <c r="AV881" s="18">
        <f ca="1">AQ881*'Ejercicio 3 - TIR'!$D$5</f>
        <v>18759.0365297257</v>
      </c>
      <c r="AW881" s="18">
        <f ca="1">AR881*'Ejercicio 3 - TIR'!$D$5</f>
        <v>27029.3415760357</v>
      </c>
      <c r="AX881" s="18">
        <f ca="1">AS881*'Ejercicio 3 - TIR'!$D$5</f>
        <v>34431.5929455882</v>
      </c>
      <c r="AY881" s="18">
        <f ca="1">AT881*'Ejercicio 3 - TIR'!$D$5</f>
        <v>33301.5677234254</v>
      </c>
      <c r="AZ881" s="18">
        <f ca="1" t="shared" ref="AZ881:BD881" si="6549">AJ881-AU881-AE881</f>
        <v>25003.1339068793</v>
      </c>
      <c r="BA881" s="18">
        <f ca="1" t="shared" si="6549"/>
        <v>27253.771223126</v>
      </c>
      <c r="BB881" s="18">
        <f ca="1" t="shared" si="6549"/>
        <v>34330.8463970132</v>
      </c>
      <c r="BC881" s="18">
        <f ca="1" t="shared" si="6549"/>
        <v>40169.1448765481</v>
      </c>
      <c r="BD881" s="18">
        <f ca="1" t="shared" si="6549"/>
        <v>36723.1947868508</v>
      </c>
      <c r="BE881" s="18">
        <f ca="1" t="shared" ref="BE881:BI881" si="6550">AZ881/Z881</f>
        <v>21644.293773341</v>
      </c>
      <c r="BF881" s="18">
        <f ca="1" t="shared" si="6550"/>
        <v>20424.4350117284</v>
      </c>
      <c r="BG881" s="18">
        <f ca="1" t="shared" si="6550"/>
        <v>21401.1674546209</v>
      </c>
      <c r="BH881" s="18">
        <f ca="1" t="shared" si="6550"/>
        <v>20517.8676143431</v>
      </c>
      <c r="BI881" s="18">
        <f ca="1" t="shared" si="6550"/>
        <v>14799.4457868802</v>
      </c>
      <c r="BJ881" s="18">
        <f ca="1" t="shared" si="6214"/>
        <v>81696.5252486788</v>
      </c>
      <c r="BK881" s="18">
        <f ca="1" t="shared" si="6215"/>
        <v>35723.2647000648</v>
      </c>
      <c r="BL881" s="18">
        <f ca="1" t="shared" si="6216"/>
        <v>117419.789948744</v>
      </c>
      <c r="BM881" s="18">
        <f ca="1">BK881*'Ejercicio 3 - TIR'!$D$5</f>
        <v>17861.6323500324</v>
      </c>
      <c r="BN881" s="18">
        <f ca="1" t="shared" si="6217"/>
        <v>99558.1575987112</v>
      </c>
      <c r="BO881" s="18">
        <f ca="1" t="shared" si="6218"/>
        <v>40121.932870377</v>
      </c>
      <c r="BP881" s="18">
        <f ca="1" t="shared" si="6219"/>
        <v>-104906.06590875</v>
      </c>
      <c r="BQ881" s="18">
        <f ca="1" t="shared" ref="BQ881:BT881" si="6551">BE881</f>
        <v>21644.293773341</v>
      </c>
      <c r="BR881" s="18">
        <f ca="1" t="shared" si="6551"/>
        <v>20424.4350117284</v>
      </c>
      <c r="BS881" s="18">
        <f ca="1" t="shared" si="6551"/>
        <v>21401.1674546209</v>
      </c>
      <c r="BT881" s="18">
        <f ca="1" t="shared" si="6551"/>
        <v>20517.8676143431</v>
      </c>
      <c r="BU881" s="18">
        <f ca="1" t="shared" si="6221"/>
        <v>54921.3786572572</v>
      </c>
      <c r="BV881" s="20">
        <f ca="1" t="shared" si="6222"/>
        <v>8.65000752987699</v>
      </c>
    </row>
    <row r="882" ht="15" customHeight="1" spans="1:74">
      <c r="A882" s="16">
        <v>881</v>
      </c>
      <c r="B882" s="17">
        <f ca="1" t="shared" ref="B882:F882" si="6552">RAND()</f>
        <v>0.124461796580418</v>
      </c>
      <c r="C882" s="18">
        <f ca="1">IF(B882&lt;=('Ejercicio 3 - TIR'!$D$13-'Ejercicio 3 - TIR'!$C$13)/('Ejercicio 3 - TIR'!$E$13-'Ejercicio 3 - TIR'!$C$13),'Ejercicio 3 - TIR'!$C$13+SQRT(('Ejercicio 3 - TIR'!$E$13-'Ejercicio 3 - TIR'!$C$13)*('Ejercicio 3 - TIR'!$D$13-'Ejercicio 3 - TIR'!$C$13)*B882),'Ejercicio 3 - TIR'!$E$13-SQRT(('Ejercicio 3 - TIR'!$E$13-'Ejercicio 3 - TIR'!$C$13)*('Ejercicio 3 - TIR'!$E$13-'Ejercicio 3 - TIR'!$D$13)*(1-B882)))</f>
        <v>67055.8286991796</v>
      </c>
      <c r="D882" s="17">
        <f ca="1" t="shared" si="6552"/>
        <v>0.0630231834774748</v>
      </c>
      <c r="E882" s="18">
        <f ca="1">IF(D882&lt;=('Ejercicio 3 - TIR'!$D$14-'Ejercicio 3 - TIR'!$C$14)/('Ejercicio 3 - TIR'!$E$14-'Ejercicio 3 - TIR'!$C$14),'Ejercicio 3 - TIR'!$C$14+SQRT(('Ejercicio 3 - TIR'!$E$14-'Ejercicio 3 - TIR'!$C$14)*('Ejercicio 3 - TIR'!$D$14-'Ejercicio 3 - TIR'!$C$14)*D882),'Ejercicio 3 - TIR'!$E$14-SQRT(('Ejercicio 3 - TIR'!$E$14-'Ejercicio 3 - TIR'!$C$14)*('Ejercicio 3 - TIR'!$E$14-'Ejercicio 3 - TIR'!$D$14)*(1-D882)))</f>
        <v>27174.1064281241</v>
      </c>
      <c r="F882" s="17">
        <f ca="1" t="shared" si="6552"/>
        <v>0.21721650472419</v>
      </c>
      <c r="G882" s="18">
        <f ca="1">IF(F882&lt;=('Ejercicio 3 - TIR'!$D$18-'Ejercicio 3 - TIR'!$C$18)/('Ejercicio 3 - TIR'!$E$18-'Ejercicio 3 - TIR'!$C$18),'Ejercicio 3 - TIR'!$C$18+SQRT(('Ejercicio 3 - TIR'!$E$18-'Ejercicio 3 - TIR'!$C$18)*('Ejercicio 3 - TIR'!$D$18-'Ejercicio 3 - TIR'!$C$18)*F882),'Ejercicio 3 - TIR'!$E$18-SQRT(('Ejercicio 3 - TIR'!$E$18-'Ejercicio 3 - TIR'!$C$18)*('Ejercicio 3 - TIR'!$E$18-'Ejercicio 3 - TIR'!$D$18)*(1-F882)))</f>
        <v>35708.1061402735</v>
      </c>
      <c r="H882" s="17">
        <f ca="1" t="shared" ref="H882:L882" si="6553">RAND()</f>
        <v>0.761202697528079</v>
      </c>
      <c r="I882" s="18">
        <f ca="1">IF(H882&lt;=('Ejercicio 3 - TIR'!$D$18-'Ejercicio 3 - TIR'!$C$18)/('Ejercicio 3 - TIR'!$E$18-'Ejercicio 3 - TIR'!$C$18),'Ejercicio 3 - TIR'!$C$18+SQRT(('Ejercicio 3 - TIR'!$E$18-'Ejercicio 3 - TIR'!$C$18)*('Ejercicio 3 - TIR'!$D$18-'Ejercicio 3 - TIR'!$C$18)*H882),'Ejercicio 3 - TIR'!$E$18-SQRT(('Ejercicio 3 - TIR'!$E$18-'Ejercicio 3 - TIR'!$C$18)*('Ejercicio 3 - TIR'!$E$18-'Ejercicio 3 - TIR'!$D$18)*(1-H882)))</f>
        <v>40768.0031090047</v>
      </c>
      <c r="J882" s="17">
        <f ca="1" t="shared" si="6553"/>
        <v>0.527111411108772</v>
      </c>
      <c r="K882" s="18">
        <f ca="1">IF(J882&lt;=('Ejercicio 3 - TIR'!$D$18-'Ejercicio 3 - TIR'!$C$18)/('Ejercicio 3 - TIR'!$E$18-'Ejercicio 3 - TIR'!$C$18),'Ejercicio 3 - TIR'!$C$18+SQRT(('Ejercicio 3 - TIR'!$E$18-'Ejercicio 3 - TIR'!$C$18)*('Ejercicio 3 - TIR'!$D$18-'Ejercicio 3 - TIR'!$C$18)*J882),'Ejercicio 3 - TIR'!$E$18-SQRT(('Ejercicio 3 - TIR'!$E$18-'Ejercicio 3 - TIR'!$C$18)*('Ejercicio 3 - TIR'!$E$18-'Ejercicio 3 - TIR'!$D$18)*(1-J882)))</f>
        <v>38891.9464498115</v>
      </c>
      <c r="L882" s="17">
        <f ca="1" t="shared" si="6553"/>
        <v>0.317049272266177</v>
      </c>
      <c r="M882" s="18">
        <f ca="1">IF(L882&lt;=('Ejercicio 3 - TIR'!$D$18-'Ejercicio 3 - TIR'!$C$18)/('Ejercicio 3 - TIR'!$E$18-'Ejercicio 3 - TIR'!$C$18),'Ejercicio 3 - TIR'!$C$18+SQRT(('Ejercicio 3 - TIR'!$E$18-'Ejercicio 3 - TIR'!$C$18)*('Ejercicio 3 - TIR'!$D$18-'Ejercicio 3 - TIR'!$C$18)*L882),'Ejercicio 3 - TIR'!$E$18-SQRT(('Ejercicio 3 - TIR'!$E$18-'Ejercicio 3 - TIR'!$C$18)*('Ejercicio 3 - TIR'!$E$18-'Ejercicio 3 - TIR'!$D$18)*(1-L882)))</f>
        <v>36896.1866883029</v>
      </c>
      <c r="N882" s="17">
        <f ca="1" t="shared" ref="N882:R882" si="6554">RAND()</f>
        <v>0.414438987658295</v>
      </c>
      <c r="O882" s="18">
        <f ca="1">IF(N882&lt;=('Ejercicio 3 - TIR'!$D$18-'Ejercicio 3 - TIR'!$C$18)/('Ejercicio 3 - TIR'!$E$18-'Ejercicio 3 - TIR'!$C$18),'Ejercicio 3 - TIR'!$C$18+SQRT(('Ejercicio 3 - TIR'!$E$18-'Ejercicio 3 - TIR'!$C$18)*('Ejercicio 3 - TIR'!$D$18-'Ejercicio 3 - TIR'!$C$18)*N882),'Ejercicio 3 - TIR'!$E$18-SQRT(('Ejercicio 3 - TIR'!$E$18-'Ejercicio 3 - TIR'!$C$18)*('Ejercicio 3 - TIR'!$E$18-'Ejercicio 3 - TIR'!$D$18)*(1-N882)))</f>
        <v>37884.5322086186</v>
      </c>
      <c r="P882" s="17">
        <f ca="1" t="shared" si="6554"/>
        <v>0.878961535850248</v>
      </c>
      <c r="Q882" s="19">
        <f ca="1">IF(P882&lt;=('Ejercicio 3 - TIR'!$D$22-'Ejercicio 3 - TIR'!$C$22)/('Ejercicio 3 - TIR'!$E$22-'Ejercicio 3 - TIR'!$C$22),'Ejercicio 3 - TIR'!$C$22+SQRT(('Ejercicio 3 - TIR'!$E$22-'Ejercicio 3 - TIR'!$C$22)*('Ejercicio 3 - TIR'!$D$22-'Ejercicio 3 - TIR'!$C$22)*P882),'Ejercicio 3 - TIR'!$E$22-SQRT(('Ejercicio 3 - TIR'!$E$22-'Ejercicio 3 - TIR'!$C$22)*('Ejercicio 3 - TIR'!$E$22-'Ejercicio 3 - TIR'!$D$22)*(1-P882)))</f>
        <v>0.16523960584979</v>
      </c>
      <c r="R882" s="17">
        <f ca="1" t="shared" si="6554"/>
        <v>0.572145334035784</v>
      </c>
      <c r="S882" s="19">
        <f ca="1">IF(R882&lt;=('Ejercicio 3 - TIR'!$D$23-'Ejercicio 3 - TIR'!$C$23)/('Ejercicio 3 - TIR'!$E$23-'Ejercicio 3 - TIR'!$C$23),'Ejercicio 3 - TIR'!$C$23+SQRT(('Ejercicio 3 - TIR'!$E$23-'Ejercicio 3 - TIR'!$C$23)*('Ejercicio 3 - TIR'!$D$23-'Ejercicio 3 - TIR'!$C$23)*R882),'Ejercicio 3 - TIR'!$E$23-SQRT(('Ejercicio 3 - TIR'!$E$23-'Ejercicio 3 - TIR'!$C$23)*('Ejercicio 3 - TIR'!$E$23-'Ejercicio 3 - TIR'!$D$23)*(1-R882)))</f>
        <v>0.15224863248891</v>
      </c>
      <c r="T882" s="17">
        <f ca="1" t="shared" ref="T882:X882" si="6555">RAND()</f>
        <v>0.226652135568773</v>
      </c>
      <c r="U882" s="19">
        <f ca="1">IF(T882&lt;=('Ejercicio 3 - TIR'!$D$24-'Ejercicio 3 - TIR'!$C$24)/('Ejercicio 3 - TIR'!$E$24-'Ejercicio 3 - TIR'!$C$24),'Ejercicio 3 - TIR'!$C$24+SQRT(('Ejercicio 3 - TIR'!$E$24-'Ejercicio 3 - TIR'!$C$24)*('Ejercicio 3 - TIR'!$D$24-'Ejercicio 3 - TIR'!$C$24)*T882),'Ejercicio 3 - TIR'!$E$24-SQRT(('Ejercicio 3 - TIR'!$E$24-'Ejercicio 3 - TIR'!$C$24)*('Ejercicio 3 - TIR'!$E$24-'Ejercicio 3 - TIR'!$D$24)*(1-T882)))</f>
        <v>0.171816724884694</v>
      </c>
      <c r="V882" s="17">
        <f ca="1" t="shared" si="6555"/>
        <v>0.851048763825356</v>
      </c>
      <c r="W882" s="19">
        <f ca="1">IF(V882&lt;=('Ejercicio 3 - TIR'!$D$25-'Ejercicio 3 - TIR'!$C$25)/('Ejercicio 3 - TIR'!$E$25-'Ejercicio 3 - TIR'!$C$25),'Ejercicio 3 - TIR'!$C$25+SQRT(('Ejercicio 3 - TIR'!$E$25-'Ejercicio 3 - TIR'!$C$25)*('Ejercicio 3 - TIR'!$D$25-'Ejercicio 3 - TIR'!$C$25)*V882),'Ejercicio 3 - TIR'!$E$25-SQRT(('Ejercicio 3 - TIR'!$E$25-'Ejercicio 3 - TIR'!$C$25)*('Ejercicio 3 - TIR'!$E$25-'Ejercicio 3 - TIR'!$D$25)*(1-V882)))</f>
        <v>0.227167362688221</v>
      </c>
      <c r="X882" s="17">
        <f ca="1" t="shared" si="6555"/>
        <v>0.625708851304586</v>
      </c>
      <c r="Y882" s="19">
        <f ca="1">IF(X882&lt;=('Ejercicio 3 - TIR'!$D$26-'Ejercicio 3 - TIR'!$C$26)/('Ejercicio 3 - TIR'!$E$26-'Ejercicio 3 - TIR'!$C$26),'Ejercicio 3 - TIR'!$C$26+SQRT(('Ejercicio 3 - TIR'!$E$26-'Ejercicio 3 - TIR'!$C$26)*('Ejercicio 3 - TIR'!$D$26-'Ejercicio 3 - TIR'!$C$26)*X882),'Ejercicio 3 - TIR'!$E$26-SQRT(('Ejercicio 3 - TIR'!$E$26-'Ejercicio 3 - TIR'!$C$26)*('Ejercicio 3 - TIR'!$E$26-'Ejercicio 3 - TIR'!$D$26)*(1-X882)))</f>
        <v>0.235042551196101</v>
      </c>
      <c r="Z882" s="17">
        <f ca="1" t="shared" si="6192"/>
        <v>1.16523960584979</v>
      </c>
      <c r="AA882" s="17">
        <f ca="1" t="shared" si="6193"/>
        <v>1.34264574236234</v>
      </c>
      <c r="AB882" s="17">
        <f ca="1" t="shared" si="6194"/>
        <v>1.57333473649541</v>
      </c>
      <c r="AC882" s="17">
        <f ca="1" t="shared" si="6195"/>
        <v>1.93074503921084</v>
      </c>
      <c r="AD882" s="17">
        <f ca="1" t="shared" si="6196"/>
        <v>2.38455227893617</v>
      </c>
      <c r="AE882" s="16">
        <f ca="1" t="shared" si="6197"/>
        <v>4490.23863550348</v>
      </c>
      <c r="AF882" s="16">
        <f ca="1" t="shared" si="6198"/>
        <v>5173.87132730775</v>
      </c>
      <c r="AG882" s="16">
        <f ca="1" t="shared" si="6199"/>
        <v>6062.82895374059</v>
      </c>
      <c r="AH882" s="16">
        <f ca="1" t="shared" si="6200"/>
        <v>7440.10581759162</v>
      </c>
      <c r="AI882" s="16">
        <f ca="1" t="shared" si="6201"/>
        <v>9188.84727012731</v>
      </c>
      <c r="AJ882" s="18">
        <f ca="1" t="shared" si="6202"/>
        <v>41608.4995245348</v>
      </c>
      <c r="AK882" s="18">
        <f ca="1" t="shared" si="6203"/>
        <v>54736.9857989196</v>
      </c>
      <c r="AL882" s="18">
        <f ca="1" t="shared" si="6204"/>
        <v>61190.0503194079</v>
      </c>
      <c r="AM882" s="18">
        <f ca="1" t="shared" si="6205"/>
        <v>71237.129414238</v>
      </c>
      <c r="AN882" s="18">
        <f ca="1" t="shared" si="6206"/>
        <v>90337.6476144924</v>
      </c>
      <c r="AO882" s="18">
        <f ca="1">C882/'Ejercicio 3 - TIR'!$D$7</f>
        <v>13411.1657398359</v>
      </c>
      <c r="AP882" s="18">
        <f ca="1" t="shared" si="6207"/>
        <v>28197.3337846989</v>
      </c>
      <c r="AQ882" s="18">
        <f ca="1" t="shared" si="6208"/>
        <v>41325.8200590837</v>
      </c>
      <c r="AR882" s="18">
        <f ca="1" t="shared" si="6209"/>
        <v>47778.884579572</v>
      </c>
      <c r="AS882" s="18">
        <f ca="1" t="shared" si="6210"/>
        <v>57825.963674402</v>
      </c>
      <c r="AT882" s="18">
        <f ca="1" t="shared" si="6211"/>
        <v>76926.4818746564</v>
      </c>
      <c r="AU882" s="18">
        <f ca="1">AP882*'Ejercicio 3 - TIR'!$D$5</f>
        <v>14098.6668923494</v>
      </c>
      <c r="AV882" s="18">
        <f ca="1">AQ882*'Ejercicio 3 - TIR'!$D$5</f>
        <v>20662.9100295419</v>
      </c>
      <c r="AW882" s="18">
        <f ca="1">AR882*'Ejercicio 3 - TIR'!$D$5</f>
        <v>23889.442289786</v>
      </c>
      <c r="AX882" s="18">
        <f ca="1">AS882*'Ejercicio 3 - TIR'!$D$5</f>
        <v>28912.981837201</v>
      </c>
      <c r="AY882" s="18">
        <f ca="1">AT882*'Ejercicio 3 - TIR'!$D$5</f>
        <v>38463.2409373282</v>
      </c>
      <c r="AZ882" s="18">
        <f ca="1" t="shared" ref="AZ882:BD882" si="6556">AJ882-AU882-AE882</f>
        <v>23019.5939966819</v>
      </c>
      <c r="BA882" s="18">
        <f ca="1" t="shared" si="6556"/>
        <v>28900.20444207</v>
      </c>
      <c r="BB882" s="18">
        <f ca="1" t="shared" si="6556"/>
        <v>31237.7790758813</v>
      </c>
      <c r="BC882" s="18">
        <f ca="1" t="shared" si="6556"/>
        <v>34884.0417594453</v>
      </c>
      <c r="BD882" s="18">
        <f ca="1" t="shared" si="6556"/>
        <v>42685.5594070368</v>
      </c>
      <c r="BE882" s="18">
        <f ca="1" t="shared" ref="BE882:BI882" si="6557">AZ882/Z882</f>
        <v>19755.245085318</v>
      </c>
      <c r="BF882" s="18">
        <f ca="1" t="shared" si="6557"/>
        <v>21524.8174035998</v>
      </c>
      <c r="BG882" s="18">
        <f ca="1" t="shared" si="6557"/>
        <v>19854.5028920312</v>
      </c>
      <c r="BH882" s="18">
        <f ca="1" t="shared" si="6557"/>
        <v>18067.6583655518</v>
      </c>
      <c r="BI882" s="18">
        <f ca="1" t="shared" si="6557"/>
        <v>17900.8696031107</v>
      </c>
      <c r="BJ882" s="18">
        <f ca="1" t="shared" si="6214"/>
        <v>64798.0774112375</v>
      </c>
      <c r="BK882" s="18">
        <f ca="1" t="shared" si="6215"/>
        <v>31979.6258281165</v>
      </c>
      <c r="BL882" s="18">
        <f ca="1" t="shared" si="6216"/>
        <v>96777.703239354</v>
      </c>
      <c r="BM882" s="18">
        <f ca="1">BK882*'Ejercicio 3 - TIR'!$D$5</f>
        <v>15989.8129140582</v>
      </c>
      <c r="BN882" s="18">
        <f ca="1" t="shared" si="6217"/>
        <v>80787.8903252957</v>
      </c>
      <c r="BO882" s="18">
        <f ca="1" t="shared" si="6218"/>
        <v>33879.6892980421</v>
      </c>
      <c r="BP882" s="18">
        <f ca="1" t="shared" si="6219"/>
        <v>-94229.9351273038</v>
      </c>
      <c r="BQ882" s="18">
        <f ca="1" t="shared" ref="BQ882:BT882" si="6558">BE882</f>
        <v>19755.245085318</v>
      </c>
      <c r="BR882" s="18">
        <f ca="1" t="shared" si="6558"/>
        <v>21524.8174035998</v>
      </c>
      <c r="BS882" s="18">
        <f ca="1" t="shared" si="6558"/>
        <v>19854.5028920312</v>
      </c>
      <c r="BT882" s="18">
        <f ca="1" t="shared" si="6558"/>
        <v>18067.6583655518</v>
      </c>
      <c r="BU882" s="18">
        <f ca="1" t="shared" si="6221"/>
        <v>51780.5589011528</v>
      </c>
      <c r="BV882" s="20">
        <f ca="1" t="shared" si="6222"/>
        <v>10.3333316653025</v>
      </c>
    </row>
    <row r="883" ht="15" customHeight="1" spans="1:74">
      <c r="A883" s="16">
        <v>882</v>
      </c>
      <c r="B883" s="17">
        <f ca="1" t="shared" ref="B883:F883" si="6559">RAND()</f>
        <v>0.20540841166877</v>
      </c>
      <c r="C883" s="18">
        <f ca="1">IF(B883&lt;=('Ejercicio 3 - TIR'!$D$13-'Ejercicio 3 - TIR'!$C$13)/('Ejercicio 3 - TIR'!$E$13-'Ejercicio 3 - TIR'!$C$13),'Ejercicio 3 - TIR'!$C$13+SQRT(('Ejercicio 3 - TIR'!$E$13-'Ejercicio 3 - TIR'!$C$13)*('Ejercicio 3 - TIR'!$D$13-'Ejercicio 3 - TIR'!$C$13)*B883),'Ejercicio 3 - TIR'!$E$13-SQRT(('Ejercicio 3 - TIR'!$E$13-'Ejercicio 3 - TIR'!$C$13)*('Ejercicio 3 - TIR'!$E$13-'Ejercicio 3 - TIR'!$D$13)*(1-B883)))</f>
        <v>69064.4009546968</v>
      </c>
      <c r="D883" s="17">
        <f ca="1" t="shared" si="6559"/>
        <v>0.403947664942165</v>
      </c>
      <c r="E883" s="18">
        <f ca="1">IF(D883&lt;=('Ejercicio 3 - TIR'!$D$14-'Ejercicio 3 - TIR'!$C$14)/('Ejercicio 3 - TIR'!$E$14-'Ejercicio 3 - TIR'!$C$14),'Ejercicio 3 - TIR'!$C$14+SQRT(('Ejercicio 3 - TIR'!$E$14-'Ejercicio 3 - TIR'!$C$14)*('Ejercicio 3 - TIR'!$D$14-'Ejercicio 3 - TIR'!$C$14)*D883),'Ejercicio 3 - TIR'!$E$14-SQRT(('Ejercicio 3 - TIR'!$E$14-'Ejercicio 3 - TIR'!$C$14)*('Ejercicio 3 - TIR'!$E$14-'Ejercicio 3 - TIR'!$D$14)*(1-D883)))</f>
        <v>30544.4275552098</v>
      </c>
      <c r="F883" s="17">
        <f ca="1" t="shared" si="6559"/>
        <v>0.441697298702359</v>
      </c>
      <c r="G883" s="18">
        <f ca="1">IF(F883&lt;=('Ejercicio 3 - TIR'!$D$18-'Ejercicio 3 - TIR'!$C$18)/('Ejercicio 3 - TIR'!$E$18-'Ejercicio 3 - TIR'!$C$18),'Ejercicio 3 - TIR'!$C$18+SQRT(('Ejercicio 3 - TIR'!$E$18-'Ejercicio 3 - TIR'!$C$18)*('Ejercicio 3 - TIR'!$D$18-'Ejercicio 3 - TIR'!$C$18)*F883),'Ejercicio 3 - TIR'!$E$18-SQRT(('Ejercicio 3 - TIR'!$E$18-'Ejercicio 3 - TIR'!$C$18)*('Ejercicio 3 - TIR'!$E$18-'Ejercicio 3 - TIR'!$D$18)*(1-F883)))</f>
        <v>38139.6925498052</v>
      </c>
      <c r="H883" s="17">
        <f ca="1" t="shared" ref="H883:L883" si="6560">RAND()</f>
        <v>0.347036038540072</v>
      </c>
      <c r="I883" s="18">
        <f ca="1">IF(H883&lt;=('Ejercicio 3 - TIR'!$D$18-'Ejercicio 3 - TIR'!$C$18)/('Ejercicio 3 - TIR'!$E$18-'Ejercicio 3 - TIR'!$C$18),'Ejercicio 3 - TIR'!$C$18+SQRT(('Ejercicio 3 - TIR'!$E$18-'Ejercicio 3 - TIR'!$C$18)*('Ejercicio 3 - TIR'!$D$18-'Ejercicio 3 - TIR'!$C$18)*H883),'Ejercicio 3 - TIR'!$E$18-SQRT(('Ejercicio 3 - TIR'!$E$18-'Ejercicio 3 - TIR'!$C$18)*('Ejercicio 3 - TIR'!$E$18-'Ejercicio 3 - TIR'!$D$18)*(1-H883)))</f>
        <v>37214.9432278439</v>
      </c>
      <c r="J883" s="17">
        <f ca="1" t="shared" si="6560"/>
        <v>0.336775375868314</v>
      </c>
      <c r="K883" s="18">
        <f ca="1">IF(J883&lt;=('Ejercicio 3 - TIR'!$D$18-'Ejercicio 3 - TIR'!$C$18)/('Ejercicio 3 - TIR'!$E$18-'Ejercicio 3 - TIR'!$C$18),'Ejercicio 3 - TIR'!$C$18+SQRT(('Ejercicio 3 - TIR'!$E$18-'Ejercicio 3 - TIR'!$C$18)*('Ejercicio 3 - TIR'!$D$18-'Ejercicio 3 - TIR'!$C$18)*J883),'Ejercicio 3 - TIR'!$E$18-SQRT(('Ejercicio 3 - TIR'!$E$18-'Ejercicio 3 - TIR'!$C$18)*('Ejercicio 3 - TIR'!$E$18-'Ejercicio 3 - TIR'!$D$18)*(1-J883)))</f>
        <v>37107.482422085</v>
      </c>
      <c r="L883" s="17">
        <f ca="1" t="shared" si="6560"/>
        <v>0.0561365548949242</v>
      </c>
      <c r="M883" s="18">
        <f ca="1">IF(L883&lt;=('Ejercicio 3 - TIR'!$D$18-'Ejercicio 3 - TIR'!$C$18)/('Ejercicio 3 - TIR'!$E$18-'Ejercicio 3 - TIR'!$C$18),'Ejercicio 3 - TIR'!$C$18+SQRT(('Ejercicio 3 - TIR'!$E$18-'Ejercicio 3 - TIR'!$C$18)*('Ejercicio 3 - TIR'!$D$18-'Ejercicio 3 - TIR'!$C$18)*L883),'Ejercicio 3 - TIR'!$E$18-SQRT(('Ejercicio 3 - TIR'!$E$18-'Ejercicio 3 - TIR'!$C$18)*('Ejercicio 3 - TIR'!$E$18-'Ejercicio 3 - TIR'!$D$18)*(1-L883)))</f>
        <v>32901.8068912729</v>
      </c>
      <c r="N883" s="17">
        <f ca="1" t="shared" ref="N883:R883" si="6561">RAND()</f>
        <v>0.0543184679741961</v>
      </c>
      <c r="O883" s="18">
        <f ca="1">IF(N883&lt;=('Ejercicio 3 - TIR'!$D$18-'Ejercicio 3 - TIR'!$C$18)/('Ejercicio 3 - TIR'!$E$18-'Ejercicio 3 - TIR'!$C$18),'Ejercicio 3 - TIR'!$C$18+SQRT(('Ejercicio 3 - TIR'!$E$18-'Ejercicio 3 - TIR'!$C$18)*('Ejercicio 3 - TIR'!$D$18-'Ejercicio 3 - TIR'!$C$18)*N883),'Ejercicio 3 - TIR'!$E$18-SQRT(('Ejercicio 3 - TIR'!$E$18-'Ejercicio 3 - TIR'!$C$18)*('Ejercicio 3 - TIR'!$E$18-'Ejercicio 3 - TIR'!$D$18)*(1-N883)))</f>
        <v>32854.4299248938</v>
      </c>
      <c r="P883" s="17">
        <f ca="1" t="shared" si="6561"/>
        <v>0.689501346245369</v>
      </c>
      <c r="Q883" s="19">
        <f ca="1">IF(P883&lt;=('Ejercicio 3 - TIR'!$D$22-'Ejercicio 3 - TIR'!$C$22)/('Ejercicio 3 - TIR'!$E$22-'Ejercicio 3 - TIR'!$C$22),'Ejercicio 3 - TIR'!$C$22+SQRT(('Ejercicio 3 - TIR'!$E$22-'Ejercicio 3 - TIR'!$C$22)*('Ejercicio 3 - TIR'!$D$22-'Ejercicio 3 - TIR'!$C$22)*P883),'Ejercicio 3 - TIR'!$E$22-SQRT(('Ejercicio 3 - TIR'!$E$22-'Ejercicio 3 - TIR'!$C$22)*('Ejercicio 3 - TIR'!$E$22-'Ejercicio 3 - TIR'!$D$22)*(1-P883)))</f>
        <v>0.156358985284926</v>
      </c>
      <c r="R883" s="17">
        <f ca="1" t="shared" si="6561"/>
        <v>0.263150839737118</v>
      </c>
      <c r="S883" s="19">
        <f ca="1">IF(R883&lt;=('Ejercicio 3 - TIR'!$D$23-'Ejercicio 3 - TIR'!$C$23)/('Ejercicio 3 - TIR'!$E$23-'Ejercicio 3 - TIR'!$C$23),'Ejercicio 3 - TIR'!$C$23+SQRT(('Ejercicio 3 - TIR'!$E$23-'Ejercicio 3 - TIR'!$C$23)*('Ejercicio 3 - TIR'!$D$23-'Ejercicio 3 - TIR'!$C$23)*R883),'Ejercicio 3 - TIR'!$E$23-SQRT(('Ejercicio 3 - TIR'!$E$23-'Ejercicio 3 - TIR'!$C$23)*('Ejercicio 3 - TIR'!$E$23-'Ejercicio 3 - TIR'!$D$23)*(1-R883)))</f>
        <v>0.141763995761965</v>
      </c>
      <c r="T883" s="17">
        <f ca="1" t="shared" ref="T883:X883" si="6562">RAND()</f>
        <v>0.171673696821659</v>
      </c>
      <c r="U883" s="19">
        <f ca="1">IF(T883&lt;=('Ejercicio 3 - TIR'!$D$24-'Ejercicio 3 - TIR'!$C$24)/('Ejercicio 3 - TIR'!$E$24-'Ejercicio 3 - TIR'!$C$24),'Ejercicio 3 - TIR'!$C$24+SQRT(('Ejercicio 3 - TIR'!$E$24-'Ejercicio 3 - TIR'!$C$24)*('Ejercicio 3 - TIR'!$D$24-'Ejercicio 3 - TIR'!$C$24)*T883),'Ejercicio 3 - TIR'!$E$24-SQRT(('Ejercicio 3 - TIR'!$E$24-'Ejercicio 3 - TIR'!$C$24)*('Ejercicio 3 - TIR'!$E$24-'Ejercicio 3 - TIR'!$D$24)*(1-T883)))</f>
        <v>0.168987226319963</v>
      </c>
      <c r="V883" s="17">
        <f ca="1" t="shared" si="6562"/>
        <v>0.250826493375583</v>
      </c>
      <c r="W883" s="19">
        <f ca="1">IF(V883&lt;=('Ejercicio 3 - TIR'!$D$25-'Ejercicio 3 - TIR'!$C$25)/('Ejercicio 3 - TIR'!$E$25-'Ejercicio 3 - TIR'!$C$25),'Ejercicio 3 - TIR'!$C$25+SQRT(('Ejercicio 3 - TIR'!$E$25-'Ejercicio 3 - TIR'!$C$25)*('Ejercicio 3 - TIR'!$D$25-'Ejercicio 3 - TIR'!$C$25)*V883),'Ejercicio 3 - TIR'!$E$25-SQRT(('Ejercicio 3 - TIR'!$E$25-'Ejercicio 3 - TIR'!$C$25)*('Ejercicio 3 - TIR'!$E$25-'Ejercicio 3 - TIR'!$D$25)*(1-V883)))</f>
        <v>0.198739185967534</v>
      </c>
      <c r="X883" s="17">
        <f ca="1" t="shared" si="6562"/>
        <v>0.697467090228314</v>
      </c>
      <c r="Y883" s="19">
        <f ca="1">IF(X883&lt;=('Ejercicio 3 - TIR'!$D$26-'Ejercicio 3 - TIR'!$C$26)/('Ejercicio 3 - TIR'!$E$26-'Ejercicio 3 - TIR'!$C$26),'Ejercicio 3 - TIR'!$C$26+SQRT(('Ejercicio 3 - TIR'!$E$26-'Ejercicio 3 - TIR'!$C$26)*('Ejercicio 3 - TIR'!$D$26-'Ejercicio 3 - TIR'!$C$26)*X883),'Ejercicio 3 - TIR'!$E$26-SQRT(('Ejercicio 3 - TIR'!$E$26-'Ejercicio 3 - TIR'!$C$26)*('Ejercicio 3 - TIR'!$E$26-'Ejercicio 3 - TIR'!$D$26)*(1-X883)))</f>
        <v>0.239581220790738</v>
      </c>
      <c r="Z883" s="17">
        <f ca="1" t="shared" si="6192"/>
        <v>1.15635898528493</v>
      </c>
      <c r="AA883" s="17">
        <f ca="1" t="shared" si="6193"/>
        <v>1.32028905557417</v>
      </c>
      <c r="AB883" s="17">
        <f ca="1" t="shared" si="6194"/>
        <v>1.54340104101625</v>
      </c>
      <c r="AC883" s="17">
        <f ca="1" t="shared" si="6195"/>
        <v>1.85013530752926</v>
      </c>
      <c r="AD883" s="17">
        <f ca="1" t="shared" si="6196"/>
        <v>2.29339298313517</v>
      </c>
      <c r="AE883" s="16">
        <f ca="1" t="shared" si="6197"/>
        <v>4775.89569864155</v>
      </c>
      <c r="AF883" s="16">
        <f ca="1" t="shared" si="6198"/>
        <v>5452.94575622335</v>
      </c>
      <c r="AG883" s="16">
        <f ca="1" t="shared" si="6199"/>
        <v>6374.42393484075</v>
      </c>
      <c r="AH883" s="16">
        <f ca="1" t="shared" si="6200"/>
        <v>7641.27175866296</v>
      </c>
      <c r="AI883" s="16">
        <f ca="1" t="shared" si="6201"/>
        <v>9471.97697499722</v>
      </c>
      <c r="AJ883" s="18">
        <f ca="1" t="shared" si="6202"/>
        <v>44103.1761759718</v>
      </c>
      <c r="AK883" s="18">
        <f ca="1" t="shared" si="6203"/>
        <v>49134.4822475363</v>
      </c>
      <c r="AL883" s="18">
        <f ca="1" t="shared" si="6204"/>
        <v>57271.7269997382</v>
      </c>
      <c r="AM883" s="18">
        <f ca="1" t="shared" si="6205"/>
        <v>60872.7946110535</v>
      </c>
      <c r="AN883" s="18">
        <f ca="1" t="shared" si="6206"/>
        <v>75348.1190546577</v>
      </c>
      <c r="AO883" s="18">
        <f ca="1">C883/'Ejercicio 3 - TIR'!$D$7</f>
        <v>13812.8801909394</v>
      </c>
      <c r="AP883" s="18">
        <f ca="1" t="shared" si="6207"/>
        <v>30290.2959850324</v>
      </c>
      <c r="AQ883" s="18">
        <f ca="1" t="shared" si="6208"/>
        <v>35321.602056597</v>
      </c>
      <c r="AR883" s="18">
        <f ca="1" t="shared" si="6209"/>
        <v>43458.8468087988</v>
      </c>
      <c r="AS883" s="18">
        <f ca="1" t="shared" si="6210"/>
        <v>47059.9144201142</v>
      </c>
      <c r="AT883" s="18">
        <f ca="1" t="shared" si="6211"/>
        <v>61535.2388637183</v>
      </c>
      <c r="AU883" s="18">
        <f ca="1">AP883*'Ejercicio 3 - TIR'!$D$5</f>
        <v>15145.1479925162</v>
      </c>
      <c r="AV883" s="18">
        <f ca="1">AQ883*'Ejercicio 3 - TIR'!$D$5</f>
        <v>17660.8010282985</v>
      </c>
      <c r="AW883" s="18">
        <f ca="1">AR883*'Ejercicio 3 - TIR'!$D$5</f>
        <v>21729.4234043994</v>
      </c>
      <c r="AX883" s="18">
        <f ca="1">AS883*'Ejercicio 3 - TIR'!$D$5</f>
        <v>23529.9572100571</v>
      </c>
      <c r="AY883" s="18">
        <f ca="1">AT883*'Ejercicio 3 - TIR'!$D$5</f>
        <v>30767.6194318592</v>
      </c>
      <c r="AZ883" s="18">
        <f ca="1" t="shared" ref="AZ883:BD883" si="6563">AJ883-AU883-AE883</f>
        <v>24182.132484814</v>
      </c>
      <c r="BA883" s="18">
        <f ca="1" t="shared" si="6563"/>
        <v>26020.7354630145</v>
      </c>
      <c r="BB883" s="18">
        <f ca="1" t="shared" si="6563"/>
        <v>29167.879660498</v>
      </c>
      <c r="BC883" s="18">
        <f ca="1" t="shared" si="6563"/>
        <v>29701.5656423335</v>
      </c>
      <c r="BD883" s="18">
        <f ca="1" t="shared" si="6563"/>
        <v>35108.5226478013</v>
      </c>
      <c r="BE883" s="18">
        <f ca="1" t="shared" ref="BE883:BI883" si="6564">AZ883/Z883</f>
        <v>20912.3056010635</v>
      </c>
      <c r="BF883" s="18">
        <f ca="1" t="shared" si="6564"/>
        <v>19708.3626143508</v>
      </c>
      <c r="BG883" s="18">
        <f ca="1" t="shared" si="6564"/>
        <v>18898.4449830956</v>
      </c>
      <c r="BH883" s="18">
        <f ca="1" t="shared" si="6564"/>
        <v>16053.7261904363</v>
      </c>
      <c r="BI883" s="18">
        <f ca="1" t="shared" si="6564"/>
        <v>15308.5506522333</v>
      </c>
      <c r="BJ883" s="18">
        <f ca="1" t="shared" si="6214"/>
        <v>70050.3758289988</v>
      </c>
      <c r="BK883" s="18">
        <f ca="1" t="shared" si="6215"/>
        <v>31678.3625067871</v>
      </c>
      <c r="BL883" s="18">
        <f ca="1" t="shared" si="6216"/>
        <v>101728.738335786</v>
      </c>
      <c r="BM883" s="18">
        <f ca="1">BK883*'Ejercicio 3 - TIR'!$D$5</f>
        <v>15839.1812533936</v>
      </c>
      <c r="BN883" s="18">
        <f ca="1" t="shared" si="6217"/>
        <v>85889.5570823923</v>
      </c>
      <c r="BO883" s="18">
        <f ca="1" t="shared" si="6218"/>
        <v>37450.8676506795</v>
      </c>
      <c r="BP883" s="18">
        <f ca="1" t="shared" si="6219"/>
        <v>-99608.8285099066</v>
      </c>
      <c r="BQ883" s="18">
        <f ca="1" t="shared" ref="BQ883:BT883" si="6565">BE883</f>
        <v>20912.3056010635</v>
      </c>
      <c r="BR883" s="18">
        <f ca="1" t="shared" si="6565"/>
        <v>19708.3626143508</v>
      </c>
      <c r="BS883" s="18">
        <f ca="1" t="shared" si="6565"/>
        <v>18898.4449830956</v>
      </c>
      <c r="BT883" s="18">
        <f ca="1" t="shared" si="6565"/>
        <v>16053.7261904363</v>
      </c>
      <c r="BU883" s="18">
        <f ca="1" t="shared" si="6221"/>
        <v>52759.4183029129</v>
      </c>
      <c r="BV883" s="20">
        <f ca="1" t="shared" si="6222"/>
        <v>7.78846839581144</v>
      </c>
    </row>
    <row r="884" ht="15" customHeight="1" spans="1:74">
      <c r="A884" s="16">
        <v>883</v>
      </c>
      <c r="B884" s="17">
        <f ca="1" t="shared" ref="B884:F884" si="6566">RAND()</f>
        <v>0.949265959372631</v>
      </c>
      <c r="C884" s="18">
        <f ca="1">IF(B884&lt;=('Ejercicio 3 - TIR'!$D$13-'Ejercicio 3 - TIR'!$C$13)/('Ejercicio 3 - TIR'!$E$13-'Ejercicio 3 - TIR'!$C$13),'Ejercicio 3 - TIR'!$C$13+SQRT(('Ejercicio 3 - TIR'!$E$13-'Ejercicio 3 - TIR'!$C$13)*('Ejercicio 3 - TIR'!$D$13-'Ejercicio 3 - TIR'!$C$13)*B884),'Ejercicio 3 - TIR'!$E$13-SQRT(('Ejercicio 3 - TIR'!$E$13-'Ejercicio 3 - TIR'!$C$13)*('Ejercicio 3 - TIR'!$E$13-'Ejercicio 3 - TIR'!$D$13)*(1-B884)))</f>
        <v>92197.3819295802</v>
      </c>
      <c r="D884" s="17">
        <f ca="1" t="shared" si="6566"/>
        <v>0.115302976828058</v>
      </c>
      <c r="E884" s="18">
        <f ca="1">IF(D884&lt;=('Ejercicio 3 - TIR'!$D$14-'Ejercicio 3 - TIR'!$C$14)/('Ejercicio 3 - TIR'!$E$14-'Ejercicio 3 - TIR'!$C$14),'Ejercicio 3 - TIR'!$C$14+SQRT(('Ejercicio 3 - TIR'!$E$14-'Ejercicio 3 - TIR'!$C$14)*('Ejercicio 3 - TIR'!$D$14-'Ejercicio 3 - TIR'!$C$14)*D884),'Ejercicio 3 - TIR'!$E$14-SQRT(('Ejercicio 3 - TIR'!$E$14-'Ejercicio 3 - TIR'!$C$14)*('Ejercicio 3 - TIR'!$E$14-'Ejercicio 3 - TIR'!$D$14)*(1-D884)))</f>
        <v>27940.701151444</v>
      </c>
      <c r="F884" s="17">
        <f ca="1" t="shared" si="6566"/>
        <v>0.0180893130424304</v>
      </c>
      <c r="G884" s="18">
        <f ca="1">IF(F884&lt;=('Ejercicio 3 - TIR'!$D$18-'Ejercicio 3 - TIR'!$C$18)/('Ejercicio 3 - TIR'!$E$18-'Ejercicio 3 - TIR'!$C$18),'Ejercicio 3 - TIR'!$C$18+SQRT(('Ejercicio 3 - TIR'!$E$18-'Ejercicio 3 - TIR'!$C$18)*('Ejercicio 3 - TIR'!$D$18-'Ejercicio 3 - TIR'!$C$18)*F884),'Ejercicio 3 - TIR'!$E$18-SQRT(('Ejercicio 3 - TIR'!$E$18-'Ejercicio 3 - TIR'!$C$18)*('Ejercicio 3 - TIR'!$E$18-'Ejercicio 3 - TIR'!$D$18)*(1-F884)))</f>
        <v>31647.2391922136</v>
      </c>
      <c r="H884" s="17">
        <f ca="1" t="shared" ref="H884:L884" si="6567">RAND()</f>
        <v>0.345781291579209</v>
      </c>
      <c r="I884" s="18">
        <f ca="1">IF(H884&lt;=('Ejercicio 3 - TIR'!$D$18-'Ejercicio 3 - TIR'!$C$18)/('Ejercicio 3 - TIR'!$E$18-'Ejercicio 3 - TIR'!$C$18),'Ejercicio 3 - TIR'!$C$18+SQRT(('Ejercicio 3 - TIR'!$E$18-'Ejercicio 3 - TIR'!$C$18)*('Ejercicio 3 - TIR'!$D$18-'Ejercicio 3 - TIR'!$C$18)*H884),'Ejercicio 3 - TIR'!$E$18-SQRT(('Ejercicio 3 - TIR'!$E$18-'Ejercicio 3 - TIR'!$C$18)*('Ejercicio 3 - TIR'!$E$18-'Ejercicio 3 - TIR'!$D$18)*(1-H884)))</f>
        <v>37201.8882063582</v>
      </c>
      <c r="J884" s="17">
        <f ca="1" t="shared" si="6567"/>
        <v>0.829456788892639</v>
      </c>
      <c r="K884" s="18">
        <f ca="1">IF(J884&lt;=('Ejercicio 3 - TIR'!$D$18-'Ejercicio 3 - TIR'!$C$18)/('Ejercicio 3 - TIR'!$E$18-'Ejercicio 3 - TIR'!$C$18),'Ejercicio 3 - TIR'!$C$18+SQRT(('Ejercicio 3 - TIR'!$E$18-'Ejercicio 3 - TIR'!$C$18)*('Ejercicio 3 - TIR'!$D$18-'Ejercicio 3 - TIR'!$C$18)*J884),'Ejercicio 3 - TIR'!$E$18-SQRT(('Ejercicio 3 - TIR'!$E$18-'Ejercicio 3 - TIR'!$C$18)*('Ejercicio 3 - TIR'!$E$18-'Ejercicio 3 - TIR'!$D$18)*(1-J884)))</f>
        <v>41423.5854780168</v>
      </c>
      <c r="L884" s="17">
        <f ca="1" t="shared" si="6567"/>
        <v>0.704341954919444</v>
      </c>
      <c r="M884" s="18">
        <f ca="1">IF(L884&lt;=('Ejercicio 3 - TIR'!$D$18-'Ejercicio 3 - TIR'!$C$18)/('Ejercicio 3 - TIR'!$E$18-'Ejercicio 3 - TIR'!$C$18),'Ejercicio 3 - TIR'!$C$18+SQRT(('Ejercicio 3 - TIR'!$E$18-'Ejercicio 3 - TIR'!$C$18)*('Ejercicio 3 - TIR'!$D$18-'Ejercicio 3 - TIR'!$C$18)*L884),'Ejercicio 3 - TIR'!$E$18-SQRT(('Ejercicio 3 - TIR'!$E$18-'Ejercicio 3 - TIR'!$C$18)*('Ejercicio 3 - TIR'!$E$18-'Ejercicio 3 - TIR'!$D$18)*(1-L884)))</f>
        <v>40291.0347865968</v>
      </c>
      <c r="N884" s="17">
        <f ca="1" t="shared" ref="N884:R884" si="6568">RAND()</f>
        <v>0.38963966075286</v>
      </c>
      <c r="O884" s="18">
        <f ca="1">IF(N884&lt;=('Ejercicio 3 - TIR'!$D$18-'Ejercicio 3 - TIR'!$C$18)/('Ejercicio 3 - TIR'!$E$18-'Ejercicio 3 - TIR'!$C$18),'Ejercicio 3 - TIR'!$C$18+SQRT(('Ejercicio 3 - TIR'!$E$18-'Ejercicio 3 - TIR'!$C$18)*('Ejercicio 3 - TIR'!$D$18-'Ejercicio 3 - TIR'!$C$18)*N884),'Ejercicio 3 - TIR'!$E$18-SQRT(('Ejercicio 3 - TIR'!$E$18-'Ejercicio 3 - TIR'!$C$18)*('Ejercicio 3 - TIR'!$E$18-'Ejercicio 3 - TIR'!$D$18)*(1-N884)))</f>
        <v>37644.9950368152</v>
      </c>
      <c r="P884" s="17">
        <f ca="1" t="shared" si="6568"/>
        <v>0.264368170810661</v>
      </c>
      <c r="Q884" s="19">
        <f ca="1">IF(P884&lt;=('Ejercicio 3 - TIR'!$D$22-'Ejercicio 3 - TIR'!$C$22)/('Ejercicio 3 - TIR'!$E$22-'Ejercicio 3 - TIR'!$C$22),'Ejercicio 3 - TIR'!$C$22+SQRT(('Ejercicio 3 - TIR'!$E$22-'Ejercicio 3 - TIR'!$C$22)*('Ejercicio 3 - TIR'!$D$22-'Ejercicio 3 - TIR'!$C$22)*P884),'Ejercicio 3 - TIR'!$E$22-SQRT(('Ejercicio 3 - TIR'!$E$22-'Ejercicio 3 - TIR'!$C$22)*('Ejercicio 3 - TIR'!$E$22-'Ejercicio 3 - TIR'!$D$22)*(1-P884)))</f>
        <v>0.141814277605715</v>
      </c>
      <c r="R884" s="17">
        <f ca="1" t="shared" si="6568"/>
        <v>0.885247701310227</v>
      </c>
      <c r="S884" s="19">
        <f ca="1">IF(R884&lt;=('Ejercicio 3 - TIR'!$D$23-'Ejercicio 3 - TIR'!$C$23)/('Ejercicio 3 - TIR'!$E$23-'Ejercicio 3 - TIR'!$C$23),'Ejercicio 3 - TIR'!$C$23+SQRT(('Ejercicio 3 - TIR'!$E$23-'Ejercicio 3 - TIR'!$C$23)*('Ejercicio 3 - TIR'!$D$23-'Ejercicio 3 - TIR'!$C$23)*R884),'Ejercicio 3 - TIR'!$E$23-SQRT(('Ejercicio 3 - TIR'!$E$23-'Ejercicio 3 - TIR'!$C$23)*('Ejercicio 3 - TIR'!$E$23-'Ejercicio 3 - TIR'!$D$23)*(1-R884)))</f>
        <v>0.165628008570779</v>
      </c>
      <c r="T884" s="17">
        <f ca="1" t="shared" ref="T884:X884" si="6569">RAND()</f>
        <v>0.332774082035784</v>
      </c>
      <c r="U884" s="19">
        <f ca="1">IF(T884&lt;=('Ejercicio 3 - TIR'!$D$24-'Ejercicio 3 - TIR'!$C$24)/('Ejercicio 3 - TIR'!$E$24-'Ejercicio 3 - TIR'!$C$24),'Ejercicio 3 - TIR'!$C$24+SQRT(('Ejercicio 3 - TIR'!$E$24-'Ejercicio 3 - TIR'!$C$24)*('Ejercicio 3 - TIR'!$D$24-'Ejercicio 3 - TIR'!$C$24)*T884),'Ejercicio 3 - TIR'!$E$24-SQRT(('Ejercicio 3 - TIR'!$E$24-'Ejercicio 3 - TIR'!$C$24)*('Ejercicio 3 - TIR'!$E$24-'Ejercicio 3 - TIR'!$D$24)*(1-T884)))</f>
        <v>0.176435309195755</v>
      </c>
      <c r="V884" s="17">
        <f ca="1" t="shared" si="6569"/>
        <v>0.524429614159898</v>
      </c>
      <c r="W884" s="19">
        <f ca="1">IF(V884&lt;=('Ejercicio 3 - TIR'!$D$25-'Ejercicio 3 - TIR'!$C$25)/('Ejercicio 3 - TIR'!$E$25-'Ejercicio 3 - TIR'!$C$25),'Ejercicio 3 - TIR'!$C$25+SQRT(('Ejercicio 3 - TIR'!$E$25-'Ejercicio 3 - TIR'!$C$25)*('Ejercicio 3 - TIR'!$D$25-'Ejercicio 3 - TIR'!$C$25)*V884),'Ejercicio 3 - TIR'!$E$25-SQRT(('Ejercicio 3 - TIR'!$E$25-'Ejercicio 3 - TIR'!$C$25)*('Ejercicio 3 - TIR'!$E$25-'Ejercicio 3 - TIR'!$D$25)*(1-V884)))</f>
        <v>0.20920176044925</v>
      </c>
      <c r="X884" s="17">
        <f ca="1" t="shared" si="6569"/>
        <v>0.998139976865036</v>
      </c>
      <c r="Y884" s="19">
        <f ca="1">IF(X884&lt;=('Ejercicio 3 - TIR'!$D$26-'Ejercicio 3 - TIR'!$C$26)/('Ejercicio 3 - TIR'!$E$26-'Ejercicio 3 - TIR'!$C$26),'Ejercicio 3 - TIR'!$C$26+SQRT(('Ejercicio 3 - TIR'!$E$26-'Ejercicio 3 - TIR'!$C$26)*('Ejercicio 3 - TIR'!$D$26-'Ejercicio 3 - TIR'!$C$26)*X884),'Ejercicio 3 - TIR'!$E$26-SQRT(('Ejercicio 3 - TIR'!$E$26-'Ejercicio 3 - TIR'!$C$26)*('Ejercicio 3 - TIR'!$E$26-'Ejercicio 3 - TIR'!$D$26)*(1-X884)))</f>
        <v>0.276830753255298</v>
      </c>
      <c r="Z884" s="17">
        <f ca="1" t="shared" si="6192"/>
        <v>1.14181427760571</v>
      </c>
      <c r="AA884" s="17">
        <f ca="1" t="shared" si="6193"/>
        <v>1.33093070256323</v>
      </c>
      <c r="AB884" s="17">
        <f ca="1" t="shared" si="6194"/>
        <v>1.5657538725881</v>
      </c>
      <c r="AC884" s="17">
        <f ca="1" t="shared" si="6195"/>
        <v>1.89331233916376</v>
      </c>
      <c r="AD884" s="17">
        <f ca="1" t="shared" si="6196"/>
        <v>2.41743942016201</v>
      </c>
      <c r="AE884" s="16">
        <f ca="1" t="shared" si="6197"/>
        <v>3962.3903495892</v>
      </c>
      <c r="AF884" s="16">
        <f ca="1" t="shared" si="6198"/>
        <v>4618.67317237173</v>
      </c>
      <c r="AG884" s="16">
        <f ca="1" t="shared" si="6199"/>
        <v>5433.57020161328</v>
      </c>
      <c r="AH884" s="16">
        <f ca="1" t="shared" si="6200"/>
        <v>6570.28265331536</v>
      </c>
      <c r="AI884" s="16">
        <f ca="1" t="shared" si="6201"/>
        <v>8389.13894933288</v>
      </c>
      <c r="AJ884" s="18">
        <f ca="1" t="shared" si="6202"/>
        <v>36135.2695564727</v>
      </c>
      <c r="AK884" s="18">
        <f ca="1" t="shared" si="6203"/>
        <v>49513.1352071671</v>
      </c>
      <c r="AL884" s="18">
        <f ca="1" t="shared" si="6204"/>
        <v>64859.139378689</v>
      </c>
      <c r="AM884" s="18">
        <f ca="1" t="shared" si="6205"/>
        <v>76283.51331914</v>
      </c>
      <c r="AN884" s="18">
        <f ca="1" t="shared" si="6206"/>
        <v>91004.4949738004</v>
      </c>
      <c r="AO884" s="18">
        <f ca="1">C884/'Ejercicio 3 - TIR'!$D$7</f>
        <v>18439.476385916</v>
      </c>
      <c r="AP884" s="18">
        <f ca="1" t="shared" si="6207"/>
        <v>17695.7931705566</v>
      </c>
      <c r="AQ884" s="18">
        <f ca="1" t="shared" si="6208"/>
        <v>31073.6588212511</v>
      </c>
      <c r="AR884" s="18">
        <f ca="1" t="shared" si="6209"/>
        <v>46419.662992773</v>
      </c>
      <c r="AS884" s="18">
        <f ca="1" t="shared" si="6210"/>
        <v>57844.0369332239</v>
      </c>
      <c r="AT884" s="18">
        <f ca="1" t="shared" si="6211"/>
        <v>72565.0185878844</v>
      </c>
      <c r="AU884" s="18">
        <f ca="1">AP884*'Ejercicio 3 - TIR'!$D$5</f>
        <v>8847.89658527831</v>
      </c>
      <c r="AV884" s="18">
        <f ca="1">AQ884*'Ejercicio 3 - TIR'!$D$5</f>
        <v>15536.8294106256</v>
      </c>
      <c r="AW884" s="18">
        <f ca="1">AR884*'Ejercicio 3 - TIR'!$D$5</f>
        <v>23209.8314963865</v>
      </c>
      <c r="AX884" s="18">
        <f ca="1">AS884*'Ejercicio 3 - TIR'!$D$5</f>
        <v>28922.018466612</v>
      </c>
      <c r="AY884" s="18">
        <f ca="1">AT884*'Ejercicio 3 - TIR'!$D$5</f>
        <v>36282.5092939422</v>
      </c>
      <c r="AZ884" s="18">
        <f ca="1" t="shared" ref="AZ884:BD884" si="6570">AJ884-AU884-AE884</f>
        <v>23324.9826216051</v>
      </c>
      <c r="BA884" s="18">
        <f ca="1" t="shared" si="6570"/>
        <v>29357.6326241699</v>
      </c>
      <c r="BB884" s="18">
        <f ca="1" t="shared" si="6570"/>
        <v>36215.7376806892</v>
      </c>
      <c r="BC884" s="18">
        <f ca="1" t="shared" si="6570"/>
        <v>40791.2121992126</v>
      </c>
      <c r="BD884" s="18">
        <f ca="1" t="shared" si="6570"/>
        <v>46332.8467305254</v>
      </c>
      <c r="BE884" s="18">
        <f ca="1" t="shared" ref="BE884:BI884" si="6571">AZ884/Z884</f>
        <v>20428.0004892876</v>
      </c>
      <c r="BF884" s="18">
        <f ca="1" t="shared" si="6571"/>
        <v>22057.9723404308</v>
      </c>
      <c r="BG884" s="18">
        <f ca="1" t="shared" si="6571"/>
        <v>23129.9045876391</v>
      </c>
      <c r="BH884" s="18">
        <f ca="1" t="shared" si="6571"/>
        <v>21544.893230469</v>
      </c>
      <c r="BI884" s="18">
        <f ca="1" t="shared" si="6571"/>
        <v>19166.0838919472</v>
      </c>
      <c r="BJ884" s="18">
        <f ca="1" t="shared" si="6214"/>
        <v>67544.952390467</v>
      </c>
      <c r="BK884" s="18">
        <f ca="1" t="shared" si="6215"/>
        <v>44576.31710246</v>
      </c>
      <c r="BL884" s="18">
        <f ca="1" t="shared" si="6216"/>
        <v>112121.269492927</v>
      </c>
      <c r="BM884" s="18">
        <f ca="1">BK884*'Ejercicio 3 - TIR'!$D$5</f>
        <v>22288.15855123</v>
      </c>
      <c r="BN884" s="18">
        <f ca="1" t="shared" si="6217"/>
        <v>89833.110941697</v>
      </c>
      <c r="BO884" s="18">
        <f ca="1" t="shared" si="6218"/>
        <v>37160.4393444021</v>
      </c>
      <c r="BP884" s="18">
        <f ca="1" t="shared" si="6219"/>
        <v>-120138.083081024</v>
      </c>
      <c r="BQ884" s="18">
        <f ca="1" t="shared" ref="BQ884:BT884" si="6572">BE884</f>
        <v>20428.0004892876</v>
      </c>
      <c r="BR884" s="18">
        <f ca="1" t="shared" si="6572"/>
        <v>22057.9723404308</v>
      </c>
      <c r="BS884" s="18">
        <f ca="1" t="shared" si="6572"/>
        <v>23129.9045876391</v>
      </c>
      <c r="BT884" s="18">
        <f ca="1" t="shared" si="6572"/>
        <v>21544.893230469</v>
      </c>
      <c r="BU884" s="18">
        <f ca="1" t="shared" si="6221"/>
        <v>56326.5232363493</v>
      </c>
      <c r="BV884" s="20">
        <f ca="1" t="shared" si="6222"/>
        <v>5.29932992661304</v>
      </c>
    </row>
    <row r="885" ht="15" customHeight="1" spans="1:74">
      <c r="A885" s="16">
        <v>884</v>
      </c>
      <c r="B885" s="17">
        <f ca="1" t="shared" ref="B885:F885" si="6573">RAND()</f>
        <v>0.2147551931323</v>
      </c>
      <c r="C885" s="18">
        <f ca="1">IF(B885&lt;=('Ejercicio 3 - TIR'!$D$13-'Ejercicio 3 - TIR'!$C$13)/('Ejercicio 3 - TIR'!$E$13-'Ejercicio 3 - TIR'!$C$13),'Ejercicio 3 - TIR'!$C$13+SQRT(('Ejercicio 3 - TIR'!$E$13-'Ejercicio 3 - TIR'!$C$13)*('Ejercicio 3 - TIR'!$D$13-'Ejercicio 3 - TIR'!$C$13)*B885),'Ejercicio 3 - TIR'!$E$13-SQRT(('Ejercicio 3 - TIR'!$E$13-'Ejercicio 3 - TIR'!$C$13)*('Ejercicio 3 - TIR'!$E$13-'Ejercicio 3 - TIR'!$D$13)*(1-B885)))</f>
        <v>69268.3373510528</v>
      </c>
      <c r="D885" s="17">
        <f ca="1" t="shared" si="6573"/>
        <v>0.345304881681423</v>
      </c>
      <c r="E885" s="18">
        <f ca="1">IF(D885&lt;=('Ejercicio 3 - TIR'!$D$14-'Ejercicio 3 - TIR'!$C$14)/('Ejercicio 3 - TIR'!$E$14-'Ejercicio 3 - TIR'!$C$14),'Ejercicio 3 - TIR'!$C$14+SQRT(('Ejercicio 3 - TIR'!$E$14-'Ejercicio 3 - TIR'!$C$14)*('Ejercicio 3 - TIR'!$D$14-'Ejercicio 3 - TIR'!$C$14)*D885),'Ejercicio 3 - TIR'!$E$14-SQRT(('Ejercicio 3 - TIR'!$E$14-'Ejercicio 3 - TIR'!$C$14)*('Ejercicio 3 - TIR'!$E$14-'Ejercicio 3 - TIR'!$D$14)*(1-D885)))</f>
        <v>30090.193354672</v>
      </c>
      <c r="F885" s="17">
        <f ca="1" t="shared" si="6573"/>
        <v>0.65089904310678</v>
      </c>
      <c r="G885" s="18">
        <f ca="1">IF(F885&lt;=('Ejercicio 3 - TIR'!$D$18-'Ejercicio 3 - TIR'!$C$18)/('Ejercicio 3 - TIR'!$E$18-'Ejercicio 3 - TIR'!$C$18),'Ejercicio 3 - TIR'!$C$18+SQRT(('Ejercicio 3 - TIR'!$E$18-'Ejercicio 3 - TIR'!$C$18)*('Ejercicio 3 - TIR'!$D$18-'Ejercicio 3 - TIR'!$C$18)*F885),'Ejercicio 3 - TIR'!$E$18-SQRT(('Ejercicio 3 - TIR'!$E$18-'Ejercicio 3 - TIR'!$C$18)*('Ejercicio 3 - TIR'!$E$18-'Ejercicio 3 - TIR'!$D$18)*(1-F885)))</f>
        <v>39881.035192024</v>
      </c>
      <c r="H885" s="17">
        <f ca="1" t="shared" ref="H885:L885" si="6574">RAND()</f>
        <v>0.83535144100695</v>
      </c>
      <c r="I885" s="18">
        <f ca="1">IF(H885&lt;=('Ejercicio 3 - TIR'!$D$18-'Ejercicio 3 - TIR'!$C$18)/('Ejercicio 3 - TIR'!$E$18-'Ejercicio 3 - TIR'!$C$18),'Ejercicio 3 - TIR'!$C$18+SQRT(('Ejercicio 3 - TIR'!$E$18-'Ejercicio 3 - TIR'!$C$18)*('Ejercicio 3 - TIR'!$D$18-'Ejercicio 3 - TIR'!$C$18)*H885),'Ejercicio 3 - TIR'!$E$18-SQRT(('Ejercicio 3 - TIR'!$E$18-'Ejercicio 3 - TIR'!$C$18)*('Ejercicio 3 - TIR'!$E$18-'Ejercicio 3 - TIR'!$D$18)*(1-H885)))</f>
        <v>41485.9365508746</v>
      </c>
      <c r="J885" s="17">
        <f ca="1" t="shared" si="6574"/>
        <v>0.479632443647583</v>
      </c>
      <c r="K885" s="18">
        <f ca="1">IF(J885&lt;=('Ejercicio 3 - TIR'!$D$18-'Ejercicio 3 - TIR'!$C$18)/('Ejercicio 3 - TIR'!$E$18-'Ejercicio 3 - TIR'!$C$18),'Ejercicio 3 - TIR'!$C$18+SQRT(('Ejercicio 3 - TIR'!$E$18-'Ejercicio 3 - TIR'!$C$18)*('Ejercicio 3 - TIR'!$D$18-'Ejercicio 3 - TIR'!$C$18)*J885),'Ejercicio 3 - TIR'!$E$18-SQRT(('Ejercicio 3 - TIR'!$E$18-'Ejercicio 3 - TIR'!$C$18)*('Ejercicio 3 - TIR'!$E$18-'Ejercicio 3 - TIR'!$D$18)*(1-J885)))</f>
        <v>38482.0319822044</v>
      </c>
      <c r="L885" s="17">
        <f ca="1" t="shared" si="6574"/>
        <v>0.649526072414862</v>
      </c>
      <c r="M885" s="18">
        <f ca="1">IF(L885&lt;=('Ejercicio 3 - TIR'!$D$18-'Ejercicio 3 - TIR'!$C$18)/('Ejercicio 3 - TIR'!$E$18-'Ejercicio 3 - TIR'!$C$18),'Ejercicio 3 - TIR'!$C$18+SQRT(('Ejercicio 3 - TIR'!$E$18-'Ejercicio 3 - TIR'!$C$18)*('Ejercicio 3 - TIR'!$D$18-'Ejercicio 3 - TIR'!$C$18)*L885),'Ejercicio 3 - TIR'!$E$18-SQRT(('Ejercicio 3 - TIR'!$E$18-'Ejercicio 3 - TIR'!$C$18)*('Ejercicio 3 - TIR'!$E$18-'Ejercicio 3 - TIR'!$D$18)*(1-L885)))</f>
        <v>39870.6084342471</v>
      </c>
      <c r="N885" s="17">
        <f ca="1" t="shared" ref="N885:R885" si="6575">RAND()</f>
        <v>0.40160354303804</v>
      </c>
      <c r="O885" s="18">
        <f ca="1">IF(N885&lt;=('Ejercicio 3 - TIR'!$D$18-'Ejercicio 3 - TIR'!$C$18)/('Ejercicio 3 - TIR'!$E$18-'Ejercicio 3 - TIR'!$C$18),'Ejercicio 3 - TIR'!$C$18+SQRT(('Ejercicio 3 - TIR'!$E$18-'Ejercicio 3 - TIR'!$C$18)*('Ejercicio 3 - TIR'!$D$18-'Ejercicio 3 - TIR'!$C$18)*N885),'Ejercicio 3 - TIR'!$E$18-SQRT(('Ejercicio 3 - TIR'!$E$18-'Ejercicio 3 - TIR'!$C$18)*('Ejercicio 3 - TIR'!$E$18-'Ejercicio 3 - TIR'!$D$18)*(1-N885)))</f>
        <v>37761.4774016102</v>
      </c>
      <c r="P885" s="17">
        <f ca="1" t="shared" si="6575"/>
        <v>0.778094740609203</v>
      </c>
      <c r="Q885" s="19">
        <f ca="1">IF(P885&lt;=('Ejercicio 3 - TIR'!$D$22-'Ejercicio 3 - TIR'!$C$22)/('Ejercicio 3 - TIR'!$E$22-'Ejercicio 3 - TIR'!$C$22),'Ejercicio 3 - TIR'!$C$22+SQRT(('Ejercicio 3 - TIR'!$E$22-'Ejercicio 3 - TIR'!$C$22)*('Ejercicio 3 - TIR'!$D$22-'Ejercicio 3 - TIR'!$C$22)*P885),'Ejercicio 3 - TIR'!$E$22-SQRT(('Ejercicio 3 - TIR'!$E$22-'Ejercicio 3 - TIR'!$C$22)*('Ejercicio 3 - TIR'!$E$22-'Ejercicio 3 - TIR'!$D$22)*(1-P885)))</f>
        <v>0.160014268417107</v>
      </c>
      <c r="R885" s="17">
        <f ca="1" t="shared" si="6575"/>
        <v>0.650294665429819</v>
      </c>
      <c r="S885" s="19">
        <f ca="1">IF(R885&lt;=('Ejercicio 3 - TIR'!$D$23-'Ejercicio 3 - TIR'!$C$23)/('Ejercicio 3 - TIR'!$E$23-'Ejercicio 3 - TIR'!$C$23),'Ejercicio 3 - TIR'!$C$23+SQRT(('Ejercicio 3 - TIR'!$E$23-'Ejercicio 3 - TIR'!$C$23)*('Ejercicio 3 - TIR'!$D$23-'Ejercicio 3 - TIR'!$C$23)*R885),'Ejercicio 3 - TIR'!$E$23-SQRT(('Ejercicio 3 - TIR'!$E$23-'Ejercicio 3 - TIR'!$C$23)*('Ejercicio 3 - TIR'!$E$23-'Ejercicio 3 - TIR'!$D$23)*(1-R885)))</f>
        <v>0.154910767205306</v>
      </c>
      <c r="T885" s="17">
        <f ca="1" t="shared" ref="T885:X885" si="6576">RAND()</f>
        <v>0.967087327029431</v>
      </c>
      <c r="U885" s="19">
        <f ca="1">IF(T885&lt;=('Ejercicio 3 - TIR'!$D$24-'Ejercicio 3 - TIR'!$C$24)/('Ejercicio 3 - TIR'!$E$24-'Ejercicio 3 - TIR'!$C$24),'Ejercicio 3 - TIR'!$C$24+SQRT(('Ejercicio 3 - TIR'!$E$24-'Ejercicio 3 - TIR'!$C$24)*('Ejercicio 3 - TIR'!$D$24-'Ejercicio 3 - TIR'!$C$24)*T885),'Ejercicio 3 - TIR'!$E$24-SQRT(('Ejercicio 3 - TIR'!$E$24-'Ejercicio 3 - TIR'!$C$24)*('Ejercicio 3 - TIR'!$E$24-'Ejercicio 3 - TIR'!$D$24)*(1-T885)))</f>
        <v>0.210400235194673</v>
      </c>
      <c r="V885" s="17">
        <f ca="1" t="shared" si="6576"/>
        <v>0.0596699833313332</v>
      </c>
      <c r="W885" s="19">
        <f ca="1">IF(V885&lt;=('Ejercicio 3 - TIR'!$D$25-'Ejercicio 3 - TIR'!$C$25)/('Ejercicio 3 - TIR'!$E$25-'Ejercicio 3 - TIR'!$C$25),'Ejercicio 3 - TIR'!$C$25+SQRT(('Ejercicio 3 - TIR'!$E$25-'Ejercicio 3 - TIR'!$C$25)*('Ejercicio 3 - TIR'!$D$25-'Ejercicio 3 - TIR'!$C$25)*V885),'Ejercicio 3 - TIR'!$E$25-SQRT(('Ejercicio 3 - TIR'!$E$25-'Ejercicio 3 - TIR'!$C$25)*('Ejercicio 3 - TIR'!$E$25-'Ejercicio 3 - TIR'!$D$25)*(1-V885)))</f>
        <v>0.189139911195623</v>
      </c>
      <c r="X885" s="17">
        <f ca="1" t="shared" si="6576"/>
        <v>0.706220292092754</v>
      </c>
      <c r="Y885" s="19">
        <f ca="1">IF(X885&lt;=('Ejercicio 3 - TIR'!$D$26-'Ejercicio 3 - TIR'!$C$26)/('Ejercicio 3 - TIR'!$E$26-'Ejercicio 3 - TIR'!$C$26),'Ejercicio 3 - TIR'!$C$26+SQRT(('Ejercicio 3 - TIR'!$E$26-'Ejercicio 3 - TIR'!$C$26)*('Ejercicio 3 - TIR'!$D$26-'Ejercicio 3 - TIR'!$C$26)*X885),'Ejercicio 3 - TIR'!$E$26-SQRT(('Ejercicio 3 - TIR'!$E$26-'Ejercicio 3 - TIR'!$C$26)*('Ejercicio 3 - TIR'!$E$26-'Ejercicio 3 - TIR'!$D$26)*(1-X885)))</f>
        <v>0.240170231952733</v>
      </c>
      <c r="Z885" s="17">
        <f ca="1" t="shared" si="6192"/>
        <v>1.16001426841711</v>
      </c>
      <c r="AA885" s="17">
        <f ca="1" t="shared" si="6193"/>
        <v>1.3397129687067</v>
      </c>
      <c r="AB885" s="17">
        <f ca="1" t="shared" si="6194"/>
        <v>1.62158889241595</v>
      </c>
      <c r="AC885" s="17">
        <f ca="1" t="shared" si="6195"/>
        <v>1.92829607152331</v>
      </c>
      <c r="AD885" s="17">
        <f ca="1" t="shared" si="6196"/>
        <v>2.3914153862946</v>
      </c>
      <c r="AE885" s="16">
        <f ca="1" t="shared" si="6197"/>
        <v>4814.86027617715</v>
      </c>
      <c r="AF885" s="16">
        <f ca="1" t="shared" si="6198"/>
        <v>5560.7339755461</v>
      </c>
      <c r="AG885" s="16">
        <f ca="1" t="shared" si="6199"/>
        <v>6730.71371185601</v>
      </c>
      <c r="AH885" s="16">
        <f ca="1" t="shared" si="6200"/>
        <v>8003.76030559962</v>
      </c>
      <c r="AI885" s="16">
        <f ca="1" t="shared" si="6201"/>
        <v>9926.02527468955</v>
      </c>
      <c r="AJ885" s="18">
        <f ca="1" t="shared" si="6202"/>
        <v>46262.5698619926</v>
      </c>
      <c r="AK885" s="18">
        <f ca="1" t="shared" si="6203"/>
        <v>55579.2472161502</v>
      </c>
      <c r="AL885" s="18">
        <f ca="1" t="shared" si="6204"/>
        <v>62402.0356199378</v>
      </c>
      <c r="AM885" s="18">
        <f ca="1" t="shared" si="6205"/>
        <v>76882.3376130027</v>
      </c>
      <c r="AN885" s="18">
        <f ca="1" t="shared" si="6206"/>
        <v>90303.3780674266</v>
      </c>
      <c r="AO885" s="18">
        <f ca="1">C885/'Ejercicio 3 - TIR'!$D$7</f>
        <v>13853.6674702106</v>
      </c>
      <c r="AP885" s="18">
        <f ca="1" t="shared" si="6207"/>
        <v>32408.9023917821</v>
      </c>
      <c r="AQ885" s="18">
        <f ca="1" t="shared" si="6208"/>
        <v>41725.5797459397</v>
      </c>
      <c r="AR885" s="18">
        <f ca="1" t="shared" si="6209"/>
        <v>48548.3681497273</v>
      </c>
      <c r="AS885" s="18">
        <f ca="1" t="shared" si="6210"/>
        <v>63028.6701427922</v>
      </c>
      <c r="AT885" s="18">
        <f ca="1" t="shared" si="6211"/>
        <v>76449.7105972161</v>
      </c>
      <c r="AU885" s="18">
        <f ca="1">AP885*'Ejercicio 3 - TIR'!$D$5</f>
        <v>16204.451195891</v>
      </c>
      <c r="AV885" s="18">
        <f ca="1">AQ885*'Ejercicio 3 - TIR'!$D$5</f>
        <v>20862.7898729698</v>
      </c>
      <c r="AW885" s="18">
        <f ca="1">AR885*'Ejercicio 3 - TIR'!$D$5</f>
        <v>24274.1840748636</v>
      </c>
      <c r="AX885" s="18">
        <f ca="1">AS885*'Ejercicio 3 - TIR'!$D$5</f>
        <v>31514.3350713961</v>
      </c>
      <c r="AY885" s="18">
        <f ca="1">AT885*'Ejercicio 3 - TIR'!$D$5</f>
        <v>38224.855298608</v>
      </c>
      <c r="AZ885" s="18">
        <f ca="1" t="shared" ref="AZ885:BD885" si="6577">AJ885-AU885-AE885</f>
        <v>25243.2583899244</v>
      </c>
      <c r="BA885" s="18">
        <f ca="1" t="shared" si="6577"/>
        <v>29155.7233676343</v>
      </c>
      <c r="BB885" s="18">
        <f ca="1" t="shared" si="6577"/>
        <v>31397.1378332182</v>
      </c>
      <c r="BC885" s="18">
        <f ca="1" t="shared" si="6577"/>
        <v>37364.242236007</v>
      </c>
      <c r="BD885" s="18">
        <f ca="1" t="shared" si="6577"/>
        <v>42152.497494129</v>
      </c>
      <c r="BE885" s="18">
        <f ca="1" t="shared" ref="BE885:BI885" si="6578">AZ885/Z885</f>
        <v>21761.1619763695</v>
      </c>
      <c r="BF885" s="18">
        <f ca="1" t="shared" si="6578"/>
        <v>21762.6641293022</v>
      </c>
      <c r="BG885" s="18">
        <f ca="1" t="shared" si="6578"/>
        <v>19361.9591131022</v>
      </c>
      <c r="BH885" s="18">
        <f ca="1" t="shared" si="6578"/>
        <v>19376.8181078594</v>
      </c>
      <c r="BI885" s="18">
        <f ca="1" t="shared" si="6578"/>
        <v>17626.5895652041</v>
      </c>
      <c r="BJ885" s="18">
        <f ca="1" t="shared" si="6214"/>
        <v>71958.1513649423</v>
      </c>
      <c r="BK885" s="18">
        <f ca="1" t="shared" si="6215"/>
        <v>33129.8735448706</v>
      </c>
      <c r="BL885" s="18">
        <f ca="1" t="shared" si="6216"/>
        <v>105088.024909813</v>
      </c>
      <c r="BM885" s="18">
        <f ca="1">BK885*'Ejercicio 3 - TIR'!$D$5</f>
        <v>16564.9367724353</v>
      </c>
      <c r="BN885" s="18">
        <f ca="1" t="shared" si="6217"/>
        <v>88523.0881373776</v>
      </c>
      <c r="BO885" s="18">
        <f ca="1" t="shared" si="6218"/>
        <v>37017.0270897773</v>
      </c>
      <c r="BP885" s="18">
        <f ca="1" t="shared" si="6219"/>
        <v>-99358.5307057248</v>
      </c>
      <c r="BQ885" s="18">
        <f ca="1" t="shared" ref="BQ885:BT885" si="6579">BE885</f>
        <v>21761.1619763695</v>
      </c>
      <c r="BR885" s="18">
        <f ca="1" t="shared" si="6579"/>
        <v>21762.6641293022</v>
      </c>
      <c r="BS885" s="18">
        <f ca="1" t="shared" si="6579"/>
        <v>19361.9591131022</v>
      </c>
      <c r="BT885" s="18">
        <f ca="1" t="shared" si="6579"/>
        <v>19376.8181078594</v>
      </c>
      <c r="BU885" s="18">
        <f ca="1" t="shared" si="6221"/>
        <v>54643.6166549814</v>
      </c>
      <c r="BV885" s="20">
        <f ca="1" t="shared" si="6222"/>
        <v>10.0413620670897</v>
      </c>
    </row>
    <row r="886" ht="15" customHeight="1" spans="1:74">
      <c r="A886" s="16">
        <v>885</v>
      </c>
      <c r="B886" s="17">
        <f ca="1" t="shared" ref="B886:F886" si="6580">RAND()</f>
        <v>0.67269012526392</v>
      </c>
      <c r="C886" s="18">
        <f ca="1">IF(B886&lt;=('Ejercicio 3 - TIR'!$D$13-'Ejercicio 3 - TIR'!$C$13)/('Ejercicio 3 - TIR'!$E$13-'Ejercicio 3 - TIR'!$C$13),'Ejercicio 3 - TIR'!$C$13+SQRT(('Ejercicio 3 - TIR'!$E$13-'Ejercicio 3 - TIR'!$C$13)*('Ejercicio 3 - TIR'!$D$13-'Ejercicio 3 - TIR'!$C$13)*B886),'Ejercicio 3 - TIR'!$E$13-SQRT(('Ejercicio 3 - TIR'!$E$13-'Ejercicio 3 - TIR'!$C$13)*('Ejercicio 3 - TIR'!$E$13-'Ejercicio 3 - TIR'!$D$13)*(1-B886)))</f>
        <v>80181.5275643329</v>
      </c>
      <c r="D886" s="17">
        <f ca="1" t="shared" si="6580"/>
        <v>0.923437006602115</v>
      </c>
      <c r="E886" s="18">
        <f ca="1">IF(D886&lt;=('Ejercicio 3 - TIR'!$D$14-'Ejercicio 3 - TIR'!$C$14)/('Ejercicio 3 - TIR'!$E$14-'Ejercicio 3 - TIR'!$C$14),'Ejercicio 3 - TIR'!$C$14+SQRT(('Ejercicio 3 - TIR'!$E$14-'Ejercicio 3 - TIR'!$C$14)*('Ejercicio 3 - TIR'!$D$14-'Ejercicio 3 - TIR'!$C$14)*D886),'Ejercicio 3 - TIR'!$E$14-SQRT(('Ejercicio 3 - TIR'!$E$14-'Ejercicio 3 - TIR'!$C$14)*('Ejercicio 3 - TIR'!$E$14-'Ejercicio 3 - TIR'!$D$14)*(1-D886)))</f>
        <v>36611.128652533</v>
      </c>
      <c r="F886" s="17">
        <f ca="1" t="shared" si="6580"/>
        <v>0.895341731245675</v>
      </c>
      <c r="G886" s="18">
        <f ca="1">IF(F886&lt;=('Ejercicio 3 - TIR'!$D$18-'Ejercicio 3 - TIR'!$C$18)/('Ejercicio 3 - TIR'!$E$18-'Ejercicio 3 - TIR'!$C$18),'Ejercicio 3 - TIR'!$C$18+SQRT(('Ejercicio 3 - TIR'!$E$18-'Ejercicio 3 - TIR'!$C$18)*('Ejercicio 3 - TIR'!$D$18-'Ejercicio 3 - TIR'!$C$18)*F886),'Ejercicio 3 - TIR'!$E$18-SQRT(('Ejercicio 3 - TIR'!$E$18-'Ejercicio 3 - TIR'!$C$18)*('Ejercicio 3 - TIR'!$E$18-'Ejercicio 3 - TIR'!$D$18)*(1-F886)))</f>
        <v>42198.3272574095</v>
      </c>
      <c r="H886" s="17">
        <f ca="1" t="shared" ref="H886:L886" si="6581">RAND()</f>
        <v>0.81890472105935</v>
      </c>
      <c r="I886" s="18">
        <f ca="1">IF(H886&lt;=('Ejercicio 3 - TIR'!$D$18-'Ejercicio 3 - TIR'!$C$18)/('Ejercicio 3 - TIR'!$E$18-'Ejercicio 3 - TIR'!$C$18),'Ejercicio 3 - TIR'!$C$18+SQRT(('Ejercicio 3 - TIR'!$E$18-'Ejercicio 3 - TIR'!$C$18)*('Ejercicio 3 - TIR'!$D$18-'Ejercicio 3 - TIR'!$C$18)*H886),'Ejercicio 3 - TIR'!$E$18-SQRT(('Ejercicio 3 - TIR'!$E$18-'Ejercicio 3 - TIR'!$C$18)*('Ejercicio 3 - TIR'!$E$18-'Ejercicio 3 - TIR'!$D$18)*(1-H886)))</f>
        <v>41314.6036955914</v>
      </c>
      <c r="J886" s="17">
        <f ca="1" t="shared" si="6581"/>
        <v>0.16601272981736</v>
      </c>
      <c r="K886" s="18">
        <f ca="1">IF(J886&lt;=('Ejercicio 3 - TIR'!$D$18-'Ejercicio 3 - TIR'!$C$18)/('Ejercicio 3 - TIR'!$E$18-'Ejercicio 3 - TIR'!$C$18),'Ejercicio 3 - TIR'!$C$18+SQRT(('Ejercicio 3 - TIR'!$E$18-'Ejercicio 3 - TIR'!$C$18)*('Ejercicio 3 - TIR'!$D$18-'Ejercicio 3 - TIR'!$C$18)*J886),'Ejercicio 3 - TIR'!$E$18-SQRT(('Ejercicio 3 - TIR'!$E$18-'Ejercicio 3 - TIR'!$C$18)*('Ejercicio 3 - TIR'!$E$18-'Ejercicio 3 - TIR'!$D$18)*(1-J886)))</f>
        <v>34990.1813065864</v>
      </c>
      <c r="L886" s="17">
        <f ca="1" t="shared" si="6581"/>
        <v>0.0260574486001675</v>
      </c>
      <c r="M886" s="18">
        <f ca="1">IF(L886&lt;=('Ejercicio 3 - TIR'!$D$18-'Ejercicio 3 - TIR'!$C$18)/('Ejercicio 3 - TIR'!$E$18-'Ejercicio 3 - TIR'!$C$18),'Ejercicio 3 - TIR'!$C$18+SQRT(('Ejercicio 3 - TIR'!$E$18-'Ejercicio 3 - TIR'!$C$18)*('Ejercicio 3 - TIR'!$D$18-'Ejercicio 3 - TIR'!$C$18)*L886),'Ejercicio 3 - TIR'!$E$18-SQRT(('Ejercicio 3 - TIR'!$E$18-'Ejercicio 3 - TIR'!$C$18)*('Ejercicio 3 - TIR'!$E$18-'Ejercicio 3 - TIR'!$D$18)*(1-L886)))</f>
        <v>31977.0223291671</v>
      </c>
      <c r="N886" s="17">
        <f ca="1" t="shared" ref="N886:R886" si="6582">RAND()</f>
        <v>0.110456539953904</v>
      </c>
      <c r="O886" s="18">
        <f ca="1">IF(N886&lt;=('Ejercicio 3 - TIR'!$D$18-'Ejercicio 3 - TIR'!$C$18)/('Ejercicio 3 - TIR'!$E$18-'Ejercicio 3 - TIR'!$C$18),'Ejercicio 3 - TIR'!$C$18+SQRT(('Ejercicio 3 - TIR'!$E$18-'Ejercicio 3 - TIR'!$C$18)*('Ejercicio 3 - TIR'!$D$18-'Ejercicio 3 - TIR'!$C$18)*N886),'Ejercicio 3 - TIR'!$E$18-SQRT(('Ejercicio 3 - TIR'!$E$18-'Ejercicio 3 - TIR'!$C$18)*('Ejercicio 3 - TIR'!$E$18-'Ejercicio 3 - TIR'!$D$18)*(1-N886)))</f>
        <v>34070.4399016673</v>
      </c>
      <c r="P886" s="17">
        <f ca="1" t="shared" si="6582"/>
        <v>0.997896100574931</v>
      </c>
      <c r="Q886" s="19">
        <f ca="1">IF(P886&lt;=('Ejercicio 3 - TIR'!$D$22-'Ejercicio 3 - TIR'!$C$22)/('Ejercicio 3 - TIR'!$E$22-'Ejercicio 3 - TIR'!$C$22),'Ejercicio 3 - TIR'!$C$22+SQRT(('Ejercicio 3 - TIR'!$E$22-'Ejercicio 3 - TIR'!$C$22)*('Ejercicio 3 - TIR'!$D$22-'Ejercicio 3 - TIR'!$C$22)*P886),'Ejercicio 3 - TIR'!$E$22-SQRT(('Ejercicio 3 - TIR'!$E$22-'Ejercicio 3 - TIR'!$C$22)*('Ejercicio 3 - TIR'!$E$22-'Ejercicio 3 - TIR'!$D$22)*(1-P886)))</f>
        <v>0.178053973544598</v>
      </c>
      <c r="R886" s="17">
        <f ca="1" t="shared" si="6582"/>
        <v>0.741088335406009</v>
      </c>
      <c r="S886" s="19">
        <f ca="1">IF(R886&lt;=('Ejercicio 3 - TIR'!$D$23-'Ejercicio 3 - TIR'!$C$23)/('Ejercicio 3 - TIR'!$E$23-'Ejercicio 3 - TIR'!$C$23),'Ejercicio 3 - TIR'!$C$23+SQRT(('Ejercicio 3 - TIR'!$E$23-'Ejercicio 3 - TIR'!$C$23)*('Ejercicio 3 - TIR'!$D$23-'Ejercicio 3 - TIR'!$C$23)*R886),'Ejercicio 3 - TIR'!$E$23-SQRT(('Ejercicio 3 - TIR'!$E$23-'Ejercicio 3 - TIR'!$C$23)*('Ejercicio 3 - TIR'!$E$23-'Ejercicio 3 - TIR'!$D$23)*(1-R886)))</f>
        <v>0.158412017318212</v>
      </c>
      <c r="T886" s="17">
        <f ca="1" t="shared" ref="T886:X886" si="6583">RAND()</f>
        <v>0.96706501350785</v>
      </c>
      <c r="U886" s="19">
        <f ca="1">IF(T886&lt;=('Ejercicio 3 - TIR'!$D$24-'Ejercicio 3 - TIR'!$C$24)/('Ejercicio 3 - TIR'!$E$24-'Ejercicio 3 - TIR'!$C$24),'Ejercicio 3 - TIR'!$C$24+SQRT(('Ejercicio 3 - TIR'!$E$24-'Ejercicio 3 - TIR'!$C$24)*('Ejercicio 3 - TIR'!$D$24-'Ejercicio 3 - TIR'!$C$24)*T886),'Ejercicio 3 - TIR'!$E$24-SQRT(('Ejercicio 3 - TIR'!$E$24-'Ejercicio 3 - TIR'!$C$24)*('Ejercicio 3 - TIR'!$E$24-'Ejercicio 3 - TIR'!$D$24)*(1-T886)))</f>
        <v>0.210396981611076</v>
      </c>
      <c r="V886" s="17">
        <f ca="1" t="shared" si="6583"/>
        <v>0.533941062923405</v>
      </c>
      <c r="W886" s="19">
        <f ca="1">IF(V886&lt;=('Ejercicio 3 - TIR'!$D$25-'Ejercicio 3 - TIR'!$C$25)/('Ejercicio 3 - TIR'!$E$25-'Ejercicio 3 - TIR'!$C$25),'Ejercicio 3 - TIR'!$C$25+SQRT(('Ejercicio 3 - TIR'!$E$25-'Ejercicio 3 - TIR'!$C$25)*('Ejercicio 3 - TIR'!$D$25-'Ejercicio 3 - TIR'!$C$25)*V886),'Ejercicio 3 - TIR'!$E$25-SQRT(('Ejercicio 3 - TIR'!$E$25-'Ejercicio 3 - TIR'!$C$25)*('Ejercicio 3 - TIR'!$E$25-'Ejercicio 3 - TIR'!$D$25)*(1-V886)))</f>
        <v>0.209611805193001</v>
      </c>
      <c r="X886" s="17">
        <f ca="1" t="shared" si="6583"/>
        <v>0.403209402063309</v>
      </c>
      <c r="Y886" s="19">
        <f ca="1">IF(X886&lt;=('Ejercicio 3 - TIR'!$D$26-'Ejercicio 3 - TIR'!$C$26)/('Ejercicio 3 - TIR'!$E$26-'Ejercicio 3 - TIR'!$C$26),'Ejercicio 3 - TIR'!$C$26+SQRT(('Ejercicio 3 - TIR'!$E$26-'Ejercicio 3 - TIR'!$C$26)*('Ejercicio 3 - TIR'!$D$26-'Ejercicio 3 - TIR'!$C$26)*X886),'Ejercicio 3 - TIR'!$E$26-SQRT(('Ejercicio 3 - TIR'!$E$26-'Ejercicio 3 - TIR'!$C$26)*('Ejercicio 3 - TIR'!$E$26-'Ejercicio 3 - TIR'!$D$26)*(1-X886)))</f>
        <v>0.223231441546767</v>
      </c>
      <c r="Z886" s="17">
        <f ca="1" t="shared" si="6192"/>
        <v>1.1780539735446</v>
      </c>
      <c r="AA886" s="17">
        <f ca="1" t="shared" si="6193"/>
        <v>1.36467188000353</v>
      </c>
      <c r="AB886" s="17">
        <f ca="1" t="shared" si="6194"/>
        <v>1.65179472444579</v>
      </c>
      <c r="AC886" s="17">
        <f ca="1" t="shared" si="6195"/>
        <v>1.99803039844515</v>
      </c>
      <c r="AD886" s="17">
        <f ca="1" t="shared" si="6196"/>
        <v>2.44405360454432</v>
      </c>
      <c r="AE886" s="16">
        <f ca="1" t="shared" si="6197"/>
        <v>6518.75693253598</v>
      </c>
      <c r="AF886" s="16">
        <f ca="1" t="shared" si="6198"/>
        <v>7551.40636862609</v>
      </c>
      <c r="AG886" s="16">
        <f ca="1" t="shared" si="6199"/>
        <v>9140.19947550367</v>
      </c>
      <c r="AH886" s="16">
        <f ca="1" t="shared" si="6200"/>
        <v>11056.0931873881</v>
      </c>
      <c r="AI886" s="16">
        <f ca="1" t="shared" si="6201"/>
        <v>13524.1608074842</v>
      </c>
      <c r="AJ886" s="18">
        <f ca="1" t="shared" si="6202"/>
        <v>49711.9071025266</v>
      </c>
      <c r="AK886" s="18">
        <f ca="1" t="shared" si="6203"/>
        <v>56380.8778968636</v>
      </c>
      <c r="AL886" s="18">
        <f ca="1" t="shared" si="6204"/>
        <v>57796.596889621</v>
      </c>
      <c r="AM886" s="18">
        <f ca="1" t="shared" si="6205"/>
        <v>63891.062665435</v>
      </c>
      <c r="AN886" s="18">
        <f ca="1" t="shared" si="6206"/>
        <v>83269.9814500806</v>
      </c>
      <c r="AO886" s="18">
        <f ca="1">C886/'Ejercicio 3 - TIR'!$D$7</f>
        <v>16036.3055128666</v>
      </c>
      <c r="AP886" s="18">
        <f ca="1" t="shared" si="6207"/>
        <v>33675.60158966</v>
      </c>
      <c r="AQ886" s="18">
        <f ca="1" t="shared" si="6208"/>
        <v>40344.572383997</v>
      </c>
      <c r="AR886" s="18">
        <f ca="1" t="shared" si="6209"/>
        <v>41760.2913767544</v>
      </c>
      <c r="AS886" s="18">
        <f ca="1" t="shared" si="6210"/>
        <v>47854.7571525684</v>
      </c>
      <c r="AT886" s="18">
        <f ca="1" t="shared" si="6211"/>
        <v>67233.675937214</v>
      </c>
      <c r="AU886" s="18">
        <f ca="1">AP886*'Ejercicio 3 - TIR'!$D$5</f>
        <v>16837.80079483</v>
      </c>
      <c r="AV886" s="18">
        <f ca="1">AQ886*'Ejercicio 3 - TIR'!$D$5</f>
        <v>20172.2861919985</v>
      </c>
      <c r="AW886" s="18">
        <f ca="1">AR886*'Ejercicio 3 - TIR'!$D$5</f>
        <v>20880.1456883772</v>
      </c>
      <c r="AX886" s="18">
        <f ca="1">AS886*'Ejercicio 3 - TIR'!$D$5</f>
        <v>23927.3785762842</v>
      </c>
      <c r="AY886" s="18">
        <f ca="1">AT886*'Ejercicio 3 - TIR'!$D$5</f>
        <v>33616.837968607</v>
      </c>
      <c r="AZ886" s="18">
        <f ca="1" t="shared" ref="AZ886:BD886" si="6584">AJ886-AU886-AE886</f>
        <v>26355.3493751606</v>
      </c>
      <c r="BA886" s="18">
        <f ca="1" t="shared" si="6584"/>
        <v>28657.185336239</v>
      </c>
      <c r="BB886" s="18">
        <f ca="1" t="shared" si="6584"/>
        <v>27776.2517257401</v>
      </c>
      <c r="BC886" s="18">
        <f ca="1" t="shared" si="6584"/>
        <v>28907.5909017627</v>
      </c>
      <c r="BD886" s="18">
        <f ca="1" t="shared" si="6584"/>
        <v>36128.9826739894</v>
      </c>
      <c r="BE886" s="18">
        <f ca="1" t="shared" ref="BE886:BI886" si="6585">AZ886/Z886</f>
        <v>22371.9370818479</v>
      </c>
      <c r="BF886" s="18">
        <f ca="1" t="shared" si="6585"/>
        <v>20999.3228087654</v>
      </c>
      <c r="BG886" s="18">
        <f ca="1" t="shared" si="6585"/>
        <v>16815.8012098384</v>
      </c>
      <c r="BH886" s="18">
        <f ca="1" t="shared" si="6585"/>
        <v>14468.043591458</v>
      </c>
      <c r="BI886" s="18">
        <f ca="1" t="shared" si="6585"/>
        <v>14782.401910831</v>
      </c>
      <c r="BJ886" s="18">
        <f ca="1" t="shared" si="6214"/>
        <v>89479.5609496591</v>
      </c>
      <c r="BK886" s="18">
        <f ca="1" t="shared" si="6215"/>
        <v>39193.5902922955</v>
      </c>
      <c r="BL886" s="18">
        <f ca="1" t="shared" si="6216"/>
        <v>128673.151241955</v>
      </c>
      <c r="BM886" s="18">
        <f ca="1">BK886*'Ejercicio 3 - TIR'!$D$5</f>
        <v>19596.7951461477</v>
      </c>
      <c r="BN886" s="18">
        <f ca="1" t="shared" si="6217"/>
        <v>109076.356095807</v>
      </c>
      <c r="BO886" s="18">
        <f ca="1" t="shared" si="6218"/>
        <v>44629.2814089663</v>
      </c>
      <c r="BP886" s="18">
        <f ca="1" t="shared" si="6219"/>
        <v>-116792.656216866</v>
      </c>
      <c r="BQ886" s="18">
        <f ca="1" t="shared" ref="BQ886:BT886" si="6586">BE886</f>
        <v>22371.9370818479</v>
      </c>
      <c r="BR886" s="18">
        <f ca="1" t="shared" si="6586"/>
        <v>20999.3228087654</v>
      </c>
      <c r="BS886" s="18">
        <f ca="1" t="shared" si="6586"/>
        <v>16815.8012098384</v>
      </c>
      <c r="BT886" s="18">
        <f ca="1" t="shared" si="6586"/>
        <v>14468.043591458</v>
      </c>
      <c r="BU886" s="18">
        <f ca="1" t="shared" si="6221"/>
        <v>59411.6833197974</v>
      </c>
      <c r="BV886" s="20">
        <f ca="1" t="shared" si="6222"/>
        <v>4.07379661913405</v>
      </c>
    </row>
    <row r="887" ht="15" customHeight="1" spans="1:74">
      <c r="A887" s="16">
        <v>886</v>
      </c>
      <c r="B887" s="17">
        <f ca="1" t="shared" ref="B887:F887" si="6587">RAND()</f>
        <v>0.483270518446752</v>
      </c>
      <c r="C887" s="18">
        <f ca="1">IF(B887&lt;=('Ejercicio 3 - TIR'!$D$13-'Ejercicio 3 - TIR'!$C$13)/('Ejercicio 3 - TIR'!$E$13-'Ejercicio 3 - TIR'!$C$13),'Ejercicio 3 - TIR'!$C$13+SQRT(('Ejercicio 3 - TIR'!$E$13-'Ejercicio 3 - TIR'!$C$13)*('Ejercicio 3 - TIR'!$D$13-'Ejercicio 3 - TIR'!$C$13)*B887),'Ejercicio 3 - TIR'!$E$13-SQRT(('Ejercicio 3 - TIR'!$E$13-'Ejercicio 3 - TIR'!$C$13)*('Ejercicio 3 - TIR'!$E$13-'Ejercicio 3 - TIR'!$D$13)*(1-B887)))</f>
        <v>75098.6872260939</v>
      </c>
      <c r="D887" s="17">
        <f ca="1" t="shared" si="6587"/>
        <v>0.463926540801803</v>
      </c>
      <c r="E887" s="18">
        <f ca="1">IF(D887&lt;=('Ejercicio 3 - TIR'!$D$14-'Ejercicio 3 - TIR'!$C$14)/('Ejercicio 3 - TIR'!$E$14-'Ejercicio 3 - TIR'!$C$14),'Ejercicio 3 - TIR'!$C$14+SQRT(('Ejercicio 3 - TIR'!$E$14-'Ejercicio 3 - TIR'!$C$14)*('Ejercicio 3 - TIR'!$D$14-'Ejercicio 3 - TIR'!$C$14)*D887),'Ejercicio 3 - TIR'!$E$14-SQRT(('Ejercicio 3 - TIR'!$E$14-'Ejercicio 3 - TIR'!$C$14)*('Ejercicio 3 - TIR'!$E$14-'Ejercicio 3 - TIR'!$D$14)*(1-D887)))</f>
        <v>31032.7808725486</v>
      </c>
      <c r="F887" s="17">
        <f ca="1" t="shared" si="6587"/>
        <v>0.0381385819211371</v>
      </c>
      <c r="G887" s="18">
        <f ca="1">IF(F887&lt;=('Ejercicio 3 - TIR'!$D$18-'Ejercicio 3 - TIR'!$C$18)/('Ejercicio 3 - TIR'!$E$18-'Ejercicio 3 - TIR'!$C$18),'Ejercicio 3 - TIR'!$C$18+SQRT(('Ejercicio 3 - TIR'!$E$18-'Ejercicio 3 - TIR'!$C$18)*('Ejercicio 3 - TIR'!$D$18-'Ejercicio 3 - TIR'!$C$18)*F887),'Ejercicio 3 - TIR'!$E$18-SQRT(('Ejercicio 3 - TIR'!$E$18-'Ejercicio 3 - TIR'!$C$18)*('Ejercicio 3 - TIR'!$E$18-'Ejercicio 3 - TIR'!$D$18)*(1-F887)))</f>
        <v>32391.8167338177</v>
      </c>
      <c r="H887" s="17">
        <f ca="1" t="shared" ref="H887:L887" si="6588">RAND()</f>
        <v>0.182921360996411</v>
      </c>
      <c r="I887" s="18">
        <f ca="1">IF(H887&lt;=('Ejercicio 3 - TIR'!$D$18-'Ejercicio 3 - TIR'!$C$18)/('Ejercicio 3 - TIR'!$E$18-'Ejercicio 3 - TIR'!$C$18),'Ejercicio 3 - TIR'!$C$18+SQRT(('Ejercicio 3 - TIR'!$E$18-'Ejercicio 3 - TIR'!$C$18)*('Ejercicio 3 - TIR'!$D$18-'Ejercicio 3 - TIR'!$C$18)*H887),'Ejercicio 3 - TIR'!$E$18-SQRT(('Ejercicio 3 - TIR'!$E$18-'Ejercicio 3 - TIR'!$C$18)*('Ejercicio 3 - TIR'!$E$18-'Ejercicio 3 - TIR'!$D$18)*(1-H887)))</f>
        <v>35238.1489239484</v>
      </c>
      <c r="J887" s="17">
        <f ca="1" t="shared" si="6588"/>
        <v>0.940190196796722</v>
      </c>
      <c r="K887" s="18">
        <f ca="1">IF(J887&lt;=('Ejercicio 3 - TIR'!$D$18-'Ejercicio 3 - TIR'!$C$18)/('Ejercicio 3 - TIR'!$E$18-'Ejercicio 3 - TIR'!$C$18),'Ejercicio 3 - TIR'!$C$18+SQRT(('Ejercicio 3 - TIR'!$E$18-'Ejercicio 3 - TIR'!$C$18)*('Ejercicio 3 - TIR'!$D$18-'Ejercicio 3 - TIR'!$C$18)*J887),'Ejercicio 3 - TIR'!$E$18-SQRT(('Ejercicio 3 - TIR'!$E$18-'Ejercicio 3 - TIR'!$C$18)*('Ejercicio 3 - TIR'!$E$18-'Ejercicio 3 - TIR'!$D$18)*(1-J887)))</f>
        <v>42882.0445613172</v>
      </c>
      <c r="L887" s="17">
        <f ca="1" t="shared" si="6588"/>
        <v>0.442819700892892</v>
      </c>
      <c r="M887" s="18">
        <f ca="1">IF(L887&lt;=('Ejercicio 3 - TIR'!$D$18-'Ejercicio 3 - TIR'!$C$18)/('Ejercicio 3 - TIR'!$E$18-'Ejercicio 3 - TIR'!$C$18),'Ejercicio 3 - TIR'!$C$18+SQRT(('Ejercicio 3 - TIR'!$E$18-'Ejercicio 3 - TIR'!$C$18)*('Ejercicio 3 - TIR'!$D$18-'Ejercicio 3 - TIR'!$C$18)*L887),'Ejercicio 3 - TIR'!$E$18-SQRT(('Ejercicio 3 - TIR'!$E$18-'Ejercicio 3 - TIR'!$C$18)*('Ejercicio 3 - TIR'!$E$18-'Ejercicio 3 - TIR'!$D$18)*(1-L887)))</f>
        <v>38150.0279222794</v>
      </c>
      <c r="N887" s="17">
        <f ca="1" t="shared" ref="N887:R887" si="6589">RAND()</f>
        <v>0.566301960005962</v>
      </c>
      <c r="O887" s="18">
        <f ca="1">IF(N887&lt;=('Ejercicio 3 - TIR'!$D$18-'Ejercicio 3 - TIR'!$C$18)/('Ejercicio 3 - TIR'!$E$18-'Ejercicio 3 - TIR'!$C$18),'Ejercicio 3 - TIR'!$C$18+SQRT(('Ejercicio 3 - TIR'!$E$18-'Ejercicio 3 - TIR'!$C$18)*('Ejercicio 3 - TIR'!$D$18-'Ejercicio 3 - TIR'!$C$18)*N887),'Ejercicio 3 - TIR'!$E$18-SQRT(('Ejercicio 3 - TIR'!$E$18-'Ejercicio 3 - TIR'!$C$18)*('Ejercicio 3 - TIR'!$E$18-'Ejercicio 3 - TIR'!$D$18)*(1-N887)))</f>
        <v>39216.5771304153</v>
      </c>
      <c r="P887" s="17">
        <f ca="1" t="shared" si="6589"/>
        <v>0.632303625831207</v>
      </c>
      <c r="Q887" s="19">
        <f ca="1">IF(P887&lt;=('Ejercicio 3 - TIR'!$D$22-'Ejercicio 3 - TIR'!$C$22)/('Ejercicio 3 - TIR'!$E$22-'Ejercicio 3 - TIR'!$C$22),'Ejercicio 3 - TIR'!$C$22+SQRT(('Ejercicio 3 - TIR'!$E$22-'Ejercicio 3 - TIR'!$C$22)*('Ejercicio 3 - TIR'!$D$22-'Ejercicio 3 - TIR'!$C$22)*P887),'Ejercicio 3 - TIR'!$E$22-SQRT(('Ejercicio 3 - TIR'!$E$22-'Ejercicio 3 - TIR'!$C$22)*('Ejercicio 3 - TIR'!$E$22-'Ejercicio 3 - TIR'!$D$22)*(1-P887)))</f>
        <v>0.154273486954042</v>
      </c>
      <c r="R887" s="17">
        <f ca="1" t="shared" si="6589"/>
        <v>0.707198349864207</v>
      </c>
      <c r="S887" s="19">
        <f ca="1">IF(R887&lt;=('Ejercicio 3 - TIR'!$D$23-'Ejercicio 3 - TIR'!$C$23)/('Ejercicio 3 - TIR'!$E$23-'Ejercicio 3 - TIR'!$C$23),'Ejercicio 3 - TIR'!$C$23+SQRT(('Ejercicio 3 - TIR'!$E$23-'Ejercicio 3 - TIR'!$C$23)*('Ejercicio 3 - TIR'!$D$23-'Ejercicio 3 - TIR'!$C$23)*R887),'Ejercicio 3 - TIR'!$E$23-SQRT(('Ejercicio 3 - TIR'!$E$23-'Ejercicio 3 - TIR'!$C$23)*('Ejercicio 3 - TIR'!$E$23-'Ejercicio 3 - TIR'!$D$23)*(1-R887)))</f>
        <v>0.157042583545956</v>
      </c>
      <c r="T887" s="17">
        <f ca="1" t="shared" ref="T887:X887" si="6590">RAND()</f>
        <v>0.395353128862452</v>
      </c>
      <c r="U887" s="19">
        <f ca="1">IF(T887&lt;=('Ejercicio 3 - TIR'!$D$24-'Ejercicio 3 - TIR'!$C$24)/('Ejercicio 3 - TIR'!$E$24-'Ejercicio 3 - TIR'!$C$24),'Ejercicio 3 - TIR'!$C$24+SQRT(('Ejercicio 3 - TIR'!$E$24-'Ejercicio 3 - TIR'!$C$24)*('Ejercicio 3 - TIR'!$D$24-'Ejercicio 3 - TIR'!$C$24)*T887),'Ejercicio 3 - TIR'!$E$24-SQRT(('Ejercicio 3 - TIR'!$E$24-'Ejercicio 3 - TIR'!$C$24)*('Ejercicio 3 - TIR'!$E$24-'Ejercicio 3 - TIR'!$D$24)*(1-T887)))</f>
        <v>0.178813912795925</v>
      </c>
      <c r="V887" s="17">
        <f ca="1" t="shared" si="6590"/>
        <v>0.287460689474929</v>
      </c>
      <c r="W887" s="19">
        <f ca="1">IF(V887&lt;=('Ejercicio 3 - TIR'!$D$25-'Ejercicio 3 - TIR'!$C$25)/('Ejercicio 3 - TIR'!$E$25-'Ejercicio 3 - TIR'!$C$25),'Ejercicio 3 - TIR'!$C$25+SQRT(('Ejercicio 3 - TIR'!$E$25-'Ejercicio 3 - TIR'!$C$25)*('Ejercicio 3 - TIR'!$D$25-'Ejercicio 3 - TIR'!$C$25)*V887),'Ejercicio 3 - TIR'!$E$25-SQRT(('Ejercicio 3 - TIR'!$E$25-'Ejercicio 3 - TIR'!$C$25)*('Ejercicio 3 - TIR'!$E$25-'Ejercicio 3 - TIR'!$D$25)*(1-V887)))</f>
        <v>0.200061161538961</v>
      </c>
      <c r="X887" s="17">
        <f ca="1" t="shared" si="6590"/>
        <v>0.988241480147979</v>
      </c>
      <c r="Y887" s="19">
        <f ca="1">IF(X887&lt;=('Ejercicio 3 - TIR'!$D$26-'Ejercicio 3 - TIR'!$C$26)/('Ejercicio 3 - TIR'!$E$26-'Ejercicio 3 - TIR'!$C$26),'Ejercicio 3 - TIR'!$C$26+SQRT(('Ejercicio 3 - TIR'!$E$26-'Ejercicio 3 - TIR'!$C$26)*('Ejercicio 3 - TIR'!$D$26-'Ejercicio 3 - TIR'!$C$26)*X887),'Ejercicio 3 - TIR'!$E$26-SQRT(('Ejercicio 3 - TIR'!$E$26-'Ejercicio 3 - TIR'!$C$26)*('Ejercicio 3 - TIR'!$E$26-'Ejercicio 3 - TIR'!$D$26)*(1-X887)))</f>
        <v>0.27203156180918</v>
      </c>
      <c r="Z887" s="17">
        <f ca="1" t="shared" si="6192"/>
        <v>1.15427348695404</v>
      </c>
      <c r="AA887" s="17">
        <f ca="1" t="shared" si="6193"/>
        <v>1.3355435774639</v>
      </c>
      <c r="AB887" s="17">
        <f ca="1" t="shared" si="6194"/>
        <v>1.57435735025969</v>
      </c>
      <c r="AC887" s="17">
        <f ca="1" t="shared" si="6195"/>
        <v>1.88932511043005</v>
      </c>
      <c r="AD887" s="17">
        <f ca="1" t="shared" si="6196"/>
        <v>2.40328117098563</v>
      </c>
      <c r="AE887" s="16">
        <f ca="1" t="shared" si="6197"/>
        <v>4787.53531508879</v>
      </c>
      <c r="AF887" s="16">
        <f ca="1" t="shared" si="6198"/>
        <v>5539.38222978783</v>
      </c>
      <c r="AG887" s="16">
        <f ca="1" t="shared" si="6199"/>
        <v>6529.90084076841</v>
      </c>
      <c r="AH887" s="16">
        <f ca="1" t="shared" si="6200"/>
        <v>7836.28038770677</v>
      </c>
      <c r="AI887" s="16">
        <f ca="1" t="shared" si="6201"/>
        <v>9967.9959803493</v>
      </c>
      <c r="AJ887" s="18">
        <f ca="1" t="shared" si="6202"/>
        <v>37389.0152501201</v>
      </c>
      <c r="AK887" s="18">
        <f ca="1" t="shared" si="6203"/>
        <v>47062.0834770959</v>
      </c>
      <c r="AL887" s="18">
        <f ca="1" t="shared" si="6204"/>
        <v>67511.6620492734</v>
      </c>
      <c r="AM887" s="18">
        <f ca="1" t="shared" si="6205"/>
        <v>72077.8057171699</v>
      </c>
      <c r="AN887" s="18">
        <f ca="1" t="shared" si="6206"/>
        <v>94248.4614080329</v>
      </c>
      <c r="AO887" s="18">
        <f ca="1">C887/'Ejercicio 3 - TIR'!$D$7</f>
        <v>15019.7374452188</v>
      </c>
      <c r="AP887" s="18">
        <f ca="1" t="shared" si="6207"/>
        <v>22369.2778049013</v>
      </c>
      <c r="AQ887" s="18">
        <f ca="1" t="shared" si="6208"/>
        <v>32042.3460318771</v>
      </c>
      <c r="AR887" s="18">
        <f ca="1" t="shared" si="6209"/>
        <v>52491.9246040546</v>
      </c>
      <c r="AS887" s="18">
        <f ca="1" t="shared" si="6210"/>
        <v>57058.0682719511</v>
      </c>
      <c r="AT887" s="18">
        <f ca="1" t="shared" si="6211"/>
        <v>79228.7239628141</v>
      </c>
      <c r="AU887" s="18">
        <f ca="1">AP887*'Ejercicio 3 - TIR'!$D$5</f>
        <v>11184.6389024507</v>
      </c>
      <c r="AV887" s="18">
        <f ca="1">AQ887*'Ejercicio 3 - TIR'!$D$5</f>
        <v>16021.1730159385</v>
      </c>
      <c r="AW887" s="18">
        <f ca="1">AR887*'Ejercicio 3 - TIR'!$D$5</f>
        <v>26245.9623020273</v>
      </c>
      <c r="AX887" s="18">
        <f ca="1">AS887*'Ejercicio 3 - TIR'!$D$5</f>
        <v>28529.0341359755</v>
      </c>
      <c r="AY887" s="18">
        <f ca="1">AT887*'Ejercicio 3 - TIR'!$D$5</f>
        <v>39614.3619814071</v>
      </c>
      <c r="AZ887" s="18">
        <f ca="1" t="shared" ref="AZ887:BD887" si="6591">AJ887-AU887-AE887</f>
        <v>21416.8410325807</v>
      </c>
      <c r="BA887" s="18">
        <f ca="1" t="shared" si="6591"/>
        <v>25501.5282313695</v>
      </c>
      <c r="BB887" s="18">
        <f ca="1" t="shared" si="6591"/>
        <v>34735.7989064777</v>
      </c>
      <c r="BC887" s="18">
        <f ca="1" t="shared" si="6591"/>
        <v>35712.4911934876</v>
      </c>
      <c r="BD887" s="18">
        <f ca="1" t="shared" si="6591"/>
        <v>44666.1034462766</v>
      </c>
      <c r="BE887" s="18">
        <f ca="1" t="shared" ref="BE887:BI887" si="6592">AZ887/Z887</f>
        <v>18554.3905102564</v>
      </c>
      <c r="BF887" s="18">
        <f ca="1" t="shared" si="6592"/>
        <v>19094.4935542987</v>
      </c>
      <c r="BG887" s="18">
        <f ca="1" t="shared" si="6592"/>
        <v>22063.4780920278</v>
      </c>
      <c r="BH887" s="18">
        <f ca="1" t="shared" si="6592"/>
        <v>18902.2476842849</v>
      </c>
      <c r="BI887" s="18">
        <f ca="1" t="shared" si="6592"/>
        <v>18585.4672293538</v>
      </c>
      <c r="BJ887" s="18">
        <f ca="1" t="shared" si="6214"/>
        <v>74580.4979543193</v>
      </c>
      <c r="BK887" s="18">
        <f ca="1" t="shared" si="6215"/>
        <v>36096.6521952422</v>
      </c>
      <c r="BL887" s="18">
        <f ca="1" t="shared" si="6216"/>
        <v>110677.150149561</v>
      </c>
      <c r="BM887" s="18">
        <f ca="1">BK887*'Ejercicio 3 - TIR'!$D$5</f>
        <v>18048.3260976211</v>
      </c>
      <c r="BN887" s="18">
        <f ca="1" t="shared" si="6217"/>
        <v>92628.8240519404</v>
      </c>
      <c r="BO887" s="18">
        <f ca="1" t="shared" si="6218"/>
        <v>38542.649595158</v>
      </c>
      <c r="BP887" s="18">
        <f ca="1" t="shared" si="6219"/>
        <v>-106131.468098643</v>
      </c>
      <c r="BQ887" s="18">
        <f ca="1" t="shared" ref="BQ887:BT887" si="6593">BE887</f>
        <v>18554.3905102564</v>
      </c>
      <c r="BR887" s="18">
        <f ca="1" t="shared" si="6593"/>
        <v>19094.4935542987</v>
      </c>
      <c r="BS887" s="18">
        <f ca="1" t="shared" si="6593"/>
        <v>22063.4780920278</v>
      </c>
      <c r="BT887" s="18">
        <f ca="1" t="shared" si="6593"/>
        <v>18902.2476842849</v>
      </c>
      <c r="BU887" s="18">
        <f ca="1" t="shared" si="6221"/>
        <v>57128.1168245118</v>
      </c>
      <c r="BV887" s="20">
        <f ca="1" t="shared" si="6222"/>
        <v>7.3089654061957</v>
      </c>
    </row>
    <row r="888" ht="15" customHeight="1" spans="1:74">
      <c r="A888" s="16">
        <v>887</v>
      </c>
      <c r="B888" s="17">
        <f ca="1" t="shared" ref="B888:F888" si="6594">RAND()</f>
        <v>0.260342767191808</v>
      </c>
      <c r="C888" s="18">
        <f ca="1">IF(B888&lt;=('Ejercicio 3 - TIR'!$D$13-'Ejercicio 3 - TIR'!$C$13)/('Ejercicio 3 - TIR'!$E$13-'Ejercicio 3 - TIR'!$C$13),'Ejercicio 3 - TIR'!$C$13+SQRT(('Ejercicio 3 - TIR'!$E$13-'Ejercicio 3 - TIR'!$C$13)*('Ejercicio 3 - TIR'!$D$13-'Ejercicio 3 - TIR'!$C$13)*B888),'Ejercicio 3 - TIR'!$E$13-SQRT(('Ejercicio 3 - TIR'!$E$13-'Ejercicio 3 - TIR'!$C$13)*('Ejercicio 3 - TIR'!$E$13-'Ejercicio 3 - TIR'!$D$13)*(1-B888)))</f>
        <v>70207.5734561646</v>
      </c>
      <c r="D888" s="17">
        <f ca="1" t="shared" si="6594"/>
        <v>0.864984987486359</v>
      </c>
      <c r="E888" s="18">
        <f ca="1">IF(D888&lt;=('Ejercicio 3 - TIR'!$D$14-'Ejercicio 3 - TIR'!$C$14)/('Ejercicio 3 - TIR'!$E$14-'Ejercicio 3 - TIR'!$C$14),'Ejercicio 3 - TIR'!$C$14+SQRT(('Ejercicio 3 - TIR'!$E$14-'Ejercicio 3 - TIR'!$C$14)*('Ejercicio 3 - TIR'!$D$14-'Ejercicio 3 - TIR'!$C$14)*D888),'Ejercicio 3 - TIR'!$E$14-SQRT(('Ejercicio 3 - TIR'!$E$14-'Ejercicio 3 - TIR'!$C$14)*('Ejercicio 3 - TIR'!$E$14-'Ejercicio 3 - TIR'!$D$14)*(1-D888)))</f>
        <v>35499.749798395</v>
      </c>
      <c r="F888" s="17">
        <f ca="1" t="shared" si="6594"/>
        <v>0.105351280746707</v>
      </c>
      <c r="G888" s="18">
        <f ca="1">IF(F888&lt;=('Ejercicio 3 - TIR'!$D$18-'Ejercicio 3 - TIR'!$C$18)/('Ejercicio 3 - TIR'!$E$18-'Ejercicio 3 - TIR'!$C$18),'Ejercicio 3 - TIR'!$C$18+SQRT(('Ejercicio 3 - TIR'!$E$18-'Ejercicio 3 - TIR'!$C$18)*('Ejercicio 3 - TIR'!$D$18-'Ejercicio 3 - TIR'!$C$18)*F888),'Ejercicio 3 - TIR'!$E$18-SQRT(('Ejercicio 3 - TIR'!$E$18-'Ejercicio 3 - TIR'!$C$18)*('Ejercicio 3 - TIR'!$E$18-'Ejercicio 3 - TIR'!$D$18)*(1-F888)))</f>
        <v>33975.2600055853</v>
      </c>
      <c r="H888" s="17">
        <f ca="1" t="shared" ref="H888:L888" si="6595">RAND()</f>
        <v>0.358849311145317</v>
      </c>
      <c r="I888" s="18">
        <f ca="1">IF(H888&lt;=('Ejercicio 3 - TIR'!$D$18-'Ejercicio 3 - TIR'!$C$18)/('Ejercicio 3 - TIR'!$E$18-'Ejercicio 3 - TIR'!$C$18),'Ejercicio 3 - TIR'!$C$18+SQRT(('Ejercicio 3 - TIR'!$E$18-'Ejercicio 3 - TIR'!$C$18)*('Ejercicio 3 - TIR'!$D$18-'Ejercicio 3 - TIR'!$C$18)*H888),'Ejercicio 3 - TIR'!$E$18-SQRT(('Ejercicio 3 - TIR'!$E$18-'Ejercicio 3 - TIR'!$C$18)*('Ejercicio 3 - TIR'!$E$18-'Ejercicio 3 - TIR'!$D$18)*(1-H888)))</f>
        <v>37336.7156597348</v>
      </c>
      <c r="J888" s="17">
        <f ca="1" t="shared" si="6595"/>
        <v>0.524108393610014</v>
      </c>
      <c r="K888" s="18">
        <f ca="1">IF(J888&lt;=('Ejercicio 3 - TIR'!$D$18-'Ejercicio 3 - TIR'!$C$18)/('Ejercicio 3 - TIR'!$E$18-'Ejercicio 3 - TIR'!$C$18),'Ejercicio 3 - TIR'!$C$18+SQRT(('Ejercicio 3 - TIR'!$E$18-'Ejercicio 3 - TIR'!$C$18)*('Ejercicio 3 - TIR'!$D$18-'Ejercicio 3 - TIR'!$C$18)*J888),'Ejercicio 3 - TIR'!$E$18-SQRT(('Ejercicio 3 - TIR'!$E$18-'Ejercicio 3 - TIR'!$C$18)*('Ejercicio 3 - TIR'!$E$18-'Ejercicio 3 - TIR'!$D$18)*(1-J888)))</f>
        <v>38866.58102323</v>
      </c>
      <c r="L888" s="17">
        <f ca="1" t="shared" si="6595"/>
        <v>0.775022928250461</v>
      </c>
      <c r="M888" s="18">
        <f ca="1">IF(L888&lt;=('Ejercicio 3 - TIR'!$D$18-'Ejercicio 3 - TIR'!$C$18)/('Ejercicio 3 - TIR'!$E$18-'Ejercicio 3 - TIR'!$C$18),'Ejercicio 3 - TIR'!$C$18+SQRT(('Ejercicio 3 - TIR'!$E$18-'Ejercicio 3 - TIR'!$C$18)*('Ejercicio 3 - TIR'!$D$18-'Ejercicio 3 - TIR'!$C$18)*L888),'Ejercicio 3 - TIR'!$E$18-SQRT(('Ejercicio 3 - TIR'!$E$18-'Ejercicio 3 - TIR'!$C$18)*('Ejercicio 3 - TIR'!$E$18-'Ejercicio 3 - TIR'!$D$18)*(1-L888)))</f>
        <v>40892.2901293768</v>
      </c>
      <c r="N888" s="17">
        <f ca="1" t="shared" ref="N888:R888" si="6596">RAND()</f>
        <v>0.767955898861635</v>
      </c>
      <c r="O888" s="18">
        <f ca="1">IF(N888&lt;=('Ejercicio 3 - TIR'!$D$18-'Ejercicio 3 - TIR'!$C$18)/('Ejercicio 3 - TIR'!$E$18-'Ejercicio 3 - TIR'!$C$18),'Ejercicio 3 - TIR'!$C$18+SQRT(('Ejercicio 3 - TIR'!$E$18-'Ejercicio 3 - TIR'!$C$18)*('Ejercicio 3 - TIR'!$D$18-'Ejercicio 3 - TIR'!$C$18)*N888),'Ejercicio 3 - TIR'!$E$18-SQRT(('Ejercicio 3 - TIR'!$E$18-'Ejercicio 3 - TIR'!$C$18)*('Ejercicio 3 - TIR'!$E$18-'Ejercicio 3 - TIR'!$D$18)*(1-N888)))</f>
        <v>40828.2728294653</v>
      </c>
      <c r="P888" s="17">
        <f ca="1" t="shared" si="6596"/>
        <v>0.0111969311066755</v>
      </c>
      <c r="Q888" s="19">
        <f ca="1">IF(P888&lt;=('Ejercicio 3 - TIR'!$D$22-'Ejercicio 3 - TIR'!$C$22)/('Ejercicio 3 - TIR'!$E$22-'Ejercicio 3 - TIR'!$C$22),'Ejercicio 3 - TIR'!$C$22+SQRT(('Ejercicio 3 - TIR'!$E$22-'Ejercicio 3 - TIR'!$C$22)*('Ejercicio 3 - TIR'!$D$22-'Ejercicio 3 - TIR'!$C$22)*P888),'Ejercicio 3 - TIR'!$E$22-SQRT(('Ejercicio 3 - TIR'!$E$22-'Ejercicio 3 - TIR'!$C$22)*('Ejercicio 3 - TIR'!$E$22-'Ejercicio 3 - TIR'!$D$22)*(1-P888)))</f>
        <v>0.124489373674803</v>
      </c>
      <c r="R888" s="17">
        <f ca="1" t="shared" si="6596"/>
        <v>0.0477948476060441</v>
      </c>
      <c r="S888" s="19">
        <f ca="1">IF(R888&lt;=('Ejercicio 3 - TIR'!$D$23-'Ejercicio 3 - TIR'!$C$23)/('Ejercicio 3 - TIR'!$E$23-'Ejercicio 3 - TIR'!$C$23),'Ejercicio 3 - TIR'!$C$23+SQRT(('Ejercicio 3 - TIR'!$E$23-'Ejercicio 3 - TIR'!$C$23)*('Ejercicio 3 - TIR'!$D$23-'Ejercicio 3 - TIR'!$C$23)*R888),'Ejercicio 3 - TIR'!$E$23-SQRT(('Ejercicio 3 - TIR'!$E$23-'Ejercicio 3 - TIR'!$C$23)*('Ejercicio 3 - TIR'!$E$23-'Ejercicio 3 - TIR'!$D$23)*(1-R888)))</f>
        <v>0.129275274965783</v>
      </c>
      <c r="T888" s="17">
        <f ca="1" t="shared" ref="T888:X888" si="6597">RAND()</f>
        <v>0.423014846307022</v>
      </c>
      <c r="U888" s="19">
        <f ca="1">IF(T888&lt;=('Ejercicio 3 - TIR'!$D$24-'Ejercicio 3 - TIR'!$C$24)/('Ejercicio 3 - TIR'!$E$24-'Ejercicio 3 - TIR'!$C$24),'Ejercicio 3 - TIR'!$C$24+SQRT(('Ejercicio 3 - TIR'!$E$24-'Ejercicio 3 - TIR'!$C$24)*('Ejercicio 3 - TIR'!$D$24-'Ejercicio 3 - TIR'!$C$24)*T888),'Ejercicio 3 - TIR'!$E$24-SQRT(('Ejercicio 3 - TIR'!$E$24-'Ejercicio 3 - TIR'!$C$24)*('Ejercicio 3 - TIR'!$E$24-'Ejercicio 3 - TIR'!$D$24)*(1-T888)))</f>
        <v>0.179804885123831</v>
      </c>
      <c r="V888" s="17">
        <f ca="1" t="shared" si="6597"/>
        <v>0.0527043694299962</v>
      </c>
      <c r="W888" s="19">
        <f ca="1">IF(V888&lt;=('Ejercicio 3 - TIR'!$D$25-'Ejercicio 3 - TIR'!$C$25)/('Ejercicio 3 - TIR'!$E$25-'Ejercicio 3 - TIR'!$C$25),'Ejercicio 3 - TIR'!$C$25+SQRT(('Ejercicio 3 - TIR'!$E$25-'Ejercicio 3 - TIR'!$C$25)*('Ejercicio 3 - TIR'!$D$25-'Ejercicio 3 - TIR'!$C$25)*V888),'Ejercicio 3 - TIR'!$E$25-SQRT(('Ejercicio 3 - TIR'!$E$25-'Ejercicio 3 - TIR'!$C$25)*('Ejercicio 3 - TIR'!$E$25-'Ejercicio 3 - TIR'!$D$25)*(1-V888)))</f>
        <v>0.18858988458607</v>
      </c>
      <c r="X888" s="17">
        <f ca="1" t="shared" si="6597"/>
        <v>0.770136505355485</v>
      </c>
      <c r="Y888" s="19">
        <f ca="1">IF(X888&lt;=('Ejercicio 3 - TIR'!$D$26-'Ejercicio 3 - TIR'!$C$26)/('Ejercicio 3 - TIR'!$E$26-'Ejercicio 3 - TIR'!$C$26),'Ejercicio 3 - TIR'!$C$26+SQRT(('Ejercicio 3 - TIR'!$E$26-'Ejercicio 3 - TIR'!$C$26)*('Ejercicio 3 - TIR'!$D$26-'Ejercicio 3 - TIR'!$C$26)*X888),'Ejercicio 3 - TIR'!$E$26-SQRT(('Ejercicio 3 - TIR'!$E$26-'Ejercicio 3 - TIR'!$C$26)*('Ejercicio 3 - TIR'!$E$26-'Ejercicio 3 - TIR'!$D$26)*(1-X888)))</f>
        <v>0.244768439275553</v>
      </c>
      <c r="Z888" s="17">
        <f ca="1" t="shared" si="6192"/>
        <v>1.1244893736748</v>
      </c>
      <c r="AA888" s="17">
        <f ca="1" t="shared" si="6193"/>
        <v>1.26985804665271</v>
      </c>
      <c r="AB888" s="17">
        <f ca="1" t="shared" si="6194"/>
        <v>1.49818472685468</v>
      </c>
      <c r="AC888" s="17">
        <f ca="1" t="shared" si="6195"/>
        <v>1.78072721158081</v>
      </c>
      <c r="AD888" s="17">
        <f ca="1" t="shared" si="6196"/>
        <v>2.21659303193496</v>
      </c>
      <c r="AE888" s="16">
        <f ca="1" t="shared" si="6197"/>
        <v>4419.34161801441</v>
      </c>
      <c r="AF888" s="16">
        <f ca="1" t="shared" si="6198"/>
        <v>4990.65322085095</v>
      </c>
      <c r="AG888" s="16">
        <f ca="1" t="shared" si="6199"/>
        <v>5887.99704991893</v>
      </c>
      <c r="AH888" s="16">
        <f ca="1" t="shared" si="6200"/>
        <v>6998.41373400626</v>
      </c>
      <c r="AI888" s="16">
        <f ca="1" t="shared" si="6201"/>
        <v>8711.40454108357</v>
      </c>
      <c r="AJ888" s="18">
        <f ca="1" t="shared" si="6202"/>
        <v>38204.8188441192</v>
      </c>
      <c r="AK888" s="18">
        <f ca="1" t="shared" si="6203"/>
        <v>47412.3288160986</v>
      </c>
      <c r="AL888" s="18">
        <f ca="1" t="shared" si="6204"/>
        <v>58229.318074063</v>
      </c>
      <c r="AM888" s="18">
        <f ca="1" t="shared" si="6205"/>
        <v>72818.0137772388</v>
      </c>
      <c r="AN888" s="18">
        <f ca="1" t="shared" si="6206"/>
        <v>90499.6650597321</v>
      </c>
      <c r="AO888" s="18">
        <f ca="1">C888/'Ejercicio 3 - TIR'!$D$7</f>
        <v>14041.5146912329</v>
      </c>
      <c r="AP888" s="18">
        <f ca="1" t="shared" si="6207"/>
        <v>24163.3041528863</v>
      </c>
      <c r="AQ888" s="18">
        <f ca="1" t="shared" si="6208"/>
        <v>33370.8141248657</v>
      </c>
      <c r="AR888" s="18">
        <f ca="1" t="shared" si="6209"/>
        <v>44187.8033828301</v>
      </c>
      <c r="AS888" s="18">
        <f ca="1" t="shared" si="6210"/>
        <v>58776.4990860058</v>
      </c>
      <c r="AT888" s="18">
        <f ca="1" t="shared" si="6211"/>
        <v>76458.1503684992</v>
      </c>
      <c r="AU888" s="18">
        <f ca="1">AP888*'Ejercicio 3 - TIR'!$D$5</f>
        <v>12081.6520764431</v>
      </c>
      <c r="AV888" s="18">
        <f ca="1">AQ888*'Ejercicio 3 - TIR'!$D$5</f>
        <v>16685.4070624329</v>
      </c>
      <c r="AW888" s="18">
        <f ca="1">AR888*'Ejercicio 3 - TIR'!$D$5</f>
        <v>22093.901691415</v>
      </c>
      <c r="AX888" s="18">
        <f ca="1">AS888*'Ejercicio 3 - TIR'!$D$5</f>
        <v>29388.2495430029</v>
      </c>
      <c r="AY888" s="18">
        <f ca="1">AT888*'Ejercicio 3 - TIR'!$D$5</f>
        <v>38229.0751842496</v>
      </c>
      <c r="AZ888" s="18">
        <f ca="1" t="shared" ref="AZ888:BD888" si="6598">AJ888-AU888-AE888</f>
        <v>21703.8251496616</v>
      </c>
      <c r="BA888" s="18">
        <f ca="1" t="shared" si="6598"/>
        <v>25736.2685328148</v>
      </c>
      <c r="BB888" s="18">
        <f ca="1" t="shared" si="6598"/>
        <v>30247.419332729</v>
      </c>
      <c r="BC888" s="18">
        <f ca="1" t="shared" si="6598"/>
        <v>36431.3505002296</v>
      </c>
      <c r="BD888" s="18">
        <f ca="1" t="shared" si="6598"/>
        <v>43559.185334399</v>
      </c>
      <c r="BE888" s="18">
        <f ca="1" t="shared" ref="BE888:BI888" si="6599">AZ888/Z888</f>
        <v>19301.0495766039</v>
      </c>
      <c r="BF888" s="18">
        <f ca="1" t="shared" si="6599"/>
        <v>20267.0437066997</v>
      </c>
      <c r="BG888" s="18">
        <f ca="1" t="shared" si="6599"/>
        <v>20189.3790468891</v>
      </c>
      <c r="BH888" s="18">
        <f ca="1" t="shared" si="6599"/>
        <v>20458.6925292663</v>
      </c>
      <c r="BI888" s="18">
        <f ca="1" t="shared" si="6599"/>
        <v>19651.4130951564</v>
      </c>
      <c r="BJ888" s="18">
        <f ca="1" t="shared" si="6214"/>
        <v>78688.4980385567</v>
      </c>
      <c r="BK888" s="18">
        <f ca="1" t="shared" si="6215"/>
        <v>31124.3236223992</v>
      </c>
      <c r="BL888" s="18">
        <f ca="1" t="shared" si="6216"/>
        <v>109812.821660956</v>
      </c>
      <c r="BM888" s="18">
        <f ca="1">BK888*'Ejercicio 3 - TIR'!$D$5</f>
        <v>15562.1618111996</v>
      </c>
      <c r="BN888" s="18">
        <f ca="1" t="shared" si="6217"/>
        <v>94250.6598497563</v>
      </c>
      <c r="BO888" s="18">
        <f ca="1" t="shared" si="6218"/>
        <v>42520.5071440114</v>
      </c>
      <c r="BP888" s="18">
        <f ca="1" t="shared" si="6219"/>
        <v>-105707.32325456</v>
      </c>
      <c r="BQ888" s="18">
        <f ca="1" t="shared" ref="BQ888:BT888" si="6600">BE888</f>
        <v>19301.0495766039</v>
      </c>
      <c r="BR888" s="18">
        <f ca="1" t="shared" si="6600"/>
        <v>20267.0437066997</v>
      </c>
      <c r="BS888" s="18">
        <f ca="1" t="shared" si="6600"/>
        <v>20189.3790468891</v>
      </c>
      <c r="BT888" s="18">
        <f ca="1" t="shared" si="6600"/>
        <v>20458.6925292663</v>
      </c>
      <c r="BU888" s="18">
        <f ca="1" t="shared" si="6221"/>
        <v>62171.9202391678</v>
      </c>
      <c r="BV888" s="20">
        <f ca="1" t="shared" si="6222"/>
        <v>8.86343443780244</v>
      </c>
    </row>
    <row r="889" ht="15" customHeight="1" spans="1:74">
      <c r="A889" s="16">
        <v>888</v>
      </c>
      <c r="B889" s="17">
        <f ca="1" t="shared" ref="B889:F889" si="6601">RAND()</f>
        <v>0.131711308824601</v>
      </c>
      <c r="C889" s="18">
        <f ca="1">IF(B889&lt;=('Ejercicio 3 - TIR'!$D$13-'Ejercicio 3 - TIR'!$C$13)/('Ejercicio 3 - TIR'!$E$13-'Ejercicio 3 - TIR'!$C$13),'Ejercicio 3 - TIR'!$C$13+SQRT(('Ejercicio 3 - TIR'!$E$13-'Ejercicio 3 - TIR'!$C$13)*('Ejercicio 3 - TIR'!$D$13-'Ejercicio 3 - TIR'!$C$13)*B889),'Ejercicio 3 - TIR'!$E$13-SQRT(('Ejercicio 3 - TIR'!$E$13-'Ejercicio 3 - TIR'!$C$13)*('Ejercicio 3 - TIR'!$E$13-'Ejercicio 3 - TIR'!$D$13)*(1-B889)))</f>
        <v>67258.4105374276</v>
      </c>
      <c r="D889" s="17">
        <f ca="1" t="shared" si="6601"/>
        <v>0.346981214116497</v>
      </c>
      <c r="E889" s="18">
        <f ca="1">IF(D889&lt;=('Ejercicio 3 - TIR'!$D$14-'Ejercicio 3 - TIR'!$C$14)/('Ejercicio 3 - TIR'!$E$14-'Ejercicio 3 - TIR'!$C$14),'Ejercicio 3 - TIR'!$C$14+SQRT(('Ejercicio 3 - TIR'!$E$14-'Ejercicio 3 - TIR'!$C$14)*('Ejercicio 3 - TIR'!$D$14-'Ejercicio 3 - TIR'!$C$14)*D889),'Ejercicio 3 - TIR'!$E$14-SQRT(('Ejercicio 3 - TIR'!$E$14-'Ejercicio 3 - TIR'!$C$14)*('Ejercicio 3 - TIR'!$E$14-'Ejercicio 3 - TIR'!$D$14)*(1-D889)))</f>
        <v>30102.8884070894</v>
      </c>
      <c r="F889" s="17">
        <f ca="1" t="shared" si="6601"/>
        <v>0.932519665613652</v>
      </c>
      <c r="G889" s="18">
        <f ca="1">IF(F889&lt;=('Ejercicio 3 - TIR'!$D$18-'Ejercicio 3 - TIR'!$C$18)/('Ejercicio 3 - TIR'!$E$18-'Ejercicio 3 - TIR'!$C$18),'Ejercicio 3 - TIR'!$C$18+SQRT(('Ejercicio 3 - TIR'!$E$18-'Ejercicio 3 - TIR'!$C$18)*('Ejercicio 3 - TIR'!$D$18-'Ejercicio 3 - TIR'!$C$18)*F889),'Ejercicio 3 - TIR'!$E$18-SQRT(('Ejercicio 3 - TIR'!$E$18-'Ejercicio 3 - TIR'!$C$18)*('Ejercicio 3 - TIR'!$E$18-'Ejercicio 3 - TIR'!$D$18)*(1-F889)))</f>
        <v>42750.3277841036</v>
      </c>
      <c r="H889" s="17">
        <f ca="1" t="shared" ref="H889:L889" si="6602">RAND()</f>
        <v>0.720135706900593</v>
      </c>
      <c r="I889" s="18">
        <f ca="1">IF(H889&lt;=('Ejercicio 3 - TIR'!$D$18-'Ejercicio 3 - TIR'!$C$18)/('Ejercicio 3 - TIR'!$E$18-'Ejercicio 3 - TIR'!$C$18),'Ejercicio 3 - TIR'!$C$18+SQRT(('Ejercicio 3 - TIR'!$E$18-'Ejercicio 3 - TIR'!$C$18)*('Ejercicio 3 - TIR'!$D$18-'Ejercicio 3 - TIR'!$C$18)*H889),'Ejercicio 3 - TIR'!$E$18-SQRT(('Ejercicio 3 - TIR'!$E$18-'Ejercicio 3 - TIR'!$C$18)*('Ejercicio 3 - TIR'!$E$18-'Ejercicio 3 - TIR'!$D$18)*(1-H889)))</f>
        <v>40418.5349523918</v>
      </c>
      <c r="J889" s="17">
        <f ca="1" t="shared" si="6602"/>
        <v>0.845001732844349</v>
      </c>
      <c r="K889" s="18">
        <f ca="1">IF(J889&lt;=('Ejercicio 3 - TIR'!$D$18-'Ejercicio 3 - TIR'!$C$18)/('Ejercicio 3 - TIR'!$E$18-'Ejercicio 3 - TIR'!$C$18),'Ejercicio 3 - TIR'!$C$18+SQRT(('Ejercicio 3 - TIR'!$E$18-'Ejercicio 3 - TIR'!$C$18)*('Ejercicio 3 - TIR'!$D$18-'Ejercicio 3 - TIR'!$C$18)*J889),'Ejercicio 3 - TIR'!$E$18-SQRT(('Ejercicio 3 - TIR'!$E$18-'Ejercicio 3 - TIR'!$C$18)*('Ejercicio 3 - TIR'!$E$18-'Ejercicio 3 - TIR'!$D$18)*(1-J889)))</f>
        <v>41590.4736345536</v>
      </c>
      <c r="L889" s="17">
        <f ca="1" t="shared" si="6602"/>
        <v>0.218872968637514</v>
      </c>
      <c r="M889" s="18">
        <f ca="1">IF(L889&lt;=('Ejercicio 3 - TIR'!$D$18-'Ejercicio 3 - TIR'!$C$18)/('Ejercicio 3 - TIR'!$E$18-'Ejercicio 3 - TIR'!$C$18),'Ejercicio 3 - TIR'!$C$18+SQRT(('Ejercicio 3 - TIR'!$E$18-'Ejercicio 3 - TIR'!$C$18)*('Ejercicio 3 - TIR'!$D$18-'Ejercicio 3 - TIR'!$C$18)*L889),'Ejercicio 3 - TIR'!$E$18-SQRT(('Ejercicio 3 - TIR'!$E$18-'Ejercicio 3 - TIR'!$C$18)*('Ejercicio 3 - TIR'!$E$18-'Ejercicio 3 - TIR'!$D$18)*(1-L889)))</f>
        <v>35729.8294298894</v>
      </c>
      <c r="N889" s="17">
        <f ca="1" t="shared" ref="N889:R889" si="6603">RAND()</f>
        <v>0.480777087957982</v>
      </c>
      <c r="O889" s="18">
        <f ca="1">IF(N889&lt;=('Ejercicio 3 - TIR'!$D$18-'Ejercicio 3 - TIR'!$C$18)/('Ejercicio 3 - TIR'!$E$18-'Ejercicio 3 - TIR'!$C$18),'Ejercicio 3 - TIR'!$C$18+SQRT(('Ejercicio 3 - TIR'!$E$18-'Ejercicio 3 - TIR'!$C$18)*('Ejercicio 3 - TIR'!$D$18-'Ejercicio 3 - TIR'!$C$18)*N889),'Ejercicio 3 - TIR'!$E$18-SQRT(('Ejercicio 3 - TIR'!$E$18-'Ejercicio 3 - TIR'!$C$18)*('Ejercicio 3 - TIR'!$E$18-'Ejercicio 3 - TIR'!$D$18)*(1-N889)))</f>
        <v>38492.1471486131</v>
      </c>
      <c r="P889" s="17">
        <f ca="1" t="shared" si="6603"/>
        <v>0.332367355063506</v>
      </c>
      <c r="Q889" s="19">
        <f ca="1">IF(P889&lt;=('Ejercicio 3 - TIR'!$D$22-'Ejercicio 3 - TIR'!$C$22)/('Ejercicio 3 - TIR'!$E$22-'Ejercicio 3 - TIR'!$C$22),'Ejercicio 3 - TIR'!$C$22+SQRT(('Ejercicio 3 - TIR'!$E$22-'Ejercicio 3 - TIR'!$C$22)*('Ejercicio 3 - TIR'!$D$22-'Ejercicio 3 - TIR'!$C$22)*P889),'Ejercicio 3 - TIR'!$E$22-SQRT(('Ejercicio 3 - TIR'!$E$22-'Ejercicio 3 - TIR'!$C$22)*('Ejercicio 3 - TIR'!$E$22-'Ejercicio 3 - TIR'!$D$22)*(1-P889)))</f>
        <v>0.144459379368952</v>
      </c>
      <c r="R889" s="17">
        <f ca="1" t="shared" si="6603"/>
        <v>0.853310409863657</v>
      </c>
      <c r="S889" s="19">
        <f ca="1">IF(R889&lt;=('Ejercicio 3 - TIR'!$D$23-'Ejercicio 3 - TIR'!$C$23)/('Ejercicio 3 - TIR'!$E$23-'Ejercicio 3 - TIR'!$C$23),'Ejercicio 3 - TIR'!$C$23+SQRT(('Ejercicio 3 - TIR'!$E$23-'Ejercicio 3 - TIR'!$C$23)*('Ejercicio 3 - TIR'!$D$23-'Ejercicio 3 - TIR'!$C$23)*R889),'Ejercicio 3 - TIR'!$E$23-SQRT(('Ejercicio 3 - TIR'!$E$23-'Ejercicio 3 - TIR'!$C$23)*('Ejercicio 3 - TIR'!$E$23-'Ejercicio 3 - TIR'!$D$23)*(1-R889)))</f>
        <v>0.163750653482511</v>
      </c>
      <c r="T889" s="17">
        <f ca="1" t="shared" ref="T889:X889" si="6604">RAND()</f>
        <v>0.959238807457439</v>
      </c>
      <c r="U889" s="19">
        <f ca="1">IF(T889&lt;=('Ejercicio 3 - TIR'!$D$24-'Ejercicio 3 - TIR'!$C$24)/('Ejercicio 3 - TIR'!$E$24-'Ejercicio 3 - TIR'!$C$24),'Ejercicio 3 - TIR'!$C$24+SQRT(('Ejercicio 3 - TIR'!$E$24-'Ejercicio 3 - TIR'!$C$24)*('Ejercicio 3 - TIR'!$D$24-'Ejercicio 3 - TIR'!$C$24)*T889),'Ejercicio 3 - TIR'!$E$24-SQRT(('Ejercicio 3 - TIR'!$E$24-'Ejercicio 3 - TIR'!$C$24)*('Ejercicio 3 - TIR'!$E$24-'Ejercicio 3 - TIR'!$D$24)*(1-T889)))</f>
        <v>0.209316773000672</v>
      </c>
      <c r="V889" s="17">
        <f ca="1" t="shared" si="6604"/>
        <v>0.626912521845598</v>
      </c>
      <c r="W889" s="19">
        <f ca="1">IF(V889&lt;=('Ejercicio 3 - TIR'!$D$25-'Ejercicio 3 - TIR'!$C$25)/('Ejercicio 3 - TIR'!$E$25-'Ejercicio 3 - TIR'!$C$25),'Ejercicio 3 - TIR'!$C$25+SQRT(('Ejercicio 3 - TIR'!$E$25-'Ejercicio 3 - TIR'!$C$25)*('Ejercicio 3 - TIR'!$D$25-'Ejercicio 3 - TIR'!$C$25)*V889),'Ejercicio 3 - TIR'!$E$25-SQRT(('Ejercicio 3 - TIR'!$E$25-'Ejercicio 3 - TIR'!$C$25)*('Ejercicio 3 - TIR'!$E$25-'Ejercicio 3 - TIR'!$D$25)*(1-V889)))</f>
        <v>0.213864059808268</v>
      </c>
      <c r="X889" s="17">
        <f ca="1" t="shared" si="6604"/>
        <v>0.214264372368314</v>
      </c>
      <c r="Y889" s="19">
        <f ca="1">IF(X889&lt;=('Ejercicio 3 - TIR'!$D$26-'Ejercicio 3 - TIR'!$C$26)/('Ejercicio 3 - TIR'!$E$26-'Ejercicio 3 - TIR'!$C$26),'Ejercicio 3 - TIR'!$C$26+SQRT(('Ejercicio 3 - TIR'!$E$26-'Ejercicio 3 - TIR'!$C$26)*('Ejercicio 3 - TIR'!$D$26-'Ejercicio 3 - TIR'!$C$26)*X889),'Ejercicio 3 - TIR'!$E$26-SQRT(('Ejercicio 3 - TIR'!$E$26-'Ejercicio 3 - TIR'!$C$26)*('Ejercicio 3 - TIR'!$E$26-'Ejercicio 3 - TIR'!$D$26)*(1-X889)))</f>
        <v>0.214052313930149</v>
      </c>
      <c r="Z889" s="17">
        <f ca="1" t="shared" si="6192"/>
        <v>1.14445937936895</v>
      </c>
      <c r="AA889" s="17">
        <f ca="1" t="shared" si="6193"/>
        <v>1.33186535062481</v>
      </c>
      <c r="AB889" s="17">
        <f ca="1" t="shared" si="6194"/>
        <v>1.610647107889</v>
      </c>
      <c r="AC889" s="17">
        <f ca="1" t="shared" si="6195"/>
        <v>1.95510663730059</v>
      </c>
      <c r="AD889" s="17">
        <f ca="1" t="shared" si="6196"/>
        <v>2.37360173699497</v>
      </c>
      <c r="AE889" s="16">
        <f ca="1" t="shared" si="6197"/>
        <v>4348.64457650095</v>
      </c>
      <c r="AF889" s="16">
        <f ca="1" t="shared" si="6198"/>
        <v>5060.73796766616</v>
      </c>
      <c r="AG889" s="16">
        <f ca="1" t="shared" si="6199"/>
        <v>6120.03530806002</v>
      </c>
      <c r="AH889" s="16">
        <f ca="1" t="shared" si="6200"/>
        <v>7428.89090521169</v>
      </c>
      <c r="AI889" s="16">
        <f ca="1" t="shared" si="6201"/>
        <v>9019.06219340689</v>
      </c>
      <c r="AJ889" s="18">
        <f ca="1" t="shared" si="6202"/>
        <v>48926.0136036145</v>
      </c>
      <c r="AK889" s="18">
        <f ca="1" t="shared" si="6203"/>
        <v>53832.0462261083</v>
      </c>
      <c r="AL889" s="18">
        <f ca="1" t="shared" si="6204"/>
        <v>66987.5760752276</v>
      </c>
      <c r="AM889" s="18">
        <f ca="1" t="shared" si="6205"/>
        <v>69855.6266679947</v>
      </c>
      <c r="AN889" s="18">
        <f ca="1" t="shared" si="6206"/>
        <v>91365.0273326141</v>
      </c>
      <c r="AO889" s="18">
        <f ca="1">C889/'Ejercicio 3 - TIR'!$D$7</f>
        <v>13451.6821074855</v>
      </c>
      <c r="AP889" s="18">
        <f ca="1" t="shared" si="6207"/>
        <v>35474.331496129</v>
      </c>
      <c r="AQ889" s="18">
        <f ca="1" t="shared" si="6208"/>
        <v>40380.3641186228</v>
      </c>
      <c r="AR889" s="18">
        <f ca="1" t="shared" si="6209"/>
        <v>53535.893967742</v>
      </c>
      <c r="AS889" s="18">
        <f ca="1" t="shared" si="6210"/>
        <v>56403.9445605092</v>
      </c>
      <c r="AT889" s="18">
        <f ca="1" t="shared" si="6211"/>
        <v>77913.3452251285</v>
      </c>
      <c r="AU889" s="18">
        <f ca="1">AP889*'Ejercicio 3 - TIR'!$D$5</f>
        <v>17737.1657480645</v>
      </c>
      <c r="AV889" s="18">
        <f ca="1">AQ889*'Ejercicio 3 - TIR'!$D$5</f>
        <v>20190.1820593114</v>
      </c>
      <c r="AW889" s="18">
        <f ca="1">AR889*'Ejercicio 3 - TIR'!$D$5</f>
        <v>26767.946983871</v>
      </c>
      <c r="AX889" s="18">
        <f ca="1">AS889*'Ejercicio 3 - TIR'!$D$5</f>
        <v>28201.9722802546</v>
      </c>
      <c r="AY889" s="18">
        <f ca="1">AT889*'Ejercicio 3 - TIR'!$D$5</f>
        <v>38956.6726125643</v>
      </c>
      <c r="AZ889" s="18">
        <f ca="1" t="shared" ref="AZ889:BD889" si="6605">AJ889-AU889-AE889</f>
        <v>26840.2032790491</v>
      </c>
      <c r="BA889" s="18">
        <f ca="1" t="shared" si="6605"/>
        <v>28581.1261991308</v>
      </c>
      <c r="BB889" s="18">
        <f ca="1" t="shared" si="6605"/>
        <v>34099.5937832965</v>
      </c>
      <c r="BC889" s="18">
        <f ca="1" t="shared" si="6605"/>
        <v>34224.7634825284</v>
      </c>
      <c r="BD889" s="18">
        <f ca="1" t="shared" si="6605"/>
        <v>43389.2925266429</v>
      </c>
      <c r="BE889" s="18">
        <f ca="1" t="shared" ref="BE889:BI889" si="6606">AZ889/Z889</f>
        <v>23452.2987559843</v>
      </c>
      <c r="BF889" s="18">
        <f ca="1" t="shared" si="6606"/>
        <v>21459.4712488937</v>
      </c>
      <c r="BG889" s="18">
        <f ca="1" t="shared" si="6606"/>
        <v>21171.3625016154</v>
      </c>
      <c r="BH889" s="18">
        <f ca="1" t="shared" si="6606"/>
        <v>17505.3180371698</v>
      </c>
      <c r="BI889" s="18">
        <f ca="1" t="shared" si="6606"/>
        <v>18279.9379737456</v>
      </c>
      <c r="BJ889" s="18">
        <f ca="1" t="shared" si="6214"/>
        <v>71452.2682116332</v>
      </c>
      <c r="BK889" s="18">
        <f ca="1" t="shared" si="6215"/>
        <v>31928.9360158318</v>
      </c>
      <c r="BL889" s="18">
        <f ca="1" t="shared" si="6216"/>
        <v>103381.204227465</v>
      </c>
      <c r="BM889" s="18">
        <f ca="1">BK889*'Ejercicio 3 - TIR'!$D$5</f>
        <v>15964.4680079159</v>
      </c>
      <c r="BN889" s="18">
        <f ca="1" t="shared" si="6217"/>
        <v>87416.7362195491</v>
      </c>
      <c r="BO889" s="18">
        <f ca="1" t="shared" si="6218"/>
        <v>36828.7294608322</v>
      </c>
      <c r="BP889" s="18">
        <f ca="1" t="shared" si="6219"/>
        <v>-97361.298944517</v>
      </c>
      <c r="BQ889" s="18">
        <f ca="1" t="shared" ref="BQ889:BT889" si="6607">BE889</f>
        <v>23452.2987559843</v>
      </c>
      <c r="BR889" s="18">
        <f ca="1" t="shared" si="6607"/>
        <v>21459.4712488937</v>
      </c>
      <c r="BS889" s="18">
        <f ca="1" t="shared" si="6607"/>
        <v>21171.3625016154</v>
      </c>
      <c r="BT889" s="18">
        <f ca="1" t="shared" si="6607"/>
        <v>17505.3180371698</v>
      </c>
      <c r="BU889" s="18">
        <f ca="1" t="shared" si="6221"/>
        <v>55108.6674345778</v>
      </c>
      <c r="BV889" s="20">
        <f ca="1" t="shared" si="6222"/>
        <v>11.3223766906265</v>
      </c>
    </row>
    <row r="890" ht="15" customHeight="1" spans="1:74">
      <c r="A890" s="16">
        <v>889</v>
      </c>
      <c r="B890" s="17">
        <f ca="1" t="shared" ref="B890:F890" si="6608">RAND()</f>
        <v>0.592946652467036</v>
      </c>
      <c r="C890" s="18">
        <f ca="1">IF(B890&lt;=('Ejercicio 3 - TIR'!$D$13-'Ejercicio 3 - TIR'!$C$13)/('Ejercicio 3 - TIR'!$E$13-'Ejercicio 3 - TIR'!$C$13),'Ejercicio 3 - TIR'!$C$13+SQRT(('Ejercicio 3 - TIR'!$E$13-'Ejercicio 3 - TIR'!$C$13)*('Ejercicio 3 - TIR'!$D$13-'Ejercicio 3 - TIR'!$C$13)*B890),'Ejercicio 3 - TIR'!$E$13-SQRT(('Ejercicio 3 - TIR'!$E$13-'Ejercicio 3 - TIR'!$C$13)*('Ejercicio 3 - TIR'!$E$13-'Ejercicio 3 - TIR'!$D$13)*(1-B890)))</f>
        <v>77898.7779288213</v>
      </c>
      <c r="D890" s="17">
        <f ca="1" t="shared" si="6608"/>
        <v>0.510175121514167</v>
      </c>
      <c r="E890" s="18">
        <f ca="1">IF(D890&lt;=('Ejercicio 3 - TIR'!$D$14-'Ejercicio 3 - TIR'!$C$14)/('Ejercicio 3 - TIR'!$E$14-'Ejercicio 3 - TIR'!$C$14),'Ejercicio 3 - TIR'!$C$14+SQRT(('Ejercicio 3 - TIR'!$E$14-'Ejercicio 3 - TIR'!$C$14)*('Ejercicio 3 - TIR'!$D$14-'Ejercicio 3 - TIR'!$C$14)*D890),'Ejercicio 3 - TIR'!$E$14-SQRT(('Ejercicio 3 - TIR'!$E$14-'Ejercicio 3 - TIR'!$C$14)*('Ejercicio 3 - TIR'!$E$14-'Ejercicio 3 - TIR'!$D$14)*(1-D890)))</f>
        <v>31428.3180312803</v>
      </c>
      <c r="F890" s="17">
        <f ca="1" t="shared" si="6608"/>
        <v>0.65205104031086</v>
      </c>
      <c r="G890" s="18">
        <f ca="1">IF(F890&lt;=('Ejercicio 3 - TIR'!$D$18-'Ejercicio 3 - TIR'!$C$18)/('Ejercicio 3 - TIR'!$E$18-'Ejercicio 3 - TIR'!$C$18),'Ejercicio 3 - TIR'!$C$18+SQRT(('Ejercicio 3 - TIR'!$E$18-'Ejercicio 3 - TIR'!$C$18)*('Ejercicio 3 - TIR'!$D$18-'Ejercicio 3 - TIR'!$C$18)*F890),'Ejercicio 3 - TIR'!$E$18-SQRT(('Ejercicio 3 - TIR'!$E$18-'Ejercicio 3 - TIR'!$C$18)*('Ejercicio 3 - TIR'!$E$18-'Ejercicio 3 - TIR'!$D$18)*(1-F890)))</f>
        <v>39889.7753284202</v>
      </c>
      <c r="H890" s="17">
        <f ca="1" t="shared" ref="H890:L890" si="6609">RAND()</f>
        <v>0.134158937057818</v>
      </c>
      <c r="I890" s="18">
        <f ca="1">IF(H890&lt;=('Ejercicio 3 - TIR'!$D$18-'Ejercicio 3 - TIR'!$C$18)/('Ejercicio 3 - TIR'!$E$18-'Ejercicio 3 - TIR'!$C$18),'Ejercicio 3 - TIR'!$C$18+SQRT(('Ejercicio 3 - TIR'!$E$18-'Ejercicio 3 - TIR'!$C$18)*('Ejercicio 3 - TIR'!$D$18-'Ejercicio 3 - TIR'!$C$18)*H890),'Ejercicio 3 - TIR'!$E$18-SQRT(('Ejercicio 3 - TIR'!$E$18-'Ejercicio 3 - TIR'!$C$18)*('Ejercicio 3 - TIR'!$E$18-'Ejercicio 3 - TIR'!$D$18)*(1-H890)))</f>
        <v>34485.9603830922</v>
      </c>
      <c r="J890" s="17">
        <f ca="1" t="shared" si="6609"/>
        <v>0.683267593484169</v>
      </c>
      <c r="K890" s="18">
        <f ca="1">IF(J890&lt;=('Ejercicio 3 - TIR'!$D$18-'Ejercicio 3 - TIR'!$C$18)/('Ejercicio 3 - TIR'!$E$18-'Ejercicio 3 - TIR'!$C$18),'Ejercicio 3 - TIR'!$C$18+SQRT(('Ejercicio 3 - TIR'!$E$18-'Ejercicio 3 - TIR'!$C$18)*('Ejercicio 3 - TIR'!$D$18-'Ejercicio 3 - TIR'!$C$18)*J890),'Ejercicio 3 - TIR'!$E$18-SQRT(('Ejercicio 3 - TIR'!$E$18-'Ejercicio 3 - TIR'!$C$18)*('Ejercicio 3 - TIR'!$E$18-'Ejercicio 3 - TIR'!$D$18)*(1-J890)))</f>
        <v>40126.0969963809</v>
      </c>
      <c r="L890" s="17">
        <f ca="1" t="shared" si="6609"/>
        <v>0.528266917295315</v>
      </c>
      <c r="M890" s="18">
        <f ca="1">IF(L890&lt;=('Ejercicio 3 - TIR'!$D$18-'Ejercicio 3 - TIR'!$C$18)/('Ejercicio 3 - TIR'!$E$18-'Ejercicio 3 - TIR'!$C$18),'Ejercicio 3 - TIR'!$C$18+SQRT(('Ejercicio 3 - TIR'!$E$18-'Ejercicio 3 - TIR'!$C$18)*('Ejercicio 3 - TIR'!$D$18-'Ejercicio 3 - TIR'!$C$18)*L890),'Ejercicio 3 - TIR'!$E$18-SQRT(('Ejercicio 3 - TIR'!$E$18-'Ejercicio 3 - TIR'!$C$18)*('Ejercicio 3 - TIR'!$E$18-'Ejercicio 3 - TIR'!$D$18)*(1-L890)))</f>
        <v>38901.6873453462</v>
      </c>
      <c r="N890" s="17">
        <f ca="1" t="shared" ref="N890:R890" si="6610">RAND()</f>
        <v>0.272856624511084</v>
      </c>
      <c r="O890" s="18">
        <f ca="1">IF(N890&lt;=('Ejercicio 3 - TIR'!$D$18-'Ejercicio 3 - TIR'!$C$18)/('Ejercicio 3 - TIR'!$E$18-'Ejercicio 3 - TIR'!$C$18),'Ejercicio 3 - TIR'!$C$18+SQRT(('Ejercicio 3 - TIR'!$E$18-'Ejercicio 3 - TIR'!$C$18)*('Ejercicio 3 - TIR'!$D$18-'Ejercicio 3 - TIR'!$C$18)*N890),'Ejercicio 3 - TIR'!$E$18-SQRT(('Ejercicio 3 - TIR'!$E$18-'Ejercicio 3 - TIR'!$C$18)*('Ejercicio 3 - TIR'!$E$18-'Ejercicio 3 - TIR'!$D$18)*(1-N890)))</f>
        <v>36397.5380949755</v>
      </c>
      <c r="P890" s="17">
        <f ca="1" t="shared" si="6610"/>
        <v>0.33187676587294</v>
      </c>
      <c r="Q890" s="19">
        <f ca="1">IF(P890&lt;=('Ejercicio 3 - TIR'!$D$22-'Ejercicio 3 - TIR'!$C$22)/('Ejercicio 3 - TIR'!$E$22-'Ejercicio 3 - TIR'!$C$22),'Ejercicio 3 - TIR'!$C$22+SQRT(('Ejercicio 3 - TIR'!$E$22-'Ejercicio 3 - TIR'!$C$22)*('Ejercicio 3 - TIR'!$D$22-'Ejercicio 3 - TIR'!$C$22)*P890),'Ejercicio 3 - TIR'!$E$22-SQRT(('Ejercicio 3 - TIR'!$E$22-'Ejercicio 3 - TIR'!$C$22)*('Ejercicio 3 - TIR'!$E$22-'Ejercicio 3 - TIR'!$D$22)*(1-P890)))</f>
        <v>0.144441321129826</v>
      </c>
      <c r="R890" s="17">
        <f ca="1" t="shared" si="6610"/>
        <v>0.852707650757298</v>
      </c>
      <c r="S890" s="19">
        <f ca="1">IF(R890&lt;=('Ejercicio 3 - TIR'!$D$23-'Ejercicio 3 - TIR'!$C$23)/('Ejercicio 3 - TIR'!$E$23-'Ejercicio 3 - TIR'!$C$23),'Ejercicio 3 - TIR'!$C$23+SQRT(('Ejercicio 3 - TIR'!$E$23-'Ejercicio 3 - TIR'!$C$23)*('Ejercicio 3 - TIR'!$D$23-'Ejercicio 3 - TIR'!$C$23)*R890),'Ejercicio 3 - TIR'!$E$23-SQRT(('Ejercicio 3 - TIR'!$E$23-'Ejercicio 3 - TIR'!$C$23)*('Ejercicio 3 - TIR'!$E$23-'Ejercicio 3 - TIR'!$D$23)*(1-R890)))</f>
        <v>0.163717302783726</v>
      </c>
      <c r="T890" s="17">
        <f ca="1" t="shared" ref="T890:X890" si="6611">RAND()</f>
        <v>0.514450450781172</v>
      </c>
      <c r="U890" s="19">
        <f ca="1">IF(T890&lt;=('Ejercicio 3 - TIR'!$D$24-'Ejercicio 3 - TIR'!$C$24)/('Ejercicio 3 - TIR'!$E$24-'Ejercicio 3 - TIR'!$C$24),'Ejercicio 3 - TIR'!$C$24+SQRT(('Ejercicio 3 - TIR'!$E$24-'Ejercicio 3 - TIR'!$C$24)*('Ejercicio 3 - TIR'!$D$24-'Ejercicio 3 - TIR'!$C$24)*T890),'Ejercicio 3 - TIR'!$E$24-SQRT(('Ejercicio 3 - TIR'!$E$24-'Ejercicio 3 - TIR'!$C$24)*('Ejercicio 3 - TIR'!$E$24-'Ejercicio 3 - TIR'!$D$24)*(1-T890)))</f>
        <v>0.18312807656478</v>
      </c>
      <c r="V890" s="17">
        <f ca="1" t="shared" si="6611"/>
        <v>0.539107319660406</v>
      </c>
      <c r="W890" s="19">
        <f ca="1">IF(V890&lt;=('Ejercicio 3 - TIR'!$D$25-'Ejercicio 3 - TIR'!$C$25)/('Ejercicio 3 - TIR'!$E$25-'Ejercicio 3 - TIR'!$C$25),'Ejercicio 3 - TIR'!$C$25+SQRT(('Ejercicio 3 - TIR'!$E$25-'Ejercicio 3 - TIR'!$C$25)*('Ejercicio 3 - TIR'!$D$25-'Ejercicio 3 - TIR'!$C$25)*V890),'Ejercicio 3 - TIR'!$E$25-SQRT(('Ejercicio 3 - TIR'!$E$25-'Ejercicio 3 - TIR'!$C$25)*('Ejercicio 3 - TIR'!$E$25-'Ejercicio 3 - TIR'!$D$25)*(1-V890)))</f>
        <v>0.209836280286948</v>
      </c>
      <c r="X890" s="17">
        <f ca="1" t="shared" si="6611"/>
        <v>0.309988159342653</v>
      </c>
      <c r="Y890" s="19">
        <f ca="1">IF(X890&lt;=('Ejercicio 3 - TIR'!$D$26-'Ejercicio 3 - TIR'!$C$26)/('Ejercicio 3 - TIR'!$E$26-'Ejercicio 3 - TIR'!$C$26),'Ejercicio 3 - TIR'!$C$26+SQRT(('Ejercicio 3 - TIR'!$E$26-'Ejercicio 3 - TIR'!$C$26)*('Ejercicio 3 - TIR'!$D$26-'Ejercicio 3 - TIR'!$C$26)*X890),'Ejercicio 3 - TIR'!$E$26-SQRT(('Ejercicio 3 - TIR'!$E$26-'Ejercicio 3 - TIR'!$C$26)*('Ejercicio 3 - TIR'!$E$26-'Ejercicio 3 - TIR'!$D$26)*(1-X890)))</f>
        <v>0.218930399759166</v>
      </c>
      <c r="Z890" s="17">
        <f ca="1" t="shared" si="6192"/>
        <v>1.14444132112983</v>
      </c>
      <c r="AA890" s="17">
        <f ca="1" t="shared" si="6193"/>
        <v>1.33180616741945</v>
      </c>
      <c r="AB890" s="17">
        <f ca="1" t="shared" si="6194"/>
        <v>1.57569726921608</v>
      </c>
      <c r="AC890" s="17">
        <f ca="1" t="shared" si="6195"/>
        <v>1.90633572304668</v>
      </c>
      <c r="AD890" s="17">
        <f ca="1" t="shared" si="6196"/>
        <v>2.32369056496847</v>
      </c>
      <c r="AE890" s="16">
        <f ca="1" t="shared" si="6197"/>
        <v>4539.54777732646</v>
      </c>
      <c r="AF890" s="16">
        <f ca="1" t="shared" si="6198"/>
        <v>5282.75029528821</v>
      </c>
      <c r="AG890" s="16">
        <f ca="1" t="shared" si="6199"/>
        <v>6250.17019583636</v>
      </c>
      <c r="AH890" s="16">
        <f ca="1" t="shared" si="6200"/>
        <v>7561.68266089101</v>
      </c>
      <c r="AI890" s="16">
        <f ca="1" t="shared" si="6201"/>
        <v>9217.16486869183</v>
      </c>
      <c r="AJ890" s="18">
        <f ca="1" t="shared" si="6202"/>
        <v>45651.5071764292</v>
      </c>
      <c r="AK890" s="18">
        <f ca="1" t="shared" si="6203"/>
        <v>45928.6147275848</v>
      </c>
      <c r="AL890" s="18">
        <f ca="1" t="shared" si="6204"/>
        <v>63226.5814614969</v>
      </c>
      <c r="AM890" s="18">
        <f ca="1" t="shared" si="6205"/>
        <v>74159.6762732266</v>
      </c>
      <c r="AN890" s="18">
        <f ca="1" t="shared" si="6206"/>
        <v>84576.6158593751</v>
      </c>
      <c r="AO890" s="18">
        <f ca="1">C890/'Ejercicio 3 - TIR'!$D$7</f>
        <v>15579.7555857643</v>
      </c>
      <c r="AP890" s="18">
        <f ca="1" t="shared" si="6207"/>
        <v>30071.7515906649</v>
      </c>
      <c r="AQ890" s="18">
        <f ca="1" t="shared" si="6208"/>
        <v>30348.8591418206</v>
      </c>
      <c r="AR890" s="18">
        <f ca="1" t="shared" si="6209"/>
        <v>47646.8258757327</v>
      </c>
      <c r="AS890" s="18">
        <f ca="1" t="shared" si="6210"/>
        <v>58579.9206874624</v>
      </c>
      <c r="AT890" s="18">
        <f ca="1" t="shared" si="6211"/>
        <v>68996.8602736109</v>
      </c>
      <c r="AU890" s="18">
        <f ca="1">AP890*'Ejercicio 3 - TIR'!$D$5</f>
        <v>15035.8757953325</v>
      </c>
      <c r="AV890" s="18">
        <f ca="1">AQ890*'Ejercicio 3 - TIR'!$D$5</f>
        <v>15174.4295709103</v>
      </c>
      <c r="AW890" s="18">
        <f ca="1">AR890*'Ejercicio 3 - TIR'!$D$5</f>
        <v>23823.4129378663</v>
      </c>
      <c r="AX890" s="18">
        <f ca="1">AS890*'Ejercicio 3 - TIR'!$D$5</f>
        <v>29289.9603437312</v>
      </c>
      <c r="AY890" s="18">
        <f ca="1">AT890*'Ejercicio 3 - TIR'!$D$5</f>
        <v>34498.4301368054</v>
      </c>
      <c r="AZ890" s="18">
        <f ca="1" t="shared" ref="AZ890:BD890" si="6612">AJ890-AU890-AE890</f>
        <v>26076.0836037703</v>
      </c>
      <c r="BA890" s="18">
        <f ca="1" t="shared" si="6612"/>
        <v>25471.4348613863</v>
      </c>
      <c r="BB890" s="18">
        <f ca="1" t="shared" si="6612"/>
        <v>33152.9983277942</v>
      </c>
      <c r="BC890" s="18">
        <f ca="1" t="shared" si="6612"/>
        <v>37308.0332686044</v>
      </c>
      <c r="BD890" s="18">
        <f ca="1" t="shared" si="6612"/>
        <v>40861.0208538779</v>
      </c>
      <c r="BE890" s="18">
        <f ca="1" t="shared" ref="BE890:BI890" si="6613">AZ890/Z890</f>
        <v>22784.9896035099</v>
      </c>
      <c r="BF890" s="18">
        <f ca="1" t="shared" si="6613"/>
        <v>19125.4819841694</v>
      </c>
      <c r="BG890" s="18">
        <f ca="1" t="shared" si="6613"/>
        <v>21040.2080244056</v>
      </c>
      <c r="BH890" s="18">
        <f ca="1" t="shared" si="6613"/>
        <v>19570.547211369</v>
      </c>
      <c r="BI890" s="18">
        <f ca="1" t="shared" si="6613"/>
        <v>17584.5361985331</v>
      </c>
      <c r="BJ890" s="18">
        <f ca="1" t="shared" si="6214"/>
        <v>73029.6860821145</v>
      </c>
      <c r="BK890" s="18">
        <f ca="1" t="shared" si="6215"/>
        <v>36202.5310591553</v>
      </c>
      <c r="BL890" s="18">
        <f ca="1" t="shared" si="6216"/>
        <v>109232.21714127</v>
      </c>
      <c r="BM890" s="18">
        <f ca="1">BK890*'Ejercicio 3 - TIR'!$D$5</f>
        <v>18101.2655295776</v>
      </c>
      <c r="BN890" s="18">
        <f ca="1" t="shared" si="6217"/>
        <v>91130.9516116921</v>
      </c>
      <c r="BO890" s="18">
        <f ca="1" t="shared" si="6218"/>
        <v>39218.1958241624</v>
      </c>
      <c r="BP890" s="18">
        <f ca="1" t="shared" si="6219"/>
        <v>-109327.095960102</v>
      </c>
      <c r="BQ890" s="18">
        <f ca="1" t="shared" ref="BQ890:BT890" si="6614">BE890</f>
        <v>22784.9896035099</v>
      </c>
      <c r="BR890" s="18">
        <f ca="1" t="shared" si="6614"/>
        <v>19125.4819841694</v>
      </c>
      <c r="BS890" s="18">
        <f ca="1" t="shared" si="6614"/>
        <v>21040.2080244056</v>
      </c>
      <c r="BT890" s="18">
        <f ca="1" t="shared" si="6614"/>
        <v>19570.547211369</v>
      </c>
      <c r="BU890" s="18">
        <f ca="1" t="shared" si="6221"/>
        <v>56802.7320226955</v>
      </c>
      <c r="BV890" s="20">
        <f ca="1" t="shared" si="6222"/>
        <v>7.37417326695873</v>
      </c>
    </row>
    <row r="891" ht="15" customHeight="1" spans="1:74">
      <c r="A891" s="16">
        <v>890</v>
      </c>
      <c r="B891" s="17">
        <f ca="1" t="shared" ref="B891:F891" si="6615">RAND()</f>
        <v>0.372081425137178</v>
      </c>
      <c r="C891" s="18">
        <f ca="1">IF(B891&lt;=('Ejercicio 3 - TIR'!$D$13-'Ejercicio 3 - TIR'!$C$13)/('Ejercicio 3 - TIR'!$E$13-'Ejercicio 3 - TIR'!$C$13),'Ejercicio 3 - TIR'!$C$13+SQRT(('Ejercicio 3 - TIR'!$E$13-'Ejercicio 3 - TIR'!$C$13)*('Ejercicio 3 - TIR'!$D$13-'Ejercicio 3 - TIR'!$C$13)*B891),'Ejercicio 3 - TIR'!$E$13-SQRT(('Ejercicio 3 - TIR'!$E$13-'Ejercicio 3 - TIR'!$C$13)*('Ejercicio 3 - TIR'!$E$13-'Ejercicio 3 - TIR'!$D$13)*(1-B891)))</f>
        <v>72550.0038281353</v>
      </c>
      <c r="D891" s="17">
        <f ca="1" t="shared" si="6615"/>
        <v>0.821578116093103</v>
      </c>
      <c r="E891" s="18">
        <f ca="1">IF(D891&lt;=('Ejercicio 3 - TIR'!$D$14-'Ejercicio 3 - TIR'!$C$14)/('Ejercicio 3 - TIR'!$E$14-'Ejercicio 3 - TIR'!$C$14),'Ejercicio 3 - TIR'!$C$14+SQRT(('Ejercicio 3 - TIR'!$E$14-'Ejercicio 3 - TIR'!$C$14)*('Ejercicio 3 - TIR'!$D$14-'Ejercicio 3 - TIR'!$C$14)*D891),'Ejercicio 3 - TIR'!$E$14-SQRT(('Ejercicio 3 - TIR'!$E$14-'Ejercicio 3 - TIR'!$C$14)*('Ejercicio 3 - TIR'!$E$14-'Ejercicio 3 - TIR'!$D$14)*(1-D891)))</f>
        <v>34826.6758669078</v>
      </c>
      <c r="F891" s="17">
        <f ca="1" t="shared" si="6615"/>
        <v>0.258634835002564</v>
      </c>
      <c r="G891" s="18">
        <f ca="1">IF(F891&lt;=('Ejercicio 3 - TIR'!$D$18-'Ejercicio 3 - TIR'!$C$18)/('Ejercicio 3 - TIR'!$E$18-'Ejercicio 3 - TIR'!$C$18),'Ejercicio 3 - TIR'!$C$18+SQRT(('Ejercicio 3 - TIR'!$E$18-'Ejercicio 3 - TIR'!$C$18)*('Ejercicio 3 - TIR'!$D$18-'Ejercicio 3 - TIR'!$C$18)*F891),'Ejercicio 3 - TIR'!$E$18-SQRT(('Ejercicio 3 - TIR'!$E$18-'Ejercicio 3 - TIR'!$C$18)*('Ejercicio 3 - TIR'!$E$18-'Ejercicio 3 - TIR'!$D$18)*(1-F891)))</f>
        <v>36228.5813192399</v>
      </c>
      <c r="H891" s="17">
        <f ca="1" t="shared" ref="H891:L891" si="6616">RAND()</f>
        <v>0.113723183360282</v>
      </c>
      <c r="I891" s="18">
        <f ca="1">IF(H891&lt;=('Ejercicio 3 - TIR'!$D$18-'Ejercicio 3 - TIR'!$C$18)/('Ejercicio 3 - TIR'!$E$18-'Ejercicio 3 - TIR'!$C$18),'Ejercicio 3 - TIR'!$C$18+SQRT(('Ejercicio 3 - TIR'!$E$18-'Ejercicio 3 - TIR'!$C$18)*('Ejercicio 3 - TIR'!$D$18-'Ejercicio 3 - TIR'!$C$18)*H891),'Ejercicio 3 - TIR'!$E$18-SQRT(('Ejercicio 3 - TIR'!$E$18-'Ejercicio 3 - TIR'!$C$18)*('Ejercicio 3 - TIR'!$E$18-'Ejercicio 3 - TIR'!$D$18)*(1-H891)))</f>
        <v>34130.1909767034</v>
      </c>
      <c r="J891" s="17">
        <f ca="1" t="shared" si="6616"/>
        <v>0.683507922824035</v>
      </c>
      <c r="K891" s="18">
        <f ca="1">IF(J891&lt;=('Ejercicio 3 - TIR'!$D$18-'Ejercicio 3 - TIR'!$C$18)/('Ejercicio 3 - TIR'!$E$18-'Ejercicio 3 - TIR'!$C$18),'Ejercicio 3 - TIR'!$C$18+SQRT(('Ejercicio 3 - TIR'!$E$18-'Ejercicio 3 - TIR'!$C$18)*('Ejercicio 3 - TIR'!$D$18-'Ejercicio 3 - TIR'!$C$18)*J891),'Ejercicio 3 - TIR'!$E$18-SQRT(('Ejercicio 3 - TIR'!$E$18-'Ejercicio 3 - TIR'!$C$18)*('Ejercicio 3 - TIR'!$E$18-'Ejercicio 3 - TIR'!$D$18)*(1-J891)))</f>
        <v>40127.9464506024</v>
      </c>
      <c r="L891" s="17">
        <f ca="1" t="shared" si="6616"/>
        <v>0.599924708981148</v>
      </c>
      <c r="M891" s="18">
        <f ca="1">IF(L891&lt;=('Ejercicio 3 - TIR'!$D$18-'Ejercicio 3 - TIR'!$C$18)/('Ejercicio 3 - TIR'!$E$18-'Ejercicio 3 - TIR'!$C$18),'Ejercicio 3 - TIR'!$C$18+SQRT(('Ejercicio 3 - TIR'!$E$18-'Ejercicio 3 - TIR'!$C$18)*('Ejercicio 3 - TIR'!$D$18-'Ejercicio 3 - TIR'!$C$18)*L891),'Ejercicio 3 - TIR'!$E$18-SQRT(('Ejercicio 3 - TIR'!$E$18-'Ejercicio 3 - TIR'!$C$18)*('Ejercicio 3 - TIR'!$E$18-'Ejercicio 3 - TIR'!$D$18)*(1-L891)))</f>
        <v>39486.2377340636</v>
      </c>
      <c r="N891" s="17">
        <f ca="1" t="shared" ref="N891:R891" si="6617">RAND()</f>
        <v>0.3631276874436</v>
      </c>
      <c r="O891" s="18">
        <f ca="1">IF(N891&lt;=('Ejercicio 3 - TIR'!$D$18-'Ejercicio 3 - TIR'!$C$18)/('Ejercicio 3 - TIR'!$E$18-'Ejercicio 3 - TIR'!$C$18),'Ejercicio 3 - TIR'!$C$18+SQRT(('Ejercicio 3 - TIR'!$E$18-'Ejercicio 3 - TIR'!$C$18)*('Ejercicio 3 - TIR'!$D$18-'Ejercicio 3 - TIR'!$C$18)*N891),'Ejercicio 3 - TIR'!$E$18-SQRT(('Ejercicio 3 - TIR'!$E$18-'Ejercicio 3 - TIR'!$C$18)*('Ejercicio 3 - TIR'!$E$18-'Ejercicio 3 - TIR'!$D$18)*(1-N891)))</f>
        <v>37380.3220198403</v>
      </c>
      <c r="P891" s="17">
        <f ca="1" t="shared" si="6617"/>
        <v>0.291253608482785</v>
      </c>
      <c r="Q891" s="19">
        <f ca="1">IF(P891&lt;=('Ejercicio 3 - TIR'!$D$22-'Ejercicio 3 - TIR'!$C$22)/('Ejercicio 3 - TIR'!$E$22-'Ejercicio 3 - TIR'!$C$22),'Ejercicio 3 - TIR'!$C$22+SQRT(('Ejercicio 3 - TIR'!$E$22-'Ejercicio 3 - TIR'!$C$22)*('Ejercicio 3 - TIR'!$D$22-'Ejercicio 3 - TIR'!$C$22)*P891),'Ejercicio 3 - TIR'!$E$22-SQRT(('Ejercicio 3 - TIR'!$E$22-'Ejercicio 3 - TIR'!$C$22)*('Ejercicio 3 - TIR'!$E$22-'Ejercicio 3 - TIR'!$D$22)*(1-P891)))</f>
        <v>0.142896648123012</v>
      </c>
      <c r="R891" s="17">
        <f ca="1" t="shared" si="6617"/>
        <v>0.883892158925487</v>
      </c>
      <c r="S891" s="19">
        <f ca="1">IF(R891&lt;=('Ejercicio 3 - TIR'!$D$23-'Ejercicio 3 - TIR'!$C$23)/('Ejercicio 3 - TIR'!$E$23-'Ejercicio 3 - TIR'!$C$23),'Ejercicio 3 - TIR'!$C$23+SQRT(('Ejercicio 3 - TIR'!$E$23-'Ejercicio 3 - TIR'!$C$23)*('Ejercicio 3 - TIR'!$D$23-'Ejercicio 3 - TIR'!$C$23)*R891),'Ejercicio 3 - TIR'!$E$23-SQRT(('Ejercicio 3 - TIR'!$E$23-'Ejercicio 3 - TIR'!$C$23)*('Ejercicio 3 - TIR'!$E$23-'Ejercicio 3 - TIR'!$D$23)*(1-R891)))</f>
        <v>0.165543371280477</v>
      </c>
      <c r="T891" s="17">
        <f ca="1" t="shared" ref="T891:X891" si="6618">RAND()</f>
        <v>0.232569656473913</v>
      </c>
      <c r="U891" s="19">
        <f ca="1">IF(T891&lt;=('Ejercicio 3 - TIR'!$D$24-'Ejercicio 3 - TIR'!$C$24)/('Ejercicio 3 - TIR'!$E$24-'Ejercicio 3 - TIR'!$C$24),'Ejercicio 3 - TIR'!$C$24+SQRT(('Ejercicio 3 - TIR'!$E$24-'Ejercicio 3 - TIR'!$C$24)*('Ejercicio 3 - TIR'!$D$24-'Ejercicio 3 - TIR'!$C$24)*T891),'Ejercicio 3 - TIR'!$E$24-SQRT(('Ejercicio 3 - TIR'!$E$24-'Ejercicio 3 - TIR'!$C$24)*('Ejercicio 3 - TIR'!$E$24-'Ejercicio 3 - TIR'!$D$24)*(1-T891)))</f>
        <v>0.172099689558797</v>
      </c>
      <c r="V891" s="17">
        <f ca="1" t="shared" si="6618"/>
        <v>0.363463826705881</v>
      </c>
      <c r="W891" s="19">
        <f ca="1">IF(V891&lt;=('Ejercicio 3 - TIR'!$D$25-'Ejercicio 3 - TIR'!$C$25)/('Ejercicio 3 - TIR'!$E$25-'Ejercicio 3 - TIR'!$C$25),'Ejercicio 3 - TIR'!$C$25+SQRT(('Ejercicio 3 - TIR'!$E$25-'Ejercicio 3 - TIR'!$C$25)*('Ejercicio 3 - TIR'!$D$25-'Ejercicio 3 - TIR'!$C$25)*V891),'Ejercicio 3 - TIR'!$E$25-SQRT(('Ejercicio 3 - TIR'!$E$25-'Ejercicio 3 - TIR'!$C$25)*('Ejercicio 3 - TIR'!$E$25-'Ejercicio 3 - TIR'!$D$25)*(1-V891)))</f>
        <v>0.202799612220561</v>
      </c>
      <c r="X891" s="17">
        <f ca="1" t="shared" si="6618"/>
        <v>0.884980181052546</v>
      </c>
      <c r="Y891" s="19">
        <f ca="1">IF(X891&lt;=('Ejercicio 3 - TIR'!$D$26-'Ejercicio 3 - TIR'!$C$26)/('Ejercicio 3 - TIR'!$E$26-'Ejercicio 3 - TIR'!$C$26),'Ejercicio 3 - TIR'!$C$26+SQRT(('Ejercicio 3 - TIR'!$E$26-'Ejercicio 3 - TIR'!$C$26)*('Ejercicio 3 - TIR'!$D$26-'Ejercicio 3 - TIR'!$C$26)*X891),'Ejercicio 3 - TIR'!$E$26-SQRT(('Ejercicio 3 - TIR'!$E$26-'Ejercicio 3 - TIR'!$C$26)*('Ejercicio 3 - TIR'!$E$26-'Ejercicio 3 - TIR'!$D$26)*(1-X891)))</f>
        <v>0.255077981174948</v>
      </c>
      <c r="Z891" s="17">
        <f ca="1" t="shared" si="6192"/>
        <v>1.14289664812301</v>
      </c>
      <c r="AA891" s="17">
        <f ca="1" t="shared" si="6193"/>
        <v>1.33209561227845</v>
      </c>
      <c r="AB891" s="17">
        <f ca="1" t="shared" si="6194"/>
        <v>1.56134885361421</v>
      </c>
      <c r="AC891" s="17">
        <f ca="1" t="shared" si="6195"/>
        <v>1.87798979566819</v>
      </c>
      <c r="AD891" s="17">
        <f ca="1" t="shared" si="6196"/>
        <v>2.35702364141438</v>
      </c>
      <c r="AE891" s="16">
        <f ca="1" t="shared" si="6197"/>
        <v>4976.6152466477</v>
      </c>
      <c r="AF891" s="16">
        <f ca="1" t="shared" si="6198"/>
        <v>5800.46091214358</v>
      </c>
      <c r="AG891" s="16">
        <f ca="1" t="shared" si="6199"/>
        <v>6798.71843442143</v>
      </c>
      <c r="AH891" s="16">
        <f ca="1" t="shared" si="6200"/>
        <v>8177.49589651888</v>
      </c>
      <c r="AI891" s="16">
        <f ca="1" t="shared" si="6201"/>
        <v>10263.3950408693</v>
      </c>
      <c r="AJ891" s="18">
        <f ca="1" t="shared" si="6202"/>
        <v>41405.5241560113</v>
      </c>
      <c r="AK891" s="18">
        <f ca="1" t="shared" si="6203"/>
        <v>45464.6776462923</v>
      </c>
      <c r="AL891" s="18">
        <f ca="1" t="shared" si="6204"/>
        <v>62653.7231885405</v>
      </c>
      <c r="AM891" s="18">
        <f ca="1" t="shared" si="6205"/>
        <v>74154.7515338997</v>
      </c>
      <c r="AN891" s="18">
        <f ca="1" t="shared" si="6206"/>
        <v>88106.3027244464</v>
      </c>
      <c r="AO891" s="18">
        <f ca="1">C891/'Ejercicio 3 - TIR'!$D$7</f>
        <v>14510.0007656271</v>
      </c>
      <c r="AP891" s="18">
        <f ca="1" t="shared" si="6207"/>
        <v>26895.5233903842</v>
      </c>
      <c r="AQ891" s="18">
        <f ca="1" t="shared" si="6208"/>
        <v>30954.6768806652</v>
      </c>
      <c r="AR891" s="18">
        <f ca="1" t="shared" si="6209"/>
        <v>48143.7224229135</v>
      </c>
      <c r="AS891" s="18">
        <f ca="1" t="shared" si="6210"/>
        <v>59644.7507682726</v>
      </c>
      <c r="AT891" s="18">
        <f ca="1" t="shared" si="6211"/>
        <v>73596.3019588193</v>
      </c>
      <c r="AU891" s="18">
        <f ca="1">AP891*'Ejercicio 3 - TIR'!$D$5</f>
        <v>13447.7616951921</v>
      </c>
      <c r="AV891" s="18">
        <f ca="1">AQ891*'Ejercicio 3 - TIR'!$D$5</f>
        <v>15477.3384403326</v>
      </c>
      <c r="AW891" s="18">
        <f ca="1">AR891*'Ejercicio 3 - TIR'!$D$5</f>
        <v>24071.8612114567</v>
      </c>
      <c r="AX891" s="18">
        <f ca="1">AS891*'Ejercicio 3 - TIR'!$D$5</f>
        <v>29822.3753841363</v>
      </c>
      <c r="AY891" s="18">
        <f ca="1">AT891*'Ejercicio 3 - TIR'!$D$5</f>
        <v>36798.1509794097</v>
      </c>
      <c r="AZ891" s="18">
        <f ca="1" t="shared" ref="AZ891:BD891" si="6619">AJ891-AU891-AE891</f>
        <v>22981.1472141715</v>
      </c>
      <c r="BA891" s="18">
        <f ca="1" t="shared" si="6619"/>
        <v>24186.8782938161</v>
      </c>
      <c r="BB891" s="18">
        <f ca="1" t="shared" si="6619"/>
        <v>31783.1435426624</v>
      </c>
      <c r="BC891" s="18">
        <f ca="1" t="shared" si="6619"/>
        <v>36154.8802532445</v>
      </c>
      <c r="BD891" s="18">
        <f ca="1" t="shared" si="6619"/>
        <v>41044.7567041674</v>
      </c>
      <c r="BE891" s="18">
        <f ca="1" t="shared" ref="BE891:BI891" si="6620">AZ891/Z891</f>
        <v>20107.8087436109</v>
      </c>
      <c r="BF891" s="18">
        <f ca="1" t="shared" si="6620"/>
        <v>18157.0137089831</v>
      </c>
      <c r="BG891" s="18">
        <f ca="1" t="shared" si="6620"/>
        <v>20356.2089721914</v>
      </c>
      <c r="BH891" s="18">
        <f ca="1" t="shared" si="6620"/>
        <v>19251.9045293218</v>
      </c>
      <c r="BI891" s="18">
        <f ca="1" t="shared" si="6620"/>
        <v>17413.8078137976</v>
      </c>
      <c r="BJ891" s="18">
        <f ca="1" t="shared" si="6214"/>
        <v>82087.2983701774</v>
      </c>
      <c r="BK891" s="18">
        <f ca="1" t="shared" si="6215"/>
        <v>34200.4148415238</v>
      </c>
      <c r="BL891" s="18">
        <f ca="1" t="shared" si="6216"/>
        <v>116287.713211701</v>
      </c>
      <c r="BM891" s="18">
        <f ca="1">BK891*'Ejercicio 3 - TIR'!$D$5</f>
        <v>17100.2074207619</v>
      </c>
      <c r="BN891" s="18">
        <f ca="1" t="shared" si="6217"/>
        <v>99187.5057909393</v>
      </c>
      <c r="BO891" s="18">
        <f ca="1" t="shared" si="6218"/>
        <v>42081.6762497213</v>
      </c>
      <c r="BP891" s="18">
        <f ca="1" t="shared" si="6219"/>
        <v>-107376.679695043</v>
      </c>
      <c r="BQ891" s="18">
        <f ca="1" t="shared" ref="BQ891:BT891" si="6621">BE891</f>
        <v>20107.8087436109</v>
      </c>
      <c r="BR891" s="18">
        <f ca="1" t="shared" si="6621"/>
        <v>18157.0137089831</v>
      </c>
      <c r="BS891" s="18">
        <f ca="1" t="shared" si="6621"/>
        <v>20356.2089721914</v>
      </c>
      <c r="BT891" s="18">
        <f ca="1" t="shared" si="6621"/>
        <v>19251.9045293218</v>
      </c>
      <c r="BU891" s="18">
        <f ca="1" t="shared" si="6221"/>
        <v>59495.4840635188</v>
      </c>
      <c r="BV891" s="20">
        <f ca="1" t="shared" si="6222"/>
        <v>7.28968908984613</v>
      </c>
    </row>
    <row r="892" ht="15" customHeight="1" spans="1:74">
      <c r="A892" s="16">
        <v>891</v>
      </c>
      <c r="B892" s="17">
        <f ca="1" t="shared" ref="B892:F892" si="6622">RAND()</f>
        <v>0.588934747531424</v>
      </c>
      <c r="C892" s="18">
        <f ca="1">IF(B892&lt;=('Ejercicio 3 - TIR'!$D$13-'Ejercicio 3 - TIR'!$C$13)/('Ejercicio 3 - TIR'!$E$13-'Ejercicio 3 - TIR'!$C$13),'Ejercicio 3 - TIR'!$C$13+SQRT(('Ejercicio 3 - TIR'!$E$13-'Ejercicio 3 - TIR'!$C$13)*('Ejercicio 3 - TIR'!$D$13-'Ejercicio 3 - TIR'!$C$13)*B892),'Ejercicio 3 - TIR'!$E$13-SQRT(('Ejercicio 3 - TIR'!$E$13-'Ejercicio 3 - TIR'!$C$13)*('Ejercicio 3 - TIR'!$E$13-'Ejercicio 3 - TIR'!$D$13)*(1-B892)))</f>
        <v>77790.1305055097</v>
      </c>
      <c r="D892" s="17">
        <f ca="1" t="shared" si="6622"/>
        <v>0.718628575778432</v>
      </c>
      <c r="E892" s="18">
        <f ca="1">IF(D892&lt;=('Ejercicio 3 - TIR'!$D$14-'Ejercicio 3 - TIR'!$C$14)/('Ejercicio 3 - TIR'!$E$14-'Ejercicio 3 - TIR'!$C$14),'Ejercicio 3 - TIR'!$C$14+SQRT(('Ejercicio 3 - TIR'!$E$14-'Ejercicio 3 - TIR'!$C$14)*('Ejercicio 3 - TIR'!$D$14-'Ejercicio 3 - TIR'!$C$14)*D892),'Ejercicio 3 - TIR'!$E$14-SQRT(('Ejercicio 3 - TIR'!$E$14-'Ejercicio 3 - TIR'!$C$14)*('Ejercicio 3 - TIR'!$E$14-'Ejercicio 3 - TIR'!$D$14)*(1-D892)))</f>
        <v>33503.4075367747</v>
      </c>
      <c r="F892" s="17">
        <f ca="1" t="shared" si="6622"/>
        <v>0.691492153964131</v>
      </c>
      <c r="G892" s="18">
        <f ca="1">IF(F892&lt;=('Ejercicio 3 - TIR'!$D$18-'Ejercicio 3 - TIR'!$C$18)/('Ejercicio 3 - TIR'!$E$18-'Ejercicio 3 - TIR'!$C$18),'Ejercicio 3 - TIR'!$C$18+SQRT(('Ejercicio 3 - TIR'!$E$18-'Ejercicio 3 - TIR'!$C$18)*('Ejercicio 3 - TIR'!$D$18-'Ejercicio 3 - TIR'!$C$18)*F892),'Ejercicio 3 - TIR'!$E$18-SQRT(('Ejercicio 3 - TIR'!$E$18-'Ejercicio 3 - TIR'!$C$18)*('Ejercicio 3 - TIR'!$E$18-'Ejercicio 3 - TIR'!$D$18)*(1-F892)))</f>
        <v>40189.7933045772</v>
      </c>
      <c r="H892" s="17">
        <f ca="1" t="shared" ref="H892:L892" si="6623">RAND()</f>
        <v>0.273150337816115</v>
      </c>
      <c r="I892" s="18">
        <f ca="1">IF(H892&lt;=('Ejercicio 3 - TIR'!$D$18-'Ejercicio 3 - TIR'!$C$18)/('Ejercicio 3 - TIR'!$E$18-'Ejercicio 3 - TIR'!$C$18),'Ejercicio 3 - TIR'!$C$18+SQRT(('Ejercicio 3 - TIR'!$E$18-'Ejercicio 3 - TIR'!$C$18)*('Ejercicio 3 - TIR'!$D$18-'Ejercicio 3 - TIR'!$C$18)*H892),'Ejercicio 3 - TIR'!$E$18-SQRT(('Ejercicio 3 - TIR'!$E$18-'Ejercicio 3 - TIR'!$C$18)*('Ejercicio 3 - TIR'!$E$18-'Ejercicio 3 - TIR'!$D$18)*(1-H892)))</f>
        <v>36400.980446183</v>
      </c>
      <c r="J892" s="17">
        <f ca="1" t="shared" si="6623"/>
        <v>0.0616663344941406</v>
      </c>
      <c r="K892" s="18">
        <f ca="1">IF(J892&lt;=('Ejercicio 3 - TIR'!$D$18-'Ejercicio 3 - TIR'!$C$18)/('Ejercicio 3 - TIR'!$E$18-'Ejercicio 3 - TIR'!$C$18),'Ejercicio 3 - TIR'!$C$18+SQRT(('Ejercicio 3 - TIR'!$E$18-'Ejercicio 3 - TIR'!$C$18)*('Ejercicio 3 - TIR'!$D$18-'Ejercicio 3 - TIR'!$C$18)*J892),'Ejercicio 3 - TIR'!$E$18-SQRT(('Ejercicio 3 - TIR'!$E$18-'Ejercicio 3 - TIR'!$C$18)*('Ejercicio 3 - TIR'!$E$18-'Ejercicio 3 - TIR'!$D$18)*(1-J892)))</f>
        <v>33041.373073814</v>
      </c>
      <c r="L892" s="17">
        <f ca="1" t="shared" si="6623"/>
        <v>0.135289556610253</v>
      </c>
      <c r="M892" s="18">
        <f ca="1">IF(L892&lt;=('Ejercicio 3 - TIR'!$D$18-'Ejercicio 3 - TIR'!$C$18)/('Ejercicio 3 - TIR'!$E$18-'Ejercicio 3 - TIR'!$C$18),'Ejercicio 3 - TIR'!$C$18+SQRT(('Ejercicio 3 - TIR'!$E$18-'Ejercicio 3 - TIR'!$C$18)*('Ejercicio 3 - TIR'!$D$18-'Ejercicio 3 - TIR'!$C$18)*L892),'Ejercicio 3 - TIR'!$E$18-SQRT(('Ejercicio 3 - TIR'!$E$18-'Ejercicio 3 - TIR'!$C$18)*('Ejercicio 3 - TIR'!$E$18-'Ejercicio 3 - TIR'!$D$18)*(1-L892)))</f>
        <v>34504.8233585278</v>
      </c>
      <c r="N892" s="17">
        <f ca="1" t="shared" ref="N892:R892" si="6624">RAND()</f>
        <v>0.265065012965909</v>
      </c>
      <c r="O892" s="18">
        <f ca="1">IF(N892&lt;=('Ejercicio 3 - TIR'!$D$18-'Ejercicio 3 - TIR'!$C$18)/('Ejercicio 3 - TIR'!$E$18-'Ejercicio 3 - TIR'!$C$18),'Ejercicio 3 - TIR'!$C$18+SQRT(('Ejercicio 3 - TIR'!$E$18-'Ejercicio 3 - TIR'!$C$18)*('Ejercicio 3 - TIR'!$D$18-'Ejercicio 3 - TIR'!$C$18)*N892),'Ejercicio 3 - TIR'!$E$18-SQRT(('Ejercicio 3 - TIR'!$E$18-'Ejercicio 3 - TIR'!$C$18)*('Ejercicio 3 - TIR'!$E$18-'Ejercicio 3 - TIR'!$D$18)*(1-N892)))</f>
        <v>36305.533438567</v>
      </c>
      <c r="P892" s="17">
        <f ca="1" t="shared" si="6624"/>
        <v>0.364948169928804</v>
      </c>
      <c r="Q892" s="19">
        <f ca="1">IF(P892&lt;=('Ejercicio 3 - TIR'!$D$22-'Ejercicio 3 - TIR'!$C$22)/('Ejercicio 3 - TIR'!$E$22-'Ejercicio 3 - TIR'!$C$22),'Ejercicio 3 - TIR'!$C$22+SQRT(('Ejercicio 3 - TIR'!$E$22-'Ejercicio 3 - TIR'!$C$22)*('Ejercicio 3 - TIR'!$D$22-'Ejercicio 3 - TIR'!$C$22)*P892),'Ejercicio 3 - TIR'!$E$22-SQRT(('Ejercicio 3 - TIR'!$E$22-'Ejercicio 3 - TIR'!$C$22)*('Ejercicio 3 - TIR'!$E$22-'Ejercicio 3 - TIR'!$D$22)*(1-P892)))</f>
        <v>0.145630191296045</v>
      </c>
      <c r="R892" s="17">
        <f ca="1" t="shared" si="6624"/>
        <v>0.0737918119984553</v>
      </c>
      <c r="S892" s="19">
        <f ca="1">IF(R892&lt;=('Ejercicio 3 - TIR'!$D$23-'Ejercicio 3 - TIR'!$C$23)/('Ejercicio 3 - TIR'!$E$23-'Ejercicio 3 - TIR'!$C$23),'Ejercicio 3 - TIR'!$C$23+SQRT(('Ejercicio 3 - TIR'!$E$23-'Ejercicio 3 - TIR'!$C$23)*('Ejercicio 3 - TIR'!$D$23-'Ejercicio 3 - TIR'!$C$23)*R892),'Ejercicio 3 - TIR'!$E$23-SQRT(('Ejercicio 3 - TIR'!$E$23-'Ejercicio 3 - TIR'!$C$23)*('Ejercicio 3 - TIR'!$E$23-'Ejercicio 3 - TIR'!$D$23)*(1-R892)))</f>
        <v>0.131524984234142</v>
      </c>
      <c r="T892" s="17">
        <f ca="1" t="shared" ref="T892:X892" si="6625">RAND()</f>
        <v>0.674841216456385</v>
      </c>
      <c r="U892" s="19">
        <f ca="1">IF(T892&lt;=('Ejercicio 3 - TIR'!$D$24-'Ejercicio 3 - TIR'!$C$24)/('Ejercicio 3 - TIR'!$E$24-'Ejercicio 3 - TIR'!$C$24),'Ejercicio 3 - TIR'!$C$24+SQRT(('Ejercicio 3 - TIR'!$E$24-'Ejercicio 3 - TIR'!$C$24)*('Ejercicio 3 - TIR'!$D$24-'Ejercicio 3 - TIR'!$C$24)*T892),'Ejercicio 3 - TIR'!$E$24-SQRT(('Ejercicio 3 - TIR'!$E$24-'Ejercicio 3 - TIR'!$C$24)*('Ejercicio 3 - TIR'!$E$24-'Ejercicio 3 - TIR'!$D$24)*(1-T892)))</f>
        <v>0.189826425569348</v>
      </c>
      <c r="V892" s="17">
        <f ca="1" t="shared" si="6625"/>
        <v>0.546016974444915</v>
      </c>
      <c r="W892" s="19">
        <f ca="1">IF(V892&lt;=('Ejercicio 3 - TIR'!$D$25-'Ejercicio 3 - TIR'!$C$25)/('Ejercicio 3 - TIR'!$E$25-'Ejercicio 3 - TIR'!$C$25),'Ejercicio 3 - TIR'!$C$25+SQRT(('Ejercicio 3 - TIR'!$E$25-'Ejercicio 3 - TIR'!$C$25)*('Ejercicio 3 - TIR'!$D$25-'Ejercicio 3 - TIR'!$C$25)*V892),'Ejercicio 3 - TIR'!$E$25-SQRT(('Ejercicio 3 - TIR'!$E$25-'Ejercicio 3 - TIR'!$C$25)*('Ejercicio 3 - TIR'!$E$25-'Ejercicio 3 - TIR'!$D$25)*(1-V892)))</f>
        <v>0.210138482348977</v>
      </c>
      <c r="X892" s="17">
        <f ca="1" t="shared" si="6625"/>
        <v>0.829766568892145</v>
      </c>
      <c r="Y892" s="19">
        <f ca="1">IF(X892&lt;=('Ejercicio 3 - TIR'!$D$26-'Ejercicio 3 - TIR'!$C$26)/('Ejercicio 3 - TIR'!$E$26-'Ejercicio 3 - TIR'!$C$26),'Ejercicio 3 - TIR'!$C$26+SQRT(('Ejercicio 3 - TIR'!$E$26-'Ejercicio 3 - TIR'!$C$26)*('Ejercicio 3 - TIR'!$D$26-'Ejercicio 3 - TIR'!$C$26)*X892),'Ejercicio 3 - TIR'!$E$26-SQRT(('Ejercicio 3 - TIR'!$E$26-'Ejercicio 3 - TIR'!$C$26)*('Ejercicio 3 - TIR'!$E$26-'Ejercicio 3 - TIR'!$D$26)*(1-X892)))</f>
        <v>0.249680690509472</v>
      </c>
      <c r="Z892" s="17">
        <f ca="1" t="shared" si="6192"/>
        <v>1.14563019129604</v>
      </c>
      <c r="AA892" s="17">
        <f ca="1" t="shared" si="6193"/>
        <v>1.29630918414441</v>
      </c>
      <c r="AB892" s="17">
        <f ca="1" t="shared" si="6194"/>
        <v>1.54238292300327</v>
      </c>
      <c r="AC892" s="17">
        <f ca="1" t="shared" si="6195"/>
        <v>1.86649692964415</v>
      </c>
      <c r="AD892" s="17">
        <f ca="1" t="shared" si="6196"/>
        <v>2.33252517187151</v>
      </c>
      <c r="AE892" s="16">
        <f ca="1" t="shared" si="6197"/>
        <v>4879.10764864985</v>
      </c>
      <c r="AF892" s="16">
        <f ca="1" t="shared" si="6198"/>
        <v>5520.83220521521</v>
      </c>
      <c r="AG892" s="16">
        <f ca="1" t="shared" si="6199"/>
        <v>6568.83204889935</v>
      </c>
      <c r="AH892" s="16">
        <f ca="1" t="shared" si="6200"/>
        <v>7949.19644646038</v>
      </c>
      <c r="AI892" s="16">
        <f ca="1" t="shared" si="6201"/>
        <v>9933.95730420805</v>
      </c>
      <c r="AJ892" s="18">
        <f ca="1" t="shared" si="6202"/>
        <v>46042.6405916713</v>
      </c>
      <c r="AK892" s="18">
        <f ca="1" t="shared" si="6203"/>
        <v>47186.9252642483</v>
      </c>
      <c r="AL892" s="18">
        <f ca="1" t="shared" si="6204"/>
        <v>50962.4495816307</v>
      </c>
      <c r="AM892" s="18">
        <f ca="1" t="shared" si="6205"/>
        <v>64403.146856606</v>
      </c>
      <c r="AN892" s="18">
        <f ca="1" t="shared" si="6206"/>
        <v>84683.5706236804</v>
      </c>
      <c r="AO892" s="18">
        <f ca="1">C892/'Ejercicio 3 - TIR'!$D$7</f>
        <v>15558.0261011019</v>
      </c>
      <c r="AP892" s="18">
        <f ca="1" t="shared" si="6207"/>
        <v>30484.6144905694</v>
      </c>
      <c r="AQ892" s="18">
        <f ca="1" t="shared" si="6208"/>
        <v>31628.8991631463</v>
      </c>
      <c r="AR892" s="18">
        <f ca="1" t="shared" si="6209"/>
        <v>35404.4234805288</v>
      </c>
      <c r="AS892" s="18">
        <f ca="1" t="shared" si="6210"/>
        <v>48845.120755504</v>
      </c>
      <c r="AT892" s="18">
        <f ca="1" t="shared" si="6211"/>
        <v>69125.5445225784</v>
      </c>
      <c r="AU892" s="18">
        <f ca="1">AP892*'Ejercicio 3 - TIR'!$D$5</f>
        <v>15242.3072452847</v>
      </c>
      <c r="AV892" s="18">
        <f ca="1">AQ892*'Ejercicio 3 - TIR'!$D$5</f>
        <v>15814.4495815732</v>
      </c>
      <c r="AW892" s="18">
        <f ca="1">AR892*'Ejercicio 3 - TIR'!$D$5</f>
        <v>17702.2117402644</v>
      </c>
      <c r="AX892" s="18">
        <f ca="1">AS892*'Ejercicio 3 - TIR'!$D$5</f>
        <v>24422.560377752</v>
      </c>
      <c r="AY892" s="18">
        <f ca="1">AT892*'Ejercicio 3 - TIR'!$D$5</f>
        <v>34562.7722612892</v>
      </c>
      <c r="AZ892" s="18">
        <f ca="1" t="shared" ref="AZ892:BD892" si="6626">AJ892-AU892-AE892</f>
        <v>25921.2256977368</v>
      </c>
      <c r="BA892" s="18">
        <f ca="1" t="shared" si="6626"/>
        <v>25851.6434774599</v>
      </c>
      <c r="BB892" s="18">
        <f ca="1" t="shared" si="6626"/>
        <v>26691.405792467</v>
      </c>
      <c r="BC892" s="18">
        <f ca="1" t="shared" si="6626"/>
        <v>32031.3900323936</v>
      </c>
      <c r="BD892" s="18">
        <f ca="1" t="shared" si="6626"/>
        <v>40186.8410581831</v>
      </c>
      <c r="BE892" s="18">
        <f ca="1" t="shared" ref="BE892:BI892" si="6627">AZ892/Z892</f>
        <v>22626.1719485694</v>
      </c>
      <c r="BF892" s="18">
        <f ca="1" t="shared" si="6627"/>
        <v>19942.4981274991</v>
      </c>
      <c r="BG892" s="18">
        <f ca="1" t="shared" si="6627"/>
        <v>17305.3042758633</v>
      </c>
      <c r="BH892" s="18">
        <f ca="1" t="shared" si="6627"/>
        <v>17161.2337120214</v>
      </c>
      <c r="BI892" s="18">
        <f ca="1" t="shared" si="6627"/>
        <v>17228.8991959469</v>
      </c>
      <c r="BJ892" s="18">
        <f ca="1" t="shared" si="6214"/>
        <v>78147.5414229968</v>
      </c>
      <c r="BK892" s="18">
        <f ca="1" t="shared" si="6215"/>
        <v>36289.4875054543</v>
      </c>
      <c r="BL892" s="18">
        <f ca="1" t="shared" si="6216"/>
        <v>114437.028928451</v>
      </c>
      <c r="BM892" s="18">
        <f ca="1">BK892*'Ejercicio 3 - TIR'!$D$5</f>
        <v>18144.7437527271</v>
      </c>
      <c r="BN892" s="18">
        <f ca="1" t="shared" si="6217"/>
        <v>96292.285175724</v>
      </c>
      <c r="BO892" s="18">
        <f ca="1" t="shared" si="6218"/>
        <v>41282.4205873257</v>
      </c>
      <c r="BP892" s="18">
        <f ca="1" t="shared" si="6219"/>
        <v>-111293.538042284</v>
      </c>
      <c r="BQ892" s="18">
        <f ca="1" t="shared" ref="BQ892:BT892" si="6628">BE892</f>
        <v>22626.1719485694</v>
      </c>
      <c r="BR892" s="18">
        <f ca="1" t="shared" si="6628"/>
        <v>19942.4981274991</v>
      </c>
      <c r="BS892" s="18">
        <f ca="1" t="shared" si="6628"/>
        <v>17305.3042758633</v>
      </c>
      <c r="BT892" s="18">
        <f ca="1" t="shared" si="6628"/>
        <v>17161.2337120214</v>
      </c>
      <c r="BU892" s="18">
        <f ca="1" t="shared" si="6221"/>
        <v>58511.3197832727</v>
      </c>
      <c r="BV892" s="20">
        <f ca="1" t="shared" si="6222"/>
        <v>5.90000776801609</v>
      </c>
    </row>
    <row r="893" ht="15" customHeight="1" spans="1:74">
      <c r="A893" s="16">
        <v>892</v>
      </c>
      <c r="B893" s="17">
        <f ca="1" t="shared" ref="B893:F893" si="6629">RAND()</f>
        <v>0.334964430566066</v>
      </c>
      <c r="C893" s="18">
        <f ca="1">IF(B893&lt;=('Ejercicio 3 - TIR'!$D$13-'Ejercicio 3 - TIR'!$C$13)/('Ejercicio 3 - TIR'!$E$13-'Ejercicio 3 - TIR'!$C$13),'Ejercicio 3 - TIR'!$C$13+SQRT(('Ejercicio 3 - TIR'!$E$13-'Ejercicio 3 - TIR'!$C$13)*('Ejercicio 3 - TIR'!$D$13-'Ejercicio 3 - TIR'!$C$13)*B893),'Ejercicio 3 - TIR'!$E$13-SQRT(('Ejercicio 3 - TIR'!$E$13-'Ejercicio 3 - TIR'!$C$13)*('Ejercicio 3 - TIR'!$E$13-'Ejercicio 3 - TIR'!$D$13)*(1-B893)))</f>
        <v>71750.3507398637</v>
      </c>
      <c r="D893" s="17">
        <f ca="1" t="shared" si="6629"/>
        <v>0.369917021869883</v>
      </c>
      <c r="E893" s="18">
        <f ca="1">IF(D893&lt;=('Ejercicio 3 - TIR'!$D$14-'Ejercicio 3 - TIR'!$C$14)/('Ejercicio 3 - TIR'!$E$14-'Ejercicio 3 - TIR'!$C$14),'Ejercicio 3 - TIR'!$C$14+SQRT(('Ejercicio 3 - TIR'!$E$14-'Ejercicio 3 - TIR'!$C$14)*('Ejercicio 3 - TIR'!$D$14-'Ejercicio 3 - TIR'!$C$14)*D893),'Ejercicio 3 - TIR'!$E$14-SQRT(('Ejercicio 3 - TIR'!$E$14-'Ejercicio 3 - TIR'!$C$14)*('Ejercicio 3 - TIR'!$E$14-'Ejercicio 3 - TIR'!$D$14)*(1-D893)))</f>
        <v>30278.2487832944</v>
      </c>
      <c r="F893" s="17">
        <f ca="1" t="shared" si="6629"/>
        <v>0.116068775334466</v>
      </c>
      <c r="G893" s="18">
        <f ca="1">IF(F893&lt;=('Ejercicio 3 - TIR'!$D$18-'Ejercicio 3 - TIR'!$C$18)/('Ejercicio 3 - TIR'!$E$18-'Ejercicio 3 - TIR'!$C$18),'Ejercicio 3 - TIR'!$C$18+SQRT(('Ejercicio 3 - TIR'!$E$18-'Ejercicio 3 - TIR'!$C$18)*('Ejercicio 3 - TIR'!$D$18-'Ejercicio 3 - TIR'!$C$18)*F893),'Ejercicio 3 - TIR'!$E$18-SQRT(('Ejercicio 3 - TIR'!$E$18-'Ejercicio 3 - TIR'!$C$18)*('Ejercicio 3 - TIR'!$E$18-'Ejercicio 3 - TIR'!$D$18)*(1-F893)))</f>
        <v>34172.5671115238</v>
      </c>
      <c r="H893" s="17">
        <f ca="1" t="shared" ref="H893:L893" si="6630">RAND()</f>
        <v>0.00538869166056366</v>
      </c>
      <c r="I893" s="18">
        <f ca="1">IF(H893&lt;=('Ejercicio 3 - TIR'!$D$18-'Ejercicio 3 - TIR'!$C$18)/('Ejercicio 3 - TIR'!$E$18-'Ejercicio 3 - TIR'!$C$18),'Ejercicio 3 - TIR'!$C$18+SQRT(('Ejercicio 3 - TIR'!$E$18-'Ejercicio 3 - TIR'!$C$18)*('Ejercicio 3 - TIR'!$D$18-'Ejercicio 3 - TIR'!$C$18)*H893),'Ejercicio 3 - TIR'!$E$18-SQRT(('Ejercicio 3 - TIR'!$E$18-'Ejercicio 3 - TIR'!$C$18)*('Ejercicio 3 - TIR'!$E$18-'Ejercicio 3 - TIR'!$D$18)*(1-H893)))</f>
        <v>30899.0571445045</v>
      </c>
      <c r="J893" s="17">
        <f ca="1" t="shared" si="6630"/>
        <v>0.260348408005963</v>
      </c>
      <c r="K893" s="18">
        <f ca="1">IF(J893&lt;=('Ejercicio 3 - TIR'!$D$18-'Ejercicio 3 - TIR'!$C$18)/('Ejercicio 3 - TIR'!$E$18-'Ejercicio 3 - TIR'!$C$18),'Ejercicio 3 - TIR'!$C$18+SQRT(('Ejercicio 3 - TIR'!$E$18-'Ejercicio 3 - TIR'!$C$18)*('Ejercicio 3 - TIR'!$D$18-'Ejercicio 3 - TIR'!$C$18)*J893),'Ejercicio 3 - TIR'!$E$18-SQRT(('Ejercicio 3 - TIR'!$E$18-'Ejercicio 3 - TIR'!$C$18)*('Ejercicio 3 - TIR'!$E$18-'Ejercicio 3 - TIR'!$D$18)*(1-J893)))</f>
        <v>36249.18084239</v>
      </c>
      <c r="L893" s="17">
        <f ca="1" t="shared" si="6630"/>
        <v>0.824801081835845</v>
      </c>
      <c r="M893" s="18">
        <f ca="1">IF(L893&lt;=('Ejercicio 3 - TIR'!$D$18-'Ejercicio 3 - TIR'!$C$18)/('Ejercicio 3 - TIR'!$E$18-'Ejercicio 3 - TIR'!$C$18),'Ejercicio 3 - TIR'!$C$18+SQRT(('Ejercicio 3 - TIR'!$E$18-'Ejercicio 3 - TIR'!$C$18)*('Ejercicio 3 - TIR'!$D$18-'Ejercicio 3 - TIR'!$C$18)*L893),'Ejercicio 3 - TIR'!$E$18-SQRT(('Ejercicio 3 - TIR'!$E$18-'Ejercicio 3 - TIR'!$C$18)*('Ejercicio 3 - TIR'!$E$18-'Ejercicio 3 - TIR'!$D$18)*(1-L893)))</f>
        <v>41375.0973996104</v>
      </c>
      <c r="N893" s="17">
        <f ca="1" t="shared" ref="N893:R893" si="6631">RAND()</f>
        <v>0.933759492231789</v>
      </c>
      <c r="O893" s="18">
        <f ca="1">IF(N893&lt;=('Ejercicio 3 - TIR'!$D$18-'Ejercicio 3 - TIR'!$C$18)/('Ejercicio 3 - TIR'!$E$18-'Ejercicio 3 - TIR'!$C$18),'Ejercicio 3 - TIR'!$C$18+SQRT(('Ejercicio 3 - TIR'!$E$18-'Ejercicio 3 - TIR'!$C$18)*('Ejercicio 3 - TIR'!$D$18-'Ejercicio 3 - TIR'!$C$18)*N893),'Ejercicio 3 - TIR'!$E$18-SQRT(('Ejercicio 3 - TIR'!$E$18-'Ejercicio 3 - TIR'!$C$18)*('Ejercicio 3 - TIR'!$E$18-'Ejercicio 3 - TIR'!$D$18)*(1-N893)))</f>
        <v>42771.0903825826</v>
      </c>
      <c r="P893" s="17">
        <f ca="1" t="shared" si="6631"/>
        <v>0.180763249159508</v>
      </c>
      <c r="Q893" s="19">
        <f ca="1">IF(P893&lt;=('Ejercicio 3 - TIR'!$D$22-'Ejercicio 3 - TIR'!$C$22)/('Ejercicio 3 - TIR'!$E$22-'Ejercicio 3 - TIR'!$C$22),'Ejercicio 3 - TIR'!$C$22+SQRT(('Ejercicio 3 - TIR'!$E$22-'Ejercicio 3 - TIR'!$C$22)*('Ejercicio 3 - TIR'!$D$22-'Ejercicio 3 - TIR'!$C$22)*P893),'Ejercicio 3 - TIR'!$E$22-SQRT(('Ejercicio 3 - TIR'!$E$22-'Ejercicio 3 - TIR'!$C$22)*('Ejercicio 3 - TIR'!$E$22-'Ejercicio 3 - TIR'!$D$22)*(1-P893)))</f>
        <v>0.138038122088707</v>
      </c>
      <c r="R893" s="17">
        <f ca="1" t="shared" si="6631"/>
        <v>0.556843458674822</v>
      </c>
      <c r="S893" s="19">
        <f ca="1">IF(R893&lt;=('Ejercicio 3 - TIR'!$D$23-'Ejercicio 3 - TIR'!$C$23)/('Ejercicio 3 - TIR'!$E$23-'Ejercicio 3 - TIR'!$C$23),'Ejercicio 3 - TIR'!$C$23+SQRT(('Ejercicio 3 - TIR'!$E$23-'Ejercicio 3 - TIR'!$C$23)*('Ejercicio 3 - TIR'!$D$23-'Ejercicio 3 - TIR'!$C$23)*R893),'Ejercicio 3 - TIR'!$E$23-SQRT(('Ejercicio 3 - TIR'!$E$23-'Ejercicio 3 - TIR'!$C$23)*('Ejercicio 3 - TIR'!$E$23-'Ejercicio 3 - TIR'!$D$23)*(1-R893)))</f>
        <v>0.151756739310318</v>
      </c>
      <c r="T893" s="17">
        <f ca="1" t="shared" ref="T893:X893" si="6632">RAND()</f>
        <v>0.237415478086367</v>
      </c>
      <c r="U893" s="19">
        <f ca="1">IF(T893&lt;=('Ejercicio 3 - TIR'!$D$24-'Ejercicio 3 - TIR'!$C$24)/('Ejercicio 3 - TIR'!$E$24-'Ejercicio 3 - TIR'!$C$24),'Ejercicio 3 - TIR'!$C$24+SQRT(('Ejercicio 3 - TIR'!$E$24-'Ejercicio 3 - TIR'!$C$24)*('Ejercicio 3 - TIR'!$D$24-'Ejercicio 3 - TIR'!$C$24)*T893),'Ejercicio 3 - TIR'!$E$24-SQRT(('Ejercicio 3 - TIR'!$E$24-'Ejercicio 3 - TIR'!$C$24)*('Ejercicio 3 - TIR'!$E$24-'Ejercicio 3 - TIR'!$D$24)*(1-T893)))</f>
        <v>0.172328737178385</v>
      </c>
      <c r="V893" s="17">
        <f ca="1" t="shared" si="6632"/>
        <v>0.782969802467614</v>
      </c>
      <c r="W893" s="19">
        <f ca="1">IF(V893&lt;=('Ejercicio 3 - TIR'!$D$25-'Ejercicio 3 - TIR'!$C$25)/('Ejercicio 3 - TIR'!$E$25-'Ejercicio 3 - TIR'!$C$25),'Ejercicio 3 - TIR'!$C$25+SQRT(('Ejercicio 3 - TIR'!$E$25-'Ejercicio 3 - TIR'!$C$25)*('Ejercicio 3 - TIR'!$D$25-'Ejercicio 3 - TIR'!$C$25)*V893),'Ejercicio 3 - TIR'!$E$25-SQRT(('Ejercicio 3 - TIR'!$E$25-'Ejercicio 3 - TIR'!$C$25)*('Ejercicio 3 - TIR'!$E$25-'Ejercicio 3 - TIR'!$D$25)*(1-V893)))</f>
        <v>0.222439054962441</v>
      </c>
      <c r="X893" s="17">
        <f ca="1" t="shared" si="6632"/>
        <v>0.937869175316235</v>
      </c>
      <c r="Y893" s="19">
        <f ca="1">IF(X893&lt;=('Ejercicio 3 - TIR'!$D$26-'Ejercicio 3 - TIR'!$C$26)/('Ejercicio 3 - TIR'!$E$26-'Ejercicio 3 - TIR'!$C$26),'Ejercicio 3 - TIR'!$C$26+SQRT(('Ejercicio 3 - TIR'!$E$26-'Ejercicio 3 - TIR'!$C$26)*('Ejercicio 3 - TIR'!$D$26-'Ejercicio 3 - TIR'!$C$26)*X893),'Ejercicio 3 - TIR'!$E$26-SQRT(('Ejercicio 3 - TIR'!$E$26-'Ejercicio 3 - TIR'!$C$26)*('Ejercicio 3 - TIR'!$E$26-'Ejercicio 3 - TIR'!$D$26)*(1-X893)))</f>
        <v>0.261683164757734</v>
      </c>
      <c r="Z893" s="17">
        <f ca="1" t="shared" si="6192"/>
        <v>1.13803812208871</v>
      </c>
      <c r="AA893" s="17">
        <f ca="1" t="shared" si="6193"/>
        <v>1.31074307670773</v>
      </c>
      <c r="AB893" s="17">
        <f ca="1" t="shared" si="6194"/>
        <v>1.53662177588208</v>
      </c>
      <c r="AC893" s="17">
        <f ca="1" t="shared" si="6195"/>
        <v>1.878426471544</v>
      </c>
      <c r="AD893" s="17">
        <f ca="1" t="shared" si="6196"/>
        <v>2.36997905538233</v>
      </c>
      <c r="AE893" s="16">
        <f ca="1" t="shared" si="6197"/>
        <v>4179.55260218064</v>
      </c>
      <c r="AF893" s="16">
        <f ca="1" t="shared" si="6198"/>
        <v>4813.82787686353</v>
      </c>
      <c r="AG893" s="16">
        <f ca="1" t="shared" si="6199"/>
        <v>5643.38875587753</v>
      </c>
      <c r="AH893" s="16">
        <f ca="1" t="shared" si="6200"/>
        <v>6898.69881752059</v>
      </c>
      <c r="AI893" s="16">
        <f ca="1" t="shared" si="6201"/>
        <v>8703.97215679982</v>
      </c>
      <c r="AJ893" s="18">
        <f ca="1" t="shared" si="6202"/>
        <v>38889.6841025488</v>
      </c>
      <c r="AK893" s="18">
        <f ca="1" t="shared" si="6203"/>
        <v>40500.7252289557</v>
      </c>
      <c r="AL893" s="18">
        <f ca="1" t="shared" si="6204"/>
        <v>55701.2806403041</v>
      </c>
      <c r="AM893" s="18">
        <f ca="1" t="shared" si="6205"/>
        <v>77720.0782181393</v>
      </c>
      <c r="AN893" s="18">
        <f ca="1" t="shared" si="6206"/>
        <v>101366.588382586</v>
      </c>
      <c r="AO893" s="18">
        <f ca="1">C893/'Ejercicio 3 - TIR'!$D$7</f>
        <v>14350.0701479727</v>
      </c>
      <c r="AP893" s="18">
        <f ca="1" t="shared" si="6207"/>
        <v>24539.6139545761</v>
      </c>
      <c r="AQ893" s="18">
        <f ca="1" t="shared" si="6208"/>
        <v>26150.655080983</v>
      </c>
      <c r="AR893" s="18">
        <f ca="1" t="shared" si="6209"/>
        <v>41351.2104923313</v>
      </c>
      <c r="AS893" s="18">
        <f ca="1" t="shared" si="6210"/>
        <v>63370.0080701666</v>
      </c>
      <c r="AT893" s="18">
        <f ca="1" t="shared" si="6211"/>
        <v>87016.5182346128</v>
      </c>
      <c r="AU893" s="18">
        <f ca="1">AP893*'Ejercicio 3 - TIR'!$D$5</f>
        <v>12269.8069772881</v>
      </c>
      <c r="AV893" s="18">
        <f ca="1">AQ893*'Ejercicio 3 - TIR'!$D$5</f>
        <v>13075.3275404915</v>
      </c>
      <c r="AW893" s="18">
        <f ca="1">AR893*'Ejercicio 3 - TIR'!$D$5</f>
        <v>20675.6052461657</v>
      </c>
      <c r="AX893" s="18">
        <f ca="1">AS893*'Ejercicio 3 - TIR'!$D$5</f>
        <v>31685.0040350833</v>
      </c>
      <c r="AY893" s="18">
        <f ca="1">AT893*'Ejercicio 3 - TIR'!$D$5</f>
        <v>43508.2591173064</v>
      </c>
      <c r="AZ893" s="18">
        <f ca="1" t="shared" ref="AZ893:BD893" si="6633">AJ893-AU893-AE893</f>
        <v>22440.3245230801</v>
      </c>
      <c r="BA893" s="18">
        <f ca="1" t="shared" si="6633"/>
        <v>22611.5698116007</v>
      </c>
      <c r="BB893" s="18">
        <f ca="1" t="shared" si="6633"/>
        <v>29382.2866382609</v>
      </c>
      <c r="BC893" s="18">
        <f ca="1" t="shared" si="6633"/>
        <v>39136.3753655355</v>
      </c>
      <c r="BD893" s="18">
        <f ca="1" t="shared" si="6633"/>
        <v>49154.3571084793</v>
      </c>
      <c r="BE893" s="18">
        <f ca="1" t="shared" ref="BE893:BI893" si="6634">AZ893/Z893</f>
        <v>19718.4295389807</v>
      </c>
      <c r="BF893" s="18">
        <f ca="1" t="shared" si="6634"/>
        <v>17250.954983791</v>
      </c>
      <c r="BG893" s="18">
        <f ca="1" t="shared" si="6634"/>
        <v>19121.3525015902</v>
      </c>
      <c r="BH893" s="18">
        <f ca="1" t="shared" si="6634"/>
        <v>20834.6591992854</v>
      </c>
      <c r="BI893" s="18">
        <f ca="1" t="shared" si="6634"/>
        <v>20740.4183580642</v>
      </c>
      <c r="BJ893" s="18">
        <f ca="1" t="shared" si="6214"/>
        <v>71758.8154500633</v>
      </c>
      <c r="BK893" s="18">
        <f ca="1" t="shared" si="6215"/>
        <v>34009.3656939627</v>
      </c>
      <c r="BL893" s="18">
        <f ca="1" t="shared" si="6216"/>
        <v>105768.181144026</v>
      </c>
      <c r="BM893" s="18">
        <f ca="1">BK893*'Ejercicio 3 - TIR'!$D$5</f>
        <v>17004.6828469813</v>
      </c>
      <c r="BN893" s="18">
        <f ca="1" t="shared" si="6217"/>
        <v>88763.4982970446</v>
      </c>
      <c r="BO893" s="18">
        <f ca="1" t="shared" si="6218"/>
        <v>37453.2838572807</v>
      </c>
      <c r="BP893" s="18">
        <f ca="1" t="shared" si="6219"/>
        <v>-102028.599523158</v>
      </c>
      <c r="BQ893" s="18">
        <f ca="1" t="shared" ref="BQ893:BT893" si="6635">BE893</f>
        <v>19718.4295389807</v>
      </c>
      <c r="BR893" s="18">
        <f ca="1" t="shared" si="6635"/>
        <v>17250.954983791</v>
      </c>
      <c r="BS893" s="18">
        <f ca="1" t="shared" si="6635"/>
        <v>19121.3525015902</v>
      </c>
      <c r="BT893" s="18">
        <f ca="1" t="shared" si="6635"/>
        <v>20834.6591992854</v>
      </c>
      <c r="BU893" s="18">
        <f ca="1" t="shared" si="6221"/>
        <v>58193.7022153449</v>
      </c>
      <c r="BV893" s="20">
        <f ca="1" t="shared" si="6222"/>
        <v>8.34518576643584</v>
      </c>
    </row>
    <row r="894" ht="15" customHeight="1" spans="1:74">
      <c r="A894" s="16">
        <v>893</v>
      </c>
      <c r="B894" s="17">
        <f ca="1" t="shared" ref="B894:F894" si="6636">RAND()</f>
        <v>0.648241072025926</v>
      </c>
      <c r="C894" s="18">
        <f ca="1">IF(B894&lt;=('Ejercicio 3 - TIR'!$D$13-'Ejercicio 3 - TIR'!$C$13)/('Ejercicio 3 - TIR'!$E$13-'Ejercicio 3 - TIR'!$C$13),'Ejercicio 3 - TIR'!$C$13+SQRT(('Ejercicio 3 - TIR'!$E$13-'Ejercicio 3 - TIR'!$C$13)*('Ejercicio 3 - TIR'!$D$13-'Ejercicio 3 - TIR'!$C$13)*B894),'Ejercicio 3 - TIR'!$E$13-SQRT(('Ejercicio 3 - TIR'!$E$13-'Ejercicio 3 - TIR'!$C$13)*('Ejercicio 3 - TIR'!$E$13-'Ejercicio 3 - TIR'!$D$13)*(1-B894)))</f>
        <v>79454.6668664417</v>
      </c>
      <c r="D894" s="17">
        <f ca="1" t="shared" si="6636"/>
        <v>0.794731311133584</v>
      </c>
      <c r="E894" s="18">
        <f ca="1">IF(D894&lt;=('Ejercicio 3 - TIR'!$D$14-'Ejercicio 3 - TIR'!$C$14)/('Ejercicio 3 - TIR'!$E$14-'Ejercicio 3 - TIR'!$C$14),'Ejercicio 3 - TIR'!$C$14+SQRT(('Ejercicio 3 - TIR'!$E$14-'Ejercicio 3 - TIR'!$C$14)*('Ejercicio 3 - TIR'!$D$14-'Ejercicio 3 - TIR'!$C$14)*D894),'Ejercicio 3 - TIR'!$E$14-SQRT(('Ejercicio 3 - TIR'!$E$14-'Ejercicio 3 - TIR'!$C$14)*('Ejercicio 3 - TIR'!$E$14-'Ejercicio 3 - TIR'!$D$14)*(1-D894)))</f>
        <v>34451.0989078952</v>
      </c>
      <c r="F894" s="17">
        <f ca="1" t="shared" si="6636"/>
        <v>0.371966992444902</v>
      </c>
      <c r="G894" s="18">
        <f ca="1">IF(F894&lt;=('Ejercicio 3 - TIR'!$D$18-'Ejercicio 3 - TIR'!$C$18)/('Ejercicio 3 - TIR'!$E$18-'Ejercicio 3 - TIR'!$C$18),'Ejercicio 3 - TIR'!$C$18+SQRT(('Ejercicio 3 - TIR'!$E$18-'Ejercicio 3 - TIR'!$C$18)*('Ejercicio 3 - TIR'!$D$18-'Ejercicio 3 - TIR'!$C$18)*F894),'Ejercicio 3 - TIR'!$E$18-SQRT(('Ejercicio 3 - TIR'!$E$18-'Ejercicio 3 - TIR'!$C$18)*('Ejercicio 3 - TIR'!$E$18-'Ejercicio 3 - TIR'!$D$18)*(1-F894)))</f>
        <v>37469.6083476134</v>
      </c>
      <c r="H894" s="17">
        <f ca="1" t="shared" ref="H894:L894" si="6637">RAND()</f>
        <v>0.205513089298339</v>
      </c>
      <c r="I894" s="18">
        <f ca="1">IF(H894&lt;=('Ejercicio 3 - TIR'!$D$18-'Ejercicio 3 - TIR'!$C$18)/('Ejercicio 3 - TIR'!$E$18-'Ejercicio 3 - TIR'!$C$18),'Ejercicio 3 - TIR'!$C$18+SQRT(('Ejercicio 3 - TIR'!$E$18-'Ejercicio 3 - TIR'!$C$18)*('Ejercicio 3 - TIR'!$D$18-'Ejercicio 3 - TIR'!$C$18)*H894),'Ejercicio 3 - TIR'!$E$18-SQRT(('Ejercicio 3 - TIR'!$E$18-'Ejercicio 3 - TIR'!$C$18)*('Ejercicio 3 - TIR'!$E$18-'Ejercicio 3 - TIR'!$D$18)*(1-H894)))</f>
        <v>35552.2034720236</v>
      </c>
      <c r="J894" s="17">
        <f ca="1" t="shared" si="6637"/>
        <v>0.0639544652394979</v>
      </c>
      <c r="K894" s="18">
        <f ca="1">IF(J894&lt;=('Ejercicio 3 - TIR'!$D$18-'Ejercicio 3 - TIR'!$C$18)/('Ejercicio 3 - TIR'!$E$18-'Ejercicio 3 - TIR'!$C$18),'Ejercicio 3 - TIR'!$C$18+SQRT(('Ejercicio 3 - TIR'!$E$18-'Ejercicio 3 - TIR'!$C$18)*('Ejercicio 3 - TIR'!$D$18-'Ejercicio 3 - TIR'!$C$18)*J894),'Ejercicio 3 - TIR'!$E$18-SQRT(('Ejercicio 3 - TIR'!$E$18-'Ejercicio 3 - TIR'!$C$18)*('Ejercicio 3 - TIR'!$E$18-'Ejercicio 3 - TIR'!$D$18)*(1-J894)))</f>
        <v>33097.2842597871</v>
      </c>
      <c r="L894" s="17">
        <f ca="1" t="shared" si="6637"/>
        <v>0.141116915100647</v>
      </c>
      <c r="M894" s="18">
        <f ca="1">IF(L894&lt;=('Ejercicio 3 - TIR'!$D$18-'Ejercicio 3 - TIR'!$C$18)/('Ejercicio 3 - TIR'!$E$18-'Ejercicio 3 - TIR'!$C$18),'Ejercicio 3 - TIR'!$C$18+SQRT(('Ejercicio 3 - TIR'!$E$18-'Ejercicio 3 - TIR'!$C$18)*('Ejercicio 3 - TIR'!$D$18-'Ejercicio 3 - TIR'!$C$18)*L894),'Ejercicio 3 - TIR'!$E$18-SQRT(('Ejercicio 3 - TIR'!$E$18-'Ejercicio 3 - TIR'!$C$18)*('Ejercicio 3 - TIR'!$E$18-'Ejercicio 3 - TIR'!$D$18)*(1-L894)))</f>
        <v>34600.8191950018</v>
      </c>
      <c r="N894" s="17">
        <f ca="1" t="shared" ref="N894:R894" si="6638">RAND()</f>
        <v>0.422943575274634</v>
      </c>
      <c r="O894" s="18">
        <f ca="1">IF(N894&lt;=('Ejercicio 3 - TIR'!$D$18-'Ejercicio 3 - TIR'!$C$18)/('Ejercicio 3 - TIR'!$E$18-'Ejercicio 3 - TIR'!$C$18),'Ejercicio 3 - TIR'!$C$18+SQRT(('Ejercicio 3 - TIR'!$E$18-'Ejercicio 3 - TIR'!$C$18)*('Ejercicio 3 - TIR'!$D$18-'Ejercicio 3 - TIR'!$C$18)*N894),'Ejercicio 3 - TIR'!$E$18-SQRT(('Ejercicio 3 - TIR'!$E$18-'Ejercicio 3 - TIR'!$C$18)*('Ejercicio 3 - TIR'!$E$18-'Ejercicio 3 - TIR'!$D$18)*(1-N894)))</f>
        <v>37965.0195411684</v>
      </c>
      <c r="P894" s="17">
        <f ca="1" t="shared" si="6638"/>
        <v>0.118892723784702</v>
      </c>
      <c r="Q894" s="19">
        <f ca="1">IF(P894&lt;=('Ejercicio 3 - TIR'!$D$22-'Ejercicio 3 - TIR'!$C$22)/('Ejercicio 3 - TIR'!$E$22-'Ejercicio 3 - TIR'!$C$22),'Ejercicio 3 - TIR'!$C$22+SQRT(('Ejercicio 3 - TIR'!$E$22-'Ejercicio 3 - TIR'!$C$22)*('Ejercicio 3 - TIR'!$D$22-'Ejercicio 3 - TIR'!$C$22)*P894),'Ejercicio 3 - TIR'!$E$22-SQRT(('Ejercicio 3 - TIR'!$E$22-'Ejercicio 3 - TIR'!$C$22)*('Ejercicio 3 - TIR'!$E$22-'Ejercicio 3 - TIR'!$D$22)*(1-P894)))</f>
        <v>0.134628974769698</v>
      </c>
      <c r="R894" s="17">
        <f ca="1" t="shared" si="6638"/>
        <v>0.88191481615733</v>
      </c>
      <c r="S894" s="19">
        <f ca="1">IF(R894&lt;=('Ejercicio 3 - TIR'!$D$23-'Ejercicio 3 - TIR'!$C$23)/('Ejercicio 3 - TIR'!$E$23-'Ejercicio 3 - TIR'!$C$23),'Ejercicio 3 - TIR'!$C$23+SQRT(('Ejercicio 3 - TIR'!$E$23-'Ejercicio 3 - TIR'!$C$23)*('Ejercicio 3 - TIR'!$D$23-'Ejercicio 3 - TIR'!$C$23)*R894),'Ejercicio 3 - TIR'!$E$23-SQRT(('Ejercicio 3 - TIR'!$E$23-'Ejercicio 3 - TIR'!$C$23)*('Ejercicio 3 - TIR'!$E$23-'Ejercicio 3 - TIR'!$D$23)*(1-R894)))</f>
        <v>0.165420791142287</v>
      </c>
      <c r="T894" s="17">
        <f ca="1" t="shared" ref="T894:X894" si="6639">RAND()</f>
        <v>0.0788248672532121</v>
      </c>
      <c r="U894" s="19">
        <f ca="1">IF(T894&lt;=('Ejercicio 3 - TIR'!$D$24-'Ejercicio 3 - TIR'!$C$24)/('Ejercicio 3 - TIR'!$E$24-'Ejercicio 3 - TIR'!$C$24),'Ejercicio 3 - TIR'!$C$24+SQRT(('Ejercicio 3 - TIR'!$E$24-'Ejercicio 3 - TIR'!$C$24)*('Ejercicio 3 - TIR'!$D$24-'Ejercicio 3 - TIR'!$C$24)*T894),'Ejercicio 3 - TIR'!$E$24-SQRT(('Ejercicio 3 - TIR'!$E$24-'Ejercicio 3 - TIR'!$C$24)*('Ejercicio 3 - TIR'!$E$24-'Ejercicio 3 - TIR'!$D$24)*(1-T894)))</f>
        <v>0.162865932583056</v>
      </c>
      <c r="V894" s="17">
        <f ca="1" t="shared" si="6639"/>
        <v>0.276317588928171</v>
      </c>
      <c r="W894" s="19">
        <f ca="1">IF(V894&lt;=('Ejercicio 3 - TIR'!$D$25-'Ejercicio 3 - TIR'!$C$25)/('Ejercicio 3 - TIR'!$E$25-'Ejercicio 3 - TIR'!$C$25),'Ejercicio 3 - TIR'!$C$25+SQRT(('Ejercicio 3 - TIR'!$E$25-'Ejercicio 3 - TIR'!$C$25)*('Ejercicio 3 - TIR'!$D$25-'Ejercicio 3 - TIR'!$C$25)*V894),'Ejercicio 3 - TIR'!$E$25-SQRT(('Ejercicio 3 - TIR'!$E$25-'Ejercicio 3 - TIR'!$C$25)*('Ejercicio 3 - TIR'!$E$25-'Ejercicio 3 - TIR'!$D$25)*(1-V894)))</f>
        <v>0.199668366086166</v>
      </c>
      <c r="X894" s="17">
        <f ca="1" t="shared" si="6639"/>
        <v>0.834534022737103</v>
      </c>
      <c r="Y894" s="19">
        <f ca="1">IF(X894&lt;=('Ejercicio 3 - TIR'!$D$26-'Ejercicio 3 - TIR'!$C$26)/('Ejercicio 3 - TIR'!$E$26-'Ejercicio 3 - TIR'!$C$26),'Ejercicio 3 - TIR'!$C$26+SQRT(('Ejercicio 3 - TIR'!$E$26-'Ejercicio 3 - TIR'!$C$26)*('Ejercicio 3 - TIR'!$D$26-'Ejercicio 3 - TIR'!$C$26)*X894),'Ejercicio 3 - TIR'!$E$26-SQRT(('Ejercicio 3 - TIR'!$E$26-'Ejercicio 3 - TIR'!$C$26)*('Ejercicio 3 - TIR'!$E$26-'Ejercicio 3 - TIR'!$D$26)*(1-X894)))</f>
        <v>0.25010825737399</v>
      </c>
      <c r="Z894" s="17">
        <f ca="1" t="shared" si="6192"/>
        <v>1.1346289747697</v>
      </c>
      <c r="AA894" s="17">
        <f ca="1" t="shared" si="6193"/>
        <v>1.32232019742906</v>
      </c>
      <c r="AB894" s="17">
        <f ca="1" t="shared" si="6194"/>
        <v>1.53768110955676</v>
      </c>
      <c r="AC894" s="17">
        <f ca="1" t="shared" si="6195"/>
        <v>1.84470738426352</v>
      </c>
      <c r="AD894" s="17">
        <f ca="1" t="shared" si="6196"/>
        <v>2.3060839335066</v>
      </c>
      <c r="AE894" s="16">
        <f ca="1" t="shared" si="6197"/>
        <v>4638.11612565939</v>
      </c>
      <c r="AF894" s="16">
        <f ca="1" t="shared" si="6198"/>
        <v>5405.35696457577</v>
      </c>
      <c r="AG894" s="16">
        <f ca="1" t="shared" si="6199"/>
        <v>6285.70546755572</v>
      </c>
      <c r="AH894" s="16">
        <f ca="1" t="shared" si="6200"/>
        <v>7540.76200796144</v>
      </c>
      <c r="AI894" s="16">
        <f ca="1" t="shared" si="6201"/>
        <v>9426.76885304467</v>
      </c>
      <c r="AJ894" s="18">
        <f ca="1" t="shared" si="6202"/>
        <v>42514.1033044747</v>
      </c>
      <c r="AK894" s="18">
        <f ca="1" t="shared" si="6203"/>
        <v>47011.3967141645</v>
      </c>
      <c r="AL894" s="18">
        <f ca="1" t="shared" si="6204"/>
        <v>50893.0687839048</v>
      </c>
      <c r="AM894" s="18">
        <f ca="1" t="shared" si="6205"/>
        <v>63828.3866705868</v>
      </c>
      <c r="AN894" s="18">
        <f ca="1" t="shared" si="6206"/>
        <v>87550.5215991526</v>
      </c>
      <c r="AO894" s="18">
        <f ca="1">C894/'Ejercicio 3 - TIR'!$D$7</f>
        <v>15890.9333732883</v>
      </c>
      <c r="AP894" s="18">
        <f ca="1" t="shared" si="6207"/>
        <v>26623.1699311863</v>
      </c>
      <c r="AQ894" s="18">
        <f ca="1" t="shared" si="6208"/>
        <v>31120.4633408762</v>
      </c>
      <c r="AR894" s="18">
        <f ca="1" t="shared" si="6209"/>
        <v>35002.1354106165</v>
      </c>
      <c r="AS894" s="18">
        <f ca="1" t="shared" si="6210"/>
        <v>47937.4532972984</v>
      </c>
      <c r="AT894" s="18">
        <f ca="1" t="shared" si="6211"/>
        <v>71659.5882258643</v>
      </c>
      <c r="AU894" s="18">
        <f ca="1">AP894*'Ejercicio 3 - TIR'!$D$5</f>
        <v>13311.5849655932</v>
      </c>
      <c r="AV894" s="18">
        <f ca="1">AQ894*'Ejercicio 3 - TIR'!$D$5</f>
        <v>15560.2316704381</v>
      </c>
      <c r="AW894" s="18">
        <f ca="1">AR894*'Ejercicio 3 - TIR'!$D$5</f>
        <v>17501.0677053082</v>
      </c>
      <c r="AX894" s="18">
        <f ca="1">AS894*'Ejercicio 3 - TIR'!$D$5</f>
        <v>23968.7266486492</v>
      </c>
      <c r="AY894" s="18">
        <f ca="1">AT894*'Ejercicio 3 - TIR'!$D$5</f>
        <v>35829.7941129321</v>
      </c>
      <c r="AZ894" s="18">
        <f ca="1" t="shared" ref="AZ894:BD894" si="6640">AJ894-AU894-AE894</f>
        <v>24564.4022132221</v>
      </c>
      <c r="BA894" s="18">
        <f ca="1" t="shared" si="6640"/>
        <v>26045.8080791507</v>
      </c>
      <c r="BB894" s="18">
        <f ca="1" t="shared" si="6640"/>
        <v>27106.2956110409</v>
      </c>
      <c r="BC894" s="18">
        <f ca="1" t="shared" si="6640"/>
        <v>32318.8980139761</v>
      </c>
      <c r="BD894" s="18">
        <f ca="1" t="shared" si="6640"/>
        <v>42293.9586331758</v>
      </c>
      <c r="BE894" s="18">
        <f ca="1" t="shared" ref="BE894:BI894" si="6641">AZ894/Z894</f>
        <v>21649.722296408</v>
      </c>
      <c r="BF894" s="18">
        <f ca="1" t="shared" si="6641"/>
        <v>19697.0507822466</v>
      </c>
      <c r="BG894" s="18">
        <f ca="1" t="shared" si="6641"/>
        <v>17628.0344751418</v>
      </c>
      <c r="BH894" s="18">
        <f ca="1" t="shared" si="6641"/>
        <v>17519.7965214841</v>
      </c>
      <c r="BI894" s="18">
        <f ca="1" t="shared" si="6641"/>
        <v>18340.1644747874</v>
      </c>
      <c r="BJ894" s="18">
        <f ca="1" t="shared" si="6214"/>
        <v>79447.1256831438</v>
      </c>
      <c r="BK894" s="18">
        <f ca="1" t="shared" si="6215"/>
        <v>36645.8261405641</v>
      </c>
      <c r="BL894" s="18">
        <f ca="1" t="shared" si="6216"/>
        <v>116092.951823708</v>
      </c>
      <c r="BM894" s="18">
        <f ca="1">BK894*'Ejercicio 3 - TIR'!$D$5</f>
        <v>18322.913070282</v>
      </c>
      <c r="BN894" s="18">
        <f ca="1" t="shared" si="6217"/>
        <v>97770.0387534258</v>
      </c>
      <c r="BO894" s="18">
        <f ca="1" t="shared" si="6218"/>
        <v>42396.5655945393</v>
      </c>
      <c r="BP894" s="18">
        <f ca="1" t="shared" si="6219"/>
        <v>-113905.765774337</v>
      </c>
      <c r="BQ894" s="18">
        <f ca="1" t="shared" ref="BQ894:BT894" si="6642">BE894</f>
        <v>21649.722296408</v>
      </c>
      <c r="BR894" s="18">
        <f ca="1" t="shared" si="6642"/>
        <v>19697.0507822466</v>
      </c>
      <c r="BS894" s="18">
        <f ca="1" t="shared" si="6642"/>
        <v>17628.0344751418</v>
      </c>
      <c r="BT894" s="18">
        <f ca="1" t="shared" si="6642"/>
        <v>17519.7965214841</v>
      </c>
      <c r="BU894" s="18">
        <f ca="1" t="shared" si="6221"/>
        <v>60736.7300693268</v>
      </c>
      <c r="BV894" s="20">
        <f ca="1" t="shared" si="6222"/>
        <v>5.48335633396348</v>
      </c>
    </row>
    <row r="895" ht="15" customHeight="1" spans="1:74">
      <c r="A895" s="16">
        <v>894</v>
      </c>
      <c r="B895" s="17">
        <f ca="1" t="shared" ref="B895:F895" si="6643">RAND()</f>
        <v>0.0122117723188493</v>
      </c>
      <c r="C895" s="18">
        <f ca="1">IF(B895&lt;=('Ejercicio 3 - TIR'!$D$13-'Ejercicio 3 - TIR'!$C$13)/('Ejercicio 3 - TIR'!$E$13-'Ejercicio 3 - TIR'!$C$13),'Ejercicio 3 - TIR'!$C$13+SQRT(('Ejercicio 3 - TIR'!$E$13-'Ejercicio 3 - TIR'!$C$13)*('Ejercicio 3 - TIR'!$D$13-'Ejercicio 3 - TIR'!$C$13)*B895),'Ejercicio 3 - TIR'!$E$13-SQRT(('Ejercicio 3 - TIR'!$E$13-'Ejercicio 3 - TIR'!$C$13)*('Ejercicio 3 - TIR'!$E$13-'Ejercicio 3 - TIR'!$D$13)*(1-B895)))</f>
        <v>62210.1377621179</v>
      </c>
      <c r="D895" s="17">
        <f ca="1" t="shared" si="6643"/>
        <v>0.452533967733506</v>
      </c>
      <c r="E895" s="18">
        <f ca="1">IF(D895&lt;=('Ejercicio 3 - TIR'!$D$14-'Ejercicio 3 - TIR'!$C$14)/('Ejercicio 3 - TIR'!$E$14-'Ejercicio 3 - TIR'!$C$14),'Ejercicio 3 - TIR'!$C$14+SQRT(('Ejercicio 3 - TIR'!$E$14-'Ejercicio 3 - TIR'!$C$14)*('Ejercicio 3 - TIR'!$D$14-'Ejercicio 3 - TIR'!$C$14)*D895),'Ejercicio 3 - TIR'!$E$14-SQRT(('Ejercicio 3 - TIR'!$E$14-'Ejercicio 3 - TIR'!$C$14)*('Ejercicio 3 - TIR'!$E$14-'Ejercicio 3 - TIR'!$D$14)*(1-D895)))</f>
        <v>30937.9966431272</v>
      </c>
      <c r="F895" s="17">
        <f ca="1" t="shared" si="6643"/>
        <v>0.465193774081633</v>
      </c>
      <c r="G895" s="18">
        <f ca="1">IF(F895&lt;=('Ejercicio 3 - TIR'!$D$18-'Ejercicio 3 - TIR'!$C$18)/('Ejercicio 3 - TIR'!$E$18-'Ejercicio 3 - TIR'!$C$18),'Ejercicio 3 - TIR'!$C$18+SQRT(('Ejercicio 3 - TIR'!$E$18-'Ejercicio 3 - TIR'!$C$18)*('Ejercicio 3 - TIR'!$D$18-'Ejercicio 3 - TIR'!$C$18)*F895),'Ejercicio 3 - TIR'!$E$18-SQRT(('Ejercicio 3 - TIR'!$E$18-'Ejercicio 3 - TIR'!$C$18)*('Ejercicio 3 - TIR'!$E$18-'Ejercicio 3 - TIR'!$D$18)*(1-F895)))</f>
        <v>38353.3865056182</v>
      </c>
      <c r="H895" s="17">
        <f ca="1" t="shared" ref="H895:L895" si="6644">RAND()</f>
        <v>0.0647678972693846</v>
      </c>
      <c r="I895" s="18">
        <f ca="1">IF(H895&lt;=('Ejercicio 3 - TIR'!$D$18-'Ejercicio 3 - TIR'!$C$18)/('Ejercicio 3 - TIR'!$E$18-'Ejercicio 3 - TIR'!$C$18),'Ejercicio 3 - TIR'!$C$18+SQRT(('Ejercicio 3 - TIR'!$E$18-'Ejercicio 3 - TIR'!$C$18)*('Ejercicio 3 - TIR'!$D$18-'Ejercicio 3 - TIR'!$C$18)*H895),'Ejercicio 3 - TIR'!$E$18-SQRT(('Ejercicio 3 - TIR'!$E$18-'Ejercicio 3 - TIR'!$C$18)*('Ejercicio 3 - TIR'!$E$18-'Ejercicio 3 - TIR'!$D$18)*(1-H895)))</f>
        <v>33116.9190862786</v>
      </c>
      <c r="J895" s="17">
        <f ca="1" t="shared" si="6644"/>
        <v>0.0171786834064371</v>
      </c>
      <c r="K895" s="18">
        <f ca="1">IF(J895&lt;=('Ejercicio 3 - TIR'!$D$18-'Ejercicio 3 - TIR'!$C$18)/('Ejercicio 3 - TIR'!$E$18-'Ejercicio 3 - TIR'!$C$18),'Ejercicio 3 - TIR'!$C$18+SQRT(('Ejercicio 3 - TIR'!$E$18-'Ejercicio 3 - TIR'!$C$18)*('Ejercicio 3 - TIR'!$D$18-'Ejercicio 3 - TIR'!$C$18)*J895),'Ejercicio 3 - TIR'!$E$18-SQRT(('Ejercicio 3 - TIR'!$E$18-'Ejercicio 3 - TIR'!$C$18)*('Ejercicio 3 - TIR'!$E$18-'Ejercicio 3 - TIR'!$D$18)*(1-J895)))</f>
        <v>31605.2421969801</v>
      </c>
      <c r="L895" s="17">
        <f ca="1" t="shared" si="6644"/>
        <v>0.488603268264061</v>
      </c>
      <c r="M895" s="18">
        <f ca="1">IF(L895&lt;=('Ejercicio 3 - TIR'!$D$18-'Ejercicio 3 - TIR'!$C$18)/('Ejercicio 3 - TIR'!$E$18-'Ejercicio 3 - TIR'!$C$18),'Ejercicio 3 - TIR'!$C$18+SQRT(('Ejercicio 3 - TIR'!$E$18-'Ejercicio 3 - TIR'!$C$18)*('Ejercicio 3 - TIR'!$D$18-'Ejercicio 3 - TIR'!$C$18)*L895),'Ejercicio 3 - TIR'!$E$18-SQRT(('Ejercicio 3 - TIR'!$E$18-'Ejercicio 3 - TIR'!$C$18)*('Ejercicio 3 - TIR'!$E$18-'Ejercicio 3 - TIR'!$D$18)*(1-L895)))</f>
        <v>38560.9865225691</v>
      </c>
      <c r="N895" s="17">
        <f ca="1" t="shared" ref="N895:R895" si="6645">RAND()</f>
        <v>0.980795060124998</v>
      </c>
      <c r="O895" s="18">
        <f ca="1">IF(N895&lt;=('Ejercicio 3 - TIR'!$D$18-'Ejercicio 3 - TIR'!$C$18)/('Ejercicio 3 - TIR'!$E$18-'Ejercicio 3 - TIR'!$C$18),'Ejercicio 3 - TIR'!$C$18+SQRT(('Ejercicio 3 - TIR'!$E$18-'Ejercicio 3 - TIR'!$C$18)*('Ejercicio 3 - TIR'!$D$18-'Ejercicio 3 - TIR'!$C$18)*N895),'Ejercicio 3 - TIR'!$E$18-SQRT(('Ejercicio 3 - TIR'!$E$18-'Ejercicio 3 - TIR'!$C$18)*('Ejercicio 3 - TIR'!$E$18-'Ejercicio 3 - TIR'!$D$18)*(1-N895)))</f>
        <v>43799.8456388343</v>
      </c>
      <c r="P895" s="17">
        <f ca="1" t="shared" si="6645"/>
        <v>0.436954794133267</v>
      </c>
      <c r="Q895" s="19">
        <f ca="1">IF(P895&lt;=('Ejercicio 3 - TIR'!$D$22-'Ejercicio 3 - TIR'!$C$22)/('Ejercicio 3 - TIR'!$E$22-'Ejercicio 3 - TIR'!$C$22),'Ejercicio 3 - TIR'!$C$22+SQRT(('Ejercicio 3 - TIR'!$E$22-'Ejercicio 3 - TIR'!$C$22)*('Ejercicio 3 - TIR'!$D$22-'Ejercicio 3 - TIR'!$C$22)*P895),'Ejercicio 3 - TIR'!$E$22-SQRT(('Ejercicio 3 - TIR'!$E$22-'Ejercicio 3 - TIR'!$C$22)*('Ejercicio 3 - TIR'!$E$22-'Ejercicio 3 - TIR'!$D$22)*(1-P895)))</f>
        <v>0.148044939462225</v>
      </c>
      <c r="R895" s="17">
        <f ca="1" t="shared" si="6645"/>
        <v>0.515023181363821</v>
      </c>
      <c r="S895" s="19">
        <f ca="1">IF(R895&lt;=('Ejercicio 3 - TIR'!$D$23-'Ejercicio 3 - TIR'!$C$23)/('Ejercicio 3 - TIR'!$E$23-'Ejercicio 3 - TIR'!$C$23),'Ejercicio 3 - TIR'!$C$23+SQRT(('Ejercicio 3 - TIR'!$E$23-'Ejercicio 3 - TIR'!$C$23)*('Ejercicio 3 - TIR'!$D$23-'Ejercicio 3 - TIR'!$C$23)*R895),'Ejercicio 3 - TIR'!$E$23-SQRT(('Ejercicio 3 - TIR'!$E$23-'Ejercicio 3 - TIR'!$C$23)*('Ejercicio 3 - TIR'!$E$23-'Ejercicio 3 - TIR'!$D$23)*(1-R895)))</f>
        <v>0.150454132716315</v>
      </c>
      <c r="T895" s="17">
        <f ca="1" t="shared" ref="T895:X895" si="6646">RAND()</f>
        <v>0.345345952863507</v>
      </c>
      <c r="U895" s="19">
        <f ca="1">IF(T895&lt;=('Ejercicio 3 - TIR'!$D$24-'Ejercicio 3 - TIR'!$C$24)/('Ejercicio 3 - TIR'!$E$24-'Ejercicio 3 - TIR'!$C$24),'Ejercicio 3 - TIR'!$C$24+SQRT(('Ejercicio 3 - TIR'!$E$24-'Ejercicio 3 - TIR'!$C$24)*('Ejercicio 3 - TIR'!$D$24-'Ejercicio 3 - TIR'!$C$24)*T895),'Ejercicio 3 - TIR'!$E$24-SQRT(('Ejercicio 3 - TIR'!$E$24-'Ejercicio 3 - TIR'!$C$24)*('Ejercicio 3 - TIR'!$E$24-'Ejercicio 3 - TIR'!$D$24)*(1-T895)))</f>
        <v>0.176930029725445</v>
      </c>
      <c r="V895" s="17">
        <f ca="1" t="shared" si="6646"/>
        <v>0.649079126755272</v>
      </c>
      <c r="W895" s="19">
        <f ca="1">IF(V895&lt;=('Ejercicio 3 - TIR'!$D$25-'Ejercicio 3 - TIR'!$C$25)/('Ejercicio 3 - TIR'!$E$25-'Ejercicio 3 - TIR'!$C$25),'Ejercicio 3 - TIR'!$C$25+SQRT(('Ejercicio 3 - TIR'!$E$25-'Ejercicio 3 - TIR'!$C$25)*('Ejercicio 3 - TIR'!$D$25-'Ejercicio 3 - TIR'!$C$25)*V895),'Ejercicio 3 - TIR'!$E$25-SQRT(('Ejercicio 3 - TIR'!$E$25-'Ejercicio 3 - TIR'!$C$25)*('Ejercicio 3 - TIR'!$E$25-'Ejercicio 3 - TIR'!$D$25)*(1-V895)))</f>
        <v>0.21495398658397</v>
      </c>
      <c r="X895" s="17">
        <f ca="1" t="shared" si="6646"/>
        <v>0.82937511966935</v>
      </c>
      <c r="Y895" s="19">
        <f ca="1">IF(X895&lt;=('Ejercicio 3 - TIR'!$D$26-'Ejercicio 3 - TIR'!$C$26)/('Ejercicio 3 - TIR'!$E$26-'Ejercicio 3 - TIR'!$C$26),'Ejercicio 3 - TIR'!$C$26+SQRT(('Ejercicio 3 - TIR'!$E$26-'Ejercicio 3 - TIR'!$C$26)*('Ejercicio 3 - TIR'!$D$26-'Ejercicio 3 - TIR'!$C$26)*X895),'Ejercicio 3 - TIR'!$E$26-SQRT(('Ejercicio 3 - TIR'!$E$26-'Ejercicio 3 - TIR'!$C$26)*('Ejercicio 3 - TIR'!$E$26-'Ejercicio 3 - TIR'!$D$26)*(1-X895)))</f>
        <v>0.249645851127309</v>
      </c>
      <c r="Z895" s="17">
        <f ca="1" t="shared" si="6192"/>
        <v>1.14804493946223</v>
      </c>
      <c r="AA895" s="17">
        <f ca="1" t="shared" si="6193"/>
        <v>1.32077304514837</v>
      </c>
      <c r="AB895" s="17">
        <f ca="1" t="shared" si="6194"/>
        <v>1.55445745928704</v>
      </c>
      <c r="AC895" s="17">
        <f ca="1" t="shared" si="6195"/>
        <v>1.88859428713597</v>
      </c>
      <c r="AD895" s="17">
        <f ca="1" t="shared" si="6196"/>
        <v>2.36007401538221</v>
      </c>
      <c r="AE895" s="16">
        <f ca="1" t="shared" si="6197"/>
        <v>4580.21384011429</v>
      </c>
      <c r="AF895" s="16">
        <f ca="1" t="shared" si="6198"/>
        <v>5269.32594108395</v>
      </c>
      <c r="AG895" s="16">
        <f ca="1" t="shared" si="6199"/>
        <v>6201.627936473</v>
      </c>
      <c r="AH895" s="16">
        <f ca="1" t="shared" si="6200"/>
        <v>7534.69258472839</v>
      </c>
      <c r="AI895" s="16">
        <f ca="1" t="shared" si="6201"/>
        <v>9415.69732802553</v>
      </c>
      <c r="AJ895" s="18">
        <f ca="1" t="shared" si="6202"/>
        <v>44031.4112890138</v>
      </c>
      <c r="AK895" s="18">
        <f ca="1" t="shared" si="6203"/>
        <v>43739.9340675163</v>
      </c>
      <c r="AL895" s="18">
        <f ca="1" t="shared" si="6204"/>
        <v>49129.0044856692</v>
      </c>
      <c r="AM895" s="18">
        <f ca="1" t="shared" si="6205"/>
        <v>72826.0588528512</v>
      </c>
      <c r="AN895" s="18">
        <f ca="1" t="shared" si="6206"/>
        <v>103370.877569964</v>
      </c>
      <c r="AO895" s="18">
        <f ca="1">C895/'Ejercicio 3 - TIR'!$D$7</f>
        <v>12442.0275524236</v>
      </c>
      <c r="AP895" s="18">
        <f ca="1" t="shared" si="6207"/>
        <v>31589.3837365902</v>
      </c>
      <c r="AQ895" s="18">
        <f ca="1" t="shared" si="6208"/>
        <v>31297.9065150927</v>
      </c>
      <c r="AR895" s="18">
        <f ca="1" t="shared" si="6209"/>
        <v>36686.9769332456</v>
      </c>
      <c r="AS895" s="18">
        <f ca="1" t="shared" si="6210"/>
        <v>60384.0313004277</v>
      </c>
      <c r="AT895" s="18">
        <f ca="1" t="shared" si="6211"/>
        <v>90928.8500175409</v>
      </c>
      <c r="AU895" s="18">
        <f ca="1">AP895*'Ejercicio 3 - TIR'!$D$5</f>
        <v>15794.6918682951</v>
      </c>
      <c r="AV895" s="18">
        <f ca="1">AQ895*'Ejercicio 3 - TIR'!$D$5</f>
        <v>15648.9532575464</v>
      </c>
      <c r="AW895" s="18">
        <f ca="1">AR895*'Ejercicio 3 - TIR'!$D$5</f>
        <v>18343.4884666228</v>
      </c>
      <c r="AX895" s="18">
        <f ca="1">AS895*'Ejercicio 3 - TIR'!$D$5</f>
        <v>30192.0156502138</v>
      </c>
      <c r="AY895" s="18">
        <f ca="1">AT895*'Ejercicio 3 - TIR'!$D$5</f>
        <v>45464.4250087704</v>
      </c>
      <c r="AZ895" s="18">
        <f ca="1" t="shared" ref="AZ895:BD895" si="6647">AJ895-AU895-AE895</f>
        <v>23656.5055806044</v>
      </c>
      <c r="BA895" s="18">
        <f ca="1" t="shared" si="6647"/>
        <v>22821.654868886</v>
      </c>
      <c r="BB895" s="18">
        <f ca="1" t="shared" si="6647"/>
        <v>24583.8880825734</v>
      </c>
      <c r="BC895" s="18">
        <f ca="1" t="shared" si="6647"/>
        <v>35099.350617909</v>
      </c>
      <c r="BD895" s="18">
        <f ca="1" t="shared" si="6647"/>
        <v>48490.7552331685</v>
      </c>
      <c r="BE895" s="18">
        <f ca="1" t="shared" ref="BE895:BI895" si="6648">AZ895/Z895</f>
        <v>20605.9055420651</v>
      </c>
      <c r="BF895" s="18">
        <f ca="1" t="shared" si="6648"/>
        <v>17279.0131905836</v>
      </c>
      <c r="BG895" s="18">
        <f ca="1" t="shared" si="6648"/>
        <v>15815.0922276438</v>
      </c>
      <c r="BH895" s="18">
        <f ca="1" t="shared" si="6648"/>
        <v>18584.907757577</v>
      </c>
      <c r="BI895" s="18">
        <f ca="1" t="shared" si="6648"/>
        <v>20546.285801683</v>
      </c>
      <c r="BJ895" s="18">
        <f ca="1" t="shared" si="6214"/>
        <v>73015.9619654264</v>
      </c>
      <c r="BK895" s="18">
        <f ca="1" t="shared" si="6215"/>
        <v>29364.1059251444</v>
      </c>
      <c r="BL895" s="18">
        <f ca="1" t="shared" si="6216"/>
        <v>102380.067890571</v>
      </c>
      <c r="BM895" s="18">
        <f ca="1">BK895*'Ejercicio 3 - TIR'!$D$5</f>
        <v>14682.0529625722</v>
      </c>
      <c r="BN895" s="18">
        <f ca="1" t="shared" si="6217"/>
        <v>87698.0149279986</v>
      </c>
      <c r="BO895" s="18">
        <f ca="1" t="shared" si="6218"/>
        <v>37159.010419339</v>
      </c>
      <c r="BP895" s="18">
        <f ca="1" t="shared" si="6219"/>
        <v>-93148.1344052451</v>
      </c>
      <c r="BQ895" s="18">
        <f ca="1" t="shared" ref="BQ895:BT895" si="6649">BE895</f>
        <v>20605.9055420651</v>
      </c>
      <c r="BR895" s="18">
        <f ca="1" t="shared" si="6649"/>
        <v>17279.0131905836</v>
      </c>
      <c r="BS895" s="18">
        <f ca="1" t="shared" si="6649"/>
        <v>15815.0922276438</v>
      </c>
      <c r="BT895" s="18">
        <f ca="1" t="shared" si="6649"/>
        <v>18584.907757577</v>
      </c>
      <c r="BU895" s="18">
        <f ca="1" t="shared" si="6221"/>
        <v>57705.296221022</v>
      </c>
      <c r="BV895" s="20">
        <f ca="1" t="shared" si="6222"/>
        <v>10.0954864977946</v>
      </c>
    </row>
    <row r="896" ht="15" customHeight="1" spans="1:74">
      <c r="A896" s="16">
        <v>895</v>
      </c>
      <c r="B896" s="17">
        <f ca="1" t="shared" ref="B896:F896" si="6650">RAND()</f>
        <v>0.723220878931269</v>
      </c>
      <c r="C896" s="18">
        <f ca="1">IF(B896&lt;=('Ejercicio 3 - TIR'!$D$13-'Ejercicio 3 - TIR'!$C$13)/('Ejercicio 3 - TIR'!$E$13-'Ejercicio 3 - TIR'!$C$13),'Ejercicio 3 - TIR'!$C$13+SQRT(('Ejercicio 3 - TIR'!$E$13-'Ejercicio 3 - TIR'!$C$13)*('Ejercicio 3 - TIR'!$D$13-'Ejercicio 3 - TIR'!$C$13)*B896),'Ejercicio 3 - TIR'!$E$13-SQRT(('Ejercicio 3 - TIR'!$E$13-'Ejercicio 3 - TIR'!$C$13)*('Ejercicio 3 - TIR'!$E$13-'Ejercicio 3 - TIR'!$D$13)*(1-B896)))</f>
        <v>81775.4301756536</v>
      </c>
      <c r="D896" s="17">
        <f ca="1" t="shared" si="6650"/>
        <v>0.154249922760506</v>
      </c>
      <c r="E896" s="18">
        <f ca="1">IF(D896&lt;=('Ejercicio 3 - TIR'!$D$14-'Ejercicio 3 - TIR'!$C$14)/('Ejercicio 3 - TIR'!$E$14-'Ejercicio 3 - TIR'!$C$14),'Ejercicio 3 - TIR'!$C$14+SQRT(('Ejercicio 3 - TIR'!$E$14-'Ejercicio 3 - TIR'!$C$14)*('Ejercicio 3 - TIR'!$D$14-'Ejercicio 3 - TIR'!$C$14)*D896),'Ejercicio 3 - TIR'!$E$14-SQRT(('Ejercicio 3 - TIR'!$E$14-'Ejercicio 3 - TIR'!$C$14)*('Ejercicio 3 - TIR'!$E$14-'Ejercicio 3 - TIR'!$D$14)*(1-D896)))</f>
        <v>28401.2856697193</v>
      </c>
      <c r="F896" s="17">
        <f ca="1" t="shared" si="6650"/>
        <v>0.944887803175678</v>
      </c>
      <c r="G896" s="18">
        <f ca="1">IF(F896&lt;=('Ejercicio 3 - TIR'!$D$18-'Ejercicio 3 - TIR'!$C$18)/('Ejercicio 3 - TIR'!$E$18-'Ejercicio 3 - TIR'!$C$18),'Ejercicio 3 - TIR'!$C$18+SQRT(('Ejercicio 3 - TIR'!$E$18-'Ejercicio 3 - TIR'!$C$18)*('Ejercicio 3 - TIR'!$D$18-'Ejercicio 3 - TIR'!$C$18)*F896),'Ejercicio 3 - TIR'!$E$18-SQRT(('Ejercicio 3 - TIR'!$E$18-'Ejercicio 3 - TIR'!$C$18)*('Ejercicio 3 - TIR'!$E$18-'Ejercicio 3 - TIR'!$D$18)*(1-F896)))</f>
        <v>42966.9198830779</v>
      </c>
      <c r="H896" s="17">
        <f ca="1" t="shared" ref="H896:L896" si="6651">RAND()</f>
        <v>0.171334231483623</v>
      </c>
      <c r="I896" s="18">
        <f ca="1">IF(H896&lt;=('Ejercicio 3 - TIR'!$D$18-'Ejercicio 3 - TIR'!$C$18)/('Ejercicio 3 - TIR'!$E$18-'Ejercicio 3 - TIR'!$C$18),'Ejercicio 3 - TIR'!$C$18+SQRT(('Ejercicio 3 - TIR'!$E$18-'Ejercicio 3 - TIR'!$C$18)*('Ejercicio 3 - TIR'!$D$18-'Ejercicio 3 - TIR'!$C$18)*H896),'Ejercicio 3 - TIR'!$E$18-SQRT(('Ejercicio 3 - TIR'!$E$18-'Ejercicio 3 - TIR'!$C$18)*('Ejercicio 3 - TIR'!$E$18-'Ejercicio 3 - TIR'!$D$18)*(1-H896)))</f>
        <v>35069.5300297506</v>
      </c>
      <c r="J896" s="17">
        <f ca="1" t="shared" si="6651"/>
        <v>0.848091410586723</v>
      </c>
      <c r="K896" s="18">
        <f ca="1">IF(J896&lt;=('Ejercicio 3 - TIR'!$D$18-'Ejercicio 3 - TIR'!$C$18)/('Ejercicio 3 - TIR'!$E$18-'Ejercicio 3 - TIR'!$C$18),'Ejercicio 3 - TIR'!$C$18+SQRT(('Ejercicio 3 - TIR'!$E$18-'Ejercicio 3 - TIR'!$C$18)*('Ejercicio 3 - TIR'!$D$18-'Ejercicio 3 - TIR'!$C$18)*J896),'Ejercicio 3 - TIR'!$E$18-SQRT(('Ejercicio 3 - TIR'!$E$18-'Ejercicio 3 - TIR'!$C$18)*('Ejercicio 3 - TIR'!$E$18-'Ejercicio 3 - TIR'!$D$18)*(1-J896)))</f>
        <v>41624.6268049302</v>
      </c>
      <c r="L896" s="17">
        <f ca="1" t="shared" si="6651"/>
        <v>0.0844344378255206</v>
      </c>
      <c r="M896" s="18">
        <f ca="1">IF(L896&lt;=('Ejercicio 3 - TIR'!$D$18-'Ejercicio 3 - TIR'!$C$18)/('Ejercicio 3 - TIR'!$E$18-'Ejercicio 3 - TIR'!$C$18),'Ejercicio 3 - TIR'!$C$18+SQRT(('Ejercicio 3 - TIR'!$E$18-'Ejercicio 3 - TIR'!$C$18)*('Ejercicio 3 - TIR'!$D$18-'Ejercicio 3 - TIR'!$C$18)*L896),'Ejercicio 3 - TIR'!$E$18-SQRT(('Ejercicio 3 - TIR'!$E$18-'Ejercicio 3 - TIR'!$C$18)*('Ejercicio 3 - TIR'!$E$18-'Ejercicio 3 - TIR'!$D$18)*(1-L896)))</f>
        <v>33558.8152064736</v>
      </c>
      <c r="N896" s="17">
        <f ca="1" t="shared" ref="N896:R896" si="6652">RAND()</f>
        <v>0.0437200805756088</v>
      </c>
      <c r="O896" s="18">
        <f ca="1">IF(N896&lt;=('Ejercicio 3 - TIR'!$D$18-'Ejercicio 3 - TIR'!$C$18)/('Ejercicio 3 - TIR'!$E$18-'Ejercicio 3 - TIR'!$C$18),'Ejercicio 3 - TIR'!$C$18+SQRT(('Ejercicio 3 - TIR'!$E$18-'Ejercicio 3 - TIR'!$C$18)*('Ejercicio 3 - TIR'!$D$18-'Ejercicio 3 - TIR'!$C$18)*N896),'Ejercicio 3 - TIR'!$E$18-SQRT(('Ejercicio 3 - TIR'!$E$18-'Ejercicio 3 - TIR'!$C$18)*('Ejercicio 3 - TIR'!$E$18-'Ejercicio 3 - TIR'!$D$18)*(1-N896)))</f>
        <v>32560.8615906256</v>
      </c>
      <c r="P896" s="17">
        <f ca="1" t="shared" si="6652"/>
        <v>0.735134899832354</v>
      </c>
      <c r="Q896" s="19">
        <f ca="1">IF(P896&lt;=('Ejercicio 3 - TIR'!$D$22-'Ejercicio 3 - TIR'!$C$22)/('Ejercicio 3 - TIR'!$E$22-'Ejercicio 3 - TIR'!$C$22),'Ejercicio 3 - TIR'!$C$22+SQRT(('Ejercicio 3 - TIR'!$E$22-'Ejercicio 3 - TIR'!$C$22)*('Ejercicio 3 - TIR'!$D$22-'Ejercicio 3 - TIR'!$C$22)*P896),'Ejercicio 3 - TIR'!$E$22-SQRT(('Ejercicio 3 - TIR'!$E$22-'Ejercicio 3 - TIR'!$C$22)*('Ejercicio 3 - TIR'!$E$22-'Ejercicio 3 - TIR'!$D$22)*(1-P896)))</f>
        <v>0.158165230014911</v>
      </c>
      <c r="R896" s="17">
        <f ca="1" t="shared" si="6652"/>
        <v>0.701923014392795</v>
      </c>
      <c r="S896" s="19">
        <f ca="1">IF(R896&lt;=('Ejercicio 3 - TIR'!$D$23-'Ejercicio 3 - TIR'!$C$23)/('Ejercicio 3 - TIR'!$E$23-'Ejercicio 3 - TIR'!$C$23),'Ejercicio 3 - TIR'!$C$23+SQRT(('Ejercicio 3 - TIR'!$E$23-'Ejercicio 3 - TIR'!$C$23)*('Ejercicio 3 - TIR'!$D$23-'Ejercicio 3 - TIR'!$C$23)*R896),'Ejercicio 3 - TIR'!$E$23-SQRT(('Ejercicio 3 - TIR'!$E$23-'Ejercicio 3 - TIR'!$C$23)*('Ejercicio 3 - TIR'!$E$23-'Ejercicio 3 - TIR'!$D$23)*(1-R896)))</f>
        <v>0.156836697685931</v>
      </c>
      <c r="T896" s="17">
        <f ca="1" t="shared" ref="T896:X896" si="6653">RAND()</f>
        <v>0.385093206578004</v>
      </c>
      <c r="U896" s="19">
        <f ca="1">IF(T896&lt;=('Ejercicio 3 - TIR'!$D$24-'Ejercicio 3 - TIR'!$C$24)/('Ejercicio 3 - TIR'!$E$24-'Ejercicio 3 - TIR'!$C$24),'Ejercicio 3 - TIR'!$C$24+SQRT(('Ejercicio 3 - TIR'!$E$24-'Ejercicio 3 - TIR'!$C$24)*('Ejercicio 3 - TIR'!$D$24-'Ejercicio 3 - TIR'!$C$24)*T896),'Ejercicio 3 - TIR'!$E$24-SQRT(('Ejercicio 3 - TIR'!$E$24-'Ejercicio 3 - TIR'!$C$24)*('Ejercicio 3 - TIR'!$E$24-'Ejercicio 3 - TIR'!$D$24)*(1-T896)))</f>
        <v>0.178437576088932</v>
      </c>
      <c r="V896" s="17">
        <f ca="1" t="shared" si="6653"/>
        <v>0.791795599908954</v>
      </c>
      <c r="W896" s="19">
        <f ca="1">IF(V896&lt;=('Ejercicio 3 - TIR'!$D$25-'Ejercicio 3 - TIR'!$C$25)/('Ejercicio 3 - TIR'!$E$25-'Ejercicio 3 - TIR'!$C$25),'Ejercicio 3 - TIR'!$C$25+SQRT(('Ejercicio 3 - TIR'!$E$25-'Ejercicio 3 - TIR'!$C$25)*('Ejercicio 3 - TIR'!$D$25-'Ejercicio 3 - TIR'!$C$25)*V896),'Ejercicio 3 - TIR'!$E$25-SQRT(('Ejercicio 3 - TIR'!$E$25-'Ejercicio 3 - TIR'!$C$25)*('Ejercicio 3 - TIR'!$E$25-'Ejercicio 3 - TIR'!$D$25)*(1-V896)))</f>
        <v>0.223005270878954</v>
      </c>
      <c r="X896" s="17">
        <f ca="1" t="shared" si="6653"/>
        <v>0.927242290783705</v>
      </c>
      <c r="Y896" s="19">
        <f ca="1">IF(X896&lt;=('Ejercicio 3 - TIR'!$D$26-'Ejercicio 3 - TIR'!$C$26)/('Ejercicio 3 - TIR'!$E$26-'Ejercicio 3 - TIR'!$C$26),'Ejercicio 3 - TIR'!$C$26+SQRT(('Ejercicio 3 - TIR'!$E$26-'Ejercicio 3 - TIR'!$C$26)*('Ejercicio 3 - TIR'!$D$26-'Ejercicio 3 - TIR'!$C$26)*X896),'Ejercicio 3 - TIR'!$E$26-SQRT(('Ejercicio 3 - TIR'!$E$26-'Ejercicio 3 - TIR'!$C$26)*('Ejercicio 3 - TIR'!$E$26-'Ejercicio 3 - TIR'!$D$26)*(1-X896)))</f>
        <v>0.260178505864391</v>
      </c>
      <c r="Z896" s="17">
        <f ca="1" t="shared" si="6192"/>
        <v>1.15816523001491</v>
      </c>
      <c r="AA896" s="17">
        <f ca="1" t="shared" si="6193"/>
        <v>1.33980804006512</v>
      </c>
      <c r="AB896" s="17">
        <f ca="1" t="shared" si="6194"/>
        <v>1.5788801391588</v>
      </c>
      <c r="AC896" s="17">
        <f ca="1" t="shared" si="6195"/>
        <v>1.93097873227731</v>
      </c>
      <c r="AD896" s="17">
        <f ca="1" t="shared" si="6196"/>
        <v>2.43337789369713</v>
      </c>
      <c r="AE896" s="16">
        <f ca="1" t="shared" si="6197"/>
        <v>4492.09588067034</v>
      </c>
      <c r="AF896" s="16">
        <f ca="1" t="shared" si="6198"/>
        <v>5196.62136428325</v>
      </c>
      <c r="AG896" s="16">
        <f ca="1" t="shared" si="6199"/>
        <v>6123.89388437791</v>
      </c>
      <c r="AH896" s="16">
        <f ca="1" t="shared" si="6200"/>
        <v>7489.55449889757</v>
      </c>
      <c r="AI896" s="16">
        <f ca="1" t="shared" si="6201"/>
        <v>9438.17559801067</v>
      </c>
      <c r="AJ896" s="18">
        <f ca="1" t="shared" si="6202"/>
        <v>49762.7926494171</v>
      </c>
      <c r="AK896" s="18">
        <f ca="1" t="shared" si="6203"/>
        <v>46986.4382951649</v>
      </c>
      <c r="AL896" s="18">
        <f ca="1" t="shared" si="6204"/>
        <v>65720.2965622012</v>
      </c>
      <c r="AM896" s="18">
        <f ca="1" t="shared" si="6205"/>
        <v>64801.3584441249</v>
      </c>
      <c r="AN896" s="18">
        <f ca="1" t="shared" si="6206"/>
        <v>79232.8807943602</v>
      </c>
      <c r="AO896" s="18">
        <f ca="1">C896/'Ejercicio 3 - TIR'!$D$7</f>
        <v>16355.0860351307</v>
      </c>
      <c r="AP896" s="18">
        <f ca="1" t="shared" si="6207"/>
        <v>33407.7066142864</v>
      </c>
      <c r="AQ896" s="18">
        <f ca="1" t="shared" si="6208"/>
        <v>30631.3522600342</v>
      </c>
      <c r="AR896" s="18">
        <f ca="1" t="shared" si="6209"/>
        <v>49365.2105270705</v>
      </c>
      <c r="AS896" s="18">
        <f ca="1" t="shared" si="6210"/>
        <v>48446.2724089941</v>
      </c>
      <c r="AT896" s="18">
        <f ca="1" t="shared" si="6211"/>
        <v>62877.7947592295</v>
      </c>
      <c r="AU896" s="18">
        <f ca="1">AP896*'Ejercicio 3 - TIR'!$D$5</f>
        <v>16703.8533071432</v>
      </c>
      <c r="AV896" s="18">
        <f ca="1">AQ896*'Ejercicio 3 - TIR'!$D$5</f>
        <v>15315.6761300171</v>
      </c>
      <c r="AW896" s="18">
        <f ca="1">AR896*'Ejercicio 3 - TIR'!$D$5</f>
        <v>24682.6052635352</v>
      </c>
      <c r="AX896" s="18">
        <f ca="1">AS896*'Ejercicio 3 - TIR'!$D$5</f>
        <v>24223.1362044971</v>
      </c>
      <c r="AY896" s="18">
        <f ca="1">AT896*'Ejercicio 3 - TIR'!$D$5</f>
        <v>31438.8973796148</v>
      </c>
      <c r="AZ896" s="18">
        <f ca="1" t="shared" ref="AZ896:BD896" si="6654">AJ896-AU896-AE896</f>
        <v>28566.8434616036</v>
      </c>
      <c r="BA896" s="18">
        <f ca="1" t="shared" si="6654"/>
        <v>26474.1408008646</v>
      </c>
      <c r="BB896" s="18">
        <f ca="1" t="shared" si="6654"/>
        <v>34913.797414288</v>
      </c>
      <c r="BC896" s="18">
        <f ca="1" t="shared" si="6654"/>
        <v>33088.6677407302</v>
      </c>
      <c r="BD896" s="18">
        <f ca="1" t="shared" si="6654"/>
        <v>38355.8078167348</v>
      </c>
      <c r="BE896" s="18">
        <f ca="1" t="shared" ref="BE896:BI896" si="6655">AZ896/Z896</f>
        <v>24665.6027320349</v>
      </c>
      <c r="BF896" s="18">
        <f ca="1" t="shared" si="6655"/>
        <v>19759.6521361209</v>
      </c>
      <c r="BG896" s="18">
        <f ca="1" t="shared" si="6655"/>
        <v>22113.0132353743</v>
      </c>
      <c r="BH896" s="18">
        <f ca="1" t="shared" si="6655"/>
        <v>17135.6976582062</v>
      </c>
      <c r="BI896" s="18">
        <f ca="1" t="shared" si="6655"/>
        <v>15762.3720985068</v>
      </c>
      <c r="BJ896" s="18">
        <f ca="1" t="shared" si="6214"/>
        <v>69111.0607012721</v>
      </c>
      <c r="BK896" s="18">
        <f ca="1" t="shared" si="6215"/>
        <v>39798.1048074017</v>
      </c>
      <c r="BL896" s="18">
        <f ca="1" t="shared" si="6216"/>
        <v>108909.165508674</v>
      </c>
      <c r="BM896" s="18">
        <f ca="1">BK896*'Ejercicio 3 - TIR'!$D$5</f>
        <v>19899.0524037009</v>
      </c>
      <c r="BN896" s="18">
        <f ca="1" t="shared" si="6217"/>
        <v>89010.1131049729</v>
      </c>
      <c r="BO896" s="18">
        <f ca="1" t="shared" si="6218"/>
        <v>36578.8286872847</v>
      </c>
      <c r="BP896" s="18">
        <f ca="1" t="shared" si="6219"/>
        <v>-110176.715845373</v>
      </c>
      <c r="BQ896" s="18">
        <f ca="1" t="shared" ref="BQ896:BT896" si="6656">BE896</f>
        <v>24665.6027320349</v>
      </c>
      <c r="BR896" s="18">
        <f ca="1" t="shared" si="6656"/>
        <v>19759.6521361209</v>
      </c>
      <c r="BS896" s="18">
        <f ca="1" t="shared" si="6656"/>
        <v>22113.0132353743</v>
      </c>
      <c r="BT896" s="18">
        <f ca="1" t="shared" si="6656"/>
        <v>17135.6976582062</v>
      </c>
      <c r="BU896" s="18">
        <f ca="1" t="shared" si="6221"/>
        <v>52341.2007857914</v>
      </c>
      <c r="BV896" s="20">
        <f ca="1" t="shared" si="6222"/>
        <v>6.56982085573201</v>
      </c>
    </row>
    <row r="897" ht="15" customHeight="1" spans="1:74">
      <c r="A897" s="16">
        <v>896</v>
      </c>
      <c r="B897" s="17">
        <f ca="1" t="shared" ref="B897:F897" si="6657">RAND()</f>
        <v>0.0977799643320421</v>
      </c>
      <c r="C897" s="18">
        <f ca="1">IF(B897&lt;=('Ejercicio 3 - TIR'!$D$13-'Ejercicio 3 - TIR'!$C$13)/('Ejercicio 3 - TIR'!$E$13-'Ejercicio 3 - TIR'!$C$13),'Ejercicio 3 - TIR'!$C$13+SQRT(('Ejercicio 3 - TIR'!$E$13-'Ejercicio 3 - TIR'!$C$13)*('Ejercicio 3 - TIR'!$D$13-'Ejercicio 3 - TIR'!$C$13)*B897),'Ejercicio 3 - TIR'!$E$13-SQRT(('Ejercicio 3 - TIR'!$E$13-'Ejercicio 3 - TIR'!$C$13)*('Ejercicio 3 - TIR'!$E$13-'Ejercicio 3 - TIR'!$D$13)*(1-B897)))</f>
        <v>66253.957605614</v>
      </c>
      <c r="D897" s="17">
        <f ca="1" t="shared" si="6657"/>
        <v>0.650765183081587</v>
      </c>
      <c r="E897" s="18">
        <f ca="1">IF(D897&lt;=('Ejercicio 3 - TIR'!$D$14-'Ejercicio 3 - TIR'!$C$14)/('Ejercicio 3 - TIR'!$E$14-'Ejercicio 3 - TIR'!$C$14),'Ejercicio 3 - TIR'!$C$14+SQRT(('Ejercicio 3 - TIR'!$E$14-'Ejercicio 3 - TIR'!$C$14)*('Ejercicio 3 - TIR'!$D$14-'Ejercicio 3 - TIR'!$C$14)*D897),'Ejercicio 3 - TIR'!$E$14-SQRT(('Ejercicio 3 - TIR'!$E$14-'Ejercicio 3 - TIR'!$C$14)*('Ejercicio 3 - TIR'!$E$14-'Ejercicio 3 - TIR'!$D$14)*(1-D897)))</f>
        <v>32762.2363579789</v>
      </c>
      <c r="F897" s="17">
        <f ca="1" t="shared" si="6657"/>
        <v>0.265953696001302</v>
      </c>
      <c r="G897" s="18">
        <f ca="1">IF(F897&lt;=('Ejercicio 3 - TIR'!$D$18-'Ejercicio 3 - TIR'!$C$18)/('Ejercicio 3 - TIR'!$E$18-'Ejercicio 3 - TIR'!$C$18),'Ejercicio 3 - TIR'!$C$18+SQRT(('Ejercicio 3 - TIR'!$E$18-'Ejercicio 3 - TIR'!$C$18)*('Ejercicio 3 - TIR'!$D$18-'Ejercicio 3 - TIR'!$C$18)*F897),'Ejercicio 3 - TIR'!$E$18-SQRT(('Ejercicio 3 - TIR'!$E$18-'Ejercicio 3 - TIR'!$C$18)*('Ejercicio 3 - TIR'!$E$18-'Ejercicio 3 - TIR'!$D$18)*(1-F897)))</f>
        <v>36316.094869474</v>
      </c>
      <c r="H897" s="17">
        <f ca="1" t="shared" ref="H897:L897" si="6658">RAND()</f>
        <v>0.694542595117534</v>
      </c>
      <c r="I897" s="18">
        <f ca="1">IF(H897&lt;=('Ejercicio 3 - TIR'!$D$18-'Ejercicio 3 - TIR'!$C$18)/('Ejercicio 3 - TIR'!$E$18-'Ejercicio 3 - TIR'!$C$18),'Ejercicio 3 - TIR'!$C$18+SQRT(('Ejercicio 3 - TIR'!$E$18-'Ejercicio 3 - TIR'!$C$18)*('Ejercicio 3 - TIR'!$D$18-'Ejercicio 3 - TIR'!$C$18)*H897),'Ejercicio 3 - TIR'!$E$18-SQRT(('Ejercicio 3 - TIR'!$E$18-'Ejercicio 3 - TIR'!$C$18)*('Ejercicio 3 - TIR'!$E$18-'Ejercicio 3 - TIR'!$D$18)*(1-H897)))</f>
        <v>40213.6333857314</v>
      </c>
      <c r="J897" s="17">
        <f ca="1" t="shared" si="6658"/>
        <v>0.513909805759168</v>
      </c>
      <c r="K897" s="18">
        <f ca="1">IF(J897&lt;=('Ejercicio 3 - TIR'!$D$18-'Ejercicio 3 - TIR'!$C$18)/('Ejercicio 3 - TIR'!$E$18-'Ejercicio 3 - TIR'!$C$18),'Ejercicio 3 - TIR'!$C$18+SQRT(('Ejercicio 3 - TIR'!$E$18-'Ejercicio 3 - TIR'!$C$18)*('Ejercicio 3 - TIR'!$D$18-'Ejercicio 3 - TIR'!$C$18)*J897),'Ejercicio 3 - TIR'!$E$18-SQRT(('Ejercicio 3 - TIR'!$E$18-'Ejercicio 3 - TIR'!$C$18)*('Ejercicio 3 - TIR'!$E$18-'Ejercicio 3 - TIR'!$D$18)*(1-J897)))</f>
        <v>38779.8901396245</v>
      </c>
      <c r="L897" s="17">
        <f ca="1" t="shared" si="6658"/>
        <v>0.217981539712156</v>
      </c>
      <c r="M897" s="18">
        <f ca="1">IF(L897&lt;=('Ejercicio 3 - TIR'!$D$18-'Ejercicio 3 - TIR'!$C$18)/('Ejercicio 3 - TIR'!$E$18-'Ejercicio 3 - TIR'!$C$18),'Ejercicio 3 - TIR'!$C$18+SQRT(('Ejercicio 3 - TIR'!$E$18-'Ejercicio 3 - TIR'!$C$18)*('Ejercicio 3 - TIR'!$D$18-'Ejercicio 3 - TIR'!$C$18)*L897),'Ejercicio 3 - TIR'!$E$18-SQRT(('Ejercicio 3 - TIR'!$E$18-'Ejercicio 3 - TIR'!$C$18)*('Ejercicio 3 - TIR'!$E$18-'Ejercicio 3 - TIR'!$D$18)*(1-L897)))</f>
        <v>35718.1492597538</v>
      </c>
      <c r="N897" s="17">
        <f ca="1" t="shared" ref="N897:R897" si="6659">RAND()</f>
        <v>0.0532955024648802</v>
      </c>
      <c r="O897" s="18">
        <f ca="1">IF(N897&lt;=('Ejercicio 3 - TIR'!$D$18-'Ejercicio 3 - TIR'!$C$18)/('Ejercicio 3 - TIR'!$E$18-'Ejercicio 3 - TIR'!$C$18),'Ejercicio 3 - TIR'!$C$18+SQRT(('Ejercicio 3 - TIR'!$E$18-'Ejercicio 3 - TIR'!$C$18)*('Ejercicio 3 - TIR'!$D$18-'Ejercicio 3 - TIR'!$C$18)*N897),'Ejercicio 3 - TIR'!$E$18-SQRT(('Ejercicio 3 - TIR'!$E$18-'Ejercicio 3 - TIR'!$C$18)*('Ejercicio 3 - TIR'!$E$18-'Ejercicio 3 - TIR'!$D$18)*(1-N897)))</f>
        <v>32827.4238044078</v>
      </c>
      <c r="P897" s="17">
        <f ca="1" t="shared" si="6659"/>
        <v>0.0762517351710827</v>
      </c>
      <c r="Q897" s="19">
        <f ca="1">IF(P897&lt;=('Ejercicio 3 - TIR'!$D$22-'Ejercicio 3 - TIR'!$C$22)/('Ejercicio 3 - TIR'!$E$22-'Ejercicio 3 - TIR'!$C$22),'Ejercicio 3 - TIR'!$C$22+SQRT(('Ejercicio 3 - TIR'!$E$22-'Ejercicio 3 - TIR'!$C$22)*('Ejercicio 3 - TIR'!$D$22-'Ejercicio 3 - TIR'!$C$22)*P897),'Ejercicio 3 - TIR'!$E$22-SQRT(('Ejercicio 3 - TIR'!$E$22-'Ejercicio 3 - TIR'!$C$22)*('Ejercicio 3 - TIR'!$E$22-'Ejercicio 3 - TIR'!$D$22)*(1-P897)))</f>
        <v>0.131715507812637</v>
      </c>
      <c r="R897" s="17">
        <f ca="1" t="shared" si="6659"/>
        <v>0.916750997329951</v>
      </c>
      <c r="S897" s="19">
        <f ca="1">IF(R897&lt;=('Ejercicio 3 - TIR'!$D$23-'Ejercicio 3 - TIR'!$C$23)/('Ejercicio 3 - TIR'!$E$23-'Ejercicio 3 - TIR'!$C$23),'Ejercicio 3 - TIR'!$C$23+SQRT(('Ejercicio 3 - TIR'!$E$23-'Ejercicio 3 - TIR'!$C$23)*('Ejercicio 3 - TIR'!$D$23-'Ejercicio 3 - TIR'!$C$23)*R897),'Ejercicio 3 - TIR'!$E$23-SQRT(('Ejercicio 3 - TIR'!$E$23-'Ejercicio 3 - TIR'!$C$23)*('Ejercicio 3 - TIR'!$E$23-'Ejercicio 3 - TIR'!$D$23)*(1-R897)))</f>
        <v>0.167758749867514</v>
      </c>
      <c r="T897" s="17">
        <f ca="1" t="shared" ref="T897:X897" si="6660">RAND()</f>
        <v>0.244517728723432</v>
      </c>
      <c r="U897" s="19">
        <f ca="1">IF(T897&lt;=('Ejercicio 3 - TIR'!$D$24-'Ejercicio 3 - TIR'!$C$24)/('Ejercicio 3 - TIR'!$E$24-'Ejercicio 3 - TIR'!$C$24),'Ejercicio 3 - TIR'!$C$24+SQRT(('Ejercicio 3 - TIR'!$E$24-'Ejercicio 3 - TIR'!$C$24)*('Ejercicio 3 - TIR'!$D$24-'Ejercicio 3 - TIR'!$C$24)*T897),'Ejercicio 3 - TIR'!$E$24-SQRT(('Ejercicio 3 - TIR'!$E$24-'Ejercicio 3 - TIR'!$C$24)*('Ejercicio 3 - TIR'!$E$24-'Ejercicio 3 - TIR'!$D$24)*(1-T897)))</f>
        <v>0.172660256625184</v>
      </c>
      <c r="V897" s="17">
        <f ca="1" t="shared" si="6660"/>
        <v>0.237550268656466</v>
      </c>
      <c r="W897" s="19">
        <f ca="1">IF(V897&lt;=('Ejercicio 3 - TIR'!$D$25-'Ejercicio 3 - TIR'!$C$25)/('Ejercicio 3 - TIR'!$E$25-'Ejercicio 3 - TIR'!$C$25),'Ejercicio 3 - TIR'!$C$25+SQRT(('Ejercicio 3 - TIR'!$E$25-'Ejercicio 3 - TIR'!$C$25)*('Ejercicio 3 - TIR'!$D$25-'Ejercicio 3 - TIR'!$C$25)*V897),'Ejercicio 3 - TIR'!$E$25-SQRT(('Ejercicio 3 - TIR'!$E$25-'Ejercicio 3 - TIR'!$C$25)*('Ejercicio 3 - TIR'!$E$25-'Ejercicio 3 - TIR'!$D$25)*(1-V897)))</f>
        <v>0.198236512169794</v>
      </c>
      <c r="X897" s="17">
        <f ca="1" t="shared" si="6660"/>
        <v>0.503980278727708</v>
      </c>
      <c r="Y897" s="19">
        <f ca="1">IF(X897&lt;=('Ejercicio 3 - TIR'!$D$26-'Ejercicio 3 - TIR'!$C$26)/('Ejercicio 3 - TIR'!$E$26-'Ejercicio 3 - TIR'!$C$26),'Ejercicio 3 - TIR'!$C$26+SQRT(('Ejercicio 3 - TIR'!$E$26-'Ejercicio 3 - TIR'!$C$26)*('Ejercicio 3 - TIR'!$D$26-'Ejercicio 3 - TIR'!$C$26)*X897),'Ejercicio 3 - TIR'!$E$26-SQRT(('Ejercicio 3 - TIR'!$E$26-'Ejercicio 3 - TIR'!$C$26)*('Ejercicio 3 - TIR'!$E$26-'Ejercicio 3 - TIR'!$D$26)*(1-X897)))</f>
        <v>0.228245710372276</v>
      </c>
      <c r="Z897" s="17">
        <f ca="1" t="shared" si="6192"/>
        <v>1.13171550781264</v>
      </c>
      <c r="AA897" s="17">
        <f ca="1" t="shared" si="6193"/>
        <v>1.32157068660896</v>
      </c>
      <c r="AB897" s="17">
        <f ca="1" t="shared" si="6194"/>
        <v>1.54975342050719</v>
      </c>
      <c r="AC897" s="17">
        <f ca="1" t="shared" si="6195"/>
        <v>1.85697113331174</v>
      </c>
      <c r="AD897" s="17">
        <f ca="1" t="shared" si="6196"/>
        <v>2.28081682877529</v>
      </c>
      <c r="AE897" s="16">
        <f ca="1" t="shared" si="6197"/>
        <v>4315.29459896882</v>
      </c>
      <c r="AF897" s="16">
        <f ca="1" t="shared" si="6198"/>
        <v>5039.22302620187</v>
      </c>
      <c r="AG897" s="16">
        <f ca="1" t="shared" si="6199"/>
        <v>5909.29656709742</v>
      </c>
      <c r="AH897" s="16">
        <f ca="1" t="shared" si="6200"/>
        <v>7080.73490793575</v>
      </c>
      <c r="AI897" s="16">
        <f ca="1" t="shared" si="6201"/>
        <v>8696.88227695531</v>
      </c>
      <c r="AJ897" s="18">
        <f ca="1" t="shared" si="6202"/>
        <v>41099.4877469786</v>
      </c>
      <c r="AK897" s="18">
        <f ca="1" t="shared" si="6203"/>
        <v>53145.1590846222</v>
      </c>
      <c r="AL897" s="18">
        <f ca="1" t="shared" si="6204"/>
        <v>60099.267390776</v>
      </c>
      <c r="AM897" s="18">
        <f ca="1" t="shared" si="6205"/>
        <v>66327.572110683</v>
      </c>
      <c r="AN897" s="18">
        <f ca="1" t="shared" si="6206"/>
        <v>74873.3406584319</v>
      </c>
      <c r="AO897" s="18">
        <f ca="1">C897/'Ejercicio 3 - TIR'!$D$7</f>
        <v>13250.7915211228</v>
      </c>
      <c r="AP897" s="18">
        <f ca="1" t="shared" si="6207"/>
        <v>27848.6962258558</v>
      </c>
      <c r="AQ897" s="18">
        <f ca="1" t="shared" si="6208"/>
        <v>39894.3675634994</v>
      </c>
      <c r="AR897" s="18">
        <f ca="1" t="shared" si="6209"/>
        <v>46848.4758696532</v>
      </c>
      <c r="AS897" s="18">
        <f ca="1" t="shared" si="6210"/>
        <v>53076.7805895602</v>
      </c>
      <c r="AT897" s="18">
        <f ca="1" t="shared" si="6211"/>
        <v>61622.5491373091</v>
      </c>
      <c r="AU897" s="18">
        <f ca="1">AP897*'Ejercicio 3 - TIR'!$D$5</f>
        <v>13924.3481129279</v>
      </c>
      <c r="AV897" s="18">
        <f ca="1">AQ897*'Ejercicio 3 - TIR'!$D$5</f>
        <v>19947.1837817497</v>
      </c>
      <c r="AW897" s="18">
        <f ca="1">AR897*'Ejercicio 3 - TIR'!$D$5</f>
        <v>23424.2379348266</v>
      </c>
      <c r="AX897" s="18">
        <f ca="1">AS897*'Ejercicio 3 - TIR'!$D$5</f>
        <v>26538.3902947801</v>
      </c>
      <c r="AY897" s="18">
        <f ca="1">AT897*'Ejercicio 3 - TIR'!$D$5</f>
        <v>30811.2745686546</v>
      </c>
      <c r="AZ897" s="18">
        <f ca="1" t="shared" ref="AZ897:BD897" si="6661">AJ897-AU897-AE897</f>
        <v>22859.8450350819</v>
      </c>
      <c r="BA897" s="18">
        <f ca="1" t="shared" si="6661"/>
        <v>28158.7522766706</v>
      </c>
      <c r="BB897" s="18">
        <f ca="1" t="shared" si="6661"/>
        <v>30765.732888852</v>
      </c>
      <c r="BC897" s="18">
        <f ca="1" t="shared" si="6661"/>
        <v>32708.4469079672</v>
      </c>
      <c r="BD897" s="18">
        <f ca="1" t="shared" si="6661"/>
        <v>35365.183812822</v>
      </c>
      <c r="BE897" s="18">
        <f ca="1" t="shared" ref="BE897:BI897" si="6662">AZ897/Z897</f>
        <v>20199.2858428397</v>
      </c>
      <c r="BF897" s="18">
        <f ca="1" t="shared" si="6662"/>
        <v>21307.0345475985</v>
      </c>
      <c r="BG897" s="18">
        <f ca="1" t="shared" si="6662"/>
        <v>19852.0180576748</v>
      </c>
      <c r="BH897" s="18">
        <f ca="1" t="shared" si="6662"/>
        <v>17613.8693387412</v>
      </c>
      <c r="BI897" s="18">
        <f ca="1" t="shared" si="6662"/>
        <v>15505.4905622613</v>
      </c>
      <c r="BJ897" s="18">
        <f ca="1" t="shared" si="6214"/>
        <v>74724.660033592</v>
      </c>
      <c r="BK897" s="18">
        <f ca="1" t="shared" si="6215"/>
        <v>30222.6282959698</v>
      </c>
      <c r="BL897" s="18">
        <f ca="1" t="shared" si="6216"/>
        <v>104947.288329562</v>
      </c>
      <c r="BM897" s="18">
        <f ca="1">BK897*'Ejercicio 3 - TIR'!$D$5</f>
        <v>15111.3141479849</v>
      </c>
      <c r="BN897" s="18">
        <f ca="1" t="shared" si="6217"/>
        <v>89835.9741815769</v>
      </c>
      <c r="BO897" s="18">
        <f ca="1" t="shared" si="6218"/>
        <v>39387.6321185403</v>
      </c>
      <c r="BP897" s="18">
        <f ca="1" t="shared" si="6219"/>
        <v>-99016.1939635929</v>
      </c>
      <c r="BQ897" s="18">
        <f ca="1" t="shared" ref="BQ897:BT897" si="6663">BE897</f>
        <v>20199.2858428397</v>
      </c>
      <c r="BR897" s="18">
        <f ca="1" t="shared" si="6663"/>
        <v>21307.0345475985</v>
      </c>
      <c r="BS897" s="18">
        <f ca="1" t="shared" si="6663"/>
        <v>19852.0180576748</v>
      </c>
      <c r="BT897" s="18">
        <f ca="1" t="shared" si="6663"/>
        <v>17613.8693387412</v>
      </c>
      <c r="BU897" s="18">
        <f ca="1" t="shared" si="6221"/>
        <v>54893.1226808017</v>
      </c>
      <c r="BV897" s="20">
        <f ca="1" t="shared" si="6222"/>
        <v>9.31170824119567</v>
      </c>
    </row>
    <row r="898" ht="15" customHeight="1" spans="1:74">
      <c r="A898" s="16">
        <v>897</v>
      </c>
      <c r="B898" s="17">
        <f ca="1" t="shared" ref="B898:F898" si="6664">RAND()</f>
        <v>0.0254586135231112</v>
      </c>
      <c r="C898" s="18">
        <f ca="1">IF(B898&lt;=('Ejercicio 3 - TIR'!$D$13-'Ejercicio 3 - TIR'!$C$13)/('Ejercicio 3 - TIR'!$E$13-'Ejercicio 3 - TIR'!$C$13),'Ejercicio 3 - TIR'!$C$13+SQRT(('Ejercicio 3 - TIR'!$E$13-'Ejercicio 3 - TIR'!$C$13)*('Ejercicio 3 - TIR'!$D$13-'Ejercicio 3 - TIR'!$C$13)*B898),'Ejercicio 3 - TIR'!$E$13-SQRT(('Ejercicio 3 - TIR'!$E$13-'Ejercicio 3 - TIR'!$C$13)*('Ejercicio 3 - TIR'!$E$13-'Ejercicio 3 - TIR'!$D$13)*(1-B898)))</f>
        <v>63191.1511103745</v>
      </c>
      <c r="D898" s="17">
        <f ca="1" t="shared" si="6664"/>
        <v>0.357551371007205</v>
      </c>
      <c r="E898" s="18">
        <f ca="1">IF(D898&lt;=('Ejercicio 3 - TIR'!$D$14-'Ejercicio 3 - TIR'!$C$14)/('Ejercicio 3 - TIR'!$E$14-'Ejercicio 3 - TIR'!$C$14),'Ejercicio 3 - TIR'!$C$14+SQRT(('Ejercicio 3 - TIR'!$E$14-'Ejercicio 3 - TIR'!$C$14)*('Ejercicio 3 - TIR'!$D$14-'Ejercicio 3 - TIR'!$C$14)*D898),'Ejercicio 3 - TIR'!$E$14-SQRT(('Ejercicio 3 - TIR'!$E$14-'Ejercicio 3 - TIR'!$C$14)*('Ejercicio 3 - TIR'!$E$14-'Ejercicio 3 - TIR'!$D$14)*(1-D898)))</f>
        <v>30183.3155113898</v>
      </c>
      <c r="F898" s="17">
        <f ca="1" t="shared" si="6664"/>
        <v>0.146716498993905</v>
      </c>
      <c r="G898" s="18">
        <f ca="1">IF(F898&lt;=('Ejercicio 3 - TIR'!$D$18-'Ejercicio 3 - TIR'!$C$18)/('Ejercicio 3 - TIR'!$E$18-'Ejercicio 3 - TIR'!$C$18),'Ejercicio 3 - TIR'!$C$18+SQRT(('Ejercicio 3 - TIR'!$E$18-'Ejercicio 3 - TIR'!$C$18)*('Ejercicio 3 - TIR'!$D$18-'Ejercicio 3 - TIR'!$C$18)*F898),'Ejercicio 3 - TIR'!$E$18-SQRT(('Ejercicio 3 - TIR'!$E$18-'Ejercicio 3 - TIR'!$C$18)*('Ejercicio 3 - TIR'!$E$18-'Ejercicio 3 - TIR'!$D$18)*(1-F898)))</f>
        <v>34691.2125137416</v>
      </c>
      <c r="H898" s="17">
        <f ca="1" t="shared" ref="H898:L898" si="6665">RAND()</f>
        <v>0.271124559240852</v>
      </c>
      <c r="I898" s="18">
        <f ca="1">IF(H898&lt;=('Ejercicio 3 - TIR'!$D$18-'Ejercicio 3 - TIR'!$C$18)/('Ejercicio 3 - TIR'!$E$18-'Ejercicio 3 - TIR'!$C$18),'Ejercicio 3 - TIR'!$C$18+SQRT(('Ejercicio 3 - TIR'!$E$18-'Ejercicio 3 - TIR'!$C$18)*('Ejercicio 3 - TIR'!$D$18-'Ejercicio 3 - TIR'!$C$18)*H898),'Ejercicio 3 - TIR'!$E$18-SQRT(('Ejercicio 3 - TIR'!$E$18-'Ejercicio 3 - TIR'!$C$18)*('Ejercicio 3 - TIR'!$E$18-'Ejercicio 3 - TIR'!$D$18)*(1-H898)))</f>
        <v>36377.2003172339</v>
      </c>
      <c r="J898" s="17">
        <f ca="1" t="shared" si="6665"/>
        <v>0.615222321230964</v>
      </c>
      <c r="K898" s="18">
        <f ca="1">IF(J898&lt;=('Ejercicio 3 - TIR'!$D$18-'Ejercicio 3 - TIR'!$C$18)/('Ejercicio 3 - TIR'!$E$18-'Ejercicio 3 - TIR'!$C$18),'Ejercicio 3 - TIR'!$C$18+SQRT(('Ejercicio 3 - TIR'!$E$18-'Ejercicio 3 - TIR'!$C$18)*('Ejercicio 3 - TIR'!$D$18-'Ejercicio 3 - TIR'!$C$18)*J898),'Ejercicio 3 - TIR'!$E$18-SQRT(('Ejercicio 3 - TIR'!$E$18-'Ejercicio 3 - TIR'!$C$18)*('Ejercicio 3 - TIR'!$E$18-'Ejercicio 3 - TIR'!$D$18)*(1-J898)))</f>
        <v>39606.4222364335</v>
      </c>
      <c r="L898" s="17">
        <f ca="1" t="shared" si="6665"/>
        <v>0.515483958429899</v>
      </c>
      <c r="M898" s="18">
        <f ca="1">IF(L898&lt;=('Ejercicio 3 - TIR'!$D$18-'Ejercicio 3 - TIR'!$C$18)/('Ejercicio 3 - TIR'!$E$18-'Ejercicio 3 - TIR'!$C$18),'Ejercicio 3 - TIR'!$C$18+SQRT(('Ejercicio 3 - TIR'!$E$18-'Ejercicio 3 - TIR'!$C$18)*('Ejercicio 3 - TIR'!$D$18-'Ejercicio 3 - TIR'!$C$18)*L898),'Ejercicio 3 - TIR'!$E$18-SQRT(('Ejercicio 3 - TIR'!$E$18-'Ejercicio 3 - TIR'!$C$18)*('Ejercicio 3 - TIR'!$E$18-'Ejercicio 3 - TIR'!$D$18)*(1-L898)))</f>
        <v>38793.3266608539</v>
      </c>
      <c r="N898" s="17">
        <f ca="1" t="shared" ref="N898:R898" si="6666">RAND()</f>
        <v>0.0283086865572517</v>
      </c>
      <c r="O898" s="18">
        <f ca="1">IF(N898&lt;=('Ejercicio 3 - TIR'!$D$18-'Ejercicio 3 - TIR'!$C$18)/('Ejercicio 3 - TIR'!$E$18-'Ejercicio 3 - TIR'!$C$18),'Ejercicio 3 - TIR'!$C$18+SQRT(('Ejercicio 3 - TIR'!$E$18-'Ejercicio 3 - TIR'!$C$18)*('Ejercicio 3 - TIR'!$D$18-'Ejercicio 3 - TIR'!$C$18)*N898),'Ejercicio 3 - TIR'!$E$18-SQRT(('Ejercicio 3 - TIR'!$E$18-'Ejercicio 3 - TIR'!$C$18)*('Ejercicio 3 - TIR'!$E$18-'Ejercicio 3 - TIR'!$D$18)*(1-N898)))</f>
        <v>32060.65595954</v>
      </c>
      <c r="P898" s="17">
        <f ca="1" t="shared" si="6666"/>
        <v>0.747158180434559</v>
      </c>
      <c r="Q898" s="19">
        <f ca="1">IF(P898&lt;=('Ejercicio 3 - TIR'!$D$22-'Ejercicio 3 - TIR'!$C$22)/('Ejercicio 3 - TIR'!$E$22-'Ejercicio 3 - TIR'!$C$22),'Ejercicio 3 - TIR'!$C$22+SQRT(('Ejercicio 3 - TIR'!$E$22-'Ejercicio 3 - TIR'!$C$22)*('Ejercicio 3 - TIR'!$D$22-'Ejercicio 3 - TIR'!$C$22)*P898),'Ejercicio 3 - TIR'!$E$22-SQRT(('Ejercicio 3 - TIR'!$E$22-'Ejercicio 3 - TIR'!$C$22)*('Ejercicio 3 - TIR'!$E$22-'Ejercicio 3 - TIR'!$D$22)*(1-P898)))</f>
        <v>0.15866656907064</v>
      </c>
      <c r="R898" s="17">
        <f ca="1" t="shared" si="6666"/>
        <v>0.16442717712973</v>
      </c>
      <c r="S898" s="19">
        <f ca="1">IF(R898&lt;=('Ejercicio 3 - TIR'!$D$23-'Ejercicio 3 - TIR'!$C$23)/('Ejercicio 3 - TIR'!$E$23-'Ejercicio 3 - TIR'!$C$23),'Ejercicio 3 - TIR'!$C$23+SQRT(('Ejercicio 3 - TIR'!$E$23-'Ejercicio 3 - TIR'!$C$23)*('Ejercicio 3 - TIR'!$D$23-'Ejercicio 3 - TIR'!$C$23)*R898),'Ejercicio 3 - TIR'!$E$23-SQRT(('Ejercicio 3 - TIR'!$E$23-'Ejercicio 3 - TIR'!$C$23)*('Ejercicio 3 - TIR'!$E$23-'Ejercicio 3 - TIR'!$D$23)*(1-R898)))</f>
        <v>0.137203747232319</v>
      </c>
      <c r="T898" s="17">
        <f ca="1" t="shared" ref="T898:X898" si="6667">RAND()</f>
        <v>0.459231076292891</v>
      </c>
      <c r="U898" s="19">
        <f ca="1">IF(T898&lt;=('Ejercicio 3 - TIR'!$D$24-'Ejercicio 3 - TIR'!$C$24)/('Ejercicio 3 - TIR'!$E$24-'Ejercicio 3 - TIR'!$C$24),'Ejercicio 3 - TIR'!$C$24+SQRT(('Ejercicio 3 - TIR'!$E$24-'Ejercicio 3 - TIR'!$C$24)*('Ejercicio 3 - TIR'!$D$24-'Ejercicio 3 - TIR'!$C$24)*T898),'Ejercicio 3 - TIR'!$E$24-SQRT(('Ejercicio 3 - TIR'!$E$24-'Ejercicio 3 - TIR'!$C$24)*('Ejercicio 3 - TIR'!$E$24-'Ejercicio 3 - TIR'!$D$24)*(1-T898)))</f>
        <v>0.18108788124016</v>
      </c>
      <c r="V898" s="17">
        <f ca="1" t="shared" si="6667"/>
        <v>0.742941929991693</v>
      </c>
      <c r="W898" s="19">
        <f ca="1">IF(V898&lt;=('Ejercicio 3 - TIR'!$D$25-'Ejercicio 3 - TIR'!$C$25)/('Ejercicio 3 - TIR'!$E$25-'Ejercicio 3 - TIR'!$C$25),'Ejercicio 3 - TIR'!$C$25+SQRT(('Ejercicio 3 - TIR'!$E$25-'Ejercicio 3 - TIR'!$C$25)*('Ejercicio 3 - TIR'!$D$25-'Ejercicio 3 - TIR'!$C$25)*V898),'Ejercicio 3 - TIR'!$E$25-SQRT(('Ejercicio 3 - TIR'!$E$25-'Ejercicio 3 - TIR'!$C$25)*('Ejercicio 3 - TIR'!$E$25-'Ejercicio 3 - TIR'!$D$25)*(1-V898)))</f>
        <v>0.220004946323951</v>
      </c>
      <c r="X898" s="17">
        <f ca="1" t="shared" si="6667"/>
        <v>0.664710287658802</v>
      </c>
      <c r="Y898" s="19">
        <f ca="1">IF(X898&lt;=('Ejercicio 3 - TIR'!$D$26-'Ejercicio 3 - TIR'!$C$26)/('Ejercicio 3 - TIR'!$E$26-'Ejercicio 3 - TIR'!$C$26),'Ejercicio 3 - TIR'!$C$26+SQRT(('Ejercicio 3 - TIR'!$E$26-'Ejercicio 3 - TIR'!$C$26)*('Ejercicio 3 - TIR'!$D$26-'Ejercicio 3 - TIR'!$C$26)*X898),'Ejercicio 3 - TIR'!$E$26-SQRT(('Ejercicio 3 - TIR'!$E$26-'Ejercicio 3 - TIR'!$C$26)*('Ejercicio 3 - TIR'!$E$26-'Ejercicio 3 - TIR'!$D$26)*(1-X898)))</f>
        <v>0.237449272078583</v>
      </c>
      <c r="Z898" s="17">
        <f ca="1" t="shared" ref="Z898:Z961" si="6668">(1+Q898)</f>
        <v>1.15866656907064</v>
      </c>
      <c r="AA898" s="17">
        <f ca="1" t="shared" ref="AA898:AA961" si="6669">Z898*(1+S898)</f>
        <v>1.31763996413995</v>
      </c>
      <c r="AB898" s="17">
        <f ca="1" t="shared" ref="AB898:AB961" si="6670">AA898*(1+U898)</f>
        <v>1.55624859348341</v>
      </c>
      <c r="AC898" s="17">
        <f ca="1" t="shared" ref="AC898:AC961" si="6671">AB898*(1+W898)</f>
        <v>1.89863098175945</v>
      </c>
      <c r="AD898" s="17">
        <f ca="1" t="shared" ref="AD898:AD961" si="6672">AC898*(1+Y898)</f>
        <v>2.34945952632408</v>
      </c>
      <c r="AE898" s="16">
        <f ca="1" t="shared" ref="AE898:AE961" si="6673">E898*Q898</f>
        <v>4789.08311536884</v>
      </c>
      <c r="AF898" s="16">
        <f ca="1" t="shared" ref="AF898:AF961" si="6674">AE898*(1+S898)</f>
        <v>5446.16326460447</v>
      </c>
      <c r="AG898" s="16">
        <f ca="1" t="shared" ref="AG898:AG961" si="6675">AF898*(1+U898)</f>
        <v>6432.39743107969</v>
      </c>
      <c r="AH898" s="16">
        <f ca="1" t="shared" ref="AH898:AH961" si="6676">AG898*(1+W898)</f>
        <v>7847.5566826387</v>
      </c>
      <c r="AI898" s="16">
        <f ca="1" t="shared" ref="AI898:AI961" si="6677">AH898*(1+Y898)</f>
        <v>9710.95330452667</v>
      </c>
      <c r="AJ898" s="18">
        <f ca="1" t="shared" ref="AJ898:AJ961" si="6678">G898*Z898</f>
        <v>40195.5481801974</v>
      </c>
      <c r="AK898" s="18">
        <f ca="1" t="shared" ref="AK898:AK961" si="6679">I898*AA898</f>
        <v>47932.0529215117</v>
      </c>
      <c r="AL898" s="18">
        <f ca="1" t="shared" ref="AL898:AL961" si="6680">K898*AB898</f>
        <v>61637.4388983597</v>
      </c>
      <c r="AM898" s="18">
        <f ca="1" t="shared" ref="AM898:AM961" si="6681">M898*AC898</f>
        <v>73654.2118838122</v>
      </c>
      <c r="AN898" s="18">
        <f ca="1" t="shared" ref="AN898:AN961" si="6682">O898*AD898</f>
        <v>75325.21356434</v>
      </c>
      <c r="AO898" s="18">
        <f ca="1">C898/'Ejercicio 3 - TIR'!$D$7</f>
        <v>12638.2302220749</v>
      </c>
      <c r="AP898" s="18">
        <f ca="1" t="shared" ref="AP898:AP961" si="6683">AJ898-AO898</f>
        <v>27557.3179581225</v>
      </c>
      <c r="AQ898" s="18">
        <f ca="1" t="shared" ref="AQ898:AQ961" si="6684">AK898-AO898</f>
        <v>35293.8226994368</v>
      </c>
      <c r="AR898" s="18">
        <f ca="1" t="shared" ref="AR898:AR961" si="6685">AL898-AO898</f>
        <v>48999.2086762848</v>
      </c>
      <c r="AS898" s="18">
        <f ca="1" t="shared" ref="AS898:AS961" si="6686">AM898-AO898</f>
        <v>61015.9816617372</v>
      </c>
      <c r="AT898" s="18">
        <f ca="1" t="shared" ref="AT898:AT961" si="6687">AN898-AO898</f>
        <v>62686.9833422651</v>
      </c>
      <c r="AU898" s="18">
        <f ca="1">AP898*'Ejercicio 3 - TIR'!$D$5</f>
        <v>13778.6589790613</v>
      </c>
      <c r="AV898" s="18">
        <f ca="1">AQ898*'Ejercicio 3 - TIR'!$D$5</f>
        <v>17646.9113497184</v>
      </c>
      <c r="AW898" s="18">
        <f ca="1">AR898*'Ejercicio 3 - TIR'!$D$5</f>
        <v>24499.6043381424</v>
      </c>
      <c r="AX898" s="18">
        <f ca="1">AS898*'Ejercicio 3 - TIR'!$D$5</f>
        <v>30507.9908308686</v>
      </c>
      <c r="AY898" s="18">
        <f ca="1">AT898*'Ejercicio 3 - TIR'!$D$5</f>
        <v>31343.4916711326</v>
      </c>
      <c r="AZ898" s="18">
        <f ca="1" t="shared" ref="AZ898:BD898" si="6688">AJ898-AU898-AE898</f>
        <v>21627.8060857673</v>
      </c>
      <c r="BA898" s="18">
        <f ca="1" t="shared" si="6688"/>
        <v>24838.9783071888</v>
      </c>
      <c r="BB898" s="18">
        <f ca="1" t="shared" si="6688"/>
        <v>30705.4371291376</v>
      </c>
      <c r="BC898" s="18">
        <f ca="1" t="shared" si="6688"/>
        <v>35298.6643703048</v>
      </c>
      <c r="BD898" s="18">
        <f ca="1" t="shared" si="6688"/>
        <v>34270.7685886808</v>
      </c>
      <c r="BE898" s="18">
        <f ca="1" t="shared" ref="BE898:BI898" si="6689">AZ898/Z898</f>
        <v>18666.1172964668</v>
      </c>
      <c r="BF898" s="18">
        <f ca="1" t="shared" si="6689"/>
        <v>18851.1118235563</v>
      </c>
      <c r="BG898" s="18">
        <f ca="1" t="shared" si="6689"/>
        <v>19730.4192001925</v>
      </c>
      <c r="BH898" s="18">
        <f ca="1" t="shared" si="6689"/>
        <v>18591.6403500346</v>
      </c>
      <c r="BI898" s="18">
        <f ca="1" t="shared" si="6689"/>
        <v>14586.6605509482</v>
      </c>
      <c r="BJ898" s="18">
        <f ca="1" t="shared" ref="BJ898:BJ961" si="6690">E898*AD898</f>
        <v>70914.4781642801</v>
      </c>
      <c r="BK898" s="18">
        <f ca="1" t="shared" ref="BK898:BK961" si="6691">0.2*C898*AD898</f>
        <v>29693.0103911307</v>
      </c>
      <c r="BL898" s="18">
        <f ca="1" t="shared" ref="BL898:BL961" si="6692">BJ898+BK898</f>
        <v>100607.488555411</v>
      </c>
      <c r="BM898" s="18">
        <f ca="1">BK898*'Ejercicio 3 - TIR'!$D$5</f>
        <v>14846.5051955654</v>
      </c>
      <c r="BN898" s="18">
        <f ca="1" t="shared" ref="BN898:BN961" si="6693">BL898-BM898</f>
        <v>85760.9833598455</v>
      </c>
      <c r="BO898" s="18">
        <f ca="1" t="shared" ref="BO898:BO961" si="6694">BN898/AD898</f>
        <v>36502.4306224273</v>
      </c>
      <c r="BP898" s="18">
        <f ca="1" t="shared" ref="BP898:BP961" si="6695">-(C898+E898)</f>
        <v>-93374.4666217644</v>
      </c>
      <c r="BQ898" s="18">
        <f ca="1" t="shared" ref="BQ898:BT898" si="6696">BE898</f>
        <v>18666.1172964668</v>
      </c>
      <c r="BR898" s="18">
        <f ca="1" t="shared" si="6696"/>
        <v>18851.1118235563</v>
      </c>
      <c r="BS898" s="18">
        <f ca="1" t="shared" si="6696"/>
        <v>19730.4192001925</v>
      </c>
      <c r="BT898" s="18">
        <f ca="1" t="shared" si="6696"/>
        <v>18591.6403500346</v>
      </c>
      <c r="BU898" s="18">
        <f ca="1" t="shared" ref="BU898:BU961" si="6697">BI898+BO898</f>
        <v>51089.0911733755</v>
      </c>
      <c r="BV898" s="20">
        <f ca="1" t="shared" ref="BV898:BV961" si="6698">IFERROR(IRR(BP898:BU898,0.1),NA())*100</f>
        <v>9.4314212054827</v>
      </c>
    </row>
    <row r="899" ht="15" customHeight="1" spans="1:74">
      <c r="A899" s="16">
        <v>898</v>
      </c>
      <c r="B899" s="17">
        <f ca="1" t="shared" ref="B899:F899" si="6699">RAND()</f>
        <v>0.0112305501620449</v>
      </c>
      <c r="C899" s="18">
        <f ca="1">IF(B899&lt;=('Ejercicio 3 - TIR'!$D$13-'Ejercicio 3 - TIR'!$C$13)/('Ejercicio 3 - TIR'!$E$13-'Ejercicio 3 - TIR'!$C$13),'Ejercicio 3 - TIR'!$C$13+SQRT(('Ejercicio 3 - TIR'!$E$13-'Ejercicio 3 - TIR'!$C$13)*('Ejercicio 3 - TIR'!$D$13-'Ejercicio 3 - TIR'!$C$13)*B899),'Ejercicio 3 - TIR'!$E$13-SQRT(('Ejercicio 3 - TIR'!$E$13-'Ejercicio 3 - TIR'!$C$13)*('Ejercicio 3 - TIR'!$E$13-'Ejercicio 3 - TIR'!$D$13)*(1-B899)))</f>
        <v>62119.4858019855</v>
      </c>
      <c r="D899" s="17">
        <f ca="1" t="shared" si="6699"/>
        <v>0.201034854951441</v>
      </c>
      <c r="E899" s="18">
        <f ca="1">IF(D899&lt;=('Ejercicio 3 - TIR'!$D$14-'Ejercicio 3 - TIR'!$C$14)/('Ejercicio 3 - TIR'!$E$14-'Ejercicio 3 - TIR'!$C$14),'Ejercicio 3 - TIR'!$C$14+SQRT(('Ejercicio 3 - TIR'!$E$14-'Ejercicio 3 - TIR'!$C$14)*('Ejercicio 3 - TIR'!$D$14-'Ejercicio 3 - TIR'!$C$14)*D899),'Ejercicio 3 - TIR'!$E$14-SQRT(('Ejercicio 3 - TIR'!$E$14-'Ejercicio 3 - TIR'!$C$14)*('Ejercicio 3 - TIR'!$E$14-'Ejercicio 3 - TIR'!$D$14)*(1-D899)))</f>
        <v>28882.9903581335</v>
      </c>
      <c r="F899" s="17">
        <f ca="1" t="shared" si="6699"/>
        <v>0.794331166829413</v>
      </c>
      <c r="G899" s="18">
        <f ca="1">IF(F899&lt;=('Ejercicio 3 - TIR'!$D$18-'Ejercicio 3 - TIR'!$C$18)/('Ejercicio 3 - TIR'!$E$18-'Ejercicio 3 - TIR'!$C$18),'Ejercicio 3 - TIR'!$C$18+SQRT(('Ejercicio 3 - TIR'!$E$18-'Ejercicio 3 - TIR'!$C$18)*('Ejercicio 3 - TIR'!$D$18-'Ejercicio 3 - TIR'!$C$18)*F899),'Ejercicio 3 - TIR'!$E$18-SQRT(('Ejercicio 3 - TIR'!$E$18-'Ejercicio 3 - TIR'!$C$18)*('Ejercicio 3 - TIR'!$E$18-'Ejercicio 3 - TIR'!$D$18)*(1-F899)))</f>
        <v>41072.5119366452</v>
      </c>
      <c r="H899" s="17">
        <f ca="1" t="shared" ref="H899:L899" si="6700">RAND()</f>
        <v>0.825260317688809</v>
      </c>
      <c r="I899" s="18">
        <f ca="1">IF(H899&lt;=('Ejercicio 3 - TIR'!$D$18-'Ejercicio 3 - TIR'!$C$18)/('Ejercicio 3 - TIR'!$E$18-'Ejercicio 3 - TIR'!$C$18),'Ejercicio 3 - TIR'!$C$18+SQRT(('Ejercicio 3 - TIR'!$E$18-'Ejercicio 3 - TIR'!$C$18)*('Ejercicio 3 - TIR'!$D$18-'Ejercicio 3 - TIR'!$C$18)*H899),'Ejercicio 3 - TIR'!$E$18-SQRT(('Ejercicio 3 - TIR'!$E$18-'Ejercicio 3 - TIR'!$C$18)*('Ejercicio 3 - TIR'!$E$18-'Ejercicio 3 - TIR'!$D$18)*(1-H899)))</f>
        <v>41379.8513603252</v>
      </c>
      <c r="J899" s="17">
        <f ca="1" t="shared" si="6700"/>
        <v>0.774776700679211</v>
      </c>
      <c r="K899" s="18">
        <f ca="1">IF(J899&lt;=('Ejercicio 3 - TIR'!$D$18-'Ejercicio 3 - TIR'!$C$18)/('Ejercicio 3 - TIR'!$E$18-'Ejercicio 3 - TIR'!$C$18),'Ejercicio 3 - TIR'!$C$18+SQRT(('Ejercicio 3 - TIR'!$E$18-'Ejercicio 3 - TIR'!$C$18)*('Ejercicio 3 - TIR'!$D$18-'Ejercicio 3 - TIR'!$C$18)*J899),'Ejercicio 3 - TIR'!$E$18-SQRT(('Ejercicio 3 - TIR'!$E$18-'Ejercicio 3 - TIR'!$C$18)*('Ejercicio 3 - TIR'!$E$18-'Ejercicio 3 - TIR'!$D$18)*(1-J899)))</f>
        <v>40890.0428896326</v>
      </c>
      <c r="L899" s="17">
        <f ca="1" t="shared" si="6700"/>
        <v>0.158403746239431</v>
      </c>
      <c r="M899" s="18">
        <f ca="1">IF(L899&lt;=('Ejercicio 3 - TIR'!$D$18-'Ejercicio 3 - TIR'!$C$18)/('Ejercicio 3 - TIR'!$E$18-'Ejercicio 3 - TIR'!$C$18),'Ejercicio 3 - TIR'!$C$18+SQRT(('Ejercicio 3 - TIR'!$E$18-'Ejercicio 3 - TIR'!$C$18)*('Ejercicio 3 - TIR'!$D$18-'Ejercicio 3 - TIR'!$C$18)*L899),'Ejercicio 3 - TIR'!$E$18-SQRT(('Ejercicio 3 - TIR'!$E$18-'Ejercicio 3 - TIR'!$C$18)*('Ejercicio 3 - TIR'!$E$18-'Ejercicio 3 - TIR'!$D$18)*(1-L899)))</f>
        <v>34874.4806837154</v>
      </c>
      <c r="N899" s="17">
        <f ca="1" t="shared" ref="N899:R899" si="6701">RAND()</f>
        <v>0.832285154420427</v>
      </c>
      <c r="O899" s="18">
        <f ca="1">IF(N899&lt;=('Ejercicio 3 - TIR'!$D$18-'Ejercicio 3 - TIR'!$C$18)/('Ejercicio 3 - TIR'!$E$18-'Ejercicio 3 - TIR'!$C$18),'Ejercicio 3 - TIR'!$C$18+SQRT(('Ejercicio 3 - TIR'!$E$18-'Ejercicio 3 - TIR'!$C$18)*('Ejercicio 3 - TIR'!$D$18-'Ejercicio 3 - TIR'!$C$18)*N899),'Ejercicio 3 - TIR'!$E$18-SQRT(('Ejercicio 3 - TIR'!$E$18-'Ejercicio 3 - TIR'!$C$18)*('Ejercicio 3 - TIR'!$E$18-'Ejercicio 3 - TIR'!$D$18)*(1-N899)))</f>
        <v>41453.3659029344</v>
      </c>
      <c r="P899" s="17">
        <f ca="1" t="shared" si="6701"/>
        <v>0.855143127105968</v>
      </c>
      <c r="Q899" s="19">
        <f ca="1">IF(P899&lt;=('Ejercicio 3 - TIR'!$D$22-'Ejercicio 3 - TIR'!$C$22)/('Ejercicio 3 - TIR'!$E$22-'Ejercicio 3 - TIR'!$C$22),'Ejercicio 3 - TIR'!$C$22+SQRT(('Ejercicio 3 - TIR'!$E$22-'Ejercicio 3 - TIR'!$C$22)*('Ejercicio 3 - TIR'!$D$22-'Ejercicio 3 - TIR'!$C$22)*P899),'Ejercicio 3 - TIR'!$E$22-SQRT(('Ejercicio 3 - TIR'!$E$22-'Ejercicio 3 - TIR'!$C$22)*('Ejercicio 3 - TIR'!$E$22-'Ejercicio 3 - TIR'!$D$22)*(1-P899)))</f>
        <v>0.163852480958077</v>
      </c>
      <c r="R899" s="17">
        <f ca="1" t="shared" si="6701"/>
        <v>0.545044744723842</v>
      </c>
      <c r="S899" s="19">
        <f ca="1">IF(R899&lt;=('Ejercicio 3 - TIR'!$D$23-'Ejercicio 3 - TIR'!$C$23)/('Ejercicio 3 - TIR'!$E$23-'Ejercicio 3 - TIR'!$C$23),'Ejercicio 3 - TIR'!$C$23+SQRT(('Ejercicio 3 - TIR'!$E$23-'Ejercicio 3 - TIR'!$C$23)*('Ejercicio 3 - TIR'!$D$23-'Ejercicio 3 - TIR'!$C$23)*R899),'Ejercicio 3 - TIR'!$E$23-SQRT(('Ejercicio 3 - TIR'!$E$23-'Ejercicio 3 - TIR'!$C$23)*('Ejercicio 3 - TIR'!$E$23-'Ejercicio 3 - TIR'!$D$23)*(1-R899)))</f>
        <v>0.151383231148554</v>
      </c>
      <c r="T899" s="17">
        <f ca="1" t="shared" ref="T899:X899" si="6702">RAND()</f>
        <v>0.403884929231986</v>
      </c>
      <c r="U899" s="19">
        <f ca="1">IF(T899&lt;=('Ejercicio 3 - TIR'!$D$24-'Ejercicio 3 - TIR'!$C$24)/('Ejercicio 3 - TIR'!$E$24-'Ejercicio 3 - TIR'!$C$24),'Ejercicio 3 - TIR'!$C$24+SQRT(('Ejercicio 3 - TIR'!$E$24-'Ejercicio 3 - TIR'!$C$24)*('Ejercicio 3 - TIR'!$D$24-'Ejercicio 3 - TIR'!$C$24)*T899),'Ejercicio 3 - TIR'!$E$24-SQRT(('Ejercicio 3 - TIR'!$E$24-'Ejercicio 3 - TIR'!$C$24)*('Ejercicio 3 - TIR'!$E$24-'Ejercicio 3 - TIR'!$D$24)*(1-T899)))</f>
        <v>0.179123158334686</v>
      </c>
      <c r="V899" s="17">
        <f ca="1" t="shared" si="6702"/>
        <v>0.0779945201557171</v>
      </c>
      <c r="W899" s="19">
        <f ca="1">IF(V899&lt;=('Ejercicio 3 - TIR'!$D$25-'Ejercicio 3 - TIR'!$C$25)/('Ejercicio 3 - TIR'!$E$25-'Ejercicio 3 - TIR'!$C$25),'Ejercicio 3 - TIR'!$C$25+SQRT(('Ejercicio 3 - TIR'!$E$25-'Ejercicio 3 - TIR'!$C$25)*('Ejercicio 3 - TIR'!$D$25-'Ejercicio 3 - TIR'!$C$25)*V899),'Ejercicio 3 - TIR'!$E$25-SQRT(('Ejercicio 3 - TIR'!$E$25-'Ejercicio 3 - TIR'!$C$25)*('Ejercicio 3 - TIR'!$E$25-'Ejercicio 3 - TIR'!$D$25)*(1-V899)))</f>
        <v>0.190449513300532</v>
      </c>
      <c r="X899" s="17">
        <f ca="1" t="shared" si="6702"/>
        <v>0.0731035162023261</v>
      </c>
      <c r="Y899" s="19">
        <f ca="1">IF(X899&lt;=('Ejercicio 3 - TIR'!$D$26-'Ejercicio 3 - TIR'!$C$26)/('Ejercicio 3 - TIR'!$E$26-'Ejercicio 3 - TIR'!$C$26),'Ejercicio 3 - TIR'!$C$26+SQRT(('Ejercicio 3 - TIR'!$E$26-'Ejercicio 3 - TIR'!$C$26)*('Ejercicio 3 - TIR'!$D$26-'Ejercicio 3 - TIR'!$C$26)*X899),'Ejercicio 3 - TIR'!$E$26-SQRT(('Ejercicio 3 - TIR'!$E$26-'Ejercicio 3 - TIR'!$C$26)*('Ejercicio 3 - TIR'!$E$26-'Ejercicio 3 - TIR'!$D$26)*(1-X899)))</f>
        <v>0.204049181248254</v>
      </c>
      <c r="Z899" s="17">
        <f ca="1" t="shared" si="6668"/>
        <v>1.16385248095808</v>
      </c>
      <c r="AA899" s="17">
        <f ca="1" t="shared" si="6669"/>
        <v>1.34004023010577</v>
      </c>
      <c r="AB899" s="17">
        <f ca="1" t="shared" si="6670"/>
        <v>1.58007246841786</v>
      </c>
      <c r="AC899" s="17">
        <f ca="1" t="shared" si="6671"/>
        <v>1.88099650100761</v>
      </c>
      <c r="AD899" s="17">
        <f ca="1" t="shared" si="6672"/>
        <v>2.26481229696904</v>
      </c>
      <c r="AE899" s="16">
        <f ca="1" t="shared" si="6673"/>
        <v>4732.54962766841</v>
      </c>
      <c r="AF899" s="16">
        <f ca="1" t="shared" si="6674"/>
        <v>5448.97828187573</v>
      </c>
      <c r="AG899" s="16">
        <f ca="1" t="shared" si="6675"/>
        <v>6425.01648142243</v>
      </c>
      <c r="AH899" s="16">
        <f ca="1" t="shared" si="6676"/>
        <v>7648.65774325723</v>
      </c>
      <c r="AI899" s="16">
        <f ca="1" t="shared" si="6677"/>
        <v>9209.36009341698</v>
      </c>
      <c r="AJ899" s="18">
        <f ca="1" t="shared" si="6678"/>
        <v>47802.3449166448</v>
      </c>
      <c r="AK899" s="18">
        <f ca="1" t="shared" si="6679"/>
        <v>55450.6655386328</v>
      </c>
      <c r="AL899" s="18">
        <f ca="1" t="shared" si="6680"/>
        <v>64609.2310023339</v>
      </c>
      <c r="AM899" s="18">
        <f ca="1" t="shared" si="6681"/>
        <v>65598.7761405261</v>
      </c>
      <c r="AN899" s="18">
        <f ca="1" t="shared" si="6682"/>
        <v>93884.0928477231</v>
      </c>
      <c r="AO899" s="18">
        <f ca="1">C899/'Ejercicio 3 - TIR'!$D$7</f>
        <v>12423.8971603971</v>
      </c>
      <c r="AP899" s="18">
        <f ca="1" t="shared" si="6683"/>
        <v>35378.4477562477</v>
      </c>
      <c r="AQ899" s="18">
        <f ca="1" t="shared" si="6684"/>
        <v>43026.7683782357</v>
      </c>
      <c r="AR899" s="18">
        <f ca="1" t="shared" si="6685"/>
        <v>52185.3338419368</v>
      </c>
      <c r="AS899" s="18">
        <f ca="1" t="shared" si="6686"/>
        <v>53174.878980129</v>
      </c>
      <c r="AT899" s="18">
        <f ca="1" t="shared" si="6687"/>
        <v>81460.195687326</v>
      </c>
      <c r="AU899" s="18">
        <f ca="1">AP899*'Ejercicio 3 - TIR'!$D$5</f>
        <v>17689.2238781239</v>
      </c>
      <c r="AV899" s="18">
        <f ca="1">AQ899*'Ejercicio 3 - TIR'!$D$5</f>
        <v>21513.3841891179</v>
      </c>
      <c r="AW899" s="18">
        <f ca="1">AR899*'Ejercicio 3 - TIR'!$D$5</f>
        <v>26092.6669209684</v>
      </c>
      <c r="AX899" s="18">
        <f ca="1">AS899*'Ejercicio 3 - TIR'!$D$5</f>
        <v>26587.4394900645</v>
      </c>
      <c r="AY899" s="18">
        <f ca="1">AT899*'Ejercicio 3 - TIR'!$D$5</f>
        <v>40730.097843663</v>
      </c>
      <c r="AZ899" s="18">
        <f ca="1" t="shared" ref="AZ899:BD899" si="6703">AJ899-AU899-AE899</f>
        <v>25380.5714108525</v>
      </c>
      <c r="BA899" s="18">
        <f ca="1" t="shared" si="6703"/>
        <v>28488.3030676392</v>
      </c>
      <c r="BB899" s="18">
        <f ca="1" t="shared" si="6703"/>
        <v>32091.5475999431</v>
      </c>
      <c r="BC899" s="18">
        <f ca="1" t="shared" si="6703"/>
        <v>31362.6789072044</v>
      </c>
      <c r="BD899" s="18">
        <f ca="1" t="shared" si="6703"/>
        <v>43944.6349106431</v>
      </c>
      <c r="BE899" s="18">
        <f ca="1" t="shared" ref="BE899:BI899" si="6704">AZ899/Z899</f>
        <v>21807.3783628999</v>
      </c>
      <c r="BF899" s="18">
        <f ca="1" t="shared" si="6704"/>
        <v>21259.2894061028</v>
      </c>
      <c r="BG899" s="18">
        <f ca="1" t="shared" si="6704"/>
        <v>20310.1745276764</v>
      </c>
      <c r="BH899" s="18">
        <f ca="1" t="shared" si="6704"/>
        <v>16673.438196405</v>
      </c>
      <c r="BI899" s="18">
        <f ca="1" t="shared" si="6704"/>
        <v>19403.2127825575</v>
      </c>
      <c r="BJ899" s="18">
        <f ca="1" t="shared" si="6690"/>
        <v>65414.5517363391</v>
      </c>
      <c r="BK899" s="18">
        <f ca="1" t="shared" si="6691"/>
        <v>28137.7950651461</v>
      </c>
      <c r="BL899" s="18">
        <f ca="1" t="shared" si="6692"/>
        <v>93552.3468014852</v>
      </c>
      <c r="BM899" s="18">
        <f ca="1">BK899*'Ejercicio 3 - TIR'!$D$5</f>
        <v>14068.897532573</v>
      </c>
      <c r="BN899" s="18">
        <f ca="1" t="shared" si="6693"/>
        <v>79483.4492689122</v>
      </c>
      <c r="BO899" s="18">
        <f ca="1" t="shared" si="6694"/>
        <v>35094.9389383321</v>
      </c>
      <c r="BP899" s="18">
        <f ca="1" t="shared" si="6695"/>
        <v>-91002.476160119</v>
      </c>
      <c r="BQ899" s="18">
        <f ca="1" t="shared" ref="BQ899:BT899" si="6705">BE899</f>
        <v>21807.3783628999</v>
      </c>
      <c r="BR899" s="18">
        <f ca="1" t="shared" si="6705"/>
        <v>21259.2894061028</v>
      </c>
      <c r="BS899" s="18">
        <f ca="1" t="shared" si="6705"/>
        <v>20310.1745276764</v>
      </c>
      <c r="BT899" s="18">
        <f ca="1" t="shared" si="6705"/>
        <v>16673.438196405</v>
      </c>
      <c r="BU899" s="18">
        <f ca="1" t="shared" si="6697"/>
        <v>54498.1517208896</v>
      </c>
      <c r="BV899" s="20">
        <f ca="1" t="shared" si="6698"/>
        <v>12.5372765784591</v>
      </c>
    </row>
    <row r="900" ht="15" customHeight="1" spans="1:74">
      <c r="A900" s="16">
        <v>899</v>
      </c>
      <c r="B900" s="17">
        <f ca="1" t="shared" ref="B900:F900" si="6706">RAND()</f>
        <v>0.650756657294806</v>
      </c>
      <c r="C900" s="18">
        <f ca="1">IF(B900&lt;=('Ejercicio 3 - TIR'!$D$13-'Ejercicio 3 - TIR'!$C$13)/('Ejercicio 3 - TIR'!$E$13-'Ejercicio 3 - TIR'!$C$13),'Ejercicio 3 - TIR'!$C$13+SQRT(('Ejercicio 3 - TIR'!$E$13-'Ejercicio 3 - TIR'!$C$13)*('Ejercicio 3 - TIR'!$D$13-'Ejercicio 3 - TIR'!$C$13)*B900),'Ejercicio 3 - TIR'!$E$13-SQRT(('Ejercicio 3 - TIR'!$E$13-'Ejercicio 3 - TIR'!$C$13)*('Ejercicio 3 - TIR'!$E$13-'Ejercicio 3 - TIR'!$D$13)*(1-B900)))</f>
        <v>79528.2631111517</v>
      </c>
      <c r="D900" s="17">
        <f ca="1" t="shared" si="6706"/>
        <v>0.758129120419189</v>
      </c>
      <c r="E900" s="18">
        <f ca="1">IF(D900&lt;=('Ejercicio 3 - TIR'!$D$14-'Ejercicio 3 - TIR'!$C$14)/('Ejercicio 3 - TIR'!$E$14-'Ejercicio 3 - TIR'!$C$14),'Ejercicio 3 - TIR'!$C$14+SQRT(('Ejercicio 3 - TIR'!$E$14-'Ejercicio 3 - TIR'!$C$14)*('Ejercicio 3 - TIR'!$D$14-'Ejercicio 3 - TIR'!$C$14)*D900),'Ejercicio 3 - TIR'!$E$14-SQRT(('Ejercicio 3 - TIR'!$E$14-'Ejercicio 3 - TIR'!$C$14)*('Ejercicio 3 - TIR'!$E$14-'Ejercicio 3 - TIR'!$D$14)*(1-D900)))</f>
        <v>33976.6594038589</v>
      </c>
      <c r="F900" s="17">
        <f ca="1" t="shared" si="6706"/>
        <v>0.932615821322403</v>
      </c>
      <c r="G900" s="18">
        <f ca="1">IF(F900&lt;=('Ejercicio 3 - TIR'!$D$18-'Ejercicio 3 - TIR'!$C$18)/('Ejercicio 3 - TIR'!$E$18-'Ejercicio 3 - TIR'!$C$18),'Ejercicio 3 - TIR'!$C$18+SQRT(('Ejercicio 3 - TIR'!$E$18-'Ejercicio 3 - TIR'!$C$18)*('Ejercicio 3 - TIR'!$D$18-'Ejercicio 3 - TIR'!$C$18)*F900),'Ejercicio 3 - TIR'!$E$18-SQRT(('Ejercicio 3 - TIR'!$E$18-'Ejercicio 3 - TIR'!$C$18)*('Ejercicio 3 - TIR'!$E$18-'Ejercicio 3 - TIR'!$D$18)*(1-F900)))</f>
        <v>42751.931184145</v>
      </c>
      <c r="H900" s="17">
        <f ca="1" t="shared" ref="H900:L900" si="6707">RAND()</f>
        <v>0.627178389905715</v>
      </c>
      <c r="I900" s="18">
        <f ca="1">IF(H900&lt;=('Ejercicio 3 - TIR'!$D$18-'Ejercicio 3 - TIR'!$C$18)/('Ejercicio 3 - TIR'!$E$18-'Ejercicio 3 - TIR'!$C$18),'Ejercicio 3 - TIR'!$C$18+SQRT(('Ejercicio 3 - TIR'!$E$18-'Ejercicio 3 - TIR'!$C$18)*('Ejercicio 3 - TIR'!$D$18-'Ejercicio 3 - TIR'!$C$18)*H900),'Ejercicio 3 - TIR'!$E$18-SQRT(('Ejercicio 3 - TIR'!$E$18-'Ejercicio 3 - TIR'!$C$18)*('Ejercicio 3 - TIR'!$E$18-'Ejercicio 3 - TIR'!$D$18)*(1-H900)))</f>
        <v>39699.3174237086</v>
      </c>
      <c r="J900" s="17">
        <f ca="1" t="shared" si="6707"/>
        <v>0.819011181823055</v>
      </c>
      <c r="K900" s="18">
        <f ca="1">IF(J900&lt;=('Ejercicio 3 - TIR'!$D$18-'Ejercicio 3 - TIR'!$C$18)/('Ejercicio 3 - TIR'!$E$18-'Ejercicio 3 - TIR'!$C$18),'Ejercicio 3 - TIR'!$C$18+SQRT(('Ejercicio 3 - TIR'!$E$18-'Ejercicio 3 - TIR'!$C$18)*('Ejercicio 3 - TIR'!$D$18-'Ejercicio 3 - TIR'!$C$18)*J900),'Ejercicio 3 - TIR'!$E$18-SQRT(('Ejercicio 3 - TIR'!$E$18-'Ejercicio 3 - TIR'!$C$18)*('Ejercicio 3 - TIR'!$E$18-'Ejercicio 3 - TIR'!$D$18)*(1-J900)))</f>
        <v>41315.687124677</v>
      </c>
      <c r="L900" s="17">
        <f ca="1" t="shared" si="6707"/>
        <v>0.571181439961372</v>
      </c>
      <c r="M900" s="18">
        <f ca="1">IF(L900&lt;=('Ejercicio 3 - TIR'!$D$18-'Ejercicio 3 - TIR'!$C$18)/('Ejercicio 3 - TIR'!$E$18-'Ejercicio 3 - TIR'!$C$18),'Ejercicio 3 - TIR'!$C$18+SQRT(('Ejercicio 3 - TIR'!$E$18-'Ejercicio 3 - TIR'!$C$18)*('Ejercicio 3 - TIR'!$D$18-'Ejercicio 3 - TIR'!$C$18)*L900),'Ejercicio 3 - TIR'!$E$18-SQRT(('Ejercicio 3 - TIR'!$E$18-'Ejercicio 3 - TIR'!$C$18)*('Ejercicio 3 - TIR'!$E$18-'Ejercicio 3 - TIR'!$D$18)*(1-L900)))</f>
        <v>39256.1987875264</v>
      </c>
      <c r="N900" s="17">
        <f ca="1" t="shared" ref="N900:R900" si="6708">RAND()</f>
        <v>0.661468277413272</v>
      </c>
      <c r="O900" s="18">
        <f ca="1">IF(N900&lt;=('Ejercicio 3 - TIR'!$D$18-'Ejercicio 3 - TIR'!$C$18)/('Ejercicio 3 - TIR'!$E$18-'Ejercicio 3 - TIR'!$C$18),'Ejercicio 3 - TIR'!$C$18+SQRT(('Ejercicio 3 - TIR'!$E$18-'Ejercicio 3 - TIR'!$C$18)*('Ejercicio 3 - TIR'!$D$18-'Ejercicio 3 - TIR'!$C$18)*N900),'Ejercicio 3 - TIR'!$E$18-SQRT(('Ejercicio 3 - TIR'!$E$18-'Ejercicio 3 - TIR'!$C$18)*('Ejercicio 3 - TIR'!$E$18-'Ejercicio 3 - TIR'!$D$18)*(1-N900)))</f>
        <v>39960.9357799351</v>
      </c>
      <c r="P900" s="17">
        <f ca="1" t="shared" si="6708"/>
        <v>0.0542458524349212</v>
      </c>
      <c r="Q900" s="19">
        <f ca="1">IF(P900&lt;=('Ejercicio 3 - TIR'!$D$22-'Ejercicio 3 - TIR'!$C$22)/('Ejercicio 3 - TIR'!$E$22-'Ejercicio 3 - TIR'!$C$22),'Ejercicio 3 - TIR'!$C$22+SQRT(('Ejercicio 3 - TIR'!$E$22-'Ejercicio 3 - TIR'!$C$22)*('Ejercicio 3 - TIR'!$D$22-'Ejercicio 3 - TIR'!$C$22)*P900),'Ejercicio 3 - TIR'!$E$22-SQRT(('Ejercicio 3 - TIR'!$E$22-'Ejercicio 3 - TIR'!$C$22)*('Ejercicio 3 - TIR'!$E$22-'Ejercicio 3 - TIR'!$D$22)*(1-P900)))</f>
        <v>0.129881423702223</v>
      </c>
      <c r="R900" s="17">
        <f ca="1" t="shared" si="6708"/>
        <v>0.000477973258794506</v>
      </c>
      <c r="S900" s="19">
        <f ca="1">IF(R900&lt;=('Ejercicio 3 - TIR'!$D$23-'Ejercicio 3 - TIR'!$C$23)/('Ejercicio 3 - TIR'!$E$23-'Ejercicio 3 - TIR'!$C$23),'Ejercicio 3 - TIR'!$C$23+SQRT(('Ejercicio 3 - TIR'!$E$23-'Ejercicio 3 - TIR'!$C$23)*('Ejercicio 3 - TIR'!$D$23-'Ejercicio 3 - TIR'!$C$23)*R900),'Ejercicio 3 - TIR'!$E$23-SQRT(('Ejercicio 3 - TIR'!$E$23-'Ejercicio 3 - TIR'!$C$23)*('Ejercicio 3 - TIR'!$E$23-'Ejercicio 3 - TIR'!$D$23)*(1-R900)))</f>
        <v>0.12092755154349</v>
      </c>
      <c r="T900" s="17">
        <f ca="1" t="shared" ref="T900:X900" si="6709">RAND()</f>
        <v>0.156380697293341</v>
      </c>
      <c r="U900" s="19">
        <f ca="1">IF(T900&lt;=('Ejercicio 3 - TIR'!$D$24-'Ejercicio 3 - TIR'!$C$24)/('Ejercicio 3 - TIR'!$E$24-'Ejercicio 3 - TIR'!$C$24),'Ejercicio 3 - TIR'!$C$24+SQRT(('Ejercicio 3 - TIR'!$E$24-'Ejercicio 3 - TIR'!$C$24)*('Ejercicio 3 - TIR'!$D$24-'Ejercicio 3 - TIR'!$C$24)*T900),'Ejercicio 3 - TIR'!$E$24-SQRT(('Ejercicio 3 - TIR'!$E$24-'Ejercicio 3 - TIR'!$C$24)*('Ejercicio 3 - TIR'!$E$24-'Ejercicio 3 - TIR'!$D$24)*(1-T900)))</f>
        <v>0.168121795284022</v>
      </c>
      <c r="V900" s="17">
        <f ca="1" t="shared" si="6709"/>
        <v>0.769086178337873</v>
      </c>
      <c r="W900" s="19">
        <f ca="1">IF(V900&lt;=('Ejercicio 3 - TIR'!$D$25-'Ejercicio 3 - TIR'!$C$25)/('Ejercicio 3 - TIR'!$E$25-'Ejercicio 3 - TIR'!$C$25),'Ejercicio 3 - TIR'!$C$25+SQRT(('Ejercicio 3 - TIR'!$E$25-'Ejercicio 3 - TIR'!$C$25)*('Ejercicio 3 - TIR'!$D$25-'Ejercicio 3 - TIR'!$C$25)*V900),'Ejercicio 3 - TIR'!$E$25-SQRT(('Ejercicio 3 - TIR'!$E$25-'Ejercicio 3 - TIR'!$C$25)*('Ejercicio 3 - TIR'!$E$25-'Ejercicio 3 - TIR'!$D$25)*(1-V900)))</f>
        <v>0.221571169988594</v>
      </c>
      <c r="X900" s="17">
        <f ca="1" t="shared" si="6709"/>
        <v>0.973640983067031</v>
      </c>
      <c r="Y900" s="19">
        <f ca="1">IF(X900&lt;=('Ejercicio 3 - TIR'!$D$26-'Ejercicio 3 - TIR'!$C$26)/('Ejercicio 3 - TIR'!$E$26-'Ejercicio 3 - TIR'!$C$26),'Ejercicio 3 - TIR'!$C$26+SQRT(('Ejercicio 3 - TIR'!$E$26-'Ejercicio 3 - TIR'!$C$26)*('Ejercicio 3 - TIR'!$D$26-'Ejercicio 3 - TIR'!$C$26)*X900),'Ejercicio 3 - TIR'!$E$26-SQRT(('Ejercicio 3 - TIR'!$E$26-'Ejercicio 3 - TIR'!$C$26)*('Ejercicio 3 - TIR'!$E$26-'Ejercicio 3 - TIR'!$D$26)*(1-X900)))</f>
        <v>0.268069421998996</v>
      </c>
      <c r="Z900" s="17">
        <f ca="1" t="shared" si="6668"/>
        <v>1.12988142370222</v>
      </c>
      <c r="AA900" s="17">
        <f ca="1" t="shared" si="6669"/>
        <v>1.26651521780501</v>
      </c>
      <c r="AB900" s="17">
        <f ca="1" t="shared" si="6670"/>
        <v>1.47944402997692</v>
      </c>
      <c r="AC900" s="17">
        <f ca="1" t="shared" si="6671"/>
        <v>1.80724617463154</v>
      </c>
      <c r="AD900" s="17">
        <f ca="1" t="shared" si="6672"/>
        <v>2.29171361207492</v>
      </c>
      <c r="AE900" s="16">
        <f ca="1" t="shared" si="6673"/>
        <v>4412.93689601872</v>
      </c>
      <c r="AF900" s="16">
        <f ca="1" t="shared" si="6674"/>
        <v>4946.58254997019</v>
      </c>
      <c r="AG900" s="16">
        <f ca="1" t="shared" si="6675"/>
        <v>5778.2108887918</v>
      </c>
      <c r="AH900" s="16">
        <f ca="1" t="shared" si="6676"/>
        <v>7058.49583586223</v>
      </c>
      <c r="AI900" s="16">
        <f ca="1" t="shared" si="6677"/>
        <v>8950.66273476414</v>
      </c>
      <c r="AJ900" s="18">
        <f ca="1" t="shared" si="6678"/>
        <v>48304.6128723612</v>
      </c>
      <c r="AK900" s="18">
        <f ca="1" t="shared" si="6679"/>
        <v>50279.7896535984</v>
      </c>
      <c r="AL900" s="18">
        <f ca="1" t="shared" si="6680"/>
        <v>61124.2466609976</v>
      </c>
      <c r="AM900" s="18">
        <f ca="1" t="shared" si="6681"/>
        <v>70945.6150893326</v>
      </c>
      <c r="AN900" s="18">
        <f ca="1" t="shared" si="6682"/>
        <v>91579.0204781288</v>
      </c>
      <c r="AO900" s="18">
        <f ca="1">C900/'Ejercicio 3 - TIR'!$D$7</f>
        <v>15905.6526222303</v>
      </c>
      <c r="AP900" s="18">
        <f ca="1" t="shared" si="6683"/>
        <v>32398.9602501309</v>
      </c>
      <c r="AQ900" s="18">
        <f ca="1" t="shared" si="6684"/>
        <v>34374.137031368</v>
      </c>
      <c r="AR900" s="18">
        <f ca="1" t="shared" si="6685"/>
        <v>45218.5940387672</v>
      </c>
      <c r="AS900" s="18">
        <f ca="1" t="shared" si="6686"/>
        <v>55039.9624671022</v>
      </c>
      <c r="AT900" s="18">
        <f ca="1" t="shared" si="6687"/>
        <v>75673.3678558985</v>
      </c>
      <c r="AU900" s="18">
        <f ca="1">AP900*'Ejercicio 3 - TIR'!$D$5</f>
        <v>16199.4801250654</v>
      </c>
      <c r="AV900" s="18">
        <f ca="1">AQ900*'Ejercicio 3 - TIR'!$D$5</f>
        <v>17187.068515684</v>
      </c>
      <c r="AW900" s="18">
        <f ca="1">AR900*'Ejercicio 3 - TIR'!$D$5</f>
        <v>22609.2970193836</v>
      </c>
      <c r="AX900" s="18">
        <f ca="1">AS900*'Ejercicio 3 - TIR'!$D$5</f>
        <v>27519.9812335511</v>
      </c>
      <c r="AY900" s="18">
        <f ca="1">AT900*'Ejercicio 3 - TIR'!$D$5</f>
        <v>37836.6839279492</v>
      </c>
      <c r="AZ900" s="18">
        <f ca="1" t="shared" ref="AZ900:BD900" si="6710">AJ900-AU900-AE900</f>
        <v>27692.1958512771</v>
      </c>
      <c r="BA900" s="18">
        <f ca="1" t="shared" si="6710"/>
        <v>28146.1385879442</v>
      </c>
      <c r="BB900" s="18">
        <f ca="1" t="shared" si="6710"/>
        <v>32736.7387528222</v>
      </c>
      <c r="BC900" s="18">
        <f ca="1" t="shared" si="6710"/>
        <v>36367.1380199192</v>
      </c>
      <c r="BD900" s="18">
        <f ca="1" t="shared" si="6710"/>
        <v>44791.6738154154</v>
      </c>
      <c r="BE900" s="18">
        <f ca="1" t="shared" ref="BE900:BI900" si="6711">AZ900/Z900</f>
        <v>24508.9398501123</v>
      </c>
      <c r="BF900" s="18">
        <f ca="1" t="shared" si="6711"/>
        <v>22223.2928529072</v>
      </c>
      <c r="BG900" s="18">
        <f ca="1" t="shared" si="6711"/>
        <v>22127.7304781398</v>
      </c>
      <c r="BH900" s="18">
        <f ca="1" t="shared" si="6711"/>
        <v>20122.9575308597</v>
      </c>
      <c r="BI900" s="18">
        <f ca="1" t="shared" si="6711"/>
        <v>19545.0572791515</v>
      </c>
      <c r="BJ900" s="18">
        <f ca="1" t="shared" si="6690"/>
        <v>77864.7728486567</v>
      </c>
      <c r="BK900" s="18">
        <f ca="1" t="shared" si="6691"/>
        <v>36451.2006233004</v>
      </c>
      <c r="BL900" s="18">
        <f ca="1" t="shared" si="6692"/>
        <v>114315.973471957</v>
      </c>
      <c r="BM900" s="18">
        <f ca="1">BK900*'Ejercicio 3 - TIR'!$D$5</f>
        <v>18225.6003116502</v>
      </c>
      <c r="BN900" s="18">
        <f ca="1" t="shared" si="6693"/>
        <v>96090.3731603069</v>
      </c>
      <c r="BO900" s="18">
        <f ca="1" t="shared" si="6694"/>
        <v>41929.485714974</v>
      </c>
      <c r="BP900" s="18">
        <f ca="1" t="shared" si="6695"/>
        <v>-113504.922515011</v>
      </c>
      <c r="BQ900" s="18">
        <f ca="1" t="shared" ref="BQ900:BT900" si="6712">BE900</f>
        <v>24508.9398501123</v>
      </c>
      <c r="BR900" s="18">
        <f ca="1" t="shared" si="6712"/>
        <v>22223.2928529072</v>
      </c>
      <c r="BS900" s="18">
        <f ca="1" t="shared" si="6712"/>
        <v>22127.7304781398</v>
      </c>
      <c r="BT900" s="18">
        <f ca="1" t="shared" si="6712"/>
        <v>20122.9575308597</v>
      </c>
      <c r="BU900" s="18">
        <f ca="1" t="shared" si="6697"/>
        <v>61474.5429941255</v>
      </c>
      <c r="BV900" s="20">
        <f ca="1" t="shared" si="6698"/>
        <v>8.70043625810279</v>
      </c>
    </row>
    <row r="901" ht="15" customHeight="1" spans="1:74">
      <c r="A901" s="16">
        <v>900</v>
      </c>
      <c r="B901" s="17">
        <f ca="1" t="shared" ref="B901:F901" si="6713">RAND()</f>
        <v>0.936525422833922</v>
      </c>
      <c r="C901" s="18">
        <f ca="1">IF(B901&lt;=('Ejercicio 3 - TIR'!$D$13-'Ejercicio 3 - TIR'!$C$13)/('Ejercicio 3 - TIR'!$E$13-'Ejercicio 3 - TIR'!$C$13),'Ejercicio 3 - TIR'!$C$13+SQRT(('Ejercicio 3 - TIR'!$E$13-'Ejercicio 3 - TIR'!$C$13)*('Ejercicio 3 - TIR'!$D$13-'Ejercicio 3 - TIR'!$C$13)*B901),'Ejercicio 3 - TIR'!$E$13-SQRT(('Ejercicio 3 - TIR'!$E$13-'Ejercicio 3 - TIR'!$C$13)*('Ejercicio 3 - TIR'!$E$13-'Ejercicio 3 - TIR'!$D$13)*(1-B901)))</f>
        <v>91272.4864595182</v>
      </c>
      <c r="D901" s="17">
        <f ca="1" t="shared" si="6713"/>
        <v>0.949250267044203</v>
      </c>
      <c r="E901" s="18">
        <f ca="1">IF(D901&lt;=('Ejercicio 3 - TIR'!$D$14-'Ejercicio 3 - TIR'!$C$14)/('Ejercicio 3 - TIR'!$E$14-'Ejercicio 3 - TIR'!$C$14),'Ejercicio 3 - TIR'!$C$14+SQRT(('Ejercicio 3 - TIR'!$E$14-'Ejercicio 3 - TIR'!$C$14)*('Ejercicio 3 - TIR'!$D$14-'Ejercicio 3 - TIR'!$C$14)*D901),'Ejercicio 3 - TIR'!$E$14-SQRT(('Ejercicio 3 - TIR'!$E$14-'Ejercicio 3 - TIR'!$C$14)*('Ejercicio 3 - TIR'!$E$14-'Ejercicio 3 - TIR'!$D$14)*(1-D901)))</f>
        <v>37240.9313268116</v>
      </c>
      <c r="F901" s="17">
        <f ca="1" t="shared" si="6713"/>
        <v>0.470697863184462</v>
      </c>
      <c r="G901" s="18">
        <f ca="1">IF(F901&lt;=('Ejercicio 3 - TIR'!$D$18-'Ejercicio 3 - TIR'!$C$18)/('Ejercicio 3 - TIR'!$E$18-'Ejercicio 3 - TIR'!$C$18),'Ejercicio 3 - TIR'!$C$18+SQRT(('Ejercicio 3 - TIR'!$E$18-'Ejercicio 3 - TIR'!$C$18)*('Ejercicio 3 - TIR'!$D$18-'Ejercicio 3 - TIR'!$C$18)*F901),'Ejercicio 3 - TIR'!$E$18-SQRT(('Ejercicio 3 - TIR'!$E$18-'Ejercicio 3 - TIR'!$C$18)*('Ejercicio 3 - TIR'!$E$18-'Ejercicio 3 - TIR'!$D$18)*(1-F901)))</f>
        <v>38402.6590718456</v>
      </c>
      <c r="H901" s="17">
        <f ca="1" t="shared" ref="H901:L901" si="6714">RAND()</f>
        <v>0.207916650659524</v>
      </c>
      <c r="I901" s="18">
        <f ca="1">IF(H901&lt;=('Ejercicio 3 - TIR'!$D$18-'Ejercicio 3 - TIR'!$C$18)/('Ejercicio 3 - TIR'!$E$18-'Ejercicio 3 - TIR'!$C$18),'Ejercicio 3 - TIR'!$C$18+SQRT(('Ejercicio 3 - TIR'!$E$18-'Ejercicio 3 - TIR'!$C$18)*('Ejercicio 3 - TIR'!$D$18-'Ejercicio 3 - TIR'!$C$18)*H901),'Ejercicio 3 - TIR'!$E$18-SQRT(('Ejercicio 3 - TIR'!$E$18-'Ejercicio 3 - TIR'!$C$18)*('Ejercicio 3 - TIR'!$E$18-'Ejercicio 3 - TIR'!$D$18)*(1-H901)))</f>
        <v>35584.5767609487</v>
      </c>
      <c r="J901" s="17">
        <f ca="1" t="shared" si="6714"/>
        <v>0.800558605008694</v>
      </c>
      <c r="K901" s="18">
        <f ca="1">IF(J901&lt;=('Ejercicio 3 - TIR'!$D$18-'Ejercicio 3 - TIR'!$C$18)/('Ejercicio 3 - TIR'!$E$18-'Ejercicio 3 - TIR'!$C$18),'Ejercicio 3 - TIR'!$C$18+SQRT(('Ejercicio 3 - TIR'!$E$18-'Ejercicio 3 - TIR'!$C$18)*('Ejercicio 3 - TIR'!$D$18-'Ejercicio 3 - TIR'!$C$18)*J901),'Ejercicio 3 - TIR'!$E$18-SQRT(('Ejercicio 3 - TIR'!$E$18-'Ejercicio 3 - TIR'!$C$18)*('Ejercicio 3 - TIR'!$E$18-'Ejercicio 3 - TIR'!$D$18)*(1-J901)))</f>
        <v>41132.4291054529</v>
      </c>
      <c r="L901" s="17">
        <f ca="1" t="shared" si="6714"/>
        <v>0.276785640006062</v>
      </c>
      <c r="M901" s="18">
        <f ca="1">IF(L901&lt;=('Ejercicio 3 - TIR'!$D$18-'Ejercicio 3 - TIR'!$C$18)/('Ejercicio 3 - TIR'!$E$18-'Ejercicio 3 - TIR'!$C$18),'Ejercicio 3 - TIR'!$C$18+SQRT(('Ejercicio 3 - TIR'!$E$18-'Ejercicio 3 - TIR'!$C$18)*('Ejercicio 3 - TIR'!$D$18-'Ejercicio 3 - TIR'!$C$18)*L901),'Ejercicio 3 - TIR'!$E$18-SQRT(('Ejercicio 3 - TIR'!$E$18-'Ejercicio 3 - TIR'!$C$18)*('Ejercicio 3 - TIR'!$E$18-'Ejercicio 3 - TIR'!$D$18)*(1-L901)))</f>
        <v>36443.4343327848</v>
      </c>
      <c r="N901" s="17">
        <f ca="1" t="shared" ref="N901:R901" si="6715">RAND()</f>
        <v>0.665054457937852</v>
      </c>
      <c r="O901" s="18">
        <f ca="1">IF(N901&lt;=('Ejercicio 3 - TIR'!$D$18-'Ejercicio 3 - TIR'!$C$18)/('Ejercicio 3 - TIR'!$E$18-'Ejercicio 3 - TIR'!$C$18),'Ejercicio 3 - TIR'!$C$18+SQRT(('Ejercicio 3 - TIR'!$E$18-'Ejercicio 3 - TIR'!$C$18)*('Ejercicio 3 - TIR'!$D$18-'Ejercicio 3 - TIR'!$C$18)*N901),'Ejercicio 3 - TIR'!$E$18-SQRT(('Ejercicio 3 - TIR'!$E$18-'Ejercicio 3 - TIR'!$C$18)*('Ejercicio 3 - TIR'!$E$18-'Ejercicio 3 - TIR'!$D$18)*(1-N901)))</f>
        <v>39987.9011153834</v>
      </c>
      <c r="P901" s="17">
        <f ca="1" t="shared" si="6715"/>
        <v>0.269783134882105</v>
      </c>
      <c r="Q901" s="19">
        <f ca="1">IF(P901&lt;=('Ejercicio 3 - TIR'!$D$22-'Ejercicio 3 - TIR'!$C$22)/('Ejercicio 3 - TIR'!$E$22-'Ejercicio 3 - TIR'!$C$22),'Ejercicio 3 - TIR'!$C$22+SQRT(('Ejercicio 3 - TIR'!$E$22-'Ejercicio 3 - TIR'!$C$22)*('Ejercicio 3 - TIR'!$D$22-'Ejercicio 3 - TIR'!$C$22)*P901),'Ejercicio 3 - TIR'!$E$22-SQRT(('Ejercicio 3 - TIR'!$E$22-'Ejercicio 3 - TIR'!$C$22)*('Ejercicio 3 - TIR'!$E$22-'Ejercicio 3 - TIR'!$D$22)*(1-P901)))</f>
        <v>0.142036552425182</v>
      </c>
      <c r="R901" s="17">
        <f ca="1" t="shared" si="6715"/>
        <v>0.328725983328323</v>
      </c>
      <c r="S901" s="19">
        <f ca="1">IF(R901&lt;=('Ejercicio 3 - TIR'!$D$23-'Ejercicio 3 - TIR'!$C$23)/('Ejercicio 3 - TIR'!$E$23-'Ejercicio 3 - TIR'!$C$23),'Ejercicio 3 - TIR'!$C$23+SQRT(('Ejercicio 3 - TIR'!$E$23-'Ejercicio 3 - TIR'!$C$23)*('Ejercicio 3 - TIR'!$D$23-'Ejercicio 3 - TIR'!$C$23)*R901),'Ejercicio 3 - TIR'!$E$23-SQRT(('Ejercicio 3 - TIR'!$E$23-'Ejercicio 3 - TIR'!$C$23)*('Ejercicio 3 - TIR'!$E$23-'Ejercicio 3 - TIR'!$D$23)*(1-R901)))</f>
        <v>0.144325023535261</v>
      </c>
      <c r="T901" s="17">
        <f ca="1" t="shared" ref="T901:X901" si="6716">RAND()</f>
        <v>0.751321419945034</v>
      </c>
      <c r="U901" s="19">
        <f ca="1">IF(T901&lt;=('Ejercicio 3 - TIR'!$D$24-'Ejercicio 3 - TIR'!$C$24)/('Ejercicio 3 - TIR'!$E$24-'Ejercicio 3 - TIR'!$C$24),'Ejercicio 3 - TIR'!$C$24+SQRT(('Ejercicio 3 - TIR'!$E$24-'Ejercicio 3 - TIR'!$C$24)*('Ejercicio 3 - TIR'!$D$24-'Ejercicio 3 - TIR'!$C$24)*T901),'Ejercicio 3 - TIR'!$E$24-SQRT(('Ejercicio 3 - TIR'!$E$24-'Ejercicio 3 - TIR'!$C$24)*('Ejercicio 3 - TIR'!$E$24-'Ejercicio 3 - TIR'!$D$24)*(1-T901)))</f>
        <v>0.193612502503005</v>
      </c>
      <c r="V901" s="17">
        <f ca="1" t="shared" si="6716"/>
        <v>0.494632345189605</v>
      </c>
      <c r="W901" s="19">
        <f ca="1">IF(V901&lt;=('Ejercicio 3 - TIR'!$D$25-'Ejercicio 3 - TIR'!$C$25)/('Ejercicio 3 - TIR'!$E$25-'Ejercicio 3 - TIR'!$C$25),'Ejercicio 3 - TIR'!$C$25+SQRT(('Ejercicio 3 - TIR'!$E$25-'Ejercicio 3 - TIR'!$C$25)*('Ejercicio 3 - TIR'!$D$25-'Ejercicio 3 - TIR'!$C$25)*V901),'Ejercicio 3 - TIR'!$E$25-SQRT(('Ejercicio 3 - TIR'!$E$25-'Ejercicio 3 - TIR'!$C$25)*('Ejercicio 3 - TIR'!$E$25-'Ejercicio 3 - TIR'!$D$25)*(1-V901)))</f>
        <v>0.207943052989591</v>
      </c>
      <c r="X901" s="17">
        <f ca="1" t="shared" si="6716"/>
        <v>0.829105955916268</v>
      </c>
      <c r="Y901" s="19">
        <f ca="1">IF(X901&lt;=('Ejercicio 3 - TIR'!$D$26-'Ejercicio 3 - TIR'!$C$26)/('Ejercicio 3 - TIR'!$E$26-'Ejercicio 3 - TIR'!$C$26),'Ejercicio 3 - TIR'!$C$26+SQRT(('Ejercicio 3 - TIR'!$E$26-'Ejercicio 3 - TIR'!$C$26)*('Ejercicio 3 - TIR'!$D$26-'Ejercicio 3 - TIR'!$C$26)*X901),'Ejercicio 3 - TIR'!$E$26-SQRT(('Ejercicio 3 - TIR'!$E$26-'Ejercicio 3 - TIR'!$C$26)*('Ejercicio 3 - TIR'!$E$26-'Ejercicio 3 - TIR'!$D$26)*(1-X901)))</f>
        <v>0.249621918459979</v>
      </c>
      <c r="Z901" s="17">
        <f ca="1" t="shared" si="6668"/>
        <v>1.14203655242518</v>
      </c>
      <c r="AA901" s="17">
        <f ca="1" t="shared" si="6669"/>
        <v>1.30686100473207</v>
      </c>
      <c r="AB901" s="17">
        <f ca="1" t="shared" si="6670"/>
        <v>1.55988563428184</v>
      </c>
      <c r="AC901" s="17">
        <f ca="1" t="shared" si="6671"/>
        <v>1.88425301538901</v>
      </c>
      <c r="AD901" s="17">
        <f ca="1" t="shared" si="6672"/>
        <v>2.35460386795442</v>
      </c>
      <c r="AE901" s="16">
        <f ca="1" t="shared" si="6673"/>
        <v>5289.57349476328</v>
      </c>
      <c r="AF901" s="16">
        <f ca="1" t="shared" si="6674"/>
        <v>6052.99131388648</v>
      </c>
      <c r="AG901" s="16">
        <f ca="1" t="shared" si="6675"/>
        <v>7224.92610979699</v>
      </c>
      <c r="AH901" s="16">
        <f ca="1" t="shared" si="6676"/>
        <v>8727.29930269239</v>
      </c>
      <c r="AI901" s="16">
        <f ca="1" t="shared" si="6677"/>
        <v>10905.8244976049</v>
      </c>
      <c r="AJ901" s="18">
        <f ca="1" t="shared" si="6678"/>
        <v>43857.2403703702</v>
      </c>
      <c r="AK901" s="18">
        <f ca="1" t="shared" si="6679"/>
        <v>46504.0957387791</v>
      </c>
      <c r="AL901" s="18">
        <f ca="1" t="shared" si="6680"/>
        <v>64161.8852647123</v>
      </c>
      <c r="AM901" s="18">
        <f ca="1" t="shared" si="6681"/>
        <v>68668.6510326812</v>
      </c>
      <c r="AN901" s="18">
        <f ca="1" t="shared" si="6682"/>
        <v>94155.6666376607</v>
      </c>
      <c r="AO901" s="18">
        <f ca="1">C901/'Ejercicio 3 - TIR'!$D$7</f>
        <v>18254.4972919036</v>
      </c>
      <c r="AP901" s="18">
        <f ca="1" t="shared" si="6683"/>
        <v>25602.7430784666</v>
      </c>
      <c r="AQ901" s="18">
        <f ca="1" t="shared" si="6684"/>
        <v>28249.5984468755</v>
      </c>
      <c r="AR901" s="18">
        <f ca="1" t="shared" si="6685"/>
        <v>45907.3879728087</v>
      </c>
      <c r="AS901" s="18">
        <f ca="1" t="shared" si="6686"/>
        <v>50414.1537407775</v>
      </c>
      <c r="AT901" s="18">
        <f ca="1" t="shared" si="6687"/>
        <v>75901.1693457571</v>
      </c>
      <c r="AU901" s="18">
        <f ca="1">AP901*'Ejercicio 3 - TIR'!$D$5</f>
        <v>12801.3715392333</v>
      </c>
      <c r="AV901" s="18">
        <f ca="1">AQ901*'Ejercicio 3 - TIR'!$D$5</f>
        <v>14124.7992234377</v>
      </c>
      <c r="AW901" s="18">
        <f ca="1">AR901*'Ejercicio 3 - TIR'!$D$5</f>
        <v>22953.6939864043</v>
      </c>
      <c r="AX901" s="18">
        <f ca="1">AS901*'Ejercicio 3 - TIR'!$D$5</f>
        <v>25207.0768703888</v>
      </c>
      <c r="AY901" s="18">
        <f ca="1">AT901*'Ejercicio 3 - TIR'!$D$5</f>
        <v>37950.5846728785</v>
      </c>
      <c r="AZ901" s="18">
        <f ca="1" t="shared" ref="AZ901:BD901" si="6717">AJ901-AU901-AE901</f>
        <v>25766.2953363736</v>
      </c>
      <c r="BA901" s="18">
        <f ca="1" t="shared" si="6717"/>
        <v>26326.3052014549</v>
      </c>
      <c r="BB901" s="18">
        <f ca="1" t="shared" si="6717"/>
        <v>33983.265168511</v>
      </c>
      <c r="BC901" s="18">
        <f ca="1" t="shared" si="6717"/>
        <v>34734.2748596</v>
      </c>
      <c r="BD901" s="18">
        <f ca="1" t="shared" si="6717"/>
        <v>45299.2574671773</v>
      </c>
      <c r="BE901" s="18">
        <f ca="1" t="shared" ref="BE901:BI901" si="6718">AZ901/Z901</f>
        <v>22561.7081008987</v>
      </c>
      <c r="BF901" s="18">
        <f ca="1" t="shared" si="6718"/>
        <v>20144.6864709627</v>
      </c>
      <c r="BG901" s="18">
        <f ca="1" t="shared" si="6718"/>
        <v>21785.7414810776</v>
      </c>
      <c r="BH901" s="18">
        <f ca="1" t="shared" si="6718"/>
        <v>18433.9759978725</v>
      </c>
      <c r="BI901" s="18">
        <f ca="1" t="shared" si="6718"/>
        <v>19238.5895919433</v>
      </c>
      <c r="BJ901" s="18">
        <f ca="1" t="shared" si="6690"/>
        <v>87687.6409483356</v>
      </c>
      <c r="BK901" s="18">
        <f ca="1" t="shared" si="6691"/>
        <v>42982.1099310798</v>
      </c>
      <c r="BL901" s="18">
        <f ca="1" t="shared" si="6692"/>
        <v>130669.750879415</v>
      </c>
      <c r="BM901" s="18">
        <f ca="1">BK901*'Ejercicio 3 - TIR'!$D$5</f>
        <v>21491.0549655399</v>
      </c>
      <c r="BN901" s="18">
        <f ca="1" t="shared" si="6693"/>
        <v>109178.695913875</v>
      </c>
      <c r="BO901" s="18">
        <f ca="1" t="shared" si="6694"/>
        <v>46368.1799727634</v>
      </c>
      <c r="BP901" s="18">
        <f ca="1" t="shared" si="6695"/>
        <v>-128513.41778633</v>
      </c>
      <c r="BQ901" s="18">
        <f ca="1" t="shared" ref="BQ901:BT901" si="6719">BE901</f>
        <v>22561.7081008987</v>
      </c>
      <c r="BR901" s="18">
        <f ca="1" t="shared" si="6719"/>
        <v>20144.6864709627</v>
      </c>
      <c r="BS901" s="18">
        <f ca="1" t="shared" si="6719"/>
        <v>21785.7414810776</v>
      </c>
      <c r="BT901" s="18">
        <f ca="1" t="shared" si="6719"/>
        <v>18433.9759978725</v>
      </c>
      <c r="BU901" s="18">
        <f ca="1" t="shared" si="6697"/>
        <v>65606.7695647067</v>
      </c>
      <c r="BV901" s="20">
        <f ca="1" t="shared" si="6698"/>
        <v>4.19854442971646</v>
      </c>
    </row>
    <row r="902" ht="15" customHeight="1" spans="1:74">
      <c r="A902" s="16">
        <v>901</v>
      </c>
      <c r="B902" s="17">
        <f ca="1" t="shared" ref="B902:F902" si="6720">RAND()</f>
        <v>0.326830670528482</v>
      </c>
      <c r="C902" s="18">
        <f ca="1">IF(B902&lt;=('Ejercicio 3 - TIR'!$D$13-'Ejercicio 3 - TIR'!$C$13)/('Ejercicio 3 - TIR'!$E$13-'Ejercicio 3 - TIR'!$C$13),'Ejercicio 3 - TIR'!$C$13+SQRT(('Ejercicio 3 - TIR'!$E$13-'Ejercicio 3 - TIR'!$C$13)*('Ejercicio 3 - TIR'!$D$13-'Ejercicio 3 - TIR'!$C$13)*B902),'Ejercicio 3 - TIR'!$E$13-SQRT(('Ejercicio 3 - TIR'!$E$13-'Ejercicio 3 - TIR'!$C$13)*('Ejercicio 3 - TIR'!$E$13-'Ejercicio 3 - TIR'!$D$13)*(1-B902)))</f>
        <v>71578.1211851535</v>
      </c>
      <c r="D902" s="17">
        <f ca="1" t="shared" si="6720"/>
        <v>0.854162927504893</v>
      </c>
      <c r="E902" s="18">
        <f ca="1">IF(D902&lt;=('Ejercicio 3 - TIR'!$D$14-'Ejercicio 3 - TIR'!$C$14)/('Ejercicio 3 - TIR'!$E$14-'Ejercicio 3 - TIR'!$C$14),'Ejercicio 3 - TIR'!$C$14+SQRT(('Ejercicio 3 - TIR'!$E$14-'Ejercicio 3 - TIR'!$C$14)*('Ejercicio 3 - TIR'!$D$14-'Ejercicio 3 - TIR'!$C$14)*D902),'Ejercicio 3 - TIR'!$E$14-SQRT(('Ejercicio 3 - TIR'!$E$14-'Ejercicio 3 - TIR'!$C$14)*('Ejercicio 3 - TIR'!$E$14-'Ejercicio 3 - TIR'!$D$14)*(1-D902)))</f>
        <v>35322.8683069358</v>
      </c>
      <c r="F902" s="17">
        <f ca="1" t="shared" si="6720"/>
        <v>0.33649696953644</v>
      </c>
      <c r="G902" s="18">
        <f ca="1">IF(F902&lt;=('Ejercicio 3 - TIR'!$D$18-'Ejercicio 3 - TIR'!$C$18)/('Ejercicio 3 - TIR'!$E$18-'Ejercicio 3 - TIR'!$C$18),'Ejercicio 3 - TIR'!$C$18+SQRT(('Ejercicio 3 - TIR'!$E$18-'Ejercicio 3 - TIR'!$C$18)*('Ejercicio 3 - TIR'!$D$18-'Ejercicio 3 - TIR'!$C$18)*F902),'Ejercicio 3 - TIR'!$E$18-SQRT(('Ejercicio 3 - TIR'!$E$18-'Ejercicio 3 - TIR'!$C$18)*('Ejercicio 3 - TIR'!$E$18-'Ejercicio 3 - TIR'!$D$18)*(1-F902)))</f>
        <v>37104.5439987705</v>
      </c>
      <c r="H902" s="17">
        <f ca="1" t="shared" ref="H902:L902" si="6721">RAND()</f>
        <v>0.76731373634495</v>
      </c>
      <c r="I902" s="18">
        <f ca="1">IF(H902&lt;=('Ejercicio 3 - TIR'!$D$18-'Ejercicio 3 - TIR'!$C$18)/('Ejercicio 3 - TIR'!$E$18-'Ejercicio 3 - TIR'!$C$18),'Ejercicio 3 - TIR'!$C$18+SQRT(('Ejercicio 3 - TIR'!$E$18-'Ejercicio 3 - TIR'!$C$18)*('Ejercicio 3 - TIR'!$D$18-'Ejercicio 3 - TIR'!$C$18)*H902),'Ejercicio 3 - TIR'!$E$18-SQRT(('Ejercicio 3 - TIR'!$E$18-'Ejercicio 3 - TIR'!$C$18)*('Ejercicio 3 - TIR'!$E$18-'Ejercicio 3 - TIR'!$D$18)*(1-H902)))</f>
        <v>40822.5043657559</v>
      </c>
      <c r="J902" s="17">
        <f ca="1" t="shared" si="6721"/>
        <v>0.393596010106273</v>
      </c>
      <c r="K902" s="18">
        <f ca="1">IF(J902&lt;=('Ejercicio 3 - TIR'!$D$18-'Ejercicio 3 - TIR'!$C$18)/('Ejercicio 3 - TIR'!$E$18-'Ejercicio 3 - TIR'!$C$18),'Ejercicio 3 - TIR'!$C$18+SQRT(('Ejercicio 3 - TIR'!$E$18-'Ejercicio 3 - TIR'!$C$18)*('Ejercicio 3 - TIR'!$D$18-'Ejercicio 3 - TIR'!$C$18)*J902),'Ejercicio 3 - TIR'!$E$18-SQRT(('Ejercicio 3 - TIR'!$E$18-'Ejercicio 3 - TIR'!$C$18)*('Ejercicio 3 - TIR'!$E$18-'Ejercicio 3 - TIR'!$D$18)*(1-J902)))</f>
        <v>37683.7101400262</v>
      </c>
      <c r="L902" s="17">
        <f ca="1" t="shared" si="6721"/>
        <v>0.243199477012028</v>
      </c>
      <c r="M902" s="18">
        <f ca="1">IF(L902&lt;=('Ejercicio 3 - TIR'!$D$18-'Ejercicio 3 - TIR'!$C$18)/('Ejercicio 3 - TIR'!$E$18-'Ejercicio 3 - TIR'!$C$18),'Ejercicio 3 - TIR'!$C$18+SQRT(('Ejercicio 3 - TIR'!$E$18-'Ejercicio 3 - TIR'!$C$18)*('Ejercicio 3 - TIR'!$D$18-'Ejercicio 3 - TIR'!$C$18)*L902),'Ejercicio 3 - TIR'!$E$18-SQRT(('Ejercicio 3 - TIR'!$E$18-'Ejercicio 3 - TIR'!$C$18)*('Ejercicio 3 - TIR'!$E$18-'Ejercicio 3 - TIR'!$D$18)*(1-L902)))</f>
        <v>36039.8610540148</v>
      </c>
      <c r="N902" s="17">
        <f ca="1" t="shared" ref="N902:R902" si="6722">RAND()</f>
        <v>0.689901664748051</v>
      </c>
      <c r="O902" s="18">
        <f ca="1">IF(N902&lt;=('Ejercicio 3 - TIR'!$D$18-'Ejercicio 3 - TIR'!$C$18)/('Ejercicio 3 - TIR'!$E$18-'Ejercicio 3 - TIR'!$C$18),'Ejercicio 3 - TIR'!$C$18+SQRT(('Ejercicio 3 - TIR'!$E$18-'Ejercicio 3 - TIR'!$C$18)*('Ejercicio 3 - TIR'!$D$18-'Ejercicio 3 - TIR'!$C$18)*N902),'Ejercicio 3 - TIR'!$E$18-SQRT(('Ejercicio 3 - TIR'!$E$18-'Ejercicio 3 - TIR'!$C$18)*('Ejercicio 3 - TIR'!$E$18-'Ejercicio 3 - TIR'!$D$18)*(1-N902)))</f>
        <v>40177.4099133457</v>
      </c>
      <c r="P902" s="17">
        <f ca="1" t="shared" si="6722"/>
        <v>0.392871894711907</v>
      </c>
      <c r="Q902" s="19">
        <f ca="1">IF(P902&lt;=('Ejercicio 3 - TIR'!$D$22-'Ejercicio 3 - TIR'!$C$22)/('Ejercicio 3 - TIR'!$E$22-'Ejercicio 3 - TIR'!$C$22),'Ejercicio 3 - TIR'!$C$22+SQRT(('Ejercicio 3 - TIR'!$E$22-'Ejercicio 3 - TIR'!$C$22)*('Ejercicio 3 - TIR'!$D$22-'Ejercicio 3 - TIR'!$C$22)*P902),'Ejercicio 3 - TIR'!$E$22-SQRT(('Ejercicio 3 - TIR'!$E$22-'Ejercicio 3 - TIR'!$C$22)*('Ejercicio 3 - TIR'!$E$22-'Ejercicio 3 - TIR'!$D$22)*(1-P902)))</f>
        <v>0.146592657078251</v>
      </c>
      <c r="R902" s="17">
        <f ca="1" t="shared" si="6722"/>
        <v>0.881123818917086</v>
      </c>
      <c r="S902" s="19">
        <f ca="1">IF(R902&lt;=('Ejercicio 3 - TIR'!$D$23-'Ejercicio 3 - TIR'!$C$23)/('Ejercicio 3 - TIR'!$E$23-'Ejercicio 3 - TIR'!$C$23),'Ejercicio 3 - TIR'!$C$23+SQRT(('Ejercicio 3 - TIR'!$E$23-'Ejercicio 3 - TIR'!$C$23)*('Ejercicio 3 - TIR'!$D$23-'Ejercicio 3 - TIR'!$C$23)*R902),'Ejercicio 3 - TIR'!$E$23-SQRT(('Ejercicio 3 - TIR'!$E$23-'Ejercicio 3 - TIR'!$C$23)*('Ejercicio 3 - TIR'!$E$23-'Ejercicio 3 - TIR'!$D$23)*(1-R902)))</f>
        <v>0.165372043001525</v>
      </c>
      <c r="T902" s="17">
        <f ca="1" t="shared" ref="T902:X902" si="6723">RAND()</f>
        <v>0.319655783307573</v>
      </c>
      <c r="U902" s="19">
        <f ca="1">IF(T902&lt;=('Ejercicio 3 - TIR'!$D$24-'Ejercicio 3 - TIR'!$C$24)/('Ejercicio 3 - TIR'!$E$24-'Ejercicio 3 - TIR'!$C$24),'Ejercicio 3 - TIR'!$C$24+SQRT(('Ejercicio 3 - TIR'!$E$24-'Ejercicio 3 - TIR'!$C$24)*('Ejercicio 3 - TIR'!$D$24-'Ejercicio 3 - TIR'!$C$24)*T902),'Ejercicio 3 - TIR'!$E$24-SQRT(('Ejercicio 3 - TIR'!$E$24-'Ejercicio 3 - TIR'!$C$24)*('Ejercicio 3 - TIR'!$E$24-'Ejercicio 3 - TIR'!$D$24)*(1-T902)))</f>
        <v>0.175909016672693</v>
      </c>
      <c r="V902" s="17">
        <f ca="1" t="shared" si="6723"/>
        <v>0.752391198572113</v>
      </c>
      <c r="W902" s="19">
        <f ca="1">IF(V902&lt;=('Ejercicio 3 - TIR'!$D$25-'Ejercicio 3 - TIR'!$C$25)/('Ejercicio 3 - TIR'!$E$25-'Ejercicio 3 - TIR'!$C$25),'Ejercicio 3 - TIR'!$C$25+SQRT(('Ejercicio 3 - TIR'!$E$25-'Ejercicio 3 - TIR'!$C$25)*('Ejercicio 3 - TIR'!$D$25-'Ejercicio 3 - TIR'!$C$25)*V902),'Ejercicio 3 - TIR'!$E$25-SQRT(('Ejercicio 3 - TIR'!$E$25-'Ejercicio 3 - TIR'!$C$25)*('Ejercicio 3 - TIR'!$E$25-'Ejercicio 3 - TIR'!$D$25)*(1-V902)))</f>
        <v>0.220561406198706</v>
      </c>
      <c r="X902" s="17">
        <f ca="1" t="shared" si="6723"/>
        <v>0.939675297517184</v>
      </c>
      <c r="Y902" s="19">
        <f ca="1">IF(X902&lt;=('Ejercicio 3 - TIR'!$D$26-'Ejercicio 3 - TIR'!$C$26)/('Ejercicio 3 - TIR'!$E$26-'Ejercicio 3 - TIR'!$C$26),'Ejercicio 3 - TIR'!$C$26+SQRT(('Ejercicio 3 - TIR'!$E$26-'Ejercicio 3 - TIR'!$C$26)*('Ejercicio 3 - TIR'!$D$26-'Ejercicio 3 - TIR'!$C$26)*X902),'Ejercicio 3 - TIR'!$E$26-SQRT(('Ejercicio 3 - TIR'!$E$26-'Ejercicio 3 - TIR'!$C$26)*('Ejercicio 3 - TIR'!$E$26-'Ejercicio 3 - TIR'!$D$26)*(1-X902)))</f>
        <v>0.261951360344691</v>
      </c>
      <c r="Z902" s="17">
        <f ca="1" t="shared" si="6668"/>
        <v>1.14659265707825</v>
      </c>
      <c r="AA902" s="17">
        <f ca="1" t="shared" si="6669"/>
        <v>1.33620702726983</v>
      </c>
      <c r="AB902" s="17">
        <f ca="1" t="shared" si="6670"/>
        <v>1.57125789150801</v>
      </c>
      <c r="AC902" s="17">
        <f ca="1" t="shared" si="6671"/>
        <v>1.91781674155982</v>
      </c>
      <c r="AD902" s="17">
        <f ca="1" t="shared" si="6672"/>
        <v>2.42019144590324</v>
      </c>
      <c r="AE902" s="16">
        <f ca="1" t="shared" si="6673"/>
        <v>5178.07312073884</v>
      </c>
      <c r="AF902" s="16">
        <f ca="1" t="shared" si="6674"/>
        <v>6034.3816515267</v>
      </c>
      <c r="AG902" s="16">
        <f ca="1" t="shared" si="6675"/>
        <v>7095.88379407451</v>
      </c>
      <c r="AH902" s="16">
        <f ca="1" t="shared" si="6676"/>
        <v>8660.96190191819</v>
      </c>
      <c r="AI902" s="16">
        <f ca="1" t="shared" si="6677"/>
        <v>10929.7126540192</v>
      </c>
      <c r="AJ902" s="18">
        <f ca="1" t="shared" si="6678"/>
        <v>42543.7976932271</v>
      </c>
      <c r="AK902" s="18">
        <f ca="1" t="shared" si="6679"/>
        <v>54547.3172042762</v>
      </c>
      <c r="AL902" s="18">
        <f ca="1" t="shared" si="6680"/>
        <v>59210.8269388164</v>
      </c>
      <c r="AM902" s="18">
        <f ca="1" t="shared" si="6681"/>
        <v>69117.8488928794</v>
      </c>
      <c r="AN902" s="18">
        <f ca="1" t="shared" si="6682"/>
        <v>97237.0237908275</v>
      </c>
      <c r="AO902" s="18">
        <f ca="1">C902/'Ejercicio 3 - TIR'!$D$7</f>
        <v>14315.6242370307</v>
      </c>
      <c r="AP902" s="18">
        <f ca="1" t="shared" si="6683"/>
        <v>28228.1734561964</v>
      </c>
      <c r="AQ902" s="18">
        <f ca="1" t="shared" si="6684"/>
        <v>40231.6929672455</v>
      </c>
      <c r="AR902" s="18">
        <f ca="1" t="shared" si="6685"/>
        <v>44895.2027017857</v>
      </c>
      <c r="AS902" s="18">
        <f ca="1" t="shared" si="6686"/>
        <v>54802.2246558487</v>
      </c>
      <c r="AT902" s="18">
        <f ca="1" t="shared" si="6687"/>
        <v>82921.3995537968</v>
      </c>
      <c r="AU902" s="18">
        <f ca="1">AP902*'Ejercicio 3 - TIR'!$D$5</f>
        <v>14114.0867280982</v>
      </c>
      <c r="AV902" s="18">
        <f ca="1">AQ902*'Ejercicio 3 - TIR'!$D$5</f>
        <v>20115.8464836228</v>
      </c>
      <c r="AW902" s="18">
        <f ca="1">AR902*'Ejercicio 3 - TIR'!$D$5</f>
        <v>22447.6013508928</v>
      </c>
      <c r="AX902" s="18">
        <f ca="1">AS902*'Ejercicio 3 - TIR'!$D$5</f>
        <v>27401.1123279244</v>
      </c>
      <c r="AY902" s="18">
        <f ca="1">AT902*'Ejercicio 3 - TIR'!$D$5</f>
        <v>41460.6997768984</v>
      </c>
      <c r="AZ902" s="18">
        <f ca="1" t="shared" ref="AZ902:BD902" si="6724">AJ902-AU902-AE902</f>
        <v>23251.6378443901</v>
      </c>
      <c r="BA902" s="18">
        <f ca="1" t="shared" si="6724"/>
        <v>28397.0890691267</v>
      </c>
      <c r="BB902" s="18">
        <f ca="1" t="shared" si="6724"/>
        <v>29667.341793849</v>
      </c>
      <c r="BC902" s="18">
        <f ca="1" t="shared" si="6724"/>
        <v>33055.7746630369</v>
      </c>
      <c r="BD902" s="18">
        <f ca="1" t="shared" si="6724"/>
        <v>44846.6113599099</v>
      </c>
      <c r="BE902" s="18">
        <f ca="1" t="shared" ref="BE902:BI902" si="6725">AZ902/Z902</f>
        <v>20278.9000093895</v>
      </c>
      <c r="BF902" s="18">
        <f ca="1" t="shared" si="6725"/>
        <v>21252.0129662455</v>
      </c>
      <c r="BG902" s="18">
        <f ca="1" t="shared" si="6725"/>
        <v>18881.2682845946</v>
      </c>
      <c r="BH902" s="18">
        <f ca="1" t="shared" si="6725"/>
        <v>17236.1487657843</v>
      </c>
      <c r="BI902" s="18">
        <f ca="1" t="shared" si="6725"/>
        <v>18530.1916655493</v>
      </c>
      <c r="BJ902" s="18">
        <f ca="1" t="shared" si="6690"/>
        <v>85488.1037212127</v>
      </c>
      <c r="BK902" s="18">
        <f ca="1" t="shared" si="6691"/>
        <v>34646.5513212268</v>
      </c>
      <c r="BL902" s="18">
        <f ca="1" t="shared" si="6692"/>
        <v>120134.65504244</v>
      </c>
      <c r="BM902" s="18">
        <f ca="1">BK902*'Ejercicio 3 - TIR'!$D$5</f>
        <v>17323.2756606134</v>
      </c>
      <c r="BN902" s="18">
        <f ca="1" t="shared" si="6693"/>
        <v>102811.379381826</v>
      </c>
      <c r="BO902" s="18">
        <f ca="1" t="shared" si="6694"/>
        <v>42480.6804254511</v>
      </c>
      <c r="BP902" s="18">
        <f ca="1" t="shared" si="6695"/>
        <v>-106900.989492089</v>
      </c>
      <c r="BQ902" s="18">
        <f ca="1" t="shared" ref="BQ902:BT902" si="6726">BE902</f>
        <v>20278.9000093895</v>
      </c>
      <c r="BR902" s="18">
        <f ca="1" t="shared" si="6726"/>
        <v>21252.0129662455</v>
      </c>
      <c r="BS902" s="18">
        <f ca="1" t="shared" si="6726"/>
        <v>18881.2682845946</v>
      </c>
      <c r="BT902" s="18">
        <f ca="1" t="shared" si="6726"/>
        <v>17236.1487657843</v>
      </c>
      <c r="BU902" s="18">
        <f ca="1" t="shared" si="6697"/>
        <v>61010.8720910004</v>
      </c>
      <c r="BV902" s="20">
        <f ca="1" t="shared" si="6698"/>
        <v>7.78315860281904</v>
      </c>
    </row>
    <row r="903" ht="15" customHeight="1" spans="1:74">
      <c r="A903" s="16">
        <v>902</v>
      </c>
      <c r="B903" s="17">
        <f ca="1" t="shared" ref="B903:F903" si="6727">RAND()</f>
        <v>0.334588129284271</v>
      </c>
      <c r="C903" s="18">
        <f ca="1">IF(B903&lt;=('Ejercicio 3 - TIR'!$D$13-'Ejercicio 3 - TIR'!$C$13)/('Ejercicio 3 - TIR'!$E$13-'Ejercicio 3 - TIR'!$C$13),'Ejercicio 3 - TIR'!$C$13+SQRT(('Ejercicio 3 - TIR'!$E$13-'Ejercicio 3 - TIR'!$C$13)*('Ejercicio 3 - TIR'!$D$13-'Ejercicio 3 - TIR'!$C$13)*B903),'Ejercicio 3 - TIR'!$E$13-SQRT(('Ejercicio 3 - TIR'!$E$13-'Ejercicio 3 - TIR'!$C$13)*('Ejercicio 3 - TIR'!$E$13-'Ejercicio 3 - TIR'!$D$13)*(1-B903)))</f>
        <v>71742.35953129</v>
      </c>
      <c r="D903" s="17">
        <f ca="1" t="shared" si="6727"/>
        <v>0.347043702548805</v>
      </c>
      <c r="E903" s="18">
        <f ca="1">IF(D903&lt;=('Ejercicio 3 - TIR'!$D$14-'Ejercicio 3 - TIR'!$C$14)/('Ejercicio 3 - TIR'!$E$14-'Ejercicio 3 - TIR'!$C$14),'Ejercicio 3 - TIR'!$C$14+SQRT(('Ejercicio 3 - TIR'!$E$14-'Ejercicio 3 - TIR'!$C$14)*('Ejercicio 3 - TIR'!$D$14-'Ejercicio 3 - TIR'!$C$14)*D903),'Ejercicio 3 - TIR'!$E$14-SQRT(('Ejercicio 3 - TIR'!$E$14-'Ejercicio 3 - TIR'!$C$14)*('Ejercicio 3 - TIR'!$E$14-'Ejercicio 3 - TIR'!$D$14)*(1-D903)))</f>
        <v>30103.3619537906</v>
      </c>
      <c r="F903" s="17">
        <f ca="1" t="shared" si="6727"/>
        <v>0.126990111391402</v>
      </c>
      <c r="G903" s="18">
        <f ca="1">IF(F903&lt;=('Ejercicio 3 - TIR'!$D$18-'Ejercicio 3 - TIR'!$C$18)/('Ejercicio 3 - TIR'!$E$18-'Ejercicio 3 - TIR'!$C$18),'Ejercicio 3 - TIR'!$C$18+SQRT(('Ejercicio 3 - TIR'!$E$18-'Ejercicio 3 - TIR'!$C$18)*('Ejercicio 3 - TIR'!$D$18-'Ejercicio 3 - TIR'!$C$18)*F903),'Ejercicio 3 - TIR'!$E$18-SQRT(('Ejercicio 3 - TIR'!$E$18-'Ejercicio 3 - TIR'!$C$18)*('Ejercicio 3 - TIR'!$E$18-'Ejercicio 3 - TIR'!$D$18)*(1-F903)))</f>
        <v>34364.4606435057</v>
      </c>
      <c r="H903" s="17">
        <f ca="1" t="shared" ref="H903:L903" si="6728">RAND()</f>
        <v>0.91283985070434</v>
      </c>
      <c r="I903" s="18">
        <f ca="1">IF(H903&lt;=('Ejercicio 3 - TIR'!$D$18-'Ejercicio 3 - TIR'!$C$18)/('Ejercicio 3 - TIR'!$E$18-'Ejercicio 3 - TIR'!$C$18),'Ejercicio 3 - TIR'!$C$18+SQRT(('Ejercicio 3 - TIR'!$E$18-'Ejercicio 3 - TIR'!$C$18)*('Ejercicio 3 - TIR'!$D$18-'Ejercicio 3 - TIR'!$C$18)*H903),'Ejercicio 3 - TIR'!$E$18-SQRT(('Ejercicio 3 - TIR'!$E$18-'Ejercicio 3 - TIR'!$C$18)*('Ejercicio 3 - TIR'!$E$18-'Ejercicio 3 - TIR'!$D$18)*(1-H903)))</f>
        <v>42443.2420534641</v>
      </c>
      <c r="J903" s="17">
        <f ca="1" t="shared" si="6728"/>
        <v>0.617817187827557</v>
      </c>
      <c r="K903" s="18">
        <f ca="1">IF(J903&lt;=('Ejercicio 3 - TIR'!$D$18-'Ejercicio 3 - TIR'!$C$18)/('Ejercicio 3 - TIR'!$E$18-'Ejercicio 3 - TIR'!$C$18),'Ejercicio 3 - TIR'!$C$18+SQRT(('Ejercicio 3 - TIR'!$E$18-'Ejercicio 3 - TIR'!$C$18)*('Ejercicio 3 - TIR'!$D$18-'Ejercicio 3 - TIR'!$C$18)*J903),'Ejercicio 3 - TIR'!$E$18-SQRT(('Ejercicio 3 - TIR'!$E$18-'Ejercicio 3 - TIR'!$C$18)*('Ejercicio 3 - TIR'!$E$18-'Ejercicio 3 - TIR'!$D$18)*(1-J903)))</f>
        <v>39626.6597620428</v>
      </c>
      <c r="L903" s="17">
        <f ca="1" t="shared" si="6728"/>
        <v>0.633908326061831</v>
      </c>
      <c r="M903" s="18">
        <f ca="1">IF(L903&lt;=('Ejercicio 3 - TIR'!$D$18-'Ejercicio 3 - TIR'!$C$18)/('Ejercicio 3 - TIR'!$E$18-'Ejercicio 3 - TIR'!$C$18),'Ejercicio 3 - TIR'!$C$18+SQRT(('Ejercicio 3 - TIR'!$E$18-'Ejercicio 3 - TIR'!$C$18)*('Ejercicio 3 - TIR'!$D$18-'Ejercicio 3 - TIR'!$C$18)*L903),'Ejercicio 3 - TIR'!$E$18-SQRT(('Ejercicio 3 - TIR'!$E$18-'Ejercicio 3 - TIR'!$C$18)*('Ejercicio 3 - TIR'!$E$18-'Ejercicio 3 - TIR'!$D$18)*(1-L903)))</f>
        <v>39751.2178167281</v>
      </c>
      <c r="N903" s="17">
        <f ca="1" t="shared" ref="N903:R903" si="6729">RAND()</f>
        <v>0.159781626808224</v>
      </c>
      <c r="O903" s="18">
        <f ca="1">IF(N903&lt;=('Ejercicio 3 - TIR'!$D$18-'Ejercicio 3 - TIR'!$C$18)/('Ejercicio 3 - TIR'!$E$18-'Ejercicio 3 - TIR'!$C$18),'Ejercicio 3 - TIR'!$C$18+SQRT(('Ejercicio 3 - TIR'!$E$18-'Ejercicio 3 - TIR'!$C$18)*('Ejercicio 3 - TIR'!$D$18-'Ejercicio 3 - TIR'!$C$18)*N903),'Ejercicio 3 - TIR'!$E$18-SQRT(('Ejercicio 3 - TIR'!$E$18-'Ejercicio 3 - TIR'!$C$18)*('Ejercicio 3 - TIR'!$E$18-'Ejercicio 3 - TIR'!$D$18)*(1-N903)))</f>
        <v>34895.6352009962</v>
      </c>
      <c r="P903" s="17">
        <f ca="1" t="shared" si="6729"/>
        <v>0.320887364841478</v>
      </c>
      <c r="Q903" s="19">
        <f ca="1">IF(P903&lt;=('Ejercicio 3 - TIR'!$D$22-'Ejercicio 3 - TIR'!$C$22)/('Ejercicio 3 - TIR'!$E$22-'Ejercicio 3 - TIR'!$C$22),'Ejercicio 3 - TIR'!$C$22+SQRT(('Ejercicio 3 - TIR'!$E$22-'Ejercicio 3 - TIR'!$C$22)*('Ejercicio 3 - TIR'!$D$22-'Ejercicio 3 - TIR'!$C$22)*P903),'Ejercicio 3 - TIR'!$E$22-SQRT(('Ejercicio 3 - TIR'!$E$22-'Ejercicio 3 - TIR'!$C$22)*('Ejercicio 3 - TIR'!$E$22-'Ejercicio 3 - TIR'!$D$22)*(1-P903)))</f>
        <v>0.144033253144646</v>
      </c>
      <c r="R903" s="17">
        <f ca="1" t="shared" si="6729"/>
        <v>0.787974271088194</v>
      </c>
      <c r="S903" s="19">
        <f ca="1">IF(R903&lt;=('Ejercicio 3 - TIR'!$D$23-'Ejercicio 3 - TIR'!$C$23)/('Ejercicio 3 - TIR'!$E$23-'Ejercicio 3 - TIR'!$C$23),'Ejercicio 3 - TIR'!$C$23+SQRT(('Ejercicio 3 - TIR'!$E$23-'Ejercicio 3 - TIR'!$C$23)*('Ejercicio 3 - TIR'!$D$23-'Ejercicio 3 - TIR'!$C$23)*R903),'Ejercicio 3 - TIR'!$E$23-SQRT(('Ejercicio 3 - TIR'!$E$23-'Ejercicio 3 - TIR'!$C$23)*('Ejercicio 3 - TIR'!$E$23-'Ejercicio 3 - TIR'!$D$23)*(1-R903)))</f>
        <v>0.160464229934777</v>
      </c>
      <c r="T903" s="17">
        <f ca="1" t="shared" ref="T903:X903" si="6730">RAND()</f>
        <v>0.24972920826443</v>
      </c>
      <c r="U903" s="19">
        <f ca="1">IF(T903&lt;=('Ejercicio 3 - TIR'!$D$24-'Ejercicio 3 - TIR'!$C$24)/('Ejercicio 3 - TIR'!$E$24-'Ejercicio 3 - TIR'!$C$24),'Ejercicio 3 - TIR'!$C$24+SQRT(('Ejercicio 3 - TIR'!$E$24-'Ejercicio 3 - TIR'!$C$24)*('Ejercicio 3 - TIR'!$D$24-'Ejercicio 3 - TIR'!$C$24)*T903),'Ejercicio 3 - TIR'!$E$24-SQRT(('Ejercicio 3 - TIR'!$E$24-'Ejercicio 3 - TIR'!$C$24)*('Ejercicio 3 - TIR'!$E$24-'Ejercicio 3 - TIR'!$D$24)*(1-T903)))</f>
        <v>0.172900465876381</v>
      </c>
      <c r="V903" s="17">
        <f ca="1" t="shared" si="6730"/>
        <v>0.357532340658916</v>
      </c>
      <c r="W903" s="19">
        <f ca="1">IF(V903&lt;=('Ejercicio 3 - TIR'!$D$25-'Ejercicio 3 - TIR'!$C$25)/('Ejercicio 3 - TIR'!$E$25-'Ejercicio 3 - TIR'!$C$25),'Ejercicio 3 - TIR'!$C$25+SQRT(('Ejercicio 3 - TIR'!$E$25-'Ejercicio 3 - TIR'!$C$25)*('Ejercicio 3 - TIR'!$D$25-'Ejercicio 3 - TIR'!$C$25)*V903),'Ejercicio 3 - TIR'!$E$25-SQRT(('Ejercicio 3 - TIR'!$E$25-'Ejercicio 3 - TIR'!$C$25)*('Ejercicio 3 - TIR'!$E$25-'Ejercicio 3 - TIR'!$D$25)*(1-V903)))</f>
        <v>0.202580206583181</v>
      </c>
      <c r="X903" s="17">
        <f ca="1" t="shared" si="6730"/>
        <v>0.200075779531424</v>
      </c>
      <c r="Y903" s="19">
        <f ca="1">IF(X903&lt;=('Ejercicio 3 - TIR'!$D$26-'Ejercicio 3 - TIR'!$C$26)/('Ejercicio 3 - TIR'!$E$26-'Ejercicio 3 - TIR'!$C$26),'Ejercicio 3 - TIR'!$C$26+SQRT(('Ejercicio 3 - TIR'!$E$26-'Ejercicio 3 - TIR'!$C$26)*('Ejercicio 3 - TIR'!$D$26-'Ejercicio 3 - TIR'!$C$26)*X903),'Ejercicio 3 - TIR'!$E$26-SQRT(('Ejercicio 3 - TIR'!$E$26-'Ejercicio 3 - TIR'!$C$26)*('Ejercicio 3 - TIR'!$E$26-'Ejercicio 3 - TIR'!$D$26)*(1-X903)))</f>
        <v>0.213242302053257</v>
      </c>
      <c r="Z903" s="17">
        <f ca="1" t="shared" si="6668"/>
        <v>1.14403325314465</v>
      </c>
      <c r="AA903" s="17">
        <f ca="1" t="shared" si="6669"/>
        <v>1.32760966813028</v>
      </c>
      <c r="AB903" s="17">
        <f ca="1" t="shared" si="6670"/>
        <v>1.55715399825199</v>
      </c>
      <c r="AC903" s="17">
        <f ca="1" t="shared" si="6671"/>
        <v>1.87260257689971</v>
      </c>
      <c r="AD903" s="17">
        <f ca="1" t="shared" si="6672"/>
        <v>2.27192066122866</v>
      </c>
      <c r="AE903" s="16">
        <f ca="1" t="shared" si="6673"/>
        <v>4335.88515279524</v>
      </c>
      <c r="AF903" s="16">
        <f ca="1" t="shared" si="6674"/>
        <v>5031.63962492417</v>
      </c>
      <c r="AG903" s="16">
        <f ca="1" t="shared" si="6675"/>
        <v>5901.61246019561</v>
      </c>
      <c r="AH903" s="16">
        <f ca="1" t="shared" si="6676"/>
        <v>7097.16233155592</v>
      </c>
      <c r="AI903" s="16">
        <f ca="1" t="shared" si="6677"/>
        <v>8610.57756518256</v>
      </c>
      <c r="AJ903" s="18">
        <f ca="1" t="shared" si="6678"/>
        <v>39314.085702551</v>
      </c>
      <c r="AK903" s="18">
        <f ca="1" t="shared" si="6679"/>
        <v>56348.0584969726</v>
      </c>
      <c r="AL903" s="18">
        <f ca="1" t="shared" si="6680"/>
        <v>61704.8116858363</v>
      </c>
      <c r="AM903" s="18">
        <f ca="1" t="shared" si="6681"/>
        <v>74438.2329185066</v>
      </c>
      <c r="AN903" s="18">
        <f ca="1" t="shared" si="6682"/>
        <v>79280.1145998416</v>
      </c>
      <c r="AO903" s="18">
        <f ca="1">C903/'Ejercicio 3 - TIR'!$D$7</f>
        <v>14348.471906258</v>
      </c>
      <c r="AP903" s="18">
        <f ca="1" t="shared" si="6683"/>
        <v>24965.613796293</v>
      </c>
      <c r="AQ903" s="18">
        <f ca="1" t="shared" si="6684"/>
        <v>41999.5865907146</v>
      </c>
      <c r="AR903" s="18">
        <f ca="1" t="shared" si="6685"/>
        <v>47356.3397795783</v>
      </c>
      <c r="AS903" s="18">
        <f ca="1" t="shared" si="6686"/>
        <v>60089.7610122486</v>
      </c>
      <c r="AT903" s="18">
        <f ca="1" t="shared" si="6687"/>
        <v>64931.6426935836</v>
      </c>
      <c r="AU903" s="18">
        <f ca="1">AP903*'Ejercicio 3 - TIR'!$D$5</f>
        <v>12482.8068981465</v>
      </c>
      <c r="AV903" s="18">
        <f ca="1">AQ903*'Ejercicio 3 - TIR'!$D$5</f>
        <v>20999.7932953573</v>
      </c>
      <c r="AW903" s="18">
        <f ca="1">AR903*'Ejercicio 3 - TIR'!$D$5</f>
        <v>23678.1698897892</v>
      </c>
      <c r="AX903" s="18">
        <f ca="1">AS903*'Ejercicio 3 - TIR'!$D$5</f>
        <v>30044.8805061243</v>
      </c>
      <c r="AY903" s="18">
        <f ca="1">AT903*'Ejercicio 3 - TIR'!$D$5</f>
        <v>32465.8213467918</v>
      </c>
      <c r="AZ903" s="18">
        <f ca="1" t="shared" ref="AZ903:BD903" si="6731">AJ903-AU903-AE903</f>
        <v>22495.3936516093</v>
      </c>
      <c r="BA903" s="18">
        <f ca="1" t="shared" si="6731"/>
        <v>30316.6255766911</v>
      </c>
      <c r="BB903" s="18">
        <f ca="1" t="shared" si="6731"/>
        <v>32125.0293358515</v>
      </c>
      <c r="BC903" s="18">
        <f ca="1" t="shared" si="6731"/>
        <v>37296.1900808264</v>
      </c>
      <c r="BD903" s="18">
        <f ca="1" t="shared" si="6731"/>
        <v>38203.7156878673</v>
      </c>
      <c r="BE903" s="18">
        <f ca="1" t="shared" ref="BE903:BI903" si="6732">AZ903/Z903</f>
        <v>19663.2340797572</v>
      </c>
      <c r="BF903" s="18">
        <f ca="1" t="shared" si="6732"/>
        <v>22835.4962339097</v>
      </c>
      <c r="BG903" s="18">
        <f ca="1" t="shared" si="6732"/>
        <v>20630.6051757976</v>
      </c>
      <c r="BH903" s="18">
        <f ca="1" t="shared" si="6732"/>
        <v>19916.7674662577</v>
      </c>
      <c r="BI903" s="18">
        <f ca="1" t="shared" si="6732"/>
        <v>16815.6029124743</v>
      </c>
      <c r="BJ903" s="18">
        <f ca="1" t="shared" si="6690"/>
        <v>68392.4499952618</v>
      </c>
      <c r="BK903" s="18">
        <f ca="1" t="shared" si="6691"/>
        <v>32598.5897808866</v>
      </c>
      <c r="BL903" s="18">
        <f ca="1" t="shared" si="6692"/>
        <v>100991.039776148</v>
      </c>
      <c r="BM903" s="18">
        <f ca="1">BK903*'Ejercicio 3 - TIR'!$D$5</f>
        <v>16299.2948904433</v>
      </c>
      <c r="BN903" s="18">
        <f ca="1" t="shared" si="6693"/>
        <v>84691.7448857051</v>
      </c>
      <c r="BO903" s="18">
        <f ca="1" t="shared" si="6694"/>
        <v>37277.5979069196</v>
      </c>
      <c r="BP903" s="18">
        <f ca="1" t="shared" si="6695"/>
        <v>-101845.721485081</v>
      </c>
      <c r="BQ903" s="18">
        <f ca="1" t="shared" ref="BQ903:BT903" si="6733">BE903</f>
        <v>19663.2340797572</v>
      </c>
      <c r="BR903" s="18">
        <f ca="1" t="shared" si="6733"/>
        <v>22835.4962339097</v>
      </c>
      <c r="BS903" s="18">
        <f ca="1" t="shared" si="6733"/>
        <v>20630.6051757976</v>
      </c>
      <c r="BT903" s="18">
        <f ca="1" t="shared" si="6733"/>
        <v>19916.7674662577</v>
      </c>
      <c r="BU903" s="18">
        <f ca="1" t="shared" si="6697"/>
        <v>54093.2008193939</v>
      </c>
      <c r="BV903" s="20">
        <f ca="1" t="shared" si="6698"/>
        <v>9.19886901290299</v>
      </c>
    </row>
    <row r="904" ht="15" customHeight="1" spans="1:74">
      <c r="A904" s="16">
        <v>903</v>
      </c>
      <c r="B904" s="17">
        <f ca="1" t="shared" ref="B904:F904" si="6734">RAND()</f>
        <v>0.695885724711463</v>
      </c>
      <c r="C904" s="18">
        <f ca="1">IF(B904&lt;=('Ejercicio 3 - TIR'!$D$13-'Ejercicio 3 - TIR'!$C$13)/('Ejercicio 3 - TIR'!$E$13-'Ejercicio 3 - TIR'!$C$13),'Ejercicio 3 - TIR'!$C$13+SQRT(('Ejercicio 3 - TIR'!$E$13-'Ejercicio 3 - TIR'!$C$13)*('Ejercicio 3 - TIR'!$D$13-'Ejercicio 3 - TIR'!$C$13)*B904),'Ejercicio 3 - TIR'!$E$13-SQRT(('Ejercicio 3 - TIR'!$E$13-'Ejercicio 3 - TIR'!$C$13)*('Ejercicio 3 - TIR'!$E$13-'Ejercicio 3 - TIR'!$D$13)*(1-B904)))</f>
        <v>80896.6722703545</v>
      </c>
      <c r="D904" s="17">
        <f ca="1" t="shared" si="6734"/>
        <v>0.750474160361421</v>
      </c>
      <c r="E904" s="18">
        <f ca="1">IF(D904&lt;=('Ejercicio 3 - TIR'!$D$14-'Ejercicio 3 - TIR'!$C$14)/('Ejercicio 3 - TIR'!$E$14-'Ejercicio 3 - TIR'!$C$14),'Ejercicio 3 - TIR'!$C$14+SQRT(('Ejercicio 3 - TIR'!$E$14-'Ejercicio 3 - TIR'!$C$14)*('Ejercicio 3 - TIR'!$D$14-'Ejercicio 3 - TIR'!$C$14)*D904),'Ejercicio 3 - TIR'!$E$14-SQRT(('Ejercicio 3 - TIR'!$E$14-'Ejercicio 3 - TIR'!$C$14)*('Ejercicio 3 - TIR'!$E$14-'Ejercicio 3 - TIR'!$D$14)*(1-D904)))</f>
        <v>33882.0856539351</v>
      </c>
      <c r="F904" s="17">
        <f ca="1" t="shared" si="6734"/>
        <v>0.61410840644369</v>
      </c>
      <c r="G904" s="18">
        <f ca="1">IF(F904&lt;=('Ejercicio 3 - TIR'!$D$18-'Ejercicio 3 - TIR'!$C$18)/('Ejercicio 3 - TIR'!$E$18-'Ejercicio 3 - TIR'!$C$18),'Ejercicio 3 - TIR'!$C$18+SQRT(('Ejercicio 3 - TIR'!$E$18-'Ejercicio 3 - TIR'!$C$18)*('Ejercicio 3 - TIR'!$D$18-'Ejercicio 3 - TIR'!$C$18)*F904),'Ejercicio 3 - TIR'!$E$18-SQRT(('Ejercicio 3 - TIR'!$E$18-'Ejercicio 3 - TIR'!$C$18)*('Ejercicio 3 - TIR'!$E$18-'Ejercicio 3 - TIR'!$D$18)*(1-F904)))</f>
        <v>39597.7216549842</v>
      </c>
      <c r="H904" s="17">
        <f ca="1" t="shared" ref="H904:L904" si="6735">RAND()</f>
        <v>0.230709642810033</v>
      </c>
      <c r="I904" s="18">
        <f ca="1">IF(H904&lt;=('Ejercicio 3 - TIR'!$D$18-'Ejercicio 3 - TIR'!$C$18)/('Ejercicio 3 - TIR'!$E$18-'Ejercicio 3 - TIR'!$C$18),'Ejercicio 3 - TIR'!$C$18+SQRT(('Ejercicio 3 - TIR'!$E$18-'Ejercicio 3 - TIR'!$C$18)*('Ejercicio 3 - TIR'!$D$18-'Ejercicio 3 - TIR'!$C$18)*H904),'Ejercicio 3 - TIR'!$E$18-SQRT(('Ejercicio 3 - TIR'!$E$18-'Ejercicio 3 - TIR'!$C$18)*('Ejercicio 3 - TIR'!$E$18-'Ejercicio 3 - TIR'!$D$18)*(1-H904)))</f>
        <v>35882.7244046874</v>
      </c>
      <c r="J904" s="17">
        <f ca="1" t="shared" si="6735"/>
        <v>0.227676018430596</v>
      </c>
      <c r="K904" s="18">
        <f ca="1">IF(J904&lt;=('Ejercicio 3 - TIR'!$D$18-'Ejercicio 3 - TIR'!$C$18)/('Ejercicio 3 - TIR'!$E$18-'Ejercicio 3 - TIR'!$C$18),'Ejercicio 3 - TIR'!$C$18+SQRT(('Ejercicio 3 - TIR'!$E$18-'Ejercicio 3 - TIR'!$C$18)*('Ejercicio 3 - TIR'!$D$18-'Ejercicio 3 - TIR'!$C$18)*J904),'Ejercicio 3 - TIR'!$E$18-SQRT(('Ejercicio 3 - TIR'!$E$18-'Ejercicio 3 - TIR'!$C$18)*('Ejercicio 3 - TIR'!$E$18-'Ejercicio 3 - TIR'!$D$18)*(1-J904)))</f>
        <v>35843.9201538513</v>
      </c>
      <c r="L904" s="17">
        <f ca="1" t="shared" si="6735"/>
        <v>0.711999603347138</v>
      </c>
      <c r="M904" s="18">
        <f ca="1">IF(L904&lt;=('Ejercicio 3 - TIR'!$D$18-'Ejercicio 3 - TIR'!$C$18)/('Ejercicio 3 - TIR'!$E$18-'Ejercicio 3 - TIR'!$C$18),'Ejercicio 3 - TIR'!$C$18+SQRT(('Ejercicio 3 - TIR'!$E$18-'Ejercicio 3 - TIR'!$C$18)*('Ejercicio 3 - TIR'!$D$18-'Ejercicio 3 - TIR'!$C$18)*L904),'Ejercicio 3 - TIR'!$E$18-SQRT(('Ejercicio 3 - TIR'!$E$18-'Ejercicio 3 - TIR'!$C$18)*('Ejercicio 3 - TIR'!$E$18-'Ejercicio 3 - TIR'!$D$18)*(1-L904)))</f>
        <v>40352.4167840732</v>
      </c>
      <c r="N904" s="17">
        <f ca="1" t="shared" ref="N904:R904" si="6736">RAND()</f>
        <v>0.298151456716938</v>
      </c>
      <c r="O904" s="18">
        <f ca="1">IF(N904&lt;=('Ejercicio 3 - TIR'!$D$18-'Ejercicio 3 - TIR'!$C$18)/('Ejercicio 3 - TIR'!$E$18-'Ejercicio 3 - TIR'!$C$18),'Ejercicio 3 - TIR'!$C$18+SQRT(('Ejercicio 3 - TIR'!$E$18-'Ejercicio 3 - TIR'!$C$18)*('Ejercicio 3 - TIR'!$D$18-'Ejercicio 3 - TIR'!$C$18)*N904),'Ejercicio 3 - TIR'!$E$18-SQRT(('Ejercicio 3 - TIR'!$E$18-'Ejercicio 3 - TIR'!$C$18)*('Ejercicio 3 - TIR'!$E$18-'Ejercicio 3 - TIR'!$D$18)*(1-N904)))</f>
        <v>36687.5046547678</v>
      </c>
      <c r="P904" s="17">
        <f ca="1" t="shared" si="6736"/>
        <v>0.975140204372473</v>
      </c>
      <c r="Q904" s="19">
        <f ca="1">IF(P904&lt;=('Ejercicio 3 - TIR'!$D$22-'Ejercicio 3 - TIR'!$C$22)/('Ejercicio 3 - TIR'!$E$22-'Ejercicio 3 - TIR'!$C$22),'Ejercicio 3 - TIR'!$C$22+SQRT(('Ejercicio 3 - TIR'!$E$22-'Ejercicio 3 - TIR'!$C$22)*('Ejercicio 3 - TIR'!$D$22-'Ejercicio 3 - TIR'!$C$22)*P904),'Ejercicio 3 - TIR'!$E$22-SQRT(('Ejercicio 3 - TIR'!$E$22-'Ejercicio 3 - TIR'!$C$22)*('Ejercicio 3 - TIR'!$E$22-'Ejercicio 3 - TIR'!$D$22)*(1-P904)))</f>
        <v>0.173310632905158</v>
      </c>
      <c r="R904" s="17">
        <f ca="1" t="shared" si="6736"/>
        <v>0.177366084735819</v>
      </c>
      <c r="S904" s="19">
        <f ca="1">IF(R904&lt;=('Ejercicio 3 - TIR'!$D$23-'Ejercicio 3 - TIR'!$C$23)/('Ejercicio 3 - TIR'!$E$23-'Ejercicio 3 - TIR'!$C$23),'Ejercicio 3 - TIR'!$C$23+SQRT(('Ejercicio 3 - TIR'!$E$23-'Ejercicio 3 - TIR'!$C$23)*('Ejercicio 3 - TIR'!$D$23-'Ejercicio 3 - TIR'!$C$23)*R904),'Ejercicio 3 - TIR'!$E$23-SQRT(('Ejercicio 3 - TIR'!$E$23-'Ejercicio 3 - TIR'!$C$23)*('Ejercicio 3 - TIR'!$E$23-'Ejercicio 3 - TIR'!$D$23)*(1-R904)))</f>
        <v>0.137867818907871</v>
      </c>
      <c r="T904" s="17">
        <f ca="1" t="shared" ref="T904:X904" si="6737">RAND()</f>
        <v>0.176297444393767</v>
      </c>
      <c r="U904" s="19">
        <f ca="1">IF(T904&lt;=('Ejercicio 3 - TIR'!$D$24-'Ejercicio 3 - TIR'!$C$24)/('Ejercicio 3 - TIR'!$E$24-'Ejercicio 3 - TIR'!$C$24),'Ejercicio 3 - TIR'!$C$24+SQRT(('Ejercicio 3 - TIR'!$E$24-'Ejercicio 3 - TIR'!$C$24)*('Ejercicio 3 - TIR'!$D$24-'Ejercicio 3 - TIR'!$C$24)*T904),'Ejercicio 3 - TIR'!$E$24-SQRT(('Ejercicio 3 - TIR'!$E$24-'Ejercicio 3 - TIR'!$C$24)*('Ejercicio 3 - TIR'!$E$24-'Ejercicio 3 - TIR'!$D$24)*(1-T904)))</f>
        <v>0.169241222238385</v>
      </c>
      <c r="V904" s="17">
        <f ca="1" t="shared" si="6737"/>
        <v>0.930897494071926</v>
      </c>
      <c r="W904" s="19">
        <f ca="1">IF(V904&lt;=('Ejercicio 3 - TIR'!$D$25-'Ejercicio 3 - TIR'!$C$25)/('Ejercicio 3 - TIR'!$E$25-'Ejercicio 3 - TIR'!$C$25),'Ejercicio 3 - TIR'!$C$25+SQRT(('Ejercicio 3 - TIR'!$E$25-'Ejercicio 3 - TIR'!$C$25)*('Ejercicio 3 - TIR'!$D$25-'Ejercicio 3 - TIR'!$C$25)*V904),'Ejercicio 3 - TIR'!$E$25-SQRT(('Ejercicio 3 - TIR'!$E$25-'Ejercicio 3 - TIR'!$C$25)*('Ejercicio 3 - TIR'!$E$25-'Ejercicio 3 - TIR'!$D$25)*(1-V904)))</f>
        <v>0.234448190756434</v>
      </c>
      <c r="X904" s="17">
        <f ca="1" t="shared" si="6737"/>
        <v>0.683074539480985</v>
      </c>
      <c r="Y904" s="19">
        <f ca="1">IF(X904&lt;=('Ejercicio 3 - TIR'!$D$26-'Ejercicio 3 - TIR'!$C$26)/('Ejercicio 3 - TIR'!$E$26-'Ejercicio 3 - TIR'!$C$26),'Ejercicio 3 - TIR'!$C$26+SQRT(('Ejercicio 3 - TIR'!$E$26-'Ejercicio 3 - TIR'!$C$26)*('Ejercicio 3 - TIR'!$D$26-'Ejercicio 3 - TIR'!$C$26)*X904),'Ejercicio 3 - TIR'!$E$26-SQRT(('Ejercicio 3 - TIR'!$E$26-'Ejercicio 3 - TIR'!$C$26)*('Ejercicio 3 - TIR'!$E$26-'Ejercicio 3 - TIR'!$D$26)*(1-X904)))</f>
        <v>0.238630959803221</v>
      </c>
      <c r="Z904" s="17">
        <f ca="1" t="shared" si="6668"/>
        <v>1.17331063290516</v>
      </c>
      <c r="AA904" s="17">
        <f ca="1" t="shared" si="6669"/>
        <v>1.33507241076521</v>
      </c>
      <c r="AB904" s="17">
        <f ca="1" t="shared" si="6670"/>
        <v>1.56102169733986</v>
      </c>
      <c r="AC904" s="17">
        <f ca="1" t="shared" si="6671"/>
        <v>1.92700041001272</v>
      </c>
      <c r="AD904" s="17">
        <f ca="1" t="shared" si="6672"/>
        <v>2.38684236739526</v>
      </c>
      <c r="AE904" s="16">
        <f ca="1" t="shared" si="6673"/>
        <v>5872.12570883028</v>
      </c>
      <c r="AF904" s="16">
        <f ca="1" t="shared" si="6674"/>
        <v>6681.70287265955</v>
      </c>
      <c r="AG904" s="16">
        <f ca="1" t="shared" si="6675"/>
        <v>7812.52243346218</v>
      </c>
      <c r="AH904" s="16">
        <f ca="1" t="shared" si="6676"/>
        <v>9644.15418323144</v>
      </c>
      <c r="AI904" s="16">
        <f ca="1" t="shared" si="6677"/>
        <v>11945.5479524662</v>
      </c>
      <c r="AJ904" s="18">
        <f ca="1" t="shared" si="6678"/>
        <v>46460.4278566119</v>
      </c>
      <c r="AK904" s="18">
        <f ca="1" t="shared" si="6679"/>
        <v>47906.0353757895</v>
      </c>
      <c r="AL904" s="18">
        <f ca="1" t="shared" si="6680"/>
        <v>55953.1370778793</v>
      </c>
      <c r="AM904" s="18">
        <f ca="1" t="shared" si="6681"/>
        <v>77759.1236879134</v>
      </c>
      <c r="AN904" s="18">
        <f ca="1" t="shared" si="6682"/>
        <v>87567.2904640106</v>
      </c>
      <c r="AO904" s="18">
        <f ca="1">C904/'Ejercicio 3 - TIR'!$D$7</f>
        <v>16179.3344540709</v>
      </c>
      <c r="AP904" s="18">
        <f ca="1" t="shared" si="6683"/>
        <v>30281.093402541</v>
      </c>
      <c r="AQ904" s="18">
        <f ca="1" t="shared" si="6684"/>
        <v>31726.7009217186</v>
      </c>
      <c r="AR904" s="18">
        <f ca="1" t="shared" si="6685"/>
        <v>39773.8026238084</v>
      </c>
      <c r="AS904" s="18">
        <f ca="1" t="shared" si="6686"/>
        <v>61579.7892338425</v>
      </c>
      <c r="AT904" s="18">
        <f ca="1" t="shared" si="6687"/>
        <v>71387.9560099397</v>
      </c>
      <c r="AU904" s="18">
        <f ca="1">AP904*'Ejercicio 3 - TIR'!$D$5</f>
        <v>15140.5467012705</v>
      </c>
      <c r="AV904" s="18">
        <f ca="1">AQ904*'Ejercicio 3 - TIR'!$D$5</f>
        <v>15863.3504608593</v>
      </c>
      <c r="AW904" s="18">
        <f ca="1">AR904*'Ejercicio 3 - TIR'!$D$5</f>
        <v>19886.9013119042</v>
      </c>
      <c r="AX904" s="18">
        <f ca="1">AS904*'Ejercicio 3 - TIR'!$D$5</f>
        <v>30789.8946169212</v>
      </c>
      <c r="AY904" s="18">
        <f ca="1">AT904*'Ejercicio 3 - TIR'!$D$5</f>
        <v>35693.9780049699</v>
      </c>
      <c r="AZ904" s="18">
        <f ca="1" t="shared" ref="AZ904:BD904" si="6738">AJ904-AU904-AE904</f>
        <v>25447.7554465111</v>
      </c>
      <c r="BA904" s="18">
        <f ca="1" t="shared" si="6738"/>
        <v>25360.9820422707</v>
      </c>
      <c r="BB904" s="18">
        <f ca="1" t="shared" si="6738"/>
        <v>28253.7133325129</v>
      </c>
      <c r="BC904" s="18">
        <f ca="1" t="shared" si="6738"/>
        <v>37325.0748877607</v>
      </c>
      <c r="BD904" s="18">
        <f ca="1" t="shared" si="6738"/>
        <v>39927.7645065745</v>
      </c>
      <c r="BE904" s="18">
        <f ca="1" t="shared" ref="BE904:BI904" si="6739">AZ904/Z904</f>
        <v>21688.847550543</v>
      </c>
      <c r="BF904" s="18">
        <f ca="1" t="shared" si="6739"/>
        <v>18995.9599477715</v>
      </c>
      <c r="BG904" s="18">
        <f ca="1" t="shared" si="6739"/>
        <v>18099.5007184462</v>
      </c>
      <c r="BH904" s="18">
        <f ca="1" t="shared" si="6739"/>
        <v>19369.5209891077</v>
      </c>
      <c r="BI904" s="18">
        <f ca="1" t="shared" si="6739"/>
        <v>16728.2787719858</v>
      </c>
      <c r="BJ904" s="18">
        <f ca="1" t="shared" si="6690"/>
        <v>80871.1975345275</v>
      </c>
      <c r="BK904" s="18">
        <f ca="1" t="shared" si="6691"/>
        <v>38617.5209512343</v>
      </c>
      <c r="BL904" s="18">
        <f ca="1" t="shared" si="6692"/>
        <v>119488.718485762</v>
      </c>
      <c r="BM904" s="18">
        <f ca="1">BK904*'Ejercicio 3 - TIR'!$D$5</f>
        <v>19308.7604756171</v>
      </c>
      <c r="BN904" s="18">
        <f ca="1" t="shared" si="6693"/>
        <v>100179.958010145</v>
      </c>
      <c r="BO904" s="18">
        <f ca="1" t="shared" si="6694"/>
        <v>41971.7528809705</v>
      </c>
      <c r="BP904" s="18">
        <f ca="1" t="shared" si="6695"/>
        <v>-114778.75792429</v>
      </c>
      <c r="BQ904" s="18">
        <f ca="1" t="shared" ref="BQ904:BT904" si="6740">BE904</f>
        <v>21688.847550543</v>
      </c>
      <c r="BR904" s="18">
        <f ca="1" t="shared" si="6740"/>
        <v>18995.9599477715</v>
      </c>
      <c r="BS904" s="18">
        <f ca="1" t="shared" si="6740"/>
        <v>18099.5007184462</v>
      </c>
      <c r="BT904" s="18">
        <f ca="1" t="shared" si="6740"/>
        <v>19369.5209891077</v>
      </c>
      <c r="BU904" s="18">
        <f ca="1" t="shared" si="6697"/>
        <v>58700.0316529564</v>
      </c>
      <c r="BV904" s="20">
        <f ca="1" t="shared" si="6698"/>
        <v>5.17870427003824</v>
      </c>
    </row>
    <row r="905" ht="15" customHeight="1" spans="1:74">
      <c r="A905" s="16">
        <v>904</v>
      </c>
      <c r="B905" s="17">
        <f ca="1" t="shared" ref="B905:F905" si="6741">RAND()</f>
        <v>0.634216993372344</v>
      </c>
      <c r="C905" s="18">
        <f ca="1">IF(B905&lt;=('Ejercicio 3 - TIR'!$D$13-'Ejercicio 3 - TIR'!$C$13)/('Ejercicio 3 - TIR'!$E$13-'Ejercicio 3 - TIR'!$C$13),'Ejercicio 3 - TIR'!$C$13+SQRT(('Ejercicio 3 - TIR'!$E$13-'Ejercicio 3 - TIR'!$C$13)*('Ejercicio 3 - TIR'!$D$13-'Ejercicio 3 - TIR'!$C$13)*B905),'Ejercicio 3 - TIR'!$E$13-SQRT(('Ejercicio 3 - TIR'!$E$13-'Ejercicio 3 - TIR'!$C$13)*('Ejercicio 3 - TIR'!$E$13-'Ejercicio 3 - TIR'!$D$13)*(1-B905)))</f>
        <v>79049.1143873776</v>
      </c>
      <c r="D905" s="17">
        <f ca="1" t="shared" si="6741"/>
        <v>0.723836925288738</v>
      </c>
      <c r="E905" s="18">
        <f ca="1">IF(D905&lt;=('Ejercicio 3 - TIR'!$D$14-'Ejercicio 3 - TIR'!$C$14)/('Ejercicio 3 - TIR'!$E$14-'Ejercicio 3 - TIR'!$C$14),'Ejercicio 3 - TIR'!$C$14+SQRT(('Ejercicio 3 - TIR'!$E$14-'Ejercicio 3 - TIR'!$C$14)*('Ejercicio 3 - TIR'!$D$14-'Ejercicio 3 - TIR'!$C$14)*D905),'Ejercicio 3 - TIR'!$E$14-SQRT(('Ejercicio 3 - TIR'!$E$14-'Ejercicio 3 - TIR'!$C$14)*('Ejercicio 3 - TIR'!$E$14-'Ejercicio 3 - TIR'!$D$14)*(1-D905)))</f>
        <v>33563.8162544339</v>
      </c>
      <c r="F905" s="17">
        <f ca="1" t="shared" si="6741"/>
        <v>0.49031188313191</v>
      </c>
      <c r="G905" s="18">
        <f ca="1">IF(F905&lt;=('Ejercicio 3 - TIR'!$D$18-'Ejercicio 3 - TIR'!$C$18)/('Ejercicio 3 - TIR'!$E$18-'Ejercicio 3 - TIR'!$C$18),'Ejercicio 3 - TIR'!$C$18+SQRT(('Ejercicio 3 - TIR'!$E$18-'Ejercicio 3 - TIR'!$C$18)*('Ejercicio 3 - TIR'!$D$18-'Ejercicio 3 - TIR'!$C$18)*F905),'Ejercicio 3 - TIR'!$E$18-SQRT(('Ejercicio 3 - TIR'!$E$18-'Ejercicio 3 - TIR'!$C$18)*('Ejercicio 3 - TIR'!$E$18-'Ejercicio 3 - TIR'!$D$18)*(1-F905)))</f>
        <v>38575.9420747686</v>
      </c>
      <c r="H905" s="17">
        <f ca="1" t="shared" ref="H905:L905" si="6742">RAND()</f>
        <v>0.525822969992012</v>
      </c>
      <c r="I905" s="18">
        <f ca="1">IF(H905&lt;=('Ejercicio 3 - TIR'!$D$18-'Ejercicio 3 - TIR'!$C$18)/('Ejercicio 3 - TIR'!$E$18-'Ejercicio 3 - TIR'!$C$18),'Ejercicio 3 - TIR'!$C$18+SQRT(('Ejercicio 3 - TIR'!$E$18-'Ejercicio 3 - TIR'!$C$18)*('Ejercicio 3 - TIR'!$D$18-'Ejercicio 3 - TIR'!$C$18)*H905),'Ejercicio 3 - TIR'!$E$18-SQRT(('Ejercicio 3 - TIR'!$E$18-'Ejercicio 3 - TIR'!$C$18)*('Ejercicio 3 - TIR'!$E$18-'Ejercicio 3 - TIR'!$D$18)*(1-H905)))</f>
        <v>38881.0723169447</v>
      </c>
      <c r="J905" s="17">
        <f ca="1" t="shared" si="6742"/>
        <v>0.158586174098121</v>
      </c>
      <c r="K905" s="18">
        <f ca="1">IF(J905&lt;=('Ejercicio 3 - TIR'!$D$18-'Ejercicio 3 - TIR'!$C$18)/('Ejercicio 3 - TIR'!$E$18-'Ejercicio 3 - TIR'!$C$18),'Ejercicio 3 - TIR'!$C$18+SQRT(('Ejercicio 3 - TIR'!$E$18-'Ejercicio 3 - TIR'!$C$18)*('Ejercicio 3 - TIR'!$D$18-'Ejercicio 3 - TIR'!$C$18)*J905),'Ejercicio 3 - TIR'!$E$18-SQRT(('Ejercicio 3 - TIR'!$E$18-'Ejercicio 3 - TIR'!$C$18)*('Ejercicio 3 - TIR'!$E$18-'Ejercicio 3 - TIR'!$D$18)*(1-J905)))</f>
        <v>34877.2867574829</v>
      </c>
      <c r="L905" s="17">
        <f ca="1" t="shared" si="6742"/>
        <v>0.0875213399511947</v>
      </c>
      <c r="M905" s="18">
        <f ca="1">IF(L905&lt;=('Ejercicio 3 - TIR'!$D$18-'Ejercicio 3 - TIR'!$C$18)/('Ejercicio 3 - TIR'!$E$18-'Ejercicio 3 - TIR'!$C$18),'Ejercicio 3 - TIR'!$C$18+SQRT(('Ejercicio 3 - TIR'!$E$18-'Ejercicio 3 - TIR'!$C$18)*('Ejercicio 3 - TIR'!$D$18-'Ejercicio 3 - TIR'!$C$18)*L905),'Ejercicio 3 - TIR'!$E$18-SQRT(('Ejercicio 3 - TIR'!$E$18-'Ejercicio 3 - TIR'!$C$18)*('Ejercicio 3 - TIR'!$E$18-'Ejercicio 3 - TIR'!$D$18)*(1-L905)))</f>
        <v>33623.2859385755</v>
      </c>
      <c r="N905" s="17">
        <f ca="1" t="shared" ref="N905:R905" si="6743">RAND()</f>
        <v>0.969512980756265</v>
      </c>
      <c r="O905" s="18">
        <f ca="1">IF(N905&lt;=('Ejercicio 3 - TIR'!$D$18-'Ejercicio 3 - TIR'!$C$18)/('Ejercicio 3 - TIR'!$E$18-'Ejercicio 3 - TIR'!$C$18),'Ejercicio 3 - TIR'!$C$18+SQRT(('Ejercicio 3 - TIR'!$E$18-'Ejercicio 3 - TIR'!$C$18)*('Ejercicio 3 - TIR'!$D$18-'Ejercicio 3 - TIR'!$C$18)*N905),'Ejercicio 3 - TIR'!$E$18-SQRT(('Ejercicio 3 - TIR'!$E$18-'Ejercicio 3 - TIR'!$C$18)*('Ejercicio 3 - TIR'!$E$18-'Ejercicio 3 - TIR'!$D$18)*(1-N905)))</f>
        <v>43487.8735359501</v>
      </c>
      <c r="P905" s="17">
        <f ca="1" t="shared" si="6743"/>
        <v>0.0909465277065404</v>
      </c>
      <c r="Q905" s="19">
        <f ca="1">IF(P905&lt;=('Ejercicio 3 - TIR'!$D$22-'Ejercicio 3 - TIR'!$C$22)/('Ejercicio 3 - TIR'!$E$22-'Ejercicio 3 - TIR'!$C$22),'Ejercicio 3 - TIR'!$C$22+SQRT(('Ejercicio 3 - TIR'!$E$22-'Ejercicio 3 - TIR'!$C$22)*('Ejercicio 3 - TIR'!$D$22-'Ejercicio 3 - TIR'!$C$22)*P905),'Ejercicio 3 - TIR'!$E$22-SQRT(('Ejercicio 3 - TIR'!$E$22-'Ejercicio 3 - TIR'!$C$22)*('Ejercicio 3 - TIR'!$E$22-'Ejercicio 3 - TIR'!$D$22)*(1-P905)))</f>
        <v>0.132794676622399</v>
      </c>
      <c r="R905" s="17">
        <f ca="1" t="shared" si="6743"/>
        <v>0.857366689263596</v>
      </c>
      <c r="S905" s="19">
        <f ca="1">IF(R905&lt;=('Ejercicio 3 - TIR'!$D$23-'Ejercicio 3 - TIR'!$C$23)/('Ejercicio 3 - TIR'!$E$23-'Ejercicio 3 - TIR'!$C$23),'Ejercicio 3 - TIR'!$C$23+SQRT(('Ejercicio 3 - TIR'!$E$23-'Ejercicio 3 - TIR'!$C$23)*('Ejercicio 3 - TIR'!$D$23-'Ejercicio 3 - TIR'!$C$23)*R905),'Ejercicio 3 - TIR'!$E$23-SQRT(('Ejercicio 3 - TIR'!$E$23-'Ejercicio 3 - TIR'!$C$23)*('Ejercicio 3 - TIR'!$E$23-'Ejercicio 3 - TIR'!$D$23)*(1-R905)))</f>
        <v>0.16397689295656</v>
      </c>
      <c r="T905" s="17">
        <f ca="1" t="shared" ref="T905:X905" si="6744">RAND()</f>
        <v>0.435014882591333</v>
      </c>
      <c r="U905" s="19">
        <f ca="1">IF(T905&lt;=('Ejercicio 3 - TIR'!$D$24-'Ejercicio 3 - TIR'!$C$24)/('Ejercicio 3 - TIR'!$E$24-'Ejercicio 3 - TIR'!$C$24),'Ejercicio 3 - TIR'!$C$24+SQRT(('Ejercicio 3 - TIR'!$E$24-'Ejercicio 3 - TIR'!$C$24)*('Ejercicio 3 - TIR'!$D$24-'Ejercicio 3 - TIR'!$C$24)*T905),'Ejercicio 3 - TIR'!$E$24-SQRT(('Ejercicio 3 - TIR'!$E$24-'Ejercicio 3 - TIR'!$C$24)*('Ejercicio 3 - TIR'!$E$24-'Ejercicio 3 - TIR'!$D$24)*(1-T905)))</f>
        <v>0.18022616024641</v>
      </c>
      <c r="V905" s="17">
        <f ca="1" t="shared" si="6744"/>
        <v>0.879171975856764</v>
      </c>
      <c r="W905" s="19">
        <f ca="1">IF(V905&lt;=('Ejercicio 3 - TIR'!$D$25-'Ejercicio 3 - TIR'!$C$25)/('Ejercicio 3 - TIR'!$E$25-'Ejercicio 3 - TIR'!$C$25),'Ejercicio 3 - TIR'!$C$25+SQRT(('Ejercicio 3 - TIR'!$E$25-'Ejercicio 3 - TIR'!$C$25)*('Ejercicio 3 - TIR'!$D$25-'Ejercicio 3 - TIR'!$C$25)*V905),'Ejercicio 3 - TIR'!$E$25-SQRT(('Ejercicio 3 - TIR'!$E$25-'Ejercicio 3 - TIR'!$C$25)*('Ejercicio 3 - TIR'!$E$25-'Ejercicio 3 - TIR'!$D$25)*(1-V905)))</f>
        <v>0.229435513998611</v>
      </c>
      <c r="X905" s="17">
        <f ca="1" t="shared" si="6744"/>
        <v>0.0106708491692609</v>
      </c>
      <c r="Y905" s="19">
        <f ca="1">IF(X905&lt;=('Ejercicio 3 - TIR'!$D$26-'Ejercicio 3 - TIR'!$C$26)/('Ejercicio 3 - TIR'!$E$26-'Ejercicio 3 - TIR'!$C$26),'Ejercicio 3 - TIR'!$C$26+SQRT(('Ejercicio 3 - TIR'!$E$26-'Ejercicio 3 - TIR'!$C$26)*('Ejercicio 3 - TIR'!$D$26-'Ejercicio 3 - TIR'!$C$26)*X905),'Ejercicio 3 - TIR'!$E$26-SQRT(('Ejercicio 3 - TIR'!$E$26-'Ejercicio 3 - TIR'!$C$26)*('Ejercicio 3 - TIR'!$E$26-'Ejercicio 3 - TIR'!$D$26)*(1-X905)))</f>
        <v>0.195367615183394</v>
      </c>
      <c r="Z905" s="17">
        <f ca="1" t="shared" si="6668"/>
        <v>1.1327946766224</v>
      </c>
      <c r="AA905" s="17">
        <f ca="1" t="shared" si="6669"/>
        <v>1.31854682805267</v>
      </c>
      <c r="AB905" s="17">
        <f ca="1" t="shared" si="6670"/>
        <v>1.55618345997769</v>
      </c>
      <c r="AC905" s="17">
        <f ca="1" t="shared" si="6671"/>
        <v>1.91322721199381</v>
      </c>
      <c r="AD905" s="17">
        <f ca="1" t="shared" si="6672"/>
        <v>2.28700984970501</v>
      </c>
      <c r="AE905" s="16">
        <f ca="1" t="shared" si="6673"/>
        <v>4457.09612572118</v>
      </c>
      <c r="AF905" s="16">
        <f ca="1" t="shared" si="6674"/>
        <v>5187.95690002566</v>
      </c>
      <c r="AG905" s="16">
        <f ca="1" t="shared" si="6675"/>
        <v>6122.96245164115</v>
      </c>
      <c r="AH905" s="16">
        <f ca="1" t="shared" si="6676"/>
        <v>7527.78748892764</v>
      </c>
      <c r="AI905" s="16">
        <f ca="1" t="shared" si="6677"/>
        <v>8998.47337824682</v>
      </c>
      <c r="AJ905" s="18">
        <f ca="1" t="shared" si="6678"/>
        <v>43698.6218279919</v>
      </c>
      <c r="AK905" s="18">
        <f ca="1" t="shared" si="6679"/>
        <v>51266.514574794</v>
      </c>
      <c r="AL905" s="18">
        <f ca="1" t="shared" si="6680"/>
        <v>54275.4567808938</v>
      </c>
      <c r="AM905" s="18">
        <f ca="1" t="shared" si="6681"/>
        <v>64328.9856143314</v>
      </c>
      <c r="AN905" s="18">
        <f ca="1" t="shared" si="6682"/>
        <v>99457.1951194436</v>
      </c>
      <c r="AO905" s="18">
        <f ca="1">C905/'Ejercicio 3 - TIR'!$D$7</f>
        <v>15809.8228774755</v>
      </c>
      <c r="AP905" s="18">
        <f ca="1" t="shared" si="6683"/>
        <v>27888.7989505164</v>
      </c>
      <c r="AQ905" s="18">
        <f ca="1" t="shared" si="6684"/>
        <v>35456.6916973185</v>
      </c>
      <c r="AR905" s="18">
        <f ca="1" t="shared" si="6685"/>
        <v>38465.6339034182</v>
      </c>
      <c r="AS905" s="18">
        <f ca="1" t="shared" si="6686"/>
        <v>48519.1627368559</v>
      </c>
      <c r="AT905" s="18">
        <f ca="1" t="shared" si="6687"/>
        <v>83647.3722419681</v>
      </c>
      <c r="AU905" s="18">
        <f ca="1">AP905*'Ejercicio 3 - TIR'!$D$5</f>
        <v>13944.3994752582</v>
      </c>
      <c r="AV905" s="18">
        <f ca="1">AQ905*'Ejercicio 3 - TIR'!$D$5</f>
        <v>17728.3458486592</v>
      </c>
      <c r="AW905" s="18">
        <f ca="1">AR905*'Ejercicio 3 - TIR'!$D$5</f>
        <v>19232.8169517091</v>
      </c>
      <c r="AX905" s="18">
        <f ca="1">AS905*'Ejercicio 3 - TIR'!$D$5</f>
        <v>24259.5813684279</v>
      </c>
      <c r="AY905" s="18">
        <f ca="1">AT905*'Ejercicio 3 - TIR'!$D$5</f>
        <v>41823.686120984</v>
      </c>
      <c r="AZ905" s="18">
        <f ca="1" t="shared" ref="AZ905:BD905" si="6745">AJ905-AU905-AE905</f>
        <v>25297.1262270125</v>
      </c>
      <c r="BA905" s="18">
        <f ca="1" t="shared" si="6745"/>
        <v>28350.2118261091</v>
      </c>
      <c r="BB905" s="18">
        <f ca="1" t="shared" si="6745"/>
        <v>28919.6773775435</v>
      </c>
      <c r="BC905" s="18">
        <f ca="1" t="shared" si="6745"/>
        <v>32541.6167569758</v>
      </c>
      <c r="BD905" s="18">
        <f ca="1" t="shared" si="6745"/>
        <v>48635.0356202127</v>
      </c>
      <c r="BE905" s="18">
        <f ca="1" t="shared" ref="BE905:BI905" si="6746">AZ905/Z905</f>
        <v>22331.6076152828</v>
      </c>
      <c r="BF905" s="18">
        <f ca="1" t="shared" si="6746"/>
        <v>21501.103504969</v>
      </c>
      <c r="BG905" s="18">
        <f ca="1" t="shared" si="6746"/>
        <v>18583.7197999509</v>
      </c>
      <c r="BH905" s="18">
        <f ca="1" t="shared" si="6746"/>
        <v>17008.7570117005</v>
      </c>
      <c r="BI905" s="18">
        <f ca="1" t="shared" si="6746"/>
        <v>21265.7744462648</v>
      </c>
      <c r="BJ905" s="18">
        <f ca="1" t="shared" si="6690"/>
        <v>76760.7783675794</v>
      </c>
      <c r="BK905" s="18">
        <f ca="1" t="shared" si="6691"/>
        <v>36157.2206428781</v>
      </c>
      <c r="BL905" s="18">
        <f ca="1" t="shared" si="6692"/>
        <v>112917.999010458</v>
      </c>
      <c r="BM905" s="18">
        <f ca="1">BK905*'Ejercicio 3 - TIR'!$D$5</f>
        <v>18078.6103214391</v>
      </c>
      <c r="BN905" s="18">
        <f ca="1" t="shared" si="6693"/>
        <v>94839.3886890185</v>
      </c>
      <c r="BO905" s="18">
        <f ca="1" t="shared" si="6694"/>
        <v>41468.7276931716</v>
      </c>
      <c r="BP905" s="18">
        <f ca="1" t="shared" si="6695"/>
        <v>-112612.930641812</v>
      </c>
      <c r="BQ905" s="18">
        <f ca="1" t="shared" ref="BQ905:BT905" si="6747">BE905</f>
        <v>22331.6076152828</v>
      </c>
      <c r="BR905" s="18">
        <f ca="1" t="shared" si="6747"/>
        <v>21501.103504969</v>
      </c>
      <c r="BS905" s="18">
        <f ca="1" t="shared" si="6747"/>
        <v>18583.7197999509</v>
      </c>
      <c r="BT905" s="18">
        <f ca="1" t="shared" si="6747"/>
        <v>17008.7570117005</v>
      </c>
      <c r="BU905" s="18">
        <f ca="1" t="shared" si="6697"/>
        <v>62734.5021394365</v>
      </c>
      <c r="BV905" s="20">
        <f ca="1" t="shared" si="6698"/>
        <v>6.97526156608723</v>
      </c>
    </row>
    <row r="906" ht="15" customHeight="1" spans="1:74">
      <c r="A906" s="16">
        <v>905</v>
      </c>
      <c r="B906" s="17">
        <f ca="1" t="shared" ref="B906:F906" si="6748">RAND()</f>
        <v>0.818073617976085</v>
      </c>
      <c r="C906" s="18">
        <f ca="1">IF(B906&lt;=('Ejercicio 3 - TIR'!$D$13-'Ejercicio 3 - TIR'!$C$13)/('Ejercicio 3 - TIR'!$E$13-'Ejercicio 3 - TIR'!$C$13),'Ejercicio 3 - TIR'!$C$13+SQRT(('Ejercicio 3 - TIR'!$E$13-'Ejercicio 3 - TIR'!$C$13)*('Ejercicio 3 - TIR'!$D$13-'Ejercicio 3 - TIR'!$C$13)*B906),'Ejercicio 3 - TIR'!$E$13-SQRT(('Ejercicio 3 - TIR'!$E$13-'Ejercicio 3 - TIR'!$C$13)*('Ejercicio 3 - TIR'!$E$13-'Ejercicio 3 - TIR'!$D$13)*(1-B906)))</f>
        <v>85224.626623036</v>
      </c>
      <c r="D906" s="17">
        <f ca="1" t="shared" si="6748"/>
        <v>0.665040035238572</v>
      </c>
      <c r="E906" s="18">
        <f ca="1">IF(D906&lt;=('Ejercicio 3 - TIR'!$D$14-'Ejercicio 3 - TIR'!$C$14)/('Ejercicio 3 - TIR'!$E$14-'Ejercicio 3 - TIR'!$C$14),'Ejercicio 3 - TIR'!$C$14+SQRT(('Ejercicio 3 - TIR'!$E$14-'Ejercicio 3 - TIR'!$C$14)*('Ejercicio 3 - TIR'!$D$14-'Ejercicio 3 - TIR'!$C$14)*D906),'Ejercicio 3 - TIR'!$E$14-SQRT(('Ejercicio 3 - TIR'!$E$14-'Ejercicio 3 - TIR'!$C$14)*('Ejercicio 3 - TIR'!$E$14-'Ejercicio 3 - TIR'!$D$14)*(1-D906)))</f>
        <v>32911.7001534773</v>
      </c>
      <c r="F906" s="17">
        <f ca="1" t="shared" si="6748"/>
        <v>0.370030275220694</v>
      </c>
      <c r="G906" s="18">
        <f ca="1">IF(F906&lt;=('Ejercicio 3 - TIR'!$D$18-'Ejercicio 3 - TIR'!$C$18)/('Ejercicio 3 - TIR'!$E$18-'Ejercicio 3 - TIR'!$C$18),'Ejercicio 3 - TIR'!$C$18+SQRT(('Ejercicio 3 - TIR'!$E$18-'Ejercicio 3 - TIR'!$C$18)*('Ejercicio 3 - TIR'!$D$18-'Ejercicio 3 - TIR'!$C$18)*F906),'Ejercicio 3 - TIR'!$E$18-SQRT(('Ejercicio 3 - TIR'!$E$18-'Ejercicio 3 - TIR'!$C$18)*('Ejercicio 3 - TIR'!$E$18-'Ejercicio 3 - TIR'!$D$18)*(1-F906)))</f>
        <v>37450.1369976064</v>
      </c>
      <c r="H906" s="17">
        <f ca="1" t="shared" ref="H906:L906" si="6749">RAND()</f>
        <v>0.882870352125233</v>
      </c>
      <c r="I906" s="18">
        <f ca="1">IF(H906&lt;=('Ejercicio 3 - TIR'!$D$18-'Ejercicio 3 - TIR'!$C$18)/('Ejercicio 3 - TIR'!$E$18-'Ejercicio 3 - TIR'!$C$18),'Ejercicio 3 - TIR'!$C$18+SQRT(('Ejercicio 3 - TIR'!$E$18-'Ejercicio 3 - TIR'!$C$18)*('Ejercicio 3 - TIR'!$D$18-'Ejercicio 3 - TIR'!$C$18)*H906),'Ejercicio 3 - TIR'!$E$18-SQRT(('Ejercicio 3 - TIR'!$E$18-'Ejercicio 3 - TIR'!$C$18)*('Ejercicio 3 - TIR'!$E$18-'Ejercicio 3 - TIR'!$D$18)*(1-H906)))</f>
        <v>42036.0965618618</v>
      </c>
      <c r="J906" s="17">
        <f ca="1" t="shared" si="6749"/>
        <v>0.363546508078686</v>
      </c>
      <c r="K906" s="18">
        <f ca="1">IF(J906&lt;=('Ejercicio 3 - TIR'!$D$18-'Ejercicio 3 - TIR'!$C$18)/('Ejercicio 3 - TIR'!$E$18-'Ejercicio 3 - TIR'!$C$18),'Ejercicio 3 - TIR'!$C$18+SQRT(('Ejercicio 3 - TIR'!$E$18-'Ejercicio 3 - TIR'!$C$18)*('Ejercicio 3 - TIR'!$D$18-'Ejercicio 3 - TIR'!$C$18)*J906),'Ejercicio 3 - TIR'!$E$18-SQRT(('Ejercicio 3 - TIR'!$E$18-'Ejercicio 3 - TIR'!$C$18)*('Ejercicio 3 - TIR'!$E$18-'Ejercicio 3 - TIR'!$D$18)*(1-J906)))</f>
        <v>37384.5769148816</v>
      </c>
      <c r="L906" s="17">
        <f ca="1" t="shared" si="6749"/>
        <v>0.0631435098933464</v>
      </c>
      <c r="M906" s="18">
        <f ca="1">IF(L906&lt;=('Ejercicio 3 - TIR'!$D$18-'Ejercicio 3 - TIR'!$C$18)/('Ejercicio 3 - TIR'!$E$18-'Ejercicio 3 - TIR'!$C$18),'Ejercicio 3 - TIR'!$C$18+SQRT(('Ejercicio 3 - TIR'!$E$18-'Ejercicio 3 - TIR'!$C$18)*('Ejercicio 3 - TIR'!$D$18-'Ejercicio 3 - TIR'!$C$18)*L906),'Ejercicio 3 - TIR'!$E$18-SQRT(('Ejercicio 3 - TIR'!$E$18-'Ejercicio 3 - TIR'!$C$18)*('Ejercicio 3 - TIR'!$E$18-'Ejercicio 3 - TIR'!$D$18)*(1-L906)))</f>
        <v>33077.5845210168</v>
      </c>
      <c r="N906" s="17">
        <f ca="1" t="shared" ref="N906:R906" si="6750">RAND()</f>
        <v>0.298515843776764</v>
      </c>
      <c r="O906" s="18">
        <f ca="1">IF(N906&lt;=('Ejercicio 3 - TIR'!$D$18-'Ejercicio 3 - TIR'!$C$18)/('Ejercicio 3 - TIR'!$E$18-'Ejercicio 3 - TIR'!$C$18),'Ejercicio 3 - TIR'!$C$18+SQRT(('Ejercicio 3 - TIR'!$E$18-'Ejercicio 3 - TIR'!$C$18)*('Ejercicio 3 - TIR'!$D$18-'Ejercicio 3 - TIR'!$C$18)*N906),'Ejercicio 3 - TIR'!$E$18-SQRT(('Ejercicio 3 - TIR'!$E$18-'Ejercicio 3 - TIR'!$C$18)*('Ejercicio 3 - TIR'!$E$18-'Ejercicio 3 - TIR'!$D$18)*(1-N906)))</f>
        <v>36691.5899879262</v>
      </c>
      <c r="P906" s="17">
        <f ca="1" t="shared" si="6750"/>
        <v>0.386127336211491</v>
      </c>
      <c r="Q906" s="19">
        <f ca="1">IF(P906&lt;=('Ejercicio 3 - TIR'!$D$22-'Ejercicio 3 - TIR'!$C$22)/('Ejercicio 3 - TIR'!$E$22-'Ejercicio 3 - TIR'!$C$22),'Ejercicio 3 - TIR'!$C$22+SQRT(('Ejercicio 3 - TIR'!$E$22-'Ejercicio 3 - TIR'!$C$22)*('Ejercicio 3 - TIR'!$D$22-'Ejercicio 3 - TIR'!$C$22)*P906),'Ejercicio 3 - TIR'!$E$22-SQRT(('Ejercicio 3 - TIR'!$E$22-'Ejercicio 3 - TIR'!$C$22)*('Ejercicio 3 - TIR'!$E$22-'Ejercicio 3 - TIR'!$D$22)*(1-P906)))</f>
        <v>0.146363406554933</v>
      </c>
      <c r="R906" s="17">
        <f ca="1" t="shared" si="6750"/>
        <v>0.862725246110775</v>
      </c>
      <c r="S906" s="19">
        <f ca="1">IF(R906&lt;=('Ejercicio 3 - TIR'!$D$23-'Ejercicio 3 - TIR'!$C$23)/('Ejercicio 3 - TIR'!$E$23-'Ejercicio 3 - TIR'!$C$23),'Ejercicio 3 - TIR'!$C$23+SQRT(('Ejercicio 3 - TIR'!$E$23-'Ejercicio 3 - TIR'!$C$23)*('Ejercicio 3 - TIR'!$D$23-'Ejercicio 3 - TIR'!$C$23)*R906),'Ejercicio 3 - TIR'!$E$23-SQRT(('Ejercicio 3 - TIR'!$E$23-'Ejercicio 3 - TIR'!$C$23)*('Ejercicio 3 - TIR'!$E$23-'Ejercicio 3 - TIR'!$D$23)*(1-R906)))</f>
        <v>0.164280758383414</v>
      </c>
      <c r="T906" s="17">
        <f ca="1" t="shared" ref="T906:X906" si="6751">RAND()</f>
        <v>0.296371453686537</v>
      </c>
      <c r="U906" s="19">
        <f ca="1">IF(T906&lt;=('Ejercicio 3 - TIR'!$D$24-'Ejercicio 3 - TIR'!$C$24)/('Ejercicio 3 - TIR'!$E$24-'Ejercicio 3 - TIR'!$C$24),'Ejercicio 3 - TIR'!$C$24+SQRT(('Ejercicio 3 - TIR'!$E$24-'Ejercicio 3 - TIR'!$C$24)*('Ejercicio 3 - TIR'!$D$24-'Ejercicio 3 - TIR'!$C$24)*T906),'Ejercicio 3 - TIR'!$E$24-SQRT(('Ejercicio 3 - TIR'!$E$24-'Ejercicio 3 - TIR'!$C$24)*('Ejercicio 3 - TIR'!$E$24-'Ejercicio 3 - TIR'!$D$24)*(1-T906)))</f>
        <v>0.174947546026448</v>
      </c>
      <c r="V906" s="17">
        <f ca="1" t="shared" si="6751"/>
        <v>0.306394934588818</v>
      </c>
      <c r="W906" s="19">
        <f ca="1">IF(V906&lt;=('Ejercicio 3 - TIR'!$D$25-'Ejercicio 3 - TIR'!$C$25)/('Ejercicio 3 - TIR'!$E$25-'Ejercicio 3 - TIR'!$C$25),'Ejercicio 3 - TIR'!$C$25+SQRT(('Ejercicio 3 - TIR'!$E$25-'Ejercicio 3 - TIR'!$C$25)*('Ejercicio 3 - TIR'!$D$25-'Ejercicio 3 - TIR'!$C$25)*V906),'Ejercicio 3 - TIR'!$E$25-SQRT(('Ejercicio 3 - TIR'!$E$25-'Ejercicio 3 - TIR'!$C$25)*('Ejercicio 3 - TIR'!$E$25-'Ejercicio 3 - TIR'!$D$25)*(1-V906)))</f>
        <v>0.200729139149603</v>
      </c>
      <c r="X906" s="17">
        <f ca="1" t="shared" si="6751"/>
        <v>0.533262341912961</v>
      </c>
      <c r="Y906" s="19">
        <f ca="1">IF(X906&lt;=('Ejercicio 3 - TIR'!$D$26-'Ejercicio 3 - TIR'!$C$26)/('Ejercicio 3 - TIR'!$E$26-'Ejercicio 3 - TIR'!$C$26),'Ejercicio 3 - TIR'!$C$26+SQRT(('Ejercicio 3 - TIR'!$E$26-'Ejercicio 3 - TIR'!$C$26)*('Ejercicio 3 - TIR'!$D$26-'Ejercicio 3 - TIR'!$C$26)*X906),'Ejercicio 3 - TIR'!$E$26-SQRT(('Ejercicio 3 - TIR'!$E$26-'Ejercicio 3 - TIR'!$C$26)*('Ejercicio 3 - TIR'!$E$26-'Ejercicio 3 - TIR'!$D$26)*(1-X906)))</f>
        <v>0.229796580259209</v>
      </c>
      <c r="Z906" s="17">
        <f ca="1" t="shared" si="6668"/>
        <v>1.14636340655493</v>
      </c>
      <c r="AA906" s="17">
        <f ca="1" t="shared" si="6669"/>
        <v>1.33468885636677</v>
      </c>
      <c r="AB906" s="17">
        <f ca="1" t="shared" si="6670"/>
        <v>1.56818939649698</v>
      </c>
      <c r="AC906" s="17">
        <f ca="1" t="shared" si="6671"/>
        <v>1.88297070407936</v>
      </c>
      <c r="AD906" s="17">
        <f ca="1" t="shared" si="6672"/>
        <v>2.31567093260507</v>
      </c>
      <c r="AE906" s="16">
        <f ca="1" t="shared" si="6673"/>
        <v>4817.06854997744</v>
      </c>
      <c r="AF906" s="16">
        <f ca="1" t="shared" si="6674"/>
        <v>5608.42022455263</v>
      </c>
      <c r="AG906" s="16">
        <f ca="1" t="shared" si="6675"/>
        <v>6589.59957992321</v>
      </c>
      <c r="AH906" s="16">
        <f ca="1" t="shared" si="6676"/>
        <v>7912.32423094179</v>
      </c>
      <c r="AI906" s="16">
        <f ca="1" t="shared" si="6677"/>
        <v>9730.54928111429</v>
      </c>
      <c r="AJ906" s="18">
        <f ca="1" t="shared" si="6678"/>
        <v>42931.466624525</v>
      </c>
      <c r="AK906" s="18">
        <f ca="1" t="shared" si="6679"/>
        <v>56105.1096462745</v>
      </c>
      <c r="AL906" s="18">
        <f ca="1" t="shared" si="6680"/>
        <v>58626.0971104433</v>
      </c>
      <c r="AM906" s="18">
        <f ca="1" t="shared" si="6681"/>
        <v>62284.1226147835</v>
      </c>
      <c r="AN906" s="18">
        <f ca="1" t="shared" si="6682"/>
        <v>84965.6484061041</v>
      </c>
      <c r="AO906" s="18">
        <f ca="1">C906/'Ejercicio 3 - TIR'!$D$7</f>
        <v>17044.9253246072</v>
      </c>
      <c r="AP906" s="18">
        <f ca="1" t="shared" si="6683"/>
        <v>25886.5412999178</v>
      </c>
      <c r="AQ906" s="18">
        <f ca="1" t="shared" si="6684"/>
        <v>39060.1843216673</v>
      </c>
      <c r="AR906" s="18">
        <f ca="1" t="shared" si="6685"/>
        <v>41581.1717858361</v>
      </c>
      <c r="AS906" s="18">
        <f ca="1" t="shared" si="6686"/>
        <v>45239.1972901763</v>
      </c>
      <c r="AT906" s="18">
        <f ca="1" t="shared" si="6687"/>
        <v>67920.7230814969</v>
      </c>
      <c r="AU906" s="18">
        <f ca="1">AP906*'Ejercicio 3 - TIR'!$D$5</f>
        <v>12943.2706499589</v>
      </c>
      <c r="AV906" s="18">
        <f ca="1">AQ906*'Ejercicio 3 - TIR'!$D$5</f>
        <v>19530.0921608337</v>
      </c>
      <c r="AW906" s="18">
        <f ca="1">AR906*'Ejercicio 3 - TIR'!$D$5</f>
        <v>20790.5858929181</v>
      </c>
      <c r="AX906" s="18">
        <f ca="1">AS906*'Ejercicio 3 - TIR'!$D$5</f>
        <v>22619.5986450881</v>
      </c>
      <c r="AY906" s="18">
        <f ca="1">AT906*'Ejercicio 3 - TIR'!$D$5</f>
        <v>33960.3615407485</v>
      </c>
      <c r="AZ906" s="18">
        <f ca="1" t="shared" ref="AZ906:BD906" si="6752">AJ906-AU906-AE906</f>
        <v>25171.1274245887</v>
      </c>
      <c r="BA906" s="18">
        <f ca="1" t="shared" si="6752"/>
        <v>30966.5972608882</v>
      </c>
      <c r="BB906" s="18">
        <f ca="1" t="shared" si="6752"/>
        <v>31245.9116376021</v>
      </c>
      <c r="BC906" s="18">
        <f ca="1" t="shared" si="6752"/>
        <v>31752.1997387535</v>
      </c>
      <c r="BD906" s="18">
        <f ca="1" t="shared" si="6752"/>
        <v>41274.7375842414</v>
      </c>
      <c r="BE906" s="18">
        <f ca="1" t="shared" ref="BE906:BI906" si="6753">AZ906/Z906</f>
        <v>21957.3717031262</v>
      </c>
      <c r="BF906" s="18">
        <f ca="1" t="shared" si="6753"/>
        <v>23201.3604617814</v>
      </c>
      <c r="BG906" s="18">
        <f ca="1" t="shared" si="6753"/>
        <v>19924.8328724828</v>
      </c>
      <c r="BH906" s="18">
        <f ca="1" t="shared" si="6753"/>
        <v>16862.8219599827</v>
      </c>
      <c r="BI906" s="18">
        <f ca="1" t="shared" si="6753"/>
        <v>17824.0945218448</v>
      </c>
      <c r="BJ906" s="18">
        <f ca="1" t="shared" si="6690"/>
        <v>76212.6673880212</v>
      </c>
      <c r="BK906" s="18">
        <f ca="1" t="shared" si="6691"/>
        <v>39470.438122617</v>
      </c>
      <c r="BL906" s="18">
        <f ca="1" t="shared" si="6692"/>
        <v>115683.105510638</v>
      </c>
      <c r="BM906" s="18">
        <f ca="1">BK906*'Ejercicio 3 - TIR'!$D$5</f>
        <v>19735.2190613085</v>
      </c>
      <c r="BN906" s="18">
        <f ca="1" t="shared" si="6693"/>
        <v>95947.8864493297</v>
      </c>
      <c r="BO906" s="18">
        <f ca="1" t="shared" si="6694"/>
        <v>41434.1628157809</v>
      </c>
      <c r="BP906" s="18">
        <f ca="1" t="shared" si="6695"/>
        <v>-118136.326776513</v>
      </c>
      <c r="BQ906" s="18">
        <f ca="1" t="shared" ref="BQ906:BT906" si="6754">BE906</f>
        <v>21957.3717031262</v>
      </c>
      <c r="BR906" s="18">
        <f ca="1" t="shared" si="6754"/>
        <v>23201.3604617814</v>
      </c>
      <c r="BS906" s="18">
        <f ca="1" t="shared" si="6754"/>
        <v>19924.8328724828</v>
      </c>
      <c r="BT906" s="18">
        <f ca="1" t="shared" si="6754"/>
        <v>16862.8219599827</v>
      </c>
      <c r="BU906" s="18">
        <f ca="1" t="shared" si="6697"/>
        <v>59258.2573376257</v>
      </c>
      <c r="BV906" s="20">
        <f ca="1" t="shared" si="6698"/>
        <v>5.35143911021672</v>
      </c>
    </row>
    <row r="907" ht="15" customHeight="1" spans="1:74">
      <c r="A907" s="16">
        <v>906</v>
      </c>
      <c r="B907" s="17">
        <f ca="1" t="shared" ref="B907:F907" si="6755">RAND()</f>
        <v>0.886702277349039</v>
      </c>
      <c r="C907" s="18">
        <f ca="1">IF(B907&lt;=('Ejercicio 3 - TIR'!$D$13-'Ejercicio 3 - TIR'!$C$13)/('Ejercicio 3 - TIR'!$E$13-'Ejercicio 3 - TIR'!$C$13),'Ejercicio 3 - TIR'!$C$13+SQRT(('Ejercicio 3 - TIR'!$E$13-'Ejercicio 3 - TIR'!$C$13)*('Ejercicio 3 - TIR'!$D$13-'Ejercicio 3 - TIR'!$C$13)*B907),'Ejercicio 3 - TIR'!$E$13-SQRT(('Ejercicio 3 - TIR'!$E$13-'Ejercicio 3 - TIR'!$C$13)*('Ejercicio 3 - TIR'!$E$13-'Ejercicio 3 - TIR'!$D$13)*(1-B907)))</f>
        <v>88339.928508746</v>
      </c>
      <c r="D907" s="17">
        <f ca="1" t="shared" si="6755"/>
        <v>0.875747352684867</v>
      </c>
      <c r="E907" s="18">
        <f ca="1">IF(D907&lt;=('Ejercicio 3 - TIR'!$D$14-'Ejercicio 3 - TIR'!$C$14)/('Ejercicio 3 - TIR'!$E$14-'Ejercicio 3 - TIR'!$C$14),'Ejercicio 3 - TIR'!$C$14+SQRT(('Ejercicio 3 - TIR'!$E$14-'Ejercicio 3 - TIR'!$C$14)*('Ejercicio 3 - TIR'!$D$14-'Ejercicio 3 - TIR'!$C$14)*D907),'Ejercicio 3 - TIR'!$E$14-SQRT(('Ejercicio 3 - TIR'!$E$14-'Ejercicio 3 - TIR'!$C$14)*('Ejercicio 3 - TIR'!$E$14-'Ejercicio 3 - TIR'!$D$14)*(1-D907)))</f>
        <v>35682.8369156042</v>
      </c>
      <c r="F907" s="17">
        <f ca="1" t="shared" si="6755"/>
        <v>0.467298554192545</v>
      </c>
      <c r="G907" s="18">
        <f ca="1">IF(F907&lt;=('Ejercicio 3 - TIR'!$D$18-'Ejercicio 3 - TIR'!$C$18)/('Ejercicio 3 - TIR'!$E$18-'Ejercicio 3 - TIR'!$C$18),'Ejercicio 3 - TIR'!$C$18+SQRT(('Ejercicio 3 - TIR'!$E$18-'Ejercicio 3 - TIR'!$C$18)*('Ejercicio 3 - TIR'!$D$18-'Ejercicio 3 - TIR'!$C$18)*F907),'Ejercicio 3 - TIR'!$E$18-SQRT(('Ejercicio 3 - TIR'!$E$18-'Ejercicio 3 - TIR'!$C$18)*('Ejercicio 3 - TIR'!$E$18-'Ejercicio 3 - TIR'!$D$18)*(1-F907)))</f>
        <v>38372.2627245495</v>
      </c>
      <c r="H907" s="17">
        <f ca="1" t="shared" ref="H907:L907" si="6756">RAND()</f>
        <v>0.186793095910105</v>
      </c>
      <c r="I907" s="18">
        <f ca="1">IF(H907&lt;=('Ejercicio 3 - TIR'!$D$18-'Ejercicio 3 - TIR'!$C$18)/('Ejercicio 3 - TIR'!$E$18-'Ejercicio 3 - TIR'!$C$18),'Ejercicio 3 - TIR'!$C$18+SQRT(('Ejercicio 3 - TIR'!$E$18-'Ejercicio 3 - TIR'!$C$18)*('Ejercicio 3 - TIR'!$D$18-'Ejercicio 3 - TIR'!$C$18)*H907),'Ejercicio 3 - TIR'!$E$18-SQRT(('Ejercicio 3 - TIR'!$E$18-'Ejercicio 3 - TIR'!$C$18)*('Ejercicio 3 - TIR'!$E$18-'Ejercicio 3 - TIR'!$D$18)*(1-H907)))</f>
        <v>35293.2942848963</v>
      </c>
      <c r="J907" s="17">
        <f ca="1" t="shared" si="6756"/>
        <v>0.34228221690224</v>
      </c>
      <c r="K907" s="18">
        <f ca="1">IF(J907&lt;=('Ejercicio 3 - TIR'!$D$18-'Ejercicio 3 - TIR'!$C$18)/('Ejercicio 3 - TIR'!$E$18-'Ejercicio 3 - TIR'!$C$18),'Ejercicio 3 - TIR'!$C$18+SQRT(('Ejercicio 3 - TIR'!$E$18-'Ejercicio 3 - TIR'!$C$18)*('Ejercicio 3 - TIR'!$D$18-'Ejercicio 3 - TIR'!$C$18)*J907),'Ejercicio 3 - TIR'!$E$18-SQRT(('Ejercicio 3 - TIR'!$E$18-'Ejercicio 3 - TIR'!$C$18)*('Ejercicio 3 - TIR'!$E$18-'Ejercicio 3 - TIR'!$D$18)*(1-J907)))</f>
        <v>37165.3564136989</v>
      </c>
      <c r="L907" s="17">
        <f ca="1" t="shared" si="6756"/>
        <v>0.134434495520195</v>
      </c>
      <c r="M907" s="18">
        <f ca="1">IF(L907&lt;=('Ejercicio 3 - TIR'!$D$18-'Ejercicio 3 - TIR'!$C$18)/('Ejercicio 3 - TIR'!$E$18-'Ejercicio 3 - TIR'!$C$18),'Ejercicio 3 - TIR'!$C$18+SQRT(('Ejercicio 3 - TIR'!$E$18-'Ejercicio 3 - TIR'!$C$18)*('Ejercicio 3 - TIR'!$D$18-'Ejercicio 3 - TIR'!$C$18)*L907),'Ejercicio 3 - TIR'!$E$18-SQRT(('Ejercicio 3 - TIR'!$E$18-'Ejercicio 3 - TIR'!$C$18)*('Ejercicio 3 - TIR'!$E$18-'Ejercicio 3 - TIR'!$D$18)*(1-L907)))</f>
        <v>34490.5650343837</v>
      </c>
      <c r="N907" s="17">
        <f ca="1" t="shared" ref="N907:R907" si="6757">RAND()</f>
        <v>0.20150974368342</v>
      </c>
      <c r="O907" s="18">
        <f ca="1">IF(N907&lt;=('Ejercicio 3 - TIR'!$D$18-'Ejercicio 3 - TIR'!$C$18)/('Ejercicio 3 - TIR'!$E$18-'Ejercicio 3 - TIR'!$C$18),'Ejercicio 3 - TIR'!$C$18+SQRT(('Ejercicio 3 - TIR'!$E$18-'Ejercicio 3 - TIR'!$C$18)*('Ejercicio 3 - TIR'!$D$18-'Ejercicio 3 - TIR'!$C$18)*N907),'Ejercicio 3 - TIR'!$E$18-SQRT(('Ejercicio 3 - TIR'!$E$18-'Ejercicio 3 - TIR'!$C$18)*('Ejercicio 3 - TIR'!$E$18-'Ejercicio 3 - TIR'!$D$18)*(1-N907)))</f>
        <v>35497.8597247032</v>
      </c>
      <c r="P907" s="17">
        <f ca="1" t="shared" si="6757"/>
        <v>0.0163110657250187</v>
      </c>
      <c r="Q907" s="19">
        <f ca="1">IF(P907&lt;=('Ejercicio 3 - TIR'!$D$22-'Ejercicio 3 - TIR'!$C$22)/('Ejercicio 3 - TIR'!$E$22-'Ejercicio 3 - TIR'!$C$22),'Ejercicio 3 - TIR'!$C$22+SQRT(('Ejercicio 3 - TIR'!$E$22-'Ejercicio 3 - TIR'!$C$22)*('Ejercicio 3 - TIR'!$D$22-'Ejercicio 3 - TIR'!$C$22)*P907),'Ejercicio 3 - TIR'!$E$22-SQRT(('Ejercicio 3 - TIR'!$E$22-'Ejercicio 3 - TIR'!$C$22)*('Ejercicio 3 - TIR'!$E$22-'Ejercicio 3 - TIR'!$D$22)*(1-P907)))</f>
        <v>0.125418479335112</v>
      </c>
      <c r="R907" s="17">
        <f ca="1" t="shared" si="6757"/>
        <v>0.269526011739194</v>
      </c>
      <c r="S907" s="19">
        <f ca="1">IF(R907&lt;=('Ejercicio 3 - TIR'!$D$23-'Ejercicio 3 - TIR'!$C$23)/('Ejercicio 3 - TIR'!$E$23-'Ejercicio 3 - TIR'!$C$23),'Ejercicio 3 - TIR'!$C$23+SQRT(('Ejercicio 3 - TIR'!$E$23-'Ejercicio 3 - TIR'!$C$23)*('Ejercicio 3 - TIR'!$D$23-'Ejercicio 3 - TIR'!$C$23)*R907),'Ejercicio 3 - TIR'!$E$23-SQRT(('Ejercicio 3 - TIR'!$E$23-'Ejercicio 3 - TIR'!$C$23)*('Ejercicio 3 - TIR'!$E$23-'Ejercicio 3 - TIR'!$D$23)*(1-R907)))</f>
        <v>0.142026048695364</v>
      </c>
      <c r="T907" s="17">
        <f ca="1" t="shared" ref="T907:X907" si="6758">RAND()</f>
        <v>0.530774358461674</v>
      </c>
      <c r="U907" s="19">
        <f ca="1">IF(T907&lt;=('Ejercicio 3 - TIR'!$D$24-'Ejercicio 3 - TIR'!$C$24)/('Ejercicio 3 - TIR'!$E$24-'Ejercicio 3 - TIR'!$C$24),'Ejercicio 3 - TIR'!$C$24+SQRT(('Ejercicio 3 - TIR'!$E$24-'Ejercicio 3 - TIR'!$C$24)*('Ejercicio 3 - TIR'!$D$24-'Ejercicio 3 - TIR'!$C$24)*T907),'Ejercicio 3 - TIR'!$E$24-SQRT(('Ejercicio 3 - TIR'!$E$24-'Ejercicio 3 - TIR'!$C$24)*('Ejercicio 3 - TIR'!$E$24-'Ejercicio 3 - TIR'!$D$24)*(1-T907)))</f>
        <v>0.183753182259579</v>
      </c>
      <c r="V907" s="17">
        <f ca="1" t="shared" si="6758"/>
        <v>0.555286718313322</v>
      </c>
      <c r="W907" s="19">
        <f ca="1">IF(V907&lt;=('Ejercicio 3 - TIR'!$D$25-'Ejercicio 3 - TIR'!$C$25)/('Ejercicio 3 - TIR'!$E$25-'Ejercicio 3 - TIR'!$C$25),'Ejercicio 3 - TIR'!$C$25+SQRT(('Ejercicio 3 - TIR'!$E$25-'Ejercicio 3 - TIR'!$C$25)*('Ejercicio 3 - TIR'!$D$25-'Ejercicio 3 - TIR'!$C$25)*V907),'Ejercicio 3 - TIR'!$E$25-SQRT(('Ejercicio 3 - TIR'!$E$25-'Ejercicio 3 - TIR'!$C$25)*('Ejercicio 3 - TIR'!$E$25-'Ejercicio 3 - TIR'!$D$25)*(1-V907)))</f>
        <v>0.210547541446655</v>
      </c>
      <c r="X907" s="17">
        <f ca="1" t="shared" si="6758"/>
        <v>0.0618675543006002</v>
      </c>
      <c r="Y907" s="19">
        <f ca="1">IF(X907&lt;=('Ejercicio 3 - TIR'!$D$26-'Ejercicio 3 - TIR'!$C$26)/('Ejercicio 3 - TIR'!$E$26-'Ejercicio 3 - TIR'!$C$26),'Ejercicio 3 - TIR'!$C$26+SQRT(('Ejercicio 3 - TIR'!$E$26-'Ejercicio 3 - TIR'!$C$26)*('Ejercicio 3 - TIR'!$D$26-'Ejercicio 3 - TIR'!$C$26)*X907),'Ejercicio 3 - TIR'!$E$26-SQRT(('Ejercicio 3 - TIR'!$E$26-'Ejercicio 3 - TIR'!$C$26)*('Ejercicio 3 - TIR'!$E$26-'Ejercicio 3 - TIR'!$D$26)*(1-X907)))</f>
        <v>0.202924488253375</v>
      </c>
      <c r="Z907" s="17">
        <f ca="1" t="shared" si="6668"/>
        <v>1.12541847933511</v>
      </c>
      <c r="AA907" s="17">
        <f ca="1" t="shared" si="6669"/>
        <v>1.28525721908382</v>
      </c>
      <c r="AB907" s="17">
        <f ca="1" t="shared" si="6670"/>
        <v>1.52142732311257</v>
      </c>
      <c r="AC907" s="17">
        <f ca="1" t="shared" si="6671"/>
        <v>1.84176010548369</v>
      </c>
      <c r="AD907" s="17">
        <f ca="1" t="shared" si="6672"/>
        <v>2.21549833237445</v>
      </c>
      <c r="AE907" s="16">
        <f ca="1" t="shared" si="6673"/>
        <v>4475.28714431787</v>
      </c>
      <c r="AF907" s="16">
        <f ca="1" t="shared" si="6674"/>
        <v>5110.8944942025</v>
      </c>
      <c r="AG907" s="16">
        <f ca="1" t="shared" si="6675"/>
        <v>6050.03762170516</v>
      </c>
      <c r="AH907" s="16">
        <f ca="1" t="shared" si="6676"/>
        <v>7323.85816861496</v>
      </c>
      <c r="AI907" s="16">
        <f ca="1" t="shared" si="6677"/>
        <v>8810.04833952145</v>
      </c>
      <c r="AJ907" s="18">
        <f ca="1" t="shared" si="6678"/>
        <v>43184.8535641099</v>
      </c>
      <c r="AK907" s="18">
        <f ca="1" t="shared" si="6679"/>
        <v>45360.9612649128</v>
      </c>
      <c r="AL907" s="18">
        <f ca="1" t="shared" si="6680"/>
        <v>56544.3887210186</v>
      </c>
      <c r="AM907" s="18">
        <f ca="1" t="shared" si="6681"/>
        <v>63523.3466959186</v>
      </c>
      <c r="AN907" s="18">
        <f ca="1" t="shared" si="6682"/>
        <v>78645.449022942</v>
      </c>
      <c r="AO907" s="18">
        <f ca="1">C907/'Ejercicio 3 - TIR'!$D$7</f>
        <v>17667.9857017492</v>
      </c>
      <c r="AP907" s="18">
        <f ca="1" t="shared" si="6683"/>
        <v>25516.8678623607</v>
      </c>
      <c r="AQ907" s="18">
        <f ca="1" t="shared" si="6684"/>
        <v>27692.9755631636</v>
      </c>
      <c r="AR907" s="18">
        <f ca="1" t="shared" si="6685"/>
        <v>38876.4030192694</v>
      </c>
      <c r="AS907" s="18">
        <f ca="1" t="shared" si="6686"/>
        <v>45855.3609941694</v>
      </c>
      <c r="AT907" s="18">
        <f ca="1" t="shared" si="6687"/>
        <v>60977.4633211928</v>
      </c>
      <c r="AU907" s="18">
        <f ca="1">AP907*'Ejercicio 3 - TIR'!$D$5</f>
        <v>12758.4339311804</v>
      </c>
      <c r="AV907" s="18">
        <f ca="1">AQ907*'Ejercicio 3 - TIR'!$D$5</f>
        <v>13846.4877815818</v>
      </c>
      <c r="AW907" s="18">
        <f ca="1">AR907*'Ejercicio 3 - TIR'!$D$5</f>
        <v>19438.2015096347</v>
      </c>
      <c r="AX907" s="18">
        <f ca="1">AS907*'Ejercicio 3 - TIR'!$D$5</f>
        <v>22927.6804970847</v>
      </c>
      <c r="AY907" s="18">
        <f ca="1">AT907*'Ejercicio 3 - TIR'!$D$5</f>
        <v>30488.7316605964</v>
      </c>
      <c r="AZ907" s="18">
        <f ca="1" t="shared" ref="AZ907:BD907" si="6759">AJ907-AU907-AE907</f>
        <v>25951.1324886117</v>
      </c>
      <c r="BA907" s="18">
        <f ca="1" t="shared" si="6759"/>
        <v>26403.5789891285</v>
      </c>
      <c r="BB907" s="18">
        <f ca="1" t="shared" si="6759"/>
        <v>31056.1495896787</v>
      </c>
      <c r="BC907" s="18">
        <f ca="1" t="shared" si="6759"/>
        <v>33271.8080302189</v>
      </c>
      <c r="BD907" s="18">
        <f ca="1" t="shared" si="6759"/>
        <v>39346.6690228241</v>
      </c>
      <c r="BE907" s="18">
        <f ca="1" t="shared" ref="BE907:BI907" si="6760">AZ907/Z907</f>
        <v>23059.0957631542</v>
      </c>
      <c r="BF907" s="18">
        <f ca="1" t="shared" si="6760"/>
        <v>20543.420100725</v>
      </c>
      <c r="BG907" s="18">
        <f ca="1" t="shared" si="6760"/>
        <v>20412.5094362992</v>
      </c>
      <c r="BH907" s="18">
        <f ca="1" t="shared" si="6760"/>
        <v>18065.2235495572</v>
      </c>
      <c r="BI907" s="18">
        <f ca="1" t="shared" si="6760"/>
        <v>17759.7375939591</v>
      </c>
      <c r="BJ907" s="18">
        <f ca="1" t="shared" si="6690"/>
        <v>79055.2656809105</v>
      </c>
      <c r="BK907" s="18">
        <f ca="1" t="shared" si="6691"/>
        <v>39143.392858641</v>
      </c>
      <c r="BL907" s="18">
        <f ca="1" t="shared" si="6692"/>
        <v>118198.658539552</v>
      </c>
      <c r="BM907" s="18">
        <f ca="1">BK907*'Ejercicio 3 - TIR'!$D$5</f>
        <v>19571.6964293205</v>
      </c>
      <c r="BN907" s="18">
        <f ca="1" t="shared" si="6693"/>
        <v>98626.962110231</v>
      </c>
      <c r="BO907" s="18">
        <f ca="1" t="shared" si="6694"/>
        <v>44516.8297664788</v>
      </c>
      <c r="BP907" s="18">
        <f ca="1" t="shared" si="6695"/>
        <v>-124022.76542435</v>
      </c>
      <c r="BQ907" s="18">
        <f ca="1" t="shared" ref="BQ907:BT907" si="6761">BE907</f>
        <v>23059.0957631542</v>
      </c>
      <c r="BR907" s="18">
        <f ca="1" t="shared" si="6761"/>
        <v>20543.420100725</v>
      </c>
      <c r="BS907" s="18">
        <f ca="1" t="shared" si="6761"/>
        <v>20412.5094362992</v>
      </c>
      <c r="BT907" s="18">
        <f ca="1" t="shared" si="6761"/>
        <v>18065.2235495572</v>
      </c>
      <c r="BU907" s="18">
        <f ca="1" t="shared" si="6697"/>
        <v>62276.5673604379</v>
      </c>
      <c r="BV907" s="20">
        <f ca="1" t="shared" si="6698"/>
        <v>4.46690967020686</v>
      </c>
    </row>
    <row r="908" ht="15" customHeight="1" spans="1:74">
      <c r="A908" s="16">
        <v>907</v>
      </c>
      <c r="B908" s="17">
        <f ca="1" t="shared" ref="B908:F908" si="6762">RAND()</f>
        <v>0.85800655153031</v>
      </c>
      <c r="C908" s="18">
        <f ca="1">IF(B908&lt;=('Ejercicio 3 - TIR'!$D$13-'Ejercicio 3 - TIR'!$C$13)/('Ejercicio 3 - TIR'!$E$13-'Ejercicio 3 - TIR'!$C$13),'Ejercicio 3 - TIR'!$C$13+SQRT(('Ejercicio 3 - TIR'!$E$13-'Ejercicio 3 - TIR'!$C$13)*('Ejercicio 3 - TIR'!$D$13-'Ejercicio 3 - TIR'!$C$13)*B908),'Ejercicio 3 - TIR'!$E$13-SQRT(('Ejercicio 3 - TIR'!$E$13-'Ejercicio 3 - TIR'!$C$13)*('Ejercicio 3 - TIR'!$E$13-'Ejercicio 3 - TIR'!$D$13)*(1-B908)))</f>
        <v>86946.5660394045</v>
      </c>
      <c r="D908" s="17">
        <f ca="1" t="shared" si="6762"/>
        <v>0.234152047863728</v>
      </c>
      <c r="E908" s="18">
        <f ca="1">IF(D908&lt;=('Ejercicio 3 - TIR'!$D$14-'Ejercicio 3 - TIR'!$C$14)/('Ejercicio 3 - TIR'!$E$14-'Ejercicio 3 - TIR'!$C$14),'Ejercicio 3 - TIR'!$C$14+SQRT(('Ejercicio 3 - TIR'!$E$14-'Ejercicio 3 - TIR'!$C$14)*('Ejercicio 3 - TIR'!$D$14-'Ejercicio 3 - TIR'!$C$14)*D908),'Ejercicio 3 - TIR'!$E$14-SQRT(('Ejercicio 3 - TIR'!$E$14-'Ejercicio 3 - TIR'!$C$14)*('Ejercicio 3 - TIR'!$E$14-'Ejercicio 3 - TIR'!$D$14)*(1-D908)))</f>
        <v>29190.632838818</v>
      </c>
      <c r="F908" s="17">
        <f ca="1" t="shared" si="6762"/>
        <v>0.632239955708097</v>
      </c>
      <c r="G908" s="18">
        <f ca="1">IF(F908&lt;=('Ejercicio 3 - TIR'!$D$18-'Ejercicio 3 - TIR'!$C$18)/('Ejercicio 3 - TIR'!$E$18-'Ejercicio 3 - TIR'!$C$18),'Ejercicio 3 - TIR'!$C$18+SQRT(('Ejercicio 3 - TIR'!$E$18-'Ejercicio 3 - TIR'!$C$18)*('Ejercicio 3 - TIR'!$D$18-'Ejercicio 3 - TIR'!$C$18)*F908),'Ejercicio 3 - TIR'!$E$18-SQRT(('Ejercicio 3 - TIR'!$E$18-'Ejercicio 3 - TIR'!$C$18)*('Ejercicio 3 - TIR'!$E$18-'Ejercicio 3 - TIR'!$D$18)*(1-F908)))</f>
        <v>39738.3773471875</v>
      </c>
      <c r="H908" s="17">
        <f ca="1" t="shared" ref="H908:L908" si="6763">RAND()</f>
        <v>0.162429070286057</v>
      </c>
      <c r="I908" s="18">
        <f ca="1">IF(H908&lt;=('Ejercicio 3 - TIR'!$D$18-'Ejercicio 3 - TIR'!$C$18)/('Ejercicio 3 - TIR'!$E$18-'Ejercicio 3 - TIR'!$C$18),'Ejercicio 3 - TIR'!$C$18+SQRT(('Ejercicio 3 - TIR'!$E$18-'Ejercicio 3 - TIR'!$C$18)*('Ejercicio 3 - TIR'!$D$18-'Ejercicio 3 - TIR'!$C$18)*H908),'Ejercicio 3 - TIR'!$E$18-SQRT(('Ejercicio 3 - TIR'!$E$18-'Ejercicio 3 - TIR'!$C$18)*('Ejercicio 3 - TIR'!$E$18-'Ejercicio 3 - TIR'!$D$18)*(1-H908)))</f>
        <v>34936.0267972235</v>
      </c>
      <c r="J908" s="17">
        <f ca="1" t="shared" si="6763"/>
        <v>0.95330514741527</v>
      </c>
      <c r="K908" s="18">
        <f ca="1">IF(J908&lt;=('Ejercicio 3 - TIR'!$D$18-'Ejercicio 3 - TIR'!$C$18)/('Ejercicio 3 - TIR'!$E$18-'Ejercicio 3 - TIR'!$C$18),'Ejercicio 3 - TIR'!$C$18+SQRT(('Ejercicio 3 - TIR'!$E$18-'Ejercicio 3 - TIR'!$C$18)*('Ejercicio 3 - TIR'!$D$18-'Ejercicio 3 - TIR'!$C$18)*J908),'Ejercicio 3 - TIR'!$E$18-SQRT(('Ejercicio 3 - TIR'!$E$18-'Ejercicio 3 - TIR'!$C$18)*('Ejercicio 3 - TIR'!$E$18-'Ejercicio 3 - TIR'!$D$18)*(1-J908)))</f>
        <v>43128.6064166363</v>
      </c>
      <c r="L908" s="17">
        <f ca="1" t="shared" si="6763"/>
        <v>0.4264776613097</v>
      </c>
      <c r="M908" s="18">
        <f ca="1">IF(L908&lt;=('Ejercicio 3 - TIR'!$D$18-'Ejercicio 3 - TIR'!$C$18)/('Ejercicio 3 - TIR'!$E$18-'Ejercicio 3 - TIR'!$C$18),'Ejercicio 3 - TIR'!$C$18+SQRT(('Ejercicio 3 - TIR'!$E$18-'Ejercicio 3 - TIR'!$C$18)*('Ejercicio 3 - TIR'!$D$18-'Ejercicio 3 - TIR'!$C$18)*L908),'Ejercicio 3 - TIR'!$E$18-SQRT(('Ejercicio 3 - TIR'!$E$18-'Ejercicio 3 - TIR'!$C$18)*('Ejercicio 3 - TIR'!$E$18-'Ejercicio 3 - TIR'!$D$18)*(1-L908)))</f>
        <v>37998.2278785025</v>
      </c>
      <c r="N908" s="17">
        <f ca="1" t="shared" ref="N908:R908" si="6764">RAND()</f>
        <v>0.228242703473523</v>
      </c>
      <c r="O908" s="18">
        <f ca="1">IF(N908&lt;=('Ejercicio 3 - TIR'!$D$18-'Ejercicio 3 - TIR'!$C$18)/('Ejercicio 3 - TIR'!$E$18-'Ejercicio 3 - TIR'!$C$18),'Ejercicio 3 - TIR'!$C$18+SQRT(('Ejercicio 3 - TIR'!$E$18-'Ejercicio 3 - TIR'!$C$18)*('Ejercicio 3 - TIR'!$D$18-'Ejercicio 3 - TIR'!$C$18)*N908),'Ejercicio 3 - TIR'!$E$18-SQRT(('Ejercicio 3 - TIR'!$E$18-'Ejercicio 3 - TIR'!$C$18)*('Ejercicio 3 - TIR'!$E$18-'Ejercicio 3 - TIR'!$D$18)*(1-N908)))</f>
        <v>35851.1883853648</v>
      </c>
      <c r="P908" s="17">
        <f ca="1" t="shared" si="6764"/>
        <v>0.2010156213045</v>
      </c>
      <c r="Q908" s="19">
        <f ca="1">IF(P908&lt;=('Ejercicio 3 - TIR'!$D$22-'Ejercicio 3 - TIR'!$C$22)/('Ejercicio 3 - TIR'!$E$22-'Ejercicio 3 - TIR'!$C$22),'Ejercicio 3 - TIR'!$C$22+SQRT(('Ejercicio 3 - TIR'!$E$22-'Ejercicio 3 - TIR'!$C$22)*('Ejercicio 3 - TIR'!$D$22-'Ejercicio 3 - TIR'!$C$22)*P908),'Ejercicio 3 - TIR'!$E$22-SQRT(('Ejercicio 3 - TIR'!$E$22-'Ejercicio 3 - TIR'!$C$22)*('Ejercicio 3 - TIR'!$E$22-'Ejercicio 3 - TIR'!$D$22)*(1-P908)))</f>
        <v>0.139021780104609</v>
      </c>
      <c r="R908" s="17">
        <f ca="1" t="shared" si="6764"/>
        <v>0.104143261975191</v>
      </c>
      <c r="S908" s="19">
        <f ca="1">IF(R908&lt;=('Ejercicio 3 - TIR'!$D$23-'Ejercicio 3 - TIR'!$C$23)/('Ejercicio 3 - TIR'!$E$23-'Ejercicio 3 - TIR'!$C$23),'Ejercicio 3 - TIR'!$C$23+SQRT(('Ejercicio 3 - TIR'!$E$23-'Ejercicio 3 - TIR'!$C$23)*('Ejercicio 3 - TIR'!$D$23-'Ejercicio 3 - TIR'!$C$23)*R908),'Ejercicio 3 - TIR'!$E$23-SQRT(('Ejercicio 3 - TIR'!$E$23-'Ejercicio 3 - TIR'!$C$23)*('Ejercicio 3 - TIR'!$E$23-'Ejercicio 3 - TIR'!$D$23)*(1-R908)))</f>
        <v>0.133691525537914</v>
      </c>
      <c r="T908" s="17">
        <f ca="1" t="shared" ref="T908:X908" si="6765">RAND()</f>
        <v>0.728878362943571</v>
      </c>
      <c r="U908" s="19">
        <f ca="1">IF(T908&lt;=('Ejercicio 3 - TIR'!$D$24-'Ejercicio 3 - TIR'!$C$24)/('Ejercicio 3 - TIR'!$E$24-'Ejercicio 3 - TIR'!$C$24),'Ejercicio 3 - TIR'!$C$24+SQRT(('Ejercicio 3 - TIR'!$E$24-'Ejercicio 3 - TIR'!$C$24)*('Ejercicio 3 - TIR'!$D$24-'Ejercicio 3 - TIR'!$C$24)*T908),'Ejercicio 3 - TIR'!$E$24-SQRT(('Ejercicio 3 - TIR'!$E$24-'Ejercicio 3 - TIR'!$C$24)*('Ejercicio 3 - TIR'!$E$24-'Ejercicio 3 - TIR'!$D$24)*(1-T908)))</f>
        <v>0.192447494056656</v>
      </c>
      <c r="V908" s="17">
        <f ca="1" t="shared" si="6765"/>
        <v>0.178730415461898</v>
      </c>
      <c r="W908" s="19">
        <f ca="1">IF(V908&lt;=('Ejercicio 3 - TIR'!$D$25-'Ejercicio 3 - TIR'!$C$25)/('Ejercicio 3 - TIR'!$E$25-'Ejercicio 3 - TIR'!$C$25),'Ejercicio 3 - TIR'!$C$25+SQRT(('Ejercicio 3 - TIR'!$E$25-'Ejercicio 3 - TIR'!$C$25)*('Ejercicio 3 - TIR'!$D$25-'Ejercicio 3 - TIR'!$C$25)*V908),'Ejercicio 3 - TIR'!$E$25-SQRT(('Ejercicio 3 - TIR'!$E$25-'Ejercicio 3 - TIR'!$C$25)*('Ejercicio 3 - TIR'!$E$25-'Ejercicio 3 - TIR'!$D$25)*(1-V908)))</f>
        <v>0.195818425384553</v>
      </c>
      <c r="X908" s="17">
        <f ca="1" t="shared" si="6765"/>
        <v>0.942960519946462</v>
      </c>
      <c r="Y908" s="19">
        <f ca="1">IF(X908&lt;=('Ejercicio 3 - TIR'!$D$26-'Ejercicio 3 - TIR'!$C$26)/('Ejercicio 3 - TIR'!$E$26-'Ejercicio 3 - TIR'!$C$26),'Ejercicio 3 - TIR'!$C$26+SQRT(('Ejercicio 3 - TIR'!$E$26-'Ejercicio 3 - TIR'!$C$26)*('Ejercicio 3 - TIR'!$D$26-'Ejercicio 3 - TIR'!$C$26)*X908),'Ejercicio 3 - TIR'!$E$26-SQRT(('Ejercicio 3 - TIR'!$E$26-'Ejercicio 3 - TIR'!$C$26)*('Ejercicio 3 - TIR'!$E$26-'Ejercicio 3 - TIR'!$D$26)*(1-X908)))</f>
        <v>0.262449695379022</v>
      </c>
      <c r="Z908" s="17">
        <f ca="1" t="shared" si="6668"/>
        <v>1.13902178010461</v>
      </c>
      <c r="AA908" s="17">
        <f ca="1" t="shared" si="6669"/>
        <v>1.2912993395077</v>
      </c>
      <c r="AB908" s="17">
        <f ca="1" t="shared" si="6670"/>
        <v>1.53980666147298</v>
      </c>
      <c r="AC908" s="17">
        <f ca="1" t="shared" si="6671"/>
        <v>1.84132917731926</v>
      </c>
      <c r="AD908" s="17">
        <f ca="1" t="shared" si="6672"/>
        <v>2.32458545899921</v>
      </c>
      <c r="AE908" s="16">
        <f ca="1" t="shared" si="6673"/>
        <v>4058.13373963253</v>
      </c>
      <c r="AF908" s="16">
        <f ca="1" t="shared" si="6674"/>
        <v>4600.67183012088</v>
      </c>
      <c r="AG908" s="16">
        <f ca="1" t="shared" si="6675"/>
        <v>5486.0595948047</v>
      </c>
      <c r="AH908" s="16">
        <f ca="1" t="shared" si="6676"/>
        <v>6560.33114622517</v>
      </c>
      <c r="AI908" s="16">
        <f ca="1" t="shared" si="6677"/>
        <v>8282.08805713748</v>
      </c>
      <c r="AJ908" s="18">
        <f ca="1" t="shared" si="6678"/>
        <v>45262.8773044622</v>
      </c>
      <c r="AK908" s="18">
        <f ca="1" t="shared" si="6679"/>
        <v>45112.8683282782</v>
      </c>
      <c r="AL908" s="18">
        <f ca="1" t="shared" si="6680"/>
        <v>66409.7154603828</v>
      </c>
      <c r="AM908" s="18">
        <f ca="1" t="shared" si="6681"/>
        <v>69967.2456791128</v>
      </c>
      <c r="AN908" s="18">
        <f ca="1" t="shared" si="6682"/>
        <v>83339.1512084604</v>
      </c>
      <c r="AO908" s="18">
        <f ca="1">C908/'Ejercicio 3 - TIR'!$D$7</f>
        <v>17389.3132078809</v>
      </c>
      <c r="AP908" s="18">
        <f ca="1" t="shared" si="6683"/>
        <v>27873.5640965813</v>
      </c>
      <c r="AQ908" s="18">
        <f ca="1" t="shared" si="6684"/>
        <v>27723.5551203973</v>
      </c>
      <c r="AR908" s="18">
        <f ca="1" t="shared" si="6685"/>
        <v>49020.4022525019</v>
      </c>
      <c r="AS908" s="18">
        <f ca="1" t="shared" si="6686"/>
        <v>52577.9324712319</v>
      </c>
      <c r="AT908" s="18">
        <f ca="1" t="shared" si="6687"/>
        <v>65949.8380005795</v>
      </c>
      <c r="AU908" s="18">
        <f ca="1">AP908*'Ejercicio 3 - TIR'!$D$5</f>
        <v>13936.7820482906</v>
      </c>
      <c r="AV908" s="18">
        <f ca="1">AQ908*'Ejercicio 3 - TIR'!$D$5</f>
        <v>13861.7775601986</v>
      </c>
      <c r="AW908" s="18">
        <f ca="1">AR908*'Ejercicio 3 - TIR'!$D$5</f>
        <v>24510.201126251</v>
      </c>
      <c r="AX908" s="18">
        <f ca="1">AS908*'Ejercicio 3 - TIR'!$D$5</f>
        <v>26288.966235616</v>
      </c>
      <c r="AY908" s="18">
        <f ca="1">AT908*'Ejercicio 3 - TIR'!$D$5</f>
        <v>32974.9190002897</v>
      </c>
      <c r="AZ908" s="18">
        <f ca="1" t="shared" ref="AZ908:BD908" si="6766">AJ908-AU908-AE908</f>
        <v>27267.961516539</v>
      </c>
      <c r="BA908" s="18">
        <f ca="1" t="shared" si="6766"/>
        <v>26650.4189379586</v>
      </c>
      <c r="BB908" s="18">
        <f ca="1" t="shared" si="6766"/>
        <v>36413.4547393272</v>
      </c>
      <c r="BC908" s="18">
        <f ca="1" t="shared" si="6766"/>
        <v>37117.9482972717</v>
      </c>
      <c r="BD908" s="18">
        <f ca="1" t="shared" si="6766"/>
        <v>42082.1441510331</v>
      </c>
      <c r="BE908" s="18">
        <f ca="1" t="shared" ref="BE908:BI908" si="6767">AZ908/Z908</f>
        <v>23939.8069403332</v>
      </c>
      <c r="BF908" s="18">
        <f ca="1" t="shared" si="6767"/>
        <v>20638.4516142623</v>
      </c>
      <c r="BG908" s="18">
        <f ca="1" t="shared" si="6767"/>
        <v>23648.0693650813</v>
      </c>
      <c r="BH908" s="18">
        <f ca="1" t="shared" si="6767"/>
        <v>20158.2361016571</v>
      </c>
      <c r="BI908" s="18">
        <f ca="1" t="shared" si="6767"/>
        <v>18103.0746742908</v>
      </c>
      <c r="BJ908" s="18">
        <f ca="1" t="shared" si="6690"/>
        <v>67856.120636101</v>
      </c>
      <c r="BK908" s="18">
        <f ca="1" t="shared" si="6691"/>
        <v>40422.9446250228</v>
      </c>
      <c r="BL908" s="18">
        <f ca="1" t="shared" si="6692"/>
        <v>108279.065261124</v>
      </c>
      <c r="BM908" s="18">
        <f ca="1">BK908*'Ejercicio 3 - TIR'!$D$5</f>
        <v>20211.4723125114</v>
      </c>
      <c r="BN908" s="18">
        <f ca="1" t="shared" si="6693"/>
        <v>88067.5929486124</v>
      </c>
      <c r="BO908" s="18">
        <f ca="1" t="shared" si="6694"/>
        <v>37885.2894427584</v>
      </c>
      <c r="BP908" s="18">
        <f ca="1" t="shared" si="6695"/>
        <v>-116137.198878222</v>
      </c>
      <c r="BQ908" s="18">
        <f ca="1" t="shared" ref="BQ908:BT908" si="6768">BE908</f>
        <v>23939.8069403332</v>
      </c>
      <c r="BR908" s="18">
        <f ca="1" t="shared" si="6768"/>
        <v>20638.4516142623</v>
      </c>
      <c r="BS908" s="18">
        <f ca="1" t="shared" si="6768"/>
        <v>23648.0693650813</v>
      </c>
      <c r="BT908" s="18">
        <f ca="1" t="shared" si="6768"/>
        <v>20158.2361016571</v>
      </c>
      <c r="BU908" s="18">
        <f ca="1" t="shared" si="6697"/>
        <v>55988.3641170492</v>
      </c>
      <c r="BV908" s="20">
        <f ca="1" t="shared" si="6698"/>
        <v>6.68045082611133</v>
      </c>
    </row>
    <row r="909" ht="15" customHeight="1" spans="1:74">
      <c r="A909" s="16">
        <v>908</v>
      </c>
      <c r="B909" s="17">
        <f ca="1" t="shared" ref="B909:F909" si="6769">RAND()</f>
        <v>0.886462036720273</v>
      </c>
      <c r="C909" s="18">
        <f ca="1">IF(B909&lt;=('Ejercicio 3 - TIR'!$D$13-'Ejercicio 3 - TIR'!$C$13)/('Ejercicio 3 - TIR'!$E$13-'Ejercicio 3 - TIR'!$C$13),'Ejercicio 3 - TIR'!$C$13+SQRT(('Ejercicio 3 - TIR'!$E$13-'Ejercicio 3 - TIR'!$C$13)*('Ejercicio 3 - TIR'!$D$13-'Ejercicio 3 - TIR'!$C$13)*B909),'Ejercicio 3 - TIR'!$E$13-SQRT(('Ejercicio 3 - TIR'!$E$13-'Ejercicio 3 - TIR'!$C$13)*('Ejercicio 3 - TIR'!$E$13-'Ejercicio 3 - TIR'!$D$13)*(1-B909)))</f>
        <v>88327.5728344242</v>
      </c>
      <c r="D909" s="17">
        <f ca="1" t="shared" si="6769"/>
        <v>0.127007501799539</v>
      </c>
      <c r="E909" s="18">
        <f ca="1">IF(D909&lt;=('Ejercicio 3 - TIR'!$D$14-'Ejercicio 3 - TIR'!$C$14)/('Ejercicio 3 - TIR'!$E$14-'Ejercicio 3 - TIR'!$C$14),'Ejercicio 3 - TIR'!$C$14+SQRT(('Ejercicio 3 - TIR'!$E$14-'Ejercicio 3 - TIR'!$C$14)*('Ejercicio 3 - TIR'!$D$14-'Ejercicio 3 - TIR'!$C$14)*D909),'Ejercicio 3 - TIR'!$E$14-SQRT(('Ejercicio 3 - TIR'!$E$14-'Ejercicio 3 - TIR'!$C$14)*('Ejercicio 3 - TIR'!$E$14-'Ejercicio 3 - TIR'!$D$14)*(1-D909)))</f>
        <v>28086.3510226423</v>
      </c>
      <c r="F909" s="17">
        <f ca="1" t="shared" si="6769"/>
        <v>0.00673197895665756</v>
      </c>
      <c r="G909" s="18">
        <f ca="1">IF(F909&lt;=('Ejercicio 3 - TIR'!$D$18-'Ejercicio 3 - TIR'!$C$18)/('Ejercicio 3 - TIR'!$E$18-'Ejercicio 3 - TIR'!$C$18),'Ejercicio 3 - TIR'!$C$18+SQRT(('Ejercicio 3 - TIR'!$E$18-'Ejercicio 3 - TIR'!$C$18)*('Ejercicio 3 - TIR'!$D$18-'Ejercicio 3 - TIR'!$C$18)*F909),'Ejercicio 3 - TIR'!$E$18-SQRT(('Ejercicio 3 - TIR'!$E$18-'Ejercicio 3 - TIR'!$C$18)*('Ejercicio 3 - TIR'!$E$18-'Ejercicio 3 - TIR'!$D$18)*(1-F909)))</f>
        <v>31004.8864828918</v>
      </c>
      <c r="H909" s="17">
        <f ca="1" t="shared" ref="H909:L909" si="6770">RAND()</f>
        <v>0.647442298846453</v>
      </c>
      <c r="I909" s="18">
        <f ca="1">IF(H909&lt;=('Ejercicio 3 - TIR'!$D$18-'Ejercicio 3 - TIR'!$C$18)/('Ejercicio 3 - TIR'!$E$18-'Ejercicio 3 - TIR'!$C$18),'Ejercicio 3 - TIR'!$C$18+SQRT(('Ejercicio 3 - TIR'!$E$18-'Ejercicio 3 - TIR'!$C$18)*('Ejercicio 3 - TIR'!$D$18-'Ejercicio 3 - TIR'!$C$18)*H909),'Ejercicio 3 - TIR'!$E$18-SQRT(('Ejercicio 3 - TIR'!$E$18-'Ejercicio 3 - TIR'!$C$18)*('Ejercicio 3 - TIR'!$E$18-'Ejercicio 3 - TIR'!$D$18)*(1-H909)))</f>
        <v>39854.762545438</v>
      </c>
      <c r="J909" s="17">
        <f ca="1" t="shared" si="6770"/>
        <v>0.391289378029237</v>
      </c>
      <c r="K909" s="18">
        <f ca="1">IF(J909&lt;=('Ejercicio 3 - TIR'!$D$18-'Ejercicio 3 - TIR'!$C$18)/('Ejercicio 3 - TIR'!$E$18-'Ejercicio 3 - TIR'!$C$18),'Ejercicio 3 - TIR'!$C$18+SQRT(('Ejercicio 3 - TIR'!$E$18-'Ejercicio 3 - TIR'!$C$18)*('Ejercicio 3 - TIR'!$D$18-'Ejercicio 3 - TIR'!$C$18)*J909),'Ejercicio 3 - TIR'!$E$18-SQRT(('Ejercicio 3 - TIR'!$E$18-'Ejercicio 3 - TIR'!$C$18)*('Ejercicio 3 - TIR'!$E$18-'Ejercicio 3 - TIR'!$D$18)*(1-J909)))</f>
        <v>37661.1622293478</v>
      </c>
      <c r="L909" s="17">
        <f ca="1" t="shared" si="6770"/>
        <v>0.925265301549685</v>
      </c>
      <c r="M909" s="18">
        <f ca="1">IF(L909&lt;=('Ejercicio 3 - TIR'!$D$18-'Ejercicio 3 - TIR'!$C$18)/('Ejercicio 3 - TIR'!$E$18-'Ejercicio 3 - TIR'!$C$18),'Ejercicio 3 - TIR'!$C$18+SQRT(('Ejercicio 3 - TIR'!$E$18-'Ejercicio 3 - TIR'!$C$18)*('Ejercicio 3 - TIR'!$D$18-'Ejercicio 3 - TIR'!$C$18)*L909),'Ejercicio 3 - TIR'!$E$18-SQRT(('Ejercicio 3 - TIR'!$E$18-'Ejercicio 3 - TIR'!$C$18)*('Ejercicio 3 - TIR'!$E$18-'Ejercicio 3 - TIR'!$D$18)*(1-L909)))</f>
        <v>42632.4902568788</v>
      </c>
      <c r="N909" s="17">
        <f ca="1" t="shared" ref="N909:R909" si="6771">RAND()</f>
        <v>0.07894851632097</v>
      </c>
      <c r="O909" s="18">
        <f ca="1">IF(N909&lt;=('Ejercicio 3 - TIR'!$D$18-'Ejercicio 3 - TIR'!$C$18)/('Ejercicio 3 - TIR'!$E$18-'Ejercicio 3 - TIR'!$C$18),'Ejercicio 3 - TIR'!$C$18+SQRT(('Ejercicio 3 - TIR'!$E$18-'Ejercicio 3 - TIR'!$C$18)*('Ejercicio 3 - TIR'!$D$18-'Ejercicio 3 - TIR'!$C$18)*N909),'Ejercicio 3 - TIR'!$E$18-SQRT(('Ejercicio 3 - TIR'!$E$18-'Ejercicio 3 - TIR'!$C$18)*('Ejercicio 3 - TIR'!$E$18-'Ejercicio 3 - TIR'!$D$18)*(1-N909)))</f>
        <v>33441.2610258662</v>
      </c>
      <c r="P909" s="17">
        <f ca="1" t="shared" si="6771"/>
        <v>0.803003353360422</v>
      </c>
      <c r="Q909" s="19">
        <f ca="1">IF(P909&lt;=('Ejercicio 3 - TIR'!$D$22-'Ejercicio 3 - TIR'!$C$22)/('Ejercicio 3 - TIR'!$E$22-'Ejercicio 3 - TIR'!$C$22),'Ejercicio 3 - TIR'!$C$22+SQRT(('Ejercicio 3 - TIR'!$E$22-'Ejercicio 3 - TIR'!$C$22)*('Ejercicio 3 - TIR'!$D$22-'Ejercicio 3 - TIR'!$C$22)*P909),'Ejercicio 3 - TIR'!$E$22-SQRT(('Ejercicio 3 - TIR'!$E$22-'Ejercicio 3 - TIR'!$C$22)*('Ejercicio 3 - TIR'!$E$22-'Ejercicio 3 - TIR'!$D$22)*(1-P909)))</f>
        <v>0.161169334479333</v>
      </c>
      <c r="R909" s="17">
        <f ca="1" t="shared" si="6771"/>
        <v>0.855764079451246</v>
      </c>
      <c r="S909" s="19">
        <f ca="1">IF(R909&lt;=('Ejercicio 3 - TIR'!$D$23-'Ejercicio 3 - TIR'!$C$23)/('Ejercicio 3 - TIR'!$E$23-'Ejercicio 3 - TIR'!$C$23),'Ejercicio 3 - TIR'!$C$23+SQRT(('Ejercicio 3 - TIR'!$E$23-'Ejercicio 3 - TIR'!$C$23)*('Ejercicio 3 - TIR'!$D$23-'Ejercicio 3 - TIR'!$C$23)*R909),'Ejercicio 3 - TIR'!$E$23-SQRT(('Ejercicio 3 - TIR'!$E$23-'Ejercicio 3 - TIR'!$C$23)*('Ejercicio 3 - TIR'!$E$23-'Ejercicio 3 - TIR'!$D$23)*(1-R909)))</f>
        <v>0.163887127599718</v>
      </c>
      <c r="T909" s="17">
        <f ca="1" t="shared" ref="T909:X909" si="6772">RAND()</f>
        <v>0.607661763812448</v>
      </c>
      <c r="U909" s="19">
        <f ca="1">IF(T909&lt;=('Ejercicio 3 - TIR'!$D$24-'Ejercicio 3 - TIR'!$C$24)/('Ejercicio 3 - TIR'!$E$24-'Ejercicio 3 - TIR'!$C$24),'Ejercicio 3 - TIR'!$C$24+SQRT(('Ejercicio 3 - TIR'!$E$24-'Ejercicio 3 - TIR'!$C$24)*('Ejercicio 3 - TIR'!$D$24-'Ejercicio 3 - TIR'!$C$24)*T909),'Ejercicio 3 - TIR'!$E$24-SQRT(('Ejercicio 3 - TIR'!$E$24-'Ejercicio 3 - TIR'!$C$24)*('Ejercicio 3 - TIR'!$E$24-'Ejercicio 3 - TIR'!$D$24)*(1-T909)))</f>
        <v>0.18685566320885</v>
      </c>
      <c r="V909" s="17">
        <f ca="1" t="shared" si="6772"/>
        <v>0.944867736843606</v>
      </c>
      <c r="W909" s="19">
        <f ca="1">IF(V909&lt;=('Ejercicio 3 - TIR'!$D$25-'Ejercicio 3 - TIR'!$C$25)/('Ejercicio 3 - TIR'!$E$25-'Ejercicio 3 - TIR'!$C$25),'Ejercicio 3 - TIR'!$C$25+SQRT(('Ejercicio 3 - TIR'!$E$25-'Ejercicio 3 - TIR'!$C$25)*('Ejercicio 3 - TIR'!$D$25-'Ejercicio 3 - TIR'!$C$25)*V909),'Ejercicio 3 - TIR'!$E$25-SQRT(('Ejercicio 3 - TIR'!$E$25-'Ejercicio 3 - TIR'!$C$25)*('Ejercicio 3 - TIR'!$E$25-'Ejercicio 3 - TIR'!$D$25)*(1-V909)))</f>
        <v>0.236108890575358</v>
      </c>
      <c r="X909" s="17">
        <f ca="1" t="shared" si="6772"/>
        <v>0.692495201703573</v>
      </c>
      <c r="Y909" s="19">
        <f ca="1">IF(X909&lt;=('Ejercicio 3 - TIR'!$D$26-'Ejercicio 3 - TIR'!$C$26)/('Ejercicio 3 - TIR'!$E$26-'Ejercicio 3 - TIR'!$C$26),'Ejercicio 3 - TIR'!$C$26+SQRT(('Ejercicio 3 - TIR'!$E$26-'Ejercicio 3 - TIR'!$C$26)*('Ejercicio 3 - TIR'!$D$26-'Ejercicio 3 - TIR'!$C$26)*X909),'Ejercicio 3 - TIR'!$E$26-SQRT(('Ejercicio 3 - TIR'!$E$26-'Ejercicio 3 - TIR'!$C$26)*('Ejercicio 3 - TIR'!$E$26-'Ejercicio 3 - TIR'!$D$26)*(1-X909)))</f>
        <v>0.239250448949704</v>
      </c>
      <c r="Z909" s="17">
        <f ca="1" t="shared" si="6668"/>
        <v>1.16116933447933</v>
      </c>
      <c r="AA909" s="17">
        <f ca="1" t="shared" si="6669"/>
        <v>1.35147004136403</v>
      </c>
      <c r="AB909" s="17">
        <f ca="1" t="shared" si="6670"/>
        <v>1.60399987224999</v>
      </c>
      <c r="AC909" s="17">
        <f ca="1" t="shared" si="6671"/>
        <v>1.98271850256996</v>
      </c>
      <c r="AD909" s="17">
        <f ca="1" t="shared" si="6672"/>
        <v>2.4570847944507</v>
      </c>
      <c r="AE909" s="16">
        <f ca="1" t="shared" si="6673"/>
        <v>4526.6585022722</v>
      </c>
      <c r="AF909" s="16">
        <f ca="1" t="shared" si="6674"/>
        <v>5268.51956183443</v>
      </c>
      <c r="AG909" s="16">
        <f ca="1" t="shared" si="6675"/>
        <v>6252.9722786898</v>
      </c>
      <c r="AH909" s="16">
        <f ca="1" t="shared" si="6676"/>
        <v>7729.35462620972</v>
      </c>
      <c r="AI909" s="16">
        <f ca="1" t="shared" si="6677"/>
        <v>9578.60619062187</v>
      </c>
      <c r="AJ909" s="18">
        <f ca="1" t="shared" si="6678"/>
        <v>36001.9234029467</v>
      </c>
      <c r="AK909" s="18">
        <f ca="1" t="shared" si="6679"/>
        <v>53862.5175858366</v>
      </c>
      <c r="AL909" s="18">
        <f ca="1" t="shared" si="6680"/>
        <v>60408.4994046602</v>
      </c>
      <c r="AM909" s="18">
        <f ca="1" t="shared" si="6681"/>
        <v>84528.2272429471</v>
      </c>
      <c r="AN909" s="18">
        <f ca="1" t="shared" si="6682"/>
        <v>82168.0139739127</v>
      </c>
      <c r="AO909" s="18">
        <f ca="1">C909/'Ejercicio 3 - TIR'!$D$7</f>
        <v>17665.5145668848</v>
      </c>
      <c r="AP909" s="18">
        <f ca="1" t="shared" si="6683"/>
        <v>18336.4088360619</v>
      </c>
      <c r="AQ909" s="18">
        <f ca="1" t="shared" si="6684"/>
        <v>36197.0030189518</v>
      </c>
      <c r="AR909" s="18">
        <f ca="1" t="shared" si="6685"/>
        <v>42742.9848377754</v>
      </c>
      <c r="AS909" s="18">
        <f ca="1" t="shared" si="6686"/>
        <v>66862.7126760623</v>
      </c>
      <c r="AT909" s="18">
        <f ca="1" t="shared" si="6687"/>
        <v>64502.4994070279</v>
      </c>
      <c r="AU909" s="18">
        <f ca="1">AP909*'Ejercicio 3 - TIR'!$D$5</f>
        <v>9168.20441803094</v>
      </c>
      <c r="AV909" s="18">
        <f ca="1">AQ909*'Ejercicio 3 - TIR'!$D$5</f>
        <v>18098.5015094759</v>
      </c>
      <c r="AW909" s="18">
        <f ca="1">AR909*'Ejercicio 3 - TIR'!$D$5</f>
        <v>21371.4924188877</v>
      </c>
      <c r="AX909" s="18">
        <f ca="1">AS909*'Ejercicio 3 - TIR'!$D$5</f>
        <v>33431.3563380311</v>
      </c>
      <c r="AY909" s="18">
        <f ca="1">AT909*'Ejercicio 3 - TIR'!$D$5</f>
        <v>32251.2497035139</v>
      </c>
      <c r="AZ909" s="18">
        <f ca="1" t="shared" ref="AZ909:BD909" si="6773">AJ909-AU909-AE909</f>
        <v>22307.0604826436</v>
      </c>
      <c r="BA909" s="18">
        <f ca="1" t="shared" si="6773"/>
        <v>30495.4965145263</v>
      </c>
      <c r="BB909" s="18">
        <f ca="1" t="shared" si="6773"/>
        <v>32784.0347070827</v>
      </c>
      <c r="BC909" s="18">
        <f ca="1" t="shared" si="6773"/>
        <v>43367.5162787063</v>
      </c>
      <c r="BD909" s="18">
        <f ca="1" t="shared" si="6773"/>
        <v>40338.1580797769</v>
      </c>
      <c r="BE909" s="18">
        <f ca="1" t="shared" ref="BE909:BI909" si="6774">AZ909/Z909</f>
        <v>19210.8591057876</v>
      </c>
      <c r="BF909" s="18">
        <f ca="1" t="shared" si="6774"/>
        <v>22564.6855506671</v>
      </c>
      <c r="BG909" s="18">
        <f ca="1" t="shared" si="6774"/>
        <v>20438.9260088252</v>
      </c>
      <c r="BH909" s="18">
        <f ca="1" t="shared" si="6774"/>
        <v>21872.7551200507</v>
      </c>
      <c r="BI909" s="18">
        <f ca="1" t="shared" si="6774"/>
        <v>16417.0801800899</v>
      </c>
      <c r="BJ909" s="18">
        <f ca="1" t="shared" si="6690"/>
        <v>69010.5460293395</v>
      </c>
      <c r="BK909" s="18">
        <f ca="1" t="shared" si="6691"/>
        <v>43405.6672284401</v>
      </c>
      <c r="BL909" s="18">
        <f ca="1" t="shared" si="6692"/>
        <v>112416.21325778</v>
      </c>
      <c r="BM909" s="18">
        <f ca="1">BK909*'Ejercicio 3 - TIR'!$D$5</f>
        <v>21702.8336142201</v>
      </c>
      <c r="BN909" s="18">
        <f ca="1" t="shared" si="6693"/>
        <v>90713.3796435595</v>
      </c>
      <c r="BO909" s="18">
        <f ca="1" t="shared" si="6694"/>
        <v>36919.1083060848</v>
      </c>
      <c r="BP909" s="18">
        <f ca="1" t="shared" si="6695"/>
        <v>-116413.923857067</v>
      </c>
      <c r="BQ909" s="18">
        <f ca="1" t="shared" ref="BQ909:BT909" si="6775">BE909</f>
        <v>19210.8591057876</v>
      </c>
      <c r="BR909" s="18">
        <f ca="1" t="shared" si="6775"/>
        <v>22564.6855506671</v>
      </c>
      <c r="BS909" s="18">
        <f ca="1" t="shared" si="6775"/>
        <v>20438.9260088252</v>
      </c>
      <c r="BT909" s="18">
        <f ca="1" t="shared" si="6775"/>
        <v>21872.7551200507</v>
      </c>
      <c r="BU909" s="18">
        <f ca="1" t="shared" si="6697"/>
        <v>53336.1884861747</v>
      </c>
      <c r="BV909" s="20">
        <f ca="1" t="shared" si="6698"/>
        <v>4.9439733966784</v>
      </c>
    </row>
    <row r="910" ht="15" customHeight="1" spans="1:74">
      <c r="A910" s="16">
        <v>909</v>
      </c>
      <c r="B910" s="17">
        <f ca="1" t="shared" ref="B910:F910" si="6776">RAND()</f>
        <v>0.910883735194718</v>
      </c>
      <c r="C910" s="18">
        <f ca="1">IF(B910&lt;=('Ejercicio 3 - TIR'!$D$13-'Ejercicio 3 - TIR'!$C$13)/('Ejercicio 3 - TIR'!$E$13-'Ejercicio 3 - TIR'!$C$13),'Ejercicio 3 - TIR'!$C$13+SQRT(('Ejercicio 3 - TIR'!$E$13-'Ejercicio 3 - TIR'!$C$13)*('Ejercicio 3 - TIR'!$D$13-'Ejercicio 3 - TIR'!$C$13)*B910),'Ejercicio 3 - TIR'!$E$13-SQRT(('Ejercicio 3 - TIR'!$E$13-'Ejercicio 3 - TIR'!$C$13)*('Ejercicio 3 - TIR'!$E$13-'Ejercicio 3 - TIR'!$D$13)*(1-B910)))</f>
        <v>89658.8434995723</v>
      </c>
      <c r="D910" s="17">
        <f ca="1" t="shared" si="6776"/>
        <v>0.108154904572975</v>
      </c>
      <c r="E910" s="18">
        <f ca="1">IF(D910&lt;=('Ejercicio 3 - TIR'!$D$14-'Ejercicio 3 - TIR'!$C$14)/('Ejercicio 3 - TIR'!$E$14-'Ejercicio 3 - TIR'!$C$14),'Ejercicio 3 - TIR'!$C$14+SQRT(('Ejercicio 3 - TIR'!$E$14-'Ejercicio 3 - TIR'!$C$14)*('Ejercicio 3 - TIR'!$D$14-'Ejercicio 3 - TIR'!$C$14)*D910),'Ejercicio 3 - TIR'!$E$14-SQRT(('Ejercicio 3 - TIR'!$E$14-'Ejercicio 3 - TIR'!$C$14)*('Ejercicio 3 - TIR'!$E$14-'Ejercicio 3 - TIR'!$D$14)*(1-D910)))</f>
        <v>27848.0902097674</v>
      </c>
      <c r="F910" s="17">
        <f ca="1" t="shared" si="6776"/>
        <v>0.924667584079845</v>
      </c>
      <c r="G910" s="18">
        <f ca="1">IF(F910&lt;=('Ejercicio 3 - TIR'!$D$18-'Ejercicio 3 - TIR'!$C$18)/('Ejercicio 3 - TIR'!$E$18-'Ejercicio 3 - TIR'!$C$18),'Ejercicio 3 - TIR'!$C$18+SQRT(('Ejercicio 3 - TIR'!$E$18-'Ejercicio 3 - TIR'!$C$18)*('Ejercicio 3 - TIR'!$D$18-'Ejercicio 3 - TIR'!$C$18)*F910),'Ejercicio 3 - TIR'!$E$18-SQRT(('Ejercicio 3 - TIR'!$E$18-'Ejercicio 3 - TIR'!$C$18)*('Ejercicio 3 - TIR'!$E$18-'Ejercicio 3 - TIR'!$D$18)*(1-F910)))</f>
        <v>42623.0416086916</v>
      </c>
      <c r="H910" s="17">
        <f ca="1" t="shared" ref="H910:L910" si="6777">RAND()</f>
        <v>0.651890219812458</v>
      </c>
      <c r="I910" s="18">
        <f ca="1">IF(H910&lt;=('Ejercicio 3 - TIR'!$D$18-'Ejercicio 3 - TIR'!$C$18)/('Ejercicio 3 - TIR'!$E$18-'Ejercicio 3 - TIR'!$C$18),'Ejercicio 3 - TIR'!$C$18+SQRT(('Ejercicio 3 - TIR'!$E$18-'Ejercicio 3 - TIR'!$C$18)*('Ejercicio 3 - TIR'!$D$18-'Ejercicio 3 - TIR'!$C$18)*H910),'Ejercicio 3 - TIR'!$E$18-SQRT(('Ejercicio 3 - TIR'!$E$18-'Ejercicio 3 - TIR'!$C$18)*('Ejercicio 3 - TIR'!$E$18-'Ejercicio 3 - TIR'!$D$18)*(1-H910)))</f>
        <v>39888.5556565086</v>
      </c>
      <c r="J910" s="17">
        <f ca="1" t="shared" si="6777"/>
        <v>0.422433063175701</v>
      </c>
      <c r="K910" s="18">
        <f ca="1">IF(J910&lt;=('Ejercicio 3 - TIR'!$D$18-'Ejercicio 3 - TIR'!$C$18)/('Ejercicio 3 - TIR'!$E$18-'Ejercicio 3 - TIR'!$C$18),'Ejercicio 3 - TIR'!$C$18+SQRT(('Ejercicio 3 - TIR'!$E$18-'Ejercicio 3 - TIR'!$C$18)*('Ejercicio 3 - TIR'!$D$18-'Ejercicio 3 - TIR'!$C$18)*J910),'Ejercicio 3 - TIR'!$E$18-SQRT(('Ejercicio 3 - TIR'!$E$18-'Ejercicio 3 - TIR'!$C$18)*('Ejercicio 3 - TIR'!$E$18-'Ejercicio 3 - TIR'!$D$18)*(1-J910)))</f>
        <v>37960.2110195871</v>
      </c>
      <c r="L910" s="17">
        <f ca="1" t="shared" si="6777"/>
        <v>0.869119585975519</v>
      </c>
      <c r="M910" s="18">
        <f ca="1">IF(L910&lt;=('Ejercicio 3 - TIR'!$D$18-'Ejercicio 3 - TIR'!$C$18)/('Ejercicio 3 - TIR'!$E$18-'Ejercicio 3 - TIR'!$C$18),'Ejercicio 3 - TIR'!$C$18+SQRT(('Ejercicio 3 - TIR'!$E$18-'Ejercicio 3 - TIR'!$C$18)*('Ejercicio 3 - TIR'!$D$18-'Ejercicio 3 - TIR'!$C$18)*L910),'Ejercicio 3 - TIR'!$E$18-SQRT(('Ejercicio 3 - TIR'!$E$18-'Ejercicio 3 - TIR'!$C$18)*('Ejercicio 3 - TIR'!$E$18-'Ejercicio 3 - TIR'!$D$18)*(1-L910)))</f>
        <v>41866.9454119285</v>
      </c>
      <c r="N910" s="17">
        <f ca="1" t="shared" ref="N910:R910" si="6778">RAND()</f>
        <v>0.599559841527064</v>
      </c>
      <c r="O910" s="18">
        <f ca="1">IF(N910&lt;=('Ejercicio 3 - TIR'!$D$18-'Ejercicio 3 - TIR'!$C$18)/('Ejercicio 3 - TIR'!$E$18-'Ejercicio 3 - TIR'!$C$18),'Ejercicio 3 - TIR'!$C$18+SQRT(('Ejercicio 3 - TIR'!$E$18-'Ejercicio 3 - TIR'!$C$18)*('Ejercicio 3 - TIR'!$D$18-'Ejercicio 3 - TIR'!$C$18)*N910),'Ejercicio 3 - TIR'!$E$18-SQRT(('Ejercicio 3 - TIR'!$E$18-'Ejercicio 3 - TIR'!$C$18)*('Ejercicio 3 - TIR'!$E$18-'Ejercicio 3 - TIR'!$D$18)*(1-N910)))</f>
        <v>39483.3525838207</v>
      </c>
      <c r="P910" s="17">
        <f ca="1" t="shared" si="6778"/>
        <v>0.499930546841201</v>
      </c>
      <c r="Q910" s="19">
        <f ca="1">IF(P910&lt;=('Ejercicio 3 - TIR'!$D$22-'Ejercicio 3 - TIR'!$C$22)/('Ejercicio 3 - TIR'!$E$22-'Ejercicio 3 - TIR'!$C$22),'Ejercicio 3 - TIR'!$C$22+SQRT(('Ejercicio 3 - TIR'!$E$22-'Ejercicio 3 - TIR'!$C$22)*('Ejercicio 3 - TIR'!$D$22-'Ejercicio 3 - TIR'!$C$22)*P910),'Ejercicio 3 - TIR'!$E$22-SQRT(('Ejercicio 3 - TIR'!$E$22-'Ejercicio 3 - TIR'!$C$22)*('Ejercicio 3 - TIR'!$E$22-'Ejercicio 3 - TIR'!$D$22)*(1-P910)))</f>
        <v>0.149997916332875</v>
      </c>
      <c r="R910" s="17">
        <f ca="1" t="shared" si="6778"/>
        <v>0.434416540939717</v>
      </c>
      <c r="S910" s="19">
        <f ca="1">IF(R910&lt;=('Ejercicio 3 - TIR'!$D$23-'Ejercicio 3 - TIR'!$C$23)/('Ejercicio 3 - TIR'!$E$23-'Ejercicio 3 - TIR'!$C$23),'Ejercicio 3 - TIR'!$C$23+SQRT(('Ejercicio 3 - TIR'!$E$23-'Ejercicio 3 - TIR'!$C$23)*('Ejercicio 3 - TIR'!$D$23-'Ejercicio 3 - TIR'!$C$23)*R910),'Ejercicio 3 - TIR'!$E$23-SQRT(('Ejercicio 3 - TIR'!$E$23-'Ejercicio 3 - TIR'!$C$23)*('Ejercicio 3 - TIR'!$E$23-'Ejercicio 3 - TIR'!$D$23)*(1-R910)))</f>
        <v>0.147963364849236</v>
      </c>
      <c r="T910" s="17">
        <f ca="1" t="shared" ref="T910:X910" si="6779">RAND()</f>
        <v>0.343355041201281</v>
      </c>
      <c r="U910" s="19">
        <f ca="1">IF(T910&lt;=('Ejercicio 3 - TIR'!$D$24-'Ejercicio 3 - TIR'!$C$24)/('Ejercicio 3 - TIR'!$E$24-'Ejercicio 3 - TIR'!$C$24),'Ejercicio 3 - TIR'!$C$24+SQRT(('Ejercicio 3 - TIR'!$E$24-'Ejercicio 3 - TIR'!$C$24)*('Ejercicio 3 - TIR'!$D$24-'Ejercicio 3 - TIR'!$C$24)*T910),'Ejercicio 3 - TIR'!$E$24-SQRT(('Ejercicio 3 - TIR'!$E$24-'Ejercicio 3 - TIR'!$C$24)*('Ejercicio 3 - TIR'!$E$24-'Ejercicio 3 - TIR'!$D$24)*(1-T910)))</f>
        <v>0.176852292016189</v>
      </c>
      <c r="V910" s="17">
        <f ca="1" t="shared" si="6779"/>
        <v>0.0246941279863389</v>
      </c>
      <c r="W910" s="19">
        <f ca="1">IF(V910&lt;=('Ejercicio 3 - TIR'!$D$25-'Ejercicio 3 - TIR'!$C$25)/('Ejercicio 3 - TIR'!$E$25-'Ejercicio 3 - TIR'!$C$25),'Ejercicio 3 - TIR'!$C$25+SQRT(('Ejercicio 3 - TIR'!$E$25-'Ejercicio 3 - TIR'!$C$25)*('Ejercicio 3 - TIR'!$D$25-'Ejercicio 3 - TIR'!$C$25)*V910),'Ejercicio 3 - TIR'!$E$25-SQRT(('Ejercicio 3 - TIR'!$E$25-'Ejercicio 3 - TIR'!$C$25)*('Ejercicio 3 - TIR'!$E$25-'Ejercicio 3 - TIR'!$D$25)*(1-V910)))</f>
        <v>0.185879777137007</v>
      </c>
      <c r="X910" s="17">
        <f ca="1" t="shared" si="6779"/>
        <v>0.277207711269088</v>
      </c>
      <c r="Y910" s="19">
        <f ca="1">IF(X910&lt;=('Ejercicio 3 - TIR'!$D$26-'Ejercicio 3 - TIR'!$C$26)/('Ejercicio 3 - TIR'!$E$26-'Ejercicio 3 - TIR'!$C$26),'Ejercicio 3 - TIR'!$C$26+SQRT(('Ejercicio 3 - TIR'!$E$26-'Ejercicio 3 - TIR'!$C$26)*('Ejercicio 3 - TIR'!$D$26-'Ejercicio 3 - TIR'!$C$26)*X910),'Ejercicio 3 - TIR'!$E$26-SQRT(('Ejercicio 3 - TIR'!$E$26-'Ejercicio 3 - TIR'!$C$26)*('Ejercicio 3 - TIR'!$E$26-'Ejercicio 3 - TIR'!$D$26)*(1-X910)))</f>
        <v>0.217358011996973</v>
      </c>
      <c r="Z910" s="17">
        <f ca="1" t="shared" si="6668"/>
        <v>1.14999791633287</v>
      </c>
      <c r="AA910" s="17">
        <f ca="1" t="shared" si="6669"/>
        <v>1.3201554776031</v>
      </c>
      <c r="AB910" s="17">
        <f ca="1" t="shared" si="6670"/>
        <v>1.55362799963493</v>
      </c>
      <c r="AC910" s="17">
        <f ca="1" t="shared" si="6671"/>
        <v>1.84241602596089</v>
      </c>
      <c r="AD910" s="17">
        <f ca="1" t="shared" si="6672"/>
        <v>2.24287991063511</v>
      </c>
      <c r="AE910" s="16">
        <f ca="1" t="shared" si="6673"/>
        <v>4177.15550531505</v>
      </c>
      <c r="AF910" s="16">
        <f ca="1" t="shared" si="6674"/>
        <v>4795.22148937997</v>
      </c>
      <c r="AG910" s="16">
        <f ca="1" t="shared" si="6675"/>
        <v>5643.26740050211</v>
      </c>
      <c r="AH910" s="16">
        <f ca="1" t="shared" si="6676"/>
        <v>6692.23668723198</v>
      </c>
      <c r="AI910" s="16">
        <f ca="1" t="shared" si="6677"/>
        <v>8146.84794938193</v>
      </c>
      <c r="AJ910" s="18">
        <f ca="1" t="shared" si="6678"/>
        <v>49016.4090377647</v>
      </c>
      <c r="AK910" s="18">
        <f ca="1" t="shared" si="6679"/>
        <v>52659.0952436159</v>
      </c>
      <c r="AL910" s="18">
        <f ca="1" t="shared" si="6680"/>
        <v>58976.0467120809</v>
      </c>
      <c r="AM910" s="18">
        <f ca="1" t="shared" si="6681"/>
        <v>77136.3311849666</v>
      </c>
      <c r="AN910" s="18">
        <f ca="1" t="shared" si="6682"/>
        <v>88556.4183147744</v>
      </c>
      <c r="AO910" s="18">
        <f ca="1">C910/'Ejercicio 3 - TIR'!$D$7</f>
        <v>17931.7686999145</v>
      </c>
      <c r="AP910" s="18">
        <f ca="1" t="shared" si="6683"/>
        <v>31084.6403378503</v>
      </c>
      <c r="AQ910" s="18">
        <f ca="1" t="shared" si="6684"/>
        <v>34727.3265437014</v>
      </c>
      <c r="AR910" s="18">
        <f ca="1" t="shared" si="6685"/>
        <v>41044.2780121665</v>
      </c>
      <c r="AS910" s="18">
        <f ca="1" t="shared" si="6686"/>
        <v>59204.5624850522</v>
      </c>
      <c r="AT910" s="18">
        <f ca="1" t="shared" si="6687"/>
        <v>70624.6496148599</v>
      </c>
      <c r="AU910" s="18">
        <f ca="1">AP910*'Ejercicio 3 - TIR'!$D$5</f>
        <v>15542.3201689251</v>
      </c>
      <c r="AV910" s="18">
        <f ca="1">AQ910*'Ejercicio 3 - TIR'!$D$5</f>
        <v>17363.6632718507</v>
      </c>
      <c r="AW910" s="18">
        <f ca="1">AR910*'Ejercicio 3 - TIR'!$D$5</f>
        <v>20522.1390060832</v>
      </c>
      <c r="AX910" s="18">
        <f ca="1">AS910*'Ejercicio 3 - TIR'!$D$5</f>
        <v>29602.2812425261</v>
      </c>
      <c r="AY910" s="18">
        <f ca="1">AT910*'Ejercicio 3 - TIR'!$D$5</f>
        <v>35312.32480743</v>
      </c>
      <c r="AZ910" s="18">
        <f ca="1" t="shared" ref="AZ910:BD910" si="6780">AJ910-AU910-AE910</f>
        <v>29296.9333635245</v>
      </c>
      <c r="BA910" s="18">
        <f ca="1" t="shared" si="6780"/>
        <v>30500.2104823852</v>
      </c>
      <c r="BB910" s="18">
        <f ca="1" t="shared" si="6780"/>
        <v>32810.6403054956</v>
      </c>
      <c r="BC910" s="18">
        <f ca="1" t="shared" si="6780"/>
        <v>40841.8132552086</v>
      </c>
      <c r="BD910" s="18">
        <f ca="1" t="shared" si="6780"/>
        <v>45097.2455579625</v>
      </c>
      <c r="BE910" s="18">
        <f ca="1" t="shared" ref="BE910:BI910" si="6781">AZ910/Z910</f>
        <v>25475.6403880686</v>
      </c>
      <c r="BF910" s="18">
        <f ca="1" t="shared" si="6781"/>
        <v>23103.4987922499</v>
      </c>
      <c r="BG910" s="18">
        <f ca="1" t="shared" si="6781"/>
        <v>21118.7236025647</v>
      </c>
      <c r="BH910" s="18">
        <f ca="1" t="shared" si="6781"/>
        <v>22167.5303947207</v>
      </c>
      <c r="BI910" s="18">
        <f ca="1" t="shared" si="6781"/>
        <v>20106.8480501894</v>
      </c>
      <c r="BJ910" s="18">
        <f ca="1" t="shared" si="6690"/>
        <v>62459.9220810417</v>
      </c>
      <c r="BK910" s="18">
        <f ca="1" t="shared" si="6691"/>
        <v>40218.8037791936</v>
      </c>
      <c r="BL910" s="18">
        <f ca="1" t="shared" si="6692"/>
        <v>102678.725860235</v>
      </c>
      <c r="BM910" s="18">
        <f ca="1">BK910*'Ejercicio 3 - TIR'!$D$5</f>
        <v>20109.4018895968</v>
      </c>
      <c r="BN910" s="18">
        <f ca="1" t="shared" si="6693"/>
        <v>82569.3239706384</v>
      </c>
      <c r="BO910" s="18">
        <f ca="1" t="shared" si="6694"/>
        <v>36813.9745597247</v>
      </c>
      <c r="BP910" s="18">
        <f ca="1" t="shared" si="6695"/>
        <v>-117506.93370934</v>
      </c>
      <c r="BQ910" s="18">
        <f ca="1" t="shared" ref="BQ910:BT910" si="6782">BE910</f>
        <v>25475.6403880686</v>
      </c>
      <c r="BR910" s="18">
        <f ca="1" t="shared" si="6782"/>
        <v>23103.4987922499</v>
      </c>
      <c r="BS910" s="18">
        <f ca="1" t="shared" si="6782"/>
        <v>21118.7236025647</v>
      </c>
      <c r="BT910" s="18">
        <f ca="1" t="shared" si="6782"/>
        <v>22167.5303947207</v>
      </c>
      <c r="BU910" s="18">
        <f ca="1" t="shared" si="6697"/>
        <v>56920.822609914</v>
      </c>
      <c r="BV910" s="20">
        <f ca="1" t="shared" si="6698"/>
        <v>7.33935604923024</v>
      </c>
    </row>
    <row r="911" ht="15" customHeight="1" spans="1:74">
      <c r="A911" s="16">
        <v>910</v>
      </c>
      <c r="B911" s="17">
        <f ca="1" t="shared" ref="B911:F911" si="6783">RAND()</f>
        <v>0.319941609963728</v>
      </c>
      <c r="C911" s="18">
        <f ca="1">IF(B911&lt;=('Ejercicio 3 - TIR'!$D$13-'Ejercicio 3 - TIR'!$C$13)/('Ejercicio 3 - TIR'!$E$13-'Ejercicio 3 - TIR'!$C$13),'Ejercicio 3 - TIR'!$C$13+SQRT(('Ejercicio 3 - TIR'!$E$13-'Ejercicio 3 - TIR'!$C$13)*('Ejercicio 3 - TIR'!$D$13-'Ejercicio 3 - TIR'!$C$13)*B911),'Ejercicio 3 - TIR'!$E$13-SQRT(('Ejercicio 3 - TIR'!$E$13-'Ejercicio 3 - TIR'!$C$13)*('Ejercicio 3 - TIR'!$E$13-'Ejercicio 3 - TIR'!$D$13)*(1-B911)))</f>
        <v>71433.0598760818</v>
      </c>
      <c r="D911" s="17">
        <f ca="1" t="shared" si="6783"/>
        <v>0.513829219719583</v>
      </c>
      <c r="E911" s="18">
        <f ca="1">IF(D911&lt;=('Ejercicio 3 - TIR'!$D$14-'Ejercicio 3 - TIR'!$C$14)/('Ejercicio 3 - TIR'!$E$14-'Ejercicio 3 - TIR'!$C$14),'Ejercicio 3 - TIR'!$C$14+SQRT(('Ejercicio 3 - TIR'!$E$14-'Ejercicio 3 - TIR'!$C$14)*('Ejercicio 3 - TIR'!$D$14-'Ejercicio 3 - TIR'!$C$14)*D911),'Ejercicio 3 - TIR'!$E$14-SQRT(('Ejercicio 3 - TIR'!$E$14-'Ejercicio 3 - TIR'!$C$14)*('Ejercicio 3 - TIR'!$E$14-'Ejercicio 3 - TIR'!$D$14)*(1-D911)))</f>
        <v>31460.3502974617</v>
      </c>
      <c r="F911" s="17">
        <f ca="1" t="shared" si="6783"/>
        <v>0.842635915182023</v>
      </c>
      <c r="G911" s="18">
        <f ca="1">IF(F911&lt;=('Ejercicio 3 - TIR'!$D$18-'Ejercicio 3 - TIR'!$C$18)/('Ejercicio 3 - TIR'!$E$18-'Ejercicio 3 - TIR'!$C$18),'Ejercicio 3 - TIR'!$C$18+SQRT(('Ejercicio 3 - TIR'!$E$18-'Ejercicio 3 - TIR'!$C$18)*('Ejercicio 3 - TIR'!$D$18-'Ejercicio 3 - TIR'!$C$18)*F911),'Ejercicio 3 - TIR'!$E$18-SQRT(('Ejercicio 3 - TIR'!$E$18-'Ejercicio 3 - TIR'!$C$18)*('Ejercicio 3 - TIR'!$E$18-'Ejercicio 3 - TIR'!$D$18)*(1-F911)))</f>
        <v>41564.5515050654</v>
      </c>
      <c r="H911" s="17">
        <f ca="1" t="shared" ref="H911:L911" si="6784">RAND()</f>
        <v>0.602211677832513</v>
      </c>
      <c r="I911" s="18">
        <f ca="1">IF(H911&lt;=('Ejercicio 3 - TIR'!$D$18-'Ejercicio 3 - TIR'!$C$18)/('Ejercicio 3 - TIR'!$E$18-'Ejercicio 3 - TIR'!$C$18),'Ejercicio 3 - TIR'!$C$18+SQRT(('Ejercicio 3 - TIR'!$E$18-'Ejercicio 3 - TIR'!$C$18)*('Ejercicio 3 - TIR'!$D$18-'Ejercicio 3 - TIR'!$C$18)*H911),'Ejercicio 3 - TIR'!$E$18-SQRT(('Ejercicio 3 - TIR'!$E$18-'Ejercicio 3 - TIR'!$C$18)*('Ejercicio 3 - TIR'!$E$18-'Ejercicio 3 - TIR'!$D$18)*(1-H911)))</f>
        <v>39504.3017457821</v>
      </c>
      <c r="J911" s="17">
        <f ca="1" t="shared" si="6784"/>
        <v>0.563694997287954</v>
      </c>
      <c r="K911" s="18">
        <f ca="1">IF(J911&lt;=('Ejercicio 3 - TIR'!$D$18-'Ejercicio 3 - TIR'!$C$18)/('Ejercicio 3 - TIR'!$E$18-'Ejercicio 3 - TIR'!$C$18),'Ejercicio 3 - TIR'!$C$18+SQRT(('Ejercicio 3 - TIR'!$E$18-'Ejercicio 3 - TIR'!$C$18)*('Ejercicio 3 - TIR'!$D$18-'Ejercicio 3 - TIR'!$C$18)*J911),'Ejercicio 3 - TIR'!$E$18-SQRT(('Ejercicio 3 - TIR'!$E$18-'Ejercicio 3 - TIR'!$C$18)*('Ejercicio 3 - TIR'!$E$18-'Ejercicio 3 - TIR'!$D$18)*(1-J911)))</f>
        <v>39195.3384708336</v>
      </c>
      <c r="L911" s="17">
        <f ca="1" t="shared" si="6784"/>
        <v>0.21154553210442</v>
      </c>
      <c r="M911" s="18">
        <f ca="1">IF(L911&lt;=('Ejercicio 3 - TIR'!$D$18-'Ejercicio 3 - TIR'!$C$18)/('Ejercicio 3 - TIR'!$E$18-'Ejercicio 3 - TIR'!$C$18),'Ejercicio 3 - TIR'!$C$18+SQRT(('Ejercicio 3 - TIR'!$E$18-'Ejercicio 3 - TIR'!$C$18)*('Ejercicio 3 - TIR'!$D$18-'Ejercicio 3 - TIR'!$C$18)*L911),'Ejercicio 3 - TIR'!$E$18-SQRT(('Ejercicio 3 - TIR'!$E$18-'Ejercicio 3 - TIR'!$C$18)*('Ejercicio 3 - TIR'!$E$18-'Ejercicio 3 - TIR'!$D$18)*(1-L911)))</f>
        <v>35633.1012609097</v>
      </c>
      <c r="N911" s="17">
        <f ca="1" t="shared" ref="N911:R911" si="6785">RAND()</f>
        <v>0.390116447449685</v>
      </c>
      <c r="O911" s="18">
        <f ca="1">IF(N911&lt;=('Ejercicio 3 - TIR'!$D$18-'Ejercicio 3 - TIR'!$C$18)/('Ejercicio 3 - TIR'!$E$18-'Ejercicio 3 - TIR'!$C$18),'Ejercicio 3 - TIR'!$C$18+SQRT(('Ejercicio 3 - TIR'!$E$18-'Ejercicio 3 - TIR'!$C$18)*('Ejercicio 3 - TIR'!$D$18-'Ejercicio 3 - TIR'!$C$18)*N911),'Ejercicio 3 - TIR'!$E$18-SQRT(('Ejercicio 3 - TIR'!$E$18-'Ejercicio 3 - TIR'!$C$18)*('Ejercicio 3 - TIR'!$E$18-'Ejercicio 3 - TIR'!$D$18)*(1-N911)))</f>
        <v>37649.6710463557</v>
      </c>
      <c r="P911" s="17">
        <f ca="1" t="shared" si="6785"/>
        <v>0.47149811171708</v>
      </c>
      <c r="Q911" s="19">
        <f ca="1">IF(P911&lt;=('Ejercicio 3 - TIR'!$D$22-'Ejercicio 3 - TIR'!$C$22)/('Ejercicio 3 - TIR'!$E$22-'Ejercicio 3 - TIR'!$C$22),'Ejercicio 3 - TIR'!$C$22+SQRT(('Ejercicio 3 - TIR'!$E$22-'Ejercicio 3 - TIR'!$C$22)*('Ejercicio 3 - TIR'!$D$22-'Ejercicio 3 - TIR'!$C$22)*P911),'Ejercicio 3 - TIR'!$E$22-SQRT(('Ejercicio 3 - TIR'!$E$22-'Ejercicio 3 - TIR'!$C$22)*('Ejercicio 3 - TIR'!$E$22-'Ejercicio 3 - TIR'!$D$22)*(1-P911)))</f>
        <v>0.149132397791647</v>
      </c>
      <c r="R911" s="17">
        <f ca="1" t="shared" si="6785"/>
        <v>0.732120067596301</v>
      </c>
      <c r="S911" s="19">
        <f ca="1">IF(R911&lt;=('Ejercicio 3 - TIR'!$D$23-'Ejercicio 3 - TIR'!$C$23)/('Ejercicio 3 - TIR'!$E$23-'Ejercicio 3 - TIR'!$C$23),'Ejercicio 3 - TIR'!$C$23+SQRT(('Ejercicio 3 - TIR'!$E$23-'Ejercicio 3 - TIR'!$C$23)*('Ejercicio 3 - TIR'!$D$23-'Ejercicio 3 - TIR'!$C$23)*R911),'Ejercicio 3 - TIR'!$E$23-SQRT(('Ejercicio 3 - TIR'!$E$23-'Ejercicio 3 - TIR'!$C$23)*('Ejercicio 3 - TIR'!$E$23-'Ejercicio 3 - TIR'!$D$23)*(1-R911)))</f>
        <v>0.158041314285079</v>
      </c>
      <c r="T911" s="17">
        <f ca="1" t="shared" ref="T911:X911" si="6786">RAND()</f>
        <v>0.185701046540344</v>
      </c>
      <c r="U911" s="19">
        <f ca="1">IF(T911&lt;=('Ejercicio 3 - TIR'!$D$24-'Ejercicio 3 - TIR'!$C$24)/('Ejercicio 3 - TIR'!$E$24-'Ejercicio 3 - TIR'!$C$24),'Ejercicio 3 - TIR'!$C$24+SQRT(('Ejercicio 3 - TIR'!$E$24-'Ejercicio 3 - TIR'!$C$24)*('Ejercicio 3 - TIR'!$D$24-'Ejercicio 3 - TIR'!$C$24)*T911),'Ejercicio 3 - TIR'!$E$24-SQRT(('Ejercicio 3 - TIR'!$E$24-'Ejercicio 3 - TIR'!$C$24)*('Ejercicio 3 - TIR'!$E$24-'Ejercicio 3 - TIR'!$D$24)*(1-T911)))</f>
        <v>0.169747713734372</v>
      </c>
      <c r="V911" s="17">
        <f ca="1" t="shared" si="6786"/>
        <v>0.407974749360405</v>
      </c>
      <c r="W911" s="19">
        <f ca="1">IF(V911&lt;=('Ejercicio 3 - TIR'!$D$25-'Ejercicio 3 - TIR'!$C$25)/('Ejercicio 3 - TIR'!$E$25-'Ejercicio 3 - TIR'!$C$25),'Ejercicio 3 - TIR'!$C$25+SQRT(('Ejercicio 3 - TIR'!$E$25-'Ejercicio 3 - TIR'!$C$25)*('Ejercicio 3 - TIR'!$D$25-'Ejercicio 3 - TIR'!$C$25)*V911),'Ejercicio 3 - TIR'!$E$25-SQRT(('Ejercicio 3 - TIR'!$E$25-'Ejercicio 3 - TIR'!$C$25)*('Ejercicio 3 - TIR'!$E$25-'Ejercicio 3 - TIR'!$D$25)*(1-V911)))</f>
        <v>0.204479802535154</v>
      </c>
      <c r="X911" s="17">
        <f ca="1" t="shared" si="6786"/>
        <v>0.781141795127964</v>
      </c>
      <c r="Y911" s="19">
        <f ca="1">IF(X911&lt;=('Ejercicio 3 - TIR'!$D$26-'Ejercicio 3 - TIR'!$C$26)/('Ejercicio 3 - TIR'!$E$26-'Ejercicio 3 - TIR'!$C$26),'Ejercicio 3 - TIR'!$C$26+SQRT(('Ejercicio 3 - TIR'!$E$26-'Ejercicio 3 - TIR'!$C$26)*('Ejercicio 3 - TIR'!$D$26-'Ejercicio 3 - TIR'!$C$26)*X911),'Ejercicio 3 - TIR'!$E$26-SQRT(('Ejercicio 3 - TIR'!$E$26-'Ejercicio 3 - TIR'!$C$26)*('Ejercicio 3 - TIR'!$E$26-'Ejercicio 3 - TIR'!$D$26)*(1-X911)))</f>
        <v>0.245622182932755</v>
      </c>
      <c r="Z911" s="17">
        <f ca="1" t="shared" si="6668"/>
        <v>1.14913239779165</v>
      </c>
      <c r="AA911" s="17">
        <f ca="1" t="shared" si="6669"/>
        <v>1.3307427922262</v>
      </c>
      <c r="AB911" s="17">
        <f ca="1" t="shared" si="6670"/>
        <v>1.5566333387751</v>
      </c>
      <c r="AC911" s="17">
        <f ca="1" t="shared" si="6671"/>
        <v>1.87493341650747</v>
      </c>
      <c r="AD911" s="17">
        <f ca="1" t="shared" si="6672"/>
        <v>2.3354586551236</v>
      </c>
      <c r="AE911" s="16">
        <f ca="1" t="shared" si="6673"/>
        <v>4691.75747522561</v>
      </c>
      <c r="AF911" s="16">
        <f ca="1" t="shared" si="6674"/>
        <v>5433.24899291711</v>
      </c>
      <c r="AG911" s="16">
        <f ca="1" t="shared" si="6675"/>
        <v>6355.53058761437</v>
      </c>
      <c r="AH911" s="16">
        <f ca="1" t="shared" si="6676"/>
        <v>7655.10822717589</v>
      </c>
      <c r="AI911" s="16">
        <f ca="1" t="shared" si="6677"/>
        <v>9535.37262052132</v>
      </c>
      <c r="AJ911" s="18">
        <f ca="1" t="shared" si="6678"/>
        <v>47763.1727341502</v>
      </c>
      <c r="AK911" s="18">
        <f ca="1" t="shared" si="6679"/>
        <v>52570.0648101286</v>
      </c>
      <c r="AL911" s="18">
        <f ca="1" t="shared" si="6680"/>
        <v>61012.7705882738</v>
      </c>
      <c r="AM911" s="18">
        <f ca="1" t="shared" si="6681"/>
        <v>66809.692287874</v>
      </c>
      <c r="AN911" s="18">
        <f ca="1" t="shared" si="6682"/>
        <v>87929.2501077677</v>
      </c>
      <c r="AO911" s="18">
        <f ca="1">C911/'Ejercicio 3 - TIR'!$D$7</f>
        <v>14286.6119752164</v>
      </c>
      <c r="AP911" s="18">
        <f ca="1" t="shared" si="6683"/>
        <v>33476.5607589339</v>
      </c>
      <c r="AQ911" s="18">
        <f ca="1" t="shared" si="6684"/>
        <v>38283.4528349122</v>
      </c>
      <c r="AR911" s="18">
        <f ca="1" t="shared" si="6685"/>
        <v>46726.1586130574</v>
      </c>
      <c r="AS911" s="18">
        <f ca="1" t="shared" si="6686"/>
        <v>52523.0803126576</v>
      </c>
      <c r="AT911" s="18">
        <f ca="1" t="shared" si="6687"/>
        <v>73642.6381325514</v>
      </c>
      <c r="AU911" s="18">
        <f ca="1">AP911*'Ejercicio 3 - TIR'!$D$5</f>
        <v>16738.2803794669</v>
      </c>
      <c r="AV911" s="18">
        <f ca="1">AQ911*'Ejercicio 3 - TIR'!$D$5</f>
        <v>19141.7264174561</v>
      </c>
      <c r="AW911" s="18">
        <f ca="1">AR911*'Ejercicio 3 - TIR'!$D$5</f>
        <v>23363.0793065287</v>
      </c>
      <c r="AX911" s="18">
        <f ca="1">AS911*'Ejercicio 3 - TIR'!$D$5</f>
        <v>26261.5401563288</v>
      </c>
      <c r="AY911" s="18">
        <f ca="1">AT911*'Ejercicio 3 - TIR'!$D$5</f>
        <v>36821.3190662757</v>
      </c>
      <c r="AZ911" s="18">
        <f ca="1" t="shared" ref="AZ911:BD911" si="6787">AJ911-AU911-AE911</f>
        <v>26333.1348794577</v>
      </c>
      <c r="BA911" s="18">
        <f ca="1" t="shared" si="6787"/>
        <v>27995.0893997554</v>
      </c>
      <c r="BB911" s="18">
        <f ca="1" t="shared" si="6787"/>
        <v>31294.1606941307</v>
      </c>
      <c r="BC911" s="18">
        <f ca="1" t="shared" si="6787"/>
        <v>32893.0439043693</v>
      </c>
      <c r="BD911" s="18">
        <f ca="1" t="shared" si="6787"/>
        <v>41572.5584209707</v>
      </c>
      <c r="BE911" s="18">
        <f ca="1" t="shared" ref="BE911:BI911" si="6788">AZ911/Z911</f>
        <v>22915.6665759869</v>
      </c>
      <c r="BF911" s="18">
        <f ca="1" t="shared" si="6788"/>
        <v>21037.1903295619</v>
      </c>
      <c r="BG911" s="18">
        <f ca="1" t="shared" si="6788"/>
        <v>20103.7456378493</v>
      </c>
      <c r="BH911" s="18">
        <f ca="1" t="shared" si="6788"/>
        <v>17543.5797424961</v>
      </c>
      <c r="BI911" s="18">
        <f ca="1" t="shared" si="6788"/>
        <v>17800.5970389446</v>
      </c>
      <c r="BJ911" s="18">
        <f ca="1" t="shared" si="6690"/>
        <v>73474.3473954271</v>
      </c>
      <c r="BK911" s="18">
        <f ca="1" t="shared" si="6691"/>
        <v>33365.7915899115</v>
      </c>
      <c r="BL911" s="18">
        <f ca="1" t="shared" si="6692"/>
        <v>106840.138985339</v>
      </c>
      <c r="BM911" s="18">
        <f ca="1">BK911*'Ejercicio 3 - TIR'!$D$5</f>
        <v>16682.8957949557</v>
      </c>
      <c r="BN911" s="18">
        <f ca="1" t="shared" si="6693"/>
        <v>90157.2431903829</v>
      </c>
      <c r="BO911" s="18">
        <f ca="1" t="shared" si="6694"/>
        <v>38603.6562850699</v>
      </c>
      <c r="BP911" s="18">
        <f ca="1" t="shared" si="6695"/>
        <v>-102893.410173544</v>
      </c>
      <c r="BQ911" s="18">
        <f ca="1" t="shared" ref="BQ911:BT911" si="6789">BE911</f>
        <v>22915.6665759869</v>
      </c>
      <c r="BR911" s="18">
        <f ca="1" t="shared" si="6789"/>
        <v>21037.1903295619</v>
      </c>
      <c r="BS911" s="18">
        <f ca="1" t="shared" si="6789"/>
        <v>20103.7456378493</v>
      </c>
      <c r="BT911" s="18">
        <f ca="1" t="shared" si="6789"/>
        <v>17543.5797424961</v>
      </c>
      <c r="BU911" s="18">
        <f ca="1" t="shared" si="6697"/>
        <v>56404.2533240145</v>
      </c>
      <c r="BV911" s="20">
        <f ca="1" t="shared" si="6698"/>
        <v>9.1457183629557</v>
      </c>
    </row>
    <row r="912" ht="15" customHeight="1" spans="1:74">
      <c r="A912" s="16">
        <v>911</v>
      </c>
      <c r="B912" s="17">
        <f ca="1" t="shared" ref="B912:F912" si="6790">RAND()</f>
        <v>0.64260323384876</v>
      </c>
      <c r="C912" s="18">
        <f ca="1">IF(B912&lt;=('Ejercicio 3 - TIR'!$D$13-'Ejercicio 3 - TIR'!$C$13)/('Ejercicio 3 - TIR'!$E$13-'Ejercicio 3 - TIR'!$C$13),'Ejercicio 3 - TIR'!$C$13+SQRT(('Ejercicio 3 - TIR'!$E$13-'Ejercicio 3 - TIR'!$C$13)*('Ejercicio 3 - TIR'!$D$13-'Ejercicio 3 - TIR'!$C$13)*B912),'Ejercicio 3 - TIR'!$E$13-SQRT(('Ejercicio 3 - TIR'!$E$13-'Ejercicio 3 - TIR'!$C$13)*('Ejercicio 3 - TIR'!$E$13-'Ejercicio 3 - TIR'!$D$13)*(1-B912)))</f>
        <v>79290.6755450235</v>
      </c>
      <c r="D912" s="17">
        <f ca="1" t="shared" si="6790"/>
        <v>0.77882358946916</v>
      </c>
      <c r="E912" s="18">
        <f ca="1">IF(D912&lt;=('Ejercicio 3 - TIR'!$D$14-'Ejercicio 3 - TIR'!$C$14)/('Ejercicio 3 - TIR'!$E$14-'Ejercicio 3 - TIR'!$C$14),'Ejercicio 3 - TIR'!$C$14+SQRT(('Ejercicio 3 - TIR'!$E$14-'Ejercicio 3 - TIR'!$C$14)*('Ejercicio 3 - TIR'!$D$14-'Ejercicio 3 - TIR'!$C$14)*D912),'Ejercicio 3 - TIR'!$E$14-SQRT(('Ejercicio 3 - TIR'!$E$14-'Ejercicio 3 - TIR'!$C$14)*('Ejercicio 3 - TIR'!$E$14-'Ejercicio 3 - TIR'!$D$14)*(1-D912)))</f>
        <v>34240.0988220607</v>
      </c>
      <c r="F912" s="17">
        <f ca="1" t="shared" si="6790"/>
        <v>0.350111157608367</v>
      </c>
      <c r="G912" s="18">
        <f ca="1">IF(F912&lt;=('Ejercicio 3 - TIR'!$D$18-'Ejercicio 3 - TIR'!$C$18)/('Ejercicio 3 - TIR'!$E$18-'Ejercicio 3 - TIR'!$C$18),'Ejercicio 3 - TIR'!$C$18+SQRT(('Ejercicio 3 - TIR'!$E$18-'Ejercicio 3 - TIR'!$C$18)*('Ejercicio 3 - TIR'!$D$18-'Ejercicio 3 - TIR'!$C$18)*F912),'Ejercicio 3 - TIR'!$E$18-SQRT(('Ejercicio 3 - TIR'!$E$18-'Ejercicio 3 - TIR'!$C$18)*('Ejercicio 3 - TIR'!$E$18-'Ejercicio 3 - TIR'!$D$18)*(1-F912)))</f>
        <v>37246.8388723122</v>
      </c>
      <c r="H912" s="17">
        <f ca="1" t="shared" ref="H912:L912" si="6791">RAND()</f>
        <v>0.987754474807542</v>
      </c>
      <c r="I912" s="18">
        <f ca="1">IF(H912&lt;=('Ejercicio 3 - TIR'!$D$18-'Ejercicio 3 - TIR'!$C$18)/('Ejercicio 3 - TIR'!$E$18-'Ejercicio 3 - TIR'!$C$18),'Ejercicio 3 - TIR'!$C$18+SQRT(('Ejercicio 3 - TIR'!$E$18-'Ejercicio 3 - TIR'!$C$18)*('Ejercicio 3 - TIR'!$D$18-'Ejercicio 3 - TIR'!$C$18)*H912),'Ejercicio 3 - TIR'!$E$18-SQRT(('Ejercicio 3 - TIR'!$E$18-'Ejercicio 3 - TIR'!$C$18)*('Ejercicio 3 - TIR'!$E$18-'Ejercicio 3 - TIR'!$D$18)*(1-H912)))</f>
        <v>44041.6606084302</v>
      </c>
      <c r="J912" s="17">
        <f ca="1" t="shared" si="6791"/>
        <v>0.392029287205389</v>
      </c>
      <c r="K912" s="18">
        <f ca="1">IF(J912&lt;=('Ejercicio 3 - TIR'!$D$18-'Ejercicio 3 - TIR'!$C$18)/('Ejercicio 3 - TIR'!$E$18-'Ejercicio 3 - TIR'!$C$18),'Ejercicio 3 - TIR'!$C$18+SQRT(('Ejercicio 3 - TIR'!$E$18-'Ejercicio 3 - TIR'!$C$18)*('Ejercicio 3 - TIR'!$D$18-'Ejercicio 3 - TIR'!$C$18)*J912),'Ejercicio 3 - TIR'!$E$18-SQRT(('Ejercicio 3 - TIR'!$E$18-'Ejercicio 3 - TIR'!$C$18)*('Ejercicio 3 - TIR'!$E$18-'Ejercicio 3 - TIR'!$D$18)*(1-J912)))</f>
        <v>37668.4022508479</v>
      </c>
      <c r="L912" s="17">
        <f ca="1" t="shared" si="6791"/>
        <v>0.390404271349991</v>
      </c>
      <c r="M912" s="18">
        <f ca="1">IF(L912&lt;=('Ejercicio 3 - TIR'!$D$18-'Ejercicio 3 - TIR'!$C$18)/('Ejercicio 3 - TIR'!$E$18-'Ejercicio 3 - TIR'!$C$18),'Ejercicio 3 - TIR'!$C$18+SQRT(('Ejercicio 3 - TIR'!$E$18-'Ejercicio 3 - TIR'!$C$18)*('Ejercicio 3 - TIR'!$D$18-'Ejercicio 3 - TIR'!$C$18)*L912),'Ejercicio 3 - TIR'!$E$18-SQRT(('Ejercicio 3 - TIR'!$E$18-'Ejercicio 3 - TIR'!$C$18)*('Ejercicio 3 - TIR'!$E$18-'Ejercicio 3 - TIR'!$D$18)*(1-L912)))</f>
        <v>37652.4924503392</v>
      </c>
      <c r="N912" s="17">
        <f ca="1" t="shared" ref="N912:R912" si="6792">RAND()</f>
        <v>0.383308007418979</v>
      </c>
      <c r="O912" s="18">
        <f ca="1">IF(N912&lt;=('Ejercicio 3 - TIR'!$D$18-'Ejercicio 3 - TIR'!$C$18)/('Ejercicio 3 - TIR'!$E$18-'Ejercicio 3 - TIR'!$C$18),'Ejercicio 3 - TIR'!$C$18+SQRT(('Ejercicio 3 - TIR'!$E$18-'Ejercicio 3 - TIR'!$C$18)*('Ejercicio 3 - TIR'!$D$18-'Ejercicio 3 - TIR'!$C$18)*N912),'Ejercicio 3 - TIR'!$E$18-SQRT(('Ejercicio 3 - TIR'!$E$18-'Ejercicio 3 - TIR'!$C$18)*('Ejercicio 3 - TIR'!$E$18-'Ejercicio 3 - TIR'!$D$18)*(1-N912)))</f>
        <v>37582.6249487131</v>
      </c>
      <c r="P912" s="17">
        <f ca="1" t="shared" si="6792"/>
        <v>0.198341627925302</v>
      </c>
      <c r="Q912" s="19">
        <f ca="1">IF(P912&lt;=('Ejercicio 3 - TIR'!$D$22-'Ejercicio 3 - TIR'!$C$22)/('Ejercicio 3 - TIR'!$E$22-'Ejercicio 3 - TIR'!$C$22),'Ejercicio 3 - TIR'!$C$22+SQRT(('Ejercicio 3 - TIR'!$E$22-'Ejercicio 3 - TIR'!$C$22)*('Ejercicio 3 - TIR'!$D$22-'Ejercicio 3 - TIR'!$C$22)*P912),'Ejercicio 3 - TIR'!$E$22-SQRT(('Ejercicio 3 - TIR'!$E$22-'Ejercicio 3 - TIR'!$C$22)*('Ejercicio 3 - TIR'!$E$22-'Ejercicio 3 - TIR'!$D$22)*(1-P912)))</f>
        <v>0.138894838720284</v>
      </c>
      <c r="R912" s="17">
        <f ca="1" t="shared" si="6792"/>
        <v>0.0773120738203223</v>
      </c>
      <c r="S912" s="19">
        <f ca="1">IF(R912&lt;=('Ejercicio 3 - TIR'!$D$23-'Ejercicio 3 - TIR'!$C$23)/('Ejercicio 3 - TIR'!$E$23-'Ejercicio 3 - TIR'!$C$23),'Ejercicio 3 - TIR'!$C$23+SQRT(('Ejercicio 3 - TIR'!$E$23-'Ejercicio 3 - TIR'!$C$23)*('Ejercicio 3 - TIR'!$D$23-'Ejercicio 3 - TIR'!$C$23)*R912),'Ejercicio 3 - TIR'!$E$23-SQRT(('Ejercicio 3 - TIR'!$E$23-'Ejercicio 3 - TIR'!$C$23)*('Ejercicio 3 - TIR'!$E$23-'Ejercicio 3 - TIR'!$D$23)*(1-R912)))</f>
        <v>0.131796683130295</v>
      </c>
      <c r="T912" s="17">
        <f ca="1" t="shared" ref="T912:X912" si="6793">RAND()</f>
        <v>0.591982879055871</v>
      </c>
      <c r="U912" s="19">
        <f ca="1">IF(T912&lt;=('Ejercicio 3 - TIR'!$D$24-'Ejercicio 3 - TIR'!$C$24)/('Ejercicio 3 - TIR'!$E$24-'Ejercicio 3 - TIR'!$C$24),'Ejercicio 3 - TIR'!$C$24+SQRT(('Ejercicio 3 - TIR'!$E$24-'Ejercicio 3 - TIR'!$C$24)*('Ejercicio 3 - TIR'!$D$24-'Ejercicio 3 - TIR'!$C$24)*T912),'Ejercicio 3 - TIR'!$E$24-SQRT(('Ejercicio 3 - TIR'!$E$24-'Ejercicio 3 - TIR'!$C$24)*('Ejercicio 3 - TIR'!$E$24-'Ejercicio 3 - TIR'!$D$24)*(1-T912)))</f>
        <v>0.186199882564648</v>
      </c>
      <c r="V912" s="17">
        <f ca="1" t="shared" si="6793"/>
        <v>0.307244240061483</v>
      </c>
      <c r="W912" s="19">
        <f ca="1">IF(V912&lt;=('Ejercicio 3 - TIR'!$D$25-'Ejercicio 3 - TIR'!$C$25)/('Ejercicio 3 - TIR'!$E$25-'Ejercicio 3 - TIR'!$C$25),'Ejercicio 3 - TIR'!$C$25+SQRT(('Ejercicio 3 - TIR'!$E$25-'Ejercicio 3 - TIR'!$C$25)*('Ejercicio 3 - TIR'!$D$25-'Ejercicio 3 - TIR'!$C$25)*V912),'Ejercicio 3 - TIR'!$E$25-SQRT(('Ejercicio 3 - TIR'!$E$25-'Ejercicio 3 - TIR'!$C$25)*('Ejercicio 3 - TIR'!$E$25-'Ejercicio 3 - TIR'!$D$25)*(1-V912)))</f>
        <v>0.200759313979344</v>
      </c>
      <c r="X912" s="17">
        <f ca="1" t="shared" si="6793"/>
        <v>0.580129398116197</v>
      </c>
      <c r="Y912" s="19">
        <f ca="1">IF(X912&lt;=('Ejercicio 3 - TIR'!$D$26-'Ejercicio 3 - TIR'!$C$26)/('Ejercicio 3 - TIR'!$E$26-'Ejercicio 3 - TIR'!$C$26),'Ejercicio 3 - TIR'!$C$26+SQRT(('Ejercicio 3 - TIR'!$E$26-'Ejercicio 3 - TIR'!$C$26)*('Ejercicio 3 - TIR'!$D$26-'Ejercicio 3 - TIR'!$C$26)*X912),'Ejercicio 3 - TIR'!$E$26-SQRT(('Ejercicio 3 - TIR'!$E$26-'Ejercicio 3 - TIR'!$C$26)*('Ejercicio 3 - TIR'!$E$26-'Ejercicio 3 - TIR'!$D$26)*(1-X912)))</f>
        <v>0.232383813149597</v>
      </c>
      <c r="Z912" s="17">
        <f ca="1" t="shared" si="6668"/>
        <v>1.13889483872028</v>
      </c>
      <c r="AA912" s="17">
        <f ca="1" t="shared" si="6669"/>
        <v>1.28899740089783</v>
      </c>
      <c r="AB912" s="17">
        <f ca="1" t="shared" si="6670"/>
        <v>1.52900856557114</v>
      </c>
      <c r="AC912" s="17">
        <f ca="1" t="shared" si="6671"/>
        <v>1.83597127626375</v>
      </c>
      <c r="AD912" s="17">
        <f ca="1" t="shared" si="6672"/>
        <v>2.26262128227505</v>
      </c>
      <c r="AE912" s="16">
        <f ca="1" t="shared" si="6673"/>
        <v>4755.77300365671</v>
      </c>
      <c r="AF912" s="16">
        <f ca="1" t="shared" si="6674"/>
        <v>5382.56811125927</v>
      </c>
      <c r="AG912" s="16">
        <f ca="1" t="shared" si="6675"/>
        <v>6384.80166147196</v>
      </c>
      <c r="AH912" s="16">
        <f ca="1" t="shared" si="6676"/>
        <v>7666.61006292325</v>
      </c>
      <c r="AI912" s="16">
        <f ca="1" t="shared" si="6677"/>
        <v>9448.20614327643</v>
      </c>
      <c r="AJ912" s="18">
        <f ca="1" t="shared" si="6678"/>
        <v>42420.2325503224</v>
      </c>
      <c r="AK912" s="18">
        <f ca="1" t="shared" si="6679"/>
        <v>56769.5860554908</v>
      </c>
      <c r="AL912" s="18">
        <f ca="1" t="shared" si="6680"/>
        <v>57595.3096929257</v>
      </c>
      <c r="AM912" s="18">
        <f ca="1" t="shared" si="6681"/>
        <v>69128.8946185603</v>
      </c>
      <c r="AN912" s="18">
        <f ca="1" t="shared" si="6682"/>
        <v>85035.2470527195</v>
      </c>
      <c r="AO912" s="18">
        <f ca="1">C912/'Ejercicio 3 - TIR'!$D$7</f>
        <v>15858.1351090047</v>
      </c>
      <c r="AP912" s="18">
        <f ca="1" t="shared" si="6683"/>
        <v>26562.0974413177</v>
      </c>
      <c r="AQ912" s="18">
        <f ca="1" t="shared" si="6684"/>
        <v>40911.4509464861</v>
      </c>
      <c r="AR912" s="18">
        <f ca="1" t="shared" si="6685"/>
        <v>41737.174583921</v>
      </c>
      <c r="AS912" s="18">
        <f ca="1" t="shared" si="6686"/>
        <v>53270.7595095556</v>
      </c>
      <c r="AT912" s="18">
        <f ca="1" t="shared" si="6687"/>
        <v>69177.1119437148</v>
      </c>
      <c r="AU912" s="18">
        <f ca="1">AP912*'Ejercicio 3 - TIR'!$D$5</f>
        <v>13281.0487206589</v>
      </c>
      <c r="AV912" s="18">
        <f ca="1">AQ912*'Ejercicio 3 - TIR'!$D$5</f>
        <v>20455.7254732431</v>
      </c>
      <c r="AW912" s="18">
        <f ca="1">AR912*'Ejercicio 3 - TIR'!$D$5</f>
        <v>20868.5872919605</v>
      </c>
      <c r="AX912" s="18">
        <f ca="1">AS912*'Ejercicio 3 - TIR'!$D$5</f>
        <v>26635.3797547778</v>
      </c>
      <c r="AY912" s="18">
        <f ca="1">AT912*'Ejercicio 3 - TIR'!$D$5</f>
        <v>34588.5559718574</v>
      </c>
      <c r="AZ912" s="18">
        <f ca="1" t="shared" ref="AZ912:BD912" si="6794">AJ912-AU912-AE912</f>
        <v>24383.4108260068</v>
      </c>
      <c r="BA912" s="18">
        <f ca="1" t="shared" si="6794"/>
        <v>30931.2924709885</v>
      </c>
      <c r="BB912" s="18">
        <f ca="1" t="shared" si="6794"/>
        <v>30341.9207394932</v>
      </c>
      <c r="BC912" s="18">
        <f ca="1" t="shared" si="6794"/>
        <v>34826.9048008593</v>
      </c>
      <c r="BD912" s="18">
        <f ca="1" t="shared" si="6794"/>
        <v>40998.4849375857</v>
      </c>
      <c r="BE912" s="18">
        <f ca="1" t="shared" ref="BE912:BI912" si="6795">AZ912/Z912</f>
        <v>21409.712290386</v>
      </c>
      <c r="BF912" s="18">
        <f ca="1" t="shared" si="6795"/>
        <v>23996.3963072725</v>
      </c>
      <c r="BG912" s="18">
        <f ca="1" t="shared" si="6795"/>
        <v>19844.179700955</v>
      </c>
      <c r="BH912" s="18">
        <f ca="1" t="shared" si="6795"/>
        <v>18969.1991651051</v>
      </c>
      <c r="BI912" s="18">
        <f ca="1" t="shared" si="6795"/>
        <v>18119.9059952101</v>
      </c>
      <c r="BJ912" s="18">
        <f ca="1" t="shared" si="6690"/>
        <v>77472.3763019954</v>
      </c>
      <c r="BK912" s="18">
        <f ca="1" t="shared" si="6691"/>
        <v>35880.9539948271</v>
      </c>
      <c r="BL912" s="18">
        <f ca="1" t="shared" si="6692"/>
        <v>113353.330296823</v>
      </c>
      <c r="BM912" s="18">
        <f ca="1">BK912*'Ejercicio 3 - TIR'!$D$5</f>
        <v>17940.4769974136</v>
      </c>
      <c r="BN912" s="18">
        <f ca="1" t="shared" si="6693"/>
        <v>95412.853299409</v>
      </c>
      <c r="BO912" s="18">
        <f ca="1" t="shared" si="6694"/>
        <v>42169.1663765631</v>
      </c>
      <c r="BP912" s="18">
        <f ca="1" t="shared" si="6695"/>
        <v>-113530.774367084</v>
      </c>
      <c r="BQ912" s="18">
        <f ca="1" t="shared" ref="BQ912:BT912" si="6796">BE912</f>
        <v>21409.712290386</v>
      </c>
      <c r="BR912" s="18">
        <f ca="1" t="shared" si="6796"/>
        <v>23996.3963072725</v>
      </c>
      <c r="BS912" s="18">
        <f ca="1" t="shared" si="6796"/>
        <v>19844.179700955</v>
      </c>
      <c r="BT912" s="18">
        <f ca="1" t="shared" si="6796"/>
        <v>18969.1991651051</v>
      </c>
      <c r="BU912" s="18">
        <f ca="1" t="shared" si="6697"/>
        <v>60289.0723717732</v>
      </c>
      <c r="BV912" s="20">
        <f ca="1" t="shared" si="6698"/>
        <v>7.3073717114396</v>
      </c>
    </row>
    <row r="913" ht="15" customHeight="1" spans="1:74">
      <c r="A913" s="16">
        <v>912</v>
      </c>
      <c r="B913" s="17">
        <f ca="1" t="shared" ref="B913:F913" si="6797">RAND()</f>
        <v>0.169548927601078</v>
      </c>
      <c r="C913" s="18">
        <f ca="1">IF(B913&lt;=('Ejercicio 3 - TIR'!$D$13-'Ejercicio 3 - TIR'!$C$13)/('Ejercicio 3 - TIR'!$E$13-'Ejercicio 3 - TIR'!$C$13),'Ejercicio 3 - TIR'!$C$13+SQRT(('Ejercicio 3 - TIR'!$E$13-'Ejercicio 3 - TIR'!$C$13)*('Ejercicio 3 - TIR'!$D$13-'Ejercicio 3 - TIR'!$C$13)*B913),'Ejercicio 3 - TIR'!$E$13-SQRT(('Ejercicio 3 - TIR'!$E$13-'Ejercicio 3 - TIR'!$C$13)*('Ejercicio 3 - TIR'!$E$13-'Ejercicio 3 - TIR'!$D$13)*(1-B913)))</f>
        <v>68235.263871937</v>
      </c>
      <c r="D913" s="17">
        <f ca="1" t="shared" si="6797"/>
        <v>0.116782313252679</v>
      </c>
      <c r="E913" s="18">
        <f ca="1">IF(D913&lt;=('Ejercicio 3 - TIR'!$D$14-'Ejercicio 3 - TIR'!$C$14)/('Ejercicio 3 - TIR'!$E$14-'Ejercicio 3 - TIR'!$C$14),'Ejercicio 3 - TIR'!$C$14+SQRT(('Ejercicio 3 - TIR'!$E$14-'Ejercicio 3 - TIR'!$C$14)*('Ejercicio 3 - TIR'!$D$14-'Ejercicio 3 - TIR'!$C$14)*D913),'Ejercicio 3 - TIR'!$E$14-SQRT(('Ejercicio 3 - TIR'!$E$14-'Ejercicio 3 - TIR'!$C$14)*('Ejercicio 3 - TIR'!$E$14-'Ejercicio 3 - TIR'!$D$14)*(1-D913)))</f>
        <v>27959.5056164756</v>
      </c>
      <c r="F913" s="17">
        <f ca="1" t="shared" si="6797"/>
        <v>0.164449375220771</v>
      </c>
      <c r="G913" s="18">
        <f ca="1">IF(F913&lt;=('Ejercicio 3 - TIR'!$D$18-'Ejercicio 3 - TIR'!$C$18)/('Ejercicio 3 - TIR'!$E$18-'Ejercicio 3 - TIR'!$C$18),'Ejercicio 3 - TIR'!$C$18+SQRT(('Ejercicio 3 - TIR'!$E$18-'Ejercicio 3 - TIR'!$C$18)*('Ejercicio 3 - TIR'!$D$18-'Ejercicio 3 - TIR'!$C$18)*F913),'Ejercicio 3 - TIR'!$E$18-SQRT(('Ejercicio 3 - TIR'!$E$18-'Ejercicio 3 - TIR'!$C$18)*('Ejercicio 3 - TIR'!$E$18-'Ejercicio 3 - TIR'!$D$18)*(1-F913)))</f>
        <v>34966.6292677344</v>
      </c>
      <c r="H913" s="17">
        <f ca="1" t="shared" ref="H913:L913" si="6798">RAND()</f>
        <v>0.247762523647284</v>
      </c>
      <c r="I913" s="18">
        <f ca="1">IF(H913&lt;=('Ejercicio 3 - TIR'!$D$18-'Ejercicio 3 - TIR'!$C$18)/('Ejercicio 3 - TIR'!$E$18-'Ejercicio 3 - TIR'!$C$18),'Ejercicio 3 - TIR'!$C$18+SQRT(('Ejercicio 3 - TIR'!$E$18-'Ejercicio 3 - TIR'!$C$18)*('Ejercicio 3 - TIR'!$D$18-'Ejercicio 3 - TIR'!$C$18)*H913),'Ejercicio 3 - TIR'!$E$18-SQRT(('Ejercicio 3 - TIR'!$E$18-'Ejercicio 3 - TIR'!$C$18)*('Ejercicio 3 - TIR'!$E$18-'Ejercicio 3 - TIR'!$D$18)*(1-H913)))</f>
        <v>36096.2593897482</v>
      </c>
      <c r="J913" s="17">
        <f ca="1" t="shared" si="6798"/>
        <v>0.858699998460069</v>
      </c>
      <c r="K913" s="18">
        <f ca="1">IF(J913&lt;=('Ejercicio 3 - TIR'!$D$18-'Ejercicio 3 - TIR'!$C$18)/('Ejercicio 3 - TIR'!$E$18-'Ejercicio 3 - TIR'!$C$18),'Ejercicio 3 - TIR'!$C$18+SQRT(('Ejercicio 3 - TIR'!$E$18-'Ejercicio 3 - TIR'!$C$18)*('Ejercicio 3 - TIR'!$D$18-'Ejercicio 3 - TIR'!$C$18)*J913),'Ejercicio 3 - TIR'!$E$18-SQRT(('Ejercicio 3 - TIR'!$E$18-'Ejercicio 3 - TIR'!$C$18)*('Ejercicio 3 - TIR'!$E$18-'Ejercicio 3 - TIR'!$D$18)*(1-J913)))</f>
        <v>41744.6198201293</v>
      </c>
      <c r="L913" s="17">
        <f ca="1" t="shared" si="6798"/>
        <v>0.752817068720426</v>
      </c>
      <c r="M913" s="18">
        <f ca="1">IF(L913&lt;=('Ejercicio 3 - TIR'!$D$18-'Ejercicio 3 - TIR'!$C$18)/('Ejercicio 3 - TIR'!$E$18-'Ejercicio 3 - TIR'!$C$18),'Ejercicio 3 - TIR'!$C$18+SQRT(('Ejercicio 3 - TIR'!$E$18-'Ejercicio 3 - TIR'!$C$18)*('Ejercicio 3 - TIR'!$D$18-'Ejercicio 3 - TIR'!$C$18)*L913),'Ejercicio 3 - TIR'!$E$18-SQRT(('Ejercicio 3 - TIR'!$E$18-'Ejercicio 3 - TIR'!$C$18)*('Ejercicio 3 - TIR'!$E$18-'Ejercicio 3 - TIR'!$D$18)*(1-L913)))</f>
        <v>40694.3386285069</v>
      </c>
      <c r="N913" s="17">
        <f ca="1" t="shared" ref="N913:R913" si="6799">RAND()</f>
        <v>0.863616302193557</v>
      </c>
      <c r="O913" s="18">
        <f ca="1">IF(N913&lt;=('Ejercicio 3 - TIR'!$D$18-'Ejercicio 3 - TIR'!$C$18)/('Ejercicio 3 - TIR'!$E$18-'Ejercicio 3 - TIR'!$C$18),'Ejercicio 3 - TIR'!$C$18+SQRT(('Ejercicio 3 - TIR'!$E$18-'Ejercicio 3 - TIR'!$C$18)*('Ejercicio 3 - TIR'!$D$18-'Ejercicio 3 - TIR'!$C$18)*N913),'Ejercicio 3 - TIR'!$E$18-SQRT(('Ejercicio 3 - TIR'!$E$18-'Ejercicio 3 - TIR'!$C$18)*('Ejercicio 3 - TIR'!$E$18-'Ejercicio 3 - TIR'!$D$18)*(1-N913)))</f>
        <v>41801.7540220485</v>
      </c>
      <c r="P913" s="17">
        <f ca="1" t="shared" si="6799"/>
        <v>0.859166862884041</v>
      </c>
      <c r="Q913" s="19">
        <f ca="1">IF(P913&lt;=('Ejercicio 3 - TIR'!$D$22-'Ejercicio 3 - TIR'!$C$22)/('Ejercicio 3 - TIR'!$E$22-'Ejercicio 3 - TIR'!$C$22),'Ejercicio 3 - TIR'!$C$22+SQRT(('Ejercicio 3 - TIR'!$E$22-'Ejercicio 3 - TIR'!$C$22)*('Ejercicio 3 - TIR'!$D$22-'Ejercicio 3 - TIR'!$C$22)*P913),'Ejercicio 3 - TIR'!$E$22-SQRT(('Ejercicio 3 - TIR'!$E$22-'Ejercicio 3 - TIR'!$C$22)*('Ejercicio 3 - TIR'!$E$22-'Ejercicio 3 - TIR'!$D$22)*(1-P913)))</f>
        <v>0.164078327763431</v>
      </c>
      <c r="R913" s="17">
        <f ca="1" t="shared" si="6799"/>
        <v>0.0291298088116922</v>
      </c>
      <c r="S913" s="19">
        <f ca="1">IF(R913&lt;=('Ejercicio 3 - TIR'!$D$23-'Ejercicio 3 - TIR'!$C$23)/('Ejercicio 3 - TIR'!$E$23-'Ejercicio 3 - TIR'!$C$23),'Ejercicio 3 - TIR'!$C$23+SQRT(('Ejercicio 3 - TIR'!$E$23-'Ejercicio 3 - TIR'!$C$23)*('Ejercicio 3 - TIR'!$D$23-'Ejercicio 3 - TIR'!$C$23)*R913),'Ejercicio 3 - TIR'!$E$23-SQRT(('Ejercicio 3 - TIR'!$E$23-'Ejercicio 3 - TIR'!$C$23)*('Ejercicio 3 - TIR'!$E$23-'Ejercicio 3 - TIR'!$D$23)*(1-R913)))</f>
        <v>0.127241108745285</v>
      </c>
      <c r="T913" s="17">
        <f ca="1" t="shared" ref="T913:X913" si="6800">RAND()</f>
        <v>0.476253099813717</v>
      </c>
      <c r="U913" s="19">
        <f ca="1">IF(T913&lt;=('Ejercicio 3 - TIR'!$D$24-'Ejercicio 3 - TIR'!$C$24)/('Ejercicio 3 - TIR'!$E$24-'Ejercicio 3 - TIR'!$C$24),'Ejercicio 3 - TIR'!$C$24+SQRT(('Ejercicio 3 - TIR'!$E$24-'Ejercicio 3 - TIR'!$C$24)*('Ejercicio 3 - TIR'!$D$24-'Ejercicio 3 - TIR'!$C$24)*T913),'Ejercicio 3 - TIR'!$E$24-SQRT(('Ejercicio 3 - TIR'!$E$24-'Ejercicio 3 - TIR'!$C$24)*('Ejercicio 3 - TIR'!$E$24-'Ejercicio 3 - TIR'!$D$24)*(1-T913)))</f>
        <v>0.181705205046618</v>
      </c>
      <c r="V913" s="17">
        <f ca="1" t="shared" si="6800"/>
        <v>0.7238405997417</v>
      </c>
      <c r="W913" s="19">
        <f ca="1">IF(V913&lt;=('Ejercicio 3 - TIR'!$D$25-'Ejercicio 3 - TIR'!$C$25)/('Ejercicio 3 - TIR'!$E$25-'Ejercicio 3 - TIR'!$C$25),'Ejercicio 3 - TIR'!$C$25+SQRT(('Ejercicio 3 - TIR'!$E$25-'Ejercicio 3 - TIR'!$C$25)*('Ejercicio 3 - TIR'!$D$25-'Ejercicio 3 - TIR'!$C$25)*V913),'Ejercicio 3 - TIR'!$E$25-SQRT(('Ejercicio 3 - TIR'!$E$25-'Ejercicio 3 - TIR'!$C$25)*('Ejercicio 3 - TIR'!$E$25-'Ejercicio 3 - TIR'!$D$25)*(1-V913)))</f>
        <v>0.21891048567597</v>
      </c>
      <c r="X913" s="17">
        <f ca="1" t="shared" si="6800"/>
        <v>0.320175588212011</v>
      </c>
      <c r="Y913" s="19">
        <f ca="1">IF(X913&lt;=('Ejercicio 3 - TIR'!$D$26-'Ejercicio 3 - TIR'!$C$26)/('Ejercicio 3 - TIR'!$E$26-'Ejercicio 3 - TIR'!$C$26),'Ejercicio 3 - TIR'!$C$26+SQRT(('Ejercicio 3 - TIR'!$E$26-'Ejercicio 3 - TIR'!$C$26)*('Ejercicio 3 - TIR'!$D$26-'Ejercicio 3 - TIR'!$C$26)*X913),'Ejercicio 3 - TIR'!$E$26-SQRT(('Ejercicio 3 - TIR'!$E$26-'Ejercicio 3 - TIR'!$C$26)*('Ejercicio 3 - TIR'!$E$26-'Ejercicio 3 - TIR'!$D$26)*(1-X913)))</f>
        <v>0.219401940211021</v>
      </c>
      <c r="Z913" s="17">
        <f ca="1" t="shared" si="6668"/>
        <v>1.16407832776343</v>
      </c>
      <c r="AA913" s="17">
        <f ca="1" t="shared" si="6669"/>
        <v>1.31219694485441</v>
      </c>
      <c r="AB913" s="17">
        <f ca="1" t="shared" si="6670"/>
        <v>1.55062995978072</v>
      </c>
      <c r="AC913" s="17">
        <f ca="1" t="shared" si="6671"/>
        <v>1.89007911738003</v>
      </c>
      <c r="AD913" s="17">
        <f ca="1" t="shared" si="6672"/>
        <v>2.30476614288554</v>
      </c>
      <c r="AE913" s="16">
        <f ca="1" t="shared" si="6673"/>
        <v>4587.54892664359</v>
      </c>
      <c r="AF913" s="16">
        <f ca="1" t="shared" si="6674"/>
        <v>5171.27373849296</v>
      </c>
      <c r="AG913" s="16">
        <f ca="1" t="shared" si="6675"/>
        <v>6110.92109349801</v>
      </c>
      <c r="AH913" s="16">
        <f ca="1" t="shared" si="6676"/>
        <v>7448.66579800319</v>
      </c>
      <c r="AI913" s="16">
        <f ca="1" t="shared" si="6677"/>
        <v>9082.91752606856</v>
      </c>
      <c r="AJ913" s="18">
        <f ca="1" t="shared" si="6678"/>
        <v>40703.8953255081</v>
      </c>
      <c r="AK913" s="18">
        <f ca="1" t="shared" si="6679"/>
        <v>47365.4012918998</v>
      </c>
      <c r="AL913" s="18">
        <f ca="1" t="shared" si="6680"/>
        <v>64730.4581527487</v>
      </c>
      <c r="AM913" s="18">
        <f ca="1" t="shared" si="6681"/>
        <v>76915.5196373324</v>
      </c>
      <c r="AN913" s="18">
        <f ca="1" t="shared" si="6682"/>
        <v>96343.2673832469</v>
      </c>
      <c r="AO913" s="18">
        <f ca="1">C913/'Ejercicio 3 - TIR'!$D$7</f>
        <v>13647.0527743874</v>
      </c>
      <c r="AP913" s="18">
        <f ca="1" t="shared" si="6683"/>
        <v>27056.8425511207</v>
      </c>
      <c r="AQ913" s="18">
        <f ca="1" t="shared" si="6684"/>
        <v>33718.3485175124</v>
      </c>
      <c r="AR913" s="18">
        <f ca="1" t="shared" si="6685"/>
        <v>51083.4053783613</v>
      </c>
      <c r="AS913" s="18">
        <f ca="1" t="shared" si="6686"/>
        <v>63268.466862945</v>
      </c>
      <c r="AT913" s="18">
        <f ca="1" t="shared" si="6687"/>
        <v>82696.2146088595</v>
      </c>
      <c r="AU913" s="18">
        <f ca="1">AP913*'Ejercicio 3 - TIR'!$D$5</f>
        <v>13528.4212755603</v>
      </c>
      <c r="AV913" s="18">
        <f ca="1">AQ913*'Ejercicio 3 - TIR'!$D$5</f>
        <v>16859.1742587562</v>
      </c>
      <c r="AW913" s="18">
        <f ca="1">AR913*'Ejercicio 3 - TIR'!$D$5</f>
        <v>25541.7026891807</v>
      </c>
      <c r="AX913" s="18">
        <f ca="1">AS913*'Ejercicio 3 - TIR'!$D$5</f>
        <v>31634.2334314725</v>
      </c>
      <c r="AY913" s="18">
        <f ca="1">AT913*'Ejercicio 3 - TIR'!$D$5</f>
        <v>41348.1073044297</v>
      </c>
      <c r="AZ913" s="18">
        <f ca="1" t="shared" ref="AZ913:BD913" si="6801">AJ913-AU913-AE913</f>
        <v>22587.9251233042</v>
      </c>
      <c r="BA913" s="18">
        <f ca="1" t="shared" si="6801"/>
        <v>25334.9532946506</v>
      </c>
      <c r="BB913" s="18">
        <f ca="1" t="shared" si="6801"/>
        <v>33077.83437007</v>
      </c>
      <c r="BC913" s="18">
        <f ca="1" t="shared" si="6801"/>
        <v>37832.6204078567</v>
      </c>
      <c r="BD913" s="18">
        <f ca="1" t="shared" si="6801"/>
        <v>45912.2425527486</v>
      </c>
      <c r="BE913" s="18">
        <f ca="1" t="shared" ref="BE913:BI913" si="6802">AZ913/Z913</f>
        <v>19404.1282142095</v>
      </c>
      <c r="BF913" s="18">
        <f ca="1" t="shared" si="6802"/>
        <v>19307.2795924408</v>
      </c>
      <c r="BG913" s="18">
        <f ca="1" t="shared" si="6802"/>
        <v>21331.8684844369</v>
      </c>
      <c r="BH913" s="18">
        <f ca="1" t="shared" si="6802"/>
        <v>20016.4215666798</v>
      </c>
      <c r="BI913" s="18">
        <f ca="1" t="shared" si="6802"/>
        <v>19920.564476562</v>
      </c>
      <c r="BJ913" s="18">
        <f ca="1" t="shared" si="6690"/>
        <v>64440.1219166713</v>
      </c>
      <c r="BK913" s="18">
        <f ca="1" t="shared" si="6691"/>
        <v>31453.2651845803</v>
      </c>
      <c r="BL913" s="18">
        <f ca="1" t="shared" si="6692"/>
        <v>95893.3871012516</v>
      </c>
      <c r="BM913" s="18">
        <f ca="1">BK913*'Ejercicio 3 - TIR'!$D$5</f>
        <v>15726.6325922902</v>
      </c>
      <c r="BN913" s="18">
        <f ca="1" t="shared" si="6693"/>
        <v>80166.7545089614</v>
      </c>
      <c r="BO913" s="18">
        <f ca="1" t="shared" si="6694"/>
        <v>34783.0320036693</v>
      </c>
      <c r="BP913" s="18">
        <f ca="1" t="shared" si="6695"/>
        <v>-96194.7694884127</v>
      </c>
      <c r="BQ913" s="18">
        <f ca="1" t="shared" ref="BQ913:BT913" si="6803">BE913</f>
        <v>19404.1282142095</v>
      </c>
      <c r="BR913" s="18">
        <f ca="1" t="shared" si="6803"/>
        <v>19307.2795924408</v>
      </c>
      <c r="BS913" s="18">
        <f ca="1" t="shared" si="6803"/>
        <v>21331.8684844369</v>
      </c>
      <c r="BT913" s="18">
        <f ca="1" t="shared" si="6803"/>
        <v>20016.4215666798</v>
      </c>
      <c r="BU913" s="18">
        <f ca="1" t="shared" si="6697"/>
        <v>54703.5964802313</v>
      </c>
      <c r="BV913" s="20">
        <f ca="1" t="shared" si="6698"/>
        <v>10.3673300038584</v>
      </c>
    </row>
    <row r="914" ht="15" customHeight="1" spans="1:74">
      <c r="A914" s="16">
        <v>913</v>
      </c>
      <c r="B914" s="17">
        <f ca="1" t="shared" ref="B914:F914" si="6804">RAND()</f>
        <v>0.24894788784008</v>
      </c>
      <c r="C914" s="18">
        <f ca="1">IF(B914&lt;=('Ejercicio 3 - TIR'!$D$13-'Ejercicio 3 - TIR'!$C$13)/('Ejercicio 3 - TIR'!$E$13-'Ejercicio 3 - TIR'!$C$13),'Ejercicio 3 - TIR'!$C$13+SQRT(('Ejercicio 3 - TIR'!$E$13-'Ejercicio 3 - TIR'!$C$13)*('Ejercicio 3 - TIR'!$D$13-'Ejercicio 3 - TIR'!$C$13)*B914),'Ejercicio 3 - TIR'!$E$13-SQRT(('Ejercicio 3 - TIR'!$E$13-'Ejercicio 3 - TIR'!$C$13)*('Ejercicio 3 - TIR'!$E$13-'Ejercicio 3 - TIR'!$D$13)*(1-B914)))</f>
        <v>69978.9355712938</v>
      </c>
      <c r="D914" s="17">
        <f ca="1" t="shared" si="6804"/>
        <v>0.323839674338829</v>
      </c>
      <c r="E914" s="18">
        <f ca="1">IF(D914&lt;=('Ejercicio 3 - TIR'!$D$14-'Ejercicio 3 - TIR'!$C$14)/('Ejercicio 3 - TIR'!$E$14-'Ejercicio 3 - TIR'!$C$14),'Ejercicio 3 - TIR'!$C$14+SQRT(('Ejercicio 3 - TIR'!$E$14-'Ejercicio 3 - TIR'!$C$14)*('Ejercicio 3 - TIR'!$D$14-'Ejercicio 3 - TIR'!$C$14)*D914),'Ejercicio 3 - TIR'!$E$14-SQRT(('Ejercicio 3 - TIR'!$E$14-'Ejercicio 3 - TIR'!$C$14)*('Ejercicio 3 - TIR'!$E$14-'Ejercicio 3 - TIR'!$D$14)*(1-D914)))</f>
        <v>29928.2832280026</v>
      </c>
      <c r="F914" s="17">
        <f ca="1" t="shared" si="6804"/>
        <v>0.600210001984488</v>
      </c>
      <c r="G914" s="18">
        <f ca="1">IF(F914&lt;=('Ejercicio 3 - TIR'!$D$18-'Ejercicio 3 - TIR'!$C$18)/('Ejercicio 3 - TIR'!$E$18-'Ejercicio 3 - TIR'!$C$18),'Ejercicio 3 - TIR'!$C$18+SQRT(('Ejercicio 3 - TIR'!$E$18-'Ejercicio 3 - TIR'!$C$18)*('Ejercicio 3 - TIR'!$D$18-'Ejercicio 3 - TIR'!$C$18)*F914),'Ejercicio 3 - TIR'!$E$18-SQRT(('Ejercicio 3 - TIR'!$E$18-'Ejercicio 3 - TIR'!$C$18)*('Ejercicio 3 - TIR'!$E$18-'Ejercicio 3 - TIR'!$D$18)*(1-F914)))</f>
        <v>39488.493046721</v>
      </c>
      <c r="H914" s="17">
        <f ca="1" t="shared" ref="H914:L914" si="6805">RAND()</f>
        <v>0.683646708730821</v>
      </c>
      <c r="I914" s="18">
        <f ca="1">IF(H914&lt;=('Ejercicio 3 - TIR'!$D$18-'Ejercicio 3 - TIR'!$C$18)/('Ejercicio 3 - TIR'!$E$18-'Ejercicio 3 - TIR'!$C$18),'Ejercicio 3 - TIR'!$C$18+SQRT(('Ejercicio 3 - TIR'!$E$18-'Ejercicio 3 - TIR'!$C$18)*('Ejercicio 3 - TIR'!$D$18-'Ejercicio 3 - TIR'!$C$18)*H914),'Ejercicio 3 - TIR'!$E$18-SQRT(('Ejercicio 3 - TIR'!$E$18-'Ejercicio 3 - TIR'!$C$18)*('Ejercicio 3 - TIR'!$E$18-'Ejercicio 3 - TIR'!$D$18)*(1-H914)))</f>
        <v>40129.0147972727</v>
      </c>
      <c r="J914" s="17">
        <f ca="1" t="shared" si="6805"/>
        <v>0.24413437805247</v>
      </c>
      <c r="K914" s="18">
        <f ca="1">IF(J914&lt;=('Ejercicio 3 - TIR'!$D$18-'Ejercicio 3 - TIR'!$C$18)/('Ejercicio 3 - TIR'!$E$18-'Ejercicio 3 - TIR'!$C$18),'Ejercicio 3 - TIR'!$C$18+SQRT(('Ejercicio 3 - TIR'!$E$18-'Ejercicio 3 - TIR'!$C$18)*('Ejercicio 3 - TIR'!$D$18-'Ejercicio 3 - TIR'!$C$18)*J914),'Ejercicio 3 - TIR'!$E$18-SQRT(('Ejercicio 3 - TIR'!$E$18-'Ejercicio 3 - TIR'!$C$18)*('Ejercicio 3 - TIR'!$E$18-'Ejercicio 3 - TIR'!$D$18)*(1-J914)))</f>
        <v>36051.4590561178</v>
      </c>
      <c r="L914" s="17">
        <f ca="1" t="shared" si="6805"/>
        <v>0.377436454332962</v>
      </c>
      <c r="M914" s="18">
        <f ca="1">IF(L914&lt;=('Ejercicio 3 - TIR'!$D$18-'Ejercicio 3 - TIR'!$C$18)/('Ejercicio 3 - TIR'!$E$18-'Ejercicio 3 - TIR'!$C$18),'Ejercicio 3 - TIR'!$C$18+SQRT(('Ejercicio 3 - TIR'!$E$18-'Ejercicio 3 - TIR'!$C$18)*('Ejercicio 3 - TIR'!$D$18-'Ejercicio 3 - TIR'!$C$18)*L914),'Ejercicio 3 - TIR'!$E$18-SQRT(('Ejercicio 3 - TIR'!$E$18-'Ejercicio 3 - TIR'!$C$18)*('Ejercicio 3 - TIR'!$E$18-'Ejercicio 3 - TIR'!$D$18)*(1-L914)))</f>
        <v>37524.3250959767</v>
      </c>
      <c r="N914" s="17">
        <f ca="1" t="shared" ref="N914:R914" si="6806">RAND()</f>
        <v>0.656110589909278</v>
      </c>
      <c r="O914" s="18">
        <f ca="1">IF(N914&lt;=('Ejercicio 3 - TIR'!$D$18-'Ejercicio 3 - TIR'!$C$18)/('Ejercicio 3 - TIR'!$E$18-'Ejercicio 3 - TIR'!$C$18),'Ejercicio 3 - TIR'!$C$18+SQRT(('Ejercicio 3 - TIR'!$E$18-'Ejercicio 3 - TIR'!$C$18)*('Ejercicio 3 - TIR'!$D$18-'Ejercicio 3 - TIR'!$C$18)*N914),'Ejercicio 3 - TIR'!$E$18-SQRT(('Ejercicio 3 - TIR'!$E$18-'Ejercicio 3 - TIR'!$C$18)*('Ejercicio 3 - TIR'!$E$18-'Ejercicio 3 - TIR'!$D$18)*(1-N914)))</f>
        <v>39920.5135192888</v>
      </c>
      <c r="P914" s="17">
        <f ca="1" t="shared" si="6806"/>
        <v>0.567118746531278</v>
      </c>
      <c r="Q914" s="19">
        <f ca="1">IF(P914&lt;=('Ejercicio 3 - TIR'!$D$22-'Ejercicio 3 - TIR'!$C$22)/('Ejercicio 3 - TIR'!$E$22-'Ejercicio 3 - TIR'!$C$22),'Ejercicio 3 - TIR'!$C$22+SQRT(('Ejercicio 3 - TIR'!$E$22-'Ejercicio 3 - TIR'!$C$22)*('Ejercicio 3 - TIR'!$D$22-'Ejercicio 3 - TIR'!$C$22)*P914),'Ejercicio 3 - TIR'!$E$22-SQRT(('Ejercicio 3 - TIR'!$E$22-'Ejercicio 3 - TIR'!$C$22)*('Ejercicio 3 - TIR'!$E$22-'Ejercicio 3 - TIR'!$D$22)*(1-P914)))</f>
        <v>0.152086092064283</v>
      </c>
      <c r="R914" s="17">
        <f ca="1" t="shared" si="6806"/>
        <v>0.939025503490091</v>
      </c>
      <c r="S914" s="19">
        <f ca="1">IF(R914&lt;=('Ejercicio 3 - TIR'!$D$23-'Ejercicio 3 - TIR'!$C$23)/('Ejercicio 3 - TIR'!$E$23-'Ejercicio 3 - TIR'!$C$23),'Ejercicio 3 - TIR'!$C$23+SQRT(('Ejercicio 3 - TIR'!$E$23-'Ejercicio 3 - TIR'!$C$23)*('Ejercicio 3 - TIR'!$D$23-'Ejercicio 3 - TIR'!$C$23)*R914),'Ejercicio 3 - TIR'!$E$23-SQRT(('Ejercicio 3 - TIR'!$E$23-'Ejercicio 3 - TIR'!$C$23)*('Ejercicio 3 - TIR'!$E$23-'Ejercicio 3 - TIR'!$D$23)*(1-R914)))</f>
        <v>0.169523641199451</v>
      </c>
      <c r="T914" s="17">
        <f ca="1" t="shared" ref="T914:X914" si="6807">RAND()</f>
        <v>0.911144819297915</v>
      </c>
      <c r="U914" s="19">
        <f ca="1">IF(T914&lt;=('Ejercicio 3 - TIR'!$D$24-'Ejercicio 3 - TIR'!$C$24)/('Ejercicio 3 - TIR'!$E$24-'Ejercicio 3 - TIR'!$C$24),'Ejercicio 3 - TIR'!$C$24+SQRT(('Ejercicio 3 - TIR'!$E$24-'Ejercicio 3 - TIR'!$C$24)*('Ejercicio 3 - TIR'!$D$24-'Ejercicio 3 - TIR'!$C$24)*T914),'Ejercicio 3 - TIR'!$E$24-SQRT(('Ejercicio 3 - TIR'!$E$24-'Ejercicio 3 - TIR'!$C$24)*('Ejercicio 3 - TIR'!$E$24-'Ejercicio 3 - TIR'!$D$24)*(1-T914)))</f>
        <v>0.204226778833547</v>
      </c>
      <c r="V914" s="17">
        <f ca="1" t="shared" si="6807"/>
        <v>0.42021372744431</v>
      </c>
      <c r="W914" s="19">
        <f ca="1">IF(V914&lt;=('Ejercicio 3 - TIR'!$D$25-'Ejercicio 3 - TIR'!$C$25)/('Ejercicio 3 - TIR'!$E$25-'Ejercicio 3 - TIR'!$C$25),'Ejercicio 3 - TIR'!$C$25+SQRT(('Ejercicio 3 - TIR'!$E$25-'Ejercicio 3 - TIR'!$C$25)*('Ejercicio 3 - TIR'!$D$25-'Ejercicio 3 - TIR'!$C$25)*V914),'Ejercicio 3 - TIR'!$E$25-SQRT(('Ejercicio 3 - TIR'!$E$25-'Ejercicio 3 - TIR'!$C$25)*('Ejercicio 3 - TIR'!$E$25-'Ejercicio 3 - TIR'!$D$25)*(1-V914)))</f>
        <v>0.204952780841156</v>
      </c>
      <c r="X914" s="17">
        <f ca="1" t="shared" si="6807"/>
        <v>0.778502682866258</v>
      </c>
      <c r="Y914" s="19">
        <f ca="1">IF(X914&lt;=('Ejercicio 3 - TIR'!$D$26-'Ejercicio 3 - TIR'!$C$26)/('Ejercicio 3 - TIR'!$E$26-'Ejercicio 3 - TIR'!$C$26),'Ejercicio 3 - TIR'!$C$26+SQRT(('Ejercicio 3 - TIR'!$E$26-'Ejercicio 3 - TIR'!$C$26)*('Ejercicio 3 - TIR'!$D$26-'Ejercicio 3 - TIR'!$C$26)*X914),'Ejercicio 3 - TIR'!$E$26-SQRT(('Ejercicio 3 - TIR'!$E$26-'Ejercicio 3 - TIR'!$C$26)*('Ejercicio 3 - TIR'!$E$26-'Ejercicio 3 - TIR'!$D$26)*(1-X914)))</f>
        <v>0.245415530761306</v>
      </c>
      <c r="Z914" s="17">
        <f ca="1" t="shared" si="6668"/>
        <v>1.15208609206428</v>
      </c>
      <c r="AA914" s="17">
        <f ca="1" t="shared" si="6669"/>
        <v>1.34739192136627</v>
      </c>
      <c r="AB914" s="17">
        <f ca="1" t="shared" si="6670"/>
        <v>1.62256543329324</v>
      </c>
      <c r="AC914" s="17">
        <f ca="1" t="shared" si="6671"/>
        <v>1.95511473094343</v>
      </c>
      <c r="AD914" s="17">
        <f ca="1" t="shared" si="6672"/>
        <v>2.43493025033716</v>
      </c>
      <c r="AE914" s="16">
        <f ca="1" t="shared" si="6673"/>
        <v>4551.67563833994</v>
      </c>
      <c r="AF914" s="16">
        <f ca="1" t="shared" si="6674"/>
        <v>5323.29226611016</v>
      </c>
      <c r="AG914" s="16">
        <f ca="1" t="shared" si="6675"/>
        <v>6410.45109840737</v>
      </c>
      <c r="AH914" s="16">
        <f ca="1" t="shared" si="6676"/>
        <v>7724.29087747221</v>
      </c>
      <c r="AI914" s="16">
        <f ca="1" t="shared" si="6677"/>
        <v>9619.95182292176</v>
      </c>
      <c r="AJ914" s="18">
        <f ca="1" t="shared" si="6678"/>
        <v>45494.1436357044</v>
      </c>
      <c r="AK914" s="18">
        <f ca="1" t="shared" si="6679"/>
        <v>54069.5103502326</v>
      </c>
      <c r="AL914" s="18">
        <f ca="1" t="shared" si="6680"/>
        <v>58495.8512842434</v>
      </c>
      <c r="AM914" s="18">
        <f ca="1" t="shared" si="6681"/>
        <v>73364.3607638542</v>
      </c>
      <c r="AN914" s="18">
        <f ca="1" t="shared" si="6682"/>
        <v>97203.6659771097</v>
      </c>
      <c r="AO914" s="18">
        <f ca="1">C914/'Ejercicio 3 - TIR'!$D$7</f>
        <v>13995.7871142588</v>
      </c>
      <c r="AP914" s="18">
        <f ca="1" t="shared" si="6683"/>
        <v>31498.3565214457</v>
      </c>
      <c r="AQ914" s="18">
        <f ca="1" t="shared" si="6684"/>
        <v>40073.7232359738</v>
      </c>
      <c r="AR914" s="18">
        <f ca="1" t="shared" si="6685"/>
        <v>44500.0641699847</v>
      </c>
      <c r="AS914" s="18">
        <f ca="1" t="shared" si="6686"/>
        <v>59368.5736495954</v>
      </c>
      <c r="AT914" s="18">
        <f ca="1" t="shared" si="6687"/>
        <v>83207.878862851</v>
      </c>
      <c r="AU914" s="18">
        <f ca="1">AP914*'Ejercicio 3 - TIR'!$D$5</f>
        <v>15749.1782607228</v>
      </c>
      <c r="AV914" s="18">
        <f ca="1">AQ914*'Ejercicio 3 - TIR'!$D$5</f>
        <v>20036.8616179869</v>
      </c>
      <c r="AW914" s="18">
        <f ca="1">AR914*'Ejercicio 3 - TIR'!$D$5</f>
        <v>22250.0320849923</v>
      </c>
      <c r="AX914" s="18">
        <f ca="1">AS914*'Ejercicio 3 - TIR'!$D$5</f>
        <v>29684.2868247977</v>
      </c>
      <c r="AY914" s="18">
        <f ca="1">AT914*'Ejercicio 3 - TIR'!$D$5</f>
        <v>41603.9394314255</v>
      </c>
      <c r="AZ914" s="18">
        <f ca="1" t="shared" ref="AZ914:BD914" si="6808">AJ914-AU914-AE914</f>
        <v>25193.2897366417</v>
      </c>
      <c r="BA914" s="18">
        <f ca="1" t="shared" si="6808"/>
        <v>28709.3564661355</v>
      </c>
      <c r="BB914" s="18">
        <f ca="1" t="shared" si="6808"/>
        <v>29835.3681008437</v>
      </c>
      <c r="BC914" s="18">
        <f ca="1" t="shared" si="6808"/>
        <v>35955.7830615843</v>
      </c>
      <c r="BD914" s="18">
        <f ca="1" t="shared" si="6808"/>
        <v>45979.7747227625</v>
      </c>
      <c r="BE914" s="18">
        <f ca="1" t="shared" ref="BE914:BI914" si="6809">AZ914/Z914</f>
        <v>21867.540898355</v>
      </c>
      <c r="BF914" s="18">
        <f ca="1" t="shared" si="6809"/>
        <v>21307.3538670352</v>
      </c>
      <c r="BG914" s="18">
        <f ca="1" t="shared" si="6809"/>
        <v>18387.7749942499</v>
      </c>
      <c r="BH914" s="18">
        <f ca="1" t="shared" si="6809"/>
        <v>18390.6256203359</v>
      </c>
      <c r="BI914" s="18">
        <f ca="1" t="shared" si="6809"/>
        <v>18883.405270601</v>
      </c>
      <c r="BJ914" s="18">
        <f ca="1" t="shared" si="6690"/>
        <v>72873.2821725218</v>
      </c>
      <c r="BK914" s="18">
        <f ca="1" t="shared" si="6691"/>
        <v>34078.7654217876</v>
      </c>
      <c r="BL914" s="18">
        <f ca="1" t="shared" si="6692"/>
        <v>106952.047594309</v>
      </c>
      <c r="BM914" s="18">
        <f ca="1">BK914*'Ejercicio 3 - TIR'!$D$5</f>
        <v>17039.3827108938</v>
      </c>
      <c r="BN914" s="18">
        <f ca="1" t="shared" si="6693"/>
        <v>89912.6648834156</v>
      </c>
      <c r="BO914" s="18">
        <f ca="1" t="shared" si="6694"/>
        <v>36926.176785132</v>
      </c>
      <c r="BP914" s="18">
        <f ca="1" t="shared" si="6695"/>
        <v>-99907.2187992964</v>
      </c>
      <c r="BQ914" s="18">
        <f ca="1" t="shared" ref="BQ914:BT914" si="6810">BE914</f>
        <v>21867.540898355</v>
      </c>
      <c r="BR914" s="18">
        <f ca="1" t="shared" si="6810"/>
        <v>21307.3538670352</v>
      </c>
      <c r="BS914" s="18">
        <f ca="1" t="shared" si="6810"/>
        <v>18387.7749942499</v>
      </c>
      <c r="BT914" s="18">
        <f ca="1" t="shared" si="6810"/>
        <v>18390.6256203359</v>
      </c>
      <c r="BU914" s="18">
        <f ca="1" t="shared" si="6697"/>
        <v>55809.582055733</v>
      </c>
      <c r="BV914" s="20">
        <f ca="1" t="shared" si="6698"/>
        <v>9.52778674242611</v>
      </c>
    </row>
    <row r="915" ht="15" customHeight="1" spans="1:74">
      <c r="A915" s="16">
        <v>914</v>
      </c>
      <c r="B915" s="17">
        <f ca="1" t="shared" ref="B915:F915" si="6811">RAND()</f>
        <v>0.528051079019309</v>
      </c>
      <c r="C915" s="18">
        <f ca="1">IF(B915&lt;=('Ejercicio 3 - TIR'!$D$13-'Ejercicio 3 - TIR'!$C$13)/('Ejercicio 3 - TIR'!$E$13-'Ejercicio 3 - TIR'!$C$13),'Ejercicio 3 - TIR'!$C$13+SQRT(('Ejercicio 3 - TIR'!$E$13-'Ejercicio 3 - TIR'!$C$13)*('Ejercicio 3 - TIR'!$D$13-'Ejercicio 3 - TIR'!$C$13)*B915),'Ejercicio 3 - TIR'!$E$13-SQRT(('Ejercicio 3 - TIR'!$E$13-'Ejercicio 3 - TIR'!$C$13)*('Ejercicio 3 - TIR'!$E$13-'Ejercicio 3 - TIR'!$D$13)*(1-B915)))</f>
        <v>76202.12813765</v>
      </c>
      <c r="D915" s="17">
        <f ca="1" t="shared" si="6811"/>
        <v>0.544151865492005</v>
      </c>
      <c r="E915" s="18">
        <f ca="1">IF(D915&lt;=('Ejercicio 3 - TIR'!$D$14-'Ejercicio 3 - TIR'!$C$14)/('Ejercicio 3 - TIR'!$E$14-'Ejercicio 3 - TIR'!$C$14),'Ejercicio 3 - TIR'!$C$14+SQRT(('Ejercicio 3 - TIR'!$E$14-'Ejercicio 3 - TIR'!$C$14)*('Ejercicio 3 - TIR'!$D$14-'Ejercicio 3 - TIR'!$C$14)*D915),'Ejercicio 3 - TIR'!$E$14-SQRT(('Ejercicio 3 - TIR'!$E$14-'Ejercicio 3 - TIR'!$C$14)*('Ejercicio 3 - TIR'!$E$14-'Ejercicio 3 - TIR'!$D$14)*(1-D915)))</f>
        <v>31730.9480485246</v>
      </c>
      <c r="F915" s="17">
        <f ca="1" t="shared" si="6811"/>
        <v>0.728462158463733</v>
      </c>
      <c r="G915" s="18">
        <f ca="1">IF(F915&lt;=('Ejercicio 3 - TIR'!$D$18-'Ejercicio 3 - TIR'!$C$18)/('Ejercicio 3 - TIR'!$E$18-'Ejercicio 3 - TIR'!$C$18),'Ejercicio 3 - TIR'!$C$18+SQRT(('Ejercicio 3 - TIR'!$E$18-'Ejercicio 3 - TIR'!$C$18)*('Ejercicio 3 - TIR'!$D$18-'Ejercicio 3 - TIR'!$C$18)*F915),'Ejercicio 3 - TIR'!$E$18-SQRT(('Ejercicio 3 - TIR'!$E$18-'Ejercicio 3 - TIR'!$C$18)*('Ejercicio 3 - TIR'!$E$18-'Ejercicio 3 - TIR'!$D$18)*(1-F915)))</f>
        <v>40487.2028502025</v>
      </c>
      <c r="H915" s="17">
        <f ca="1" t="shared" ref="H915:L915" si="6812">RAND()</f>
        <v>0.736685795747359</v>
      </c>
      <c r="I915" s="18">
        <f ca="1">IF(H915&lt;=('Ejercicio 3 - TIR'!$D$18-'Ejercicio 3 - TIR'!$C$18)/('Ejercicio 3 - TIR'!$E$18-'Ejercicio 3 - TIR'!$C$18),'Ejercicio 3 - TIR'!$C$18+SQRT(('Ejercicio 3 - TIR'!$E$18-'Ejercicio 3 - TIR'!$C$18)*('Ejercicio 3 - TIR'!$D$18-'Ejercicio 3 - TIR'!$C$18)*H915),'Ejercicio 3 - TIR'!$E$18-SQRT(('Ejercicio 3 - TIR'!$E$18-'Ejercicio 3 - TIR'!$C$18)*('Ejercicio 3 - TIR'!$E$18-'Ejercicio 3 - TIR'!$D$18)*(1-H915)))</f>
        <v>40556.064208503</v>
      </c>
      <c r="J915" s="17">
        <f ca="1" t="shared" si="6812"/>
        <v>0.339620173699276</v>
      </c>
      <c r="K915" s="18">
        <f ca="1">IF(J915&lt;=('Ejercicio 3 - TIR'!$D$18-'Ejercicio 3 - TIR'!$C$18)/('Ejercicio 3 - TIR'!$E$18-'Ejercicio 3 - TIR'!$C$18),'Ejercicio 3 - TIR'!$C$18+SQRT(('Ejercicio 3 - TIR'!$E$18-'Ejercicio 3 - TIR'!$C$18)*('Ejercicio 3 - TIR'!$D$18-'Ejercicio 3 - TIR'!$C$18)*J915),'Ejercicio 3 - TIR'!$E$18-SQRT(('Ejercicio 3 - TIR'!$E$18-'Ejercicio 3 - TIR'!$C$18)*('Ejercicio 3 - TIR'!$E$18-'Ejercicio 3 - TIR'!$D$18)*(1-J915)))</f>
        <v>37137.4383398311</v>
      </c>
      <c r="L915" s="17">
        <f ca="1" t="shared" si="6812"/>
        <v>0.0714787187458235</v>
      </c>
      <c r="M915" s="18">
        <f ca="1">IF(L915&lt;=('Ejercicio 3 - TIR'!$D$18-'Ejercicio 3 - TIR'!$C$18)/('Ejercicio 3 - TIR'!$E$18-'Ejercicio 3 - TIR'!$C$18),'Ejercicio 3 - TIR'!$C$18+SQRT(('Ejercicio 3 - TIR'!$E$18-'Ejercicio 3 - TIR'!$C$18)*('Ejercicio 3 - TIR'!$D$18-'Ejercicio 3 - TIR'!$C$18)*L915),'Ejercicio 3 - TIR'!$E$18-SQRT(('Ejercicio 3 - TIR'!$E$18-'Ejercicio 3 - TIR'!$C$18)*('Ejercicio 3 - TIR'!$E$18-'Ejercicio 3 - TIR'!$D$18)*(1-L915)))</f>
        <v>33274.4171713258</v>
      </c>
      <c r="N915" s="17">
        <f ca="1" t="shared" ref="N915:R915" si="6813">RAND()</f>
        <v>0.122143863620938</v>
      </c>
      <c r="O915" s="18">
        <f ca="1">IF(N915&lt;=('Ejercicio 3 - TIR'!$D$18-'Ejercicio 3 - TIR'!$C$18)/('Ejercicio 3 - TIR'!$E$18-'Ejercicio 3 - TIR'!$C$18),'Ejercicio 3 - TIR'!$C$18+SQRT(('Ejercicio 3 - TIR'!$E$18-'Ejercicio 3 - TIR'!$C$18)*('Ejercicio 3 - TIR'!$D$18-'Ejercicio 3 - TIR'!$C$18)*N915),'Ejercicio 3 - TIR'!$E$18-SQRT(('Ejercicio 3 - TIR'!$E$18-'Ejercicio 3 - TIR'!$C$18)*('Ejercicio 3 - TIR'!$E$18-'Ejercicio 3 - TIR'!$D$18)*(1-N915)))</f>
        <v>34280.3714258392</v>
      </c>
      <c r="P915" s="17">
        <f ca="1" t="shared" si="6813"/>
        <v>0.54831293122783</v>
      </c>
      <c r="Q915" s="19">
        <f ca="1">IF(P915&lt;=('Ejercicio 3 - TIR'!$D$22-'Ejercicio 3 - TIR'!$C$22)/('Ejercicio 3 - TIR'!$E$22-'Ejercicio 3 - TIR'!$C$22),'Ejercicio 3 - TIR'!$C$22+SQRT(('Ejercicio 3 - TIR'!$E$22-'Ejercicio 3 - TIR'!$C$22)*('Ejercicio 3 - TIR'!$D$22-'Ejercicio 3 - TIR'!$C$22)*P915),'Ejercicio 3 - TIR'!$E$22-SQRT(('Ejercicio 3 - TIR'!$E$22-'Ejercicio 3 - TIR'!$C$22)*('Ejercicio 3 - TIR'!$E$22-'Ejercicio 3 - TIR'!$D$22)*(1-P915)))</f>
        <v>0.151486201168734</v>
      </c>
      <c r="R915" s="17">
        <f ca="1" t="shared" si="6813"/>
        <v>0.20962199521961</v>
      </c>
      <c r="S915" s="19">
        <f ca="1">IF(R915&lt;=('Ejercicio 3 - TIR'!$D$23-'Ejercicio 3 - TIR'!$C$23)/('Ejercicio 3 - TIR'!$E$23-'Ejercicio 3 - TIR'!$C$23),'Ejercicio 3 - TIR'!$C$23+SQRT(('Ejercicio 3 - TIR'!$E$23-'Ejercicio 3 - TIR'!$C$23)*('Ejercicio 3 - TIR'!$D$23-'Ejercicio 3 - TIR'!$C$23)*R915),'Ejercicio 3 - TIR'!$E$23-SQRT(('Ejercicio 3 - TIR'!$E$23-'Ejercicio 3 - TIR'!$C$23)*('Ejercicio 3 - TIR'!$E$23-'Ejercicio 3 - TIR'!$D$23)*(1-R915)))</f>
        <v>0.139424715992655</v>
      </c>
      <c r="T915" s="17">
        <f ca="1" t="shared" ref="T915:X915" si="6814">RAND()</f>
        <v>0.16131782578151</v>
      </c>
      <c r="U915" s="19">
        <f ca="1">IF(T915&lt;=('Ejercicio 3 - TIR'!$D$24-'Ejercicio 3 - TIR'!$C$24)/('Ejercicio 3 - TIR'!$E$24-'Ejercicio 3 - TIR'!$C$24),'Ejercicio 3 - TIR'!$C$24+SQRT(('Ejercicio 3 - TIR'!$E$24-'Ejercicio 3 - TIR'!$C$24)*('Ejercicio 3 - TIR'!$D$24-'Ejercicio 3 - TIR'!$C$24)*T915),'Ejercicio 3 - TIR'!$E$24-SQRT(('Ejercicio 3 - TIR'!$E$24-'Ejercicio 3 - TIR'!$C$24)*('Ejercicio 3 - TIR'!$E$24-'Ejercicio 3 - TIR'!$D$24)*(1-T915)))</f>
        <v>0.168405635934169</v>
      </c>
      <c r="V915" s="17">
        <f ca="1" t="shared" si="6814"/>
        <v>0.207630173003563</v>
      </c>
      <c r="W915" s="19">
        <f ca="1">IF(V915&lt;=('Ejercicio 3 - TIR'!$D$25-'Ejercicio 3 - TIR'!$C$25)/('Ejercicio 3 - TIR'!$E$25-'Ejercicio 3 - TIR'!$C$25),'Ejercicio 3 - TIR'!$C$25+SQRT(('Ejercicio 3 - TIR'!$E$25-'Ejercicio 3 - TIR'!$C$25)*('Ejercicio 3 - TIR'!$D$25-'Ejercicio 3 - TIR'!$C$25)*V915),'Ejercicio 3 - TIR'!$E$25-SQRT(('Ejercicio 3 - TIR'!$E$25-'Ejercicio 3 - TIR'!$C$25)*('Ejercicio 3 - TIR'!$E$25-'Ejercicio 3 - TIR'!$D$25)*(1-V915)))</f>
        <v>0.197049405919415</v>
      </c>
      <c r="X915" s="17">
        <f ca="1" t="shared" si="6814"/>
        <v>0.481568250853365</v>
      </c>
      <c r="Y915" s="19">
        <f ca="1">IF(X915&lt;=('Ejercicio 3 - TIR'!$D$26-'Ejercicio 3 - TIR'!$C$26)/('Ejercicio 3 - TIR'!$E$26-'Ejercicio 3 - TIR'!$C$26),'Ejercicio 3 - TIR'!$C$26+SQRT(('Ejercicio 3 - TIR'!$E$26-'Ejercicio 3 - TIR'!$C$26)*('Ejercicio 3 - TIR'!$D$26-'Ejercicio 3 - TIR'!$C$26)*X915),'Ejercicio 3 - TIR'!$E$26-SQRT(('Ejercicio 3 - TIR'!$E$26-'Ejercicio 3 - TIR'!$C$26)*('Ejercicio 3 - TIR'!$E$26-'Ejercicio 3 - TIR'!$D$26)*(1-X915)))</f>
        <v>0.227089401388835</v>
      </c>
      <c r="Z915" s="17">
        <f ca="1" t="shared" si="6668"/>
        <v>1.15148620116873</v>
      </c>
      <c r="AA915" s="17">
        <f ca="1" t="shared" si="6669"/>
        <v>1.31203183773615</v>
      </c>
      <c r="AB915" s="17">
        <f ca="1" t="shared" si="6670"/>
        <v>1.53298539373598</v>
      </c>
      <c r="AC915" s="17">
        <f ca="1" t="shared" si="6671"/>
        <v>1.83505925485479</v>
      </c>
      <c r="AD915" s="17">
        <f ca="1" t="shared" si="6672"/>
        <v>2.25178176255281</v>
      </c>
      <c r="AE915" s="16">
        <f ca="1" t="shared" si="6673"/>
        <v>4806.80077935344</v>
      </c>
      <c r="AF915" s="16">
        <f ca="1" t="shared" si="6674"/>
        <v>5476.98761284807</v>
      </c>
      <c r="AG915" s="16">
        <f ca="1" t="shared" si="6675"/>
        <v>6399.34319479332</v>
      </c>
      <c r="AH915" s="16">
        <f ca="1" t="shared" si="6676"/>
        <v>7660.32996960179</v>
      </c>
      <c r="AI915" s="16">
        <f ca="1" t="shared" si="6677"/>
        <v>9399.90971683961</v>
      </c>
      <c r="AJ915" s="18">
        <f ca="1" t="shared" si="6678"/>
        <v>46620.4554059277</v>
      </c>
      <c r="AK915" s="18">
        <f ca="1" t="shared" si="6679"/>
        <v>53210.8474548273</v>
      </c>
      <c r="AL915" s="18">
        <f ca="1" t="shared" si="6680"/>
        <v>56931.1505357316</v>
      </c>
      <c r="AM915" s="18">
        <f ca="1" t="shared" si="6681"/>
        <v>61060.5271801407</v>
      </c>
      <c r="AN915" s="18">
        <f ca="1" t="shared" si="6682"/>
        <v>77191.9151902412</v>
      </c>
      <c r="AO915" s="18">
        <f ca="1">C915/'Ejercicio 3 - TIR'!$D$7</f>
        <v>15240.42562753</v>
      </c>
      <c r="AP915" s="18">
        <f ca="1" t="shared" si="6683"/>
        <v>31380.0297783977</v>
      </c>
      <c r="AQ915" s="18">
        <f ca="1" t="shared" si="6684"/>
        <v>37970.4218272973</v>
      </c>
      <c r="AR915" s="18">
        <f ca="1" t="shared" si="6685"/>
        <v>41690.7249082016</v>
      </c>
      <c r="AS915" s="18">
        <f ca="1" t="shared" si="6686"/>
        <v>45820.1015526107</v>
      </c>
      <c r="AT915" s="18">
        <f ca="1" t="shared" si="6687"/>
        <v>61951.4895627112</v>
      </c>
      <c r="AU915" s="18">
        <f ca="1">AP915*'Ejercicio 3 - TIR'!$D$5</f>
        <v>15690.0148891988</v>
      </c>
      <c r="AV915" s="18">
        <f ca="1">AQ915*'Ejercicio 3 - TIR'!$D$5</f>
        <v>18985.2109136486</v>
      </c>
      <c r="AW915" s="18">
        <f ca="1">AR915*'Ejercicio 3 - TIR'!$D$5</f>
        <v>20845.3624541008</v>
      </c>
      <c r="AX915" s="18">
        <f ca="1">AS915*'Ejercicio 3 - TIR'!$D$5</f>
        <v>22910.0507763054</v>
      </c>
      <c r="AY915" s="18">
        <f ca="1">AT915*'Ejercicio 3 - TIR'!$D$5</f>
        <v>30975.7447813556</v>
      </c>
      <c r="AZ915" s="18">
        <f ca="1" t="shared" ref="AZ915:BD915" si="6815">AJ915-AU915-AE915</f>
        <v>26123.6397373754</v>
      </c>
      <c r="BA915" s="18">
        <f ca="1" t="shared" si="6815"/>
        <v>28748.6489283306</v>
      </c>
      <c r="BB915" s="18">
        <f ca="1" t="shared" si="6815"/>
        <v>29686.4448868375</v>
      </c>
      <c r="BC915" s="18">
        <f ca="1" t="shared" si="6815"/>
        <v>30490.1464342336</v>
      </c>
      <c r="BD915" s="18">
        <f ca="1" t="shared" si="6815"/>
        <v>36816.260692046</v>
      </c>
      <c r="BE915" s="18">
        <f ca="1" t="shared" ref="BE915:BI915" si="6816">AZ915/Z915</f>
        <v>22686.8890924272</v>
      </c>
      <c r="BF915" s="18">
        <f ca="1" t="shared" si="6816"/>
        <v>21911.5482578038</v>
      </c>
      <c r="BG915" s="18">
        <f ca="1" t="shared" si="6816"/>
        <v>19365.1192034451</v>
      </c>
      <c r="BH915" s="18">
        <f ca="1" t="shared" si="6816"/>
        <v>16615.3470813378</v>
      </c>
      <c r="BI915" s="18">
        <f ca="1" t="shared" si="6816"/>
        <v>16349.8351857633</v>
      </c>
      <c r="BJ915" s="18">
        <f ca="1" t="shared" si="6690"/>
        <v>71451.1701241783</v>
      </c>
      <c r="BK915" s="18">
        <f ca="1" t="shared" si="6691"/>
        <v>34318.1124816145</v>
      </c>
      <c r="BL915" s="18">
        <f ca="1" t="shared" si="6692"/>
        <v>105769.282605793</v>
      </c>
      <c r="BM915" s="18">
        <f ca="1">BK915*'Ejercicio 3 - TIR'!$D$5</f>
        <v>17159.0562408073</v>
      </c>
      <c r="BN915" s="18">
        <f ca="1" t="shared" si="6693"/>
        <v>88610.2263649856</v>
      </c>
      <c r="BO915" s="18">
        <f ca="1" t="shared" si="6694"/>
        <v>39351.1608622896</v>
      </c>
      <c r="BP915" s="18">
        <f ca="1" t="shared" si="6695"/>
        <v>-107933.076186175</v>
      </c>
      <c r="BQ915" s="18">
        <f ca="1" t="shared" ref="BQ915:BT915" si="6817">BE915</f>
        <v>22686.8890924272</v>
      </c>
      <c r="BR915" s="18">
        <f ca="1" t="shared" si="6817"/>
        <v>21911.5482578038</v>
      </c>
      <c r="BS915" s="18">
        <f ca="1" t="shared" si="6817"/>
        <v>19365.1192034451</v>
      </c>
      <c r="BT915" s="18">
        <f ca="1" t="shared" si="6817"/>
        <v>16615.3470813378</v>
      </c>
      <c r="BU915" s="18">
        <f ca="1" t="shared" si="6697"/>
        <v>55700.9960480529</v>
      </c>
      <c r="BV915" s="20">
        <f ca="1" t="shared" si="6698"/>
        <v>7.18269217732055</v>
      </c>
    </row>
    <row r="916" ht="15" customHeight="1" spans="1:74">
      <c r="A916" s="16">
        <v>915</v>
      </c>
      <c r="B916" s="17">
        <f ca="1" t="shared" ref="B916:F916" si="6818">RAND()</f>
        <v>0.401060032197518</v>
      </c>
      <c r="C916" s="18">
        <f ca="1">IF(B916&lt;=('Ejercicio 3 - TIR'!$D$13-'Ejercicio 3 - TIR'!$C$13)/('Ejercicio 3 - TIR'!$E$13-'Ejercicio 3 - TIR'!$C$13),'Ejercicio 3 - TIR'!$C$13+SQRT(('Ejercicio 3 - TIR'!$E$13-'Ejercicio 3 - TIR'!$C$13)*('Ejercicio 3 - TIR'!$D$13-'Ejercicio 3 - TIR'!$C$13)*B916),'Ejercicio 3 - TIR'!$E$13-SQRT(('Ejercicio 3 - TIR'!$E$13-'Ejercicio 3 - TIR'!$C$13)*('Ejercicio 3 - TIR'!$E$13-'Ejercicio 3 - TIR'!$D$13)*(1-B916)))</f>
        <v>73190.8977889416</v>
      </c>
      <c r="D916" s="17">
        <f ca="1" t="shared" si="6818"/>
        <v>0.698037193411204</v>
      </c>
      <c r="E916" s="18">
        <f ca="1">IF(D916&lt;=('Ejercicio 3 - TIR'!$D$14-'Ejercicio 3 - TIR'!$C$14)/('Ejercicio 3 - TIR'!$E$14-'Ejercicio 3 - TIR'!$C$14),'Ejercicio 3 - TIR'!$C$14+SQRT(('Ejercicio 3 - TIR'!$E$14-'Ejercicio 3 - TIR'!$C$14)*('Ejercicio 3 - TIR'!$D$14-'Ejercicio 3 - TIR'!$C$14)*D916),'Ejercicio 3 - TIR'!$E$14-SQRT(('Ejercicio 3 - TIR'!$E$14-'Ejercicio 3 - TIR'!$C$14)*('Ejercicio 3 - TIR'!$E$14-'Ejercicio 3 - TIR'!$D$14)*(1-D916)))</f>
        <v>33269.8870003306</v>
      </c>
      <c r="F916" s="17">
        <f ca="1" t="shared" si="6818"/>
        <v>0.699225397644719</v>
      </c>
      <c r="G916" s="18">
        <f ca="1">IF(F916&lt;=('Ejercicio 3 - TIR'!$D$18-'Ejercicio 3 - TIR'!$C$18)/('Ejercicio 3 - TIR'!$E$18-'Ejercicio 3 - TIR'!$C$18),'Ejercicio 3 - TIR'!$C$18+SQRT(('Ejercicio 3 - TIR'!$E$18-'Ejercicio 3 - TIR'!$C$18)*('Ejercicio 3 - TIR'!$D$18-'Ejercicio 3 - TIR'!$C$18)*F916),'Ejercicio 3 - TIR'!$E$18-SQRT(('Ejercicio 3 - TIR'!$E$18-'Ejercicio 3 - TIR'!$C$18)*('Ejercicio 3 - TIR'!$E$18-'Ejercicio 3 - TIR'!$D$18)*(1-F916)))</f>
        <v>40250.4636882485</v>
      </c>
      <c r="H916" s="17">
        <f ca="1" t="shared" ref="H916:L916" si="6819">RAND()</f>
        <v>0.677750563765286</v>
      </c>
      <c r="I916" s="18">
        <f ca="1">IF(H916&lt;=('Ejercicio 3 - TIR'!$D$18-'Ejercicio 3 - TIR'!$C$18)/('Ejercicio 3 - TIR'!$E$18-'Ejercicio 3 - TIR'!$C$18),'Ejercicio 3 - TIR'!$C$18+SQRT(('Ejercicio 3 - TIR'!$E$18-'Ejercicio 3 - TIR'!$C$18)*('Ejercicio 3 - TIR'!$D$18-'Ejercicio 3 - TIR'!$C$18)*H916),'Ejercicio 3 - TIR'!$E$18-SQRT(('Ejercicio 3 - TIR'!$E$18-'Ejercicio 3 - TIR'!$C$18)*('Ejercicio 3 - TIR'!$E$18-'Ejercicio 3 - TIR'!$D$18)*(1-H916)))</f>
        <v>40083.8320088098</v>
      </c>
      <c r="J916" s="17">
        <f ca="1" t="shared" si="6819"/>
        <v>0.88127947259299</v>
      </c>
      <c r="K916" s="18">
        <f ca="1">IF(J916&lt;=('Ejercicio 3 - TIR'!$D$18-'Ejercicio 3 - TIR'!$C$18)/('Ejercicio 3 - TIR'!$E$18-'Ejercicio 3 - TIR'!$C$18),'Ejercicio 3 - TIR'!$C$18+SQRT(('Ejercicio 3 - TIR'!$E$18-'Ejercicio 3 - TIR'!$C$18)*('Ejercicio 3 - TIR'!$D$18-'Ejercicio 3 - TIR'!$C$18)*J916),'Ejercicio 3 - TIR'!$E$18-SQRT(('Ejercicio 3 - TIR'!$E$18-'Ejercicio 3 - TIR'!$C$18)*('Ejercicio 3 - TIR'!$E$18-'Ejercicio 3 - TIR'!$D$18)*(1-J916)))</f>
        <v>42016.0362677261</v>
      </c>
      <c r="L916" s="17">
        <f ca="1" t="shared" si="6819"/>
        <v>0.758921290257474</v>
      </c>
      <c r="M916" s="18">
        <f ca="1">IF(L916&lt;=('Ejercicio 3 - TIR'!$D$18-'Ejercicio 3 - TIR'!$C$18)/('Ejercicio 3 - TIR'!$E$18-'Ejercicio 3 - TIR'!$C$18),'Ejercicio 3 - TIR'!$C$18+SQRT(('Ejercicio 3 - TIR'!$E$18-'Ejercicio 3 - TIR'!$C$18)*('Ejercicio 3 - TIR'!$D$18-'Ejercicio 3 - TIR'!$C$18)*L916),'Ejercicio 3 - TIR'!$E$18-SQRT(('Ejercicio 3 - TIR'!$E$18-'Ejercicio 3 - TIR'!$C$18)*('Ejercicio 3 - TIR'!$E$18-'Ejercicio 3 - TIR'!$D$18)*(1-L916)))</f>
        <v>40747.8354652378</v>
      </c>
      <c r="N916" s="17">
        <f ca="1" t="shared" ref="N916:R916" si="6820">RAND()</f>
        <v>0.980025879765933</v>
      </c>
      <c r="O916" s="18">
        <f ca="1">IF(N916&lt;=('Ejercicio 3 - TIR'!$D$18-'Ejercicio 3 - TIR'!$C$18)/('Ejercicio 3 - TIR'!$E$18-'Ejercicio 3 - TIR'!$C$18),'Ejercicio 3 - TIR'!$C$18+SQRT(('Ejercicio 3 - TIR'!$E$18-'Ejercicio 3 - TIR'!$C$18)*('Ejercicio 3 - TIR'!$D$18-'Ejercicio 3 - TIR'!$C$18)*N916),'Ejercicio 3 - TIR'!$E$18-SQRT(('Ejercicio 3 - TIR'!$E$18-'Ejercicio 3 - TIR'!$C$18)*('Ejercicio 3 - TIR'!$E$18-'Ejercicio 3 - TIR'!$D$18)*(1-N916)))</f>
        <v>43776.0477878794</v>
      </c>
      <c r="P916" s="17">
        <f ca="1" t="shared" si="6820"/>
        <v>0.479846200264</v>
      </c>
      <c r="Q916" s="19">
        <f ca="1">IF(P916&lt;=('Ejercicio 3 - TIR'!$D$22-'Ejercicio 3 - TIR'!$C$22)/('Ejercicio 3 - TIR'!$E$22-'Ejercicio 3 - TIR'!$C$22),'Ejercicio 3 - TIR'!$C$22+SQRT(('Ejercicio 3 - TIR'!$E$22-'Ejercicio 3 - TIR'!$C$22)*('Ejercicio 3 - TIR'!$D$22-'Ejercicio 3 - TIR'!$C$22)*P916),'Ejercicio 3 - TIR'!$E$22-SQRT(('Ejercicio 3 - TIR'!$E$22-'Ejercicio 3 - TIR'!$C$22)*('Ejercicio 3 - TIR'!$E$22-'Ejercicio 3 - TIR'!$D$22)*(1-P916)))</f>
        <v>0.14938916740017</v>
      </c>
      <c r="R916" s="17">
        <f ca="1" t="shared" si="6820"/>
        <v>0.0856845226886138</v>
      </c>
      <c r="S916" s="19">
        <f ca="1">IF(R916&lt;=('Ejercicio 3 - TIR'!$D$23-'Ejercicio 3 - TIR'!$C$23)/('Ejercicio 3 - TIR'!$E$23-'Ejercicio 3 - TIR'!$C$23),'Ejercicio 3 - TIR'!$C$23+SQRT(('Ejercicio 3 - TIR'!$E$23-'Ejercicio 3 - TIR'!$C$23)*('Ejercicio 3 - TIR'!$D$23-'Ejercicio 3 - TIR'!$C$23)*R916),'Ejercicio 3 - TIR'!$E$23-SQRT(('Ejercicio 3 - TIR'!$E$23-'Ejercicio 3 - TIR'!$C$23)*('Ejercicio 3 - TIR'!$E$23-'Ejercicio 3 - TIR'!$D$23)*(1-R916)))</f>
        <v>0.132419023344833</v>
      </c>
      <c r="T916" s="17">
        <f ca="1" t="shared" ref="T916:X916" si="6821">RAND()</f>
        <v>0.701402371468354</v>
      </c>
      <c r="U916" s="19">
        <f ca="1">IF(T916&lt;=('Ejercicio 3 - TIR'!$D$24-'Ejercicio 3 - TIR'!$C$24)/('Ejercicio 3 - TIR'!$E$24-'Ejercicio 3 - TIR'!$C$24),'Ejercicio 3 - TIR'!$C$24+SQRT(('Ejercicio 3 - TIR'!$E$24-'Ejercicio 3 - TIR'!$C$24)*('Ejercicio 3 - TIR'!$D$24-'Ejercicio 3 - TIR'!$C$24)*T916),'Ejercicio 3 - TIR'!$E$24-SQRT(('Ejercicio 3 - TIR'!$E$24-'Ejercicio 3 - TIR'!$C$24)*('Ejercicio 3 - TIR'!$E$24-'Ejercicio 3 - TIR'!$D$24)*(1-T916)))</f>
        <v>0.191085066835827</v>
      </c>
      <c r="V916" s="17">
        <f ca="1" t="shared" si="6821"/>
        <v>0.0779221786497606</v>
      </c>
      <c r="W916" s="19">
        <f ca="1">IF(V916&lt;=('Ejercicio 3 - TIR'!$D$25-'Ejercicio 3 - TIR'!$C$25)/('Ejercicio 3 - TIR'!$E$25-'Ejercicio 3 - TIR'!$C$25),'Ejercicio 3 - TIR'!$C$25+SQRT(('Ejercicio 3 - TIR'!$E$25-'Ejercicio 3 - TIR'!$C$25)*('Ejercicio 3 - TIR'!$D$25-'Ejercicio 3 - TIR'!$C$25)*V916),'Ejercicio 3 - TIR'!$E$25-SQRT(('Ejercicio 3 - TIR'!$E$25-'Ejercicio 3 - TIR'!$C$25)*('Ejercicio 3 - TIR'!$E$25-'Ejercicio 3 - TIR'!$D$25)*(1-V916)))</f>
        <v>0.190444666108099</v>
      </c>
      <c r="X916" s="17">
        <f ca="1" t="shared" si="6821"/>
        <v>0.785510879732513</v>
      </c>
      <c r="Y916" s="19">
        <f ca="1">IF(X916&lt;=('Ejercicio 3 - TIR'!$D$26-'Ejercicio 3 - TIR'!$C$26)/('Ejercicio 3 - TIR'!$E$26-'Ejercicio 3 - TIR'!$C$26),'Ejercicio 3 - TIR'!$C$26+SQRT(('Ejercicio 3 - TIR'!$E$26-'Ejercicio 3 - TIR'!$C$26)*('Ejercicio 3 - TIR'!$D$26-'Ejercicio 3 - TIR'!$C$26)*X916),'Ejercicio 3 - TIR'!$E$26-SQRT(('Ejercicio 3 - TIR'!$E$26-'Ejercicio 3 - TIR'!$C$26)*('Ejercicio 3 - TIR'!$E$26-'Ejercicio 3 - TIR'!$D$26)*(1-X916)))</f>
        <v>0.245967056409349</v>
      </c>
      <c r="Z916" s="17">
        <f ca="1" t="shared" si="6668"/>
        <v>1.14938916740017</v>
      </c>
      <c r="AA916" s="17">
        <f ca="1" t="shared" si="6669"/>
        <v>1.30159015839043</v>
      </c>
      <c r="AB916" s="17">
        <f ca="1" t="shared" si="6670"/>
        <v>1.55030460079932</v>
      </c>
      <c r="AC916" s="17">
        <f ca="1" t="shared" si="6671"/>
        <v>1.8455518428644</v>
      </c>
      <c r="AD916" s="17">
        <f ca="1" t="shared" si="6672"/>
        <v>2.2994967971046</v>
      </c>
      <c r="AE916" s="16">
        <f ca="1" t="shared" si="6673"/>
        <v>4970.16071847711</v>
      </c>
      <c r="AF916" s="16">
        <f ca="1" t="shared" si="6674"/>
        <v>5628.30454668471</v>
      </c>
      <c r="AG916" s="16">
        <f ca="1" t="shared" si="6675"/>
        <v>6703.78949716034</v>
      </c>
      <c r="AH916" s="16">
        <f ca="1" t="shared" si="6676"/>
        <v>7980.49044960602</v>
      </c>
      <c r="AI916" s="16">
        <f ca="1" t="shared" si="6677"/>
        <v>9943.42819419854</v>
      </c>
      <c r="AJ916" s="18">
        <f ca="1" t="shared" si="6678"/>
        <v>46263.4469461067</v>
      </c>
      <c r="AK916" s="18">
        <f ca="1" t="shared" si="6679"/>
        <v>52172.7212532421</v>
      </c>
      <c r="AL916" s="18">
        <f ca="1" t="shared" si="6680"/>
        <v>65137.654333207</v>
      </c>
      <c r="AM916" s="18">
        <f ca="1" t="shared" si="6681"/>
        <v>75202.2428356048</v>
      </c>
      <c r="AN916" s="18">
        <f ca="1" t="shared" si="6682"/>
        <v>100662.881678127</v>
      </c>
      <c r="AO916" s="18">
        <f ca="1">C916/'Ejercicio 3 - TIR'!$D$7</f>
        <v>14638.1795577883</v>
      </c>
      <c r="AP916" s="18">
        <f ca="1" t="shared" si="6683"/>
        <v>31625.2673883184</v>
      </c>
      <c r="AQ916" s="18">
        <f ca="1" t="shared" si="6684"/>
        <v>37534.5416954538</v>
      </c>
      <c r="AR916" s="18">
        <f ca="1" t="shared" si="6685"/>
        <v>50499.4747754186</v>
      </c>
      <c r="AS916" s="18">
        <f ca="1" t="shared" si="6686"/>
        <v>60564.0632778165</v>
      </c>
      <c r="AT916" s="18">
        <f ca="1" t="shared" si="6687"/>
        <v>86024.7021203383</v>
      </c>
      <c r="AU916" s="18">
        <f ca="1">AP916*'Ejercicio 3 - TIR'!$D$5</f>
        <v>15812.6336941592</v>
      </c>
      <c r="AV916" s="18">
        <f ca="1">AQ916*'Ejercicio 3 - TIR'!$D$5</f>
        <v>18767.2708477269</v>
      </c>
      <c r="AW916" s="18">
        <f ca="1">AR916*'Ejercicio 3 - TIR'!$D$5</f>
        <v>25249.7373877093</v>
      </c>
      <c r="AX916" s="18">
        <f ca="1">AS916*'Ejercicio 3 - TIR'!$D$5</f>
        <v>30282.0316389083</v>
      </c>
      <c r="AY916" s="18">
        <f ca="1">AT916*'Ejercicio 3 - TIR'!$D$5</f>
        <v>43012.3510601691</v>
      </c>
      <c r="AZ916" s="18">
        <f ca="1" t="shared" ref="AZ916:BD916" si="6822">AJ916-AU916-AE916</f>
        <v>25480.6525334704</v>
      </c>
      <c r="BA916" s="18">
        <f ca="1" t="shared" si="6822"/>
        <v>27777.1458588305</v>
      </c>
      <c r="BB916" s="18">
        <f ca="1" t="shared" si="6822"/>
        <v>33184.1274483373</v>
      </c>
      <c r="BC916" s="18">
        <f ca="1" t="shared" si="6822"/>
        <v>36939.7207470906</v>
      </c>
      <c r="BD916" s="18">
        <f ca="1" t="shared" si="6822"/>
        <v>47707.1024237589</v>
      </c>
      <c r="BE916" s="18">
        <f ca="1" t="shared" ref="BE916:BI916" si="6823">AZ916/Z916</f>
        <v>22168.8643465343</v>
      </c>
      <c r="BF916" s="18">
        <f ca="1" t="shared" si="6823"/>
        <v>21340.9310755547</v>
      </c>
      <c r="BG916" s="18">
        <f ca="1" t="shared" si="6823"/>
        <v>21404.9080620853</v>
      </c>
      <c r="BH916" s="18">
        <f ca="1" t="shared" si="6823"/>
        <v>20015.5421750484</v>
      </c>
      <c r="BI916" s="18">
        <f ca="1" t="shared" si="6823"/>
        <v>20746.7575009581</v>
      </c>
      <c r="BJ916" s="18">
        <f ca="1" t="shared" si="6690"/>
        <v>76503.9985972922</v>
      </c>
      <c r="BK916" s="18">
        <f ca="1" t="shared" si="6691"/>
        <v>33660.4470085763</v>
      </c>
      <c r="BL916" s="18">
        <f ca="1" t="shared" si="6692"/>
        <v>110164.445605868</v>
      </c>
      <c r="BM916" s="18">
        <f ca="1">BK916*'Ejercicio 3 - TIR'!$D$5</f>
        <v>16830.2235042881</v>
      </c>
      <c r="BN916" s="18">
        <f ca="1" t="shared" si="6693"/>
        <v>93334.2221015803</v>
      </c>
      <c r="BO916" s="18">
        <f ca="1" t="shared" si="6694"/>
        <v>40588.9767792247</v>
      </c>
      <c r="BP916" s="18">
        <f ca="1" t="shared" si="6695"/>
        <v>-106460.784789272</v>
      </c>
      <c r="BQ916" s="18">
        <f ca="1" t="shared" ref="BQ916:BT916" si="6824">BE916</f>
        <v>22168.8643465343</v>
      </c>
      <c r="BR916" s="18">
        <f ca="1" t="shared" si="6824"/>
        <v>21340.9310755547</v>
      </c>
      <c r="BS916" s="18">
        <f ca="1" t="shared" si="6824"/>
        <v>21404.9080620853</v>
      </c>
      <c r="BT916" s="18">
        <f ca="1" t="shared" si="6824"/>
        <v>20015.5421750484</v>
      </c>
      <c r="BU916" s="18">
        <f ca="1" t="shared" si="6697"/>
        <v>61335.7342801828</v>
      </c>
      <c r="BV916" s="20">
        <f ca="1" t="shared" si="6698"/>
        <v>9.73892549241702</v>
      </c>
    </row>
    <row r="917" ht="15" customHeight="1" spans="1:74">
      <c r="A917" s="16">
        <v>916</v>
      </c>
      <c r="B917" s="17">
        <f ca="1" t="shared" ref="B917:F917" si="6825">RAND()</f>
        <v>0.705754593699732</v>
      </c>
      <c r="C917" s="18">
        <f ca="1">IF(B917&lt;=('Ejercicio 3 - TIR'!$D$13-'Ejercicio 3 - TIR'!$C$13)/('Ejercicio 3 - TIR'!$E$13-'Ejercicio 3 - TIR'!$C$13),'Ejercicio 3 - TIR'!$C$13+SQRT(('Ejercicio 3 - TIR'!$E$13-'Ejercicio 3 - TIR'!$C$13)*('Ejercicio 3 - TIR'!$D$13-'Ejercicio 3 - TIR'!$C$13)*B917),'Ejercicio 3 - TIR'!$E$13-SQRT(('Ejercicio 3 - TIR'!$E$13-'Ejercicio 3 - TIR'!$C$13)*('Ejercicio 3 - TIR'!$E$13-'Ejercicio 3 - TIR'!$D$13)*(1-B917)))</f>
        <v>81209.1914074907</v>
      </c>
      <c r="D917" s="17">
        <f ca="1" t="shared" si="6825"/>
        <v>0.89581058591188</v>
      </c>
      <c r="E917" s="18">
        <f ca="1">IF(D917&lt;=('Ejercicio 3 - TIR'!$D$14-'Ejercicio 3 - TIR'!$C$14)/('Ejercicio 3 - TIR'!$E$14-'Ejercicio 3 - TIR'!$C$14),'Ejercicio 3 - TIR'!$C$14+SQRT(('Ejercicio 3 - TIR'!$E$14-'Ejercicio 3 - TIR'!$C$14)*('Ejercicio 3 - TIR'!$D$14-'Ejercicio 3 - TIR'!$C$14)*D917),'Ejercicio 3 - TIR'!$E$14-SQRT(('Ejercicio 3 - TIR'!$E$14-'Ejercicio 3 - TIR'!$C$14)*('Ejercicio 3 - TIR'!$E$14-'Ejercicio 3 - TIR'!$D$14)*(1-D917)))</f>
        <v>36046.7213463736</v>
      </c>
      <c r="F917" s="17">
        <f ca="1" t="shared" si="6825"/>
        <v>0.519573544904815</v>
      </c>
      <c r="G917" s="18">
        <f ca="1">IF(F917&lt;=('Ejercicio 3 - TIR'!$D$18-'Ejercicio 3 - TIR'!$C$18)/('Ejercicio 3 - TIR'!$E$18-'Ejercicio 3 - TIR'!$C$18),'Ejercicio 3 - TIR'!$C$18+SQRT(('Ejercicio 3 - TIR'!$E$18-'Ejercicio 3 - TIR'!$C$18)*('Ejercicio 3 - TIR'!$D$18-'Ejercicio 3 - TIR'!$C$18)*F917),'Ejercicio 3 - TIR'!$E$18-SQRT(('Ejercicio 3 - TIR'!$E$18-'Ejercicio 3 - TIR'!$C$18)*('Ejercicio 3 - TIR'!$E$18-'Ejercicio 3 - TIR'!$D$18)*(1-F917)))</f>
        <v>38828.1386336941</v>
      </c>
      <c r="H917" s="17">
        <f ca="1" t="shared" ref="H917:L917" si="6826">RAND()</f>
        <v>0.847589156192269</v>
      </c>
      <c r="I917" s="18">
        <f ca="1">IF(H917&lt;=('Ejercicio 3 - TIR'!$D$18-'Ejercicio 3 - TIR'!$C$18)/('Ejercicio 3 - TIR'!$E$18-'Ejercicio 3 - TIR'!$C$18),'Ejercicio 3 - TIR'!$C$18+SQRT(('Ejercicio 3 - TIR'!$E$18-'Ejercicio 3 - TIR'!$C$18)*('Ejercicio 3 - TIR'!$D$18-'Ejercicio 3 - TIR'!$C$18)*H917),'Ejercicio 3 - TIR'!$E$18-SQRT(('Ejercicio 3 - TIR'!$E$18-'Ejercicio 3 - TIR'!$C$18)*('Ejercicio 3 - TIR'!$E$18-'Ejercicio 3 - TIR'!$D$18)*(1-H917)))</f>
        <v>41619.0514222219</v>
      </c>
      <c r="J917" s="17">
        <f ca="1" t="shared" si="6826"/>
        <v>0.0441651324896368</v>
      </c>
      <c r="K917" s="18">
        <f ca="1">IF(J917&lt;=('Ejercicio 3 - TIR'!$D$18-'Ejercicio 3 - TIR'!$C$18)/('Ejercicio 3 - TIR'!$E$18-'Ejercicio 3 - TIR'!$C$18),'Ejercicio 3 - TIR'!$C$18+SQRT(('Ejercicio 3 - TIR'!$E$18-'Ejercicio 3 - TIR'!$C$18)*('Ejercicio 3 - TIR'!$D$18-'Ejercicio 3 - TIR'!$C$18)*J917),'Ejercicio 3 - TIR'!$E$18-SQRT(('Ejercicio 3 - TIR'!$E$18-'Ejercicio 3 - TIR'!$C$18)*('Ejercicio 3 - TIR'!$E$18-'Ejercicio 3 - TIR'!$D$18)*(1-J917)))</f>
        <v>32573.8628311248</v>
      </c>
      <c r="L917" s="17">
        <f ca="1" t="shared" si="6826"/>
        <v>0.889051306738847</v>
      </c>
      <c r="M917" s="18">
        <f ca="1">IF(L917&lt;=('Ejercicio 3 - TIR'!$D$18-'Ejercicio 3 - TIR'!$C$18)/('Ejercicio 3 - TIR'!$E$18-'Ejercicio 3 - TIR'!$C$18),'Ejercicio 3 - TIR'!$C$18+SQRT(('Ejercicio 3 - TIR'!$E$18-'Ejercicio 3 - TIR'!$C$18)*('Ejercicio 3 - TIR'!$D$18-'Ejercicio 3 - TIR'!$C$18)*L917),'Ejercicio 3 - TIR'!$E$18-SQRT(('Ejercicio 3 - TIR'!$E$18-'Ejercicio 3 - TIR'!$C$18)*('Ejercicio 3 - TIR'!$E$18-'Ejercicio 3 - TIR'!$D$18)*(1-L917)))</f>
        <v>42115.3592954084</v>
      </c>
      <c r="N917" s="17">
        <f ca="1" t="shared" ref="N917:R917" si="6827">RAND()</f>
        <v>0.262868975048158</v>
      </c>
      <c r="O917" s="18">
        <f ca="1">IF(N917&lt;=('Ejercicio 3 - TIR'!$D$18-'Ejercicio 3 - TIR'!$C$18)/('Ejercicio 3 - TIR'!$E$18-'Ejercicio 3 - TIR'!$C$18),'Ejercicio 3 - TIR'!$C$18+SQRT(('Ejercicio 3 - TIR'!$E$18-'Ejercicio 3 - TIR'!$C$18)*('Ejercicio 3 - TIR'!$D$18-'Ejercicio 3 - TIR'!$C$18)*N917),'Ejercicio 3 - TIR'!$E$18-SQRT(('Ejercicio 3 - TIR'!$E$18-'Ejercicio 3 - TIR'!$C$18)*('Ejercicio 3 - TIR'!$E$18-'Ejercicio 3 - TIR'!$D$18)*(1-N917)))</f>
        <v>36279.358745702</v>
      </c>
      <c r="P917" s="17">
        <f ca="1" t="shared" si="6827"/>
        <v>0.508454064367578</v>
      </c>
      <c r="Q917" s="19">
        <f ca="1">IF(P917&lt;=('Ejercicio 3 - TIR'!$D$22-'Ejercicio 3 - TIR'!$C$22)/('Ejercicio 3 - TIR'!$E$22-'Ejercicio 3 - TIR'!$C$22),'Ejercicio 3 - TIR'!$C$22+SQRT(('Ejercicio 3 - TIR'!$E$22-'Ejercicio 3 - TIR'!$C$22)*('Ejercicio 3 - TIR'!$D$22-'Ejercicio 3 - TIR'!$C$22)*P917),'Ejercicio 3 - TIR'!$E$22-SQRT(('Ejercicio 3 - TIR'!$E$22-'Ejercicio 3 - TIR'!$C$22)*('Ejercicio 3 - TIR'!$E$22-'Ejercicio 3 - TIR'!$D$22)*(1-P917)))</f>
        <v>0.15025470315935</v>
      </c>
      <c r="R917" s="17">
        <f ca="1" t="shared" si="6827"/>
        <v>0.854199380673808</v>
      </c>
      <c r="S917" s="19">
        <f ca="1">IF(R917&lt;=('Ejercicio 3 - TIR'!$D$23-'Ejercicio 3 - TIR'!$C$23)/('Ejercicio 3 - TIR'!$E$23-'Ejercicio 3 - TIR'!$C$23),'Ejercicio 3 - TIR'!$C$23+SQRT(('Ejercicio 3 - TIR'!$E$23-'Ejercicio 3 - TIR'!$C$23)*('Ejercicio 3 - TIR'!$D$23-'Ejercicio 3 - TIR'!$C$23)*R917),'Ejercicio 3 - TIR'!$E$23-SQRT(('Ejercicio 3 - TIR'!$E$23-'Ejercicio 3 - TIR'!$C$23)*('Ejercicio 3 - TIR'!$E$23-'Ejercicio 3 - TIR'!$D$23)*(1-R917)))</f>
        <v>0.163799965593026</v>
      </c>
      <c r="T917" s="17">
        <f ca="1" t="shared" ref="T917:X917" si="6828">RAND()</f>
        <v>0.388511108544568</v>
      </c>
      <c r="U917" s="19">
        <f ca="1">IF(T917&lt;=('Ejercicio 3 - TIR'!$D$24-'Ejercicio 3 - TIR'!$C$24)/('Ejercicio 3 - TIR'!$E$24-'Ejercicio 3 - TIR'!$C$24),'Ejercicio 3 - TIR'!$C$24+SQRT(('Ejercicio 3 - TIR'!$E$24-'Ejercicio 3 - TIR'!$C$24)*('Ejercicio 3 - TIR'!$D$24-'Ejercicio 3 - TIR'!$C$24)*T917),'Ejercicio 3 - TIR'!$E$24-SQRT(('Ejercicio 3 - TIR'!$E$24-'Ejercicio 3 - TIR'!$C$24)*('Ejercicio 3 - TIR'!$E$24-'Ejercicio 3 - TIR'!$D$24)*(1-T917)))</f>
        <v>0.178563496423645</v>
      </c>
      <c r="V917" s="17">
        <f ca="1" t="shared" si="6828"/>
        <v>0.419495360644588</v>
      </c>
      <c r="W917" s="19">
        <f ca="1">IF(V917&lt;=('Ejercicio 3 - TIR'!$D$25-'Ejercicio 3 - TIR'!$C$25)/('Ejercicio 3 - TIR'!$E$25-'Ejercicio 3 - TIR'!$C$25),'Ejercicio 3 - TIR'!$C$25+SQRT(('Ejercicio 3 - TIR'!$E$25-'Ejercicio 3 - TIR'!$C$25)*('Ejercicio 3 - TIR'!$D$25-'Ejercicio 3 - TIR'!$C$25)*V917),'Ejercicio 3 - TIR'!$E$25-SQRT(('Ejercicio 3 - TIR'!$E$25-'Ejercicio 3 - TIR'!$C$25)*('Ejercicio 3 - TIR'!$E$25-'Ejercicio 3 - TIR'!$D$25)*(1-V917)))</f>
        <v>0.204924882276982</v>
      </c>
      <c r="X917" s="17">
        <f ca="1" t="shared" si="6828"/>
        <v>0.141854244358872</v>
      </c>
      <c r="Y917" s="19">
        <f ca="1">IF(X917&lt;=('Ejercicio 3 - TIR'!$D$26-'Ejercicio 3 - TIR'!$C$26)/('Ejercicio 3 - TIR'!$E$26-'Ejercicio 3 - TIR'!$C$26),'Ejercicio 3 - TIR'!$C$26+SQRT(('Ejercicio 3 - TIR'!$E$26-'Ejercicio 3 - TIR'!$C$26)*('Ejercicio 3 - TIR'!$D$26-'Ejercicio 3 - TIR'!$C$26)*X917),'Ejercicio 3 - TIR'!$E$26-SQRT(('Ejercicio 3 - TIR'!$E$26-'Ejercicio 3 - TIR'!$C$26)*('Ejercicio 3 - TIR'!$E$26-'Ejercicio 3 - TIR'!$D$26)*(1-X917)))</f>
        <v>0.209570550829472</v>
      </c>
      <c r="Z917" s="17">
        <f ca="1" t="shared" si="6668"/>
        <v>1.15025470315935</v>
      </c>
      <c r="AA917" s="17">
        <f ca="1" t="shared" si="6669"/>
        <v>1.33866638396007</v>
      </c>
      <c r="AB917" s="17">
        <f ca="1" t="shared" si="6670"/>
        <v>1.57770333402478</v>
      </c>
      <c r="AC917" s="17">
        <f ca="1" t="shared" si="6671"/>
        <v>1.9010140040178</v>
      </c>
      <c r="AD917" s="17">
        <f ca="1" t="shared" si="6672"/>
        <v>2.29941055597436</v>
      </c>
      <c r="AE917" s="16">
        <f ca="1" t="shared" si="6673"/>
        <v>5416.18941576719</v>
      </c>
      <c r="AF917" s="16">
        <f ca="1" t="shared" si="6674"/>
        <v>6303.36105571516</v>
      </c>
      <c r="AG917" s="16">
        <f ca="1" t="shared" si="6675"/>
        <v>7428.9112450443</v>
      </c>
      <c r="AH917" s="16">
        <f ca="1" t="shared" si="6676"/>
        <v>8951.28000738115</v>
      </c>
      <c r="AI917" s="16">
        <f ca="1" t="shared" si="6677"/>
        <v>10827.2046891569</v>
      </c>
      <c r="AJ917" s="18">
        <f ca="1" t="shared" si="6678"/>
        <v>44662.2490783299</v>
      </c>
      <c r="AK917" s="18">
        <f ca="1" t="shared" si="6679"/>
        <v>55714.0250712339</v>
      </c>
      <c r="AL917" s="18">
        <f ca="1" t="shared" si="6680"/>
        <v>51391.8919907312</v>
      </c>
      <c r="AM917" s="18">
        <f ca="1" t="shared" si="6681"/>
        <v>80061.8878048129</v>
      </c>
      <c r="AN917" s="18">
        <f ca="1" t="shared" si="6682"/>
        <v>83421.1404638477</v>
      </c>
      <c r="AO917" s="18">
        <f ca="1">C917/'Ejercicio 3 - TIR'!$D$7</f>
        <v>16241.8382814981</v>
      </c>
      <c r="AP917" s="18">
        <f ca="1" t="shared" si="6683"/>
        <v>28420.4107968318</v>
      </c>
      <c r="AQ917" s="18">
        <f ca="1" t="shared" si="6684"/>
        <v>39472.1867897358</v>
      </c>
      <c r="AR917" s="18">
        <f ca="1" t="shared" si="6685"/>
        <v>35150.0537092331</v>
      </c>
      <c r="AS917" s="18">
        <f ca="1" t="shared" si="6686"/>
        <v>63820.0495233147</v>
      </c>
      <c r="AT917" s="18">
        <f ca="1" t="shared" si="6687"/>
        <v>67179.3021823495</v>
      </c>
      <c r="AU917" s="18">
        <f ca="1">AP917*'Ejercicio 3 - TIR'!$D$5</f>
        <v>14210.2053984159</v>
      </c>
      <c r="AV917" s="18">
        <f ca="1">AQ917*'Ejercicio 3 - TIR'!$D$5</f>
        <v>19736.0933948679</v>
      </c>
      <c r="AW917" s="18">
        <f ca="1">AR917*'Ejercicio 3 - TIR'!$D$5</f>
        <v>17575.0268546166</v>
      </c>
      <c r="AX917" s="18">
        <f ca="1">AS917*'Ejercicio 3 - TIR'!$D$5</f>
        <v>31910.0247616574</v>
      </c>
      <c r="AY917" s="18">
        <f ca="1">AT917*'Ejercicio 3 - TIR'!$D$5</f>
        <v>33589.6510911748</v>
      </c>
      <c r="AZ917" s="18">
        <f ca="1" t="shared" ref="AZ917:BD917" si="6829">AJ917-AU917-AE917</f>
        <v>25035.8542641468</v>
      </c>
      <c r="BA917" s="18">
        <f ca="1" t="shared" si="6829"/>
        <v>29674.5706206509</v>
      </c>
      <c r="BB917" s="18">
        <f ca="1" t="shared" si="6829"/>
        <v>26387.9538910704</v>
      </c>
      <c r="BC917" s="18">
        <f ca="1" t="shared" si="6829"/>
        <v>39200.5830357744</v>
      </c>
      <c r="BD917" s="18">
        <f ca="1" t="shared" si="6829"/>
        <v>39004.284683516</v>
      </c>
      <c r="BE917" s="18">
        <f ca="1" t="shared" ref="BE917:BI917" si="6830">AZ917/Z917</f>
        <v>21765.487413685</v>
      </c>
      <c r="BF917" s="18">
        <f ca="1" t="shared" si="6830"/>
        <v>22167.2636111672</v>
      </c>
      <c r="BG917" s="18">
        <f ca="1" t="shared" si="6830"/>
        <v>16725.5486643067</v>
      </c>
      <c r="BH917" s="18">
        <f ca="1" t="shared" si="6830"/>
        <v>20620.8807262459</v>
      </c>
      <c r="BI917" s="18">
        <f ca="1" t="shared" si="6830"/>
        <v>16962.7318541157</v>
      </c>
      <c r="BJ917" s="18">
        <f ca="1" t="shared" si="6690"/>
        <v>82886.2115721177</v>
      </c>
      <c r="BK917" s="18">
        <f ca="1" t="shared" si="6691"/>
        <v>37346.6543929052</v>
      </c>
      <c r="BL917" s="18">
        <f ca="1" t="shared" si="6692"/>
        <v>120232.865965023</v>
      </c>
      <c r="BM917" s="18">
        <f ca="1">BK917*'Ejercicio 3 - TIR'!$D$5</f>
        <v>18673.3271964526</v>
      </c>
      <c r="BN917" s="18">
        <f ca="1" t="shared" si="6693"/>
        <v>101559.53876857</v>
      </c>
      <c r="BO917" s="18">
        <f ca="1" t="shared" si="6694"/>
        <v>44167.6404871227</v>
      </c>
      <c r="BP917" s="18">
        <f ca="1" t="shared" si="6695"/>
        <v>-117255.912753864</v>
      </c>
      <c r="BQ917" s="18">
        <f ca="1" t="shared" ref="BQ917:BT917" si="6831">BE917</f>
        <v>21765.487413685</v>
      </c>
      <c r="BR917" s="18">
        <f ca="1" t="shared" si="6831"/>
        <v>22167.2636111672</v>
      </c>
      <c r="BS917" s="18">
        <f ca="1" t="shared" si="6831"/>
        <v>16725.5486643067</v>
      </c>
      <c r="BT917" s="18">
        <f ca="1" t="shared" si="6831"/>
        <v>20620.8807262459</v>
      </c>
      <c r="BU917" s="18">
        <f ca="1" t="shared" si="6697"/>
        <v>61130.3723412384</v>
      </c>
      <c r="BV917" s="20">
        <f ca="1" t="shared" si="6698"/>
        <v>5.75067914675764</v>
      </c>
    </row>
    <row r="918" ht="15" customHeight="1" spans="1:74">
      <c r="A918" s="16">
        <v>917</v>
      </c>
      <c r="B918" s="17">
        <f ca="1" t="shared" ref="B918:F918" si="6832">RAND()</f>
        <v>0.354833027944267</v>
      </c>
      <c r="C918" s="18">
        <f ca="1">IF(B918&lt;=('Ejercicio 3 - TIR'!$D$13-'Ejercicio 3 - TIR'!$C$13)/('Ejercicio 3 - TIR'!$E$13-'Ejercicio 3 - TIR'!$C$13),'Ejercicio 3 - TIR'!$C$13+SQRT(('Ejercicio 3 - TIR'!$E$13-'Ejercicio 3 - TIR'!$C$13)*('Ejercicio 3 - TIR'!$D$13-'Ejercicio 3 - TIR'!$C$13)*B918),'Ejercicio 3 - TIR'!$E$13-SQRT(('Ejercicio 3 - TIR'!$E$13-'Ejercicio 3 - TIR'!$C$13)*('Ejercicio 3 - TIR'!$E$13-'Ejercicio 3 - TIR'!$D$13)*(1-B918)))</f>
        <v>72175.543734569</v>
      </c>
      <c r="D918" s="17">
        <f ca="1" t="shared" si="6832"/>
        <v>0.492138540494727</v>
      </c>
      <c r="E918" s="18">
        <f ca="1">IF(D918&lt;=('Ejercicio 3 - TIR'!$D$14-'Ejercicio 3 - TIR'!$C$14)/('Ejercicio 3 - TIR'!$E$14-'Ejercicio 3 - TIR'!$C$14),'Ejercicio 3 - TIR'!$C$14+SQRT(('Ejercicio 3 - TIR'!$E$14-'Ejercicio 3 - TIR'!$C$14)*('Ejercicio 3 - TIR'!$D$14-'Ejercicio 3 - TIR'!$C$14)*D918),'Ejercicio 3 - TIR'!$E$14-SQRT(('Ejercicio 3 - TIR'!$E$14-'Ejercicio 3 - TIR'!$C$14)*('Ejercicio 3 - TIR'!$E$14-'Ejercicio 3 - TIR'!$D$14)*(1-D918)))</f>
        <v>31271.9292552254</v>
      </c>
      <c r="F918" s="17">
        <f ca="1" t="shared" si="6832"/>
        <v>0.130631254463552</v>
      </c>
      <c r="G918" s="18">
        <f ca="1">IF(F918&lt;=('Ejercicio 3 - TIR'!$D$18-'Ejercicio 3 - TIR'!$C$18)/('Ejercicio 3 - TIR'!$E$18-'Ejercicio 3 - TIR'!$C$18),'Ejercicio 3 - TIR'!$C$18+SQRT(('Ejercicio 3 - TIR'!$E$18-'Ejercicio 3 - TIR'!$C$18)*('Ejercicio 3 - TIR'!$D$18-'Ejercicio 3 - TIR'!$C$18)*F918),'Ejercicio 3 - TIR'!$E$18-SQRT(('Ejercicio 3 - TIR'!$E$18-'Ejercicio 3 - TIR'!$C$18)*('Ejercicio 3 - TIR'!$E$18-'Ejercicio 3 - TIR'!$D$18)*(1-F918)))</f>
        <v>34426.5887734838</v>
      </c>
      <c r="H918" s="17">
        <f ca="1" t="shared" ref="H918:L918" si="6833">RAND()</f>
        <v>0.461943433286803</v>
      </c>
      <c r="I918" s="18">
        <f ca="1">IF(H918&lt;=('Ejercicio 3 - TIR'!$D$18-'Ejercicio 3 - TIR'!$C$18)/('Ejercicio 3 - TIR'!$E$18-'Ejercicio 3 - TIR'!$C$18),'Ejercicio 3 - TIR'!$C$18+SQRT(('Ejercicio 3 - TIR'!$E$18-'Ejercicio 3 - TIR'!$C$18)*('Ejercicio 3 - TIR'!$D$18-'Ejercicio 3 - TIR'!$C$18)*H918),'Ejercicio 3 - TIR'!$E$18-SQRT(('Ejercicio 3 - TIR'!$E$18-'Ejercicio 3 - TIR'!$C$18)*('Ejercicio 3 - TIR'!$E$18-'Ejercicio 3 - TIR'!$D$18)*(1-H918)))</f>
        <v>38324.1525089958</v>
      </c>
      <c r="J918" s="17">
        <f ca="1" t="shared" si="6833"/>
        <v>0.185089432642001</v>
      </c>
      <c r="K918" s="18">
        <f ca="1">IF(J918&lt;=('Ejercicio 3 - TIR'!$D$18-'Ejercicio 3 - TIR'!$C$18)/('Ejercicio 3 - TIR'!$E$18-'Ejercicio 3 - TIR'!$C$18),'Ejercicio 3 - TIR'!$C$18+SQRT(('Ejercicio 3 - TIR'!$E$18-'Ejercicio 3 - TIR'!$C$18)*('Ejercicio 3 - TIR'!$D$18-'Ejercicio 3 - TIR'!$C$18)*J918),'Ejercicio 3 - TIR'!$E$18-SQRT(('Ejercicio 3 - TIR'!$E$18-'Ejercicio 3 - TIR'!$C$18)*('Ejercicio 3 - TIR'!$E$18-'Ejercicio 3 - TIR'!$D$18)*(1-J918)))</f>
        <v>35269.1000081893</v>
      </c>
      <c r="L918" s="17">
        <f ca="1" t="shared" si="6833"/>
        <v>0.335189103532876</v>
      </c>
      <c r="M918" s="18">
        <f ca="1">IF(L918&lt;=('Ejercicio 3 - TIR'!$D$18-'Ejercicio 3 - TIR'!$C$18)/('Ejercicio 3 - TIR'!$E$18-'Ejercicio 3 - TIR'!$C$18),'Ejercicio 3 - TIR'!$C$18+SQRT(('Ejercicio 3 - TIR'!$E$18-'Ejercicio 3 - TIR'!$C$18)*('Ejercicio 3 - TIR'!$D$18-'Ejercicio 3 - TIR'!$C$18)*L918),'Ejercicio 3 - TIR'!$E$18-SQRT(('Ejercicio 3 - TIR'!$E$18-'Ejercicio 3 - TIR'!$C$18)*('Ejercicio 3 - TIR'!$E$18-'Ejercicio 3 - TIR'!$D$18)*(1-L918)))</f>
        <v>37090.7239073265</v>
      </c>
      <c r="N918" s="17">
        <f ca="1" t="shared" ref="N918:R918" si="6834">RAND()</f>
        <v>0.873249803860747</v>
      </c>
      <c r="O918" s="18">
        <f ca="1">IF(N918&lt;=('Ejercicio 3 - TIR'!$D$18-'Ejercicio 3 - TIR'!$C$18)/('Ejercicio 3 - TIR'!$E$18-'Ejercicio 3 - TIR'!$C$18),'Ejercicio 3 - TIR'!$C$18+SQRT(('Ejercicio 3 - TIR'!$E$18-'Ejercicio 3 - TIR'!$C$18)*('Ejercicio 3 - TIR'!$D$18-'Ejercicio 3 - TIR'!$C$18)*N918),'Ejercicio 3 - TIR'!$E$18-SQRT(('Ejercicio 3 - TIR'!$E$18-'Ejercicio 3 - TIR'!$C$18)*('Ejercicio 3 - TIR'!$E$18-'Ejercicio 3 - TIR'!$D$18)*(1-N918)))</f>
        <v>41916.7768957722</v>
      </c>
      <c r="P918" s="17">
        <f ca="1" t="shared" si="6834"/>
        <v>0.54840328220902</v>
      </c>
      <c r="Q918" s="19">
        <f ca="1">IF(P918&lt;=('Ejercicio 3 - TIR'!$D$22-'Ejercicio 3 - TIR'!$C$22)/('Ejercicio 3 - TIR'!$E$22-'Ejercicio 3 - TIR'!$C$22),'Ejercicio 3 - TIR'!$C$22+SQRT(('Ejercicio 3 - TIR'!$E$22-'Ejercicio 3 - TIR'!$C$22)*('Ejercicio 3 - TIR'!$D$22-'Ejercicio 3 - TIR'!$C$22)*P918),'Ejercicio 3 - TIR'!$E$22-SQRT(('Ejercicio 3 - TIR'!$E$22-'Ejercicio 3 - TIR'!$C$22)*('Ejercicio 3 - TIR'!$E$22-'Ejercicio 3 - TIR'!$D$22)*(1-P918)))</f>
        <v>0.151489053119481</v>
      </c>
      <c r="R918" s="17">
        <f ca="1" t="shared" si="6834"/>
        <v>0.39395524979176</v>
      </c>
      <c r="S918" s="19">
        <f ca="1">IF(R918&lt;=('Ejercicio 3 - TIR'!$D$23-'Ejercicio 3 - TIR'!$C$23)/('Ejercicio 3 - TIR'!$E$23-'Ejercicio 3 - TIR'!$C$23),'Ejercicio 3 - TIR'!$C$23+SQRT(('Ejercicio 3 - TIR'!$E$23-'Ejercicio 3 - TIR'!$C$23)*('Ejercicio 3 - TIR'!$D$23-'Ejercicio 3 - TIR'!$C$23)*R918),'Ejercicio 3 - TIR'!$E$23-SQRT(('Ejercicio 3 - TIR'!$E$23-'Ejercicio 3 - TIR'!$C$23)*('Ejercicio 3 - TIR'!$E$23-'Ejercicio 3 - TIR'!$D$23)*(1-R918)))</f>
        <v>0.146629296829341</v>
      </c>
      <c r="T918" s="17">
        <f ca="1" t="shared" ref="T918:X918" si="6835">RAND()</f>
        <v>0.662636368964506</v>
      </c>
      <c r="U918" s="19">
        <f ca="1">IF(T918&lt;=('Ejercicio 3 - TIR'!$D$24-'Ejercicio 3 - TIR'!$C$24)/('Ejercicio 3 - TIR'!$E$24-'Ejercicio 3 - TIR'!$C$24),'Ejercicio 3 - TIR'!$C$24+SQRT(('Ejercicio 3 - TIR'!$E$24-'Ejercicio 3 - TIR'!$C$24)*('Ejercicio 3 - TIR'!$D$24-'Ejercicio 3 - TIR'!$C$24)*T918),'Ejercicio 3 - TIR'!$E$24-SQRT(('Ejercicio 3 - TIR'!$E$24-'Ejercicio 3 - TIR'!$C$24)*('Ejercicio 3 - TIR'!$E$24-'Ejercicio 3 - TIR'!$D$24)*(1-T918)))</f>
        <v>0.189265358845443</v>
      </c>
      <c r="V918" s="17">
        <f ca="1" t="shared" si="6835"/>
        <v>0.803939184364141</v>
      </c>
      <c r="W918" s="19">
        <f ca="1">IF(V918&lt;=('Ejercicio 3 - TIR'!$D$25-'Ejercicio 3 - TIR'!$C$25)/('Ejercicio 3 - TIR'!$E$25-'Ejercicio 3 - TIR'!$C$25),'Ejercicio 3 - TIR'!$C$25+SQRT(('Ejercicio 3 - TIR'!$E$25-'Ejercicio 3 - TIR'!$C$25)*('Ejercicio 3 - TIR'!$D$25-'Ejercicio 3 - TIR'!$C$25)*V918),'Ejercicio 3 - TIR'!$E$25-SQRT(('Ejercicio 3 - TIR'!$E$25-'Ejercicio 3 - TIR'!$C$25)*('Ejercicio 3 - TIR'!$E$25-'Ejercicio 3 - TIR'!$D$25)*(1-V918)))</f>
        <v>0.223804335192145</v>
      </c>
      <c r="X918" s="17">
        <f ca="1" t="shared" si="6835"/>
        <v>0.291852797617157</v>
      </c>
      <c r="Y918" s="19">
        <f ca="1">IF(X918&lt;=('Ejercicio 3 - TIR'!$D$26-'Ejercicio 3 - TIR'!$C$26)/('Ejercicio 3 - TIR'!$E$26-'Ejercicio 3 - TIR'!$C$26),'Ejercicio 3 - TIR'!$C$26+SQRT(('Ejercicio 3 - TIR'!$E$26-'Ejercicio 3 - TIR'!$C$26)*('Ejercicio 3 - TIR'!$D$26-'Ejercicio 3 - TIR'!$C$26)*X918),'Ejercicio 3 - TIR'!$E$26-SQRT(('Ejercicio 3 - TIR'!$E$26-'Ejercicio 3 - TIR'!$C$26)*('Ejercicio 3 - TIR'!$E$26-'Ejercicio 3 - TIR'!$D$26)*(1-X918)))</f>
        <v>0.218071383178716</v>
      </c>
      <c r="Z918" s="17">
        <f ca="1" t="shared" si="6668"/>
        <v>1.15148905311948</v>
      </c>
      <c r="AA918" s="17">
        <f ca="1" t="shared" si="6669"/>
        <v>1.32033108328507</v>
      </c>
      <c r="AB918" s="17">
        <f ca="1" t="shared" si="6670"/>
        <v>1.57022401955782</v>
      </c>
      <c r="AC918" s="17">
        <f ca="1" t="shared" si="6671"/>
        <v>1.92164696235769</v>
      </c>
      <c r="AD918" s="17">
        <f ca="1" t="shared" si="6672"/>
        <v>2.34070317342021</v>
      </c>
      <c r="AE918" s="16">
        <f ca="1" t="shared" si="6673"/>
        <v>4737.35495209349</v>
      </c>
      <c r="AF918" s="16">
        <f ca="1" t="shared" si="6674"/>
        <v>5431.98997754996</v>
      </c>
      <c r="AG918" s="16">
        <f ca="1" t="shared" si="6675"/>
        <v>6460.0775098958</v>
      </c>
      <c r="AH918" s="16">
        <f ca="1" t="shared" si="6676"/>
        <v>7905.87086228776</v>
      </c>
      <c r="AI918" s="16">
        <f ca="1" t="shared" si="6677"/>
        <v>9629.91505645916</v>
      </c>
      <c r="AJ918" s="18">
        <f ca="1" t="shared" si="6678"/>
        <v>39641.8401089126</v>
      </c>
      <c r="AK918" s="18">
        <f ca="1" t="shared" si="6679"/>
        <v>50600.5697981848</v>
      </c>
      <c r="AL918" s="18">
        <f ca="1" t="shared" si="6680"/>
        <v>55380.3879810456</v>
      </c>
      <c r="AM918" s="18">
        <f ca="1" t="shared" si="6681"/>
        <v>71275.2769281618</v>
      </c>
      <c r="AN918" s="18">
        <f ca="1" t="shared" si="6682"/>
        <v>98114.7326994811</v>
      </c>
      <c r="AO918" s="18">
        <f ca="1">C918/'Ejercicio 3 - TIR'!$D$7</f>
        <v>14435.1087469138</v>
      </c>
      <c r="AP918" s="18">
        <f ca="1" t="shared" si="6683"/>
        <v>25206.7313619988</v>
      </c>
      <c r="AQ918" s="18">
        <f ca="1" t="shared" si="6684"/>
        <v>36165.461051271</v>
      </c>
      <c r="AR918" s="18">
        <f ca="1" t="shared" si="6685"/>
        <v>40945.2792341318</v>
      </c>
      <c r="AS918" s="18">
        <f ca="1" t="shared" si="6686"/>
        <v>56840.1681812479</v>
      </c>
      <c r="AT918" s="18">
        <f ca="1" t="shared" si="6687"/>
        <v>83679.6239525672</v>
      </c>
      <c r="AU918" s="18">
        <f ca="1">AP918*'Ejercicio 3 - TIR'!$D$5</f>
        <v>12603.3656809994</v>
      </c>
      <c r="AV918" s="18">
        <f ca="1">AQ918*'Ejercicio 3 - TIR'!$D$5</f>
        <v>18082.7305256355</v>
      </c>
      <c r="AW918" s="18">
        <f ca="1">AR918*'Ejercicio 3 - TIR'!$D$5</f>
        <v>20472.6396170659</v>
      </c>
      <c r="AX918" s="18">
        <f ca="1">AS918*'Ejercicio 3 - TIR'!$D$5</f>
        <v>28420.084090624</v>
      </c>
      <c r="AY918" s="18">
        <f ca="1">AT918*'Ejercicio 3 - TIR'!$D$5</f>
        <v>41839.8119762836</v>
      </c>
      <c r="AZ918" s="18">
        <f ca="1" t="shared" ref="AZ918:BD918" si="6836">AJ918-AU918-AE918</f>
        <v>22301.1194758197</v>
      </c>
      <c r="BA918" s="18">
        <f ca="1" t="shared" si="6836"/>
        <v>27085.8492949993</v>
      </c>
      <c r="BB918" s="18">
        <f ca="1" t="shared" si="6836"/>
        <v>28447.6708540839</v>
      </c>
      <c r="BC918" s="18">
        <f ca="1" t="shared" si="6836"/>
        <v>34949.32197525</v>
      </c>
      <c r="BD918" s="18">
        <f ca="1" t="shared" si="6836"/>
        <v>46645.0056667383</v>
      </c>
      <c r="BE918" s="18">
        <f ca="1" t="shared" ref="BE918:BI918" si="6837">AZ918/Z918</f>
        <v>19367.2005959623</v>
      </c>
      <c r="BF918" s="18">
        <f ca="1" t="shared" si="6837"/>
        <v>20514.4373543096</v>
      </c>
      <c r="BG918" s="18">
        <f ca="1" t="shared" si="6837"/>
        <v>18116.9505113639</v>
      </c>
      <c r="BH918" s="18">
        <f ca="1" t="shared" si="6837"/>
        <v>18187.1710360212</v>
      </c>
      <c r="BI918" s="18">
        <f ca="1" t="shared" si="6837"/>
        <v>19927.7747799953</v>
      </c>
      <c r="BJ918" s="18">
        <f ca="1" t="shared" si="6690"/>
        <v>73198.3040466784</v>
      </c>
      <c r="BK918" s="18">
        <f ca="1" t="shared" si="6691"/>
        <v>33788.304852567</v>
      </c>
      <c r="BL918" s="18">
        <f ca="1" t="shared" si="6692"/>
        <v>106986.608899245</v>
      </c>
      <c r="BM918" s="18">
        <f ca="1">BK918*'Ejercicio 3 - TIR'!$D$5</f>
        <v>16894.1524262835</v>
      </c>
      <c r="BN918" s="18">
        <f ca="1" t="shared" si="6693"/>
        <v>90092.4564729619</v>
      </c>
      <c r="BO918" s="18">
        <f ca="1" t="shared" si="6694"/>
        <v>38489.4836286823</v>
      </c>
      <c r="BP918" s="18">
        <f ca="1" t="shared" si="6695"/>
        <v>-103447.472989794</v>
      </c>
      <c r="BQ918" s="18">
        <f ca="1" t="shared" ref="BQ918:BT918" si="6838">BE918</f>
        <v>19367.2005959623</v>
      </c>
      <c r="BR918" s="18">
        <f ca="1" t="shared" si="6838"/>
        <v>20514.4373543096</v>
      </c>
      <c r="BS918" s="18">
        <f ca="1" t="shared" si="6838"/>
        <v>18116.9505113639</v>
      </c>
      <c r="BT918" s="18">
        <f ca="1" t="shared" si="6838"/>
        <v>18187.1710360212</v>
      </c>
      <c r="BU918" s="18">
        <f ca="1" t="shared" si="6697"/>
        <v>58417.2584086776</v>
      </c>
      <c r="BV918" s="20">
        <f ca="1" t="shared" si="6698"/>
        <v>7.87045545668867</v>
      </c>
    </row>
    <row r="919" ht="15" customHeight="1" spans="1:74">
      <c r="A919" s="16">
        <v>918</v>
      </c>
      <c r="B919" s="17">
        <f ca="1" t="shared" ref="B919:F919" si="6839">RAND()</f>
        <v>0.351456270117943</v>
      </c>
      <c r="C919" s="18">
        <f ca="1">IF(B919&lt;=('Ejercicio 3 - TIR'!$D$13-'Ejercicio 3 - TIR'!$C$13)/('Ejercicio 3 - TIR'!$E$13-'Ejercicio 3 - TIR'!$C$13),'Ejercicio 3 - TIR'!$C$13+SQRT(('Ejercicio 3 - TIR'!$E$13-'Ejercicio 3 - TIR'!$C$13)*('Ejercicio 3 - TIR'!$D$13-'Ejercicio 3 - TIR'!$C$13)*B919),'Ejercicio 3 - TIR'!$E$13-SQRT(('Ejercicio 3 - TIR'!$E$13-'Ejercicio 3 - TIR'!$C$13)*('Ejercicio 3 - TIR'!$E$13-'Ejercicio 3 - TIR'!$D$13)*(1-B919)))</f>
        <v>72102.8231561244</v>
      </c>
      <c r="D919" s="17">
        <f ca="1" t="shared" si="6839"/>
        <v>0.849681364492895</v>
      </c>
      <c r="E919" s="18">
        <f ca="1">IF(D919&lt;=('Ejercicio 3 - TIR'!$D$14-'Ejercicio 3 - TIR'!$C$14)/('Ejercicio 3 - TIR'!$E$14-'Ejercicio 3 - TIR'!$C$14),'Ejercicio 3 - TIR'!$C$14+SQRT(('Ejercicio 3 - TIR'!$E$14-'Ejercicio 3 - TIR'!$C$14)*('Ejercicio 3 - TIR'!$D$14-'Ejercicio 3 - TIR'!$C$14)*D919),'Ejercicio 3 - TIR'!$E$14-SQRT(('Ejercicio 3 - TIR'!$E$14-'Ejercicio 3 - TIR'!$C$14)*('Ejercicio 3 - TIR'!$E$14-'Ejercicio 3 - TIR'!$D$14)*(1-D919)))</f>
        <v>35251.5481126934</v>
      </c>
      <c r="F919" s="17">
        <f ca="1" t="shared" si="6839"/>
        <v>0.222289320221081</v>
      </c>
      <c r="G919" s="18">
        <f ca="1">IF(F919&lt;=('Ejercicio 3 - TIR'!$D$18-'Ejercicio 3 - TIR'!$C$18)/('Ejercicio 3 - TIR'!$E$18-'Ejercicio 3 - TIR'!$C$18),'Ejercicio 3 - TIR'!$C$18+SQRT(('Ejercicio 3 - TIR'!$E$18-'Ejercicio 3 - TIR'!$C$18)*('Ejercicio 3 - TIR'!$D$18-'Ejercicio 3 - TIR'!$C$18)*F919),'Ejercicio 3 - TIR'!$E$18-SQRT(('Ejercicio 3 - TIR'!$E$18-'Ejercicio 3 - TIR'!$C$18)*('Ejercicio 3 - TIR'!$E$18-'Ejercicio 3 - TIR'!$D$18)*(1-F919)))</f>
        <v>35774.3742546844</v>
      </c>
      <c r="H919" s="17">
        <f ca="1" t="shared" ref="H919:L919" si="6840">RAND()</f>
        <v>0.330011219737815</v>
      </c>
      <c r="I919" s="18">
        <f ca="1">IF(H919&lt;=('Ejercicio 3 - TIR'!$D$18-'Ejercicio 3 - TIR'!$C$18)/('Ejercicio 3 - TIR'!$E$18-'Ejercicio 3 - TIR'!$C$18),'Ejercicio 3 - TIR'!$C$18+SQRT(('Ejercicio 3 - TIR'!$E$18-'Ejercicio 3 - TIR'!$C$18)*('Ejercicio 3 - TIR'!$D$18-'Ejercicio 3 - TIR'!$C$18)*H919),'Ejercicio 3 - TIR'!$E$18-SQRT(('Ejercicio 3 - TIR'!$E$18-'Ejercicio 3 - TIR'!$C$18)*('Ejercicio 3 - TIR'!$E$18-'Ejercicio 3 - TIR'!$D$18)*(1-H919)))</f>
        <v>37035.7432415255</v>
      </c>
      <c r="J919" s="17">
        <f ca="1" t="shared" si="6840"/>
        <v>0.0322568978106961</v>
      </c>
      <c r="K919" s="18">
        <f ca="1">IF(J919&lt;=('Ejercicio 3 - TIR'!$D$18-'Ejercicio 3 - TIR'!$C$18)/('Ejercicio 3 - TIR'!$E$18-'Ejercicio 3 - TIR'!$C$18),'Ejercicio 3 - TIR'!$C$18+SQRT(('Ejercicio 3 - TIR'!$E$18-'Ejercicio 3 - TIR'!$C$18)*('Ejercicio 3 - TIR'!$D$18-'Ejercicio 3 - TIR'!$C$18)*J919),'Ejercicio 3 - TIR'!$E$18-SQRT(('Ejercicio 3 - TIR'!$E$18-'Ejercicio 3 - TIR'!$C$18)*('Ejercicio 3 - TIR'!$E$18-'Ejercicio 3 - TIR'!$D$18)*(1-J919)))</f>
        <v>32199.6669456089</v>
      </c>
      <c r="L919" s="17">
        <f ca="1" t="shared" si="6840"/>
        <v>0.83887296681299</v>
      </c>
      <c r="M919" s="18">
        <f ca="1">IF(L919&lt;=('Ejercicio 3 - TIR'!$D$18-'Ejercicio 3 - TIR'!$C$18)/('Ejercicio 3 - TIR'!$E$18-'Ejercicio 3 - TIR'!$C$18),'Ejercicio 3 - TIR'!$C$18+SQRT(('Ejercicio 3 - TIR'!$E$18-'Ejercicio 3 - TIR'!$C$18)*('Ejercicio 3 - TIR'!$D$18-'Ejercicio 3 - TIR'!$C$18)*L919),'Ejercicio 3 - TIR'!$E$18-SQRT(('Ejercicio 3 - TIR'!$E$18-'Ejercicio 3 - TIR'!$C$18)*('Ejercicio 3 - TIR'!$E$18-'Ejercicio 3 - TIR'!$D$18)*(1-L919)))</f>
        <v>41523.7193023253</v>
      </c>
      <c r="N919" s="17">
        <f ca="1" t="shared" ref="N919:R919" si="6841">RAND()</f>
        <v>0.58607387290795</v>
      </c>
      <c r="O919" s="18">
        <f ca="1">IF(N919&lt;=('Ejercicio 3 - TIR'!$D$18-'Ejercicio 3 - TIR'!$C$18)/('Ejercicio 3 - TIR'!$E$18-'Ejercicio 3 - TIR'!$C$18),'Ejercicio 3 - TIR'!$C$18+SQRT(('Ejercicio 3 - TIR'!$E$18-'Ejercicio 3 - TIR'!$C$18)*('Ejercicio 3 - TIR'!$D$18-'Ejercicio 3 - TIR'!$C$18)*N919),'Ejercicio 3 - TIR'!$E$18-SQRT(('Ejercicio 3 - TIR'!$E$18-'Ejercicio 3 - TIR'!$C$18)*('Ejercicio 3 - TIR'!$E$18-'Ejercicio 3 - TIR'!$D$18)*(1-N919)))</f>
        <v>39376.0909197913</v>
      </c>
      <c r="P919" s="17">
        <f ca="1" t="shared" si="6841"/>
        <v>0.932632857044852</v>
      </c>
      <c r="Q919" s="19">
        <f ca="1">IF(P919&lt;=('Ejercicio 3 - TIR'!$D$22-'Ejercicio 3 - TIR'!$C$22)/('Ejercicio 3 - TIR'!$E$22-'Ejercicio 3 - TIR'!$C$22),'Ejercicio 3 - TIR'!$C$22+SQRT(('Ejercicio 3 - TIR'!$E$22-'Ejercicio 3 - TIR'!$C$22)*('Ejercicio 3 - TIR'!$D$22-'Ejercicio 3 - TIR'!$C$22)*P919),'Ejercicio 3 - TIR'!$E$22-SQRT(('Ejercicio 3 - TIR'!$E$22-'Ejercicio 3 - TIR'!$C$22)*('Ejercicio 3 - TIR'!$E$22-'Ejercicio 3 - TIR'!$D$22)*(1-P919)))</f>
        <v>0.168988149232792</v>
      </c>
      <c r="R919" s="17">
        <f ca="1" t="shared" si="6841"/>
        <v>0.048409544075116</v>
      </c>
      <c r="S919" s="19">
        <f ca="1">IF(R919&lt;=('Ejercicio 3 - TIR'!$D$23-'Ejercicio 3 - TIR'!$C$23)/('Ejercicio 3 - TIR'!$E$23-'Ejercicio 3 - TIR'!$C$23),'Ejercicio 3 - TIR'!$C$23+SQRT(('Ejercicio 3 - TIR'!$E$23-'Ejercicio 3 - TIR'!$C$23)*('Ejercicio 3 - TIR'!$D$23-'Ejercicio 3 - TIR'!$C$23)*R919),'Ejercicio 3 - TIR'!$E$23-SQRT(('Ejercicio 3 - TIR'!$E$23-'Ejercicio 3 - TIR'!$C$23)*('Ejercicio 3 - TIR'!$E$23-'Ejercicio 3 - TIR'!$D$23)*(1-R919)))</f>
        <v>0.129334729740877</v>
      </c>
      <c r="T919" s="17">
        <f ca="1" t="shared" ref="T919:X919" si="6842">RAND()</f>
        <v>0.789004280593816</v>
      </c>
      <c r="U919" s="19">
        <f ca="1">IF(T919&lt;=('Ejercicio 3 - TIR'!$D$24-'Ejercicio 3 - TIR'!$C$24)/('Ejercicio 3 - TIR'!$E$24-'Ejercicio 3 - TIR'!$C$24),'Ejercicio 3 - TIR'!$C$24+SQRT(('Ejercicio 3 - TIR'!$E$24-'Ejercicio 3 - TIR'!$C$24)*('Ejercicio 3 - TIR'!$D$24-'Ejercicio 3 - TIR'!$C$24)*T919),'Ejercicio 3 - TIR'!$E$24-SQRT(('Ejercicio 3 - TIR'!$E$24-'Ejercicio 3 - TIR'!$C$24)*('Ejercicio 3 - TIR'!$E$24-'Ejercicio 3 - TIR'!$D$24)*(1-T919)))</f>
        <v>0.195693868791243</v>
      </c>
      <c r="V919" s="17">
        <f ca="1" t="shared" si="6842"/>
        <v>0.0454281787266264</v>
      </c>
      <c r="W919" s="19">
        <f ca="1">IF(V919&lt;=('Ejercicio 3 - TIR'!$D$25-'Ejercicio 3 - TIR'!$C$25)/('Ejercicio 3 - TIR'!$E$25-'Ejercicio 3 - TIR'!$C$25),'Ejercicio 3 - TIR'!$C$25+SQRT(('Ejercicio 3 - TIR'!$E$25-'Ejercicio 3 - TIR'!$C$25)*('Ejercicio 3 - TIR'!$D$25-'Ejercicio 3 - TIR'!$C$25)*V919),'Ejercicio 3 - TIR'!$E$25-SQRT(('Ejercicio 3 - TIR'!$E$25-'Ejercicio 3 - TIR'!$C$25)*('Ejercicio 3 - TIR'!$E$25-'Ejercicio 3 - TIR'!$D$25)*(1-V919)))</f>
        <v>0.187974926345571</v>
      </c>
      <c r="X919" s="17">
        <f ca="1" t="shared" si="6842"/>
        <v>0.453141192230506</v>
      </c>
      <c r="Y919" s="19">
        <f ca="1">IF(X919&lt;=('Ejercicio 3 - TIR'!$D$26-'Ejercicio 3 - TIR'!$C$26)/('Ejercicio 3 - TIR'!$E$26-'Ejercicio 3 - TIR'!$C$26),'Ejercicio 3 - TIR'!$C$26+SQRT(('Ejercicio 3 - TIR'!$E$26-'Ejercicio 3 - TIR'!$C$26)*('Ejercicio 3 - TIR'!$D$26-'Ejercicio 3 - TIR'!$C$26)*X919),'Ejercicio 3 - TIR'!$E$26-SQRT(('Ejercicio 3 - TIR'!$E$26-'Ejercicio 3 - TIR'!$C$26)*('Ejercicio 3 - TIR'!$E$26-'Ejercicio 3 - TIR'!$D$26)*(1-X919)))</f>
        <v>0.225658141714188</v>
      </c>
      <c r="Z919" s="17">
        <f ca="1" t="shared" si="6668"/>
        <v>1.16898814923279</v>
      </c>
      <c r="AA919" s="17">
        <f ca="1" t="shared" si="6669"/>
        <v>1.3201789155841</v>
      </c>
      <c r="AB919" s="17">
        <f ca="1" t="shared" si="6670"/>
        <v>1.57852983507138</v>
      </c>
      <c r="AC919" s="17">
        <f ca="1" t="shared" si="6671"/>
        <v>1.87525386455321</v>
      </c>
      <c r="AD919" s="17">
        <f ca="1" t="shared" si="6672"/>
        <v>2.29842016687064</v>
      </c>
      <c r="AE919" s="16">
        <f ca="1" t="shared" si="6673"/>
        <v>5957.09387315477</v>
      </c>
      <c r="AF919" s="16">
        <f ca="1" t="shared" si="6674"/>
        <v>6727.55299928027</v>
      </c>
      <c r="AG919" s="16">
        <f ca="1" t="shared" si="6675"/>
        <v>8044.09387320755</v>
      </c>
      <c r="AH919" s="16">
        <f ca="1" t="shared" si="6676"/>
        <v>9556.1818265406</v>
      </c>
      <c r="AI919" s="16">
        <f ca="1" t="shared" si="6677"/>
        <v>11712.6120594006</v>
      </c>
      <c r="AJ919" s="18">
        <f ca="1" t="shared" si="6678"/>
        <v>41819.8195499448</v>
      </c>
      <c r="AK919" s="18">
        <f ca="1" t="shared" si="6679"/>
        <v>48893.8073504484</v>
      </c>
      <c r="AL919" s="18">
        <f ca="1" t="shared" si="6680"/>
        <v>50828.1349530055</v>
      </c>
      <c r="AM919" s="18">
        <f ca="1" t="shared" si="6681"/>
        <v>77867.5150923083</v>
      </c>
      <c r="AN919" s="18">
        <f ca="1" t="shared" si="6682"/>
        <v>90502.8014625802</v>
      </c>
      <c r="AO919" s="18">
        <f ca="1">C919/'Ejercicio 3 - TIR'!$D$7</f>
        <v>14420.5646312249</v>
      </c>
      <c r="AP919" s="18">
        <f ca="1" t="shared" si="6683"/>
        <v>27399.2549187199</v>
      </c>
      <c r="AQ919" s="18">
        <f ca="1" t="shared" si="6684"/>
        <v>34473.2427192235</v>
      </c>
      <c r="AR919" s="18">
        <f ca="1" t="shared" si="6685"/>
        <v>36407.5703217806</v>
      </c>
      <c r="AS919" s="18">
        <f ca="1" t="shared" si="6686"/>
        <v>63446.9504610834</v>
      </c>
      <c r="AT919" s="18">
        <f ca="1" t="shared" si="6687"/>
        <v>76082.2368313553</v>
      </c>
      <c r="AU919" s="18">
        <f ca="1">AP919*'Ejercicio 3 - TIR'!$D$5</f>
        <v>13699.6274593599</v>
      </c>
      <c r="AV919" s="18">
        <f ca="1">AQ919*'Ejercicio 3 - TIR'!$D$5</f>
        <v>17236.6213596118</v>
      </c>
      <c r="AW919" s="18">
        <f ca="1">AR919*'Ejercicio 3 - TIR'!$D$5</f>
        <v>18203.7851608903</v>
      </c>
      <c r="AX919" s="18">
        <f ca="1">AS919*'Ejercicio 3 - TIR'!$D$5</f>
        <v>31723.4752305417</v>
      </c>
      <c r="AY919" s="18">
        <f ca="1">AT919*'Ejercicio 3 - TIR'!$D$5</f>
        <v>38041.1184156776</v>
      </c>
      <c r="AZ919" s="18">
        <f ca="1" t="shared" ref="AZ919:BD919" si="6843">AJ919-AU919-AE919</f>
        <v>22163.0982174301</v>
      </c>
      <c r="BA919" s="18">
        <f ca="1" t="shared" si="6843"/>
        <v>24929.6329915564</v>
      </c>
      <c r="BB919" s="18">
        <f ca="1" t="shared" si="6843"/>
        <v>24580.2559189076</v>
      </c>
      <c r="BC919" s="18">
        <f ca="1" t="shared" si="6843"/>
        <v>36587.858035226</v>
      </c>
      <c r="BD919" s="18">
        <f ca="1" t="shared" si="6843"/>
        <v>40749.0709875019</v>
      </c>
      <c r="BE919" s="18">
        <f ca="1" t="shared" ref="BE919:BI919" si="6844">AZ919/Z919</f>
        <v>18959.2154821892</v>
      </c>
      <c r="BF919" s="18">
        <f ca="1" t="shared" si="6844"/>
        <v>18883.5260867096</v>
      </c>
      <c r="BG919" s="18">
        <f ca="1" t="shared" si="6844"/>
        <v>15571.613138244</v>
      </c>
      <c r="BH919" s="18">
        <f ca="1" t="shared" si="6844"/>
        <v>19510.8826206543</v>
      </c>
      <c r="BI919" s="18">
        <f ca="1" t="shared" si="6844"/>
        <v>17729.1652652799</v>
      </c>
      <c r="BJ919" s="18">
        <f ca="1" t="shared" si="6690"/>
        <v>81022.8690956251</v>
      </c>
      <c r="BK919" s="18">
        <f ca="1" t="shared" si="6691"/>
        <v>33144.5165660687</v>
      </c>
      <c r="BL919" s="18">
        <f ca="1" t="shared" si="6692"/>
        <v>114167.385661694</v>
      </c>
      <c r="BM919" s="18">
        <f ca="1">BK919*'Ejercicio 3 - TIR'!$D$5</f>
        <v>16572.2582830344</v>
      </c>
      <c r="BN919" s="18">
        <f ca="1" t="shared" si="6693"/>
        <v>97595.1273786595</v>
      </c>
      <c r="BO919" s="18">
        <f ca="1" t="shared" si="6694"/>
        <v>42461.8304283058</v>
      </c>
      <c r="BP919" s="18">
        <f ca="1" t="shared" si="6695"/>
        <v>-107354.371268818</v>
      </c>
      <c r="BQ919" s="18">
        <f ca="1" t="shared" ref="BQ919:BT919" si="6845">BE919</f>
        <v>18959.2154821892</v>
      </c>
      <c r="BR919" s="18">
        <f ca="1" t="shared" si="6845"/>
        <v>18883.5260867096</v>
      </c>
      <c r="BS919" s="18">
        <f ca="1" t="shared" si="6845"/>
        <v>15571.613138244</v>
      </c>
      <c r="BT919" s="18">
        <f ca="1" t="shared" si="6845"/>
        <v>19510.8826206543</v>
      </c>
      <c r="BU919" s="18">
        <f ca="1" t="shared" si="6697"/>
        <v>60190.9956935858</v>
      </c>
      <c r="BV919" s="20">
        <f ca="1" t="shared" si="6698"/>
        <v>6.2386528386603</v>
      </c>
    </row>
    <row r="920" ht="15" customHeight="1" spans="1:74">
      <c r="A920" s="16">
        <v>919</v>
      </c>
      <c r="B920" s="17">
        <f ca="1" t="shared" ref="B920:F920" si="6846">RAND()</f>
        <v>0.109837040530329</v>
      </c>
      <c r="C920" s="18">
        <f ca="1">IF(B920&lt;=('Ejercicio 3 - TIR'!$D$13-'Ejercicio 3 - TIR'!$C$13)/('Ejercicio 3 - TIR'!$E$13-'Ejercicio 3 - TIR'!$C$13),'Ejercicio 3 - TIR'!$C$13+SQRT(('Ejercicio 3 - TIR'!$E$13-'Ejercicio 3 - TIR'!$C$13)*('Ejercicio 3 - TIR'!$D$13-'Ejercicio 3 - TIR'!$C$13)*B920),'Ejercicio 3 - TIR'!$E$13-SQRT(('Ejercicio 3 - TIR'!$E$13-'Ejercicio 3 - TIR'!$C$13)*('Ejercicio 3 - TIR'!$E$13-'Ejercicio 3 - TIR'!$D$13)*(1-B920)))</f>
        <v>66628.3343467369</v>
      </c>
      <c r="D920" s="17">
        <f ca="1" t="shared" si="6846"/>
        <v>0.55514601226687</v>
      </c>
      <c r="E920" s="18">
        <f ca="1">IF(D920&lt;=('Ejercicio 3 - TIR'!$D$14-'Ejercicio 3 - TIR'!$C$14)/('Ejercicio 3 - TIR'!$E$14-'Ejercicio 3 - TIR'!$C$14),'Ejercicio 3 - TIR'!$C$14+SQRT(('Ejercicio 3 - TIR'!$E$14-'Ejercicio 3 - TIR'!$C$14)*('Ejercicio 3 - TIR'!$D$14-'Ejercicio 3 - TIR'!$C$14)*D920),'Ejercicio 3 - TIR'!$E$14-SQRT(('Ejercicio 3 - TIR'!$E$14-'Ejercicio 3 - TIR'!$C$14)*('Ejercicio 3 - TIR'!$E$14-'Ejercicio 3 - TIR'!$D$14)*(1-D920)))</f>
        <v>31831.2731616261</v>
      </c>
      <c r="F920" s="17">
        <f ca="1" t="shared" si="6846"/>
        <v>0.284532741649867</v>
      </c>
      <c r="G920" s="18">
        <f ca="1">IF(F920&lt;=('Ejercicio 3 - TIR'!$D$18-'Ejercicio 3 - TIR'!$C$18)/('Ejercicio 3 - TIR'!$E$18-'Ejercicio 3 - TIR'!$C$18),'Ejercicio 3 - TIR'!$C$18+SQRT(('Ejercicio 3 - TIR'!$E$18-'Ejercicio 3 - TIR'!$C$18)*('Ejercicio 3 - TIR'!$D$18-'Ejercicio 3 - TIR'!$C$18)*F920),'Ejercicio 3 - TIR'!$E$18-SQRT(('Ejercicio 3 - TIR'!$E$18-'Ejercicio 3 - TIR'!$C$18)*('Ejercicio 3 - TIR'!$E$18-'Ejercicio 3 - TIR'!$D$18)*(1-F920)))</f>
        <v>36532.9863957826</v>
      </c>
      <c r="H920" s="17">
        <f ca="1" t="shared" ref="H920:L920" si="6847">RAND()</f>
        <v>0.112208301750338</v>
      </c>
      <c r="I920" s="18">
        <f ca="1">IF(H920&lt;=('Ejercicio 3 - TIR'!$D$18-'Ejercicio 3 - TIR'!$C$18)/('Ejercicio 3 - TIR'!$E$18-'Ejercicio 3 - TIR'!$C$18),'Ejercicio 3 - TIR'!$C$18+SQRT(('Ejercicio 3 - TIR'!$E$18-'Ejercicio 3 - TIR'!$C$18)*('Ejercicio 3 - TIR'!$D$18-'Ejercicio 3 - TIR'!$C$18)*H920),'Ejercicio 3 - TIR'!$E$18-SQRT(('Ejercicio 3 - TIR'!$E$18-'Ejercicio 3 - TIR'!$C$18)*('Ejercicio 3 - TIR'!$E$18-'Ejercicio 3 - TIR'!$D$18)*(1-H920)))</f>
        <v>34102.5900675732</v>
      </c>
      <c r="J920" s="17">
        <f ca="1" t="shared" si="6847"/>
        <v>0.280695269886606</v>
      </c>
      <c r="K920" s="18">
        <f ca="1">IF(J920&lt;=('Ejercicio 3 - TIR'!$D$18-'Ejercicio 3 - TIR'!$C$18)/('Ejercicio 3 - TIR'!$E$18-'Ejercicio 3 - TIR'!$C$18),'Ejercicio 3 - TIR'!$C$18+SQRT(('Ejercicio 3 - TIR'!$E$18-'Ejercicio 3 - TIR'!$C$18)*('Ejercicio 3 - TIR'!$D$18-'Ejercicio 3 - TIR'!$C$18)*J920),'Ejercicio 3 - TIR'!$E$18-SQRT(('Ejercicio 3 - TIR'!$E$18-'Ejercicio 3 - TIR'!$C$18)*('Ejercicio 3 - TIR'!$E$18-'Ejercicio 3 - TIR'!$D$18)*(1-J920)))</f>
        <v>36488.7818951627</v>
      </c>
      <c r="L920" s="17">
        <f ca="1" t="shared" si="6847"/>
        <v>0.688647755835443</v>
      </c>
      <c r="M920" s="18">
        <f ca="1">IF(L920&lt;=('Ejercicio 3 - TIR'!$D$18-'Ejercicio 3 - TIR'!$C$18)/('Ejercicio 3 - TIR'!$E$18-'Ejercicio 3 - TIR'!$C$18),'Ejercicio 3 - TIR'!$C$18+SQRT(('Ejercicio 3 - TIR'!$E$18-'Ejercicio 3 - TIR'!$C$18)*('Ejercicio 3 - TIR'!$D$18-'Ejercicio 3 - TIR'!$C$18)*L920),'Ejercicio 3 - TIR'!$E$18-SQRT(('Ejercicio 3 - TIR'!$E$18-'Ejercicio 3 - TIR'!$C$18)*('Ejercicio 3 - TIR'!$E$18-'Ejercicio 3 - TIR'!$D$18)*(1-L920)))</f>
        <v>40167.6694740176</v>
      </c>
      <c r="N920" s="17">
        <f ca="1" t="shared" ref="N920:R920" si="6848">RAND()</f>
        <v>0.0571453517062523</v>
      </c>
      <c r="O920" s="18">
        <f ca="1">IF(N920&lt;=('Ejercicio 3 - TIR'!$D$18-'Ejercicio 3 - TIR'!$C$18)/('Ejercicio 3 - TIR'!$E$18-'Ejercicio 3 - TIR'!$C$18),'Ejercicio 3 - TIR'!$C$18+SQRT(('Ejercicio 3 - TIR'!$E$18-'Ejercicio 3 - TIR'!$C$18)*('Ejercicio 3 - TIR'!$D$18-'Ejercicio 3 - TIR'!$C$18)*N920),'Ejercicio 3 - TIR'!$E$18-SQRT(('Ejercicio 3 - TIR'!$E$18-'Ejercicio 3 - TIR'!$C$18)*('Ejercicio 3 - TIR'!$E$18-'Ejercicio 3 - TIR'!$D$18)*(1-N920)))</f>
        <v>32927.7641223189</v>
      </c>
      <c r="P920" s="17">
        <f ca="1" t="shared" si="6848"/>
        <v>0.384575825569609</v>
      </c>
      <c r="Q920" s="19">
        <f ca="1">IF(P920&lt;=('Ejercicio 3 - TIR'!$D$22-'Ejercicio 3 - TIR'!$C$22)/('Ejercicio 3 - TIR'!$E$22-'Ejercicio 3 - TIR'!$C$22),'Ejercicio 3 - TIR'!$C$22+SQRT(('Ejercicio 3 - TIR'!$E$22-'Ejercicio 3 - TIR'!$C$22)*('Ejercicio 3 - TIR'!$D$22-'Ejercicio 3 - TIR'!$C$22)*P920),'Ejercicio 3 - TIR'!$E$22-SQRT(('Ejercicio 3 - TIR'!$E$22-'Ejercicio 3 - TIR'!$C$22)*('Ejercicio 3 - TIR'!$E$22-'Ejercicio 3 - TIR'!$D$22)*(1-P920)))</f>
        <v>0.146310387416861</v>
      </c>
      <c r="R920" s="17">
        <f ca="1" t="shared" si="6848"/>
        <v>0.819902775311156</v>
      </c>
      <c r="S920" s="19">
        <f ca="1">IF(R920&lt;=('Ejercicio 3 - TIR'!$D$23-'Ejercicio 3 - TIR'!$C$23)/('Ejercicio 3 - TIR'!$E$23-'Ejercicio 3 - TIR'!$C$23),'Ejercicio 3 - TIR'!$C$23+SQRT(('Ejercicio 3 - TIR'!$E$23-'Ejercicio 3 - TIR'!$C$23)*('Ejercicio 3 - TIR'!$D$23-'Ejercicio 3 - TIR'!$C$23)*R920),'Ejercicio 3 - TIR'!$E$23-SQRT(('Ejercicio 3 - TIR'!$E$23-'Ejercicio 3 - TIR'!$C$23)*('Ejercicio 3 - TIR'!$E$23-'Ejercicio 3 - TIR'!$D$23)*(1-R920)))</f>
        <v>0.161995139421814</v>
      </c>
      <c r="T920" s="17">
        <f ca="1" t="shared" ref="T920:X920" si="6849">RAND()</f>
        <v>0.167860636052979</v>
      </c>
      <c r="U920" s="19">
        <f ca="1">IF(T920&lt;=('Ejercicio 3 - TIR'!$D$24-'Ejercicio 3 - TIR'!$C$24)/('Ejercicio 3 - TIR'!$E$24-'Ejercicio 3 - TIR'!$C$24),'Ejercicio 3 - TIR'!$C$24+SQRT(('Ejercicio 3 - TIR'!$E$24-'Ejercicio 3 - TIR'!$C$24)*('Ejercicio 3 - TIR'!$D$24-'Ejercicio 3 - TIR'!$C$24)*T920),'Ejercicio 3 - TIR'!$E$24-SQRT(('Ejercicio 3 - TIR'!$E$24-'Ejercicio 3 - TIR'!$C$24)*('Ejercicio 3 - TIR'!$E$24-'Ejercicio 3 - TIR'!$D$24)*(1-T920)))</f>
        <v>0.168775178713164</v>
      </c>
      <c r="V920" s="17">
        <f ca="1" t="shared" si="6849"/>
        <v>0.476830080698502</v>
      </c>
      <c r="W920" s="19">
        <f ca="1">IF(V920&lt;=('Ejercicio 3 - TIR'!$D$25-'Ejercicio 3 - TIR'!$C$25)/('Ejercicio 3 - TIR'!$E$25-'Ejercicio 3 - TIR'!$C$25),'Ejercicio 3 - TIR'!$C$25+SQRT(('Ejercicio 3 - TIR'!$E$25-'Ejercicio 3 - TIR'!$C$25)*('Ejercicio 3 - TIR'!$D$25-'Ejercicio 3 - TIR'!$C$25)*V920),'Ejercicio 3 - TIR'!$E$25-SQRT(('Ejercicio 3 - TIR'!$E$25-'Ejercicio 3 - TIR'!$C$25)*('Ejercicio 3 - TIR'!$E$25-'Ejercicio 3 - TIR'!$D$25)*(1-V920)))</f>
        <v>0.207208707456362</v>
      </c>
      <c r="X920" s="17">
        <f ca="1" t="shared" si="6849"/>
        <v>0.134699552416122</v>
      </c>
      <c r="Y920" s="19">
        <f ca="1">IF(X920&lt;=('Ejercicio 3 - TIR'!$D$26-'Ejercicio 3 - TIR'!$C$26)/('Ejercicio 3 - TIR'!$E$26-'Ejercicio 3 - TIR'!$C$26),'Ejercicio 3 - TIR'!$C$26+SQRT(('Ejercicio 3 - TIR'!$E$26-'Ejercicio 3 - TIR'!$C$26)*('Ejercicio 3 - TIR'!$D$26-'Ejercicio 3 - TIR'!$C$26)*X920),'Ejercicio 3 - TIR'!$E$26-SQRT(('Ejercicio 3 - TIR'!$E$26-'Ejercicio 3 - TIR'!$C$26)*('Ejercicio 3 - TIR'!$E$26-'Ejercicio 3 - TIR'!$D$26)*(1-X920)))</f>
        <v>0.209070626406165</v>
      </c>
      <c r="Z920" s="17">
        <f ca="1" t="shared" si="6668"/>
        <v>1.14631038741686</v>
      </c>
      <c r="AA920" s="17">
        <f ca="1" t="shared" si="6669"/>
        <v>1.33200709844713</v>
      </c>
      <c r="AB920" s="17">
        <f ca="1" t="shared" si="6670"/>
        <v>1.55681683453475</v>
      </c>
      <c r="AC920" s="17">
        <f ca="1" t="shared" si="6671"/>
        <v>1.87940283856499</v>
      </c>
      <c r="AD920" s="17">
        <f ca="1" t="shared" si="6672"/>
        <v>2.2723307672933</v>
      </c>
      <c r="AE920" s="16">
        <f ca="1" t="shared" si="6673"/>
        <v>4657.24590824944</v>
      </c>
      <c r="AF920" s="16">
        <f ca="1" t="shared" si="6674"/>
        <v>5411.69710847798</v>
      </c>
      <c r="AG920" s="16">
        <f ca="1" t="shared" si="6675"/>
        <v>6325.05725510286</v>
      </c>
      <c r="AH920" s="16">
        <f ca="1" t="shared" si="6676"/>
        <v>7635.6641935202</v>
      </c>
      <c r="AI920" s="16">
        <f ca="1" t="shared" si="6677"/>
        <v>9232.0572894866</v>
      </c>
      <c r="AJ920" s="18">
        <f ca="1" t="shared" si="6678"/>
        <v>41878.1417888444</v>
      </c>
      <c r="AK920" s="18">
        <f ca="1" t="shared" si="6679"/>
        <v>45424.8920454401</v>
      </c>
      <c r="AL920" s="18">
        <f ca="1" t="shared" si="6680"/>
        <v>56806.3499260559</v>
      </c>
      <c r="AM920" s="18">
        <f ca="1" t="shared" si="6681"/>
        <v>75491.2320280091</v>
      </c>
      <c r="AN920" s="18">
        <f ca="1" t="shared" si="6682"/>
        <v>74822.7715133218</v>
      </c>
      <c r="AO920" s="18">
        <f ca="1">C920/'Ejercicio 3 - TIR'!$D$7</f>
        <v>13325.6668693474</v>
      </c>
      <c r="AP920" s="18">
        <f ca="1" t="shared" si="6683"/>
        <v>28552.474919497</v>
      </c>
      <c r="AQ920" s="18">
        <f ca="1" t="shared" si="6684"/>
        <v>32099.2251760927</v>
      </c>
      <c r="AR920" s="18">
        <f ca="1" t="shared" si="6685"/>
        <v>43480.6830567085</v>
      </c>
      <c r="AS920" s="18">
        <f ca="1" t="shared" si="6686"/>
        <v>62165.5651586617</v>
      </c>
      <c r="AT920" s="18">
        <f ca="1" t="shared" si="6687"/>
        <v>61497.1046439745</v>
      </c>
      <c r="AU920" s="18">
        <f ca="1">AP920*'Ejercicio 3 - TIR'!$D$5</f>
        <v>14276.2374597485</v>
      </c>
      <c r="AV920" s="18">
        <f ca="1">AQ920*'Ejercicio 3 - TIR'!$D$5</f>
        <v>16049.6125880464</v>
      </c>
      <c r="AW920" s="18">
        <f ca="1">AR920*'Ejercicio 3 - TIR'!$D$5</f>
        <v>21740.3415283543</v>
      </c>
      <c r="AX920" s="18">
        <f ca="1">AS920*'Ejercicio 3 - TIR'!$D$5</f>
        <v>31082.7825793309</v>
      </c>
      <c r="AY920" s="18">
        <f ca="1">AT920*'Ejercicio 3 - TIR'!$D$5</f>
        <v>30748.5523219872</v>
      </c>
      <c r="AZ920" s="18">
        <f ca="1" t="shared" ref="AZ920:BD920" si="6850">AJ920-AU920-AE920</f>
        <v>22944.6584208464</v>
      </c>
      <c r="BA920" s="18">
        <f ca="1" t="shared" si="6850"/>
        <v>23963.5823489158</v>
      </c>
      <c r="BB920" s="18">
        <f ca="1" t="shared" si="6850"/>
        <v>28740.9511425988</v>
      </c>
      <c r="BC920" s="18">
        <f ca="1" t="shared" si="6850"/>
        <v>36772.785255158</v>
      </c>
      <c r="BD920" s="18">
        <f ca="1" t="shared" si="6850"/>
        <v>34842.161901848</v>
      </c>
      <c r="BE920" s="18">
        <f ca="1" t="shared" ref="BE920:BI920" si="6851">AZ920/Z920</f>
        <v>20016.0957038441</v>
      </c>
      <c r="BF920" s="18">
        <f ca="1" t="shared" si="6851"/>
        <v>17990.5815643571</v>
      </c>
      <c r="BG920" s="18">
        <f ca="1" t="shared" si="6851"/>
        <v>18461.3568565296</v>
      </c>
      <c r="BH920" s="18">
        <f ca="1" t="shared" si="6851"/>
        <v>19566.2071486684</v>
      </c>
      <c r="BI920" s="18">
        <f ca="1" t="shared" si="6851"/>
        <v>15333.2263081358</v>
      </c>
      <c r="BJ920" s="18">
        <f ca="1" t="shared" si="6690"/>
        <v>72331.1813672806</v>
      </c>
      <c r="BK920" s="18">
        <f ca="1" t="shared" si="6691"/>
        <v>30280.3228219191</v>
      </c>
      <c r="BL920" s="18">
        <f ca="1" t="shared" si="6692"/>
        <v>102611.5041892</v>
      </c>
      <c r="BM920" s="18">
        <f ca="1">BK920*'Ejercicio 3 - TIR'!$D$5</f>
        <v>15140.1614109595</v>
      </c>
      <c r="BN920" s="18">
        <f ca="1" t="shared" si="6693"/>
        <v>87471.3427782402</v>
      </c>
      <c r="BO920" s="18">
        <f ca="1" t="shared" si="6694"/>
        <v>38494.1065962998</v>
      </c>
      <c r="BP920" s="18">
        <f ca="1" t="shared" si="6695"/>
        <v>-98459.607508363</v>
      </c>
      <c r="BQ920" s="18">
        <f ca="1" t="shared" ref="BQ920:BT920" si="6852">BE920</f>
        <v>20016.0957038441</v>
      </c>
      <c r="BR920" s="18">
        <f ca="1" t="shared" si="6852"/>
        <v>17990.5815643571</v>
      </c>
      <c r="BS920" s="18">
        <f ca="1" t="shared" si="6852"/>
        <v>18461.3568565296</v>
      </c>
      <c r="BT920" s="18">
        <f ca="1" t="shared" si="6852"/>
        <v>19566.2071486684</v>
      </c>
      <c r="BU920" s="18">
        <f ca="1" t="shared" si="6697"/>
        <v>53827.3329044356</v>
      </c>
      <c r="BV920" s="20">
        <f ca="1" t="shared" si="6698"/>
        <v>8.3812637771181</v>
      </c>
    </row>
    <row r="921" ht="15" customHeight="1" spans="1:74">
      <c r="A921" s="16">
        <v>920</v>
      </c>
      <c r="B921" s="17">
        <f ca="1" t="shared" ref="B921:F921" si="6853">RAND()</f>
        <v>0.445510446982807</v>
      </c>
      <c r="C921" s="18">
        <f ca="1">IF(B921&lt;=('Ejercicio 3 - TIR'!$D$13-'Ejercicio 3 - TIR'!$C$13)/('Ejercicio 3 - TIR'!$E$13-'Ejercicio 3 - TIR'!$C$13),'Ejercicio 3 - TIR'!$C$13+SQRT(('Ejercicio 3 - TIR'!$E$13-'Ejercicio 3 - TIR'!$C$13)*('Ejercicio 3 - TIR'!$D$13-'Ejercicio 3 - TIR'!$C$13)*B921),'Ejercicio 3 - TIR'!$E$13-SQRT(('Ejercicio 3 - TIR'!$E$13-'Ejercicio 3 - TIR'!$C$13)*('Ejercicio 3 - TIR'!$E$13-'Ejercicio 3 - TIR'!$D$13)*(1-B921)))</f>
        <v>74204.8945801605</v>
      </c>
      <c r="D921" s="17">
        <f ca="1" t="shared" si="6853"/>
        <v>0.294360872661988</v>
      </c>
      <c r="E921" s="18">
        <f ca="1">IF(D921&lt;=('Ejercicio 3 - TIR'!$D$14-'Ejercicio 3 - TIR'!$C$14)/('Ejercicio 3 - TIR'!$E$14-'Ejercicio 3 - TIR'!$C$14),'Ejercicio 3 - TIR'!$C$14+SQRT(('Ejercicio 3 - TIR'!$E$14-'Ejercicio 3 - TIR'!$C$14)*('Ejercicio 3 - TIR'!$D$14-'Ejercicio 3 - TIR'!$C$14)*D921),'Ejercicio 3 - TIR'!$E$14-SQRT(('Ejercicio 3 - TIR'!$E$14-'Ejercicio 3 - TIR'!$C$14)*('Ejercicio 3 - TIR'!$E$14-'Ejercicio 3 - TIR'!$D$14)*(1-D921)))</f>
        <v>29698.6237825186</v>
      </c>
      <c r="F921" s="17">
        <f ca="1" t="shared" si="6853"/>
        <v>0.0703043854742886</v>
      </c>
      <c r="G921" s="18">
        <f ca="1">IF(F921&lt;=('Ejercicio 3 - TIR'!$D$18-'Ejercicio 3 - TIR'!$C$18)/('Ejercicio 3 - TIR'!$E$18-'Ejercicio 3 - TIR'!$C$18),'Ejercicio 3 - TIR'!$C$18+SQRT(('Ejercicio 3 - TIR'!$E$18-'Ejercicio 3 - TIR'!$C$18)*('Ejercicio 3 - TIR'!$D$18-'Ejercicio 3 - TIR'!$C$18)*F921),'Ejercicio 3 - TIR'!$E$18-SQRT(('Ejercicio 3 - TIR'!$E$18-'Ejercicio 3 - TIR'!$C$18)*('Ejercicio 3 - TIR'!$E$18-'Ejercicio 3 - TIR'!$D$18)*(1-F921)))</f>
        <v>33247.4078618405</v>
      </c>
      <c r="H921" s="17">
        <f ca="1" t="shared" ref="H921:L921" si="6854">RAND()</f>
        <v>0.322229011464254</v>
      </c>
      <c r="I921" s="18">
        <f ca="1">IF(H921&lt;=('Ejercicio 3 - TIR'!$D$18-'Ejercicio 3 - TIR'!$C$18)/('Ejercicio 3 - TIR'!$E$18-'Ejercicio 3 - TIR'!$C$18),'Ejercicio 3 - TIR'!$C$18+SQRT(('Ejercicio 3 - TIR'!$E$18-'Ejercicio 3 - TIR'!$C$18)*('Ejercicio 3 - TIR'!$D$18-'Ejercicio 3 - TIR'!$C$18)*H921),'Ejercicio 3 - TIR'!$E$18-SQRT(('Ejercicio 3 - TIR'!$E$18-'Ejercicio 3 - TIR'!$C$18)*('Ejercicio 3 - TIR'!$E$18-'Ejercicio 3 - TIR'!$D$18)*(1-H921)))</f>
        <v>36952.2911129812</v>
      </c>
      <c r="J921" s="17">
        <f ca="1" t="shared" si="6854"/>
        <v>0.946277696088659</v>
      </c>
      <c r="K921" s="18">
        <f ca="1">IF(J921&lt;=('Ejercicio 3 - TIR'!$D$18-'Ejercicio 3 - TIR'!$C$18)/('Ejercicio 3 - TIR'!$E$18-'Ejercicio 3 - TIR'!$C$18),'Ejercicio 3 - TIR'!$C$18+SQRT(('Ejercicio 3 - TIR'!$E$18-'Ejercicio 3 - TIR'!$C$18)*('Ejercicio 3 - TIR'!$D$18-'Ejercicio 3 - TIR'!$C$18)*J921),'Ejercicio 3 - TIR'!$E$18-SQRT(('Ejercicio 3 - TIR'!$E$18-'Ejercicio 3 - TIR'!$C$18)*('Ejercicio 3 - TIR'!$E$18-'Ejercicio 3 - TIR'!$D$18)*(1-J921)))</f>
        <v>42992.7200510764</v>
      </c>
      <c r="L921" s="17">
        <f ca="1" t="shared" si="6854"/>
        <v>0.434465455629366</v>
      </c>
      <c r="M921" s="18">
        <f ca="1">IF(L921&lt;=('Ejercicio 3 - TIR'!$D$18-'Ejercicio 3 - TIR'!$C$18)/('Ejercicio 3 - TIR'!$E$18-'Ejercicio 3 - TIR'!$C$18),'Ejercicio 3 - TIR'!$C$18+SQRT(('Ejercicio 3 - TIR'!$E$18-'Ejercicio 3 - TIR'!$C$18)*('Ejercicio 3 - TIR'!$D$18-'Ejercicio 3 - TIR'!$C$18)*L921),'Ejercicio 3 - TIR'!$E$18-SQRT(('Ejercicio 3 - TIR'!$E$18-'Ejercicio 3 - TIR'!$C$18)*('Ejercicio 3 - TIR'!$E$18-'Ejercicio 3 - TIR'!$D$18)*(1-L921)))</f>
        <v>38072.7825651633</v>
      </c>
      <c r="N921" s="17">
        <f ca="1" t="shared" ref="N921:R921" si="6855">RAND()</f>
        <v>0.905191671480787</v>
      </c>
      <c r="O921" s="18">
        <f ca="1">IF(N921&lt;=('Ejercicio 3 - TIR'!$D$18-'Ejercicio 3 - TIR'!$C$18)/('Ejercicio 3 - TIR'!$E$18-'Ejercicio 3 - TIR'!$C$18),'Ejercicio 3 - TIR'!$C$18+SQRT(('Ejercicio 3 - TIR'!$E$18-'Ejercicio 3 - TIR'!$C$18)*('Ejercicio 3 - TIR'!$D$18-'Ejercicio 3 - TIR'!$C$18)*N921),'Ejercicio 3 - TIR'!$E$18-SQRT(('Ejercicio 3 - TIR'!$E$18-'Ejercicio 3 - TIR'!$C$18)*('Ejercicio 3 - TIR'!$E$18-'Ejercicio 3 - TIR'!$D$18)*(1-N921)))</f>
        <v>42333.4245484253</v>
      </c>
      <c r="P921" s="17">
        <f ca="1" t="shared" si="6855"/>
        <v>0.218346066833388</v>
      </c>
      <c r="Q921" s="19">
        <f ca="1">IF(P921&lt;=('Ejercicio 3 - TIR'!$D$22-'Ejercicio 3 - TIR'!$C$22)/('Ejercicio 3 - TIR'!$E$22-'Ejercicio 3 - TIR'!$C$22),'Ejercicio 3 - TIR'!$C$22+SQRT(('Ejercicio 3 - TIR'!$E$22-'Ejercicio 3 - TIR'!$C$22)*('Ejercicio 3 - TIR'!$D$22-'Ejercicio 3 - TIR'!$C$22)*P921),'Ejercicio 3 - TIR'!$E$22-SQRT(('Ejercicio 3 - TIR'!$E$22-'Ejercicio 3 - TIR'!$C$22)*('Ejercicio 3 - TIR'!$E$22-'Ejercicio 3 - TIR'!$D$22)*(1-P921)))</f>
        <v>0.13982480568127</v>
      </c>
      <c r="R921" s="17">
        <f ca="1" t="shared" si="6855"/>
        <v>0.00215921105876093</v>
      </c>
      <c r="S921" s="19">
        <f ca="1">IF(R921&lt;=('Ejercicio 3 - TIR'!$D$23-'Ejercicio 3 - TIR'!$C$23)/('Ejercicio 3 - TIR'!$E$23-'Ejercicio 3 - TIR'!$C$23),'Ejercicio 3 - TIR'!$C$23+SQRT(('Ejercicio 3 - TIR'!$E$23-'Ejercicio 3 - TIR'!$C$23)*('Ejercicio 3 - TIR'!$D$23-'Ejercicio 3 - TIR'!$C$23)*R921),'Ejercicio 3 - TIR'!$E$23-SQRT(('Ejercicio 3 - TIR'!$E$23-'Ejercicio 3 - TIR'!$C$23)*('Ejercicio 3 - TIR'!$E$23-'Ejercicio 3 - TIR'!$D$23)*(1-R921)))</f>
        <v>0.12197144107337</v>
      </c>
      <c r="T921" s="17">
        <f ca="1" t="shared" ref="T921:X921" si="6856">RAND()</f>
        <v>0.402946140686877</v>
      </c>
      <c r="U921" s="19">
        <f ca="1">IF(T921&lt;=('Ejercicio 3 - TIR'!$D$24-'Ejercicio 3 - TIR'!$C$24)/('Ejercicio 3 - TIR'!$E$24-'Ejercicio 3 - TIR'!$C$24),'Ejercicio 3 - TIR'!$C$24+SQRT(('Ejercicio 3 - TIR'!$E$24-'Ejercicio 3 - TIR'!$C$24)*('Ejercicio 3 - TIR'!$D$24-'Ejercicio 3 - TIR'!$C$24)*T921),'Ejercicio 3 - TIR'!$E$24-SQRT(('Ejercicio 3 - TIR'!$E$24-'Ejercicio 3 - TIR'!$C$24)*('Ejercicio 3 - TIR'!$E$24-'Ejercicio 3 - TIR'!$D$24)*(1-T921)))</f>
        <v>0.179089291765913</v>
      </c>
      <c r="V921" s="17">
        <f ca="1" t="shared" si="6856"/>
        <v>0.637663492193833</v>
      </c>
      <c r="W921" s="19">
        <f ca="1">IF(V921&lt;=('Ejercicio 3 - TIR'!$D$25-'Ejercicio 3 - TIR'!$C$25)/('Ejercicio 3 - TIR'!$E$25-'Ejercicio 3 - TIR'!$C$25),'Ejercicio 3 - TIR'!$C$25+SQRT(('Ejercicio 3 - TIR'!$E$25-'Ejercicio 3 - TIR'!$C$25)*('Ejercicio 3 - TIR'!$D$25-'Ejercicio 3 - TIR'!$C$25)*V921),'Ejercicio 3 - TIR'!$E$25-SQRT(('Ejercicio 3 - TIR'!$E$25-'Ejercicio 3 - TIR'!$C$25)*('Ejercicio 3 - TIR'!$E$25-'Ejercicio 3 - TIR'!$D$25)*(1-V921)))</f>
        <v>0.21438851621567</v>
      </c>
      <c r="X921" s="17">
        <f ca="1" t="shared" si="6856"/>
        <v>0.876199879364455</v>
      </c>
      <c r="Y921" s="19">
        <f ca="1">IF(X921&lt;=('Ejercicio 3 - TIR'!$D$26-'Ejercicio 3 - TIR'!$C$26)/('Ejercicio 3 - TIR'!$E$26-'Ejercicio 3 - TIR'!$C$26),'Ejercicio 3 - TIR'!$C$26+SQRT(('Ejercicio 3 - TIR'!$E$26-'Ejercicio 3 - TIR'!$C$26)*('Ejercicio 3 - TIR'!$D$26-'Ejercicio 3 - TIR'!$C$26)*X921),'Ejercicio 3 - TIR'!$E$26-SQRT(('Ejercicio 3 - TIR'!$E$26-'Ejercicio 3 - TIR'!$C$26)*('Ejercicio 3 - TIR'!$E$26-'Ejercicio 3 - TIR'!$D$26)*(1-X921)))</f>
        <v>0.254144233690878</v>
      </c>
      <c r="Z921" s="17">
        <f ca="1" t="shared" si="6668"/>
        <v>1.13982480568127</v>
      </c>
      <c r="AA921" s="17">
        <f ca="1" t="shared" si="6669"/>
        <v>1.27885087980139</v>
      </c>
      <c r="AB921" s="17">
        <f ca="1" t="shared" si="6670"/>
        <v>1.50787937813923</v>
      </c>
      <c r="AC921" s="17">
        <f ca="1" t="shared" si="6671"/>
        <v>1.83115140065071</v>
      </c>
      <c r="AD921" s="17">
        <f ca="1" t="shared" si="6672"/>
        <v>2.29652797014106</v>
      </c>
      <c r="AE921" s="16">
        <f ca="1" t="shared" si="6673"/>
        <v>4152.60429939179</v>
      </c>
      <c r="AF921" s="16">
        <f ca="1" t="shared" si="6674"/>
        <v>4659.10342999608</v>
      </c>
      <c r="AG921" s="16">
        <f ca="1" t="shared" si="6675"/>
        <v>5493.49896353821</v>
      </c>
      <c r="AH921" s="16">
        <f ca="1" t="shared" si="6676"/>
        <v>6671.24205516349</v>
      </c>
      <c r="AI921" s="16">
        <f ca="1" t="shared" si="6677"/>
        <v>8366.69975503938</v>
      </c>
      <c r="AJ921" s="18">
        <f ca="1" t="shared" si="6678"/>
        <v>37896.2202055282</v>
      </c>
      <c r="AK921" s="18">
        <f ca="1" t="shared" si="6679"/>
        <v>47256.4700005131</v>
      </c>
      <c r="AL921" s="18">
        <f ca="1" t="shared" si="6680"/>
        <v>64827.8359751313</v>
      </c>
      <c r="AM921" s="18">
        <f ca="1" t="shared" si="6681"/>
        <v>69717.0291208688</v>
      </c>
      <c r="AN921" s="18">
        <f ca="1" t="shared" si="6682"/>
        <v>97219.893547315</v>
      </c>
      <c r="AO921" s="18">
        <f ca="1">C921/'Ejercicio 3 - TIR'!$D$7</f>
        <v>14840.9789160321</v>
      </c>
      <c r="AP921" s="18">
        <f ca="1" t="shared" si="6683"/>
        <v>23055.2412894961</v>
      </c>
      <c r="AQ921" s="18">
        <f ca="1" t="shared" si="6684"/>
        <v>32415.491084481</v>
      </c>
      <c r="AR921" s="18">
        <f ca="1" t="shared" si="6685"/>
        <v>49986.8570590992</v>
      </c>
      <c r="AS921" s="18">
        <f ca="1" t="shared" si="6686"/>
        <v>54876.0502048367</v>
      </c>
      <c r="AT921" s="18">
        <f ca="1" t="shared" si="6687"/>
        <v>82378.9146312829</v>
      </c>
      <c r="AU921" s="18">
        <f ca="1">AP921*'Ejercicio 3 - TIR'!$D$5</f>
        <v>11527.6206447481</v>
      </c>
      <c r="AV921" s="18">
        <f ca="1">AQ921*'Ejercicio 3 - TIR'!$D$5</f>
        <v>16207.7455422405</v>
      </c>
      <c r="AW921" s="18">
        <f ca="1">AR921*'Ejercicio 3 - TIR'!$D$5</f>
        <v>24993.4285295496</v>
      </c>
      <c r="AX921" s="18">
        <f ca="1">AS921*'Ejercicio 3 - TIR'!$D$5</f>
        <v>27438.0251024184</v>
      </c>
      <c r="AY921" s="18">
        <f ca="1">AT921*'Ejercicio 3 - TIR'!$D$5</f>
        <v>41189.4573156414</v>
      </c>
      <c r="AZ921" s="18">
        <f ca="1" t="shared" ref="AZ921:BD921" si="6857">AJ921-AU921-AE921</f>
        <v>22215.9952613884</v>
      </c>
      <c r="BA921" s="18">
        <f ca="1" t="shared" si="6857"/>
        <v>26389.6210282765</v>
      </c>
      <c r="BB921" s="18">
        <f ca="1" t="shared" si="6857"/>
        <v>34340.9084820435</v>
      </c>
      <c r="BC921" s="18">
        <f ca="1" t="shared" si="6857"/>
        <v>35607.761963287</v>
      </c>
      <c r="BD921" s="18">
        <f ca="1" t="shared" si="6857"/>
        <v>47663.7364766342</v>
      </c>
      <c r="BE921" s="18">
        <f ca="1" t="shared" ref="BE921:BI921" si="6858">AZ921/Z921</f>
        <v>19490.7104588849</v>
      </c>
      <c r="BF921" s="18">
        <f ca="1" t="shared" si="6858"/>
        <v>20635.4168770443</v>
      </c>
      <c r="BG921" s="18">
        <f ca="1" t="shared" si="6858"/>
        <v>22774.3074014456</v>
      </c>
      <c r="BH921" s="18">
        <f ca="1" t="shared" si="6858"/>
        <v>19445.558652678</v>
      </c>
      <c r="BI921" s="18">
        <f ca="1" t="shared" si="6858"/>
        <v>20754.6945198784</v>
      </c>
      <c r="BJ921" s="18">
        <f ca="1" t="shared" si="6690"/>
        <v>68203.7201912505</v>
      </c>
      <c r="BK921" s="18">
        <f ca="1" t="shared" si="6691"/>
        <v>34082.7231849415</v>
      </c>
      <c r="BL921" s="18">
        <f ca="1" t="shared" si="6692"/>
        <v>102286.443376192</v>
      </c>
      <c r="BM921" s="18">
        <f ca="1">BK921*'Ejercicio 3 - TIR'!$D$5</f>
        <v>17041.3615924708</v>
      </c>
      <c r="BN921" s="18">
        <f ca="1" t="shared" si="6693"/>
        <v>85245.0817837213</v>
      </c>
      <c r="BO921" s="18">
        <f ca="1" t="shared" si="6694"/>
        <v>37119.1132405346</v>
      </c>
      <c r="BP921" s="18">
        <f ca="1" t="shared" si="6695"/>
        <v>-103903.518362679</v>
      </c>
      <c r="BQ921" s="18">
        <f ca="1" t="shared" ref="BQ921:BT921" si="6859">BE921</f>
        <v>19490.7104588849</v>
      </c>
      <c r="BR921" s="18">
        <f ca="1" t="shared" si="6859"/>
        <v>20635.4168770443</v>
      </c>
      <c r="BS921" s="18">
        <f ca="1" t="shared" si="6859"/>
        <v>22774.3074014456</v>
      </c>
      <c r="BT921" s="18">
        <f ca="1" t="shared" si="6859"/>
        <v>19445.558652678</v>
      </c>
      <c r="BU921" s="18">
        <f ca="1" t="shared" si="6697"/>
        <v>57873.807760413</v>
      </c>
      <c r="BV921" s="20">
        <f ca="1" t="shared" si="6698"/>
        <v>9.10091877985158</v>
      </c>
    </row>
    <row r="922" ht="15" customHeight="1" spans="1:74">
      <c r="A922" s="16">
        <v>921</v>
      </c>
      <c r="B922" s="17">
        <f ca="1" t="shared" ref="B922:F922" si="6860">RAND()</f>
        <v>0.384119637428521</v>
      </c>
      <c r="C922" s="18">
        <f ca="1">IF(B922&lt;=('Ejercicio 3 - TIR'!$D$13-'Ejercicio 3 - TIR'!$C$13)/('Ejercicio 3 - TIR'!$E$13-'Ejercicio 3 - TIR'!$C$13),'Ejercicio 3 - TIR'!$C$13+SQRT(('Ejercicio 3 - TIR'!$E$13-'Ejercicio 3 - TIR'!$C$13)*('Ejercicio 3 - TIR'!$D$13-'Ejercicio 3 - TIR'!$C$13)*B922),'Ejercicio 3 - TIR'!$E$13-SQRT(('Ejercicio 3 - TIR'!$E$13-'Ejercicio 3 - TIR'!$C$13)*('Ejercicio 3 - TIR'!$E$13-'Ejercicio 3 - TIR'!$D$13)*(1-B922)))</f>
        <v>72814.4075825857</v>
      </c>
      <c r="D922" s="17">
        <f ca="1" t="shared" si="6860"/>
        <v>0.976250787750863</v>
      </c>
      <c r="E922" s="18">
        <f ca="1">IF(D922&lt;=('Ejercicio 3 - TIR'!$D$14-'Ejercicio 3 - TIR'!$C$14)/('Ejercicio 3 - TIR'!$E$14-'Ejercicio 3 - TIR'!$C$14),'Ejercicio 3 - TIR'!$C$14+SQRT(('Ejercicio 3 - TIR'!$E$14-'Ejercicio 3 - TIR'!$C$14)*('Ejercicio 3 - TIR'!$D$14-'Ejercicio 3 - TIR'!$C$14)*D922),'Ejercicio 3 - TIR'!$E$14-SQRT(('Ejercicio 3 - TIR'!$E$14-'Ejercicio 3 - TIR'!$C$14)*('Ejercicio 3 - TIR'!$E$14-'Ejercicio 3 - TIR'!$D$14)*(1-D922)))</f>
        <v>38112.5726934871</v>
      </c>
      <c r="F922" s="17">
        <f ca="1" t="shared" si="6860"/>
        <v>0.800429651704914</v>
      </c>
      <c r="G922" s="18">
        <f ca="1">IF(F922&lt;=('Ejercicio 3 - TIR'!$D$18-'Ejercicio 3 - TIR'!$C$18)/('Ejercicio 3 - TIR'!$E$18-'Ejercicio 3 - TIR'!$C$18),'Ejercicio 3 - TIR'!$C$18+SQRT(('Ejercicio 3 - TIR'!$E$18-'Ejercicio 3 - TIR'!$C$18)*('Ejercicio 3 - TIR'!$D$18-'Ejercicio 3 - TIR'!$C$18)*F922),'Ejercicio 3 - TIR'!$E$18-SQRT(('Ejercicio 3 - TIR'!$E$18-'Ejercicio 3 - TIR'!$C$18)*('Ejercicio 3 - TIR'!$E$18-'Ejercicio 3 - TIR'!$D$18)*(1-F922)))</f>
        <v>41131.1789751746</v>
      </c>
      <c r="H922" s="17">
        <f ca="1" t="shared" ref="H922:L922" si="6861">RAND()</f>
        <v>0.274907573027319</v>
      </c>
      <c r="I922" s="18">
        <f ca="1">IF(H922&lt;=('Ejercicio 3 - TIR'!$D$18-'Ejercicio 3 - TIR'!$C$18)/('Ejercicio 3 - TIR'!$E$18-'Ejercicio 3 - TIR'!$C$18),'Ejercicio 3 - TIR'!$C$18+SQRT(('Ejercicio 3 - TIR'!$E$18-'Ejercicio 3 - TIR'!$C$18)*('Ejercicio 3 - TIR'!$D$18-'Ejercicio 3 - TIR'!$C$18)*H922),'Ejercicio 3 - TIR'!$E$18-SQRT(('Ejercicio 3 - TIR'!$E$18-'Ejercicio 3 - TIR'!$C$18)*('Ejercicio 3 - TIR'!$E$18-'Ejercicio 3 - TIR'!$D$18)*(1-H922)))</f>
        <v>36421.5368841188</v>
      </c>
      <c r="J922" s="17">
        <f ca="1" t="shared" si="6861"/>
        <v>0.73134114300336</v>
      </c>
      <c r="K922" s="18">
        <f ca="1">IF(J922&lt;=('Ejercicio 3 - TIR'!$D$18-'Ejercicio 3 - TIR'!$C$18)/('Ejercicio 3 - TIR'!$E$18-'Ejercicio 3 - TIR'!$C$18),'Ejercicio 3 - TIR'!$C$18+SQRT(('Ejercicio 3 - TIR'!$E$18-'Ejercicio 3 - TIR'!$C$18)*('Ejercicio 3 - TIR'!$D$18-'Ejercicio 3 - TIR'!$C$18)*J922),'Ejercicio 3 - TIR'!$E$18-SQRT(('Ejercicio 3 - TIR'!$E$18-'Ejercicio 3 - TIR'!$C$18)*('Ejercicio 3 - TIR'!$E$18-'Ejercicio 3 - TIR'!$D$18)*(1-J922)))</f>
        <v>40511.1901048554</v>
      </c>
      <c r="L922" s="17">
        <f ca="1" t="shared" si="6861"/>
        <v>0.352991551039118</v>
      </c>
      <c r="M922" s="18">
        <f ca="1">IF(L922&lt;=('Ejercicio 3 - TIR'!$D$18-'Ejercicio 3 - TIR'!$C$18)/('Ejercicio 3 - TIR'!$E$18-'Ejercicio 3 - TIR'!$C$18),'Ejercicio 3 - TIR'!$C$18+SQRT(('Ejercicio 3 - TIR'!$E$18-'Ejercicio 3 - TIR'!$C$18)*('Ejercicio 3 - TIR'!$D$18-'Ejercicio 3 - TIR'!$C$18)*L922),'Ejercicio 3 - TIR'!$E$18-SQRT(('Ejercicio 3 - TIR'!$E$18-'Ejercicio 3 - TIR'!$C$18)*('Ejercicio 3 - TIR'!$E$18-'Ejercicio 3 - TIR'!$D$18)*(1-L922)))</f>
        <v>37276.5879817307</v>
      </c>
      <c r="N922" s="17">
        <f ca="1" t="shared" ref="N922:R922" si="6862">RAND()</f>
        <v>0.989100614178278</v>
      </c>
      <c r="O922" s="18">
        <f ca="1">IF(N922&lt;=('Ejercicio 3 - TIR'!$D$18-'Ejercicio 3 - TIR'!$C$18)/('Ejercicio 3 - TIR'!$E$18-'Ejercicio 3 - TIR'!$C$18),'Ejercicio 3 - TIR'!$C$18+SQRT(('Ejercicio 3 - TIR'!$E$18-'Ejercicio 3 - TIR'!$C$18)*('Ejercicio 3 - TIR'!$D$18-'Ejercicio 3 - TIR'!$C$18)*N922),'Ejercicio 3 - TIR'!$E$18-SQRT(('Ejercicio 3 - TIR'!$E$18-'Ejercicio 3 - TIR'!$C$18)*('Ejercicio 3 - TIR'!$E$18-'Ejercicio 3 - TIR'!$D$18)*(1-N922)))</f>
        <v>44095.8684074599</v>
      </c>
      <c r="P922" s="17">
        <f ca="1" t="shared" si="6862"/>
        <v>0.261112456718908</v>
      </c>
      <c r="Q922" s="19">
        <f ca="1">IF(P922&lt;=('Ejercicio 3 - TIR'!$D$22-'Ejercicio 3 - TIR'!$C$22)/('Ejercicio 3 - TIR'!$E$22-'Ejercicio 3 - TIR'!$C$22),'Ejercicio 3 - TIR'!$C$22+SQRT(('Ejercicio 3 - TIR'!$E$22-'Ejercicio 3 - TIR'!$C$22)*('Ejercicio 3 - TIR'!$D$22-'Ejercicio 3 - TIR'!$C$22)*P922),'Ejercicio 3 - TIR'!$E$22-SQRT(('Ejercicio 3 - TIR'!$E$22-'Ejercicio 3 - TIR'!$C$22)*('Ejercicio 3 - TIR'!$E$22-'Ejercicio 3 - TIR'!$D$22)*(1-P922)))</f>
        <v>0.14167953925004</v>
      </c>
      <c r="R922" s="17">
        <f ca="1" t="shared" si="6862"/>
        <v>0.201887556113183</v>
      </c>
      <c r="S922" s="19">
        <f ca="1">IF(R922&lt;=('Ejercicio 3 - TIR'!$D$23-'Ejercicio 3 - TIR'!$C$23)/('Ejercicio 3 - TIR'!$E$23-'Ejercicio 3 - TIR'!$C$23),'Ejercicio 3 - TIR'!$C$23+SQRT(('Ejercicio 3 - TIR'!$E$23-'Ejercicio 3 - TIR'!$C$23)*('Ejercicio 3 - TIR'!$D$23-'Ejercicio 3 - TIR'!$C$23)*R922),'Ejercicio 3 - TIR'!$E$23-SQRT(('Ejercicio 3 - TIR'!$E$23-'Ejercicio 3 - TIR'!$C$23)*('Ejercicio 3 - TIR'!$E$23-'Ejercicio 3 - TIR'!$D$23)*(1-R922)))</f>
        <v>0.13906299034789</v>
      </c>
      <c r="T922" s="17">
        <f ca="1" t="shared" ref="T922:X922" si="6863">RAND()</f>
        <v>0.0712911981447713</v>
      </c>
      <c r="U922" s="19">
        <f ca="1">IF(T922&lt;=('Ejercicio 3 - TIR'!$D$24-'Ejercicio 3 - TIR'!$C$24)/('Ejercicio 3 - TIR'!$E$24-'Ejercicio 3 - TIR'!$C$24),'Ejercicio 3 - TIR'!$C$24+SQRT(('Ejercicio 3 - TIR'!$E$24-'Ejercicio 3 - TIR'!$C$24)*('Ejercicio 3 - TIR'!$D$24-'Ejercicio 3 - TIR'!$C$24)*T922),'Ejercicio 3 - TIR'!$E$24-SQRT(('Ejercicio 3 - TIR'!$E$24-'Ejercicio 3 - TIR'!$C$24)*('Ejercicio 3 - TIR'!$E$24-'Ejercicio 3 - TIR'!$D$24)*(1-T922)))</f>
        <v>0.162235665740123</v>
      </c>
      <c r="V922" s="17">
        <f ca="1" t="shared" si="6863"/>
        <v>0.0726974179620432</v>
      </c>
      <c r="W922" s="19">
        <f ca="1">IF(V922&lt;=('Ejercicio 3 - TIR'!$D$25-'Ejercicio 3 - TIR'!$C$25)/('Ejercicio 3 - TIR'!$E$25-'Ejercicio 3 - TIR'!$C$25),'Ejercicio 3 - TIR'!$C$25+SQRT(('Ejercicio 3 - TIR'!$E$25-'Ejercicio 3 - TIR'!$C$25)*('Ejercicio 3 - TIR'!$D$25-'Ejercicio 3 - TIR'!$C$25)*V922),'Ejercicio 3 - TIR'!$E$25-SQRT(('Ejercicio 3 - TIR'!$E$25-'Ejercicio 3 - TIR'!$C$25)*('Ejercicio 3 - TIR'!$E$25-'Ejercicio 3 - TIR'!$D$25)*(1-V922)))</f>
        <v>0.190088428279314</v>
      </c>
      <c r="X922" s="17">
        <f ca="1" t="shared" si="6863"/>
        <v>0.757860952572858</v>
      </c>
      <c r="Y922" s="19">
        <f ca="1">IF(X922&lt;=('Ejercicio 3 - TIR'!$D$26-'Ejercicio 3 - TIR'!$C$26)/('Ejercicio 3 - TIR'!$E$26-'Ejercicio 3 - TIR'!$C$26),'Ejercicio 3 - TIR'!$C$26+SQRT(('Ejercicio 3 - TIR'!$E$26-'Ejercicio 3 - TIR'!$C$26)*('Ejercicio 3 - TIR'!$D$26-'Ejercicio 3 - TIR'!$C$26)*X922),'Ejercicio 3 - TIR'!$E$26-SQRT(('Ejercicio 3 - TIR'!$E$26-'Ejercicio 3 - TIR'!$C$26)*('Ejercicio 3 - TIR'!$E$26-'Ejercicio 3 - TIR'!$D$26)*(1-X922)))</f>
        <v>0.243839927321608</v>
      </c>
      <c r="Z922" s="17">
        <f ca="1" t="shared" si="6668"/>
        <v>1.14167953925004</v>
      </c>
      <c r="AA922" s="17">
        <f ca="1" t="shared" si="6669"/>
        <v>1.30044490999715</v>
      </c>
      <c r="AB922" s="17">
        <f ca="1" t="shared" si="6670"/>
        <v>1.51142345572889</v>
      </c>
      <c r="AC922" s="17">
        <f ca="1" t="shared" si="6671"/>
        <v>1.79872756489289</v>
      </c>
      <c r="AD922" s="17">
        <f ca="1" t="shared" si="6672"/>
        <v>2.23732916358774</v>
      </c>
      <c r="AE922" s="16">
        <f ca="1" t="shared" si="6673"/>
        <v>5399.77173884691</v>
      </c>
      <c r="AF922" s="16">
        <f ca="1" t="shared" si="6674"/>
        <v>6150.68014404699</v>
      </c>
      <c r="AG922" s="16">
        <f ca="1" t="shared" si="6675"/>
        <v>7148.53983197101</v>
      </c>
      <c r="AH922" s="16">
        <f ca="1" t="shared" si="6676"/>
        <v>8507.39453312245</v>
      </c>
      <c r="AI922" s="16">
        <f ca="1" t="shared" si="6677"/>
        <v>10581.8369977753</v>
      </c>
      <c r="AJ922" s="18">
        <f ca="1" t="shared" si="6678"/>
        <v>46958.6254611882</v>
      </c>
      <c r="AK922" s="18">
        <f ca="1" t="shared" si="6679"/>
        <v>47364.2022552258</v>
      </c>
      <c r="AL922" s="18">
        <f ca="1" t="shared" si="6680"/>
        <v>61229.5629439707</v>
      </c>
      <c r="AM922" s="18">
        <f ca="1" t="shared" si="6681"/>
        <v>67050.426327894</v>
      </c>
      <c r="AN922" s="18">
        <f ca="1" t="shared" si="6682"/>
        <v>98656.9723817374</v>
      </c>
      <c r="AO922" s="18">
        <f ca="1">C922/'Ejercicio 3 - TIR'!$D$7</f>
        <v>14562.8815165171</v>
      </c>
      <c r="AP922" s="18">
        <f ca="1" t="shared" si="6683"/>
        <v>32395.7439446711</v>
      </c>
      <c r="AQ922" s="18">
        <f ca="1" t="shared" si="6684"/>
        <v>32801.3207387086</v>
      </c>
      <c r="AR922" s="18">
        <f ca="1" t="shared" si="6685"/>
        <v>46666.6814274536</v>
      </c>
      <c r="AS922" s="18">
        <f ca="1" t="shared" si="6686"/>
        <v>52487.5448113768</v>
      </c>
      <c r="AT922" s="18">
        <f ca="1" t="shared" si="6687"/>
        <v>84094.0908652202</v>
      </c>
      <c r="AU922" s="18">
        <f ca="1">AP922*'Ejercicio 3 - TIR'!$D$5</f>
        <v>16197.8719723355</v>
      </c>
      <c r="AV922" s="18">
        <f ca="1">AQ922*'Ejercicio 3 - TIR'!$D$5</f>
        <v>16400.6603693543</v>
      </c>
      <c r="AW922" s="18">
        <f ca="1">AR922*'Ejercicio 3 - TIR'!$D$5</f>
        <v>23333.3407137268</v>
      </c>
      <c r="AX922" s="18">
        <f ca="1">AS922*'Ejercicio 3 - TIR'!$D$5</f>
        <v>26243.7724056884</v>
      </c>
      <c r="AY922" s="18">
        <f ca="1">AT922*'Ejercicio 3 - TIR'!$D$5</f>
        <v>42047.0454326101</v>
      </c>
      <c r="AZ922" s="18">
        <f ca="1" t="shared" ref="AZ922:BD922" si="6864">AJ922-AU922-AE922</f>
        <v>25360.9817500058</v>
      </c>
      <c r="BA922" s="18">
        <f ca="1" t="shared" si="6864"/>
        <v>24812.8617418245</v>
      </c>
      <c r="BB922" s="18">
        <f ca="1" t="shared" si="6864"/>
        <v>30747.6823982729</v>
      </c>
      <c r="BC922" s="18">
        <f ca="1" t="shared" si="6864"/>
        <v>32299.2593890831</v>
      </c>
      <c r="BD922" s="18">
        <f ca="1" t="shared" si="6864"/>
        <v>46028.089951352</v>
      </c>
      <c r="BE922" s="18">
        <f ca="1" t="shared" ref="BE922:BI922" si="6865">AZ922/Z922</f>
        <v>22213.7481474575</v>
      </c>
      <c r="BF922" s="18">
        <f ca="1" t="shared" si="6865"/>
        <v>19080.2867165506</v>
      </c>
      <c r="BG922" s="18">
        <f ca="1" t="shared" si="6865"/>
        <v>20343.5260196122</v>
      </c>
      <c r="BH922" s="18">
        <f ca="1" t="shared" si="6865"/>
        <v>17956.7267547859</v>
      </c>
      <c r="BI922" s="18">
        <f ca="1" t="shared" si="6865"/>
        <v>20572.7841483736</v>
      </c>
      <c r="BJ922" s="18">
        <f ca="1" t="shared" si="6690"/>
        <v>85270.3703864966</v>
      </c>
      <c r="BK922" s="18">
        <f ca="1" t="shared" si="6691"/>
        <v>32581.9595227767</v>
      </c>
      <c r="BL922" s="18">
        <f ca="1" t="shared" si="6692"/>
        <v>117852.329909273</v>
      </c>
      <c r="BM922" s="18">
        <f ca="1">BK922*'Ejercicio 3 - TIR'!$D$5</f>
        <v>16290.9797613883</v>
      </c>
      <c r="BN922" s="18">
        <f ca="1" t="shared" si="6693"/>
        <v>101561.350147885</v>
      </c>
      <c r="BO922" s="18">
        <f ca="1" t="shared" si="6694"/>
        <v>45394.0134517457</v>
      </c>
      <c r="BP922" s="18">
        <f ca="1" t="shared" si="6695"/>
        <v>-110926.980276073</v>
      </c>
      <c r="BQ922" s="18">
        <f ca="1" t="shared" ref="BQ922:BT922" si="6866">BE922</f>
        <v>22213.7481474575</v>
      </c>
      <c r="BR922" s="18">
        <f ca="1" t="shared" si="6866"/>
        <v>19080.2867165506</v>
      </c>
      <c r="BS922" s="18">
        <f ca="1" t="shared" si="6866"/>
        <v>20343.5260196122</v>
      </c>
      <c r="BT922" s="18">
        <f ca="1" t="shared" si="6866"/>
        <v>17956.7267547859</v>
      </c>
      <c r="BU922" s="18">
        <f ca="1" t="shared" si="6697"/>
        <v>65966.7976001193</v>
      </c>
      <c r="BV922" s="20">
        <f ca="1" t="shared" si="6698"/>
        <v>8.06951440791963</v>
      </c>
    </row>
    <row r="923" ht="15" customHeight="1" spans="1:74">
      <c r="A923" s="16">
        <v>922</v>
      </c>
      <c r="B923" s="17">
        <f ca="1" t="shared" ref="B923:F923" si="6867">RAND()</f>
        <v>0.539770465243356</v>
      </c>
      <c r="C923" s="18">
        <f ca="1">IF(B923&lt;=('Ejercicio 3 - TIR'!$D$13-'Ejercicio 3 - TIR'!$C$13)/('Ejercicio 3 - TIR'!$E$13-'Ejercicio 3 - TIR'!$C$13),'Ejercicio 3 - TIR'!$C$13+SQRT(('Ejercicio 3 - TIR'!$E$13-'Ejercicio 3 - TIR'!$C$13)*('Ejercicio 3 - TIR'!$D$13-'Ejercicio 3 - TIR'!$C$13)*B923),'Ejercicio 3 - TIR'!$E$13-SQRT(('Ejercicio 3 - TIR'!$E$13-'Ejercicio 3 - TIR'!$C$13)*('Ejercicio 3 - TIR'!$E$13-'Ejercicio 3 - TIR'!$D$13)*(1-B923)))</f>
        <v>76499.4586932987</v>
      </c>
      <c r="D923" s="17">
        <f ca="1" t="shared" si="6867"/>
        <v>0.125083623571662</v>
      </c>
      <c r="E923" s="18">
        <f ca="1">IF(D923&lt;=('Ejercicio 3 - TIR'!$D$14-'Ejercicio 3 - TIR'!$C$14)/('Ejercicio 3 - TIR'!$E$14-'Ejercicio 3 - TIR'!$C$14),'Ejercicio 3 - TIR'!$C$14+SQRT(('Ejercicio 3 - TIR'!$E$14-'Ejercicio 3 - TIR'!$C$14)*('Ejercicio 3 - TIR'!$D$14-'Ejercicio 3 - TIR'!$C$14)*D923),'Ejercicio 3 - TIR'!$E$14-SQRT(('Ejercicio 3 - TIR'!$E$14-'Ejercicio 3 - TIR'!$C$14)*('Ejercicio 3 - TIR'!$E$14-'Ejercicio 3 - TIR'!$D$14)*(1-D923)))</f>
        <v>28062.886182651</v>
      </c>
      <c r="F923" s="17">
        <f ca="1" t="shared" si="6867"/>
        <v>0.576184127830181</v>
      </c>
      <c r="G923" s="18">
        <f ca="1">IF(F923&lt;=('Ejercicio 3 - TIR'!$D$18-'Ejercicio 3 - TIR'!$C$18)/('Ejercicio 3 - TIR'!$E$18-'Ejercicio 3 - TIR'!$C$18),'Ejercicio 3 - TIR'!$C$18+SQRT(('Ejercicio 3 - TIR'!$E$18-'Ejercicio 3 - TIR'!$C$18)*('Ejercicio 3 - TIR'!$D$18-'Ejercicio 3 - TIR'!$C$18)*F923),'Ejercicio 3 - TIR'!$E$18-SQRT(('Ejercicio 3 - TIR'!$E$18-'Ejercicio 3 - TIR'!$C$18)*('Ejercicio 3 - TIR'!$E$18-'Ejercicio 3 - TIR'!$D$18)*(1-F923)))</f>
        <v>39296.6455872281</v>
      </c>
      <c r="H923" s="17">
        <f ca="1" t="shared" ref="H923:L923" si="6868">RAND()</f>
        <v>0.178020616344954</v>
      </c>
      <c r="I923" s="18">
        <f ca="1">IF(H923&lt;=('Ejercicio 3 - TIR'!$D$18-'Ejercicio 3 - TIR'!$C$18)/('Ejercicio 3 - TIR'!$E$18-'Ejercicio 3 - TIR'!$C$18),'Ejercicio 3 - TIR'!$C$18+SQRT(('Ejercicio 3 - TIR'!$E$18-'Ejercicio 3 - TIR'!$C$18)*('Ejercicio 3 - TIR'!$D$18-'Ejercicio 3 - TIR'!$C$18)*H923),'Ejercicio 3 - TIR'!$E$18-SQRT(('Ejercicio 3 - TIR'!$E$18-'Ejercicio 3 - TIR'!$C$18)*('Ejercicio 3 - TIR'!$E$18-'Ejercicio 3 - TIR'!$D$18)*(1-H923)))</f>
        <v>35167.5035028283</v>
      </c>
      <c r="J923" s="17">
        <f ca="1" t="shared" si="6868"/>
        <v>0.91023714744515</v>
      </c>
      <c r="K923" s="18">
        <f ca="1">IF(J923&lt;=('Ejercicio 3 - TIR'!$D$18-'Ejercicio 3 - TIR'!$C$18)/('Ejercicio 3 - TIR'!$E$18-'Ejercicio 3 - TIR'!$C$18),'Ejercicio 3 - TIR'!$C$18+SQRT(('Ejercicio 3 - TIR'!$E$18-'Ejercicio 3 - TIR'!$C$18)*('Ejercicio 3 - TIR'!$D$18-'Ejercicio 3 - TIR'!$C$18)*J923),'Ejercicio 3 - TIR'!$E$18-SQRT(('Ejercicio 3 - TIR'!$E$18-'Ejercicio 3 - TIR'!$C$18)*('Ejercicio 3 - TIR'!$E$18-'Ejercicio 3 - TIR'!$D$18)*(1-J923)))</f>
        <v>42405.3489749845</v>
      </c>
      <c r="L923" s="17">
        <f ca="1" t="shared" si="6868"/>
        <v>0.992083846384</v>
      </c>
      <c r="M923" s="18">
        <f ca="1">IF(L923&lt;=('Ejercicio 3 - TIR'!$D$18-'Ejercicio 3 - TIR'!$C$18)/('Ejercicio 3 - TIR'!$E$18-'Ejercicio 3 - TIR'!$C$18),'Ejercicio 3 - TIR'!$C$18+SQRT(('Ejercicio 3 - TIR'!$E$18-'Ejercicio 3 - TIR'!$C$18)*('Ejercicio 3 - TIR'!$D$18-'Ejercicio 3 - TIR'!$C$18)*L923),'Ejercicio 3 - TIR'!$E$18-SQRT(('Ejercicio 3 - TIR'!$E$18-'Ejercicio 3 - TIR'!$C$18)*('Ejercicio 3 - TIR'!$E$18-'Ejercicio 3 - TIR'!$D$18)*(1-L923)))</f>
        <v>44229.4732183759</v>
      </c>
      <c r="N923" s="17">
        <f ca="1" t="shared" ref="N923:R923" si="6869">RAND()</f>
        <v>0.880159969655727</v>
      </c>
      <c r="O923" s="18">
        <f ca="1">IF(N923&lt;=('Ejercicio 3 - TIR'!$D$18-'Ejercicio 3 - TIR'!$C$18)/('Ejercicio 3 - TIR'!$E$18-'Ejercicio 3 - TIR'!$C$18),'Ejercicio 3 - TIR'!$C$18+SQRT(('Ejercicio 3 - TIR'!$E$18-'Ejercicio 3 - TIR'!$C$18)*('Ejercicio 3 - TIR'!$D$18-'Ejercicio 3 - TIR'!$C$18)*N923),'Ejercicio 3 - TIR'!$E$18-SQRT(('Ejercicio 3 - TIR'!$E$18-'Ejercicio 3 - TIR'!$C$18)*('Ejercicio 3 - TIR'!$E$18-'Ejercicio 3 - TIR'!$D$18)*(1-N923)))</f>
        <v>42002.000287555</v>
      </c>
      <c r="P923" s="17">
        <f ca="1" t="shared" si="6869"/>
        <v>0.188178091281348</v>
      </c>
      <c r="Q923" s="19">
        <f ca="1">IF(P923&lt;=('Ejercicio 3 - TIR'!$D$22-'Ejercicio 3 - TIR'!$C$22)/('Ejercicio 3 - TIR'!$E$22-'Ejercicio 3 - TIR'!$C$22),'Ejercicio 3 - TIR'!$C$22+SQRT(('Ejercicio 3 - TIR'!$E$22-'Ejercicio 3 - TIR'!$C$22)*('Ejercicio 3 - TIR'!$D$22-'Ejercicio 3 - TIR'!$C$22)*P923),'Ejercicio 3 - TIR'!$E$22-SQRT(('Ejercicio 3 - TIR'!$E$22-'Ejercicio 3 - TIR'!$C$22)*('Ejercicio 3 - TIR'!$E$22-'Ejercicio 3 - TIR'!$D$22)*(1-P923)))</f>
        <v>0.138404362643309</v>
      </c>
      <c r="R923" s="17">
        <f ca="1" t="shared" si="6869"/>
        <v>0.375594101024648</v>
      </c>
      <c r="S923" s="19">
        <f ca="1">IF(R923&lt;=('Ejercicio 3 - TIR'!$D$23-'Ejercicio 3 - TIR'!$C$23)/('Ejercicio 3 - TIR'!$E$23-'Ejercicio 3 - TIR'!$C$23),'Ejercicio 3 - TIR'!$C$23+SQRT(('Ejercicio 3 - TIR'!$E$23-'Ejercicio 3 - TIR'!$C$23)*('Ejercicio 3 - TIR'!$D$23-'Ejercicio 3 - TIR'!$C$23)*R923),'Ejercicio 3 - TIR'!$E$23-SQRT(('Ejercicio 3 - TIR'!$E$23-'Ejercicio 3 - TIR'!$C$23)*('Ejercicio 3 - TIR'!$E$23-'Ejercicio 3 - TIR'!$D$23)*(1-R923)))</f>
        <v>0.146001334232004</v>
      </c>
      <c r="T923" s="17">
        <f ca="1" t="shared" ref="T923:X923" si="6870">RAND()</f>
        <v>0.129673543674151</v>
      </c>
      <c r="U923" s="19">
        <f ca="1">IF(T923&lt;=('Ejercicio 3 - TIR'!$D$24-'Ejercicio 3 - TIR'!$C$24)/('Ejercicio 3 - TIR'!$E$24-'Ejercicio 3 - TIR'!$C$24),'Ejercicio 3 - TIR'!$C$24+SQRT(('Ejercicio 3 - TIR'!$E$24-'Ejercicio 3 - TIR'!$C$24)*('Ejercicio 3 - TIR'!$D$24-'Ejercicio 3 - TIR'!$C$24)*T923),'Ejercicio 3 - TIR'!$E$24-SQRT(('Ejercicio 3 - TIR'!$E$24-'Ejercicio 3 - TIR'!$C$24)*('Ejercicio 3 - TIR'!$E$24-'Ejercicio 3 - TIR'!$D$24)*(1-T923)))</f>
        <v>0.166501952663722</v>
      </c>
      <c r="V923" s="17">
        <f ca="1" t="shared" si="6870"/>
        <v>0.777033633042119</v>
      </c>
      <c r="W923" s="19">
        <f ca="1">IF(V923&lt;=('Ejercicio 3 - TIR'!$D$25-'Ejercicio 3 - TIR'!$C$25)/('Ejercicio 3 - TIR'!$E$25-'Ejercicio 3 - TIR'!$C$25),'Ejercicio 3 - TIR'!$C$25+SQRT(('Ejercicio 3 - TIR'!$E$25-'Ejercicio 3 - TIR'!$C$25)*('Ejercicio 3 - TIR'!$D$25-'Ejercicio 3 - TIR'!$C$25)*V923),'Ejercicio 3 - TIR'!$E$25-SQRT(('Ejercicio 3 - TIR'!$E$25-'Ejercicio 3 - TIR'!$C$25)*('Ejercicio 3 - TIR'!$E$25-'Ejercicio 3 - TIR'!$D$25)*(1-V923)))</f>
        <v>0.222064676763055</v>
      </c>
      <c r="X923" s="17">
        <f ca="1" t="shared" si="6870"/>
        <v>0.846846625161222</v>
      </c>
      <c r="Y923" s="19">
        <f ca="1">IF(X923&lt;=('Ejercicio 3 - TIR'!$D$26-'Ejercicio 3 - TIR'!$C$26)/('Ejercicio 3 - TIR'!$E$26-'Ejercicio 3 - TIR'!$C$26),'Ejercicio 3 - TIR'!$C$26+SQRT(('Ejercicio 3 - TIR'!$E$26-'Ejercicio 3 - TIR'!$C$26)*('Ejercicio 3 - TIR'!$D$26-'Ejercicio 3 - TIR'!$C$26)*X923),'Ejercicio 3 - TIR'!$E$26-SQRT(('Ejercicio 3 - TIR'!$E$26-'Ejercicio 3 - TIR'!$C$26)*('Ejercicio 3 - TIR'!$E$26-'Ejercicio 3 - TIR'!$D$26)*(1-X923)))</f>
        <v>0.251241901590519</v>
      </c>
      <c r="Z923" s="17">
        <f ca="1" t="shared" si="6668"/>
        <v>1.13840436264331</v>
      </c>
      <c r="AA923" s="17">
        <f ca="1" t="shared" si="6669"/>
        <v>1.30461291848477</v>
      </c>
      <c r="AB923" s="17">
        <f ca="1" t="shared" si="6670"/>
        <v>1.5218335168828</v>
      </c>
      <c r="AC923" s="17">
        <f ca="1" t="shared" si="6671"/>
        <v>1.85977898489656</v>
      </c>
      <c r="AD923" s="17">
        <f ca="1" t="shared" si="6672"/>
        <v>2.32703339360005</v>
      </c>
      <c r="AE923" s="16">
        <f ca="1" t="shared" si="6673"/>
        <v>3884.02587604154</v>
      </c>
      <c r="AF923" s="16">
        <f ca="1" t="shared" si="6674"/>
        <v>4451.09883613523</v>
      </c>
      <c r="AG923" s="16">
        <f ca="1" t="shared" si="6675"/>
        <v>5192.21548385097</v>
      </c>
      <c r="AH923" s="16">
        <f ca="1" t="shared" si="6676"/>
        <v>6345.22313695646</v>
      </c>
      <c r="AI923" s="16">
        <f ca="1" t="shared" si="6677"/>
        <v>7939.40906390156</v>
      </c>
      <c r="AJ923" s="18">
        <f ca="1" t="shared" si="6678"/>
        <v>44735.4727737484</v>
      </c>
      <c r="AK923" s="18">
        <f ca="1" t="shared" si="6679"/>
        <v>45879.9793806481</v>
      </c>
      <c r="AL923" s="18">
        <f ca="1" t="shared" si="6680"/>
        <v>64533.881365243</v>
      </c>
      <c r="AM923" s="18">
        <f ca="1" t="shared" si="6681"/>
        <v>82257.0448045807</v>
      </c>
      <c r="AN923" s="18">
        <f ca="1" t="shared" si="6682"/>
        <v>97740.0572671395</v>
      </c>
      <c r="AO923" s="18">
        <f ca="1">C923/'Ejercicio 3 - TIR'!$D$7</f>
        <v>15299.8917386597</v>
      </c>
      <c r="AP923" s="18">
        <f ca="1" t="shared" si="6683"/>
        <v>29435.5810350886</v>
      </c>
      <c r="AQ923" s="18">
        <f ca="1" t="shared" si="6684"/>
        <v>30580.0876419883</v>
      </c>
      <c r="AR923" s="18">
        <f ca="1" t="shared" si="6685"/>
        <v>49233.9896265833</v>
      </c>
      <c r="AS923" s="18">
        <f ca="1" t="shared" si="6686"/>
        <v>66957.1530659209</v>
      </c>
      <c r="AT923" s="18">
        <f ca="1" t="shared" si="6687"/>
        <v>82440.1655284798</v>
      </c>
      <c r="AU923" s="18">
        <f ca="1">AP923*'Ejercicio 3 - TIR'!$D$5</f>
        <v>14717.7905175443</v>
      </c>
      <c r="AV923" s="18">
        <f ca="1">AQ923*'Ejercicio 3 - TIR'!$D$5</f>
        <v>15290.0438209942</v>
      </c>
      <c r="AW923" s="18">
        <f ca="1">AR923*'Ejercicio 3 - TIR'!$D$5</f>
        <v>24616.9948132916</v>
      </c>
      <c r="AX923" s="18">
        <f ca="1">AS923*'Ejercicio 3 - TIR'!$D$5</f>
        <v>33478.5765329605</v>
      </c>
      <c r="AY923" s="18">
        <f ca="1">AT923*'Ejercicio 3 - TIR'!$D$5</f>
        <v>41220.0827642399</v>
      </c>
      <c r="AZ923" s="18">
        <f ca="1" t="shared" ref="AZ923:BD923" si="6871">AJ923-AU923-AE923</f>
        <v>26133.6563801625</v>
      </c>
      <c r="BA923" s="18">
        <f ca="1" t="shared" si="6871"/>
        <v>26138.8367235187</v>
      </c>
      <c r="BB923" s="18">
        <f ca="1" t="shared" si="6871"/>
        <v>34724.6710681004</v>
      </c>
      <c r="BC923" s="18">
        <f ca="1" t="shared" si="6871"/>
        <v>42433.2451346637</v>
      </c>
      <c r="BD923" s="18">
        <f ca="1" t="shared" si="6871"/>
        <v>48580.5654389981</v>
      </c>
      <c r="BE923" s="18">
        <f ca="1" t="shared" ref="BE923:BI923" si="6872">AZ923/Z923</f>
        <v>22956.3916282626</v>
      </c>
      <c r="BF923" s="18">
        <f ca="1" t="shared" si="6872"/>
        <v>20035.7028151135</v>
      </c>
      <c r="BG923" s="18">
        <f ca="1" t="shared" si="6872"/>
        <v>22817.6542853568</v>
      </c>
      <c r="BH923" s="18">
        <f ca="1" t="shared" si="6872"/>
        <v>22816.2838053705</v>
      </c>
      <c r="BI923" s="18">
        <f ca="1" t="shared" si="6872"/>
        <v>20876.6086351005</v>
      </c>
      <c r="BJ923" s="18">
        <f ca="1" t="shared" si="6690"/>
        <v>65303.2732678265</v>
      </c>
      <c r="BK923" s="18">
        <f ca="1" t="shared" si="6691"/>
        <v>35603.3589943268</v>
      </c>
      <c r="BL923" s="18">
        <f ca="1" t="shared" si="6692"/>
        <v>100906.632262153</v>
      </c>
      <c r="BM923" s="18">
        <f ca="1">BK923*'Ejercicio 3 - TIR'!$D$5</f>
        <v>17801.6794971634</v>
      </c>
      <c r="BN923" s="18">
        <f ca="1" t="shared" si="6693"/>
        <v>83104.9527649899</v>
      </c>
      <c r="BO923" s="18">
        <f ca="1" t="shared" si="6694"/>
        <v>35712.8320519809</v>
      </c>
      <c r="BP923" s="18">
        <f ca="1" t="shared" si="6695"/>
        <v>-104562.34487595</v>
      </c>
      <c r="BQ923" s="18">
        <f ca="1" t="shared" ref="BQ923:BT923" si="6873">BE923</f>
        <v>22956.3916282626</v>
      </c>
      <c r="BR923" s="18">
        <f ca="1" t="shared" si="6873"/>
        <v>20035.7028151135</v>
      </c>
      <c r="BS923" s="18">
        <f ca="1" t="shared" si="6873"/>
        <v>22817.6542853568</v>
      </c>
      <c r="BT923" s="18">
        <f ca="1" t="shared" si="6873"/>
        <v>22816.2838053705</v>
      </c>
      <c r="BU923" s="18">
        <f ca="1" t="shared" si="6697"/>
        <v>56589.4406870814</v>
      </c>
      <c r="BV923" s="20">
        <f ca="1" t="shared" si="6698"/>
        <v>10.235121151676</v>
      </c>
    </row>
    <row r="924" ht="15" customHeight="1" spans="1:74">
      <c r="A924" s="16">
        <v>923</v>
      </c>
      <c r="B924" s="17">
        <f ca="1" t="shared" ref="B924:F924" si="6874">RAND()</f>
        <v>0.369292585051797</v>
      </c>
      <c r="C924" s="18">
        <f ca="1">IF(B924&lt;=('Ejercicio 3 - TIR'!$D$13-'Ejercicio 3 - TIR'!$C$13)/('Ejercicio 3 - TIR'!$E$13-'Ejercicio 3 - TIR'!$C$13),'Ejercicio 3 - TIR'!$C$13+SQRT(('Ejercicio 3 - TIR'!$E$13-'Ejercicio 3 - TIR'!$C$13)*('Ejercicio 3 - TIR'!$D$13-'Ejercicio 3 - TIR'!$C$13)*B924),'Ejercicio 3 - TIR'!$E$13-SQRT(('Ejercicio 3 - TIR'!$E$13-'Ejercicio 3 - TIR'!$C$13)*('Ejercicio 3 - TIR'!$E$13-'Ejercicio 3 - TIR'!$D$13)*(1-B924)))</f>
        <v>72489.1131015766</v>
      </c>
      <c r="D924" s="17">
        <f ca="1" t="shared" si="6874"/>
        <v>0.0392977883638086</v>
      </c>
      <c r="E924" s="18">
        <f ca="1">IF(D924&lt;=('Ejercicio 3 - TIR'!$D$14-'Ejercicio 3 - TIR'!$C$14)/('Ejercicio 3 - TIR'!$E$14-'Ejercicio 3 - TIR'!$C$14),'Ejercicio 3 - TIR'!$C$14+SQRT(('Ejercicio 3 - TIR'!$E$14-'Ejercicio 3 - TIR'!$C$14)*('Ejercicio 3 - TIR'!$D$14-'Ejercicio 3 - TIR'!$C$14)*D924),'Ejercicio 3 - TIR'!$E$14-SQRT(('Ejercicio 3 - TIR'!$E$14-'Ejercicio 3 - TIR'!$C$14)*('Ejercicio 3 - TIR'!$E$14-'Ejercicio 3 - TIR'!$D$14)*(1-D924)))</f>
        <v>26716.7801627715</v>
      </c>
      <c r="F924" s="17">
        <f ca="1" t="shared" si="6874"/>
        <v>0.29911625224211</v>
      </c>
      <c r="G924" s="18">
        <f ca="1">IF(F924&lt;=('Ejercicio 3 - TIR'!$D$18-'Ejercicio 3 - TIR'!$C$18)/('Ejercicio 3 - TIR'!$E$18-'Ejercicio 3 - TIR'!$C$18),'Ejercicio 3 - TIR'!$C$18+SQRT(('Ejercicio 3 - TIR'!$E$18-'Ejercicio 3 - TIR'!$C$18)*('Ejercicio 3 - TIR'!$D$18-'Ejercicio 3 - TIR'!$C$18)*F924),'Ejercicio 3 - TIR'!$E$18-SQRT(('Ejercicio 3 - TIR'!$E$18-'Ejercicio 3 - TIR'!$C$18)*('Ejercicio 3 - TIR'!$E$18-'Ejercicio 3 - TIR'!$D$18)*(1-F924)))</f>
        <v>36698.3160448217</v>
      </c>
      <c r="H924" s="17">
        <f ca="1" t="shared" ref="H924:L924" si="6875">RAND()</f>
        <v>0.190794469206483</v>
      </c>
      <c r="I924" s="18">
        <f ca="1">IF(H924&lt;=('Ejercicio 3 - TIR'!$D$18-'Ejercicio 3 - TIR'!$C$18)/('Ejercicio 3 - TIR'!$E$18-'Ejercicio 3 - TIR'!$C$18),'Ejercicio 3 - TIR'!$C$18+SQRT(('Ejercicio 3 - TIR'!$E$18-'Ejercicio 3 - TIR'!$C$18)*('Ejercicio 3 - TIR'!$D$18-'Ejercicio 3 - TIR'!$C$18)*H924),'Ejercicio 3 - TIR'!$E$18-SQRT(('Ejercicio 3 - TIR'!$E$18-'Ejercicio 3 - TIR'!$C$18)*('Ejercicio 3 - TIR'!$E$18-'Ejercicio 3 - TIR'!$D$18)*(1-H924)))</f>
        <v>35349.6888116013</v>
      </c>
      <c r="J924" s="17">
        <f ca="1" t="shared" si="6875"/>
        <v>0.343118447694942</v>
      </c>
      <c r="K924" s="18">
        <f ca="1">IF(J924&lt;=('Ejercicio 3 - TIR'!$D$18-'Ejercicio 3 - TIR'!$C$18)/('Ejercicio 3 - TIR'!$E$18-'Ejercicio 3 - TIR'!$C$18),'Ejercicio 3 - TIR'!$C$18+SQRT(('Ejercicio 3 - TIR'!$E$18-'Ejercicio 3 - TIR'!$C$18)*('Ejercicio 3 - TIR'!$D$18-'Ejercicio 3 - TIR'!$C$18)*J924),'Ejercicio 3 - TIR'!$E$18-SQRT(('Ejercicio 3 - TIR'!$E$18-'Ejercicio 3 - TIR'!$C$18)*('Ejercicio 3 - TIR'!$E$18-'Ejercicio 3 - TIR'!$D$18)*(1-J924)))</f>
        <v>37174.1039269195</v>
      </c>
      <c r="L924" s="17">
        <f ca="1" t="shared" si="6875"/>
        <v>0.463846389783242</v>
      </c>
      <c r="M924" s="18">
        <f ca="1">IF(L924&lt;=('Ejercicio 3 - TIR'!$D$18-'Ejercicio 3 - TIR'!$C$18)/('Ejercicio 3 - TIR'!$E$18-'Ejercicio 3 - TIR'!$C$18),'Ejercicio 3 - TIR'!$C$18+SQRT(('Ejercicio 3 - TIR'!$E$18-'Ejercicio 3 - TIR'!$C$18)*('Ejercicio 3 - TIR'!$D$18-'Ejercicio 3 - TIR'!$C$18)*L924),'Ejercicio 3 - TIR'!$E$18-SQRT(('Ejercicio 3 - TIR'!$E$18-'Ejercicio 3 - TIR'!$C$18)*('Ejercicio 3 - TIR'!$E$18-'Ejercicio 3 - TIR'!$D$18)*(1-L924)))</f>
        <v>38341.2803853777</v>
      </c>
      <c r="N924" s="17">
        <f ca="1" t="shared" ref="N924:R924" si="6876">RAND()</f>
        <v>0.561215283857986</v>
      </c>
      <c r="O924" s="18">
        <f ca="1">IF(N924&lt;=('Ejercicio 3 - TIR'!$D$18-'Ejercicio 3 - TIR'!$C$18)/('Ejercicio 3 - TIR'!$E$18-'Ejercicio 3 - TIR'!$C$18),'Ejercicio 3 - TIR'!$C$18+SQRT(('Ejercicio 3 - TIR'!$E$18-'Ejercicio 3 - TIR'!$C$18)*('Ejercicio 3 - TIR'!$D$18-'Ejercicio 3 - TIR'!$C$18)*N924),'Ejercicio 3 - TIR'!$E$18-SQRT(('Ejercicio 3 - TIR'!$E$18-'Ejercicio 3 - TIR'!$C$18)*('Ejercicio 3 - TIR'!$E$18-'Ejercicio 3 - TIR'!$D$18)*(1-N924)))</f>
        <v>39175.0908757733</v>
      </c>
      <c r="P924" s="17">
        <f ca="1" t="shared" si="6876"/>
        <v>0.716967789254617</v>
      </c>
      <c r="Q924" s="19">
        <f ca="1">IF(P924&lt;=('Ejercicio 3 - TIR'!$D$22-'Ejercicio 3 - TIR'!$C$22)/('Ejercicio 3 - TIR'!$E$22-'Ejercicio 3 - TIR'!$C$22),'Ejercicio 3 - TIR'!$C$22+SQRT(('Ejercicio 3 - TIR'!$E$22-'Ejercicio 3 - TIR'!$C$22)*('Ejercicio 3 - TIR'!$D$22-'Ejercicio 3 - TIR'!$C$22)*P924),'Ejercicio 3 - TIR'!$E$22-SQRT(('Ejercicio 3 - TIR'!$E$22-'Ejercicio 3 - TIR'!$C$22)*('Ejercicio 3 - TIR'!$E$22-'Ejercicio 3 - TIR'!$D$22)*(1-P924)))</f>
        <v>0.157428824148005</v>
      </c>
      <c r="R924" s="17">
        <f ca="1" t="shared" si="6876"/>
        <v>0.0145855852227712</v>
      </c>
      <c r="S924" s="19">
        <f ca="1">IF(R924&lt;=('Ejercicio 3 - TIR'!$D$23-'Ejercicio 3 - TIR'!$C$23)/('Ejercicio 3 - TIR'!$E$23-'Ejercicio 3 - TIR'!$C$23),'Ejercicio 3 - TIR'!$C$23+SQRT(('Ejercicio 3 - TIR'!$E$23-'Ejercicio 3 - TIR'!$C$23)*('Ejercicio 3 - TIR'!$D$23-'Ejercicio 3 - TIR'!$C$23)*R924),'Ejercicio 3 - TIR'!$E$23-SQRT(('Ejercicio 3 - TIR'!$E$23-'Ejercicio 3 - TIR'!$C$23)*('Ejercicio 3 - TIR'!$E$23-'Ejercicio 3 - TIR'!$D$23)*(1-R924)))</f>
        <v>0.125123870939142</v>
      </c>
      <c r="T924" s="17">
        <f ca="1" t="shared" ref="T924:X924" si="6877">RAND()</f>
        <v>0.177385956930523</v>
      </c>
      <c r="U924" s="19">
        <f ca="1">IF(T924&lt;=('Ejercicio 3 - TIR'!$D$24-'Ejercicio 3 - TIR'!$C$24)/('Ejercicio 3 - TIR'!$E$24-'Ejercicio 3 - TIR'!$C$24),'Ejercicio 3 - TIR'!$C$24+SQRT(('Ejercicio 3 - TIR'!$E$24-'Ejercicio 3 - TIR'!$C$24)*('Ejercicio 3 - TIR'!$D$24-'Ejercicio 3 - TIR'!$C$24)*T924),'Ejercicio 3 - TIR'!$E$24-SQRT(('Ejercicio 3 - TIR'!$E$24-'Ejercicio 3 - TIR'!$C$24)*('Ejercicio 3 - TIR'!$E$24-'Ejercicio 3 - TIR'!$D$24)*(1-T924)))</f>
        <v>0.169300531328285</v>
      </c>
      <c r="V924" s="17">
        <f ca="1" t="shared" si="6877"/>
        <v>0.275593935776335</v>
      </c>
      <c r="W924" s="19">
        <f ca="1">IF(V924&lt;=('Ejercicio 3 - TIR'!$D$25-'Ejercicio 3 - TIR'!$C$25)/('Ejercicio 3 - TIR'!$E$25-'Ejercicio 3 - TIR'!$C$25),'Ejercicio 3 - TIR'!$C$25+SQRT(('Ejercicio 3 - TIR'!$E$25-'Ejercicio 3 - TIR'!$C$25)*('Ejercicio 3 - TIR'!$D$25-'Ejercicio 3 - TIR'!$C$25)*V924),'Ejercicio 3 - TIR'!$E$25-SQRT(('Ejercicio 3 - TIR'!$E$25-'Ejercicio 3 - TIR'!$C$25)*('Ejercicio 3 - TIR'!$E$25-'Ejercicio 3 - TIR'!$D$25)*(1-V924)))</f>
        <v>0.199642594280972</v>
      </c>
      <c r="X924" s="17">
        <f ca="1" t="shared" si="6877"/>
        <v>0.381472038092256</v>
      </c>
      <c r="Y924" s="19">
        <f ca="1">IF(X924&lt;=('Ejercicio 3 - TIR'!$D$26-'Ejercicio 3 - TIR'!$C$26)/('Ejercicio 3 - TIR'!$E$26-'Ejercicio 3 - TIR'!$C$26),'Ejercicio 3 - TIR'!$C$26+SQRT(('Ejercicio 3 - TIR'!$E$26-'Ejercicio 3 - TIR'!$C$26)*('Ejercicio 3 - TIR'!$D$26-'Ejercicio 3 - TIR'!$C$26)*X924),'Ejercicio 3 - TIR'!$E$26-SQRT(('Ejercicio 3 - TIR'!$E$26-'Ejercicio 3 - TIR'!$C$26)*('Ejercicio 3 - TIR'!$E$26-'Ejercicio 3 - TIR'!$D$26)*(1-X924)))</f>
        <v>0.222206825711838</v>
      </c>
      <c r="Z924" s="17">
        <f ca="1" t="shared" si="6668"/>
        <v>1.157428824148</v>
      </c>
      <c r="AA924" s="17">
        <f ca="1" t="shared" si="6669"/>
        <v>1.30225079896194</v>
      </c>
      <c r="AB924" s="17">
        <f ca="1" t="shared" si="6670"/>
        <v>1.52272255114888</v>
      </c>
      <c r="AC924" s="17">
        <f ca="1" t="shared" si="6671"/>
        <v>1.82672283163039</v>
      </c>
      <c r="AD924" s="17">
        <f ca="1" t="shared" si="6672"/>
        <v>2.23263311350232</v>
      </c>
      <c r="AE924" s="16">
        <f ca="1" t="shared" si="6673"/>
        <v>4205.99128604585</v>
      </c>
      <c r="AF924" s="16">
        <f ca="1" t="shared" si="6674"/>
        <v>4732.26119689221</v>
      </c>
      <c r="AG924" s="16">
        <f ca="1" t="shared" si="6675"/>
        <v>5533.43553191029</v>
      </c>
      <c r="AH924" s="16">
        <f ca="1" t="shared" si="6676"/>
        <v>6638.14495678737</v>
      </c>
      <c r="AI924" s="16">
        <f ca="1" t="shared" si="6677"/>
        <v>8113.18607625014</v>
      </c>
      <c r="AJ924" s="18">
        <f ca="1" t="shared" si="6678"/>
        <v>42475.6887879699</v>
      </c>
      <c r="AK924" s="18">
        <f ca="1" t="shared" si="6679"/>
        <v>46034.1604979639</v>
      </c>
      <c r="AL924" s="18">
        <f ca="1" t="shared" si="6680"/>
        <v>56605.8463682725</v>
      </c>
      <c r="AM924" s="18">
        <f ca="1" t="shared" si="6681"/>
        <v>70038.8922739117</v>
      </c>
      <c r="AN924" s="18">
        <f ca="1" t="shared" si="6682"/>
        <v>87463.6051137138</v>
      </c>
      <c r="AO924" s="18">
        <f ca="1">C924/'Ejercicio 3 - TIR'!$D$7</f>
        <v>14497.8226203153</v>
      </c>
      <c r="AP924" s="18">
        <f ca="1" t="shared" si="6683"/>
        <v>27977.8661676546</v>
      </c>
      <c r="AQ924" s="18">
        <f ca="1" t="shared" si="6684"/>
        <v>31536.3378776486</v>
      </c>
      <c r="AR924" s="18">
        <f ca="1" t="shared" si="6685"/>
        <v>42108.0237479572</v>
      </c>
      <c r="AS924" s="18">
        <f ca="1" t="shared" si="6686"/>
        <v>55541.0696535964</v>
      </c>
      <c r="AT924" s="18">
        <f ca="1" t="shared" si="6687"/>
        <v>72965.7824933985</v>
      </c>
      <c r="AU924" s="18">
        <f ca="1">AP924*'Ejercicio 3 - TIR'!$D$5</f>
        <v>13988.9330838273</v>
      </c>
      <c r="AV924" s="18">
        <f ca="1">AQ924*'Ejercicio 3 - TIR'!$D$5</f>
        <v>15768.1689388243</v>
      </c>
      <c r="AW924" s="18">
        <f ca="1">AR924*'Ejercicio 3 - TIR'!$D$5</f>
        <v>21054.0118739786</v>
      </c>
      <c r="AX924" s="18">
        <f ca="1">AS924*'Ejercicio 3 - TIR'!$D$5</f>
        <v>27770.5348267982</v>
      </c>
      <c r="AY924" s="18">
        <f ca="1">AT924*'Ejercicio 3 - TIR'!$D$5</f>
        <v>36482.8912466992</v>
      </c>
      <c r="AZ924" s="18">
        <f ca="1" t="shared" ref="AZ924:BD924" si="6878">AJ924-AU924-AE924</f>
        <v>24280.7644180968</v>
      </c>
      <c r="BA924" s="18">
        <f ca="1" t="shared" si="6878"/>
        <v>25533.7303622474</v>
      </c>
      <c r="BB924" s="18">
        <f ca="1" t="shared" si="6878"/>
        <v>30018.3989623836</v>
      </c>
      <c r="BC924" s="18">
        <f ca="1" t="shared" si="6878"/>
        <v>35630.2124903261</v>
      </c>
      <c r="BD924" s="18">
        <f ca="1" t="shared" si="6878"/>
        <v>42867.5277907644</v>
      </c>
      <c r="BE924" s="18">
        <f ca="1" t="shared" ref="BE924:BI924" si="6879">AZ924/Z924</f>
        <v>20978.1922754257</v>
      </c>
      <c r="BF924" s="18">
        <f ca="1" t="shared" si="6879"/>
        <v>19607.3831420192</v>
      </c>
      <c r="BG924" s="18">
        <f ca="1" t="shared" si="6879"/>
        <v>19713.6365648062</v>
      </c>
      <c r="BH924" s="18">
        <f ca="1" t="shared" si="6879"/>
        <v>19504.9910546777</v>
      </c>
      <c r="BI924" s="18">
        <f ca="1" t="shared" si="6879"/>
        <v>19200.4353655395</v>
      </c>
      <c r="BJ924" s="18">
        <f ca="1" t="shared" si="6690"/>
        <v>59648.7680775654</v>
      </c>
      <c r="BK924" s="18">
        <f ca="1" t="shared" si="6691"/>
        <v>32368.3188557989</v>
      </c>
      <c r="BL924" s="18">
        <f ca="1" t="shared" si="6692"/>
        <v>92017.0869333643</v>
      </c>
      <c r="BM924" s="18">
        <f ca="1">BK924*'Ejercicio 3 - TIR'!$D$5</f>
        <v>16184.1594278995</v>
      </c>
      <c r="BN924" s="18">
        <f ca="1" t="shared" si="6693"/>
        <v>75832.9275054648</v>
      </c>
      <c r="BO924" s="18">
        <f ca="1" t="shared" si="6694"/>
        <v>33965.6914729291</v>
      </c>
      <c r="BP924" s="18">
        <f ca="1" t="shared" si="6695"/>
        <v>-99205.8932643481</v>
      </c>
      <c r="BQ924" s="18">
        <f ca="1" t="shared" ref="BQ924:BT924" si="6880">BE924</f>
        <v>20978.1922754257</v>
      </c>
      <c r="BR924" s="18">
        <f ca="1" t="shared" si="6880"/>
        <v>19607.3831420192</v>
      </c>
      <c r="BS924" s="18">
        <f ca="1" t="shared" si="6880"/>
        <v>19713.6365648062</v>
      </c>
      <c r="BT924" s="18">
        <f ca="1" t="shared" si="6880"/>
        <v>19504.9910546777</v>
      </c>
      <c r="BU924" s="18">
        <f ca="1" t="shared" si="6697"/>
        <v>53166.1268384686</v>
      </c>
      <c r="BV924" s="20">
        <f ca="1" t="shared" si="6698"/>
        <v>9.04619642956239</v>
      </c>
    </row>
    <row r="925" ht="15" customHeight="1" spans="1:74">
      <c r="A925" s="16">
        <v>924</v>
      </c>
      <c r="B925" s="17">
        <f ca="1" t="shared" ref="B925:F925" si="6881">RAND()</f>
        <v>0.54391144626176</v>
      </c>
      <c r="C925" s="18">
        <f ca="1">IF(B925&lt;=('Ejercicio 3 - TIR'!$D$13-'Ejercicio 3 - TIR'!$C$13)/('Ejercicio 3 - TIR'!$E$13-'Ejercicio 3 - TIR'!$C$13),'Ejercicio 3 - TIR'!$C$13+SQRT(('Ejercicio 3 - TIR'!$E$13-'Ejercicio 3 - TIR'!$C$13)*('Ejercicio 3 - TIR'!$D$13-'Ejercicio 3 - TIR'!$C$13)*B925),'Ejercicio 3 - TIR'!$E$13-SQRT(('Ejercicio 3 - TIR'!$E$13-'Ejercicio 3 - TIR'!$C$13)*('Ejercicio 3 - TIR'!$E$13-'Ejercicio 3 - TIR'!$D$13)*(1-B925)))</f>
        <v>76605.4223272595</v>
      </c>
      <c r="D925" s="17">
        <f ca="1" t="shared" si="6881"/>
        <v>0.514380535610312</v>
      </c>
      <c r="E925" s="18">
        <f ca="1">IF(D925&lt;=('Ejercicio 3 - TIR'!$D$14-'Ejercicio 3 - TIR'!$C$14)/('Ejercicio 3 - TIR'!$E$14-'Ejercicio 3 - TIR'!$C$14),'Ejercicio 3 - TIR'!$C$14+SQRT(('Ejercicio 3 - TIR'!$E$14-'Ejercicio 3 - TIR'!$C$14)*('Ejercicio 3 - TIR'!$D$14-'Ejercicio 3 - TIR'!$C$14)*D925),'Ejercicio 3 - TIR'!$E$14-SQRT(('Ejercicio 3 - TIR'!$E$14-'Ejercicio 3 - TIR'!$C$14)*('Ejercicio 3 - TIR'!$E$14-'Ejercicio 3 - TIR'!$D$14)*(1-D925)))</f>
        <v>31465.1936367336</v>
      </c>
      <c r="F925" s="17">
        <f ca="1" t="shared" si="6881"/>
        <v>0.174060459721078</v>
      </c>
      <c r="G925" s="18">
        <f ca="1">IF(F925&lt;=('Ejercicio 3 - TIR'!$D$18-'Ejercicio 3 - TIR'!$C$18)/('Ejercicio 3 - TIR'!$E$18-'Ejercicio 3 - TIR'!$C$18),'Ejercicio 3 - TIR'!$C$18+SQRT(('Ejercicio 3 - TIR'!$E$18-'Ejercicio 3 - TIR'!$C$18)*('Ejercicio 3 - TIR'!$D$18-'Ejercicio 3 - TIR'!$C$18)*F925),'Ejercicio 3 - TIR'!$E$18-SQRT(('Ejercicio 3 - TIR'!$E$18-'Ejercicio 3 - TIR'!$C$18)*('Ejercicio 3 - TIR'!$E$18-'Ejercicio 3 - TIR'!$D$18)*(1-F925)))</f>
        <v>35109.7034119567</v>
      </c>
      <c r="H925" s="17">
        <f ca="1" t="shared" ref="H925:L925" si="6882">RAND()</f>
        <v>0.0468024114867163</v>
      </c>
      <c r="I925" s="18">
        <f ca="1">IF(H925&lt;=('Ejercicio 3 - TIR'!$D$18-'Ejercicio 3 - TIR'!$C$18)/('Ejercicio 3 - TIR'!$E$18-'Ejercicio 3 - TIR'!$C$18),'Ejercicio 3 - TIR'!$C$18+SQRT(('Ejercicio 3 - TIR'!$E$18-'Ejercicio 3 - TIR'!$C$18)*('Ejercicio 3 - TIR'!$D$18-'Ejercicio 3 - TIR'!$C$18)*H925),'Ejercicio 3 - TIR'!$E$18-SQRT(('Ejercicio 3 - TIR'!$E$18-'Ejercicio 3 - TIR'!$C$18)*('Ejercicio 3 - TIR'!$E$18-'Ejercicio 3 - TIR'!$D$18)*(1-H925)))</f>
        <v>32649.5965207947</v>
      </c>
      <c r="J925" s="17">
        <f ca="1" t="shared" si="6882"/>
        <v>0.467329575433443</v>
      </c>
      <c r="K925" s="18">
        <f ca="1">IF(J925&lt;=('Ejercicio 3 - TIR'!$D$18-'Ejercicio 3 - TIR'!$C$18)/('Ejercicio 3 - TIR'!$E$18-'Ejercicio 3 - TIR'!$C$18),'Ejercicio 3 - TIR'!$C$18+SQRT(('Ejercicio 3 - TIR'!$E$18-'Ejercicio 3 - TIR'!$C$18)*('Ejercicio 3 - TIR'!$D$18-'Ejercicio 3 - TIR'!$C$18)*J925),'Ejercicio 3 - TIR'!$E$18-SQRT(('Ejercicio 3 - TIR'!$E$18-'Ejercicio 3 - TIR'!$C$18)*('Ejercicio 3 - TIR'!$E$18-'Ejercicio 3 - TIR'!$D$18)*(1-J925)))</f>
        <v>38372.5406129213</v>
      </c>
      <c r="L925" s="17">
        <f ca="1" t="shared" si="6882"/>
        <v>0.473795541195484</v>
      </c>
      <c r="M925" s="18">
        <f ca="1">IF(L925&lt;=('Ejercicio 3 - TIR'!$D$18-'Ejercicio 3 - TIR'!$C$18)/('Ejercicio 3 - TIR'!$E$18-'Ejercicio 3 - TIR'!$C$18),'Ejercicio 3 - TIR'!$C$18+SQRT(('Ejercicio 3 - TIR'!$E$18-'Ejercicio 3 - TIR'!$C$18)*('Ejercicio 3 - TIR'!$D$18-'Ejercicio 3 - TIR'!$C$18)*L925),'Ejercicio 3 - TIR'!$E$18-SQRT(('Ejercicio 3 - TIR'!$E$18-'Ejercicio 3 - TIR'!$C$18)*('Ejercicio 3 - TIR'!$E$18-'Ejercicio 3 - TIR'!$D$18)*(1-L925)))</f>
        <v>38430.262817927</v>
      </c>
      <c r="N925" s="17">
        <f ca="1" t="shared" ref="N925:R925" si="6883">RAND()</f>
        <v>0.705679822658393</v>
      </c>
      <c r="O925" s="18">
        <f ca="1">IF(N925&lt;=('Ejercicio 3 - TIR'!$D$18-'Ejercicio 3 - TIR'!$C$18)/('Ejercicio 3 - TIR'!$E$18-'Ejercicio 3 - TIR'!$C$18),'Ejercicio 3 - TIR'!$C$18+SQRT(('Ejercicio 3 - TIR'!$E$18-'Ejercicio 3 - TIR'!$C$18)*('Ejercicio 3 - TIR'!$D$18-'Ejercicio 3 - TIR'!$C$18)*N925),'Ejercicio 3 - TIR'!$E$18-SQRT(('Ejercicio 3 - TIR'!$E$18-'Ejercicio 3 - TIR'!$C$18)*('Ejercicio 3 - TIR'!$E$18-'Ejercicio 3 - TIR'!$D$18)*(1-N925)))</f>
        <v>40301.701020516</v>
      </c>
      <c r="P925" s="17">
        <f ca="1" t="shared" si="6883"/>
        <v>0.75792354587747</v>
      </c>
      <c r="Q925" s="19">
        <f ca="1">IF(P925&lt;=('Ejercicio 3 - TIR'!$D$22-'Ejercicio 3 - TIR'!$C$22)/('Ejercicio 3 - TIR'!$E$22-'Ejercicio 3 - TIR'!$C$22),'Ejercicio 3 - TIR'!$C$22+SQRT(('Ejercicio 3 - TIR'!$E$22-'Ejercicio 3 - TIR'!$C$22)*('Ejercicio 3 - TIR'!$D$22-'Ejercicio 3 - TIR'!$C$22)*P925),'Ejercicio 3 - TIR'!$E$22-SQRT(('Ejercicio 3 - TIR'!$E$22-'Ejercicio 3 - TIR'!$C$22)*('Ejercicio 3 - TIR'!$E$22-'Ejercicio 3 - TIR'!$D$22)*(1-P925)))</f>
        <v>0.159125670851006</v>
      </c>
      <c r="R925" s="17">
        <f ca="1" t="shared" si="6883"/>
        <v>0.0992455825610146</v>
      </c>
      <c r="S925" s="19">
        <f ca="1">IF(R925&lt;=('Ejercicio 3 - TIR'!$D$23-'Ejercicio 3 - TIR'!$C$23)/('Ejercicio 3 - TIR'!$E$23-'Ejercicio 3 - TIR'!$C$23),'Ejercicio 3 - TIR'!$C$23+SQRT(('Ejercicio 3 - TIR'!$E$23-'Ejercicio 3 - TIR'!$C$23)*('Ejercicio 3 - TIR'!$D$23-'Ejercicio 3 - TIR'!$C$23)*R925),'Ejercicio 3 - TIR'!$E$23-SQRT(('Ejercicio 3 - TIR'!$E$23-'Ejercicio 3 - TIR'!$C$23)*('Ejercicio 3 - TIR'!$E$23-'Ejercicio 3 - TIR'!$D$23)*(1-R925)))</f>
        <v>0.133365704194311</v>
      </c>
      <c r="T925" s="17">
        <f ca="1" t="shared" ref="T925:X925" si="6884">RAND()</f>
        <v>0.661332497937885</v>
      </c>
      <c r="U925" s="19">
        <f ca="1">IF(T925&lt;=('Ejercicio 3 - TIR'!$D$24-'Ejercicio 3 - TIR'!$C$24)/('Ejercicio 3 - TIR'!$E$24-'Ejercicio 3 - TIR'!$C$24),'Ejercicio 3 - TIR'!$C$24+SQRT(('Ejercicio 3 - TIR'!$E$24-'Ejercicio 3 - TIR'!$C$24)*('Ejercicio 3 - TIR'!$D$24-'Ejercicio 3 - TIR'!$C$24)*T925),'Ejercicio 3 - TIR'!$E$24-SQRT(('Ejercicio 3 - TIR'!$E$24-'Ejercicio 3 - TIR'!$C$24)*('Ejercicio 3 - TIR'!$E$24-'Ejercicio 3 - TIR'!$D$24)*(1-T925)))</f>
        <v>0.189206023222488</v>
      </c>
      <c r="V925" s="17">
        <f ca="1" t="shared" si="6884"/>
        <v>0.745745688364054</v>
      </c>
      <c r="W925" s="19">
        <f ca="1">IF(V925&lt;=('Ejercicio 3 - TIR'!$D$25-'Ejercicio 3 - TIR'!$C$25)/('Ejercicio 3 - TIR'!$E$25-'Ejercicio 3 - TIR'!$C$25),'Ejercicio 3 - TIR'!$C$25+SQRT(('Ejercicio 3 - TIR'!$E$25-'Ejercicio 3 - TIR'!$C$25)*('Ejercicio 3 - TIR'!$D$25-'Ejercicio 3 - TIR'!$C$25)*V925),'Ejercicio 3 - TIR'!$E$25-SQRT(('Ejercicio 3 - TIR'!$E$25-'Ejercicio 3 - TIR'!$C$25)*('Ejercicio 3 - TIR'!$E$25-'Ejercicio 3 - TIR'!$D$25)*(1-V925)))</f>
        <v>0.220168974360143</v>
      </c>
      <c r="X925" s="17">
        <f ca="1" t="shared" si="6884"/>
        <v>0.542861986342333</v>
      </c>
      <c r="Y925" s="19">
        <f ca="1">IF(X925&lt;=('Ejercicio 3 - TIR'!$D$26-'Ejercicio 3 - TIR'!$C$26)/('Ejercicio 3 - TIR'!$E$26-'Ejercicio 3 - TIR'!$C$26),'Ejercicio 3 - TIR'!$C$26+SQRT(('Ejercicio 3 - TIR'!$E$26-'Ejercicio 3 - TIR'!$C$26)*('Ejercicio 3 - TIR'!$D$26-'Ejercicio 3 - TIR'!$C$26)*X925),'Ejercicio 3 - TIR'!$E$26-SQRT(('Ejercicio 3 - TIR'!$E$26-'Ejercicio 3 - TIR'!$C$26)*('Ejercicio 3 - TIR'!$E$26-'Ejercicio 3 - TIR'!$D$26)*(1-X925)))</f>
        <v>0.23031554293593</v>
      </c>
      <c r="Z925" s="17">
        <f ca="1" t="shared" si="6668"/>
        <v>1.15912567085101</v>
      </c>
      <c r="AA925" s="17">
        <f ca="1" t="shared" si="6669"/>
        <v>1.31371328219375</v>
      </c>
      <c r="AB925" s="17">
        <f ca="1" t="shared" si="6670"/>
        <v>1.5622757479722</v>
      </c>
      <c r="AC925" s="17">
        <f ca="1" t="shared" si="6671"/>
        <v>1.90624039707096</v>
      </c>
      <c r="AD925" s="17">
        <f ca="1" t="shared" si="6672"/>
        <v>2.34527718908876</v>
      </c>
      <c r="AE925" s="16">
        <f ca="1" t="shared" si="6673"/>
        <v>5006.92004590202</v>
      </c>
      <c r="AF925" s="16">
        <f ca="1" t="shared" si="6674"/>
        <v>5674.67146366836</v>
      </c>
      <c r="AG925" s="16">
        <f ca="1" t="shared" si="6675"/>
        <v>6748.35348440319</v>
      </c>
      <c r="AH925" s="16">
        <f ca="1" t="shared" si="6676"/>
        <v>8234.13154968394</v>
      </c>
      <c r="AI925" s="16">
        <f ca="1" t="shared" si="6677"/>
        <v>10130.5800281553</v>
      </c>
      <c r="AJ925" s="18">
        <f ca="1" t="shared" si="6678"/>
        <v>40696.5585207641</v>
      </c>
      <c r="AK925" s="18">
        <f ca="1" t="shared" si="6679"/>
        <v>42892.208607635</v>
      </c>
      <c r="AL925" s="18">
        <f ca="1" t="shared" si="6680"/>
        <v>59948.4895876451</v>
      </c>
      <c r="AM925" s="18">
        <f ca="1" t="shared" si="6681"/>
        <v>73257.3194535865</v>
      </c>
      <c r="AN925" s="18">
        <f ca="1" t="shared" si="6682"/>
        <v>94518.6600848914</v>
      </c>
      <c r="AO925" s="18">
        <f ca="1">C925/'Ejercicio 3 - TIR'!$D$7</f>
        <v>15321.0844654519</v>
      </c>
      <c r="AP925" s="18">
        <f ca="1" t="shared" si="6683"/>
        <v>25375.4740553122</v>
      </c>
      <c r="AQ925" s="18">
        <f ca="1" t="shared" si="6684"/>
        <v>27571.1241421831</v>
      </c>
      <c r="AR925" s="18">
        <f ca="1" t="shared" si="6685"/>
        <v>44627.4051221932</v>
      </c>
      <c r="AS925" s="18">
        <f ca="1" t="shared" si="6686"/>
        <v>57936.2349881346</v>
      </c>
      <c r="AT925" s="18">
        <f ca="1" t="shared" si="6687"/>
        <v>79197.5756194395</v>
      </c>
      <c r="AU925" s="18">
        <f ca="1">AP925*'Ejercicio 3 - TIR'!$D$5</f>
        <v>12687.7370276561</v>
      </c>
      <c r="AV925" s="18">
        <f ca="1">AQ925*'Ejercicio 3 - TIR'!$D$5</f>
        <v>13785.5620710915</v>
      </c>
      <c r="AW925" s="18">
        <f ca="1">AR925*'Ejercicio 3 - TIR'!$D$5</f>
        <v>22313.7025610966</v>
      </c>
      <c r="AX925" s="18">
        <f ca="1">AS925*'Ejercicio 3 - TIR'!$D$5</f>
        <v>28968.1174940673</v>
      </c>
      <c r="AY925" s="18">
        <f ca="1">AT925*'Ejercicio 3 - TIR'!$D$5</f>
        <v>39598.7878097197</v>
      </c>
      <c r="AZ925" s="18">
        <f ca="1" t="shared" ref="AZ925:BD925" si="6885">AJ925-AU925-AE925</f>
        <v>23001.901447206</v>
      </c>
      <c r="BA925" s="18">
        <f ca="1" t="shared" si="6885"/>
        <v>23431.9750728751</v>
      </c>
      <c r="BB925" s="18">
        <f ca="1" t="shared" si="6885"/>
        <v>30886.4335421453</v>
      </c>
      <c r="BC925" s="18">
        <f ca="1" t="shared" si="6885"/>
        <v>36055.0704098353</v>
      </c>
      <c r="BD925" s="18">
        <f ca="1" t="shared" si="6885"/>
        <v>44789.2922470164</v>
      </c>
      <c r="BE925" s="18">
        <f ca="1" t="shared" ref="BE925:BI925" si="6886">AZ925/Z925</f>
        <v>19844.1825814439</v>
      </c>
      <c r="BF925" s="18">
        <f ca="1" t="shared" si="6886"/>
        <v>17836.4452810786</v>
      </c>
      <c r="BG925" s="18">
        <f ca="1" t="shared" si="6886"/>
        <v>19770.1549052626</v>
      </c>
      <c r="BH925" s="18">
        <f ca="1" t="shared" si="6886"/>
        <v>18914.2305793308</v>
      </c>
      <c r="BI925" s="18">
        <f ca="1" t="shared" si="6886"/>
        <v>19097.6539811138</v>
      </c>
      <c r="BJ925" s="18">
        <f ca="1" t="shared" si="6690"/>
        <v>73794.600886492</v>
      </c>
      <c r="BK925" s="18">
        <f ca="1" t="shared" si="6691"/>
        <v>35932.1899089265</v>
      </c>
      <c r="BL925" s="18">
        <f ca="1" t="shared" si="6692"/>
        <v>109726.790795419</v>
      </c>
      <c r="BM925" s="18">
        <f ca="1">BK925*'Ejercicio 3 - TIR'!$D$5</f>
        <v>17966.0949544633</v>
      </c>
      <c r="BN925" s="18">
        <f ca="1" t="shared" si="6693"/>
        <v>91760.6958409553</v>
      </c>
      <c r="BO925" s="18">
        <f ca="1" t="shared" si="6694"/>
        <v>39125.7358694595</v>
      </c>
      <c r="BP925" s="18">
        <f ca="1" t="shared" si="6695"/>
        <v>-108070.615963993</v>
      </c>
      <c r="BQ925" s="18">
        <f ca="1" t="shared" ref="BQ925:BT925" si="6887">BE925</f>
        <v>19844.1825814439</v>
      </c>
      <c r="BR925" s="18">
        <f ca="1" t="shared" si="6887"/>
        <v>17836.4452810786</v>
      </c>
      <c r="BS925" s="18">
        <f ca="1" t="shared" si="6887"/>
        <v>19770.1549052626</v>
      </c>
      <c r="BT925" s="18">
        <f ca="1" t="shared" si="6887"/>
        <v>18914.2305793308</v>
      </c>
      <c r="BU925" s="18">
        <f ca="1" t="shared" si="6697"/>
        <v>58223.3898505733</v>
      </c>
      <c r="BV925" s="20">
        <f ca="1" t="shared" si="6698"/>
        <v>6.45789866949655</v>
      </c>
    </row>
    <row r="926" ht="15" customHeight="1" spans="1:74">
      <c r="A926" s="16">
        <v>925</v>
      </c>
      <c r="B926" s="17">
        <f ca="1" t="shared" ref="B926:F926" si="6888">RAND()</f>
        <v>0.726463750365016</v>
      </c>
      <c r="C926" s="18">
        <f ca="1">IF(B926&lt;=('Ejercicio 3 - TIR'!$D$13-'Ejercicio 3 - TIR'!$C$13)/('Ejercicio 3 - TIR'!$E$13-'Ejercicio 3 - TIR'!$C$13),'Ejercicio 3 - TIR'!$C$13+SQRT(('Ejercicio 3 - TIR'!$E$13-'Ejercicio 3 - TIR'!$C$13)*('Ejercicio 3 - TIR'!$D$13-'Ejercicio 3 - TIR'!$C$13)*B926),'Ejercicio 3 - TIR'!$E$13-SQRT(('Ejercicio 3 - TIR'!$E$13-'Ejercicio 3 - TIR'!$C$13)*('Ejercicio 3 - TIR'!$E$13-'Ejercicio 3 - TIR'!$D$13)*(1-B926)))</f>
        <v>81882.5084638634</v>
      </c>
      <c r="D926" s="17">
        <f ca="1" t="shared" si="6888"/>
        <v>0.0738631049200513</v>
      </c>
      <c r="E926" s="18">
        <f ca="1">IF(D926&lt;=('Ejercicio 3 - TIR'!$D$14-'Ejercicio 3 - TIR'!$C$14)/('Ejercicio 3 - TIR'!$E$14-'Ejercicio 3 - TIR'!$C$14),'Ejercicio 3 - TIR'!$C$14+SQRT(('Ejercicio 3 - TIR'!$E$14-'Ejercicio 3 - TIR'!$C$14)*('Ejercicio 3 - TIR'!$D$14-'Ejercicio 3 - TIR'!$C$14)*D926),'Ejercicio 3 - TIR'!$E$14-SQRT(('Ejercicio 3 - TIR'!$E$14-'Ejercicio 3 - TIR'!$C$14)*('Ejercicio 3 - TIR'!$E$14-'Ejercicio 3 - TIR'!$D$14)*(1-D926)))</f>
        <v>27353.6637119614</v>
      </c>
      <c r="F926" s="17">
        <f ca="1" t="shared" si="6888"/>
        <v>0.890905179870885</v>
      </c>
      <c r="G926" s="18">
        <f ca="1">IF(F926&lt;=('Ejercicio 3 - TIR'!$D$18-'Ejercicio 3 - TIR'!$C$18)/('Ejercicio 3 - TIR'!$E$18-'Ejercicio 3 - TIR'!$C$18),'Ejercicio 3 - TIR'!$C$18+SQRT(('Ejercicio 3 - TIR'!$E$18-'Ejercicio 3 - TIR'!$C$18)*('Ejercicio 3 - TIR'!$D$18-'Ejercicio 3 - TIR'!$C$18)*F926),'Ejercicio 3 - TIR'!$E$18-SQRT(('Ejercicio 3 - TIR'!$E$18-'Ejercicio 3 - TIR'!$C$18)*('Ejercicio 3 - TIR'!$E$18-'Ejercicio 3 - TIR'!$D$18)*(1-F926)))</f>
        <v>42139.5609585793</v>
      </c>
      <c r="H926" s="17">
        <f ca="1" t="shared" ref="H926:L926" si="6889">RAND()</f>
        <v>0.0742687754888964</v>
      </c>
      <c r="I926" s="18">
        <f ca="1">IF(H926&lt;=('Ejercicio 3 - TIR'!$D$18-'Ejercicio 3 - TIR'!$C$18)/('Ejercicio 3 - TIR'!$E$18-'Ejercicio 3 - TIR'!$C$18),'Ejercicio 3 - TIR'!$C$18+SQRT(('Ejercicio 3 - TIR'!$E$18-'Ejercicio 3 - TIR'!$C$18)*('Ejercicio 3 - TIR'!$D$18-'Ejercicio 3 - TIR'!$C$18)*H926),'Ejercicio 3 - TIR'!$E$18-SQRT(('Ejercicio 3 - TIR'!$E$18-'Ejercicio 3 - TIR'!$C$18)*('Ejercicio 3 - TIR'!$E$18-'Ejercicio 3 - TIR'!$D$18)*(1-H926)))</f>
        <v>33337.7112402565</v>
      </c>
      <c r="J926" s="17">
        <f ca="1" t="shared" si="6889"/>
        <v>0.00306623843770137</v>
      </c>
      <c r="K926" s="18">
        <f ca="1">IF(J926&lt;=('Ejercicio 3 - TIR'!$D$18-'Ejercicio 3 - TIR'!$C$18)/('Ejercicio 3 - TIR'!$E$18-'Ejercicio 3 - TIR'!$C$18),'Ejercicio 3 - TIR'!$C$18+SQRT(('Ejercicio 3 - TIR'!$E$18-'Ejercicio 3 - TIR'!$C$18)*('Ejercicio 3 - TIR'!$D$18-'Ejercicio 3 - TIR'!$C$18)*J926),'Ejercicio 3 - TIR'!$E$18-SQRT(('Ejercicio 3 - TIR'!$E$18-'Ejercicio 3 - TIR'!$C$18)*('Ejercicio 3 - TIR'!$E$18-'Ejercicio 3 - TIR'!$D$18)*(1-J926)))</f>
        <v>30678.185642472</v>
      </c>
      <c r="L926" s="17">
        <f ca="1" t="shared" si="6889"/>
        <v>0.53467410428983</v>
      </c>
      <c r="M926" s="18">
        <f ca="1">IF(L926&lt;=('Ejercicio 3 - TIR'!$D$18-'Ejercicio 3 - TIR'!$C$18)/('Ejercicio 3 - TIR'!$E$18-'Ejercicio 3 - TIR'!$C$18),'Ejercicio 3 - TIR'!$C$18+SQRT(('Ejercicio 3 - TIR'!$E$18-'Ejercicio 3 - TIR'!$C$18)*('Ejercicio 3 - TIR'!$D$18-'Ejercicio 3 - TIR'!$C$18)*L926),'Ejercicio 3 - TIR'!$E$18-SQRT(('Ejercicio 3 - TIR'!$E$18-'Ejercicio 3 - TIR'!$C$18)*('Ejercicio 3 - TIR'!$E$18-'Ejercicio 3 - TIR'!$D$18)*(1-L926)))</f>
        <v>38955.5075592327</v>
      </c>
      <c r="N926" s="17">
        <f ca="1" t="shared" ref="N926:R926" si="6890">RAND()</f>
        <v>0.278513385543004</v>
      </c>
      <c r="O926" s="18">
        <f ca="1">IF(N926&lt;=('Ejercicio 3 - TIR'!$D$18-'Ejercicio 3 - TIR'!$C$18)/('Ejercicio 3 - TIR'!$E$18-'Ejercicio 3 - TIR'!$C$18),'Ejercicio 3 - TIR'!$C$18+SQRT(('Ejercicio 3 - TIR'!$E$18-'Ejercicio 3 - TIR'!$C$18)*('Ejercicio 3 - TIR'!$D$18-'Ejercicio 3 - TIR'!$C$18)*N926),'Ejercicio 3 - TIR'!$E$18-SQRT(('Ejercicio 3 - TIR'!$E$18-'Ejercicio 3 - TIR'!$C$18)*('Ejercicio 3 - TIR'!$E$18-'Ejercicio 3 - TIR'!$D$18)*(1-N926)))</f>
        <v>36463.5135825223</v>
      </c>
      <c r="P926" s="17">
        <f ca="1" t="shared" si="6890"/>
        <v>0.896234497835146</v>
      </c>
      <c r="Q926" s="19">
        <f ca="1">IF(P926&lt;=('Ejercicio 3 - TIR'!$D$22-'Ejercicio 3 - TIR'!$C$22)/('Ejercicio 3 - TIR'!$E$22-'Ejercicio 3 - TIR'!$C$22),'Ejercicio 3 - TIR'!$C$22+SQRT(('Ejercicio 3 - TIR'!$E$22-'Ejercicio 3 - TIR'!$C$22)*('Ejercicio 3 - TIR'!$D$22-'Ejercicio 3 - TIR'!$C$22)*P926),'Ejercicio 3 - TIR'!$E$22-SQRT(('Ejercicio 3 - TIR'!$E$22-'Ejercicio 3 - TIR'!$C$22)*('Ejercicio 3 - TIR'!$E$22-'Ejercicio 3 - TIR'!$D$22)*(1-P926)))</f>
        <v>0.166333328719226</v>
      </c>
      <c r="R926" s="17">
        <f ca="1" t="shared" si="6890"/>
        <v>0.292205284111674</v>
      </c>
      <c r="S926" s="19">
        <f ca="1">IF(R926&lt;=('Ejercicio 3 - TIR'!$D$23-'Ejercicio 3 - TIR'!$C$23)/('Ejercicio 3 - TIR'!$E$23-'Ejercicio 3 - TIR'!$C$23),'Ejercicio 3 - TIR'!$C$23+SQRT(('Ejercicio 3 - TIR'!$E$23-'Ejercicio 3 - TIR'!$C$23)*('Ejercicio 3 - TIR'!$D$23-'Ejercicio 3 - TIR'!$C$23)*R926),'Ejercicio 3 - TIR'!$E$23-SQRT(('Ejercicio 3 - TIR'!$E$23-'Ejercicio 3 - TIR'!$C$23)*('Ejercicio 3 - TIR'!$E$23-'Ejercicio 3 - TIR'!$D$23)*(1-R926)))</f>
        <v>0.142934025189683</v>
      </c>
      <c r="T926" s="17">
        <f ca="1" t="shared" ref="T926:X926" si="6891">RAND()</f>
        <v>0.0233360980245079</v>
      </c>
      <c r="U926" s="19">
        <f ca="1">IF(T926&lt;=('Ejercicio 3 - TIR'!$D$24-'Ejercicio 3 - TIR'!$C$24)/('Ejercicio 3 - TIR'!$E$24-'Ejercicio 3 - TIR'!$C$24),'Ejercicio 3 - TIR'!$C$24+SQRT(('Ejercicio 3 - TIR'!$E$24-'Ejercicio 3 - TIR'!$C$24)*('Ejercicio 3 - TIR'!$D$24-'Ejercicio 3 - TIR'!$C$24)*T926),'Ejercicio 3 - TIR'!$E$24-SQRT(('Ejercicio 3 - TIR'!$E$24-'Ejercicio 3 - TIR'!$C$24)*('Ejercicio 3 - TIR'!$E$24-'Ejercicio 3 - TIR'!$D$24)*(1-T926)))</f>
        <v>0.157000414691393</v>
      </c>
      <c r="V926" s="17">
        <f ca="1" t="shared" si="6891"/>
        <v>0.327950405452069</v>
      </c>
      <c r="W926" s="19">
        <f ca="1">IF(V926&lt;=('Ejercicio 3 - TIR'!$D$25-'Ejercicio 3 - TIR'!$C$25)/('Ejercicio 3 - TIR'!$E$25-'Ejercicio 3 - TIR'!$C$25),'Ejercicio 3 - TIR'!$C$25+SQRT(('Ejercicio 3 - TIR'!$E$25-'Ejercicio 3 - TIR'!$C$25)*('Ejercicio 3 - TIR'!$D$25-'Ejercicio 3 - TIR'!$C$25)*V926),'Ejercicio 3 - TIR'!$E$25-SQRT(('Ejercicio 3 - TIR'!$E$25-'Ejercicio 3 - TIR'!$C$25)*('Ejercicio 3 - TIR'!$E$25-'Ejercicio 3 - TIR'!$D$25)*(1-V926)))</f>
        <v>0.201500787831989</v>
      </c>
      <c r="X926" s="17">
        <f ca="1" t="shared" si="6891"/>
        <v>0.0736308508260646</v>
      </c>
      <c r="Y926" s="19">
        <f ca="1">IF(X926&lt;=('Ejercicio 3 - TIR'!$D$26-'Ejercicio 3 - TIR'!$C$26)/('Ejercicio 3 - TIR'!$E$26-'Ejercicio 3 - TIR'!$C$26),'Ejercicio 3 - TIR'!$C$26+SQRT(('Ejercicio 3 - TIR'!$E$26-'Ejercicio 3 - TIR'!$C$26)*('Ejercicio 3 - TIR'!$D$26-'Ejercicio 3 - TIR'!$C$26)*X926),'Ejercicio 3 - TIR'!$E$26-SQRT(('Ejercicio 3 - TIR'!$E$26-'Ejercicio 3 - TIR'!$C$26)*('Ejercicio 3 - TIR'!$E$26-'Ejercicio 3 - TIR'!$D$26)*(1-X926)))</f>
        <v>0.20409976231113</v>
      </c>
      <c r="Z926" s="17">
        <f ca="1" t="shared" si="6668"/>
        <v>1.16633332871923</v>
      </c>
      <c r="AA926" s="17">
        <f ca="1" t="shared" si="6669"/>
        <v>1.33304204610595</v>
      </c>
      <c r="AB926" s="17">
        <f ca="1" t="shared" si="6670"/>
        <v>1.54233020014564</v>
      </c>
      <c r="AC926" s="17">
        <f ca="1" t="shared" si="6671"/>
        <v>1.85311095057206</v>
      </c>
      <c r="AD926" s="17">
        <f ca="1" t="shared" si="6672"/>
        <v>2.23133045511997</v>
      </c>
      <c r="AE926" s="16">
        <f ca="1" t="shared" si="6673"/>
        <v>4549.82593787683</v>
      </c>
      <c r="AF926" s="16">
        <f ca="1" t="shared" si="6674"/>
        <v>5200.15087308999</v>
      </c>
      <c r="AG926" s="16">
        <f ca="1" t="shared" si="6675"/>
        <v>6016.57671662293</v>
      </c>
      <c r="AH926" s="16">
        <f ca="1" t="shared" si="6676"/>
        <v>7228.92166507405</v>
      </c>
      <c r="AI926" s="16">
        <f ca="1" t="shared" si="6677"/>
        <v>8704.34285868144</v>
      </c>
      <c r="AJ926" s="18">
        <f ca="1" t="shared" si="6678"/>
        <v>49148.7744035866</v>
      </c>
      <c r="AK926" s="18">
        <f ca="1" t="shared" si="6679"/>
        <v>44440.5708042007</v>
      </c>
      <c r="AL926" s="18">
        <f ca="1" t="shared" si="6680"/>
        <v>47315.8922020591</v>
      </c>
      <c r="AM926" s="18">
        <f ca="1" t="shared" si="6681"/>
        <v>72188.8776431068</v>
      </c>
      <c r="AN926" s="18">
        <f ca="1" t="shared" si="6682"/>
        <v>81362.1483573627</v>
      </c>
      <c r="AO926" s="18">
        <f ca="1">C926/'Ejercicio 3 - TIR'!$D$7</f>
        <v>16376.5016927727</v>
      </c>
      <c r="AP926" s="18">
        <f ca="1" t="shared" si="6683"/>
        <v>32772.2727108139</v>
      </c>
      <c r="AQ926" s="18">
        <f ca="1" t="shared" si="6684"/>
        <v>28064.069111428</v>
      </c>
      <c r="AR926" s="18">
        <f ca="1" t="shared" si="6685"/>
        <v>30939.3905092864</v>
      </c>
      <c r="AS926" s="18">
        <f ca="1" t="shared" si="6686"/>
        <v>55812.3759503341</v>
      </c>
      <c r="AT926" s="18">
        <f ca="1" t="shared" si="6687"/>
        <v>64985.64666459</v>
      </c>
      <c r="AU926" s="18">
        <f ca="1">AP926*'Ejercicio 3 - TIR'!$D$5</f>
        <v>16386.1363554069</v>
      </c>
      <c r="AV926" s="18">
        <f ca="1">AQ926*'Ejercicio 3 - TIR'!$D$5</f>
        <v>14032.034555714</v>
      </c>
      <c r="AW926" s="18">
        <f ca="1">AR926*'Ejercicio 3 - TIR'!$D$5</f>
        <v>15469.6952546432</v>
      </c>
      <c r="AX926" s="18">
        <f ca="1">AS926*'Ejercicio 3 - TIR'!$D$5</f>
        <v>27906.187975167</v>
      </c>
      <c r="AY926" s="18">
        <f ca="1">AT926*'Ejercicio 3 - TIR'!$D$5</f>
        <v>32492.823332295</v>
      </c>
      <c r="AZ926" s="18">
        <f ca="1" t="shared" ref="AZ926:BD926" si="6892">AJ926-AU926-AE926</f>
        <v>28212.8121103028</v>
      </c>
      <c r="BA926" s="18">
        <f ca="1" t="shared" si="6892"/>
        <v>25208.3853753967</v>
      </c>
      <c r="BB926" s="18">
        <f ca="1" t="shared" si="6892"/>
        <v>25829.6202307929</v>
      </c>
      <c r="BC926" s="18">
        <f ca="1" t="shared" si="6892"/>
        <v>37053.7680028657</v>
      </c>
      <c r="BD926" s="18">
        <f ca="1" t="shared" si="6892"/>
        <v>40164.9821663863</v>
      </c>
      <c r="BE926" s="18">
        <f ca="1" t="shared" ref="BE926:BI926" si="6893">AZ926/Z926</f>
        <v>24189.3217107016</v>
      </c>
      <c r="BF926" s="18">
        <f ca="1" t="shared" si="6893"/>
        <v>18910.4203044719</v>
      </c>
      <c r="BG926" s="18">
        <f ca="1" t="shared" si="6893"/>
        <v>16747.14028705</v>
      </c>
      <c r="BH926" s="18">
        <f ca="1" t="shared" si="6893"/>
        <v>19995.4395560758</v>
      </c>
      <c r="BI926" s="18">
        <f ca="1" t="shared" si="6893"/>
        <v>18000.4633891069</v>
      </c>
      <c r="BJ926" s="18">
        <f ca="1" t="shared" si="6690"/>
        <v>61035.0628996094</v>
      </c>
      <c r="BK926" s="18">
        <f ca="1" t="shared" si="6691"/>
        <v>36541.3869754074</v>
      </c>
      <c r="BL926" s="18">
        <f ca="1" t="shared" si="6692"/>
        <v>97576.4498750168</v>
      </c>
      <c r="BM926" s="18">
        <f ca="1">BK926*'Ejercicio 3 - TIR'!$D$5</f>
        <v>18270.6934877037</v>
      </c>
      <c r="BN926" s="18">
        <f ca="1" t="shared" si="6693"/>
        <v>79305.7563873131</v>
      </c>
      <c r="BO926" s="18">
        <f ca="1" t="shared" si="6694"/>
        <v>35541.9145583477</v>
      </c>
      <c r="BP926" s="18">
        <f ca="1" t="shared" si="6695"/>
        <v>-109236.172175825</v>
      </c>
      <c r="BQ926" s="18">
        <f ca="1" t="shared" ref="BQ926:BT926" si="6894">BE926</f>
        <v>24189.3217107016</v>
      </c>
      <c r="BR926" s="18">
        <f ca="1" t="shared" si="6894"/>
        <v>18910.4203044719</v>
      </c>
      <c r="BS926" s="18">
        <f ca="1" t="shared" si="6894"/>
        <v>16747.14028705</v>
      </c>
      <c r="BT926" s="18">
        <f ca="1" t="shared" si="6894"/>
        <v>19995.4395560758</v>
      </c>
      <c r="BU926" s="18">
        <f ca="1" t="shared" si="6697"/>
        <v>53542.3779474546</v>
      </c>
      <c r="BV926" s="20">
        <f ca="1" t="shared" si="6698"/>
        <v>6.09495652941412</v>
      </c>
    </row>
    <row r="927" ht="15" customHeight="1" spans="1:74">
      <c r="A927" s="16">
        <v>926</v>
      </c>
      <c r="B927" s="17">
        <f ca="1" t="shared" ref="B927:F927" si="6895">RAND()</f>
        <v>0.024647530413348</v>
      </c>
      <c r="C927" s="18">
        <f ca="1">IF(B927&lt;=('Ejercicio 3 - TIR'!$D$13-'Ejercicio 3 - TIR'!$C$13)/('Ejercicio 3 - TIR'!$E$13-'Ejercicio 3 - TIR'!$C$13),'Ejercicio 3 - TIR'!$C$13+SQRT(('Ejercicio 3 - TIR'!$E$13-'Ejercicio 3 - TIR'!$C$13)*('Ejercicio 3 - TIR'!$D$13-'Ejercicio 3 - TIR'!$C$13)*B927),'Ejercicio 3 - TIR'!$E$13-SQRT(('Ejercicio 3 - TIR'!$E$13-'Ejercicio 3 - TIR'!$C$13)*('Ejercicio 3 - TIR'!$E$13-'Ejercicio 3 - TIR'!$D$13)*(1-B927)))</f>
        <v>63139.9063943594</v>
      </c>
      <c r="D927" s="17">
        <f ca="1" t="shared" si="6895"/>
        <v>0.0434934120501451</v>
      </c>
      <c r="E927" s="18">
        <f ca="1">IF(D927&lt;=('Ejercicio 3 - TIR'!$D$14-'Ejercicio 3 - TIR'!$C$14)/('Ejercicio 3 - TIR'!$E$14-'Ejercicio 3 - TIR'!$C$14),'Ejercicio 3 - TIR'!$C$14+SQRT(('Ejercicio 3 - TIR'!$E$14-'Ejercicio 3 - TIR'!$C$14)*('Ejercicio 3 - TIR'!$D$14-'Ejercicio 3 - TIR'!$C$14)*D927),'Ejercicio 3 - TIR'!$E$14-SQRT(('Ejercicio 3 - TIR'!$E$14-'Ejercicio 3 - TIR'!$C$14)*('Ejercicio 3 - TIR'!$E$14-'Ejercicio 3 - TIR'!$D$14)*(1-D927)))</f>
        <v>26806.1024067757</v>
      </c>
      <c r="F927" s="17">
        <f ca="1" t="shared" si="6895"/>
        <v>0.532497674196263</v>
      </c>
      <c r="G927" s="18">
        <f ca="1">IF(F927&lt;=('Ejercicio 3 - TIR'!$D$18-'Ejercicio 3 - TIR'!$C$18)/('Ejercicio 3 - TIR'!$E$18-'Ejercicio 3 - TIR'!$C$18),'Ejercicio 3 - TIR'!$C$18+SQRT(('Ejercicio 3 - TIR'!$E$18-'Ejercicio 3 - TIR'!$C$18)*('Ejercicio 3 - TIR'!$D$18-'Ejercicio 3 - TIR'!$C$18)*F927),'Ejercicio 3 - TIR'!$E$18-SQRT(('Ejercicio 3 - TIR'!$E$18-'Ejercicio 3 - TIR'!$C$18)*('Ejercicio 3 - TIR'!$E$18-'Ejercicio 3 - TIR'!$D$18)*(1-F927)))</f>
        <v>38937.261948127</v>
      </c>
      <c r="H927" s="17">
        <f ca="1" t="shared" ref="H927:L927" si="6896">RAND()</f>
        <v>0.108319750373699</v>
      </c>
      <c r="I927" s="18">
        <f ca="1">IF(H927&lt;=('Ejercicio 3 - TIR'!$D$18-'Ejercicio 3 - TIR'!$C$18)/('Ejercicio 3 - TIR'!$E$18-'Ejercicio 3 - TIR'!$C$18),'Ejercicio 3 - TIR'!$C$18+SQRT(('Ejercicio 3 - TIR'!$E$18-'Ejercicio 3 - TIR'!$C$18)*('Ejercicio 3 - TIR'!$D$18-'Ejercicio 3 - TIR'!$C$18)*H927),'Ejercicio 3 - TIR'!$E$18-SQRT(('Ejercicio 3 - TIR'!$E$18-'Ejercicio 3 - TIR'!$C$18)*('Ejercicio 3 - TIR'!$E$18-'Ejercicio 3 - TIR'!$D$18)*(1-H927)))</f>
        <v>34030.8761524084</v>
      </c>
      <c r="J927" s="17">
        <f ca="1" t="shared" si="6896"/>
        <v>0.160649730734677</v>
      </c>
      <c r="K927" s="18">
        <f ca="1">IF(J927&lt;=('Ejercicio 3 - TIR'!$D$18-'Ejercicio 3 - TIR'!$C$18)/('Ejercicio 3 - TIR'!$E$18-'Ejercicio 3 - TIR'!$C$18),'Ejercicio 3 - TIR'!$C$18+SQRT(('Ejercicio 3 - TIR'!$E$18-'Ejercicio 3 - TIR'!$C$18)*('Ejercicio 3 - TIR'!$D$18-'Ejercicio 3 - TIR'!$C$18)*J927),'Ejercicio 3 - TIR'!$E$18-SQRT(('Ejercicio 3 - TIR'!$E$18-'Ejercicio 3 - TIR'!$C$18)*('Ejercicio 3 - TIR'!$E$18-'Ejercicio 3 - TIR'!$D$18)*(1-J927)))</f>
        <v>34908.9163376657</v>
      </c>
      <c r="L927" s="17">
        <f ca="1" t="shared" si="6896"/>
        <v>0.950844106178567</v>
      </c>
      <c r="M927" s="18">
        <f ca="1">IF(L927&lt;=('Ejercicio 3 - TIR'!$D$18-'Ejercicio 3 - TIR'!$C$18)/('Ejercicio 3 - TIR'!$E$18-'Ejercicio 3 - TIR'!$C$18),'Ejercicio 3 - TIR'!$C$18+SQRT(('Ejercicio 3 - TIR'!$E$18-'Ejercicio 3 - TIR'!$C$18)*('Ejercicio 3 - TIR'!$D$18-'Ejercicio 3 - TIR'!$C$18)*L927),'Ejercicio 3 - TIR'!$E$18-SQRT(('Ejercicio 3 - TIR'!$E$18-'Ejercicio 3 - TIR'!$C$18)*('Ejercicio 3 - TIR'!$E$18-'Ejercicio 3 - TIR'!$D$18)*(1-L927)))</f>
        <v>43079.9239503063</v>
      </c>
      <c r="N927" s="17">
        <f ca="1" t="shared" ref="N927:R927" si="6897">RAND()</f>
        <v>0.811409836815614</v>
      </c>
      <c r="O927" s="18">
        <f ca="1">IF(N927&lt;=('Ejercicio 3 - TIR'!$D$18-'Ejercicio 3 - TIR'!$C$18)/('Ejercicio 3 - TIR'!$E$18-'Ejercicio 3 - TIR'!$C$18),'Ejercicio 3 - TIR'!$C$18+SQRT(('Ejercicio 3 - TIR'!$E$18-'Ejercicio 3 - TIR'!$C$18)*('Ejercicio 3 - TIR'!$D$18-'Ejercicio 3 - TIR'!$C$18)*N927),'Ejercicio 3 - TIR'!$E$18-SQRT(('Ejercicio 3 - TIR'!$E$18-'Ejercicio 3 - TIR'!$C$18)*('Ejercicio 3 - TIR'!$E$18-'Ejercicio 3 - TIR'!$D$18)*(1-N927)))</f>
        <v>41239.1141683336</v>
      </c>
      <c r="P927" s="17">
        <f ca="1" t="shared" si="6897"/>
        <v>0.543289299012475</v>
      </c>
      <c r="Q927" s="19">
        <f ca="1">IF(P927&lt;=('Ejercicio 3 - TIR'!$D$22-'Ejercicio 3 - TIR'!$C$22)/('Ejercicio 3 - TIR'!$E$22-'Ejercicio 3 - TIR'!$C$22),'Ejercicio 3 - TIR'!$C$22+SQRT(('Ejercicio 3 - TIR'!$E$22-'Ejercicio 3 - TIR'!$C$22)*('Ejercicio 3 - TIR'!$D$22-'Ejercicio 3 - TIR'!$C$22)*P927),'Ejercicio 3 - TIR'!$E$22-SQRT(('Ejercicio 3 - TIR'!$E$22-'Ejercicio 3 - TIR'!$C$22)*('Ejercicio 3 - TIR'!$E$22-'Ejercicio 3 - TIR'!$D$22)*(1-P927)))</f>
        <v>0.151328075373677</v>
      </c>
      <c r="R927" s="17">
        <f ca="1" t="shared" si="6897"/>
        <v>0.943311365512979</v>
      </c>
      <c r="S927" s="19">
        <f ca="1">IF(R927&lt;=('Ejercicio 3 - TIR'!$D$23-'Ejercicio 3 - TIR'!$C$23)/('Ejercicio 3 - TIR'!$E$23-'Ejercicio 3 - TIR'!$C$23),'Ejercicio 3 - TIR'!$C$23+SQRT(('Ejercicio 3 - TIR'!$E$23-'Ejercicio 3 - TIR'!$C$23)*('Ejercicio 3 - TIR'!$D$23-'Ejercicio 3 - TIR'!$C$23)*R927),'Ejercicio 3 - TIR'!$E$23-SQRT(('Ejercicio 3 - TIR'!$E$23-'Ejercicio 3 - TIR'!$C$23)*('Ejercicio 3 - TIR'!$E$23-'Ejercicio 3 - TIR'!$D$23)*(1-R927)))</f>
        <v>0.169898537626827</v>
      </c>
      <c r="T927" s="17">
        <f ca="1" t="shared" ref="T927:X927" si="6898">RAND()</f>
        <v>0.92530708545002</v>
      </c>
      <c r="U927" s="19">
        <f ca="1">IF(T927&lt;=('Ejercicio 3 - TIR'!$D$24-'Ejercicio 3 - TIR'!$C$24)/('Ejercicio 3 - TIR'!$E$24-'Ejercicio 3 - TIR'!$C$24),'Ejercicio 3 - TIR'!$C$24+SQRT(('Ejercicio 3 - TIR'!$E$24-'Ejercicio 3 - TIR'!$C$24)*('Ejercicio 3 - TIR'!$D$24-'Ejercicio 3 - TIR'!$C$24)*T927),'Ejercicio 3 - TIR'!$E$24-SQRT(('Ejercicio 3 - TIR'!$E$24-'Ejercicio 3 - TIR'!$C$24)*('Ejercicio 3 - TIR'!$E$24-'Ejercicio 3 - TIR'!$D$24)*(1-T927)))</f>
        <v>0.205538320957097</v>
      </c>
      <c r="V927" s="17">
        <f ca="1" t="shared" si="6898"/>
        <v>0.684093578760175</v>
      </c>
      <c r="W927" s="19">
        <f ca="1">IF(V927&lt;=('Ejercicio 3 - TIR'!$D$25-'Ejercicio 3 - TIR'!$C$25)/('Ejercicio 3 - TIR'!$E$25-'Ejercicio 3 - TIR'!$C$25),'Ejercicio 3 - TIR'!$C$25+SQRT(('Ejercicio 3 - TIR'!$E$25-'Ejercicio 3 - TIR'!$C$25)*('Ejercicio 3 - TIR'!$D$25-'Ejercicio 3 - TIR'!$C$25)*V927),'Ejercicio 3 - TIR'!$E$25-SQRT(('Ejercicio 3 - TIR'!$E$25-'Ejercicio 3 - TIR'!$C$25)*('Ejercicio 3 - TIR'!$E$25-'Ejercicio 3 - TIR'!$D$25)*(1-V927)))</f>
        <v>0.21674834629166</v>
      </c>
      <c r="X927" s="17">
        <f ca="1" t="shared" si="6898"/>
        <v>0.566262234187891</v>
      </c>
      <c r="Y927" s="19">
        <f ca="1">IF(X927&lt;=('Ejercicio 3 - TIR'!$D$26-'Ejercicio 3 - TIR'!$C$26)/('Ejercicio 3 - TIR'!$E$26-'Ejercicio 3 - TIR'!$C$26),'Ejercicio 3 - TIR'!$C$26+SQRT(('Ejercicio 3 - TIR'!$E$26-'Ejercicio 3 - TIR'!$C$26)*('Ejercicio 3 - TIR'!$D$26-'Ejercicio 3 - TIR'!$C$26)*X927),'Ejercicio 3 - TIR'!$E$26-SQRT(('Ejercicio 3 - TIR'!$E$26-'Ejercicio 3 - TIR'!$C$26)*('Ejercicio 3 - TIR'!$E$26-'Ejercicio 3 - TIR'!$D$26)*(1-X927)))</f>
        <v>0.231603885120958</v>
      </c>
      <c r="Z927" s="17">
        <f ca="1" t="shared" si="6668"/>
        <v>1.15132807537368</v>
      </c>
      <c r="AA927" s="17">
        <f ca="1" t="shared" si="6669"/>
        <v>1.34693703170837</v>
      </c>
      <c r="AB927" s="17">
        <f ca="1" t="shared" si="6670"/>
        <v>1.62378420764065</v>
      </c>
      <c r="AC927" s="17">
        <f ca="1" t="shared" si="6671"/>
        <v>1.97573674938127</v>
      </c>
      <c r="AD927" s="17">
        <f ca="1" t="shared" si="6672"/>
        <v>2.43332505651423</v>
      </c>
      <c r="AE927" s="16">
        <f ca="1" t="shared" si="6673"/>
        <v>4056.51588548705</v>
      </c>
      <c r="AF927" s="16">
        <f ca="1" t="shared" si="6674"/>
        <v>4745.7120022913</v>
      </c>
      <c r="AG927" s="16">
        <f ca="1" t="shared" si="6675"/>
        <v>5721.13767898819</v>
      </c>
      <c r="AH927" s="16">
        <f ca="1" t="shared" si="6676"/>
        <v>6961.18480981579</v>
      </c>
      <c r="AI927" s="16">
        <f ca="1" t="shared" si="6677"/>
        <v>8573.42225681413</v>
      </c>
      <c r="AJ927" s="18">
        <f ca="1" t="shared" si="6678"/>
        <v>44829.5628590578</v>
      </c>
      <c r="AK927" s="18">
        <f ca="1" t="shared" si="6679"/>
        <v>45837.4473111602</v>
      </c>
      <c r="AL927" s="18">
        <f ca="1" t="shared" si="6680"/>
        <v>56684.5470549502</v>
      </c>
      <c r="AM927" s="18">
        <f ca="1" t="shared" si="6681"/>
        <v>85114.5889091705</v>
      </c>
      <c r="AN927" s="18">
        <f ca="1" t="shared" si="6682"/>
        <v>100348.169814257</v>
      </c>
      <c r="AO927" s="18">
        <f ca="1">C927/'Ejercicio 3 - TIR'!$D$7</f>
        <v>12627.9812788719</v>
      </c>
      <c r="AP927" s="18">
        <f ca="1" t="shared" si="6683"/>
        <v>32201.5815801859</v>
      </c>
      <c r="AQ927" s="18">
        <f ca="1" t="shared" si="6684"/>
        <v>33209.4660322884</v>
      </c>
      <c r="AR927" s="18">
        <f ca="1" t="shared" si="6685"/>
        <v>44056.5657760783</v>
      </c>
      <c r="AS927" s="18">
        <f ca="1" t="shared" si="6686"/>
        <v>72486.6076302986</v>
      </c>
      <c r="AT927" s="18">
        <f ca="1" t="shared" si="6687"/>
        <v>87720.1885353852</v>
      </c>
      <c r="AU927" s="18">
        <f ca="1">AP927*'Ejercicio 3 - TIR'!$D$5</f>
        <v>16100.790790093</v>
      </c>
      <c r="AV927" s="18">
        <f ca="1">AQ927*'Ejercicio 3 - TIR'!$D$5</f>
        <v>16604.7330161442</v>
      </c>
      <c r="AW927" s="18">
        <f ca="1">AR927*'Ejercicio 3 - TIR'!$D$5</f>
        <v>22028.2828880392</v>
      </c>
      <c r="AX927" s="18">
        <f ca="1">AS927*'Ejercicio 3 - TIR'!$D$5</f>
        <v>36243.3038151493</v>
      </c>
      <c r="AY927" s="18">
        <f ca="1">AT927*'Ejercicio 3 - TIR'!$D$5</f>
        <v>43860.0942676926</v>
      </c>
      <c r="AZ927" s="18">
        <f ca="1" t="shared" ref="AZ927:BD927" si="6899">AJ927-AU927-AE927</f>
        <v>24672.2561834778</v>
      </c>
      <c r="BA927" s="18">
        <f ca="1" t="shared" si="6899"/>
        <v>24487.0022927248</v>
      </c>
      <c r="BB927" s="18">
        <f ca="1" t="shared" si="6899"/>
        <v>28935.1264879229</v>
      </c>
      <c r="BC927" s="18">
        <f ca="1" t="shared" si="6899"/>
        <v>41910.1002842054</v>
      </c>
      <c r="BD927" s="18">
        <f ca="1" t="shared" si="6899"/>
        <v>47914.6532897504</v>
      </c>
      <c r="BE927" s="18">
        <f ca="1" t="shared" ref="BE927:BI927" si="6900">AZ927/Z927</f>
        <v>21429.388122469</v>
      </c>
      <c r="BF927" s="18">
        <f ca="1" t="shared" si="6900"/>
        <v>18179.767662685</v>
      </c>
      <c r="BG927" s="18">
        <f ca="1" t="shared" si="6900"/>
        <v>17819.5639246704</v>
      </c>
      <c r="BH927" s="18">
        <f ca="1" t="shared" si="6900"/>
        <v>21212.390920668</v>
      </c>
      <c r="BI927" s="18">
        <f ca="1" t="shared" si="6900"/>
        <v>19691.0203844236</v>
      </c>
      <c r="BJ927" s="18">
        <f ca="1" t="shared" si="6690"/>
        <v>65227.9606538936</v>
      </c>
      <c r="BK927" s="18">
        <f ca="1" t="shared" si="6691"/>
        <v>30727.9832590715</v>
      </c>
      <c r="BL927" s="18">
        <f ca="1" t="shared" si="6692"/>
        <v>95955.9439129652</v>
      </c>
      <c r="BM927" s="18">
        <f ca="1">BK927*'Ejercicio 3 - TIR'!$D$5</f>
        <v>15363.9916295358</v>
      </c>
      <c r="BN927" s="18">
        <f ca="1" t="shared" si="6693"/>
        <v>80591.9522834294</v>
      </c>
      <c r="BO927" s="18">
        <f ca="1" t="shared" si="6694"/>
        <v>33120.0930462116</v>
      </c>
      <c r="BP927" s="18">
        <f ca="1" t="shared" si="6695"/>
        <v>-89946.0088011351</v>
      </c>
      <c r="BQ927" s="18">
        <f ca="1" t="shared" ref="BQ927:BT927" si="6901">BE927</f>
        <v>21429.388122469</v>
      </c>
      <c r="BR927" s="18">
        <f ca="1" t="shared" si="6901"/>
        <v>18179.767662685</v>
      </c>
      <c r="BS927" s="18">
        <f ca="1" t="shared" si="6901"/>
        <v>17819.5639246704</v>
      </c>
      <c r="BT927" s="18">
        <f ca="1" t="shared" si="6901"/>
        <v>21212.390920668</v>
      </c>
      <c r="BU927" s="18">
        <f ca="1" t="shared" si="6697"/>
        <v>52811.1134306352</v>
      </c>
      <c r="BV927" s="20">
        <f ca="1" t="shared" si="6698"/>
        <v>11.9271406871552</v>
      </c>
    </row>
    <row r="928" ht="15" customHeight="1" spans="1:74">
      <c r="A928" s="16">
        <v>927</v>
      </c>
      <c r="B928" s="17">
        <f ca="1" t="shared" ref="B928:F928" si="6902">RAND()</f>
        <v>0.00176489558939252</v>
      </c>
      <c r="C928" s="18">
        <f ca="1">IF(B928&lt;=('Ejercicio 3 - TIR'!$D$13-'Ejercicio 3 - TIR'!$C$13)/('Ejercicio 3 - TIR'!$E$13-'Ejercicio 3 - TIR'!$C$13),'Ejercicio 3 - TIR'!$C$13+SQRT(('Ejercicio 3 - TIR'!$E$13-'Ejercicio 3 - TIR'!$C$13)*('Ejercicio 3 - TIR'!$D$13-'Ejercicio 3 - TIR'!$C$13)*B928),'Ejercicio 3 - TIR'!$E$13-SQRT(('Ejercicio 3 - TIR'!$E$13-'Ejercicio 3 - TIR'!$C$13)*('Ejercicio 3 - TIR'!$E$13-'Ejercicio 3 - TIR'!$D$13)*(1-B928)))</f>
        <v>60840.2132085114</v>
      </c>
      <c r="D928" s="17">
        <f ca="1" t="shared" si="6902"/>
        <v>0.530982990604563</v>
      </c>
      <c r="E928" s="18">
        <f ca="1">IF(D928&lt;=('Ejercicio 3 - TIR'!$D$14-'Ejercicio 3 - TIR'!$C$14)/('Ejercicio 3 - TIR'!$E$14-'Ejercicio 3 - TIR'!$C$14),'Ejercicio 3 - TIR'!$C$14+SQRT(('Ejercicio 3 - TIR'!$E$14-'Ejercicio 3 - TIR'!$C$14)*('Ejercicio 3 - TIR'!$D$14-'Ejercicio 3 - TIR'!$C$14)*D928),'Ejercicio 3 - TIR'!$E$14-SQRT(('Ejercicio 3 - TIR'!$E$14-'Ejercicio 3 - TIR'!$C$14)*('Ejercicio 3 - TIR'!$E$14-'Ejercicio 3 - TIR'!$D$14)*(1-D928)))</f>
        <v>31612.357219736</v>
      </c>
      <c r="F928" s="17">
        <f ca="1" t="shared" si="6902"/>
        <v>0.904034608006028</v>
      </c>
      <c r="G928" s="18">
        <f ca="1">IF(F928&lt;=('Ejercicio 3 - TIR'!$D$18-'Ejercicio 3 - TIR'!$C$18)/('Ejercicio 3 - TIR'!$E$18-'Ejercicio 3 - TIR'!$C$18),'Ejercicio 3 - TIR'!$C$18+SQRT(('Ejercicio 3 - TIR'!$E$18-'Ejercicio 3 - TIR'!$C$18)*('Ejercicio 3 - TIR'!$D$18-'Ejercicio 3 - TIR'!$C$18)*F928),'Ejercicio 3 - TIR'!$E$18-SQRT(('Ejercicio 3 - TIR'!$E$18-'Ejercicio 3 - TIR'!$C$18)*('Ejercicio 3 - TIR'!$E$18-'Ejercicio 3 - TIR'!$D$18)*(1-F928)))</f>
        <v>42317.2021321859</v>
      </c>
      <c r="H928" s="17">
        <f ca="1" t="shared" ref="H928:L928" si="6903">RAND()</f>
        <v>0.663025824965586</v>
      </c>
      <c r="I928" s="18">
        <f ca="1">IF(H928&lt;=('Ejercicio 3 - TIR'!$D$18-'Ejercicio 3 - TIR'!$C$18)/('Ejercicio 3 - TIR'!$E$18-'Ejercicio 3 - TIR'!$C$18),'Ejercicio 3 - TIR'!$C$18+SQRT(('Ejercicio 3 - TIR'!$E$18-'Ejercicio 3 - TIR'!$C$18)*('Ejercicio 3 - TIR'!$D$18-'Ejercicio 3 - TIR'!$C$18)*H928),'Ejercicio 3 - TIR'!$E$18-SQRT(('Ejercicio 3 - TIR'!$E$18-'Ejercicio 3 - TIR'!$C$18)*('Ejercicio 3 - TIR'!$E$18-'Ejercicio 3 - TIR'!$D$18)*(1-H928)))</f>
        <v>39972.6563033546</v>
      </c>
      <c r="J928" s="17">
        <f ca="1" t="shared" si="6903"/>
        <v>0.641539062747516</v>
      </c>
      <c r="K928" s="18">
        <f ca="1">IF(J928&lt;=('Ejercicio 3 - TIR'!$D$18-'Ejercicio 3 - TIR'!$C$18)/('Ejercicio 3 - TIR'!$E$18-'Ejercicio 3 - TIR'!$C$18),'Ejercicio 3 - TIR'!$C$18+SQRT(('Ejercicio 3 - TIR'!$E$18-'Ejercicio 3 - TIR'!$C$18)*('Ejercicio 3 - TIR'!$D$18-'Ejercicio 3 - TIR'!$C$18)*J928),'Ejercicio 3 - TIR'!$E$18-SQRT(('Ejercicio 3 - TIR'!$E$18-'Ejercicio 3 - TIR'!$C$18)*('Ejercicio 3 - TIR'!$E$18-'Ejercicio 3 - TIR'!$D$18)*(1-J928)))</f>
        <v>39809.7328919868</v>
      </c>
      <c r="L928" s="17">
        <f ca="1" t="shared" si="6903"/>
        <v>0.986278897624125</v>
      </c>
      <c r="M928" s="18">
        <f ca="1">IF(L928&lt;=('Ejercicio 3 - TIR'!$D$18-'Ejercicio 3 - TIR'!$C$18)/('Ejercicio 3 - TIR'!$E$18-'Ejercicio 3 - TIR'!$C$18),'Ejercicio 3 - TIR'!$C$18+SQRT(('Ejercicio 3 - TIR'!$E$18-'Ejercicio 3 - TIR'!$C$18)*('Ejercicio 3 - TIR'!$D$18-'Ejercicio 3 - TIR'!$C$18)*L928),'Ejercicio 3 - TIR'!$E$18-SQRT(('Ejercicio 3 - TIR'!$E$18-'Ejercicio 3 - TIR'!$C$18)*('Ejercicio 3 - TIR'!$E$18-'Ejercicio 3 - TIR'!$D$18)*(1-L928)))</f>
        <v>43985.5628761768</v>
      </c>
      <c r="N928" s="17">
        <f ca="1" t="shared" ref="N928:R928" si="6904">RAND()</f>
        <v>0.737712255613733</v>
      </c>
      <c r="O928" s="18">
        <f ca="1">IF(N928&lt;=('Ejercicio 3 - TIR'!$D$18-'Ejercicio 3 - TIR'!$C$18)/('Ejercicio 3 - TIR'!$E$18-'Ejercicio 3 - TIR'!$C$18),'Ejercicio 3 - TIR'!$C$18+SQRT(('Ejercicio 3 - TIR'!$E$18-'Ejercicio 3 - TIR'!$C$18)*('Ejercicio 3 - TIR'!$D$18-'Ejercicio 3 - TIR'!$C$18)*N928),'Ejercicio 3 - TIR'!$E$18-SQRT(('Ejercicio 3 - TIR'!$E$18-'Ejercicio 3 - TIR'!$C$18)*('Ejercicio 3 - TIR'!$E$18-'Ejercicio 3 - TIR'!$D$18)*(1-N928)))</f>
        <v>40564.7344128034</v>
      </c>
      <c r="P928" s="17">
        <f ca="1" t="shared" si="6904"/>
        <v>0.0143810616183491</v>
      </c>
      <c r="Q928" s="19">
        <f ca="1">IF(P928&lt;=('Ejercicio 3 - TIR'!$D$22-'Ejercicio 3 - TIR'!$C$22)/('Ejercicio 3 - TIR'!$E$22-'Ejercicio 3 - TIR'!$C$22),'Ejercicio 3 - TIR'!$C$22+SQRT(('Ejercicio 3 - TIR'!$E$22-'Ejercicio 3 - TIR'!$C$22)*('Ejercicio 3 - TIR'!$D$22-'Ejercicio 3 - TIR'!$C$22)*P928),'Ejercicio 3 - TIR'!$E$22-SQRT(('Ejercicio 3 - TIR'!$E$22-'Ejercicio 3 - TIR'!$C$22)*('Ejercicio 3 - TIR'!$E$22-'Ejercicio 3 - TIR'!$D$22)*(1-P928)))</f>
        <v>0.125087819858547</v>
      </c>
      <c r="R928" s="17">
        <f ca="1" t="shared" si="6904"/>
        <v>0.578705994013432</v>
      </c>
      <c r="S928" s="19">
        <f ca="1">IF(R928&lt;=('Ejercicio 3 - TIR'!$D$23-'Ejercicio 3 - TIR'!$C$23)/('Ejercicio 3 - TIR'!$E$23-'Ejercicio 3 - TIR'!$C$23),'Ejercicio 3 - TIR'!$C$23+SQRT(('Ejercicio 3 - TIR'!$E$23-'Ejercicio 3 - TIR'!$C$23)*('Ejercicio 3 - TIR'!$D$23-'Ejercicio 3 - TIR'!$C$23)*R928),'Ejercicio 3 - TIR'!$E$23-SQRT(('Ejercicio 3 - TIR'!$E$23-'Ejercicio 3 - TIR'!$C$23)*('Ejercicio 3 - TIR'!$E$23-'Ejercicio 3 - TIR'!$D$23)*(1-R928)))</f>
        <v>0.152462222116231</v>
      </c>
      <c r="T928" s="17">
        <f ca="1" t="shared" ref="T928:X928" si="6905">RAND()</f>
        <v>0.513624695377941</v>
      </c>
      <c r="U928" s="19">
        <f ca="1">IF(T928&lt;=('Ejercicio 3 - TIR'!$D$24-'Ejercicio 3 - TIR'!$C$24)/('Ejercicio 3 - TIR'!$E$24-'Ejercicio 3 - TIR'!$C$24),'Ejercicio 3 - TIR'!$C$24+SQRT(('Ejercicio 3 - TIR'!$E$24-'Ejercicio 3 - TIR'!$C$24)*('Ejercicio 3 - TIR'!$D$24-'Ejercicio 3 - TIR'!$C$24)*T928),'Ejercicio 3 - TIR'!$E$24-SQRT(('Ejercicio 3 - TIR'!$E$24-'Ejercicio 3 - TIR'!$C$24)*('Ejercicio 3 - TIR'!$E$24-'Ejercicio 3 - TIR'!$D$24)*(1-T928)))</f>
        <v>0.183096736554313</v>
      </c>
      <c r="V928" s="17">
        <f ca="1" t="shared" si="6905"/>
        <v>0.399242177478162</v>
      </c>
      <c r="W928" s="19">
        <f ca="1">IF(V928&lt;=('Ejercicio 3 - TIR'!$D$25-'Ejercicio 3 - TIR'!$C$25)/('Ejercicio 3 - TIR'!$E$25-'Ejercicio 3 - TIR'!$C$25),'Ejercicio 3 - TIR'!$C$25+SQRT(('Ejercicio 3 - TIR'!$E$25-'Ejercicio 3 - TIR'!$C$25)*('Ejercicio 3 - TIR'!$D$25-'Ejercicio 3 - TIR'!$C$25)*V928),'Ejercicio 3 - TIR'!$E$25-SQRT(('Ejercicio 3 - TIR'!$E$25-'Ejercicio 3 - TIR'!$C$25)*('Ejercicio 3 - TIR'!$E$25-'Ejercicio 3 - TIR'!$D$25)*(1-V928)))</f>
        <v>0.204145312357116</v>
      </c>
      <c r="X928" s="17">
        <f ca="1" t="shared" si="6905"/>
        <v>0.578525272255331</v>
      </c>
      <c r="Y928" s="19">
        <f ca="1">IF(X928&lt;=('Ejercicio 3 - TIR'!$D$26-'Ejercicio 3 - TIR'!$C$26)/('Ejercicio 3 - TIR'!$E$26-'Ejercicio 3 - TIR'!$C$26),'Ejercicio 3 - TIR'!$C$26+SQRT(('Ejercicio 3 - TIR'!$E$26-'Ejercicio 3 - TIR'!$C$26)*('Ejercicio 3 - TIR'!$D$26-'Ejercicio 3 - TIR'!$C$26)*X928),'Ejercicio 3 - TIR'!$E$26-SQRT(('Ejercicio 3 - TIR'!$E$26-'Ejercicio 3 - TIR'!$C$26)*('Ejercicio 3 - TIR'!$E$26-'Ejercicio 3 - TIR'!$D$26)*(1-X928)))</f>
        <v>0.232292940461382</v>
      </c>
      <c r="Z928" s="17">
        <f ca="1" t="shared" si="6668"/>
        <v>1.12508781985855</v>
      </c>
      <c r="AA928" s="17">
        <f ca="1" t="shared" si="6669"/>
        <v>1.29662120895009</v>
      </c>
      <c r="AB928" s="17">
        <f ca="1" t="shared" si="6670"/>
        <v>1.53402832085596</v>
      </c>
      <c r="AC928" s="17">
        <f ca="1" t="shared" si="6671"/>
        <v>1.84719301158176</v>
      </c>
      <c r="AD928" s="17">
        <f ca="1" t="shared" si="6672"/>
        <v>2.2762829078418</v>
      </c>
      <c r="AE928" s="16">
        <f ca="1" t="shared" si="6673"/>
        <v>3954.32084520638</v>
      </c>
      <c r="AF928" s="16">
        <f ca="1" t="shared" si="6674"/>
        <v>4557.20538822707</v>
      </c>
      <c r="AG928" s="16">
        <f ca="1" t="shared" si="6675"/>
        <v>5391.61482261918</v>
      </c>
      <c r="AH928" s="16">
        <f ca="1" t="shared" si="6676"/>
        <v>6492.28771469203</v>
      </c>
      <c r="AI928" s="16">
        <f ca="1" t="shared" si="6677"/>
        <v>8000.40031825916</v>
      </c>
      <c r="AJ928" s="18">
        <f ca="1" t="shared" si="6678"/>
        <v>47610.5686894145</v>
      </c>
      <c r="AK928" s="18">
        <f ca="1" t="shared" si="6679"/>
        <v>51829.3939410019</v>
      </c>
      <c r="AL928" s="18">
        <f ca="1" t="shared" si="6680"/>
        <v>61069.2577020186</v>
      </c>
      <c r="AM928" s="18">
        <f ca="1" t="shared" si="6681"/>
        <v>81249.8243553638</v>
      </c>
      <c r="AN928" s="18">
        <f ca="1" t="shared" si="6682"/>
        <v>92336.8116050066</v>
      </c>
      <c r="AO928" s="18">
        <f ca="1">C928/'Ejercicio 3 - TIR'!$D$7</f>
        <v>12168.0426417023</v>
      </c>
      <c r="AP928" s="18">
        <f ca="1" t="shared" si="6683"/>
        <v>35442.5260477122</v>
      </c>
      <c r="AQ928" s="18">
        <f ca="1" t="shared" si="6684"/>
        <v>39661.3512992997</v>
      </c>
      <c r="AR928" s="18">
        <f ca="1" t="shared" si="6685"/>
        <v>48901.2150603163</v>
      </c>
      <c r="AS928" s="18">
        <f ca="1" t="shared" si="6686"/>
        <v>69081.7817136616</v>
      </c>
      <c r="AT928" s="18">
        <f ca="1" t="shared" si="6687"/>
        <v>80168.7689633043</v>
      </c>
      <c r="AU928" s="18">
        <f ca="1">AP928*'Ejercicio 3 - TIR'!$D$5</f>
        <v>17721.2630238561</v>
      </c>
      <c r="AV928" s="18">
        <f ca="1">AQ928*'Ejercicio 3 - TIR'!$D$5</f>
        <v>19830.6756496498</v>
      </c>
      <c r="AW928" s="18">
        <f ca="1">AR928*'Ejercicio 3 - TIR'!$D$5</f>
        <v>24450.6075301582</v>
      </c>
      <c r="AX928" s="18">
        <f ca="1">AS928*'Ejercicio 3 - TIR'!$D$5</f>
        <v>34540.8908568308</v>
      </c>
      <c r="AY928" s="18">
        <f ca="1">AT928*'Ejercicio 3 - TIR'!$D$5</f>
        <v>40084.3844816521</v>
      </c>
      <c r="AZ928" s="18">
        <f ca="1" t="shared" ref="AZ928:BD928" si="6906">AJ928-AU928-AE928</f>
        <v>25934.984820352</v>
      </c>
      <c r="BA928" s="18">
        <f ca="1" t="shared" si="6906"/>
        <v>27441.512903125</v>
      </c>
      <c r="BB928" s="18">
        <f ca="1" t="shared" si="6906"/>
        <v>31227.0353492413</v>
      </c>
      <c r="BC928" s="18">
        <f ca="1" t="shared" si="6906"/>
        <v>40216.645783841</v>
      </c>
      <c r="BD928" s="18">
        <f ca="1" t="shared" si="6906"/>
        <v>44252.0268050953</v>
      </c>
      <c r="BE928" s="18">
        <f ca="1" t="shared" ref="BE928:BI928" si="6907">AZ928/Z928</f>
        <v>23051.520390304</v>
      </c>
      <c r="BF928" s="18">
        <f ca="1" t="shared" si="6907"/>
        <v>21163.8624400917</v>
      </c>
      <c r="BG928" s="18">
        <f ca="1" t="shared" si="6907"/>
        <v>20356.2313190002</v>
      </c>
      <c r="BH928" s="18">
        <f ca="1" t="shared" si="6907"/>
        <v>21771.761549381</v>
      </c>
      <c r="BI928" s="18">
        <f ca="1" t="shared" si="6907"/>
        <v>19440.4775665832</v>
      </c>
      <c r="BJ928" s="18">
        <f ca="1" t="shared" si="6690"/>
        <v>71958.6684158743</v>
      </c>
      <c r="BK928" s="18">
        <f ca="1" t="shared" si="6691"/>
        <v>27697.9074871971</v>
      </c>
      <c r="BL928" s="18">
        <f ca="1" t="shared" si="6692"/>
        <v>99656.5759030714</v>
      </c>
      <c r="BM928" s="18">
        <f ca="1">BK928*'Ejercicio 3 - TIR'!$D$5</f>
        <v>13848.9537435985</v>
      </c>
      <c r="BN928" s="18">
        <f ca="1" t="shared" si="6693"/>
        <v>85807.6221594728</v>
      </c>
      <c r="BO928" s="18">
        <f ca="1" t="shared" si="6694"/>
        <v>37696.3785405871</v>
      </c>
      <c r="BP928" s="18">
        <f ca="1" t="shared" si="6695"/>
        <v>-92452.5704282473</v>
      </c>
      <c r="BQ928" s="18">
        <f ca="1" t="shared" ref="BQ928:BT928" si="6908">BE928</f>
        <v>23051.520390304</v>
      </c>
      <c r="BR928" s="18">
        <f ca="1" t="shared" si="6908"/>
        <v>21163.8624400917</v>
      </c>
      <c r="BS928" s="18">
        <f ca="1" t="shared" si="6908"/>
        <v>20356.2313190002</v>
      </c>
      <c r="BT928" s="18">
        <f ca="1" t="shared" si="6908"/>
        <v>21771.761549381</v>
      </c>
      <c r="BU928" s="18">
        <f ca="1" t="shared" si="6697"/>
        <v>57136.8561071703</v>
      </c>
      <c r="BV928" s="20">
        <f ca="1" t="shared" si="6698"/>
        <v>14.1394805142256</v>
      </c>
    </row>
    <row r="929" ht="15" customHeight="1" spans="1:74">
      <c r="A929" s="16">
        <v>928</v>
      </c>
      <c r="B929" s="17">
        <f ca="1" t="shared" ref="B929:F929" si="6909">RAND()</f>
        <v>0.553501980404922</v>
      </c>
      <c r="C929" s="18">
        <f ca="1">IF(B929&lt;=('Ejercicio 3 - TIR'!$D$13-'Ejercicio 3 - TIR'!$C$13)/('Ejercicio 3 - TIR'!$E$13-'Ejercicio 3 - TIR'!$C$13),'Ejercicio 3 - TIR'!$C$13+SQRT(('Ejercicio 3 - TIR'!$E$13-'Ejercicio 3 - TIR'!$C$13)*('Ejercicio 3 - TIR'!$D$13-'Ejercicio 3 - TIR'!$C$13)*B929),'Ejercicio 3 - TIR'!$E$13-SQRT(('Ejercicio 3 - TIR'!$E$13-'Ejercicio 3 - TIR'!$C$13)*('Ejercicio 3 - TIR'!$E$13-'Ejercicio 3 - TIR'!$D$13)*(1-B929)))</f>
        <v>76852.6972734599</v>
      </c>
      <c r="D929" s="17">
        <f ca="1" t="shared" si="6909"/>
        <v>0.364097175692816</v>
      </c>
      <c r="E929" s="18">
        <f ca="1">IF(D929&lt;=('Ejercicio 3 - TIR'!$D$14-'Ejercicio 3 - TIR'!$C$14)/('Ejercicio 3 - TIR'!$E$14-'Ejercicio 3 - TIR'!$C$14),'Ejercicio 3 - TIR'!$C$14+SQRT(('Ejercicio 3 - TIR'!$E$14-'Ejercicio 3 - TIR'!$C$14)*('Ejercicio 3 - TIR'!$D$14-'Ejercicio 3 - TIR'!$C$14)*D929),'Ejercicio 3 - TIR'!$E$14-SQRT(('Ejercicio 3 - TIR'!$E$14-'Ejercicio 3 - TIR'!$C$14)*('Ejercicio 3 - TIR'!$E$14-'Ejercicio 3 - TIR'!$D$14)*(1-D929)))</f>
        <v>30233.4538527647</v>
      </c>
      <c r="F929" s="17">
        <f ca="1" t="shared" si="6909"/>
        <v>0.280085918217384</v>
      </c>
      <c r="G929" s="18">
        <f ca="1">IF(F929&lt;=('Ejercicio 3 - TIR'!$D$18-'Ejercicio 3 - TIR'!$C$18)/('Ejercicio 3 - TIR'!$E$18-'Ejercicio 3 - TIR'!$C$18),'Ejercicio 3 - TIR'!$C$18+SQRT(('Ejercicio 3 - TIR'!$E$18-'Ejercicio 3 - TIR'!$C$18)*('Ejercicio 3 - TIR'!$D$18-'Ejercicio 3 - TIR'!$C$18)*F929),'Ejercicio 3 - TIR'!$E$18-SQRT(('Ejercicio 3 - TIR'!$E$18-'Ejercicio 3 - TIR'!$C$18)*('Ejercicio 3 - TIR'!$E$18-'Ejercicio 3 - TIR'!$D$18)*(1-F929)))</f>
        <v>36481.7349323007</v>
      </c>
      <c r="H929" s="17">
        <f ca="1" t="shared" ref="H929:L929" si="6910">RAND()</f>
        <v>0.475918307572511</v>
      </c>
      <c r="I929" s="18">
        <f ca="1">IF(H929&lt;=('Ejercicio 3 - TIR'!$D$18-'Ejercicio 3 - TIR'!$C$18)/('Ejercicio 3 - TIR'!$E$18-'Ejercicio 3 - TIR'!$C$18),'Ejercicio 3 - TIR'!$C$18+SQRT(('Ejercicio 3 - TIR'!$E$18-'Ejercicio 3 - TIR'!$C$18)*('Ejercicio 3 - TIR'!$D$18-'Ejercicio 3 - TIR'!$C$18)*H929),'Ejercicio 3 - TIR'!$E$18-SQRT(('Ejercicio 3 - TIR'!$E$18-'Ejercicio 3 - TIR'!$C$18)*('Ejercicio 3 - TIR'!$E$18-'Ejercicio 3 - TIR'!$D$18)*(1-H929)))</f>
        <v>38449.1269451865</v>
      </c>
      <c r="J929" s="17">
        <f ca="1" t="shared" si="6910"/>
        <v>0.838539730766901</v>
      </c>
      <c r="K929" s="18">
        <f ca="1">IF(J929&lt;=('Ejercicio 3 - TIR'!$D$18-'Ejercicio 3 - TIR'!$C$18)/('Ejercicio 3 - TIR'!$E$18-'Ejercicio 3 - TIR'!$C$18),'Ejercicio 3 - TIR'!$C$18+SQRT(('Ejercicio 3 - TIR'!$E$18-'Ejercicio 3 - TIR'!$C$18)*('Ejercicio 3 - TIR'!$D$18-'Ejercicio 3 - TIR'!$C$18)*J929),'Ejercicio 3 - TIR'!$E$18-SQRT(('Ejercicio 3 - TIR'!$E$18-'Ejercicio 3 - TIR'!$C$18)*('Ejercicio 3 - TIR'!$E$18-'Ejercicio 3 - TIR'!$D$18)*(1-J929)))</f>
        <v>41520.126411422</v>
      </c>
      <c r="L929" s="17">
        <f ca="1" t="shared" si="6910"/>
        <v>0.622535262966502</v>
      </c>
      <c r="M929" s="18">
        <f ca="1">IF(L929&lt;=('Ejercicio 3 - TIR'!$D$18-'Ejercicio 3 - TIR'!$C$18)/('Ejercicio 3 - TIR'!$E$18-'Ejercicio 3 - TIR'!$C$18),'Ejercicio 3 - TIR'!$C$18+SQRT(('Ejercicio 3 - TIR'!$E$18-'Ejercicio 3 - TIR'!$C$18)*('Ejercicio 3 - TIR'!$D$18-'Ejercicio 3 - TIR'!$C$18)*L929),'Ejercicio 3 - TIR'!$E$18-SQRT(('Ejercicio 3 - TIR'!$E$18-'Ejercicio 3 - TIR'!$C$18)*('Ejercicio 3 - TIR'!$E$18-'Ejercicio 3 - TIR'!$D$18)*(1-L929)))</f>
        <v>39663.3477348678</v>
      </c>
      <c r="N929" s="17">
        <f ca="1" t="shared" ref="N929:R929" si="6911">RAND()</f>
        <v>0.570165647682857</v>
      </c>
      <c r="O929" s="18">
        <f ca="1">IF(N929&lt;=('Ejercicio 3 - TIR'!$D$18-'Ejercicio 3 - TIR'!$C$18)/('Ejercicio 3 - TIR'!$E$18-'Ejercicio 3 - TIR'!$C$18),'Ejercicio 3 - TIR'!$C$18+SQRT(('Ejercicio 3 - TIR'!$E$18-'Ejercicio 3 - TIR'!$C$18)*('Ejercicio 3 - TIR'!$D$18-'Ejercicio 3 - TIR'!$C$18)*N929),'Ejercicio 3 - TIR'!$E$18-SQRT(('Ejercicio 3 - TIR'!$E$18-'Ejercicio 3 - TIR'!$C$18)*('Ejercicio 3 - TIR'!$E$18-'Ejercicio 3 - TIR'!$D$18)*(1-N929)))</f>
        <v>39247.9644869792</v>
      </c>
      <c r="P929" s="17">
        <f ca="1" t="shared" si="6911"/>
        <v>0.228739122848683</v>
      </c>
      <c r="Q929" s="19">
        <f ca="1">IF(P929&lt;=('Ejercicio 3 - TIR'!$D$22-'Ejercicio 3 - TIR'!$C$22)/('Ejercicio 3 - TIR'!$E$22-'Ejercicio 3 - TIR'!$C$22),'Ejercicio 3 - TIR'!$C$22+SQRT(('Ejercicio 3 - TIR'!$E$22-'Ejercicio 3 - TIR'!$C$22)*('Ejercicio 3 - TIR'!$D$22-'Ejercicio 3 - TIR'!$C$22)*P929),'Ejercicio 3 - TIR'!$E$22-SQRT(('Ejercicio 3 - TIR'!$E$22-'Ejercicio 3 - TIR'!$C$22)*('Ejercicio 3 - TIR'!$E$22-'Ejercicio 3 - TIR'!$D$22)*(1-P929)))</f>
        <v>0.140291141444671</v>
      </c>
      <c r="R929" s="17">
        <f ca="1" t="shared" si="6911"/>
        <v>0.579294185465541</v>
      </c>
      <c r="S929" s="19">
        <f ca="1">IF(R929&lt;=('Ejercicio 3 - TIR'!$D$23-'Ejercicio 3 - TIR'!$C$23)/('Ejercicio 3 - TIR'!$E$23-'Ejercicio 3 - TIR'!$C$23),'Ejercicio 3 - TIR'!$C$23+SQRT(('Ejercicio 3 - TIR'!$E$23-'Ejercicio 3 - TIR'!$C$23)*('Ejercicio 3 - TIR'!$D$23-'Ejercicio 3 - TIR'!$C$23)*R929),'Ejercicio 3 - TIR'!$E$23-SQRT(('Ejercicio 3 - TIR'!$E$23-'Ejercicio 3 - TIR'!$C$23)*('Ejercicio 3 - TIR'!$E$23-'Ejercicio 3 - TIR'!$D$23)*(1-R929)))</f>
        <v>0.152481452324622</v>
      </c>
      <c r="T929" s="17">
        <f ca="1" t="shared" ref="T929:X929" si="6912">RAND()</f>
        <v>0.517318533818896</v>
      </c>
      <c r="U929" s="19">
        <f ca="1">IF(T929&lt;=('Ejercicio 3 - TIR'!$D$24-'Ejercicio 3 - TIR'!$C$24)/('Ejercicio 3 - TIR'!$E$24-'Ejercicio 3 - TIR'!$C$24),'Ejercicio 3 - TIR'!$C$24+SQRT(('Ejercicio 3 - TIR'!$E$24-'Ejercicio 3 - TIR'!$C$24)*('Ejercicio 3 - TIR'!$D$24-'Ejercicio 3 - TIR'!$C$24)*T929),'Ejercicio 3 - TIR'!$E$24-SQRT(('Ejercicio 3 - TIR'!$E$24-'Ejercicio 3 - TIR'!$C$24)*('Ejercicio 3 - TIR'!$E$24-'Ejercicio 3 - TIR'!$D$24)*(1-T929)))</f>
        <v>0.183237136872829</v>
      </c>
      <c r="V929" s="17">
        <f ca="1" t="shared" si="6912"/>
        <v>0.111274509258227</v>
      </c>
      <c r="W929" s="19">
        <f ca="1">IF(V929&lt;=('Ejercicio 3 - TIR'!$D$25-'Ejercicio 3 - TIR'!$C$25)/('Ejercicio 3 - TIR'!$E$25-'Ejercicio 3 - TIR'!$C$25),'Ejercicio 3 - TIR'!$C$25+SQRT(('Ejercicio 3 - TIR'!$E$25-'Ejercicio 3 - TIR'!$C$25)*('Ejercicio 3 - TIR'!$D$25-'Ejercicio 3 - TIR'!$C$25)*V929),'Ejercicio 3 - TIR'!$E$25-SQRT(('Ejercicio 3 - TIR'!$E$25-'Ejercicio 3 - TIR'!$C$25)*('Ejercicio 3 - TIR'!$E$25-'Ejercicio 3 - TIR'!$D$25)*(1-V929)))</f>
        <v>0.192481358618416</v>
      </c>
      <c r="X929" s="17">
        <f ca="1" t="shared" si="6912"/>
        <v>0.790220835206085</v>
      </c>
      <c r="Y929" s="19">
        <f ca="1">IF(X929&lt;=('Ejercicio 3 - TIR'!$D$26-'Ejercicio 3 - TIR'!$C$26)/('Ejercicio 3 - TIR'!$E$26-'Ejercicio 3 - TIR'!$C$26),'Ejercicio 3 - TIR'!$C$26+SQRT(('Ejercicio 3 - TIR'!$E$26-'Ejercicio 3 - TIR'!$C$26)*('Ejercicio 3 - TIR'!$D$26-'Ejercicio 3 - TIR'!$C$26)*X929),'Ejercicio 3 - TIR'!$E$26-SQRT(('Ejercicio 3 - TIR'!$E$26-'Ejercicio 3 - TIR'!$C$26)*('Ejercicio 3 - TIR'!$E$26-'Ejercicio 3 - TIR'!$D$26)*(1-X929)))</f>
        <v>0.24634279438386</v>
      </c>
      <c r="Z929" s="17">
        <f ca="1" t="shared" si="6668"/>
        <v>1.14029114144467</v>
      </c>
      <c r="AA929" s="17">
        <f ca="1" t="shared" si="6669"/>
        <v>1.31416439076506</v>
      </c>
      <c r="AB929" s="17">
        <f ca="1" t="shared" si="6670"/>
        <v>1.55496811110907</v>
      </c>
      <c r="AC929" s="17">
        <f ca="1" t="shared" si="6671"/>
        <v>1.85427048574366</v>
      </c>
      <c r="AD929" s="17">
        <f ca="1" t="shared" si="6672"/>
        <v>2.31105665874527</v>
      </c>
      <c r="AE929" s="16">
        <f ca="1" t="shared" si="6673"/>
        <v>4241.48575081913</v>
      </c>
      <c r="AF929" s="16">
        <f ca="1" t="shared" si="6674"/>
        <v>4888.23365811822</v>
      </c>
      <c r="AG929" s="16">
        <f ca="1" t="shared" si="6675"/>
        <v>5783.9395979972</v>
      </c>
      <c r="AH929" s="16">
        <f ca="1" t="shared" si="6676"/>
        <v>6897.24014998656</v>
      </c>
      <c r="AI929" s="16">
        <f ca="1" t="shared" si="6677"/>
        <v>8596.3255620708</v>
      </c>
      <c r="AJ929" s="18">
        <f ca="1" t="shared" si="6678"/>
        <v>41599.7991678351</v>
      </c>
      <c r="AK929" s="18">
        <f ca="1" t="shared" si="6679"/>
        <v>50528.4734873693</v>
      </c>
      <c r="AL929" s="18">
        <f ca="1" t="shared" si="6680"/>
        <v>64562.4725389787</v>
      </c>
      <c r="AM929" s="18">
        <f ca="1" t="shared" si="6681"/>
        <v>73546.5750705529</v>
      </c>
      <c r="AN929" s="18">
        <f ca="1" t="shared" si="6682"/>
        <v>90704.269669831</v>
      </c>
      <c r="AO929" s="18">
        <f ca="1">C929/'Ejercicio 3 - TIR'!$D$7</f>
        <v>15370.539454692</v>
      </c>
      <c r="AP929" s="18">
        <f ca="1" t="shared" si="6683"/>
        <v>26229.2597131431</v>
      </c>
      <c r="AQ929" s="18">
        <f ca="1" t="shared" si="6684"/>
        <v>35157.9340326773</v>
      </c>
      <c r="AR929" s="18">
        <f ca="1" t="shared" si="6685"/>
        <v>49191.9330842868</v>
      </c>
      <c r="AS929" s="18">
        <f ca="1" t="shared" si="6686"/>
        <v>58176.035615861</v>
      </c>
      <c r="AT929" s="18">
        <f ca="1" t="shared" si="6687"/>
        <v>75333.7302151391</v>
      </c>
      <c r="AU929" s="18">
        <f ca="1">AP929*'Ejercicio 3 - TIR'!$D$5</f>
        <v>13114.6298565716</v>
      </c>
      <c r="AV929" s="18">
        <f ca="1">AQ929*'Ejercicio 3 - TIR'!$D$5</f>
        <v>17578.9670163387</v>
      </c>
      <c r="AW929" s="18">
        <f ca="1">AR929*'Ejercicio 3 - TIR'!$D$5</f>
        <v>24595.9665421434</v>
      </c>
      <c r="AX929" s="18">
        <f ca="1">AS929*'Ejercicio 3 - TIR'!$D$5</f>
        <v>29088.0178079305</v>
      </c>
      <c r="AY929" s="18">
        <f ca="1">AT929*'Ejercicio 3 - TIR'!$D$5</f>
        <v>37666.8651075695</v>
      </c>
      <c r="AZ929" s="18">
        <f ca="1" t="shared" ref="AZ929:BD929" si="6913">AJ929-AU929-AE929</f>
        <v>24243.6835604444</v>
      </c>
      <c r="BA929" s="18">
        <f ca="1" t="shared" si="6913"/>
        <v>28061.2728129124</v>
      </c>
      <c r="BB929" s="18">
        <f ca="1" t="shared" si="6913"/>
        <v>34182.5663988382</v>
      </c>
      <c r="BC929" s="18">
        <f ca="1" t="shared" si="6913"/>
        <v>37561.3171126359</v>
      </c>
      <c r="BD929" s="18">
        <f ca="1" t="shared" si="6913"/>
        <v>44441.0790001907</v>
      </c>
      <c r="BE929" s="18">
        <f ca="1" t="shared" ref="BE929:BI929" si="6914">AZ929/Z929</f>
        <v>21260.9593105576</v>
      </c>
      <c r="BF929" s="18">
        <f ca="1" t="shared" si="6914"/>
        <v>21352.9395638062</v>
      </c>
      <c r="BG929" s="18">
        <f ca="1" t="shared" si="6914"/>
        <v>21982.8086213663</v>
      </c>
      <c r="BH929" s="18">
        <f ca="1" t="shared" si="6914"/>
        <v>20256.6547876492</v>
      </c>
      <c r="BI929" s="18">
        <f ca="1" t="shared" si="6914"/>
        <v>19229.7661037523</v>
      </c>
      <c r="BJ929" s="18">
        <f ca="1" t="shared" si="6690"/>
        <v>69871.2248432995</v>
      </c>
      <c r="BK929" s="18">
        <f ca="1" t="shared" si="6691"/>
        <v>35522.1875552727</v>
      </c>
      <c r="BL929" s="18">
        <f ca="1" t="shared" si="6692"/>
        <v>105393.412398572</v>
      </c>
      <c r="BM929" s="18">
        <f ca="1">BK929*'Ejercicio 3 - TIR'!$D$5</f>
        <v>17761.0937776364</v>
      </c>
      <c r="BN929" s="18">
        <f ca="1" t="shared" si="6693"/>
        <v>87632.3186209358</v>
      </c>
      <c r="BO929" s="18">
        <f ca="1" t="shared" si="6694"/>
        <v>37918.7235801106</v>
      </c>
      <c r="BP929" s="18">
        <f ca="1" t="shared" si="6695"/>
        <v>-107086.151126225</v>
      </c>
      <c r="BQ929" s="18">
        <f ca="1" t="shared" ref="BQ929:BT929" si="6915">BE929</f>
        <v>21260.9593105576</v>
      </c>
      <c r="BR929" s="18">
        <f ca="1" t="shared" si="6915"/>
        <v>21352.9395638062</v>
      </c>
      <c r="BS929" s="18">
        <f ca="1" t="shared" si="6915"/>
        <v>21982.8086213663</v>
      </c>
      <c r="BT929" s="18">
        <f ca="1" t="shared" si="6915"/>
        <v>20256.6547876492</v>
      </c>
      <c r="BU929" s="18">
        <f ca="1" t="shared" si="6697"/>
        <v>57148.4896838629</v>
      </c>
      <c r="BV929" s="20">
        <f ca="1" t="shared" si="6698"/>
        <v>8.64712953861746</v>
      </c>
    </row>
    <row r="930" ht="15" customHeight="1" spans="1:74">
      <c r="A930" s="16">
        <v>929</v>
      </c>
      <c r="B930" s="17">
        <f ca="1" t="shared" ref="B930:F930" si="6916">RAND()</f>
        <v>0.885778483510245</v>
      </c>
      <c r="C930" s="18">
        <f ca="1">IF(B930&lt;=('Ejercicio 3 - TIR'!$D$13-'Ejercicio 3 - TIR'!$C$13)/('Ejercicio 3 - TIR'!$E$13-'Ejercicio 3 - TIR'!$C$13),'Ejercicio 3 - TIR'!$C$13+SQRT(('Ejercicio 3 - TIR'!$E$13-'Ejercicio 3 - TIR'!$C$13)*('Ejercicio 3 - TIR'!$D$13-'Ejercicio 3 - TIR'!$C$13)*B930),'Ejercicio 3 - TIR'!$E$13-SQRT(('Ejercicio 3 - TIR'!$E$13-'Ejercicio 3 - TIR'!$C$13)*('Ejercicio 3 - TIR'!$E$13-'Ejercicio 3 - TIR'!$D$13)*(1-B930)))</f>
        <v>88292.4887449251</v>
      </c>
      <c r="D930" s="17">
        <f ca="1" t="shared" si="6916"/>
        <v>0.409906582885077</v>
      </c>
      <c r="E930" s="18">
        <f ca="1">IF(D930&lt;=('Ejercicio 3 - TIR'!$D$14-'Ejercicio 3 - TIR'!$C$14)/('Ejercicio 3 - TIR'!$E$14-'Ejercicio 3 - TIR'!$C$14),'Ejercicio 3 - TIR'!$C$14+SQRT(('Ejercicio 3 - TIR'!$E$14-'Ejercicio 3 - TIR'!$C$14)*('Ejercicio 3 - TIR'!$D$14-'Ejercicio 3 - TIR'!$C$14)*D930),'Ejercicio 3 - TIR'!$E$14-SQRT(('Ejercicio 3 - TIR'!$E$14-'Ejercicio 3 - TIR'!$C$14)*('Ejercicio 3 - TIR'!$E$14-'Ejercicio 3 - TIR'!$D$14)*(1-D930)))</f>
        <v>30591.8114088185</v>
      </c>
      <c r="F930" s="17">
        <f ca="1" t="shared" si="6916"/>
        <v>0.673785829724873</v>
      </c>
      <c r="G930" s="18">
        <f ca="1">IF(F930&lt;=('Ejercicio 3 - TIR'!$D$18-'Ejercicio 3 - TIR'!$C$18)/('Ejercicio 3 - TIR'!$E$18-'Ejercicio 3 - TIR'!$C$18),'Ejercicio 3 - TIR'!$C$18+SQRT(('Ejercicio 3 - TIR'!$E$18-'Ejercicio 3 - TIR'!$C$18)*('Ejercicio 3 - TIR'!$D$18-'Ejercicio 3 - TIR'!$C$18)*F930),'Ejercicio 3 - TIR'!$E$18-SQRT(('Ejercicio 3 - TIR'!$E$18-'Ejercicio 3 - TIR'!$C$18)*('Ejercicio 3 - TIR'!$E$18-'Ejercicio 3 - TIR'!$D$18)*(1-F930)))</f>
        <v>40053.681897549</v>
      </c>
      <c r="H930" s="17">
        <f ca="1" t="shared" ref="H930:L930" si="6917">RAND()</f>
        <v>0.394677930574286</v>
      </c>
      <c r="I930" s="18">
        <f ca="1">IF(H930&lt;=('Ejercicio 3 - TIR'!$D$18-'Ejercicio 3 - TIR'!$C$18)/('Ejercicio 3 - TIR'!$E$18-'Ejercicio 3 - TIR'!$C$18),'Ejercicio 3 - TIR'!$C$18+SQRT(('Ejercicio 3 - TIR'!$E$18-'Ejercicio 3 - TIR'!$C$18)*('Ejercicio 3 - TIR'!$D$18-'Ejercicio 3 - TIR'!$C$18)*H930),'Ejercicio 3 - TIR'!$E$18-SQRT(('Ejercicio 3 - TIR'!$E$18-'Ejercicio 3 - TIR'!$C$18)*('Ejercicio 3 - TIR'!$E$18-'Ejercicio 3 - TIR'!$D$18)*(1-H930)))</f>
        <v>37694.2634206364</v>
      </c>
      <c r="J930" s="17">
        <f ca="1" t="shared" si="6917"/>
        <v>0.95584957496492</v>
      </c>
      <c r="K930" s="18">
        <f ca="1">IF(J930&lt;=('Ejercicio 3 - TIR'!$D$18-'Ejercicio 3 - TIR'!$C$18)/('Ejercicio 3 - TIR'!$E$18-'Ejercicio 3 - TIR'!$C$18),'Ejercicio 3 - TIR'!$C$18+SQRT(('Ejercicio 3 - TIR'!$E$18-'Ejercicio 3 - TIR'!$C$18)*('Ejercicio 3 - TIR'!$D$18-'Ejercicio 3 - TIR'!$C$18)*J930),'Ejercicio 3 - TIR'!$E$18-SQRT(('Ejercicio 3 - TIR'!$E$18-'Ejercicio 3 - TIR'!$C$18)*('Ejercicio 3 - TIR'!$E$18-'Ejercicio 3 - TIR'!$D$18)*(1-J930)))</f>
        <v>43180.3072024017</v>
      </c>
      <c r="L930" s="17">
        <f ca="1" t="shared" si="6917"/>
        <v>0.0429665779996293</v>
      </c>
      <c r="M930" s="18">
        <f ca="1">IF(L930&lt;=('Ejercicio 3 - TIR'!$D$18-'Ejercicio 3 - TIR'!$C$18)/('Ejercicio 3 - TIR'!$E$18-'Ejercicio 3 - TIR'!$C$18),'Ejercicio 3 - TIR'!$C$18+SQRT(('Ejercicio 3 - TIR'!$E$18-'Ejercicio 3 - TIR'!$C$18)*('Ejercicio 3 - TIR'!$D$18-'Ejercicio 3 - TIR'!$C$18)*L930),'Ejercicio 3 - TIR'!$E$18-SQRT(('Ejercicio 3 - TIR'!$E$18-'Ejercicio 3 - TIR'!$C$18)*('Ejercicio 3 - TIR'!$E$18-'Ejercicio 3 - TIR'!$D$18)*(1-L930)))</f>
        <v>32538.6978354945</v>
      </c>
      <c r="N930" s="17">
        <f ca="1" t="shared" ref="N930:R930" si="6918">RAND()</f>
        <v>0.614626745265692</v>
      </c>
      <c r="O930" s="18">
        <f ca="1">IF(N930&lt;=('Ejercicio 3 - TIR'!$D$18-'Ejercicio 3 - TIR'!$C$18)/('Ejercicio 3 - TIR'!$E$18-'Ejercicio 3 - TIR'!$C$18),'Ejercicio 3 - TIR'!$C$18+SQRT(('Ejercicio 3 - TIR'!$E$18-'Ejercicio 3 - TIR'!$C$18)*('Ejercicio 3 - TIR'!$D$18-'Ejercicio 3 - TIR'!$C$18)*N930),'Ejercicio 3 - TIR'!$E$18-SQRT(('Ejercicio 3 - TIR'!$E$18-'Ejercicio 3 - TIR'!$C$18)*('Ejercicio 3 - TIR'!$E$18-'Ejercicio 3 - TIR'!$D$18)*(1-N930)))</f>
        <v>39601.7712839795</v>
      </c>
      <c r="P930" s="17">
        <f ca="1" t="shared" si="6918"/>
        <v>0.896347522948757</v>
      </c>
      <c r="Q930" s="19">
        <f ca="1">IF(P930&lt;=('Ejercicio 3 - TIR'!$D$22-'Ejercicio 3 - TIR'!$C$22)/('Ejercicio 3 - TIR'!$E$22-'Ejercicio 3 - TIR'!$C$22),'Ejercicio 3 - TIR'!$C$22+SQRT(('Ejercicio 3 - TIR'!$E$22-'Ejercicio 3 - TIR'!$C$22)*('Ejercicio 3 - TIR'!$D$22-'Ejercicio 3 - TIR'!$C$22)*P930),'Ejercicio 3 - TIR'!$E$22-SQRT(('Ejercicio 3 - TIR'!$E$22-'Ejercicio 3 - TIR'!$C$22)*('Ejercicio 3 - TIR'!$E$22-'Ejercicio 3 - TIR'!$D$22)*(1-P930)))</f>
        <v>0.166340773861882</v>
      </c>
      <c r="R930" s="17">
        <f ca="1" t="shared" si="6918"/>
        <v>0.257709751564356</v>
      </c>
      <c r="S930" s="19">
        <f ca="1">IF(R930&lt;=('Ejercicio 3 - TIR'!$D$23-'Ejercicio 3 - TIR'!$C$23)/('Ejercicio 3 - TIR'!$E$23-'Ejercicio 3 - TIR'!$C$23),'Ejercicio 3 - TIR'!$C$23+SQRT(('Ejercicio 3 - TIR'!$E$23-'Ejercicio 3 - TIR'!$C$23)*('Ejercicio 3 - TIR'!$D$23-'Ejercicio 3 - TIR'!$C$23)*R930),'Ejercicio 3 - TIR'!$E$23-SQRT(('Ejercicio 3 - TIR'!$E$23-'Ejercicio 3 - TIR'!$C$23)*('Ejercicio 3 - TIR'!$E$23-'Ejercicio 3 - TIR'!$D$23)*(1-R930)))</f>
        <v>0.141537816807092</v>
      </c>
      <c r="T930" s="17">
        <f ca="1" t="shared" ref="T930:X930" si="6919">RAND()</f>
        <v>0.219305899644457</v>
      </c>
      <c r="U930" s="19">
        <f ca="1">IF(T930&lt;=('Ejercicio 3 - TIR'!$D$24-'Ejercicio 3 - TIR'!$C$24)/('Ejercicio 3 - TIR'!$E$24-'Ejercicio 3 - TIR'!$C$24),'Ejercicio 3 - TIR'!$C$24+SQRT(('Ejercicio 3 - TIR'!$E$24-'Ejercicio 3 - TIR'!$C$24)*('Ejercicio 3 - TIR'!$D$24-'Ejercicio 3 - TIR'!$C$24)*T930),'Ejercicio 3 - TIR'!$E$24-SQRT(('Ejercicio 3 - TIR'!$E$24-'Ejercicio 3 - TIR'!$C$24)*('Ejercicio 3 - TIR'!$E$24-'Ejercicio 3 - TIR'!$D$24)*(1-T930)))</f>
        <v>0.171460251379081</v>
      </c>
      <c r="V930" s="17">
        <f ca="1" t="shared" si="6919"/>
        <v>0.923785171199969</v>
      </c>
      <c r="W930" s="19">
        <f ca="1">IF(V930&lt;=('Ejercicio 3 - TIR'!$D$25-'Ejercicio 3 - TIR'!$C$25)/('Ejercicio 3 - TIR'!$E$25-'Ejercicio 3 - TIR'!$C$25),'Ejercicio 3 - TIR'!$C$25+SQRT(('Ejercicio 3 - TIR'!$E$25-'Ejercicio 3 - TIR'!$C$25)*('Ejercicio 3 - TIR'!$D$25-'Ejercicio 3 - TIR'!$C$25)*V930),'Ejercicio 3 - TIR'!$E$25-SQRT(('Ejercicio 3 - TIR'!$E$25-'Ejercicio 3 - TIR'!$C$25)*('Ejercicio 3 - TIR'!$E$25-'Ejercicio 3 - TIR'!$D$25)*(1-V930)))</f>
        <v>0.233667458838255</v>
      </c>
      <c r="X930" s="17">
        <f ca="1" t="shared" si="6919"/>
        <v>0.91146826860742</v>
      </c>
      <c r="Y930" s="19">
        <f ca="1">IF(X930&lt;=('Ejercicio 3 - TIR'!$D$26-'Ejercicio 3 - TIR'!$C$26)/('Ejercicio 3 - TIR'!$E$26-'Ejercicio 3 - TIR'!$C$26),'Ejercicio 3 - TIR'!$C$26+SQRT(('Ejercicio 3 - TIR'!$E$26-'Ejercicio 3 - TIR'!$C$26)*('Ejercicio 3 - TIR'!$D$26-'Ejercicio 3 - TIR'!$C$26)*X930),'Ejercicio 3 - TIR'!$E$26-SQRT(('Ejercicio 3 - TIR'!$E$26-'Ejercicio 3 - TIR'!$C$26)*('Ejercicio 3 - TIR'!$E$26-'Ejercicio 3 - TIR'!$D$26)*(1-X930)))</f>
        <v>0.25813515722627</v>
      </c>
      <c r="Z930" s="17">
        <f ca="1" t="shared" si="6668"/>
        <v>1.16634077386188</v>
      </c>
      <c r="AA930" s="17">
        <f ca="1" t="shared" si="6669"/>
        <v>1.33142210064739</v>
      </c>
      <c r="AB930" s="17">
        <f ca="1" t="shared" si="6670"/>
        <v>1.55970806871605</v>
      </c>
      <c r="AC930" s="17">
        <f ca="1" t="shared" si="6671"/>
        <v>1.92416108966245</v>
      </c>
      <c r="AD930" s="17">
        <f ca="1" t="shared" si="6672"/>
        <v>2.42085471507114</v>
      </c>
      <c r="AE930" s="16">
        <f ca="1" t="shared" si="6673"/>
        <v>5088.66558357962</v>
      </c>
      <c r="AF930" s="16">
        <f ca="1" t="shared" si="6674"/>
        <v>5808.90420074087</v>
      </c>
      <c r="AG930" s="16">
        <f ca="1" t="shared" si="6675"/>
        <v>6804.9003752369</v>
      </c>
      <c r="AH930" s="16">
        <f ca="1" t="shared" si="6676"/>
        <v>8394.98415356599</v>
      </c>
      <c r="AI930" s="16">
        <f ca="1" t="shared" si="6677"/>
        <v>10562.0247079588</v>
      </c>
      <c r="AJ930" s="18">
        <f ca="1" t="shared" si="6678"/>
        <v>46716.242340405</v>
      </c>
      <c r="AK930" s="18">
        <f ca="1" t="shared" si="6679"/>
        <v>50186.9753858596</v>
      </c>
      <c r="AL930" s="18">
        <f ca="1" t="shared" si="6680"/>
        <v>67348.6735532239</v>
      </c>
      <c r="AM930" s="18">
        <f ca="1" t="shared" si="6681"/>
        <v>62609.6962833424</v>
      </c>
      <c r="AN930" s="18">
        <f ca="1" t="shared" si="6682"/>
        <v>95870.1347379908</v>
      </c>
      <c r="AO930" s="18">
        <f ca="1">C930/'Ejercicio 3 - TIR'!$D$7</f>
        <v>17658.497748985</v>
      </c>
      <c r="AP930" s="18">
        <f ca="1" t="shared" si="6683"/>
        <v>29057.7445914199</v>
      </c>
      <c r="AQ930" s="18">
        <f ca="1" t="shared" si="6684"/>
        <v>32528.4776368746</v>
      </c>
      <c r="AR930" s="18">
        <f ca="1" t="shared" si="6685"/>
        <v>49690.1758042388</v>
      </c>
      <c r="AS930" s="18">
        <f ca="1" t="shared" si="6686"/>
        <v>44951.1985343574</v>
      </c>
      <c r="AT930" s="18">
        <f ca="1" t="shared" si="6687"/>
        <v>78211.6369890058</v>
      </c>
      <c r="AU930" s="18">
        <f ca="1">AP930*'Ejercicio 3 - TIR'!$D$5</f>
        <v>14528.87229571</v>
      </c>
      <c r="AV930" s="18">
        <f ca="1">AQ930*'Ejercicio 3 - TIR'!$D$5</f>
        <v>16264.2388184373</v>
      </c>
      <c r="AW930" s="18">
        <f ca="1">AR930*'Ejercicio 3 - TIR'!$D$5</f>
        <v>24845.0879021194</v>
      </c>
      <c r="AX930" s="18">
        <f ca="1">AS930*'Ejercicio 3 - TIR'!$D$5</f>
        <v>22475.5992671787</v>
      </c>
      <c r="AY930" s="18">
        <f ca="1">AT930*'Ejercicio 3 - TIR'!$D$5</f>
        <v>39105.8184945029</v>
      </c>
      <c r="AZ930" s="18">
        <f ca="1" t="shared" ref="AZ930:BD930" si="6920">AJ930-AU930-AE930</f>
        <v>27098.7044611154</v>
      </c>
      <c r="BA930" s="18">
        <f ca="1" t="shared" si="6920"/>
        <v>28113.8323666815</v>
      </c>
      <c r="BB930" s="18">
        <f ca="1" t="shared" si="6920"/>
        <v>35698.6852758675</v>
      </c>
      <c r="BC930" s="18">
        <f ca="1" t="shared" si="6920"/>
        <v>31739.1128625977</v>
      </c>
      <c r="BD930" s="18">
        <f ca="1" t="shared" si="6920"/>
        <v>46202.2915355291</v>
      </c>
      <c r="BE930" s="18">
        <f ca="1" t="shared" ref="BE930:BI930" si="6921">AZ930/Z930</f>
        <v>23233.9510616512</v>
      </c>
      <c r="BF930" s="18">
        <f ca="1" t="shared" si="6921"/>
        <v>21115.6419538263</v>
      </c>
      <c r="BG930" s="18">
        <f ca="1" t="shared" si="6921"/>
        <v>22888.0557790886</v>
      </c>
      <c r="BH930" s="18">
        <f ca="1" t="shared" si="6921"/>
        <v>16495.0393359038</v>
      </c>
      <c r="BI930" s="18">
        <f ca="1" t="shared" si="6921"/>
        <v>19085.1153718125</v>
      </c>
      <c r="BJ930" s="18">
        <f ca="1" t="shared" si="6690"/>
        <v>74058.3308916053</v>
      </c>
      <c r="BK930" s="18">
        <f ca="1" t="shared" si="6691"/>
        <v>42748.6575367035</v>
      </c>
      <c r="BL930" s="18">
        <f ca="1" t="shared" si="6692"/>
        <v>116806.988428309</v>
      </c>
      <c r="BM930" s="18">
        <f ca="1">BK930*'Ejercicio 3 - TIR'!$D$5</f>
        <v>21374.3287683518</v>
      </c>
      <c r="BN930" s="18">
        <f ca="1" t="shared" si="6693"/>
        <v>95432.6596599571</v>
      </c>
      <c r="BO930" s="18">
        <f ca="1" t="shared" si="6694"/>
        <v>39421.060283311</v>
      </c>
      <c r="BP930" s="18">
        <f ca="1" t="shared" si="6695"/>
        <v>-118884.300153744</v>
      </c>
      <c r="BQ930" s="18">
        <f ca="1" t="shared" ref="BQ930:BT930" si="6922">BE930</f>
        <v>23233.9510616512</v>
      </c>
      <c r="BR930" s="18">
        <f ca="1" t="shared" si="6922"/>
        <v>21115.6419538263</v>
      </c>
      <c r="BS930" s="18">
        <f ca="1" t="shared" si="6922"/>
        <v>22888.0557790886</v>
      </c>
      <c r="BT930" s="18">
        <f ca="1" t="shared" si="6922"/>
        <v>16495.0393359038</v>
      </c>
      <c r="BU930" s="18">
        <f ca="1" t="shared" si="6697"/>
        <v>58506.1756551235</v>
      </c>
      <c r="BV930" s="20">
        <f ca="1" t="shared" si="6698"/>
        <v>5.41528184036173</v>
      </c>
    </row>
    <row r="931" ht="15" customHeight="1" spans="1:74">
      <c r="A931" s="16">
        <v>930</v>
      </c>
      <c r="B931" s="17">
        <f ca="1" t="shared" ref="B931:F931" si="6923">RAND()</f>
        <v>0.122605423750371</v>
      </c>
      <c r="C931" s="18">
        <f ca="1">IF(B931&lt;=('Ejercicio 3 - TIR'!$D$13-'Ejercicio 3 - TIR'!$C$13)/('Ejercicio 3 - TIR'!$E$13-'Ejercicio 3 - TIR'!$C$13),'Ejercicio 3 - TIR'!$C$13+SQRT(('Ejercicio 3 - TIR'!$E$13-'Ejercicio 3 - TIR'!$C$13)*('Ejercicio 3 - TIR'!$D$13-'Ejercicio 3 - TIR'!$C$13)*B931),'Ejercicio 3 - TIR'!$E$13-SQRT(('Ejercicio 3 - TIR'!$E$13-'Ejercicio 3 - TIR'!$C$13)*('Ejercicio 3 - TIR'!$E$13-'Ejercicio 3 - TIR'!$D$13)*(1-B931)))</f>
        <v>67003.0114593758</v>
      </c>
      <c r="D931" s="17">
        <f ca="1" t="shared" si="6923"/>
        <v>0.843524252771357</v>
      </c>
      <c r="E931" s="18">
        <f ca="1">IF(D931&lt;=('Ejercicio 3 - TIR'!$D$14-'Ejercicio 3 - TIR'!$C$14)/('Ejercicio 3 - TIR'!$E$14-'Ejercicio 3 - TIR'!$C$14),'Ejercicio 3 - TIR'!$C$14+SQRT(('Ejercicio 3 - TIR'!$E$14-'Ejercicio 3 - TIR'!$C$14)*('Ejercicio 3 - TIR'!$D$14-'Ejercicio 3 - TIR'!$C$14)*D931),'Ejercicio 3 - TIR'!$E$14-SQRT(('Ejercicio 3 - TIR'!$E$14-'Ejercicio 3 - TIR'!$C$14)*('Ejercicio 3 - TIR'!$E$14-'Ejercicio 3 - TIR'!$D$14)*(1-D931)))</f>
        <v>35155.2748184963</v>
      </c>
      <c r="F931" s="17">
        <f ca="1" t="shared" si="6923"/>
        <v>0.0287985752439832</v>
      </c>
      <c r="G931" s="18">
        <f ca="1">IF(F931&lt;=('Ejercicio 3 - TIR'!$D$18-'Ejercicio 3 - TIR'!$C$18)/('Ejercicio 3 - TIR'!$E$18-'Ejercicio 3 - TIR'!$C$18),'Ejercicio 3 - TIR'!$C$18+SQRT(('Ejercicio 3 - TIR'!$E$18-'Ejercicio 3 - TIR'!$C$18)*('Ejercicio 3 - TIR'!$D$18-'Ejercicio 3 - TIR'!$C$18)*F931),'Ejercicio 3 - TIR'!$E$18-SQRT(('Ejercicio 3 - TIR'!$E$18-'Ejercicio 3 - TIR'!$C$18)*('Ejercicio 3 - TIR'!$E$18-'Ejercicio 3 - TIR'!$D$18)*(1-F931)))</f>
        <v>32078.4095569924</v>
      </c>
      <c r="H931" s="17">
        <f ca="1" t="shared" ref="H931:L931" si="6924">RAND()</f>
        <v>0.470642128648431</v>
      </c>
      <c r="I931" s="18">
        <f ca="1">IF(H931&lt;=('Ejercicio 3 - TIR'!$D$18-'Ejercicio 3 - TIR'!$C$18)/('Ejercicio 3 - TIR'!$E$18-'Ejercicio 3 - TIR'!$C$18),'Ejercicio 3 - TIR'!$C$18+SQRT(('Ejercicio 3 - TIR'!$E$18-'Ejercicio 3 - TIR'!$C$18)*('Ejercicio 3 - TIR'!$D$18-'Ejercicio 3 - TIR'!$C$18)*H931),'Ejercicio 3 - TIR'!$E$18-SQRT(('Ejercicio 3 - TIR'!$E$18-'Ejercicio 3 - TIR'!$C$18)*('Ejercicio 3 - TIR'!$E$18-'Ejercicio 3 - TIR'!$D$18)*(1-H931)))</f>
        <v>38402.1615848105</v>
      </c>
      <c r="J931" s="17">
        <f ca="1" t="shared" si="6924"/>
        <v>0.136531144622897</v>
      </c>
      <c r="K931" s="18">
        <f ca="1">IF(J931&lt;=('Ejercicio 3 - TIR'!$D$18-'Ejercicio 3 - TIR'!$C$18)/('Ejercicio 3 - TIR'!$E$18-'Ejercicio 3 - TIR'!$C$18),'Ejercicio 3 - TIR'!$C$18+SQRT(('Ejercicio 3 - TIR'!$E$18-'Ejercicio 3 - TIR'!$C$18)*('Ejercicio 3 - TIR'!$D$18-'Ejercicio 3 - TIR'!$C$18)*J931),'Ejercicio 3 - TIR'!$E$18-SQRT(('Ejercicio 3 - TIR'!$E$18-'Ejercicio 3 - TIR'!$C$18)*('Ejercicio 3 - TIR'!$E$18-'Ejercicio 3 - TIR'!$D$18)*(1-J931)))</f>
        <v>34525.447126355</v>
      </c>
      <c r="L931" s="17">
        <f ca="1" t="shared" si="6924"/>
        <v>0.291911023908705</v>
      </c>
      <c r="M931" s="18">
        <f ca="1">IF(L931&lt;=('Ejercicio 3 - TIR'!$D$18-'Ejercicio 3 - TIR'!$C$18)/('Ejercicio 3 - TIR'!$E$18-'Ejercicio 3 - TIR'!$C$18),'Ejercicio 3 - TIR'!$C$18+SQRT(('Ejercicio 3 - TIR'!$E$18-'Ejercicio 3 - TIR'!$C$18)*('Ejercicio 3 - TIR'!$D$18-'Ejercicio 3 - TIR'!$C$18)*L931),'Ejercicio 3 - TIR'!$E$18-SQRT(('Ejercicio 3 - TIR'!$E$18-'Ejercicio 3 - TIR'!$C$18)*('Ejercicio 3 - TIR'!$E$18-'Ejercicio 3 - TIR'!$D$18)*(1-L931)))</f>
        <v>36617.1484482597</v>
      </c>
      <c r="N931" s="17">
        <f ca="1" t="shared" ref="N931:R931" si="6925">RAND()</f>
        <v>0.576782774049951</v>
      </c>
      <c r="O931" s="18">
        <f ca="1">IF(N931&lt;=('Ejercicio 3 - TIR'!$D$18-'Ejercicio 3 - TIR'!$C$18)/('Ejercicio 3 - TIR'!$E$18-'Ejercicio 3 - TIR'!$C$18),'Ejercicio 3 - TIR'!$C$18+SQRT(('Ejercicio 3 - TIR'!$E$18-'Ejercicio 3 - TIR'!$C$18)*('Ejercicio 3 - TIR'!$D$18-'Ejercicio 3 - TIR'!$C$18)*N931),'Ejercicio 3 - TIR'!$E$18-SQRT(('Ejercicio 3 - TIR'!$E$18-'Ejercicio 3 - TIR'!$C$18)*('Ejercicio 3 - TIR'!$E$18-'Ejercicio 3 - TIR'!$D$18)*(1-N931)))</f>
        <v>39301.4738674843</v>
      </c>
      <c r="P931" s="17">
        <f ca="1" t="shared" si="6925"/>
        <v>0.0779758683667191</v>
      </c>
      <c r="Q931" s="19">
        <f ca="1">IF(P931&lt;=('Ejercicio 3 - TIR'!$D$22-'Ejercicio 3 - TIR'!$C$22)/('Ejercicio 3 - TIR'!$E$22-'Ejercicio 3 - TIR'!$C$22),'Ejercicio 3 - TIR'!$C$22+SQRT(('Ejercicio 3 - TIR'!$E$22-'Ejercicio 3 - TIR'!$C$22)*('Ejercicio 3 - TIR'!$D$22-'Ejercicio 3 - TIR'!$C$22)*P931),'Ejercicio 3 - TIR'!$E$22-SQRT(('Ejercicio 3 - TIR'!$E$22-'Ejercicio 3 - TIR'!$C$22)*('Ejercicio 3 - TIR'!$E$22-'Ejercicio 3 - TIR'!$D$22)*(1-P931)))</f>
        <v>0.131847217523963</v>
      </c>
      <c r="R931" s="17">
        <f ca="1" t="shared" si="6925"/>
        <v>0.145244466162305</v>
      </c>
      <c r="S931" s="19">
        <f ca="1">IF(R931&lt;=('Ejercicio 3 - TIR'!$D$23-'Ejercicio 3 - TIR'!$C$23)/('Ejercicio 3 - TIR'!$E$23-'Ejercicio 3 - TIR'!$C$23),'Ejercicio 3 - TIR'!$C$23+SQRT(('Ejercicio 3 - TIR'!$E$23-'Ejercicio 3 - TIR'!$C$23)*('Ejercicio 3 - TIR'!$D$23-'Ejercicio 3 - TIR'!$C$23)*R931),'Ejercicio 3 - TIR'!$E$23-SQRT(('Ejercicio 3 - TIR'!$E$23-'Ejercicio 3 - TIR'!$C$23)*('Ejercicio 3 - TIR'!$E$23-'Ejercicio 3 - TIR'!$D$23)*(1-R931)))</f>
        <v>0.136169107553979</v>
      </c>
      <c r="T931" s="17">
        <f ca="1" t="shared" ref="T931:X931" si="6926">RAND()</f>
        <v>0.581909587349522</v>
      </c>
      <c r="U931" s="19">
        <f ca="1">IF(T931&lt;=('Ejercicio 3 - TIR'!$D$24-'Ejercicio 3 - TIR'!$C$24)/('Ejercicio 3 - TIR'!$E$24-'Ejercicio 3 - TIR'!$C$24),'Ejercicio 3 - TIR'!$C$24+SQRT(('Ejercicio 3 - TIR'!$E$24-'Ejercicio 3 - TIR'!$C$24)*('Ejercicio 3 - TIR'!$D$24-'Ejercicio 3 - TIR'!$C$24)*T931),'Ejercicio 3 - TIR'!$E$24-SQRT(('Ejercicio 3 - TIR'!$E$24-'Ejercicio 3 - TIR'!$C$24)*('Ejercicio 3 - TIR'!$E$24-'Ejercicio 3 - TIR'!$D$24)*(1-T931)))</f>
        <v>0.185785190992476</v>
      </c>
      <c r="V931" s="17">
        <f ca="1" t="shared" si="6926"/>
        <v>0.64501500784125</v>
      </c>
      <c r="W931" s="19">
        <f ca="1">IF(V931&lt;=('Ejercicio 3 - TIR'!$D$25-'Ejercicio 3 - TIR'!$C$25)/('Ejercicio 3 - TIR'!$E$25-'Ejercicio 3 - TIR'!$C$25),'Ejercicio 3 - TIR'!$C$25+SQRT(('Ejercicio 3 - TIR'!$E$25-'Ejercicio 3 - TIR'!$C$25)*('Ejercicio 3 - TIR'!$D$25-'Ejercicio 3 - TIR'!$C$25)*V931),'Ejercicio 3 - TIR'!$E$25-SQRT(('Ejercicio 3 - TIR'!$E$25-'Ejercicio 3 - TIR'!$C$25)*('Ejercicio 3 - TIR'!$E$25-'Ejercicio 3 - TIR'!$D$25)*(1-V931)))</f>
        <v>0.214751631632718</v>
      </c>
      <c r="X931" s="17">
        <f ca="1" t="shared" si="6926"/>
        <v>0.956229742818103</v>
      </c>
      <c r="Y931" s="19">
        <f ca="1">IF(X931&lt;=('Ejercicio 3 - TIR'!$D$26-'Ejercicio 3 - TIR'!$C$26)/('Ejercicio 3 - TIR'!$E$26-'Ejercicio 3 - TIR'!$C$26),'Ejercicio 3 - TIR'!$C$26+SQRT(('Ejercicio 3 - TIR'!$E$26-'Ejercicio 3 - TIR'!$C$26)*('Ejercicio 3 - TIR'!$D$26-'Ejercicio 3 - TIR'!$C$26)*X931),'Ejercicio 3 - TIR'!$E$26-SQRT(('Ejercicio 3 - TIR'!$E$26-'Ejercicio 3 - TIR'!$C$26)*('Ejercicio 3 - TIR'!$E$26-'Ejercicio 3 - TIR'!$D$26)*(1-X931)))</f>
        <v>0.264626015845519</v>
      </c>
      <c r="Z931" s="17">
        <f ca="1" t="shared" si="6668"/>
        <v>1.13184721752396</v>
      </c>
      <c r="AA931" s="17">
        <f ca="1" t="shared" si="6669"/>
        <v>1.28596984302166</v>
      </c>
      <c r="AB931" s="17">
        <f ca="1" t="shared" si="6670"/>
        <v>1.524883995918</v>
      </c>
      <c r="AC931" s="17">
        <f ca="1" t="shared" si="6671"/>
        <v>1.85235532209201</v>
      </c>
      <c r="AD931" s="17">
        <f ca="1" t="shared" si="6672"/>
        <v>2.34253673090746</v>
      </c>
      <c r="AE931" s="16">
        <f ca="1" t="shared" si="6673"/>
        <v>4635.12516610897</v>
      </c>
      <c r="AF931" s="16">
        <f ca="1" t="shared" si="6674"/>
        <v>5266.28602337902</v>
      </c>
      <c r="AG931" s="16">
        <f ca="1" t="shared" si="6675"/>
        <v>6244.6839780535</v>
      </c>
      <c r="AH931" s="16">
        <f ca="1" t="shared" si="6676"/>
        <v>7585.74005137118</v>
      </c>
      <c r="AI931" s="16">
        <f ca="1" t="shared" si="6677"/>
        <v>9593.12421840532</v>
      </c>
      <c r="AJ931" s="18">
        <f ca="1" t="shared" si="6678"/>
        <v>36307.858599676</v>
      </c>
      <c r="AK931" s="18">
        <f ca="1" t="shared" si="6679"/>
        <v>49384.021704911</v>
      </c>
      <c r="AL931" s="18">
        <f ca="1" t="shared" si="6680"/>
        <v>52647.3017748918</v>
      </c>
      <c r="AM931" s="18">
        <f ca="1" t="shared" si="6681"/>
        <v>67827.9698079669</v>
      </c>
      <c r="AN931" s="18">
        <f ca="1" t="shared" si="6682"/>
        <v>92065.1461133814</v>
      </c>
      <c r="AO931" s="18">
        <f ca="1">C931/'Ejercicio 3 - TIR'!$D$7</f>
        <v>13400.6022918752</v>
      </c>
      <c r="AP931" s="18">
        <f ca="1" t="shared" si="6683"/>
        <v>22907.2563078008</v>
      </c>
      <c r="AQ931" s="18">
        <f ca="1" t="shared" si="6684"/>
        <v>35983.4194130358</v>
      </c>
      <c r="AR931" s="18">
        <f ca="1" t="shared" si="6685"/>
        <v>39246.6994830166</v>
      </c>
      <c r="AS931" s="18">
        <f ca="1" t="shared" si="6686"/>
        <v>54427.3675160918</v>
      </c>
      <c r="AT931" s="18">
        <f ca="1" t="shared" si="6687"/>
        <v>78664.5438215063</v>
      </c>
      <c r="AU931" s="18">
        <f ca="1">AP931*'Ejercicio 3 - TIR'!$D$5</f>
        <v>11453.6281539004</v>
      </c>
      <c r="AV931" s="18">
        <f ca="1">AQ931*'Ejercicio 3 - TIR'!$D$5</f>
        <v>17991.7097065179</v>
      </c>
      <c r="AW931" s="18">
        <f ca="1">AR931*'Ejercicio 3 - TIR'!$D$5</f>
        <v>19623.3497415083</v>
      </c>
      <c r="AX931" s="18">
        <f ca="1">AS931*'Ejercicio 3 - TIR'!$D$5</f>
        <v>27213.6837580459</v>
      </c>
      <c r="AY931" s="18">
        <f ca="1">AT931*'Ejercicio 3 - TIR'!$D$5</f>
        <v>39332.2719107531</v>
      </c>
      <c r="AZ931" s="18">
        <f ca="1" t="shared" ref="AZ931:BD931" si="6927">AJ931-AU931-AE931</f>
        <v>20219.1052796666</v>
      </c>
      <c r="BA931" s="18">
        <f ca="1" t="shared" si="6927"/>
        <v>26126.025975014</v>
      </c>
      <c r="BB931" s="18">
        <f ca="1" t="shared" si="6927"/>
        <v>26779.26805533</v>
      </c>
      <c r="BC931" s="18">
        <f ca="1" t="shared" si="6927"/>
        <v>33028.5459985499</v>
      </c>
      <c r="BD931" s="18">
        <f ca="1" t="shared" si="6927"/>
        <v>43139.749984223</v>
      </c>
      <c r="BE931" s="18">
        <f ca="1" t="shared" ref="BE931:BI931" si="6928">AZ931/Z931</f>
        <v>17863.8114461226</v>
      </c>
      <c r="BF931" s="18">
        <f ca="1" t="shared" si="6928"/>
        <v>20316.2042382156</v>
      </c>
      <c r="BG931" s="18">
        <f ca="1" t="shared" si="6928"/>
        <v>17561.5116474539</v>
      </c>
      <c r="BH931" s="18">
        <f ca="1" t="shared" si="6928"/>
        <v>17830.5671728512</v>
      </c>
      <c r="BI931" s="18">
        <f ca="1" t="shared" si="6928"/>
        <v>18415.8264905889</v>
      </c>
      <c r="BJ931" s="18">
        <f ca="1" t="shared" si="6690"/>
        <v>82352.5225474735</v>
      </c>
      <c r="BK931" s="18">
        <f ca="1" t="shared" si="6691"/>
        <v>31391.4030850002</v>
      </c>
      <c r="BL931" s="18">
        <f ca="1" t="shared" si="6692"/>
        <v>113743.925632474</v>
      </c>
      <c r="BM931" s="18">
        <f ca="1">BK931*'Ejercicio 3 - TIR'!$D$5</f>
        <v>15695.7015425001</v>
      </c>
      <c r="BN931" s="18">
        <f ca="1" t="shared" si="6693"/>
        <v>98048.2240899736</v>
      </c>
      <c r="BO931" s="18">
        <f ca="1" t="shared" si="6694"/>
        <v>41855.5759644338</v>
      </c>
      <c r="BP931" s="18">
        <f ca="1" t="shared" si="6695"/>
        <v>-102158.286277872</v>
      </c>
      <c r="BQ931" s="18">
        <f ca="1" t="shared" ref="BQ931:BT931" si="6929">BE931</f>
        <v>17863.8114461226</v>
      </c>
      <c r="BR931" s="18">
        <f ca="1" t="shared" si="6929"/>
        <v>20316.2042382156</v>
      </c>
      <c r="BS931" s="18">
        <f ca="1" t="shared" si="6929"/>
        <v>17561.5116474539</v>
      </c>
      <c r="BT931" s="18">
        <f ca="1" t="shared" si="6929"/>
        <v>17830.5671728512</v>
      </c>
      <c r="BU931" s="18">
        <f ca="1" t="shared" si="6697"/>
        <v>60271.4024550227</v>
      </c>
      <c r="BV931" s="20">
        <f ca="1" t="shared" si="6698"/>
        <v>7.95900659173179</v>
      </c>
    </row>
    <row r="932" ht="15" customHeight="1" spans="1:74">
      <c r="A932" s="16">
        <v>931</v>
      </c>
      <c r="B932" s="17">
        <f ca="1" t="shared" ref="B932:F932" si="6930">RAND()</f>
        <v>0.912770299425719</v>
      </c>
      <c r="C932" s="18">
        <f ca="1">IF(B932&lt;=('Ejercicio 3 - TIR'!$D$13-'Ejercicio 3 - TIR'!$C$13)/('Ejercicio 3 - TIR'!$E$13-'Ejercicio 3 - TIR'!$C$13),'Ejercicio 3 - TIR'!$C$13+SQRT(('Ejercicio 3 - TIR'!$E$13-'Ejercicio 3 - TIR'!$C$13)*('Ejercicio 3 - TIR'!$D$13-'Ejercicio 3 - TIR'!$C$13)*B932),'Ejercicio 3 - TIR'!$E$13-SQRT(('Ejercicio 3 - TIR'!$E$13-'Ejercicio 3 - TIR'!$C$13)*('Ejercicio 3 - TIR'!$E$13-'Ejercicio 3 - TIR'!$D$13)*(1-B932)))</f>
        <v>89768.8885897407</v>
      </c>
      <c r="D932" s="17">
        <f ca="1" t="shared" si="6930"/>
        <v>0.572247465166835</v>
      </c>
      <c r="E932" s="18">
        <f ca="1">IF(D932&lt;=('Ejercicio 3 - TIR'!$D$14-'Ejercicio 3 - TIR'!$C$14)/('Ejercicio 3 - TIR'!$E$14-'Ejercicio 3 - TIR'!$C$14),'Ejercicio 3 - TIR'!$C$14+SQRT(('Ejercicio 3 - TIR'!$E$14-'Ejercicio 3 - TIR'!$C$14)*('Ejercicio 3 - TIR'!$D$14-'Ejercicio 3 - TIR'!$C$14)*D932),'Ejercicio 3 - TIR'!$E$14-SQRT(('Ejercicio 3 - TIR'!$E$14-'Ejercicio 3 - TIR'!$C$14)*('Ejercicio 3 - TIR'!$E$14-'Ejercicio 3 - TIR'!$D$14)*(1-D932)))</f>
        <v>31989.826454753</v>
      </c>
      <c r="F932" s="17">
        <f ca="1" t="shared" si="6930"/>
        <v>0.955380237413281</v>
      </c>
      <c r="G932" s="18">
        <f ca="1">IF(F932&lt;=('Ejercicio 3 - TIR'!$D$18-'Ejercicio 3 - TIR'!$C$18)/('Ejercicio 3 - TIR'!$E$18-'Ejercicio 3 - TIR'!$C$18),'Ejercicio 3 - TIR'!$C$18+SQRT(('Ejercicio 3 - TIR'!$E$18-'Ejercicio 3 - TIR'!$C$18)*('Ejercicio 3 - TIR'!$D$18-'Ejercicio 3 - TIR'!$C$18)*F932),'Ejercicio 3 - TIR'!$E$18-SQRT(('Ejercicio 3 - TIR'!$E$18-'Ejercicio 3 - TIR'!$C$18)*('Ejercicio 3 - TIR'!$E$18-'Ejercicio 3 - TIR'!$D$18)*(1-F932)))</f>
        <v>43170.6607220081</v>
      </c>
      <c r="H932" s="17">
        <f ca="1" t="shared" ref="H932:L932" si="6931">RAND()</f>
        <v>0.818221985644371</v>
      </c>
      <c r="I932" s="18">
        <f ca="1">IF(H932&lt;=('Ejercicio 3 - TIR'!$D$18-'Ejercicio 3 - TIR'!$C$18)/('Ejercicio 3 - TIR'!$E$18-'Ejercicio 3 - TIR'!$C$18),'Ejercicio 3 - TIR'!$C$18+SQRT(('Ejercicio 3 - TIR'!$E$18-'Ejercicio 3 - TIR'!$C$18)*('Ejercicio 3 - TIR'!$D$18-'Ejercicio 3 - TIR'!$C$18)*H932),'Ejercicio 3 - TIR'!$E$18-SQRT(('Ejercicio 3 - TIR'!$E$18-'Ejercicio 3 - TIR'!$C$18)*('Ejercicio 3 - TIR'!$E$18-'Ejercicio 3 - TIR'!$D$18)*(1-H932)))</f>
        <v>41307.6631956616</v>
      </c>
      <c r="J932" s="17">
        <f ca="1" t="shared" si="6931"/>
        <v>0.604928475558817</v>
      </c>
      <c r="K932" s="18">
        <f ca="1">IF(J932&lt;=('Ejercicio 3 - TIR'!$D$18-'Ejercicio 3 - TIR'!$C$18)/('Ejercicio 3 - TIR'!$E$18-'Ejercicio 3 - TIR'!$C$18),'Ejercicio 3 - TIR'!$C$18+SQRT(('Ejercicio 3 - TIR'!$E$18-'Ejercicio 3 - TIR'!$C$18)*('Ejercicio 3 - TIR'!$D$18-'Ejercicio 3 - TIR'!$C$18)*J932),'Ejercicio 3 - TIR'!$E$18-SQRT(('Ejercicio 3 - TIR'!$E$18-'Ejercicio 3 - TIR'!$C$18)*('Ejercicio 3 - TIR'!$E$18-'Ejercicio 3 - TIR'!$D$18)*(1-J932)))</f>
        <v>39525.716316048</v>
      </c>
      <c r="L932" s="17">
        <f ca="1" t="shared" si="6931"/>
        <v>0.927719113444426</v>
      </c>
      <c r="M932" s="18">
        <f ca="1">IF(L932&lt;=('Ejercicio 3 - TIR'!$D$18-'Ejercicio 3 - TIR'!$C$18)/('Ejercicio 3 - TIR'!$E$18-'Ejercicio 3 - TIR'!$C$18),'Ejercicio 3 - TIR'!$C$18+SQRT(('Ejercicio 3 - TIR'!$E$18-'Ejercicio 3 - TIR'!$C$18)*('Ejercicio 3 - TIR'!$D$18-'Ejercicio 3 - TIR'!$C$18)*L932),'Ejercicio 3 - TIR'!$E$18-SQRT(('Ejercicio 3 - TIR'!$E$18-'Ejercicio 3 - TIR'!$C$18)*('Ejercicio 3 - TIR'!$E$18-'Ejercicio 3 - TIR'!$D$18)*(1-L932)))</f>
        <v>42671.6816172035</v>
      </c>
      <c r="N932" s="17">
        <f ca="1" t="shared" ref="N932:R932" si="6932">RAND()</f>
        <v>0.346185199794124</v>
      </c>
      <c r="O932" s="18">
        <f ca="1">IF(N932&lt;=('Ejercicio 3 - TIR'!$D$18-'Ejercicio 3 - TIR'!$C$18)/('Ejercicio 3 - TIR'!$E$18-'Ejercicio 3 - TIR'!$C$18),'Ejercicio 3 - TIR'!$C$18+SQRT(('Ejercicio 3 - TIR'!$E$18-'Ejercicio 3 - TIR'!$C$18)*('Ejercicio 3 - TIR'!$D$18-'Ejercicio 3 - TIR'!$C$18)*N932),'Ejercicio 3 - TIR'!$E$18-SQRT(('Ejercicio 3 - TIR'!$E$18-'Ejercicio 3 - TIR'!$C$18)*('Ejercicio 3 - TIR'!$E$18-'Ejercicio 3 - TIR'!$D$18)*(1-N932)))</f>
        <v>37206.0932528742</v>
      </c>
      <c r="P932" s="17">
        <f ca="1" t="shared" si="6932"/>
        <v>0.647867055249231</v>
      </c>
      <c r="Q932" s="19">
        <f ca="1">IF(P932&lt;=('Ejercicio 3 - TIR'!$D$22-'Ejercicio 3 - TIR'!$C$22)/('Ejercicio 3 - TIR'!$E$22-'Ejercicio 3 - TIR'!$C$22),'Ejercicio 3 - TIR'!$C$22+SQRT(('Ejercicio 3 - TIR'!$E$22-'Ejercicio 3 - TIR'!$C$22)*('Ejercicio 3 - TIR'!$D$22-'Ejercicio 3 - TIR'!$C$22)*P932),'Ejercicio 3 - TIR'!$E$22-SQRT(('Ejercicio 3 - TIR'!$E$22-'Ejercicio 3 - TIR'!$C$22)*('Ejercicio 3 - TIR'!$E$22-'Ejercicio 3 - TIR'!$D$22)*(1-P932)))</f>
        <v>0.154823834673418</v>
      </c>
      <c r="R932" s="17">
        <f ca="1" t="shared" si="6932"/>
        <v>0.718160755282104</v>
      </c>
      <c r="S932" s="19">
        <f ca="1">IF(R932&lt;=('Ejercicio 3 - TIR'!$D$23-'Ejercicio 3 - TIR'!$C$23)/('Ejercicio 3 - TIR'!$E$23-'Ejercicio 3 - TIR'!$C$23),'Ejercicio 3 - TIR'!$C$23+SQRT(('Ejercicio 3 - TIR'!$E$23-'Ejercicio 3 - TIR'!$C$23)*('Ejercicio 3 - TIR'!$D$23-'Ejercicio 3 - TIR'!$C$23)*R932),'Ejercicio 3 - TIR'!$E$23-SQRT(('Ejercicio 3 - TIR'!$E$23-'Ejercicio 3 - TIR'!$C$23)*('Ejercicio 3 - TIR'!$E$23-'Ejercicio 3 - TIR'!$D$23)*(1-R932)))</f>
        <v>0.15747644254359</v>
      </c>
      <c r="T932" s="17">
        <f ca="1" t="shared" ref="T932:X932" si="6933">RAND()</f>
        <v>0.155795719716261</v>
      </c>
      <c r="U932" s="19">
        <f ca="1">IF(T932&lt;=('Ejercicio 3 - TIR'!$D$24-'Ejercicio 3 - TIR'!$C$24)/('Ejercicio 3 - TIR'!$E$24-'Ejercicio 3 - TIR'!$C$24),'Ejercicio 3 - TIR'!$C$24+SQRT(('Ejercicio 3 - TIR'!$E$24-'Ejercicio 3 - TIR'!$C$24)*('Ejercicio 3 - TIR'!$D$24-'Ejercicio 3 - TIR'!$C$24)*T932),'Ejercicio 3 - TIR'!$E$24-SQRT(('Ejercicio 3 - TIR'!$E$24-'Ejercicio 3 - TIR'!$C$24)*('Ejercicio 3 - TIR'!$E$24-'Ejercicio 3 - TIR'!$D$24)*(1-T932)))</f>
        <v>0.168087869178102</v>
      </c>
      <c r="V932" s="17">
        <f ca="1" t="shared" si="6933"/>
        <v>0.251161879928767</v>
      </c>
      <c r="W932" s="19">
        <f ca="1">IF(V932&lt;=('Ejercicio 3 - TIR'!$D$25-'Ejercicio 3 - TIR'!$C$25)/('Ejercicio 3 - TIR'!$E$25-'Ejercicio 3 - TIR'!$C$25),'Ejercicio 3 - TIR'!$C$25+SQRT(('Ejercicio 3 - TIR'!$E$25-'Ejercicio 3 - TIR'!$C$25)*('Ejercicio 3 - TIR'!$D$25-'Ejercicio 3 - TIR'!$C$25)*V932),'Ejercicio 3 - TIR'!$E$25-SQRT(('Ejercicio 3 - TIR'!$E$25-'Ejercicio 3 - TIR'!$C$25)*('Ejercicio 3 - TIR'!$E$25-'Ejercicio 3 - TIR'!$D$25)*(1-V932)))</f>
        <v>0.198751710106022</v>
      </c>
      <c r="X932" s="17">
        <f ca="1" t="shared" si="6933"/>
        <v>0.493297308172052</v>
      </c>
      <c r="Y932" s="19">
        <f ca="1">IF(X932&lt;=('Ejercicio 3 - TIR'!$D$26-'Ejercicio 3 - TIR'!$C$26)/('Ejercicio 3 - TIR'!$E$26-'Ejercicio 3 - TIR'!$C$26),'Ejercicio 3 - TIR'!$C$26+SQRT(('Ejercicio 3 - TIR'!$E$26-'Ejercicio 3 - TIR'!$C$26)*('Ejercicio 3 - TIR'!$D$26-'Ejercicio 3 - TIR'!$C$26)*X932),'Ejercicio 3 - TIR'!$E$26-SQRT(('Ejercicio 3 - TIR'!$E$26-'Ejercicio 3 - TIR'!$C$26)*('Ejercicio 3 - TIR'!$E$26-'Ejercicio 3 - TIR'!$D$26)*(1-X932)))</f>
        <v>0.227691353144333</v>
      </c>
      <c r="Z932" s="17">
        <f ca="1" t="shared" si="6668"/>
        <v>1.15482383467342</v>
      </c>
      <c r="AA932" s="17">
        <f ca="1" t="shared" si="6669"/>
        <v>1.33668138392233</v>
      </c>
      <c r="AB932" s="17">
        <f ca="1" t="shared" si="6670"/>
        <v>1.56136130951588</v>
      </c>
      <c r="AC932" s="17">
        <f ca="1" t="shared" si="6671"/>
        <v>1.87168453987553</v>
      </c>
      <c r="AD932" s="17">
        <f ca="1" t="shared" si="6672"/>
        <v>2.29785092541912</v>
      </c>
      <c r="AE932" s="16">
        <f ca="1" t="shared" si="6673"/>
        <v>4952.78760226202</v>
      </c>
      <c r="AF932" s="16">
        <f ca="1" t="shared" si="6674"/>
        <v>5732.73497454023</v>
      </c>
      <c r="AG932" s="16">
        <f ca="1" t="shared" si="6675"/>
        <v>6696.33818097349</v>
      </c>
      <c r="AH932" s="16">
        <f ca="1" t="shared" si="6676"/>
        <v>8027.24684589021</v>
      </c>
      <c r="AI932" s="16">
        <f ca="1" t="shared" si="6677"/>
        <v>9854.98154225453</v>
      </c>
      <c r="AJ932" s="18">
        <f ca="1" t="shared" si="6678"/>
        <v>49854.5079603745</v>
      </c>
      <c r="AK932" s="18">
        <f ca="1" t="shared" si="6679"/>
        <v>55215.1844069746</v>
      </c>
      <c r="AL932" s="18">
        <f ca="1" t="shared" si="6680"/>
        <v>61713.9241867777</v>
      </c>
      <c r="AM932" s="18">
        <f ca="1" t="shared" si="6681"/>
        <v>79867.9267734109</v>
      </c>
      <c r="AN932" s="18">
        <f ca="1" t="shared" si="6682"/>
        <v>85494.0558123471</v>
      </c>
      <c r="AO932" s="18">
        <f ca="1">C932/'Ejercicio 3 - TIR'!$D$7</f>
        <v>17953.7777179481</v>
      </c>
      <c r="AP932" s="18">
        <f ca="1" t="shared" si="6683"/>
        <v>31900.7302424264</v>
      </c>
      <c r="AQ932" s="18">
        <f ca="1" t="shared" si="6684"/>
        <v>37261.4066890264</v>
      </c>
      <c r="AR932" s="18">
        <f ca="1" t="shared" si="6685"/>
        <v>43760.1464688296</v>
      </c>
      <c r="AS932" s="18">
        <f ca="1" t="shared" si="6686"/>
        <v>61914.1490554627</v>
      </c>
      <c r="AT932" s="18">
        <f ca="1" t="shared" si="6687"/>
        <v>67540.2780943989</v>
      </c>
      <c r="AU932" s="18">
        <f ca="1">AP932*'Ejercicio 3 - TIR'!$D$5</f>
        <v>15950.3651212132</v>
      </c>
      <c r="AV932" s="18">
        <f ca="1">AQ932*'Ejercicio 3 - TIR'!$D$5</f>
        <v>18630.7033445132</v>
      </c>
      <c r="AW932" s="18">
        <f ca="1">AR932*'Ejercicio 3 - TIR'!$D$5</f>
        <v>21880.0732344148</v>
      </c>
      <c r="AX932" s="18">
        <f ca="1">AS932*'Ejercicio 3 - TIR'!$D$5</f>
        <v>30957.0745277314</v>
      </c>
      <c r="AY932" s="18">
        <f ca="1">AT932*'Ejercicio 3 - TIR'!$D$5</f>
        <v>33770.1390471995</v>
      </c>
      <c r="AZ932" s="18">
        <f ca="1" t="shared" ref="AZ932:BD932" si="6934">AJ932-AU932-AE932</f>
        <v>28951.3552368993</v>
      </c>
      <c r="BA932" s="18">
        <f ca="1" t="shared" si="6934"/>
        <v>30851.7460879211</v>
      </c>
      <c r="BB932" s="18">
        <f ca="1" t="shared" si="6934"/>
        <v>33137.5127713894</v>
      </c>
      <c r="BC932" s="18">
        <f ca="1" t="shared" si="6934"/>
        <v>40883.6053997893</v>
      </c>
      <c r="BD932" s="18">
        <f ca="1" t="shared" si="6934"/>
        <v>41868.9352228931</v>
      </c>
      <c r="BE932" s="18">
        <f ca="1" t="shared" ref="BE932:BI932" si="6935">AZ932/Z932</f>
        <v>25069.932198868</v>
      </c>
      <c r="BF932" s="18">
        <f ca="1" t="shared" si="6935"/>
        <v>23080.8526691606</v>
      </c>
      <c r="BG932" s="18">
        <f ca="1" t="shared" si="6935"/>
        <v>21223.4750338884</v>
      </c>
      <c r="BH932" s="18">
        <f ca="1" t="shared" si="6935"/>
        <v>21843.2137087097</v>
      </c>
      <c r="BI932" s="18">
        <f ca="1" t="shared" si="6935"/>
        <v>18220.9101381354</v>
      </c>
      <c r="BJ932" s="18">
        <f ca="1" t="shared" si="6690"/>
        <v>73507.8523230513</v>
      </c>
      <c r="BK932" s="18">
        <f ca="1" t="shared" si="6691"/>
        <v>41255.1047439564</v>
      </c>
      <c r="BL932" s="18">
        <f ca="1" t="shared" si="6692"/>
        <v>114762.957067008</v>
      </c>
      <c r="BM932" s="18">
        <f ca="1">BK932*'Ejercicio 3 - TIR'!$D$5</f>
        <v>20627.5523719782</v>
      </c>
      <c r="BN932" s="18">
        <f ca="1" t="shared" si="6693"/>
        <v>94135.4046950295</v>
      </c>
      <c r="BO932" s="18">
        <f ca="1" t="shared" si="6694"/>
        <v>40966.7153137271</v>
      </c>
      <c r="BP932" s="18">
        <f ca="1" t="shared" si="6695"/>
        <v>-121758.715044494</v>
      </c>
      <c r="BQ932" s="18">
        <f ca="1" t="shared" ref="BQ932:BT932" si="6936">BE932</f>
        <v>25069.932198868</v>
      </c>
      <c r="BR932" s="18">
        <f ca="1" t="shared" si="6936"/>
        <v>23080.8526691606</v>
      </c>
      <c r="BS932" s="18">
        <f ca="1" t="shared" si="6936"/>
        <v>21223.4750338884</v>
      </c>
      <c r="BT932" s="18">
        <f ca="1" t="shared" si="6936"/>
        <v>21843.2137087097</v>
      </c>
      <c r="BU932" s="18">
        <f ca="1" t="shared" si="6697"/>
        <v>59187.6254518625</v>
      </c>
      <c r="BV932" s="20">
        <f ca="1" t="shared" si="6698"/>
        <v>6.46802561932283</v>
      </c>
    </row>
    <row r="933" ht="15" customHeight="1" spans="1:74">
      <c r="A933" s="16">
        <v>932</v>
      </c>
      <c r="B933" s="17">
        <f ca="1" t="shared" ref="B933:F933" si="6937">RAND()</f>
        <v>0.528957050735156</v>
      </c>
      <c r="C933" s="18">
        <f ca="1">IF(B933&lt;=('Ejercicio 3 - TIR'!$D$13-'Ejercicio 3 - TIR'!$C$13)/('Ejercicio 3 - TIR'!$E$13-'Ejercicio 3 - TIR'!$C$13),'Ejercicio 3 - TIR'!$C$13+SQRT(('Ejercicio 3 - TIR'!$E$13-'Ejercicio 3 - TIR'!$C$13)*('Ejercicio 3 - TIR'!$D$13-'Ejercicio 3 - TIR'!$C$13)*B933),'Ejercicio 3 - TIR'!$E$13-SQRT(('Ejercicio 3 - TIR'!$E$13-'Ejercicio 3 - TIR'!$C$13)*('Ejercicio 3 - TIR'!$E$13-'Ejercicio 3 - TIR'!$D$13)*(1-B933)))</f>
        <v>76224.9807756584</v>
      </c>
      <c r="D933" s="17">
        <f ca="1" t="shared" si="6937"/>
        <v>0.562253195543582</v>
      </c>
      <c r="E933" s="18">
        <f ca="1">IF(D933&lt;=('Ejercicio 3 - TIR'!$D$14-'Ejercicio 3 - TIR'!$C$14)/('Ejercicio 3 - TIR'!$E$14-'Ejercicio 3 - TIR'!$C$14),'Ejercicio 3 - TIR'!$C$14+SQRT(('Ejercicio 3 - TIR'!$E$14-'Ejercicio 3 - TIR'!$C$14)*('Ejercicio 3 - TIR'!$D$14-'Ejercicio 3 - TIR'!$C$14)*D933),'Ejercicio 3 - TIR'!$E$14-SQRT(('Ejercicio 3 - TIR'!$E$14-'Ejercicio 3 - TIR'!$C$14)*('Ejercicio 3 - TIR'!$E$14-'Ejercicio 3 - TIR'!$D$14)*(1-D933)))</f>
        <v>31896.7894838859</v>
      </c>
      <c r="F933" s="17">
        <f ca="1" t="shared" si="6937"/>
        <v>0.0896280330632637</v>
      </c>
      <c r="G933" s="18">
        <f ca="1">IF(F933&lt;=('Ejercicio 3 - TIR'!$D$18-'Ejercicio 3 - TIR'!$C$18)/('Ejercicio 3 - TIR'!$E$18-'Ejercicio 3 - TIR'!$C$18),'Ejercicio 3 - TIR'!$C$18+SQRT(('Ejercicio 3 - TIR'!$E$18-'Ejercicio 3 - TIR'!$C$18)*('Ejercicio 3 - TIR'!$D$18-'Ejercicio 3 - TIR'!$C$18)*F933),'Ejercicio 3 - TIR'!$E$18-SQRT(('Ejercicio 3 - TIR'!$E$18-'Ejercicio 3 - TIR'!$C$18)*('Ejercicio 3 - TIR'!$E$18-'Ejercicio 3 - TIR'!$D$18)*(1-F933)))</f>
        <v>33666.6340094819</v>
      </c>
      <c r="H933" s="17">
        <f ca="1" t="shared" ref="H933:L933" si="6938">RAND()</f>
        <v>0.993319375565829</v>
      </c>
      <c r="I933" s="18">
        <f ca="1">IF(H933&lt;=('Ejercicio 3 - TIR'!$D$18-'Ejercicio 3 - TIR'!$C$18)/('Ejercicio 3 - TIR'!$E$18-'Ejercicio 3 - TIR'!$C$18),'Ejercicio 3 - TIR'!$C$18+SQRT(('Ejercicio 3 - TIR'!$E$18-'Ejercicio 3 - TIR'!$C$18)*('Ejercicio 3 - TIR'!$D$18-'Ejercicio 3 - TIR'!$C$18)*H933),'Ejercicio 3 - TIR'!$E$18-SQRT(('Ejercicio 3 - TIR'!$E$18-'Ejercicio 3 - TIR'!$C$18)*('Ejercicio 3 - TIR'!$E$18-'Ejercicio 3 - TIR'!$D$18)*(1-H933)))</f>
        <v>44292.1533834489</v>
      </c>
      <c r="J933" s="17">
        <f ca="1" t="shared" si="6938"/>
        <v>0.972968413450339</v>
      </c>
      <c r="K933" s="18">
        <f ca="1">IF(J933&lt;=('Ejercicio 3 - TIR'!$D$18-'Ejercicio 3 - TIR'!$C$18)/('Ejercicio 3 - TIR'!$E$18-'Ejercicio 3 - TIR'!$C$18),'Ejercicio 3 - TIR'!$C$18+SQRT(('Ejercicio 3 - TIR'!$E$18-'Ejercicio 3 - TIR'!$C$18)*('Ejercicio 3 - TIR'!$D$18-'Ejercicio 3 - TIR'!$C$18)*J933),'Ejercicio 3 - TIR'!$E$18-SQRT(('Ejercicio 3 - TIR'!$E$18-'Ejercicio 3 - TIR'!$C$18)*('Ejercicio 3 - TIR'!$E$18-'Ejercicio 3 - TIR'!$D$18)*(1-J933)))</f>
        <v>43576.1429175565</v>
      </c>
      <c r="L933" s="17">
        <f ca="1" t="shared" si="6938"/>
        <v>0.180978790242335</v>
      </c>
      <c r="M933" s="18">
        <f ca="1">IF(L933&lt;=('Ejercicio 3 - TIR'!$D$18-'Ejercicio 3 - TIR'!$C$18)/('Ejercicio 3 - TIR'!$E$18-'Ejercicio 3 - TIR'!$C$18),'Ejercicio 3 - TIR'!$C$18+SQRT(('Ejercicio 3 - TIR'!$E$18-'Ejercicio 3 - TIR'!$C$18)*('Ejercicio 3 - TIR'!$D$18-'Ejercicio 3 - TIR'!$C$18)*L933),'Ejercicio 3 - TIR'!$E$18-SQRT(('Ejercicio 3 - TIR'!$E$18-'Ejercicio 3 - TIR'!$C$18)*('Ejercicio 3 - TIR'!$E$18-'Ejercicio 3 - TIR'!$D$18)*(1-L933)))</f>
        <v>35210.2608894709</v>
      </c>
      <c r="N933" s="17">
        <f ca="1" t="shared" ref="N933:R933" si="6939">RAND()</f>
        <v>0.904987261177884</v>
      </c>
      <c r="O933" s="18">
        <f ca="1">IF(N933&lt;=('Ejercicio 3 - TIR'!$D$18-'Ejercicio 3 - TIR'!$C$18)/('Ejercicio 3 - TIR'!$E$18-'Ejercicio 3 - TIR'!$C$18),'Ejercicio 3 - TIR'!$C$18+SQRT(('Ejercicio 3 - TIR'!$E$18-'Ejercicio 3 - TIR'!$C$18)*('Ejercicio 3 - TIR'!$D$18-'Ejercicio 3 - TIR'!$C$18)*N933),'Ejercicio 3 - TIR'!$E$18-SQRT(('Ejercicio 3 - TIR'!$E$18-'Ejercicio 3 - TIR'!$C$18)*('Ejercicio 3 - TIR'!$E$18-'Ejercicio 3 - TIR'!$D$18)*(1-N933)))</f>
        <v>42330.5514779905</v>
      </c>
      <c r="P933" s="17">
        <f ca="1" t="shared" si="6939"/>
        <v>0.605696474222106</v>
      </c>
      <c r="Q933" s="19">
        <f ca="1">IF(P933&lt;=('Ejercicio 3 - TIR'!$D$22-'Ejercicio 3 - TIR'!$C$22)/('Ejercicio 3 - TIR'!$E$22-'Ejercicio 3 - TIR'!$C$22),'Ejercicio 3 - TIR'!$C$22+SQRT(('Ejercicio 3 - TIR'!$E$22-'Ejercicio 3 - TIR'!$C$22)*('Ejercicio 3 - TIR'!$D$22-'Ejercicio 3 - TIR'!$C$22)*P933),'Ejercicio 3 - TIR'!$E$22-SQRT(('Ejercicio 3 - TIR'!$E$22-'Ejercicio 3 - TIR'!$C$22)*('Ejercicio 3 - TIR'!$E$22-'Ejercicio 3 - TIR'!$D$22)*(1-P933)))</f>
        <v>0.153358934961226</v>
      </c>
      <c r="R933" s="17">
        <f ca="1" t="shared" si="6939"/>
        <v>0.495742121179306</v>
      </c>
      <c r="S933" s="19">
        <f ca="1">IF(R933&lt;=('Ejercicio 3 - TIR'!$D$23-'Ejercicio 3 - TIR'!$C$23)/('Ejercicio 3 - TIR'!$E$23-'Ejercicio 3 - TIR'!$C$23),'Ejercicio 3 - TIR'!$C$23+SQRT(('Ejercicio 3 - TIR'!$E$23-'Ejercicio 3 - TIR'!$C$23)*('Ejercicio 3 - TIR'!$D$23-'Ejercicio 3 - TIR'!$C$23)*R933),'Ejercicio 3 - TIR'!$E$23-SQRT(('Ejercicio 3 - TIR'!$E$23-'Ejercicio 3 - TIR'!$C$23)*('Ejercicio 3 - TIR'!$E$23-'Ejercicio 3 - TIR'!$D$23)*(1-R933)))</f>
        <v>0.149871990528298</v>
      </c>
      <c r="T933" s="17">
        <f ca="1" t="shared" ref="T933:X933" si="6940">RAND()</f>
        <v>0.524485568686673</v>
      </c>
      <c r="U933" s="19">
        <f ca="1">IF(T933&lt;=('Ejercicio 3 - TIR'!$D$24-'Ejercicio 3 - TIR'!$C$24)/('Ejercicio 3 - TIR'!$E$24-'Ejercicio 3 - TIR'!$C$24),'Ejercicio 3 - TIR'!$C$24+SQRT(('Ejercicio 3 - TIR'!$E$24-'Ejercicio 3 - TIR'!$C$24)*('Ejercicio 3 - TIR'!$D$24-'Ejercicio 3 - TIR'!$C$24)*T933),'Ejercicio 3 - TIR'!$E$24-SQRT(('Ejercicio 3 - TIR'!$E$24-'Ejercicio 3 - TIR'!$C$24)*('Ejercicio 3 - TIR'!$E$24-'Ejercicio 3 - TIR'!$D$24)*(1-T933)))</f>
        <v>0.183511091991164</v>
      </c>
      <c r="V933" s="17">
        <f ca="1" t="shared" si="6940"/>
        <v>0.513972664649145</v>
      </c>
      <c r="W933" s="19">
        <f ca="1">IF(V933&lt;=('Ejercicio 3 - TIR'!$D$25-'Ejercicio 3 - TIR'!$C$25)/('Ejercicio 3 - TIR'!$E$25-'Ejercicio 3 - TIR'!$C$25),'Ejercicio 3 - TIR'!$C$25+SQRT(('Ejercicio 3 - TIR'!$E$25-'Ejercicio 3 - TIR'!$C$25)*('Ejercicio 3 - TIR'!$D$25-'Ejercicio 3 - TIR'!$C$25)*V933),'Ejercicio 3 - TIR'!$E$25-SQRT(('Ejercicio 3 - TIR'!$E$25-'Ejercicio 3 - TIR'!$C$25)*('Ejercicio 3 - TIR'!$E$25-'Ejercicio 3 - TIR'!$D$25)*(1-V933)))</f>
        <v>0.208755658888425</v>
      </c>
      <c r="X933" s="17">
        <f ca="1" t="shared" si="6940"/>
        <v>0.520845995714408</v>
      </c>
      <c r="Y933" s="19">
        <f ca="1">IF(X933&lt;=('Ejercicio 3 - TIR'!$D$26-'Ejercicio 3 - TIR'!$C$26)/('Ejercicio 3 - TIR'!$E$26-'Ejercicio 3 - TIR'!$C$26),'Ejercicio 3 - TIR'!$C$26+SQRT(('Ejercicio 3 - TIR'!$E$26-'Ejercicio 3 - TIR'!$C$26)*('Ejercicio 3 - TIR'!$D$26-'Ejercicio 3 - TIR'!$C$26)*X933),'Ejercicio 3 - TIR'!$E$26-SQRT(('Ejercicio 3 - TIR'!$E$26-'Ejercicio 3 - TIR'!$C$26)*('Ejercicio 3 - TIR'!$E$26-'Ejercicio 3 - TIR'!$D$26)*(1-X933)))</f>
        <v>0.229133197238846</v>
      </c>
      <c r="Z933" s="17">
        <f ca="1" t="shared" si="6668"/>
        <v>1.15335893496123</v>
      </c>
      <c r="AA933" s="17">
        <f ca="1" t="shared" si="6669"/>
        <v>1.32621513433746</v>
      </c>
      <c r="AB933" s="17">
        <f ca="1" t="shared" si="6670"/>
        <v>1.56959032185494</v>
      </c>
      <c r="AC933" s="17">
        <f ca="1" t="shared" si="6671"/>
        <v>1.89725118367866</v>
      </c>
      <c r="AD933" s="17">
        <f ca="1" t="shared" si="6672"/>
        <v>2.33197441336014</v>
      </c>
      <c r="AE933" s="16">
        <f ca="1" t="shared" si="6673"/>
        <v>4891.65766393116</v>
      </c>
      <c r="AF933" s="16">
        <f ca="1" t="shared" si="6674"/>
        <v>5624.78013500752</v>
      </c>
      <c r="AG933" s="16">
        <f ca="1" t="shared" si="6675"/>
        <v>6656.98967979296</v>
      </c>
      <c r="AH933" s="16">
        <f ca="1" t="shared" si="6676"/>
        <v>8046.67394661158</v>
      </c>
      <c r="AI933" s="16">
        <f ca="1" t="shared" si="6677"/>
        <v>9890.43407513721</v>
      </c>
      <c r="AJ933" s="18">
        <f ca="1" t="shared" si="6678"/>
        <v>38829.7131449055</v>
      </c>
      <c r="AK933" s="18">
        <f ca="1" t="shared" si="6679"/>
        <v>58740.9241495262</v>
      </c>
      <c r="AL933" s="18">
        <f ca="1" t="shared" si="6680"/>
        <v>68396.6921871643</v>
      </c>
      <c r="AM933" s="18">
        <f ca="1" t="shared" si="6681"/>
        <v>66802.7091501831</v>
      </c>
      <c r="AN933" s="18">
        <f ca="1" t="shared" si="6682"/>
        <v>98713.7629500979</v>
      </c>
      <c r="AO933" s="18">
        <f ca="1">C933/'Ejercicio 3 - TIR'!$D$7</f>
        <v>15244.9961551317</v>
      </c>
      <c r="AP933" s="18">
        <f ca="1" t="shared" si="6683"/>
        <v>23584.7169897738</v>
      </c>
      <c r="AQ933" s="18">
        <f ca="1" t="shared" si="6684"/>
        <v>43495.9279943945</v>
      </c>
      <c r="AR933" s="18">
        <f ca="1" t="shared" si="6685"/>
        <v>53151.6960320326</v>
      </c>
      <c r="AS933" s="18">
        <f ca="1" t="shared" si="6686"/>
        <v>51557.7129950514</v>
      </c>
      <c r="AT933" s="18">
        <f ca="1" t="shared" si="6687"/>
        <v>83468.7667949663</v>
      </c>
      <c r="AU933" s="18">
        <f ca="1">AP933*'Ejercicio 3 - TIR'!$D$5</f>
        <v>11792.3584948869</v>
      </c>
      <c r="AV933" s="18">
        <f ca="1">AQ933*'Ejercicio 3 - TIR'!$D$5</f>
        <v>21747.9639971973</v>
      </c>
      <c r="AW933" s="18">
        <f ca="1">AR933*'Ejercicio 3 - TIR'!$D$5</f>
        <v>26575.8480160163</v>
      </c>
      <c r="AX933" s="18">
        <f ca="1">AS933*'Ejercicio 3 - TIR'!$D$5</f>
        <v>25778.8564975257</v>
      </c>
      <c r="AY933" s="18">
        <f ca="1">AT933*'Ejercicio 3 - TIR'!$D$5</f>
        <v>41734.3833974831</v>
      </c>
      <c r="AZ933" s="18">
        <f ca="1" t="shared" ref="AZ933:BD933" si="6941">AJ933-AU933-AE933</f>
        <v>22145.6969860874</v>
      </c>
      <c r="BA933" s="18">
        <f ca="1" t="shared" si="6941"/>
        <v>31368.1800173214</v>
      </c>
      <c r="BB933" s="18">
        <f ca="1" t="shared" si="6941"/>
        <v>35163.854491355</v>
      </c>
      <c r="BC933" s="18">
        <f ca="1" t="shared" si="6941"/>
        <v>32977.1787060458</v>
      </c>
      <c r="BD933" s="18">
        <f ca="1" t="shared" si="6941"/>
        <v>47088.9454774776</v>
      </c>
      <c r="BE933" s="18">
        <f ca="1" t="shared" ref="BE933:BI933" si="6942">AZ933/Z933</f>
        <v>19201.0451515095</v>
      </c>
      <c r="BF933" s="18">
        <f ca="1" t="shared" si="6942"/>
        <v>23652.4069173679</v>
      </c>
      <c r="BG933" s="18">
        <f ca="1" t="shared" si="6942"/>
        <v>22403.2054745333</v>
      </c>
      <c r="BH933" s="18">
        <f ca="1" t="shared" si="6942"/>
        <v>17381.5565328071</v>
      </c>
      <c r="BI933" s="18">
        <f ca="1" t="shared" si="6942"/>
        <v>20192.736767479</v>
      </c>
      <c r="BJ933" s="18">
        <f ca="1" t="shared" si="6690"/>
        <v>74382.4969447565</v>
      </c>
      <c r="BK933" s="18">
        <f ca="1" t="shared" si="6691"/>
        <v>35550.9409655407</v>
      </c>
      <c r="BL933" s="18">
        <f ca="1" t="shared" si="6692"/>
        <v>109933.437910297</v>
      </c>
      <c r="BM933" s="18">
        <f ca="1">BK933*'Ejercicio 3 - TIR'!$D$5</f>
        <v>17775.4704827704</v>
      </c>
      <c r="BN933" s="18">
        <f ca="1" t="shared" si="6693"/>
        <v>92157.9674275268</v>
      </c>
      <c r="BO933" s="18">
        <f ca="1" t="shared" si="6694"/>
        <v>39519.2875614517</v>
      </c>
      <c r="BP933" s="18">
        <f ca="1" t="shared" si="6695"/>
        <v>-108121.770259544</v>
      </c>
      <c r="BQ933" s="18">
        <f ca="1" t="shared" ref="BQ933:BT933" si="6943">BE933</f>
        <v>19201.0451515095</v>
      </c>
      <c r="BR933" s="18">
        <f ca="1" t="shared" si="6943"/>
        <v>23652.4069173679</v>
      </c>
      <c r="BS933" s="18">
        <f ca="1" t="shared" si="6943"/>
        <v>22403.2054745333</v>
      </c>
      <c r="BT933" s="18">
        <f ca="1" t="shared" si="6943"/>
        <v>17381.5565328071</v>
      </c>
      <c r="BU933" s="18">
        <f ca="1" t="shared" si="6697"/>
        <v>59712.0243289307</v>
      </c>
      <c r="BV933" s="20">
        <f ca="1" t="shared" si="6698"/>
        <v>8.337408191632</v>
      </c>
    </row>
    <row r="934" ht="15" customHeight="1" spans="1:74">
      <c r="A934" s="16">
        <v>933</v>
      </c>
      <c r="B934" s="17">
        <f ca="1" t="shared" ref="B934:F934" si="6944">RAND()</f>
        <v>0.304124743734737</v>
      </c>
      <c r="C934" s="18">
        <f ca="1">IF(B934&lt;=('Ejercicio 3 - TIR'!$D$13-'Ejercicio 3 - TIR'!$C$13)/('Ejercicio 3 - TIR'!$E$13-'Ejercicio 3 - TIR'!$C$13),'Ejercicio 3 - TIR'!$C$13+SQRT(('Ejercicio 3 - TIR'!$E$13-'Ejercicio 3 - TIR'!$C$13)*('Ejercicio 3 - TIR'!$D$13-'Ejercicio 3 - TIR'!$C$13)*B934),'Ejercicio 3 - TIR'!$E$13-SQRT(('Ejercicio 3 - TIR'!$E$13-'Ejercicio 3 - TIR'!$C$13)*('Ejercicio 3 - TIR'!$E$13-'Ejercicio 3 - TIR'!$D$13)*(1-B934)))</f>
        <v>71102.7629777808</v>
      </c>
      <c r="D934" s="17">
        <f ca="1" t="shared" si="6944"/>
        <v>0.536997970481901</v>
      </c>
      <c r="E934" s="18">
        <f ca="1">IF(D934&lt;=('Ejercicio 3 - TIR'!$D$14-'Ejercicio 3 - TIR'!$C$14)/('Ejercicio 3 - TIR'!$E$14-'Ejercicio 3 - TIR'!$C$14),'Ejercicio 3 - TIR'!$C$14+SQRT(('Ejercicio 3 - TIR'!$E$14-'Ejercicio 3 - TIR'!$C$14)*('Ejercicio 3 - TIR'!$D$14-'Ejercicio 3 - TIR'!$C$14)*D934),'Ejercicio 3 - TIR'!$E$14-SQRT(('Ejercicio 3 - TIR'!$E$14-'Ejercicio 3 - TIR'!$C$14)*('Ejercicio 3 - TIR'!$E$14-'Ejercicio 3 - TIR'!$D$14)*(1-D934)))</f>
        <v>31666.3150750874</v>
      </c>
      <c r="F934" s="17">
        <f ca="1" t="shared" si="6944"/>
        <v>0.444469375381673</v>
      </c>
      <c r="G934" s="18">
        <f ca="1">IF(F934&lt;=('Ejercicio 3 - TIR'!$D$18-'Ejercicio 3 - TIR'!$C$18)/('Ejercicio 3 - TIR'!$E$18-'Ejercicio 3 - TIR'!$C$18),'Ejercicio 3 - TIR'!$C$18+SQRT(('Ejercicio 3 - TIR'!$E$18-'Ejercicio 3 - TIR'!$C$18)*('Ejercicio 3 - TIR'!$D$18-'Ejercicio 3 - TIR'!$C$18)*F934),'Ejercicio 3 - TIR'!$E$18-SQRT(('Ejercicio 3 - TIR'!$E$18-'Ejercicio 3 - TIR'!$C$18)*('Ejercicio 3 - TIR'!$E$18-'Ejercicio 3 - TIR'!$D$18)*(1-F934)))</f>
        <v>38165.1948113472</v>
      </c>
      <c r="H934" s="17">
        <f ca="1" t="shared" ref="H934:L934" si="6945">RAND()</f>
        <v>0.120003592484095</v>
      </c>
      <c r="I934" s="18">
        <f ca="1">IF(H934&lt;=('Ejercicio 3 - TIR'!$D$18-'Ejercicio 3 - TIR'!$C$18)/('Ejercicio 3 - TIR'!$E$18-'Ejercicio 3 - TIR'!$C$18),'Ejercicio 3 - TIR'!$C$18+SQRT(('Ejercicio 3 - TIR'!$E$18-'Ejercicio 3 - TIR'!$C$18)*('Ejercicio 3 - TIR'!$D$18-'Ejercicio 3 - TIR'!$C$18)*H934),'Ejercicio 3 - TIR'!$E$18-SQRT(('Ejercicio 3 - TIR'!$E$18-'Ejercicio 3 - TIR'!$C$18)*('Ejercicio 3 - TIR'!$E$18-'Ejercicio 3 - TIR'!$D$18)*(1-H934)))</f>
        <v>34242.7041933906</v>
      </c>
      <c r="J934" s="17">
        <f ca="1" t="shared" si="6945"/>
        <v>0.967465706743439</v>
      </c>
      <c r="K934" s="18">
        <f ca="1">IF(J934&lt;=('Ejercicio 3 - TIR'!$D$18-'Ejercicio 3 - TIR'!$C$18)/('Ejercicio 3 - TIR'!$E$18-'Ejercicio 3 - TIR'!$C$18),'Ejercicio 3 - TIR'!$C$18+SQRT(('Ejercicio 3 - TIR'!$E$18-'Ejercicio 3 - TIR'!$C$18)*('Ejercicio 3 - TIR'!$D$18-'Ejercicio 3 - TIR'!$C$18)*J934),'Ejercicio 3 - TIR'!$E$18-SQRT(('Ejercicio 3 - TIR'!$E$18-'Ejercicio 3 - TIR'!$C$18)*('Ejercicio 3 - TIR'!$E$18-'Ejercicio 3 - TIR'!$D$18)*(1-J934)))</f>
        <v>43437.9270201933</v>
      </c>
      <c r="L934" s="17">
        <f ca="1" t="shared" si="6945"/>
        <v>0.423539240729918</v>
      </c>
      <c r="M934" s="18">
        <f ca="1">IF(L934&lt;=('Ejercicio 3 - TIR'!$D$18-'Ejercicio 3 - TIR'!$C$18)/('Ejercicio 3 - TIR'!$E$18-'Ejercicio 3 - TIR'!$C$18),'Ejercicio 3 - TIR'!$C$18+SQRT(('Ejercicio 3 - TIR'!$E$18-'Ejercicio 3 - TIR'!$C$18)*('Ejercicio 3 - TIR'!$D$18-'Ejercicio 3 - TIR'!$C$18)*L934),'Ejercicio 3 - TIR'!$E$18-SQRT(('Ejercicio 3 - TIR'!$E$18-'Ejercicio 3 - TIR'!$C$18)*('Ejercicio 3 - TIR'!$E$18-'Ejercicio 3 - TIR'!$D$18)*(1-L934)))</f>
        <v>37970.626456527</v>
      </c>
      <c r="N934" s="17">
        <f ca="1" t="shared" ref="N934:R934" si="6946">RAND()</f>
        <v>0.636277942118908</v>
      </c>
      <c r="O934" s="18">
        <f ca="1">IF(N934&lt;=('Ejercicio 3 - TIR'!$D$18-'Ejercicio 3 - TIR'!$C$18)/('Ejercicio 3 - TIR'!$E$18-'Ejercicio 3 - TIR'!$C$18),'Ejercicio 3 - TIR'!$C$18+SQRT(('Ejercicio 3 - TIR'!$E$18-'Ejercicio 3 - TIR'!$C$18)*('Ejercicio 3 - TIR'!$D$18-'Ejercicio 3 - TIR'!$C$18)*N934),'Ejercicio 3 - TIR'!$E$18-SQRT(('Ejercicio 3 - TIR'!$E$18-'Ejercicio 3 - TIR'!$C$18)*('Ejercicio 3 - TIR'!$E$18-'Ejercicio 3 - TIR'!$D$18)*(1-N934)))</f>
        <v>39769.4263556176</v>
      </c>
      <c r="P934" s="17">
        <f ca="1" t="shared" si="6946"/>
        <v>0.576452779200482</v>
      </c>
      <c r="Q934" s="19">
        <f ca="1">IF(P934&lt;=('Ejercicio 3 - TIR'!$D$22-'Ejercicio 3 - TIR'!$C$22)/('Ejercicio 3 - TIR'!$E$22-'Ejercicio 3 - TIR'!$C$22),'Ejercicio 3 - TIR'!$C$22+SQRT(('Ejercicio 3 - TIR'!$E$22-'Ejercicio 3 - TIR'!$C$22)*('Ejercicio 3 - TIR'!$D$22-'Ejercicio 3 - TIR'!$C$22)*P934),'Ejercicio 3 - TIR'!$E$22-SQRT(('Ejercicio 3 - TIR'!$E$22-'Ejercicio 3 - TIR'!$C$22)*('Ejercicio 3 - TIR'!$E$22-'Ejercicio 3 - TIR'!$D$22)*(1-P934)))</f>
        <v>0.152388679904084</v>
      </c>
      <c r="R934" s="17">
        <f ca="1" t="shared" si="6946"/>
        <v>0.424164538038965</v>
      </c>
      <c r="S934" s="19">
        <f ca="1">IF(R934&lt;=('Ejercicio 3 - TIR'!$D$23-'Ejercicio 3 - TIR'!$C$23)/('Ejercicio 3 - TIR'!$E$23-'Ejercicio 3 - TIR'!$C$23),'Ejercicio 3 - TIR'!$C$23+SQRT(('Ejercicio 3 - TIR'!$E$23-'Ejercicio 3 - TIR'!$C$23)*('Ejercicio 3 - TIR'!$D$23-'Ejercicio 3 - TIR'!$C$23)*R934),'Ejercicio 3 - TIR'!$E$23-SQRT(('Ejercicio 3 - TIR'!$E$23-'Ejercicio 3 - TIR'!$C$23)*('Ejercicio 3 - TIR'!$E$23-'Ejercicio 3 - TIR'!$D$23)*(1-R934)))</f>
        <v>0.147631434426575</v>
      </c>
      <c r="T934" s="17">
        <f ca="1" t="shared" ref="T934:X934" si="6947">RAND()</f>
        <v>0.740997849062039</v>
      </c>
      <c r="U934" s="19">
        <f ca="1">IF(T934&lt;=('Ejercicio 3 - TIR'!$D$24-'Ejercicio 3 - TIR'!$C$24)/('Ejercicio 3 - TIR'!$E$24-'Ejercicio 3 - TIR'!$C$24),'Ejercicio 3 - TIR'!$C$24+SQRT(('Ejercicio 3 - TIR'!$E$24-'Ejercicio 3 - TIR'!$C$24)*('Ejercicio 3 - TIR'!$D$24-'Ejercicio 3 - TIR'!$C$24)*T934),'Ejercicio 3 - TIR'!$E$24-SQRT(('Ejercicio 3 - TIR'!$E$24-'Ejercicio 3 - TIR'!$C$24)*('Ejercicio 3 - TIR'!$E$24-'Ejercicio 3 - TIR'!$D$24)*(1-T934)))</f>
        <v>0.193070350491952</v>
      </c>
      <c r="V934" s="17">
        <f ca="1" t="shared" si="6947"/>
        <v>0.888189816939849</v>
      </c>
      <c r="W934" s="19">
        <f ca="1">IF(V934&lt;=('Ejercicio 3 - TIR'!$D$25-'Ejercicio 3 - TIR'!$C$25)/('Ejercicio 3 - TIR'!$E$25-'Ejercicio 3 - TIR'!$C$25),'Ejercicio 3 - TIR'!$C$25+SQRT(('Ejercicio 3 - TIR'!$E$25-'Ejercicio 3 - TIR'!$C$25)*('Ejercicio 3 - TIR'!$D$25-'Ejercicio 3 - TIR'!$C$25)*V934),'Ejercicio 3 - TIR'!$E$25-SQRT(('Ejercicio 3 - TIR'!$E$25-'Ejercicio 3 - TIR'!$C$25)*('Ejercicio 3 - TIR'!$E$25-'Ejercicio 3 - TIR'!$D$25)*(1-V934)))</f>
        <v>0.230217794847123</v>
      </c>
      <c r="X934" s="17">
        <f ca="1" t="shared" si="6947"/>
        <v>0.961878002597289</v>
      </c>
      <c r="Y934" s="19">
        <f ca="1">IF(X934&lt;=('Ejercicio 3 - TIR'!$D$26-'Ejercicio 3 - TIR'!$C$26)/('Ejercicio 3 - TIR'!$E$26-'Ejercicio 3 - TIR'!$C$26),'Ejercicio 3 - TIR'!$C$26+SQRT(('Ejercicio 3 - TIR'!$E$26-'Ejercicio 3 - TIR'!$C$26)*('Ejercicio 3 - TIR'!$D$26-'Ejercicio 3 - TIR'!$C$26)*X934),'Ejercicio 3 - TIR'!$E$26-SQRT(('Ejercicio 3 - TIR'!$E$26-'Ejercicio 3 - TIR'!$C$26)*('Ejercicio 3 - TIR'!$E$26-'Ejercicio 3 - TIR'!$D$26)*(1-X934)))</f>
        <v>0.265652220172632</v>
      </c>
      <c r="Z934" s="17">
        <f ca="1" t="shared" si="6668"/>
        <v>1.15238867990408</v>
      </c>
      <c r="AA934" s="17">
        <f ca="1" t="shared" si="6669"/>
        <v>1.32251747373527</v>
      </c>
      <c r="AB934" s="17">
        <f ca="1" t="shared" si="6670"/>
        <v>1.57785638592107</v>
      </c>
      <c r="AC934" s="17">
        <f ca="1" t="shared" si="6671"/>
        <v>1.94110700367327</v>
      </c>
      <c r="AD934" s="17">
        <f ca="1" t="shared" si="6672"/>
        <v>2.45676638879172</v>
      </c>
      <c r="AE934" s="16">
        <f ca="1" t="shared" si="6673"/>
        <v>4825.58795171937</v>
      </c>
      <c r="AF934" s="16">
        <f ca="1" t="shared" si="6674"/>
        <v>5537.9964229833</v>
      </c>
      <c r="AG934" s="16">
        <f ca="1" t="shared" si="6675"/>
        <v>6607.21933339187</v>
      </c>
      <c r="AH934" s="16">
        <f ca="1" t="shared" si="6676"/>
        <v>8128.31879839662</v>
      </c>
      <c r="AI934" s="16">
        <f ca="1" t="shared" si="6677"/>
        <v>10287.6247334616</v>
      </c>
      <c r="AJ934" s="18">
        <f ca="1" t="shared" si="6678"/>
        <v>43981.1384669306</v>
      </c>
      <c r="AK934" s="18">
        <f ca="1" t="shared" si="6679"/>
        <v>45286.5746437071</v>
      </c>
      <c r="AL934" s="18">
        <f ca="1" t="shared" si="6680"/>
        <v>68538.8105399856</v>
      </c>
      <c r="AM934" s="18">
        <f ca="1" t="shared" si="6681"/>
        <v>73705.0489486262</v>
      </c>
      <c r="AN934" s="18">
        <f ca="1" t="shared" si="6682"/>
        <v>97704.189972009</v>
      </c>
      <c r="AO934" s="18">
        <f ca="1">C934/'Ejercicio 3 - TIR'!$D$7</f>
        <v>14220.5525955562</v>
      </c>
      <c r="AP934" s="18">
        <f ca="1" t="shared" si="6683"/>
        <v>29760.5858713744</v>
      </c>
      <c r="AQ934" s="18">
        <f ca="1" t="shared" si="6684"/>
        <v>31066.022048151</v>
      </c>
      <c r="AR934" s="18">
        <f ca="1" t="shared" si="6685"/>
        <v>54318.2579444294</v>
      </c>
      <c r="AS934" s="18">
        <f ca="1" t="shared" si="6686"/>
        <v>59484.49635307</v>
      </c>
      <c r="AT934" s="18">
        <f ca="1" t="shared" si="6687"/>
        <v>83483.6373764529</v>
      </c>
      <c r="AU934" s="18">
        <f ca="1">AP934*'Ejercicio 3 - TIR'!$D$5</f>
        <v>14880.2929356872</v>
      </c>
      <c r="AV934" s="18">
        <f ca="1">AQ934*'Ejercicio 3 - TIR'!$D$5</f>
        <v>15533.0110240755</v>
      </c>
      <c r="AW934" s="18">
        <f ca="1">AR934*'Ejercicio 3 - TIR'!$D$5</f>
        <v>27159.1289722147</v>
      </c>
      <c r="AX934" s="18">
        <f ca="1">AS934*'Ejercicio 3 - TIR'!$D$5</f>
        <v>29742.248176535</v>
      </c>
      <c r="AY934" s="18">
        <f ca="1">AT934*'Ejercicio 3 - TIR'!$D$5</f>
        <v>41741.8186882264</v>
      </c>
      <c r="AZ934" s="18">
        <f ca="1" t="shared" ref="AZ934:BD934" si="6948">AJ934-AU934-AE934</f>
        <v>24275.257579524</v>
      </c>
      <c r="BA934" s="18">
        <f ca="1" t="shared" si="6948"/>
        <v>24215.5671966484</v>
      </c>
      <c r="BB934" s="18">
        <f ca="1" t="shared" si="6948"/>
        <v>34772.462234379</v>
      </c>
      <c r="BC934" s="18">
        <f ca="1" t="shared" si="6948"/>
        <v>35834.4819736945</v>
      </c>
      <c r="BD934" s="18">
        <f ca="1" t="shared" si="6948"/>
        <v>45674.746550321</v>
      </c>
      <c r="BE934" s="18">
        <f ca="1" t="shared" ref="BE934:BI934" si="6949">AZ934/Z934</f>
        <v>21065.1649073336</v>
      </c>
      <c r="BF934" s="18">
        <f ca="1" t="shared" si="6949"/>
        <v>18310.2058593258</v>
      </c>
      <c r="BG934" s="18">
        <f ca="1" t="shared" si="6949"/>
        <v>22037.7865467652</v>
      </c>
      <c r="BH934" s="18">
        <f ca="1" t="shared" si="6949"/>
        <v>18460.8483230872</v>
      </c>
      <c r="BI934" s="18">
        <f ca="1" t="shared" si="6949"/>
        <v>18591.4081040422</v>
      </c>
      <c r="BJ934" s="18">
        <f ca="1" t="shared" si="6690"/>
        <v>77796.7385333634</v>
      </c>
      <c r="BK934" s="18">
        <f ca="1" t="shared" si="6691"/>
        <v>34936.5756468073</v>
      </c>
      <c r="BL934" s="18">
        <f ca="1" t="shared" si="6692"/>
        <v>112733.314180171</v>
      </c>
      <c r="BM934" s="18">
        <f ca="1">BK934*'Ejercicio 3 - TIR'!$D$5</f>
        <v>17468.2878234036</v>
      </c>
      <c r="BN934" s="18">
        <f ca="1" t="shared" si="6693"/>
        <v>95265.0263567671</v>
      </c>
      <c r="BO934" s="18">
        <f ca="1" t="shared" si="6694"/>
        <v>38776.5913728655</v>
      </c>
      <c r="BP934" s="18">
        <f ca="1" t="shared" si="6695"/>
        <v>-102769.078052868</v>
      </c>
      <c r="BQ934" s="18">
        <f ca="1" t="shared" ref="BQ934:BT934" si="6950">BE934</f>
        <v>21065.1649073336</v>
      </c>
      <c r="BR934" s="18">
        <f ca="1" t="shared" si="6950"/>
        <v>18310.2058593258</v>
      </c>
      <c r="BS934" s="18">
        <f ca="1" t="shared" si="6950"/>
        <v>22037.7865467652</v>
      </c>
      <c r="BT934" s="18">
        <f ca="1" t="shared" si="6950"/>
        <v>18460.8483230872</v>
      </c>
      <c r="BU934" s="18">
        <f ca="1" t="shared" si="6697"/>
        <v>57367.9994769078</v>
      </c>
      <c r="BV934" s="20">
        <f ca="1" t="shared" si="6698"/>
        <v>8.79216853721847</v>
      </c>
    </row>
    <row r="935" ht="15" customHeight="1" spans="1:74">
      <c r="A935" s="16">
        <v>934</v>
      </c>
      <c r="B935" s="17">
        <f ca="1" t="shared" ref="B935:F935" si="6951">RAND()</f>
        <v>0.132484888709593</v>
      </c>
      <c r="C935" s="18">
        <f ca="1">IF(B935&lt;=('Ejercicio 3 - TIR'!$D$13-'Ejercicio 3 - TIR'!$C$13)/('Ejercicio 3 - TIR'!$E$13-'Ejercicio 3 - TIR'!$C$13),'Ejercicio 3 - TIR'!$C$13+SQRT(('Ejercicio 3 - TIR'!$E$13-'Ejercicio 3 - TIR'!$C$13)*('Ejercicio 3 - TIR'!$D$13-'Ejercicio 3 - TIR'!$C$13)*B935),'Ejercicio 3 - TIR'!$E$13-SQRT(('Ejercicio 3 - TIR'!$E$13-'Ejercicio 3 - TIR'!$C$13)*('Ejercicio 3 - TIR'!$E$13-'Ejercicio 3 - TIR'!$D$13)*(1-B935)))</f>
        <v>67279.694738369</v>
      </c>
      <c r="D935" s="17">
        <f ca="1" t="shared" si="6951"/>
        <v>0.961672955352321</v>
      </c>
      <c r="E935" s="18">
        <f ca="1">IF(D935&lt;=('Ejercicio 3 - TIR'!$D$14-'Ejercicio 3 - TIR'!$C$14)/('Ejercicio 3 - TIR'!$E$14-'Ejercicio 3 - TIR'!$C$14),'Ejercicio 3 - TIR'!$C$14+SQRT(('Ejercicio 3 - TIR'!$E$14-'Ejercicio 3 - TIR'!$C$14)*('Ejercicio 3 - TIR'!$D$14-'Ejercicio 3 - TIR'!$C$14)*D935),'Ejercicio 3 - TIR'!$E$14-SQRT(('Ejercicio 3 - TIR'!$E$14-'Ejercicio 3 - TIR'!$C$14)*('Ejercicio 3 - TIR'!$E$14-'Ejercicio 3 - TIR'!$D$14)*(1-D935)))</f>
        <v>37602.2809386519</v>
      </c>
      <c r="F935" s="17">
        <f ca="1" t="shared" si="6951"/>
        <v>0.588637983985754</v>
      </c>
      <c r="G935" s="18">
        <f ca="1">IF(F935&lt;=('Ejercicio 3 - TIR'!$D$18-'Ejercicio 3 - TIR'!$C$18)/('Ejercicio 3 - TIR'!$E$18-'Ejercicio 3 - TIR'!$C$18),'Ejercicio 3 - TIR'!$C$18+SQRT(('Ejercicio 3 - TIR'!$E$18-'Ejercicio 3 - TIR'!$C$18)*('Ejercicio 3 - TIR'!$D$18-'Ejercicio 3 - TIR'!$C$18)*F935),'Ejercicio 3 - TIR'!$E$18-SQRT(('Ejercicio 3 - TIR'!$E$18-'Ejercicio 3 - TIR'!$C$18)*('Ejercicio 3 - TIR'!$E$18-'Ejercicio 3 - TIR'!$D$18)*(1-F935)))</f>
        <v>39396.5790369614</v>
      </c>
      <c r="H935" s="17">
        <f ca="1" t="shared" ref="H935:L935" si="6952">RAND()</f>
        <v>0.511727344508692</v>
      </c>
      <c r="I935" s="18">
        <f ca="1">IF(H935&lt;=('Ejercicio 3 - TIR'!$D$18-'Ejercicio 3 - TIR'!$C$18)/('Ejercicio 3 - TIR'!$E$18-'Ejercicio 3 - TIR'!$C$18),'Ejercicio 3 - TIR'!$C$18+SQRT(('Ejercicio 3 - TIR'!$E$18-'Ejercicio 3 - TIR'!$C$18)*('Ejercicio 3 - TIR'!$D$18-'Ejercicio 3 - TIR'!$C$18)*H935),'Ejercicio 3 - TIR'!$E$18-SQRT(('Ejercicio 3 - TIR'!$E$18-'Ejercicio 3 - TIR'!$C$18)*('Ejercicio 3 - TIR'!$E$18-'Ejercicio 3 - TIR'!$D$18)*(1-H935)))</f>
        <v>38761.2271786722</v>
      </c>
      <c r="J935" s="17">
        <f ca="1" t="shared" si="6952"/>
        <v>0.0650938356550681</v>
      </c>
      <c r="K935" s="18">
        <f ca="1">IF(J935&lt;=('Ejercicio 3 - TIR'!$D$18-'Ejercicio 3 - TIR'!$C$18)/('Ejercicio 3 - TIR'!$E$18-'Ejercicio 3 - TIR'!$C$18),'Ejercicio 3 - TIR'!$C$18+SQRT(('Ejercicio 3 - TIR'!$E$18-'Ejercicio 3 - TIR'!$C$18)*('Ejercicio 3 - TIR'!$D$18-'Ejercicio 3 - TIR'!$C$18)*J935),'Ejercicio 3 - TIR'!$E$18-SQRT(('Ejercicio 3 - TIR'!$E$18-'Ejercicio 3 - TIR'!$C$18)*('Ejercicio 3 - TIR'!$E$18-'Ejercicio 3 - TIR'!$D$18)*(1-J935)))</f>
        <v>33124.7520458846</v>
      </c>
      <c r="L935" s="17">
        <f ca="1" t="shared" si="6952"/>
        <v>0.644034333320863</v>
      </c>
      <c r="M935" s="18">
        <f ca="1">IF(L935&lt;=('Ejercicio 3 - TIR'!$D$18-'Ejercicio 3 - TIR'!$C$18)/('Ejercicio 3 - TIR'!$E$18-'Ejercicio 3 - TIR'!$C$18),'Ejercicio 3 - TIR'!$C$18+SQRT(('Ejercicio 3 - TIR'!$E$18-'Ejercicio 3 - TIR'!$C$18)*('Ejercicio 3 - TIR'!$D$18-'Ejercicio 3 - TIR'!$C$18)*L935),'Ejercicio 3 - TIR'!$E$18-SQRT(('Ejercicio 3 - TIR'!$E$18-'Ejercicio 3 - TIR'!$C$18)*('Ejercicio 3 - TIR'!$E$18-'Ejercicio 3 - TIR'!$D$18)*(1-L935)))</f>
        <v>39828.7918890436</v>
      </c>
      <c r="N935" s="17">
        <f ca="1" t="shared" ref="N935:R935" si="6953">RAND()</f>
        <v>0.468693983054074</v>
      </c>
      <c r="O935" s="18">
        <f ca="1">IF(N935&lt;=('Ejercicio 3 - TIR'!$D$18-'Ejercicio 3 - TIR'!$C$18)/('Ejercicio 3 - TIR'!$E$18-'Ejercicio 3 - TIR'!$C$18),'Ejercicio 3 - TIR'!$C$18+SQRT(('Ejercicio 3 - TIR'!$E$18-'Ejercicio 3 - TIR'!$C$18)*('Ejercicio 3 - TIR'!$D$18-'Ejercicio 3 - TIR'!$C$18)*N935),'Ejercicio 3 - TIR'!$E$18-SQRT(('Ejercicio 3 - TIR'!$E$18-'Ejercicio 3 - TIR'!$C$18)*('Ejercicio 3 - TIR'!$E$18-'Ejercicio 3 - TIR'!$D$18)*(1-N935)))</f>
        <v>38384.7538698587</v>
      </c>
      <c r="P935" s="17">
        <f ca="1" t="shared" si="6953"/>
        <v>0.381254730898725</v>
      </c>
      <c r="Q935" s="19">
        <f ca="1">IF(P935&lt;=('Ejercicio 3 - TIR'!$D$22-'Ejercicio 3 - TIR'!$C$22)/('Ejercicio 3 - TIR'!$E$22-'Ejercicio 3 - TIR'!$C$22),'Ejercicio 3 - TIR'!$C$22+SQRT(('Ejercicio 3 - TIR'!$E$22-'Ejercicio 3 - TIR'!$C$22)*('Ejercicio 3 - TIR'!$D$22-'Ejercicio 3 - TIR'!$C$22)*P935),'Ejercicio 3 - TIR'!$E$22-SQRT(('Ejercicio 3 - TIR'!$E$22-'Ejercicio 3 - TIR'!$C$22)*('Ejercicio 3 - TIR'!$E$22-'Ejercicio 3 - TIR'!$D$22)*(1-P935)))</f>
        <v>0.146196536328639</v>
      </c>
      <c r="R935" s="17">
        <f ca="1" t="shared" si="6953"/>
        <v>0.692109646027414</v>
      </c>
      <c r="S935" s="19">
        <f ca="1">IF(R935&lt;=('Ejercicio 3 - TIR'!$D$23-'Ejercicio 3 - TIR'!$C$23)/('Ejercicio 3 - TIR'!$E$23-'Ejercicio 3 - TIR'!$C$23),'Ejercicio 3 - TIR'!$C$23+SQRT(('Ejercicio 3 - TIR'!$E$23-'Ejercicio 3 - TIR'!$C$23)*('Ejercicio 3 - TIR'!$D$23-'Ejercicio 3 - TIR'!$C$23)*R935),'Ejercicio 3 - TIR'!$E$23-SQRT(('Ejercicio 3 - TIR'!$E$23-'Ejercicio 3 - TIR'!$C$23)*('Ejercicio 3 - TIR'!$E$23-'Ejercicio 3 - TIR'!$D$23)*(1-R935)))</f>
        <v>0.15645849118789</v>
      </c>
      <c r="T935" s="17">
        <f ca="1" t="shared" ref="T935:X935" si="6954">RAND()</f>
        <v>0.292110138697145</v>
      </c>
      <c r="U935" s="19">
        <f ca="1">IF(T935&lt;=('Ejercicio 3 - TIR'!$D$24-'Ejercicio 3 - TIR'!$C$24)/('Ejercicio 3 - TIR'!$E$24-'Ejercicio 3 - TIR'!$C$24),'Ejercicio 3 - TIR'!$C$24+SQRT(('Ejercicio 3 - TIR'!$E$24-'Ejercicio 3 - TIR'!$C$24)*('Ejercicio 3 - TIR'!$D$24-'Ejercicio 3 - TIR'!$C$24)*T935),'Ejercicio 3 - TIR'!$E$24-SQRT(('Ejercicio 3 - TIR'!$E$24-'Ejercicio 3 - TIR'!$C$24)*('Ejercicio 3 - TIR'!$E$24-'Ejercicio 3 - TIR'!$D$24)*(1-T935)))</f>
        <v>0.174767545119854</v>
      </c>
      <c r="V935" s="17">
        <f ca="1" t="shared" si="6954"/>
        <v>0.241035920312384</v>
      </c>
      <c r="W935" s="19">
        <f ca="1">IF(V935&lt;=('Ejercicio 3 - TIR'!$D$25-'Ejercicio 3 - TIR'!$C$25)/('Ejercicio 3 - TIR'!$E$25-'Ejercicio 3 - TIR'!$C$25),'Ejercicio 3 - TIR'!$C$25+SQRT(('Ejercicio 3 - TIR'!$E$25-'Ejercicio 3 - TIR'!$C$25)*('Ejercicio 3 - TIR'!$D$25-'Ejercicio 3 - TIR'!$C$25)*V935),'Ejercicio 3 - TIR'!$E$25-SQRT(('Ejercicio 3 - TIR'!$E$25-'Ejercicio 3 - TIR'!$C$25)*('Ejercicio 3 - TIR'!$E$25-'Ejercicio 3 - TIR'!$D$25)*(1-V935)))</f>
        <v>0.198369820043684</v>
      </c>
      <c r="X935" s="17">
        <f ca="1" t="shared" si="6954"/>
        <v>0.958203791544966</v>
      </c>
      <c r="Y935" s="19">
        <f ca="1">IF(X935&lt;=('Ejercicio 3 - TIR'!$D$26-'Ejercicio 3 - TIR'!$C$26)/('Ejercicio 3 - TIR'!$E$26-'Ejercicio 3 - TIR'!$C$26),'Ejercicio 3 - TIR'!$C$26+SQRT(('Ejercicio 3 - TIR'!$E$26-'Ejercicio 3 - TIR'!$C$26)*('Ejercicio 3 - TIR'!$D$26-'Ejercicio 3 - TIR'!$C$26)*X935),'Ejercicio 3 - TIR'!$E$26-SQRT(('Ejercicio 3 - TIR'!$E$26-'Ejercicio 3 - TIR'!$C$26)*('Ejercicio 3 - TIR'!$E$26-'Ejercicio 3 - TIR'!$D$26)*(1-X935)))</f>
        <v>0.264976700573536</v>
      </c>
      <c r="Z935" s="17">
        <f ca="1" t="shared" si="6668"/>
        <v>1.14619653632864</v>
      </c>
      <c r="AA935" s="17">
        <f ca="1" t="shared" si="6669"/>
        <v>1.3255287170074</v>
      </c>
      <c r="AB935" s="17">
        <f ca="1" t="shared" si="6670"/>
        <v>1.55718811686466</v>
      </c>
      <c r="AC935" s="17">
        <f ca="1" t="shared" si="6671"/>
        <v>1.86608724338126</v>
      </c>
      <c r="AD935" s="17">
        <f ca="1" t="shared" si="6672"/>
        <v>2.36055688411479</v>
      </c>
      <c r="AE935" s="16">
        <f ca="1" t="shared" si="6673"/>
        <v>5497.32323128732</v>
      </c>
      <c r="AF935" s="16">
        <f ca="1" t="shared" si="6674"/>
        <v>6357.42612962667</v>
      </c>
      <c r="AG935" s="16">
        <f ca="1" t="shared" si="6675"/>
        <v>7468.49788758234</v>
      </c>
      <c r="AH935" s="16">
        <f ca="1" t="shared" si="6676"/>
        <v>8950.02246953868</v>
      </c>
      <c r="AI935" s="16">
        <f ca="1" t="shared" si="6677"/>
        <v>11321.5698935761</v>
      </c>
      <c r="AJ935" s="18">
        <f ca="1" t="shared" si="6678"/>
        <v>45156.2224353627</v>
      </c>
      <c r="AK935" s="18">
        <f ca="1" t="shared" si="6679"/>
        <v>51379.1197317778</v>
      </c>
      <c r="AL935" s="18">
        <f ca="1" t="shared" si="6680"/>
        <v>51581.4702599398</v>
      </c>
      <c r="AM935" s="18">
        <f ca="1" t="shared" si="6681"/>
        <v>74324.0004634314</v>
      </c>
      <c r="AN935" s="18">
        <f ca="1" t="shared" si="6682"/>
        <v>90609.3949925471</v>
      </c>
      <c r="AO935" s="18">
        <f ca="1">C935/'Ejercicio 3 - TIR'!$D$7</f>
        <v>13455.9389476738</v>
      </c>
      <c r="AP935" s="18">
        <f ca="1" t="shared" si="6683"/>
        <v>31700.2834876889</v>
      </c>
      <c r="AQ935" s="18">
        <f ca="1" t="shared" si="6684"/>
        <v>37923.180784104</v>
      </c>
      <c r="AR935" s="18">
        <f ca="1" t="shared" si="6685"/>
        <v>38125.531312266</v>
      </c>
      <c r="AS935" s="18">
        <f ca="1" t="shared" si="6686"/>
        <v>60868.0615157576</v>
      </c>
      <c r="AT935" s="18">
        <f ca="1" t="shared" si="6687"/>
        <v>77153.4560448733</v>
      </c>
      <c r="AU935" s="18">
        <f ca="1">AP935*'Ejercicio 3 - TIR'!$D$5</f>
        <v>15850.1417438444</v>
      </c>
      <c r="AV935" s="18">
        <f ca="1">AQ935*'Ejercicio 3 - TIR'!$D$5</f>
        <v>18961.590392052</v>
      </c>
      <c r="AW935" s="18">
        <f ca="1">AR935*'Ejercicio 3 - TIR'!$D$5</f>
        <v>19062.765656133</v>
      </c>
      <c r="AX935" s="18">
        <f ca="1">AS935*'Ejercicio 3 - TIR'!$D$5</f>
        <v>30434.0307578788</v>
      </c>
      <c r="AY935" s="18">
        <f ca="1">AT935*'Ejercicio 3 - TIR'!$D$5</f>
        <v>38576.7280224366</v>
      </c>
      <c r="AZ935" s="18">
        <f ca="1" t="shared" ref="AZ935:BD935" si="6955">AJ935-AU935-AE935</f>
        <v>23808.7574602309</v>
      </c>
      <c r="BA935" s="18">
        <f ca="1" t="shared" si="6955"/>
        <v>26060.1032100991</v>
      </c>
      <c r="BB935" s="18">
        <f ca="1" t="shared" si="6955"/>
        <v>25050.2067162245</v>
      </c>
      <c r="BC935" s="18">
        <f ca="1" t="shared" si="6955"/>
        <v>34939.9472360139</v>
      </c>
      <c r="BD935" s="18">
        <f ca="1" t="shared" si="6955"/>
        <v>40711.0970765344</v>
      </c>
      <c r="BE935" s="18">
        <f ca="1" t="shared" ref="BE935:BI935" si="6956">AZ935/Z935</f>
        <v>20771.9677259646</v>
      </c>
      <c r="BF935" s="18">
        <f ca="1" t="shared" si="6956"/>
        <v>19660.1573966153</v>
      </c>
      <c r="BG935" s="18">
        <f ca="1" t="shared" si="6956"/>
        <v>16086.8211392867</v>
      </c>
      <c r="BH935" s="18">
        <f ca="1" t="shared" si="6956"/>
        <v>18723.6407943631</v>
      </c>
      <c r="BI935" s="18">
        <f ca="1" t="shared" si="6956"/>
        <v>17246.3952682085</v>
      </c>
      <c r="BJ935" s="18">
        <f ca="1" t="shared" si="6690"/>
        <v>88762.3231281534</v>
      </c>
      <c r="BK935" s="18">
        <f ca="1" t="shared" si="6691"/>
        <v>31763.5093151598</v>
      </c>
      <c r="BL935" s="18">
        <f ca="1" t="shared" si="6692"/>
        <v>120525.832443313</v>
      </c>
      <c r="BM935" s="18">
        <f ca="1">BK935*'Ejercicio 3 - TIR'!$D$5</f>
        <v>15881.7546575799</v>
      </c>
      <c r="BN935" s="18">
        <f ca="1" t="shared" si="6693"/>
        <v>104644.077785733</v>
      </c>
      <c r="BO935" s="18">
        <f ca="1" t="shared" si="6694"/>
        <v>44330.2504124888</v>
      </c>
      <c r="BP935" s="18">
        <f ca="1" t="shared" si="6695"/>
        <v>-104881.975677021</v>
      </c>
      <c r="BQ935" s="18">
        <f ca="1" t="shared" ref="BQ935:BT935" si="6957">BE935</f>
        <v>20771.9677259646</v>
      </c>
      <c r="BR935" s="18">
        <f ca="1" t="shared" si="6957"/>
        <v>19660.1573966153</v>
      </c>
      <c r="BS935" s="18">
        <f ca="1" t="shared" si="6957"/>
        <v>16086.8211392867</v>
      </c>
      <c r="BT935" s="18">
        <f ca="1" t="shared" si="6957"/>
        <v>18723.6407943631</v>
      </c>
      <c r="BU935" s="18">
        <f ca="1" t="shared" si="6697"/>
        <v>61576.6456806973</v>
      </c>
      <c r="BV935" s="20">
        <f ca="1" t="shared" si="6698"/>
        <v>7.89327000088065</v>
      </c>
    </row>
    <row r="936" ht="15" customHeight="1" spans="1:74">
      <c r="A936" s="16">
        <v>935</v>
      </c>
      <c r="B936" s="17">
        <f ca="1" t="shared" ref="B936:F936" si="6958">RAND()</f>
        <v>0.0438665646383818</v>
      </c>
      <c r="C936" s="18">
        <f ca="1">IF(B936&lt;=('Ejercicio 3 - TIR'!$D$13-'Ejercicio 3 - TIR'!$C$13)/('Ejercicio 3 - TIR'!$E$13-'Ejercicio 3 - TIR'!$C$13),'Ejercicio 3 - TIR'!$C$13+SQRT(('Ejercicio 3 - TIR'!$E$13-'Ejercicio 3 - TIR'!$C$13)*('Ejercicio 3 - TIR'!$D$13-'Ejercicio 3 - TIR'!$C$13)*B936),'Ejercicio 3 - TIR'!$E$13-SQRT(('Ejercicio 3 - TIR'!$E$13-'Ejercicio 3 - TIR'!$C$13)*('Ejercicio 3 - TIR'!$E$13-'Ejercicio 3 - TIR'!$D$13)*(1-B936)))</f>
        <v>64188.8692812444</v>
      </c>
      <c r="D936" s="17">
        <f ca="1" t="shared" si="6958"/>
        <v>0.649859576695915</v>
      </c>
      <c r="E936" s="18">
        <f ca="1">IF(D936&lt;=('Ejercicio 3 - TIR'!$D$14-'Ejercicio 3 - TIR'!$C$14)/('Ejercicio 3 - TIR'!$E$14-'Ejercicio 3 - TIR'!$C$14),'Ejercicio 3 - TIR'!$C$14+SQRT(('Ejercicio 3 - TIR'!$E$14-'Ejercicio 3 - TIR'!$C$14)*('Ejercicio 3 - TIR'!$D$14-'Ejercicio 3 - TIR'!$C$14)*D936),'Ejercicio 3 - TIR'!$E$14-SQRT(('Ejercicio 3 - TIR'!$E$14-'Ejercicio 3 - TIR'!$C$14)*('Ejercicio 3 - TIR'!$E$14-'Ejercicio 3 - TIR'!$D$14)*(1-D936)))</f>
        <v>32752.8582533793</v>
      </c>
      <c r="F936" s="17">
        <f ca="1" t="shared" si="6958"/>
        <v>0.58290718458476</v>
      </c>
      <c r="G936" s="18">
        <f ca="1">IF(F936&lt;=('Ejercicio 3 - TIR'!$D$18-'Ejercicio 3 - TIR'!$C$18)/('Ejercicio 3 - TIR'!$E$18-'Ejercicio 3 - TIR'!$C$18),'Ejercicio 3 - TIR'!$C$18+SQRT(('Ejercicio 3 - TIR'!$E$18-'Ejercicio 3 - TIR'!$C$18)*('Ejercicio 3 - TIR'!$D$18-'Ejercicio 3 - TIR'!$C$18)*F936),'Ejercicio 3 - TIR'!$E$18-SQRT(('Ejercicio 3 - TIR'!$E$18-'Ejercicio 3 - TIR'!$C$18)*('Ejercicio 3 - TIR'!$E$18-'Ejercicio 3 - TIR'!$D$18)*(1-F936)))</f>
        <v>39350.726051367</v>
      </c>
      <c r="H936" s="17">
        <f ca="1" t="shared" ref="H936:L936" si="6959">RAND()</f>
        <v>0.147902248688046</v>
      </c>
      <c r="I936" s="18">
        <f ca="1">IF(H936&lt;=('Ejercicio 3 - TIR'!$D$18-'Ejercicio 3 - TIR'!$C$18)/('Ejercicio 3 - TIR'!$E$18-'Ejercicio 3 - TIR'!$C$18),'Ejercicio 3 - TIR'!$C$18+SQRT(('Ejercicio 3 - TIR'!$E$18-'Ejercicio 3 - TIR'!$C$18)*('Ejercicio 3 - TIR'!$D$18-'Ejercicio 3 - TIR'!$C$18)*H936),'Ejercicio 3 - TIR'!$E$18-SQRT(('Ejercicio 3 - TIR'!$E$18-'Ejercicio 3 - TIR'!$C$18)*('Ejercicio 3 - TIR'!$E$18-'Ejercicio 3 - TIR'!$D$18)*(1-H936)))</f>
        <v>34710.1313467043</v>
      </c>
      <c r="J936" s="17">
        <f ca="1" t="shared" si="6959"/>
        <v>0.248136232549186</v>
      </c>
      <c r="K936" s="18">
        <f ca="1">IF(J936&lt;=('Ejercicio 3 - TIR'!$D$18-'Ejercicio 3 - TIR'!$C$18)/('Ejercicio 3 - TIR'!$E$18-'Ejercicio 3 - TIR'!$C$18),'Ejercicio 3 - TIR'!$C$18+SQRT(('Ejercicio 3 - TIR'!$E$18-'Ejercicio 3 - TIR'!$C$18)*('Ejercicio 3 - TIR'!$D$18-'Ejercicio 3 - TIR'!$C$18)*J936),'Ejercicio 3 - TIR'!$E$18-SQRT(('Ejercicio 3 - TIR'!$E$18-'Ejercicio 3 - TIR'!$C$18)*('Ejercicio 3 - TIR'!$E$18-'Ejercicio 3 - TIR'!$D$18)*(1-J936)))</f>
        <v>36100.8552582714</v>
      </c>
      <c r="L936" s="17">
        <f ca="1" t="shared" si="6959"/>
        <v>0.651909339857954</v>
      </c>
      <c r="M936" s="18">
        <f ca="1">IF(L936&lt;=('Ejercicio 3 - TIR'!$D$18-'Ejercicio 3 - TIR'!$C$18)/('Ejercicio 3 - TIR'!$E$18-'Ejercicio 3 - TIR'!$C$18),'Ejercicio 3 - TIR'!$C$18+SQRT(('Ejercicio 3 - TIR'!$E$18-'Ejercicio 3 - TIR'!$C$18)*('Ejercicio 3 - TIR'!$D$18-'Ejercicio 3 - TIR'!$C$18)*L936),'Ejercicio 3 - TIR'!$E$18-SQRT(('Ejercicio 3 - TIR'!$E$18-'Ejercicio 3 - TIR'!$C$18)*('Ejercicio 3 - TIR'!$E$18-'Ejercicio 3 - TIR'!$D$18)*(1-L936)))</f>
        <v>39888.700671913</v>
      </c>
      <c r="N936" s="17">
        <f ca="1" t="shared" ref="N936:R936" si="6960">RAND()</f>
        <v>0.201937099468923</v>
      </c>
      <c r="O936" s="18">
        <f ca="1">IF(N936&lt;=('Ejercicio 3 - TIR'!$D$18-'Ejercicio 3 - TIR'!$C$18)/('Ejercicio 3 - TIR'!$E$18-'Ejercicio 3 - TIR'!$C$18),'Ejercicio 3 - TIR'!$C$18+SQRT(('Ejercicio 3 - TIR'!$E$18-'Ejercicio 3 - TIR'!$C$18)*('Ejercicio 3 - TIR'!$D$18-'Ejercicio 3 - TIR'!$C$18)*N936),'Ejercicio 3 - TIR'!$E$18-SQRT(('Ejercicio 3 - TIR'!$E$18-'Ejercicio 3 - TIR'!$C$18)*('Ejercicio 3 - TIR'!$E$18-'Ejercicio 3 - TIR'!$D$18)*(1-N936)))</f>
        <v>35503.6864845609</v>
      </c>
      <c r="P936" s="17">
        <f ca="1" t="shared" si="6960"/>
        <v>0.43873398897017</v>
      </c>
      <c r="Q936" s="19">
        <f ca="1">IF(P936&lt;=('Ejercicio 3 - TIR'!$D$22-'Ejercicio 3 - TIR'!$C$22)/('Ejercicio 3 - TIR'!$E$22-'Ejercicio 3 - TIR'!$C$22),'Ejercicio 3 - TIR'!$C$22+SQRT(('Ejercicio 3 - TIR'!$E$22-'Ejercicio 3 - TIR'!$C$22)*('Ejercicio 3 - TIR'!$D$22-'Ejercicio 3 - TIR'!$C$22)*P936),'Ejercicio 3 - TIR'!$E$22-SQRT(('Ejercicio 3 - TIR'!$E$22-'Ejercicio 3 - TIR'!$C$22)*('Ejercicio 3 - TIR'!$E$22-'Ejercicio 3 - TIR'!$D$22)*(1-P936)))</f>
        <v>0.148101978224785</v>
      </c>
      <c r="R936" s="17">
        <f ca="1" t="shared" si="6960"/>
        <v>0.813747976096576</v>
      </c>
      <c r="S936" s="19">
        <f ca="1">IF(R936&lt;=('Ejercicio 3 - TIR'!$D$23-'Ejercicio 3 - TIR'!$C$23)/('Ejercicio 3 - TIR'!$E$23-'Ejercicio 3 - TIR'!$C$23),'Ejercicio 3 - TIR'!$C$23+SQRT(('Ejercicio 3 - TIR'!$E$23-'Ejercicio 3 - TIR'!$C$23)*('Ejercicio 3 - TIR'!$D$23-'Ejercicio 3 - TIR'!$C$23)*R936),'Ejercicio 3 - TIR'!$E$23-SQRT(('Ejercicio 3 - TIR'!$E$23-'Ejercicio 3 - TIR'!$C$23)*('Ejercicio 3 - TIR'!$E$23-'Ejercicio 3 - TIR'!$D$23)*(1-R936)))</f>
        <v>0.161690067093892</v>
      </c>
      <c r="T936" s="17">
        <f ca="1" t="shared" ref="T936:X936" si="6961">RAND()</f>
        <v>0.618548190277459</v>
      </c>
      <c r="U936" s="19">
        <f ca="1">IF(T936&lt;=('Ejercicio 3 - TIR'!$D$24-'Ejercicio 3 - TIR'!$C$24)/('Ejercicio 3 - TIR'!$E$24-'Ejercicio 3 - TIR'!$C$24),'Ejercicio 3 - TIR'!$C$24+SQRT(('Ejercicio 3 - TIR'!$E$24-'Ejercicio 3 - TIR'!$C$24)*('Ejercicio 3 - TIR'!$D$24-'Ejercicio 3 - TIR'!$C$24)*T936),'Ejercicio 3 - TIR'!$E$24-SQRT(('Ejercicio 3 - TIR'!$E$24-'Ejercicio 3 - TIR'!$C$24)*('Ejercicio 3 - TIR'!$E$24-'Ejercicio 3 - TIR'!$D$24)*(1-T936)))</f>
        <v>0.187318735226079</v>
      </c>
      <c r="V936" s="17">
        <f ca="1" t="shared" si="6961"/>
        <v>0.360127050248054</v>
      </c>
      <c r="W936" s="19">
        <f ca="1">IF(V936&lt;=('Ejercicio 3 - TIR'!$D$25-'Ejercicio 3 - TIR'!$C$25)/('Ejercicio 3 - TIR'!$E$25-'Ejercicio 3 - TIR'!$C$25),'Ejercicio 3 - TIR'!$C$25+SQRT(('Ejercicio 3 - TIR'!$E$25-'Ejercicio 3 - TIR'!$C$25)*('Ejercicio 3 - TIR'!$D$25-'Ejercicio 3 - TIR'!$C$25)*V936),'Ejercicio 3 - TIR'!$E$25-SQRT(('Ejercicio 3 - TIR'!$E$25-'Ejercicio 3 - TIR'!$C$25)*('Ejercicio 3 - TIR'!$E$25-'Ejercicio 3 - TIR'!$D$25)*(1-V936)))</f>
        <v>0.202676059714645</v>
      </c>
      <c r="X936" s="17">
        <f ca="1" t="shared" si="6961"/>
        <v>0.709062418998782</v>
      </c>
      <c r="Y936" s="19">
        <f ca="1">IF(X936&lt;=('Ejercicio 3 - TIR'!$D$26-'Ejercicio 3 - TIR'!$C$26)/('Ejercicio 3 - TIR'!$E$26-'Ejercicio 3 - TIR'!$C$26),'Ejercicio 3 - TIR'!$C$26+SQRT(('Ejercicio 3 - TIR'!$E$26-'Ejercicio 3 - TIR'!$C$26)*('Ejercicio 3 - TIR'!$D$26-'Ejercicio 3 - TIR'!$C$26)*X936),'Ejercicio 3 - TIR'!$E$26-SQRT(('Ejercicio 3 - TIR'!$E$26-'Ejercicio 3 - TIR'!$C$26)*('Ejercicio 3 - TIR'!$E$26-'Ejercicio 3 - TIR'!$D$26)*(1-X936)))</f>
        <v>0.240363363697123</v>
      </c>
      <c r="Z936" s="17">
        <f ca="1" t="shared" si="6668"/>
        <v>1.14810197822479</v>
      </c>
      <c r="AA936" s="17">
        <f ca="1" t="shared" si="6669"/>
        <v>1.33373866411458</v>
      </c>
      <c r="AB936" s="17">
        <f ca="1" t="shared" si="6670"/>
        <v>1.58357290379865</v>
      </c>
      <c r="AC936" s="17">
        <f ca="1" t="shared" si="6671"/>
        <v>1.90452522021143</v>
      </c>
      <c r="AD936" s="17">
        <f ca="1" t="shared" si="6672"/>
        <v>2.36230330838746</v>
      </c>
      <c r="AE936" s="16">
        <f ca="1" t="shared" si="6673"/>
        <v>4850.76309984146</v>
      </c>
      <c r="AF936" s="16">
        <f ca="1" t="shared" si="6674"/>
        <v>5635.0833109114</v>
      </c>
      <c r="AG936" s="16">
        <f ca="1" t="shared" si="6675"/>
        <v>6690.63998960491</v>
      </c>
      <c r="AH936" s="16">
        <f ca="1" t="shared" si="6676"/>
        <v>8046.67253966727</v>
      </c>
      <c r="AI936" s="16">
        <f ca="1" t="shared" si="6677"/>
        <v>9980.79781787096</v>
      </c>
      <c r="AJ936" s="18">
        <f ca="1" t="shared" si="6678"/>
        <v>45178.6464241561</v>
      </c>
      <c r="AK936" s="18">
        <f ca="1" t="shared" si="6679"/>
        <v>46294.2442135951</v>
      </c>
      <c r="AL936" s="18">
        <f ca="1" t="shared" si="6680"/>
        <v>57168.3361909554</v>
      </c>
      <c r="AM936" s="18">
        <f ca="1" t="shared" si="6681"/>
        <v>75969.0364311231</v>
      </c>
      <c r="AN936" s="18">
        <f ca="1" t="shared" si="6682"/>
        <v>83870.4760424293</v>
      </c>
      <c r="AO936" s="18">
        <f ca="1">C936/'Ejercicio 3 - TIR'!$D$7</f>
        <v>12837.7738562489</v>
      </c>
      <c r="AP936" s="18">
        <f ca="1" t="shared" si="6683"/>
        <v>32340.8725679072</v>
      </c>
      <c r="AQ936" s="18">
        <f ca="1" t="shared" si="6684"/>
        <v>33456.4703573462</v>
      </c>
      <c r="AR936" s="18">
        <f ca="1" t="shared" si="6685"/>
        <v>44330.5623347066</v>
      </c>
      <c r="AS936" s="18">
        <f ca="1" t="shared" si="6686"/>
        <v>63131.2625748743</v>
      </c>
      <c r="AT936" s="18">
        <f ca="1" t="shared" si="6687"/>
        <v>71032.7021861804</v>
      </c>
      <c r="AU936" s="18">
        <f ca="1">AP936*'Ejercicio 3 - TIR'!$D$5</f>
        <v>16170.4362839536</v>
      </c>
      <c r="AV936" s="18">
        <f ca="1">AQ936*'Ejercicio 3 - TIR'!$D$5</f>
        <v>16728.2351786731</v>
      </c>
      <c r="AW936" s="18">
        <f ca="1">AR936*'Ejercicio 3 - TIR'!$D$5</f>
        <v>22165.2811673533</v>
      </c>
      <c r="AX936" s="18">
        <f ca="1">AS936*'Ejercicio 3 - TIR'!$D$5</f>
        <v>31565.6312874371</v>
      </c>
      <c r="AY936" s="18">
        <f ca="1">AT936*'Ejercicio 3 - TIR'!$D$5</f>
        <v>35516.3510930902</v>
      </c>
      <c r="AZ936" s="18">
        <f ca="1" t="shared" ref="AZ936:BD936" si="6962">AJ936-AU936-AE936</f>
        <v>24157.447040361</v>
      </c>
      <c r="BA936" s="18">
        <f ca="1" t="shared" si="6962"/>
        <v>23930.9257240106</v>
      </c>
      <c r="BB936" s="18">
        <f ca="1" t="shared" si="6962"/>
        <v>28312.4150339972</v>
      </c>
      <c r="BC936" s="18">
        <f ca="1" t="shared" si="6962"/>
        <v>36356.7326040187</v>
      </c>
      <c r="BD936" s="18">
        <f ca="1" t="shared" si="6962"/>
        <v>38373.3271314681</v>
      </c>
      <c r="BE936" s="18">
        <f ca="1" t="shared" ref="BE936:BI936" si="6963">AZ936/Z936</f>
        <v>21041.2032193461</v>
      </c>
      <c r="BF936" s="18">
        <f ca="1" t="shared" si="6963"/>
        <v>17942.7397344722</v>
      </c>
      <c r="BG936" s="18">
        <f ca="1" t="shared" si="6963"/>
        <v>17878.8200821585</v>
      </c>
      <c r="BH936" s="18">
        <f ca="1" t="shared" si="6963"/>
        <v>19089.6566861858</v>
      </c>
      <c r="BI936" s="18">
        <f ca="1" t="shared" si="6963"/>
        <v>16244.0305591674</v>
      </c>
      <c r="BJ936" s="18">
        <f ca="1" t="shared" si="6690"/>
        <v>77372.1854111033</v>
      </c>
      <c r="BK936" s="18">
        <f ca="1" t="shared" si="6691"/>
        <v>30326.7156529467</v>
      </c>
      <c r="BL936" s="18">
        <f ca="1" t="shared" si="6692"/>
        <v>107698.90106405</v>
      </c>
      <c r="BM936" s="18">
        <f ca="1">BK936*'Ejercicio 3 - TIR'!$D$5</f>
        <v>15163.3578264734</v>
      </c>
      <c r="BN936" s="18">
        <f ca="1" t="shared" si="6693"/>
        <v>92535.5432375767</v>
      </c>
      <c r="BO936" s="18">
        <f ca="1" t="shared" si="6694"/>
        <v>39171.7451815037</v>
      </c>
      <c r="BP936" s="18">
        <f ca="1" t="shared" si="6695"/>
        <v>-96941.7275346237</v>
      </c>
      <c r="BQ936" s="18">
        <f ca="1" t="shared" ref="BQ936:BT936" si="6964">BE936</f>
        <v>21041.2032193461</v>
      </c>
      <c r="BR936" s="18">
        <f ca="1" t="shared" si="6964"/>
        <v>17942.7397344722</v>
      </c>
      <c r="BS936" s="18">
        <f ca="1" t="shared" si="6964"/>
        <v>17878.8200821585</v>
      </c>
      <c r="BT936" s="18">
        <f ca="1" t="shared" si="6964"/>
        <v>19089.6566861858</v>
      </c>
      <c r="BU936" s="18">
        <f ca="1" t="shared" si="6697"/>
        <v>55415.7757406711</v>
      </c>
      <c r="BV936" s="20">
        <f ca="1" t="shared" si="6698"/>
        <v>9.27328465956176</v>
      </c>
    </row>
    <row r="937" ht="15" customHeight="1" spans="1:74">
      <c r="A937" s="16">
        <v>936</v>
      </c>
      <c r="B937" s="17">
        <f ca="1" t="shared" ref="B937:F937" si="6965">RAND()</f>
        <v>0.101208369985546</v>
      </c>
      <c r="C937" s="18">
        <f ca="1">IF(B937&lt;=('Ejercicio 3 - TIR'!$D$13-'Ejercicio 3 - TIR'!$C$13)/('Ejercicio 3 - TIR'!$E$13-'Ejercicio 3 - TIR'!$C$13),'Ejercicio 3 - TIR'!$C$13+SQRT(('Ejercicio 3 - TIR'!$E$13-'Ejercicio 3 - TIR'!$C$13)*('Ejercicio 3 - TIR'!$D$13-'Ejercicio 3 - TIR'!$C$13)*B937),'Ejercicio 3 - TIR'!$E$13-SQRT(('Ejercicio 3 - TIR'!$E$13-'Ejercicio 3 - TIR'!$C$13)*('Ejercicio 3 - TIR'!$E$13-'Ejercicio 3 - TIR'!$D$13)*(1-B937)))</f>
        <v>66362.6525910361</v>
      </c>
      <c r="D937" s="17">
        <f ca="1" t="shared" si="6965"/>
        <v>0.821697966381795</v>
      </c>
      <c r="E937" s="18">
        <f ca="1">IF(D937&lt;=('Ejercicio 3 - TIR'!$D$14-'Ejercicio 3 - TIR'!$C$14)/('Ejercicio 3 - TIR'!$E$14-'Ejercicio 3 - TIR'!$C$14),'Ejercicio 3 - TIR'!$C$14+SQRT(('Ejercicio 3 - TIR'!$E$14-'Ejercicio 3 - TIR'!$C$14)*('Ejercicio 3 - TIR'!$D$14-'Ejercicio 3 - TIR'!$C$14)*D937),'Ejercicio 3 - TIR'!$E$14-SQRT(('Ejercicio 3 - TIR'!$E$14-'Ejercicio 3 - TIR'!$C$14)*('Ejercicio 3 - TIR'!$E$14-'Ejercicio 3 - TIR'!$D$14)*(1-D937)))</f>
        <v>34828.4136821735</v>
      </c>
      <c r="F937" s="17">
        <f ca="1" t="shared" si="6965"/>
        <v>0.537149618996537</v>
      </c>
      <c r="G937" s="18">
        <f ca="1">IF(F937&lt;=('Ejercicio 3 - TIR'!$D$18-'Ejercicio 3 - TIR'!$C$18)/('Ejercicio 3 - TIR'!$E$18-'Ejercicio 3 - TIR'!$C$18),'Ejercicio 3 - TIR'!$C$18+SQRT(('Ejercicio 3 - TIR'!$E$18-'Ejercicio 3 - TIR'!$C$18)*('Ejercicio 3 - TIR'!$D$18-'Ejercicio 3 - TIR'!$C$18)*F937),'Ejercicio 3 - TIR'!$E$18-SQRT(('Ejercicio 3 - TIR'!$E$18-'Ejercicio 3 - TIR'!$C$18)*('Ejercicio 3 - TIR'!$E$18-'Ejercicio 3 - TIR'!$D$18)*(1-F937)))</f>
        <v>38976.215396785</v>
      </c>
      <c r="H937" s="17">
        <f ca="1" t="shared" ref="H937:L937" si="6966">RAND()</f>
        <v>0.531619212343017</v>
      </c>
      <c r="I937" s="18">
        <f ca="1">IF(H937&lt;=('Ejercicio 3 - TIR'!$D$18-'Ejercicio 3 - TIR'!$C$18)/('Ejercicio 3 - TIR'!$E$18-'Ejercicio 3 - TIR'!$C$18),'Ejercicio 3 - TIR'!$C$18+SQRT(('Ejercicio 3 - TIR'!$E$18-'Ejercicio 3 - TIR'!$C$18)*('Ejercicio 3 - TIR'!$D$18-'Ejercicio 3 - TIR'!$C$18)*H937),'Ejercicio 3 - TIR'!$E$18-SQRT(('Ejercicio 3 - TIR'!$E$18-'Ejercicio 3 - TIR'!$C$18)*('Ejercicio 3 - TIR'!$E$18-'Ejercicio 3 - TIR'!$D$18)*(1-H937)))</f>
        <v>38929.8870010461</v>
      </c>
      <c r="J937" s="17">
        <f ca="1" t="shared" si="6966"/>
        <v>0.955696914699657</v>
      </c>
      <c r="K937" s="18">
        <f ca="1">IF(J937&lt;=('Ejercicio 3 - TIR'!$D$18-'Ejercicio 3 - TIR'!$C$18)/('Ejercicio 3 - TIR'!$E$18-'Ejercicio 3 - TIR'!$C$18),'Ejercicio 3 - TIR'!$C$18+SQRT(('Ejercicio 3 - TIR'!$E$18-'Ejercicio 3 - TIR'!$C$18)*('Ejercicio 3 - TIR'!$D$18-'Ejercicio 3 - TIR'!$C$18)*J937),'Ejercicio 3 - TIR'!$E$18-SQRT(('Ejercicio 3 - TIR'!$E$18-'Ejercicio 3 - TIR'!$C$18)*('Ejercicio 3 - TIR'!$E$18-'Ejercicio 3 - TIR'!$D$18)*(1-J937)))</f>
        <v>43177.1639136977</v>
      </c>
      <c r="L937" s="17">
        <f ca="1" t="shared" si="6966"/>
        <v>0.521718841562997</v>
      </c>
      <c r="M937" s="18">
        <f ca="1">IF(L937&lt;=('Ejercicio 3 - TIR'!$D$18-'Ejercicio 3 - TIR'!$C$18)/('Ejercicio 3 - TIR'!$E$18-'Ejercicio 3 - TIR'!$C$18),'Ejercicio 3 - TIR'!$C$18+SQRT(('Ejercicio 3 - TIR'!$E$18-'Ejercicio 3 - TIR'!$C$18)*('Ejercicio 3 - TIR'!$D$18-'Ejercicio 3 - TIR'!$C$18)*L937),'Ejercicio 3 - TIR'!$E$18-SQRT(('Ejercicio 3 - TIR'!$E$18-'Ejercicio 3 - TIR'!$C$18)*('Ejercicio 3 - TIR'!$E$18-'Ejercicio 3 - TIR'!$D$18)*(1-L937)))</f>
        <v>38846.3453603423</v>
      </c>
      <c r="N937" s="17">
        <f ca="1" t="shared" ref="N937:R937" si="6967">RAND()</f>
        <v>0.0781265237036277</v>
      </c>
      <c r="O937" s="18">
        <f ca="1">IF(N937&lt;=('Ejercicio 3 - TIR'!$D$18-'Ejercicio 3 - TIR'!$C$18)/('Ejercicio 3 - TIR'!$E$18-'Ejercicio 3 - TIR'!$C$18),'Ejercicio 3 - TIR'!$C$18+SQRT(('Ejercicio 3 - TIR'!$E$18-'Ejercicio 3 - TIR'!$C$18)*('Ejercicio 3 - TIR'!$D$18-'Ejercicio 3 - TIR'!$C$18)*N937),'Ejercicio 3 - TIR'!$E$18-SQRT(('Ejercicio 3 - TIR'!$E$18-'Ejercicio 3 - TIR'!$C$18)*('Ejercicio 3 - TIR'!$E$18-'Ejercicio 3 - TIR'!$D$18)*(1-N937)))</f>
        <v>33423.2993669184</v>
      </c>
      <c r="P937" s="17">
        <f ca="1" t="shared" si="6967"/>
        <v>0.154999162914091</v>
      </c>
      <c r="Q937" s="19">
        <f ca="1">IF(P937&lt;=('Ejercicio 3 - TIR'!$D$22-'Ejercicio 3 - TIR'!$C$22)/('Ejercicio 3 - TIR'!$E$22-'Ejercicio 3 - TIR'!$C$22),'Ejercicio 3 - TIR'!$C$22+SQRT(('Ejercicio 3 - TIR'!$E$22-'Ejercicio 3 - TIR'!$C$22)*('Ejercicio 3 - TIR'!$D$22-'Ejercicio 3 - TIR'!$C$22)*P937),'Ejercicio 3 - TIR'!$E$22-SQRT(('Ejercicio 3 - TIR'!$E$22-'Ejercicio 3 - TIR'!$C$22)*('Ejercicio 3 - TIR'!$E$22-'Ejercicio 3 - TIR'!$D$22)*(1-P937)))</f>
        <v>0.136703247984909</v>
      </c>
      <c r="R937" s="17">
        <f ca="1" t="shared" si="6967"/>
        <v>0.409033336930945</v>
      </c>
      <c r="S937" s="19">
        <f ca="1">IF(R937&lt;=('Ejercicio 3 - TIR'!$D$23-'Ejercicio 3 - TIR'!$C$23)/('Ejercicio 3 - TIR'!$E$23-'Ejercicio 3 - TIR'!$C$23),'Ejercicio 3 - TIR'!$C$23+SQRT(('Ejercicio 3 - TIR'!$E$23-'Ejercicio 3 - TIR'!$C$23)*('Ejercicio 3 - TIR'!$D$23-'Ejercicio 3 - TIR'!$C$23)*R937),'Ejercicio 3 - TIR'!$E$23-SQRT(('Ejercicio 3 - TIR'!$E$23-'Ejercicio 3 - TIR'!$C$23)*('Ejercicio 3 - TIR'!$E$23-'Ejercicio 3 - TIR'!$D$23)*(1-R937)))</f>
        <v>0.147134111492284</v>
      </c>
      <c r="T937" s="17">
        <f ca="1" t="shared" ref="T937:X937" si="6968">RAND()</f>
        <v>0.0669200618075985</v>
      </c>
      <c r="U937" s="19">
        <f ca="1">IF(T937&lt;=('Ejercicio 3 - TIR'!$D$24-'Ejercicio 3 - TIR'!$C$24)/('Ejercicio 3 - TIR'!$E$24-'Ejercicio 3 - TIR'!$C$24),'Ejercicio 3 - TIR'!$C$24+SQRT(('Ejercicio 3 - TIR'!$E$24-'Ejercicio 3 - TIR'!$C$24)*('Ejercicio 3 - TIR'!$D$24-'Ejercicio 3 - TIR'!$C$24)*T937),'Ejercicio 3 - TIR'!$E$24-SQRT(('Ejercicio 3 - TIR'!$E$24-'Ejercicio 3 - TIR'!$C$24)*('Ejercicio 3 - TIR'!$E$24-'Ejercicio 3 - TIR'!$D$24)*(1-T937)))</f>
        <v>0.161854624827297</v>
      </c>
      <c r="V937" s="17">
        <f ca="1" t="shared" si="6968"/>
        <v>0.67840383477095</v>
      </c>
      <c r="W937" s="19">
        <f ca="1">IF(V937&lt;=('Ejercicio 3 - TIR'!$D$25-'Ejercicio 3 - TIR'!$C$25)/('Ejercicio 3 - TIR'!$E$25-'Ejercicio 3 - TIR'!$C$25),'Ejercicio 3 - TIR'!$C$25+SQRT(('Ejercicio 3 - TIR'!$E$25-'Ejercicio 3 - TIR'!$C$25)*('Ejercicio 3 - TIR'!$D$25-'Ejercicio 3 - TIR'!$C$25)*V937),'Ejercicio 3 - TIR'!$E$25-SQRT(('Ejercicio 3 - TIR'!$E$25-'Ejercicio 3 - TIR'!$C$25)*('Ejercicio 3 - TIR'!$E$25-'Ejercicio 3 - TIR'!$D$25)*(1-V937)))</f>
        <v>0.216450237283974</v>
      </c>
      <c r="X937" s="17">
        <f ca="1" t="shared" si="6968"/>
        <v>0.744320254118424</v>
      </c>
      <c r="Y937" s="19">
        <f ca="1">IF(X937&lt;=('Ejercicio 3 - TIR'!$D$26-'Ejercicio 3 - TIR'!$C$26)/('Ejercicio 3 - TIR'!$E$26-'Ejercicio 3 - TIR'!$C$26),'Ejercicio 3 - TIR'!$C$26+SQRT(('Ejercicio 3 - TIR'!$E$26-'Ejercicio 3 - TIR'!$C$26)*('Ejercicio 3 - TIR'!$D$26-'Ejercicio 3 - TIR'!$C$26)*X937),'Ejercicio 3 - TIR'!$E$26-SQRT(('Ejercicio 3 - TIR'!$E$26-'Ejercicio 3 - TIR'!$C$26)*('Ejercicio 3 - TIR'!$E$26-'Ejercicio 3 - TIR'!$D$26)*(1-X937)))</f>
        <v>0.242842623508104</v>
      </c>
      <c r="Z937" s="17">
        <f ca="1" t="shared" si="6668"/>
        <v>1.13670324798491</v>
      </c>
      <c r="AA937" s="17">
        <f ca="1" t="shared" si="6669"/>
        <v>1.30395107040756</v>
      </c>
      <c r="AB937" s="17">
        <f ca="1" t="shared" si="6670"/>
        <v>1.51500158170153</v>
      </c>
      <c r="AC937" s="17">
        <f ca="1" t="shared" si="6671"/>
        <v>1.84292403354642</v>
      </c>
      <c r="AD937" s="17">
        <f ca="1" t="shared" si="6672"/>
        <v>2.29046454077897</v>
      </c>
      <c r="AE937" s="16">
        <f ca="1" t="shared" si="6673"/>
        <v>4761.15727251515</v>
      </c>
      <c r="AF937" s="16">
        <f ca="1" t="shared" si="6674"/>
        <v>5461.6859174817</v>
      </c>
      <c r="AG937" s="16">
        <f ca="1" t="shared" si="6675"/>
        <v>6345.68504258023</v>
      </c>
      <c r="AH937" s="16">
        <f ca="1" t="shared" si="6676"/>
        <v>7719.21007577608</v>
      </c>
      <c r="AI937" s="16">
        <f ca="1" t="shared" si="6677"/>
        <v>9593.76330198773</v>
      </c>
      <c r="AJ937" s="18">
        <f ca="1" t="shared" si="6678"/>
        <v>44304.3906356849</v>
      </c>
      <c r="AK937" s="18">
        <f ca="1" t="shared" si="6679"/>
        <v>50762.6678258595</v>
      </c>
      <c r="AL937" s="18">
        <f ca="1" t="shared" si="6680"/>
        <v>65413.4716226383</v>
      </c>
      <c r="AM937" s="18">
        <f ca="1" t="shared" si="6681"/>
        <v>71590.8634800193</v>
      </c>
      <c r="AN937" s="18">
        <f ca="1" t="shared" si="6682"/>
        <v>76554.8820357669</v>
      </c>
      <c r="AO937" s="18">
        <f ca="1">C937/'Ejercicio 3 - TIR'!$D$7</f>
        <v>13272.5305182072</v>
      </c>
      <c r="AP937" s="18">
        <f ca="1" t="shared" si="6683"/>
        <v>31031.8601174777</v>
      </c>
      <c r="AQ937" s="18">
        <f ca="1" t="shared" si="6684"/>
        <v>37490.1373076523</v>
      </c>
      <c r="AR937" s="18">
        <f ca="1" t="shared" si="6685"/>
        <v>52140.941104431</v>
      </c>
      <c r="AS937" s="18">
        <f ca="1" t="shared" si="6686"/>
        <v>58318.3329618121</v>
      </c>
      <c r="AT937" s="18">
        <f ca="1" t="shared" si="6687"/>
        <v>63282.3515175597</v>
      </c>
      <c r="AU937" s="18">
        <f ca="1">AP937*'Ejercicio 3 - TIR'!$D$5</f>
        <v>15515.9300587389</v>
      </c>
      <c r="AV937" s="18">
        <f ca="1">AQ937*'Ejercicio 3 - TIR'!$D$5</f>
        <v>18745.0686538262</v>
      </c>
      <c r="AW937" s="18">
        <f ca="1">AR937*'Ejercicio 3 - TIR'!$D$5</f>
        <v>26070.4705522155</v>
      </c>
      <c r="AX937" s="18">
        <f ca="1">AS937*'Ejercicio 3 - TIR'!$D$5</f>
        <v>29159.166480906</v>
      </c>
      <c r="AY937" s="18">
        <f ca="1">AT937*'Ejercicio 3 - TIR'!$D$5</f>
        <v>31641.1757587798</v>
      </c>
      <c r="AZ937" s="18">
        <f ca="1" t="shared" ref="AZ937:BD937" si="6969">AJ937-AU937-AE937</f>
        <v>24027.3033044309</v>
      </c>
      <c r="BA937" s="18">
        <f ca="1" t="shared" si="6969"/>
        <v>26555.9132545517</v>
      </c>
      <c r="BB937" s="18">
        <f ca="1" t="shared" si="6969"/>
        <v>32997.3160278425</v>
      </c>
      <c r="BC937" s="18">
        <f ca="1" t="shared" si="6969"/>
        <v>34712.4869233372</v>
      </c>
      <c r="BD937" s="18">
        <f ca="1" t="shared" si="6969"/>
        <v>35319.9429749993</v>
      </c>
      <c r="BE937" s="18">
        <f ca="1" t="shared" ref="BE937:BI937" si="6970">AZ937/Z937</f>
        <v>21137.7097294526</v>
      </c>
      <c r="BF937" s="18">
        <f ca="1" t="shared" si="6970"/>
        <v>20365.7283292473</v>
      </c>
      <c r="BG937" s="18">
        <f ca="1" t="shared" si="6970"/>
        <v>21780.3838797201</v>
      </c>
      <c r="BH937" s="18">
        <f ca="1" t="shared" si="6970"/>
        <v>18835.5495351257</v>
      </c>
      <c r="BI937" s="18">
        <f ca="1" t="shared" si="6970"/>
        <v>15420.4277543573</v>
      </c>
      <c r="BJ937" s="18">
        <f ca="1" t="shared" si="6690"/>
        <v>79773.2465505994</v>
      </c>
      <c r="BK937" s="18">
        <f ca="1" t="shared" si="6691"/>
        <v>30400.2605183604</v>
      </c>
      <c r="BL937" s="18">
        <f ca="1" t="shared" si="6692"/>
        <v>110173.50706896</v>
      </c>
      <c r="BM937" s="18">
        <f ca="1">BK937*'Ejercicio 3 - TIR'!$D$5</f>
        <v>15200.1302591802</v>
      </c>
      <c r="BN937" s="18">
        <f ca="1" t="shared" si="6693"/>
        <v>94973.3768097796</v>
      </c>
      <c r="BO937" s="18">
        <f ca="1" t="shared" si="6694"/>
        <v>41464.6789412771</v>
      </c>
      <c r="BP937" s="18">
        <f ca="1" t="shared" si="6695"/>
        <v>-101191.06627321</v>
      </c>
      <c r="BQ937" s="18">
        <f ca="1" t="shared" ref="BQ937:BT937" si="6971">BE937</f>
        <v>21137.7097294526</v>
      </c>
      <c r="BR937" s="18">
        <f ca="1" t="shared" si="6971"/>
        <v>20365.7283292473</v>
      </c>
      <c r="BS937" s="18">
        <f ca="1" t="shared" si="6971"/>
        <v>21780.3838797201</v>
      </c>
      <c r="BT937" s="18">
        <f ca="1" t="shared" si="6971"/>
        <v>18835.5495351257</v>
      </c>
      <c r="BU937" s="18">
        <f ca="1" t="shared" si="6697"/>
        <v>56885.1066956344</v>
      </c>
      <c r="BV937" s="20">
        <f ca="1" t="shared" si="6698"/>
        <v>9.80299103584332</v>
      </c>
    </row>
    <row r="938" ht="15" customHeight="1" spans="1:74">
      <c r="A938" s="16">
        <v>937</v>
      </c>
      <c r="B938" s="17">
        <f ca="1" t="shared" ref="B938:F938" si="6972">RAND()</f>
        <v>0.935606345767137</v>
      </c>
      <c r="C938" s="18">
        <f ca="1">IF(B938&lt;=('Ejercicio 3 - TIR'!$D$13-'Ejercicio 3 - TIR'!$C$13)/('Ejercicio 3 - TIR'!$E$13-'Ejercicio 3 - TIR'!$C$13),'Ejercicio 3 - TIR'!$C$13+SQRT(('Ejercicio 3 - TIR'!$E$13-'Ejercicio 3 - TIR'!$C$13)*('Ejercicio 3 - TIR'!$D$13-'Ejercicio 3 - TIR'!$C$13)*B938),'Ejercicio 3 - TIR'!$E$13-SQRT(('Ejercicio 3 - TIR'!$E$13-'Ejercicio 3 - TIR'!$C$13)*('Ejercicio 3 - TIR'!$E$13-'Ejercicio 3 - TIR'!$D$13)*(1-B938)))</f>
        <v>91209.5287339395</v>
      </c>
      <c r="D938" s="17">
        <f ca="1" t="shared" si="6972"/>
        <v>0.740201794900562</v>
      </c>
      <c r="E938" s="18">
        <f ca="1">IF(D938&lt;=('Ejercicio 3 - TIR'!$D$14-'Ejercicio 3 - TIR'!$C$14)/('Ejercicio 3 - TIR'!$E$14-'Ejercicio 3 - TIR'!$C$14),'Ejercicio 3 - TIR'!$C$14+SQRT(('Ejercicio 3 - TIR'!$E$14-'Ejercicio 3 - TIR'!$C$14)*('Ejercicio 3 - TIR'!$D$14-'Ejercicio 3 - TIR'!$C$14)*D938),'Ejercicio 3 - TIR'!$E$14-SQRT(('Ejercicio 3 - TIR'!$E$14-'Ejercicio 3 - TIR'!$C$14)*('Ejercicio 3 - TIR'!$E$14-'Ejercicio 3 - TIR'!$D$14)*(1-D938)))</f>
        <v>33757.4259503859</v>
      </c>
      <c r="F938" s="17">
        <f ca="1" t="shared" si="6972"/>
        <v>0.630499973800846</v>
      </c>
      <c r="G938" s="18">
        <f ca="1">IF(F938&lt;=('Ejercicio 3 - TIR'!$D$18-'Ejercicio 3 - TIR'!$C$18)/('Ejercicio 3 - TIR'!$E$18-'Ejercicio 3 - TIR'!$C$18),'Ejercicio 3 - TIR'!$C$18+SQRT(('Ejercicio 3 - TIR'!$E$18-'Ejercicio 3 - TIR'!$C$18)*('Ejercicio 3 - TIR'!$D$18-'Ejercicio 3 - TIR'!$C$18)*F938),'Ejercicio 3 - TIR'!$E$18-SQRT(('Ejercicio 3 - TIR'!$E$18-'Ejercicio 3 - TIR'!$C$18)*('Ejercicio 3 - TIR'!$E$18-'Ejercicio 3 - TIR'!$D$18)*(1-F938)))</f>
        <v>39724.9676642201</v>
      </c>
      <c r="H938" s="17">
        <f ca="1" t="shared" ref="H938:L938" si="6973">RAND()</f>
        <v>0.588239505372355</v>
      </c>
      <c r="I938" s="18">
        <f ca="1">IF(H938&lt;=('Ejercicio 3 - TIR'!$D$18-'Ejercicio 3 - TIR'!$C$18)/('Ejercicio 3 - TIR'!$E$18-'Ejercicio 3 - TIR'!$C$18),'Ejercicio 3 - TIR'!$C$18+SQRT(('Ejercicio 3 - TIR'!$E$18-'Ejercicio 3 - TIR'!$C$18)*('Ejercicio 3 - TIR'!$D$18-'Ejercicio 3 - TIR'!$C$18)*H938),'Ejercicio 3 - TIR'!$E$18-SQRT(('Ejercicio 3 - TIR'!$E$18-'Ejercicio 3 - TIR'!$C$18)*('Ejercicio 3 - TIR'!$E$18-'Ejercicio 3 - TIR'!$D$18)*(1-H938)))</f>
        <v>39393.3979903895</v>
      </c>
      <c r="J938" s="17">
        <f ca="1" t="shared" si="6973"/>
        <v>0.0761199929979908</v>
      </c>
      <c r="K938" s="18">
        <f ca="1">IF(J938&lt;=('Ejercicio 3 - TIR'!$D$18-'Ejercicio 3 - TIR'!$C$18)/('Ejercicio 3 - TIR'!$E$18-'Ejercicio 3 - TIR'!$C$18),'Ejercicio 3 - TIR'!$C$18+SQRT(('Ejercicio 3 - TIR'!$E$18-'Ejercicio 3 - TIR'!$C$18)*('Ejercicio 3 - TIR'!$D$18-'Ejercicio 3 - TIR'!$C$18)*J938),'Ejercicio 3 - TIR'!$E$18-SQRT(('Ejercicio 3 - TIR'!$E$18-'Ejercicio 3 - TIR'!$C$18)*('Ejercicio 3 - TIR'!$E$18-'Ejercicio 3 - TIR'!$D$18)*(1-J938)))</f>
        <v>33379.0529663944</v>
      </c>
      <c r="L938" s="17">
        <f ca="1" t="shared" si="6973"/>
        <v>0.0319801570386316</v>
      </c>
      <c r="M938" s="18">
        <f ca="1">IF(L938&lt;=('Ejercicio 3 - TIR'!$D$18-'Ejercicio 3 - TIR'!$C$18)/('Ejercicio 3 - TIR'!$E$18-'Ejercicio 3 - TIR'!$C$18),'Ejercicio 3 - TIR'!$C$18+SQRT(('Ejercicio 3 - TIR'!$E$18-'Ejercicio 3 - TIR'!$C$18)*('Ejercicio 3 - TIR'!$D$18-'Ejercicio 3 - TIR'!$C$18)*L938),'Ejercicio 3 - TIR'!$E$18-SQRT(('Ejercicio 3 - TIR'!$E$18-'Ejercicio 3 - TIR'!$C$18)*('Ejercicio 3 - TIR'!$E$18-'Ejercicio 3 - TIR'!$D$18)*(1-L938)))</f>
        <v>32190.2108473375</v>
      </c>
      <c r="N938" s="17">
        <f ca="1" t="shared" ref="N938:R938" si="6974">RAND()</f>
        <v>0.620686990048522</v>
      </c>
      <c r="O938" s="18">
        <f ca="1">IF(N938&lt;=('Ejercicio 3 - TIR'!$D$18-'Ejercicio 3 - TIR'!$C$18)/('Ejercicio 3 - TIR'!$E$18-'Ejercicio 3 - TIR'!$C$18),'Ejercicio 3 - TIR'!$C$18+SQRT(('Ejercicio 3 - TIR'!$E$18-'Ejercicio 3 - TIR'!$C$18)*('Ejercicio 3 - TIR'!$D$18-'Ejercicio 3 - TIR'!$C$18)*N938),'Ejercicio 3 - TIR'!$E$18-SQRT(('Ejercicio 3 - TIR'!$E$18-'Ejercicio 3 - TIR'!$C$18)*('Ejercicio 3 - TIR'!$E$18-'Ejercicio 3 - TIR'!$D$18)*(1-N938)))</f>
        <v>39648.9920980006</v>
      </c>
      <c r="P938" s="17">
        <f ca="1" t="shared" si="6974"/>
        <v>0.125331163485676</v>
      </c>
      <c r="Q938" s="19">
        <f ca="1">IF(P938&lt;=('Ejercicio 3 - TIR'!$D$22-'Ejercicio 3 - TIR'!$C$22)/('Ejercicio 3 - TIR'!$E$22-'Ejercicio 3 - TIR'!$C$22),'Ejercicio 3 - TIR'!$C$22+SQRT(('Ejercicio 3 - TIR'!$E$22-'Ejercicio 3 - TIR'!$C$22)*('Ejercicio 3 - TIR'!$D$22-'Ejercicio 3 - TIR'!$C$22)*P938),'Ejercicio 3 - TIR'!$E$22-SQRT(('Ejercicio 3 - TIR'!$E$22-'Ejercicio 3 - TIR'!$C$22)*('Ejercicio 3 - TIR'!$E$22-'Ejercicio 3 - TIR'!$D$22)*(1-P938)))</f>
        <v>0.135019856666234</v>
      </c>
      <c r="R938" s="17">
        <f ca="1" t="shared" si="6974"/>
        <v>0.060754272584232</v>
      </c>
      <c r="S938" s="19">
        <f ca="1">IF(R938&lt;=('Ejercicio 3 - TIR'!$D$23-'Ejercicio 3 - TIR'!$C$23)/('Ejercicio 3 - TIR'!$E$23-'Ejercicio 3 - TIR'!$C$23),'Ejercicio 3 - TIR'!$C$23+SQRT(('Ejercicio 3 - TIR'!$E$23-'Ejercicio 3 - TIR'!$C$23)*('Ejercicio 3 - TIR'!$D$23-'Ejercicio 3 - TIR'!$C$23)*R938),'Ejercicio 3 - TIR'!$E$23-SQRT(('Ejercicio 3 - TIR'!$E$23-'Ejercicio 3 - TIR'!$C$23)*('Ejercicio 3 - TIR'!$E$23-'Ejercicio 3 - TIR'!$D$23)*(1-R938)))</f>
        <v>0.130457422753796</v>
      </c>
      <c r="T938" s="17">
        <f ca="1" t="shared" ref="T938:X938" si="6975">RAND()</f>
        <v>0.192921129102454</v>
      </c>
      <c r="U938" s="19">
        <f ca="1">IF(T938&lt;=('Ejercicio 3 - TIR'!$D$24-'Ejercicio 3 - TIR'!$C$24)/('Ejercicio 3 - TIR'!$E$24-'Ejercicio 3 - TIR'!$C$24),'Ejercicio 3 - TIR'!$C$24+SQRT(('Ejercicio 3 - TIR'!$E$24-'Ejercicio 3 - TIR'!$C$24)*('Ejercicio 3 - TIR'!$D$24-'Ejercicio 3 - TIR'!$C$24)*T938),'Ejercicio 3 - TIR'!$E$24-SQRT(('Ejercicio 3 - TIR'!$E$24-'Ejercicio 3 - TIR'!$C$24)*('Ejercicio 3 - TIR'!$E$24-'Ejercicio 3 - TIR'!$D$24)*(1-T938)))</f>
        <v>0.17012794999783</v>
      </c>
      <c r="V938" s="17">
        <f ca="1" t="shared" si="6975"/>
        <v>0.744654355247768</v>
      </c>
      <c r="W938" s="19">
        <f ca="1">IF(V938&lt;=('Ejercicio 3 - TIR'!$D$25-'Ejercicio 3 - TIR'!$C$25)/('Ejercicio 3 - TIR'!$E$25-'Ejercicio 3 - TIR'!$C$25),'Ejercicio 3 - TIR'!$C$25+SQRT(('Ejercicio 3 - TIR'!$E$25-'Ejercicio 3 - TIR'!$C$25)*('Ejercicio 3 - TIR'!$D$25-'Ejercicio 3 - TIR'!$C$25)*V938),'Ejercicio 3 - TIR'!$E$25-SQRT(('Ejercicio 3 - TIR'!$E$25-'Ejercicio 3 - TIR'!$C$25)*('Ejercicio 3 - TIR'!$E$25-'Ejercicio 3 - TIR'!$D$25)*(1-V938)))</f>
        <v>0.220105021213709</v>
      </c>
      <c r="X938" s="17">
        <f ca="1" t="shared" si="6975"/>
        <v>0.140541342054118</v>
      </c>
      <c r="Y938" s="19">
        <f ca="1">IF(X938&lt;=('Ejercicio 3 - TIR'!$D$26-'Ejercicio 3 - TIR'!$C$26)/('Ejercicio 3 - TIR'!$E$26-'Ejercicio 3 - TIR'!$C$26),'Ejercicio 3 - TIR'!$C$26+SQRT(('Ejercicio 3 - TIR'!$E$26-'Ejercicio 3 - TIR'!$C$26)*('Ejercicio 3 - TIR'!$D$26-'Ejercicio 3 - TIR'!$C$26)*X938),'Ejercicio 3 - TIR'!$E$26-SQRT(('Ejercicio 3 - TIR'!$E$26-'Ejercicio 3 - TIR'!$C$26)*('Ejercicio 3 - TIR'!$E$26-'Ejercicio 3 - TIR'!$D$26)*(1-X938)))</f>
        <v>0.209479774730374</v>
      </c>
      <c r="Z938" s="17">
        <f ca="1" t="shared" si="6668"/>
        <v>1.13501985666623</v>
      </c>
      <c r="AA938" s="17">
        <f ca="1" t="shared" si="6669"/>
        <v>1.28309162194129</v>
      </c>
      <c r="AB938" s="17">
        <f ca="1" t="shared" si="6670"/>
        <v>1.50138136924156</v>
      </c>
      <c r="AC938" s="17">
        <f ca="1" t="shared" si="6671"/>
        <v>1.83184294736834</v>
      </c>
      <c r="AD938" s="17">
        <f ca="1" t="shared" si="6672"/>
        <v>2.21557699532448</v>
      </c>
      <c r="AE938" s="16">
        <f ca="1" t="shared" si="6673"/>
        <v>4557.92281324211</v>
      </c>
      <c r="AF938" s="16">
        <f ca="1" t="shared" si="6674"/>
        <v>5152.53767656841</v>
      </c>
      <c r="AG938" s="16">
        <f ca="1" t="shared" si="6675"/>
        <v>6029.12834876958</v>
      </c>
      <c r="AH938" s="16">
        <f ca="1" t="shared" si="6676"/>
        <v>7356.16977187568</v>
      </c>
      <c r="AI938" s="16">
        <f ca="1" t="shared" si="6677"/>
        <v>8897.13855856658</v>
      </c>
      <c r="AJ938" s="18">
        <f ca="1" t="shared" si="6678"/>
        <v>45088.6271043139</v>
      </c>
      <c r="AK938" s="18">
        <f ca="1" t="shared" si="6679"/>
        <v>50545.3389212678</v>
      </c>
      <c r="AL938" s="18">
        <f ca="1" t="shared" si="6680"/>
        <v>50114.6882466717</v>
      </c>
      <c r="AM938" s="18">
        <f ca="1" t="shared" si="6681"/>
        <v>58967.4107149949</v>
      </c>
      <c r="AN938" s="18">
        <f ca="1" t="shared" si="6682"/>
        <v>87845.3947801323</v>
      </c>
      <c r="AO938" s="18">
        <f ca="1">C938/'Ejercicio 3 - TIR'!$D$7</f>
        <v>18241.9057467879</v>
      </c>
      <c r="AP938" s="18">
        <f ca="1" t="shared" si="6683"/>
        <v>26846.721357526</v>
      </c>
      <c r="AQ938" s="18">
        <f ca="1" t="shared" si="6684"/>
        <v>32303.4331744799</v>
      </c>
      <c r="AR938" s="18">
        <f ca="1" t="shared" si="6685"/>
        <v>31872.7824998838</v>
      </c>
      <c r="AS938" s="18">
        <f ca="1" t="shared" si="6686"/>
        <v>40725.504968207</v>
      </c>
      <c r="AT938" s="18">
        <f ca="1" t="shared" si="6687"/>
        <v>69603.4890333444</v>
      </c>
      <c r="AU938" s="18">
        <f ca="1">AP938*'Ejercicio 3 - TIR'!$D$5</f>
        <v>13423.360678763</v>
      </c>
      <c r="AV938" s="18">
        <f ca="1">AQ938*'Ejercicio 3 - TIR'!$D$5</f>
        <v>16151.7165872399</v>
      </c>
      <c r="AW938" s="18">
        <f ca="1">AR938*'Ejercicio 3 - TIR'!$D$5</f>
        <v>15936.3912499419</v>
      </c>
      <c r="AX938" s="18">
        <f ca="1">AS938*'Ejercicio 3 - TIR'!$D$5</f>
        <v>20362.7524841035</v>
      </c>
      <c r="AY938" s="18">
        <f ca="1">AT938*'Ejercicio 3 - TIR'!$D$5</f>
        <v>34801.7445166722</v>
      </c>
      <c r="AZ938" s="18">
        <f ca="1" t="shared" ref="AZ938:BD938" si="6976">AJ938-AU938-AE938</f>
        <v>27107.3436123088</v>
      </c>
      <c r="BA938" s="18">
        <f ca="1" t="shared" si="6976"/>
        <v>29241.0846574594</v>
      </c>
      <c r="BB938" s="18">
        <f ca="1" t="shared" si="6976"/>
        <v>28149.1686479602</v>
      </c>
      <c r="BC938" s="18">
        <f ca="1" t="shared" si="6976"/>
        <v>31248.4884590157</v>
      </c>
      <c r="BD938" s="18">
        <f ca="1" t="shared" si="6976"/>
        <v>44146.5117048935</v>
      </c>
      <c r="BE938" s="18">
        <f ca="1" t="shared" ref="BE938:BI938" si="6977">AZ938/Z938</f>
        <v>23882.7043008112</v>
      </c>
      <c r="BF938" s="18">
        <f ca="1" t="shared" si="6977"/>
        <v>22789.5531055048</v>
      </c>
      <c r="BG938" s="18">
        <f ca="1" t="shared" si="6977"/>
        <v>18748.8463788385</v>
      </c>
      <c r="BH938" s="18">
        <f ca="1" t="shared" si="6977"/>
        <v>17058.4975660211</v>
      </c>
      <c r="BI938" s="18">
        <f ca="1" t="shared" si="6977"/>
        <v>19925.5145716243</v>
      </c>
      <c r="BJ938" s="18">
        <f ca="1" t="shared" si="6690"/>
        <v>74792.1763570446</v>
      </c>
      <c r="BK938" s="18">
        <f ca="1" t="shared" si="6691"/>
        <v>40416.3467234607</v>
      </c>
      <c r="BL938" s="18">
        <f ca="1" t="shared" si="6692"/>
        <v>115208.523080505</v>
      </c>
      <c r="BM938" s="18">
        <f ca="1">BK938*'Ejercicio 3 - TIR'!$D$5</f>
        <v>20208.1733617304</v>
      </c>
      <c r="BN938" s="18">
        <f ca="1" t="shared" si="6693"/>
        <v>95000.349718775</v>
      </c>
      <c r="BO938" s="18">
        <f ca="1" t="shared" si="6694"/>
        <v>42878.3788237798</v>
      </c>
      <c r="BP938" s="18">
        <f ca="1" t="shared" si="6695"/>
        <v>-124966.954684325</v>
      </c>
      <c r="BQ938" s="18">
        <f ca="1" t="shared" ref="BQ938:BT938" si="6978">BE938</f>
        <v>23882.7043008112</v>
      </c>
      <c r="BR938" s="18">
        <f ca="1" t="shared" si="6978"/>
        <v>22789.5531055048</v>
      </c>
      <c r="BS938" s="18">
        <f ca="1" t="shared" si="6978"/>
        <v>18748.8463788385</v>
      </c>
      <c r="BT938" s="18">
        <f ca="1" t="shared" si="6978"/>
        <v>17058.4975660211</v>
      </c>
      <c r="BU938" s="18">
        <f ca="1" t="shared" si="6697"/>
        <v>62803.8933954041</v>
      </c>
      <c r="BV938" s="20">
        <f ca="1" t="shared" si="6698"/>
        <v>4.47225193592891</v>
      </c>
    </row>
    <row r="939" ht="15" customHeight="1" spans="1:74">
      <c r="A939" s="16">
        <v>938</v>
      </c>
      <c r="B939" s="17">
        <f ca="1" t="shared" ref="B939:F939" si="6979">RAND()</f>
        <v>0.0057756966865512</v>
      </c>
      <c r="C939" s="18">
        <f ca="1">IF(B939&lt;=('Ejercicio 3 - TIR'!$D$13-'Ejercicio 3 - TIR'!$C$13)/('Ejercicio 3 - TIR'!$E$13-'Ejercicio 3 - TIR'!$C$13),'Ejercicio 3 - TIR'!$C$13+SQRT(('Ejercicio 3 - TIR'!$E$13-'Ejercicio 3 - TIR'!$C$13)*('Ejercicio 3 - TIR'!$D$13-'Ejercicio 3 - TIR'!$C$13)*B939),'Ejercicio 3 - TIR'!$E$13-SQRT(('Ejercicio 3 - TIR'!$E$13-'Ejercicio 3 - TIR'!$C$13)*('Ejercicio 3 - TIR'!$E$13-'Ejercicio 3 - TIR'!$D$13)*(1-B939)))</f>
        <v>61519.9600898117</v>
      </c>
      <c r="D939" s="17">
        <f ca="1" t="shared" si="6979"/>
        <v>0.211462479936377</v>
      </c>
      <c r="E939" s="18">
        <f ca="1">IF(D939&lt;=('Ejercicio 3 - TIR'!$D$14-'Ejercicio 3 - TIR'!$C$14)/('Ejercicio 3 - TIR'!$E$14-'Ejercicio 3 - TIR'!$C$14),'Ejercicio 3 - TIR'!$C$14+SQRT(('Ejercicio 3 - TIR'!$E$14-'Ejercicio 3 - TIR'!$C$14)*('Ejercicio 3 - TIR'!$D$14-'Ejercicio 3 - TIR'!$C$14)*D939),'Ejercicio 3 - TIR'!$E$14-SQRT(('Ejercicio 3 - TIR'!$E$14-'Ejercicio 3 - TIR'!$C$14)*('Ejercicio 3 - TIR'!$E$14-'Ejercicio 3 - TIR'!$D$14)*(1-D939)))</f>
        <v>28982.4221266998</v>
      </c>
      <c r="F939" s="17">
        <f ca="1" t="shared" si="6979"/>
        <v>0.257458479012455</v>
      </c>
      <c r="G939" s="18">
        <f ca="1">IF(F939&lt;=('Ejercicio 3 - TIR'!$D$18-'Ejercicio 3 - TIR'!$C$18)/('Ejercicio 3 - TIR'!$E$18-'Ejercicio 3 - TIR'!$C$18),'Ejercicio 3 - TIR'!$C$18+SQRT(('Ejercicio 3 - TIR'!$E$18-'Ejercicio 3 - TIR'!$C$18)*('Ejercicio 3 - TIR'!$D$18-'Ejercicio 3 - TIR'!$C$18)*F939),'Ejercicio 3 - TIR'!$E$18-SQRT(('Ejercicio 3 - TIR'!$E$18-'Ejercicio 3 - TIR'!$C$18)*('Ejercicio 3 - TIR'!$E$18-'Ejercicio 3 - TIR'!$D$18)*(1-F939)))</f>
        <v>36214.400361408</v>
      </c>
      <c r="H939" s="17">
        <f ca="1" t="shared" ref="H939:L939" si="6980">RAND()</f>
        <v>0.0472098871847082</v>
      </c>
      <c r="I939" s="18">
        <f ca="1">IF(H939&lt;=('Ejercicio 3 - TIR'!$D$18-'Ejercicio 3 - TIR'!$C$18)/('Ejercicio 3 - TIR'!$E$18-'Ejercicio 3 - TIR'!$C$18),'Ejercicio 3 - TIR'!$C$18+SQRT(('Ejercicio 3 - TIR'!$E$18-'Ejercicio 3 - TIR'!$C$18)*('Ejercicio 3 - TIR'!$D$18-'Ejercicio 3 - TIR'!$C$18)*H939),'Ejercicio 3 - TIR'!$E$18-SQRT(('Ejercicio 3 - TIR'!$E$18-'Ejercicio 3 - TIR'!$C$18)*('Ejercicio 3 - TIR'!$E$18-'Ejercicio 3 - TIR'!$D$18)*(1-H939)))</f>
        <v>32661.1056119039</v>
      </c>
      <c r="J939" s="17">
        <f ca="1" t="shared" si="6980"/>
        <v>0.296234349699465</v>
      </c>
      <c r="K939" s="18">
        <f ca="1">IF(J939&lt;=('Ejercicio 3 - TIR'!$D$18-'Ejercicio 3 - TIR'!$C$18)/('Ejercicio 3 - TIR'!$E$18-'Ejercicio 3 - TIR'!$C$18),'Ejercicio 3 - TIR'!$C$18+SQRT(('Ejercicio 3 - TIR'!$E$18-'Ejercicio 3 - TIR'!$C$18)*('Ejercicio 3 - TIR'!$D$18-'Ejercicio 3 - TIR'!$C$18)*J939),'Ejercicio 3 - TIR'!$E$18-SQRT(('Ejercicio 3 - TIR'!$E$18-'Ejercicio 3 - TIR'!$C$18)*('Ejercicio 3 - TIR'!$E$18-'Ejercicio 3 - TIR'!$D$18)*(1-J939)))</f>
        <v>36665.9697310234</v>
      </c>
      <c r="L939" s="17">
        <f ca="1" t="shared" si="6980"/>
        <v>0.276840004912679</v>
      </c>
      <c r="M939" s="18">
        <f ca="1">IF(L939&lt;=('Ejercicio 3 - TIR'!$D$18-'Ejercicio 3 - TIR'!$C$18)/('Ejercicio 3 - TIR'!$E$18-'Ejercicio 3 - TIR'!$C$18),'Ejercicio 3 - TIR'!$C$18+SQRT(('Ejercicio 3 - TIR'!$E$18-'Ejercicio 3 - TIR'!$C$18)*('Ejercicio 3 - TIR'!$D$18-'Ejercicio 3 - TIR'!$C$18)*L939),'Ejercicio 3 - TIR'!$E$18-SQRT(('Ejercicio 3 - TIR'!$E$18-'Ejercicio 3 - TIR'!$C$18)*('Ejercicio 3 - TIR'!$E$18-'Ejercicio 3 - TIR'!$D$18)*(1-L939)))</f>
        <v>36444.0670959342</v>
      </c>
      <c r="N939" s="17">
        <f ca="1" t="shared" ref="N939:R939" si="6981">RAND()</f>
        <v>0.606481296611127</v>
      </c>
      <c r="O939" s="18">
        <f ca="1">IF(N939&lt;=('Ejercicio 3 - TIR'!$D$18-'Ejercicio 3 - TIR'!$C$18)/('Ejercicio 3 - TIR'!$E$18-'Ejercicio 3 - TIR'!$C$18),'Ejercicio 3 - TIR'!$C$18+SQRT(('Ejercicio 3 - TIR'!$E$18-'Ejercicio 3 - TIR'!$C$18)*('Ejercicio 3 - TIR'!$D$18-'Ejercicio 3 - TIR'!$C$18)*N939),'Ejercicio 3 - TIR'!$E$18-SQRT(('Ejercicio 3 - TIR'!$E$18-'Ejercicio 3 - TIR'!$C$18)*('Ejercicio 3 - TIR'!$E$18-'Ejercicio 3 - TIR'!$D$18)*(1-N939)))</f>
        <v>39537.9344981851</v>
      </c>
      <c r="P939" s="17">
        <f ca="1" t="shared" si="6981"/>
        <v>0.850351740809857</v>
      </c>
      <c r="Q939" s="19">
        <f ca="1">IF(P939&lt;=('Ejercicio 3 - TIR'!$D$22-'Ejercicio 3 - TIR'!$C$22)/('Ejercicio 3 - TIR'!$E$22-'Ejercicio 3 - TIR'!$C$22),'Ejercicio 3 - TIR'!$C$22+SQRT(('Ejercicio 3 - TIR'!$E$22-'Ejercicio 3 - TIR'!$C$22)*('Ejercicio 3 - TIR'!$D$22-'Ejercicio 3 - TIR'!$C$22)*P939),'Ejercicio 3 - TIR'!$E$22-SQRT(('Ejercicio 3 - TIR'!$E$22-'Ejercicio 3 - TIR'!$C$22)*('Ejercicio 3 - TIR'!$E$22-'Ejercicio 3 - TIR'!$D$22)*(1-P939)))</f>
        <v>0.163587600219887</v>
      </c>
      <c r="R939" s="17">
        <f ca="1" t="shared" si="6981"/>
        <v>0.510870231474547</v>
      </c>
      <c r="S939" s="19">
        <f ca="1">IF(R939&lt;=('Ejercicio 3 - TIR'!$D$23-'Ejercicio 3 - TIR'!$C$23)/('Ejercicio 3 - TIR'!$E$23-'Ejercicio 3 - TIR'!$C$23),'Ejercicio 3 - TIR'!$C$23+SQRT(('Ejercicio 3 - TIR'!$E$23-'Ejercicio 3 - TIR'!$C$23)*('Ejercicio 3 - TIR'!$D$23-'Ejercicio 3 - TIR'!$C$23)*R939),'Ejercicio 3 - TIR'!$E$23-SQRT(('Ejercicio 3 - TIR'!$E$23-'Ejercicio 3 - TIR'!$C$23)*('Ejercicio 3 - TIR'!$E$23-'Ejercicio 3 - TIR'!$D$23)*(1-R939)))</f>
        <v>0.150327898905777</v>
      </c>
      <c r="T939" s="17">
        <f ca="1" t="shared" ref="T939:X939" si="6982">RAND()</f>
        <v>0.0415760173097635</v>
      </c>
      <c r="U939" s="19">
        <f ca="1">IF(T939&lt;=('Ejercicio 3 - TIR'!$D$24-'Ejercicio 3 - TIR'!$C$24)/('Ejercicio 3 - TIR'!$E$24-'Ejercicio 3 - TIR'!$C$24),'Ejercicio 3 - TIR'!$C$24+SQRT(('Ejercicio 3 - TIR'!$E$24-'Ejercicio 3 - TIR'!$C$24)*('Ejercicio 3 - TIR'!$D$24-'Ejercicio 3 - TIR'!$C$24)*T939),'Ejercicio 3 - TIR'!$E$24-SQRT(('Ejercicio 3 - TIR'!$E$24-'Ejercicio 3 - TIR'!$C$24)*('Ejercicio 3 - TIR'!$E$24-'Ejercicio 3 - TIR'!$D$24)*(1-T939)))</f>
        <v>0.159343962561489</v>
      </c>
      <c r="V939" s="17">
        <f ca="1" t="shared" si="6982"/>
        <v>0.212315903016799</v>
      </c>
      <c r="W939" s="19">
        <f ca="1">IF(V939&lt;=('Ejercicio 3 - TIR'!$D$25-'Ejercicio 3 - TIR'!$C$25)/('Ejercicio 3 - TIR'!$E$25-'Ejercicio 3 - TIR'!$C$25),'Ejercicio 3 - TIR'!$C$25+SQRT(('Ejercicio 3 - TIR'!$E$25-'Ejercicio 3 - TIR'!$C$25)*('Ejercicio 3 - TIR'!$D$25-'Ejercicio 3 - TIR'!$C$25)*V939),'Ejercicio 3 - TIR'!$E$25-SQRT(('Ejercicio 3 - TIR'!$E$25-'Ejercicio 3 - TIR'!$C$25)*('Ejercicio 3 - TIR'!$E$25-'Ejercicio 3 - TIR'!$D$25)*(1-V939)))</f>
        <v>0.197240715304868</v>
      </c>
      <c r="X939" s="17">
        <f ca="1" t="shared" si="6982"/>
        <v>0.675142034177044</v>
      </c>
      <c r="Y939" s="19">
        <f ca="1">IF(X939&lt;=('Ejercicio 3 - TIR'!$D$26-'Ejercicio 3 - TIR'!$C$26)/('Ejercicio 3 - TIR'!$E$26-'Ejercicio 3 - TIR'!$C$26),'Ejercicio 3 - TIR'!$C$26+SQRT(('Ejercicio 3 - TIR'!$E$26-'Ejercicio 3 - TIR'!$C$26)*('Ejercicio 3 - TIR'!$D$26-'Ejercicio 3 - TIR'!$C$26)*X939),'Ejercicio 3 - TIR'!$E$26-SQRT(('Ejercicio 3 - TIR'!$E$26-'Ejercicio 3 - TIR'!$C$26)*('Ejercicio 3 - TIR'!$E$26-'Ejercicio 3 - TIR'!$D$26)*(1-X939)))</f>
        <v>0.23811643501988</v>
      </c>
      <c r="Z939" s="17">
        <f ca="1" t="shared" si="6668"/>
        <v>1.16358760021989</v>
      </c>
      <c r="AA939" s="17">
        <f ca="1" t="shared" si="6669"/>
        <v>1.33850727935376</v>
      </c>
      <c r="AB939" s="17">
        <f ca="1" t="shared" si="6670"/>
        <v>1.55179033316338</v>
      </c>
      <c r="AC939" s="17">
        <f ca="1" t="shared" si="6671"/>
        <v>1.85786656847971</v>
      </c>
      <c r="AD939" s="17">
        <f ca="1" t="shared" si="6672"/>
        <v>2.30025513250871</v>
      </c>
      <c r="AE939" s="16">
        <f ca="1" t="shared" si="6673"/>
        <v>4741.16488426657</v>
      </c>
      <c r="AF939" s="16">
        <f ca="1" t="shared" si="6674"/>
        <v>5453.89423968422</v>
      </c>
      <c r="AG939" s="16">
        <f ca="1" t="shared" si="6675"/>
        <v>6322.93935922678</v>
      </c>
      <c r="AH939" s="16">
        <f ca="1" t="shared" si="6676"/>
        <v>7570.08044126997</v>
      </c>
      <c r="AI939" s="16">
        <f ca="1" t="shared" si="6677"/>
        <v>9372.6410087589</v>
      </c>
      <c r="AJ939" s="18">
        <f ca="1" t="shared" si="6678"/>
        <v>42138.627209933</v>
      </c>
      <c r="AK939" s="18">
        <f ca="1" t="shared" si="6679"/>
        <v>43717.1276132752</v>
      </c>
      <c r="AL939" s="18">
        <f ca="1" t="shared" si="6680"/>
        <v>56897.8973846632</v>
      </c>
      <c r="AM939" s="18">
        <f ca="1" t="shared" si="6681"/>
        <v>67708.2138769675</v>
      </c>
      <c r="AN939" s="18">
        <f ca="1" t="shared" si="6682"/>
        <v>90947.3367582435</v>
      </c>
      <c r="AO939" s="18">
        <f ca="1">C939/'Ejercicio 3 - TIR'!$D$7</f>
        <v>12303.9920179623</v>
      </c>
      <c r="AP939" s="18">
        <f ca="1" t="shared" si="6683"/>
        <v>29834.6351919706</v>
      </c>
      <c r="AQ939" s="18">
        <f ca="1" t="shared" si="6684"/>
        <v>31413.1355953128</v>
      </c>
      <c r="AR939" s="18">
        <f ca="1" t="shared" si="6685"/>
        <v>44593.9053667009</v>
      </c>
      <c r="AS939" s="18">
        <f ca="1" t="shared" si="6686"/>
        <v>55404.2218590051</v>
      </c>
      <c r="AT939" s="18">
        <f ca="1" t="shared" si="6687"/>
        <v>78643.3447402812</v>
      </c>
      <c r="AU939" s="18">
        <f ca="1">AP939*'Ejercicio 3 - TIR'!$D$5</f>
        <v>14917.3175959853</v>
      </c>
      <c r="AV939" s="18">
        <f ca="1">AQ939*'Ejercicio 3 - TIR'!$D$5</f>
        <v>15706.5677976564</v>
      </c>
      <c r="AW939" s="18">
        <f ca="1">AR939*'Ejercicio 3 - TIR'!$D$5</f>
        <v>22296.9526833504</v>
      </c>
      <c r="AX939" s="18">
        <f ca="1">AS939*'Ejercicio 3 - TIR'!$D$5</f>
        <v>27702.1109295026</v>
      </c>
      <c r="AY939" s="18">
        <f ca="1">AT939*'Ejercicio 3 - TIR'!$D$5</f>
        <v>39321.6723701406</v>
      </c>
      <c r="AZ939" s="18">
        <f ca="1" t="shared" ref="AZ939:BD939" si="6983">AJ939-AU939-AE939</f>
        <v>22480.1447296811</v>
      </c>
      <c r="BA939" s="18">
        <f ca="1" t="shared" si="6983"/>
        <v>22556.6655759345</v>
      </c>
      <c r="BB939" s="18">
        <f ca="1" t="shared" si="6983"/>
        <v>28278.005342086</v>
      </c>
      <c r="BC939" s="18">
        <f ca="1" t="shared" si="6983"/>
        <v>32436.0225061949</v>
      </c>
      <c r="BD939" s="18">
        <f ca="1" t="shared" si="6983"/>
        <v>42253.023379344</v>
      </c>
      <c r="BE939" s="18">
        <f ca="1" t="shared" ref="BE939:BI939" si="6984">AZ939/Z939</f>
        <v>19319.6839889261</v>
      </c>
      <c r="BF939" s="18">
        <f ca="1" t="shared" si="6984"/>
        <v>16852.1052697039</v>
      </c>
      <c r="BG939" s="18">
        <f ca="1" t="shared" si="6984"/>
        <v>18222.8260724116</v>
      </c>
      <c r="BH939" s="18">
        <f ca="1" t="shared" si="6984"/>
        <v>17458.7470685461</v>
      </c>
      <c r="BI939" s="18">
        <f ca="1" t="shared" si="6984"/>
        <v>18368.8421263349</v>
      </c>
      <c r="BJ939" s="18">
        <f ca="1" t="shared" si="6690"/>
        <v>66666.9652494754</v>
      </c>
      <c r="BK939" s="18">
        <f ca="1" t="shared" si="6691"/>
        <v>28302.3207896641</v>
      </c>
      <c r="BL939" s="18">
        <f ca="1" t="shared" si="6692"/>
        <v>94969.2860391395</v>
      </c>
      <c r="BM939" s="18">
        <f ca="1">BK939*'Ejercicio 3 - TIR'!$D$5</f>
        <v>14151.1603948321</v>
      </c>
      <c r="BN939" s="18">
        <f ca="1" t="shared" si="6693"/>
        <v>80818.1256443074</v>
      </c>
      <c r="BO939" s="18">
        <f ca="1" t="shared" si="6694"/>
        <v>35134.418135681</v>
      </c>
      <c r="BP939" s="18">
        <f ca="1" t="shared" si="6695"/>
        <v>-90502.3822165115</v>
      </c>
      <c r="BQ939" s="18">
        <f ca="1" t="shared" ref="BQ939:BT939" si="6985">BE939</f>
        <v>19319.6839889261</v>
      </c>
      <c r="BR939" s="18">
        <f ca="1" t="shared" si="6985"/>
        <v>16852.1052697039</v>
      </c>
      <c r="BS939" s="18">
        <f ca="1" t="shared" si="6985"/>
        <v>18222.8260724116</v>
      </c>
      <c r="BT939" s="18">
        <f ca="1" t="shared" si="6985"/>
        <v>17458.7470685461</v>
      </c>
      <c r="BU939" s="18">
        <f ca="1" t="shared" si="6697"/>
        <v>53503.2602620159</v>
      </c>
      <c r="BV939" s="20">
        <f ca="1" t="shared" si="6698"/>
        <v>9.93609308043819</v>
      </c>
    </row>
    <row r="940" ht="15" customHeight="1" spans="1:74">
      <c r="A940" s="16">
        <v>939</v>
      </c>
      <c r="B940" s="17">
        <f ca="1" t="shared" ref="B940:F940" si="6986">RAND()</f>
        <v>0.45995526634399</v>
      </c>
      <c r="C940" s="18">
        <f ca="1">IF(B940&lt;=('Ejercicio 3 - TIR'!$D$13-'Ejercicio 3 - TIR'!$C$13)/('Ejercicio 3 - TIR'!$E$13-'Ejercicio 3 - TIR'!$C$13),'Ejercicio 3 - TIR'!$C$13+SQRT(('Ejercicio 3 - TIR'!$E$13-'Ejercicio 3 - TIR'!$C$13)*('Ejercicio 3 - TIR'!$D$13-'Ejercicio 3 - TIR'!$C$13)*B940),'Ejercicio 3 - TIR'!$E$13-SQRT(('Ejercicio 3 - TIR'!$E$13-'Ejercicio 3 - TIR'!$C$13)*('Ejercicio 3 - TIR'!$E$13-'Ejercicio 3 - TIR'!$D$13)*(1-B940)))</f>
        <v>74543.1015167359</v>
      </c>
      <c r="D940" s="17">
        <f ca="1" t="shared" si="6986"/>
        <v>0.641086520023185</v>
      </c>
      <c r="E940" s="18">
        <f ca="1">IF(D940&lt;=('Ejercicio 3 - TIR'!$D$14-'Ejercicio 3 - TIR'!$C$14)/('Ejercicio 3 - TIR'!$E$14-'Ejercicio 3 - TIR'!$C$14),'Ejercicio 3 - TIR'!$C$14+SQRT(('Ejercicio 3 - TIR'!$E$14-'Ejercicio 3 - TIR'!$C$14)*('Ejercicio 3 - TIR'!$D$14-'Ejercicio 3 - TIR'!$C$14)*D940),'Ejercicio 3 - TIR'!$E$14-SQRT(('Ejercicio 3 - TIR'!$E$14-'Ejercicio 3 - TIR'!$C$14)*('Ejercicio 3 - TIR'!$E$14-'Ejercicio 3 - TIR'!$D$14)*(1-D940)))</f>
        <v>32662.6283999976</v>
      </c>
      <c r="F940" s="17">
        <f ca="1" t="shared" si="6986"/>
        <v>0.379431522860865</v>
      </c>
      <c r="G940" s="18">
        <f ca="1">IF(F940&lt;=('Ejercicio 3 - TIR'!$D$18-'Ejercicio 3 - TIR'!$C$18)/('Ejercicio 3 - TIR'!$E$18-'Ejercicio 3 - TIR'!$C$18),'Ejercicio 3 - TIR'!$C$18+SQRT(('Ejercicio 3 - TIR'!$E$18-'Ejercicio 3 - TIR'!$C$18)*('Ejercicio 3 - TIR'!$D$18-'Ejercicio 3 - TIR'!$C$18)*F940),'Ejercicio 3 - TIR'!$E$18-SQRT(('Ejercicio 3 - TIR'!$E$18-'Ejercicio 3 - TIR'!$C$18)*('Ejercicio 3 - TIR'!$E$18-'Ejercicio 3 - TIR'!$D$18)*(1-F940)))</f>
        <v>37544.1850738917</v>
      </c>
      <c r="H940" s="17">
        <f ca="1" t="shared" ref="H940:L940" si="6987">RAND()</f>
        <v>0.593143526171651</v>
      </c>
      <c r="I940" s="18">
        <f ca="1">IF(H940&lt;=('Ejercicio 3 - TIR'!$D$18-'Ejercicio 3 - TIR'!$C$18)/('Ejercicio 3 - TIR'!$E$18-'Ejercicio 3 - TIR'!$C$18),'Ejercicio 3 - TIR'!$C$18+SQRT(('Ejercicio 3 - TIR'!$E$18-'Ejercicio 3 - TIR'!$C$18)*('Ejercicio 3 - TIR'!$D$18-'Ejercicio 3 - TIR'!$C$18)*H940),'Ejercicio 3 - TIR'!$E$18-SQRT(('Ejercicio 3 - TIR'!$E$18-'Ejercicio 3 - TIR'!$C$18)*('Ejercicio 3 - TIR'!$E$18-'Ejercicio 3 - TIR'!$D$18)*(1-H940)))</f>
        <v>39432.4720474406</v>
      </c>
      <c r="J940" s="17">
        <f ca="1" t="shared" si="6987"/>
        <v>0.893083387806673</v>
      </c>
      <c r="K940" s="18">
        <f ca="1">IF(J940&lt;=('Ejercicio 3 - TIR'!$D$18-'Ejercicio 3 - TIR'!$C$18)/('Ejercicio 3 - TIR'!$E$18-'Ejercicio 3 - TIR'!$C$18),'Ejercicio 3 - TIR'!$C$18+SQRT(('Ejercicio 3 - TIR'!$E$18-'Ejercicio 3 - TIR'!$C$18)*('Ejercicio 3 - TIR'!$D$18-'Ejercicio 3 - TIR'!$C$18)*J940),'Ejercicio 3 - TIR'!$E$18-SQRT(('Ejercicio 3 - TIR'!$E$18-'Ejercicio 3 - TIR'!$C$18)*('Ejercicio 3 - TIR'!$E$18-'Ejercicio 3 - TIR'!$D$18)*(1-J940)))</f>
        <v>42168.2609734477</v>
      </c>
      <c r="L940" s="17">
        <f ca="1" t="shared" si="6987"/>
        <v>0.52827095520846</v>
      </c>
      <c r="M940" s="18">
        <f ca="1">IF(L940&lt;=('Ejercicio 3 - TIR'!$D$18-'Ejercicio 3 - TIR'!$C$18)/('Ejercicio 3 - TIR'!$E$18-'Ejercicio 3 - TIR'!$C$18),'Ejercicio 3 - TIR'!$C$18+SQRT(('Ejercicio 3 - TIR'!$E$18-'Ejercicio 3 - TIR'!$C$18)*('Ejercicio 3 - TIR'!$D$18-'Ejercicio 3 - TIR'!$C$18)*L940),'Ejercicio 3 - TIR'!$E$18-SQRT(('Ejercicio 3 - TIR'!$E$18-'Ejercicio 3 - TIR'!$C$18)*('Ejercicio 3 - TIR'!$E$18-'Ejercicio 3 - TIR'!$D$18)*(1-L940)))</f>
        <v>38901.7213661892</v>
      </c>
      <c r="N940" s="17">
        <f ca="1" t="shared" ref="N940:R940" si="6988">RAND()</f>
        <v>0.837386996996483</v>
      </c>
      <c r="O940" s="18">
        <f ca="1">IF(N940&lt;=('Ejercicio 3 - TIR'!$D$18-'Ejercicio 3 - TIR'!$C$18)/('Ejercicio 3 - TIR'!$E$18-'Ejercicio 3 - TIR'!$C$18),'Ejercicio 3 - TIR'!$C$18+SQRT(('Ejercicio 3 - TIR'!$E$18-'Ejercicio 3 - TIR'!$C$18)*('Ejercicio 3 - TIR'!$D$18-'Ejercicio 3 - TIR'!$C$18)*N940),'Ejercicio 3 - TIR'!$E$18-SQRT(('Ejercicio 3 - TIR'!$E$18-'Ejercicio 3 - TIR'!$C$18)*('Ejercicio 3 - TIR'!$E$18-'Ejercicio 3 - TIR'!$D$18)*(1-N940)))</f>
        <v>41507.7263530382</v>
      </c>
      <c r="P940" s="17">
        <f ca="1" t="shared" si="6988"/>
        <v>0.678850656951834</v>
      </c>
      <c r="Q940" s="19">
        <f ca="1">IF(P940&lt;=('Ejercicio 3 - TIR'!$D$22-'Ejercicio 3 - TIR'!$C$22)/('Ejercicio 3 - TIR'!$E$22-'Ejercicio 3 - TIR'!$C$22),'Ejercicio 3 - TIR'!$C$22+SQRT(('Ejercicio 3 - TIR'!$E$22-'Ejercicio 3 - TIR'!$C$22)*('Ejercicio 3 - TIR'!$D$22-'Ejercicio 3 - TIR'!$C$22)*P940),'Ejercicio 3 - TIR'!$E$22-SQRT(('Ejercicio 3 - TIR'!$E$22-'Ejercicio 3 - TIR'!$C$22)*('Ejercicio 3 - TIR'!$E$22-'Ejercicio 3 - TIR'!$D$22)*(1-P940)))</f>
        <v>0.155956938267211</v>
      </c>
      <c r="R940" s="17">
        <f ca="1" t="shared" si="6988"/>
        <v>0.862629138666948</v>
      </c>
      <c r="S940" s="19">
        <f ca="1">IF(R940&lt;=('Ejercicio 3 - TIR'!$D$23-'Ejercicio 3 - TIR'!$C$23)/('Ejercicio 3 - TIR'!$E$23-'Ejercicio 3 - TIR'!$C$23),'Ejercicio 3 - TIR'!$C$23+SQRT(('Ejercicio 3 - TIR'!$E$23-'Ejercicio 3 - TIR'!$C$23)*('Ejercicio 3 - TIR'!$D$23-'Ejercicio 3 - TIR'!$C$23)*R940),'Ejercicio 3 - TIR'!$E$23-SQRT(('Ejercicio 3 - TIR'!$E$23-'Ejercicio 3 - TIR'!$C$23)*('Ejercicio 3 - TIR'!$E$23-'Ejercicio 3 - TIR'!$D$23)*(1-R940)))</f>
        <v>0.16427525674615</v>
      </c>
      <c r="T940" s="17">
        <f ca="1" t="shared" ref="T940:X940" si="6989">RAND()</f>
        <v>0.335018259646129</v>
      </c>
      <c r="U940" s="19">
        <f ca="1">IF(T940&lt;=('Ejercicio 3 - TIR'!$D$24-'Ejercicio 3 - TIR'!$C$24)/('Ejercicio 3 - TIR'!$E$24-'Ejercicio 3 - TIR'!$C$24),'Ejercicio 3 - TIR'!$C$24+SQRT(('Ejercicio 3 - TIR'!$E$24-'Ejercicio 3 - TIR'!$C$24)*('Ejercicio 3 - TIR'!$D$24-'Ejercicio 3 - TIR'!$C$24)*T940),'Ejercicio 3 - TIR'!$E$24-SQRT(('Ejercicio 3 - TIR'!$E$24-'Ejercicio 3 - TIR'!$C$24)*('Ejercicio 3 - TIR'!$E$24-'Ejercicio 3 - TIR'!$D$24)*(1-T940)))</f>
        <v>0.176524297262263</v>
      </c>
      <c r="V940" s="17">
        <f ca="1" t="shared" si="6989"/>
        <v>0.957931659592287</v>
      </c>
      <c r="W940" s="19">
        <f ca="1">IF(V940&lt;=('Ejercicio 3 - TIR'!$D$25-'Ejercicio 3 - TIR'!$C$25)/('Ejercicio 3 - TIR'!$E$25-'Ejercicio 3 - TIR'!$C$25),'Ejercicio 3 - TIR'!$C$25+SQRT(('Ejercicio 3 - TIR'!$E$25-'Ejercicio 3 - TIR'!$C$25)*('Ejercicio 3 - TIR'!$D$25-'Ejercicio 3 - TIR'!$C$25)*V940),'Ejercicio 3 - TIR'!$E$25-SQRT(('Ejercicio 3 - TIR'!$E$25-'Ejercicio 3 - TIR'!$C$25)*('Ejercicio 3 - TIR'!$E$25-'Ejercicio 3 - TIR'!$D$25)*(1-V940)))</f>
        <v>0.237865784268153</v>
      </c>
      <c r="X940" s="17">
        <f ca="1" t="shared" si="6989"/>
        <v>0.308208654379009</v>
      </c>
      <c r="Y940" s="19">
        <f ca="1">IF(X940&lt;=('Ejercicio 3 - TIR'!$D$26-'Ejercicio 3 - TIR'!$C$26)/('Ejercicio 3 - TIR'!$E$26-'Ejercicio 3 - TIR'!$C$26),'Ejercicio 3 - TIR'!$C$26+SQRT(('Ejercicio 3 - TIR'!$E$26-'Ejercicio 3 - TIR'!$C$26)*('Ejercicio 3 - TIR'!$D$26-'Ejercicio 3 - TIR'!$C$26)*X940),'Ejercicio 3 - TIR'!$E$26-SQRT(('Ejercicio 3 - TIR'!$E$26-'Ejercicio 3 - TIR'!$C$26)*('Ejercicio 3 - TIR'!$E$26-'Ejercicio 3 - TIR'!$D$26)*(1-X940)))</f>
        <v>0.218847241927493</v>
      </c>
      <c r="Z940" s="17">
        <f ca="1" t="shared" si="6668"/>
        <v>1.15595693826721</v>
      </c>
      <c r="AA940" s="17">
        <f ca="1" t="shared" si="6669"/>
        <v>1.34585206108855</v>
      </c>
      <c r="AB940" s="17">
        <f ca="1" t="shared" si="6670"/>
        <v>1.58342765039118</v>
      </c>
      <c r="AC940" s="17">
        <f ca="1" t="shared" si="6671"/>
        <v>1.96007091028335</v>
      </c>
      <c r="AD940" s="17">
        <f ca="1" t="shared" si="6672"/>
        <v>2.38902702298117</v>
      </c>
      <c r="AE940" s="16">
        <f ca="1" t="shared" si="6673"/>
        <v>5093.96352102328</v>
      </c>
      <c r="AF940" s="16">
        <f ca="1" t="shared" si="6674"/>
        <v>5930.7756862949</v>
      </c>
      <c r="AG940" s="16">
        <f ca="1" t="shared" si="6675"/>
        <v>6977.70169653822</v>
      </c>
      <c r="AH940" s="16">
        <f ca="1" t="shared" si="6676"/>
        <v>8637.4581829745</v>
      </c>
      <c r="AI940" s="16">
        <f ca="1" t="shared" si="6677"/>
        <v>10527.7420835825</v>
      </c>
      <c r="AJ940" s="18">
        <f ca="1" t="shared" si="6678"/>
        <v>43399.4612277533</v>
      </c>
      <c r="AK940" s="18">
        <f ca="1" t="shared" si="6679"/>
        <v>53070.2737788646</v>
      </c>
      <c r="AL940" s="18">
        <f ca="1" t="shared" si="6680"/>
        <v>66770.3903942681</v>
      </c>
      <c r="AM940" s="18">
        <f ca="1" t="shared" si="6681"/>
        <v>76250.1324098157</v>
      </c>
      <c r="AN940" s="18">
        <f ca="1" t="shared" si="6682"/>
        <v>99163.0799199161</v>
      </c>
      <c r="AO940" s="18">
        <f ca="1">C940/'Ejercicio 3 - TIR'!$D$7</f>
        <v>14908.6203033472</v>
      </c>
      <c r="AP940" s="18">
        <f ca="1" t="shared" si="6683"/>
        <v>28490.8409244061</v>
      </c>
      <c r="AQ940" s="18">
        <f ca="1" t="shared" si="6684"/>
        <v>38161.6534755174</v>
      </c>
      <c r="AR940" s="18">
        <f ca="1" t="shared" si="6685"/>
        <v>51861.7700909209</v>
      </c>
      <c r="AS940" s="18">
        <f ca="1" t="shared" si="6686"/>
        <v>61341.5121064685</v>
      </c>
      <c r="AT940" s="18">
        <f ca="1" t="shared" si="6687"/>
        <v>84254.4596165689</v>
      </c>
      <c r="AU940" s="18">
        <f ca="1">AP940*'Ejercicio 3 - TIR'!$D$5</f>
        <v>14245.4204622031</v>
      </c>
      <c r="AV940" s="18">
        <f ca="1">AQ940*'Ejercicio 3 - TIR'!$D$5</f>
        <v>19080.8267377587</v>
      </c>
      <c r="AW940" s="18">
        <f ca="1">AR940*'Ejercicio 3 - TIR'!$D$5</f>
        <v>25930.8850454605</v>
      </c>
      <c r="AX940" s="18">
        <f ca="1">AS940*'Ejercicio 3 - TIR'!$D$5</f>
        <v>30670.7560532343</v>
      </c>
      <c r="AY940" s="18">
        <f ca="1">AT940*'Ejercicio 3 - TIR'!$D$5</f>
        <v>42127.2298082844</v>
      </c>
      <c r="AZ940" s="18">
        <f ca="1" t="shared" ref="AZ940:BD940" si="6990">AJ940-AU940-AE940</f>
        <v>24060.077244527</v>
      </c>
      <c r="BA940" s="18">
        <f ca="1" t="shared" si="6990"/>
        <v>28058.671354811</v>
      </c>
      <c r="BB940" s="18">
        <f ca="1" t="shared" si="6990"/>
        <v>33861.8036522694</v>
      </c>
      <c r="BC940" s="18">
        <f ca="1" t="shared" si="6990"/>
        <v>36941.918173607</v>
      </c>
      <c r="BD940" s="18">
        <f ca="1" t="shared" si="6990"/>
        <v>46508.1080280491</v>
      </c>
      <c r="BE940" s="18">
        <f ca="1" t="shared" ref="BE940:BI940" si="6991">AZ940/Z940</f>
        <v>20813.9909438091</v>
      </c>
      <c r="BF940" s="18">
        <f ca="1" t="shared" si="6991"/>
        <v>20848.2582640744</v>
      </c>
      <c r="BG940" s="18">
        <f ca="1" t="shared" si="6991"/>
        <v>21385.128423079</v>
      </c>
      <c r="BH940" s="18">
        <f ca="1" t="shared" si="6991"/>
        <v>18847.2355667309</v>
      </c>
      <c r="BI940" s="18">
        <f ca="1" t="shared" si="6991"/>
        <v>19467.3846635747</v>
      </c>
      <c r="BJ940" s="18">
        <f ca="1" t="shared" si="6690"/>
        <v>78031.9018891865</v>
      </c>
      <c r="BK940" s="18">
        <f ca="1" t="shared" si="6691"/>
        <v>35617.0967800622</v>
      </c>
      <c r="BL940" s="18">
        <f ca="1" t="shared" si="6692"/>
        <v>113648.998669249</v>
      </c>
      <c r="BM940" s="18">
        <f ca="1">BK940*'Ejercicio 3 - TIR'!$D$5</f>
        <v>17808.5483900311</v>
      </c>
      <c r="BN940" s="18">
        <f ca="1" t="shared" si="6693"/>
        <v>95840.4502792176</v>
      </c>
      <c r="BO940" s="18">
        <f ca="1" t="shared" si="6694"/>
        <v>40116.9385516712</v>
      </c>
      <c r="BP940" s="18">
        <f ca="1" t="shared" si="6695"/>
        <v>-107205.729916734</v>
      </c>
      <c r="BQ940" s="18">
        <f ca="1" t="shared" ref="BQ940:BT940" si="6992">BE940</f>
        <v>20813.9909438091</v>
      </c>
      <c r="BR940" s="18">
        <f ca="1" t="shared" si="6992"/>
        <v>20848.2582640744</v>
      </c>
      <c r="BS940" s="18">
        <f ca="1" t="shared" si="6992"/>
        <v>21385.128423079</v>
      </c>
      <c r="BT940" s="18">
        <f ca="1" t="shared" si="6992"/>
        <v>18847.2355667309</v>
      </c>
      <c r="BU940" s="18">
        <f ca="1" t="shared" si="6697"/>
        <v>59584.3232152458</v>
      </c>
      <c r="BV940" s="20">
        <f ca="1" t="shared" si="6698"/>
        <v>8.39577580278155</v>
      </c>
    </row>
    <row r="941" ht="15" customHeight="1" spans="1:74">
      <c r="A941" s="16">
        <v>940</v>
      </c>
      <c r="B941" s="17">
        <f ca="1" t="shared" ref="B941:F941" si="6993">RAND()</f>
        <v>0.470204684855344</v>
      </c>
      <c r="C941" s="18">
        <f ca="1">IF(B941&lt;=('Ejercicio 3 - TIR'!$D$13-'Ejercicio 3 - TIR'!$C$13)/('Ejercicio 3 - TIR'!$E$13-'Ejercicio 3 - TIR'!$C$13),'Ejercicio 3 - TIR'!$C$13+SQRT(('Ejercicio 3 - TIR'!$E$13-'Ejercicio 3 - TIR'!$C$13)*('Ejercicio 3 - TIR'!$D$13-'Ejercicio 3 - TIR'!$C$13)*B941),'Ejercicio 3 - TIR'!$E$13-SQRT(('Ejercicio 3 - TIR'!$E$13-'Ejercicio 3 - TIR'!$C$13)*('Ejercicio 3 - TIR'!$E$13-'Ejercicio 3 - TIR'!$D$13)*(1-B941)))</f>
        <v>74785.8298139005</v>
      </c>
      <c r="D941" s="17">
        <f ca="1" t="shared" si="6993"/>
        <v>0.035238315249009</v>
      </c>
      <c r="E941" s="18">
        <f ca="1">IF(D941&lt;=('Ejercicio 3 - TIR'!$D$14-'Ejercicio 3 - TIR'!$C$14)/('Ejercicio 3 - TIR'!$E$14-'Ejercicio 3 - TIR'!$C$14),'Ejercicio 3 - TIR'!$C$14+SQRT(('Ejercicio 3 - TIR'!$E$14-'Ejercicio 3 - TIR'!$C$14)*('Ejercicio 3 - TIR'!$D$14-'Ejercicio 3 - TIR'!$C$14)*D941),'Ejercicio 3 - TIR'!$E$14-SQRT(('Ejercicio 3 - TIR'!$E$14-'Ejercicio 3 - TIR'!$C$14)*('Ejercicio 3 - TIR'!$E$14-'Ejercicio 3 - TIR'!$D$14)*(1-D941)))</f>
        <v>26625.6917431283</v>
      </c>
      <c r="F941" s="17">
        <f ca="1" t="shared" si="6993"/>
        <v>0.290168177713944</v>
      </c>
      <c r="G941" s="18">
        <f ca="1">IF(F941&lt;=('Ejercicio 3 - TIR'!$D$18-'Ejercicio 3 - TIR'!$C$18)/('Ejercicio 3 - TIR'!$E$18-'Ejercicio 3 - TIR'!$C$18),'Ejercicio 3 - TIR'!$C$18+SQRT(('Ejercicio 3 - TIR'!$E$18-'Ejercicio 3 - TIR'!$C$18)*('Ejercicio 3 - TIR'!$D$18-'Ejercicio 3 - TIR'!$C$18)*F941),'Ejercicio 3 - TIR'!$E$18-SQRT(('Ejercicio 3 - TIR'!$E$18-'Ejercicio 3 - TIR'!$C$18)*('Ejercicio 3 - TIR'!$E$18-'Ejercicio 3 - TIR'!$D$18)*(1-F941)))</f>
        <v>36597.3651298902</v>
      </c>
      <c r="H941" s="17">
        <f ca="1" t="shared" ref="H941:L941" si="6994">RAND()</f>
        <v>0.657136701025016</v>
      </c>
      <c r="I941" s="18">
        <f ca="1">IF(H941&lt;=('Ejercicio 3 - TIR'!$D$18-'Ejercicio 3 - TIR'!$C$18)/('Ejercicio 3 - TIR'!$E$18-'Ejercicio 3 - TIR'!$C$18),'Ejercicio 3 - TIR'!$C$18+SQRT(('Ejercicio 3 - TIR'!$E$18-'Ejercicio 3 - TIR'!$C$18)*('Ejercicio 3 - TIR'!$D$18-'Ejercicio 3 - TIR'!$C$18)*H941),'Ejercicio 3 - TIR'!$E$18-SQRT(('Ejercicio 3 - TIR'!$E$18-'Ejercicio 3 - TIR'!$C$18)*('Ejercicio 3 - TIR'!$E$18-'Ejercicio 3 - TIR'!$D$18)*(1-H941)))</f>
        <v>39928.2679835786</v>
      </c>
      <c r="J941" s="17">
        <f ca="1" t="shared" si="6994"/>
        <v>0.745183359964468</v>
      </c>
      <c r="K941" s="18">
        <f ca="1">IF(J941&lt;=('Ejercicio 3 - TIR'!$D$18-'Ejercicio 3 - TIR'!$C$18)/('Ejercicio 3 - TIR'!$E$18-'Ejercicio 3 - TIR'!$C$18),'Ejercicio 3 - TIR'!$C$18+SQRT(('Ejercicio 3 - TIR'!$E$18-'Ejercicio 3 - TIR'!$C$18)*('Ejercicio 3 - TIR'!$D$18-'Ejercicio 3 - TIR'!$C$18)*J941),'Ejercicio 3 - TIR'!$E$18-SQRT(('Ejercicio 3 - TIR'!$E$18-'Ejercicio 3 - TIR'!$C$18)*('Ejercicio 3 - TIR'!$E$18-'Ejercicio 3 - TIR'!$D$18)*(1-J941)))</f>
        <v>40628.3586603354</v>
      </c>
      <c r="L941" s="17">
        <f ca="1" t="shared" si="6994"/>
        <v>0.922703938326748</v>
      </c>
      <c r="M941" s="18">
        <f ca="1">IF(L941&lt;=('Ejercicio 3 - TIR'!$D$18-'Ejercicio 3 - TIR'!$C$18)/('Ejercicio 3 - TIR'!$E$18-'Ejercicio 3 - TIR'!$C$18),'Ejercicio 3 - TIR'!$C$18+SQRT(('Ejercicio 3 - TIR'!$E$18-'Ejercicio 3 - TIR'!$C$18)*('Ejercicio 3 - TIR'!$D$18-'Ejercicio 3 - TIR'!$C$18)*L941),'Ejercicio 3 - TIR'!$E$18-SQRT(('Ejercicio 3 - TIR'!$E$18-'Ejercicio 3 - TIR'!$C$18)*('Ejercicio 3 - TIR'!$E$18-'Ejercicio 3 - TIR'!$D$18)*(1-L941)))</f>
        <v>42592.261512229</v>
      </c>
      <c r="N941" s="17">
        <f ca="1" t="shared" ref="N941:R941" si="6995">RAND()</f>
        <v>0.252447755453786</v>
      </c>
      <c r="O941" s="18">
        <f ca="1">IF(N941&lt;=('Ejercicio 3 - TIR'!$D$18-'Ejercicio 3 - TIR'!$C$18)/('Ejercicio 3 - TIR'!$E$18-'Ejercicio 3 - TIR'!$C$18),'Ejercicio 3 - TIR'!$C$18+SQRT(('Ejercicio 3 - TIR'!$E$18-'Ejercicio 3 - TIR'!$C$18)*('Ejercicio 3 - TIR'!$D$18-'Ejercicio 3 - TIR'!$C$18)*N941),'Ejercicio 3 - TIR'!$E$18-SQRT(('Ejercicio 3 - TIR'!$E$18-'Ejercicio 3 - TIR'!$C$18)*('Ejercicio 3 - TIR'!$E$18-'Ejercicio 3 - TIR'!$D$18)*(1-N941)))</f>
        <v>36153.6300927231</v>
      </c>
      <c r="P941" s="17">
        <f ca="1" t="shared" si="6995"/>
        <v>0.956362436115946</v>
      </c>
      <c r="Q941" s="19">
        <f ca="1">IF(P941&lt;=('Ejercicio 3 - TIR'!$D$22-'Ejercicio 3 - TIR'!$C$22)/('Ejercicio 3 - TIR'!$E$22-'Ejercicio 3 - TIR'!$C$22),'Ejercicio 3 - TIR'!$C$22+SQRT(('Ejercicio 3 - TIR'!$E$22-'Ejercicio 3 - TIR'!$C$22)*('Ejercicio 3 - TIR'!$D$22-'Ejercicio 3 - TIR'!$C$22)*P941),'Ejercicio 3 - TIR'!$E$22-SQRT(('Ejercicio 3 - TIR'!$E$22-'Ejercicio 3 - TIR'!$C$22)*('Ejercicio 3 - TIR'!$E$22-'Ejercicio 3 - TIR'!$D$22)*(1-P941)))</f>
        <v>0.171137290764597</v>
      </c>
      <c r="R941" s="17">
        <f ca="1" t="shared" si="6995"/>
        <v>0.172954801080596</v>
      </c>
      <c r="S941" s="19">
        <f ca="1">IF(R941&lt;=('Ejercicio 3 - TIR'!$D$23-'Ejercicio 3 - TIR'!$C$23)/('Ejercicio 3 - TIR'!$E$23-'Ejercicio 3 - TIR'!$C$23),'Ejercicio 3 - TIR'!$C$23+SQRT(('Ejercicio 3 - TIR'!$E$23-'Ejercicio 3 - TIR'!$C$23)*('Ejercicio 3 - TIR'!$D$23-'Ejercicio 3 - TIR'!$C$23)*R941),'Ejercicio 3 - TIR'!$E$23-SQRT(('Ejercicio 3 - TIR'!$E$23-'Ejercicio 3 - TIR'!$C$23)*('Ejercicio 3 - TIR'!$E$23-'Ejercicio 3 - TIR'!$D$23)*(1-R941)))</f>
        <v>0.137644224039188</v>
      </c>
      <c r="T941" s="17">
        <f ca="1" t="shared" ref="T941:X941" si="6996">RAND()</f>
        <v>0.857286028090087</v>
      </c>
      <c r="U941" s="19">
        <f ca="1">IF(T941&lt;=('Ejercicio 3 - TIR'!$D$24-'Ejercicio 3 - TIR'!$C$24)/('Ejercicio 3 - TIR'!$E$24-'Ejercicio 3 - TIR'!$C$24),'Ejercicio 3 - TIR'!$C$24+SQRT(('Ejercicio 3 - TIR'!$E$24-'Ejercicio 3 - TIR'!$C$24)*('Ejercicio 3 - TIR'!$D$24-'Ejercicio 3 - TIR'!$C$24)*T941),'Ejercicio 3 - TIR'!$E$24-SQRT(('Ejercicio 3 - TIR'!$E$24-'Ejercicio 3 - TIR'!$C$24)*('Ejercicio 3 - TIR'!$E$24-'Ejercicio 3 - TIR'!$D$24)*(1-T941)))</f>
        <v>0.20001002447856</v>
      </c>
      <c r="V941" s="17">
        <f ca="1" t="shared" si="6996"/>
        <v>0.946735772021745</v>
      </c>
      <c r="W941" s="19">
        <f ca="1">IF(V941&lt;=('Ejercicio 3 - TIR'!$D$25-'Ejercicio 3 - TIR'!$C$25)/('Ejercicio 3 - TIR'!$E$25-'Ejercicio 3 - TIR'!$C$25),'Ejercicio 3 - TIR'!$C$25+SQRT(('Ejercicio 3 - TIR'!$E$25-'Ejercicio 3 - TIR'!$C$25)*('Ejercicio 3 - TIR'!$D$25-'Ejercicio 3 - TIR'!$C$25)*V941),'Ejercicio 3 - TIR'!$E$25-SQRT(('Ejercicio 3 - TIR'!$E$25-'Ejercicio 3 - TIR'!$C$25)*('Ejercicio 3 - TIR'!$E$25-'Ejercicio 3 - TIR'!$D$25)*(1-V941)))</f>
        <v>0.236346253337494</v>
      </c>
      <c r="X941" s="17">
        <f ca="1" t="shared" si="6996"/>
        <v>0.673223030790961</v>
      </c>
      <c r="Y941" s="19">
        <f ca="1">IF(X941&lt;=('Ejercicio 3 - TIR'!$D$26-'Ejercicio 3 - TIR'!$C$26)/('Ejercicio 3 - TIR'!$E$26-'Ejercicio 3 - TIR'!$C$26),'Ejercicio 3 - TIR'!$C$26+SQRT(('Ejercicio 3 - TIR'!$E$26-'Ejercicio 3 - TIR'!$C$26)*('Ejercicio 3 - TIR'!$D$26-'Ejercicio 3 - TIR'!$C$26)*X941),'Ejercicio 3 - TIR'!$E$26-SQRT(('Ejercicio 3 - TIR'!$E$26-'Ejercicio 3 - TIR'!$C$26)*('Ejercicio 3 - TIR'!$E$26-'Ejercicio 3 - TIR'!$D$26)*(1-X941)))</f>
        <v>0.237992909720753</v>
      </c>
      <c r="Z941" s="17">
        <f ca="1" t="shared" si="6668"/>
        <v>1.1711372907646</v>
      </c>
      <c r="AA941" s="17">
        <f ca="1" t="shared" si="6669"/>
        <v>1.33233757439525</v>
      </c>
      <c r="AB941" s="17">
        <f ca="1" t="shared" si="6670"/>
        <v>1.59881844526375</v>
      </c>
      <c r="AC941" s="17">
        <f ca="1" t="shared" si="6671"/>
        <v>1.97669319456871</v>
      </c>
      <c r="AD941" s="17">
        <f ca="1" t="shared" si="6672"/>
        <v>2.44713215956933</v>
      </c>
      <c r="AE941" s="16">
        <f ca="1" t="shared" si="6673"/>
        <v>4556.64874965229</v>
      </c>
      <c r="AF941" s="16">
        <f ca="1" t="shared" si="6674"/>
        <v>5183.84513101731</v>
      </c>
      <c r="AG941" s="16">
        <f ca="1" t="shared" si="6675"/>
        <v>6220.66612256515</v>
      </c>
      <c r="AH941" s="16">
        <f ca="1" t="shared" si="6676"/>
        <v>7690.8972538969</v>
      </c>
      <c r="AI941" s="16">
        <f ca="1" t="shared" si="6677"/>
        <v>9521.27626971517</v>
      </c>
      <c r="AJ941" s="18">
        <f ca="1" t="shared" si="6678"/>
        <v>42860.5390473424</v>
      </c>
      <c r="AK941" s="18">
        <f ca="1" t="shared" si="6679"/>
        <v>53197.9317150446</v>
      </c>
      <c r="AL941" s="18">
        <f ca="1" t="shared" si="6680"/>
        <v>64957.3692269352</v>
      </c>
      <c r="AM941" s="18">
        <f ca="1" t="shared" si="6681"/>
        <v>84191.8334725138</v>
      </c>
      <c r="AN941" s="18">
        <f ca="1" t="shared" si="6682"/>
        <v>88472.7108850762</v>
      </c>
      <c r="AO941" s="18">
        <f ca="1">C941/'Ejercicio 3 - TIR'!$D$7</f>
        <v>14957.1659627801</v>
      </c>
      <c r="AP941" s="18">
        <f ca="1" t="shared" si="6683"/>
        <v>27903.3730845623</v>
      </c>
      <c r="AQ941" s="18">
        <f ca="1" t="shared" si="6684"/>
        <v>38240.7657522645</v>
      </c>
      <c r="AR941" s="18">
        <f ca="1" t="shared" si="6685"/>
        <v>50000.2032641551</v>
      </c>
      <c r="AS941" s="18">
        <f ca="1" t="shared" si="6686"/>
        <v>69234.6675097337</v>
      </c>
      <c r="AT941" s="18">
        <f ca="1" t="shared" si="6687"/>
        <v>73515.5449222961</v>
      </c>
      <c r="AU941" s="18">
        <f ca="1">AP941*'Ejercicio 3 - TIR'!$D$5</f>
        <v>13951.6865422811</v>
      </c>
      <c r="AV941" s="18">
        <f ca="1">AQ941*'Ejercicio 3 - TIR'!$D$5</f>
        <v>19120.3828761322</v>
      </c>
      <c r="AW941" s="18">
        <f ca="1">AR941*'Ejercicio 3 - TIR'!$D$5</f>
        <v>25000.1016320776</v>
      </c>
      <c r="AX941" s="18">
        <f ca="1">AS941*'Ejercicio 3 - TIR'!$D$5</f>
        <v>34617.3337548669</v>
      </c>
      <c r="AY941" s="18">
        <f ca="1">AT941*'Ejercicio 3 - TIR'!$D$5</f>
        <v>36757.7724611481</v>
      </c>
      <c r="AZ941" s="18">
        <f ca="1" t="shared" ref="AZ941:BD941" si="6997">AJ941-AU941-AE941</f>
        <v>24352.203755409</v>
      </c>
      <c r="BA941" s="18">
        <f ca="1" t="shared" si="6997"/>
        <v>28893.703707895</v>
      </c>
      <c r="BB941" s="18">
        <f ca="1" t="shared" si="6997"/>
        <v>33736.6014722925</v>
      </c>
      <c r="BC941" s="18">
        <f ca="1" t="shared" si="6997"/>
        <v>41883.6024637501</v>
      </c>
      <c r="BD941" s="18">
        <f ca="1" t="shared" si="6997"/>
        <v>42193.662154213</v>
      </c>
      <c r="BE941" s="18">
        <f ca="1" t="shared" ref="BE941:BI941" si="6998">AZ941/Z941</f>
        <v>20793.6370461829</v>
      </c>
      <c r="BF941" s="18">
        <f ca="1" t="shared" si="6998"/>
        <v>21686.4736559051</v>
      </c>
      <c r="BG941" s="18">
        <f ca="1" t="shared" si="6998"/>
        <v>21100.9583810044</v>
      </c>
      <c r="BH941" s="18">
        <f ca="1" t="shared" si="6998"/>
        <v>21188.7219416914</v>
      </c>
      <c r="BI941" s="18">
        <f ca="1" t="shared" si="6998"/>
        <v>17242.0855936276</v>
      </c>
      <c r="BJ941" s="18">
        <f ca="1" t="shared" si="6690"/>
        <v>65156.5865353889</v>
      </c>
      <c r="BK941" s="18">
        <f ca="1" t="shared" si="6691"/>
        <v>36602.1618435349</v>
      </c>
      <c r="BL941" s="18">
        <f ca="1" t="shared" si="6692"/>
        <v>101758.748378924</v>
      </c>
      <c r="BM941" s="18">
        <f ca="1">BK941*'Ejercicio 3 - TIR'!$D$5</f>
        <v>18301.0809217675</v>
      </c>
      <c r="BN941" s="18">
        <f ca="1" t="shared" si="6693"/>
        <v>83457.6674571563</v>
      </c>
      <c r="BO941" s="18">
        <f ca="1" t="shared" si="6694"/>
        <v>34104.2747245184</v>
      </c>
      <c r="BP941" s="18">
        <f ca="1" t="shared" si="6695"/>
        <v>-101411.521557029</v>
      </c>
      <c r="BQ941" s="18">
        <f ca="1" t="shared" ref="BQ941:BT941" si="6999">BE941</f>
        <v>20793.6370461829</v>
      </c>
      <c r="BR941" s="18">
        <f ca="1" t="shared" si="6999"/>
        <v>21686.4736559051</v>
      </c>
      <c r="BS941" s="18">
        <f ca="1" t="shared" si="6999"/>
        <v>21100.9583810044</v>
      </c>
      <c r="BT941" s="18">
        <f ca="1" t="shared" si="6999"/>
        <v>21188.7219416914</v>
      </c>
      <c r="BU941" s="18">
        <f ca="1" t="shared" si="6697"/>
        <v>51346.3603181459</v>
      </c>
      <c r="BV941" s="20">
        <f ca="1" t="shared" si="6698"/>
        <v>9.19637441800081</v>
      </c>
    </row>
    <row r="942" ht="15" customHeight="1" spans="1:74">
      <c r="A942" s="16">
        <v>941</v>
      </c>
      <c r="B942" s="17">
        <f ca="1" t="shared" ref="B942:F942" si="7000">RAND()</f>
        <v>0.0966615083569951</v>
      </c>
      <c r="C942" s="18">
        <f ca="1">IF(B942&lt;=('Ejercicio 3 - TIR'!$D$13-'Ejercicio 3 - TIR'!$C$13)/('Ejercicio 3 - TIR'!$E$13-'Ejercicio 3 - TIR'!$C$13),'Ejercicio 3 - TIR'!$C$13+SQRT(('Ejercicio 3 - TIR'!$E$13-'Ejercicio 3 - TIR'!$C$13)*('Ejercicio 3 - TIR'!$D$13-'Ejercicio 3 - TIR'!$C$13)*B942),'Ejercicio 3 - TIR'!$E$13-SQRT(('Ejercicio 3 - TIR'!$E$13-'Ejercicio 3 - TIR'!$C$13)*('Ejercicio 3 - TIR'!$E$13-'Ejercicio 3 - TIR'!$D$13)*(1-B942)))</f>
        <v>66218.0867911921</v>
      </c>
      <c r="D942" s="17">
        <f ca="1" t="shared" si="7000"/>
        <v>0.0778584061828571</v>
      </c>
      <c r="E942" s="18">
        <f ca="1">IF(D942&lt;=('Ejercicio 3 - TIR'!$D$14-'Ejercicio 3 - TIR'!$C$14)/('Ejercicio 3 - TIR'!$E$14-'Ejercicio 3 - TIR'!$C$14),'Ejercicio 3 - TIR'!$C$14+SQRT(('Ejercicio 3 - TIR'!$E$14-'Ejercicio 3 - TIR'!$C$14)*('Ejercicio 3 - TIR'!$D$14-'Ejercicio 3 - TIR'!$C$14)*D942),'Ejercicio 3 - TIR'!$E$14-SQRT(('Ejercicio 3 - TIR'!$E$14-'Ejercicio 3 - TIR'!$C$14)*('Ejercicio 3 - TIR'!$E$14-'Ejercicio 3 - TIR'!$D$14)*(1-D942)))</f>
        <v>27416.4810083496</v>
      </c>
      <c r="F942" s="17">
        <f ca="1" t="shared" si="7000"/>
        <v>0.100206060808111</v>
      </c>
      <c r="G942" s="18">
        <f ca="1">IF(F942&lt;=('Ejercicio 3 - TIR'!$D$18-'Ejercicio 3 - TIR'!$C$18)/('Ejercicio 3 - TIR'!$E$18-'Ejercicio 3 - TIR'!$C$18),'Ejercicio 3 - TIR'!$C$18+SQRT(('Ejercicio 3 - TIR'!$E$18-'Ejercicio 3 - TIR'!$C$18)*('Ejercicio 3 - TIR'!$D$18-'Ejercicio 3 - TIR'!$C$18)*F942),'Ejercicio 3 - TIR'!$E$18-SQRT(('Ejercicio 3 - TIR'!$E$18-'Ejercicio 3 - TIR'!$C$18)*('Ejercicio 3 - TIR'!$E$18-'Ejercicio 3 - TIR'!$D$18)*(1-F942)))</f>
        <v>33876.9716430762</v>
      </c>
      <c r="H942" s="17">
        <f ca="1" t="shared" ref="H942:L942" si="7001">RAND()</f>
        <v>0.822264072572102</v>
      </c>
      <c r="I942" s="18">
        <f ca="1">IF(H942&lt;=('Ejercicio 3 - TIR'!$D$18-'Ejercicio 3 - TIR'!$C$18)/('Ejercicio 3 - TIR'!$E$18-'Ejercicio 3 - TIR'!$C$18),'Ejercicio 3 - TIR'!$C$18+SQRT(('Ejercicio 3 - TIR'!$E$18-'Ejercicio 3 - TIR'!$C$18)*('Ejercicio 3 - TIR'!$D$18-'Ejercicio 3 - TIR'!$C$18)*H942),'Ejercicio 3 - TIR'!$E$18-SQRT(('Ejercicio 3 - TIR'!$E$18-'Ejercicio 3 - TIR'!$C$18)*('Ejercicio 3 - TIR'!$E$18-'Ejercicio 3 - TIR'!$D$18)*(1-H942)))</f>
        <v>41348.9461032337</v>
      </c>
      <c r="J942" s="17">
        <f ca="1" t="shared" si="7001"/>
        <v>0.805702316335734</v>
      </c>
      <c r="K942" s="18">
        <f ca="1">IF(J942&lt;=('Ejercicio 3 - TIR'!$D$18-'Ejercicio 3 - TIR'!$C$18)/('Ejercicio 3 - TIR'!$E$18-'Ejercicio 3 - TIR'!$C$18),'Ejercicio 3 - TIR'!$C$18+SQRT(('Ejercicio 3 - TIR'!$E$18-'Ejercicio 3 - TIR'!$C$18)*('Ejercicio 3 - TIR'!$D$18-'Ejercicio 3 - TIR'!$C$18)*J942),'Ejercicio 3 - TIR'!$E$18-SQRT(('Ejercicio 3 - TIR'!$E$18-'Ejercicio 3 - TIR'!$C$18)*('Ejercicio 3 - TIR'!$E$18-'Ejercicio 3 - TIR'!$D$18)*(1-J942)))</f>
        <v>41182.6283551611</v>
      </c>
      <c r="L942" s="17">
        <f ca="1" t="shared" si="7001"/>
        <v>0.389020778542907</v>
      </c>
      <c r="M942" s="18">
        <f ca="1">IF(L942&lt;=('Ejercicio 3 - TIR'!$D$18-'Ejercicio 3 - TIR'!$C$18)/('Ejercicio 3 - TIR'!$E$18-'Ejercicio 3 - TIR'!$C$18),'Ejercicio 3 - TIR'!$C$18+SQRT(('Ejercicio 3 - TIR'!$E$18-'Ejercicio 3 - TIR'!$C$18)*('Ejercicio 3 - TIR'!$D$18-'Ejercicio 3 - TIR'!$C$18)*L942),'Ejercicio 3 - TIR'!$E$18-SQRT(('Ejercicio 3 - TIR'!$E$18-'Ejercicio 3 - TIR'!$C$18)*('Ejercicio 3 - TIR'!$E$18-'Ejercicio 3 - TIR'!$D$18)*(1-L942)))</f>
        <v>37638.9211791611</v>
      </c>
      <c r="N942" s="17">
        <f ca="1" t="shared" ref="N942:R942" si="7002">RAND()</f>
        <v>0.408940204440598</v>
      </c>
      <c r="O942" s="18">
        <f ca="1">IF(N942&lt;=('Ejercicio 3 - TIR'!$D$18-'Ejercicio 3 - TIR'!$C$18)/('Ejercicio 3 - TIR'!$E$18-'Ejercicio 3 - TIR'!$C$18),'Ejercicio 3 - TIR'!$C$18+SQRT(('Ejercicio 3 - TIR'!$E$18-'Ejercicio 3 - TIR'!$C$18)*('Ejercicio 3 - TIR'!$D$18-'Ejercicio 3 - TIR'!$C$18)*N942),'Ejercicio 3 - TIR'!$E$18-SQRT(('Ejercicio 3 - TIR'!$E$18-'Ejercicio 3 - TIR'!$C$18)*('Ejercicio 3 - TIR'!$E$18-'Ejercicio 3 - TIR'!$D$18)*(1-N942)))</f>
        <v>37832.0514979212</v>
      </c>
      <c r="P942" s="17">
        <f ca="1" t="shared" si="7002"/>
        <v>0.576748264414245</v>
      </c>
      <c r="Q942" s="19">
        <f ca="1">IF(P942&lt;=('Ejercicio 3 - TIR'!$D$22-'Ejercicio 3 - TIR'!$C$22)/('Ejercicio 3 - TIR'!$E$22-'Ejercicio 3 - TIR'!$C$22),'Ejercicio 3 - TIR'!$C$22+SQRT(('Ejercicio 3 - TIR'!$E$22-'Ejercicio 3 - TIR'!$C$22)*('Ejercicio 3 - TIR'!$D$22-'Ejercicio 3 - TIR'!$C$22)*P942),'Ejercicio 3 - TIR'!$E$22-SQRT(('Ejercicio 3 - TIR'!$E$22-'Ejercicio 3 - TIR'!$C$22)*('Ejercicio 3 - TIR'!$E$22-'Ejercicio 3 - TIR'!$D$22)*(1-P942)))</f>
        <v>0.152398313021586</v>
      </c>
      <c r="R942" s="17">
        <f ca="1" t="shared" si="7002"/>
        <v>0.277374916685955</v>
      </c>
      <c r="S942" s="19">
        <f ca="1">IF(R942&lt;=('Ejercicio 3 - TIR'!$D$23-'Ejercicio 3 - TIR'!$C$23)/('Ejercicio 3 - TIR'!$E$23-'Ejercicio 3 - TIR'!$C$23),'Ejercicio 3 - TIR'!$C$23+SQRT(('Ejercicio 3 - TIR'!$E$23-'Ejercicio 3 - TIR'!$C$23)*('Ejercicio 3 - TIR'!$D$23-'Ejercicio 3 - TIR'!$C$23)*R942),'Ejercicio 3 - TIR'!$E$23-SQRT(('Ejercicio 3 - TIR'!$E$23-'Ejercicio 3 - TIR'!$C$23)*('Ejercicio 3 - TIR'!$E$23-'Ejercicio 3 - TIR'!$D$23)*(1-R942)))</f>
        <v>0.142344459045471</v>
      </c>
      <c r="T942" s="17">
        <f ca="1" t="shared" ref="T942:X942" si="7003">RAND()</f>
        <v>0.503215553133296</v>
      </c>
      <c r="U942" s="19">
        <f ca="1">IF(T942&lt;=('Ejercicio 3 - TIR'!$D$24-'Ejercicio 3 - TIR'!$C$24)/('Ejercicio 3 - TIR'!$E$24-'Ejercicio 3 - TIR'!$C$24),'Ejercicio 3 - TIR'!$C$24+SQRT(('Ejercicio 3 - TIR'!$E$24-'Ejercicio 3 - TIR'!$C$24)*('Ejercicio 3 - TIR'!$D$24-'Ejercicio 3 - TIR'!$C$24)*T942),'Ejercicio 3 - TIR'!$E$24-SQRT(('Ejercicio 3 - TIR'!$E$24-'Ejercicio 3 - TIR'!$C$24)*('Ejercicio 3 - TIR'!$E$24-'Ejercicio 3 - TIR'!$D$24)*(1-T942)))</f>
        <v>0.182703935177733</v>
      </c>
      <c r="V942" s="17">
        <f ca="1" t="shared" si="7003"/>
        <v>0.43563750127556</v>
      </c>
      <c r="W942" s="19">
        <f ca="1">IF(V942&lt;=('Ejercicio 3 - TIR'!$D$25-'Ejercicio 3 - TIR'!$C$25)/('Ejercicio 3 - TIR'!$E$25-'Ejercicio 3 - TIR'!$C$25),'Ejercicio 3 - TIR'!$C$25+SQRT(('Ejercicio 3 - TIR'!$E$25-'Ejercicio 3 - TIR'!$C$25)*('Ejercicio 3 - TIR'!$D$25-'Ejercicio 3 - TIR'!$C$25)*V942),'Ejercicio 3 - TIR'!$E$25-SQRT(('Ejercicio 3 - TIR'!$E$25-'Ejercicio 3 - TIR'!$C$25)*('Ejercicio 3 - TIR'!$E$25-'Ejercicio 3 - TIR'!$D$25)*(1-V942)))</f>
        <v>0.205556004392769</v>
      </c>
      <c r="X942" s="17">
        <f ca="1" t="shared" si="7003"/>
        <v>0.764843132421646</v>
      </c>
      <c r="Y942" s="19">
        <f ca="1">IF(X942&lt;=('Ejercicio 3 - TIR'!$D$26-'Ejercicio 3 - TIR'!$C$26)/('Ejercicio 3 - TIR'!$E$26-'Ejercicio 3 - TIR'!$C$26),'Ejercicio 3 - TIR'!$C$26+SQRT(('Ejercicio 3 - TIR'!$E$26-'Ejercicio 3 - TIR'!$C$26)*('Ejercicio 3 - TIR'!$D$26-'Ejercicio 3 - TIR'!$C$26)*X942),'Ejercicio 3 - TIR'!$E$26-SQRT(('Ejercicio 3 - TIR'!$E$26-'Ejercicio 3 - TIR'!$C$26)*('Ejercicio 3 - TIR'!$E$26-'Ejercicio 3 - TIR'!$D$26)*(1-X942)))</f>
        <v>0.244365086152439</v>
      </c>
      <c r="Z942" s="17">
        <f ca="1" t="shared" si="6668"/>
        <v>1.15239831302159</v>
      </c>
      <c r="AA942" s="17">
        <f ca="1" t="shared" si="6669"/>
        <v>1.31643582749356</v>
      </c>
      <c r="AB942" s="17">
        <f ca="1" t="shared" si="6670"/>
        <v>1.55695383358558</v>
      </c>
      <c r="AC942" s="17">
        <f ca="1" t="shared" si="6671"/>
        <v>1.87699504264144</v>
      </c>
      <c r="AD942" s="17">
        <f ca="1" t="shared" si="6672"/>
        <v>2.33566709794422</v>
      </c>
      <c r="AE942" s="16">
        <f ca="1" t="shared" si="6673"/>
        <v>4178.22545466082</v>
      </c>
      <c r="AF942" s="16">
        <f ca="1" t="shared" si="6674"/>
        <v>4772.97269677454</v>
      </c>
      <c r="AG942" s="16">
        <f ca="1" t="shared" si="6675"/>
        <v>5645.01359097112</v>
      </c>
      <c r="AH942" s="16">
        <f ca="1" t="shared" si="6676"/>
        <v>6805.38002947402</v>
      </c>
      <c r="AI942" s="16">
        <f ca="1" t="shared" si="6677"/>
        <v>8468.37730667652</v>
      </c>
      <c r="AJ942" s="18">
        <f ca="1" t="shared" si="6678"/>
        <v>39039.7649717611</v>
      </c>
      <c r="AK942" s="18">
        <f ca="1" t="shared" si="6679"/>
        <v>54433.2340793969</v>
      </c>
      <c r="AL942" s="18">
        <f ca="1" t="shared" si="6680"/>
        <v>64119.4510946985</v>
      </c>
      <c r="AM942" s="18">
        <f ca="1" t="shared" si="6681"/>
        <v>70648.0684636573</v>
      </c>
      <c r="AN942" s="18">
        <f ca="1" t="shared" si="6682"/>
        <v>88363.0779314258</v>
      </c>
      <c r="AO942" s="18">
        <f ca="1">C942/'Ejercicio 3 - TIR'!$D$7</f>
        <v>13243.6173582384</v>
      </c>
      <c r="AP942" s="18">
        <f ca="1" t="shared" si="6683"/>
        <v>25796.1476135227</v>
      </c>
      <c r="AQ942" s="18">
        <f ca="1" t="shared" si="6684"/>
        <v>41189.6167211585</v>
      </c>
      <c r="AR942" s="18">
        <f ca="1" t="shared" si="6685"/>
        <v>50875.83373646</v>
      </c>
      <c r="AS942" s="18">
        <f ca="1" t="shared" si="6686"/>
        <v>57404.4511054189</v>
      </c>
      <c r="AT942" s="18">
        <f ca="1" t="shared" si="6687"/>
        <v>75119.4605731874</v>
      </c>
      <c r="AU942" s="18">
        <f ca="1">AP942*'Ejercicio 3 - TIR'!$D$5</f>
        <v>12898.0738067613</v>
      </c>
      <c r="AV942" s="18">
        <f ca="1">AQ942*'Ejercicio 3 - TIR'!$D$5</f>
        <v>20594.8083605793</v>
      </c>
      <c r="AW942" s="18">
        <f ca="1">AR942*'Ejercicio 3 - TIR'!$D$5</f>
        <v>25437.91686823</v>
      </c>
      <c r="AX942" s="18">
        <f ca="1">AS942*'Ejercicio 3 - TIR'!$D$5</f>
        <v>28702.2255527095</v>
      </c>
      <c r="AY942" s="18">
        <f ca="1">AT942*'Ejercicio 3 - TIR'!$D$5</f>
        <v>37559.7302865937</v>
      </c>
      <c r="AZ942" s="18">
        <f ca="1" t="shared" ref="AZ942:BD942" si="7004">AJ942-AU942-AE942</f>
        <v>21963.4657103389</v>
      </c>
      <c r="BA942" s="18">
        <f ca="1" t="shared" si="7004"/>
        <v>29065.4530220431</v>
      </c>
      <c r="BB942" s="18">
        <f ca="1" t="shared" si="7004"/>
        <v>33036.5206354973</v>
      </c>
      <c r="BC942" s="18">
        <f ca="1" t="shared" si="7004"/>
        <v>35140.4628814739</v>
      </c>
      <c r="BD942" s="18">
        <f ca="1" t="shared" si="7004"/>
        <v>42334.9703381556</v>
      </c>
      <c r="BE942" s="18">
        <f ca="1" t="shared" ref="BE942:BI942" si="7005">AZ942/Z942</f>
        <v>19058.9186587325</v>
      </c>
      <c r="BF942" s="18">
        <f ca="1" t="shared" si="7005"/>
        <v>22078.8985038357</v>
      </c>
      <c r="BG942" s="18">
        <f ca="1" t="shared" si="7005"/>
        <v>21218.6899334169</v>
      </c>
      <c r="BH942" s="18">
        <f ca="1" t="shared" si="7005"/>
        <v>18721.6599315157</v>
      </c>
      <c r="BI942" s="18">
        <f ca="1" t="shared" si="7005"/>
        <v>18125.4299362343</v>
      </c>
      <c r="BJ942" s="18">
        <f ca="1" t="shared" si="6690"/>
        <v>64035.7726326147</v>
      </c>
      <c r="BK942" s="18">
        <f ca="1" t="shared" si="6691"/>
        <v>30932.6813214004</v>
      </c>
      <c r="BL942" s="18">
        <f ca="1" t="shared" si="6692"/>
        <v>94968.4539540151</v>
      </c>
      <c r="BM942" s="18">
        <f ca="1">BK942*'Ejercicio 3 - TIR'!$D$5</f>
        <v>15466.3406607002</v>
      </c>
      <c r="BN942" s="18">
        <f ca="1" t="shared" si="6693"/>
        <v>79502.1132933149</v>
      </c>
      <c r="BO942" s="18">
        <f ca="1" t="shared" si="6694"/>
        <v>34038.2896874688</v>
      </c>
      <c r="BP942" s="18">
        <f ca="1" t="shared" si="6695"/>
        <v>-93634.5677995417</v>
      </c>
      <c r="BQ942" s="18">
        <f ca="1" t="shared" ref="BQ942:BT942" si="7006">BE942</f>
        <v>19058.9186587325</v>
      </c>
      <c r="BR942" s="18">
        <f ca="1" t="shared" si="7006"/>
        <v>22078.8985038357</v>
      </c>
      <c r="BS942" s="18">
        <f ca="1" t="shared" si="7006"/>
        <v>21218.6899334169</v>
      </c>
      <c r="BT942" s="18">
        <f ca="1" t="shared" si="7006"/>
        <v>18721.6599315157</v>
      </c>
      <c r="BU942" s="18">
        <f ca="1" t="shared" si="6697"/>
        <v>52163.7196237031</v>
      </c>
      <c r="BV942" s="20">
        <f ca="1" t="shared" si="6698"/>
        <v>11.0950372656383</v>
      </c>
    </row>
    <row r="943" ht="15" customHeight="1" spans="1:74">
      <c r="A943" s="16">
        <v>942</v>
      </c>
      <c r="B943" s="17">
        <f ca="1" t="shared" ref="B943:F943" si="7007">RAND()</f>
        <v>0.618462790870267</v>
      </c>
      <c r="C943" s="18">
        <f ca="1">IF(B943&lt;=('Ejercicio 3 - TIR'!$D$13-'Ejercicio 3 - TIR'!$C$13)/('Ejercicio 3 - TIR'!$E$13-'Ejercicio 3 - TIR'!$C$13),'Ejercicio 3 - TIR'!$C$13+SQRT(('Ejercicio 3 - TIR'!$E$13-'Ejercicio 3 - TIR'!$C$13)*('Ejercicio 3 - TIR'!$D$13-'Ejercicio 3 - TIR'!$C$13)*B943),'Ejercicio 3 - TIR'!$E$13-SQRT(('Ejercicio 3 - TIR'!$E$13-'Ejercicio 3 - TIR'!$C$13)*('Ejercicio 3 - TIR'!$E$13-'Ejercicio 3 - TIR'!$D$13)*(1-B943)))</f>
        <v>78602.6952408562</v>
      </c>
      <c r="D943" s="17">
        <f ca="1" t="shared" si="7007"/>
        <v>0.696687447614046</v>
      </c>
      <c r="E943" s="18">
        <f ca="1">IF(D943&lt;=('Ejercicio 3 - TIR'!$D$14-'Ejercicio 3 - TIR'!$C$14)/('Ejercicio 3 - TIR'!$E$14-'Ejercicio 3 - TIR'!$C$14),'Ejercicio 3 - TIR'!$C$14+SQRT(('Ejercicio 3 - TIR'!$E$14-'Ejercicio 3 - TIR'!$C$14)*('Ejercicio 3 - TIR'!$D$14-'Ejercicio 3 - TIR'!$C$14)*D943),'Ejercicio 3 - TIR'!$E$14-SQRT(('Ejercicio 3 - TIR'!$E$14-'Ejercicio 3 - TIR'!$C$14)*('Ejercicio 3 - TIR'!$E$14-'Ejercicio 3 - TIR'!$D$14)*(1-D943)))</f>
        <v>33254.8622802872</v>
      </c>
      <c r="F943" s="17">
        <f ca="1" t="shared" si="7007"/>
        <v>0.274126620303283</v>
      </c>
      <c r="G943" s="18">
        <f ca="1">IF(F943&lt;=('Ejercicio 3 - TIR'!$D$18-'Ejercicio 3 - TIR'!$C$18)/('Ejercicio 3 - TIR'!$E$18-'Ejercicio 3 - TIR'!$C$18),'Ejercicio 3 - TIR'!$C$18+SQRT(('Ejercicio 3 - TIR'!$E$18-'Ejercicio 3 - TIR'!$C$18)*('Ejercicio 3 - TIR'!$D$18-'Ejercicio 3 - TIR'!$C$18)*F943),'Ejercicio 3 - TIR'!$E$18-SQRT(('Ejercicio 3 - TIR'!$E$18-'Ejercicio 3 - TIR'!$C$18)*('Ejercicio 3 - TIR'!$E$18-'Ejercicio 3 - TIR'!$D$18)*(1-F943)))</f>
        <v>36412.4093011514</v>
      </c>
      <c r="H943" s="17">
        <f ca="1" t="shared" ref="H943:L943" si="7008">RAND()</f>
        <v>0.537151518706095</v>
      </c>
      <c r="I943" s="18">
        <f ca="1">IF(H943&lt;=('Ejercicio 3 - TIR'!$D$18-'Ejercicio 3 - TIR'!$C$18)/('Ejercicio 3 - TIR'!$E$18-'Ejercicio 3 - TIR'!$C$18),'Ejercicio 3 - TIR'!$C$18+SQRT(('Ejercicio 3 - TIR'!$E$18-'Ejercicio 3 - TIR'!$C$18)*('Ejercicio 3 - TIR'!$D$18-'Ejercicio 3 - TIR'!$C$18)*H943),'Ejercicio 3 - TIR'!$E$18-SQRT(('Ejercicio 3 - TIR'!$E$18-'Ejercicio 3 - TIR'!$C$18)*('Ejercicio 3 - TIR'!$E$18-'Ejercicio 3 - TIR'!$D$18)*(1-H943)))</f>
        <v>38976.2312696317</v>
      </c>
      <c r="J943" s="17">
        <f ca="1" t="shared" si="7008"/>
        <v>0.512939581734504</v>
      </c>
      <c r="K943" s="18">
        <f ca="1">IF(J943&lt;=('Ejercicio 3 - TIR'!$D$18-'Ejercicio 3 - TIR'!$C$18)/('Ejercicio 3 - TIR'!$E$18-'Ejercicio 3 - TIR'!$C$18),'Ejercicio 3 - TIR'!$C$18+SQRT(('Ejercicio 3 - TIR'!$E$18-'Ejercicio 3 - TIR'!$C$18)*('Ejercicio 3 - TIR'!$D$18-'Ejercicio 3 - TIR'!$C$18)*J943),'Ejercicio 3 - TIR'!$E$18-SQRT(('Ejercicio 3 - TIR'!$E$18-'Ejercicio 3 - TIR'!$C$18)*('Ejercicio 3 - TIR'!$E$18-'Ejercicio 3 - TIR'!$D$18)*(1-J943)))</f>
        <v>38771.5983298471</v>
      </c>
      <c r="L943" s="17">
        <f ca="1" t="shared" si="7008"/>
        <v>0.169133629084673</v>
      </c>
      <c r="M943" s="18">
        <f ca="1">IF(L943&lt;=('Ejercicio 3 - TIR'!$D$18-'Ejercicio 3 - TIR'!$C$18)/('Ejercicio 3 - TIR'!$E$18-'Ejercicio 3 - TIR'!$C$18),'Ejercicio 3 - TIR'!$C$18+SQRT(('Ejercicio 3 - TIR'!$E$18-'Ejercicio 3 - TIR'!$C$18)*('Ejercicio 3 - TIR'!$D$18-'Ejercicio 3 - TIR'!$C$18)*L943),'Ejercicio 3 - TIR'!$E$18-SQRT(('Ejercicio 3 - TIR'!$E$18-'Ejercicio 3 - TIR'!$C$18)*('Ejercicio 3 - TIR'!$E$18-'Ejercicio 3 - TIR'!$D$18)*(1-L943)))</f>
        <v>35036.8685075849</v>
      </c>
      <c r="N943" s="17">
        <f ca="1" t="shared" ref="N943:R943" si="7009">RAND()</f>
        <v>0.594018821553711</v>
      </c>
      <c r="O943" s="18">
        <f ca="1">IF(N943&lt;=('Ejercicio 3 - TIR'!$D$18-'Ejercicio 3 - TIR'!$C$18)/('Ejercicio 3 - TIR'!$E$18-'Ejercicio 3 - TIR'!$C$18),'Ejercicio 3 - TIR'!$C$18+SQRT(('Ejercicio 3 - TIR'!$E$18-'Ejercicio 3 - TIR'!$C$18)*('Ejercicio 3 - TIR'!$D$18-'Ejercicio 3 - TIR'!$C$18)*N943),'Ejercicio 3 - TIR'!$E$18-SQRT(('Ejercicio 3 - TIR'!$E$18-'Ejercicio 3 - TIR'!$C$18)*('Ejercicio 3 - TIR'!$E$18-'Ejercicio 3 - TIR'!$D$18)*(1-N943)))</f>
        <v>39439.4291794079</v>
      </c>
      <c r="P943" s="17">
        <f ca="1" t="shared" si="7009"/>
        <v>0.427136391746624</v>
      </c>
      <c r="Q943" s="19">
        <f ca="1">IF(P943&lt;=('Ejercicio 3 - TIR'!$D$22-'Ejercicio 3 - TIR'!$C$22)/('Ejercicio 3 - TIR'!$E$22-'Ejercicio 3 - TIR'!$C$22),'Ejercicio 3 - TIR'!$C$22+SQRT(('Ejercicio 3 - TIR'!$E$22-'Ejercicio 3 - TIR'!$C$22)*('Ejercicio 3 - TIR'!$D$22-'Ejercicio 3 - TIR'!$C$22)*P943),'Ejercicio 3 - TIR'!$E$22-SQRT(('Ejercicio 3 - TIR'!$E$22-'Ejercicio 3 - TIR'!$C$22)*('Ejercicio 3 - TIR'!$E$22-'Ejercicio 3 - TIR'!$D$22)*(1-P943)))</f>
        <v>0.1477280634943</v>
      </c>
      <c r="R943" s="17">
        <f ca="1" t="shared" si="7009"/>
        <v>0.626877863452368</v>
      </c>
      <c r="S943" s="19">
        <f ca="1">IF(R943&lt;=('Ejercicio 3 - TIR'!$D$23-'Ejercicio 3 - TIR'!$C$23)/('Ejercicio 3 - TIR'!$E$23-'Ejercicio 3 - TIR'!$C$23),'Ejercicio 3 - TIR'!$C$23+SQRT(('Ejercicio 3 - TIR'!$E$23-'Ejercicio 3 - TIR'!$C$23)*('Ejercicio 3 - TIR'!$D$23-'Ejercicio 3 - TIR'!$C$23)*R943),'Ejercicio 3 - TIR'!$E$23-SQRT(('Ejercicio 3 - TIR'!$E$23-'Ejercicio 3 - TIR'!$C$23)*('Ejercicio 3 - TIR'!$E$23-'Ejercicio 3 - TIR'!$D$23)*(1-R943)))</f>
        <v>0.15408437062725</v>
      </c>
      <c r="T943" s="17">
        <f ca="1" t="shared" ref="T943:X943" si="7010">RAND()</f>
        <v>0.404454319408112</v>
      </c>
      <c r="U943" s="19">
        <f ca="1">IF(T943&lt;=('Ejercicio 3 - TIR'!$D$24-'Ejercicio 3 - TIR'!$C$24)/('Ejercicio 3 - TIR'!$E$24-'Ejercicio 3 - TIR'!$C$24),'Ejercicio 3 - TIR'!$C$24+SQRT(('Ejercicio 3 - TIR'!$E$24-'Ejercicio 3 - TIR'!$C$24)*('Ejercicio 3 - TIR'!$D$24-'Ejercicio 3 - TIR'!$C$24)*T943),'Ejercicio 3 - TIR'!$E$24-SQRT(('Ejercicio 3 - TIR'!$E$24-'Ejercicio 3 - TIR'!$C$24)*('Ejercicio 3 - TIR'!$E$24-'Ejercicio 3 - TIR'!$D$24)*(1-T943)))</f>
        <v>0.179143679773787</v>
      </c>
      <c r="V943" s="17">
        <f ca="1" t="shared" si="7010"/>
        <v>0.859423499812729</v>
      </c>
      <c r="W943" s="19">
        <f ca="1">IF(V943&lt;=('Ejercicio 3 - TIR'!$D$25-'Ejercicio 3 - TIR'!$C$25)/('Ejercicio 3 - TIR'!$E$25-'Ejercicio 3 - TIR'!$C$25),'Ejercicio 3 - TIR'!$C$25+SQRT(('Ejercicio 3 - TIR'!$E$25-'Ejercicio 3 - TIR'!$C$25)*('Ejercicio 3 - TIR'!$D$25-'Ejercicio 3 - TIR'!$C$25)*V943),'Ejercicio 3 - TIR'!$E$25-SQRT(('Ejercicio 3 - TIR'!$E$25-'Ejercicio 3 - TIR'!$C$25)*('Ejercicio 3 - TIR'!$E$25-'Ejercicio 3 - TIR'!$D$25)*(1-V943)))</f>
        <v>0.227818526860115</v>
      </c>
      <c r="X943" s="17">
        <f ca="1" t="shared" si="7010"/>
        <v>0.511794412333942</v>
      </c>
      <c r="Y943" s="19">
        <f ca="1">IF(X943&lt;=('Ejercicio 3 - TIR'!$D$26-'Ejercicio 3 - TIR'!$C$26)/('Ejercicio 3 - TIR'!$E$26-'Ejercicio 3 - TIR'!$C$26),'Ejercicio 3 - TIR'!$C$26+SQRT(('Ejercicio 3 - TIR'!$E$26-'Ejercicio 3 - TIR'!$C$26)*('Ejercicio 3 - TIR'!$D$26-'Ejercicio 3 - TIR'!$C$26)*X943),'Ejercicio 3 - TIR'!$E$26-SQRT(('Ejercicio 3 - TIR'!$E$26-'Ejercicio 3 - TIR'!$C$26)*('Ejercicio 3 - TIR'!$E$26-'Ejercicio 3 - TIR'!$D$26)*(1-X943)))</f>
        <v>0.228654988816861</v>
      </c>
      <c r="Z943" s="17">
        <f ca="1" t="shared" si="6668"/>
        <v>1.1477280634943</v>
      </c>
      <c r="AA943" s="17">
        <f ca="1" t="shared" si="6669"/>
        <v>1.32457501980905</v>
      </c>
      <c r="AB943" s="17">
        <f ca="1" t="shared" si="6670"/>
        <v>1.56186426299408</v>
      </c>
      <c r="AC943" s="17">
        <f ca="1" t="shared" si="6671"/>
        <v>1.91768587854485</v>
      </c>
      <c r="AD943" s="17">
        <f ca="1" t="shared" si="6672"/>
        <v>2.35617432165778</v>
      </c>
      <c r="AE943" s="16">
        <f ca="1" t="shared" si="6673"/>
        <v>4912.67640643646</v>
      </c>
      <c r="AF943" s="16">
        <f ca="1" t="shared" si="6674"/>
        <v>5669.64305861756</v>
      </c>
      <c r="AG943" s="16">
        <f ca="1" t="shared" si="6675"/>
        <v>6685.32377914222</v>
      </c>
      <c r="AH943" s="16">
        <f ca="1" t="shared" si="6676"/>
        <v>8208.36439408929</v>
      </c>
      <c r="AI943" s="16">
        <f ca="1" t="shared" si="6677"/>
        <v>10085.2478628245</v>
      </c>
      <c r="AJ943" s="18">
        <f ca="1" t="shared" si="6678"/>
        <v>41791.5440143723</v>
      </c>
      <c r="AK943" s="18">
        <f ca="1" t="shared" si="6679"/>
        <v>51626.9423060546</v>
      </c>
      <c r="AL943" s="18">
        <f ca="1" t="shared" si="6680"/>
        <v>60555.9738505491</v>
      </c>
      <c r="AM943" s="18">
        <f ca="1" t="shared" si="6681"/>
        <v>67189.7079654285</v>
      </c>
      <c r="AN943" s="18">
        <f ca="1" t="shared" si="6682"/>
        <v>92926.1702933613</v>
      </c>
      <c r="AO943" s="18">
        <f ca="1">C943/'Ejercicio 3 - TIR'!$D$7</f>
        <v>15720.5390481712</v>
      </c>
      <c r="AP943" s="18">
        <f ca="1" t="shared" si="6683"/>
        <v>26071.004966201</v>
      </c>
      <c r="AQ943" s="18">
        <f ca="1" t="shared" si="6684"/>
        <v>35906.4032578834</v>
      </c>
      <c r="AR943" s="18">
        <f ca="1" t="shared" si="6685"/>
        <v>44835.4348023779</v>
      </c>
      <c r="AS943" s="18">
        <f ca="1" t="shared" si="6686"/>
        <v>51469.1689172573</v>
      </c>
      <c r="AT943" s="18">
        <f ca="1" t="shared" si="6687"/>
        <v>77205.63124519</v>
      </c>
      <c r="AU943" s="18">
        <f ca="1">AP943*'Ejercicio 3 - TIR'!$D$5</f>
        <v>13035.5024831005</v>
      </c>
      <c r="AV943" s="18">
        <f ca="1">AQ943*'Ejercicio 3 - TIR'!$D$5</f>
        <v>17953.2016289417</v>
      </c>
      <c r="AW943" s="18">
        <f ca="1">AR943*'Ejercicio 3 - TIR'!$D$5</f>
        <v>22417.717401189</v>
      </c>
      <c r="AX943" s="18">
        <f ca="1">AS943*'Ejercicio 3 - TIR'!$D$5</f>
        <v>25734.5844586286</v>
      </c>
      <c r="AY943" s="18">
        <f ca="1">AT943*'Ejercicio 3 - TIR'!$D$5</f>
        <v>38602.815622595</v>
      </c>
      <c r="AZ943" s="18">
        <f ca="1" t="shared" ref="AZ943:BD943" si="7011">AJ943-AU943-AE943</f>
        <v>23843.3651248353</v>
      </c>
      <c r="BA943" s="18">
        <f ca="1" t="shared" si="7011"/>
        <v>28004.0976184954</v>
      </c>
      <c r="BB943" s="18">
        <f ca="1" t="shared" si="7011"/>
        <v>31452.932670218</v>
      </c>
      <c r="BC943" s="18">
        <f ca="1" t="shared" si="7011"/>
        <v>33246.7591127106</v>
      </c>
      <c r="BD943" s="18">
        <f ca="1" t="shared" si="7011"/>
        <v>44238.1068079418</v>
      </c>
      <c r="BE943" s="18">
        <f ca="1" t="shared" ref="BE943:BI943" si="7012">AZ943/Z943</f>
        <v>20774.4028252157</v>
      </c>
      <c r="BF943" s="18">
        <f ca="1" t="shared" si="7012"/>
        <v>21141.9490777747</v>
      </c>
      <c r="BG943" s="18">
        <f ca="1" t="shared" si="7012"/>
        <v>20138.0705196</v>
      </c>
      <c r="BH943" s="18">
        <f ca="1" t="shared" si="7012"/>
        <v>17336.9160636143</v>
      </c>
      <c r="BI943" s="18">
        <f ca="1" t="shared" si="7012"/>
        <v>18775.3963708493</v>
      </c>
      <c r="BJ943" s="18">
        <f ca="1" t="shared" si="6690"/>
        <v>78354.2525750784</v>
      </c>
      <c r="BK943" s="18">
        <f ca="1" t="shared" si="6691"/>
        <v>37040.3304279195</v>
      </c>
      <c r="BL943" s="18">
        <f ca="1" t="shared" si="6692"/>
        <v>115394.583002998</v>
      </c>
      <c r="BM943" s="18">
        <f ca="1">BK943*'Ejercicio 3 - TIR'!$D$5</f>
        <v>18520.1652139597</v>
      </c>
      <c r="BN943" s="18">
        <f ca="1" t="shared" si="6693"/>
        <v>96874.4177890381</v>
      </c>
      <c r="BO943" s="18">
        <f ca="1" t="shared" si="6694"/>
        <v>41115.1318043728</v>
      </c>
      <c r="BP943" s="18">
        <f ca="1" t="shared" si="6695"/>
        <v>-111857.557521143</v>
      </c>
      <c r="BQ943" s="18">
        <f ca="1" t="shared" ref="BQ943:BT943" si="7013">BE943</f>
        <v>20774.4028252157</v>
      </c>
      <c r="BR943" s="18">
        <f ca="1" t="shared" si="7013"/>
        <v>21141.9490777747</v>
      </c>
      <c r="BS943" s="18">
        <f ca="1" t="shared" si="7013"/>
        <v>20138.0705196</v>
      </c>
      <c r="BT943" s="18">
        <f ca="1" t="shared" si="7013"/>
        <v>17336.9160636143</v>
      </c>
      <c r="BU943" s="18">
        <f ca="1" t="shared" si="6697"/>
        <v>59890.5281752221</v>
      </c>
      <c r="BV943" s="20">
        <f ca="1" t="shared" si="6698"/>
        <v>6.54203253458532</v>
      </c>
    </row>
    <row r="944" ht="15" customHeight="1" spans="1:74">
      <c r="A944" s="16">
        <v>943</v>
      </c>
      <c r="B944" s="17">
        <f ca="1" t="shared" ref="B944:F944" si="7014">RAND()</f>
        <v>0.225141734547332</v>
      </c>
      <c r="C944" s="18">
        <f ca="1">IF(B944&lt;=('Ejercicio 3 - TIR'!$D$13-'Ejercicio 3 - TIR'!$C$13)/('Ejercicio 3 - TIR'!$E$13-'Ejercicio 3 - TIR'!$C$13),'Ejercicio 3 - TIR'!$C$13+SQRT(('Ejercicio 3 - TIR'!$E$13-'Ejercicio 3 - TIR'!$C$13)*('Ejercicio 3 - TIR'!$D$13-'Ejercicio 3 - TIR'!$C$13)*B944),'Ejercicio 3 - TIR'!$E$13-SQRT(('Ejercicio 3 - TIR'!$E$13-'Ejercicio 3 - TIR'!$C$13)*('Ejercicio 3 - TIR'!$E$13-'Ejercicio 3 - TIR'!$D$13)*(1-B944)))</f>
        <v>69489.8205367084</v>
      </c>
      <c r="D944" s="17">
        <f ca="1" t="shared" si="7014"/>
        <v>0.230587525474593</v>
      </c>
      <c r="E944" s="18">
        <f ca="1">IF(D944&lt;=('Ejercicio 3 - TIR'!$D$14-'Ejercicio 3 - TIR'!$C$14)/('Ejercicio 3 - TIR'!$E$14-'Ejercicio 3 - TIR'!$C$14),'Ejercicio 3 - TIR'!$C$14+SQRT(('Ejercicio 3 - TIR'!$E$14-'Ejercicio 3 - TIR'!$C$14)*('Ejercicio 3 - TIR'!$D$14-'Ejercicio 3 - TIR'!$C$14)*D944),'Ejercicio 3 - TIR'!$E$14-SQRT(('Ejercicio 3 - TIR'!$E$14-'Ejercicio 3 - TIR'!$C$14)*('Ejercicio 3 - TIR'!$E$14-'Ejercicio 3 - TIR'!$D$14)*(1-D944)))</f>
        <v>29158.6132797598</v>
      </c>
      <c r="F944" s="17">
        <f ca="1" t="shared" si="7014"/>
        <v>0.983440589146612</v>
      </c>
      <c r="G944" s="18">
        <f ca="1">IF(F944&lt;=('Ejercicio 3 - TIR'!$D$18-'Ejercicio 3 - TIR'!$C$18)/('Ejercicio 3 - TIR'!$E$18-'Ejercicio 3 - TIR'!$C$18),'Ejercicio 3 - TIR'!$C$18+SQRT(('Ejercicio 3 - TIR'!$E$18-'Ejercicio 3 - TIR'!$C$18)*('Ejercicio 3 - TIR'!$D$18-'Ejercicio 3 - TIR'!$C$18)*F944),'Ejercicio 3 - TIR'!$E$18-SQRT(('Ejercicio 3 - TIR'!$E$18-'Ejercicio 3 - TIR'!$C$18)*('Ejercicio 3 - TIR'!$E$18-'Ejercicio 3 - TIR'!$D$18)*(1-F944)))</f>
        <v>43885.569287033</v>
      </c>
      <c r="H944" s="17">
        <f ca="1" t="shared" ref="H944:L944" si="7015">RAND()</f>
        <v>0.580715915578723</v>
      </c>
      <c r="I944" s="18">
        <f ca="1">IF(H944&lt;=('Ejercicio 3 - TIR'!$D$18-'Ejercicio 3 - TIR'!$C$18)/('Ejercicio 3 - TIR'!$E$18-'Ejercicio 3 - TIR'!$C$18),'Ejercicio 3 - TIR'!$C$18+SQRT(('Ejercicio 3 - TIR'!$E$18-'Ejercicio 3 - TIR'!$C$18)*('Ejercicio 3 - TIR'!$D$18-'Ejercicio 3 - TIR'!$C$18)*H944),'Ejercicio 3 - TIR'!$E$18-SQRT(('Ejercicio 3 - TIR'!$E$18-'Ejercicio 3 - TIR'!$C$18)*('Ejercicio 3 - TIR'!$E$18-'Ejercicio 3 - TIR'!$D$18)*(1-H944)))</f>
        <v>39333.1338432923</v>
      </c>
      <c r="J944" s="17">
        <f ca="1" t="shared" si="7015"/>
        <v>0.396938793893174</v>
      </c>
      <c r="K944" s="18">
        <f ca="1">IF(J944&lt;=('Ejercicio 3 - TIR'!$D$18-'Ejercicio 3 - TIR'!$C$18)/('Ejercicio 3 - TIR'!$E$18-'Ejercicio 3 - TIR'!$C$18),'Ejercicio 3 - TIR'!$C$18+SQRT(('Ejercicio 3 - TIR'!$E$18-'Ejercicio 3 - TIR'!$C$18)*('Ejercicio 3 - TIR'!$D$18-'Ejercicio 3 - TIR'!$C$18)*J944),'Ejercicio 3 - TIR'!$E$18-SQRT(('Ejercicio 3 - TIR'!$E$18-'Ejercicio 3 - TIR'!$C$18)*('Ejercicio 3 - TIR'!$E$18-'Ejercicio 3 - TIR'!$D$18)*(1-J944)))</f>
        <v>37716.2697648524</v>
      </c>
      <c r="L944" s="17">
        <f ca="1" t="shared" si="7015"/>
        <v>0.308021897188493</v>
      </c>
      <c r="M944" s="18">
        <f ca="1">IF(L944&lt;=('Ejercicio 3 - TIR'!$D$18-'Ejercicio 3 - TIR'!$C$18)/('Ejercicio 3 - TIR'!$E$18-'Ejercicio 3 - TIR'!$C$18),'Ejercicio 3 - TIR'!$C$18+SQRT(('Ejercicio 3 - TIR'!$E$18-'Ejercicio 3 - TIR'!$C$18)*('Ejercicio 3 - TIR'!$D$18-'Ejercicio 3 - TIR'!$C$18)*L944),'Ejercicio 3 - TIR'!$E$18-SQRT(('Ejercicio 3 - TIR'!$E$18-'Ejercicio 3 - TIR'!$C$18)*('Ejercicio 3 - TIR'!$E$18-'Ejercicio 3 - TIR'!$D$18)*(1-L944)))</f>
        <v>36797.2998005292</v>
      </c>
      <c r="N944" s="17">
        <f ca="1" t="shared" ref="N944:R944" si="7016">RAND()</f>
        <v>0.589817560159273</v>
      </c>
      <c r="O944" s="18">
        <f ca="1">IF(N944&lt;=('Ejercicio 3 - TIR'!$D$18-'Ejercicio 3 - TIR'!$C$18)/('Ejercicio 3 - TIR'!$E$18-'Ejercicio 3 - TIR'!$C$18),'Ejercicio 3 - TIR'!$C$18+SQRT(('Ejercicio 3 - TIR'!$E$18-'Ejercicio 3 - TIR'!$C$18)*('Ejercicio 3 - TIR'!$D$18-'Ejercicio 3 - TIR'!$C$18)*N944),'Ejercicio 3 - TIR'!$E$18-SQRT(('Ejercicio 3 - TIR'!$E$18-'Ejercicio 3 - TIR'!$C$18)*('Ejercicio 3 - TIR'!$E$18-'Ejercicio 3 - TIR'!$D$18)*(1-N944)))</f>
        <v>39405.9892634369</v>
      </c>
      <c r="P944" s="17">
        <f ca="1" t="shared" si="7016"/>
        <v>0.610076434899607</v>
      </c>
      <c r="Q944" s="19">
        <f ca="1">IF(P944&lt;=('Ejercicio 3 - TIR'!$D$22-'Ejercicio 3 - TIR'!$C$22)/('Ejercicio 3 - TIR'!$E$22-'Ejercicio 3 - TIR'!$C$22),'Ejercicio 3 - TIR'!$C$22+SQRT(('Ejercicio 3 - TIR'!$E$22-'Ejercicio 3 - TIR'!$C$22)*('Ejercicio 3 - TIR'!$D$22-'Ejercicio 3 - TIR'!$C$22)*P944),'Ejercicio 3 - TIR'!$E$22-SQRT(('Ejercicio 3 - TIR'!$E$22-'Ejercicio 3 - TIR'!$C$22)*('Ejercicio 3 - TIR'!$E$22-'Ejercicio 3 - TIR'!$D$22)*(1-P944)))</f>
        <v>0.153507313892685</v>
      </c>
      <c r="R944" s="17">
        <f ca="1" t="shared" si="7016"/>
        <v>0.531666553605869</v>
      </c>
      <c r="S944" s="19">
        <f ca="1">IF(R944&lt;=('Ejercicio 3 - TIR'!$D$23-'Ejercicio 3 - TIR'!$C$23)/('Ejercicio 3 - TIR'!$E$23-'Ejercicio 3 - TIR'!$C$23),'Ejercicio 3 - TIR'!$C$23+SQRT(('Ejercicio 3 - TIR'!$E$23-'Ejercicio 3 - TIR'!$C$23)*('Ejercicio 3 - TIR'!$D$23-'Ejercicio 3 - TIR'!$C$23)*R944),'Ejercicio 3 - TIR'!$E$23-SQRT(('Ejercicio 3 - TIR'!$E$23-'Ejercicio 3 - TIR'!$C$23)*('Ejercicio 3 - TIR'!$E$23-'Ejercicio 3 - TIR'!$D$23)*(1-R944)))</f>
        <v>0.150965534213466</v>
      </c>
      <c r="T944" s="17">
        <f ca="1" t="shared" ref="T944:X944" si="7017">RAND()</f>
        <v>0.675661623695711</v>
      </c>
      <c r="U944" s="19">
        <f ca="1">IF(T944&lt;=('Ejercicio 3 - TIR'!$D$24-'Ejercicio 3 - TIR'!$C$24)/('Ejercicio 3 - TIR'!$E$24-'Ejercicio 3 - TIR'!$C$24),'Ejercicio 3 - TIR'!$C$24+SQRT(('Ejercicio 3 - TIR'!$E$24-'Ejercicio 3 - TIR'!$C$24)*('Ejercicio 3 - TIR'!$D$24-'Ejercicio 3 - TIR'!$C$24)*T944),'Ejercicio 3 - TIR'!$E$24-SQRT(('Ejercicio 3 - TIR'!$E$24-'Ejercicio 3 - TIR'!$C$24)*('Ejercicio 3 - TIR'!$E$24-'Ejercicio 3 - TIR'!$D$24)*(1-T944)))</f>
        <v>0.18986451504203</v>
      </c>
      <c r="V944" s="17">
        <f ca="1" t="shared" si="7017"/>
        <v>0.75505847075372</v>
      </c>
      <c r="W944" s="19">
        <f ca="1">IF(V944&lt;=('Ejercicio 3 - TIR'!$D$25-'Ejercicio 3 - TIR'!$C$25)/('Ejercicio 3 - TIR'!$E$25-'Ejercicio 3 - TIR'!$C$25),'Ejercicio 3 - TIR'!$C$25+SQRT(('Ejercicio 3 - TIR'!$E$25-'Ejercicio 3 - TIR'!$C$25)*('Ejercicio 3 - TIR'!$D$25-'Ejercicio 3 - TIR'!$C$25)*V944),'Ejercicio 3 - TIR'!$E$25-SQRT(('Ejercicio 3 - TIR'!$E$25-'Ejercicio 3 - TIR'!$C$25)*('Ejercicio 3 - TIR'!$E$25-'Ejercicio 3 - TIR'!$D$25)*(1-V944)))</f>
        <v>0.220720393575699</v>
      </c>
      <c r="X944" s="17">
        <f ca="1" t="shared" si="7017"/>
        <v>0.166053030898784</v>
      </c>
      <c r="Y944" s="19">
        <f ca="1">IF(X944&lt;=('Ejercicio 3 - TIR'!$D$26-'Ejercicio 3 - TIR'!$C$26)/('Ejercicio 3 - TIR'!$E$26-'Ejercicio 3 - TIR'!$C$26),'Ejercicio 3 - TIR'!$C$26+SQRT(('Ejercicio 3 - TIR'!$E$26-'Ejercicio 3 - TIR'!$C$26)*('Ejercicio 3 - TIR'!$D$26-'Ejercicio 3 - TIR'!$C$26)*X944),'Ejercicio 3 - TIR'!$E$26-SQRT(('Ejercicio 3 - TIR'!$E$26-'Ejercicio 3 - TIR'!$C$26)*('Ejercicio 3 - TIR'!$E$26-'Ejercicio 3 - TIR'!$D$26)*(1-X944)))</f>
        <v>0.211174115883</v>
      </c>
      <c r="Z944" s="17">
        <f ca="1" t="shared" si="6668"/>
        <v>1.15350731389269</v>
      </c>
      <c r="AA944" s="17">
        <f ca="1" t="shared" si="6669"/>
        <v>1.32764716175363</v>
      </c>
      <c r="AB944" s="17">
        <f ca="1" t="shared" si="6670"/>
        <v>1.57972024626692</v>
      </c>
      <c r="AC944" s="17">
        <f ca="1" t="shared" si="6671"/>
        <v>1.92839672076245</v>
      </c>
      <c r="AD944" s="17">
        <f ca="1" t="shared" si="6672"/>
        <v>2.33562419334114</v>
      </c>
      <c r="AE944" s="16">
        <f ca="1" t="shared" si="6673"/>
        <v>4476.06040141151</v>
      </c>
      <c r="AF944" s="16">
        <f ca="1" t="shared" si="6674"/>
        <v>5151.79125108234</v>
      </c>
      <c r="AG944" s="16">
        <f ca="1" t="shared" si="6675"/>
        <v>6129.93359856686</v>
      </c>
      <c r="AH944" s="16">
        <f ca="1" t="shared" si="6676"/>
        <v>7482.93495503543</v>
      </c>
      <c r="AI944" s="16">
        <f ca="1" t="shared" si="6677"/>
        <v>9063.13712837504</v>
      </c>
      <c r="AJ944" s="18">
        <f ca="1" t="shared" si="6678"/>
        <v>50622.3251469368</v>
      </c>
      <c r="AK944" s="18">
        <f ca="1" t="shared" si="6679"/>
        <v>52220.5235099229</v>
      </c>
      <c r="AL944" s="18">
        <f ca="1" t="shared" si="6680"/>
        <v>59581.1549612022</v>
      </c>
      <c r="AM944" s="18">
        <f ca="1" t="shared" si="6681"/>
        <v>70959.7922682532</v>
      </c>
      <c r="AN944" s="18">
        <f ca="1" t="shared" si="6682"/>
        <v>92037.5818862244</v>
      </c>
      <c r="AO944" s="18">
        <f ca="1">C944/'Ejercicio 3 - TIR'!$D$7</f>
        <v>13897.9641073417</v>
      </c>
      <c r="AP944" s="18">
        <f ca="1" t="shared" si="6683"/>
        <v>36724.3610395951</v>
      </c>
      <c r="AQ944" s="18">
        <f ca="1" t="shared" si="6684"/>
        <v>38322.5594025812</v>
      </c>
      <c r="AR944" s="18">
        <f ca="1" t="shared" si="6685"/>
        <v>45683.1908538605</v>
      </c>
      <c r="AS944" s="18">
        <f ca="1" t="shared" si="6686"/>
        <v>57061.8281609115</v>
      </c>
      <c r="AT944" s="18">
        <f ca="1" t="shared" si="6687"/>
        <v>78139.6177788827</v>
      </c>
      <c r="AU944" s="18">
        <f ca="1">AP944*'Ejercicio 3 - TIR'!$D$5</f>
        <v>18362.1805197975</v>
      </c>
      <c r="AV944" s="18">
        <f ca="1">AQ944*'Ejercicio 3 - TIR'!$D$5</f>
        <v>19161.2797012906</v>
      </c>
      <c r="AW944" s="18">
        <f ca="1">AR944*'Ejercicio 3 - TIR'!$D$5</f>
        <v>22841.5954269302</v>
      </c>
      <c r="AX944" s="18">
        <f ca="1">AS944*'Ejercicio 3 - TIR'!$D$5</f>
        <v>28530.9140804558</v>
      </c>
      <c r="AY944" s="18">
        <f ca="1">AT944*'Ejercicio 3 - TIR'!$D$5</f>
        <v>39069.8088894413</v>
      </c>
      <c r="AZ944" s="18">
        <f ca="1" t="shared" ref="AZ944:BD944" si="7018">AJ944-AU944-AE944</f>
        <v>27784.0842257277</v>
      </c>
      <c r="BA944" s="18">
        <f ca="1" t="shared" si="7018"/>
        <v>27907.4525575499</v>
      </c>
      <c r="BB944" s="18">
        <f ca="1" t="shared" si="7018"/>
        <v>30609.6259357051</v>
      </c>
      <c r="BC944" s="18">
        <f ca="1" t="shared" si="7018"/>
        <v>34945.943232762</v>
      </c>
      <c r="BD944" s="18">
        <f ca="1" t="shared" si="7018"/>
        <v>43904.635868408</v>
      </c>
      <c r="BE944" s="18">
        <f ca="1" t="shared" ref="BE944:BI944" si="7019">AZ944/Z944</f>
        <v>24086.6129682057</v>
      </c>
      <c r="BF944" s="18">
        <f ca="1" t="shared" si="7019"/>
        <v>21020.2329063756</v>
      </c>
      <c r="BG944" s="18">
        <f ca="1" t="shared" si="7019"/>
        <v>19376.611781763</v>
      </c>
      <c r="BH944" s="18">
        <f ca="1" t="shared" si="7019"/>
        <v>18121.760349678</v>
      </c>
      <c r="BI944" s="18">
        <f ca="1" t="shared" si="7019"/>
        <v>18797.8168720722</v>
      </c>
      <c r="BJ944" s="18">
        <f ca="1" t="shared" si="6690"/>
        <v>68103.5626204851</v>
      </c>
      <c r="BK944" s="18">
        <f ca="1" t="shared" si="6691"/>
        <v>32460.421207294</v>
      </c>
      <c r="BL944" s="18">
        <f ca="1" t="shared" si="6692"/>
        <v>100563.983827779</v>
      </c>
      <c r="BM944" s="18">
        <f ca="1">BK944*'Ejercicio 3 - TIR'!$D$5</f>
        <v>16230.210603647</v>
      </c>
      <c r="BN944" s="18">
        <f ca="1" t="shared" si="6693"/>
        <v>84333.7732241321</v>
      </c>
      <c r="BO944" s="18">
        <f ca="1" t="shared" si="6694"/>
        <v>36107.5953334306</v>
      </c>
      <c r="BP944" s="18">
        <f ca="1" t="shared" si="6695"/>
        <v>-98648.4338164682</v>
      </c>
      <c r="BQ944" s="18">
        <f ca="1" t="shared" ref="BQ944:BT944" si="7020">BE944</f>
        <v>24086.6129682057</v>
      </c>
      <c r="BR944" s="18">
        <f ca="1" t="shared" si="7020"/>
        <v>21020.2329063756</v>
      </c>
      <c r="BS944" s="18">
        <f ca="1" t="shared" si="7020"/>
        <v>19376.611781763</v>
      </c>
      <c r="BT944" s="18">
        <f ca="1" t="shared" si="7020"/>
        <v>18121.760349678</v>
      </c>
      <c r="BU944" s="18">
        <f ca="1" t="shared" si="6697"/>
        <v>54905.4122055028</v>
      </c>
      <c r="BV944" s="20">
        <f ca="1" t="shared" si="6698"/>
        <v>10.5733000815639</v>
      </c>
    </row>
    <row r="945" ht="15" customHeight="1" spans="1:74">
      <c r="A945" s="16">
        <v>944</v>
      </c>
      <c r="B945" s="17">
        <f ca="1" t="shared" ref="B945:F945" si="7021">RAND()</f>
        <v>0.745506682060183</v>
      </c>
      <c r="C945" s="18">
        <f ca="1">IF(B945&lt;=('Ejercicio 3 - TIR'!$D$13-'Ejercicio 3 - TIR'!$C$13)/('Ejercicio 3 - TIR'!$E$13-'Ejercicio 3 - TIR'!$C$13),'Ejercicio 3 - TIR'!$C$13+SQRT(('Ejercicio 3 - TIR'!$E$13-'Ejercicio 3 - TIR'!$C$13)*('Ejercicio 3 - TIR'!$D$13-'Ejercicio 3 - TIR'!$C$13)*B945),'Ejercicio 3 - TIR'!$E$13-SQRT(('Ejercicio 3 - TIR'!$E$13-'Ejercicio 3 - TIR'!$C$13)*('Ejercicio 3 - TIR'!$E$13-'Ejercicio 3 - TIR'!$D$13)*(1-B945)))</f>
        <v>82524.5320083329</v>
      </c>
      <c r="D945" s="17">
        <f ca="1" t="shared" si="7021"/>
        <v>0.358486803730509</v>
      </c>
      <c r="E945" s="18">
        <f ca="1">IF(D945&lt;=('Ejercicio 3 - TIR'!$D$14-'Ejercicio 3 - TIR'!$C$14)/('Ejercicio 3 - TIR'!$E$14-'Ejercicio 3 - TIR'!$C$14),'Ejercicio 3 - TIR'!$C$14+SQRT(('Ejercicio 3 - TIR'!$E$14-'Ejercicio 3 - TIR'!$C$14)*('Ejercicio 3 - TIR'!$D$14-'Ejercicio 3 - TIR'!$C$14)*D945),'Ejercicio 3 - TIR'!$E$14-SQRT(('Ejercicio 3 - TIR'!$E$14-'Ejercicio 3 - TIR'!$C$14)*('Ejercicio 3 - TIR'!$E$14-'Ejercicio 3 - TIR'!$D$14)*(1-D945)))</f>
        <v>30190.4648713395</v>
      </c>
      <c r="F945" s="17">
        <f ca="1" t="shared" si="7021"/>
        <v>0.516365816664614</v>
      </c>
      <c r="G945" s="18">
        <f ca="1">IF(F945&lt;=('Ejercicio 3 - TIR'!$D$18-'Ejercicio 3 - TIR'!$C$18)/('Ejercicio 3 - TIR'!$E$18-'Ejercicio 3 - TIR'!$C$18),'Ejercicio 3 - TIR'!$C$18+SQRT(('Ejercicio 3 - TIR'!$E$18-'Ejercicio 3 - TIR'!$C$18)*('Ejercicio 3 - TIR'!$D$18-'Ejercicio 3 - TIR'!$C$18)*F945),'Ejercicio 3 - TIR'!$E$18-SQRT(('Ejercicio 3 - TIR'!$E$18-'Ejercicio 3 - TIR'!$C$18)*('Ejercicio 3 - TIR'!$E$18-'Ejercicio 3 - TIR'!$D$18)*(1-F945)))</f>
        <v>38800.8449878232</v>
      </c>
      <c r="H945" s="17">
        <f ca="1" t="shared" ref="H945:L945" si="7022">RAND()</f>
        <v>0.678220654404153</v>
      </c>
      <c r="I945" s="18">
        <f ca="1">IF(H945&lt;=('Ejercicio 3 - TIR'!$D$18-'Ejercicio 3 - TIR'!$C$18)/('Ejercicio 3 - TIR'!$E$18-'Ejercicio 3 - TIR'!$C$18),'Ejercicio 3 - TIR'!$C$18+SQRT(('Ejercicio 3 - TIR'!$E$18-'Ejercicio 3 - TIR'!$C$18)*('Ejercicio 3 - TIR'!$D$18-'Ejercicio 3 - TIR'!$C$18)*H945),'Ejercicio 3 - TIR'!$E$18-SQRT(('Ejercicio 3 - TIR'!$E$18-'Ejercicio 3 - TIR'!$C$18)*('Ejercicio 3 - TIR'!$E$18-'Ejercicio 3 - TIR'!$D$18)*(1-H945)))</f>
        <v>40087.4191182548</v>
      </c>
      <c r="J945" s="17">
        <f ca="1" t="shared" si="7022"/>
        <v>0.564616734553381</v>
      </c>
      <c r="K945" s="18">
        <f ca="1">IF(J945&lt;=('Ejercicio 3 - TIR'!$D$18-'Ejercicio 3 - TIR'!$C$18)/('Ejercicio 3 - TIR'!$E$18-'Ejercicio 3 - TIR'!$C$18),'Ejercicio 3 - TIR'!$C$18+SQRT(('Ejercicio 3 - TIR'!$E$18-'Ejercicio 3 - TIR'!$C$18)*('Ejercicio 3 - TIR'!$D$18-'Ejercicio 3 - TIR'!$C$18)*J945),'Ejercicio 3 - TIR'!$E$18-SQRT(('Ejercicio 3 - TIR'!$E$18-'Ejercicio 3 - TIR'!$C$18)*('Ejercicio 3 - TIR'!$E$18-'Ejercicio 3 - TIR'!$D$18)*(1-J945)))</f>
        <v>39202.8533718085</v>
      </c>
      <c r="L945" s="17">
        <f ca="1" t="shared" si="7022"/>
        <v>0.983392755759792</v>
      </c>
      <c r="M945" s="18">
        <f ca="1">IF(L945&lt;=('Ejercicio 3 - TIR'!$D$18-'Ejercicio 3 - TIR'!$C$18)/('Ejercicio 3 - TIR'!$E$18-'Ejercicio 3 - TIR'!$C$18),'Ejercicio 3 - TIR'!$C$18+SQRT(('Ejercicio 3 - TIR'!$E$18-'Ejercicio 3 - TIR'!$C$18)*('Ejercicio 3 - TIR'!$D$18-'Ejercicio 3 - TIR'!$C$18)*L945),'Ejercicio 3 - TIR'!$E$18-SQRT(('Ejercicio 3 - TIR'!$E$18-'Ejercicio 3 - TIR'!$C$18)*('Ejercicio 3 - TIR'!$E$18-'Ejercicio 3 - TIR'!$D$18)*(1-L945)))</f>
        <v>43883.9608797109</v>
      </c>
      <c r="N945" s="17">
        <f ca="1" t="shared" ref="N945:R945" si="7023">RAND()</f>
        <v>0.388571114300674</v>
      </c>
      <c r="O945" s="18">
        <f ca="1">IF(N945&lt;=('Ejercicio 3 - TIR'!$D$18-'Ejercicio 3 - TIR'!$C$18)/('Ejercicio 3 - TIR'!$E$18-'Ejercicio 3 - TIR'!$C$18),'Ejercicio 3 - TIR'!$C$18+SQRT(('Ejercicio 3 - TIR'!$E$18-'Ejercicio 3 - TIR'!$C$18)*('Ejercicio 3 - TIR'!$D$18-'Ejercicio 3 - TIR'!$C$18)*N945),'Ejercicio 3 - TIR'!$E$18-SQRT(('Ejercicio 3 - TIR'!$E$18-'Ejercicio 3 - TIR'!$C$18)*('Ejercicio 3 - TIR'!$E$18-'Ejercicio 3 - TIR'!$D$18)*(1-N945)))</f>
        <v>37634.5050360257</v>
      </c>
      <c r="P945" s="17">
        <f ca="1" t="shared" si="7023"/>
        <v>0.65409595897419</v>
      </c>
      <c r="Q945" s="19">
        <f ca="1">IF(P945&lt;=('Ejercicio 3 - TIR'!$D$22-'Ejercicio 3 - TIR'!$C$22)/('Ejercicio 3 - TIR'!$E$22-'Ejercicio 3 - TIR'!$C$22),'Ejercicio 3 - TIR'!$C$22+SQRT(('Ejercicio 3 - TIR'!$E$22-'Ejercicio 3 - TIR'!$C$22)*('Ejercicio 3 - TIR'!$D$22-'Ejercicio 3 - TIR'!$C$22)*P945),'Ejercicio 3 - TIR'!$E$22-SQRT(('Ejercicio 3 - TIR'!$E$22-'Ejercicio 3 - TIR'!$C$22)*('Ejercicio 3 - TIR'!$E$22-'Ejercicio 3 - TIR'!$D$22)*(1-P945)))</f>
        <v>0.155047499647401</v>
      </c>
      <c r="R945" s="17">
        <f ca="1" t="shared" si="7023"/>
        <v>0.773657323126195</v>
      </c>
      <c r="S945" s="19">
        <f ca="1">IF(R945&lt;=('Ejercicio 3 - TIR'!$D$23-'Ejercicio 3 - TIR'!$C$23)/('Ejercicio 3 - TIR'!$E$23-'Ejercicio 3 - TIR'!$C$23),'Ejercicio 3 - TIR'!$C$23+SQRT(('Ejercicio 3 - TIR'!$E$23-'Ejercicio 3 - TIR'!$C$23)*('Ejercicio 3 - TIR'!$D$23-'Ejercicio 3 - TIR'!$C$23)*R945),'Ejercicio 3 - TIR'!$E$23-SQRT(('Ejercicio 3 - TIR'!$E$23-'Ejercicio 3 - TIR'!$C$23)*('Ejercicio 3 - TIR'!$E$23-'Ejercicio 3 - TIR'!$D$23)*(1-R945)))</f>
        <v>0.159815431181894</v>
      </c>
      <c r="T945" s="17">
        <f ca="1" t="shared" ref="T945:X945" si="7024">RAND()</f>
        <v>0.953059165158245</v>
      </c>
      <c r="U945" s="19">
        <f ca="1">IF(T945&lt;=('Ejercicio 3 - TIR'!$D$24-'Ejercicio 3 - TIR'!$C$24)/('Ejercicio 3 - TIR'!$E$24-'Ejercicio 3 - TIR'!$C$24),'Ejercicio 3 - TIR'!$C$24+SQRT(('Ejercicio 3 - TIR'!$E$24-'Ejercicio 3 - TIR'!$C$24)*('Ejercicio 3 - TIR'!$D$24-'Ejercicio 3 - TIR'!$C$24)*T945),'Ejercicio 3 - TIR'!$E$24-SQRT(('Ejercicio 3 - TIR'!$E$24-'Ejercicio 3 - TIR'!$C$24)*('Ejercicio 3 - TIR'!$E$24-'Ejercicio 3 - TIR'!$D$24)*(1-T945)))</f>
        <v>0.208535518434883</v>
      </c>
      <c r="V945" s="17">
        <f ca="1" t="shared" si="7024"/>
        <v>0.121347956652689</v>
      </c>
      <c r="W945" s="19">
        <f ca="1">IF(V945&lt;=('Ejercicio 3 - TIR'!$D$25-'Ejercicio 3 - TIR'!$C$25)/('Ejercicio 3 - TIR'!$E$25-'Ejercicio 3 - TIR'!$C$25),'Ejercicio 3 - TIR'!$C$25+SQRT(('Ejercicio 3 - TIR'!$E$25-'Ejercicio 3 - TIR'!$C$25)*('Ejercicio 3 - TIR'!$D$25-'Ejercicio 3 - TIR'!$C$25)*V945),'Ejercicio 3 - TIR'!$E$25-SQRT(('Ejercicio 3 - TIR'!$E$25-'Ejercicio 3 - TIR'!$C$25)*('Ejercicio 3 - TIR'!$E$25-'Ejercicio 3 - TIR'!$D$25)*(1-V945)))</f>
        <v>0.193034076082092</v>
      </c>
      <c r="X945" s="17">
        <f ca="1" t="shared" si="7024"/>
        <v>0.652410964393946</v>
      </c>
      <c r="Y945" s="19">
        <f ca="1">IF(X945&lt;=('Ejercicio 3 - TIR'!$D$26-'Ejercicio 3 - TIR'!$C$26)/('Ejercicio 3 - TIR'!$E$26-'Ejercicio 3 - TIR'!$C$26),'Ejercicio 3 - TIR'!$C$26+SQRT(('Ejercicio 3 - TIR'!$E$26-'Ejercicio 3 - TIR'!$C$26)*('Ejercicio 3 - TIR'!$D$26-'Ejercicio 3 - TIR'!$C$26)*X945),'Ejercicio 3 - TIR'!$E$26-SQRT(('Ejercicio 3 - TIR'!$E$26-'Ejercicio 3 - TIR'!$C$26)*('Ejercicio 3 - TIR'!$E$26-'Ejercicio 3 - TIR'!$D$26)*(1-X945)))</f>
        <v>0.236675863629234</v>
      </c>
      <c r="Z945" s="17">
        <f ca="1" t="shared" si="6668"/>
        <v>1.1550474996474</v>
      </c>
      <c r="AA945" s="17">
        <f ca="1" t="shared" si="6669"/>
        <v>1.33964191383912</v>
      </c>
      <c r="AB945" s="17">
        <f ca="1" t="shared" si="6670"/>
        <v>1.61900483485866</v>
      </c>
      <c r="AC945" s="17">
        <f ca="1" t="shared" si="6671"/>
        <v>1.93152793732804</v>
      </c>
      <c r="AD945" s="17">
        <f ca="1" t="shared" si="6672"/>
        <v>2.38867398001915</v>
      </c>
      <c r="AE945" s="16">
        <f ca="1" t="shared" si="6673"/>
        <v>4680.95609149389</v>
      </c>
      <c r="AF945" s="16">
        <f ca="1" t="shared" si="6674"/>
        <v>5429.0451075995</v>
      </c>
      <c r="AG945" s="16">
        <f ca="1" t="shared" si="6675"/>
        <v>6561.19384371912</v>
      </c>
      <c r="AH945" s="16">
        <f ca="1" t="shared" si="6676"/>
        <v>7827.72783533695</v>
      </c>
      <c r="AI945" s="16">
        <f ca="1" t="shared" si="6677"/>
        <v>9680.36208101992</v>
      </c>
      <c r="AJ945" s="18">
        <f ca="1" t="shared" si="6678"/>
        <v>44816.8189873915</v>
      </c>
      <c r="AK945" s="18">
        <f ca="1" t="shared" si="6679"/>
        <v>53702.7868684497</v>
      </c>
      <c r="AL945" s="18">
        <f ca="1" t="shared" si="6680"/>
        <v>63469.609149213</v>
      </c>
      <c r="AM945" s="18">
        <f ca="1" t="shared" si="6681"/>
        <v>84763.0964397725</v>
      </c>
      <c r="AN945" s="18">
        <f ca="1" t="shared" si="6682"/>
        <v>89896.562930454</v>
      </c>
      <c r="AO945" s="18">
        <f ca="1">C945/'Ejercicio 3 - TIR'!$D$7</f>
        <v>16504.9064016666</v>
      </c>
      <c r="AP945" s="18">
        <f ca="1" t="shared" si="6683"/>
        <v>28311.9125857249</v>
      </c>
      <c r="AQ945" s="18">
        <f ca="1" t="shared" si="6684"/>
        <v>37197.8804667832</v>
      </c>
      <c r="AR945" s="18">
        <f ca="1" t="shared" si="6685"/>
        <v>46964.7027475464</v>
      </c>
      <c r="AS945" s="18">
        <f ca="1" t="shared" si="6686"/>
        <v>68258.1900381059</v>
      </c>
      <c r="AT945" s="18">
        <f ca="1" t="shared" si="6687"/>
        <v>73391.6565287875</v>
      </c>
      <c r="AU945" s="18">
        <f ca="1">AP945*'Ejercicio 3 - TIR'!$D$5</f>
        <v>14155.9562928625</v>
      </c>
      <c r="AV945" s="18">
        <f ca="1">AQ945*'Ejercicio 3 - TIR'!$D$5</f>
        <v>18598.9402333916</v>
      </c>
      <c r="AW945" s="18">
        <f ca="1">AR945*'Ejercicio 3 - TIR'!$D$5</f>
        <v>23482.3513737732</v>
      </c>
      <c r="AX945" s="18">
        <f ca="1">AS945*'Ejercicio 3 - TIR'!$D$5</f>
        <v>34129.0950190529</v>
      </c>
      <c r="AY945" s="18">
        <f ca="1">AT945*'Ejercicio 3 - TIR'!$D$5</f>
        <v>36695.8282643937</v>
      </c>
      <c r="AZ945" s="18">
        <f ca="1" t="shared" ref="AZ945:BD945" si="7025">AJ945-AU945-AE945</f>
        <v>25979.9066030352</v>
      </c>
      <c r="BA945" s="18">
        <f ca="1" t="shared" si="7025"/>
        <v>29674.8015274587</v>
      </c>
      <c r="BB945" s="18">
        <f ca="1" t="shared" si="7025"/>
        <v>33426.0639317207</v>
      </c>
      <c r="BC945" s="18">
        <f ca="1" t="shared" si="7025"/>
        <v>42806.2735853826</v>
      </c>
      <c r="BD945" s="18">
        <f ca="1" t="shared" si="7025"/>
        <v>43520.3725850404</v>
      </c>
      <c r="BE945" s="18">
        <f ca="1" t="shared" ref="BE945:BI945" si="7026">AZ945/Z945</f>
        <v>22492.5006209407</v>
      </c>
      <c r="BF945" s="18">
        <f ca="1" t="shared" si="7026"/>
        <v>22151.2937307382</v>
      </c>
      <c r="BG945" s="18">
        <f ca="1" t="shared" si="7026"/>
        <v>20646.0556584063</v>
      </c>
      <c r="BH945" s="18">
        <f ca="1" t="shared" si="7026"/>
        <v>22161.8713134423</v>
      </c>
      <c r="BI945" s="18">
        <f ca="1" t="shared" si="7026"/>
        <v>18219.4694416571</v>
      </c>
      <c r="BJ945" s="18">
        <f ca="1" t="shared" si="6690"/>
        <v>72115.1778828509</v>
      </c>
      <c r="BK945" s="18">
        <f ca="1" t="shared" si="6691"/>
        <v>39424.8404643124</v>
      </c>
      <c r="BL945" s="18">
        <f ca="1" t="shared" si="6692"/>
        <v>111540.018347163</v>
      </c>
      <c r="BM945" s="18">
        <f ca="1">BK945*'Ejercicio 3 - TIR'!$D$5</f>
        <v>19712.4202321562</v>
      </c>
      <c r="BN945" s="18">
        <f ca="1" t="shared" si="6693"/>
        <v>91827.5981150071</v>
      </c>
      <c r="BO945" s="18">
        <f ca="1" t="shared" si="6694"/>
        <v>38442.9180721728</v>
      </c>
      <c r="BP945" s="18">
        <f ca="1" t="shared" si="6695"/>
        <v>-112714.996879672</v>
      </c>
      <c r="BQ945" s="18">
        <f ca="1" t="shared" ref="BQ945:BT945" si="7027">BE945</f>
        <v>22492.5006209407</v>
      </c>
      <c r="BR945" s="18">
        <f ca="1" t="shared" si="7027"/>
        <v>22151.2937307382</v>
      </c>
      <c r="BS945" s="18">
        <f ca="1" t="shared" si="7027"/>
        <v>20646.0556584063</v>
      </c>
      <c r="BT945" s="18">
        <f ca="1" t="shared" si="7027"/>
        <v>22161.8713134423</v>
      </c>
      <c r="BU945" s="18">
        <f ca="1" t="shared" si="6697"/>
        <v>56662.38751383</v>
      </c>
      <c r="BV945" s="20">
        <f ca="1" t="shared" si="6698"/>
        <v>7.51709114505719</v>
      </c>
    </row>
    <row r="946" ht="15" customHeight="1" spans="1:74">
      <c r="A946" s="16">
        <v>945</v>
      </c>
      <c r="B946" s="17">
        <f ca="1" t="shared" ref="B946:F946" si="7028">RAND()</f>
        <v>0.669780579309795</v>
      </c>
      <c r="C946" s="18">
        <f ca="1">IF(B946&lt;=('Ejercicio 3 - TIR'!$D$13-'Ejercicio 3 - TIR'!$C$13)/('Ejercicio 3 - TIR'!$E$13-'Ejercicio 3 - TIR'!$C$13),'Ejercicio 3 - TIR'!$C$13+SQRT(('Ejercicio 3 - TIR'!$E$13-'Ejercicio 3 - TIR'!$C$13)*('Ejercicio 3 - TIR'!$D$13-'Ejercicio 3 - TIR'!$C$13)*B946),'Ejercicio 3 - TIR'!$E$13-SQRT(('Ejercicio 3 - TIR'!$E$13-'Ejercicio 3 - TIR'!$C$13)*('Ejercicio 3 - TIR'!$E$13-'Ejercicio 3 - TIR'!$D$13)*(1-B946)))</f>
        <v>80093.6365744959</v>
      </c>
      <c r="D946" s="17">
        <f ca="1" t="shared" si="7028"/>
        <v>0.662237320221368</v>
      </c>
      <c r="E946" s="18">
        <f ca="1">IF(D946&lt;=('Ejercicio 3 - TIR'!$D$14-'Ejercicio 3 - TIR'!$C$14)/('Ejercicio 3 - TIR'!$E$14-'Ejercicio 3 - TIR'!$C$14),'Ejercicio 3 - TIR'!$C$14+SQRT(('Ejercicio 3 - TIR'!$E$14-'Ejercicio 3 - TIR'!$C$14)*('Ejercicio 3 - TIR'!$D$14-'Ejercicio 3 - TIR'!$C$14)*D946),'Ejercicio 3 - TIR'!$E$14-SQRT(('Ejercicio 3 - TIR'!$E$14-'Ejercicio 3 - TIR'!$C$14)*('Ejercicio 3 - TIR'!$E$14-'Ejercicio 3 - TIR'!$D$14)*(1-D946)))</f>
        <v>32882.1069151894</v>
      </c>
      <c r="F946" s="17">
        <f ca="1" t="shared" si="7028"/>
        <v>0.0772599009142678</v>
      </c>
      <c r="G946" s="18">
        <f ca="1">IF(F946&lt;=('Ejercicio 3 - TIR'!$D$18-'Ejercicio 3 - TIR'!$C$18)/('Ejercicio 3 - TIR'!$E$18-'Ejercicio 3 - TIR'!$C$18),'Ejercicio 3 - TIR'!$C$18+SQRT(('Ejercicio 3 - TIR'!$E$18-'Ejercicio 3 - TIR'!$C$18)*('Ejercicio 3 - TIR'!$D$18-'Ejercicio 3 - TIR'!$C$18)*F946),'Ejercicio 3 - TIR'!$E$18-SQRT(('Ejercicio 3 - TIR'!$E$18-'Ejercicio 3 - TIR'!$C$18)*('Ejercicio 3 - TIR'!$E$18-'Ejercicio 3 - TIR'!$D$18)*(1-F946)))</f>
        <v>33404.2598515889</v>
      </c>
      <c r="H946" s="17">
        <f ca="1" t="shared" ref="H946:L946" si="7029">RAND()</f>
        <v>0.420812092361743</v>
      </c>
      <c r="I946" s="18">
        <f ca="1">IF(H946&lt;=('Ejercicio 3 - TIR'!$D$18-'Ejercicio 3 - TIR'!$C$18)/('Ejercicio 3 - TIR'!$E$18-'Ejercicio 3 - TIR'!$C$18),'Ejercicio 3 - TIR'!$C$18+SQRT(('Ejercicio 3 - TIR'!$E$18-'Ejercicio 3 - TIR'!$C$18)*('Ejercicio 3 - TIR'!$D$18-'Ejercicio 3 - TIR'!$C$18)*H946),'Ejercicio 3 - TIR'!$E$18-SQRT(('Ejercicio 3 - TIR'!$E$18-'Ejercicio 3 - TIR'!$C$18)*('Ejercicio 3 - TIR'!$E$18-'Ejercicio 3 - TIR'!$D$18)*(1-H946)))</f>
        <v>37944.9237790089</v>
      </c>
      <c r="J946" s="17">
        <f ca="1" t="shared" si="7029"/>
        <v>0.656773093522297</v>
      </c>
      <c r="K946" s="18">
        <f ca="1">IF(J946&lt;=('Ejercicio 3 - TIR'!$D$18-'Ejercicio 3 - TIR'!$C$18)/('Ejercicio 3 - TIR'!$E$18-'Ejercicio 3 - TIR'!$C$18),'Ejercicio 3 - TIR'!$C$18+SQRT(('Ejercicio 3 - TIR'!$E$18-'Ejercicio 3 - TIR'!$C$18)*('Ejercicio 3 - TIR'!$D$18-'Ejercicio 3 - TIR'!$C$18)*J946),'Ejercicio 3 - TIR'!$E$18-SQRT(('Ejercicio 3 - TIR'!$E$18-'Ejercicio 3 - TIR'!$C$18)*('Ejercicio 3 - TIR'!$E$18-'Ejercicio 3 - TIR'!$D$18)*(1-J946)))</f>
        <v>39925.5208441847</v>
      </c>
      <c r="L946" s="17">
        <f ca="1" t="shared" si="7029"/>
        <v>0.499715227479731</v>
      </c>
      <c r="M946" s="18">
        <f ca="1">IF(L946&lt;=('Ejercicio 3 - TIR'!$D$18-'Ejercicio 3 - TIR'!$C$18)/('Ejercicio 3 - TIR'!$E$18-'Ejercicio 3 - TIR'!$C$18),'Ejercicio 3 - TIR'!$C$18+SQRT(('Ejercicio 3 - TIR'!$E$18-'Ejercicio 3 - TIR'!$C$18)*('Ejercicio 3 - TIR'!$D$18-'Ejercicio 3 - TIR'!$C$18)*L946),'Ejercicio 3 - TIR'!$E$18-SQRT(('Ejercicio 3 - TIR'!$E$18-'Ejercicio 3 - TIR'!$C$18)*('Ejercicio 3 - TIR'!$E$18-'Ejercicio 3 - TIR'!$D$18)*(1-L946)))</f>
        <v>38657.7874842225</v>
      </c>
      <c r="N946" s="17">
        <f ca="1" t="shared" ref="N946:R946" si="7030">RAND()</f>
        <v>0.868919143729222</v>
      </c>
      <c r="O946" s="18">
        <f ca="1">IF(N946&lt;=('Ejercicio 3 - TIR'!$D$18-'Ejercicio 3 - TIR'!$C$18)/('Ejercicio 3 - TIR'!$E$18-'Ejercicio 3 - TIR'!$C$18),'Ejercicio 3 - TIR'!$C$18+SQRT(('Ejercicio 3 - TIR'!$E$18-'Ejercicio 3 - TIR'!$C$18)*('Ejercicio 3 - TIR'!$D$18-'Ejercicio 3 - TIR'!$C$18)*N946),'Ejercicio 3 - TIR'!$E$18-SQRT(('Ejercicio 3 - TIR'!$E$18-'Ejercicio 3 - TIR'!$C$18)*('Ejercicio 3 - TIR'!$E$18-'Ejercicio 3 - TIR'!$D$18)*(1-N946)))</f>
        <v>41864.5472064934</v>
      </c>
      <c r="P946" s="17">
        <f ca="1" t="shared" si="7030"/>
        <v>0.2714801463777</v>
      </c>
      <c r="Q946" s="19">
        <f ca="1">IF(P946&lt;=('Ejercicio 3 - TIR'!$D$22-'Ejercicio 3 - TIR'!$C$22)/('Ejercicio 3 - TIR'!$E$22-'Ejercicio 3 - TIR'!$C$22),'Ejercicio 3 - TIR'!$C$22+SQRT(('Ejercicio 3 - TIR'!$E$22-'Ejercicio 3 - TIR'!$C$22)*('Ejercicio 3 - TIR'!$D$22-'Ejercicio 3 - TIR'!$C$22)*P946),'Ejercicio 3 - TIR'!$E$22-SQRT(('Ejercicio 3 - TIR'!$E$22-'Ejercicio 3 - TIR'!$C$22)*('Ejercicio 3 - TIR'!$E$22-'Ejercicio 3 - TIR'!$D$22)*(1-P946)))</f>
        <v>0.142105751818924</v>
      </c>
      <c r="R946" s="17">
        <f ca="1" t="shared" si="7030"/>
        <v>0.646577953351403</v>
      </c>
      <c r="S946" s="19">
        <f ca="1">IF(R946&lt;=('Ejercicio 3 - TIR'!$D$23-'Ejercicio 3 - TIR'!$C$23)/('Ejercicio 3 - TIR'!$E$23-'Ejercicio 3 - TIR'!$C$23),'Ejercicio 3 - TIR'!$C$23+SQRT(('Ejercicio 3 - TIR'!$E$23-'Ejercicio 3 - TIR'!$C$23)*('Ejercicio 3 - TIR'!$D$23-'Ejercicio 3 - TIR'!$C$23)*R946),'Ejercicio 3 - TIR'!$E$23-SQRT(('Ejercicio 3 - TIR'!$E$23-'Ejercicio 3 - TIR'!$C$23)*('Ejercicio 3 - TIR'!$E$23-'Ejercicio 3 - TIR'!$D$23)*(1-R946)))</f>
        <v>0.15477779383227</v>
      </c>
      <c r="T946" s="17">
        <f ca="1" t="shared" ref="T946:X946" si="7031">RAND()</f>
        <v>0.615408326056388</v>
      </c>
      <c r="U946" s="19">
        <f ca="1">IF(T946&lt;=('Ejercicio 3 - TIR'!$D$24-'Ejercicio 3 - TIR'!$C$24)/('Ejercicio 3 - TIR'!$E$24-'Ejercicio 3 - TIR'!$C$24),'Ejercicio 3 - TIR'!$C$24+SQRT(('Ejercicio 3 - TIR'!$E$24-'Ejercicio 3 - TIR'!$C$24)*('Ejercicio 3 - TIR'!$D$24-'Ejercicio 3 - TIR'!$C$24)*T946),'Ejercicio 3 - TIR'!$E$24-SQRT(('Ejercicio 3 - TIR'!$E$24-'Ejercicio 3 - TIR'!$C$24)*('Ejercicio 3 - TIR'!$E$24-'Ejercicio 3 - TIR'!$D$24)*(1-T946)))</f>
        <v>0.187184505381724</v>
      </c>
      <c r="V946" s="17">
        <f ca="1" t="shared" si="7031"/>
        <v>0.0686274651449248</v>
      </c>
      <c r="W946" s="19">
        <f ca="1">IF(V946&lt;=('Ejercicio 3 - TIR'!$D$25-'Ejercicio 3 - TIR'!$C$25)/('Ejercicio 3 - TIR'!$E$25-'Ejercicio 3 - TIR'!$C$25),'Ejercicio 3 - TIR'!$C$25+SQRT(('Ejercicio 3 - TIR'!$E$25-'Ejercicio 3 - TIR'!$C$25)*('Ejercicio 3 - TIR'!$D$25-'Ejercicio 3 - TIR'!$C$25)*V946),'Ejercicio 3 - TIR'!$E$25-SQRT(('Ejercicio 3 - TIR'!$E$25-'Ejercicio 3 - TIR'!$C$25)*('Ejercicio 3 - TIR'!$E$25-'Ejercicio 3 - TIR'!$D$25)*(1-V946)))</f>
        <v>0.189801961599746</v>
      </c>
      <c r="X946" s="17">
        <f ca="1" t="shared" si="7031"/>
        <v>0.280080841454845</v>
      </c>
      <c r="Y946" s="19">
        <f ca="1">IF(X946&lt;=('Ejercicio 3 - TIR'!$D$26-'Ejercicio 3 - TIR'!$C$26)/('Ejercicio 3 - TIR'!$E$26-'Ejercicio 3 - TIR'!$C$26),'Ejercicio 3 - TIR'!$C$26+SQRT(('Ejercicio 3 - TIR'!$E$26-'Ejercicio 3 - TIR'!$C$26)*('Ejercicio 3 - TIR'!$D$26-'Ejercicio 3 - TIR'!$C$26)*X946),'Ejercicio 3 - TIR'!$E$26-SQRT(('Ejercicio 3 - TIR'!$E$26-'Ejercicio 3 - TIR'!$C$26)*('Ejercicio 3 - TIR'!$E$26-'Ejercicio 3 - TIR'!$D$26)*(1-X946)))</f>
        <v>0.217499423119914</v>
      </c>
      <c r="Z946" s="17">
        <f ca="1" t="shared" si="6668"/>
        <v>1.14210575181892</v>
      </c>
      <c r="AA946" s="17">
        <f ca="1" t="shared" si="6669"/>
        <v>1.3188783604086</v>
      </c>
      <c r="AB946" s="17">
        <f ca="1" t="shared" si="6670"/>
        <v>1.56575195396035</v>
      </c>
      <c r="AC946" s="17">
        <f ca="1" t="shared" si="6671"/>
        <v>1.86293474620066</v>
      </c>
      <c r="AD946" s="17">
        <f ca="1" t="shared" si="6672"/>
        <v>2.26812197880934</v>
      </c>
      <c r="AE946" s="16">
        <f ca="1" t="shared" si="6673"/>
        <v>4672.73652457322</v>
      </c>
      <c r="AF946" s="16">
        <f ca="1" t="shared" si="6674"/>
        <v>5395.97237500614</v>
      </c>
      <c r="AG946" s="16">
        <f ca="1" t="shared" si="6675"/>
        <v>6406.01479507511</v>
      </c>
      <c r="AH946" s="16">
        <f ca="1" t="shared" si="6676"/>
        <v>7621.88896921735</v>
      </c>
      <c r="AI946" s="16">
        <f ca="1" t="shared" si="6677"/>
        <v>9279.64542310617</v>
      </c>
      <c r="AJ946" s="18">
        <f ca="1" t="shared" si="6678"/>
        <v>38151.1973117536</v>
      </c>
      <c r="AK946" s="18">
        <f ca="1" t="shared" si="6679"/>
        <v>50044.7388594887</v>
      </c>
      <c r="AL946" s="18">
        <f ca="1" t="shared" si="6680"/>
        <v>62513.4622746667</v>
      </c>
      <c r="AM946" s="18">
        <f ca="1" t="shared" si="6681"/>
        <v>72016.9355155989</v>
      </c>
      <c r="AN946" s="18">
        <f ca="1" t="shared" si="6682"/>
        <v>94953.8996519489</v>
      </c>
      <c r="AO946" s="18">
        <f ca="1">C946/'Ejercicio 3 - TIR'!$D$7</f>
        <v>16018.7273148992</v>
      </c>
      <c r="AP946" s="18">
        <f ca="1" t="shared" si="6683"/>
        <v>22132.4699968545</v>
      </c>
      <c r="AQ946" s="18">
        <f ca="1" t="shared" si="6684"/>
        <v>34026.0115445895</v>
      </c>
      <c r="AR946" s="18">
        <f ca="1" t="shared" si="6685"/>
        <v>46494.7349597675</v>
      </c>
      <c r="AS946" s="18">
        <f ca="1" t="shared" si="6686"/>
        <v>55998.2082006997</v>
      </c>
      <c r="AT946" s="18">
        <f ca="1" t="shared" si="6687"/>
        <v>78935.1723370497</v>
      </c>
      <c r="AU946" s="18">
        <f ca="1">AP946*'Ejercicio 3 - TIR'!$D$5</f>
        <v>11066.2349984272</v>
      </c>
      <c r="AV946" s="18">
        <f ca="1">AQ946*'Ejercicio 3 - TIR'!$D$5</f>
        <v>17013.0057722948</v>
      </c>
      <c r="AW946" s="18">
        <f ca="1">AR946*'Ejercicio 3 - TIR'!$D$5</f>
        <v>23247.3674798838</v>
      </c>
      <c r="AX946" s="18">
        <f ca="1">AS946*'Ejercicio 3 - TIR'!$D$5</f>
        <v>27999.1041003499</v>
      </c>
      <c r="AY946" s="18">
        <f ca="1">AT946*'Ejercicio 3 - TIR'!$D$5</f>
        <v>39467.5861685249</v>
      </c>
      <c r="AZ946" s="18">
        <f ca="1" t="shared" ref="AZ946:BD946" si="7032">AJ946-AU946-AE946</f>
        <v>22412.2257887532</v>
      </c>
      <c r="BA946" s="18">
        <f ca="1" t="shared" si="7032"/>
        <v>27635.7607121878</v>
      </c>
      <c r="BB946" s="18">
        <f ca="1" t="shared" si="7032"/>
        <v>32860.0799997078</v>
      </c>
      <c r="BC946" s="18">
        <f ca="1" t="shared" si="7032"/>
        <v>36395.9424460317</v>
      </c>
      <c r="BD946" s="18">
        <f ca="1" t="shared" si="7032"/>
        <v>46206.6680603179</v>
      </c>
      <c r="BE946" s="18">
        <f ca="1" t="shared" ref="BE946:BI946" si="7033">AZ946/Z946</f>
        <v>19623.5994373195</v>
      </c>
      <c r="BF946" s="18">
        <f ca="1" t="shared" si="7033"/>
        <v>20953.9875259049</v>
      </c>
      <c r="BG946" s="18">
        <f ca="1" t="shared" si="7033"/>
        <v>20986.7724683932</v>
      </c>
      <c r="BH946" s="18">
        <f ca="1" t="shared" si="7033"/>
        <v>19536.8852936256</v>
      </c>
      <c r="BI946" s="18">
        <f ca="1" t="shared" si="7033"/>
        <v>20372.2147627061</v>
      </c>
      <c r="BJ946" s="18">
        <f ca="1" t="shared" si="6690"/>
        <v>74580.6294038997</v>
      </c>
      <c r="BK946" s="18">
        <f ca="1" t="shared" si="6691"/>
        <v>36332.4274954764</v>
      </c>
      <c r="BL946" s="18">
        <f ca="1" t="shared" si="6692"/>
        <v>110913.056899376</v>
      </c>
      <c r="BM946" s="18">
        <f ca="1">BK946*'Ejercicio 3 - TIR'!$D$5</f>
        <v>18166.2137477382</v>
      </c>
      <c r="BN946" s="18">
        <f ca="1" t="shared" si="6693"/>
        <v>92746.8431516378</v>
      </c>
      <c r="BO946" s="18">
        <f ca="1" t="shared" si="6694"/>
        <v>40891.470572639</v>
      </c>
      <c r="BP946" s="18">
        <f ca="1" t="shared" si="6695"/>
        <v>-112975.743489685</v>
      </c>
      <c r="BQ946" s="18">
        <f ca="1" t="shared" ref="BQ946:BT946" si="7034">BE946</f>
        <v>19623.5994373195</v>
      </c>
      <c r="BR946" s="18">
        <f ca="1" t="shared" si="7034"/>
        <v>20953.9875259049</v>
      </c>
      <c r="BS946" s="18">
        <f ca="1" t="shared" si="7034"/>
        <v>20986.7724683932</v>
      </c>
      <c r="BT946" s="18">
        <f ca="1" t="shared" si="7034"/>
        <v>19536.8852936256</v>
      </c>
      <c r="BU946" s="18">
        <f ca="1" t="shared" si="6697"/>
        <v>61263.6853353451</v>
      </c>
      <c r="BV946" s="20">
        <f ca="1" t="shared" si="6698"/>
        <v>6.82874430085012</v>
      </c>
    </row>
    <row r="947" ht="15" customHeight="1" spans="1:74">
      <c r="A947" s="16">
        <v>946</v>
      </c>
      <c r="B947" s="17">
        <f ca="1" t="shared" ref="B947:F947" si="7035">RAND()</f>
        <v>0.618258833536857</v>
      </c>
      <c r="C947" s="18">
        <f ca="1">IF(B947&lt;=('Ejercicio 3 - TIR'!$D$13-'Ejercicio 3 - TIR'!$C$13)/('Ejercicio 3 - TIR'!$E$13-'Ejercicio 3 - TIR'!$C$13),'Ejercicio 3 - TIR'!$C$13+SQRT(('Ejercicio 3 - TIR'!$E$13-'Ejercicio 3 - TIR'!$C$13)*('Ejercicio 3 - TIR'!$D$13-'Ejercicio 3 - TIR'!$C$13)*B947),'Ejercicio 3 - TIR'!$E$13-SQRT(('Ejercicio 3 - TIR'!$E$13-'Ejercicio 3 - TIR'!$C$13)*('Ejercicio 3 - TIR'!$E$13-'Ejercicio 3 - TIR'!$D$13)*(1-B947)))</f>
        <v>78596.9768547578</v>
      </c>
      <c r="D947" s="17">
        <f ca="1" t="shared" si="7035"/>
        <v>0.26050063195016</v>
      </c>
      <c r="E947" s="18">
        <f ca="1">IF(D947&lt;=('Ejercicio 3 - TIR'!$D$14-'Ejercicio 3 - TIR'!$C$14)/('Ejercicio 3 - TIR'!$E$14-'Ejercicio 3 - TIR'!$C$14),'Ejercicio 3 - TIR'!$C$14+SQRT(('Ejercicio 3 - TIR'!$E$14-'Ejercicio 3 - TIR'!$C$14)*('Ejercicio 3 - TIR'!$D$14-'Ejercicio 3 - TIR'!$C$14)*D947),'Ejercicio 3 - TIR'!$E$14-SQRT(('Ejercicio 3 - TIR'!$E$14-'Ejercicio 3 - TIR'!$C$14)*('Ejercicio 3 - TIR'!$E$14-'Ejercicio 3 - TIR'!$D$14)*(1-D947)))</f>
        <v>29420.1297940515</v>
      </c>
      <c r="F947" s="17">
        <f ca="1" t="shared" si="7035"/>
        <v>0.288774832918256</v>
      </c>
      <c r="G947" s="18">
        <f ca="1">IF(F947&lt;=('Ejercicio 3 - TIR'!$D$18-'Ejercicio 3 - TIR'!$C$18)/('Ejercicio 3 - TIR'!$E$18-'Ejercicio 3 - TIR'!$C$18),'Ejercicio 3 - TIR'!$C$18+SQRT(('Ejercicio 3 - TIR'!$E$18-'Ejercicio 3 - TIR'!$C$18)*('Ejercicio 3 - TIR'!$D$18-'Ejercicio 3 - TIR'!$C$18)*F947),'Ejercicio 3 - TIR'!$E$18-SQRT(('Ejercicio 3 - TIR'!$E$18-'Ejercicio 3 - TIR'!$C$18)*('Ejercicio 3 - TIR'!$E$18-'Ejercicio 3 - TIR'!$D$18)*(1-F947)))</f>
        <v>36581.5062818278</v>
      </c>
      <c r="H947" s="17">
        <f ca="1" t="shared" ref="H947:L947" si="7036">RAND()</f>
        <v>0.253100641115957</v>
      </c>
      <c r="I947" s="18">
        <f ca="1">IF(H947&lt;=('Ejercicio 3 - TIR'!$D$18-'Ejercicio 3 - TIR'!$C$18)/('Ejercicio 3 - TIR'!$E$18-'Ejercicio 3 - TIR'!$C$18),'Ejercicio 3 - TIR'!$C$18+SQRT(('Ejercicio 3 - TIR'!$E$18-'Ejercicio 3 - TIR'!$C$18)*('Ejercicio 3 - TIR'!$D$18-'Ejercicio 3 - TIR'!$C$18)*H947),'Ejercicio 3 - TIR'!$E$18-SQRT(('Ejercicio 3 - TIR'!$E$18-'Ejercicio 3 - TIR'!$C$18)*('Ejercicio 3 - TIR'!$E$18-'Ejercicio 3 - TIR'!$D$18)*(1-H947)))</f>
        <v>36161.582277905</v>
      </c>
      <c r="J947" s="17">
        <f ca="1" t="shared" si="7036"/>
        <v>0.82442641176137</v>
      </c>
      <c r="K947" s="18">
        <f ca="1">IF(J947&lt;=('Ejercicio 3 - TIR'!$D$18-'Ejercicio 3 - TIR'!$C$18)/('Ejercicio 3 - TIR'!$E$18-'Ejercicio 3 - TIR'!$C$18),'Ejercicio 3 - TIR'!$C$18+SQRT(('Ejercicio 3 - TIR'!$E$18-'Ejercicio 3 - TIR'!$C$18)*('Ejercicio 3 - TIR'!$D$18-'Ejercicio 3 - TIR'!$C$18)*J947),'Ejercicio 3 - TIR'!$E$18-SQRT(('Ejercicio 3 - TIR'!$E$18-'Ejercicio 3 - TIR'!$C$18)*('Ejercicio 3 - TIR'!$E$18-'Ejercicio 3 - TIR'!$D$18)*(1-J947)))</f>
        <v>41371.2234681787</v>
      </c>
      <c r="L947" s="17">
        <f ca="1" t="shared" si="7036"/>
        <v>0.158727141441573</v>
      </c>
      <c r="M947" s="18">
        <f ca="1">IF(L947&lt;=('Ejercicio 3 - TIR'!$D$18-'Ejercicio 3 - TIR'!$C$18)/('Ejercicio 3 - TIR'!$E$18-'Ejercicio 3 - TIR'!$C$18),'Ejercicio 3 - TIR'!$C$18+SQRT(('Ejercicio 3 - TIR'!$E$18-'Ejercicio 3 - TIR'!$C$18)*('Ejercicio 3 - TIR'!$D$18-'Ejercicio 3 - TIR'!$C$18)*L947),'Ejercicio 3 - TIR'!$E$18-SQRT(('Ejercicio 3 - TIR'!$E$18-'Ejercicio 3 - TIR'!$C$18)*('Ejercicio 3 - TIR'!$E$18-'Ejercicio 3 - TIR'!$D$18)*(1-L947)))</f>
        <v>34879.4539875109</v>
      </c>
      <c r="N947" s="17">
        <f ca="1" t="shared" ref="N947:R947" si="7037">RAND()</f>
        <v>0.54273579993837</v>
      </c>
      <c r="O947" s="18">
        <f ca="1">IF(N947&lt;=('Ejercicio 3 - TIR'!$D$18-'Ejercicio 3 - TIR'!$C$18)/('Ejercicio 3 - TIR'!$E$18-'Ejercicio 3 - TIR'!$C$18),'Ejercicio 3 - TIR'!$C$18+SQRT(('Ejercicio 3 - TIR'!$E$18-'Ejercicio 3 - TIR'!$C$18)*('Ejercicio 3 - TIR'!$D$18-'Ejercicio 3 - TIR'!$C$18)*N947),'Ejercicio 3 - TIR'!$E$18-SQRT(('Ejercicio 3 - TIR'!$E$18-'Ejercicio 3 - TIR'!$C$18)*('Ejercicio 3 - TIR'!$E$18-'Ejercicio 3 - TIR'!$D$18)*(1-N947)))</f>
        <v>39022.7695299589</v>
      </c>
      <c r="P947" s="17">
        <f ca="1" t="shared" si="7037"/>
        <v>0.0262996583244974</v>
      </c>
      <c r="Q947" s="19">
        <f ca="1">IF(P947&lt;=('Ejercicio 3 - TIR'!$D$22-'Ejercicio 3 - TIR'!$C$22)/('Ejercicio 3 - TIR'!$E$22-'Ejercicio 3 - TIR'!$C$22),'Ejercicio 3 - TIR'!$C$22+SQRT(('Ejercicio 3 - TIR'!$E$22-'Ejercicio 3 - TIR'!$C$22)*('Ejercicio 3 - TIR'!$D$22-'Ejercicio 3 - TIR'!$C$22)*P947),'Ejercicio 3 - TIR'!$E$22-SQRT(('Ejercicio 3 - TIR'!$E$22-'Ejercicio 3 - TIR'!$C$22)*('Ejercicio 3 - TIR'!$E$22-'Ejercicio 3 - TIR'!$D$22)*(1-P947)))</f>
        <v>0.126880362271283</v>
      </c>
      <c r="R947" s="17">
        <f ca="1" t="shared" si="7037"/>
        <v>0.136795398046957</v>
      </c>
      <c r="S947" s="19">
        <f ca="1">IF(R947&lt;=('Ejercicio 3 - TIR'!$D$23-'Ejercicio 3 - TIR'!$C$23)/('Ejercicio 3 - TIR'!$E$23-'Ejercicio 3 - TIR'!$C$23),'Ejercicio 3 - TIR'!$C$23+SQRT(('Ejercicio 3 - TIR'!$E$23-'Ejercicio 3 - TIR'!$C$23)*('Ejercicio 3 - TIR'!$D$23-'Ejercicio 3 - TIR'!$C$23)*R947),'Ejercicio 3 - TIR'!$E$23-SQRT(('Ejercicio 3 - TIR'!$E$23-'Ejercicio 3 - TIR'!$C$23)*('Ejercicio 3 - TIR'!$E$23-'Ejercicio 3 - TIR'!$D$23)*(1-R947)))</f>
        <v>0.135691772254418</v>
      </c>
      <c r="T947" s="17">
        <f ca="1" t="shared" ref="T947:X947" si="7038">RAND()</f>
        <v>0.595236809502516</v>
      </c>
      <c r="U947" s="19">
        <f ca="1">IF(T947&lt;=('Ejercicio 3 - TIR'!$D$24-'Ejercicio 3 - TIR'!$C$24)/('Ejercicio 3 - TIR'!$E$24-'Ejercicio 3 - TIR'!$C$24),'Ejercicio 3 - TIR'!$C$24+SQRT(('Ejercicio 3 - TIR'!$E$24-'Ejercicio 3 - TIR'!$C$24)*('Ejercicio 3 - TIR'!$D$24-'Ejercicio 3 - TIR'!$C$24)*T947),'Ejercicio 3 - TIR'!$E$24-SQRT(('Ejercicio 3 - TIR'!$E$24-'Ejercicio 3 - TIR'!$C$24)*('Ejercicio 3 - TIR'!$E$24-'Ejercicio 3 - TIR'!$D$24)*(1-T947)))</f>
        <v>0.186334930069983</v>
      </c>
      <c r="V947" s="17">
        <f ca="1" t="shared" si="7038"/>
        <v>0.252188013881049</v>
      </c>
      <c r="W947" s="19">
        <f ca="1">IF(V947&lt;=('Ejercicio 3 - TIR'!$D$25-'Ejercicio 3 - TIR'!$C$25)/('Ejercicio 3 - TIR'!$E$25-'Ejercicio 3 - TIR'!$C$25),'Ejercicio 3 - TIR'!$C$25+SQRT(('Ejercicio 3 - TIR'!$E$25-'Ejercicio 3 - TIR'!$C$25)*('Ejercicio 3 - TIR'!$D$25-'Ejercicio 3 - TIR'!$C$25)*V947),'Ejercicio 3 - TIR'!$E$25-SQRT(('Ejercicio 3 - TIR'!$E$25-'Ejercicio 3 - TIR'!$C$25)*('Ejercicio 3 - TIR'!$E$25-'Ejercicio 3 - TIR'!$D$25)*(1-V947)))</f>
        <v>0.198789976568199</v>
      </c>
      <c r="X947" s="17">
        <f ca="1" t="shared" si="7038"/>
        <v>0.333367164692676</v>
      </c>
      <c r="Y947" s="19">
        <f ca="1">IF(X947&lt;=('Ejercicio 3 - TIR'!$D$26-'Ejercicio 3 - TIR'!$C$26)/('Ejercicio 3 - TIR'!$E$26-'Ejercicio 3 - TIR'!$C$26),'Ejercicio 3 - TIR'!$C$26+SQRT(('Ejercicio 3 - TIR'!$E$26-'Ejercicio 3 - TIR'!$C$26)*('Ejercicio 3 - TIR'!$D$26-'Ejercicio 3 - TIR'!$C$26)*X947),'Ejercicio 3 - TIR'!$E$26-SQRT(('Ejercicio 3 - TIR'!$E$26-'Ejercicio 3 - TIR'!$C$26)*('Ejercicio 3 - TIR'!$E$26-'Ejercicio 3 - TIR'!$D$26)*(1-X947)))</f>
        <v>0.220001522430485</v>
      </c>
      <c r="Z947" s="17">
        <f ca="1" t="shared" si="6668"/>
        <v>1.12688036227128</v>
      </c>
      <c r="AA947" s="17">
        <f ca="1" t="shared" si="6669"/>
        <v>1.27978875574657</v>
      </c>
      <c r="AB947" s="17">
        <f ca="1" t="shared" si="6670"/>
        <v>1.51825810405296</v>
      </c>
      <c r="AC947" s="17">
        <f ca="1" t="shared" si="6671"/>
        <v>1.82007259698213</v>
      </c>
      <c r="AD947" s="17">
        <f ca="1" t="shared" si="6672"/>
        <v>2.2204913392522</v>
      </c>
      <c r="AE947" s="16">
        <f ca="1" t="shared" si="6673"/>
        <v>3732.83672633743</v>
      </c>
      <c r="AF947" s="16">
        <f ca="1" t="shared" si="6674"/>
        <v>4239.35195727053</v>
      </c>
      <c r="AG947" s="16">
        <f ca="1" t="shared" si="6675"/>
        <v>5029.29130777058</v>
      </c>
      <c r="AH947" s="16">
        <f ca="1" t="shared" si="6676"/>
        <v>6029.06400899694</v>
      </c>
      <c r="AI947" s="16">
        <f ca="1" t="shared" si="6677"/>
        <v>7355.46726980711</v>
      </c>
      <c r="AJ947" s="18">
        <f ca="1" t="shared" si="6678"/>
        <v>41222.9810512953</v>
      </c>
      <c r="AK947" s="18">
        <f ca="1" t="shared" si="6679"/>
        <v>46279.1863892675</v>
      </c>
      <c r="AL947" s="18">
        <f ca="1" t="shared" si="6680"/>
        <v>62812.1953051484</v>
      </c>
      <c r="AM947" s="18">
        <f ca="1" t="shared" si="6681"/>
        <v>63483.1384003676</v>
      </c>
      <c r="AN947" s="18">
        <f ca="1" t="shared" si="6682"/>
        <v>86649.7217749087</v>
      </c>
      <c r="AO947" s="18">
        <f ca="1">C947/'Ejercicio 3 - TIR'!$D$7</f>
        <v>15719.3953709516</v>
      </c>
      <c r="AP947" s="18">
        <f ca="1" t="shared" si="6683"/>
        <v>25503.5856803437</v>
      </c>
      <c r="AQ947" s="18">
        <f ca="1" t="shared" si="6684"/>
        <v>30559.7910183159</v>
      </c>
      <c r="AR947" s="18">
        <f ca="1" t="shared" si="6685"/>
        <v>47092.7999341968</v>
      </c>
      <c r="AS947" s="18">
        <f ca="1" t="shared" si="6686"/>
        <v>47763.7430294161</v>
      </c>
      <c r="AT947" s="18">
        <f ca="1" t="shared" si="6687"/>
        <v>70930.3264039571</v>
      </c>
      <c r="AU947" s="18">
        <f ca="1">AP947*'Ejercicio 3 - TIR'!$D$5</f>
        <v>12751.7928401719</v>
      </c>
      <c r="AV947" s="18">
        <f ca="1">AQ947*'Ejercicio 3 - TIR'!$D$5</f>
        <v>15279.8955091579</v>
      </c>
      <c r="AW947" s="18">
        <f ca="1">AR947*'Ejercicio 3 - TIR'!$D$5</f>
        <v>23546.3999670984</v>
      </c>
      <c r="AX947" s="18">
        <f ca="1">AS947*'Ejercicio 3 - TIR'!$D$5</f>
        <v>23881.871514708</v>
      </c>
      <c r="AY947" s="18">
        <f ca="1">AT947*'Ejercicio 3 - TIR'!$D$5</f>
        <v>35465.1632019786</v>
      </c>
      <c r="AZ947" s="18">
        <f ca="1" t="shared" ref="AZ947:BD947" si="7039">AJ947-AU947-AE947</f>
        <v>24738.351484786</v>
      </c>
      <c r="BA947" s="18">
        <f ca="1" t="shared" si="7039"/>
        <v>26759.938922839</v>
      </c>
      <c r="BB947" s="18">
        <f ca="1" t="shared" si="7039"/>
        <v>34236.5040302794</v>
      </c>
      <c r="BC947" s="18">
        <f ca="1" t="shared" si="7039"/>
        <v>33572.2028766627</v>
      </c>
      <c r="BD947" s="18">
        <f ca="1" t="shared" si="7039"/>
        <v>43829.091303123</v>
      </c>
      <c r="BE947" s="18">
        <f ca="1" t="shared" ref="BE947:BI947" si="7040">AZ947/Z947</f>
        <v>21952.9528715228</v>
      </c>
      <c r="BF947" s="18">
        <f ca="1" t="shared" si="7040"/>
        <v>20909.6530991385</v>
      </c>
      <c r="BG947" s="18">
        <f ca="1" t="shared" si="7040"/>
        <v>22549.8575893556</v>
      </c>
      <c r="BH947" s="18">
        <f ca="1" t="shared" si="7040"/>
        <v>18445.5295532326</v>
      </c>
      <c r="BI947" s="18">
        <f ca="1" t="shared" si="7040"/>
        <v>19738.4653244733</v>
      </c>
      <c r="BJ947" s="18">
        <f ca="1" t="shared" si="6690"/>
        <v>65327.1434073672</v>
      </c>
      <c r="BK947" s="18">
        <f ca="1" t="shared" si="6691"/>
        <v>34904.7812794792</v>
      </c>
      <c r="BL947" s="18">
        <f ca="1" t="shared" si="6692"/>
        <v>100231.924686846</v>
      </c>
      <c r="BM947" s="18">
        <f ca="1">BK947*'Ejercicio 3 - TIR'!$D$5</f>
        <v>17452.3906397396</v>
      </c>
      <c r="BN947" s="18">
        <f ca="1" t="shared" si="6693"/>
        <v>82779.5340471068</v>
      </c>
      <c r="BO947" s="18">
        <f ca="1" t="shared" si="6694"/>
        <v>37279.8274795273</v>
      </c>
      <c r="BP947" s="18">
        <f ca="1" t="shared" si="6695"/>
        <v>-108017.106648809</v>
      </c>
      <c r="BQ947" s="18">
        <f ca="1" t="shared" ref="BQ947:BT947" si="7041">BE947</f>
        <v>21952.9528715228</v>
      </c>
      <c r="BR947" s="18">
        <f ca="1" t="shared" si="7041"/>
        <v>20909.6530991385</v>
      </c>
      <c r="BS947" s="18">
        <f ca="1" t="shared" si="7041"/>
        <v>22549.8575893556</v>
      </c>
      <c r="BT947" s="18">
        <f ca="1" t="shared" si="7041"/>
        <v>18445.5295532326</v>
      </c>
      <c r="BU947" s="18">
        <f ca="1" t="shared" si="6697"/>
        <v>57018.2928040007</v>
      </c>
      <c r="BV947" s="20">
        <f ca="1" t="shared" si="6698"/>
        <v>8.15157251629306</v>
      </c>
    </row>
    <row r="948" ht="15" customHeight="1" spans="1:74">
      <c r="A948" s="16">
        <v>947</v>
      </c>
      <c r="B948" s="17">
        <f ca="1" t="shared" ref="B948:F948" si="7042">RAND()</f>
        <v>0.179317346512194</v>
      </c>
      <c r="C948" s="18">
        <f ca="1">IF(B948&lt;=('Ejercicio 3 - TIR'!$D$13-'Ejercicio 3 - TIR'!$C$13)/('Ejercicio 3 - TIR'!$E$13-'Ejercicio 3 - TIR'!$C$13),'Ejercicio 3 - TIR'!$C$13+SQRT(('Ejercicio 3 - TIR'!$E$13-'Ejercicio 3 - TIR'!$C$13)*('Ejercicio 3 - TIR'!$D$13-'Ejercicio 3 - TIR'!$C$13)*B948),'Ejercicio 3 - TIR'!$E$13-SQRT(('Ejercicio 3 - TIR'!$E$13-'Ejercicio 3 - TIR'!$C$13)*('Ejercicio 3 - TIR'!$E$13-'Ejercicio 3 - TIR'!$D$13)*(1-B948)))</f>
        <v>68469.175792536</v>
      </c>
      <c r="D948" s="17">
        <f ca="1" t="shared" si="7042"/>
        <v>0.458284621045757</v>
      </c>
      <c r="E948" s="18">
        <f ca="1">IF(D948&lt;=('Ejercicio 3 - TIR'!$D$14-'Ejercicio 3 - TIR'!$C$14)/('Ejercicio 3 - TIR'!$E$14-'Ejercicio 3 - TIR'!$C$14),'Ejercicio 3 - TIR'!$C$14+SQRT(('Ejercicio 3 - TIR'!$E$14-'Ejercicio 3 - TIR'!$C$14)*('Ejercicio 3 - TIR'!$D$14-'Ejercicio 3 - TIR'!$C$14)*D948),'Ejercicio 3 - TIR'!$E$14-SQRT(('Ejercicio 3 - TIR'!$E$14-'Ejercicio 3 - TIR'!$C$14)*('Ejercicio 3 - TIR'!$E$14-'Ejercicio 3 - TIR'!$D$14)*(1-D948)))</f>
        <v>30985.7165097199</v>
      </c>
      <c r="F948" s="17">
        <f ca="1" t="shared" si="7042"/>
        <v>0.420797247805884</v>
      </c>
      <c r="G948" s="18">
        <f ca="1">IF(F948&lt;=('Ejercicio 3 - TIR'!$D$18-'Ejercicio 3 - TIR'!$C$18)/('Ejercicio 3 - TIR'!$E$18-'Ejercicio 3 - TIR'!$C$18),'Ejercicio 3 - TIR'!$C$18+SQRT(('Ejercicio 3 - TIR'!$E$18-'Ejercicio 3 - TIR'!$C$18)*('Ejercicio 3 - TIR'!$D$18-'Ejercicio 3 - TIR'!$C$18)*F948),'Ejercicio 3 - TIR'!$E$18-SQRT(('Ejercicio 3 - TIR'!$E$18-'Ejercicio 3 - TIR'!$C$18)*('Ejercicio 3 - TIR'!$E$18-'Ejercicio 3 - TIR'!$D$18)*(1-F948)))</f>
        <v>37944.7836453161</v>
      </c>
      <c r="H948" s="17">
        <f ca="1" t="shared" ref="H948:L948" si="7043">RAND()</f>
        <v>0.988454394514562</v>
      </c>
      <c r="I948" s="18">
        <f ca="1">IF(H948&lt;=('Ejercicio 3 - TIR'!$D$18-'Ejercicio 3 - TIR'!$C$18)/('Ejercicio 3 - TIR'!$E$18-'Ejercicio 3 - TIR'!$C$18),'Ejercicio 3 - TIR'!$C$18+SQRT(('Ejercicio 3 - TIR'!$E$18-'Ejercicio 3 - TIR'!$C$18)*('Ejercicio 3 - TIR'!$D$18-'Ejercicio 3 - TIR'!$C$18)*H948),'Ejercicio 3 - TIR'!$E$18-SQRT(('Ejercicio 3 - TIR'!$E$18-'Ejercicio 3 - TIR'!$C$18)*('Ejercicio 3 - TIR'!$E$18-'Ejercicio 3 - TIR'!$D$18)*(1-H948)))</f>
        <v>44069.4515534332</v>
      </c>
      <c r="J948" s="17">
        <f ca="1" t="shared" si="7043"/>
        <v>0.638968688428571</v>
      </c>
      <c r="K948" s="18">
        <f ca="1">IF(J948&lt;=('Ejercicio 3 - TIR'!$D$18-'Ejercicio 3 - TIR'!$C$18)/('Ejercicio 3 - TIR'!$E$18-'Ejercicio 3 - TIR'!$C$18),'Ejercicio 3 - TIR'!$C$18+SQRT(('Ejercicio 3 - TIR'!$E$18-'Ejercicio 3 - TIR'!$C$18)*('Ejercicio 3 - TIR'!$D$18-'Ejercicio 3 - TIR'!$C$18)*J948),'Ejercicio 3 - TIR'!$E$18-SQRT(('Ejercicio 3 - TIR'!$E$18-'Ejercicio 3 - TIR'!$C$18)*('Ejercicio 3 - TIR'!$E$18-'Ejercicio 3 - TIR'!$D$18)*(1-J948)))</f>
        <v>39790.06145355</v>
      </c>
      <c r="L948" s="17">
        <f ca="1" t="shared" si="7043"/>
        <v>0.815808475762996</v>
      </c>
      <c r="M948" s="18">
        <f ca="1">IF(L948&lt;=('Ejercicio 3 - TIR'!$D$18-'Ejercicio 3 - TIR'!$C$18)/('Ejercicio 3 - TIR'!$E$18-'Ejercicio 3 - TIR'!$C$18),'Ejercicio 3 - TIR'!$C$18+SQRT(('Ejercicio 3 - TIR'!$E$18-'Ejercicio 3 - TIR'!$C$18)*('Ejercicio 3 - TIR'!$D$18-'Ejercicio 3 - TIR'!$C$18)*L948),'Ejercicio 3 - TIR'!$E$18-SQRT(('Ejercicio 3 - TIR'!$E$18-'Ejercicio 3 - TIR'!$C$18)*('Ejercicio 3 - TIR'!$E$18-'Ejercicio 3 - TIR'!$D$18)*(1-L948)))</f>
        <v>41283.2320064638</v>
      </c>
      <c r="N948" s="17">
        <f ca="1" t="shared" ref="N948:R948" si="7044">RAND()</f>
        <v>0.31865354068341</v>
      </c>
      <c r="O948" s="18">
        <f ca="1">IF(N948&lt;=('Ejercicio 3 - TIR'!$D$18-'Ejercicio 3 - TIR'!$C$18)/('Ejercicio 3 - TIR'!$E$18-'Ejercicio 3 - TIR'!$C$18),'Ejercicio 3 - TIR'!$C$18+SQRT(('Ejercicio 3 - TIR'!$E$18-'Ejercicio 3 - TIR'!$C$18)*('Ejercicio 3 - TIR'!$D$18-'Ejercicio 3 - TIR'!$C$18)*N948),'Ejercicio 3 - TIR'!$E$18-SQRT(('Ejercicio 3 - TIR'!$E$18-'Ejercicio 3 - TIR'!$C$18)*('Ejercicio 3 - TIR'!$E$18-'Ejercicio 3 - TIR'!$D$18)*(1-N948)))</f>
        <v>36913.612015619</v>
      </c>
      <c r="P948" s="17">
        <f ca="1" t="shared" si="7044"/>
        <v>0.91209464475069</v>
      </c>
      <c r="Q948" s="19">
        <f ca="1">IF(P948&lt;=('Ejercicio 3 - TIR'!$D$22-'Ejercicio 3 - TIR'!$C$22)/('Ejercicio 3 - TIR'!$E$22-'Ejercicio 3 - TIR'!$C$22),'Ejercicio 3 - TIR'!$C$22+SQRT(('Ejercicio 3 - TIR'!$E$22-'Ejercicio 3 - TIR'!$C$22)*('Ejercicio 3 - TIR'!$D$22-'Ejercicio 3 - TIR'!$C$22)*P948),'Ejercicio 3 - TIR'!$E$22-SQRT(('Ejercicio 3 - TIR'!$E$22-'Ejercicio 3 - TIR'!$C$22)*('Ejercicio 3 - TIR'!$E$22-'Ejercicio 3 - TIR'!$D$22)*(1-P948)))</f>
        <v>0.167421063659881</v>
      </c>
      <c r="R948" s="17">
        <f ca="1" t="shared" si="7044"/>
        <v>0.427951264471146</v>
      </c>
      <c r="S948" s="19">
        <f ca="1">IF(R948&lt;=('Ejercicio 3 - TIR'!$D$23-'Ejercicio 3 - TIR'!$C$23)/('Ejercicio 3 - TIR'!$E$23-'Ejercicio 3 - TIR'!$C$23),'Ejercicio 3 - TIR'!$C$23+SQRT(('Ejercicio 3 - TIR'!$E$23-'Ejercicio 3 - TIR'!$C$23)*('Ejercicio 3 - TIR'!$D$23-'Ejercicio 3 - TIR'!$C$23)*R948),'Ejercicio 3 - TIR'!$E$23-SQRT(('Ejercicio 3 - TIR'!$E$23-'Ejercicio 3 - TIR'!$C$23)*('Ejercicio 3 - TIR'!$E$23-'Ejercicio 3 - TIR'!$D$23)*(1-R948)))</f>
        <v>0.147754500104453</v>
      </c>
      <c r="T948" s="17">
        <f ca="1" t="shared" ref="T948:X948" si="7045">RAND()</f>
        <v>0.0485846071649452</v>
      </c>
      <c r="U948" s="19">
        <f ca="1">IF(T948&lt;=('Ejercicio 3 - TIR'!$D$24-'Ejercicio 3 - TIR'!$C$24)/('Ejercicio 3 - TIR'!$E$24-'Ejercicio 3 - TIR'!$C$24),'Ejercicio 3 - TIR'!$C$24+SQRT(('Ejercicio 3 - TIR'!$E$24-'Ejercicio 3 - TIR'!$C$24)*('Ejercicio 3 - TIR'!$D$24-'Ejercicio 3 - TIR'!$C$24)*T948),'Ejercicio 3 - TIR'!$E$24-SQRT(('Ejercicio 3 - TIR'!$E$24-'Ejercicio 3 - TIR'!$C$24)*('Ejercicio 3 - TIR'!$E$24-'Ejercicio 3 - TIR'!$D$24)*(1-T948)))</f>
        <v>0.160100874964397</v>
      </c>
      <c r="V948" s="17">
        <f ca="1" t="shared" si="7045"/>
        <v>0.282804803200662</v>
      </c>
      <c r="W948" s="19">
        <f ca="1">IF(V948&lt;=('Ejercicio 3 - TIR'!$D$25-'Ejercicio 3 - TIR'!$C$25)/('Ejercicio 3 - TIR'!$E$25-'Ejercicio 3 - TIR'!$C$25),'Ejercicio 3 - TIR'!$C$25+SQRT(('Ejercicio 3 - TIR'!$E$25-'Ejercicio 3 - TIR'!$C$25)*('Ejercicio 3 - TIR'!$D$25-'Ejercicio 3 - TIR'!$C$25)*V948),'Ejercicio 3 - TIR'!$E$25-SQRT(('Ejercicio 3 - TIR'!$E$25-'Ejercicio 3 - TIR'!$C$25)*('Ejercicio 3 - TIR'!$E$25-'Ejercicio 3 - TIR'!$D$25)*(1-V948)))</f>
        <v>0.199897907540265</v>
      </c>
      <c r="X948" s="17">
        <f ca="1" t="shared" si="7045"/>
        <v>0.586639904176785</v>
      </c>
      <c r="Y948" s="19">
        <f ca="1">IF(X948&lt;=('Ejercicio 3 - TIR'!$D$26-'Ejercicio 3 - TIR'!$C$26)/('Ejercicio 3 - TIR'!$E$26-'Ejercicio 3 - TIR'!$C$26),'Ejercicio 3 - TIR'!$C$26+SQRT(('Ejercicio 3 - TIR'!$E$26-'Ejercicio 3 - TIR'!$C$26)*('Ejercicio 3 - TIR'!$D$26-'Ejercicio 3 - TIR'!$C$26)*X948),'Ejercicio 3 - TIR'!$E$26-SQRT(('Ejercicio 3 - TIR'!$E$26-'Ejercicio 3 - TIR'!$C$26)*('Ejercicio 3 - TIR'!$E$26-'Ejercicio 3 - TIR'!$D$26)*(1-X948)))</f>
        <v>0.23275442330286</v>
      </c>
      <c r="Z948" s="17">
        <f ca="1" t="shared" si="6668"/>
        <v>1.16742106365988</v>
      </c>
      <c r="AA948" s="17">
        <f ca="1" t="shared" si="6669"/>
        <v>1.33991277933236</v>
      </c>
      <c r="AB948" s="17">
        <f ca="1" t="shared" si="6670"/>
        <v>1.55443398767944</v>
      </c>
      <c r="AC948" s="17">
        <f ca="1" t="shared" si="6671"/>
        <v>1.86516208922603</v>
      </c>
      <c r="AD948" s="17">
        <f ca="1" t="shared" si="6672"/>
        <v>2.2992868156702</v>
      </c>
      <c r="AE948" s="16">
        <f ca="1" t="shared" si="6673"/>
        <v>5187.66161632085</v>
      </c>
      <c r="AF948" s="16">
        <f ca="1" t="shared" si="6674"/>
        <v>5954.16196515139</v>
      </c>
      <c r="AG948" s="16">
        <f ca="1" t="shared" si="6675"/>
        <v>6907.42850545187</v>
      </c>
      <c r="AH948" s="16">
        <f ca="1" t="shared" si="6676"/>
        <v>8288.20901017567</v>
      </c>
      <c r="AI948" s="16">
        <f ca="1" t="shared" si="6677"/>
        <v>10217.3263185527</v>
      </c>
      <c r="AJ948" s="18">
        <f ca="1" t="shared" si="6678"/>
        <v>44297.539683559</v>
      </c>
      <c r="AK948" s="18">
        <f ca="1" t="shared" si="6679"/>
        <v>59049.2213146133</v>
      </c>
      <c r="AL948" s="18">
        <f ca="1" t="shared" si="6680"/>
        <v>61851.0238952518</v>
      </c>
      <c r="AM948" s="18">
        <f ca="1" t="shared" si="6681"/>
        <v>76999.919259179</v>
      </c>
      <c r="AN948" s="18">
        <f ca="1" t="shared" si="6682"/>
        <v>84874.9814262777</v>
      </c>
      <c r="AO948" s="18">
        <f ca="1">C948/'Ejercicio 3 - TIR'!$D$7</f>
        <v>13693.8351585072</v>
      </c>
      <c r="AP948" s="18">
        <f ca="1" t="shared" si="6683"/>
        <v>30603.7045250518</v>
      </c>
      <c r="AQ948" s="18">
        <f ca="1" t="shared" si="6684"/>
        <v>45355.3861561061</v>
      </c>
      <c r="AR948" s="18">
        <f ca="1" t="shared" si="6685"/>
        <v>48157.1887367446</v>
      </c>
      <c r="AS948" s="18">
        <f ca="1" t="shared" si="6686"/>
        <v>63306.0841006718</v>
      </c>
      <c r="AT948" s="18">
        <f ca="1" t="shared" si="6687"/>
        <v>71181.1462677705</v>
      </c>
      <c r="AU948" s="18">
        <f ca="1">AP948*'Ejercicio 3 - TIR'!$D$5</f>
        <v>15301.8522625259</v>
      </c>
      <c r="AV948" s="18">
        <f ca="1">AQ948*'Ejercicio 3 - TIR'!$D$5</f>
        <v>22677.6930780531</v>
      </c>
      <c r="AW948" s="18">
        <f ca="1">AR948*'Ejercicio 3 - TIR'!$D$5</f>
        <v>24078.5943683723</v>
      </c>
      <c r="AX948" s="18">
        <f ca="1">AS948*'Ejercicio 3 - TIR'!$D$5</f>
        <v>31653.0420503359</v>
      </c>
      <c r="AY948" s="18">
        <f ca="1">AT948*'Ejercicio 3 - TIR'!$D$5</f>
        <v>35590.5731338852</v>
      </c>
      <c r="AZ948" s="18">
        <f ca="1" t="shared" ref="AZ948:BD948" si="7046">AJ948-AU948-AE948</f>
        <v>23808.0258047123</v>
      </c>
      <c r="BA948" s="18">
        <f ca="1" t="shared" si="7046"/>
        <v>30417.3662714089</v>
      </c>
      <c r="BB948" s="18">
        <f ca="1" t="shared" si="7046"/>
        <v>30865.0010214276</v>
      </c>
      <c r="BC948" s="18">
        <f ca="1" t="shared" si="7046"/>
        <v>37058.6681986674</v>
      </c>
      <c r="BD948" s="18">
        <f ca="1" t="shared" si="7046"/>
        <v>39067.0819738398</v>
      </c>
      <c r="BE948" s="18">
        <f ca="1" t="shared" ref="BE948:BI948" si="7047">AZ948/Z948</f>
        <v>20393.6921697076</v>
      </c>
      <c r="BF948" s="18">
        <f ca="1" t="shared" si="7047"/>
        <v>22701.004677756</v>
      </c>
      <c r="BG948" s="18">
        <f ca="1" t="shared" si="7047"/>
        <v>19856.1027782884</v>
      </c>
      <c r="BH948" s="18">
        <f ca="1" t="shared" si="7047"/>
        <v>19868.8727444837</v>
      </c>
      <c r="BI948" s="18">
        <f ca="1" t="shared" si="7047"/>
        <v>16990.9563729014</v>
      </c>
      <c r="BJ948" s="18">
        <f ca="1" t="shared" si="6690"/>
        <v>71245.0494448933</v>
      </c>
      <c r="BK948" s="18">
        <f ca="1" t="shared" si="6691"/>
        <v>31486.0546359166</v>
      </c>
      <c r="BL948" s="18">
        <f ca="1" t="shared" si="6692"/>
        <v>102731.10408081</v>
      </c>
      <c r="BM948" s="18">
        <f ca="1">BK948*'Ejercicio 3 - TIR'!$D$5</f>
        <v>15743.0273179583</v>
      </c>
      <c r="BN948" s="18">
        <f ca="1" t="shared" si="6693"/>
        <v>86988.0767628516</v>
      </c>
      <c r="BO948" s="18">
        <f ca="1" t="shared" si="6694"/>
        <v>37832.6340889735</v>
      </c>
      <c r="BP948" s="18">
        <f ca="1" t="shared" si="6695"/>
        <v>-99454.8923022559</v>
      </c>
      <c r="BQ948" s="18">
        <f ca="1" t="shared" ref="BQ948:BT948" si="7048">BE948</f>
        <v>20393.6921697076</v>
      </c>
      <c r="BR948" s="18">
        <f ca="1" t="shared" si="7048"/>
        <v>22701.004677756</v>
      </c>
      <c r="BS948" s="18">
        <f ca="1" t="shared" si="7048"/>
        <v>19856.1027782884</v>
      </c>
      <c r="BT948" s="18">
        <f ca="1" t="shared" si="7048"/>
        <v>19868.8727444837</v>
      </c>
      <c r="BU948" s="18">
        <f ca="1" t="shared" si="6697"/>
        <v>54823.5904618749</v>
      </c>
      <c r="BV948" s="20">
        <f ca="1" t="shared" si="6698"/>
        <v>10.127515192412</v>
      </c>
    </row>
    <row r="949" ht="15" customHeight="1" spans="1:74">
      <c r="A949" s="16">
        <v>948</v>
      </c>
      <c r="B949" s="17">
        <f ca="1" t="shared" ref="B949:F949" si="7049">RAND()</f>
        <v>0.621232182489356</v>
      </c>
      <c r="C949" s="18">
        <f ca="1">IF(B949&lt;=('Ejercicio 3 - TIR'!$D$13-'Ejercicio 3 - TIR'!$C$13)/('Ejercicio 3 - TIR'!$E$13-'Ejercicio 3 - TIR'!$C$13),'Ejercicio 3 - TIR'!$C$13+SQRT(('Ejercicio 3 - TIR'!$E$13-'Ejercicio 3 - TIR'!$C$13)*('Ejercicio 3 - TIR'!$D$13-'Ejercicio 3 - TIR'!$C$13)*B949),'Ejercicio 3 - TIR'!$E$13-SQRT(('Ejercicio 3 - TIR'!$E$13-'Ejercicio 3 - TIR'!$C$13)*('Ejercicio 3 - TIR'!$E$13-'Ejercicio 3 - TIR'!$D$13)*(1-B949)))</f>
        <v>78680.4929462998</v>
      </c>
      <c r="D949" s="17">
        <f ca="1" t="shared" si="7049"/>
        <v>0.657362764808486</v>
      </c>
      <c r="E949" s="18">
        <f ca="1">IF(D949&lt;=('Ejercicio 3 - TIR'!$D$14-'Ejercicio 3 - TIR'!$C$14)/('Ejercicio 3 - TIR'!$E$14-'Ejercicio 3 - TIR'!$C$14),'Ejercicio 3 - TIR'!$C$14+SQRT(('Ejercicio 3 - TIR'!$E$14-'Ejercicio 3 - TIR'!$C$14)*('Ejercicio 3 - TIR'!$D$14-'Ejercicio 3 - TIR'!$C$14)*D949),'Ejercicio 3 - TIR'!$E$14-SQRT(('Ejercicio 3 - TIR'!$E$14-'Ejercicio 3 - TIR'!$C$14)*('Ejercicio 3 - TIR'!$E$14-'Ejercicio 3 - TIR'!$D$14)*(1-D949)))</f>
        <v>32830.9285623083</v>
      </c>
      <c r="F949" s="17">
        <f ca="1" t="shared" si="7049"/>
        <v>0.434793000842272</v>
      </c>
      <c r="G949" s="18">
        <f ca="1">IF(F949&lt;=('Ejercicio 3 - TIR'!$D$18-'Ejercicio 3 - TIR'!$C$18)/('Ejercicio 3 - TIR'!$E$18-'Ejercicio 3 - TIR'!$C$18),'Ejercicio 3 - TIR'!$C$18+SQRT(('Ejercicio 3 - TIR'!$E$18-'Ejercicio 3 - TIR'!$C$18)*('Ejercicio 3 - TIR'!$D$18-'Ejercicio 3 - TIR'!$C$18)*F949),'Ejercicio 3 - TIR'!$E$18-SQRT(('Ejercicio 3 - TIR'!$E$18-'Ejercicio 3 - TIR'!$C$18)*('Ejercicio 3 - TIR'!$E$18-'Ejercicio 3 - TIR'!$D$18)*(1-F949)))</f>
        <v>38075.825043074</v>
      </c>
      <c r="H949" s="17">
        <f ca="1" t="shared" ref="H949:L949" si="7050">RAND()</f>
        <v>0.555359984140667</v>
      </c>
      <c r="I949" s="18">
        <f ca="1">IF(H949&lt;=('Ejercicio 3 - TIR'!$D$18-'Ejercicio 3 - TIR'!$C$18)/('Ejercicio 3 - TIR'!$E$18-'Ejercicio 3 - TIR'!$C$18),'Ejercicio 3 - TIR'!$C$18+SQRT(('Ejercicio 3 - TIR'!$E$18-'Ejercicio 3 - TIR'!$C$18)*('Ejercicio 3 - TIR'!$D$18-'Ejercicio 3 - TIR'!$C$18)*H949),'Ejercicio 3 - TIR'!$E$18-SQRT(('Ejercicio 3 - TIR'!$E$18-'Ejercicio 3 - TIR'!$C$18)*('Ejercicio 3 - TIR'!$E$18-'Ejercicio 3 - TIR'!$D$18)*(1-H949)))</f>
        <v>39127.1023671864</v>
      </c>
      <c r="J949" s="17">
        <f ca="1" t="shared" si="7050"/>
        <v>0.0142955568830452</v>
      </c>
      <c r="K949" s="18">
        <f ca="1">IF(J949&lt;=('Ejercicio 3 - TIR'!$D$18-'Ejercicio 3 - TIR'!$C$18)/('Ejercicio 3 - TIR'!$E$18-'Ejercicio 3 - TIR'!$C$18),'Ejercicio 3 - TIR'!$C$18+SQRT(('Ejercicio 3 - TIR'!$E$18-'Ejercicio 3 - TIR'!$C$18)*('Ejercicio 3 - TIR'!$D$18-'Ejercicio 3 - TIR'!$C$18)*J949),'Ejercicio 3 - TIR'!$E$18-SQRT(('Ejercicio 3 - TIR'!$E$18-'Ejercicio 3 - TIR'!$C$18)*('Ejercicio 3 - TIR'!$E$18-'Ejercicio 3 - TIR'!$D$18)*(1-J949)))</f>
        <v>31464.3543056435</v>
      </c>
      <c r="L949" s="17">
        <f ca="1" t="shared" si="7050"/>
        <v>0.763166073097808</v>
      </c>
      <c r="M949" s="18">
        <f ca="1">IF(L949&lt;=('Ejercicio 3 - TIR'!$D$18-'Ejercicio 3 - TIR'!$C$18)/('Ejercicio 3 - TIR'!$E$18-'Ejercicio 3 - TIR'!$C$18),'Ejercicio 3 - TIR'!$C$18+SQRT(('Ejercicio 3 - TIR'!$E$18-'Ejercicio 3 - TIR'!$C$18)*('Ejercicio 3 - TIR'!$D$18-'Ejercicio 3 - TIR'!$C$18)*L949),'Ejercicio 3 - TIR'!$E$18-SQRT(('Ejercicio 3 - TIR'!$E$18-'Ejercicio 3 - TIR'!$C$18)*('Ejercicio 3 - TIR'!$E$18-'Ejercicio 3 - TIR'!$D$18)*(1-L949)))</f>
        <v>40785.4366160106</v>
      </c>
      <c r="N949" s="17">
        <f ca="1" t="shared" ref="N949:R949" si="7051">RAND()</f>
        <v>0.0907197442721082</v>
      </c>
      <c r="O949" s="18">
        <f ca="1">IF(N949&lt;=('Ejercicio 3 - TIR'!$D$18-'Ejercicio 3 - TIR'!$C$18)/('Ejercicio 3 - TIR'!$E$18-'Ejercicio 3 - TIR'!$C$18),'Ejercicio 3 - TIR'!$C$18+SQRT(('Ejercicio 3 - TIR'!$E$18-'Ejercicio 3 - TIR'!$C$18)*('Ejercicio 3 - TIR'!$D$18-'Ejercicio 3 - TIR'!$C$18)*N949),'Ejercicio 3 - TIR'!$E$18-SQRT(('Ejercicio 3 - TIR'!$E$18-'Ejercicio 3 - TIR'!$C$18)*('Ejercicio 3 - TIR'!$E$18-'Ejercicio 3 - TIR'!$D$18)*(1-N949)))</f>
        <v>33688.8970764737</v>
      </c>
      <c r="P949" s="17">
        <f ca="1" t="shared" si="7051"/>
        <v>0.809731570218238</v>
      </c>
      <c r="Q949" s="19">
        <f ca="1">IF(P949&lt;=('Ejercicio 3 - TIR'!$D$22-'Ejercicio 3 - TIR'!$C$22)/('Ejercicio 3 - TIR'!$E$22-'Ejercicio 3 - TIR'!$C$22),'Ejercicio 3 - TIR'!$C$22+SQRT(('Ejercicio 3 - TIR'!$E$22-'Ejercicio 3 - TIR'!$C$22)*('Ejercicio 3 - TIR'!$D$22-'Ejercicio 3 - TIR'!$C$22)*P949),'Ejercicio 3 - TIR'!$E$22-SQRT(('Ejercicio 3 - TIR'!$E$22-'Ejercicio 3 - TIR'!$C$22)*('Ejercicio 3 - TIR'!$E$22-'Ejercicio 3 - TIR'!$D$22)*(1-P949)))</f>
        <v>0.161493699083632</v>
      </c>
      <c r="R949" s="17">
        <f ca="1" t="shared" si="7051"/>
        <v>0.281051467204056</v>
      </c>
      <c r="S949" s="19">
        <f ca="1">IF(R949&lt;=('Ejercicio 3 - TIR'!$D$23-'Ejercicio 3 - TIR'!$C$23)/('Ejercicio 3 - TIR'!$E$23-'Ejercicio 3 - TIR'!$C$23),'Ejercicio 3 - TIR'!$C$23+SQRT(('Ejercicio 3 - TIR'!$E$23-'Ejercicio 3 - TIR'!$C$23)*('Ejercicio 3 - TIR'!$D$23-'Ejercicio 3 - TIR'!$C$23)*R949),'Ejercicio 3 - TIR'!$E$23-SQRT(('Ejercicio 3 - TIR'!$E$23-'Ejercicio 3 - TIR'!$C$23)*('Ejercicio 3 - TIR'!$E$23-'Ejercicio 3 - TIR'!$D$23)*(1-R949)))</f>
        <v>0.142492057286236</v>
      </c>
      <c r="T949" s="17">
        <f ca="1" t="shared" ref="T949:X949" si="7052">RAND()</f>
        <v>0.463697206741111</v>
      </c>
      <c r="U949" s="19">
        <f ca="1">IF(T949&lt;=('Ejercicio 3 - TIR'!$D$24-'Ejercicio 3 - TIR'!$C$24)/('Ejercicio 3 - TIR'!$E$24-'Ejercicio 3 - TIR'!$C$24),'Ejercicio 3 - TIR'!$C$24+SQRT(('Ejercicio 3 - TIR'!$E$24-'Ejercicio 3 - TIR'!$C$24)*('Ejercicio 3 - TIR'!$D$24-'Ejercicio 3 - TIR'!$C$24)*T949),'Ejercicio 3 - TIR'!$E$24-SQRT(('Ejercicio 3 - TIR'!$E$24-'Ejercicio 3 - TIR'!$C$24)*('Ejercicio 3 - TIR'!$E$24-'Ejercicio 3 - TIR'!$D$24)*(1-T949)))</f>
        <v>0.181248899097898</v>
      </c>
      <c r="V949" s="17">
        <f ca="1" t="shared" si="7052"/>
        <v>0.203783740610185</v>
      </c>
      <c r="W949" s="19">
        <f ca="1">IF(V949&lt;=('Ejercicio 3 - TIR'!$D$25-'Ejercicio 3 - TIR'!$C$25)/('Ejercicio 3 - TIR'!$E$25-'Ejercicio 3 - TIR'!$C$25),'Ejercicio 3 - TIR'!$C$25+SQRT(('Ejercicio 3 - TIR'!$E$25-'Ejercicio 3 - TIR'!$C$25)*('Ejercicio 3 - TIR'!$D$25-'Ejercicio 3 - TIR'!$C$25)*V949),'Ejercicio 3 - TIR'!$E$25-SQRT(('Ejercicio 3 - TIR'!$E$25-'Ejercicio 3 - TIR'!$C$25)*('Ejercicio 3 - TIR'!$E$25-'Ejercicio 3 - TIR'!$D$25)*(1-V949)))</f>
        <v>0.196890744117837</v>
      </c>
      <c r="X949" s="17">
        <f ca="1" t="shared" si="7052"/>
        <v>0.87013869319599</v>
      </c>
      <c r="Y949" s="19">
        <f ca="1">IF(X949&lt;=('Ejercicio 3 - TIR'!$D$26-'Ejercicio 3 - TIR'!$C$26)/('Ejercicio 3 - TIR'!$E$26-'Ejercicio 3 - TIR'!$C$26),'Ejercicio 3 - TIR'!$C$26+SQRT(('Ejercicio 3 - TIR'!$E$26-'Ejercicio 3 - TIR'!$C$26)*('Ejercicio 3 - TIR'!$D$26-'Ejercicio 3 - TIR'!$C$26)*X949),'Ejercicio 3 - TIR'!$E$26-SQRT(('Ejercicio 3 - TIR'!$E$26-'Ejercicio 3 - TIR'!$C$26)*('Ejercicio 3 - TIR'!$E$26-'Ejercicio 3 - TIR'!$D$26)*(1-X949)))</f>
        <v>0.253518854693544</v>
      </c>
      <c r="Z949" s="17">
        <f ca="1" t="shared" si="6668"/>
        <v>1.16149369908363</v>
      </c>
      <c r="AA949" s="17">
        <f ca="1" t="shared" si="6669"/>
        <v>1.32699732579106</v>
      </c>
      <c r="AB949" s="17">
        <f ca="1" t="shared" si="6670"/>
        <v>1.56751413019654</v>
      </c>
      <c r="AC949" s="17">
        <f ca="1" t="shared" si="6671"/>
        <v>1.87614315370616</v>
      </c>
      <c r="AD949" s="17">
        <f ca="1" t="shared" si="6672"/>
        <v>2.35178081727488</v>
      </c>
      <c r="AE949" s="16">
        <f ca="1" t="shared" si="6673"/>
        <v>5301.98809787763</v>
      </c>
      <c r="AF949" s="16">
        <f ca="1" t="shared" si="6674"/>
        <v>6057.47928965134</v>
      </c>
      <c r="AG949" s="16">
        <f ca="1" t="shared" si="6675"/>
        <v>7155.39074220897</v>
      </c>
      <c r="AH949" s="16">
        <f ca="1" t="shared" si="6676"/>
        <v>8564.22094989638</v>
      </c>
      <c r="AI949" s="16">
        <f ca="1" t="shared" si="6677"/>
        <v>10735.4124364566</v>
      </c>
      <c r="AJ949" s="18">
        <f ca="1" t="shared" si="6678"/>
        <v>44224.8308749412</v>
      </c>
      <c r="AK949" s="18">
        <f ca="1" t="shared" si="6679"/>
        <v>51921.5602072094</v>
      </c>
      <c r="AL949" s="18">
        <f ca="1" t="shared" si="6680"/>
        <v>49320.8199716067</v>
      </c>
      <c r="AM949" s="18">
        <f ca="1" t="shared" si="6681"/>
        <v>76519.3176780449</v>
      </c>
      <c r="AN949" s="18">
        <f ca="1" t="shared" si="6682"/>
        <v>79228.9018995988</v>
      </c>
      <c r="AO949" s="18">
        <f ca="1">C949/'Ejercicio 3 - TIR'!$D$7</f>
        <v>15736.09858926</v>
      </c>
      <c r="AP949" s="18">
        <f ca="1" t="shared" si="6683"/>
        <v>28488.7322856812</v>
      </c>
      <c r="AQ949" s="18">
        <f ca="1" t="shared" si="6684"/>
        <v>36185.4616179494</v>
      </c>
      <c r="AR949" s="18">
        <f ca="1" t="shared" si="6685"/>
        <v>33584.7213823467</v>
      </c>
      <c r="AS949" s="18">
        <f ca="1" t="shared" si="6686"/>
        <v>60783.219088785</v>
      </c>
      <c r="AT949" s="18">
        <f ca="1" t="shared" si="6687"/>
        <v>63492.8033103388</v>
      </c>
      <c r="AU949" s="18">
        <f ca="1">AP949*'Ejercicio 3 - TIR'!$D$5</f>
        <v>14244.3661428406</v>
      </c>
      <c r="AV949" s="18">
        <f ca="1">AQ949*'Ejercicio 3 - TIR'!$D$5</f>
        <v>18092.7308089747</v>
      </c>
      <c r="AW949" s="18">
        <f ca="1">AR949*'Ejercicio 3 - TIR'!$D$5</f>
        <v>16792.3606911734</v>
      </c>
      <c r="AX949" s="18">
        <f ca="1">AS949*'Ejercicio 3 - TIR'!$D$5</f>
        <v>30391.6095443925</v>
      </c>
      <c r="AY949" s="18">
        <f ca="1">AT949*'Ejercicio 3 - TIR'!$D$5</f>
        <v>31746.4016551694</v>
      </c>
      <c r="AZ949" s="18">
        <f ca="1" t="shared" ref="AZ949:BD949" si="7053">AJ949-AU949-AE949</f>
        <v>24678.4766342229</v>
      </c>
      <c r="BA949" s="18">
        <f ca="1" t="shared" si="7053"/>
        <v>27771.3501085833</v>
      </c>
      <c r="BB949" s="18">
        <f ca="1" t="shared" si="7053"/>
        <v>25373.0685382243</v>
      </c>
      <c r="BC949" s="18">
        <f ca="1" t="shared" si="7053"/>
        <v>37563.4871837561</v>
      </c>
      <c r="BD949" s="18">
        <f ca="1" t="shared" si="7053"/>
        <v>36747.0878079728</v>
      </c>
      <c r="BE949" s="18">
        <f ca="1" t="shared" ref="BE949:BI949" si="7054">AZ949/Z949</f>
        <v>21247.1894197043</v>
      </c>
      <c r="BF949" s="18">
        <f ca="1" t="shared" si="7054"/>
        <v>20927.9623770365</v>
      </c>
      <c r="BG949" s="18">
        <f ca="1" t="shared" si="7054"/>
        <v>16186.8196588716</v>
      </c>
      <c r="BH949" s="18">
        <f ca="1" t="shared" si="7054"/>
        <v>20021.6529903662</v>
      </c>
      <c r="BI949" s="18">
        <f ca="1" t="shared" si="7054"/>
        <v>15625.2179361482</v>
      </c>
      <c r="BJ949" s="18">
        <f ca="1" t="shared" si="6690"/>
        <v>77211.1480061587</v>
      </c>
      <c r="BK949" s="18">
        <f ca="1" t="shared" si="6691"/>
        <v>37007.8548009679</v>
      </c>
      <c r="BL949" s="18">
        <f ca="1" t="shared" si="6692"/>
        <v>114219.002807127</v>
      </c>
      <c r="BM949" s="18">
        <f ca="1">BK949*'Ejercicio 3 - TIR'!$D$5</f>
        <v>18503.927400484</v>
      </c>
      <c r="BN949" s="18">
        <f ca="1" t="shared" si="6693"/>
        <v>95715.0754066427</v>
      </c>
      <c r="BO949" s="18">
        <f ca="1" t="shared" si="6694"/>
        <v>40698.9778569383</v>
      </c>
      <c r="BP949" s="18">
        <f ca="1" t="shared" si="6695"/>
        <v>-111511.421508608</v>
      </c>
      <c r="BQ949" s="18">
        <f ca="1" t="shared" ref="BQ949:BT949" si="7055">BE949</f>
        <v>21247.1894197043</v>
      </c>
      <c r="BR949" s="18">
        <f ca="1" t="shared" si="7055"/>
        <v>20927.9623770365</v>
      </c>
      <c r="BS949" s="18">
        <f ca="1" t="shared" si="7055"/>
        <v>16186.8196588716</v>
      </c>
      <c r="BT949" s="18">
        <f ca="1" t="shared" si="7055"/>
        <v>20021.6529903662</v>
      </c>
      <c r="BU949" s="18">
        <f ca="1" t="shared" si="6697"/>
        <v>56324.1957930865</v>
      </c>
      <c r="BV949" s="20">
        <f ca="1" t="shared" si="6698"/>
        <v>5.63205882085427</v>
      </c>
    </row>
    <row r="950" ht="15" customHeight="1" spans="1:74">
      <c r="A950" s="16">
        <v>949</v>
      </c>
      <c r="B950" s="17">
        <f ca="1" t="shared" ref="B950:F950" si="7056">RAND()</f>
        <v>0.790517420578965</v>
      </c>
      <c r="C950" s="18">
        <f ca="1">IF(B950&lt;=('Ejercicio 3 - TIR'!$D$13-'Ejercicio 3 - TIR'!$C$13)/('Ejercicio 3 - TIR'!$E$13-'Ejercicio 3 - TIR'!$C$13),'Ejercicio 3 - TIR'!$C$13+SQRT(('Ejercicio 3 - TIR'!$E$13-'Ejercicio 3 - TIR'!$C$13)*('Ejercicio 3 - TIR'!$D$13-'Ejercicio 3 - TIR'!$C$13)*B950),'Ejercicio 3 - TIR'!$E$13-SQRT(('Ejercicio 3 - TIR'!$E$13-'Ejercicio 3 - TIR'!$C$13)*('Ejercicio 3 - TIR'!$E$13-'Ejercicio 3 - TIR'!$D$13)*(1-B950)))</f>
        <v>84145.0608545715</v>
      </c>
      <c r="D950" s="17">
        <f ca="1" t="shared" si="7056"/>
        <v>0.854815034386348</v>
      </c>
      <c r="E950" s="18">
        <f ca="1">IF(D950&lt;=('Ejercicio 3 - TIR'!$D$14-'Ejercicio 3 - TIR'!$C$14)/('Ejercicio 3 - TIR'!$E$14-'Ejercicio 3 - TIR'!$C$14),'Ejercicio 3 - TIR'!$C$14+SQRT(('Ejercicio 3 - TIR'!$E$14-'Ejercicio 3 - TIR'!$C$14)*('Ejercicio 3 - TIR'!$D$14-'Ejercicio 3 - TIR'!$C$14)*D950),'Ejercicio 3 - TIR'!$E$14-SQRT(('Ejercicio 3 - TIR'!$E$14-'Ejercicio 3 - TIR'!$C$14)*('Ejercicio 3 - TIR'!$E$14-'Ejercicio 3 - TIR'!$D$14)*(1-D950)))</f>
        <v>35333.3368621629</v>
      </c>
      <c r="F950" s="17">
        <f ca="1" t="shared" si="7056"/>
        <v>0.673839541845954</v>
      </c>
      <c r="G950" s="18">
        <f ca="1">IF(F950&lt;=('Ejercicio 3 - TIR'!$D$18-'Ejercicio 3 - TIR'!$C$18)/('Ejercicio 3 - TIR'!$E$18-'Ejercicio 3 - TIR'!$C$18),'Ejercicio 3 - TIR'!$C$18+SQRT(('Ejercicio 3 - TIR'!$E$18-'Ejercicio 3 - TIR'!$C$18)*('Ejercicio 3 - TIR'!$D$18-'Ejercicio 3 - TIR'!$C$18)*F950),'Ejercicio 3 - TIR'!$E$18-SQRT(('Ejercicio 3 - TIR'!$E$18-'Ejercicio 3 - TIR'!$C$18)*('Ejercicio 3 - TIR'!$E$18-'Ejercicio 3 - TIR'!$D$18)*(1-F950)))</f>
        <v>40054.0891272129</v>
      </c>
      <c r="H950" s="17">
        <f ca="1" t="shared" ref="H950:L950" si="7057">RAND()</f>
        <v>0.269121402774819</v>
      </c>
      <c r="I950" s="18">
        <f ca="1">IF(H950&lt;=('Ejercicio 3 - TIR'!$D$18-'Ejercicio 3 - TIR'!$C$18)/('Ejercicio 3 - TIR'!$E$18-'Ejercicio 3 - TIR'!$C$18),'Ejercicio 3 - TIR'!$C$18+SQRT(('Ejercicio 3 - TIR'!$E$18-'Ejercicio 3 - TIR'!$C$18)*('Ejercicio 3 - TIR'!$D$18-'Ejercicio 3 - TIR'!$C$18)*H950),'Ejercicio 3 - TIR'!$E$18-SQRT(('Ejercicio 3 - TIR'!$E$18-'Ejercicio 3 - TIR'!$C$18)*('Ejercicio 3 - TIR'!$E$18-'Ejercicio 3 - TIR'!$D$18)*(1-H950)))</f>
        <v>36353.598225905</v>
      </c>
      <c r="J950" s="17">
        <f ca="1" t="shared" si="7057"/>
        <v>0.200024123132291</v>
      </c>
      <c r="K950" s="18">
        <f ca="1">IF(J950&lt;=('Ejercicio 3 - TIR'!$D$18-'Ejercicio 3 - TIR'!$C$18)/('Ejercicio 3 - TIR'!$E$18-'Ejercicio 3 - TIR'!$C$18),'Ejercicio 3 - TIR'!$C$18+SQRT(('Ejercicio 3 - TIR'!$E$18-'Ejercicio 3 - TIR'!$C$18)*('Ejercicio 3 - TIR'!$D$18-'Ejercicio 3 - TIR'!$C$18)*J950),'Ejercicio 3 - TIR'!$E$18-SQRT(('Ejercicio 3 - TIR'!$E$18-'Ejercicio 3 - TIR'!$C$18)*('Ejercicio 3 - TIR'!$E$18-'Ejercicio 3 - TIR'!$D$18)*(1-J950)))</f>
        <v>35477.5558846847</v>
      </c>
      <c r="L950" s="17">
        <f ca="1" t="shared" si="7057"/>
        <v>0.897685838497441</v>
      </c>
      <c r="M950" s="18">
        <f ca="1">IF(L950&lt;=('Ejercicio 3 - TIR'!$D$18-'Ejercicio 3 - TIR'!$C$18)/('Ejercicio 3 - TIR'!$E$18-'Ejercicio 3 - TIR'!$C$18),'Ejercicio 3 - TIR'!$C$18+SQRT(('Ejercicio 3 - TIR'!$E$18-'Ejercicio 3 - TIR'!$C$18)*('Ejercicio 3 - TIR'!$D$18-'Ejercicio 3 - TIR'!$C$18)*L950),'Ejercicio 3 - TIR'!$E$18-SQRT(('Ejercicio 3 - TIR'!$E$18-'Ejercicio 3 - TIR'!$C$18)*('Ejercicio 3 - TIR'!$E$18-'Ejercicio 3 - TIR'!$D$18)*(1-L950)))</f>
        <v>42229.8804876519</v>
      </c>
      <c r="N950" s="17">
        <f ca="1" t="shared" ref="N950:R950" si="7058">RAND()</f>
        <v>0.35397253208837</v>
      </c>
      <c r="O950" s="18">
        <f ca="1">IF(N950&lt;=('Ejercicio 3 - TIR'!$D$18-'Ejercicio 3 - TIR'!$C$18)/('Ejercicio 3 - TIR'!$E$18-'Ejercicio 3 - TIR'!$C$18),'Ejercicio 3 - TIR'!$C$18+SQRT(('Ejercicio 3 - TIR'!$E$18-'Ejercicio 3 - TIR'!$C$18)*('Ejercicio 3 - TIR'!$D$18-'Ejercicio 3 - TIR'!$C$18)*N950),'Ejercicio 3 - TIR'!$E$18-SQRT(('Ejercicio 3 - TIR'!$E$18-'Ejercicio 3 - TIR'!$C$18)*('Ejercicio 3 - TIR'!$E$18-'Ejercicio 3 - TIR'!$D$18)*(1-N950)))</f>
        <v>37286.6919664039</v>
      </c>
      <c r="P950" s="17">
        <f ca="1" t="shared" si="7058"/>
        <v>0.651555616181387</v>
      </c>
      <c r="Q950" s="19">
        <f ca="1">IF(P950&lt;=('Ejercicio 3 - TIR'!$D$22-'Ejercicio 3 - TIR'!$C$22)/('Ejercicio 3 - TIR'!$E$22-'Ejercicio 3 - TIR'!$C$22),'Ejercicio 3 - TIR'!$C$22+SQRT(('Ejercicio 3 - TIR'!$E$22-'Ejercicio 3 - TIR'!$C$22)*('Ejercicio 3 - TIR'!$D$22-'Ejercicio 3 - TIR'!$C$22)*P950),'Ejercicio 3 - TIR'!$E$22-SQRT(('Ejercicio 3 - TIR'!$E$22-'Ejercicio 3 - TIR'!$C$22)*('Ejercicio 3 - TIR'!$E$22-'Ejercicio 3 - TIR'!$D$22)*(1-P950)))</f>
        <v>0.154956040830701</v>
      </c>
      <c r="R950" s="17">
        <f ca="1" t="shared" si="7058"/>
        <v>0.0586550815635998</v>
      </c>
      <c r="S950" s="19">
        <f ca="1">IF(R950&lt;=('Ejercicio 3 - TIR'!$D$23-'Ejercicio 3 - TIR'!$C$23)/('Ejercicio 3 - TIR'!$E$23-'Ejercicio 3 - TIR'!$C$23),'Ejercicio 3 - TIR'!$C$23+SQRT(('Ejercicio 3 - TIR'!$E$23-'Ejercicio 3 - TIR'!$C$23)*('Ejercicio 3 - TIR'!$D$23-'Ejercicio 3 - TIR'!$C$23)*R950),'Ejercicio 3 - TIR'!$E$23-SQRT(('Ejercicio 3 - TIR'!$E$23-'Ejercicio 3 - TIR'!$C$23)*('Ejercicio 3 - TIR'!$E$23-'Ejercicio 3 - TIR'!$D$23)*(1-R950)))</f>
        <v>0.130275171376404</v>
      </c>
      <c r="T950" s="17">
        <f ca="1" t="shared" ref="T950:X950" si="7059">RAND()</f>
        <v>0.0776549881451107</v>
      </c>
      <c r="U950" s="19">
        <f ca="1">IF(T950&lt;=('Ejercicio 3 - TIR'!$D$24-'Ejercicio 3 - TIR'!$C$24)/('Ejercicio 3 - TIR'!$E$24-'Ejercicio 3 - TIR'!$C$24),'Ejercicio 3 - TIR'!$C$24+SQRT(('Ejercicio 3 - TIR'!$E$24-'Ejercicio 3 - TIR'!$C$24)*('Ejercicio 3 - TIR'!$D$24-'Ejercicio 3 - TIR'!$C$24)*T950),'Ejercicio 3 - TIR'!$E$24-SQRT(('Ejercicio 3 - TIR'!$E$24-'Ejercicio 3 - TIR'!$C$24)*('Ejercicio 3 - TIR'!$E$24-'Ejercicio 3 - TIR'!$D$24)*(1-T950)))</f>
        <v>0.162770100825942</v>
      </c>
      <c r="V950" s="17">
        <f ca="1" t="shared" si="7059"/>
        <v>0.335827245072054</v>
      </c>
      <c r="W950" s="19">
        <f ca="1">IF(V950&lt;=('Ejercicio 3 - TIR'!$D$25-'Ejercicio 3 - TIR'!$C$25)/('Ejercicio 3 - TIR'!$E$25-'Ejercicio 3 - TIR'!$C$25),'Ejercicio 3 - TIR'!$C$25+SQRT(('Ejercicio 3 - TIR'!$E$25-'Ejercicio 3 - TIR'!$C$25)*('Ejercicio 3 - TIR'!$D$25-'Ejercicio 3 - TIR'!$C$25)*V950),'Ejercicio 3 - TIR'!$E$25-SQRT(('Ejercicio 3 - TIR'!$E$25-'Ejercicio 3 - TIR'!$C$25)*('Ejercicio 3 - TIR'!$E$25-'Ejercicio 3 - TIR'!$D$25)*(1-V950)))</f>
        <v>0.201785846038245</v>
      </c>
      <c r="X950" s="17">
        <f ca="1" t="shared" si="7059"/>
        <v>0.525476994890877</v>
      </c>
      <c r="Y950" s="19">
        <f ca="1">IF(X950&lt;=('Ejercicio 3 - TIR'!$D$26-'Ejercicio 3 - TIR'!$C$26)/('Ejercicio 3 - TIR'!$E$26-'Ejercicio 3 - TIR'!$C$26),'Ejercicio 3 - TIR'!$C$26+SQRT(('Ejercicio 3 - TIR'!$E$26-'Ejercicio 3 - TIR'!$C$26)*('Ejercicio 3 - TIR'!$D$26-'Ejercicio 3 - TIR'!$C$26)*X950),'Ejercicio 3 - TIR'!$E$26-SQRT(('Ejercicio 3 - TIR'!$E$26-'Ejercicio 3 - TIR'!$C$26)*('Ejercicio 3 - TIR'!$E$26-'Ejercicio 3 - TIR'!$D$26)*(1-X950)))</f>
        <v>0.229379606603768</v>
      </c>
      <c r="Z950" s="17">
        <f ca="1" t="shared" si="6668"/>
        <v>1.1549560408307</v>
      </c>
      <c r="AA950" s="17">
        <f ca="1" t="shared" si="6669"/>
        <v>1.30541813698213</v>
      </c>
      <c r="AB950" s="17">
        <f ca="1" t="shared" si="6670"/>
        <v>1.51790117875873</v>
      </c>
      <c r="AC950" s="17">
        <f ca="1" t="shared" si="6671"/>
        <v>1.82419215231701</v>
      </c>
      <c r="AD950" s="17">
        <f ca="1" t="shared" si="6672"/>
        <v>2.24262463058517</v>
      </c>
      <c r="AE950" s="16">
        <f ca="1" t="shared" si="6673"/>
        <v>5475.11398949823</v>
      </c>
      <c r="AF950" s="16">
        <f ca="1" t="shared" si="6674"/>
        <v>6188.38540278546</v>
      </c>
      <c r="AG950" s="16">
        <f ca="1" t="shared" si="6675"/>
        <v>7195.66951874664</v>
      </c>
      <c r="AH950" s="16">
        <f ca="1" t="shared" si="6676"/>
        <v>8647.65378039854</v>
      </c>
      <c r="AI950" s="16">
        <f ca="1" t="shared" si="6677"/>
        <v>10631.249202592</v>
      </c>
      <c r="AJ950" s="18">
        <f ca="1" t="shared" si="6678"/>
        <v>46260.7121974459</v>
      </c>
      <c r="AK950" s="18">
        <f ca="1" t="shared" si="6679"/>
        <v>47456.6464686579</v>
      </c>
      <c r="AL950" s="18">
        <f ca="1" t="shared" si="6680"/>
        <v>53851.4238968416</v>
      </c>
      <c r="AM950" s="18">
        <f ca="1" t="shared" si="6681"/>
        <v>77035.4165788597</v>
      </c>
      <c r="AN950" s="18">
        <f ca="1" t="shared" si="6682"/>
        <v>83620.0537968995</v>
      </c>
      <c r="AO950" s="18">
        <f ca="1">C950/'Ejercicio 3 - TIR'!$D$7</f>
        <v>16829.0121709143</v>
      </c>
      <c r="AP950" s="18">
        <f ca="1" t="shared" si="6683"/>
        <v>29431.7000265316</v>
      </c>
      <c r="AQ950" s="18">
        <f ca="1" t="shared" si="6684"/>
        <v>30627.6342977436</v>
      </c>
      <c r="AR950" s="18">
        <f ca="1" t="shared" si="6685"/>
        <v>37022.4117259273</v>
      </c>
      <c r="AS950" s="18">
        <f ca="1" t="shared" si="6686"/>
        <v>60206.4044079454</v>
      </c>
      <c r="AT950" s="18">
        <f ca="1" t="shared" si="6687"/>
        <v>66791.0416259852</v>
      </c>
      <c r="AU950" s="18">
        <f ca="1">AP950*'Ejercicio 3 - TIR'!$D$5</f>
        <v>14715.8500132658</v>
      </c>
      <c r="AV950" s="18">
        <f ca="1">AQ950*'Ejercicio 3 - TIR'!$D$5</f>
        <v>15313.8171488718</v>
      </c>
      <c r="AW950" s="18">
        <f ca="1">AR950*'Ejercicio 3 - TIR'!$D$5</f>
        <v>18511.2058629636</v>
      </c>
      <c r="AX950" s="18">
        <f ca="1">AS950*'Ejercicio 3 - TIR'!$D$5</f>
        <v>30103.2022039727</v>
      </c>
      <c r="AY950" s="18">
        <f ca="1">AT950*'Ejercicio 3 - TIR'!$D$5</f>
        <v>33395.5208129926</v>
      </c>
      <c r="AZ950" s="18">
        <f ca="1" t="shared" ref="AZ950:BD950" si="7060">AJ950-AU950-AE950</f>
        <v>26069.7481946819</v>
      </c>
      <c r="BA950" s="18">
        <f ca="1" t="shared" si="7060"/>
        <v>25954.4439170006</v>
      </c>
      <c r="BB950" s="18">
        <f ca="1" t="shared" si="7060"/>
        <v>28144.5485151313</v>
      </c>
      <c r="BC950" s="18">
        <f ca="1" t="shared" si="7060"/>
        <v>38284.5605944885</v>
      </c>
      <c r="BD950" s="18">
        <f ca="1" t="shared" si="7060"/>
        <v>39593.283781315</v>
      </c>
      <c r="BE950" s="18">
        <f ca="1" t="shared" ref="BE950:BI950" si="7061">AZ950/Z950</f>
        <v>22572.0696485827</v>
      </c>
      <c r="BF950" s="18">
        <f ca="1" t="shared" si="7061"/>
        <v>19882.0923210107</v>
      </c>
      <c r="BG950" s="18">
        <f ca="1" t="shared" si="7061"/>
        <v>18541.7528551803</v>
      </c>
      <c r="BH950" s="18">
        <f ca="1" t="shared" si="7061"/>
        <v>20987.1315068761</v>
      </c>
      <c r="BI950" s="18">
        <f ca="1" t="shared" si="7061"/>
        <v>17654.8867078945</v>
      </c>
      <c r="BJ950" s="18">
        <f ca="1" t="shared" si="6690"/>
        <v>79239.4115278493</v>
      </c>
      <c r="BK950" s="18">
        <f ca="1" t="shared" si="6691"/>
        <v>37741.1572029099</v>
      </c>
      <c r="BL950" s="18">
        <f ca="1" t="shared" si="6692"/>
        <v>116980.568730759</v>
      </c>
      <c r="BM950" s="18">
        <f ca="1">BK950*'Ejercicio 3 - TIR'!$D$5</f>
        <v>18870.578601455</v>
      </c>
      <c r="BN950" s="18">
        <f ca="1" t="shared" si="6693"/>
        <v>98109.9901293042</v>
      </c>
      <c r="BO950" s="18">
        <f ca="1" t="shared" si="6694"/>
        <v>43747.84294762</v>
      </c>
      <c r="BP950" s="18">
        <f ca="1" t="shared" si="6695"/>
        <v>-119478.397716734</v>
      </c>
      <c r="BQ950" s="18">
        <f ca="1" t="shared" ref="BQ950:BT950" si="7062">BE950</f>
        <v>22572.0696485827</v>
      </c>
      <c r="BR950" s="18">
        <f ca="1" t="shared" si="7062"/>
        <v>19882.0923210107</v>
      </c>
      <c r="BS950" s="18">
        <f ca="1" t="shared" si="7062"/>
        <v>18541.7528551803</v>
      </c>
      <c r="BT950" s="18">
        <f ca="1" t="shared" si="7062"/>
        <v>20987.1315068761</v>
      </c>
      <c r="BU950" s="18">
        <f ca="1" t="shared" si="6697"/>
        <v>61402.7296555146</v>
      </c>
      <c r="BV950" s="20">
        <f ca="1" t="shared" si="6698"/>
        <v>5.36903777177207</v>
      </c>
    </row>
    <row r="951" ht="15" customHeight="1" spans="1:74">
      <c r="A951" s="16">
        <v>950</v>
      </c>
      <c r="B951" s="17">
        <f ca="1" t="shared" ref="B951:F951" si="7063">RAND()</f>
        <v>0.889455993261868</v>
      </c>
      <c r="C951" s="18">
        <f ca="1">IF(B951&lt;=('Ejercicio 3 - TIR'!$D$13-'Ejercicio 3 - TIR'!$C$13)/('Ejercicio 3 - TIR'!$E$13-'Ejercicio 3 - TIR'!$C$13),'Ejercicio 3 - TIR'!$C$13+SQRT(('Ejercicio 3 - TIR'!$E$13-'Ejercicio 3 - TIR'!$C$13)*('Ejercicio 3 - TIR'!$D$13-'Ejercicio 3 - TIR'!$C$13)*B951),'Ejercicio 3 - TIR'!$E$13-SQRT(('Ejercicio 3 - TIR'!$E$13-'Ejercicio 3 - TIR'!$C$13)*('Ejercicio 3 - TIR'!$E$13-'Ejercicio 3 - TIR'!$D$13)*(1-B951)))</f>
        <v>88482.4999203057</v>
      </c>
      <c r="D951" s="17">
        <f ca="1" t="shared" si="7063"/>
        <v>0.395955294188076</v>
      </c>
      <c r="E951" s="18">
        <f ca="1">IF(D951&lt;=('Ejercicio 3 - TIR'!$D$14-'Ejercicio 3 - TIR'!$C$14)/('Ejercicio 3 - TIR'!$E$14-'Ejercicio 3 - TIR'!$C$14),'Ejercicio 3 - TIR'!$C$14+SQRT(('Ejercicio 3 - TIR'!$E$14-'Ejercicio 3 - TIR'!$C$14)*('Ejercicio 3 - TIR'!$D$14-'Ejercicio 3 - TIR'!$C$14)*D951),'Ejercicio 3 - TIR'!$E$14-SQRT(('Ejercicio 3 - TIR'!$E$14-'Ejercicio 3 - TIR'!$C$14)*('Ejercicio 3 - TIR'!$E$14-'Ejercicio 3 - TIR'!$D$14)*(1-D951)))</f>
        <v>30481.2445208531</v>
      </c>
      <c r="F951" s="17">
        <f ca="1" t="shared" si="7063"/>
        <v>0.00864930067991443</v>
      </c>
      <c r="G951" s="18">
        <f ca="1">IF(F951&lt;=('Ejercicio 3 - TIR'!$D$18-'Ejercicio 3 - TIR'!$C$18)/('Ejercicio 3 - TIR'!$E$18-'Ejercicio 3 - TIR'!$C$18),'Ejercicio 3 - TIR'!$C$18+SQRT(('Ejercicio 3 - TIR'!$E$18-'Ejercicio 3 - TIR'!$C$18)*('Ejercicio 3 - TIR'!$D$18-'Ejercicio 3 - TIR'!$C$18)*F951),'Ejercicio 3 - TIR'!$E$18-SQRT(('Ejercicio 3 - TIR'!$E$18-'Ejercicio 3 - TIR'!$C$18)*('Ejercicio 3 - TIR'!$E$18-'Ejercicio 3 - TIR'!$D$18)*(1-F951)))</f>
        <v>31139.0325289416</v>
      </c>
      <c r="H951" s="17">
        <f ca="1" t="shared" ref="H951:L951" si="7064">RAND()</f>
        <v>0.227691251712405</v>
      </c>
      <c r="I951" s="18">
        <f ca="1">IF(H951&lt;=('Ejercicio 3 - TIR'!$D$18-'Ejercicio 3 - TIR'!$C$18)/('Ejercicio 3 - TIR'!$E$18-'Ejercicio 3 - TIR'!$C$18),'Ejercicio 3 - TIR'!$C$18+SQRT(('Ejercicio 3 - TIR'!$E$18-'Ejercicio 3 - TIR'!$C$18)*('Ejercicio 3 - TIR'!$D$18-'Ejercicio 3 - TIR'!$C$18)*H951),'Ejercicio 3 - TIR'!$E$18-SQRT(('Ejercicio 3 - TIR'!$E$18-'Ejercicio 3 - TIR'!$C$18)*('Ejercicio 3 - TIR'!$E$18-'Ejercicio 3 - TIR'!$D$18)*(1-H951)))</f>
        <v>35844.1156522489</v>
      </c>
      <c r="J951" s="17">
        <f ca="1" t="shared" si="7064"/>
        <v>0.892192483351913</v>
      </c>
      <c r="K951" s="18">
        <f ca="1">IF(J951&lt;=('Ejercicio 3 - TIR'!$D$18-'Ejercicio 3 - TIR'!$C$18)/('Ejercicio 3 - TIR'!$E$18-'Ejercicio 3 - TIR'!$C$18),'Ejercicio 3 - TIR'!$C$18+SQRT(('Ejercicio 3 - TIR'!$E$18-'Ejercicio 3 - TIR'!$C$18)*('Ejercicio 3 - TIR'!$D$18-'Ejercicio 3 - TIR'!$C$18)*J951),'Ejercicio 3 - TIR'!$E$18-SQRT(('Ejercicio 3 - TIR'!$E$18-'Ejercicio 3 - TIR'!$C$18)*('Ejercicio 3 - TIR'!$E$18-'Ejercicio 3 - TIR'!$D$18)*(1-J951)))</f>
        <v>42156.487427739</v>
      </c>
      <c r="L951" s="17">
        <f ca="1" t="shared" si="7064"/>
        <v>0.879369026825253</v>
      </c>
      <c r="M951" s="18">
        <f ca="1">IF(L951&lt;=('Ejercicio 3 - TIR'!$D$18-'Ejercicio 3 - TIR'!$C$18)/('Ejercicio 3 - TIR'!$E$18-'Ejercicio 3 - TIR'!$C$18),'Ejercicio 3 - TIR'!$C$18+SQRT(('Ejercicio 3 - TIR'!$E$18-'Ejercicio 3 - TIR'!$C$18)*('Ejercicio 3 - TIR'!$D$18-'Ejercicio 3 - TIR'!$C$18)*L951),'Ejercicio 3 - TIR'!$E$18-SQRT(('Ejercicio 3 - TIR'!$E$18-'Ejercicio 3 - TIR'!$C$18)*('Ejercicio 3 - TIR'!$E$18-'Ejercicio 3 - TIR'!$D$18)*(1-L951)))</f>
        <v>41992.1231760416</v>
      </c>
      <c r="N951" s="17">
        <f ca="1" t="shared" ref="N951:R951" si="7065">RAND()</f>
        <v>0.113628010851016</v>
      </c>
      <c r="O951" s="18">
        <f ca="1">IF(N951&lt;=('Ejercicio 3 - TIR'!$D$18-'Ejercicio 3 - TIR'!$C$18)/('Ejercicio 3 - TIR'!$E$18-'Ejercicio 3 - TIR'!$C$18),'Ejercicio 3 - TIR'!$C$18+SQRT(('Ejercicio 3 - TIR'!$E$18-'Ejercicio 3 - TIR'!$C$18)*('Ejercicio 3 - TIR'!$D$18-'Ejercicio 3 - TIR'!$C$18)*N951),'Ejercicio 3 - TIR'!$E$18-SQRT(('Ejercicio 3 - TIR'!$E$18-'Ejercicio 3 - TIR'!$C$18)*('Ejercicio 3 - TIR'!$E$18-'Ejercicio 3 - TIR'!$D$18)*(1-N951)))</f>
        <v>34128.4623805543</v>
      </c>
      <c r="P951" s="17">
        <f ca="1" t="shared" si="7065"/>
        <v>0.0582032409176658</v>
      </c>
      <c r="Q951" s="19">
        <f ca="1">IF(P951&lt;=('Ejercicio 3 - TIR'!$D$22-'Ejercicio 3 - TIR'!$C$22)/('Ejercicio 3 - TIR'!$E$22-'Ejercicio 3 - TIR'!$C$22),'Ejercicio 3 - TIR'!$C$22+SQRT(('Ejercicio 3 - TIR'!$E$22-'Ejercicio 3 - TIR'!$C$22)*('Ejercicio 3 - TIR'!$D$22-'Ejercicio 3 - TIR'!$C$22)*P951),'Ejercicio 3 - TIR'!$E$22-SQRT(('Ejercicio 3 - TIR'!$E$22-'Ejercicio 3 - TIR'!$C$22)*('Ejercicio 3 - TIR'!$E$22-'Ejercicio 3 - TIR'!$D$22)*(1-P951)))</f>
        <v>0.130235518240509</v>
      </c>
      <c r="R951" s="17">
        <f ca="1" t="shared" si="7065"/>
        <v>0.771781066675482</v>
      </c>
      <c r="S951" s="19">
        <f ca="1">IF(R951&lt;=('Ejercicio 3 - TIR'!$D$23-'Ejercicio 3 - TIR'!$C$23)/('Ejercicio 3 - TIR'!$E$23-'Ejercicio 3 - TIR'!$C$23),'Ejercicio 3 - TIR'!$C$23+SQRT(('Ejercicio 3 - TIR'!$E$23-'Ejercicio 3 - TIR'!$C$23)*('Ejercicio 3 - TIR'!$D$23-'Ejercicio 3 - TIR'!$C$23)*R951),'Ejercicio 3 - TIR'!$E$23-SQRT(('Ejercicio 3 - TIR'!$E$23-'Ejercicio 3 - TIR'!$C$23)*('Ejercicio 3 - TIR'!$E$23-'Ejercicio 3 - TIR'!$D$23)*(1-R951)))</f>
        <v>0.159731944346235</v>
      </c>
      <c r="T951" s="17">
        <f ca="1" t="shared" ref="T951:X951" si="7066">RAND()</f>
        <v>0.850075885854874</v>
      </c>
      <c r="U951" s="19">
        <f ca="1">IF(T951&lt;=('Ejercicio 3 - TIR'!$D$24-'Ejercicio 3 - TIR'!$C$24)/('Ejercicio 3 - TIR'!$E$24-'Ejercicio 3 - TIR'!$C$24),'Ejercicio 3 - TIR'!$C$24+SQRT(('Ejercicio 3 - TIR'!$E$24-'Ejercicio 3 - TIR'!$C$24)*('Ejercicio 3 - TIR'!$D$24-'Ejercicio 3 - TIR'!$C$24)*T951),'Ejercicio 3 - TIR'!$E$24-SQRT(('Ejercicio 3 - TIR'!$E$24-'Ejercicio 3 - TIR'!$C$24)*('Ejercicio 3 - TIR'!$E$24-'Ejercicio 3 - TIR'!$D$24)*(1-T951)))</f>
        <v>0.199511283114691</v>
      </c>
      <c r="V951" s="17">
        <f ca="1" t="shared" si="7066"/>
        <v>0.173547181794102</v>
      </c>
      <c r="W951" s="19">
        <f ca="1">IF(V951&lt;=('Ejercicio 3 - TIR'!$D$25-'Ejercicio 3 - TIR'!$C$25)/('Ejercicio 3 - TIR'!$E$25-'Ejercicio 3 - TIR'!$C$25),'Ejercicio 3 - TIR'!$C$25+SQRT(('Ejercicio 3 - TIR'!$E$25-'Ejercicio 3 - TIR'!$C$25)*('Ejercicio 3 - TIR'!$D$25-'Ejercicio 3 - TIR'!$C$25)*V951),'Ejercicio 3 - TIR'!$E$25-SQRT(('Ejercicio 3 - TIR'!$E$25-'Ejercicio 3 - TIR'!$C$25)*('Ejercicio 3 - TIR'!$E$25-'Ejercicio 3 - TIR'!$D$25)*(1-V951)))</f>
        <v>0.195587368428049</v>
      </c>
      <c r="X951" s="17">
        <f ca="1" t="shared" si="7066"/>
        <v>0.941070833327247</v>
      </c>
      <c r="Y951" s="19">
        <f ca="1">IF(X951&lt;=('Ejercicio 3 - TIR'!$D$26-'Ejercicio 3 - TIR'!$C$26)/('Ejercicio 3 - TIR'!$E$26-'Ejercicio 3 - TIR'!$C$26),'Ejercicio 3 - TIR'!$C$26+SQRT(('Ejercicio 3 - TIR'!$E$26-'Ejercicio 3 - TIR'!$C$26)*('Ejercicio 3 - TIR'!$D$26-'Ejercicio 3 - TIR'!$C$26)*X951),'Ejercicio 3 - TIR'!$E$26-SQRT(('Ejercicio 3 - TIR'!$E$26-'Ejercicio 3 - TIR'!$C$26)*('Ejercicio 3 - TIR'!$E$26-'Ejercicio 3 - TIR'!$D$26)*(1-X951)))</f>
        <v>0.262161348144188</v>
      </c>
      <c r="Z951" s="17">
        <f ca="1" t="shared" si="6668"/>
        <v>1.13023551824051</v>
      </c>
      <c r="AA951" s="17">
        <f ca="1" t="shared" si="6669"/>
        <v>1.31077023513824</v>
      </c>
      <c r="AB951" s="17">
        <f ca="1" t="shared" si="6670"/>
        <v>1.57228368661922</v>
      </c>
      <c r="AC951" s="17">
        <f ca="1" t="shared" si="6671"/>
        <v>1.87980251530742</v>
      </c>
      <c r="AD951" s="17">
        <f ca="1" t="shared" si="6672"/>
        <v>2.37261407696525</v>
      </c>
      <c r="AE951" s="16">
        <f ca="1" t="shared" si="6673"/>
        <v>3969.74067678899</v>
      </c>
      <c r="AF951" s="16">
        <f ca="1" t="shared" si="6674"/>
        <v>4603.83507364283</v>
      </c>
      <c r="AG951" s="16">
        <f ca="1" t="shared" si="6675"/>
        <v>5522.35211643373</v>
      </c>
      <c r="AH951" s="16">
        <f ca="1" t="shared" si="6676"/>
        <v>6602.45443442007</v>
      </c>
      <c r="AI951" s="16">
        <f ca="1" t="shared" si="6677"/>
        <v>8333.36279000821</v>
      </c>
      <c r="AJ951" s="18">
        <f ca="1" t="shared" si="6678"/>
        <v>35194.4405678564</v>
      </c>
      <c r="AK951" s="18">
        <f ca="1" t="shared" si="6679"/>
        <v>46983.3999018206</v>
      </c>
      <c r="AL951" s="18">
        <f ca="1" t="shared" si="6680"/>
        <v>66281.957467802</v>
      </c>
      <c r="AM951" s="18">
        <f ca="1" t="shared" si="6681"/>
        <v>78936.898769422</v>
      </c>
      <c r="AN951" s="18">
        <f ca="1" t="shared" si="6682"/>
        <v>80973.6702692821</v>
      </c>
      <c r="AO951" s="18">
        <f ca="1">C951/'Ejercicio 3 - TIR'!$D$7</f>
        <v>17696.4999840611</v>
      </c>
      <c r="AP951" s="18">
        <f ca="1" t="shared" si="6683"/>
        <v>17497.9405837953</v>
      </c>
      <c r="AQ951" s="18">
        <f ca="1" t="shared" si="6684"/>
        <v>29286.8999177594</v>
      </c>
      <c r="AR951" s="18">
        <f ca="1" t="shared" si="6685"/>
        <v>48585.4574837409</v>
      </c>
      <c r="AS951" s="18">
        <f ca="1" t="shared" si="6686"/>
        <v>61240.3987853608</v>
      </c>
      <c r="AT951" s="18">
        <f ca="1" t="shared" si="6687"/>
        <v>63277.170285221</v>
      </c>
      <c r="AU951" s="18">
        <f ca="1">AP951*'Ejercicio 3 - TIR'!$D$5</f>
        <v>8748.97029189764</v>
      </c>
      <c r="AV951" s="18">
        <f ca="1">AQ951*'Ejercicio 3 - TIR'!$D$5</f>
        <v>14643.4499588797</v>
      </c>
      <c r="AW951" s="18">
        <f ca="1">AR951*'Ejercicio 3 - TIR'!$D$5</f>
        <v>24292.7287418704</v>
      </c>
      <c r="AX951" s="18">
        <f ca="1">AS951*'Ejercicio 3 - TIR'!$D$5</f>
        <v>30620.1993926804</v>
      </c>
      <c r="AY951" s="18">
        <f ca="1">AT951*'Ejercicio 3 - TIR'!$D$5</f>
        <v>31638.5851426105</v>
      </c>
      <c r="AZ951" s="18">
        <f ca="1" t="shared" ref="AZ951:BD951" si="7067">AJ951-AU951-AE951</f>
        <v>22475.7295991698</v>
      </c>
      <c r="BA951" s="18">
        <f ca="1" t="shared" si="7067"/>
        <v>27736.114869298</v>
      </c>
      <c r="BB951" s="18">
        <f ca="1" t="shared" si="7067"/>
        <v>36466.8766094978</v>
      </c>
      <c r="BC951" s="18">
        <f ca="1" t="shared" si="7067"/>
        <v>41714.2449423215</v>
      </c>
      <c r="BD951" s="18">
        <f ca="1" t="shared" si="7067"/>
        <v>41001.7223366634</v>
      </c>
      <c r="BE951" s="18">
        <f ca="1" t="shared" ref="BE951:BI951" si="7068">AZ951/Z951</f>
        <v>19885.8815144642</v>
      </c>
      <c r="BF951" s="18">
        <f ca="1" t="shared" si="7068"/>
        <v>21160.1653178925</v>
      </c>
      <c r="BG951" s="18">
        <f ca="1" t="shared" si="7068"/>
        <v>23193.5730936129</v>
      </c>
      <c r="BH951" s="18">
        <f ca="1" t="shared" si="7068"/>
        <v>22190.7591902012</v>
      </c>
      <c r="BI951" s="18">
        <f ca="1" t="shared" si="7068"/>
        <v>17281.2438123556</v>
      </c>
      <c r="BJ951" s="18">
        <f ca="1" t="shared" si="6690"/>
        <v>72320.2298335959</v>
      </c>
      <c r="BK951" s="18">
        <f ca="1" t="shared" si="6691"/>
        <v>41986.9649751987</v>
      </c>
      <c r="BL951" s="18">
        <f ca="1" t="shared" si="6692"/>
        <v>114307.194808795</v>
      </c>
      <c r="BM951" s="18">
        <f ca="1">BK951*'Ejercicio 3 - TIR'!$D$5</f>
        <v>20993.4824875994</v>
      </c>
      <c r="BN951" s="18">
        <f ca="1" t="shared" si="6693"/>
        <v>93313.7123211953</v>
      </c>
      <c r="BO951" s="18">
        <f ca="1" t="shared" si="6694"/>
        <v>39329.4945128837</v>
      </c>
      <c r="BP951" s="18">
        <f ca="1" t="shared" si="6695"/>
        <v>-118963.744441159</v>
      </c>
      <c r="BQ951" s="18">
        <f ca="1" t="shared" ref="BQ951:BT951" si="7069">BE951</f>
        <v>19885.8815144642</v>
      </c>
      <c r="BR951" s="18">
        <f ca="1" t="shared" si="7069"/>
        <v>21160.1653178925</v>
      </c>
      <c r="BS951" s="18">
        <f ca="1" t="shared" si="7069"/>
        <v>23193.5730936129</v>
      </c>
      <c r="BT951" s="18">
        <f ca="1" t="shared" si="7069"/>
        <v>22190.7591902012</v>
      </c>
      <c r="BU951" s="18">
        <f ca="1" t="shared" si="6697"/>
        <v>56610.7383252393</v>
      </c>
      <c r="BV951" s="20">
        <f ca="1" t="shared" si="6698"/>
        <v>5.46776876434929</v>
      </c>
    </row>
    <row r="952" ht="15" customHeight="1" spans="1:74">
      <c r="A952" s="16">
        <v>951</v>
      </c>
      <c r="B952" s="17">
        <f ca="1" t="shared" ref="B952:F952" si="7070">RAND()</f>
        <v>0.800342039946507</v>
      </c>
      <c r="C952" s="18">
        <f ca="1">IF(B952&lt;=('Ejercicio 3 - TIR'!$D$13-'Ejercicio 3 - TIR'!$C$13)/('Ejercicio 3 - TIR'!$E$13-'Ejercicio 3 - TIR'!$C$13),'Ejercicio 3 - TIR'!$C$13+SQRT(('Ejercicio 3 - TIR'!$E$13-'Ejercicio 3 - TIR'!$C$13)*('Ejercicio 3 - TIR'!$D$13-'Ejercicio 3 - TIR'!$C$13)*B952),'Ejercicio 3 - TIR'!$E$13-SQRT(('Ejercicio 3 - TIR'!$E$13-'Ejercicio 3 - TIR'!$C$13)*('Ejercicio 3 - TIR'!$E$13-'Ejercicio 3 - TIR'!$D$13)*(1-B952)))</f>
        <v>84521.3194340024</v>
      </c>
      <c r="D952" s="17">
        <f ca="1" t="shared" si="7070"/>
        <v>0.794669884469111</v>
      </c>
      <c r="E952" s="18">
        <f ca="1">IF(D952&lt;=('Ejercicio 3 - TIR'!$D$14-'Ejercicio 3 - TIR'!$C$14)/('Ejercicio 3 - TIR'!$E$14-'Ejercicio 3 - TIR'!$C$14),'Ejercicio 3 - TIR'!$C$14+SQRT(('Ejercicio 3 - TIR'!$E$14-'Ejercicio 3 - TIR'!$C$14)*('Ejercicio 3 - TIR'!$D$14-'Ejercicio 3 - TIR'!$C$14)*D952),'Ejercicio 3 - TIR'!$E$14-SQRT(('Ejercicio 3 - TIR'!$E$14-'Ejercicio 3 - TIR'!$C$14)*('Ejercicio 3 - TIR'!$E$14-'Ejercicio 3 - TIR'!$D$14)*(1-D952)))</f>
        <v>34450.2687155473</v>
      </c>
      <c r="F952" s="17">
        <f ca="1" t="shared" si="7070"/>
        <v>0.992909822450724</v>
      </c>
      <c r="G952" s="18">
        <f ca="1">IF(F952&lt;=('Ejercicio 3 - TIR'!$D$18-'Ejercicio 3 - TIR'!$C$18)/('Ejercicio 3 - TIR'!$E$18-'Ejercicio 3 - TIR'!$C$18),'Ejercicio 3 - TIR'!$C$18+SQRT(('Ejercicio 3 - TIR'!$E$18-'Ejercicio 3 - TIR'!$C$18)*('Ejercicio 3 - TIR'!$D$18-'Ejercicio 3 - TIR'!$C$18)*F952),'Ejercicio 3 - TIR'!$E$18-SQRT(('Ejercicio 3 - TIR'!$E$18-'Ejercicio 3 - TIR'!$C$18)*('Ejercicio 3 - TIR'!$E$18-'Ejercicio 3 - TIR'!$D$18)*(1-F952)))</f>
        <v>44270.7789661593</v>
      </c>
      <c r="H952" s="17">
        <f ca="1" t="shared" ref="H952:L952" si="7071">RAND()</f>
        <v>0.0374826770434813</v>
      </c>
      <c r="I952" s="18">
        <f ca="1">IF(H952&lt;=('Ejercicio 3 - TIR'!$D$18-'Ejercicio 3 - TIR'!$C$18)/('Ejercicio 3 - TIR'!$E$18-'Ejercicio 3 - TIR'!$C$18),'Ejercicio 3 - TIR'!$C$18+SQRT(('Ejercicio 3 - TIR'!$E$18-'Ejercicio 3 - TIR'!$C$18)*('Ejercicio 3 - TIR'!$D$18-'Ejercicio 3 - TIR'!$C$18)*H952),'Ejercicio 3 - TIR'!$E$18-SQRT(('Ejercicio 3 - TIR'!$E$18-'Ejercicio 3 - TIR'!$C$18)*('Ejercicio 3 - TIR'!$E$18-'Ejercicio 3 - TIR'!$D$18)*(1-H952)))</f>
        <v>32371.1603818642</v>
      </c>
      <c r="J952" s="17">
        <f ca="1" t="shared" si="7071"/>
        <v>0.597031466837973</v>
      </c>
      <c r="K952" s="18">
        <f ca="1">IF(J952&lt;=('Ejercicio 3 - TIR'!$D$18-'Ejercicio 3 - TIR'!$C$18)/('Ejercicio 3 - TIR'!$E$18-'Ejercicio 3 - TIR'!$C$18),'Ejercicio 3 - TIR'!$C$18+SQRT(('Ejercicio 3 - TIR'!$E$18-'Ejercicio 3 - TIR'!$C$18)*('Ejercicio 3 - TIR'!$D$18-'Ejercicio 3 - TIR'!$C$18)*J952),'Ejercicio 3 - TIR'!$E$18-SQRT(('Ejercicio 3 - TIR'!$E$18-'Ejercicio 3 - TIR'!$C$18)*('Ejercicio 3 - TIR'!$E$18-'Ejercicio 3 - TIR'!$D$18)*(1-J952)))</f>
        <v>39463.3355655232</v>
      </c>
      <c r="L952" s="17">
        <f ca="1" t="shared" si="7071"/>
        <v>0.705964563715614</v>
      </c>
      <c r="M952" s="18">
        <f ca="1">IF(L952&lt;=('Ejercicio 3 - TIR'!$D$18-'Ejercicio 3 - TIR'!$C$18)/('Ejercicio 3 - TIR'!$E$18-'Ejercicio 3 - TIR'!$C$18),'Ejercicio 3 - TIR'!$C$18+SQRT(('Ejercicio 3 - TIR'!$E$18-'Ejercicio 3 - TIR'!$C$18)*('Ejercicio 3 - TIR'!$D$18-'Ejercicio 3 - TIR'!$C$18)*L952),'Ejercicio 3 - TIR'!$E$18-SQRT(('Ejercicio 3 - TIR'!$E$18-'Ejercicio 3 - TIR'!$C$18)*('Ejercicio 3 - TIR'!$E$18-'Ejercicio 3 - TIR'!$D$18)*(1-L952)))</f>
        <v>40303.9742631317</v>
      </c>
      <c r="N952" s="17">
        <f ca="1" t="shared" ref="N952:R952" si="7072">RAND()</f>
        <v>0.24759111167363</v>
      </c>
      <c r="O952" s="18">
        <f ca="1">IF(N952&lt;=('Ejercicio 3 - TIR'!$D$18-'Ejercicio 3 - TIR'!$C$18)/('Ejercicio 3 - TIR'!$E$18-'Ejercicio 3 - TIR'!$C$18),'Ejercicio 3 - TIR'!$C$18+SQRT(('Ejercicio 3 - TIR'!$E$18-'Ejercicio 3 - TIR'!$C$18)*('Ejercicio 3 - TIR'!$D$18-'Ejercicio 3 - TIR'!$C$18)*N952),'Ejercicio 3 - TIR'!$E$18-SQRT(('Ejercicio 3 - TIR'!$E$18-'Ejercicio 3 - TIR'!$C$18)*('Ejercicio 3 - TIR'!$E$18-'Ejercicio 3 - TIR'!$D$18)*(1-N952)))</f>
        <v>36094.1502074567</v>
      </c>
      <c r="P952" s="17">
        <f ca="1" t="shared" si="7072"/>
        <v>0.485755065526607</v>
      </c>
      <c r="Q952" s="19">
        <f ca="1">IF(P952&lt;=('Ejercicio 3 - TIR'!$D$22-'Ejercicio 3 - TIR'!$C$22)/('Ejercicio 3 - TIR'!$E$22-'Ejercicio 3 - TIR'!$C$22),'Ejercicio 3 - TIR'!$C$22+SQRT(('Ejercicio 3 - TIR'!$E$22-'Ejercicio 3 - TIR'!$C$22)*('Ejercicio 3 - TIR'!$D$22-'Ejercicio 3 - TIR'!$C$22)*P952),'Ejercicio 3 - TIR'!$E$22-SQRT(('Ejercicio 3 - TIR'!$E$22-'Ejercicio 3 - TIR'!$C$22)*('Ejercicio 3 - TIR'!$E$22-'Ejercicio 3 - TIR'!$D$22)*(1-P952)))</f>
        <v>0.149569564047309</v>
      </c>
      <c r="R952" s="17">
        <f ca="1" t="shared" si="7072"/>
        <v>0.734906098977997</v>
      </c>
      <c r="S952" s="19">
        <f ca="1">IF(R952&lt;=('Ejercicio 3 - TIR'!$D$23-'Ejercicio 3 - TIR'!$C$23)/('Ejercicio 3 - TIR'!$E$23-'Ejercicio 3 - TIR'!$C$23),'Ejercicio 3 - TIR'!$C$23+SQRT(('Ejercicio 3 - TIR'!$E$23-'Ejercicio 3 - TIR'!$C$23)*('Ejercicio 3 - TIR'!$D$23-'Ejercicio 3 - TIR'!$C$23)*R952),'Ejercicio 3 - TIR'!$E$23-SQRT(('Ejercicio 3 - TIR'!$E$23-'Ejercicio 3 - TIR'!$C$23)*('Ejercicio 3 - TIR'!$E$23-'Ejercicio 3 - TIR'!$D$23)*(1-R952)))</f>
        <v>0.158155801185678</v>
      </c>
      <c r="T952" s="17">
        <f ca="1" t="shared" ref="T952:X952" si="7073">RAND()</f>
        <v>0.763308779247583</v>
      </c>
      <c r="U952" s="19">
        <f ca="1">IF(T952&lt;=('Ejercicio 3 - TIR'!$D$24-'Ejercicio 3 - TIR'!$C$24)/('Ejercicio 3 - TIR'!$E$24-'Ejercicio 3 - TIR'!$C$24),'Ejercicio 3 - TIR'!$C$24+SQRT(('Ejercicio 3 - TIR'!$E$24-'Ejercicio 3 - TIR'!$C$24)*('Ejercicio 3 - TIR'!$D$24-'Ejercicio 3 - TIR'!$C$24)*T952),'Ejercicio 3 - TIR'!$E$24-SQRT(('Ejercicio 3 - TIR'!$E$24-'Ejercicio 3 - TIR'!$C$24)*('Ejercicio 3 - TIR'!$E$24-'Ejercicio 3 - TIR'!$D$24)*(1-T952)))</f>
        <v>0.19425635188815</v>
      </c>
      <c r="V952" s="17">
        <f ca="1" t="shared" si="7073"/>
        <v>0.85953853062282</v>
      </c>
      <c r="W952" s="19">
        <f ca="1">IF(V952&lt;=('Ejercicio 3 - TIR'!$D$25-'Ejercicio 3 - TIR'!$C$25)/('Ejercicio 3 - TIR'!$E$25-'Ejercicio 3 - TIR'!$C$25),'Ejercicio 3 - TIR'!$C$25+SQRT(('Ejercicio 3 - TIR'!$E$25-'Ejercicio 3 - TIR'!$C$25)*('Ejercicio 3 - TIR'!$D$25-'Ejercicio 3 - TIR'!$C$25)*V952),'Ejercicio 3 - TIR'!$E$25-SQRT(('Ejercicio 3 - TIR'!$E$25-'Ejercicio 3 - TIR'!$C$25)*('Ejercicio 3 - TIR'!$E$25-'Ejercicio 3 - TIR'!$D$25)*(1-V952)))</f>
        <v>0.227827604035194</v>
      </c>
      <c r="X952" s="17">
        <f ca="1" t="shared" si="7073"/>
        <v>0.431774749333184</v>
      </c>
      <c r="Y952" s="19">
        <f ca="1">IF(X952&lt;=('Ejercicio 3 - TIR'!$D$26-'Ejercicio 3 - TIR'!$C$26)/('Ejercicio 3 - TIR'!$E$26-'Ejercicio 3 - TIR'!$C$26),'Ejercicio 3 - TIR'!$C$26+SQRT(('Ejercicio 3 - TIR'!$E$26-'Ejercicio 3 - TIR'!$C$26)*('Ejercicio 3 - TIR'!$D$26-'Ejercicio 3 - TIR'!$C$26)*X952),'Ejercicio 3 - TIR'!$E$26-SQRT(('Ejercicio 3 - TIR'!$E$26-'Ejercicio 3 - TIR'!$C$26)*('Ejercicio 3 - TIR'!$E$26-'Ejercicio 3 - TIR'!$D$26)*(1-X952)))</f>
        <v>0.2246067120167</v>
      </c>
      <c r="Z952" s="17">
        <f ca="1" t="shared" si="6668"/>
        <v>1.14956956404731</v>
      </c>
      <c r="AA952" s="17">
        <f ca="1" t="shared" si="6669"/>
        <v>1.33138065946788</v>
      </c>
      <c r="AB952" s="17">
        <f ca="1" t="shared" si="6670"/>
        <v>1.59000980935055</v>
      </c>
      <c r="AC952" s="17">
        <f ca="1" t="shared" si="6671"/>
        <v>1.95225793460734</v>
      </c>
      <c r="AD952" s="17">
        <f ca="1" t="shared" si="6672"/>
        <v>2.39074817030801</v>
      </c>
      <c r="AE952" s="16">
        <f ca="1" t="shared" si="6673"/>
        <v>5152.71167309704</v>
      </c>
      <c r="AF952" s="16">
        <f ca="1" t="shared" si="6674"/>
        <v>5967.64291603451</v>
      </c>
      <c r="AG952" s="16">
        <f ca="1" t="shared" si="6675"/>
        <v>7126.89545827453</v>
      </c>
      <c r="AH952" s="16">
        <f ca="1" t="shared" si="6676"/>
        <v>8750.59897474252</v>
      </c>
      <c r="AI952" s="16">
        <f ca="1" t="shared" si="6677"/>
        <v>10716.0422386361</v>
      </c>
      <c r="AJ952" s="18">
        <f ca="1" t="shared" si="6678"/>
        <v>50892.3400761625</v>
      </c>
      <c r="AK952" s="18">
        <f ca="1" t="shared" si="6679"/>
        <v>43098.3368569469</v>
      </c>
      <c r="AL952" s="18">
        <f ca="1" t="shared" si="6680"/>
        <v>62747.0906588744</v>
      </c>
      <c r="AM952" s="18">
        <f ca="1" t="shared" si="6681"/>
        <v>78683.7535514092</v>
      </c>
      <c r="AN952" s="18">
        <f ca="1" t="shared" si="6682"/>
        <v>86292.0235672997</v>
      </c>
      <c r="AO952" s="18">
        <f ca="1">C952/'Ejercicio 3 - TIR'!$D$7</f>
        <v>16904.2638868005</v>
      </c>
      <c r="AP952" s="18">
        <f ca="1" t="shared" si="6683"/>
        <v>33988.076189362</v>
      </c>
      <c r="AQ952" s="18">
        <f ca="1" t="shared" si="6684"/>
        <v>26194.0729701464</v>
      </c>
      <c r="AR952" s="18">
        <f ca="1" t="shared" si="6685"/>
        <v>45842.8267720739</v>
      </c>
      <c r="AS952" s="18">
        <f ca="1" t="shared" si="6686"/>
        <v>61779.4896646087</v>
      </c>
      <c r="AT952" s="18">
        <f ca="1" t="shared" si="6687"/>
        <v>69387.7596804992</v>
      </c>
      <c r="AU952" s="18">
        <f ca="1">AP952*'Ejercicio 3 - TIR'!$D$5</f>
        <v>16994.038094681</v>
      </c>
      <c r="AV952" s="18">
        <f ca="1">AQ952*'Ejercicio 3 - TIR'!$D$5</f>
        <v>13097.0364850732</v>
      </c>
      <c r="AW952" s="18">
        <f ca="1">AR952*'Ejercicio 3 - TIR'!$D$5</f>
        <v>22921.4133860369</v>
      </c>
      <c r="AX952" s="18">
        <f ca="1">AS952*'Ejercicio 3 - TIR'!$D$5</f>
        <v>30889.7448323043</v>
      </c>
      <c r="AY952" s="18">
        <f ca="1">AT952*'Ejercicio 3 - TIR'!$D$5</f>
        <v>34693.8798402496</v>
      </c>
      <c r="AZ952" s="18">
        <f ca="1" t="shared" ref="AZ952:BD952" si="7074">AJ952-AU952-AE952</f>
        <v>28745.5903083845</v>
      </c>
      <c r="BA952" s="18">
        <f ca="1" t="shared" si="7074"/>
        <v>24033.6574558392</v>
      </c>
      <c r="BB952" s="18">
        <f ca="1" t="shared" si="7074"/>
        <v>32698.7818145629</v>
      </c>
      <c r="BC952" s="18">
        <f ca="1" t="shared" si="7074"/>
        <v>39043.4097443623</v>
      </c>
      <c r="BD952" s="18">
        <f ca="1" t="shared" si="7074"/>
        <v>40882.1014884139</v>
      </c>
      <c r="BE952" s="18">
        <f ca="1" t="shared" ref="BE952:BI952" si="7075">AZ952/Z952</f>
        <v>25005.5248567815</v>
      </c>
      <c r="BF952" s="18">
        <f ca="1" t="shared" si="7075"/>
        <v>18051.6798745182</v>
      </c>
      <c r="BG952" s="18">
        <f ca="1" t="shared" si="7075"/>
        <v>20565.1447068235</v>
      </c>
      <c r="BH952" s="18">
        <f ca="1" t="shared" si="7075"/>
        <v>19999.1041410289</v>
      </c>
      <c r="BI952" s="18">
        <f ca="1" t="shared" si="7075"/>
        <v>17100.1287363306</v>
      </c>
      <c r="BJ952" s="18">
        <f ca="1" t="shared" si="6690"/>
        <v>82361.916898314</v>
      </c>
      <c r="BK952" s="18">
        <f ca="1" t="shared" si="6691"/>
        <v>40413.8379577721</v>
      </c>
      <c r="BL952" s="18">
        <f ca="1" t="shared" si="6692"/>
        <v>122775.754856086</v>
      </c>
      <c r="BM952" s="18">
        <f ca="1">BK952*'Ejercicio 3 - TIR'!$D$5</f>
        <v>20206.918978886</v>
      </c>
      <c r="BN952" s="18">
        <f ca="1" t="shared" si="6693"/>
        <v>102568.8358772</v>
      </c>
      <c r="BO952" s="18">
        <f ca="1" t="shared" si="6694"/>
        <v>42902.4006589475</v>
      </c>
      <c r="BP952" s="18">
        <f ca="1" t="shared" si="6695"/>
        <v>-118971.58814955</v>
      </c>
      <c r="BQ952" s="18">
        <f ca="1" t="shared" ref="BQ952:BT952" si="7076">BE952</f>
        <v>25005.5248567815</v>
      </c>
      <c r="BR952" s="18">
        <f ca="1" t="shared" si="7076"/>
        <v>18051.6798745182</v>
      </c>
      <c r="BS952" s="18">
        <f ca="1" t="shared" si="7076"/>
        <v>20565.1447068235</v>
      </c>
      <c r="BT952" s="18">
        <f ca="1" t="shared" si="7076"/>
        <v>19999.1041410289</v>
      </c>
      <c r="BU952" s="18">
        <f ca="1" t="shared" si="6697"/>
        <v>60002.5293952781</v>
      </c>
      <c r="BV952" s="20">
        <f ca="1" t="shared" si="6698"/>
        <v>5.63561013371168</v>
      </c>
    </row>
    <row r="953" ht="15" customHeight="1" spans="1:74">
      <c r="A953" s="16">
        <v>952</v>
      </c>
      <c r="B953" s="17">
        <f ca="1" t="shared" ref="B953:F953" si="7077">RAND()</f>
        <v>0.330701268071794</v>
      </c>
      <c r="C953" s="18">
        <f ca="1">IF(B953&lt;=('Ejercicio 3 - TIR'!$D$13-'Ejercicio 3 - TIR'!$C$13)/('Ejercicio 3 - TIR'!$E$13-'Ejercicio 3 - TIR'!$C$13),'Ejercicio 3 - TIR'!$C$13+SQRT(('Ejercicio 3 - TIR'!$E$13-'Ejercicio 3 - TIR'!$C$13)*('Ejercicio 3 - TIR'!$D$13-'Ejercicio 3 - TIR'!$C$13)*B953),'Ejercicio 3 - TIR'!$E$13-SQRT(('Ejercicio 3 - TIR'!$E$13-'Ejercicio 3 - TIR'!$C$13)*('Ejercicio 3 - TIR'!$E$13-'Ejercicio 3 - TIR'!$D$13)*(1-B953)))</f>
        <v>71659.9492182204</v>
      </c>
      <c r="D953" s="17">
        <f ca="1" t="shared" si="7077"/>
        <v>0.185048739783813</v>
      </c>
      <c r="E953" s="18">
        <f ca="1">IF(D953&lt;=('Ejercicio 3 - TIR'!$D$14-'Ejercicio 3 - TIR'!$C$14)/('Ejercicio 3 - TIR'!$E$14-'Ejercicio 3 - TIR'!$C$14),'Ejercicio 3 - TIR'!$C$14+SQRT(('Ejercicio 3 - TIR'!$E$14-'Ejercicio 3 - TIR'!$C$14)*('Ejercicio 3 - TIR'!$D$14-'Ejercicio 3 - TIR'!$C$14)*D953),'Ejercicio 3 - TIR'!$E$14-SQRT(('Ejercicio 3 - TIR'!$E$14-'Ejercicio 3 - TIR'!$C$14)*('Ejercicio 3 - TIR'!$E$14-'Ejercicio 3 - TIR'!$D$14)*(1-D953)))</f>
        <v>28725.4067541392</v>
      </c>
      <c r="F953" s="17">
        <f ca="1" t="shared" si="7077"/>
        <v>0.76656638330326</v>
      </c>
      <c r="G953" s="18">
        <f ca="1">IF(F953&lt;=('Ejercicio 3 - TIR'!$D$18-'Ejercicio 3 - TIR'!$C$18)/('Ejercicio 3 - TIR'!$E$18-'Ejercicio 3 - TIR'!$C$18),'Ejercicio 3 - TIR'!$C$18+SQRT(('Ejercicio 3 - TIR'!$E$18-'Ejercicio 3 - TIR'!$C$18)*('Ejercicio 3 - TIR'!$D$18-'Ejercicio 3 - TIR'!$C$18)*F953),'Ejercicio 3 - TIR'!$E$18-SQRT(('Ejercicio 3 - TIR'!$E$18-'Ejercicio 3 - TIR'!$C$18)*('Ejercicio 3 - TIR'!$E$18-'Ejercicio 3 - TIR'!$D$18)*(1-F953)))</f>
        <v>40815.8010023117</v>
      </c>
      <c r="H953" s="17">
        <f ca="1" t="shared" ref="H953:L953" si="7078">RAND()</f>
        <v>0.196542666578711</v>
      </c>
      <c r="I953" s="18">
        <f ca="1">IF(H953&lt;=('Ejercicio 3 - TIR'!$D$18-'Ejercicio 3 - TIR'!$C$18)/('Ejercicio 3 - TIR'!$E$18-'Ejercicio 3 - TIR'!$C$18),'Ejercicio 3 - TIR'!$C$18+SQRT(('Ejercicio 3 - TIR'!$E$18-'Ejercicio 3 - TIR'!$C$18)*('Ejercicio 3 - TIR'!$D$18-'Ejercicio 3 - TIR'!$C$18)*H953),'Ejercicio 3 - TIR'!$E$18-SQRT(('Ejercicio 3 - TIR'!$E$18-'Ejercicio 3 - TIR'!$C$18)*('Ejercicio 3 - TIR'!$E$18-'Ejercicio 3 - TIR'!$D$18)*(1-H953)))</f>
        <v>35429.6777056108</v>
      </c>
      <c r="J953" s="17">
        <f ca="1" t="shared" si="7078"/>
        <v>0.761579442708416</v>
      </c>
      <c r="K953" s="18">
        <f ca="1">IF(J953&lt;=('Ejercicio 3 - TIR'!$D$18-'Ejercicio 3 - TIR'!$C$18)/('Ejercicio 3 - TIR'!$E$18-'Ejercicio 3 - TIR'!$C$18),'Ejercicio 3 - TIR'!$C$18+SQRT(('Ejercicio 3 - TIR'!$E$18-'Ejercicio 3 - TIR'!$C$18)*('Ejercicio 3 - TIR'!$D$18-'Ejercicio 3 - TIR'!$C$18)*J953),'Ejercicio 3 - TIR'!$E$18-SQRT(('Ejercicio 3 - TIR'!$E$18-'Ejercicio 3 - TIR'!$C$18)*('Ejercicio 3 - TIR'!$E$18-'Ejercicio 3 - TIR'!$D$18)*(1-J953)))</f>
        <v>40771.342790333</v>
      </c>
      <c r="L953" s="17">
        <f ca="1" t="shared" si="7078"/>
        <v>0.676980216674265</v>
      </c>
      <c r="M953" s="18">
        <f ca="1">IF(L953&lt;=('Ejercicio 3 - TIR'!$D$18-'Ejercicio 3 - TIR'!$C$18)/('Ejercicio 3 - TIR'!$E$18-'Ejercicio 3 - TIR'!$C$18),'Ejercicio 3 - TIR'!$C$18+SQRT(('Ejercicio 3 - TIR'!$E$18-'Ejercicio 3 - TIR'!$C$18)*('Ejercicio 3 - TIR'!$D$18-'Ejercicio 3 - TIR'!$C$18)*L953),'Ejercicio 3 - TIR'!$E$18-SQRT(('Ejercicio 3 - TIR'!$E$18-'Ejercicio 3 - TIR'!$C$18)*('Ejercicio 3 - TIR'!$E$18-'Ejercicio 3 - TIR'!$D$18)*(1-L953)))</f>
        <v>40077.9593917329</v>
      </c>
      <c r="N953" s="17">
        <f ca="1" t="shared" ref="N953:R953" si="7079">RAND()</f>
        <v>0.590405593344338</v>
      </c>
      <c r="O953" s="18">
        <f ca="1">IF(N953&lt;=('Ejercicio 3 - TIR'!$D$18-'Ejercicio 3 - TIR'!$C$18)/('Ejercicio 3 - TIR'!$E$18-'Ejercicio 3 - TIR'!$C$18),'Ejercicio 3 - TIR'!$C$18+SQRT(('Ejercicio 3 - TIR'!$E$18-'Ejercicio 3 - TIR'!$C$18)*('Ejercicio 3 - TIR'!$D$18-'Ejercicio 3 - TIR'!$C$18)*N953),'Ejercicio 3 - TIR'!$E$18-SQRT(('Ejercicio 3 - TIR'!$E$18-'Ejercicio 3 - TIR'!$C$18)*('Ejercicio 3 - TIR'!$E$18-'Ejercicio 3 - TIR'!$D$18)*(1-N953)))</f>
        <v>39410.6768620355</v>
      </c>
      <c r="P953" s="17">
        <f ca="1" t="shared" si="7079"/>
        <v>0.891342467427196</v>
      </c>
      <c r="Q953" s="19">
        <f ca="1">IF(P953&lt;=('Ejercicio 3 - TIR'!$D$22-'Ejercicio 3 - TIR'!$C$22)/('Ejercicio 3 - TIR'!$E$22-'Ejercicio 3 - TIR'!$C$22),'Ejercicio 3 - TIR'!$C$22+SQRT(('Ejercicio 3 - TIR'!$E$22-'Ejercicio 3 - TIR'!$C$22)*('Ejercicio 3 - TIR'!$D$22-'Ejercicio 3 - TIR'!$C$22)*P953),'Ejercicio 3 - TIR'!$E$22-SQRT(('Ejercicio 3 - TIR'!$E$22-'Ejercicio 3 - TIR'!$C$22)*('Ejercicio 3 - TIR'!$E$22-'Ejercicio 3 - TIR'!$D$22)*(1-P953)))</f>
        <v>0.166014880814557</v>
      </c>
      <c r="R953" s="17">
        <f ca="1" t="shared" si="7079"/>
        <v>0.805949147298821</v>
      </c>
      <c r="S953" s="19">
        <f ca="1">IF(R953&lt;=('Ejercicio 3 - TIR'!$D$23-'Ejercicio 3 - TIR'!$C$23)/('Ejercicio 3 - TIR'!$E$23-'Ejercicio 3 - TIR'!$C$23),'Ejercicio 3 - TIR'!$C$23+SQRT(('Ejercicio 3 - TIR'!$E$23-'Ejercicio 3 - TIR'!$C$23)*('Ejercicio 3 - TIR'!$D$23-'Ejercicio 3 - TIR'!$C$23)*R953),'Ejercicio 3 - TIR'!$E$23-SQRT(('Ejercicio 3 - TIR'!$E$23-'Ejercicio 3 - TIR'!$C$23)*('Ejercicio 3 - TIR'!$E$23-'Ejercicio 3 - TIR'!$D$23)*(1-R953)))</f>
        <v>0.161310657184852</v>
      </c>
      <c r="T953" s="17">
        <f ca="1" t="shared" ref="T953:X953" si="7080">RAND()</f>
        <v>0.398407141325732</v>
      </c>
      <c r="U953" s="19">
        <f ca="1">IF(T953&lt;=('Ejercicio 3 - TIR'!$D$24-'Ejercicio 3 - TIR'!$C$24)/('Ejercicio 3 - TIR'!$E$24-'Ejercicio 3 - TIR'!$C$24),'Ejercicio 3 - TIR'!$C$24+SQRT(('Ejercicio 3 - TIR'!$E$24-'Ejercicio 3 - TIR'!$C$24)*('Ejercicio 3 - TIR'!$D$24-'Ejercicio 3 - TIR'!$C$24)*T953),'Ejercicio 3 - TIR'!$E$24-SQRT(('Ejercicio 3 - TIR'!$E$24-'Ejercicio 3 - TIR'!$C$24)*('Ejercicio 3 - TIR'!$E$24-'Ejercicio 3 - TIR'!$D$24)*(1-T953)))</f>
        <v>0.178924989140604</v>
      </c>
      <c r="V953" s="17">
        <f ca="1" t="shared" si="7080"/>
        <v>0.588647213582486</v>
      </c>
      <c r="W953" s="19">
        <f ca="1">IF(V953&lt;=('Ejercicio 3 - TIR'!$D$25-'Ejercicio 3 - TIR'!$C$25)/('Ejercicio 3 - TIR'!$E$25-'Ejercicio 3 - TIR'!$C$25),'Ejercicio 3 - TIR'!$C$25+SQRT(('Ejercicio 3 - TIR'!$E$25-'Ejercicio 3 - TIR'!$C$25)*('Ejercicio 3 - TIR'!$D$25-'Ejercicio 3 - TIR'!$C$25)*V953),'Ejercicio 3 - TIR'!$E$25-SQRT(('Ejercicio 3 - TIR'!$E$25-'Ejercicio 3 - TIR'!$C$25)*('Ejercicio 3 - TIR'!$E$25-'Ejercicio 3 - TIR'!$D$25)*(1-V953)))</f>
        <v>0.212056163182128</v>
      </c>
      <c r="X953" s="17">
        <f ca="1" t="shared" si="7080"/>
        <v>0.82355949107356</v>
      </c>
      <c r="Y953" s="19">
        <f ca="1">IF(X953&lt;=('Ejercicio 3 - TIR'!$D$26-'Ejercicio 3 - TIR'!$C$26)/('Ejercicio 3 - TIR'!$E$26-'Ejercicio 3 - TIR'!$C$26),'Ejercicio 3 - TIR'!$C$26+SQRT(('Ejercicio 3 - TIR'!$E$26-'Ejercicio 3 - TIR'!$C$26)*('Ejercicio 3 - TIR'!$D$26-'Ejercicio 3 - TIR'!$C$26)*X953),'Ejercicio 3 - TIR'!$E$26-SQRT(('Ejercicio 3 - TIR'!$E$26-'Ejercicio 3 - TIR'!$C$26)*('Ejercicio 3 - TIR'!$E$26-'Ejercicio 3 - TIR'!$D$26)*(1-X953)))</f>
        <v>0.24913288565151</v>
      </c>
      <c r="Z953" s="17">
        <f ca="1" t="shared" si="6668"/>
        <v>1.16601488081456</v>
      </c>
      <c r="AA953" s="17">
        <f ca="1" t="shared" si="6669"/>
        <v>1.35410550752607</v>
      </c>
      <c r="AB953" s="17">
        <f ca="1" t="shared" si="6670"/>
        <v>1.5963888207554</v>
      </c>
      <c r="AC953" s="17">
        <f ca="1" t="shared" si="6671"/>
        <v>1.93491290903164</v>
      </c>
      <c r="AD953" s="17">
        <f ca="1" t="shared" si="6672"/>
        <v>2.41696334554305</v>
      </c>
      <c r="AE953" s="16">
        <f ca="1" t="shared" si="6673"/>
        <v>4768.84497863809</v>
      </c>
      <c r="AF953" s="16">
        <f ca="1" t="shared" si="6674"/>
        <v>5538.11049615488</v>
      </c>
      <c r="AG953" s="16">
        <f ca="1" t="shared" si="6675"/>
        <v>6529.01685653885</v>
      </c>
      <c r="AH953" s="16">
        <f ca="1" t="shared" si="6676"/>
        <v>7913.53512048792</v>
      </c>
      <c r="AI953" s="16">
        <f ca="1" t="shared" si="6677"/>
        <v>9885.05696075965</v>
      </c>
      <c r="AJ953" s="18">
        <f ca="1" t="shared" si="6678"/>
        <v>47591.8313410612</v>
      </c>
      <c r="AK953" s="18">
        <f ca="1" t="shared" si="6679"/>
        <v>47975.5217110412</v>
      </c>
      <c r="AL953" s="18">
        <f ca="1" t="shared" si="6680"/>
        <v>65086.915837674</v>
      </c>
      <c r="AM953" s="18">
        <f ca="1" t="shared" si="6681"/>
        <v>77547.3609947098</v>
      </c>
      <c r="AN953" s="18">
        <f ca="1" t="shared" si="6682"/>
        <v>95254.1613985813</v>
      </c>
      <c r="AO953" s="18">
        <f ca="1">C953/'Ejercicio 3 - TIR'!$D$7</f>
        <v>14331.9898436441</v>
      </c>
      <c r="AP953" s="18">
        <f ca="1" t="shared" si="6683"/>
        <v>33259.8414974171</v>
      </c>
      <c r="AQ953" s="18">
        <f ca="1" t="shared" si="6684"/>
        <v>33643.5318673971</v>
      </c>
      <c r="AR953" s="18">
        <f ca="1" t="shared" si="6685"/>
        <v>50754.9259940299</v>
      </c>
      <c r="AS953" s="18">
        <f ca="1" t="shared" si="6686"/>
        <v>63215.3711510657</v>
      </c>
      <c r="AT953" s="18">
        <f ca="1" t="shared" si="6687"/>
        <v>80922.1715549372</v>
      </c>
      <c r="AU953" s="18">
        <f ca="1">AP953*'Ejercicio 3 - TIR'!$D$5</f>
        <v>16629.9207487086</v>
      </c>
      <c r="AV953" s="18">
        <f ca="1">AQ953*'Ejercicio 3 - TIR'!$D$5</f>
        <v>16821.7659336985</v>
      </c>
      <c r="AW953" s="18">
        <f ca="1">AR953*'Ejercicio 3 - TIR'!$D$5</f>
        <v>25377.462997015</v>
      </c>
      <c r="AX953" s="18">
        <f ca="1">AS953*'Ejercicio 3 - TIR'!$D$5</f>
        <v>31607.6855755328</v>
      </c>
      <c r="AY953" s="18">
        <f ca="1">AT953*'Ejercicio 3 - TIR'!$D$5</f>
        <v>40461.0857774686</v>
      </c>
      <c r="AZ953" s="18">
        <f ca="1" t="shared" ref="AZ953:BD953" si="7081">AJ953-AU953-AE953</f>
        <v>26193.0656137145</v>
      </c>
      <c r="BA953" s="18">
        <f ca="1" t="shared" si="7081"/>
        <v>25615.6452811877</v>
      </c>
      <c r="BB953" s="18">
        <f ca="1" t="shared" si="7081"/>
        <v>33180.4359841202</v>
      </c>
      <c r="BC953" s="18">
        <f ca="1" t="shared" si="7081"/>
        <v>38026.140298689</v>
      </c>
      <c r="BD953" s="18">
        <f ca="1" t="shared" si="7081"/>
        <v>44908.018660353</v>
      </c>
      <c r="BE953" s="18">
        <f ca="1" t="shared" ref="BE953:BI953" si="7082">AZ953/Z953</f>
        <v>22463.7490007131</v>
      </c>
      <c r="BF953" s="18">
        <f ca="1" t="shared" si="7082"/>
        <v>18917.0231852813</v>
      </c>
      <c r="BG953" s="18">
        <f ca="1" t="shared" si="7082"/>
        <v>20784.68325055</v>
      </c>
      <c r="BH953" s="18">
        <f ca="1" t="shared" si="7082"/>
        <v>19652.6366231749</v>
      </c>
      <c r="BI953" s="18">
        <f ca="1" t="shared" si="7082"/>
        <v>18580.347419486</v>
      </c>
      <c r="BJ953" s="18">
        <f ca="1" t="shared" si="6690"/>
        <v>69428.2552105691</v>
      </c>
      <c r="BK953" s="18">
        <f ca="1" t="shared" si="6691"/>
        <v>34639.8941207829</v>
      </c>
      <c r="BL953" s="18">
        <f ca="1" t="shared" si="6692"/>
        <v>104068.149331352</v>
      </c>
      <c r="BM953" s="18">
        <f ca="1">BK953*'Ejercicio 3 - TIR'!$D$5</f>
        <v>17319.9470603915</v>
      </c>
      <c r="BN953" s="18">
        <f ca="1" t="shared" si="6693"/>
        <v>86748.2022709606</v>
      </c>
      <c r="BO953" s="18">
        <f ca="1" t="shared" si="6694"/>
        <v>35891.4016759612</v>
      </c>
      <c r="BP953" s="18">
        <f ca="1" t="shared" si="6695"/>
        <v>-100385.35597236</v>
      </c>
      <c r="BQ953" s="18">
        <f ca="1" t="shared" ref="BQ953:BT953" si="7083">BE953</f>
        <v>22463.7490007131</v>
      </c>
      <c r="BR953" s="18">
        <f ca="1" t="shared" si="7083"/>
        <v>18917.0231852813</v>
      </c>
      <c r="BS953" s="18">
        <f ca="1" t="shared" si="7083"/>
        <v>20784.68325055</v>
      </c>
      <c r="BT953" s="18">
        <f ca="1" t="shared" si="7083"/>
        <v>19652.6366231749</v>
      </c>
      <c r="BU953" s="18">
        <f ca="1" t="shared" si="6697"/>
        <v>54471.7490954473</v>
      </c>
      <c r="BV953" s="20">
        <f ca="1" t="shared" si="6698"/>
        <v>9.50302939476435</v>
      </c>
    </row>
    <row r="954" ht="15" customHeight="1" spans="1:74">
      <c r="A954" s="16">
        <v>953</v>
      </c>
      <c r="B954" s="17">
        <f ca="1" t="shared" ref="B954:F954" si="7084">RAND()</f>
        <v>0.110676252767336</v>
      </c>
      <c r="C954" s="18">
        <f ca="1">IF(B954&lt;=('Ejercicio 3 - TIR'!$D$13-'Ejercicio 3 - TIR'!$C$13)/('Ejercicio 3 - TIR'!$E$13-'Ejercicio 3 - TIR'!$C$13),'Ejercicio 3 - TIR'!$C$13+SQRT(('Ejercicio 3 - TIR'!$E$13-'Ejercicio 3 - TIR'!$C$13)*('Ejercicio 3 - TIR'!$D$13-'Ejercicio 3 - TIR'!$C$13)*B954),'Ejercicio 3 - TIR'!$E$13-SQRT(('Ejercicio 3 - TIR'!$E$13-'Ejercicio 3 - TIR'!$C$13)*('Ejercicio 3 - TIR'!$E$13-'Ejercicio 3 - TIR'!$D$13)*(1-B954)))</f>
        <v>66653.6081269439</v>
      </c>
      <c r="D954" s="17">
        <f ca="1" t="shared" si="7084"/>
        <v>0.722641939473182</v>
      </c>
      <c r="E954" s="18">
        <f ca="1">IF(D954&lt;=('Ejercicio 3 - TIR'!$D$14-'Ejercicio 3 - TIR'!$C$14)/('Ejercicio 3 - TIR'!$E$14-'Ejercicio 3 - TIR'!$C$14),'Ejercicio 3 - TIR'!$C$14+SQRT(('Ejercicio 3 - TIR'!$E$14-'Ejercicio 3 - TIR'!$C$14)*('Ejercicio 3 - TIR'!$D$14-'Ejercicio 3 - TIR'!$C$14)*D954),'Ejercicio 3 - TIR'!$E$14-SQRT(('Ejercicio 3 - TIR'!$E$14-'Ejercicio 3 - TIR'!$C$14)*('Ejercicio 3 - TIR'!$E$14-'Ejercicio 3 - TIR'!$D$14)*(1-D954)))</f>
        <v>33549.906273625</v>
      </c>
      <c r="F954" s="17">
        <f ca="1" t="shared" si="7084"/>
        <v>0.204233990589173</v>
      </c>
      <c r="G954" s="18">
        <f ca="1">IF(F954&lt;=('Ejercicio 3 - TIR'!$D$18-'Ejercicio 3 - TIR'!$C$18)/('Ejercicio 3 - TIR'!$E$18-'Ejercicio 3 - TIR'!$C$18),'Ejercicio 3 - TIR'!$C$18+SQRT(('Ejercicio 3 - TIR'!$E$18-'Ejercicio 3 - TIR'!$C$18)*('Ejercicio 3 - TIR'!$D$18-'Ejercicio 3 - TIR'!$C$18)*F954),'Ejercicio 3 - TIR'!$E$18-SQRT(('Ejercicio 3 - TIR'!$E$18-'Ejercicio 3 - TIR'!$C$18)*('Ejercicio 3 - TIR'!$E$18-'Ejercicio 3 - TIR'!$D$18)*(1-F954)))</f>
        <v>35534.8982455304</v>
      </c>
      <c r="H954" s="17">
        <f ca="1" t="shared" ref="H954:L954" si="7085">RAND()</f>
        <v>0.22637012281328</v>
      </c>
      <c r="I954" s="18">
        <f ca="1">IF(H954&lt;=('Ejercicio 3 - TIR'!$D$18-'Ejercicio 3 - TIR'!$C$18)/('Ejercicio 3 - TIR'!$E$18-'Ejercicio 3 - TIR'!$C$18),'Ejercicio 3 - TIR'!$C$18+SQRT(('Ejercicio 3 - TIR'!$E$18-'Ejercicio 3 - TIR'!$C$18)*('Ejercicio 3 - TIR'!$D$18-'Ejercicio 3 - TIR'!$C$18)*H954),'Ejercicio 3 - TIR'!$E$18-SQRT(('Ejercicio 3 - TIR'!$E$18-'Ejercicio 3 - TIR'!$C$18)*('Ejercicio 3 - TIR'!$E$18-'Ejercicio 3 - TIR'!$D$18)*(1-H954)))</f>
        <v>35827.136382649</v>
      </c>
      <c r="J954" s="17">
        <f ca="1" t="shared" si="7085"/>
        <v>0.281446291545513</v>
      </c>
      <c r="K954" s="18">
        <f ca="1">IF(J954&lt;=('Ejercicio 3 - TIR'!$D$18-'Ejercicio 3 - TIR'!$C$18)/('Ejercicio 3 - TIR'!$E$18-'Ejercicio 3 - TIR'!$C$18),'Ejercicio 3 - TIR'!$C$18+SQRT(('Ejercicio 3 - TIR'!$E$18-'Ejercicio 3 - TIR'!$C$18)*('Ejercicio 3 - TIR'!$D$18-'Ejercicio 3 - TIR'!$C$18)*J954),'Ejercicio 3 - TIR'!$E$18-SQRT(('Ejercicio 3 - TIR'!$E$18-'Ejercicio 3 - TIR'!$C$18)*('Ejercicio 3 - TIR'!$E$18-'Ejercicio 3 - TIR'!$D$18)*(1-J954)))</f>
        <v>36497.4567125782</v>
      </c>
      <c r="L954" s="17">
        <f ca="1" t="shared" si="7085"/>
        <v>0.36576113385544</v>
      </c>
      <c r="M954" s="18">
        <f ca="1">IF(L954&lt;=('Ejercicio 3 - TIR'!$D$18-'Ejercicio 3 - TIR'!$C$18)/('Ejercicio 3 - TIR'!$E$18-'Ejercicio 3 - TIR'!$C$18),'Ejercicio 3 - TIR'!$C$18+SQRT(('Ejercicio 3 - TIR'!$E$18-'Ejercicio 3 - TIR'!$C$18)*('Ejercicio 3 - TIR'!$D$18-'Ejercicio 3 - TIR'!$C$18)*L954),'Ejercicio 3 - TIR'!$E$18-SQRT(('Ejercicio 3 - TIR'!$E$18-'Ejercicio 3 - TIR'!$C$18)*('Ejercicio 3 - TIR'!$E$18-'Ejercicio 3 - TIR'!$D$18)*(1-L954)))</f>
        <v>37407.0351746374</v>
      </c>
      <c r="N954" s="17">
        <f ca="1" t="shared" ref="N954:R954" si="7086">RAND()</f>
        <v>0.624963086183085</v>
      </c>
      <c r="O954" s="18">
        <f ca="1">IF(N954&lt;=('Ejercicio 3 - TIR'!$D$18-'Ejercicio 3 - TIR'!$C$18)/('Ejercicio 3 - TIR'!$E$18-'Ejercicio 3 - TIR'!$C$18),'Ejercicio 3 - TIR'!$C$18+SQRT(('Ejercicio 3 - TIR'!$E$18-'Ejercicio 3 - TIR'!$C$18)*('Ejercicio 3 - TIR'!$D$18-'Ejercicio 3 - TIR'!$C$18)*N954),'Ejercicio 3 - TIR'!$E$18-SQRT(('Ejercicio 3 - TIR'!$E$18-'Ejercicio 3 - TIR'!$C$18)*('Ejercicio 3 - TIR'!$E$18-'Ejercicio 3 - TIR'!$D$18)*(1-N954)))</f>
        <v>39682.1724281002</v>
      </c>
      <c r="P954" s="17">
        <f ca="1" t="shared" si="7086"/>
        <v>0.307379764381116</v>
      </c>
      <c r="Q954" s="19">
        <f ca="1">IF(P954&lt;=('Ejercicio 3 - TIR'!$D$22-'Ejercicio 3 - TIR'!$C$22)/('Ejercicio 3 - TIR'!$E$22-'Ejercicio 3 - TIR'!$C$22),'Ejercicio 3 - TIR'!$C$22+SQRT(('Ejercicio 3 - TIR'!$E$22-'Ejercicio 3 - TIR'!$C$22)*('Ejercicio 3 - TIR'!$D$22-'Ejercicio 3 - TIR'!$C$22)*P954),'Ejercicio 3 - TIR'!$E$22-SQRT(('Ejercicio 3 - TIR'!$E$22-'Ejercicio 3 - TIR'!$C$22)*('Ejercicio 3 - TIR'!$E$22-'Ejercicio 3 - TIR'!$D$22)*(1-P954)))</f>
        <v>0.143521980696489</v>
      </c>
      <c r="R954" s="17">
        <f ca="1" t="shared" si="7086"/>
        <v>0.985257695811353</v>
      </c>
      <c r="S954" s="19">
        <f ca="1">IF(R954&lt;=('Ejercicio 3 - TIR'!$D$23-'Ejercicio 3 - TIR'!$C$23)/('Ejercicio 3 - TIR'!$E$23-'Ejercicio 3 - TIR'!$C$23),'Ejercicio 3 - TIR'!$C$23+SQRT(('Ejercicio 3 - TIR'!$E$23-'Ejercicio 3 - TIR'!$C$23)*('Ejercicio 3 - TIR'!$D$23-'Ejercicio 3 - TIR'!$C$23)*R954),'Ejercicio 3 - TIR'!$E$23-SQRT(('Ejercicio 3 - TIR'!$E$23-'Ejercicio 3 - TIR'!$C$23)*('Ejercicio 3 - TIR'!$E$23-'Ejercicio 3 - TIR'!$D$23)*(1-R954)))</f>
        <v>0.174848675166565</v>
      </c>
      <c r="T954" s="17">
        <f ca="1" t="shared" ref="T954:X954" si="7087">RAND()</f>
        <v>0.543540408896187</v>
      </c>
      <c r="U954" s="19">
        <f ca="1">IF(T954&lt;=('Ejercicio 3 - TIR'!$D$24-'Ejercicio 3 - TIR'!$C$24)/('Ejercicio 3 - TIR'!$E$24-'Ejercicio 3 - TIR'!$C$24),'Ejercicio 3 - TIR'!$C$24+SQRT(('Ejercicio 3 - TIR'!$E$24-'Ejercicio 3 - TIR'!$C$24)*('Ejercicio 3 - TIR'!$D$24-'Ejercicio 3 - TIR'!$C$24)*T954),'Ejercicio 3 - TIR'!$E$24-SQRT(('Ejercicio 3 - TIR'!$E$24-'Ejercicio 3 - TIR'!$C$24)*('Ejercicio 3 - TIR'!$E$24-'Ejercicio 3 - TIR'!$D$24)*(1-T954)))</f>
        <v>0.184249659370984</v>
      </c>
      <c r="V954" s="17">
        <f ca="1" t="shared" si="7087"/>
        <v>0.607651818573951</v>
      </c>
      <c r="W954" s="19">
        <f ca="1">IF(V954&lt;=('Ejercicio 3 - TIR'!$D$25-'Ejercicio 3 - TIR'!$C$25)/('Ejercicio 3 - TIR'!$E$25-'Ejercicio 3 - TIR'!$C$25),'Ejercicio 3 - TIR'!$C$25+SQRT(('Ejercicio 3 - TIR'!$E$25-'Ejercicio 3 - TIR'!$C$25)*('Ejercicio 3 - TIR'!$D$25-'Ejercicio 3 - TIR'!$C$25)*V954),'Ejercicio 3 - TIR'!$E$25-SQRT(('Ejercicio 3 - TIR'!$E$25-'Ejercicio 3 - TIR'!$C$25)*('Ejercicio 3 - TIR'!$E$25-'Ejercicio 3 - TIR'!$D$25)*(1-V954)))</f>
        <v>0.212943035270125</v>
      </c>
      <c r="X954" s="17">
        <f ca="1" t="shared" si="7087"/>
        <v>0.525356436937682</v>
      </c>
      <c r="Y954" s="19">
        <f ca="1">IF(X954&lt;=('Ejercicio 3 - TIR'!$D$26-'Ejercicio 3 - TIR'!$C$26)/('Ejercicio 3 - TIR'!$E$26-'Ejercicio 3 - TIR'!$C$26),'Ejercicio 3 - TIR'!$C$26+SQRT(('Ejercicio 3 - TIR'!$E$26-'Ejercicio 3 - TIR'!$C$26)*('Ejercicio 3 - TIR'!$D$26-'Ejercicio 3 - TIR'!$C$26)*X954),'Ejercicio 3 - TIR'!$E$26-SQRT(('Ejercicio 3 - TIR'!$E$26-'Ejercicio 3 - TIR'!$C$26)*('Ejercicio 3 - TIR'!$E$26-'Ejercicio 3 - TIR'!$D$26)*(1-X954)))</f>
        <v>0.229373176669511</v>
      </c>
      <c r="Z954" s="17">
        <f ca="1" t="shared" si="6668"/>
        <v>1.14352198069649</v>
      </c>
      <c r="AA954" s="17">
        <f ca="1" t="shared" si="6669"/>
        <v>1.34346528404512</v>
      </c>
      <c r="AB954" s="17">
        <f ca="1" t="shared" si="6670"/>
        <v>1.59099830500717</v>
      </c>
      <c r="AC954" s="17">
        <f ca="1" t="shared" si="6671"/>
        <v>1.92979031318502</v>
      </c>
      <c r="AD954" s="17">
        <f ca="1" t="shared" si="6672"/>
        <v>2.37243244762632</v>
      </c>
      <c r="AE954" s="16">
        <f ca="1" t="shared" si="6673"/>
        <v>4815.14900057222</v>
      </c>
      <c r="AF954" s="16">
        <f ca="1" t="shared" si="6674"/>
        <v>5657.07142405189</v>
      </c>
      <c r="AG954" s="16">
        <f ca="1" t="shared" si="6675"/>
        <v>6699.38490697077</v>
      </c>
      <c r="AH954" s="16">
        <f ca="1" t="shared" si="6676"/>
        <v>8125.972263504</v>
      </c>
      <c r="AI954" s="16">
        <f ca="1" t="shared" si="6677"/>
        <v>9989.85233511225</v>
      </c>
      <c r="AJ954" s="18">
        <f ca="1" t="shared" si="6678"/>
        <v>40634.9372255772</v>
      </c>
      <c r="AK954" s="18">
        <f ca="1" t="shared" si="6679"/>
        <v>48132.5139568387</v>
      </c>
      <c r="AL954" s="18">
        <f ca="1" t="shared" si="6680"/>
        <v>58067.3917667845</v>
      </c>
      <c r="AM954" s="18">
        <f ca="1" t="shared" si="6681"/>
        <v>72187.7341249867</v>
      </c>
      <c r="AN954" s="18">
        <f ca="1" t="shared" si="6682"/>
        <v>94143.2734607274</v>
      </c>
      <c r="AO954" s="18">
        <f ca="1">C954/'Ejercicio 3 - TIR'!$D$7</f>
        <v>13330.7216253888</v>
      </c>
      <c r="AP954" s="18">
        <f ca="1" t="shared" si="6683"/>
        <v>27304.2156001884</v>
      </c>
      <c r="AQ954" s="18">
        <f ca="1" t="shared" si="6684"/>
        <v>34801.7923314499</v>
      </c>
      <c r="AR954" s="18">
        <f ca="1" t="shared" si="6685"/>
        <v>44736.6701413957</v>
      </c>
      <c r="AS954" s="18">
        <f ca="1" t="shared" si="6686"/>
        <v>58857.012499598</v>
      </c>
      <c r="AT954" s="18">
        <f ca="1" t="shared" si="6687"/>
        <v>80812.5518353387</v>
      </c>
      <c r="AU954" s="18">
        <f ca="1">AP954*'Ejercicio 3 - TIR'!$D$5</f>
        <v>13652.1078000942</v>
      </c>
      <c r="AV954" s="18">
        <f ca="1">AQ954*'Ejercicio 3 - TIR'!$D$5</f>
        <v>17400.896165725</v>
      </c>
      <c r="AW954" s="18">
        <f ca="1">AR954*'Ejercicio 3 - TIR'!$D$5</f>
        <v>22368.3350706978</v>
      </c>
      <c r="AX954" s="18">
        <f ca="1">AS954*'Ejercicio 3 - TIR'!$D$5</f>
        <v>29428.506249799</v>
      </c>
      <c r="AY954" s="18">
        <f ca="1">AT954*'Ejercicio 3 - TIR'!$D$5</f>
        <v>40406.2759176693</v>
      </c>
      <c r="AZ954" s="18">
        <f ca="1" t="shared" ref="AZ954:BD954" si="7088">AJ954-AU954-AE954</f>
        <v>22167.6804249108</v>
      </c>
      <c r="BA954" s="18">
        <f ca="1" t="shared" si="7088"/>
        <v>25074.5463670619</v>
      </c>
      <c r="BB954" s="18">
        <f ca="1" t="shared" si="7088"/>
        <v>28999.6717891159</v>
      </c>
      <c r="BC954" s="18">
        <f ca="1" t="shared" si="7088"/>
        <v>34633.2556116838</v>
      </c>
      <c r="BD954" s="18">
        <f ca="1" t="shared" si="7088"/>
        <v>43747.1452079459</v>
      </c>
      <c r="BE954" s="18">
        <f ca="1" t="shared" ref="BE954:BI954" si="7089">AZ954/Z954</f>
        <v>19385.4432176363</v>
      </c>
      <c r="BF954" s="18">
        <f ca="1" t="shared" si="7089"/>
        <v>18664.0821053176</v>
      </c>
      <c r="BG954" s="18">
        <f ca="1" t="shared" si="7089"/>
        <v>18227.3429819808</v>
      </c>
      <c r="BH954" s="18">
        <f ca="1" t="shared" si="7089"/>
        <v>17946.6418579557</v>
      </c>
      <c r="BI954" s="18">
        <f ca="1" t="shared" si="7089"/>
        <v>18439.7853990388</v>
      </c>
      <c r="BJ954" s="18">
        <f ca="1" t="shared" si="6690"/>
        <v>79594.8862583698</v>
      </c>
      <c r="BK954" s="18">
        <f ca="1" t="shared" si="6691"/>
        <v>31626.2365343463</v>
      </c>
      <c r="BL954" s="18">
        <f ca="1" t="shared" si="6692"/>
        <v>111221.122792716</v>
      </c>
      <c r="BM954" s="18">
        <f ca="1">BK954*'Ejercicio 3 - TIR'!$D$5</f>
        <v>15813.1182671731</v>
      </c>
      <c r="BN954" s="18">
        <f ca="1" t="shared" si="6693"/>
        <v>95408.004525543</v>
      </c>
      <c r="BO954" s="18">
        <f ca="1" t="shared" si="6694"/>
        <v>40215.2670863194</v>
      </c>
      <c r="BP954" s="18">
        <f ca="1" t="shared" si="6695"/>
        <v>-100203.514400569</v>
      </c>
      <c r="BQ954" s="18">
        <f ca="1" t="shared" ref="BQ954:BT954" si="7090">BE954</f>
        <v>19385.4432176363</v>
      </c>
      <c r="BR954" s="18">
        <f ca="1" t="shared" si="7090"/>
        <v>18664.0821053176</v>
      </c>
      <c r="BS954" s="18">
        <f ca="1" t="shared" si="7090"/>
        <v>18227.3429819808</v>
      </c>
      <c r="BT954" s="18">
        <f ca="1" t="shared" si="7090"/>
        <v>17946.6418579557</v>
      </c>
      <c r="BU954" s="18">
        <f ca="1" t="shared" si="6697"/>
        <v>58655.0524853582</v>
      </c>
      <c r="BV954" s="20">
        <f ca="1" t="shared" si="6698"/>
        <v>8.41891453223291</v>
      </c>
    </row>
    <row r="955" ht="15" customHeight="1" spans="1:74">
      <c r="A955" s="16">
        <v>954</v>
      </c>
      <c r="B955" s="17">
        <f ca="1" t="shared" ref="B955:F955" si="7091">RAND()</f>
        <v>0.434727093538348</v>
      </c>
      <c r="C955" s="18">
        <f ca="1">IF(B955&lt;=('Ejercicio 3 - TIR'!$D$13-'Ejercicio 3 - TIR'!$C$13)/('Ejercicio 3 - TIR'!$E$13-'Ejercicio 3 - TIR'!$C$13),'Ejercicio 3 - TIR'!$C$13+SQRT(('Ejercicio 3 - TIR'!$E$13-'Ejercicio 3 - TIR'!$C$13)*('Ejercicio 3 - TIR'!$D$13-'Ejercicio 3 - TIR'!$C$13)*B955),'Ejercicio 3 - TIR'!$E$13-SQRT(('Ejercicio 3 - TIR'!$E$13-'Ejercicio 3 - TIR'!$C$13)*('Ejercicio 3 - TIR'!$E$13-'Ejercicio 3 - TIR'!$D$13)*(1-B955)))</f>
        <v>73955.2790808966</v>
      </c>
      <c r="D955" s="17">
        <f ca="1" t="shared" si="7091"/>
        <v>0.0899982151651051</v>
      </c>
      <c r="E955" s="18">
        <f ca="1">IF(D955&lt;=('Ejercicio 3 - TIR'!$D$14-'Ejercicio 3 - TIR'!$C$14)/('Ejercicio 3 - TIR'!$E$14-'Ejercicio 3 - TIR'!$C$14),'Ejercicio 3 - TIR'!$C$14+SQRT(('Ejercicio 3 - TIR'!$E$14-'Ejercicio 3 - TIR'!$C$14)*('Ejercicio 3 - TIR'!$D$14-'Ejercicio 3 - TIR'!$C$14)*D955),'Ejercicio 3 - TIR'!$E$14-SQRT(('Ejercicio 3 - TIR'!$E$14-'Ejercicio 3 - TIR'!$C$14)*('Ejercicio 3 - TIR'!$E$14-'Ejercicio 3 - TIR'!$D$14)*(1-D955)))</f>
        <v>27598.0504493529</v>
      </c>
      <c r="F955" s="17">
        <f ca="1" t="shared" si="7091"/>
        <v>0.413170773667037</v>
      </c>
      <c r="G955" s="18">
        <f ca="1">IF(F955&lt;=('Ejercicio 3 - TIR'!$D$18-'Ejercicio 3 - TIR'!$C$18)/('Ejercicio 3 - TIR'!$E$18-'Ejercicio 3 - TIR'!$C$18),'Ejercicio 3 - TIR'!$C$18+SQRT(('Ejercicio 3 - TIR'!$E$18-'Ejercicio 3 - TIR'!$C$18)*('Ejercicio 3 - TIR'!$D$18-'Ejercicio 3 - TIR'!$C$18)*F955),'Ejercicio 3 - TIR'!$E$18-SQRT(('Ejercicio 3 - TIR'!$E$18-'Ejercicio 3 - TIR'!$C$18)*('Ejercicio 3 - TIR'!$E$18-'Ejercicio 3 - TIR'!$D$18)*(1-F955)))</f>
        <v>37872.4593393714</v>
      </c>
      <c r="H955" s="17">
        <f ca="1" t="shared" ref="H955:L955" si="7092">RAND()</f>
        <v>0.624299767694054</v>
      </c>
      <c r="I955" s="18">
        <f ca="1">IF(H955&lt;=('Ejercicio 3 - TIR'!$D$18-'Ejercicio 3 - TIR'!$C$18)/('Ejercicio 3 - TIR'!$E$18-'Ejercicio 3 - TIR'!$C$18),'Ejercicio 3 - TIR'!$C$18+SQRT(('Ejercicio 3 - TIR'!$E$18-'Ejercicio 3 - TIR'!$C$18)*('Ejercicio 3 - TIR'!$D$18-'Ejercicio 3 - TIR'!$C$18)*H955),'Ejercicio 3 - TIR'!$E$18-SQRT(('Ejercicio 3 - TIR'!$E$18-'Ejercicio 3 - TIR'!$C$18)*('Ejercicio 3 - TIR'!$E$18-'Ejercicio 3 - TIR'!$D$18)*(1-H955)))</f>
        <v>39677.0328693308</v>
      </c>
      <c r="J955" s="17">
        <f ca="1" t="shared" si="7092"/>
        <v>0.969156745115847</v>
      </c>
      <c r="K955" s="18">
        <f ca="1">IF(J955&lt;=('Ejercicio 3 - TIR'!$D$18-'Ejercicio 3 - TIR'!$C$18)/('Ejercicio 3 - TIR'!$E$18-'Ejercicio 3 - TIR'!$C$18),'Ejercicio 3 - TIR'!$C$18+SQRT(('Ejercicio 3 - TIR'!$E$18-'Ejercicio 3 - TIR'!$C$18)*('Ejercicio 3 - TIR'!$D$18-'Ejercicio 3 - TIR'!$C$18)*J955),'Ejercicio 3 - TIR'!$E$18-SQRT(('Ejercicio 3 - TIR'!$E$18-'Ejercicio 3 - TIR'!$C$18)*('Ejercicio 3 - TIR'!$E$18-'Ejercicio 3 - TIR'!$D$18)*(1-J955)))</f>
        <v>43479.0647231682</v>
      </c>
      <c r="L955" s="17">
        <f ca="1" t="shared" si="7092"/>
        <v>0.920836926626864</v>
      </c>
      <c r="M955" s="18">
        <f ca="1">IF(L955&lt;=('Ejercicio 3 - TIR'!$D$18-'Ejercicio 3 - TIR'!$C$18)/('Ejercicio 3 - TIR'!$E$18-'Ejercicio 3 - TIR'!$C$18),'Ejercicio 3 - TIR'!$C$18+SQRT(('Ejercicio 3 - TIR'!$E$18-'Ejercicio 3 - TIR'!$C$18)*('Ejercicio 3 - TIR'!$D$18-'Ejercicio 3 - TIR'!$C$18)*L955),'Ejercicio 3 - TIR'!$E$18-SQRT(('Ejercicio 3 - TIR'!$E$18-'Ejercicio 3 - TIR'!$C$18)*('Ejercicio 3 - TIR'!$E$18-'Ejercicio 3 - TIR'!$D$18)*(1-L955)))</f>
        <v>42563.3567140459</v>
      </c>
      <c r="N955" s="17">
        <f ca="1" t="shared" ref="N955:R955" si="7093">RAND()</f>
        <v>0.715364763928484</v>
      </c>
      <c r="O955" s="18">
        <f ca="1">IF(N955&lt;=('Ejercicio 3 - TIR'!$D$18-'Ejercicio 3 - TIR'!$C$18)/('Ejercicio 3 - TIR'!$E$18-'Ejercicio 3 - TIR'!$C$18),'Ejercicio 3 - TIR'!$C$18+SQRT(('Ejercicio 3 - TIR'!$E$18-'Ejercicio 3 - TIR'!$C$18)*('Ejercicio 3 - TIR'!$D$18-'Ejercicio 3 - TIR'!$C$18)*N955),'Ejercicio 3 - TIR'!$E$18-SQRT(('Ejercicio 3 - TIR'!$E$18-'Ejercicio 3 - TIR'!$C$18)*('Ejercicio 3 - TIR'!$E$18-'Ejercicio 3 - TIR'!$D$18)*(1-N955)))</f>
        <v>40379.6490711891</v>
      </c>
      <c r="P955" s="17">
        <f ca="1" t="shared" si="7093"/>
        <v>0.897086197733988</v>
      </c>
      <c r="Q955" s="19">
        <f ca="1">IF(P955&lt;=('Ejercicio 3 - TIR'!$D$22-'Ejercicio 3 - TIR'!$C$22)/('Ejercicio 3 - TIR'!$E$22-'Ejercicio 3 - TIR'!$C$22),'Ejercicio 3 - TIR'!$C$22+SQRT(('Ejercicio 3 - TIR'!$E$22-'Ejercicio 3 - TIR'!$C$22)*('Ejercicio 3 - TIR'!$D$22-'Ejercicio 3 - TIR'!$C$22)*P955),'Ejercicio 3 - TIR'!$E$22-SQRT(('Ejercicio 3 - TIR'!$E$22-'Ejercicio 3 - TIR'!$C$22)*('Ejercicio 3 - TIR'!$E$22-'Ejercicio 3 - TIR'!$D$22)*(1-P955)))</f>
        <v>0.166389531819999</v>
      </c>
      <c r="R955" s="17">
        <f ca="1" t="shared" si="7093"/>
        <v>0.786413378787941</v>
      </c>
      <c r="S955" s="19">
        <f ca="1">IF(R955&lt;=('Ejercicio 3 - TIR'!$D$23-'Ejercicio 3 - TIR'!$C$23)/('Ejercicio 3 - TIR'!$E$23-'Ejercicio 3 - TIR'!$C$23),'Ejercicio 3 - TIR'!$C$23+SQRT(('Ejercicio 3 - TIR'!$E$23-'Ejercicio 3 - TIR'!$C$23)*('Ejercicio 3 - TIR'!$D$23-'Ejercicio 3 - TIR'!$C$23)*R955),'Ejercicio 3 - TIR'!$E$23-SQRT(('Ejercicio 3 - TIR'!$E$23-'Ejercicio 3 - TIR'!$C$23)*('Ejercicio 3 - TIR'!$E$23-'Ejercicio 3 - TIR'!$D$23)*(1-R955)))</f>
        <v>0.160392452519968</v>
      </c>
      <c r="T955" s="17">
        <f ca="1" t="shared" ref="T955:X955" si="7094">RAND()</f>
        <v>0.304339184238887</v>
      </c>
      <c r="U955" s="19">
        <f ca="1">IF(T955&lt;=('Ejercicio 3 - TIR'!$D$24-'Ejercicio 3 - TIR'!$C$24)/('Ejercicio 3 - TIR'!$E$24-'Ejercicio 3 - TIR'!$C$24),'Ejercicio 3 - TIR'!$C$24+SQRT(('Ejercicio 3 - TIR'!$E$24-'Ejercicio 3 - TIR'!$C$24)*('Ejercicio 3 - TIR'!$D$24-'Ejercicio 3 - TIR'!$C$24)*T955),'Ejercicio 3 - TIR'!$E$24-SQRT(('Ejercicio 3 - TIR'!$E$24-'Ejercicio 3 - TIR'!$C$24)*('Ejercicio 3 - TIR'!$E$24-'Ejercicio 3 - TIR'!$D$24)*(1-T955)))</f>
        <v>0.175280670222557</v>
      </c>
      <c r="V955" s="17">
        <f ca="1" t="shared" si="7094"/>
        <v>0.285155485752743</v>
      </c>
      <c r="W955" s="19">
        <f ca="1">IF(V955&lt;=('Ejercicio 3 - TIR'!$D$25-'Ejercicio 3 - TIR'!$C$25)/('Ejercicio 3 - TIR'!$E$25-'Ejercicio 3 - TIR'!$C$25),'Ejercicio 3 - TIR'!$C$25+SQRT(('Ejercicio 3 - TIR'!$E$25-'Ejercicio 3 - TIR'!$C$25)*('Ejercicio 3 - TIR'!$D$25-'Ejercicio 3 - TIR'!$C$25)*V955),'Ejercicio 3 - TIR'!$E$25-SQRT(('Ejercicio 3 - TIR'!$E$25-'Ejercicio 3 - TIR'!$C$25)*('Ejercicio 3 - TIR'!$E$25-'Ejercicio 3 - TIR'!$D$25)*(1-V955)))</f>
        <v>0.1999804324291</v>
      </c>
      <c r="X955" s="17">
        <f ca="1" t="shared" si="7094"/>
        <v>0.150962781076299</v>
      </c>
      <c r="Y955" s="19">
        <f ca="1">IF(X955&lt;=('Ejercicio 3 - TIR'!$D$26-'Ejercicio 3 - TIR'!$C$26)/('Ejercicio 3 - TIR'!$E$26-'Ejercicio 3 - TIR'!$C$26),'Ejercicio 3 - TIR'!$C$26+SQRT(('Ejercicio 3 - TIR'!$E$26-'Ejercicio 3 - TIR'!$C$26)*('Ejercicio 3 - TIR'!$D$26-'Ejercicio 3 - TIR'!$C$26)*X955),'Ejercicio 3 - TIR'!$E$26-SQRT(('Ejercicio 3 - TIR'!$E$26-'Ejercicio 3 - TIR'!$C$26)*('Ejercicio 3 - TIR'!$E$26-'Ejercicio 3 - TIR'!$D$26)*(1-X955)))</f>
        <v>0.210189093810917</v>
      </c>
      <c r="Z955" s="17">
        <f ca="1" t="shared" si="6668"/>
        <v>1.16638953182</v>
      </c>
      <c r="AA955" s="17">
        <f ca="1" t="shared" si="6669"/>
        <v>1.35346960942223</v>
      </c>
      <c r="AB955" s="17">
        <f ca="1" t="shared" si="6670"/>
        <v>1.59070666968762</v>
      </c>
      <c r="AC955" s="17">
        <f ca="1" t="shared" si="6671"/>
        <v>1.9088168773596</v>
      </c>
      <c r="AD955" s="17">
        <f ca="1" t="shared" si="6672"/>
        <v>2.3100293670628</v>
      </c>
      <c r="AE955" s="16">
        <f ca="1" t="shared" si="6673"/>
        <v>4592.02669341254</v>
      </c>
      <c r="AF955" s="16">
        <f ca="1" t="shared" si="6674"/>
        <v>5328.55311680614</v>
      </c>
      <c r="AG955" s="16">
        <f ca="1" t="shared" si="6675"/>
        <v>6262.54547843641</v>
      </c>
      <c r="AH955" s="16">
        <f ca="1" t="shared" si="6676"/>
        <v>7514.93203132103</v>
      </c>
      <c r="AI955" s="16">
        <f ca="1" t="shared" si="6677"/>
        <v>9094.48878503503</v>
      </c>
      <c r="AJ955" s="18">
        <f ca="1" t="shared" si="6678"/>
        <v>44174.0401177213</v>
      </c>
      <c r="AK955" s="18">
        <f ca="1" t="shared" si="6679"/>
        <v>53701.6581806859</v>
      </c>
      <c r="AL955" s="18">
        <f ca="1" t="shared" si="6680"/>
        <v>69162.4382469231</v>
      </c>
      <c r="AM955" s="18">
        <f ca="1" t="shared" si="6681"/>
        <v>81245.6536528478</v>
      </c>
      <c r="AN955" s="18">
        <f ca="1" t="shared" si="6682"/>
        <v>93278.1751861368</v>
      </c>
      <c r="AO955" s="18">
        <f ca="1">C955/'Ejercicio 3 - TIR'!$D$7</f>
        <v>14791.0558161793</v>
      </c>
      <c r="AP955" s="18">
        <f ca="1" t="shared" si="6683"/>
        <v>29382.984301542</v>
      </c>
      <c r="AQ955" s="18">
        <f ca="1" t="shared" si="6684"/>
        <v>38910.6023645066</v>
      </c>
      <c r="AR955" s="18">
        <f ca="1" t="shared" si="6685"/>
        <v>54371.3824307438</v>
      </c>
      <c r="AS955" s="18">
        <f ca="1" t="shared" si="6686"/>
        <v>66454.5978366685</v>
      </c>
      <c r="AT955" s="18">
        <f ca="1" t="shared" si="6687"/>
        <v>78487.1193699575</v>
      </c>
      <c r="AU955" s="18">
        <f ca="1">AP955*'Ejercicio 3 - TIR'!$D$5</f>
        <v>14691.492150771</v>
      </c>
      <c r="AV955" s="18">
        <f ca="1">AQ955*'Ejercicio 3 - TIR'!$D$5</f>
        <v>19455.3011822533</v>
      </c>
      <c r="AW955" s="18">
        <f ca="1">AR955*'Ejercicio 3 - TIR'!$D$5</f>
        <v>27185.6912153719</v>
      </c>
      <c r="AX955" s="18">
        <f ca="1">AS955*'Ejercicio 3 - TIR'!$D$5</f>
        <v>33227.2989183342</v>
      </c>
      <c r="AY955" s="18">
        <f ca="1">AT955*'Ejercicio 3 - TIR'!$D$5</f>
        <v>39243.5596849788</v>
      </c>
      <c r="AZ955" s="18">
        <f ca="1" t="shared" ref="AZ955:BD955" si="7095">AJ955-AU955-AE955</f>
        <v>24890.5212735378</v>
      </c>
      <c r="BA955" s="18">
        <f ca="1" t="shared" si="7095"/>
        <v>28917.8038816265</v>
      </c>
      <c r="BB955" s="18">
        <f ca="1" t="shared" si="7095"/>
        <v>35714.2015531148</v>
      </c>
      <c r="BC955" s="18">
        <f ca="1" t="shared" si="7095"/>
        <v>40503.4227031925</v>
      </c>
      <c r="BD955" s="18">
        <f ca="1" t="shared" si="7095"/>
        <v>44940.126716123</v>
      </c>
      <c r="BE955" s="18">
        <f ca="1" t="shared" ref="BE955:BI955" si="7096">AZ955/Z955</f>
        <v>21339.8016653145</v>
      </c>
      <c r="BF955" s="18">
        <f ca="1" t="shared" si="7096"/>
        <v>21365.683928412</v>
      </c>
      <c r="BG955" s="18">
        <f ca="1" t="shared" si="7096"/>
        <v>22451.7833700467</v>
      </c>
      <c r="BH955" s="18">
        <f ca="1" t="shared" si="7096"/>
        <v>21219.1243610647</v>
      </c>
      <c r="BI955" s="18">
        <f ca="1" t="shared" si="7096"/>
        <v>19454.3529865442</v>
      </c>
      <c r="BJ955" s="18">
        <f ca="1" t="shared" si="6690"/>
        <v>63752.3070116858</v>
      </c>
      <c r="BK955" s="18">
        <f ca="1" t="shared" si="6691"/>
        <v>34167.7733052392</v>
      </c>
      <c r="BL955" s="18">
        <f ca="1" t="shared" si="6692"/>
        <v>97920.0803169251</v>
      </c>
      <c r="BM955" s="18">
        <f ca="1">BK955*'Ejercicio 3 - TIR'!$D$5</f>
        <v>17083.8866526196</v>
      </c>
      <c r="BN955" s="18">
        <f ca="1" t="shared" si="6693"/>
        <v>80836.1936643055</v>
      </c>
      <c r="BO955" s="18">
        <f ca="1" t="shared" si="6694"/>
        <v>34993.5783574426</v>
      </c>
      <c r="BP955" s="18">
        <f ca="1" t="shared" si="6695"/>
        <v>-101553.32953025</v>
      </c>
      <c r="BQ955" s="18">
        <f ca="1" t="shared" ref="BQ955:BT955" si="7097">BE955</f>
        <v>21339.8016653145</v>
      </c>
      <c r="BR955" s="18">
        <f ca="1" t="shared" si="7097"/>
        <v>21365.683928412</v>
      </c>
      <c r="BS955" s="18">
        <f ca="1" t="shared" si="7097"/>
        <v>22451.7833700467</v>
      </c>
      <c r="BT955" s="18">
        <f ca="1" t="shared" si="7097"/>
        <v>21219.1243610647</v>
      </c>
      <c r="BU955" s="18">
        <f ca="1" t="shared" si="6697"/>
        <v>54447.9313439868</v>
      </c>
      <c r="BV955" s="20">
        <f ca="1" t="shared" si="6698"/>
        <v>10.2239759879687</v>
      </c>
    </row>
    <row r="956" ht="15" customHeight="1" spans="1:74">
      <c r="A956" s="16">
        <v>955</v>
      </c>
      <c r="B956" s="17">
        <f ca="1" t="shared" ref="B956:F956" si="7098">RAND()</f>
        <v>0.56207809749199</v>
      </c>
      <c r="C956" s="18">
        <f ca="1">IF(B956&lt;=('Ejercicio 3 - TIR'!$D$13-'Ejercicio 3 - TIR'!$C$13)/('Ejercicio 3 - TIR'!$E$13-'Ejercicio 3 - TIR'!$C$13),'Ejercicio 3 - TIR'!$C$13+SQRT(('Ejercicio 3 - TIR'!$E$13-'Ejercicio 3 - TIR'!$C$13)*('Ejercicio 3 - TIR'!$D$13-'Ejercicio 3 - TIR'!$C$13)*B956),'Ejercicio 3 - TIR'!$E$13-SQRT(('Ejercicio 3 - TIR'!$E$13-'Ejercicio 3 - TIR'!$C$13)*('Ejercicio 3 - TIR'!$E$13-'Ejercicio 3 - TIR'!$D$13)*(1-B956)))</f>
        <v>77076.0761864463</v>
      </c>
      <c r="D956" s="17">
        <f ca="1" t="shared" si="7098"/>
        <v>0.247100406370317</v>
      </c>
      <c r="E956" s="18">
        <f ca="1">IF(D956&lt;=('Ejercicio 3 - TIR'!$D$14-'Ejercicio 3 - TIR'!$C$14)/('Ejercicio 3 - TIR'!$E$14-'Ejercicio 3 - TIR'!$C$14),'Ejercicio 3 - TIR'!$C$14+SQRT(('Ejercicio 3 - TIR'!$E$14-'Ejercicio 3 - TIR'!$C$14)*('Ejercicio 3 - TIR'!$D$14-'Ejercicio 3 - TIR'!$C$14)*D956),'Ejercicio 3 - TIR'!$E$14-SQRT(('Ejercicio 3 - TIR'!$E$14-'Ejercicio 3 - TIR'!$C$14)*('Ejercicio 3 - TIR'!$E$14-'Ejercicio 3 - TIR'!$D$14)*(1-D956)))</f>
        <v>29304.9425638182</v>
      </c>
      <c r="F956" s="17">
        <f ca="1" t="shared" si="7098"/>
        <v>0.722382402140417</v>
      </c>
      <c r="G956" s="18">
        <f ca="1">IF(F956&lt;=('Ejercicio 3 - TIR'!$D$18-'Ejercicio 3 - TIR'!$C$18)/('Ejercicio 3 - TIR'!$E$18-'Ejercicio 3 - TIR'!$C$18),'Ejercicio 3 - TIR'!$C$18+SQRT(('Ejercicio 3 - TIR'!$E$18-'Ejercicio 3 - TIR'!$C$18)*('Ejercicio 3 - TIR'!$D$18-'Ejercicio 3 - TIR'!$C$18)*F956),'Ejercicio 3 - TIR'!$E$18-SQRT(('Ejercicio 3 - TIR'!$E$18-'Ejercicio 3 - TIR'!$C$18)*('Ejercicio 3 - TIR'!$E$18-'Ejercicio 3 - TIR'!$D$18)*(1-F956)))</f>
        <v>40436.961556214</v>
      </c>
      <c r="H956" s="17">
        <f ca="1" t="shared" ref="H956:L956" si="7099">RAND()</f>
        <v>0.161064570327378</v>
      </c>
      <c r="I956" s="18">
        <f ca="1">IF(H956&lt;=('Ejercicio 3 - TIR'!$D$18-'Ejercicio 3 - TIR'!$C$18)/('Ejercicio 3 - TIR'!$E$18-'Ejercicio 3 - TIR'!$C$18),'Ejercicio 3 - TIR'!$C$18+SQRT(('Ejercicio 3 - TIR'!$E$18-'Ejercicio 3 - TIR'!$C$18)*('Ejercicio 3 - TIR'!$D$18-'Ejercicio 3 - TIR'!$C$18)*H956),'Ejercicio 3 - TIR'!$E$18-SQRT(('Ejercicio 3 - TIR'!$E$18-'Ejercicio 3 - TIR'!$C$18)*('Ejercicio 3 - TIR'!$E$18-'Ejercicio 3 - TIR'!$D$18)*(1-H956)))</f>
        <v>34915.2503038102</v>
      </c>
      <c r="J956" s="17">
        <f ca="1" t="shared" si="7099"/>
        <v>0.816319575158253</v>
      </c>
      <c r="K956" s="18">
        <f ca="1">IF(J956&lt;=('Ejercicio 3 - TIR'!$D$18-'Ejercicio 3 - TIR'!$C$18)/('Ejercicio 3 - TIR'!$E$18-'Ejercicio 3 - TIR'!$C$18),'Ejercicio 3 - TIR'!$C$18+SQRT(('Ejercicio 3 - TIR'!$E$18-'Ejercicio 3 - TIR'!$C$18)*('Ejercicio 3 - TIR'!$D$18-'Ejercicio 3 - TIR'!$C$18)*J956),'Ejercicio 3 - TIR'!$E$18-SQRT(('Ejercicio 3 - TIR'!$E$18-'Ejercicio 3 - TIR'!$C$18)*('Ejercicio 3 - TIR'!$E$18-'Ejercicio 3 - TIR'!$D$18)*(1-J956)))</f>
        <v>41288.3922805432</v>
      </c>
      <c r="L956" s="17">
        <f ca="1" t="shared" si="7099"/>
        <v>0.958929712698894</v>
      </c>
      <c r="M956" s="18">
        <f ca="1">IF(L956&lt;=('Ejercicio 3 - TIR'!$D$18-'Ejercicio 3 - TIR'!$C$18)/('Ejercicio 3 - TIR'!$E$18-'Ejercicio 3 - TIR'!$C$18),'Ejercicio 3 - TIR'!$C$18+SQRT(('Ejercicio 3 - TIR'!$E$18-'Ejercicio 3 - TIR'!$C$18)*('Ejercicio 3 - TIR'!$D$18-'Ejercicio 3 - TIR'!$C$18)*L956),'Ejercicio 3 - TIR'!$E$18-SQRT(('Ejercicio 3 - TIR'!$E$18-'Ejercicio 3 - TIR'!$C$18)*('Ejercicio 3 - TIR'!$E$18-'Ejercicio 3 - TIR'!$D$18)*(1-L956)))</f>
        <v>43244.929759929</v>
      </c>
      <c r="N956" s="17">
        <f ca="1" t="shared" ref="N956:R956" si="7100">RAND()</f>
        <v>0.892384060865772</v>
      </c>
      <c r="O956" s="18">
        <f ca="1">IF(N956&lt;=('Ejercicio 3 - TIR'!$D$18-'Ejercicio 3 - TIR'!$C$18)/('Ejercicio 3 - TIR'!$E$18-'Ejercicio 3 - TIR'!$C$18),'Ejercicio 3 - TIR'!$C$18+SQRT(('Ejercicio 3 - TIR'!$E$18-'Ejercicio 3 - TIR'!$C$18)*('Ejercicio 3 - TIR'!$D$18-'Ejercicio 3 - TIR'!$C$18)*N956),'Ejercicio 3 - TIR'!$E$18-SQRT(('Ejercicio 3 - TIR'!$E$18-'Ejercicio 3 - TIR'!$C$18)*('Ejercicio 3 - TIR'!$E$18-'Ejercicio 3 - TIR'!$D$18)*(1-N956)))</f>
        <v>42159.0150589862</v>
      </c>
      <c r="P956" s="17">
        <f ca="1" t="shared" si="7100"/>
        <v>0.225022494883534</v>
      </c>
      <c r="Q956" s="19">
        <f ca="1">IF(P956&lt;=('Ejercicio 3 - TIR'!$D$22-'Ejercicio 3 - TIR'!$C$22)/('Ejercicio 3 - TIR'!$E$22-'Ejercicio 3 - TIR'!$C$22),'Ejercicio 3 - TIR'!$C$22+SQRT(('Ejercicio 3 - TIR'!$E$22-'Ejercicio 3 - TIR'!$C$22)*('Ejercicio 3 - TIR'!$D$22-'Ejercicio 3 - TIR'!$C$22)*P956),'Ejercicio 3 - TIR'!$E$22-SQRT(('Ejercicio 3 - TIR'!$E$22-'Ejercicio 3 - TIR'!$C$22)*('Ejercicio 3 - TIR'!$E$22-'Ejercicio 3 - TIR'!$D$22)*(1-P956)))</f>
        <v>0.14012561777413</v>
      </c>
      <c r="R956" s="17">
        <f ca="1" t="shared" si="7100"/>
        <v>0.0212323555088338</v>
      </c>
      <c r="S956" s="19">
        <f ca="1">IF(R956&lt;=('Ejercicio 3 - TIR'!$D$23-'Ejercicio 3 - TIR'!$C$23)/('Ejercicio 3 - TIR'!$E$23-'Ejercicio 3 - TIR'!$C$23),'Ejercicio 3 - TIR'!$C$23+SQRT(('Ejercicio 3 - TIR'!$E$23-'Ejercicio 3 - TIR'!$C$23)*('Ejercicio 3 - TIR'!$D$23-'Ejercicio 3 - TIR'!$C$23)*R956),'Ejercicio 3 - TIR'!$E$23-SQRT(('Ejercicio 3 - TIR'!$E$23-'Ejercicio 3 - TIR'!$C$23)*('Ejercicio 3 - TIR'!$E$23-'Ejercicio 3 - TIR'!$D$23)*(1-R956)))</f>
        <v>0.12618209025459</v>
      </c>
      <c r="T956" s="17">
        <f ca="1" t="shared" ref="T956:X956" si="7101">RAND()</f>
        <v>0.8659225420178</v>
      </c>
      <c r="U956" s="19">
        <f ca="1">IF(T956&lt;=('Ejercicio 3 - TIR'!$D$24-'Ejercicio 3 - TIR'!$C$24)/('Ejercicio 3 - TIR'!$E$24-'Ejercicio 3 - TIR'!$C$24),'Ejercicio 3 - TIR'!$C$24+SQRT(('Ejercicio 3 - TIR'!$E$24-'Ejercicio 3 - TIR'!$C$24)*('Ejercicio 3 - TIR'!$D$24-'Ejercicio 3 - TIR'!$C$24)*T956),'Ejercicio 3 - TIR'!$E$24-SQRT(('Ejercicio 3 - TIR'!$E$24-'Ejercicio 3 - TIR'!$C$24)*('Ejercicio 3 - TIR'!$E$24-'Ejercicio 3 - TIR'!$D$24)*(1-T956)))</f>
        <v>0.200624322402812</v>
      </c>
      <c r="V956" s="17">
        <f ca="1" t="shared" si="7101"/>
        <v>0.795590838694874</v>
      </c>
      <c r="W956" s="19">
        <f ca="1">IF(V956&lt;=('Ejercicio 3 - TIR'!$D$25-'Ejercicio 3 - TIR'!$C$25)/('Ejercicio 3 - TIR'!$E$25-'Ejercicio 3 - TIR'!$C$25),'Ejercicio 3 - TIR'!$C$25+SQRT(('Ejercicio 3 - TIR'!$E$25-'Ejercicio 3 - TIR'!$C$25)*('Ejercicio 3 - TIR'!$D$25-'Ejercicio 3 - TIR'!$C$25)*V956),'Ejercicio 3 - TIR'!$E$25-SQRT(('Ejercicio 3 - TIR'!$E$25-'Ejercicio 3 - TIR'!$C$25)*('Ejercicio 3 - TIR'!$E$25-'Ejercicio 3 - TIR'!$D$25)*(1-V956)))</f>
        <v>0.223252438156573</v>
      </c>
      <c r="X956" s="17">
        <f ca="1" t="shared" si="7101"/>
        <v>0.435367723305049</v>
      </c>
      <c r="Y956" s="19">
        <f ca="1">IF(X956&lt;=('Ejercicio 3 - TIR'!$D$26-'Ejercicio 3 - TIR'!$C$26)/('Ejercicio 3 - TIR'!$E$26-'Ejercicio 3 - TIR'!$C$26),'Ejercicio 3 - TIR'!$C$26+SQRT(('Ejercicio 3 - TIR'!$E$26-'Ejercicio 3 - TIR'!$C$26)*('Ejercicio 3 - TIR'!$D$26-'Ejercicio 3 - TIR'!$C$26)*X956),'Ejercicio 3 - TIR'!$E$26-SQRT(('Ejercicio 3 - TIR'!$E$26-'Ejercicio 3 - TIR'!$C$26)*('Ejercicio 3 - TIR'!$E$26-'Ejercicio 3 - TIR'!$D$26)*(1-X956)))</f>
        <v>0.224782119796639</v>
      </c>
      <c r="Z956" s="17">
        <f ca="1" t="shared" si="6668"/>
        <v>1.14012561777413</v>
      </c>
      <c r="AA956" s="17">
        <f ca="1" t="shared" si="6669"/>
        <v>1.28398905137768</v>
      </c>
      <c r="AB956" s="17">
        <f ca="1" t="shared" si="6670"/>
        <v>1.54158848478295</v>
      </c>
      <c r="AC956" s="17">
        <f ca="1" t="shared" si="6671"/>
        <v>1.88575187264484</v>
      </c>
      <c r="AD956" s="17">
        <f ca="1" t="shared" si="6672"/>
        <v>2.30963517598843</v>
      </c>
      <c r="AE956" s="16">
        <f ca="1" t="shared" si="6673"/>
        <v>4106.37318059041</v>
      </c>
      <c r="AF956" s="16">
        <f ca="1" t="shared" si="6674"/>
        <v>4624.5239318827</v>
      </c>
      <c r="AG956" s="16">
        <f ca="1" t="shared" si="6675"/>
        <v>5552.31591215226</v>
      </c>
      <c r="AH956" s="16">
        <f ca="1" t="shared" si="6676"/>
        <v>6791.88397695579</v>
      </c>
      <c r="AI956" s="16">
        <f ca="1" t="shared" si="6677"/>
        <v>8318.57805470874</v>
      </c>
      <c r="AJ956" s="18">
        <f ca="1" t="shared" si="6678"/>
        <v>46103.2157751872</v>
      </c>
      <c r="AK956" s="18">
        <f ca="1" t="shared" si="6679"/>
        <v>44830.7991162034</v>
      </c>
      <c r="AL956" s="18">
        <f ca="1" t="shared" si="6680"/>
        <v>63649.7100948868</v>
      </c>
      <c r="AM956" s="18">
        <f ca="1" t="shared" si="6681"/>
        <v>81549.2072771808</v>
      </c>
      <c r="AN956" s="18">
        <f ca="1" t="shared" si="6682"/>
        <v>97371.9441652606</v>
      </c>
      <c r="AO956" s="18">
        <f ca="1">C956/'Ejercicio 3 - TIR'!$D$7</f>
        <v>15415.2152372893</v>
      </c>
      <c r="AP956" s="18">
        <f ca="1" t="shared" si="6683"/>
        <v>30688.000537898</v>
      </c>
      <c r="AQ956" s="18">
        <f ca="1" t="shared" si="6684"/>
        <v>29415.5838789141</v>
      </c>
      <c r="AR956" s="18">
        <f ca="1" t="shared" si="6685"/>
        <v>48234.4948575975</v>
      </c>
      <c r="AS956" s="18">
        <f ca="1" t="shared" si="6686"/>
        <v>66133.9920398915</v>
      </c>
      <c r="AT956" s="18">
        <f ca="1" t="shared" si="6687"/>
        <v>81956.7289279713</v>
      </c>
      <c r="AU956" s="18">
        <f ca="1">AP956*'Ejercicio 3 - TIR'!$D$5</f>
        <v>15344.000268949</v>
      </c>
      <c r="AV956" s="18">
        <f ca="1">AQ956*'Ejercicio 3 - TIR'!$D$5</f>
        <v>14707.7919394571</v>
      </c>
      <c r="AW956" s="18">
        <f ca="1">AR956*'Ejercicio 3 - TIR'!$D$5</f>
        <v>24117.2474287987</v>
      </c>
      <c r="AX956" s="18">
        <f ca="1">AS956*'Ejercicio 3 - TIR'!$D$5</f>
        <v>33066.9960199457</v>
      </c>
      <c r="AY956" s="18">
        <f ca="1">AT956*'Ejercicio 3 - TIR'!$D$5</f>
        <v>40978.3644639856</v>
      </c>
      <c r="AZ956" s="18">
        <f ca="1" t="shared" ref="AZ956:BD956" si="7102">AJ956-AU956-AE956</f>
        <v>26652.8423256478</v>
      </c>
      <c r="BA956" s="18">
        <f ca="1" t="shared" si="7102"/>
        <v>25498.4832448636</v>
      </c>
      <c r="BB956" s="18">
        <f ca="1" t="shared" si="7102"/>
        <v>33980.1467539358</v>
      </c>
      <c r="BC956" s="18">
        <f ca="1" t="shared" si="7102"/>
        <v>41690.3272802792</v>
      </c>
      <c r="BD956" s="18">
        <f ca="1" t="shared" si="7102"/>
        <v>48075.0016465662</v>
      </c>
      <c r="BE956" s="18">
        <f ca="1" t="shared" ref="BE956:BI956" si="7103">AZ956/Z956</f>
        <v>23377.110302707</v>
      </c>
      <c r="BF956" s="18">
        <f ca="1" t="shared" si="7103"/>
        <v>19858.8011459324</v>
      </c>
      <c r="BG956" s="18">
        <f ca="1" t="shared" si="7103"/>
        <v>22042.2940942764</v>
      </c>
      <c r="BH956" s="18">
        <f ca="1" t="shared" si="7103"/>
        <v>22108.0662228413</v>
      </c>
      <c r="BI956" s="18">
        <f ca="1" t="shared" si="7103"/>
        <v>20814.9763851739</v>
      </c>
      <c r="BJ956" s="18">
        <f ca="1" t="shared" si="6690"/>
        <v>67683.7261757152</v>
      </c>
      <c r="BK956" s="18">
        <f ca="1" t="shared" si="6691"/>
        <v>35603.5233574762</v>
      </c>
      <c r="BL956" s="18">
        <f ca="1" t="shared" si="6692"/>
        <v>103287.249533191</v>
      </c>
      <c r="BM956" s="18">
        <f ca="1">BK956*'Ejercicio 3 - TIR'!$D$5</f>
        <v>17801.7616787381</v>
      </c>
      <c r="BN956" s="18">
        <f ca="1" t="shared" si="6693"/>
        <v>85485.4878544533</v>
      </c>
      <c r="BO956" s="18">
        <f ca="1" t="shared" si="6694"/>
        <v>37012.5501824629</v>
      </c>
      <c r="BP956" s="18">
        <f ca="1" t="shared" si="6695"/>
        <v>-106381.018750265</v>
      </c>
      <c r="BQ956" s="18">
        <f ca="1" t="shared" ref="BQ956:BT956" si="7104">BE956</f>
        <v>23377.110302707</v>
      </c>
      <c r="BR956" s="18">
        <f ca="1" t="shared" si="7104"/>
        <v>19858.8011459324</v>
      </c>
      <c r="BS956" s="18">
        <f ca="1" t="shared" si="7104"/>
        <v>22042.2940942764</v>
      </c>
      <c r="BT956" s="18">
        <f ca="1" t="shared" si="7104"/>
        <v>22108.0662228413</v>
      </c>
      <c r="BU956" s="18">
        <f ca="1" t="shared" si="6697"/>
        <v>57827.5265676368</v>
      </c>
      <c r="BV956" s="20">
        <f ca="1" t="shared" si="6698"/>
        <v>9.63507626790343</v>
      </c>
    </row>
    <row r="957" ht="15" customHeight="1" spans="1:74">
      <c r="A957" s="16">
        <v>956</v>
      </c>
      <c r="B957" s="17">
        <f ca="1" t="shared" ref="B957:F957" si="7105">RAND()</f>
        <v>0.872151930989035</v>
      </c>
      <c r="C957" s="18">
        <f ca="1">IF(B957&lt;=('Ejercicio 3 - TIR'!$D$13-'Ejercicio 3 - TIR'!$C$13)/('Ejercicio 3 - TIR'!$E$13-'Ejercicio 3 - TIR'!$C$13),'Ejercicio 3 - TIR'!$C$13+SQRT(('Ejercicio 3 - TIR'!$E$13-'Ejercicio 3 - TIR'!$C$13)*('Ejercicio 3 - TIR'!$D$13-'Ejercicio 3 - TIR'!$C$13)*B957),'Ejercicio 3 - TIR'!$E$13-SQRT(('Ejercicio 3 - TIR'!$E$13-'Ejercicio 3 - TIR'!$C$13)*('Ejercicio 3 - TIR'!$E$13-'Ejercicio 3 - TIR'!$D$13)*(1-B957)))</f>
        <v>87613.8108034328</v>
      </c>
      <c r="D957" s="17">
        <f ca="1" t="shared" si="7105"/>
        <v>0.994687949330495</v>
      </c>
      <c r="E957" s="18">
        <f ca="1">IF(D957&lt;=('Ejercicio 3 - TIR'!$D$14-'Ejercicio 3 - TIR'!$C$14)/('Ejercicio 3 - TIR'!$E$14-'Ejercicio 3 - TIR'!$C$14),'Ejercicio 3 - TIR'!$C$14+SQRT(('Ejercicio 3 - TIR'!$E$14-'Ejercicio 3 - TIR'!$C$14)*('Ejercicio 3 - TIR'!$D$14-'Ejercicio 3 - TIR'!$C$14)*D957),'Ejercicio 3 - TIR'!$E$14-SQRT(('Ejercicio 3 - TIR'!$E$14-'Ejercicio 3 - TIR'!$C$14)*('Ejercicio 3 - TIR'!$E$14-'Ejercicio 3 - TIR'!$D$14)*(1-D957)))</f>
        <v>39107.359198543</v>
      </c>
      <c r="F957" s="17">
        <f ca="1" t="shared" si="7105"/>
        <v>0.484293913898564</v>
      </c>
      <c r="G957" s="18">
        <f ca="1">IF(F957&lt;=('Ejercicio 3 - TIR'!$D$18-'Ejercicio 3 - TIR'!$C$18)/('Ejercicio 3 - TIR'!$E$18-'Ejercicio 3 - TIR'!$C$18),'Ejercicio 3 - TIR'!$C$18+SQRT(('Ejercicio 3 - TIR'!$E$18-'Ejercicio 3 - TIR'!$C$18)*('Ejercicio 3 - TIR'!$D$18-'Ejercicio 3 - TIR'!$C$18)*F957),'Ejercicio 3 - TIR'!$E$18-SQRT(('Ejercicio 3 - TIR'!$E$18-'Ejercicio 3 - TIR'!$C$18)*('Ejercicio 3 - TIR'!$E$18-'Ejercicio 3 - TIR'!$D$18)*(1-F957)))</f>
        <v>38523.150068184</v>
      </c>
      <c r="H957" s="17">
        <f ca="1" t="shared" ref="H957:L957" si="7106">RAND()</f>
        <v>0.152345309830796</v>
      </c>
      <c r="I957" s="18">
        <f ca="1">IF(H957&lt;=('Ejercicio 3 - TIR'!$D$18-'Ejercicio 3 - TIR'!$C$18)/('Ejercicio 3 - TIR'!$E$18-'Ejercicio 3 - TIR'!$C$18),'Ejercicio 3 - TIR'!$C$18+SQRT(('Ejercicio 3 - TIR'!$E$18-'Ejercicio 3 - TIR'!$C$18)*('Ejercicio 3 - TIR'!$D$18-'Ejercicio 3 - TIR'!$C$18)*H957),'Ejercicio 3 - TIR'!$E$18-SQRT(('Ejercicio 3 - TIR'!$E$18-'Ejercicio 3 - TIR'!$C$18)*('Ejercicio 3 - TIR'!$E$18-'Ejercicio 3 - TIR'!$D$18)*(1-H957)))</f>
        <v>34780.3552665696</v>
      </c>
      <c r="J957" s="17">
        <f ca="1" t="shared" si="7106"/>
        <v>0.975752887654961</v>
      </c>
      <c r="K957" s="18">
        <f ca="1">IF(J957&lt;=('Ejercicio 3 - TIR'!$D$18-'Ejercicio 3 - TIR'!$C$18)/('Ejercicio 3 - TIR'!$E$18-'Ejercicio 3 - TIR'!$C$18),'Ejercicio 3 - TIR'!$C$18+SQRT(('Ejercicio 3 - TIR'!$E$18-'Ejercicio 3 - TIR'!$C$18)*('Ejercicio 3 - TIR'!$D$18-'Ejercicio 3 - TIR'!$C$18)*J957),'Ejercicio 3 - TIR'!$E$18-SQRT(('Ejercicio 3 - TIR'!$E$18-'Ejercicio 3 - TIR'!$C$18)*('Ejercicio 3 - TIR'!$E$18-'Ejercicio 3 - TIR'!$D$18)*(1-J957)))</f>
        <v>43651.4699017531</v>
      </c>
      <c r="L957" s="17">
        <f ca="1" t="shared" si="7106"/>
        <v>0.154314101110851</v>
      </c>
      <c r="M957" s="18">
        <f ca="1">IF(L957&lt;=('Ejercicio 3 - TIR'!$D$18-'Ejercicio 3 - TIR'!$C$18)/('Ejercicio 3 - TIR'!$E$18-'Ejercicio 3 - TIR'!$C$18),'Ejercicio 3 - TIR'!$C$18+SQRT(('Ejercicio 3 - TIR'!$E$18-'Ejercicio 3 - TIR'!$C$18)*('Ejercicio 3 - TIR'!$D$18-'Ejercicio 3 - TIR'!$C$18)*L957),'Ejercicio 3 - TIR'!$E$18-SQRT(('Ejercicio 3 - TIR'!$E$18-'Ejercicio 3 - TIR'!$C$18)*('Ejercicio 3 - TIR'!$E$18-'Ejercicio 3 - TIR'!$D$18)*(1-L957)))</f>
        <v>34811.1448914606</v>
      </c>
      <c r="N957" s="17">
        <f ca="1" t="shared" ref="N957:R957" si="7107">RAND()</f>
        <v>0.795681073985994</v>
      </c>
      <c r="O957" s="18">
        <f ca="1">IF(N957&lt;=('Ejercicio 3 - TIR'!$D$18-'Ejercicio 3 - TIR'!$C$18)/('Ejercicio 3 - TIR'!$E$18-'Ejercicio 3 - TIR'!$C$18),'Ejercicio 3 - TIR'!$C$18+SQRT(('Ejercicio 3 - TIR'!$E$18-'Ejercicio 3 - TIR'!$C$18)*('Ejercicio 3 - TIR'!$D$18-'Ejercicio 3 - TIR'!$C$18)*N957),'Ejercicio 3 - TIR'!$E$18-SQRT(('Ejercicio 3 - TIR'!$E$18-'Ejercicio 3 - TIR'!$C$18)*('Ejercicio 3 - TIR'!$E$18-'Ejercicio 3 - TIR'!$D$18)*(1-N957)))</f>
        <v>41085.4221873808</v>
      </c>
      <c r="P957" s="17">
        <f ca="1" t="shared" si="7107"/>
        <v>0.776544346891766</v>
      </c>
      <c r="Q957" s="19">
        <f ca="1">IF(P957&lt;=('Ejercicio 3 - TIR'!$D$22-'Ejercicio 3 - TIR'!$C$22)/('Ejercicio 3 - TIR'!$E$22-'Ejercicio 3 - TIR'!$C$22),'Ejercicio 3 - TIR'!$C$22+SQRT(('Ejercicio 3 - TIR'!$E$22-'Ejercicio 3 - TIR'!$C$22)*('Ejercicio 3 - TIR'!$D$22-'Ejercicio 3 - TIR'!$C$22)*P957),'Ejercicio 3 - TIR'!$E$22-SQRT(('Ejercicio 3 - TIR'!$E$22-'Ejercicio 3 - TIR'!$C$22)*('Ejercicio 3 - TIR'!$E$22-'Ejercicio 3 - TIR'!$D$22)*(1-P957)))</f>
        <v>0.159944572415557</v>
      </c>
      <c r="R957" s="17">
        <f ca="1" t="shared" si="7107"/>
        <v>0.30416241995156</v>
      </c>
      <c r="S957" s="19">
        <f ca="1">IF(R957&lt;=('Ejercicio 3 - TIR'!$D$23-'Ejercicio 3 - TIR'!$C$23)/('Ejercicio 3 - TIR'!$E$23-'Ejercicio 3 - TIR'!$C$23),'Ejercicio 3 - TIR'!$C$23+SQRT(('Ejercicio 3 - TIR'!$E$23-'Ejercicio 3 - TIR'!$C$23)*('Ejercicio 3 - TIR'!$D$23-'Ejercicio 3 - TIR'!$C$23)*R957),'Ejercicio 3 - TIR'!$E$23-SQRT(('Ejercicio 3 - TIR'!$E$23-'Ejercicio 3 - TIR'!$C$23)*('Ejercicio 3 - TIR'!$E$23-'Ejercicio 3 - TIR'!$D$23)*(1-R957)))</f>
        <v>0.143398554568879</v>
      </c>
      <c r="T957" s="17">
        <f ca="1" t="shared" ref="T957:X957" si="7108">RAND()</f>
        <v>0.268834918901742</v>
      </c>
      <c r="U957" s="19">
        <f ca="1">IF(T957&lt;=('Ejercicio 3 - TIR'!$D$24-'Ejercicio 3 - TIR'!$C$24)/('Ejercicio 3 - TIR'!$E$24-'Ejercicio 3 - TIR'!$C$24),'Ejercicio 3 - TIR'!$C$24+SQRT(('Ejercicio 3 - TIR'!$E$24-'Ejercicio 3 - TIR'!$C$24)*('Ejercicio 3 - TIR'!$D$24-'Ejercicio 3 - TIR'!$C$24)*T957),'Ejercicio 3 - TIR'!$E$24-SQRT(('Ejercicio 3 - TIR'!$E$24-'Ejercicio 3 - TIR'!$C$24)*('Ejercicio 3 - TIR'!$E$24-'Ejercicio 3 - TIR'!$D$24)*(1-T957)))</f>
        <v>0.173760331009766</v>
      </c>
      <c r="V957" s="17">
        <f ca="1" t="shared" si="7108"/>
        <v>0.143299480871189</v>
      </c>
      <c r="W957" s="19">
        <f ca="1">IF(V957&lt;=('Ejercicio 3 - TIR'!$D$25-'Ejercicio 3 - TIR'!$C$25)/('Ejercicio 3 - TIR'!$E$25-'Ejercicio 3 - TIR'!$C$25),'Ejercicio 3 - TIR'!$C$25+SQRT(('Ejercicio 3 - TIR'!$E$25-'Ejercicio 3 - TIR'!$C$25)*('Ejercicio 3 - TIR'!$D$25-'Ejercicio 3 - TIR'!$C$25)*V957),'Ejercicio 3 - TIR'!$E$25-SQRT(('Ejercicio 3 - TIR'!$E$25-'Ejercicio 3 - TIR'!$C$25)*('Ejercicio 3 - TIR'!$E$25-'Ejercicio 3 - TIR'!$D$25)*(1-V957)))</f>
        <v>0.194164013316136</v>
      </c>
      <c r="X957" s="17">
        <f ca="1" t="shared" si="7108"/>
        <v>0.92507902300464</v>
      </c>
      <c r="Y957" s="19">
        <f ca="1">IF(X957&lt;=('Ejercicio 3 - TIR'!$D$26-'Ejercicio 3 - TIR'!$C$26)/('Ejercicio 3 - TIR'!$E$26-'Ejercicio 3 - TIR'!$C$26),'Ejercicio 3 - TIR'!$C$26+SQRT(('Ejercicio 3 - TIR'!$E$26-'Ejercicio 3 - TIR'!$C$26)*('Ejercicio 3 - TIR'!$D$26-'Ejercicio 3 - TIR'!$C$26)*X957),'Ejercicio 3 - TIR'!$E$26-SQRT(('Ejercicio 3 - TIR'!$E$26-'Ejercicio 3 - TIR'!$C$26)*('Ejercicio 3 - TIR'!$E$26-'Ejercicio 3 - TIR'!$D$26)*(1-X957)))</f>
        <v>0.25988599304527</v>
      </c>
      <c r="Z957" s="17">
        <f ca="1" t="shared" si="6668"/>
        <v>1.15994457241556</v>
      </c>
      <c r="AA957" s="17">
        <f ca="1" t="shared" si="6669"/>
        <v>1.32627894747996</v>
      </c>
      <c r="AB957" s="17">
        <f ca="1" t="shared" si="6670"/>
        <v>1.55673361640537</v>
      </c>
      <c r="AC957" s="17">
        <f ca="1" t="shared" si="6671"/>
        <v>1.85899526303078</v>
      </c>
      <c r="AD957" s="17">
        <f ca="1" t="shared" si="6672"/>
        <v>2.34212209302998</v>
      </c>
      <c r="AE957" s="16">
        <f ca="1" t="shared" si="6673"/>
        <v>6255.00984531257</v>
      </c>
      <c r="AF957" s="16">
        <f ca="1" t="shared" si="6674"/>
        <v>7151.9692159445</v>
      </c>
      <c r="AG957" s="16">
        <f ca="1" t="shared" si="6675"/>
        <v>8394.69775427868</v>
      </c>
      <c r="AH957" s="16">
        <f ca="1" t="shared" si="6676"/>
        <v>10024.6459608254</v>
      </c>
      <c r="AI957" s="16">
        <f ca="1" t="shared" si="6677"/>
        <v>12629.9110312817</v>
      </c>
      <c r="AJ957" s="18">
        <f ca="1" t="shared" si="6678"/>
        <v>44684.71883394</v>
      </c>
      <c r="AK957" s="18">
        <f ca="1" t="shared" si="6679"/>
        <v>46128.4529759251</v>
      </c>
      <c r="AL957" s="18">
        <f ca="1" t="shared" si="6680"/>
        <v>67953.7106015661</v>
      </c>
      <c r="AM957" s="18">
        <f ca="1" t="shared" si="6681"/>
        <v>64713.7534539033</v>
      </c>
      <c r="AN957" s="18">
        <f ca="1" t="shared" si="6682"/>
        <v>96227.0750065287</v>
      </c>
      <c r="AO957" s="18">
        <f ca="1">C957/'Ejercicio 3 - TIR'!$D$7</f>
        <v>17522.7621606866</v>
      </c>
      <c r="AP957" s="18">
        <f ca="1" t="shared" si="6683"/>
        <v>27161.9566732535</v>
      </c>
      <c r="AQ957" s="18">
        <f ca="1" t="shared" si="6684"/>
        <v>28605.6908152386</v>
      </c>
      <c r="AR957" s="18">
        <f ca="1" t="shared" si="6685"/>
        <v>50430.9484408795</v>
      </c>
      <c r="AS957" s="18">
        <f ca="1" t="shared" si="6686"/>
        <v>47190.9912932167</v>
      </c>
      <c r="AT957" s="18">
        <f ca="1" t="shared" si="6687"/>
        <v>78704.3128458422</v>
      </c>
      <c r="AU957" s="18">
        <f ca="1">AP957*'Ejercicio 3 - TIR'!$D$5</f>
        <v>13580.9783366267</v>
      </c>
      <c r="AV957" s="18">
        <f ca="1">AQ957*'Ejercicio 3 - TIR'!$D$5</f>
        <v>14302.8454076193</v>
      </c>
      <c r="AW957" s="18">
        <f ca="1">AR957*'Ejercicio 3 - TIR'!$D$5</f>
        <v>25215.4742204398</v>
      </c>
      <c r="AX957" s="18">
        <f ca="1">AS957*'Ejercicio 3 - TIR'!$D$5</f>
        <v>23595.4956466083</v>
      </c>
      <c r="AY957" s="18">
        <f ca="1">AT957*'Ejercicio 3 - TIR'!$D$5</f>
        <v>39352.1564229211</v>
      </c>
      <c r="AZ957" s="18">
        <f ca="1" t="shared" ref="AZ957:BD957" si="7109">AJ957-AU957-AE957</f>
        <v>24848.7306520007</v>
      </c>
      <c r="BA957" s="18">
        <f ca="1" t="shared" si="7109"/>
        <v>24673.6383523613</v>
      </c>
      <c r="BB957" s="18">
        <f ca="1" t="shared" si="7109"/>
        <v>34343.5386268476</v>
      </c>
      <c r="BC957" s="18">
        <f ca="1" t="shared" si="7109"/>
        <v>31093.6118464695</v>
      </c>
      <c r="BD957" s="18">
        <f ca="1" t="shared" si="7109"/>
        <v>44245.0075523259</v>
      </c>
      <c r="BE957" s="18">
        <f ca="1" t="shared" ref="BE957:BI957" si="7110">AZ957/Z957</f>
        <v>21422.3431385638</v>
      </c>
      <c r="BF957" s="18">
        <f ca="1" t="shared" si="7110"/>
        <v>18603.6567942537</v>
      </c>
      <c r="BG957" s="18">
        <f ca="1" t="shared" si="7110"/>
        <v>22061.2815609069</v>
      </c>
      <c r="BH957" s="18">
        <f ca="1" t="shared" si="7110"/>
        <v>16726.0307031534</v>
      </c>
      <c r="BI957" s="18">
        <f ca="1" t="shared" si="7110"/>
        <v>18890.9910734357</v>
      </c>
      <c r="BJ957" s="18">
        <f ca="1" t="shared" si="6690"/>
        <v>91594.2099789668</v>
      </c>
      <c r="BK957" s="18">
        <f ca="1" t="shared" si="6691"/>
        <v>41040.4483874537</v>
      </c>
      <c r="BL957" s="18">
        <f ca="1" t="shared" si="6692"/>
        <v>132634.658366421</v>
      </c>
      <c r="BM957" s="18">
        <f ca="1">BK957*'Ejercicio 3 - TIR'!$D$5</f>
        <v>20520.2241937269</v>
      </c>
      <c r="BN957" s="18">
        <f ca="1" t="shared" si="6693"/>
        <v>112114.434172694</v>
      </c>
      <c r="BO957" s="18">
        <f ca="1" t="shared" si="6694"/>
        <v>47868.7402788863</v>
      </c>
      <c r="BP957" s="18">
        <f ca="1" t="shared" si="6695"/>
        <v>-126721.170001976</v>
      </c>
      <c r="BQ957" s="18">
        <f ca="1" t="shared" ref="BQ957:BT957" si="7111">BE957</f>
        <v>21422.3431385638</v>
      </c>
      <c r="BR957" s="18">
        <f ca="1" t="shared" si="7111"/>
        <v>18603.6567942537</v>
      </c>
      <c r="BS957" s="18">
        <f ca="1" t="shared" si="7111"/>
        <v>22061.2815609069</v>
      </c>
      <c r="BT957" s="18">
        <f ca="1" t="shared" si="7111"/>
        <v>16726.0307031534</v>
      </c>
      <c r="BU957" s="18">
        <f ca="1" t="shared" si="6697"/>
        <v>66759.731352322</v>
      </c>
      <c r="BV957" s="20">
        <f ca="1" t="shared" si="6698"/>
        <v>3.96707378530305</v>
      </c>
    </row>
    <row r="958" ht="15" customHeight="1" spans="1:74">
      <c r="A958" s="16">
        <v>957</v>
      </c>
      <c r="B958" s="17">
        <f ca="1" t="shared" ref="B958:F958" si="7112">RAND()</f>
        <v>0.391302778740482</v>
      </c>
      <c r="C958" s="18">
        <f ca="1">IF(B958&lt;=('Ejercicio 3 - TIR'!$D$13-'Ejercicio 3 - TIR'!$C$13)/('Ejercicio 3 - TIR'!$E$13-'Ejercicio 3 - TIR'!$C$13),'Ejercicio 3 - TIR'!$C$13+SQRT(('Ejercicio 3 - TIR'!$E$13-'Ejercicio 3 - TIR'!$C$13)*('Ejercicio 3 - TIR'!$D$13-'Ejercicio 3 - TIR'!$C$13)*B958),'Ejercicio 3 - TIR'!$E$13-SQRT(('Ejercicio 3 - TIR'!$E$13-'Ejercicio 3 - TIR'!$C$13)*('Ejercicio 3 - TIR'!$E$13-'Ejercicio 3 - TIR'!$D$13)*(1-B958)))</f>
        <v>72973.4081780291</v>
      </c>
      <c r="D958" s="17">
        <f ca="1" t="shared" si="7112"/>
        <v>0.300652764144852</v>
      </c>
      <c r="E958" s="18">
        <f ca="1">IF(D958&lt;=('Ejercicio 3 - TIR'!$D$14-'Ejercicio 3 - TIR'!$C$14)/('Ejercicio 3 - TIR'!$E$14-'Ejercicio 3 - TIR'!$C$14),'Ejercicio 3 - TIR'!$C$14+SQRT(('Ejercicio 3 - TIR'!$E$14-'Ejercicio 3 - TIR'!$C$14)*('Ejercicio 3 - TIR'!$D$14-'Ejercicio 3 - TIR'!$C$14)*D958),'Ejercicio 3 - TIR'!$E$14-SQRT(('Ejercicio 3 - TIR'!$E$14-'Ejercicio 3 - TIR'!$C$14)*('Ejercicio 3 - TIR'!$E$14-'Ejercicio 3 - TIR'!$D$14)*(1-D958)))</f>
        <v>29748.574239797</v>
      </c>
      <c r="F958" s="17">
        <f ca="1" t="shared" si="7112"/>
        <v>0.732870899279259</v>
      </c>
      <c r="G958" s="18">
        <f ca="1">IF(F958&lt;=('Ejercicio 3 - TIR'!$D$18-'Ejercicio 3 - TIR'!$C$18)/('Ejercicio 3 - TIR'!$E$18-'Ejercicio 3 - TIR'!$C$18),'Ejercicio 3 - TIR'!$C$18+SQRT(('Ejercicio 3 - TIR'!$E$18-'Ejercicio 3 - TIR'!$C$18)*('Ejercicio 3 - TIR'!$D$18-'Ejercicio 3 - TIR'!$C$18)*F958),'Ejercicio 3 - TIR'!$E$18-SQRT(('Ejercicio 3 - TIR'!$E$18-'Ejercicio 3 - TIR'!$C$18)*('Ejercicio 3 - TIR'!$E$18-'Ejercicio 3 - TIR'!$D$18)*(1-F958)))</f>
        <v>40523.9880971946</v>
      </c>
      <c r="H958" s="17">
        <f ca="1" t="shared" ref="H958:L958" si="7113">RAND()</f>
        <v>0.339158169941166</v>
      </c>
      <c r="I958" s="18">
        <f ca="1">IF(H958&lt;=('Ejercicio 3 - TIR'!$D$18-'Ejercicio 3 - TIR'!$C$18)/('Ejercicio 3 - TIR'!$E$18-'Ejercicio 3 - TIR'!$C$18),'Ejercicio 3 - TIR'!$C$18+SQRT(('Ejercicio 3 - TIR'!$E$18-'Ejercicio 3 - TIR'!$C$18)*('Ejercicio 3 - TIR'!$D$18-'Ejercicio 3 - TIR'!$C$18)*H958),'Ejercicio 3 - TIR'!$E$18-SQRT(('Ejercicio 3 - TIR'!$E$18-'Ejercicio 3 - TIR'!$C$18)*('Ejercicio 3 - TIR'!$E$18-'Ejercicio 3 - TIR'!$D$18)*(1-H958)))</f>
        <v>37132.5819652616</v>
      </c>
      <c r="J958" s="17">
        <f ca="1" t="shared" si="7113"/>
        <v>0.781799978086429</v>
      </c>
      <c r="K958" s="18">
        <f ca="1">IF(J958&lt;=('Ejercicio 3 - TIR'!$D$18-'Ejercicio 3 - TIR'!$C$18)/('Ejercicio 3 - TIR'!$E$18-'Ejercicio 3 - TIR'!$C$18),'Ejercicio 3 - TIR'!$C$18+SQRT(('Ejercicio 3 - TIR'!$E$18-'Ejercicio 3 - TIR'!$C$18)*('Ejercicio 3 - TIR'!$D$18-'Ejercicio 3 - TIR'!$C$18)*J958),'Ejercicio 3 - TIR'!$E$18-SQRT(('Ejercicio 3 - TIR'!$E$18-'Ejercicio 3 - TIR'!$C$18)*('Ejercicio 3 - TIR'!$E$18-'Ejercicio 3 - TIR'!$D$18)*(1-J958)))</f>
        <v>40954.6320756305</v>
      </c>
      <c r="L958" s="17">
        <f ca="1" t="shared" si="7113"/>
        <v>0.141180306242769</v>
      </c>
      <c r="M958" s="18">
        <f ca="1">IF(L958&lt;=('Ejercicio 3 - TIR'!$D$18-'Ejercicio 3 - TIR'!$C$18)/('Ejercicio 3 - TIR'!$E$18-'Ejercicio 3 - TIR'!$C$18),'Ejercicio 3 - TIR'!$C$18+SQRT(('Ejercicio 3 - TIR'!$E$18-'Ejercicio 3 - TIR'!$C$18)*('Ejercicio 3 - TIR'!$D$18-'Ejercicio 3 - TIR'!$C$18)*L958),'Ejercicio 3 - TIR'!$E$18-SQRT(('Ejercicio 3 - TIR'!$E$18-'Ejercicio 3 - TIR'!$C$18)*('Ejercicio 3 - TIR'!$E$18-'Ejercicio 3 - TIR'!$D$18)*(1-L958)))</f>
        <v>34601.8524461803</v>
      </c>
      <c r="N958" s="17">
        <f ca="1" t="shared" ref="N958:R958" si="7114">RAND()</f>
        <v>0.931824105381508</v>
      </c>
      <c r="O958" s="18">
        <f ca="1">IF(N958&lt;=('Ejercicio 3 - TIR'!$D$18-'Ejercicio 3 - TIR'!$C$18)/('Ejercicio 3 - TIR'!$E$18-'Ejercicio 3 - TIR'!$C$18),'Ejercicio 3 - TIR'!$C$18+SQRT(('Ejercicio 3 - TIR'!$E$18-'Ejercicio 3 - TIR'!$C$18)*('Ejercicio 3 - TIR'!$D$18-'Ejercicio 3 - TIR'!$C$18)*N958),'Ejercicio 3 - TIR'!$E$18-SQRT(('Ejercicio 3 - TIR'!$E$18-'Ejercicio 3 - TIR'!$C$18)*('Ejercicio 3 - TIR'!$E$18-'Ejercicio 3 - TIR'!$D$18)*(1-N958)))</f>
        <v>42738.7631489853</v>
      </c>
      <c r="P958" s="17">
        <f ca="1" t="shared" si="7114"/>
        <v>0.874057319792187</v>
      </c>
      <c r="Q958" s="19">
        <f ca="1">IF(P958&lt;=('Ejercicio 3 - TIR'!$D$22-'Ejercicio 3 - TIR'!$C$22)/('Ejercicio 3 - TIR'!$E$22-'Ejercicio 3 - TIR'!$C$22),'Ejercicio 3 - TIR'!$C$22+SQRT(('Ejercicio 3 - TIR'!$E$22-'Ejercicio 3 - TIR'!$C$22)*('Ejercicio 3 - TIR'!$D$22-'Ejercicio 3 - TIR'!$C$22)*P958),'Ejercicio 3 - TIR'!$E$22-SQRT(('Ejercicio 3 - TIR'!$E$22-'Ejercicio 3 - TIR'!$C$22)*('Ejercicio 3 - TIR'!$E$22-'Ejercicio 3 - TIR'!$D$22)*(1-P958)))</f>
        <v>0.164943545424833</v>
      </c>
      <c r="R958" s="17">
        <f ca="1" t="shared" si="7114"/>
        <v>0.91984528415031</v>
      </c>
      <c r="S958" s="19">
        <f ca="1">IF(R958&lt;=('Ejercicio 3 - TIR'!$D$23-'Ejercicio 3 - TIR'!$C$23)/('Ejercicio 3 - TIR'!$E$23-'Ejercicio 3 - TIR'!$C$23),'Ejercicio 3 - TIR'!$C$23+SQRT(('Ejercicio 3 - TIR'!$E$23-'Ejercicio 3 - TIR'!$C$23)*('Ejercicio 3 - TIR'!$D$23-'Ejercicio 3 - TIR'!$C$23)*R958),'Ejercicio 3 - TIR'!$E$23-SQRT(('Ejercicio 3 - TIR'!$E$23-'Ejercicio 3 - TIR'!$C$23)*('Ejercicio 3 - TIR'!$E$23-'Ejercicio 3 - TIR'!$D$23)*(1-R958)))</f>
        <v>0.167988401916088</v>
      </c>
      <c r="T958" s="17">
        <f ca="1" t="shared" ref="T958:X958" si="7115">RAND()</f>
        <v>0.493842219591707</v>
      </c>
      <c r="U958" s="19">
        <f ca="1">IF(T958&lt;=('Ejercicio 3 - TIR'!$D$24-'Ejercicio 3 - TIR'!$C$24)/('Ejercicio 3 - TIR'!$E$24-'Ejercicio 3 - TIR'!$C$24),'Ejercicio 3 - TIR'!$C$24+SQRT(('Ejercicio 3 - TIR'!$E$24-'Ejercicio 3 - TIR'!$C$24)*('Ejercicio 3 - TIR'!$D$24-'Ejercicio 3 - TIR'!$C$24)*T958),'Ejercicio 3 - TIR'!$E$24-SQRT(('Ejercicio 3 - TIR'!$E$24-'Ejercicio 3 - TIR'!$C$24)*('Ejercicio 3 - TIR'!$E$24-'Ejercicio 3 - TIR'!$D$24)*(1-T958)))</f>
        <v>0.182353728137527</v>
      </c>
      <c r="V958" s="17">
        <f ca="1" t="shared" si="7115"/>
        <v>0.975751599593341</v>
      </c>
      <c r="W958" s="19">
        <f ca="1">IF(V958&lt;=('Ejercicio 3 - TIR'!$D$25-'Ejercicio 3 - TIR'!$C$25)/('Ejercicio 3 - TIR'!$E$25-'Ejercicio 3 - TIR'!$C$25),'Ejercicio 3 - TIR'!$C$25+SQRT(('Ejercicio 3 - TIR'!$E$25-'Ejercicio 3 - TIR'!$C$25)*('Ejercicio 3 - TIR'!$D$25-'Ejercicio 3 - TIR'!$C$25)*V958),'Ejercicio 3 - TIR'!$E$25-SQRT(('Ejercicio 3 - TIR'!$E$25-'Ejercicio 3 - TIR'!$C$25)*('Ejercicio 3 - TIR'!$E$25-'Ejercicio 3 - TIR'!$D$25)*(1-V958)))</f>
        <v>0.240787540967619</v>
      </c>
      <c r="X958" s="17">
        <f ca="1" t="shared" si="7115"/>
        <v>0.383510158201271</v>
      </c>
      <c r="Y958" s="19">
        <f ca="1">IF(X958&lt;=('Ejercicio 3 - TIR'!$D$26-'Ejercicio 3 - TIR'!$C$26)/('Ejercicio 3 - TIR'!$E$26-'Ejercicio 3 - TIR'!$C$26),'Ejercicio 3 - TIR'!$C$26+SQRT(('Ejercicio 3 - TIR'!$E$26-'Ejercicio 3 - TIR'!$C$26)*('Ejercicio 3 - TIR'!$D$26-'Ejercicio 3 - TIR'!$C$26)*X958),'Ejercicio 3 - TIR'!$E$26-SQRT(('Ejercicio 3 - TIR'!$E$26-'Ejercicio 3 - TIR'!$C$26)*('Ejercicio 3 - TIR'!$E$26-'Ejercicio 3 - TIR'!$D$26)*(1-X958)))</f>
        <v>0.222302121826595</v>
      </c>
      <c r="Z958" s="17">
        <f ca="1" t="shared" si="6668"/>
        <v>1.16494354542483</v>
      </c>
      <c r="AA958" s="17">
        <f ca="1" t="shared" si="6669"/>
        <v>1.36064054994321</v>
      </c>
      <c r="AB958" s="17">
        <f ca="1" t="shared" si="6670"/>
        <v>1.60875842688045</v>
      </c>
      <c r="AC958" s="17">
        <f ca="1" t="shared" si="6671"/>
        <v>1.99612741249993</v>
      </c>
      <c r="AD958" s="17">
        <f ca="1" t="shared" si="6672"/>
        <v>2.43987077173489</v>
      </c>
      <c r="AE958" s="16">
        <f ca="1" t="shared" si="6673"/>
        <v>4906.83530644598</v>
      </c>
      <c r="AF958" s="16">
        <f ca="1" t="shared" si="6674"/>
        <v>5731.12672804128</v>
      </c>
      <c r="AG958" s="16">
        <f ca="1" t="shared" si="6675"/>
        <v>6776.21905332823</v>
      </c>
      <c r="AH958" s="16">
        <f ca="1" t="shared" si="6676"/>
        <v>8407.84817623706</v>
      </c>
      <c r="AI958" s="16">
        <f ca="1" t="shared" si="6677"/>
        <v>10276.9306658104</v>
      </c>
      <c r="AJ958" s="18">
        <f ca="1" t="shared" si="6678"/>
        <v>47208.1583686996</v>
      </c>
      <c r="AK958" s="18">
        <f ca="1" t="shared" si="6679"/>
        <v>50524.0967460249</v>
      </c>
      <c r="AL958" s="18">
        <f ca="1" t="shared" si="6680"/>
        <v>65886.109471459</v>
      </c>
      <c r="AM958" s="18">
        <f ca="1" t="shared" si="6681"/>
        <v>69069.7061910982</v>
      </c>
      <c r="AN958" s="18">
        <f ca="1" t="shared" si="6682"/>
        <v>104277.05902731</v>
      </c>
      <c r="AO958" s="18">
        <f ca="1">C958/'Ejercicio 3 - TIR'!$D$7</f>
        <v>14594.6816356058</v>
      </c>
      <c r="AP958" s="18">
        <f ca="1" t="shared" si="6683"/>
        <v>32613.4767330938</v>
      </c>
      <c r="AQ958" s="18">
        <f ca="1" t="shared" si="6684"/>
        <v>35929.4151104191</v>
      </c>
      <c r="AR958" s="18">
        <f ca="1" t="shared" si="6685"/>
        <v>51291.4278358531</v>
      </c>
      <c r="AS958" s="18">
        <f ca="1" t="shared" si="6686"/>
        <v>54475.0245554924</v>
      </c>
      <c r="AT958" s="18">
        <f ca="1" t="shared" si="6687"/>
        <v>89682.3773917038</v>
      </c>
      <c r="AU958" s="18">
        <f ca="1">AP958*'Ejercicio 3 - TIR'!$D$5</f>
        <v>16306.7383665469</v>
      </c>
      <c r="AV958" s="18">
        <f ca="1">AQ958*'Ejercicio 3 - TIR'!$D$5</f>
        <v>17964.7075552095</v>
      </c>
      <c r="AW958" s="18">
        <f ca="1">AR958*'Ejercicio 3 - TIR'!$D$5</f>
        <v>25645.7139179266</v>
      </c>
      <c r="AX958" s="18">
        <f ca="1">AS958*'Ejercicio 3 - TIR'!$D$5</f>
        <v>27237.5122777462</v>
      </c>
      <c r="AY958" s="18">
        <f ca="1">AT958*'Ejercicio 3 - TIR'!$D$5</f>
        <v>44841.1886958519</v>
      </c>
      <c r="AZ958" s="18">
        <f ca="1" t="shared" ref="AZ958:BD958" si="7116">AJ958-AU958-AE958</f>
        <v>25994.5846957067</v>
      </c>
      <c r="BA958" s="18">
        <f ca="1" t="shared" si="7116"/>
        <v>26828.2624627741</v>
      </c>
      <c r="BB958" s="18">
        <f ca="1" t="shared" si="7116"/>
        <v>33464.1765002042</v>
      </c>
      <c r="BC958" s="18">
        <f ca="1" t="shared" si="7116"/>
        <v>33424.345737115</v>
      </c>
      <c r="BD958" s="18">
        <f ca="1" t="shared" si="7116"/>
        <v>49158.9396656473</v>
      </c>
      <c r="BE958" s="18">
        <f ca="1" t="shared" ref="BE958:BI958" si="7117">AZ958/Z958</f>
        <v>22314.0295491547</v>
      </c>
      <c r="BF958" s="18">
        <f ca="1" t="shared" si="7117"/>
        <v>19717.376836883</v>
      </c>
      <c r="BG958" s="18">
        <f ca="1" t="shared" si="7117"/>
        <v>20801.243953758</v>
      </c>
      <c r="BH958" s="18">
        <f ca="1" t="shared" si="7117"/>
        <v>16744.5953238299</v>
      </c>
      <c r="BI958" s="18">
        <f ca="1" t="shared" si="7117"/>
        <v>20148.1735160475</v>
      </c>
      <c r="BJ958" s="18">
        <f ca="1" t="shared" si="6690"/>
        <v>72582.6767884664</v>
      </c>
      <c r="BK958" s="18">
        <f ca="1" t="shared" si="6691"/>
        <v>35609.1371454907</v>
      </c>
      <c r="BL958" s="18">
        <f ca="1" t="shared" si="6692"/>
        <v>108191.813933957</v>
      </c>
      <c r="BM958" s="18">
        <f ca="1">BK958*'Ejercicio 3 - TIR'!$D$5</f>
        <v>17804.5685727453</v>
      </c>
      <c r="BN958" s="18">
        <f ca="1" t="shared" si="6693"/>
        <v>90387.2453612117</v>
      </c>
      <c r="BO958" s="18">
        <f ca="1" t="shared" si="6694"/>
        <v>37045.9150575999</v>
      </c>
      <c r="BP958" s="18">
        <f ca="1" t="shared" si="6695"/>
        <v>-102721.982417826</v>
      </c>
      <c r="BQ958" s="18">
        <f ca="1" t="shared" ref="BQ958:BT958" si="7118">BE958</f>
        <v>22314.0295491547</v>
      </c>
      <c r="BR958" s="18">
        <f ca="1" t="shared" si="7118"/>
        <v>19717.376836883</v>
      </c>
      <c r="BS958" s="18">
        <f ca="1" t="shared" si="7118"/>
        <v>20801.243953758</v>
      </c>
      <c r="BT958" s="18">
        <f ca="1" t="shared" si="7118"/>
        <v>16744.5953238299</v>
      </c>
      <c r="BU958" s="18">
        <f ca="1" t="shared" si="6697"/>
        <v>57194.0885736474</v>
      </c>
      <c r="BV958" s="20">
        <f ca="1" t="shared" si="6698"/>
        <v>8.81935889802523</v>
      </c>
    </row>
    <row r="959" ht="15" customHeight="1" spans="1:74">
      <c r="A959" s="16">
        <v>958</v>
      </c>
      <c r="B959" s="17">
        <f ca="1" t="shared" ref="B959:F959" si="7119">RAND()</f>
        <v>0.597205311374517</v>
      </c>
      <c r="C959" s="18">
        <f ca="1">IF(B959&lt;=('Ejercicio 3 - TIR'!$D$13-'Ejercicio 3 - TIR'!$C$13)/('Ejercicio 3 - TIR'!$E$13-'Ejercicio 3 - TIR'!$C$13),'Ejercicio 3 - TIR'!$C$13+SQRT(('Ejercicio 3 - TIR'!$E$13-'Ejercicio 3 - TIR'!$C$13)*('Ejercicio 3 - TIR'!$D$13-'Ejercicio 3 - TIR'!$C$13)*B959),'Ejercicio 3 - TIR'!$E$13-SQRT(('Ejercicio 3 - TIR'!$E$13-'Ejercicio 3 - TIR'!$C$13)*('Ejercicio 3 - TIR'!$E$13-'Ejercicio 3 - TIR'!$D$13)*(1-B959)))</f>
        <v>78014.6952181558</v>
      </c>
      <c r="D959" s="17">
        <f ca="1" t="shared" si="7119"/>
        <v>0.415422990373994</v>
      </c>
      <c r="E959" s="18">
        <f ca="1">IF(D959&lt;=('Ejercicio 3 - TIR'!$D$14-'Ejercicio 3 - TIR'!$C$14)/('Ejercicio 3 - TIR'!$E$14-'Ejercicio 3 - TIR'!$C$14),'Ejercicio 3 - TIR'!$C$14+SQRT(('Ejercicio 3 - TIR'!$E$14-'Ejercicio 3 - TIR'!$C$14)*('Ejercicio 3 - TIR'!$D$14-'Ejercicio 3 - TIR'!$C$14)*D959),'Ejercicio 3 - TIR'!$E$14-SQRT(('Ejercicio 3 - TIR'!$E$14-'Ejercicio 3 - TIR'!$C$14)*('Ejercicio 3 - TIR'!$E$14-'Ejercicio 3 - TIR'!$D$14)*(1-D959)))</f>
        <v>30635.8902481923</v>
      </c>
      <c r="F959" s="17">
        <f ca="1" t="shared" si="7119"/>
        <v>0.957020365556253</v>
      </c>
      <c r="G959" s="18">
        <f ca="1">IF(F959&lt;=('Ejercicio 3 - TIR'!$D$18-'Ejercicio 3 - TIR'!$C$18)/('Ejercicio 3 - TIR'!$E$18-'Ejercicio 3 - TIR'!$C$18),'Ejercicio 3 - TIR'!$C$18+SQRT(('Ejercicio 3 - TIR'!$E$18-'Ejercicio 3 - TIR'!$C$18)*('Ejercicio 3 - TIR'!$D$18-'Ejercicio 3 - TIR'!$C$18)*F959),'Ejercicio 3 - TIR'!$E$18-SQRT(('Ejercicio 3 - TIR'!$E$18-'Ejercicio 3 - TIR'!$C$18)*('Ejercicio 3 - TIR'!$E$18-'Ejercicio 3 - TIR'!$D$18)*(1-F959)))</f>
        <v>43204.5968187393</v>
      </c>
      <c r="H959" s="17">
        <f ca="1" t="shared" ref="H959:L959" si="7120">RAND()</f>
        <v>0.742130658008969</v>
      </c>
      <c r="I959" s="18">
        <f ca="1">IF(H959&lt;=('Ejercicio 3 - TIR'!$D$18-'Ejercicio 3 - TIR'!$C$18)/('Ejercicio 3 - TIR'!$E$18-'Ejercicio 3 - TIR'!$C$18),'Ejercicio 3 - TIR'!$C$18+SQRT(('Ejercicio 3 - TIR'!$E$18-'Ejercicio 3 - TIR'!$C$18)*('Ejercicio 3 - TIR'!$D$18-'Ejercicio 3 - TIR'!$C$18)*H959),'Ejercicio 3 - TIR'!$E$18-SQRT(('Ejercicio 3 - TIR'!$E$18-'Ejercicio 3 - TIR'!$C$18)*('Ejercicio 3 - TIR'!$E$18-'Ejercicio 3 - TIR'!$D$18)*(1-H959)))</f>
        <v>40602.2505017535</v>
      </c>
      <c r="J959" s="17">
        <f ca="1" t="shared" si="7120"/>
        <v>0.00545241904648641</v>
      </c>
      <c r="K959" s="18">
        <f ca="1">IF(J959&lt;=('Ejercicio 3 - TIR'!$D$18-'Ejercicio 3 - TIR'!$C$18)/('Ejercicio 3 - TIR'!$E$18-'Ejercicio 3 - TIR'!$C$18),'Ejercicio 3 - TIR'!$C$18+SQRT(('Ejercicio 3 - TIR'!$E$18-'Ejercicio 3 - TIR'!$C$18)*('Ejercicio 3 - TIR'!$D$18-'Ejercicio 3 - TIR'!$C$18)*J959),'Ejercicio 3 - TIR'!$E$18-SQRT(('Ejercicio 3 - TIR'!$E$18-'Ejercicio 3 - TIR'!$C$18)*('Ejercicio 3 - TIR'!$E$18-'Ejercicio 3 - TIR'!$D$18)*(1-J959)))</f>
        <v>30904.3577041044</v>
      </c>
      <c r="L959" s="17">
        <f ca="1" t="shared" si="7120"/>
        <v>0.802927316296331</v>
      </c>
      <c r="M959" s="18">
        <f ca="1">IF(L959&lt;=('Ejercicio 3 - TIR'!$D$18-'Ejercicio 3 - TIR'!$C$18)/('Ejercicio 3 - TIR'!$E$18-'Ejercicio 3 - TIR'!$C$18),'Ejercicio 3 - TIR'!$C$18+SQRT(('Ejercicio 3 - TIR'!$E$18-'Ejercicio 3 - TIR'!$C$18)*('Ejercicio 3 - TIR'!$D$18-'Ejercicio 3 - TIR'!$C$18)*L959),'Ejercicio 3 - TIR'!$E$18-SQRT(('Ejercicio 3 - TIR'!$E$18-'Ejercicio 3 - TIR'!$C$18)*('Ejercicio 3 - TIR'!$E$18-'Ejercicio 3 - TIR'!$D$18)*(1-L959)))</f>
        <v>41155.4647513938</v>
      </c>
      <c r="N959" s="17">
        <f ca="1" t="shared" ref="N959:R959" si="7121">RAND()</f>
        <v>0.168154644764958</v>
      </c>
      <c r="O959" s="18">
        <f ca="1">IF(N959&lt;=('Ejercicio 3 - TIR'!$D$18-'Ejercicio 3 - TIR'!$C$18)/('Ejercicio 3 - TIR'!$E$18-'Ejercicio 3 - TIR'!$C$18),'Ejercicio 3 - TIR'!$C$18+SQRT(('Ejercicio 3 - TIR'!$E$18-'Ejercicio 3 - TIR'!$C$18)*('Ejercicio 3 - TIR'!$D$18-'Ejercicio 3 - TIR'!$C$18)*N959),'Ejercicio 3 - TIR'!$E$18-SQRT(('Ejercicio 3 - TIR'!$E$18-'Ejercicio 3 - TIR'!$C$18)*('Ejercicio 3 - TIR'!$E$18-'Ejercicio 3 - TIR'!$D$18)*(1-N959)))</f>
        <v>35022.2700758465</v>
      </c>
      <c r="P959" s="17">
        <f ca="1" t="shared" si="7121"/>
        <v>0.87838144334917</v>
      </c>
      <c r="Q959" s="19">
        <f ca="1">IF(P959&lt;=('Ejercicio 3 - TIR'!$D$22-'Ejercicio 3 - TIR'!$C$22)/('Ejercicio 3 - TIR'!$E$22-'Ejercicio 3 - TIR'!$C$22),'Ejercicio 3 - TIR'!$C$22+SQRT(('Ejercicio 3 - TIR'!$E$22-'Ejercicio 3 - TIR'!$C$22)*('Ejercicio 3 - TIR'!$D$22-'Ejercicio 3 - TIR'!$C$22)*P959),'Ejercicio 3 - TIR'!$E$22-SQRT(('Ejercicio 3 - TIR'!$E$22-'Ejercicio 3 - TIR'!$C$22)*('Ejercicio 3 - TIR'!$E$22-'Ejercicio 3 - TIR'!$D$22)*(1-P959)))</f>
        <v>0.165204277578587</v>
      </c>
      <c r="R959" s="17">
        <f ca="1" t="shared" si="7121"/>
        <v>0.672876009904864</v>
      </c>
      <c r="S959" s="19">
        <f ca="1">IF(R959&lt;=('Ejercicio 3 - TIR'!$D$23-'Ejercicio 3 - TIR'!$C$23)/('Ejercicio 3 - TIR'!$E$23-'Ejercicio 3 - TIR'!$C$23),'Ejercicio 3 - TIR'!$C$23+SQRT(('Ejercicio 3 - TIR'!$E$23-'Ejercicio 3 - TIR'!$C$23)*('Ejercicio 3 - TIR'!$D$23-'Ejercicio 3 - TIR'!$C$23)*R959),'Ejercicio 3 - TIR'!$E$23-SQRT(('Ejercicio 3 - TIR'!$E$23-'Ejercicio 3 - TIR'!$C$23)*('Ejercicio 3 - TIR'!$E$23-'Ejercicio 3 - TIR'!$D$23)*(1-R959)))</f>
        <v>0.155734320900266</v>
      </c>
      <c r="T959" s="17">
        <f ca="1" t="shared" ref="T959:X959" si="7122">RAND()</f>
        <v>0.483287757777118</v>
      </c>
      <c r="U959" s="19">
        <f ca="1">IF(T959&lt;=('Ejercicio 3 - TIR'!$D$24-'Ejercicio 3 - TIR'!$C$24)/('Ejercicio 3 - TIR'!$E$24-'Ejercicio 3 - TIR'!$C$24),'Ejercicio 3 - TIR'!$C$24+SQRT(('Ejercicio 3 - TIR'!$E$24-'Ejercicio 3 - TIR'!$C$24)*('Ejercicio 3 - TIR'!$D$24-'Ejercicio 3 - TIR'!$C$24)*T959),'Ejercicio 3 - TIR'!$E$24-SQRT(('Ejercicio 3 - TIR'!$E$24-'Ejercicio 3 - TIR'!$C$24)*('Ejercicio 3 - TIR'!$E$24-'Ejercicio 3 - TIR'!$D$24)*(1-T959)))</f>
        <v>0.181963250950902</v>
      </c>
      <c r="V959" s="17">
        <f ca="1" t="shared" si="7122"/>
        <v>0.0618936414175262</v>
      </c>
      <c r="W959" s="19">
        <f ca="1">IF(V959&lt;=('Ejercicio 3 - TIR'!$D$25-'Ejercicio 3 - TIR'!$C$25)/('Ejercicio 3 - TIR'!$E$25-'Ejercicio 3 - TIR'!$C$25),'Ejercicio 3 - TIR'!$C$25+SQRT(('Ejercicio 3 - TIR'!$E$25-'Ejercicio 3 - TIR'!$C$25)*('Ejercicio 3 - TIR'!$D$25-'Ejercicio 3 - TIR'!$C$25)*V959),'Ejercicio 3 - TIR'!$E$25-SQRT(('Ejercicio 3 - TIR'!$E$25-'Ejercicio 3 - TIR'!$C$25)*('Ejercicio 3 - TIR'!$E$25-'Ejercicio 3 - TIR'!$D$25)*(1-V959)))</f>
        <v>0.189308657152594</v>
      </c>
      <c r="X959" s="17">
        <f ca="1" t="shared" si="7122"/>
        <v>0.953149844875137</v>
      </c>
      <c r="Y959" s="19">
        <f ca="1">IF(X959&lt;=('Ejercicio 3 - TIR'!$D$26-'Ejercicio 3 - TIR'!$C$26)/('Ejercicio 3 - TIR'!$E$26-'Ejercicio 3 - TIR'!$C$26),'Ejercicio 3 - TIR'!$C$26+SQRT(('Ejercicio 3 - TIR'!$E$26-'Ejercicio 3 - TIR'!$C$26)*('Ejercicio 3 - TIR'!$D$26-'Ejercicio 3 - TIR'!$C$26)*X959),'Ejercicio 3 - TIR'!$E$26-SQRT(('Ejercicio 3 - TIR'!$E$26-'Ejercicio 3 - TIR'!$C$26)*('Ejercicio 3 - TIR'!$E$26-'Ejercicio 3 - TIR'!$D$26)*(1-X959)))</f>
        <v>0.264094314297263</v>
      </c>
      <c r="Z959" s="17">
        <f ca="1" t="shared" si="6668"/>
        <v>1.16520427757859</v>
      </c>
      <c r="AA959" s="17">
        <f ca="1" t="shared" si="6669"/>
        <v>1.34666657445737</v>
      </c>
      <c r="AB959" s="17">
        <f ca="1" t="shared" si="6670"/>
        <v>1.59171040229255</v>
      </c>
      <c r="AC959" s="17">
        <f ca="1" t="shared" si="6671"/>
        <v>1.89303496112637</v>
      </c>
      <c r="AD959" s="17">
        <f ca="1" t="shared" si="6672"/>
        <v>2.39297473112579</v>
      </c>
      <c r="AE959" s="16">
        <f ca="1" t="shared" si="6673"/>
        <v>5061.18011642949</v>
      </c>
      <c r="AF959" s="16">
        <f ca="1" t="shared" si="6674"/>
        <v>5849.37956481557</v>
      </c>
      <c r="AG959" s="16">
        <f ca="1" t="shared" si="6675"/>
        <v>6913.75168647518</v>
      </c>
      <c r="AH959" s="16">
        <f ca="1" t="shared" si="6676"/>
        <v>8222.58473412828</v>
      </c>
      <c r="AI959" s="16">
        <f ca="1" t="shared" si="6677"/>
        <v>10394.122611239</v>
      </c>
      <c r="AJ959" s="18">
        <f ca="1" t="shared" si="6678"/>
        <v>50342.1810242533</v>
      </c>
      <c r="AK959" s="18">
        <f ca="1" t="shared" si="6679"/>
        <v>54677.6935984566</v>
      </c>
      <c r="AL959" s="18">
        <f ca="1" t="shared" si="6680"/>
        <v>49190.787633793</v>
      </c>
      <c r="AM959" s="18">
        <f ca="1" t="shared" si="6681"/>
        <v>77908.7336157926</v>
      </c>
      <c r="AN959" s="18">
        <f ca="1" t="shared" si="6682"/>
        <v>83807.4073181635</v>
      </c>
      <c r="AO959" s="18">
        <f ca="1">C959/'Ejercicio 3 - TIR'!$D$7</f>
        <v>15602.9390436312</v>
      </c>
      <c r="AP959" s="18">
        <f ca="1" t="shared" si="6683"/>
        <v>34739.2419806221</v>
      </c>
      <c r="AQ959" s="18">
        <f ca="1" t="shared" si="6684"/>
        <v>39074.7545548254</v>
      </c>
      <c r="AR959" s="18">
        <f ca="1" t="shared" si="6685"/>
        <v>33587.8485901618</v>
      </c>
      <c r="AS959" s="18">
        <f ca="1" t="shared" si="6686"/>
        <v>62305.7945721614</v>
      </c>
      <c r="AT959" s="18">
        <f ca="1" t="shared" si="6687"/>
        <v>68204.4682745324</v>
      </c>
      <c r="AU959" s="18">
        <f ca="1">AP959*'Ejercicio 3 - TIR'!$D$5</f>
        <v>17369.6209903111</v>
      </c>
      <c r="AV959" s="18">
        <f ca="1">AQ959*'Ejercicio 3 - TIR'!$D$5</f>
        <v>19537.3772774127</v>
      </c>
      <c r="AW959" s="18">
        <f ca="1">AR959*'Ejercicio 3 - TIR'!$D$5</f>
        <v>16793.9242950809</v>
      </c>
      <c r="AX959" s="18">
        <f ca="1">AS959*'Ejercicio 3 - TIR'!$D$5</f>
        <v>31152.8972860807</v>
      </c>
      <c r="AY959" s="18">
        <f ca="1">AT959*'Ejercicio 3 - TIR'!$D$5</f>
        <v>34102.2341372662</v>
      </c>
      <c r="AZ959" s="18">
        <f ca="1" t="shared" ref="AZ959:BD959" si="7123">AJ959-AU959-AE959</f>
        <v>27911.3799175127</v>
      </c>
      <c r="BA959" s="18">
        <f ca="1" t="shared" si="7123"/>
        <v>29290.9367562283</v>
      </c>
      <c r="BB959" s="18">
        <f ca="1" t="shared" si="7123"/>
        <v>25483.1116522369</v>
      </c>
      <c r="BC959" s="18">
        <f ca="1" t="shared" si="7123"/>
        <v>38533.2515955836</v>
      </c>
      <c r="BD959" s="18">
        <f ca="1" t="shared" si="7123"/>
        <v>39311.0505696583</v>
      </c>
      <c r="BE959" s="18">
        <f ca="1" t="shared" ref="BE959:BI959" si="7124">AZ959/Z959</f>
        <v>23954.0657845124</v>
      </c>
      <c r="BF959" s="18">
        <f ca="1" t="shared" si="7124"/>
        <v>21750.6971003797</v>
      </c>
      <c r="BG959" s="18">
        <f ca="1" t="shared" si="7124"/>
        <v>16009.8920102133</v>
      </c>
      <c r="BH959" s="18">
        <f ca="1" t="shared" si="7124"/>
        <v>20355.277312288</v>
      </c>
      <c r="BI959" s="18">
        <f ca="1" t="shared" si="7124"/>
        <v>16427.69146633</v>
      </c>
      <c r="BJ959" s="18">
        <f ca="1" t="shared" si="6690"/>
        <v>73310.9112294669</v>
      </c>
      <c r="BK959" s="18">
        <f ca="1" t="shared" si="6691"/>
        <v>37337.4388627053</v>
      </c>
      <c r="BL959" s="18">
        <f ca="1" t="shared" si="6692"/>
        <v>110648.350092172</v>
      </c>
      <c r="BM959" s="18">
        <f ca="1">BK959*'Ejercicio 3 - TIR'!$D$5</f>
        <v>18668.7194313527</v>
      </c>
      <c r="BN959" s="18">
        <f ca="1" t="shared" si="6693"/>
        <v>91979.6306608196</v>
      </c>
      <c r="BO959" s="18">
        <f ca="1" t="shared" si="6694"/>
        <v>38437.3597700078</v>
      </c>
      <c r="BP959" s="18">
        <f ca="1" t="shared" si="6695"/>
        <v>-108650.585466348</v>
      </c>
      <c r="BQ959" s="18">
        <f ca="1" t="shared" ref="BQ959:BT959" si="7125">BE959</f>
        <v>23954.0657845124</v>
      </c>
      <c r="BR959" s="18">
        <f ca="1" t="shared" si="7125"/>
        <v>21750.6971003797</v>
      </c>
      <c r="BS959" s="18">
        <f ca="1" t="shared" si="7125"/>
        <v>16009.8920102133</v>
      </c>
      <c r="BT959" s="18">
        <f ca="1" t="shared" si="7125"/>
        <v>20355.277312288</v>
      </c>
      <c r="BU959" s="18">
        <f ca="1" t="shared" si="6697"/>
        <v>54865.0512363378</v>
      </c>
      <c r="BV959" s="20">
        <f ca="1" t="shared" si="6698"/>
        <v>7.13522195031222</v>
      </c>
    </row>
    <row r="960" ht="15" customHeight="1" spans="1:74">
      <c r="A960" s="16">
        <v>959</v>
      </c>
      <c r="B960" s="17">
        <f ca="1" t="shared" ref="B960:F960" si="7126">RAND()</f>
        <v>0.157842952956659</v>
      </c>
      <c r="C960" s="18">
        <f ca="1">IF(B960&lt;=('Ejercicio 3 - TIR'!$D$13-'Ejercicio 3 - TIR'!$C$13)/('Ejercicio 3 - TIR'!$E$13-'Ejercicio 3 - TIR'!$C$13),'Ejercicio 3 - TIR'!$C$13+SQRT(('Ejercicio 3 - TIR'!$E$13-'Ejercicio 3 - TIR'!$C$13)*('Ejercicio 3 - TIR'!$D$13-'Ejercicio 3 - TIR'!$C$13)*B960),'Ejercicio 3 - TIR'!$E$13-SQRT(('Ejercicio 3 - TIR'!$E$13-'Ejercicio 3 - TIR'!$C$13)*('Ejercicio 3 - TIR'!$E$13-'Ejercicio 3 - TIR'!$D$13)*(1-B960)))</f>
        <v>67945.8908363168</v>
      </c>
      <c r="D960" s="17">
        <f ca="1" t="shared" si="7126"/>
        <v>0.499779811047492</v>
      </c>
      <c r="E960" s="18">
        <f ca="1">IF(D960&lt;=('Ejercicio 3 - TIR'!$D$14-'Ejercicio 3 - TIR'!$C$14)/('Ejercicio 3 - TIR'!$E$14-'Ejercicio 3 - TIR'!$C$14),'Ejercicio 3 - TIR'!$C$14+SQRT(('Ejercicio 3 - TIR'!$E$14-'Ejercicio 3 - TIR'!$C$14)*('Ejercicio 3 - TIR'!$D$14-'Ejercicio 3 - TIR'!$C$14)*D960),'Ejercicio 3 - TIR'!$E$14-SQRT(('Ejercicio 3 - TIR'!$E$14-'Ejercicio 3 - TIR'!$C$14)*('Ejercicio 3 - TIR'!$E$14-'Ejercicio 3 - TIR'!$D$14)*(1-D960)))</f>
        <v>31337.8392797827</v>
      </c>
      <c r="F960" s="17">
        <f ca="1" t="shared" si="7126"/>
        <v>0.514991884548034</v>
      </c>
      <c r="G960" s="18">
        <f ca="1">IF(F960&lt;=('Ejercicio 3 - TIR'!$D$18-'Ejercicio 3 - TIR'!$C$18)/('Ejercicio 3 - TIR'!$E$18-'Ejercicio 3 - TIR'!$C$18),'Ejercicio 3 - TIR'!$C$18+SQRT(('Ejercicio 3 - TIR'!$E$18-'Ejercicio 3 - TIR'!$C$18)*('Ejercicio 3 - TIR'!$D$18-'Ejercicio 3 - TIR'!$C$18)*F960),'Ejercicio 3 - TIR'!$E$18-SQRT(('Ejercicio 3 - TIR'!$E$18-'Ejercicio 3 - TIR'!$C$18)*('Ejercicio 3 - TIR'!$E$18-'Ejercicio 3 - TIR'!$D$18)*(1-F960)))</f>
        <v>38789.1286645608</v>
      </c>
      <c r="H960" s="17">
        <f ca="1" t="shared" ref="H960:L960" si="7127">RAND()</f>
        <v>0.235410280033783</v>
      </c>
      <c r="I960" s="18">
        <f ca="1">IF(H960&lt;=('Ejercicio 3 - TIR'!$D$18-'Ejercicio 3 - TIR'!$C$18)/('Ejercicio 3 - TIR'!$E$18-'Ejercicio 3 - TIR'!$C$18),'Ejercicio 3 - TIR'!$C$18+SQRT(('Ejercicio 3 - TIR'!$E$18-'Ejercicio 3 - TIR'!$C$18)*('Ejercicio 3 - TIR'!$D$18-'Ejercicio 3 - TIR'!$C$18)*H960),'Ejercicio 3 - TIR'!$E$18-SQRT(('Ejercicio 3 - TIR'!$E$18-'Ejercicio 3 - TIR'!$C$18)*('Ejercicio 3 - TIR'!$E$18-'Ejercicio 3 - TIR'!$D$18)*(1-H960)))</f>
        <v>35942.3515551562</v>
      </c>
      <c r="J960" s="17">
        <f ca="1" t="shared" si="7127"/>
        <v>0.880342263469203</v>
      </c>
      <c r="K960" s="18">
        <f ca="1">IF(J960&lt;=('Ejercicio 3 - TIR'!$D$18-'Ejercicio 3 - TIR'!$C$18)/('Ejercicio 3 - TIR'!$E$18-'Ejercicio 3 - TIR'!$C$18),'Ejercicio 3 - TIR'!$C$18+SQRT(('Ejercicio 3 - TIR'!$E$18-'Ejercicio 3 - TIR'!$C$18)*('Ejercicio 3 - TIR'!$D$18-'Ejercicio 3 - TIR'!$C$18)*J960),'Ejercicio 3 - TIR'!$E$18-SQRT(('Ejercicio 3 - TIR'!$E$18-'Ejercicio 3 - TIR'!$C$18)*('Ejercicio 3 - TIR'!$E$18-'Ejercicio 3 - TIR'!$D$18)*(1-J960)))</f>
        <v>42004.2813483557</v>
      </c>
      <c r="L960" s="17">
        <f ca="1" t="shared" si="7127"/>
        <v>0.940046862805703</v>
      </c>
      <c r="M960" s="18">
        <f ca="1">IF(L960&lt;=('Ejercicio 3 - TIR'!$D$18-'Ejercicio 3 - TIR'!$C$18)/('Ejercicio 3 - TIR'!$E$18-'Ejercicio 3 - TIR'!$C$18),'Ejercicio 3 - TIR'!$C$18+SQRT(('Ejercicio 3 - TIR'!$E$18-'Ejercicio 3 - TIR'!$C$18)*('Ejercicio 3 - TIR'!$D$18-'Ejercicio 3 - TIR'!$C$18)*L960),'Ejercicio 3 - TIR'!$E$18-SQRT(('Ejercicio 3 - TIR'!$E$18-'Ejercicio 3 - TIR'!$C$18)*('Ejercicio 3 - TIR'!$E$18-'Ejercicio 3 - TIR'!$D$18)*(1-L960)))</f>
        <v>42879.5082434557</v>
      </c>
      <c r="N960" s="17">
        <f ca="1" t="shared" ref="N960:R960" si="7128">RAND()</f>
        <v>0.891117331771841</v>
      </c>
      <c r="O960" s="18">
        <f ca="1">IF(N960&lt;=('Ejercicio 3 - TIR'!$D$18-'Ejercicio 3 - TIR'!$C$18)/('Ejercicio 3 - TIR'!$E$18-'Ejercicio 3 - TIR'!$C$18),'Ejercicio 3 - TIR'!$C$18+SQRT(('Ejercicio 3 - TIR'!$E$18-'Ejercicio 3 - TIR'!$C$18)*('Ejercicio 3 - TIR'!$D$18-'Ejercicio 3 - TIR'!$C$18)*N960),'Ejercicio 3 - TIR'!$E$18-SQRT(('Ejercicio 3 - TIR'!$E$18-'Ejercicio 3 - TIR'!$C$18)*('Ejercicio 3 - TIR'!$E$18-'Ejercicio 3 - TIR'!$D$18)*(1-N960)))</f>
        <v>42142.3435970866</v>
      </c>
      <c r="P960" s="17">
        <f ca="1" t="shared" si="7128"/>
        <v>0.410621947245021</v>
      </c>
      <c r="Q960" s="19">
        <f ca="1">IF(P960&lt;=('Ejercicio 3 - TIR'!$D$22-'Ejercicio 3 - TIR'!$C$22)/('Ejercicio 3 - TIR'!$E$22-'Ejercicio 3 - TIR'!$C$22),'Ejercicio 3 - TIR'!$C$22+SQRT(('Ejercicio 3 - TIR'!$E$22-'Ejercicio 3 - TIR'!$C$22)*('Ejercicio 3 - TIR'!$D$22-'Ejercicio 3 - TIR'!$C$22)*P960),'Ejercicio 3 - TIR'!$E$22-SQRT(('Ejercicio 3 - TIR'!$E$22-'Ejercicio 3 - TIR'!$C$22)*('Ejercicio 3 - TIR'!$E$22-'Ejercicio 3 - TIR'!$D$22)*(1-P960)))</f>
        <v>0.14718675238128</v>
      </c>
      <c r="R960" s="17">
        <f ca="1" t="shared" si="7128"/>
        <v>0.875748314886998</v>
      </c>
      <c r="S960" s="19">
        <f ca="1">IF(R960&lt;=('Ejercicio 3 - TIR'!$D$23-'Ejercicio 3 - TIR'!$C$23)/('Ejercicio 3 - TIR'!$E$23-'Ejercicio 3 - TIR'!$C$23),'Ejercicio 3 - TIR'!$C$23+SQRT(('Ejercicio 3 - TIR'!$E$23-'Ejercicio 3 - TIR'!$C$23)*('Ejercicio 3 - TIR'!$D$23-'Ejercicio 3 - TIR'!$C$23)*R960),'Ejercicio 3 - TIR'!$E$23-SQRT(('Ejercicio 3 - TIR'!$E$23-'Ejercicio 3 - TIR'!$C$23)*('Ejercicio 3 - TIR'!$E$23-'Ejercicio 3 - TIR'!$D$23)*(1-R960)))</f>
        <v>0.165044966292134</v>
      </c>
      <c r="T960" s="17">
        <f ca="1" t="shared" ref="T960:X960" si="7129">RAND()</f>
        <v>0.0254852737095614</v>
      </c>
      <c r="U960" s="19">
        <f ca="1">IF(T960&lt;=('Ejercicio 3 - TIR'!$D$24-'Ejercicio 3 - TIR'!$C$24)/('Ejercicio 3 - TIR'!$E$24-'Ejercicio 3 - TIR'!$C$24),'Ejercicio 3 - TIR'!$C$24+SQRT(('Ejercicio 3 - TIR'!$E$24-'Ejercicio 3 - TIR'!$C$24)*('Ejercicio 3 - TIR'!$D$24-'Ejercicio 3 - TIR'!$C$24)*T960),'Ejercicio 3 - TIR'!$E$24-SQRT(('Ejercicio 3 - TIR'!$E$24-'Ejercicio 3 - TIR'!$C$24)*('Ejercicio 3 - TIR'!$E$24-'Ejercicio 3 - TIR'!$D$24)*(1-T960)))</f>
        <v>0.157315673228766</v>
      </c>
      <c r="V960" s="17">
        <f ca="1" t="shared" si="7129"/>
        <v>0.0557173049666713</v>
      </c>
      <c r="W960" s="19">
        <f ca="1">IF(V960&lt;=('Ejercicio 3 - TIR'!$D$25-'Ejercicio 3 - TIR'!$C$25)/('Ejercicio 3 - TIR'!$E$25-'Ejercicio 3 - TIR'!$C$25),'Ejercicio 3 - TIR'!$C$25+SQRT(('Ejercicio 3 - TIR'!$E$25-'Ejercicio 3 - TIR'!$C$25)*('Ejercicio 3 - TIR'!$D$25-'Ejercicio 3 - TIR'!$C$25)*V960),'Ejercicio 3 - TIR'!$E$25-SQRT(('Ejercicio 3 - TIR'!$E$25-'Ejercicio 3 - TIR'!$C$25)*('Ejercicio 3 - TIR'!$E$25-'Ejercicio 3 - TIR'!$D$25)*(1-V960)))</f>
        <v>0.188832000167195</v>
      </c>
      <c r="X960" s="17">
        <f ca="1" t="shared" si="7129"/>
        <v>0.277084565399953</v>
      </c>
      <c r="Y960" s="19">
        <f ca="1">IF(X960&lt;=('Ejercicio 3 - TIR'!$D$26-'Ejercicio 3 - TIR'!$C$26)/('Ejercicio 3 - TIR'!$E$26-'Ejercicio 3 - TIR'!$C$26),'Ejercicio 3 - TIR'!$C$26+SQRT(('Ejercicio 3 - TIR'!$E$26-'Ejercicio 3 - TIR'!$C$26)*('Ejercicio 3 - TIR'!$D$26-'Ejercicio 3 - TIR'!$C$26)*X960),'Ejercicio 3 - TIR'!$E$26-SQRT(('Ejercicio 3 - TIR'!$E$26-'Ejercicio 3 - TIR'!$C$26)*('Ejercicio 3 - TIR'!$E$26-'Ejercicio 3 - TIR'!$D$26)*(1-X960)))</f>
        <v>0.21735193460397</v>
      </c>
      <c r="Z960" s="17">
        <f ca="1" t="shared" si="6668"/>
        <v>1.14718675238128</v>
      </c>
      <c r="AA960" s="17">
        <f ca="1" t="shared" si="6669"/>
        <v>1.33652415125883</v>
      </c>
      <c r="AB960" s="17">
        <f ca="1" t="shared" si="6670"/>
        <v>1.54678034790062</v>
      </c>
      <c r="AC960" s="17">
        <f ca="1" t="shared" si="6671"/>
        <v>1.838861974814</v>
      </c>
      <c r="AD960" s="17">
        <f ca="1" t="shared" si="6672"/>
        <v>2.2385421825095</v>
      </c>
      <c r="AE960" s="16">
        <f ca="1" t="shared" si="6673"/>
        <v>4612.51479023772</v>
      </c>
      <c r="AF960" s="16">
        <f ca="1" t="shared" si="6674"/>
        <v>5373.78713831448</v>
      </c>
      <c r="AG960" s="16">
        <f ca="1" t="shared" si="6675"/>
        <v>6219.1680797665</v>
      </c>
      <c r="AH960" s="16">
        <f ca="1" t="shared" si="6676"/>
        <v>7393.54602764479</v>
      </c>
      <c r="AI960" s="16">
        <f ca="1" t="shared" si="6677"/>
        <v>9000.54756033688</v>
      </c>
      <c r="AJ960" s="18">
        <f ca="1" t="shared" si="6678"/>
        <v>44498.3745403972</v>
      </c>
      <c r="AK960" s="18">
        <f ca="1" t="shared" si="6679"/>
        <v>48037.8209065017</v>
      </c>
      <c r="AL960" s="18">
        <f ca="1" t="shared" si="6680"/>
        <v>64971.396917325</v>
      </c>
      <c r="AM960" s="18">
        <f ca="1" t="shared" si="6681"/>
        <v>78849.4972076143</v>
      </c>
      <c r="AN960" s="18">
        <f ca="1" t="shared" si="6682"/>
        <v>94337.4138118877</v>
      </c>
      <c r="AO960" s="18">
        <f ca="1">C960/'Ejercicio 3 - TIR'!$D$7</f>
        <v>13589.1781672634</v>
      </c>
      <c r="AP960" s="18">
        <f ca="1" t="shared" si="6683"/>
        <v>30909.1963731338</v>
      </c>
      <c r="AQ960" s="18">
        <f ca="1" t="shared" si="6684"/>
        <v>34448.6427392383</v>
      </c>
      <c r="AR960" s="18">
        <f ca="1" t="shared" si="6685"/>
        <v>51382.2187500617</v>
      </c>
      <c r="AS960" s="18">
        <f ca="1" t="shared" si="6686"/>
        <v>65260.319040351</v>
      </c>
      <c r="AT960" s="18">
        <f ca="1" t="shared" si="6687"/>
        <v>80748.2356446244</v>
      </c>
      <c r="AU960" s="18">
        <f ca="1">AP960*'Ejercicio 3 - TIR'!$D$5</f>
        <v>15454.5981865669</v>
      </c>
      <c r="AV960" s="18">
        <f ca="1">AQ960*'Ejercicio 3 - TIR'!$D$5</f>
        <v>17224.3213696192</v>
      </c>
      <c r="AW960" s="18">
        <f ca="1">AR960*'Ejercicio 3 - TIR'!$D$5</f>
        <v>25691.1093750308</v>
      </c>
      <c r="AX960" s="18">
        <f ca="1">AS960*'Ejercicio 3 - TIR'!$D$5</f>
        <v>32630.1595201755</v>
      </c>
      <c r="AY960" s="18">
        <f ca="1">AT960*'Ejercicio 3 - TIR'!$D$5</f>
        <v>40374.1178223122</v>
      </c>
      <c r="AZ960" s="18">
        <f ca="1" t="shared" ref="AZ960:BD960" si="7130">AJ960-AU960-AE960</f>
        <v>24431.2615635926</v>
      </c>
      <c r="BA960" s="18">
        <f ca="1" t="shared" si="7130"/>
        <v>25439.712398568</v>
      </c>
      <c r="BB960" s="18">
        <f ca="1" t="shared" si="7130"/>
        <v>33061.1194625277</v>
      </c>
      <c r="BC960" s="18">
        <f ca="1" t="shared" si="7130"/>
        <v>38825.7916597941</v>
      </c>
      <c r="BD960" s="18">
        <f ca="1" t="shared" si="7130"/>
        <v>44962.7484292387</v>
      </c>
      <c r="BE960" s="18">
        <f ca="1" t="shared" ref="BE960:BI960" si="7131">AZ960/Z960</f>
        <v>21296.6733732579</v>
      </c>
      <c r="BF960" s="18">
        <f ca="1" t="shared" si="7131"/>
        <v>19034.2332195098</v>
      </c>
      <c r="BG960" s="18">
        <f ca="1" t="shared" si="7131"/>
        <v>21374.152773146</v>
      </c>
      <c r="BH960" s="18">
        <f ca="1" t="shared" si="7131"/>
        <v>21114.0325873132</v>
      </c>
      <c r="BI960" s="18">
        <f ca="1" t="shared" si="7131"/>
        <v>20085.7275688383</v>
      </c>
      <c r="BJ960" s="18">
        <f ca="1" t="shared" si="6690"/>
        <v>70151.0751364968</v>
      </c>
      <c r="BK960" s="18">
        <f ca="1" t="shared" si="6691"/>
        <v>30419.9485530562</v>
      </c>
      <c r="BL960" s="18">
        <f ca="1" t="shared" si="6692"/>
        <v>100571.023689553</v>
      </c>
      <c r="BM960" s="18">
        <f ca="1">BK960*'Ejercicio 3 - TIR'!$D$5</f>
        <v>15209.9742765281</v>
      </c>
      <c r="BN960" s="18">
        <f ca="1" t="shared" si="6693"/>
        <v>85361.0494130249</v>
      </c>
      <c r="BO960" s="18">
        <f ca="1" t="shared" si="6694"/>
        <v>38132.4283634143</v>
      </c>
      <c r="BP960" s="18">
        <f ca="1" t="shared" si="6695"/>
        <v>-99283.7301160995</v>
      </c>
      <c r="BQ960" s="18">
        <f ca="1" t="shared" ref="BQ960:BT960" si="7132">BE960</f>
        <v>21296.6733732579</v>
      </c>
      <c r="BR960" s="18">
        <f ca="1" t="shared" si="7132"/>
        <v>19034.2332195098</v>
      </c>
      <c r="BS960" s="18">
        <f ca="1" t="shared" si="7132"/>
        <v>21374.152773146</v>
      </c>
      <c r="BT960" s="18">
        <f ca="1" t="shared" si="7132"/>
        <v>21114.0325873132</v>
      </c>
      <c r="BU960" s="18">
        <f ca="1" t="shared" si="6697"/>
        <v>58218.1559322527</v>
      </c>
      <c r="BV960" s="20">
        <f ca="1" t="shared" si="6698"/>
        <v>10.8090147979514</v>
      </c>
    </row>
    <row r="961" ht="15" customHeight="1" spans="1:74">
      <c r="A961" s="16">
        <v>960</v>
      </c>
      <c r="B961" s="17">
        <f ca="1" t="shared" ref="B961:F961" si="7133">RAND()</f>
        <v>0.118572070118848</v>
      </c>
      <c r="C961" s="18">
        <f ca="1">IF(B961&lt;=('Ejercicio 3 - TIR'!$D$13-'Ejercicio 3 - TIR'!$C$13)/('Ejercicio 3 - TIR'!$E$13-'Ejercicio 3 - TIR'!$C$13),'Ejercicio 3 - TIR'!$C$13+SQRT(('Ejercicio 3 - TIR'!$E$13-'Ejercicio 3 - TIR'!$C$13)*('Ejercicio 3 - TIR'!$D$13-'Ejercicio 3 - TIR'!$C$13)*B961),'Ejercicio 3 - TIR'!$E$13-SQRT(('Ejercicio 3 - TIR'!$E$13-'Ejercicio 3 - TIR'!$C$13)*('Ejercicio 3 - TIR'!$E$13-'Ejercicio 3 - TIR'!$D$13)*(1-B961)))</f>
        <v>66886.8590843388</v>
      </c>
      <c r="D961" s="17">
        <f ca="1" t="shared" si="7133"/>
        <v>0.366309900015728</v>
      </c>
      <c r="E961" s="18">
        <f ca="1">IF(D961&lt;=('Ejercicio 3 - TIR'!$D$14-'Ejercicio 3 - TIR'!$C$14)/('Ejercicio 3 - TIR'!$E$14-'Ejercicio 3 - TIR'!$C$14),'Ejercicio 3 - TIR'!$C$14+SQRT(('Ejercicio 3 - TIR'!$E$14-'Ejercicio 3 - TIR'!$C$14)*('Ejercicio 3 - TIR'!$D$14-'Ejercicio 3 - TIR'!$C$14)*D961),'Ejercicio 3 - TIR'!$E$14-SQRT(('Ejercicio 3 - TIR'!$E$14-'Ejercicio 3 - TIR'!$C$14)*('Ejercicio 3 - TIR'!$E$14-'Ejercicio 3 - TIR'!$D$14)*(1-D961)))</f>
        <v>30250.4607802399</v>
      </c>
      <c r="F961" s="17">
        <f ca="1" t="shared" si="7133"/>
        <v>0.341365766968217</v>
      </c>
      <c r="G961" s="18">
        <f ca="1">IF(F961&lt;=('Ejercicio 3 - TIR'!$D$18-'Ejercicio 3 - TIR'!$C$18)/('Ejercicio 3 - TIR'!$E$18-'Ejercicio 3 - TIR'!$C$18),'Ejercicio 3 - TIR'!$C$18+SQRT(('Ejercicio 3 - TIR'!$E$18-'Ejercicio 3 - TIR'!$C$18)*('Ejercicio 3 - TIR'!$D$18-'Ejercicio 3 - TIR'!$C$18)*F961),'Ejercicio 3 - TIR'!$E$18-SQRT(('Ejercicio 3 - TIR'!$E$18-'Ejercicio 3 - TIR'!$C$18)*('Ejercicio 3 - TIR'!$E$18-'Ejercicio 3 - TIR'!$D$18)*(1-F961)))</f>
        <v>37155.7574752945</v>
      </c>
      <c r="H961" s="17">
        <f ca="1" t="shared" ref="H961:L961" si="7134">RAND()</f>
        <v>0.776234702390414</v>
      </c>
      <c r="I961" s="18">
        <f ca="1">IF(H961&lt;=('Ejercicio 3 - TIR'!$D$18-'Ejercicio 3 - TIR'!$C$18)/('Ejercicio 3 - TIR'!$E$18-'Ejercicio 3 - TIR'!$C$18),'Ejercicio 3 - TIR'!$C$18+SQRT(('Ejercicio 3 - TIR'!$E$18-'Ejercicio 3 - TIR'!$C$18)*('Ejercicio 3 - TIR'!$D$18-'Ejercicio 3 - TIR'!$C$18)*H961),'Ejercicio 3 - TIR'!$E$18-SQRT(('Ejercicio 3 - TIR'!$E$18-'Ejercicio 3 - TIR'!$C$18)*('Ejercicio 3 - TIR'!$E$18-'Ejercicio 3 - TIR'!$D$18)*(1-H961)))</f>
        <v>40903.3675633859</v>
      </c>
      <c r="J961" s="17">
        <f ca="1" t="shared" si="7134"/>
        <v>0.461730826920289</v>
      </c>
      <c r="K961" s="18">
        <f ca="1">IF(J961&lt;=('Ejercicio 3 - TIR'!$D$18-'Ejercicio 3 - TIR'!$C$18)/('Ejercicio 3 - TIR'!$E$18-'Ejercicio 3 - TIR'!$C$18),'Ejercicio 3 - TIR'!$C$18+SQRT(('Ejercicio 3 - TIR'!$E$18-'Ejercicio 3 - TIR'!$C$18)*('Ejercicio 3 - TIR'!$D$18-'Ejercicio 3 - TIR'!$C$18)*J961),'Ejercicio 3 - TIR'!$E$18-SQRT(('Ejercicio 3 - TIR'!$E$18-'Ejercicio 3 - TIR'!$C$18)*('Ejercicio 3 - TIR'!$E$18-'Ejercicio 3 - TIR'!$D$18)*(1-J961)))</f>
        <v>38322.2367208608</v>
      </c>
      <c r="L961" s="17">
        <f ca="1" t="shared" si="7134"/>
        <v>0.858430323034262</v>
      </c>
      <c r="M961" s="18">
        <f ca="1">IF(L961&lt;=('Ejercicio 3 - TIR'!$D$18-'Ejercicio 3 - TIR'!$C$18)/('Ejercicio 3 - TIR'!$E$18-'Ejercicio 3 - TIR'!$C$18),'Ejercicio 3 - TIR'!$C$18+SQRT(('Ejercicio 3 - TIR'!$E$18-'Ejercicio 3 - TIR'!$C$18)*('Ejercicio 3 - TIR'!$D$18-'Ejercicio 3 - TIR'!$C$18)*L961),'Ejercicio 3 - TIR'!$E$18-SQRT(('Ejercicio 3 - TIR'!$E$18-'Ejercicio 3 - TIR'!$C$18)*('Ejercicio 3 - TIR'!$E$18-'Ejercicio 3 - TIR'!$D$18)*(1-L961)))</f>
        <v>41741.5148040185</v>
      </c>
      <c r="N961" s="17">
        <f ca="1" t="shared" ref="N961:R961" si="7135">RAND()</f>
        <v>0.775600559306034</v>
      </c>
      <c r="O961" s="18">
        <f ca="1">IF(N961&lt;=('Ejercicio 3 - TIR'!$D$18-'Ejercicio 3 - TIR'!$C$18)/('Ejercicio 3 - TIR'!$E$18-'Ejercicio 3 - TIR'!$C$18),'Ejercicio 3 - TIR'!$C$18+SQRT(('Ejercicio 3 - TIR'!$E$18-'Ejercicio 3 - TIR'!$C$18)*('Ejercicio 3 - TIR'!$D$18-'Ejercicio 3 - TIR'!$C$18)*N961),'Ejercicio 3 - TIR'!$E$18-SQRT(('Ejercicio 3 - TIR'!$E$18-'Ejercicio 3 - TIR'!$C$18)*('Ejercicio 3 - TIR'!$E$18-'Ejercicio 3 - TIR'!$D$18)*(1-N961)))</f>
        <v>40897.5668132135</v>
      </c>
      <c r="P961" s="17">
        <f ca="1" t="shared" si="7135"/>
        <v>0.994476314280978</v>
      </c>
      <c r="Q961" s="19">
        <f ca="1">IF(P961&lt;=('Ejercicio 3 - TIR'!$D$22-'Ejercicio 3 - TIR'!$C$22)/('Ejercicio 3 - TIR'!$E$22-'Ejercicio 3 - TIR'!$C$22),'Ejercicio 3 - TIR'!$C$22+SQRT(('Ejercicio 3 - TIR'!$E$22-'Ejercicio 3 - TIR'!$C$22)*('Ejercicio 3 - TIR'!$D$22-'Ejercicio 3 - TIR'!$C$22)*P961),'Ejercicio 3 - TIR'!$E$22-SQRT(('Ejercicio 3 - TIR'!$E$22-'Ejercicio 3 - TIR'!$C$22)*('Ejercicio 3 - TIR'!$E$22-'Ejercicio 3 - TIR'!$D$22)*(1-P961)))</f>
        <v>0.176846805699891</v>
      </c>
      <c r="R961" s="17">
        <f ca="1" t="shared" si="7135"/>
        <v>0.514919619921256</v>
      </c>
      <c r="S961" s="19">
        <f ca="1">IF(R961&lt;=('Ejercicio 3 - TIR'!$D$23-'Ejercicio 3 - TIR'!$C$23)/('Ejercicio 3 - TIR'!$E$23-'Ejercicio 3 - TIR'!$C$23),'Ejercicio 3 - TIR'!$C$23+SQRT(('Ejercicio 3 - TIR'!$E$23-'Ejercicio 3 - TIR'!$C$23)*('Ejercicio 3 - TIR'!$D$23-'Ejercicio 3 - TIR'!$C$23)*R961),'Ejercicio 3 - TIR'!$E$23-SQRT(('Ejercicio 3 - TIR'!$E$23-'Ejercicio 3 - TIR'!$C$23)*('Ejercicio 3 - TIR'!$E$23-'Ejercicio 3 - TIR'!$D$23)*(1-R961)))</f>
        <v>0.150450978287907</v>
      </c>
      <c r="T961" s="17">
        <f ca="1" t="shared" ref="T961:X961" si="7136">RAND()</f>
        <v>0.362579553077593</v>
      </c>
      <c r="U961" s="19">
        <f ca="1">IF(T961&lt;=('Ejercicio 3 - TIR'!$D$24-'Ejercicio 3 - TIR'!$C$24)/('Ejercicio 3 - TIR'!$E$24-'Ejercicio 3 - TIR'!$C$24),'Ejercicio 3 - TIR'!$C$24+SQRT(('Ejercicio 3 - TIR'!$E$24-'Ejercicio 3 - TIR'!$C$24)*('Ejercicio 3 - TIR'!$D$24-'Ejercicio 3 - TIR'!$C$24)*T961),'Ejercicio 3 - TIR'!$E$24-SQRT(('Ejercicio 3 - TIR'!$E$24-'Ejercicio 3 - TIR'!$C$24)*('Ejercicio 3 - TIR'!$E$24-'Ejercicio 3 - TIR'!$D$24)*(1-T961)))</f>
        <v>0.177593786645963</v>
      </c>
      <c r="V961" s="17">
        <f ca="1" t="shared" si="7136"/>
        <v>0.505282481852915</v>
      </c>
      <c r="W961" s="19">
        <f ca="1">IF(V961&lt;=('Ejercicio 3 - TIR'!$D$25-'Ejercicio 3 - TIR'!$C$25)/('Ejercicio 3 - TIR'!$E$25-'Ejercicio 3 - TIR'!$C$25),'Ejercicio 3 - TIR'!$C$25+SQRT(('Ejercicio 3 - TIR'!$E$25-'Ejercicio 3 - TIR'!$C$25)*('Ejercicio 3 - TIR'!$D$25-'Ejercicio 3 - TIR'!$C$25)*V961),'Ejercicio 3 - TIR'!$E$25-SQRT(('Ejercicio 3 - TIR'!$E$25-'Ejercicio 3 - TIR'!$C$25)*('Ejercicio 3 - TIR'!$E$25-'Ejercicio 3 - TIR'!$D$25)*(1-V961)))</f>
        <v>0.208388567514266</v>
      </c>
      <c r="X961" s="17">
        <f ca="1" t="shared" si="7136"/>
        <v>0.267904071415467</v>
      </c>
      <c r="Y961" s="19">
        <f ca="1">IF(X961&lt;=('Ejercicio 3 - TIR'!$D$26-'Ejercicio 3 - TIR'!$C$26)/('Ejercicio 3 - TIR'!$E$26-'Ejercicio 3 - TIR'!$C$26),'Ejercicio 3 - TIR'!$C$26+SQRT(('Ejercicio 3 - TIR'!$E$26-'Ejercicio 3 - TIR'!$C$26)*('Ejercicio 3 - TIR'!$D$26-'Ejercicio 3 - TIR'!$C$26)*X961),'Ejercicio 3 - TIR'!$E$26-SQRT(('Ejercicio 3 - TIR'!$E$26-'Ejercicio 3 - TIR'!$C$26)*('Ejercicio 3 - TIR'!$E$26-'Ejercicio 3 - TIR'!$D$26)*(1-X961)))</f>
        <v>0.21689499940178</v>
      </c>
      <c r="Z961" s="17">
        <f ca="1" t="shared" si="6668"/>
        <v>1.17684680569989</v>
      </c>
      <c r="AA961" s="17">
        <f ca="1" t="shared" si="6669"/>
        <v>1.35390455891244</v>
      </c>
      <c r="AB961" s="17">
        <f ca="1" t="shared" si="6670"/>
        <v>1.59434959628693</v>
      </c>
      <c r="AC961" s="17">
        <f ca="1" t="shared" si="6671"/>
        <v>1.92659382477411</v>
      </c>
      <c r="AD961" s="17">
        <f ca="1" t="shared" si="6672"/>
        <v>2.34446239124597</v>
      </c>
      <c r="AE961" s="16">
        <f ca="1" t="shared" si="6673"/>
        <v>5349.69735993526</v>
      </c>
      <c r="AF961" s="16">
        <f ca="1" t="shared" si="6674"/>
        <v>6154.56456128175</v>
      </c>
      <c r="AG961" s="16">
        <f ca="1" t="shared" si="6675"/>
        <v>7247.57698687683</v>
      </c>
      <c r="AH961" s="16">
        <f ca="1" t="shared" si="6676"/>
        <v>8757.88917312145</v>
      </c>
      <c r="AI961" s="16">
        <f ca="1" t="shared" si="6677"/>
        <v>10657.4315400865</v>
      </c>
      <c r="AJ961" s="18">
        <f ca="1" t="shared" si="6678"/>
        <v>43726.6344981601</v>
      </c>
      <c r="AK961" s="18">
        <f ca="1" t="shared" si="6679"/>
        <v>55379.2558189393</v>
      </c>
      <c r="AL961" s="18">
        <f ca="1" t="shared" si="6680"/>
        <v>61099.0426447166</v>
      </c>
      <c r="AM961" s="18">
        <f ca="1" t="shared" si="6681"/>
        <v>80418.9446581393</v>
      </c>
      <c r="AN961" s="18">
        <f ca="1" t="shared" si="6682"/>
        <v>95882.8072870482</v>
      </c>
      <c r="AO961" s="18">
        <f ca="1">C961/'Ejercicio 3 - TIR'!$D$7</f>
        <v>13377.3718168677</v>
      </c>
      <c r="AP961" s="18">
        <f ca="1" t="shared" si="6683"/>
        <v>30349.2626812924</v>
      </c>
      <c r="AQ961" s="18">
        <f ca="1" t="shared" si="6684"/>
        <v>42001.8840020715</v>
      </c>
      <c r="AR961" s="18">
        <f ca="1" t="shared" si="6685"/>
        <v>47721.6708278488</v>
      </c>
      <c r="AS961" s="18">
        <f ca="1" t="shared" si="6686"/>
        <v>67041.5728412716</v>
      </c>
      <c r="AT961" s="18">
        <f ca="1" t="shared" si="6687"/>
        <v>82505.4354701804</v>
      </c>
      <c r="AU961" s="18">
        <f ca="1">AP961*'Ejercicio 3 - TIR'!$D$5</f>
        <v>15174.6313406462</v>
      </c>
      <c r="AV961" s="18">
        <f ca="1">AQ961*'Ejercicio 3 - TIR'!$D$5</f>
        <v>21000.9420010358</v>
      </c>
      <c r="AW961" s="18">
        <f ca="1">AR961*'Ejercicio 3 - TIR'!$D$5</f>
        <v>23860.8354139244</v>
      </c>
      <c r="AX961" s="18">
        <f ca="1">AS961*'Ejercicio 3 - TIR'!$D$5</f>
        <v>33520.7864206358</v>
      </c>
      <c r="AY961" s="18">
        <f ca="1">AT961*'Ejercicio 3 - TIR'!$D$5</f>
        <v>41252.7177350902</v>
      </c>
      <c r="AZ961" s="18">
        <f ca="1" t="shared" ref="AZ961:BD961" si="7137">AJ961-AU961-AE961</f>
        <v>23202.3057975787</v>
      </c>
      <c r="BA961" s="18">
        <f ca="1" t="shared" si="7137"/>
        <v>28223.7492566218</v>
      </c>
      <c r="BB961" s="18">
        <f ca="1" t="shared" si="7137"/>
        <v>29990.6302439153</v>
      </c>
      <c r="BC961" s="18">
        <f ca="1" t="shared" si="7137"/>
        <v>38140.2690643821</v>
      </c>
      <c r="BD961" s="18">
        <f ca="1" t="shared" si="7137"/>
        <v>43972.6580118715</v>
      </c>
      <c r="BE961" s="18">
        <f ca="1" t="shared" ref="BE961:BI961" si="7138">AZ961/Z961</f>
        <v>19715.6551602142</v>
      </c>
      <c r="BF961" s="18">
        <f ca="1" t="shared" si="7138"/>
        <v>20846.1882123311</v>
      </c>
      <c r="BG961" s="18">
        <f ca="1" t="shared" si="7138"/>
        <v>18810.5734863673</v>
      </c>
      <c r="BH961" s="18">
        <f ca="1" t="shared" si="7138"/>
        <v>19796.7358630218</v>
      </c>
      <c r="BI961" s="18">
        <f ca="1" t="shared" si="7138"/>
        <v>18755.9664748992</v>
      </c>
      <c r="BJ961" s="18">
        <f ca="1" t="shared" si="6690"/>
        <v>70921.0676171336</v>
      </c>
      <c r="BK961" s="18">
        <f ca="1" t="shared" si="6691"/>
        <v>31362.7451183602</v>
      </c>
      <c r="BL961" s="18">
        <f ca="1" t="shared" si="6692"/>
        <v>102283.812735494</v>
      </c>
      <c r="BM961" s="18">
        <f ca="1">BK961*'Ejercicio 3 - TIR'!$D$5</f>
        <v>15681.3725591801</v>
      </c>
      <c r="BN961" s="18">
        <f ca="1" t="shared" si="6693"/>
        <v>86602.4401763136</v>
      </c>
      <c r="BO961" s="18">
        <f ca="1" t="shared" si="6694"/>
        <v>36939.1466886738</v>
      </c>
      <c r="BP961" s="18">
        <f ca="1" t="shared" si="6695"/>
        <v>-97137.3198645786</v>
      </c>
      <c r="BQ961" s="18">
        <f ca="1" t="shared" ref="BQ961:BT961" si="7139">BE961</f>
        <v>19715.6551602142</v>
      </c>
      <c r="BR961" s="18">
        <f ca="1" t="shared" si="7139"/>
        <v>20846.1882123311</v>
      </c>
      <c r="BS961" s="18">
        <f ca="1" t="shared" si="7139"/>
        <v>18810.5734863673</v>
      </c>
      <c r="BT961" s="18">
        <f ca="1" t="shared" si="7139"/>
        <v>19796.7358630218</v>
      </c>
      <c r="BU961" s="18">
        <f ca="1" t="shared" si="6697"/>
        <v>55695.113163573</v>
      </c>
      <c r="BV961" s="20">
        <f ca="1" t="shared" si="6698"/>
        <v>10.0858503907121</v>
      </c>
    </row>
    <row r="962" ht="15" customHeight="1" spans="1:74">
      <c r="A962" s="16">
        <v>961</v>
      </c>
      <c r="B962" s="17">
        <f ca="1" t="shared" ref="B962:F962" si="7140">RAND()</f>
        <v>0.515080192110575</v>
      </c>
      <c r="C962" s="18">
        <f ca="1">IF(B962&lt;=('Ejercicio 3 - TIR'!$D$13-'Ejercicio 3 - TIR'!$C$13)/('Ejercicio 3 - TIR'!$E$13-'Ejercicio 3 - TIR'!$C$13),'Ejercicio 3 - TIR'!$C$13+SQRT(('Ejercicio 3 - TIR'!$E$13-'Ejercicio 3 - TIR'!$C$13)*('Ejercicio 3 - TIR'!$D$13-'Ejercicio 3 - TIR'!$C$13)*B962),'Ejercicio 3 - TIR'!$E$13-SQRT(('Ejercicio 3 - TIR'!$E$13-'Ejercicio 3 - TIR'!$C$13)*('Ejercicio 3 - TIR'!$E$13-'Ejercicio 3 - TIR'!$D$13)*(1-B962)))</f>
        <v>75877.3183607769</v>
      </c>
      <c r="D962" s="17">
        <f ca="1" t="shared" si="7140"/>
        <v>0.246107684546106</v>
      </c>
      <c r="E962" s="18">
        <f ca="1">IF(D962&lt;=('Ejercicio 3 - TIR'!$D$14-'Ejercicio 3 - TIR'!$C$14)/('Ejercicio 3 - TIR'!$E$14-'Ejercicio 3 - TIR'!$C$14),'Ejercicio 3 - TIR'!$C$14+SQRT(('Ejercicio 3 - TIR'!$E$14-'Ejercicio 3 - TIR'!$C$14)*('Ejercicio 3 - TIR'!$D$14-'Ejercicio 3 - TIR'!$C$14)*D962),'Ejercicio 3 - TIR'!$E$14-SQRT(('Ejercicio 3 - TIR'!$E$14-'Ejercicio 3 - TIR'!$C$14)*('Ejercicio 3 - TIR'!$E$14-'Ejercicio 3 - TIR'!$D$14)*(1-D962)))</f>
        <v>29296.2863429895</v>
      </c>
      <c r="F962" s="17">
        <f ca="1" t="shared" si="7140"/>
        <v>0.32765912698112</v>
      </c>
      <c r="G962" s="18">
        <f ca="1">IF(F962&lt;=('Ejercicio 3 - TIR'!$D$18-'Ejercicio 3 - TIR'!$C$18)/('Ejercicio 3 - TIR'!$E$18-'Ejercicio 3 - TIR'!$C$18),'Ejercicio 3 - TIR'!$C$18+SQRT(('Ejercicio 3 - TIR'!$E$18-'Ejercicio 3 - TIR'!$C$18)*('Ejercicio 3 - TIR'!$D$18-'Ejercicio 3 - TIR'!$C$18)*F962),'Ejercicio 3 - TIR'!$E$18-SQRT(('Ejercicio 3 - TIR'!$E$18-'Ejercicio 3 - TIR'!$C$18)*('Ejercicio 3 - TIR'!$E$18-'Ejercicio 3 - TIR'!$D$18)*(1-F962)))</f>
        <v>37010.6254390866</v>
      </c>
      <c r="H962" s="17">
        <f ca="1" t="shared" ref="H962:L962" si="7141">RAND()</f>
        <v>0.544335567467604</v>
      </c>
      <c r="I962" s="18">
        <f ca="1">IF(H962&lt;=('Ejercicio 3 - TIR'!$D$18-'Ejercicio 3 - TIR'!$C$18)/('Ejercicio 3 - TIR'!$E$18-'Ejercicio 3 - TIR'!$C$18),'Ejercicio 3 - TIR'!$C$18+SQRT(('Ejercicio 3 - TIR'!$E$18-'Ejercicio 3 - TIR'!$C$18)*('Ejercicio 3 - TIR'!$D$18-'Ejercicio 3 - TIR'!$C$18)*H962),'Ejercicio 3 - TIR'!$E$18-SQRT(('Ejercicio 3 - TIR'!$E$18-'Ejercicio 3 - TIR'!$C$18)*('Ejercicio 3 - TIR'!$E$18-'Ejercicio 3 - TIR'!$D$18)*(1-H962)))</f>
        <v>39036.0574987182</v>
      </c>
      <c r="J962" s="17">
        <f ca="1" t="shared" si="7141"/>
        <v>0.531261513411284</v>
      </c>
      <c r="K962" s="18">
        <f ca="1">IF(J962&lt;=('Ejercicio 3 - TIR'!$D$18-'Ejercicio 3 - TIR'!$C$18)/('Ejercicio 3 - TIR'!$E$18-'Ejercicio 3 - TIR'!$C$18),'Ejercicio 3 - TIR'!$C$18+SQRT(('Ejercicio 3 - TIR'!$E$18-'Ejercicio 3 - TIR'!$C$18)*('Ejercicio 3 - TIR'!$D$18-'Ejercicio 3 - TIR'!$C$18)*J962),'Ejercicio 3 - TIR'!$E$18-SQRT(('Ejercicio 3 - TIR'!$E$18-'Ejercicio 3 - TIR'!$C$18)*('Ejercicio 3 - TIR'!$E$18-'Ejercicio 3 - TIR'!$D$18)*(1-J962)))</f>
        <v>38926.8822671576</v>
      </c>
      <c r="L962" s="17">
        <f ca="1" t="shared" si="7141"/>
        <v>0.22297032209641</v>
      </c>
      <c r="M962" s="18">
        <f ca="1">IF(L962&lt;=('Ejercicio 3 - TIR'!$D$18-'Ejercicio 3 - TIR'!$C$18)/('Ejercicio 3 - TIR'!$E$18-'Ejercicio 3 - TIR'!$C$18),'Ejercicio 3 - TIR'!$C$18+SQRT(('Ejercicio 3 - TIR'!$E$18-'Ejercicio 3 - TIR'!$C$18)*('Ejercicio 3 - TIR'!$D$18-'Ejercicio 3 - TIR'!$C$18)*L962),'Ejercicio 3 - TIR'!$E$18-SQRT(('Ejercicio 3 - TIR'!$E$18-'Ejercicio 3 - TIR'!$C$18)*('Ejercicio 3 - TIR'!$E$18-'Ejercicio 3 - TIR'!$D$18)*(1-L962)))</f>
        <v>35783.2126291934</v>
      </c>
      <c r="N962" s="17">
        <f ca="1" t="shared" ref="N962:R962" si="7142">RAND()</f>
        <v>0.0906996707217278</v>
      </c>
      <c r="O962" s="18">
        <f ca="1">IF(N962&lt;=('Ejercicio 3 - TIR'!$D$18-'Ejercicio 3 - TIR'!$C$18)/('Ejercicio 3 - TIR'!$E$18-'Ejercicio 3 - TIR'!$C$18),'Ejercicio 3 - TIR'!$C$18+SQRT(('Ejercicio 3 - TIR'!$E$18-'Ejercicio 3 - TIR'!$C$18)*('Ejercicio 3 - TIR'!$D$18-'Ejercicio 3 - TIR'!$C$18)*N962),'Ejercicio 3 - TIR'!$E$18-SQRT(('Ejercicio 3 - TIR'!$E$18-'Ejercicio 3 - TIR'!$C$18)*('Ejercicio 3 - TIR'!$E$18-'Ejercicio 3 - TIR'!$D$18)*(1-N962)))</f>
        <v>33688.4889329181</v>
      </c>
      <c r="P962" s="17">
        <f ca="1" t="shared" si="7142"/>
        <v>0.41220693078846</v>
      </c>
      <c r="Q962" s="19">
        <f ca="1">IF(P962&lt;=('Ejercicio 3 - TIR'!$D$22-'Ejercicio 3 - TIR'!$C$22)/('Ejercicio 3 - TIR'!$E$22-'Ejercicio 3 - TIR'!$C$22),'Ejercicio 3 - TIR'!$C$22+SQRT(('Ejercicio 3 - TIR'!$E$22-'Ejercicio 3 - TIR'!$C$22)*('Ejercicio 3 - TIR'!$D$22-'Ejercicio 3 - TIR'!$C$22)*P962),'Ejercicio 3 - TIR'!$E$22-SQRT(('Ejercicio 3 - TIR'!$E$22-'Ejercicio 3 - TIR'!$C$22)*('Ejercicio 3 - TIR'!$E$22-'Ejercicio 3 - TIR'!$D$22)*(1-P962)))</f>
        <v>0.147239171709493</v>
      </c>
      <c r="R962" s="17">
        <f ca="1" t="shared" si="7142"/>
        <v>0.837953668359434</v>
      </c>
      <c r="S962" s="19">
        <f ca="1">IF(R962&lt;=('Ejercicio 3 - TIR'!$D$23-'Ejercicio 3 - TIR'!$C$23)/('Ejercicio 3 - TIR'!$E$23-'Ejercicio 3 - TIR'!$C$23),'Ejercicio 3 - TIR'!$C$23+SQRT(('Ejercicio 3 - TIR'!$E$23-'Ejercicio 3 - TIR'!$C$23)*('Ejercicio 3 - TIR'!$D$23-'Ejercicio 3 - TIR'!$C$23)*R962),'Ejercicio 3 - TIR'!$E$23-SQRT(('Ejercicio 3 - TIR'!$E$23-'Ejercicio 3 - TIR'!$C$23)*('Ejercicio 3 - TIR'!$E$23-'Ejercicio 3 - TIR'!$D$23)*(1-R962)))</f>
        <v>0.162921258917794</v>
      </c>
      <c r="T962" s="17">
        <f ca="1" t="shared" ref="T962:X962" si="7143">RAND()</f>
        <v>0.416148148982135</v>
      </c>
      <c r="U962" s="19">
        <f ca="1">IF(T962&lt;=('Ejercicio 3 - TIR'!$D$24-'Ejercicio 3 - TIR'!$C$24)/('Ejercicio 3 - TIR'!$E$24-'Ejercicio 3 - TIR'!$C$24),'Ejercicio 3 - TIR'!$C$24+SQRT(('Ejercicio 3 - TIR'!$E$24-'Ejercicio 3 - TIR'!$C$24)*('Ejercicio 3 - TIR'!$D$24-'Ejercicio 3 - TIR'!$C$24)*T962),'Ejercicio 3 - TIR'!$E$24-SQRT(('Ejercicio 3 - TIR'!$E$24-'Ejercicio 3 - TIR'!$C$24)*('Ejercicio 3 - TIR'!$E$24-'Ejercicio 3 - TIR'!$D$24)*(1-T962)))</f>
        <v>0.179561987633826</v>
      </c>
      <c r="V962" s="17">
        <f ca="1" t="shared" si="7143"/>
        <v>0.403125798930519</v>
      </c>
      <c r="W962" s="19">
        <f ca="1">IF(V962&lt;=('Ejercicio 3 - TIR'!$D$25-'Ejercicio 3 - TIR'!$C$25)/('Ejercicio 3 - TIR'!$E$25-'Ejercicio 3 - TIR'!$C$25),'Ejercicio 3 - TIR'!$C$25+SQRT(('Ejercicio 3 - TIR'!$E$25-'Ejercicio 3 - TIR'!$C$25)*('Ejercicio 3 - TIR'!$D$25-'Ejercicio 3 - TIR'!$C$25)*V962),'Ejercicio 3 - TIR'!$E$25-SQRT(('Ejercicio 3 - TIR'!$E$25-'Ejercicio 3 - TIR'!$C$25)*('Ejercicio 3 - TIR'!$E$25-'Ejercicio 3 - TIR'!$D$25)*(1-V962)))</f>
        <v>0.204293767342482</v>
      </c>
      <c r="X962" s="17">
        <f ca="1" t="shared" si="7143"/>
        <v>0.915810005095769</v>
      </c>
      <c r="Y962" s="19">
        <f ca="1">IF(X962&lt;=('Ejercicio 3 - TIR'!$D$26-'Ejercicio 3 - TIR'!$C$26)/('Ejercicio 3 - TIR'!$E$26-'Ejercicio 3 - TIR'!$C$26),'Ejercicio 3 - TIR'!$C$26+SQRT(('Ejercicio 3 - TIR'!$E$26-'Ejercicio 3 - TIR'!$C$26)*('Ejercicio 3 - TIR'!$D$26-'Ejercicio 3 - TIR'!$C$26)*X962),'Ejercicio 3 - TIR'!$E$26-SQRT(('Ejercicio 3 - TIR'!$E$26-'Ejercicio 3 - TIR'!$C$26)*('Ejercicio 3 - TIR'!$E$26-'Ejercicio 3 - TIR'!$D$26)*(1-X962)))</f>
        <v>0.258678040135043</v>
      </c>
      <c r="Z962" s="17">
        <f ca="1" t="shared" ref="Z962:Z1001" si="7144">(1+Q962)</f>
        <v>1.14723917170949</v>
      </c>
      <c r="AA962" s="17">
        <f ca="1" t="shared" ref="AA962:AA1001" si="7145">Z962*(1+S962)</f>
        <v>1.33414882184421</v>
      </c>
      <c r="AB962" s="17">
        <f ca="1" t="shared" ref="AB962:AB1001" si="7146">AA962*(1+U962)</f>
        <v>1.57371123609388</v>
      </c>
      <c r="AC962" s="17">
        <f ca="1" t="shared" ref="AC962:AC1001" si="7147">AB962*(1+W962)</f>
        <v>1.8952106332247</v>
      </c>
      <c r="AD962" s="17">
        <f ca="1" t="shared" ref="AD962:AD1001" si="7148">AC962*(1+Y962)</f>
        <v>2.38546000547036</v>
      </c>
      <c r="AE962" s="16">
        <f ca="1" t="shared" ref="AE962:AE1001" si="7149">E962*Q962</f>
        <v>4313.56093530589</v>
      </c>
      <c r="AF962" s="16">
        <f ca="1" t="shared" ref="AF962:AF1001" si="7150">AE962*(1+S962)</f>
        <v>5016.33171330455</v>
      </c>
      <c r="AG962" s="16">
        <f ca="1" t="shared" ref="AG962:AG1001" si="7151">AF962*(1+U962)</f>
        <v>5917.07420637611</v>
      </c>
      <c r="AH962" s="16">
        <f ca="1" t="shared" ref="AH962:AH1001" si="7152">AG962*(1+W962)</f>
        <v>7125.89558764171</v>
      </c>
      <c r="AI962" s="16">
        <f ca="1" t="shared" ref="AI962:AI1001" si="7153">AH962*(1+Y962)</f>
        <v>8969.20829245982</v>
      </c>
      <c r="AJ962" s="18">
        <f ca="1" t="shared" ref="AJ962:AJ1001" si="7154">G962*Z962</f>
        <v>42460.039273188</v>
      </c>
      <c r="AK962" s="18">
        <f ca="1" t="shared" ref="AK962:AK1001" si="7155">I962*AA962</f>
        <v>52079.9101213577</v>
      </c>
      <c r="AL962" s="18">
        <f ca="1" t="shared" ref="AL962:AL1001" si="7156">K962*AB962</f>
        <v>61259.6720099297</v>
      </c>
      <c r="AM962" s="18">
        <f ca="1" t="shared" ref="AM962:AM1001" si="7157">M962*AC962</f>
        <v>67816.7250657876</v>
      </c>
      <c r="AN962" s="18">
        <f ca="1" t="shared" ref="AN962:AN1001" si="7158">O962*AD962</f>
        <v>80362.5429942068</v>
      </c>
      <c r="AO962" s="18">
        <f ca="1">C962/'Ejercicio 3 - TIR'!$D$7</f>
        <v>15175.4636721554</v>
      </c>
      <c r="AP962" s="18">
        <f ca="1" t="shared" ref="AP962:AP1001" si="7159">AJ962-AO962</f>
        <v>27284.5756010326</v>
      </c>
      <c r="AQ962" s="18">
        <f ca="1" t="shared" ref="AQ962:AQ1001" si="7160">AK962-AO962</f>
        <v>36904.4464492023</v>
      </c>
      <c r="AR962" s="18">
        <f ca="1" t="shared" ref="AR962:AR1001" si="7161">AL962-AO962</f>
        <v>46084.2083377743</v>
      </c>
      <c r="AS962" s="18">
        <f ca="1" t="shared" ref="AS962:AS1001" si="7162">AM962-AO962</f>
        <v>52641.2613936322</v>
      </c>
      <c r="AT962" s="18">
        <f ca="1" t="shared" ref="AT962:AT1001" si="7163">AN962-AO962</f>
        <v>65187.0793220514</v>
      </c>
      <c r="AU962" s="18">
        <f ca="1">AP962*'Ejercicio 3 - TIR'!$D$5</f>
        <v>13642.2878005163</v>
      </c>
      <c r="AV962" s="18">
        <f ca="1">AQ962*'Ejercicio 3 - TIR'!$D$5</f>
        <v>18452.2232246012</v>
      </c>
      <c r="AW962" s="18">
        <f ca="1">AR962*'Ejercicio 3 - TIR'!$D$5</f>
        <v>23042.1041688872</v>
      </c>
      <c r="AX962" s="18">
        <f ca="1">AS962*'Ejercicio 3 - TIR'!$D$5</f>
        <v>26320.6306968161</v>
      </c>
      <c r="AY962" s="18">
        <f ca="1">AT962*'Ejercicio 3 - TIR'!$D$5</f>
        <v>32593.5396610257</v>
      </c>
      <c r="AZ962" s="18">
        <f ca="1" t="shared" ref="AZ962:BD962" si="7164">AJ962-AU962-AE962</f>
        <v>24504.1905373658</v>
      </c>
      <c r="BA962" s="18">
        <f ca="1" t="shared" si="7164"/>
        <v>28611.355183452</v>
      </c>
      <c r="BB962" s="18">
        <f ca="1" t="shared" si="7164"/>
        <v>32300.4936346664</v>
      </c>
      <c r="BC962" s="18">
        <f ca="1" t="shared" si="7164"/>
        <v>34370.1987813298</v>
      </c>
      <c r="BD962" s="18">
        <f ca="1" t="shared" si="7164"/>
        <v>38799.7950407213</v>
      </c>
      <c r="BE962" s="18">
        <f ca="1" t="shared" ref="BE962:BI962" si="7165">AZ962/Z962</f>
        <v>21359.2694022575</v>
      </c>
      <c r="BF962" s="18">
        <f ca="1" t="shared" si="7165"/>
        <v>21445.4000295875</v>
      </c>
      <c r="BG962" s="18">
        <f ca="1" t="shared" si="7165"/>
        <v>20525.0448073559</v>
      </c>
      <c r="BH962" s="18">
        <f ca="1" t="shared" si="7165"/>
        <v>18135.2922882503</v>
      </c>
      <c r="BI962" s="18">
        <f ca="1" t="shared" si="7165"/>
        <v>16265.1207531232</v>
      </c>
      <c r="BJ962" s="18">
        <f ca="1" t="shared" ref="BJ962:BJ1001" si="7166">E962*AD962</f>
        <v>69885.1193800088</v>
      </c>
      <c r="BK962" s="18">
        <f ca="1" t="shared" ref="BK962:BK1001" si="7167">0.2*C962*AD962</f>
        <v>36200.461654395</v>
      </c>
      <c r="BL962" s="18">
        <f ca="1" t="shared" ref="BL962:BL1001" si="7168">BJ962+BK962</f>
        <v>106085.581034404</v>
      </c>
      <c r="BM962" s="18">
        <f ca="1">BK962*'Ejercicio 3 - TIR'!$D$5</f>
        <v>18100.2308271975</v>
      </c>
      <c r="BN962" s="18">
        <f ca="1" t="shared" ref="BN962:BN1001" si="7169">BL962-BM962</f>
        <v>87985.3502072063</v>
      </c>
      <c r="BO962" s="18">
        <f ca="1" t="shared" ref="BO962:BO1001" si="7170">BN962/AD962</f>
        <v>36884.0181790672</v>
      </c>
      <c r="BP962" s="18">
        <f ca="1" t="shared" ref="BP962:BP1001" si="7171">-(C962+E962)</f>
        <v>-105173.604703766</v>
      </c>
      <c r="BQ962" s="18">
        <f ca="1" t="shared" ref="BQ962:BT962" si="7172">BE962</f>
        <v>21359.2694022575</v>
      </c>
      <c r="BR962" s="18">
        <f ca="1" t="shared" si="7172"/>
        <v>21445.4000295875</v>
      </c>
      <c r="BS962" s="18">
        <f ca="1" t="shared" si="7172"/>
        <v>20525.0448073559</v>
      </c>
      <c r="BT962" s="18">
        <f ca="1" t="shared" si="7172"/>
        <v>18135.2922882503</v>
      </c>
      <c r="BU962" s="18">
        <f ca="1" t="shared" ref="BU962:BU1001" si="7173">BI962+BO962</f>
        <v>53149.1389321904</v>
      </c>
      <c r="BV962" s="20">
        <f ca="1" t="shared" ref="BV962:BV1001" si="7174">IFERROR(IRR(BP962:BU962,0.1),NA())*100</f>
        <v>7.61713113337479</v>
      </c>
    </row>
    <row r="963" ht="15" customHeight="1" spans="1:74">
      <c r="A963" s="16">
        <v>962</v>
      </c>
      <c r="B963" s="17">
        <f ca="1" t="shared" ref="B963:F963" si="7175">RAND()</f>
        <v>0.207916636979222</v>
      </c>
      <c r="C963" s="18">
        <f ca="1">IF(B963&lt;=('Ejercicio 3 - TIR'!$D$13-'Ejercicio 3 - TIR'!$C$13)/('Ejercicio 3 - TIR'!$E$13-'Ejercicio 3 - TIR'!$C$13),'Ejercicio 3 - TIR'!$C$13+SQRT(('Ejercicio 3 - TIR'!$E$13-'Ejercicio 3 - TIR'!$C$13)*('Ejercicio 3 - TIR'!$D$13-'Ejercicio 3 - TIR'!$C$13)*B963),'Ejercicio 3 - TIR'!$E$13-SQRT(('Ejercicio 3 - TIR'!$E$13-'Ejercicio 3 - TIR'!$C$13)*('Ejercicio 3 - TIR'!$E$13-'Ejercicio 3 - TIR'!$D$13)*(1-B963)))</f>
        <v>69119.5753624655</v>
      </c>
      <c r="D963" s="17">
        <f ca="1" t="shared" si="7175"/>
        <v>0.135328797014635</v>
      </c>
      <c r="E963" s="18">
        <f ca="1">IF(D963&lt;=('Ejercicio 3 - TIR'!$D$14-'Ejercicio 3 - TIR'!$C$14)/('Ejercicio 3 - TIR'!$E$14-'Ejercicio 3 - TIR'!$C$14),'Ejercicio 3 - TIR'!$C$14+SQRT(('Ejercicio 3 - TIR'!$E$14-'Ejercicio 3 - TIR'!$C$14)*('Ejercicio 3 - TIR'!$D$14-'Ejercicio 3 - TIR'!$C$14)*D963),'Ejercicio 3 - TIR'!$E$14-SQRT(('Ejercicio 3 - TIR'!$E$14-'Ejercicio 3 - TIR'!$C$14)*('Ejercicio 3 - TIR'!$E$14-'Ejercicio 3 - TIR'!$D$14)*(1-D963)))</f>
        <v>28185.8530688181</v>
      </c>
      <c r="F963" s="17">
        <f ca="1" t="shared" si="7175"/>
        <v>0.245170083341802</v>
      </c>
      <c r="G963" s="18">
        <f ca="1">IF(F963&lt;=('Ejercicio 3 - TIR'!$D$18-'Ejercicio 3 - TIR'!$C$18)/('Ejercicio 3 - TIR'!$E$18-'Ejercicio 3 - TIR'!$C$18),'Ejercicio 3 - TIR'!$C$18+SQRT(('Ejercicio 3 - TIR'!$E$18-'Ejercicio 3 - TIR'!$C$18)*('Ejercicio 3 - TIR'!$D$18-'Ejercicio 3 - TIR'!$C$18)*F963),'Ejercicio 3 - TIR'!$E$18-SQRT(('Ejercicio 3 - TIR'!$E$18-'Ejercicio 3 - TIR'!$C$18)*('Ejercicio 3 - TIR'!$E$18-'Ejercicio 3 - TIR'!$D$18)*(1-F963)))</f>
        <v>36064.2816970578</v>
      </c>
      <c r="H963" s="17">
        <f ca="1" t="shared" ref="H963:L963" si="7176">RAND()</f>
        <v>0.309161808154209</v>
      </c>
      <c r="I963" s="18">
        <f ca="1">IF(H963&lt;=('Ejercicio 3 - TIR'!$D$18-'Ejercicio 3 - TIR'!$C$18)/('Ejercicio 3 - TIR'!$E$18-'Ejercicio 3 - TIR'!$C$18),'Ejercicio 3 - TIR'!$C$18+SQRT(('Ejercicio 3 - TIR'!$E$18-'Ejercicio 3 - TIR'!$C$18)*('Ejercicio 3 - TIR'!$D$18-'Ejercicio 3 - TIR'!$C$18)*H963),'Ejercicio 3 - TIR'!$E$18-SQRT(('Ejercicio 3 - TIR'!$E$18-'Ejercicio 3 - TIR'!$C$18)*('Ejercicio 3 - TIR'!$E$18-'Ejercicio 3 - TIR'!$D$18)*(1-H963)))</f>
        <v>36809.8657272469</v>
      </c>
      <c r="J963" s="17">
        <f ca="1" t="shared" si="7176"/>
        <v>0.810234199445216</v>
      </c>
      <c r="K963" s="18">
        <f ca="1">IF(J963&lt;=('Ejercicio 3 - TIR'!$D$18-'Ejercicio 3 - TIR'!$C$18)/('Ejercicio 3 - TIR'!$E$18-'Ejercicio 3 - TIR'!$C$18),'Ejercicio 3 - TIR'!$C$18+SQRT(('Ejercicio 3 - TIR'!$E$18-'Ejercicio 3 - TIR'!$C$18)*('Ejercicio 3 - TIR'!$D$18-'Ejercicio 3 - TIR'!$C$18)*J963),'Ejercicio 3 - TIR'!$E$18-SQRT(('Ejercicio 3 - TIR'!$E$18-'Ejercicio 3 - TIR'!$C$18)*('Ejercicio 3 - TIR'!$E$18-'Ejercicio 3 - TIR'!$D$18)*(1-J963)))</f>
        <v>41227.4100353194</v>
      </c>
      <c r="L963" s="17">
        <f ca="1" t="shared" si="7176"/>
        <v>0.99226247366896</v>
      </c>
      <c r="M963" s="18">
        <f ca="1">IF(L963&lt;=('Ejercicio 3 - TIR'!$D$18-'Ejercicio 3 - TIR'!$C$18)/('Ejercicio 3 - TIR'!$E$18-'Ejercicio 3 - TIR'!$C$18),'Ejercicio 3 - TIR'!$C$18+SQRT(('Ejercicio 3 - TIR'!$E$18-'Ejercicio 3 - TIR'!$C$18)*('Ejercicio 3 - TIR'!$D$18-'Ejercicio 3 - TIR'!$C$18)*L963),'Ejercicio 3 - TIR'!$E$18-SQRT(('Ejercicio 3 - TIR'!$E$18-'Ejercicio 3 - TIR'!$C$18)*('Ejercicio 3 - TIR'!$E$18-'Ejercicio 3 - TIR'!$D$18)*(1-L963)))</f>
        <v>44238.2162545525</v>
      </c>
      <c r="N963" s="17">
        <f ca="1" t="shared" ref="N963:R963" si="7177">RAND()</f>
        <v>0.678823826634675</v>
      </c>
      <c r="O963" s="18">
        <f ca="1">IF(N963&lt;=('Ejercicio 3 - TIR'!$D$18-'Ejercicio 3 - TIR'!$C$18)/('Ejercicio 3 - TIR'!$E$18-'Ejercicio 3 - TIR'!$C$18),'Ejercicio 3 - TIR'!$C$18+SQRT(('Ejercicio 3 - TIR'!$E$18-'Ejercicio 3 - TIR'!$C$18)*('Ejercicio 3 - TIR'!$D$18-'Ejercicio 3 - TIR'!$C$18)*N963),'Ejercicio 3 - TIR'!$E$18-SQRT(('Ejercicio 3 - TIR'!$E$18-'Ejercicio 3 - TIR'!$C$18)*('Ejercicio 3 - TIR'!$E$18-'Ejercicio 3 - TIR'!$D$18)*(1-N963)))</f>
        <v>40092.0255703193</v>
      </c>
      <c r="P963" s="17">
        <f ca="1" t="shared" si="7177"/>
        <v>0.455875813777043</v>
      </c>
      <c r="Q963" s="19">
        <f ca="1">IF(P963&lt;=('Ejercicio 3 - TIR'!$D$22-'Ejercicio 3 - TIR'!$C$22)/('Ejercicio 3 - TIR'!$E$22-'Ejercicio 3 - TIR'!$C$22),'Ejercicio 3 - TIR'!$C$22+SQRT(('Ejercicio 3 - TIR'!$E$22-'Ejercicio 3 - TIR'!$C$22)*('Ejercicio 3 - TIR'!$D$22-'Ejercicio 3 - TIR'!$C$22)*P963),'Ejercicio 3 - TIR'!$E$22-SQRT(('Ejercicio 3 - TIR'!$E$22-'Ejercicio 3 - TIR'!$C$22)*('Ejercicio 3 - TIR'!$E$22-'Ejercicio 3 - TIR'!$D$22)*(1-P963)))</f>
        <v>0.148645705870142</v>
      </c>
      <c r="R963" s="17">
        <f ca="1" t="shared" si="7177"/>
        <v>0.920105623921532</v>
      </c>
      <c r="S963" s="19">
        <f ca="1">IF(R963&lt;=('Ejercicio 3 - TIR'!$D$23-'Ejercicio 3 - TIR'!$C$23)/('Ejercicio 3 - TIR'!$E$23-'Ejercicio 3 - TIR'!$C$23),'Ejercicio 3 - TIR'!$C$23+SQRT(('Ejercicio 3 - TIR'!$E$23-'Ejercicio 3 - TIR'!$C$23)*('Ejercicio 3 - TIR'!$D$23-'Ejercicio 3 - TIR'!$C$23)*R963),'Ejercicio 3 - TIR'!$E$23-SQRT(('Ejercicio 3 - TIR'!$E$23-'Ejercicio 3 - TIR'!$C$23)*('Ejercicio 3 - TIR'!$E$23-'Ejercicio 3 - TIR'!$D$23)*(1-R963)))</f>
        <v>0.168007924410627</v>
      </c>
      <c r="T963" s="17">
        <f ca="1" t="shared" ref="T963:X963" si="7178">RAND()</f>
        <v>0.286802288513586</v>
      </c>
      <c r="U963" s="19">
        <f ca="1">IF(T963&lt;=('Ejercicio 3 - TIR'!$D$24-'Ejercicio 3 - TIR'!$C$24)/('Ejercicio 3 - TIR'!$E$24-'Ejercicio 3 - TIR'!$C$24),'Ejercicio 3 - TIR'!$C$24+SQRT(('Ejercicio 3 - TIR'!$E$24-'Ejercicio 3 - TIR'!$C$24)*('Ejercicio 3 - TIR'!$D$24-'Ejercicio 3 - TIR'!$C$24)*T963),'Ejercicio 3 - TIR'!$E$24-SQRT(('Ejercicio 3 - TIR'!$E$24-'Ejercicio 3 - TIR'!$C$24)*('Ejercicio 3 - TIR'!$E$24-'Ejercicio 3 - TIR'!$D$24)*(1-T963)))</f>
        <v>0.174541491516991</v>
      </c>
      <c r="V963" s="17">
        <f ca="1" t="shared" si="7178"/>
        <v>0.739388946285894</v>
      </c>
      <c r="W963" s="19">
        <f ca="1">IF(V963&lt;=('Ejercicio 3 - TIR'!$D$25-'Ejercicio 3 - TIR'!$C$25)/('Ejercicio 3 - TIR'!$E$25-'Ejercicio 3 - TIR'!$C$25),'Ejercicio 3 - TIR'!$C$25+SQRT(('Ejercicio 3 - TIR'!$E$25-'Ejercicio 3 - TIR'!$C$25)*('Ejercicio 3 - TIR'!$D$25-'Ejercicio 3 - TIR'!$C$25)*V963),'Ejercicio 3 - TIR'!$E$25-SQRT(('Ejercicio 3 - TIR'!$E$25-'Ejercicio 3 - TIR'!$C$25)*('Ejercicio 3 - TIR'!$E$25-'Ejercicio 3 - TIR'!$D$25)*(1-V963)))</f>
        <v>0.219798366136923</v>
      </c>
      <c r="X963" s="17">
        <f ca="1" t="shared" si="7178"/>
        <v>0.933381130163744</v>
      </c>
      <c r="Y963" s="19">
        <f ca="1">IF(X963&lt;=('Ejercicio 3 - TIR'!$D$26-'Ejercicio 3 - TIR'!$C$26)/('Ejercicio 3 - TIR'!$E$26-'Ejercicio 3 - TIR'!$C$26),'Ejercicio 3 - TIR'!$C$26+SQRT(('Ejercicio 3 - TIR'!$E$26-'Ejercicio 3 - TIR'!$C$26)*('Ejercicio 3 - TIR'!$D$26-'Ejercicio 3 - TIR'!$C$26)*X963),'Ejercicio 3 - TIR'!$E$26-SQRT(('Ejercicio 3 - TIR'!$E$26-'Ejercicio 3 - TIR'!$C$26)*('Ejercicio 3 - TIR'!$E$26-'Ejercicio 3 - TIR'!$D$26)*(1-X963)))</f>
        <v>0.261033136866741</v>
      </c>
      <c r="Z963" s="17">
        <f ca="1" t="shared" si="7144"/>
        <v>1.14864570587014</v>
      </c>
      <c r="AA963" s="17">
        <f ca="1" t="shared" si="7145"/>
        <v>1.34162728679656</v>
      </c>
      <c r="AB963" s="17">
        <f ca="1" t="shared" si="7146"/>
        <v>1.57579691449393</v>
      </c>
      <c r="AC963" s="17">
        <f ca="1" t="shared" si="7147"/>
        <v>1.9221545016633</v>
      </c>
      <c r="AD963" s="17">
        <f ca="1" t="shared" si="7148"/>
        <v>2.423900520775</v>
      </c>
      <c r="AE963" s="16">
        <f ca="1" t="shared" si="7149"/>
        <v>4189.70602496657</v>
      </c>
      <c r="AF963" s="16">
        <f ca="1" t="shared" si="7150"/>
        <v>4893.6098381119</v>
      </c>
      <c r="AG963" s="16">
        <f ca="1" t="shared" si="7151"/>
        <v>5747.74779815817</v>
      </c>
      <c r="AH963" s="16">
        <f ca="1" t="shared" si="7152"/>
        <v>7011.09337316043</v>
      </c>
      <c r="AI963" s="16">
        <f ca="1" t="shared" si="7153"/>
        <v>8841.22106922211</v>
      </c>
      <c r="AJ963" s="18">
        <f ca="1" t="shared" si="7154"/>
        <v>41425.0823066166</v>
      </c>
      <c r="AK963" s="18">
        <f ca="1" t="shared" si="7155"/>
        <v>49385.120282992</v>
      </c>
      <c r="AL963" s="18">
        <f ca="1" t="shared" si="7156"/>
        <v>64966.0255262324</v>
      </c>
      <c r="AM963" s="18">
        <f ca="1" t="shared" si="7157"/>
        <v>85032.6865192427</v>
      </c>
      <c r="AN963" s="18">
        <f ca="1" t="shared" si="7158"/>
        <v>97179.0816588215</v>
      </c>
      <c r="AO963" s="18">
        <f ca="1">C963/'Ejercicio 3 - TIR'!$D$7</f>
        <v>13823.9150724931</v>
      </c>
      <c r="AP963" s="18">
        <f ca="1" t="shared" si="7159"/>
        <v>27601.1672341235</v>
      </c>
      <c r="AQ963" s="18">
        <f ca="1" t="shared" si="7160"/>
        <v>35561.2052104989</v>
      </c>
      <c r="AR963" s="18">
        <f ca="1" t="shared" si="7161"/>
        <v>51142.1104537392</v>
      </c>
      <c r="AS963" s="18">
        <f ca="1" t="shared" si="7162"/>
        <v>71208.7714467496</v>
      </c>
      <c r="AT963" s="18">
        <f ca="1" t="shared" si="7163"/>
        <v>83355.1665863284</v>
      </c>
      <c r="AU963" s="18">
        <f ca="1">AP963*'Ejercicio 3 - TIR'!$D$5</f>
        <v>13800.5836170617</v>
      </c>
      <c r="AV963" s="18">
        <f ca="1">AQ963*'Ejercicio 3 - TIR'!$D$5</f>
        <v>17780.6026052494</v>
      </c>
      <c r="AW963" s="18">
        <f ca="1">AR963*'Ejercicio 3 - TIR'!$D$5</f>
        <v>25571.0552268696</v>
      </c>
      <c r="AX963" s="18">
        <f ca="1">AS963*'Ejercicio 3 - TIR'!$D$5</f>
        <v>35604.3857233748</v>
      </c>
      <c r="AY963" s="18">
        <f ca="1">AT963*'Ejercicio 3 - TIR'!$D$5</f>
        <v>41677.5832931642</v>
      </c>
      <c r="AZ963" s="18">
        <f ca="1" t="shared" ref="AZ963:BD963" si="7179">AJ963-AU963-AE963</f>
        <v>23434.7926645883</v>
      </c>
      <c r="BA963" s="18">
        <f ca="1" t="shared" si="7179"/>
        <v>26710.9078396307</v>
      </c>
      <c r="BB963" s="18">
        <f ca="1" t="shared" si="7179"/>
        <v>33647.2225012046</v>
      </c>
      <c r="BC963" s="18">
        <f ca="1" t="shared" si="7179"/>
        <v>42417.2074227075</v>
      </c>
      <c r="BD963" s="18">
        <f ca="1" t="shared" si="7179"/>
        <v>46660.2772964352</v>
      </c>
      <c r="BE963" s="18">
        <f ca="1" t="shared" ref="BE963:BI963" si="7180">AZ963/Z963</f>
        <v>20402.1070594919</v>
      </c>
      <c r="BF963" s="18">
        <f ca="1" t="shared" si="7180"/>
        <v>19909.3355528039</v>
      </c>
      <c r="BG963" s="18">
        <f ca="1" t="shared" si="7180"/>
        <v>21352.5119840779</v>
      </c>
      <c r="BH963" s="18">
        <f ca="1" t="shared" si="7180"/>
        <v>22067.5327534819</v>
      </c>
      <c r="BI963" s="18">
        <f ca="1" t="shared" si="7180"/>
        <v>19250.0793231879</v>
      </c>
      <c r="BJ963" s="18">
        <f ca="1" t="shared" si="7166"/>
        <v>68319.7039319957</v>
      </c>
      <c r="BK963" s="18">
        <f ca="1" t="shared" si="7167"/>
        <v>33507.7949433654</v>
      </c>
      <c r="BL963" s="18">
        <f ca="1" t="shared" si="7168"/>
        <v>101827.498875361</v>
      </c>
      <c r="BM963" s="18">
        <f ca="1">BK963*'Ejercicio 3 - TIR'!$D$5</f>
        <v>16753.8974716827</v>
      </c>
      <c r="BN963" s="18">
        <f ca="1" t="shared" si="7169"/>
        <v>85073.6014036784</v>
      </c>
      <c r="BO963" s="18">
        <f ca="1" t="shared" si="7170"/>
        <v>35097.8106050646</v>
      </c>
      <c r="BP963" s="18">
        <f ca="1" t="shared" si="7171"/>
        <v>-97305.4284312836</v>
      </c>
      <c r="BQ963" s="18">
        <f ca="1" t="shared" ref="BQ963:BT963" si="7181">BE963</f>
        <v>20402.1070594919</v>
      </c>
      <c r="BR963" s="18">
        <f ca="1" t="shared" si="7181"/>
        <v>19909.3355528039</v>
      </c>
      <c r="BS963" s="18">
        <f ca="1" t="shared" si="7181"/>
        <v>21352.5119840779</v>
      </c>
      <c r="BT963" s="18">
        <f ca="1" t="shared" si="7181"/>
        <v>22067.5327534819</v>
      </c>
      <c r="BU963" s="18">
        <f ca="1" t="shared" si="7173"/>
        <v>54347.8899282526</v>
      </c>
      <c r="BV963" s="20">
        <f ca="1" t="shared" si="7174"/>
        <v>10.8728426347202</v>
      </c>
    </row>
    <row r="964" ht="15" customHeight="1" spans="1:74">
      <c r="A964" s="16">
        <v>963</v>
      </c>
      <c r="B964" s="17">
        <f ca="1" t="shared" ref="B964:F964" si="7182">RAND()</f>
        <v>0.960691688877614</v>
      </c>
      <c r="C964" s="18">
        <f ca="1">IF(B964&lt;=('Ejercicio 3 - TIR'!$D$13-'Ejercicio 3 - TIR'!$C$13)/('Ejercicio 3 - TIR'!$E$13-'Ejercicio 3 - TIR'!$C$13),'Ejercicio 3 - TIR'!$C$13+SQRT(('Ejercicio 3 - TIR'!$E$13-'Ejercicio 3 - TIR'!$C$13)*('Ejercicio 3 - TIR'!$D$13-'Ejercicio 3 - TIR'!$C$13)*B964),'Ejercicio 3 - TIR'!$E$13-SQRT(('Ejercicio 3 - TIR'!$E$13-'Ejercicio 3 - TIR'!$C$13)*('Ejercicio 3 - TIR'!$E$13-'Ejercicio 3 - TIR'!$D$13)*(1-B964)))</f>
        <v>93131.9600068969</v>
      </c>
      <c r="D964" s="17">
        <f ca="1" t="shared" si="7182"/>
        <v>0.445616770466261</v>
      </c>
      <c r="E964" s="18">
        <f ca="1">IF(D964&lt;=('Ejercicio 3 - TIR'!$D$14-'Ejercicio 3 - TIR'!$C$14)/('Ejercicio 3 - TIR'!$E$14-'Ejercicio 3 - TIR'!$C$14),'Ejercicio 3 - TIR'!$C$14+SQRT(('Ejercicio 3 - TIR'!$E$14-'Ejercicio 3 - TIR'!$C$14)*('Ejercicio 3 - TIR'!$D$14-'Ejercicio 3 - TIR'!$C$14)*D964),'Ejercicio 3 - TIR'!$E$14-SQRT(('Ejercicio 3 - TIR'!$E$14-'Ejercicio 3 - TIR'!$C$14)*('Ejercicio 3 - TIR'!$E$14-'Ejercicio 3 - TIR'!$D$14)*(1-D964)))</f>
        <v>30880.9274358595</v>
      </c>
      <c r="F964" s="17">
        <f ca="1" t="shared" si="7182"/>
        <v>0.285716707098975</v>
      </c>
      <c r="G964" s="18">
        <f ca="1">IF(F964&lt;=('Ejercicio 3 - TIR'!$D$18-'Ejercicio 3 - TIR'!$C$18)/('Ejercicio 3 - TIR'!$E$18-'Ejercicio 3 - TIR'!$C$18),'Ejercicio 3 - TIR'!$C$18+SQRT(('Ejercicio 3 - TIR'!$E$18-'Ejercicio 3 - TIR'!$C$18)*('Ejercicio 3 - TIR'!$D$18-'Ejercicio 3 - TIR'!$C$18)*F964),'Ejercicio 3 - TIR'!$E$18-SQRT(('Ejercicio 3 - TIR'!$E$18-'Ejercicio 3 - TIR'!$C$18)*('Ejercicio 3 - TIR'!$E$18-'Ejercicio 3 - TIR'!$D$18)*(1-F964)))</f>
        <v>36546.5644474676</v>
      </c>
      <c r="H964" s="17">
        <f ca="1" t="shared" ref="H964:L964" si="7183">RAND()</f>
        <v>0.507216323116027</v>
      </c>
      <c r="I964" s="18">
        <f ca="1">IF(H964&lt;=('Ejercicio 3 - TIR'!$D$18-'Ejercicio 3 - TIR'!$C$18)/('Ejercicio 3 - TIR'!$E$18-'Ejercicio 3 - TIR'!$C$18),'Ejercicio 3 - TIR'!$C$18+SQRT(('Ejercicio 3 - TIR'!$E$18-'Ejercicio 3 - TIR'!$C$18)*('Ejercicio 3 - TIR'!$D$18-'Ejercicio 3 - TIR'!$C$18)*H964),'Ejercicio 3 - TIR'!$E$18-SQRT(('Ejercicio 3 - TIR'!$E$18-'Ejercicio 3 - TIR'!$C$18)*('Ejercicio 3 - TIR'!$E$18-'Ejercicio 3 - TIR'!$D$18)*(1-H964)))</f>
        <v>38722.5253491981</v>
      </c>
      <c r="J964" s="17">
        <f ca="1" t="shared" si="7183"/>
        <v>0.845162452527034</v>
      </c>
      <c r="K964" s="18">
        <f ca="1">IF(J964&lt;=('Ejercicio 3 - TIR'!$D$18-'Ejercicio 3 - TIR'!$C$18)/('Ejercicio 3 - TIR'!$E$18-'Ejercicio 3 - TIR'!$C$18),'Ejercicio 3 - TIR'!$C$18+SQRT(('Ejercicio 3 - TIR'!$E$18-'Ejercicio 3 - TIR'!$C$18)*('Ejercicio 3 - TIR'!$D$18-'Ejercicio 3 - TIR'!$C$18)*J964),'Ejercicio 3 - TIR'!$E$18-SQRT(('Ejercicio 3 - TIR'!$E$18-'Ejercicio 3 - TIR'!$C$18)*('Ejercicio 3 - TIR'!$E$18-'Ejercicio 3 - TIR'!$D$18)*(1-J964)))</f>
        <v>41592.2417837422</v>
      </c>
      <c r="L964" s="17">
        <f ca="1" t="shared" si="7183"/>
        <v>0.259929455118121</v>
      </c>
      <c r="M964" s="18">
        <f ca="1">IF(L964&lt;=('Ejercicio 3 - TIR'!$D$18-'Ejercicio 3 - TIR'!$C$18)/('Ejercicio 3 - TIR'!$E$18-'Ejercicio 3 - TIR'!$C$18),'Ejercicio 3 - TIR'!$C$18+SQRT(('Ejercicio 3 - TIR'!$E$18-'Ejercicio 3 - TIR'!$C$18)*('Ejercicio 3 - TIR'!$D$18-'Ejercicio 3 - TIR'!$C$18)*L964),'Ejercicio 3 - TIR'!$E$18-SQRT(('Ejercicio 3 - TIR'!$E$18-'Ejercicio 3 - TIR'!$C$18)*('Ejercicio 3 - TIR'!$E$18-'Ejercicio 3 - TIR'!$D$18)*(1-L964)))</f>
        <v>36244.1507242954</v>
      </c>
      <c r="N964" s="17">
        <f ca="1" t="shared" ref="N964:R964" si="7184">RAND()</f>
        <v>0.215201410905854</v>
      </c>
      <c r="O964" s="18">
        <f ca="1">IF(N964&lt;=('Ejercicio 3 - TIR'!$D$18-'Ejercicio 3 - TIR'!$C$18)/('Ejercicio 3 - TIR'!$E$18-'Ejercicio 3 - TIR'!$C$18),'Ejercicio 3 - TIR'!$C$18+SQRT(('Ejercicio 3 - TIR'!$E$18-'Ejercicio 3 - TIR'!$C$18)*('Ejercicio 3 - TIR'!$D$18-'Ejercicio 3 - TIR'!$C$18)*N964),'Ejercicio 3 - TIR'!$E$18-SQRT(('Ejercicio 3 - TIR'!$E$18-'Ejercicio 3 - TIR'!$C$18)*('Ejercicio 3 - TIR'!$E$18-'Ejercicio 3 - TIR'!$D$18)*(1-N964)))</f>
        <v>35681.5677093456</v>
      </c>
      <c r="P964" s="17">
        <f ca="1" t="shared" si="7184"/>
        <v>0.036922046321662</v>
      </c>
      <c r="Q964" s="19">
        <f ca="1">IF(P964&lt;=('Ejercicio 3 - TIR'!$D$22-'Ejercicio 3 - TIR'!$C$22)/('Ejercicio 3 - TIR'!$E$22-'Ejercicio 3 - TIR'!$C$22),'Ejercicio 3 - TIR'!$C$22+SQRT(('Ejercicio 3 - TIR'!$E$22-'Ejercicio 3 - TIR'!$C$22)*('Ejercicio 3 - TIR'!$D$22-'Ejercicio 3 - TIR'!$C$22)*P964),'Ejercicio 3 - TIR'!$E$22-SQRT(('Ejercicio 3 - TIR'!$E$22-'Ejercicio 3 - TIR'!$C$22)*('Ejercicio 3 - TIR'!$E$22-'Ejercicio 3 - TIR'!$D$22)*(1-P964)))</f>
        <v>0.128152280869732</v>
      </c>
      <c r="R964" s="17">
        <f ca="1" t="shared" si="7184"/>
        <v>0.779713632312004</v>
      </c>
      <c r="S964" s="19">
        <f ca="1">IF(R964&lt;=('Ejercicio 3 - TIR'!$D$23-'Ejercicio 3 - TIR'!$C$23)/('Ejercicio 3 - TIR'!$E$23-'Ejercicio 3 - TIR'!$C$23),'Ejercicio 3 - TIR'!$C$23+SQRT(('Ejercicio 3 - TIR'!$E$23-'Ejercicio 3 - TIR'!$C$23)*('Ejercicio 3 - TIR'!$D$23-'Ejercicio 3 - TIR'!$C$23)*R964),'Ejercicio 3 - TIR'!$E$23-SQRT(('Ejercicio 3 - TIR'!$E$23-'Ejercicio 3 - TIR'!$C$23)*('Ejercicio 3 - TIR'!$E$23-'Ejercicio 3 - TIR'!$D$23)*(1-R964)))</f>
        <v>0.160087304003767</v>
      </c>
      <c r="T964" s="17">
        <f ca="1" t="shared" ref="T964:X964" si="7185">RAND()</f>
        <v>0.326651149198985</v>
      </c>
      <c r="U964" s="19">
        <f ca="1">IF(T964&lt;=('Ejercicio 3 - TIR'!$D$24-'Ejercicio 3 - TIR'!$C$24)/('Ejercicio 3 - TIR'!$E$24-'Ejercicio 3 - TIR'!$C$24),'Ejercicio 3 - TIR'!$C$24+SQRT(('Ejercicio 3 - TIR'!$E$24-'Ejercicio 3 - TIR'!$C$24)*('Ejercicio 3 - TIR'!$D$24-'Ejercicio 3 - TIR'!$C$24)*T964),'Ejercicio 3 - TIR'!$E$24-SQRT(('Ejercicio 3 - TIR'!$E$24-'Ejercicio 3 - TIR'!$C$24)*('Ejercicio 3 - TIR'!$E$24-'Ejercicio 3 - TIR'!$D$24)*(1-T964)))</f>
        <v>0.176190979617377</v>
      </c>
      <c r="V964" s="17">
        <f ca="1" t="shared" si="7185"/>
        <v>0.692944514388281</v>
      </c>
      <c r="W964" s="19">
        <f ca="1">IF(V964&lt;=('Ejercicio 3 - TIR'!$D$25-'Ejercicio 3 - TIR'!$C$25)/('Ejercicio 3 - TIR'!$E$25-'Ejercicio 3 - TIR'!$C$25),'Ejercicio 3 - TIR'!$C$25+SQRT(('Ejercicio 3 - TIR'!$E$25-'Ejercicio 3 - TIR'!$C$25)*('Ejercicio 3 - TIR'!$D$25-'Ejercicio 3 - TIR'!$C$25)*V964),'Ejercicio 3 - TIR'!$E$25-SQRT(('Ejercicio 3 - TIR'!$E$25-'Ejercicio 3 - TIR'!$C$25)*('Ejercicio 3 - TIR'!$E$25-'Ejercicio 3 - TIR'!$D$25)*(1-V964)))</f>
        <v>0.217217471121937</v>
      </c>
      <c r="X964" s="17">
        <f ca="1" t="shared" si="7185"/>
        <v>0.70558692581704</v>
      </c>
      <c r="Y964" s="19">
        <f ca="1">IF(X964&lt;=('Ejercicio 3 - TIR'!$D$26-'Ejercicio 3 - TIR'!$C$26)/('Ejercicio 3 - TIR'!$E$26-'Ejercicio 3 - TIR'!$C$26),'Ejercicio 3 - TIR'!$C$26+SQRT(('Ejercicio 3 - TIR'!$E$26-'Ejercicio 3 - TIR'!$C$26)*('Ejercicio 3 - TIR'!$D$26-'Ejercicio 3 - TIR'!$C$26)*X964),'Ejercicio 3 - TIR'!$E$26-SQRT(('Ejercicio 3 - TIR'!$E$26-'Ejercicio 3 - TIR'!$C$26)*('Ejercicio 3 - TIR'!$E$26-'Ejercicio 3 - TIR'!$D$26)*(1-X964)))</f>
        <v>0.240127320122821</v>
      </c>
      <c r="Z964" s="17">
        <f ca="1" t="shared" si="7144"/>
        <v>1.12815228086973</v>
      </c>
      <c r="AA964" s="17">
        <f ca="1" t="shared" si="7145"/>
        <v>1.30875513801987</v>
      </c>
      <c r="AB964" s="17">
        <f ca="1" t="shared" si="7146"/>
        <v>1.53934598786686</v>
      </c>
      <c r="AC964" s="17">
        <f ca="1" t="shared" si="7147"/>
        <v>1.873718830533</v>
      </c>
      <c r="AD964" s="17">
        <f ca="1" t="shared" si="7148"/>
        <v>2.32364991197256</v>
      </c>
      <c r="AE964" s="16">
        <f ca="1" t="shared" si="7149"/>
        <v>3957.46128627806</v>
      </c>
      <c r="AF964" s="16">
        <f ca="1" t="shared" si="7150"/>
        <v>4591.00059429759</v>
      </c>
      <c r="AG964" s="16">
        <f ca="1" t="shared" si="7151"/>
        <v>5399.89348643085</v>
      </c>
      <c r="AH964" s="16">
        <f ca="1" t="shared" si="7152"/>
        <v>6572.84469388118</v>
      </c>
      <c r="AI964" s="16">
        <f ca="1" t="shared" si="7153"/>
        <v>8151.16427580637</v>
      </c>
      <c r="AJ964" s="18">
        <f ca="1" t="shared" si="7154"/>
        <v>41230.0900393632</v>
      </c>
      <c r="AK964" s="18">
        <f ca="1" t="shared" si="7155"/>
        <v>50678.3040078676</v>
      </c>
      <c r="AL964" s="18">
        <f ca="1" t="shared" si="7156"/>
        <v>64024.8505161921</v>
      </c>
      <c r="AM964" s="18">
        <f ca="1" t="shared" si="7157"/>
        <v>67911.3477087886</v>
      </c>
      <c r="AN964" s="18">
        <f ca="1" t="shared" si="7158"/>
        <v>82911.4716668638</v>
      </c>
      <c r="AO964" s="18">
        <f ca="1">C964/'Ejercicio 3 - TIR'!$D$7</f>
        <v>18626.3920013794</v>
      </c>
      <c r="AP964" s="18">
        <f ca="1" t="shared" si="7159"/>
        <v>22603.6980379838</v>
      </c>
      <c r="AQ964" s="18">
        <f ca="1" t="shared" si="7160"/>
        <v>32051.9120064882</v>
      </c>
      <c r="AR964" s="18">
        <f ca="1" t="shared" si="7161"/>
        <v>45398.4585148127</v>
      </c>
      <c r="AS964" s="18">
        <f ca="1" t="shared" si="7162"/>
        <v>49284.9557074092</v>
      </c>
      <c r="AT964" s="18">
        <f ca="1" t="shared" si="7163"/>
        <v>64285.0796654844</v>
      </c>
      <c r="AU964" s="18">
        <f ca="1">AP964*'Ejercicio 3 - TIR'!$D$5</f>
        <v>11301.8490189919</v>
      </c>
      <c r="AV964" s="18">
        <f ca="1">AQ964*'Ejercicio 3 - TIR'!$D$5</f>
        <v>16025.9560032441</v>
      </c>
      <c r="AW964" s="18">
        <f ca="1">AR964*'Ejercicio 3 - TIR'!$D$5</f>
        <v>22699.2292574063</v>
      </c>
      <c r="AX964" s="18">
        <f ca="1">AS964*'Ejercicio 3 - TIR'!$D$5</f>
        <v>24642.4778537046</v>
      </c>
      <c r="AY964" s="18">
        <f ca="1">AT964*'Ejercicio 3 - TIR'!$D$5</f>
        <v>32142.5398327422</v>
      </c>
      <c r="AZ964" s="18">
        <f ca="1" t="shared" ref="AZ964:BD964" si="7186">AJ964-AU964-AE964</f>
        <v>25970.7797340932</v>
      </c>
      <c r="BA964" s="18">
        <f ca="1" t="shared" si="7186"/>
        <v>30061.3474103259</v>
      </c>
      <c r="BB964" s="18">
        <f ca="1" t="shared" si="7186"/>
        <v>35925.7277723549</v>
      </c>
      <c r="BC964" s="18">
        <f ca="1" t="shared" si="7186"/>
        <v>36696.0251612028</v>
      </c>
      <c r="BD964" s="18">
        <f ca="1" t="shared" si="7186"/>
        <v>42617.7675583152</v>
      </c>
      <c r="BE964" s="18">
        <f ca="1" t="shared" ref="BE964:BI964" si="7187">AZ964/Z964</f>
        <v>23020.6330958011</v>
      </c>
      <c r="BF964" s="18">
        <f ca="1" t="shared" si="7187"/>
        <v>22969.4207396262</v>
      </c>
      <c r="BG964" s="18">
        <f ca="1" t="shared" si="7187"/>
        <v>23338.3060439445</v>
      </c>
      <c r="BH964" s="18">
        <f ca="1" t="shared" si="7187"/>
        <v>19584.5953849779</v>
      </c>
      <c r="BI964" s="18">
        <f ca="1" t="shared" si="7187"/>
        <v>18340.8728392035</v>
      </c>
      <c r="BJ964" s="18">
        <f ca="1" t="shared" si="7166"/>
        <v>71756.4643179658</v>
      </c>
      <c r="BK964" s="18">
        <f ca="1" t="shared" si="7167"/>
        <v>43281.2141343716</v>
      </c>
      <c r="BL964" s="18">
        <f ca="1" t="shared" si="7168"/>
        <v>115037.678452337</v>
      </c>
      <c r="BM964" s="18">
        <f ca="1">BK964*'Ejercicio 3 - TIR'!$D$5</f>
        <v>21640.6070671858</v>
      </c>
      <c r="BN964" s="18">
        <f ca="1" t="shared" si="7169"/>
        <v>93397.0713851516</v>
      </c>
      <c r="BO964" s="18">
        <f ca="1" t="shared" si="7170"/>
        <v>40194.1234365491</v>
      </c>
      <c r="BP964" s="18">
        <f ca="1" t="shared" si="7171"/>
        <v>-124012.887442756</v>
      </c>
      <c r="BQ964" s="18">
        <f ca="1" t="shared" ref="BQ964:BT964" si="7188">BE964</f>
        <v>23020.6330958011</v>
      </c>
      <c r="BR964" s="18">
        <f ca="1" t="shared" si="7188"/>
        <v>22969.4207396262</v>
      </c>
      <c r="BS964" s="18">
        <f ca="1" t="shared" si="7188"/>
        <v>23338.3060439445</v>
      </c>
      <c r="BT964" s="18">
        <f ca="1" t="shared" si="7188"/>
        <v>19584.5953849779</v>
      </c>
      <c r="BU964" s="18">
        <f ca="1" t="shared" si="7173"/>
        <v>58534.9962757527</v>
      </c>
      <c r="BV964" s="20">
        <f ca="1" t="shared" si="7174"/>
        <v>5.22281927922732</v>
      </c>
    </row>
    <row r="965" ht="15" customHeight="1" spans="1:74">
      <c r="A965" s="16">
        <v>964</v>
      </c>
      <c r="B965" s="17">
        <f ca="1" t="shared" ref="B965:F965" si="7189">RAND()</f>
        <v>0.951191987477153</v>
      </c>
      <c r="C965" s="18">
        <f ca="1">IF(B965&lt;=('Ejercicio 3 - TIR'!$D$13-'Ejercicio 3 - TIR'!$C$13)/('Ejercicio 3 - TIR'!$E$13-'Ejercicio 3 - TIR'!$C$13),'Ejercicio 3 - TIR'!$C$13+SQRT(('Ejercicio 3 - TIR'!$E$13-'Ejercicio 3 - TIR'!$C$13)*('Ejercicio 3 - TIR'!$D$13-'Ejercicio 3 - TIR'!$C$13)*B965),'Ejercicio 3 - TIR'!$E$13-SQRT(('Ejercicio 3 - TIR'!$E$13-'Ejercicio 3 - TIR'!$C$13)*('Ejercicio 3 - TIR'!$E$13-'Ejercicio 3 - TIR'!$D$13)*(1-B965)))</f>
        <v>92346.9212059841</v>
      </c>
      <c r="D965" s="17">
        <f ca="1" t="shared" si="7189"/>
        <v>0.504830404815349</v>
      </c>
      <c r="E965" s="18">
        <f ca="1">IF(D965&lt;=('Ejercicio 3 - TIR'!$D$14-'Ejercicio 3 - TIR'!$C$14)/('Ejercicio 3 - TIR'!$E$14-'Ejercicio 3 - TIR'!$C$14),'Ejercicio 3 - TIR'!$C$14+SQRT(('Ejercicio 3 - TIR'!$E$14-'Ejercicio 3 - TIR'!$C$14)*('Ejercicio 3 - TIR'!$D$14-'Ejercicio 3 - TIR'!$C$14)*D965),'Ejercicio 3 - TIR'!$E$14-SQRT(('Ejercicio 3 - TIR'!$E$14-'Ejercicio 3 - TIR'!$C$14)*('Ejercicio 3 - TIR'!$E$14-'Ejercicio 3 - TIR'!$D$14)*(1-D965)))</f>
        <v>31381.6800199982</v>
      </c>
      <c r="F965" s="17">
        <f ca="1" t="shared" si="7189"/>
        <v>0.864605972205209</v>
      </c>
      <c r="G965" s="18">
        <f ca="1">IF(F965&lt;=('Ejercicio 3 - TIR'!$D$18-'Ejercicio 3 - TIR'!$C$18)/('Ejercicio 3 - TIR'!$E$18-'Ejercicio 3 - TIR'!$C$18),'Ejercicio 3 - TIR'!$C$18+SQRT(('Ejercicio 3 - TIR'!$E$18-'Ejercicio 3 - TIR'!$C$18)*('Ejercicio 3 - TIR'!$D$18-'Ejercicio 3 - TIR'!$C$18)*F965),'Ejercicio 3 - TIR'!$E$18-SQRT(('Ejercicio 3 - TIR'!$E$18-'Ejercicio 3 - TIR'!$C$18)*('Ejercicio 3 - TIR'!$E$18-'Ejercicio 3 - TIR'!$D$18)*(1-F965)))</f>
        <v>41813.3792060226</v>
      </c>
      <c r="H965" s="17">
        <f ca="1" t="shared" ref="H965:L965" si="7190">RAND()</f>
        <v>0.770832297186601</v>
      </c>
      <c r="I965" s="18">
        <f ca="1">IF(H965&lt;=('Ejercicio 3 - TIR'!$D$18-'Ejercicio 3 - TIR'!$C$18)/('Ejercicio 3 - TIR'!$E$18-'Ejercicio 3 - TIR'!$C$18),'Ejercicio 3 - TIR'!$C$18+SQRT(('Ejercicio 3 - TIR'!$E$18-'Ejercicio 3 - TIR'!$C$18)*('Ejercicio 3 - TIR'!$D$18-'Ejercicio 3 - TIR'!$C$18)*H965),'Ejercicio 3 - TIR'!$E$18-SQRT(('Ejercicio 3 - TIR'!$E$18-'Ejercicio 3 - TIR'!$C$18)*('Ejercicio 3 - TIR'!$E$18-'Ejercicio 3 - TIR'!$D$18)*(1-H965)))</f>
        <v>40854.2096397665</v>
      </c>
      <c r="J965" s="17">
        <f ca="1" t="shared" si="7190"/>
        <v>0.291904531546718</v>
      </c>
      <c r="K965" s="18">
        <f ca="1">IF(J965&lt;=('Ejercicio 3 - TIR'!$D$18-'Ejercicio 3 - TIR'!$C$18)/('Ejercicio 3 - TIR'!$E$18-'Ejercicio 3 - TIR'!$C$18),'Ejercicio 3 - TIR'!$C$18+SQRT(('Ejercicio 3 - TIR'!$E$18-'Ejercicio 3 - TIR'!$C$18)*('Ejercicio 3 - TIR'!$D$18-'Ejercicio 3 - TIR'!$C$18)*J965),'Ejercicio 3 - TIR'!$E$18-SQRT(('Ejercicio 3 - TIR'!$E$18-'Ejercicio 3 - TIR'!$C$18)*('Ejercicio 3 - TIR'!$E$18-'Ejercicio 3 - TIR'!$D$18)*(1-J965)))</f>
        <v>36617.0748622037</v>
      </c>
      <c r="L965" s="17">
        <f ca="1" t="shared" si="7190"/>
        <v>0.733031962392836</v>
      </c>
      <c r="M965" s="18">
        <f ca="1">IF(L965&lt;=('Ejercicio 3 - TIR'!$D$18-'Ejercicio 3 - TIR'!$C$18)/('Ejercicio 3 - TIR'!$E$18-'Ejercicio 3 - TIR'!$C$18),'Ejercicio 3 - TIR'!$C$18+SQRT(('Ejercicio 3 - TIR'!$E$18-'Ejercicio 3 - TIR'!$C$18)*('Ejercicio 3 - TIR'!$D$18-'Ejercicio 3 - TIR'!$C$18)*L965),'Ejercicio 3 - TIR'!$E$18-SQRT(('Ejercicio 3 - TIR'!$E$18-'Ejercicio 3 - TIR'!$C$18)*('Ejercicio 3 - TIR'!$E$18-'Ejercicio 3 - TIR'!$D$18)*(1-L965)))</f>
        <v>40525.337686424</v>
      </c>
      <c r="N965" s="17">
        <f ca="1" t="shared" ref="N965:R965" si="7191">RAND()</f>
        <v>0.299253750651546</v>
      </c>
      <c r="O965" s="18">
        <f ca="1">IF(N965&lt;=('Ejercicio 3 - TIR'!$D$18-'Ejercicio 3 - TIR'!$C$18)/('Ejercicio 3 - TIR'!$E$18-'Ejercicio 3 - TIR'!$C$18),'Ejercicio 3 - TIR'!$C$18+SQRT(('Ejercicio 3 - TIR'!$E$18-'Ejercicio 3 - TIR'!$C$18)*('Ejercicio 3 - TIR'!$D$18-'Ejercicio 3 - TIR'!$C$18)*N965),'Ejercicio 3 - TIR'!$E$18-SQRT(('Ejercicio 3 - TIR'!$E$18-'Ejercicio 3 - TIR'!$C$18)*('Ejercicio 3 - TIR'!$E$18-'Ejercicio 3 - TIR'!$D$18)*(1-N965)))</f>
        <v>36699.8554161812</v>
      </c>
      <c r="P965" s="17">
        <f ca="1" t="shared" si="7191"/>
        <v>0.573371775613795</v>
      </c>
      <c r="Q965" s="19">
        <f ca="1">IF(P965&lt;=('Ejercicio 3 - TIR'!$D$22-'Ejercicio 3 - TIR'!$C$22)/('Ejercicio 3 - TIR'!$E$22-'Ejercicio 3 - TIR'!$C$22),'Ejercicio 3 - TIR'!$C$22+SQRT(('Ejercicio 3 - TIR'!$E$22-'Ejercicio 3 - TIR'!$C$22)*('Ejercicio 3 - TIR'!$D$22-'Ejercicio 3 - TIR'!$C$22)*P965),'Ejercicio 3 - TIR'!$E$22-SQRT(('Ejercicio 3 - TIR'!$E$22-'Ejercicio 3 - TIR'!$C$22)*('Ejercicio 3 - TIR'!$E$22-'Ejercicio 3 - TIR'!$D$22)*(1-P965)))</f>
        <v>0.1522884355567</v>
      </c>
      <c r="R965" s="17">
        <f ca="1" t="shared" si="7191"/>
        <v>0.707288292761469</v>
      </c>
      <c r="S965" s="19">
        <f ca="1">IF(R965&lt;=('Ejercicio 3 - TIR'!$D$23-'Ejercicio 3 - TIR'!$C$23)/('Ejercicio 3 - TIR'!$E$23-'Ejercicio 3 - TIR'!$C$23),'Ejercicio 3 - TIR'!$C$23+SQRT(('Ejercicio 3 - TIR'!$E$23-'Ejercicio 3 - TIR'!$C$23)*('Ejercicio 3 - TIR'!$D$23-'Ejercicio 3 - TIR'!$C$23)*R965),'Ejercicio 3 - TIR'!$E$23-SQRT(('Ejercicio 3 - TIR'!$E$23-'Ejercicio 3 - TIR'!$C$23)*('Ejercicio 3 - TIR'!$E$23-'Ejercicio 3 - TIR'!$D$23)*(1-R965)))</f>
        <v>0.157046109849758</v>
      </c>
      <c r="T965" s="17">
        <f ca="1" t="shared" ref="T965:X965" si="7192">RAND()</f>
        <v>0.0255786622119827</v>
      </c>
      <c r="U965" s="19">
        <f ca="1">IF(T965&lt;=('Ejercicio 3 - TIR'!$D$24-'Ejercicio 3 - TIR'!$C$24)/('Ejercicio 3 - TIR'!$E$24-'Ejercicio 3 - TIR'!$C$24),'Ejercicio 3 - TIR'!$C$24+SQRT(('Ejercicio 3 - TIR'!$E$24-'Ejercicio 3 - TIR'!$C$24)*('Ejercicio 3 - TIR'!$D$24-'Ejercicio 3 - TIR'!$C$24)*T965),'Ejercicio 3 - TIR'!$E$24-SQRT(('Ejercicio 3 - TIR'!$E$24-'Ejercicio 3 - TIR'!$C$24)*('Ejercicio 3 - TIR'!$E$24-'Ejercicio 3 - TIR'!$D$24)*(1-T965)))</f>
        <v>0.157329064786531</v>
      </c>
      <c r="V965" s="17">
        <f ca="1" t="shared" si="7192"/>
        <v>0.635305808227403</v>
      </c>
      <c r="W965" s="19">
        <f ca="1">IF(V965&lt;=('Ejercicio 3 - TIR'!$D$25-'Ejercicio 3 - TIR'!$C$25)/('Ejercicio 3 - TIR'!$E$25-'Ejercicio 3 - TIR'!$C$25),'Ejercicio 3 - TIR'!$C$25+SQRT(('Ejercicio 3 - TIR'!$E$25-'Ejercicio 3 - TIR'!$C$25)*('Ejercicio 3 - TIR'!$D$25-'Ejercicio 3 - TIR'!$C$25)*V965),'Ejercicio 3 - TIR'!$E$25-SQRT(('Ejercicio 3 - TIR'!$E$25-'Ejercicio 3 - TIR'!$C$25)*('Ejercicio 3 - TIR'!$E$25-'Ejercicio 3 - TIR'!$D$25)*(1-V965)))</f>
        <v>0.214272844064996</v>
      </c>
      <c r="X965" s="17">
        <f ca="1" t="shared" si="7192"/>
        <v>0.91556189972993</v>
      </c>
      <c r="Y965" s="19">
        <f ca="1">IF(X965&lt;=('Ejercicio 3 - TIR'!$D$26-'Ejercicio 3 - TIR'!$C$26)/('Ejercicio 3 - TIR'!$E$26-'Ejercicio 3 - TIR'!$C$26),'Ejercicio 3 - TIR'!$C$26+SQRT(('Ejercicio 3 - TIR'!$E$26-'Ejercicio 3 - TIR'!$C$26)*('Ejercicio 3 - TIR'!$D$26-'Ejercicio 3 - TIR'!$C$26)*X965),'Ejercicio 3 - TIR'!$E$26-SQRT(('Ejercicio 3 - TIR'!$E$26-'Ejercicio 3 - TIR'!$C$26)*('Ejercicio 3 - TIR'!$E$26-'Ejercicio 3 - TIR'!$D$26)*(1-X965)))</f>
        <v>0.258646645662604</v>
      </c>
      <c r="Z965" s="17">
        <f ca="1" t="shared" si="7144"/>
        <v>1.1522884355567</v>
      </c>
      <c r="AA965" s="17">
        <f ca="1" t="shared" si="7145"/>
        <v>1.33325085178574</v>
      </c>
      <c r="AB965" s="17">
        <f ca="1" t="shared" si="7146"/>
        <v>1.54300996142304</v>
      </c>
      <c r="AC965" s="17">
        <f ca="1" t="shared" si="7147"/>
        <v>1.87363509427777</v>
      </c>
      <c r="AD965" s="17">
        <f ca="1" t="shared" si="7148"/>
        <v>2.35824452660846</v>
      </c>
      <c r="AE965" s="16">
        <f ca="1" t="shared" si="7149"/>
        <v>4779.06695538648</v>
      </c>
      <c r="AF965" s="16">
        <f ca="1" t="shared" si="7150"/>
        <v>5529.60082944146</v>
      </c>
      <c r="AG965" s="16">
        <f ca="1" t="shared" si="7151"/>
        <v>6399.5677565803</v>
      </c>
      <c r="AH965" s="16">
        <f ca="1" t="shared" si="7152"/>
        <v>7770.82134056941</v>
      </c>
      <c r="AI965" s="16">
        <f ca="1" t="shared" si="7153"/>
        <v>9780.71821435107</v>
      </c>
      <c r="AJ965" s="18">
        <f ca="1" t="shared" si="7154"/>
        <v>48181.0733106468</v>
      </c>
      <c r="AK965" s="18">
        <f ca="1" t="shared" si="7155"/>
        <v>54468.909801252</v>
      </c>
      <c r="AL965" s="18">
        <f ca="1" t="shared" si="7156"/>
        <v>56500.5112705535</v>
      </c>
      <c r="AM965" s="18">
        <f ca="1" t="shared" si="7157"/>
        <v>75929.6948967417</v>
      </c>
      <c r="AN965" s="18">
        <f ca="1" t="shared" si="7158"/>
        <v>86547.233162531</v>
      </c>
      <c r="AO965" s="18">
        <f ca="1">C965/'Ejercicio 3 - TIR'!$D$7</f>
        <v>18469.3842411968</v>
      </c>
      <c r="AP965" s="18">
        <f ca="1" t="shared" si="7159"/>
        <v>29711.68906945</v>
      </c>
      <c r="AQ965" s="18">
        <f ca="1" t="shared" si="7160"/>
        <v>35999.5255600552</v>
      </c>
      <c r="AR965" s="18">
        <f ca="1" t="shared" si="7161"/>
        <v>38031.1270293566</v>
      </c>
      <c r="AS965" s="18">
        <f ca="1" t="shared" si="7162"/>
        <v>57460.3106555449</v>
      </c>
      <c r="AT965" s="18">
        <f ca="1" t="shared" si="7163"/>
        <v>68077.8489213342</v>
      </c>
      <c r="AU965" s="18">
        <f ca="1">AP965*'Ejercicio 3 - TIR'!$D$5</f>
        <v>14855.844534725</v>
      </c>
      <c r="AV965" s="18">
        <f ca="1">AQ965*'Ejercicio 3 - TIR'!$D$5</f>
        <v>17999.7627800276</v>
      </c>
      <c r="AW965" s="18">
        <f ca="1">AR965*'Ejercicio 3 - TIR'!$D$5</f>
        <v>19015.5635146783</v>
      </c>
      <c r="AX965" s="18">
        <f ca="1">AS965*'Ejercicio 3 - TIR'!$D$5</f>
        <v>28730.1553277724</v>
      </c>
      <c r="AY965" s="18">
        <f ca="1">AT965*'Ejercicio 3 - TIR'!$D$5</f>
        <v>34038.9244606671</v>
      </c>
      <c r="AZ965" s="18">
        <f ca="1" t="shared" ref="AZ965:BD965" si="7193">AJ965-AU965-AE965</f>
        <v>28546.1618205353</v>
      </c>
      <c r="BA965" s="18">
        <f ca="1" t="shared" si="7193"/>
        <v>30939.546191783</v>
      </c>
      <c r="BB965" s="18">
        <f ca="1" t="shared" si="7193"/>
        <v>31085.3799992948</v>
      </c>
      <c r="BC965" s="18">
        <f ca="1" t="shared" si="7193"/>
        <v>39428.7182283998</v>
      </c>
      <c r="BD965" s="18">
        <f ca="1" t="shared" si="7193"/>
        <v>42727.5904875128</v>
      </c>
      <c r="BE965" s="18">
        <f ca="1" t="shared" ref="BE965:BI965" si="7194">AZ965/Z965</f>
        <v>24773.4516286662</v>
      </c>
      <c r="BF965" s="18">
        <f ca="1" t="shared" si="7194"/>
        <v>23206.0951998214</v>
      </c>
      <c r="BG965" s="18">
        <f ca="1" t="shared" si="7194"/>
        <v>20145.9360447851</v>
      </c>
      <c r="BH965" s="18">
        <f ca="1" t="shared" si="7194"/>
        <v>21043.9686728852</v>
      </c>
      <c r="BI965" s="18">
        <f ca="1" t="shared" si="7194"/>
        <v>18118.388490002</v>
      </c>
      <c r="BJ965" s="18">
        <f ca="1" t="shared" si="7166"/>
        <v>74005.6751429388</v>
      </c>
      <c r="BK965" s="18">
        <f ca="1" t="shared" si="7167"/>
        <v>43555.3242966309</v>
      </c>
      <c r="BL965" s="18">
        <f ca="1" t="shared" si="7168"/>
        <v>117560.99943957</v>
      </c>
      <c r="BM965" s="18">
        <f ca="1">BK965*'Ejercicio 3 - TIR'!$D$5</f>
        <v>21777.6621483155</v>
      </c>
      <c r="BN965" s="18">
        <f ca="1" t="shared" si="7169"/>
        <v>95783.3372912543</v>
      </c>
      <c r="BO965" s="18">
        <f ca="1" t="shared" si="7170"/>
        <v>40616.3721405966</v>
      </c>
      <c r="BP965" s="18">
        <f ca="1" t="shared" si="7171"/>
        <v>-123728.601225982</v>
      </c>
      <c r="BQ965" s="18">
        <f ca="1" t="shared" ref="BQ965:BT965" si="7195">BE965</f>
        <v>24773.4516286662</v>
      </c>
      <c r="BR965" s="18">
        <f ca="1" t="shared" si="7195"/>
        <v>23206.0951998214</v>
      </c>
      <c r="BS965" s="18">
        <f ca="1" t="shared" si="7195"/>
        <v>20145.9360447851</v>
      </c>
      <c r="BT965" s="18">
        <f ca="1" t="shared" si="7195"/>
        <v>21043.9686728852</v>
      </c>
      <c r="BU965" s="18">
        <f ca="1" t="shared" si="7173"/>
        <v>58734.7606305986</v>
      </c>
      <c r="BV965" s="20">
        <f ca="1" t="shared" si="7174"/>
        <v>5.41934802074466</v>
      </c>
    </row>
    <row r="966" ht="15" customHeight="1" spans="1:74">
      <c r="A966" s="16">
        <v>965</v>
      </c>
      <c r="B966" s="17">
        <f ca="1" t="shared" ref="B966:F966" si="7196">RAND()</f>
        <v>0.580771995995572</v>
      </c>
      <c r="C966" s="18">
        <f ca="1">IF(B966&lt;=('Ejercicio 3 - TIR'!$D$13-'Ejercicio 3 - TIR'!$C$13)/('Ejercicio 3 - TIR'!$E$13-'Ejercicio 3 - TIR'!$C$13),'Ejercicio 3 - TIR'!$C$13+SQRT(('Ejercicio 3 - TIR'!$E$13-'Ejercicio 3 - TIR'!$C$13)*('Ejercicio 3 - TIR'!$D$13-'Ejercicio 3 - TIR'!$C$13)*B966),'Ejercicio 3 - TIR'!$E$13-SQRT(('Ejercicio 3 - TIR'!$E$13-'Ejercicio 3 - TIR'!$C$13)*('Ejercicio 3 - TIR'!$E$13-'Ejercicio 3 - TIR'!$D$13)*(1-B966)))</f>
        <v>77570.6976299905</v>
      </c>
      <c r="D966" s="17">
        <f ca="1" t="shared" si="7196"/>
        <v>0.217904571620186</v>
      </c>
      <c r="E966" s="18">
        <f ca="1">IF(D966&lt;=('Ejercicio 3 - TIR'!$D$14-'Ejercicio 3 - TIR'!$C$14)/('Ejercicio 3 - TIR'!$E$14-'Ejercicio 3 - TIR'!$C$14),'Ejercicio 3 - TIR'!$C$14+SQRT(('Ejercicio 3 - TIR'!$E$14-'Ejercicio 3 - TIR'!$C$14)*('Ejercicio 3 - TIR'!$D$14-'Ejercicio 3 - TIR'!$C$14)*D966),'Ejercicio 3 - TIR'!$E$14-SQRT(('Ejercicio 3 - TIR'!$E$14-'Ejercicio 3 - TIR'!$C$14)*('Ejercicio 3 - TIR'!$E$14-'Ejercicio 3 - TIR'!$D$14)*(1-D966)))</f>
        <v>29042.6282133674</v>
      </c>
      <c r="F966" s="17">
        <f ca="1" t="shared" si="7196"/>
        <v>0.855693488376598</v>
      </c>
      <c r="G966" s="18">
        <f ca="1">IF(F966&lt;=('Ejercicio 3 - TIR'!$D$18-'Ejercicio 3 - TIR'!$C$18)/('Ejercicio 3 - TIR'!$E$18-'Ejercicio 3 - TIR'!$C$18),'Ejercicio 3 - TIR'!$C$18+SQRT(('Ejercicio 3 - TIR'!$E$18-'Ejercicio 3 - TIR'!$C$18)*('Ejercicio 3 - TIR'!$D$18-'Ejercicio 3 - TIR'!$C$18)*F966),'Ejercicio 3 - TIR'!$E$18-SQRT(('Ejercicio 3 - TIR'!$E$18-'Ejercicio 3 - TIR'!$C$18)*('Ejercicio 3 - TIR'!$E$18-'Ejercicio 3 - TIR'!$D$18)*(1-F966)))</f>
        <v>41710.1689448005</v>
      </c>
      <c r="H966" s="17">
        <f ca="1" t="shared" ref="H966:L966" si="7197">RAND()</f>
        <v>0.41756634259671</v>
      </c>
      <c r="I966" s="18">
        <f ca="1">IF(H966&lt;=('Ejercicio 3 - TIR'!$D$18-'Ejercicio 3 - TIR'!$C$18)/('Ejercicio 3 - TIR'!$E$18-'Ejercicio 3 - TIR'!$C$18),'Ejercicio 3 - TIR'!$C$18+SQRT(('Ejercicio 3 - TIR'!$E$18-'Ejercicio 3 - TIR'!$C$18)*('Ejercicio 3 - TIR'!$D$18-'Ejercicio 3 - TIR'!$C$18)*H966),'Ejercicio 3 - TIR'!$E$18-SQRT(('Ejercicio 3 - TIR'!$E$18-'Ejercicio 3 - TIR'!$C$18)*('Ejercicio 3 - TIR'!$E$18-'Ejercicio 3 - TIR'!$D$18)*(1-H966)))</f>
        <v>37914.2246233921</v>
      </c>
      <c r="J966" s="17">
        <f ca="1" t="shared" si="7197"/>
        <v>0.624227513638799</v>
      </c>
      <c r="K966" s="18">
        <f ca="1">IF(J966&lt;=('Ejercicio 3 - TIR'!$D$18-'Ejercicio 3 - TIR'!$C$18)/('Ejercicio 3 - TIR'!$E$18-'Ejercicio 3 - TIR'!$C$18),'Ejercicio 3 - TIR'!$C$18+SQRT(('Ejercicio 3 - TIR'!$E$18-'Ejercicio 3 - TIR'!$C$18)*('Ejercicio 3 - TIR'!$D$18-'Ejercicio 3 - TIR'!$C$18)*J966),'Ejercicio 3 - TIR'!$E$18-SQRT(('Ejercicio 3 - TIR'!$E$18-'Ejercicio 3 - TIR'!$C$18)*('Ejercicio 3 - TIR'!$E$18-'Ejercicio 3 - TIR'!$D$18)*(1-J966)))</f>
        <v>39676.4728618345</v>
      </c>
      <c r="L966" s="17">
        <f ca="1" t="shared" si="7197"/>
        <v>0.175139977182188</v>
      </c>
      <c r="M966" s="18">
        <f ca="1">IF(L966&lt;=('Ejercicio 3 - TIR'!$D$18-'Ejercicio 3 - TIR'!$C$18)/('Ejercicio 3 - TIR'!$E$18-'Ejercicio 3 - TIR'!$C$18),'Ejercicio 3 - TIR'!$C$18+SQRT(('Ejercicio 3 - TIR'!$E$18-'Ejercicio 3 - TIR'!$C$18)*('Ejercicio 3 - TIR'!$D$18-'Ejercicio 3 - TIR'!$C$18)*L966),'Ejercicio 3 - TIR'!$E$18-SQRT(('Ejercicio 3 - TIR'!$E$18-'Ejercicio 3 - TIR'!$C$18)*('Ejercicio 3 - TIR'!$E$18-'Ejercicio 3 - TIR'!$D$18)*(1-L966)))</f>
        <v>35125.5240295338</v>
      </c>
      <c r="N966" s="17">
        <f ca="1" t="shared" ref="N966:R966" si="7198">RAND()</f>
        <v>0.721249389801447</v>
      </c>
      <c r="O966" s="18">
        <f ca="1">IF(N966&lt;=('Ejercicio 3 - TIR'!$D$18-'Ejercicio 3 - TIR'!$C$18)/('Ejercicio 3 - TIR'!$E$18-'Ejercicio 3 - TIR'!$C$18),'Ejercicio 3 - TIR'!$C$18+SQRT(('Ejercicio 3 - TIR'!$E$18-'Ejercicio 3 - TIR'!$C$18)*('Ejercicio 3 - TIR'!$D$18-'Ejercicio 3 - TIR'!$C$18)*N966),'Ejercicio 3 - TIR'!$E$18-SQRT(('Ejercicio 3 - TIR'!$E$18-'Ejercicio 3 - TIR'!$C$18)*('Ejercicio 3 - TIR'!$E$18-'Ejercicio 3 - TIR'!$D$18)*(1-N966)))</f>
        <v>40427.6597059174</v>
      </c>
      <c r="P966" s="17">
        <f ca="1" t="shared" si="7198"/>
        <v>0.277510309088009</v>
      </c>
      <c r="Q966" s="19">
        <f ca="1">IF(P966&lt;=('Ejercicio 3 - TIR'!$D$22-'Ejercicio 3 - TIR'!$C$22)/('Ejercicio 3 - TIR'!$E$22-'Ejercicio 3 - TIR'!$C$22),'Ejercicio 3 - TIR'!$C$22+SQRT(('Ejercicio 3 - TIR'!$E$22-'Ejercicio 3 - TIR'!$C$22)*('Ejercicio 3 - TIR'!$D$22-'Ejercicio 3 - TIR'!$C$22)*P966),'Ejercicio 3 - TIR'!$E$22-SQRT(('Ejercicio 3 - TIR'!$E$22-'Ejercicio 3 - TIR'!$C$22)*('Ejercicio 3 - TIR'!$E$22-'Ejercicio 3 - TIR'!$D$22)*(1-P966)))</f>
        <v>0.142349911775182</v>
      </c>
      <c r="R966" s="17">
        <f ca="1" t="shared" si="7198"/>
        <v>0.377927202666116</v>
      </c>
      <c r="S966" s="19">
        <f ca="1">IF(R966&lt;=('Ejercicio 3 - TIR'!$D$23-'Ejercicio 3 - TIR'!$C$23)/('Ejercicio 3 - TIR'!$E$23-'Ejercicio 3 - TIR'!$C$23),'Ejercicio 3 - TIR'!$C$23+SQRT(('Ejercicio 3 - TIR'!$E$23-'Ejercicio 3 - TIR'!$C$23)*('Ejercicio 3 - TIR'!$D$23-'Ejercicio 3 - TIR'!$C$23)*R966),'Ejercicio 3 - TIR'!$E$23-SQRT(('Ejercicio 3 - TIR'!$E$23-'Ejercicio 3 - TIR'!$C$23)*('Ejercicio 3 - TIR'!$E$23-'Ejercicio 3 - TIR'!$D$23)*(1-R966)))</f>
        <v>0.146081966275552</v>
      </c>
      <c r="T966" s="17">
        <f ca="1" t="shared" ref="T966:X966" si="7199">RAND()</f>
        <v>0.927401711770486</v>
      </c>
      <c r="U966" s="19">
        <f ca="1">IF(T966&lt;=('Ejercicio 3 - TIR'!$D$24-'Ejercicio 3 - TIR'!$C$24)/('Ejercicio 3 - TIR'!$E$24-'Ejercicio 3 - TIR'!$C$24),'Ejercicio 3 - TIR'!$C$24+SQRT(('Ejercicio 3 - TIR'!$E$24-'Ejercicio 3 - TIR'!$C$24)*('Ejercicio 3 - TIR'!$D$24-'Ejercicio 3 - TIR'!$C$24)*T966),'Ejercicio 3 - TIR'!$E$24-SQRT(('Ejercicio 3 - TIR'!$E$24-'Ejercicio 3 - TIR'!$C$24)*('Ejercicio 3 - TIR'!$E$24-'Ejercicio 3 - TIR'!$D$24)*(1-T966)))</f>
        <v>0.205742538548443</v>
      </c>
      <c r="V966" s="17">
        <f ca="1" t="shared" si="7199"/>
        <v>0.955384804516136</v>
      </c>
      <c r="W966" s="19">
        <f ca="1">IF(V966&lt;=('Ejercicio 3 - TIR'!$D$25-'Ejercicio 3 - TIR'!$C$25)/('Ejercicio 3 - TIR'!$E$25-'Ejercicio 3 - TIR'!$C$25),'Ejercicio 3 - TIR'!$C$25+SQRT(('Ejercicio 3 - TIR'!$E$25-'Ejercicio 3 - TIR'!$C$25)*('Ejercicio 3 - TIR'!$D$25-'Ejercicio 3 - TIR'!$C$25)*V966),'Ejercicio 3 - TIR'!$E$25-SQRT(('Ejercicio 3 - TIR'!$E$25-'Ejercicio 3 - TIR'!$C$25)*('Ejercicio 3 - TIR'!$E$25-'Ejercicio 3 - TIR'!$D$25)*(1-V966)))</f>
        <v>0.237503873232336</v>
      </c>
      <c r="X966" s="17">
        <f ca="1" t="shared" si="7199"/>
        <v>0.41681869570684</v>
      </c>
      <c r="Y966" s="19">
        <f ca="1">IF(X966&lt;=('Ejercicio 3 - TIR'!$D$26-'Ejercicio 3 - TIR'!$C$26)/('Ejercicio 3 - TIR'!$E$26-'Ejercicio 3 - TIR'!$C$26),'Ejercicio 3 - TIR'!$C$26+SQRT(('Ejercicio 3 - TIR'!$E$26-'Ejercicio 3 - TIR'!$C$26)*('Ejercicio 3 - TIR'!$D$26-'Ejercicio 3 - TIR'!$C$26)*X966),'Ejercicio 3 - TIR'!$E$26-SQRT(('Ejercicio 3 - TIR'!$E$26-'Ejercicio 3 - TIR'!$C$26)*('Ejercicio 3 - TIR'!$E$26-'Ejercicio 3 - TIR'!$D$26)*(1-X966)))</f>
        <v>0.223882453339592</v>
      </c>
      <c r="Z966" s="17">
        <f ca="1" t="shared" si="7144"/>
        <v>1.14234991177518</v>
      </c>
      <c r="AA966" s="17">
        <f ca="1" t="shared" si="7145"/>
        <v>1.309226633062</v>
      </c>
      <c r="AB966" s="17">
        <f ca="1" t="shared" si="7146"/>
        <v>1.57859024408341</v>
      </c>
      <c r="AC966" s="17">
        <f ca="1" t="shared" si="7147"/>
        <v>1.9535115413</v>
      </c>
      <c r="AD966" s="17">
        <f ca="1" t="shared" si="7148"/>
        <v>2.39086849779345</v>
      </c>
      <c r="AE966" s="16">
        <f ca="1" t="shared" si="7149"/>
        <v>4134.21556389226</v>
      </c>
      <c r="AF966" s="16">
        <f ca="1" t="shared" si="7150"/>
        <v>4738.14990247262</v>
      </c>
      <c r="AG966" s="16">
        <f ca="1" t="shared" si="7151"/>
        <v>5712.9888914304</v>
      </c>
      <c r="AH966" s="16">
        <f ca="1" t="shared" si="7152"/>
        <v>7069.84588087843</v>
      </c>
      <c r="AI966" s="16">
        <f ca="1" t="shared" si="7153"/>
        <v>8652.6603214223</v>
      </c>
      <c r="AJ966" s="18">
        <f ca="1" t="shared" si="7154"/>
        <v>47647.6078142208</v>
      </c>
      <c r="AK966" s="18">
        <f ca="1" t="shared" si="7155"/>
        <v>49638.3126488402</v>
      </c>
      <c r="AL966" s="18">
        <f ca="1" t="shared" si="7156"/>
        <v>62632.8929793322</v>
      </c>
      <c r="AM966" s="18">
        <f ca="1" t="shared" si="7157"/>
        <v>68618.1165859047</v>
      </c>
      <c r="AN966" s="18">
        <f ca="1" t="shared" si="7158"/>
        <v>96657.2180303915</v>
      </c>
      <c r="AO966" s="18">
        <f ca="1">C966/'Ejercicio 3 - TIR'!$D$7</f>
        <v>15514.1395259981</v>
      </c>
      <c r="AP966" s="18">
        <f ca="1" t="shared" si="7159"/>
        <v>32133.4682882227</v>
      </c>
      <c r="AQ966" s="18">
        <f ca="1" t="shared" si="7160"/>
        <v>34124.1731228421</v>
      </c>
      <c r="AR966" s="18">
        <f ca="1" t="shared" si="7161"/>
        <v>47118.7534533341</v>
      </c>
      <c r="AS966" s="18">
        <f ca="1" t="shared" si="7162"/>
        <v>53103.9770599066</v>
      </c>
      <c r="AT966" s="18">
        <f ca="1" t="shared" si="7163"/>
        <v>81143.0785043934</v>
      </c>
      <c r="AU966" s="18">
        <f ca="1">AP966*'Ejercicio 3 - TIR'!$D$5</f>
        <v>16066.7341441113</v>
      </c>
      <c r="AV966" s="18">
        <f ca="1">AQ966*'Ejercicio 3 - TIR'!$D$5</f>
        <v>17062.086561421</v>
      </c>
      <c r="AW966" s="18">
        <f ca="1">AR966*'Ejercicio 3 - TIR'!$D$5</f>
        <v>23559.376726667</v>
      </c>
      <c r="AX966" s="18">
        <f ca="1">AS966*'Ejercicio 3 - TIR'!$D$5</f>
        <v>26551.9885299533</v>
      </c>
      <c r="AY966" s="18">
        <f ca="1">AT966*'Ejercicio 3 - TIR'!$D$5</f>
        <v>40571.5392521967</v>
      </c>
      <c r="AZ966" s="18">
        <f ca="1" t="shared" ref="AZ966:BD966" si="7200">AJ966-AU966-AE966</f>
        <v>27446.6581062172</v>
      </c>
      <c r="BA966" s="18">
        <f ca="1" t="shared" si="7200"/>
        <v>27838.0761849465</v>
      </c>
      <c r="BB966" s="18">
        <f ca="1" t="shared" si="7200"/>
        <v>33360.5273612347</v>
      </c>
      <c r="BC966" s="18">
        <f ca="1" t="shared" si="7200"/>
        <v>34996.282175073</v>
      </c>
      <c r="BD966" s="18">
        <f ca="1" t="shared" si="7200"/>
        <v>47433.0184567725</v>
      </c>
      <c r="BE966" s="18">
        <f ca="1" t="shared" ref="BE966:BI966" si="7201">AZ966/Z966</f>
        <v>24026.4894524006</v>
      </c>
      <c r="BF966" s="18">
        <f ca="1" t="shared" si="7201"/>
        <v>21262.9925804665</v>
      </c>
      <c r="BG966" s="18">
        <f ca="1" t="shared" si="7201"/>
        <v>21133.1138566646</v>
      </c>
      <c r="BH966" s="18">
        <f ca="1" t="shared" si="7201"/>
        <v>17914.5510201512</v>
      </c>
      <c r="BI966" s="18">
        <f ca="1" t="shared" si="7201"/>
        <v>19839.241890781</v>
      </c>
      <c r="BJ966" s="18">
        <f ca="1" t="shared" si="7166"/>
        <v>69437.1048884674</v>
      </c>
      <c r="BK966" s="18">
        <f ca="1" t="shared" si="7167"/>
        <v>37092.2674630811</v>
      </c>
      <c r="BL966" s="18">
        <f ca="1" t="shared" si="7168"/>
        <v>106529.372351548</v>
      </c>
      <c r="BM966" s="18">
        <f ca="1">BK966*'Ejercicio 3 - TIR'!$D$5</f>
        <v>18546.1337315405</v>
      </c>
      <c r="BN966" s="18">
        <f ca="1" t="shared" si="7169"/>
        <v>87983.2386200079</v>
      </c>
      <c r="BO966" s="18">
        <f ca="1" t="shared" si="7170"/>
        <v>36799.6979763664</v>
      </c>
      <c r="BP966" s="18">
        <f ca="1" t="shared" si="7171"/>
        <v>-106613.325843358</v>
      </c>
      <c r="BQ966" s="18">
        <f ca="1" t="shared" ref="BQ966:BT966" si="7202">BE966</f>
        <v>24026.4894524006</v>
      </c>
      <c r="BR966" s="18">
        <f ca="1" t="shared" si="7202"/>
        <v>21262.9925804665</v>
      </c>
      <c r="BS966" s="18">
        <f ca="1" t="shared" si="7202"/>
        <v>21133.1138566646</v>
      </c>
      <c r="BT966" s="18">
        <f ca="1" t="shared" si="7202"/>
        <v>17914.5510201512</v>
      </c>
      <c r="BU966" s="18">
        <f ca="1" t="shared" si="7173"/>
        <v>56638.9398671475</v>
      </c>
      <c r="BV966" s="20">
        <f ca="1" t="shared" si="7174"/>
        <v>8.72956015527209</v>
      </c>
    </row>
    <row r="967" ht="15" customHeight="1" spans="1:74">
      <c r="A967" s="16">
        <v>966</v>
      </c>
      <c r="B967" s="17">
        <f ca="1" t="shared" ref="B967:F967" si="7203">RAND()</f>
        <v>0.146639273309565</v>
      </c>
      <c r="C967" s="18">
        <f ca="1">IF(B967&lt;=('Ejercicio 3 - TIR'!$D$13-'Ejercicio 3 - TIR'!$C$13)/('Ejercicio 3 - TIR'!$E$13-'Ejercicio 3 - TIR'!$C$13),'Ejercicio 3 - TIR'!$C$13+SQRT(('Ejercicio 3 - TIR'!$E$13-'Ejercicio 3 - TIR'!$C$13)*('Ejercicio 3 - TIR'!$D$13-'Ejercicio 3 - TIR'!$C$13)*B967),'Ejercicio 3 - TIR'!$E$13-SQRT(('Ejercicio 3 - TIR'!$E$13-'Ejercicio 3 - TIR'!$C$13)*('Ejercicio 3 - TIR'!$E$13-'Ejercicio 3 - TIR'!$D$13)*(1-B967)))</f>
        <v>67658.7015429396</v>
      </c>
      <c r="D967" s="17">
        <f ca="1" t="shared" si="7203"/>
        <v>0.0869449878681561</v>
      </c>
      <c r="E967" s="18">
        <f ca="1">IF(D967&lt;=('Ejercicio 3 - TIR'!$D$14-'Ejercicio 3 - TIR'!$C$14)/('Ejercicio 3 - TIR'!$E$14-'Ejercicio 3 - TIR'!$C$14),'Ejercicio 3 - TIR'!$C$14+SQRT(('Ejercicio 3 - TIR'!$E$14-'Ejercicio 3 - TIR'!$C$14)*('Ejercicio 3 - TIR'!$D$14-'Ejercicio 3 - TIR'!$C$14)*D967),'Ejercicio 3 - TIR'!$E$14-SQRT(('Ejercicio 3 - TIR'!$E$14-'Ejercicio 3 - TIR'!$C$14)*('Ejercicio 3 - TIR'!$E$14-'Ejercicio 3 - TIR'!$D$14)*(1-D967)))</f>
        <v>27553.6002212781</v>
      </c>
      <c r="F967" s="17">
        <f ca="1" t="shared" si="7203"/>
        <v>0.144147856511862</v>
      </c>
      <c r="G967" s="18">
        <f ca="1">IF(F967&lt;=('Ejercicio 3 - TIR'!$D$18-'Ejercicio 3 - TIR'!$C$18)/('Ejercicio 3 - TIR'!$E$18-'Ejercicio 3 - TIR'!$C$18),'Ejercicio 3 - TIR'!$C$18+SQRT(('Ejercicio 3 - TIR'!$E$18-'Ejercicio 3 - TIR'!$C$18)*('Ejercicio 3 - TIR'!$D$18-'Ejercicio 3 - TIR'!$C$18)*F967),'Ejercicio 3 - TIR'!$E$18-SQRT(('Ejercicio 3 - TIR'!$E$18-'Ejercicio 3 - TIR'!$C$18)*('Ejercicio 3 - TIR'!$E$18-'Ejercicio 3 - TIR'!$D$18)*(1-F967)))</f>
        <v>34649.9654274822</v>
      </c>
      <c r="H967" s="17">
        <f ca="1" t="shared" ref="H967:L967" si="7204">RAND()</f>
        <v>0.0932211859092069</v>
      </c>
      <c r="I967" s="18">
        <f ca="1">IF(H967&lt;=('Ejercicio 3 - TIR'!$D$18-'Ejercicio 3 - TIR'!$C$18)/('Ejercicio 3 - TIR'!$E$18-'Ejercicio 3 - TIR'!$C$18),'Ejercicio 3 - TIR'!$C$18+SQRT(('Ejercicio 3 - TIR'!$E$18-'Ejercicio 3 - TIR'!$C$18)*('Ejercicio 3 - TIR'!$D$18-'Ejercicio 3 - TIR'!$C$18)*H967),'Ejercicio 3 - TIR'!$E$18-SQRT(('Ejercicio 3 - TIR'!$E$18-'Ejercicio 3 - TIR'!$C$18)*('Ejercicio 3 - TIR'!$E$18-'Ejercicio 3 - TIR'!$D$18)*(1-H967)))</f>
        <v>33739.4087616067</v>
      </c>
      <c r="J967" s="17">
        <f ca="1" t="shared" si="7204"/>
        <v>0.322637652107132</v>
      </c>
      <c r="K967" s="18">
        <f ca="1">IF(J967&lt;=('Ejercicio 3 - TIR'!$D$18-'Ejercicio 3 - TIR'!$C$18)/('Ejercicio 3 - TIR'!$E$18-'Ejercicio 3 - TIR'!$C$18),'Ejercicio 3 - TIR'!$C$18+SQRT(('Ejercicio 3 - TIR'!$E$18-'Ejercicio 3 - TIR'!$C$18)*('Ejercicio 3 - TIR'!$D$18-'Ejercicio 3 - TIR'!$C$18)*J967),'Ejercicio 3 - TIR'!$E$18-SQRT(('Ejercicio 3 - TIR'!$E$18-'Ejercicio 3 - TIR'!$C$18)*('Ejercicio 3 - TIR'!$E$18-'Ejercicio 3 - TIR'!$D$18)*(1-J967)))</f>
        <v>36956.6980541109</v>
      </c>
      <c r="L967" s="17">
        <f ca="1" t="shared" si="7204"/>
        <v>0.927303817396415</v>
      </c>
      <c r="M967" s="18">
        <f ca="1">IF(L967&lt;=('Ejercicio 3 - TIR'!$D$18-'Ejercicio 3 - TIR'!$C$18)/('Ejercicio 3 - TIR'!$E$18-'Ejercicio 3 - TIR'!$C$18),'Ejercicio 3 - TIR'!$C$18+SQRT(('Ejercicio 3 - TIR'!$E$18-'Ejercicio 3 - TIR'!$C$18)*('Ejercicio 3 - TIR'!$D$18-'Ejercicio 3 - TIR'!$C$18)*L967),'Ejercicio 3 - TIR'!$E$18-SQRT(('Ejercicio 3 - TIR'!$E$18-'Ejercicio 3 - TIR'!$C$18)*('Ejercicio 3 - TIR'!$E$18-'Ejercicio 3 - TIR'!$D$18)*(1-L967)))</f>
        <v>42665.0024207146</v>
      </c>
      <c r="N967" s="17">
        <f ca="1" t="shared" ref="N967:R967" si="7205">RAND()</f>
        <v>0.154355100198046</v>
      </c>
      <c r="O967" s="18">
        <f ca="1">IF(N967&lt;=('Ejercicio 3 - TIR'!$D$18-'Ejercicio 3 - TIR'!$C$18)/('Ejercicio 3 - TIR'!$E$18-'Ejercicio 3 - TIR'!$C$18),'Ejercicio 3 - TIR'!$C$18+SQRT(('Ejercicio 3 - TIR'!$E$18-'Ejercicio 3 - TIR'!$C$18)*('Ejercicio 3 - TIR'!$D$18-'Ejercicio 3 - TIR'!$C$18)*N967),'Ejercicio 3 - TIR'!$E$18-SQRT(('Ejercicio 3 - TIR'!$E$18-'Ejercicio 3 - TIR'!$C$18)*('Ejercicio 3 - TIR'!$E$18-'Ejercicio 3 - TIR'!$D$18)*(1-N967)))</f>
        <v>34811.7839757939</v>
      </c>
      <c r="P967" s="17">
        <f ca="1" t="shared" si="7205"/>
        <v>0.154116816685954</v>
      </c>
      <c r="Q967" s="19">
        <f ca="1">IF(P967&lt;=('Ejercicio 3 - TIR'!$D$22-'Ejercicio 3 - TIR'!$C$22)/('Ejercicio 3 - TIR'!$E$22-'Ejercicio 3 - TIR'!$C$22),'Ejercicio 3 - TIR'!$C$22+SQRT(('Ejercicio 3 - TIR'!$E$22-'Ejercicio 3 - TIR'!$C$22)*('Ejercicio 3 - TIR'!$D$22-'Ejercicio 3 - TIR'!$C$22)*P967),'Ejercicio 3 - TIR'!$E$22-SQRT(('Ejercicio 3 - TIR'!$E$22-'Ejercicio 3 - TIR'!$C$22)*('Ejercicio 3 - TIR'!$E$22-'Ejercicio 3 - TIR'!$D$22)*(1-P967)))</f>
        <v>0.136655637785288</v>
      </c>
      <c r="R967" s="17">
        <f ca="1" t="shared" si="7205"/>
        <v>0.550610517293282</v>
      </c>
      <c r="S967" s="19">
        <f ca="1">IF(R967&lt;=('Ejercicio 3 - TIR'!$D$23-'Ejercicio 3 - TIR'!$C$23)/('Ejercicio 3 - TIR'!$E$23-'Ejercicio 3 - TIR'!$C$23),'Ejercicio 3 - TIR'!$C$23+SQRT(('Ejercicio 3 - TIR'!$E$23-'Ejercicio 3 - TIR'!$C$23)*('Ejercicio 3 - TIR'!$D$23-'Ejercicio 3 - TIR'!$C$23)*R967),'Ejercicio 3 - TIR'!$E$23-SQRT(('Ejercicio 3 - TIR'!$E$23-'Ejercicio 3 - TIR'!$C$23)*('Ejercicio 3 - TIR'!$E$23-'Ejercicio 3 - TIR'!$D$23)*(1-R967)))</f>
        <v>0.15155881386313</v>
      </c>
      <c r="T967" s="17">
        <f ca="1" t="shared" ref="T967:X967" si="7206">RAND()</f>
        <v>0.600631187688074</v>
      </c>
      <c r="U967" s="19">
        <f ca="1">IF(T967&lt;=('Ejercicio 3 - TIR'!$D$24-'Ejercicio 3 - TIR'!$C$24)/('Ejercicio 3 - TIR'!$E$24-'Ejercicio 3 - TIR'!$C$24),'Ejercicio 3 - TIR'!$C$24+SQRT(('Ejercicio 3 - TIR'!$E$24-'Ejercicio 3 - TIR'!$C$24)*('Ejercicio 3 - TIR'!$D$24-'Ejercicio 3 - TIR'!$C$24)*T967),'Ejercicio 3 - TIR'!$E$24-SQRT(('Ejercicio 3 - TIR'!$E$24-'Ejercicio 3 - TIR'!$C$24)*('Ejercicio 3 - TIR'!$E$24-'Ejercicio 3 - TIR'!$D$24)*(1-T967)))</f>
        <v>0.186560013838618</v>
      </c>
      <c r="V967" s="17">
        <f ca="1" t="shared" si="7206"/>
        <v>0.2417763850492</v>
      </c>
      <c r="W967" s="19">
        <f ca="1">IF(V967&lt;=('Ejercicio 3 - TIR'!$D$25-'Ejercicio 3 - TIR'!$C$25)/('Ejercicio 3 - TIR'!$E$25-'Ejercicio 3 - TIR'!$C$25),'Ejercicio 3 - TIR'!$C$25+SQRT(('Ejercicio 3 - TIR'!$E$25-'Ejercicio 3 - TIR'!$C$25)*('Ejercicio 3 - TIR'!$D$25-'Ejercicio 3 - TIR'!$C$25)*V967),'Ejercicio 3 - TIR'!$E$25-SQRT(('Ejercicio 3 - TIR'!$E$25-'Ejercicio 3 - TIR'!$C$25)*('Ejercicio 3 - TIR'!$E$25-'Ejercicio 3 - TIR'!$D$25)*(1-V967)))</f>
        <v>0.19839801454149</v>
      </c>
      <c r="X967" s="17">
        <f ca="1" t="shared" si="7206"/>
        <v>0.836829971239854</v>
      </c>
      <c r="Y967" s="19">
        <f ca="1">IF(X967&lt;=('Ejercicio 3 - TIR'!$D$26-'Ejercicio 3 - TIR'!$C$26)/('Ejercicio 3 - TIR'!$E$26-'Ejercicio 3 - TIR'!$C$26),'Ejercicio 3 - TIR'!$C$26+SQRT(('Ejercicio 3 - TIR'!$E$26-'Ejercicio 3 - TIR'!$C$26)*('Ejercicio 3 - TIR'!$D$26-'Ejercicio 3 - TIR'!$C$26)*X967),'Ejercicio 3 - TIR'!$E$26-SQRT(('Ejercicio 3 - TIR'!$E$26-'Ejercicio 3 - TIR'!$C$26)*('Ejercicio 3 - TIR'!$E$26-'Ejercicio 3 - TIR'!$D$26)*(1-X967)))</f>
        <v>0.250316365530738</v>
      </c>
      <c r="Z967" s="17">
        <f ca="1" t="shared" si="7144"/>
        <v>1.13665563778529</v>
      </c>
      <c r="AA967" s="17">
        <f ca="1" t="shared" si="7145"/>
        <v>1.30892581801887</v>
      </c>
      <c r="AB967" s="17">
        <f ca="1" t="shared" si="7146"/>
        <v>1.55311903674219</v>
      </c>
      <c r="AC967" s="17">
        <f ca="1" t="shared" si="7147"/>
        <v>1.86125476997843</v>
      </c>
      <c r="AD967" s="17">
        <f ca="1" t="shared" si="7148"/>
        <v>2.32715729932618</v>
      </c>
      <c r="AE967" s="16">
        <f ca="1" t="shared" si="7149"/>
        <v>3765.35481151962</v>
      </c>
      <c r="AF967" s="16">
        <f ca="1" t="shared" si="7150"/>
        <v>4336.02752052736</v>
      </c>
      <c r="AG967" s="16">
        <f ca="1" t="shared" si="7151"/>
        <v>5144.95687476158</v>
      </c>
      <c r="AH967" s="16">
        <f ca="1" t="shared" si="7152"/>
        <v>6165.70610361586</v>
      </c>
      <c r="AI967" s="16">
        <f ca="1" t="shared" si="7153"/>
        <v>7709.08324640367</v>
      </c>
      <c r="AJ967" s="18">
        <f ca="1" t="shared" si="7154"/>
        <v>39385.0785522129</v>
      </c>
      <c r="AK967" s="18">
        <f ca="1" t="shared" si="7155"/>
        <v>44162.3832127589</v>
      </c>
      <c r="AL967" s="18">
        <f ca="1" t="shared" si="7156"/>
        <v>57398.1512829726</v>
      </c>
      <c r="AM967" s="18">
        <f ca="1" t="shared" si="7157"/>
        <v>79410.4392666963</v>
      </c>
      <c r="AN967" s="18">
        <f ca="1" t="shared" si="7158"/>
        <v>81012.497181835</v>
      </c>
      <c r="AO967" s="18">
        <f ca="1">C967/'Ejercicio 3 - TIR'!$D$7</f>
        <v>13531.7403085879</v>
      </c>
      <c r="AP967" s="18">
        <f ca="1" t="shared" si="7159"/>
        <v>25853.338243625</v>
      </c>
      <c r="AQ967" s="18">
        <f ca="1" t="shared" si="7160"/>
        <v>30630.642904171</v>
      </c>
      <c r="AR967" s="18">
        <f ca="1" t="shared" si="7161"/>
        <v>43866.4109743847</v>
      </c>
      <c r="AS967" s="18">
        <f ca="1" t="shared" si="7162"/>
        <v>65878.6989581084</v>
      </c>
      <c r="AT967" s="18">
        <f ca="1" t="shared" si="7163"/>
        <v>67480.7568732471</v>
      </c>
      <c r="AU967" s="18">
        <f ca="1">AP967*'Ejercicio 3 - TIR'!$D$5</f>
        <v>12926.6691218125</v>
      </c>
      <c r="AV967" s="18">
        <f ca="1">AQ967*'Ejercicio 3 - TIR'!$D$5</f>
        <v>15315.3214520855</v>
      </c>
      <c r="AW967" s="18">
        <f ca="1">AR967*'Ejercicio 3 - TIR'!$D$5</f>
        <v>21933.2054871924</v>
      </c>
      <c r="AX967" s="18">
        <f ca="1">AS967*'Ejercicio 3 - TIR'!$D$5</f>
        <v>32939.3494790542</v>
      </c>
      <c r="AY967" s="18">
        <f ca="1">AT967*'Ejercicio 3 - TIR'!$D$5</f>
        <v>33740.3784366235</v>
      </c>
      <c r="AZ967" s="18">
        <f ca="1" t="shared" ref="AZ967:BD967" si="7207">AJ967-AU967-AE967</f>
        <v>22693.0546188808</v>
      </c>
      <c r="BA967" s="18">
        <f ca="1" t="shared" si="7207"/>
        <v>24511.0342401461</v>
      </c>
      <c r="BB967" s="18">
        <f ca="1" t="shared" si="7207"/>
        <v>30319.9889210187</v>
      </c>
      <c r="BC967" s="18">
        <f ca="1" t="shared" si="7207"/>
        <v>40305.3836840263</v>
      </c>
      <c r="BD967" s="18">
        <f ca="1" t="shared" si="7207"/>
        <v>39563.0354988078</v>
      </c>
      <c r="BE967" s="18">
        <f ca="1" t="shared" ref="BE967:BI967" si="7208">AZ967/Z967</f>
        <v>19964.7578954493</v>
      </c>
      <c r="BF967" s="18">
        <f ca="1" t="shared" si="7208"/>
        <v>18726.0682788311</v>
      </c>
      <c r="BG967" s="18">
        <f ca="1" t="shared" si="7208"/>
        <v>19521.9994113379</v>
      </c>
      <c r="BH967" s="18">
        <f ca="1" t="shared" si="7208"/>
        <v>21654.9525267265</v>
      </c>
      <c r="BI967" s="18">
        <f ca="1" t="shared" si="7208"/>
        <v>17000.5850099875</v>
      </c>
      <c r="BJ967" s="18">
        <f ca="1" t="shared" si="7166"/>
        <v>64121.5618776629</v>
      </c>
      <c r="BK967" s="18">
        <f ca="1" t="shared" si="7167"/>
        <v>31490.4882317167</v>
      </c>
      <c r="BL967" s="18">
        <f ca="1" t="shared" si="7168"/>
        <v>95612.0501093796</v>
      </c>
      <c r="BM967" s="18">
        <f ca="1">BK967*'Ejercicio 3 - TIR'!$D$5</f>
        <v>15745.2441158584</v>
      </c>
      <c r="BN967" s="18">
        <f ca="1" t="shared" si="7169"/>
        <v>79866.8059935213</v>
      </c>
      <c r="BO967" s="18">
        <f ca="1" t="shared" si="7170"/>
        <v>34319.4703755721</v>
      </c>
      <c r="BP967" s="18">
        <f ca="1" t="shared" si="7171"/>
        <v>-95212.3017642178</v>
      </c>
      <c r="BQ967" s="18">
        <f ca="1" t="shared" ref="BQ967:BT967" si="7209">BE967</f>
        <v>19964.7578954493</v>
      </c>
      <c r="BR967" s="18">
        <f ca="1" t="shared" si="7209"/>
        <v>18726.0682788311</v>
      </c>
      <c r="BS967" s="18">
        <f ca="1" t="shared" si="7209"/>
        <v>19521.9994113379</v>
      </c>
      <c r="BT967" s="18">
        <f ca="1" t="shared" si="7209"/>
        <v>21654.9525267265</v>
      </c>
      <c r="BU967" s="18">
        <f ca="1" t="shared" si="7173"/>
        <v>51320.0553855596</v>
      </c>
      <c r="BV967" s="20">
        <f ca="1" t="shared" si="7174"/>
        <v>9.90737678679503</v>
      </c>
    </row>
    <row r="968" ht="15" customHeight="1" spans="1:74">
      <c r="A968" s="16">
        <v>967</v>
      </c>
      <c r="B968" s="17">
        <f ca="1" t="shared" ref="B968:F968" si="7210">RAND()</f>
        <v>0.810707891809981</v>
      </c>
      <c r="C968" s="18">
        <f ca="1">IF(B968&lt;=('Ejercicio 3 - TIR'!$D$13-'Ejercicio 3 - TIR'!$C$13)/('Ejercicio 3 - TIR'!$E$13-'Ejercicio 3 - TIR'!$C$13),'Ejercicio 3 - TIR'!$C$13+SQRT(('Ejercicio 3 - TIR'!$E$13-'Ejercicio 3 - TIR'!$C$13)*('Ejercicio 3 - TIR'!$D$13-'Ejercicio 3 - TIR'!$C$13)*B968),'Ejercicio 3 - TIR'!$E$13-SQRT(('Ejercicio 3 - TIR'!$E$13-'Ejercicio 3 - TIR'!$C$13)*('Ejercicio 3 - TIR'!$E$13-'Ejercicio 3 - TIR'!$D$13)*(1-B968)))</f>
        <v>84928.4861467727</v>
      </c>
      <c r="D968" s="17">
        <f ca="1" t="shared" si="7210"/>
        <v>0.202419871277577</v>
      </c>
      <c r="E968" s="18">
        <f ca="1">IF(D968&lt;=('Ejercicio 3 - TIR'!$D$14-'Ejercicio 3 - TIR'!$C$14)/('Ejercicio 3 - TIR'!$E$14-'Ejercicio 3 - TIR'!$C$14),'Ejercicio 3 - TIR'!$C$14+SQRT(('Ejercicio 3 - TIR'!$E$14-'Ejercicio 3 - TIR'!$C$14)*('Ejercicio 3 - TIR'!$D$14-'Ejercicio 3 - TIR'!$C$14)*D968),'Ejercicio 3 - TIR'!$E$14-SQRT(('Ejercicio 3 - TIR'!$E$14-'Ejercicio 3 - TIR'!$C$14)*('Ejercicio 3 - TIR'!$E$14-'Ejercicio 3 - TIR'!$D$14)*(1-D968)))</f>
        <v>28896.3432017493</v>
      </c>
      <c r="F968" s="17">
        <f ca="1" t="shared" si="7210"/>
        <v>0.0310045726138721</v>
      </c>
      <c r="G968" s="18">
        <f ca="1">IF(F968&lt;=('Ejercicio 3 - TIR'!$D$18-'Ejercicio 3 - TIR'!$C$18)/('Ejercicio 3 - TIR'!$E$18-'Ejercicio 3 - TIR'!$C$18),'Ejercicio 3 - TIR'!$C$18+SQRT(('Ejercicio 3 - TIR'!$E$18-'Ejercicio 3 - TIR'!$C$18)*('Ejercicio 3 - TIR'!$D$18-'Ejercicio 3 - TIR'!$C$18)*F968),'Ejercicio 3 - TIR'!$E$18-SQRT(('Ejercicio 3 - TIR'!$E$18-'Ejercicio 3 - TIR'!$C$18)*('Ejercicio 3 - TIR'!$E$18-'Ejercicio 3 - TIR'!$D$18)*(1-F968)))</f>
        <v>32156.5448968386</v>
      </c>
      <c r="H968" s="17">
        <f ca="1" t="shared" ref="H968:L968" si="7211">RAND()</f>
        <v>0.0811797517380199</v>
      </c>
      <c r="I968" s="18">
        <f ca="1">IF(H968&lt;=('Ejercicio 3 - TIR'!$D$18-'Ejercicio 3 - TIR'!$C$18)/('Ejercicio 3 - TIR'!$E$18-'Ejercicio 3 - TIR'!$C$18),'Ejercicio 3 - TIR'!$C$18+SQRT(('Ejercicio 3 - TIR'!$E$18-'Ejercicio 3 - TIR'!$C$18)*('Ejercicio 3 - TIR'!$D$18-'Ejercicio 3 - TIR'!$C$18)*H968),'Ejercicio 3 - TIR'!$E$18-SQRT(('Ejercicio 3 - TIR'!$E$18-'Ejercicio 3 - TIR'!$C$18)*('Ejercicio 3 - TIR'!$E$18-'Ejercicio 3 - TIR'!$D$18)*(1-H968)))</f>
        <v>33489.5505098369</v>
      </c>
      <c r="J968" s="17">
        <f ca="1" t="shared" si="7211"/>
        <v>0.76800313652758</v>
      </c>
      <c r="K968" s="18">
        <f ca="1">IF(J968&lt;=('Ejercicio 3 - TIR'!$D$18-'Ejercicio 3 - TIR'!$C$18)/('Ejercicio 3 - TIR'!$E$18-'Ejercicio 3 - TIR'!$C$18),'Ejercicio 3 - TIR'!$C$18+SQRT(('Ejercicio 3 - TIR'!$E$18-'Ejercicio 3 - TIR'!$C$18)*('Ejercicio 3 - TIR'!$D$18-'Ejercicio 3 - TIR'!$C$18)*J968),'Ejercicio 3 - TIR'!$E$18-SQRT(('Ejercicio 3 - TIR'!$E$18-'Ejercicio 3 - TIR'!$C$18)*('Ejercicio 3 - TIR'!$E$18-'Ejercicio 3 - TIR'!$D$18)*(1-J968)))</f>
        <v>40828.6974743575</v>
      </c>
      <c r="L968" s="17">
        <f ca="1" t="shared" si="7211"/>
        <v>0.518653458584944</v>
      </c>
      <c r="M968" s="18">
        <f ca="1">IF(L968&lt;=('Ejercicio 3 - TIR'!$D$18-'Ejercicio 3 - TIR'!$C$18)/('Ejercicio 3 - TIR'!$E$18-'Ejercicio 3 - TIR'!$C$18),'Ejercicio 3 - TIR'!$C$18+SQRT(('Ejercicio 3 - TIR'!$E$18-'Ejercicio 3 - TIR'!$C$18)*('Ejercicio 3 - TIR'!$D$18-'Ejercicio 3 - TIR'!$C$18)*L968),'Ejercicio 3 - TIR'!$E$18-SQRT(('Ejercicio 3 - TIR'!$E$18-'Ejercicio 3 - TIR'!$C$18)*('Ejercicio 3 - TIR'!$E$18-'Ejercicio 3 - TIR'!$D$18)*(1-L968)))</f>
        <v>38820.3185196308</v>
      </c>
      <c r="N968" s="17">
        <f ca="1" t="shared" ref="N968:R968" si="7212">RAND()</f>
        <v>0.00826513062938861</v>
      </c>
      <c r="O968" s="18">
        <f ca="1">IF(N968&lt;=('Ejercicio 3 - TIR'!$D$18-'Ejercicio 3 - TIR'!$C$18)/('Ejercicio 3 - TIR'!$E$18-'Ejercicio 3 - TIR'!$C$18),'Ejercicio 3 - TIR'!$C$18+SQRT(('Ejercicio 3 - TIR'!$E$18-'Ejercicio 3 - TIR'!$C$18)*('Ejercicio 3 - TIR'!$D$18-'Ejercicio 3 - TIR'!$C$18)*N968),'Ejercicio 3 - TIR'!$E$18-SQRT(('Ejercicio 3 - TIR'!$E$18-'Ejercicio 3 - TIR'!$C$18)*('Ejercicio 3 - TIR'!$E$18-'Ejercicio 3 - TIR'!$D$18)*(1-N968)))</f>
        <v>31113.4494125951</v>
      </c>
      <c r="P968" s="17">
        <f ca="1" t="shared" si="7212"/>
        <v>0.548171739133319</v>
      </c>
      <c r="Q968" s="19">
        <f ca="1">IF(P968&lt;=('Ejercicio 3 - TIR'!$D$22-'Ejercicio 3 - TIR'!$C$22)/('Ejercicio 3 - TIR'!$E$22-'Ejercicio 3 - TIR'!$C$22),'Ejercicio 3 - TIR'!$C$22+SQRT(('Ejercicio 3 - TIR'!$E$22-'Ejercicio 3 - TIR'!$C$22)*('Ejercicio 3 - TIR'!$D$22-'Ejercicio 3 - TIR'!$C$22)*P968),'Ejercicio 3 - TIR'!$E$22-SQRT(('Ejercicio 3 - TIR'!$E$22-'Ejercicio 3 - TIR'!$C$22)*('Ejercicio 3 - TIR'!$E$22-'Ejercicio 3 - TIR'!$D$22)*(1-P968)))</f>
        <v>0.151481744976945</v>
      </c>
      <c r="R968" s="17">
        <f ca="1" t="shared" si="7212"/>
        <v>0.325358919671937</v>
      </c>
      <c r="S968" s="19">
        <f ca="1">IF(R968&lt;=('Ejercicio 3 - TIR'!$D$23-'Ejercicio 3 - TIR'!$C$23)/('Ejercicio 3 - TIR'!$E$23-'Ejercicio 3 - TIR'!$C$23),'Ejercicio 3 - TIR'!$C$23+SQRT(('Ejercicio 3 - TIR'!$E$23-'Ejercicio 3 - TIR'!$C$23)*('Ejercicio 3 - TIR'!$D$23-'Ejercicio 3 - TIR'!$C$23)*R968),'Ejercicio 3 - TIR'!$E$23-SQRT(('Ejercicio 3 - TIR'!$E$23-'Ejercicio 3 - TIR'!$C$23)*('Ejercicio 3 - TIR'!$E$23-'Ejercicio 3 - TIR'!$D$23)*(1-R968)))</f>
        <v>0.144200125111443</v>
      </c>
      <c r="T968" s="17">
        <f ca="1" t="shared" ref="T968:X968" si="7213">RAND()</f>
        <v>0.334623946881888</v>
      </c>
      <c r="U968" s="19">
        <f ca="1">IF(T968&lt;=('Ejercicio 3 - TIR'!$D$24-'Ejercicio 3 - TIR'!$C$24)/('Ejercicio 3 - TIR'!$E$24-'Ejercicio 3 - TIR'!$C$24),'Ejercicio 3 - TIR'!$C$24+SQRT(('Ejercicio 3 - TIR'!$E$24-'Ejercicio 3 - TIR'!$C$24)*('Ejercicio 3 - TIR'!$D$24-'Ejercicio 3 - TIR'!$C$24)*T968),'Ejercicio 3 - TIR'!$E$24-SQRT(('Ejercicio 3 - TIR'!$E$24-'Ejercicio 3 - TIR'!$C$24)*('Ejercicio 3 - TIR'!$E$24-'Ejercicio 3 - TIR'!$D$24)*(1-T968)))</f>
        <v>0.176508683265149</v>
      </c>
      <c r="V968" s="17">
        <f ca="1" t="shared" si="7213"/>
        <v>0.270881552337601</v>
      </c>
      <c r="W968" s="19">
        <f ca="1">IF(V968&lt;=('Ejercicio 3 - TIR'!$D$25-'Ejercicio 3 - TIR'!$C$25)/('Ejercicio 3 - TIR'!$E$25-'Ejercicio 3 - TIR'!$C$25),'Ejercicio 3 - TIR'!$C$25+SQRT(('Ejercicio 3 - TIR'!$E$25-'Ejercicio 3 - TIR'!$C$25)*('Ejercicio 3 - TIR'!$D$25-'Ejercicio 3 - TIR'!$C$25)*V968),'Ejercicio 3 - TIR'!$E$25-SQRT(('Ejercicio 3 - TIR'!$E$25-'Ejercicio 3 - TIR'!$C$25)*('Ejercicio 3 - TIR'!$E$25-'Ejercicio 3 - TIR'!$D$25)*(1-V968)))</f>
        <v>0.19947393574172</v>
      </c>
      <c r="X968" s="17">
        <f ca="1" t="shared" si="7213"/>
        <v>0.860779387701043</v>
      </c>
      <c r="Y968" s="19">
        <f ca="1">IF(X968&lt;=('Ejercicio 3 - TIR'!$D$26-'Ejercicio 3 - TIR'!$C$26)/('Ejercicio 3 - TIR'!$E$26-'Ejercicio 3 - TIR'!$C$26),'Ejercicio 3 - TIR'!$C$26+SQRT(('Ejercicio 3 - TIR'!$E$26-'Ejercicio 3 - TIR'!$C$26)*('Ejercicio 3 - TIR'!$D$26-'Ejercicio 3 - TIR'!$C$26)*X968),'Ejercicio 3 - TIR'!$E$26-SQRT(('Ejercicio 3 - TIR'!$E$26-'Ejercicio 3 - TIR'!$C$26)*('Ejercicio 3 - TIR'!$E$26-'Ejercicio 3 - TIR'!$D$26)*(1-X968)))</f>
        <v>0.252581186998443</v>
      </c>
      <c r="Z968" s="17">
        <f ca="1" t="shared" si="7144"/>
        <v>1.15148174497694</v>
      </c>
      <c r="AA968" s="17">
        <f ca="1" t="shared" si="7145"/>
        <v>1.31752555666616</v>
      </c>
      <c r="AB968" s="17">
        <f ca="1" t="shared" si="7146"/>
        <v>1.55008025784149</v>
      </c>
      <c r="AC968" s="17">
        <f ca="1" t="shared" si="7147"/>
        <v>1.85928086758867</v>
      </c>
      <c r="AD968" s="17">
        <f ca="1" t="shared" si="7148"/>
        <v>2.32890023608771</v>
      </c>
      <c r="AE968" s="16">
        <f ca="1" t="shared" si="7149"/>
        <v>4377.26849165366</v>
      </c>
      <c r="AF968" s="16">
        <f ca="1" t="shared" si="7150"/>
        <v>5008.47115579649</v>
      </c>
      <c r="AG968" s="16">
        <f ca="1" t="shared" si="7151"/>
        <v>5892.50980467761</v>
      </c>
      <c r="AH968" s="16">
        <f ca="1" t="shared" si="7152"/>
        <v>7067.91192681333</v>
      </c>
      <c r="AI968" s="16">
        <f ca="1" t="shared" si="7153"/>
        <v>8853.13351088829</v>
      </c>
      <c r="AJ968" s="18">
        <f ca="1" t="shared" si="7154"/>
        <v>37027.6744302412</v>
      </c>
      <c r="AK968" s="18">
        <f ca="1" t="shared" si="7155"/>
        <v>44123.3386779724</v>
      </c>
      <c r="AL968" s="18">
        <f ca="1" t="shared" si="7156"/>
        <v>63287.7579083842</v>
      </c>
      <c r="AM968" s="18">
        <f ca="1" t="shared" si="7157"/>
        <v>72177.8754972476</v>
      </c>
      <c r="AN968" s="18">
        <f ca="1" t="shared" si="7158"/>
        <v>72460.1196824957</v>
      </c>
      <c r="AO968" s="18">
        <f ca="1">C968/'Ejercicio 3 - TIR'!$D$7</f>
        <v>16985.6972293545</v>
      </c>
      <c r="AP968" s="18">
        <f ca="1" t="shared" si="7159"/>
        <v>20041.9772008867</v>
      </c>
      <c r="AQ968" s="18">
        <f ca="1" t="shared" si="7160"/>
        <v>27137.6414486179</v>
      </c>
      <c r="AR968" s="18">
        <f ca="1" t="shared" si="7161"/>
        <v>46302.0606790297</v>
      </c>
      <c r="AS968" s="18">
        <f ca="1" t="shared" si="7162"/>
        <v>55192.1782678931</v>
      </c>
      <c r="AT968" s="18">
        <f ca="1" t="shared" si="7163"/>
        <v>55474.4224531412</v>
      </c>
      <c r="AU968" s="18">
        <f ca="1">AP968*'Ejercicio 3 - TIR'!$D$5</f>
        <v>10020.9886004433</v>
      </c>
      <c r="AV968" s="18">
        <f ca="1">AQ968*'Ejercicio 3 - TIR'!$D$5</f>
        <v>13568.8207243089</v>
      </c>
      <c r="AW968" s="18">
        <f ca="1">AR968*'Ejercicio 3 - TIR'!$D$5</f>
        <v>23151.0303395148</v>
      </c>
      <c r="AX968" s="18">
        <f ca="1">AS968*'Ejercicio 3 - TIR'!$D$5</f>
        <v>27596.0891339465</v>
      </c>
      <c r="AY968" s="18">
        <f ca="1">AT968*'Ejercicio 3 - TIR'!$D$5</f>
        <v>27737.2112265706</v>
      </c>
      <c r="AZ968" s="18">
        <f ca="1" t="shared" ref="AZ968:BD968" si="7214">AJ968-AU968-AE968</f>
        <v>22629.4173381442</v>
      </c>
      <c r="BA968" s="18">
        <f ca="1" t="shared" si="7214"/>
        <v>25546.046797867</v>
      </c>
      <c r="BB968" s="18">
        <f ca="1" t="shared" si="7214"/>
        <v>34244.2177641918</v>
      </c>
      <c r="BC968" s="18">
        <f ca="1" t="shared" si="7214"/>
        <v>37513.8744364878</v>
      </c>
      <c r="BD968" s="18">
        <f ca="1" t="shared" si="7214"/>
        <v>35869.7749450368</v>
      </c>
      <c r="BE968" s="18">
        <f ca="1" t="shared" ref="BE968:BI968" si="7215">AZ968/Z968</f>
        <v>19652.4325607935</v>
      </c>
      <c r="BF968" s="18">
        <f ca="1" t="shared" si="7215"/>
        <v>19389.4127279839</v>
      </c>
      <c r="BG968" s="18">
        <f ca="1" t="shared" si="7215"/>
        <v>22091.899816773</v>
      </c>
      <c r="BH968" s="18">
        <f ca="1" t="shared" si="7215"/>
        <v>20176.5505634122</v>
      </c>
      <c r="BI968" s="18">
        <f ca="1" t="shared" si="7215"/>
        <v>15402.0229760009</v>
      </c>
      <c r="BJ968" s="18">
        <f ca="1" t="shared" si="7166"/>
        <v>67296.7005046256</v>
      </c>
      <c r="BK968" s="18">
        <f ca="1" t="shared" si="7167"/>
        <v>39557.9942875582</v>
      </c>
      <c r="BL968" s="18">
        <f ca="1" t="shared" si="7168"/>
        <v>106854.694792184</v>
      </c>
      <c r="BM968" s="18">
        <f ca="1">BK968*'Ejercicio 3 - TIR'!$D$5</f>
        <v>19778.9971437791</v>
      </c>
      <c r="BN968" s="18">
        <f ca="1" t="shared" si="7169"/>
        <v>87075.6976484047</v>
      </c>
      <c r="BO968" s="18">
        <f ca="1" t="shared" si="7170"/>
        <v>37389.1918164266</v>
      </c>
      <c r="BP968" s="18">
        <f ca="1" t="shared" si="7171"/>
        <v>-113824.829348522</v>
      </c>
      <c r="BQ968" s="18">
        <f ca="1" t="shared" ref="BQ968:BT968" si="7216">BE968</f>
        <v>19652.4325607935</v>
      </c>
      <c r="BR968" s="18">
        <f ca="1" t="shared" si="7216"/>
        <v>19389.4127279839</v>
      </c>
      <c r="BS968" s="18">
        <f ca="1" t="shared" si="7216"/>
        <v>22091.899816773</v>
      </c>
      <c r="BT968" s="18">
        <f ca="1" t="shared" si="7216"/>
        <v>20176.5505634122</v>
      </c>
      <c r="BU968" s="18">
        <f ca="1" t="shared" si="7173"/>
        <v>52791.2147924275</v>
      </c>
      <c r="BV968" s="20">
        <f ca="1" t="shared" si="7174"/>
        <v>4.87062844339694</v>
      </c>
    </row>
    <row r="969" ht="15" customHeight="1" spans="1:74">
      <c r="A969" s="16">
        <v>968</v>
      </c>
      <c r="B969" s="17">
        <f ca="1" t="shared" ref="B969:F969" si="7217">RAND()</f>
        <v>0.829473165640406</v>
      </c>
      <c r="C969" s="18">
        <f ca="1">IF(B969&lt;=('Ejercicio 3 - TIR'!$D$13-'Ejercicio 3 - TIR'!$C$13)/('Ejercicio 3 - TIR'!$E$13-'Ejercicio 3 - TIR'!$C$13),'Ejercicio 3 - TIR'!$C$13+SQRT(('Ejercicio 3 - TIR'!$E$13-'Ejercicio 3 - TIR'!$C$13)*('Ejercicio 3 - TIR'!$D$13-'Ejercicio 3 - TIR'!$C$13)*B969),'Ejercicio 3 - TIR'!$E$13-SQRT(('Ejercicio 3 - TIR'!$E$13-'Ejercicio 3 - TIR'!$C$13)*('Ejercicio 3 - TIR'!$E$13-'Ejercicio 3 - TIR'!$D$13)*(1-B969)))</f>
        <v>85695.0287930554</v>
      </c>
      <c r="D969" s="17">
        <f ca="1" t="shared" si="7217"/>
        <v>0.924930042342275</v>
      </c>
      <c r="E969" s="18">
        <f ca="1">IF(D969&lt;=('Ejercicio 3 - TIR'!$D$14-'Ejercicio 3 - TIR'!$C$14)/('Ejercicio 3 - TIR'!$E$14-'Ejercicio 3 - TIR'!$C$14),'Ejercicio 3 - TIR'!$C$14+SQRT(('Ejercicio 3 - TIR'!$E$14-'Ejercicio 3 - TIR'!$C$14)*('Ejercicio 3 - TIR'!$D$14-'Ejercicio 3 - TIR'!$C$14)*D969),'Ejercicio 3 - TIR'!$E$14-SQRT(('Ejercicio 3 - TIR'!$E$14-'Ejercicio 3 - TIR'!$C$14)*('Ejercicio 3 - TIR'!$E$14-'Ejercicio 3 - TIR'!$D$14)*(1-D969)))</f>
        <v>36644.3340975808</v>
      </c>
      <c r="F969" s="17">
        <f ca="1" t="shared" si="7217"/>
        <v>0.636989926057229</v>
      </c>
      <c r="G969" s="18">
        <f ca="1">IF(F969&lt;=('Ejercicio 3 - TIR'!$D$18-'Ejercicio 3 - TIR'!$C$18)/('Ejercicio 3 - TIR'!$E$18-'Ejercicio 3 - TIR'!$C$18),'Ejercicio 3 - TIR'!$C$18+SQRT(('Ejercicio 3 - TIR'!$E$18-'Ejercicio 3 - TIR'!$C$18)*('Ejercicio 3 - TIR'!$D$18-'Ejercicio 3 - TIR'!$C$18)*F969),'Ejercicio 3 - TIR'!$E$18-SQRT(('Ejercicio 3 - TIR'!$E$18-'Ejercicio 3 - TIR'!$C$18)*('Ejercicio 3 - TIR'!$E$18-'Ejercicio 3 - TIR'!$D$18)*(1-F969)))</f>
        <v>39774.8907364013</v>
      </c>
      <c r="H969" s="17">
        <f ca="1" t="shared" ref="H969:L969" si="7218">RAND()</f>
        <v>0.118436347723474</v>
      </c>
      <c r="I969" s="18">
        <f ca="1">IF(H969&lt;=('Ejercicio 3 - TIR'!$D$18-'Ejercicio 3 - TIR'!$C$18)/('Ejercicio 3 - TIR'!$E$18-'Ejercicio 3 - TIR'!$C$18),'Ejercicio 3 - TIR'!$C$18+SQRT(('Ejercicio 3 - TIR'!$E$18-'Ejercicio 3 - TIR'!$C$18)*('Ejercicio 3 - TIR'!$D$18-'Ejercicio 3 - TIR'!$C$18)*H969),'Ejercicio 3 - TIR'!$E$18-SQRT(('Ejercicio 3 - TIR'!$E$18-'Ejercicio 3 - TIR'!$C$18)*('Ejercicio 3 - TIR'!$E$18-'Ejercicio 3 - TIR'!$D$18)*(1-H969)))</f>
        <v>34214.9083214847</v>
      </c>
      <c r="J969" s="17">
        <f ca="1" t="shared" si="7218"/>
        <v>0.606789047457318</v>
      </c>
      <c r="K969" s="18">
        <f ca="1">IF(J969&lt;=('Ejercicio 3 - TIR'!$D$18-'Ejercicio 3 - TIR'!$C$18)/('Ejercicio 3 - TIR'!$E$18-'Ejercicio 3 - TIR'!$C$18),'Ejercicio 3 - TIR'!$C$18+SQRT(('Ejercicio 3 - TIR'!$E$18-'Ejercicio 3 - TIR'!$C$18)*('Ejercicio 3 - TIR'!$D$18-'Ejercicio 3 - TIR'!$C$18)*J969),'Ejercicio 3 - TIR'!$E$18-SQRT(('Ejercicio 3 - TIR'!$E$18-'Ejercicio 3 - TIR'!$C$18)*('Ejercicio 3 - TIR'!$E$18-'Ejercicio 3 - TIR'!$D$18)*(1-J969)))</f>
        <v>39540.3541401039</v>
      </c>
      <c r="L969" s="17">
        <f ca="1" t="shared" si="7218"/>
        <v>0.112097538178197</v>
      </c>
      <c r="M969" s="18">
        <f ca="1">IF(L969&lt;=('Ejercicio 3 - TIR'!$D$18-'Ejercicio 3 - TIR'!$C$18)/('Ejercicio 3 - TIR'!$E$18-'Ejercicio 3 - TIR'!$C$18),'Ejercicio 3 - TIR'!$C$18+SQRT(('Ejercicio 3 - TIR'!$E$18-'Ejercicio 3 - TIR'!$C$18)*('Ejercicio 3 - TIR'!$D$18-'Ejercicio 3 - TIR'!$C$18)*L969),'Ejercicio 3 - TIR'!$E$18-SQRT(('Ejercicio 3 - TIR'!$E$18-'Ejercicio 3 - TIR'!$C$18)*('Ejercicio 3 - TIR'!$E$18-'Ejercicio 3 - TIR'!$D$18)*(1-L969)))</f>
        <v>34100.5646838856</v>
      </c>
      <c r="N969" s="17">
        <f ca="1" t="shared" ref="N969:R969" si="7219">RAND()</f>
        <v>0.825079859312911</v>
      </c>
      <c r="O969" s="18">
        <f ca="1">IF(N969&lt;=('Ejercicio 3 - TIR'!$D$18-'Ejercicio 3 - TIR'!$C$18)/('Ejercicio 3 - TIR'!$E$18-'Ejercicio 3 - TIR'!$C$18),'Ejercicio 3 - TIR'!$C$18+SQRT(('Ejercicio 3 - TIR'!$E$18-'Ejercicio 3 - TIR'!$C$18)*('Ejercicio 3 - TIR'!$D$18-'Ejercicio 3 - TIR'!$C$18)*N969),'Ejercicio 3 - TIR'!$E$18-SQRT(('Ejercicio 3 - TIR'!$E$18-'Ejercicio 3 - TIR'!$C$18)*('Ejercicio 3 - TIR'!$E$18-'Ejercicio 3 - TIR'!$D$18)*(1-N969)))</f>
        <v>41377.9825302007</v>
      </c>
      <c r="P969" s="17">
        <f ca="1" t="shared" si="7219"/>
        <v>0.255616158462467</v>
      </c>
      <c r="Q969" s="19">
        <f ca="1">IF(P969&lt;=('Ejercicio 3 - TIR'!$D$22-'Ejercicio 3 - TIR'!$C$22)/('Ejercicio 3 - TIR'!$E$22-'Ejercicio 3 - TIR'!$C$22),'Ejercicio 3 - TIR'!$C$22+SQRT(('Ejercicio 3 - TIR'!$E$22-'Ejercicio 3 - TIR'!$C$22)*('Ejercicio 3 - TIR'!$D$22-'Ejercicio 3 - TIR'!$C$22)*P969),'Ejercicio 3 - TIR'!$E$22-SQRT(('Ejercicio 3 - TIR'!$E$22-'Ejercicio 3 - TIR'!$C$22)*('Ejercicio 3 - TIR'!$E$22-'Ejercicio 3 - TIR'!$D$22)*(1-P969)))</f>
        <v>0.141450153501372</v>
      </c>
      <c r="R969" s="17">
        <f ca="1" t="shared" si="7219"/>
        <v>0.379029185448072</v>
      </c>
      <c r="S969" s="19">
        <f ca="1">IF(R969&lt;=('Ejercicio 3 - TIR'!$D$23-'Ejercicio 3 - TIR'!$C$23)/('Ejercicio 3 - TIR'!$E$23-'Ejercicio 3 - TIR'!$C$23),'Ejercicio 3 - TIR'!$C$23+SQRT(('Ejercicio 3 - TIR'!$E$23-'Ejercicio 3 - TIR'!$C$23)*('Ejercicio 3 - TIR'!$D$23-'Ejercicio 3 - TIR'!$C$23)*R969),'Ejercicio 3 - TIR'!$E$23-SQRT(('Ejercicio 3 - TIR'!$E$23-'Ejercicio 3 - TIR'!$C$23)*('Ejercicio 3 - TIR'!$E$23-'Ejercicio 3 - TIR'!$D$23)*(1-R969)))</f>
        <v>0.146119964276517</v>
      </c>
      <c r="T969" s="17">
        <f ca="1" t="shared" ref="T969:X969" si="7220">RAND()</f>
        <v>0.617672679550885</v>
      </c>
      <c r="U969" s="19">
        <f ca="1">IF(T969&lt;=('Ejercicio 3 - TIR'!$D$24-'Ejercicio 3 - TIR'!$C$24)/('Ejercicio 3 - TIR'!$E$24-'Ejercicio 3 - TIR'!$C$24),'Ejercicio 3 - TIR'!$C$24+SQRT(('Ejercicio 3 - TIR'!$E$24-'Ejercicio 3 - TIR'!$C$24)*('Ejercicio 3 - TIR'!$D$24-'Ejercicio 3 - TIR'!$C$24)*T969),'Ejercicio 3 - TIR'!$E$24-SQRT(('Ejercicio 3 - TIR'!$E$24-'Ejercicio 3 - TIR'!$C$24)*('Ejercicio 3 - TIR'!$E$24-'Ejercicio 3 - TIR'!$D$24)*(1-T969)))</f>
        <v>0.187281251593963</v>
      </c>
      <c r="V969" s="17">
        <f ca="1" t="shared" si="7220"/>
        <v>0.374026414584236</v>
      </c>
      <c r="W969" s="19">
        <f ca="1">IF(V969&lt;=('Ejercicio 3 - TIR'!$D$25-'Ejercicio 3 - TIR'!$C$25)/('Ejercicio 3 - TIR'!$E$25-'Ejercicio 3 - TIR'!$C$25),'Ejercicio 3 - TIR'!$C$25+SQRT(('Ejercicio 3 - TIR'!$E$25-'Ejercicio 3 - TIR'!$C$25)*('Ejercicio 3 - TIR'!$D$25-'Ejercicio 3 - TIR'!$C$25)*V969),'Ejercicio 3 - TIR'!$E$25-SQRT(('Ejercicio 3 - TIR'!$E$25-'Ejercicio 3 - TIR'!$C$25)*('Ejercicio 3 - TIR'!$E$25-'Ejercicio 3 - TIR'!$D$25)*(1-V969)))</f>
        <v>0.203192868610059</v>
      </c>
      <c r="X969" s="17">
        <f ca="1" t="shared" si="7220"/>
        <v>0.216347043699799</v>
      </c>
      <c r="Y969" s="19">
        <f ca="1">IF(X969&lt;=('Ejercicio 3 - TIR'!$D$26-'Ejercicio 3 - TIR'!$C$26)/('Ejercicio 3 - TIR'!$E$26-'Ejercicio 3 - TIR'!$C$26),'Ejercicio 3 - TIR'!$C$26+SQRT(('Ejercicio 3 - TIR'!$E$26-'Ejercicio 3 - TIR'!$C$26)*('Ejercicio 3 - TIR'!$D$26-'Ejercicio 3 - TIR'!$C$26)*X969),'Ejercicio 3 - TIR'!$E$26-SQRT(('Ejercicio 3 - TIR'!$E$26-'Ejercicio 3 - TIR'!$C$26)*('Ejercicio 3 - TIR'!$E$26-'Ejercicio 3 - TIR'!$D$26)*(1-X969)))</f>
        <v>0.214168926703299</v>
      </c>
      <c r="Z969" s="17">
        <f ca="1" t="shared" si="7144"/>
        <v>1.14145015350137</v>
      </c>
      <c r="AA969" s="17">
        <f ca="1" t="shared" si="7145"/>
        <v>1.30823880915442</v>
      </c>
      <c r="AB969" s="17">
        <f ca="1" t="shared" si="7146"/>
        <v>1.55324741071665</v>
      </c>
      <c r="AC969" s="17">
        <f ca="1" t="shared" si="7147"/>
        <v>1.86885620776132</v>
      </c>
      <c r="AD969" s="17">
        <f ca="1" t="shared" si="7148"/>
        <v>2.26910713594036</v>
      </c>
      <c r="AE969" s="16">
        <f ca="1" t="shared" si="7149"/>
        <v>5183.34668305838</v>
      </c>
      <c r="AF969" s="16">
        <f ca="1" t="shared" si="7150"/>
        <v>5940.73711521968</v>
      </c>
      <c r="AG969" s="16">
        <f ca="1" t="shared" si="7151"/>
        <v>7053.32579754873</v>
      </c>
      <c r="AH969" s="16">
        <f ca="1" t="shared" si="7152"/>
        <v>8486.51129959399</v>
      </c>
      <c r="AI969" s="16">
        <f ca="1" t="shared" si="7153"/>
        <v>10304.0583160835</v>
      </c>
      <c r="AJ969" s="18">
        <f ca="1" t="shared" si="7154"/>
        <v>45401.0551365656</v>
      </c>
      <c r="AK969" s="18">
        <f ca="1" t="shared" si="7155"/>
        <v>44761.2709178267</v>
      </c>
      <c r="AL969" s="18">
        <f ca="1" t="shared" si="7156"/>
        <v>61415.9526869359</v>
      </c>
      <c r="AM969" s="18">
        <f ca="1" t="shared" si="7157"/>
        <v>63729.0519976459</v>
      </c>
      <c r="AN969" s="18">
        <f ca="1" t="shared" si="7158"/>
        <v>93891.0754300937</v>
      </c>
      <c r="AO969" s="18">
        <f ca="1">C969/'Ejercicio 3 - TIR'!$D$7</f>
        <v>17139.0057586111</v>
      </c>
      <c r="AP969" s="18">
        <f ca="1" t="shared" si="7159"/>
        <v>28262.0493779545</v>
      </c>
      <c r="AQ969" s="18">
        <f ca="1" t="shared" si="7160"/>
        <v>27622.2651592157</v>
      </c>
      <c r="AR969" s="18">
        <f ca="1" t="shared" si="7161"/>
        <v>44276.9469283248</v>
      </c>
      <c r="AS969" s="18">
        <f ca="1" t="shared" si="7162"/>
        <v>46590.0462390348</v>
      </c>
      <c r="AT969" s="18">
        <f ca="1" t="shared" si="7163"/>
        <v>76752.0696714826</v>
      </c>
      <c r="AU969" s="18">
        <f ca="1">AP969*'Ejercicio 3 - TIR'!$D$5</f>
        <v>14131.0246889773</v>
      </c>
      <c r="AV969" s="18">
        <f ca="1">AQ969*'Ejercicio 3 - TIR'!$D$5</f>
        <v>13811.1325796078</v>
      </c>
      <c r="AW969" s="18">
        <f ca="1">AR969*'Ejercicio 3 - TIR'!$D$5</f>
        <v>22138.4734641624</v>
      </c>
      <c r="AX969" s="18">
        <f ca="1">AS969*'Ejercicio 3 - TIR'!$D$5</f>
        <v>23295.0231195174</v>
      </c>
      <c r="AY969" s="18">
        <f ca="1">AT969*'Ejercicio 3 - TIR'!$D$5</f>
        <v>38376.0348357413</v>
      </c>
      <c r="AZ969" s="18">
        <f ca="1" t="shared" ref="AZ969:BD969" si="7221">AJ969-AU969-AE969</f>
        <v>26086.68376453</v>
      </c>
      <c r="BA969" s="18">
        <f ca="1" t="shared" si="7221"/>
        <v>25009.4012229992</v>
      </c>
      <c r="BB969" s="18">
        <f ca="1" t="shared" si="7221"/>
        <v>32224.1534252248</v>
      </c>
      <c r="BC969" s="18">
        <f ca="1" t="shared" si="7221"/>
        <v>31947.5175785345</v>
      </c>
      <c r="BD969" s="18">
        <f ca="1" t="shared" si="7221"/>
        <v>45210.9822782689</v>
      </c>
      <c r="BE969" s="18">
        <f ca="1" t="shared" ref="BE969:BI969" si="7222">AZ969/Z969</f>
        <v>22853.9841923974</v>
      </c>
      <c r="BF969" s="18">
        <f ca="1" t="shared" si="7222"/>
        <v>19116.8470526907</v>
      </c>
      <c r="BG969" s="18">
        <f ca="1" t="shared" si="7222"/>
        <v>20746.310731242</v>
      </c>
      <c r="BH969" s="18">
        <f ca="1" t="shared" si="7222"/>
        <v>17094.6900279739</v>
      </c>
      <c r="BI969" s="18">
        <f ca="1" t="shared" si="7222"/>
        <v>19924.5692555335</v>
      </c>
      <c r="BJ969" s="18">
        <f ca="1" t="shared" si="7166"/>
        <v>83149.9199926032</v>
      </c>
      <c r="BK969" s="18">
        <f ca="1" t="shared" si="7167"/>
        <v>38890.2402697873</v>
      </c>
      <c r="BL969" s="18">
        <f ca="1" t="shared" si="7168"/>
        <v>122040.16026239</v>
      </c>
      <c r="BM969" s="18">
        <f ca="1">BK969*'Ejercicio 3 - TIR'!$D$5</f>
        <v>19445.1201348936</v>
      </c>
      <c r="BN969" s="18">
        <f ca="1" t="shared" si="7169"/>
        <v>102595.040127497</v>
      </c>
      <c r="BO969" s="18">
        <f ca="1" t="shared" si="7170"/>
        <v>45213.8369768864</v>
      </c>
      <c r="BP969" s="18">
        <f ca="1" t="shared" si="7171"/>
        <v>-122339.362890636</v>
      </c>
      <c r="BQ969" s="18">
        <f ca="1" t="shared" ref="BQ969:BT969" si="7223">BE969</f>
        <v>22853.9841923974</v>
      </c>
      <c r="BR969" s="18">
        <f ca="1" t="shared" si="7223"/>
        <v>19116.8470526907</v>
      </c>
      <c r="BS969" s="18">
        <f ca="1" t="shared" si="7223"/>
        <v>20746.310731242</v>
      </c>
      <c r="BT969" s="18">
        <f ca="1" t="shared" si="7223"/>
        <v>17094.6900279739</v>
      </c>
      <c r="BU969" s="18">
        <f ca="1" t="shared" si="7173"/>
        <v>65138.4062324199</v>
      </c>
      <c r="BV969" s="20">
        <f ca="1" t="shared" si="7174"/>
        <v>4.94747800395099</v>
      </c>
    </row>
    <row r="970" ht="15" customHeight="1" spans="1:74">
      <c r="A970" s="16">
        <v>969</v>
      </c>
      <c r="B970" s="17">
        <f ca="1" t="shared" ref="B970:F970" si="7224">RAND()</f>
        <v>0.520557152992451</v>
      </c>
      <c r="C970" s="18">
        <f ca="1">IF(B970&lt;=('Ejercicio 3 - TIR'!$D$13-'Ejercicio 3 - TIR'!$C$13)/('Ejercicio 3 - TIR'!$E$13-'Ejercicio 3 - TIR'!$C$13),'Ejercicio 3 - TIR'!$C$13+SQRT(('Ejercicio 3 - TIR'!$E$13-'Ejercicio 3 - TIR'!$C$13)*('Ejercicio 3 - TIR'!$D$13-'Ejercicio 3 - TIR'!$C$13)*B970),'Ejercicio 3 - TIR'!$E$13-SQRT(('Ejercicio 3 - TIR'!$E$13-'Ejercicio 3 - TIR'!$C$13)*('Ejercicio 3 - TIR'!$E$13-'Ejercicio 3 - TIR'!$D$13)*(1-B970)))</f>
        <v>76013.9328690788</v>
      </c>
      <c r="D970" s="17">
        <f ca="1" t="shared" si="7224"/>
        <v>0.519270820796223</v>
      </c>
      <c r="E970" s="18">
        <f ca="1">IF(D970&lt;=('Ejercicio 3 - TIR'!$D$14-'Ejercicio 3 - TIR'!$C$14)/('Ejercicio 3 - TIR'!$E$14-'Ejercicio 3 - TIR'!$C$14),'Ejercicio 3 - TIR'!$C$14+SQRT(('Ejercicio 3 - TIR'!$E$14-'Ejercicio 3 - TIR'!$C$14)*('Ejercicio 3 - TIR'!$D$14-'Ejercicio 3 - TIR'!$C$14)*D970),'Ejercicio 3 - TIR'!$E$14-SQRT(('Ejercicio 3 - TIR'!$E$14-'Ejercicio 3 - TIR'!$C$14)*('Ejercicio 3 - TIR'!$E$14-'Ejercicio 3 - TIR'!$D$14)*(1-D970)))</f>
        <v>31508.2759771312</v>
      </c>
      <c r="F970" s="17">
        <f ca="1" t="shared" si="7224"/>
        <v>0.665149953356919</v>
      </c>
      <c r="G970" s="18">
        <f ca="1">IF(F970&lt;=('Ejercicio 3 - TIR'!$D$18-'Ejercicio 3 - TIR'!$C$18)/('Ejercicio 3 - TIR'!$E$18-'Ejercicio 3 - TIR'!$C$18),'Ejercicio 3 - TIR'!$C$18+SQRT(('Ejercicio 3 - TIR'!$E$18-'Ejercicio 3 - TIR'!$C$18)*('Ejercicio 3 - TIR'!$D$18-'Ejercicio 3 - TIR'!$C$18)*F970),'Ejercicio 3 - TIR'!$E$18-SQRT(('Ejercicio 3 - TIR'!$E$18-'Ejercicio 3 - TIR'!$C$18)*('Ejercicio 3 - TIR'!$E$18-'Ejercicio 3 - TIR'!$D$18)*(1-F970)))</f>
        <v>39988.6181728775</v>
      </c>
      <c r="H970" s="17">
        <f ca="1" t="shared" ref="H970:L970" si="7225">RAND()</f>
        <v>0.216597819456547</v>
      </c>
      <c r="I970" s="18">
        <f ca="1">IF(H970&lt;=('Ejercicio 3 - TIR'!$D$18-'Ejercicio 3 - TIR'!$C$18)/('Ejercicio 3 - TIR'!$E$18-'Ejercicio 3 - TIR'!$C$18),'Ejercicio 3 - TIR'!$C$18+SQRT(('Ejercicio 3 - TIR'!$E$18-'Ejercicio 3 - TIR'!$C$18)*('Ejercicio 3 - TIR'!$D$18-'Ejercicio 3 - TIR'!$C$18)*H970),'Ejercicio 3 - TIR'!$E$18-SQRT(('Ejercicio 3 - TIR'!$E$18-'Ejercicio 3 - TIR'!$C$18)*('Ejercicio 3 - TIR'!$E$18-'Ejercicio 3 - TIR'!$D$18)*(1-H970)))</f>
        <v>35699.9713085666</v>
      </c>
      <c r="J970" s="17">
        <f ca="1" t="shared" si="7225"/>
        <v>0.124213524731855</v>
      </c>
      <c r="K970" s="18">
        <f ca="1">IF(J970&lt;=('Ejercicio 3 - TIR'!$D$18-'Ejercicio 3 - TIR'!$C$18)/('Ejercicio 3 - TIR'!$E$18-'Ejercicio 3 - TIR'!$C$18),'Ejercicio 3 - TIR'!$C$18+SQRT(('Ejercicio 3 - TIR'!$E$18-'Ejercicio 3 - TIR'!$C$18)*('Ejercicio 3 - TIR'!$D$18-'Ejercicio 3 - TIR'!$C$18)*J970),'Ejercicio 3 - TIR'!$E$18-SQRT(('Ejercicio 3 - TIR'!$E$18-'Ejercicio 3 - TIR'!$C$18)*('Ejercicio 3 - TIR'!$E$18-'Ejercicio 3 - TIR'!$D$18)*(1-J970)))</f>
        <v>34316.4833730455</v>
      </c>
      <c r="L970" s="17">
        <f ca="1" t="shared" si="7225"/>
        <v>0.880142225549784</v>
      </c>
      <c r="M970" s="18">
        <f ca="1">IF(L970&lt;=('Ejercicio 3 - TIR'!$D$18-'Ejercicio 3 - TIR'!$C$18)/('Ejercicio 3 - TIR'!$E$18-'Ejercicio 3 - TIR'!$C$18),'Ejercicio 3 - TIR'!$C$18+SQRT(('Ejercicio 3 - TIR'!$E$18-'Ejercicio 3 - TIR'!$C$18)*('Ejercicio 3 - TIR'!$D$18-'Ejercicio 3 - TIR'!$C$18)*L970),'Ejercicio 3 - TIR'!$E$18-SQRT(('Ejercicio 3 - TIR'!$E$18-'Ejercicio 3 - TIR'!$C$18)*('Ejercicio 3 - TIR'!$E$18-'Ejercicio 3 - TIR'!$D$18)*(1-L970)))</f>
        <v>42001.7783464583</v>
      </c>
      <c r="N970" s="17">
        <f ca="1" t="shared" ref="N970:R970" si="7226">RAND()</f>
        <v>0.241931693218249</v>
      </c>
      <c r="O970" s="18">
        <f ca="1">IF(N970&lt;=('Ejercicio 3 - TIR'!$D$18-'Ejercicio 3 - TIR'!$C$18)/('Ejercicio 3 - TIR'!$E$18-'Ejercicio 3 - TIR'!$C$18),'Ejercicio 3 - TIR'!$C$18+SQRT(('Ejercicio 3 - TIR'!$E$18-'Ejercicio 3 - TIR'!$C$18)*('Ejercicio 3 - TIR'!$D$18-'Ejercicio 3 - TIR'!$C$18)*N970),'Ejercicio 3 - TIR'!$E$18-SQRT(('Ejercicio 3 - TIR'!$E$18-'Ejercicio 3 - TIR'!$C$18)*('Ejercicio 3 - TIR'!$E$18-'Ejercicio 3 - TIR'!$D$18)*(1-N970)))</f>
        <v>36024.0977733381</v>
      </c>
      <c r="P970" s="17">
        <f ca="1" t="shared" si="7226"/>
        <v>0.938749476012561</v>
      </c>
      <c r="Q970" s="19">
        <f ca="1">IF(P970&lt;=('Ejercicio 3 - TIR'!$D$22-'Ejercicio 3 - TIR'!$C$22)/('Ejercicio 3 - TIR'!$E$22-'Ejercicio 3 - TIR'!$C$22),'Ejercicio 3 - TIR'!$C$22+SQRT(('Ejercicio 3 - TIR'!$E$22-'Ejercicio 3 - TIR'!$C$22)*('Ejercicio 3 - TIR'!$D$22-'Ejercicio 3 - TIR'!$C$22)*P970),'Ejercicio 3 - TIR'!$E$22-SQRT(('Ejercicio 3 - TIR'!$E$22-'Ejercicio 3 - TIR'!$C$22)*('Ejercicio 3 - TIR'!$E$22-'Ejercicio 3 - TIR'!$D$22)*(1-P970)))</f>
        <v>0.169499955086887</v>
      </c>
      <c r="R970" s="17">
        <f ca="1" t="shared" si="7226"/>
        <v>0.9694168479738</v>
      </c>
      <c r="S970" s="19">
        <f ca="1">IF(R970&lt;=('Ejercicio 3 - TIR'!$D$23-'Ejercicio 3 - TIR'!$C$23)/('Ejercicio 3 - TIR'!$E$23-'Ejercicio 3 - TIR'!$C$23),'Ejercicio 3 - TIR'!$C$23+SQRT(('Ejercicio 3 - TIR'!$E$23-'Ejercicio 3 - TIR'!$C$23)*('Ejercicio 3 - TIR'!$D$23-'Ejercicio 3 - TIR'!$C$23)*R970),'Ejercicio 3 - TIR'!$E$23-SQRT(('Ejercicio 3 - TIR'!$E$23-'Ejercicio 3 - TIR'!$C$23)*('Ejercicio 3 - TIR'!$E$23-'Ejercicio 3 - TIR'!$D$23)*(1-R970)))</f>
        <v>0.172580453272122</v>
      </c>
      <c r="T970" s="17">
        <f ca="1" t="shared" ref="T970:X970" si="7227">RAND()</f>
        <v>0.746883052328234</v>
      </c>
      <c r="U970" s="19">
        <f ca="1">IF(T970&lt;=('Ejercicio 3 - TIR'!$D$24-'Ejercicio 3 - TIR'!$C$24)/('Ejercicio 3 - TIR'!$E$24-'Ejercicio 3 - TIR'!$C$24),'Ejercicio 3 - TIR'!$C$24+SQRT(('Ejercicio 3 - TIR'!$E$24-'Ejercicio 3 - TIR'!$C$24)*('Ejercicio 3 - TIR'!$D$24-'Ejercicio 3 - TIR'!$C$24)*T970),'Ejercicio 3 - TIR'!$E$24-SQRT(('Ejercicio 3 - TIR'!$E$24-'Ejercicio 3 - TIR'!$C$24)*('Ejercicio 3 - TIR'!$E$24-'Ejercicio 3 - TIR'!$D$24)*(1-T970)))</f>
        <v>0.193378064430231</v>
      </c>
      <c r="V970" s="17">
        <f ca="1" t="shared" si="7227"/>
        <v>0.515561321998114</v>
      </c>
      <c r="W970" s="19">
        <f ca="1">IF(V970&lt;=('Ejercicio 3 - TIR'!$D$25-'Ejercicio 3 - TIR'!$C$25)/('Ejercicio 3 - TIR'!$E$25-'Ejercicio 3 - TIR'!$C$25),'Ejercicio 3 - TIR'!$C$25+SQRT(('Ejercicio 3 - TIR'!$E$25-'Ejercicio 3 - TIR'!$C$25)*('Ejercicio 3 - TIR'!$D$25-'Ejercicio 3 - TIR'!$C$25)*V970),'Ejercicio 3 - TIR'!$E$25-SQRT(('Ejercicio 3 - TIR'!$E$25-'Ejercicio 3 - TIR'!$C$25)*('Ejercicio 3 - TIR'!$E$25-'Ejercicio 3 - TIR'!$D$25)*(1-V970)))</f>
        <v>0.208823120892829</v>
      </c>
      <c r="X970" s="17">
        <f ca="1" t="shared" si="7227"/>
        <v>0.477227563695</v>
      </c>
      <c r="Y970" s="19">
        <f ca="1">IF(X970&lt;=('Ejercicio 3 - TIR'!$D$26-'Ejercicio 3 - TIR'!$C$26)/('Ejercicio 3 - TIR'!$E$26-'Ejercicio 3 - TIR'!$C$26),'Ejercicio 3 - TIR'!$C$26+SQRT(('Ejercicio 3 - TIR'!$E$26-'Ejercicio 3 - TIR'!$C$26)*('Ejercicio 3 - TIR'!$D$26-'Ejercicio 3 - TIR'!$C$26)*X970),'Ejercicio 3 - TIR'!$E$26-SQRT(('Ejercicio 3 - TIR'!$E$26-'Ejercicio 3 - TIR'!$C$26)*('Ejercicio 3 - TIR'!$E$26-'Ejercicio 3 - TIR'!$D$26)*(1-X970)))</f>
        <v>0.226868360122739</v>
      </c>
      <c r="Z970" s="17">
        <f ca="1" t="shared" si="7144"/>
        <v>1.16949995508689</v>
      </c>
      <c r="AA970" s="17">
        <f ca="1" t="shared" si="7145"/>
        <v>1.37133278743751</v>
      </c>
      <c r="AB970" s="17">
        <f ca="1" t="shared" si="7146"/>
        <v>1.63651846756189</v>
      </c>
      <c r="AC970" s="17">
        <f ca="1" t="shared" si="7147"/>
        <v>1.97826136135691</v>
      </c>
      <c r="AD970" s="17">
        <f ca="1" t="shared" si="7148"/>
        <v>2.42706627230213</v>
      </c>
      <c r="AE970" s="16">
        <f ca="1" t="shared" si="7149"/>
        <v>5340.65136298899</v>
      </c>
      <c r="AF970" s="16">
        <f ca="1" t="shared" si="7150"/>
        <v>6262.343395982</v>
      </c>
      <c r="AG970" s="16">
        <f ca="1" t="shared" si="7151"/>
        <v>7473.34324069444</v>
      </c>
      <c r="AH970" s="16">
        <f ca="1" t="shared" si="7152"/>
        <v>9033.95009971958</v>
      </c>
      <c r="AI970" s="16">
        <f ca="1" t="shared" si="7153"/>
        <v>11083.4675442736</v>
      </c>
      <c r="AJ970" s="18">
        <f ca="1" t="shared" si="7154"/>
        <v>46766.6871571669</v>
      </c>
      <c r="AK970" s="18">
        <f ca="1" t="shared" si="7155"/>
        <v>48956.5411660157</v>
      </c>
      <c r="AL970" s="18">
        <f ca="1" t="shared" si="7156"/>
        <v>56159.5587817694</v>
      </c>
      <c r="AM970" s="18">
        <f ca="1" t="shared" si="7157"/>
        <v>83090.4952110758</v>
      </c>
      <c r="AN970" s="18">
        <f ca="1" t="shared" si="7158"/>
        <v>87432.8726957832</v>
      </c>
      <c r="AO970" s="18">
        <f ca="1">C970/'Ejercicio 3 - TIR'!$D$7</f>
        <v>15202.7865738158</v>
      </c>
      <c r="AP970" s="18">
        <f ca="1" t="shared" si="7159"/>
        <v>31563.9005833511</v>
      </c>
      <c r="AQ970" s="18">
        <f ca="1" t="shared" si="7160"/>
        <v>33753.7545921999</v>
      </c>
      <c r="AR970" s="18">
        <f ca="1" t="shared" si="7161"/>
        <v>40956.7722079536</v>
      </c>
      <c r="AS970" s="18">
        <f ca="1" t="shared" si="7162"/>
        <v>67887.7086372601</v>
      </c>
      <c r="AT970" s="18">
        <f ca="1" t="shared" si="7163"/>
        <v>72230.0861219674</v>
      </c>
      <c r="AU970" s="18">
        <f ca="1">AP970*'Ejercicio 3 - TIR'!$D$5</f>
        <v>15781.9502916755</v>
      </c>
      <c r="AV970" s="18">
        <f ca="1">AQ970*'Ejercicio 3 - TIR'!$D$5</f>
        <v>16876.8772960999</v>
      </c>
      <c r="AW970" s="18">
        <f ca="1">AR970*'Ejercicio 3 - TIR'!$D$5</f>
        <v>20478.3861039768</v>
      </c>
      <c r="AX970" s="18">
        <f ca="1">AS970*'Ejercicio 3 - TIR'!$D$5</f>
        <v>33943.85431863</v>
      </c>
      <c r="AY970" s="18">
        <f ca="1">AT970*'Ejercicio 3 - TIR'!$D$5</f>
        <v>36115.0430609837</v>
      </c>
      <c r="AZ970" s="18">
        <f ca="1" t="shared" ref="AZ970:BD970" si="7228">AJ970-AU970-AE970</f>
        <v>25644.0855025023</v>
      </c>
      <c r="BA970" s="18">
        <f ca="1" t="shared" si="7228"/>
        <v>25817.3204739337</v>
      </c>
      <c r="BB970" s="18">
        <f ca="1" t="shared" si="7228"/>
        <v>28207.8294370981</v>
      </c>
      <c r="BC970" s="18">
        <f ca="1" t="shared" si="7228"/>
        <v>40112.6907927262</v>
      </c>
      <c r="BD970" s="18">
        <f ca="1" t="shared" si="7228"/>
        <v>40234.3620905259</v>
      </c>
      <c r="BE970" s="18">
        <f ca="1" t="shared" ref="BE970:BI970" si="7229">AZ970/Z970</f>
        <v>21927.3933196493</v>
      </c>
      <c r="BF970" s="18">
        <f ca="1" t="shared" si="7229"/>
        <v>18826.4443980635</v>
      </c>
      <c r="BG970" s="18">
        <f ca="1" t="shared" si="7229"/>
        <v>17236.4870890352</v>
      </c>
      <c r="BH970" s="18">
        <f ca="1" t="shared" si="7229"/>
        <v>20276.7397555662</v>
      </c>
      <c r="BI970" s="18">
        <f ca="1" t="shared" si="7229"/>
        <v>16577.3644295105</v>
      </c>
      <c r="BJ970" s="18">
        <f ca="1" t="shared" si="7166"/>
        <v>76472.6739224826</v>
      </c>
      <c r="BK970" s="18">
        <f ca="1" t="shared" si="7167"/>
        <v>36898.1705383159</v>
      </c>
      <c r="BL970" s="18">
        <f ca="1" t="shared" si="7168"/>
        <v>113370.844460798</v>
      </c>
      <c r="BM970" s="18">
        <f ca="1">BK970*'Ejercicio 3 - TIR'!$D$5</f>
        <v>18449.0852691579</v>
      </c>
      <c r="BN970" s="18">
        <f ca="1" t="shared" si="7169"/>
        <v>94921.7591916405</v>
      </c>
      <c r="BO970" s="18">
        <f ca="1" t="shared" si="7170"/>
        <v>39109.6692640391</v>
      </c>
      <c r="BP970" s="18">
        <f ca="1" t="shared" si="7171"/>
        <v>-107522.20884621</v>
      </c>
      <c r="BQ970" s="18">
        <f ca="1" t="shared" ref="BQ970:BT970" si="7230">BE970</f>
        <v>21927.3933196493</v>
      </c>
      <c r="BR970" s="18">
        <f ca="1" t="shared" si="7230"/>
        <v>18826.4443980635</v>
      </c>
      <c r="BS970" s="18">
        <f ca="1" t="shared" si="7230"/>
        <v>17236.4870890352</v>
      </c>
      <c r="BT970" s="18">
        <f ca="1" t="shared" si="7230"/>
        <v>20276.7397555662</v>
      </c>
      <c r="BU970" s="18">
        <f ca="1" t="shared" si="7173"/>
        <v>55687.0336935496</v>
      </c>
      <c r="BV970" s="20">
        <f ca="1" t="shared" si="7174"/>
        <v>6.60034910077556</v>
      </c>
    </row>
    <row r="971" ht="15" customHeight="1" spans="1:74">
      <c r="A971" s="16">
        <v>970</v>
      </c>
      <c r="B971" s="17">
        <f ca="1" t="shared" ref="B971:F971" si="7231">RAND()</f>
        <v>0.768699919523639</v>
      </c>
      <c r="C971" s="18">
        <f ca="1">IF(B971&lt;=('Ejercicio 3 - TIR'!$D$13-'Ejercicio 3 - TIR'!$C$13)/('Ejercicio 3 - TIR'!$E$13-'Ejercicio 3 - TIR'!$C$13),'Ejercicio 3 - TIR'!$C$13+SQRT(('Ejercicio 3 - TIR'!$E$13-'Ejercicio 3 - TIR'!$C$13)*('Ejercicio 3 - TIR'!$D$13-'Ejercicio 3 - TIR'!$C$13)*B971),'Ejercicio 3 - TIR'!$E$13-SQRT(('Ejercicio 3 - TIR'!$E$13-'Ejercicio 3 - TIR'!$C$13)*('Ejercicio 3 - TIR'!$E$13-'Ejercicio 3 - TIR'!$D$13)*(1-B971)))</f>
        <v>83339.8650494171</v>
      </c>
      <c r="D971" s="17">
        <f ca="1" t="shared" si="7231"/>
        <v>0.115234115201719</v>
      </c>
      <c r="E971" s="18">
        <f ca="1">IF(D971&lt;=('Ejercicio 3 - TIR'!$D$14-'Ejercicio 3 - TIR'!$C$14)/('Ejercicio 3 - TIR'!$E$14-'Ejercicio 3 - TIR'!$C$14),'Ejercicio 3 - TIR'!$C$14+SQRT(('Ejercicio 3 - TIR'!$E$14-'Ejercicio 3 - TIR'!$C$14)*('Ejercicio 3 - TIR'!$D$14-'Ejercicio 3 - TIR'!$C$14)*D971),'Ejercicio 3 - TIR'!$E$14-SQRT(('Ejercicio 3 - TIR'!$E$14-'Ejercicio 3 - TIR'!$C$14)*('Ejercicio 3 - TIR'!$E$14-'Ejercicio 3 - TIR'!$D$14)*(1-D971)))</f>
        <v>27939.8228926466</v>
      </c>
      <c r="F971" s="17">
        <f ca="1" t="shared" si="7231"/>
        <v>0.700518976998418</v>
      </c>
      <c r="G971" s="18">
        <f ca="1">IF(F971&lt;=('Ejercicio 3 - TIR'!$D$18-'Ejercicio 3 - TIR'!$C$18)/('Ejercicio 3 - TIR'!$E$18-'Ejercicio 3 - TIR'!$C$18),'Ejercicio 3 - TIR'!$C$18+SQRT(('Ejercicio 3 - TIR'!$E$18-'Ejercicio 3 - TIR'!$C$18)*('Ejercicio 3 - TIR'!$D$18-'Ejercicio 3 - TIR'!$C$18)*F971),'Ejercicio 3 - TIR'!$E$18-SQRT(('Ejercicio 3 - TIR'!$E$18-'Ejercicio 3 - TIR'!$C$18)*('Ejercicio 3 - TIR'!$E$18-'Ejercicio 3 - TIR'!$D$18)*(1-F971)))</f>
        <v>40260.6881591186</v>
      </c>
      <c r="H971" s="17">
        <f ca="1" t="shared" ref="H971:L971" si="7232">RAND()</f>
        <v>0.593810951253077</v>
      </c>
      <c r="I971" s="18">
        <f ca="1">IF(H971&lt;=('Ejercicio 3 - TIR'!$D$18-'Ejercicio 3 - TIR'!$C$18)/('Ejercicio 3 - TIR'!$E$18-'Ejercicio 3 - TIR'!$C$18),'Ejercicio 3 - TIR'!$C$18+SQRT(('Ejercicio 3 - TIR'!$E$18-'Ejercicio 3 - TIR'!$C$18)*('Ejercicio 3 - TIR'!$D$18-'Ejercicio 3 - TIR'!$C$18)*H971),'Ejercicio 3 - TIR'!$E$18-SQRT(('Ejercicio 3 - TIR'!$E$18-'Ejercicio 3 - TIR'!$C$18)*('Ejercicio 3 - TIR'!$E$18-'Ejercicio 3 - TIR'!$D$18)*(1-H971)))</f>
        <v>39437.7774230992</v>
      </c>
      <c r="J971" s="17">
        <f ca="1" t="shared" si="7232"/>
        <v>0.88078382750409</v>
      </c>
      <c r="K971" s="18">
        <f ca="1">IF(J971&lt;=('Ejercicio 3 - TIR'!$D$18-'Ejercicio 3 - TIR'!$C$18)/('Ejercicio 3 - TIR'!$E$18-'Ejercicio 3 - TIR'!$C$18),'Ejercicio 3 - TIR'!$C$18+SQRT(('Ejercicio 3 - TIR'!$E$18-'Ejercicio 3 - TIR'!$C$18)*('Ejercicio 3 - TIR'!$D$18-'Ejercicio 3 - TIR'!$C$18)*J971),'Ejercicio 3 - TIR'!$E$18-SQRT(('Ejercicio 3 - TIR'!$E$18-'Ejercicio 3 - TIR'!$C$18)*('Ejercicio 3 - TIR'!$E$18-'Ejercicio 3 - TIR'!$D$18)*(1-J971)))</f>
        <v>42009.8138958932</v>
      </c>
      <c r="L971" s="17">
        <f ca="1" t="shared" si="7232"/>
        <v>0.498940618299225</v>
      </c>
      <c r="M971" s="18">
        <f ca="1">IF(L971&lt;=('Ejercicio 3 - TIR'!$D$18-'Ejercicio 3 - TIR'!$C$18)/('Ejercicio 3 - TIR'!$E$18-'Ejercicio 3 - TIR'!$C$18),'Ejercicio 3 - TIR'!$C$18+SQRT(('Ejercicio 3 - TIR'!$E$18-'Ejercicio 3 - TIR'!$C$18)*('Ejercicio 3 - TIR'!$D$18-'Ejercicio 3 - TIR'!$C$18)*L971),'Ejercicio 3 - TIR'!$E$18-SQRT(('Ejercicio 3 - TIR'!$E$18-'Ejercicio 3 - TIR'!$C$18)*('Ejercicio 3 - TIR'!$E$18-'Ejercicio 3 - TIR'!$D$18)*(1-L971)))</f>
        <v>38651.0746583811</v>
      </c>
      <c r="N971" s="17">
        <f ca="1" t="shared" ref="N971:R971" si="7233">RAND()</f>
        <v>0.501296244565087</v>
      </c>
      <c r="O971" s="18">
        <f ca="1">IF(N971&lt;=('Ejercicio 3 - TIR'!$D$18-'Ejercicio 3 - TIR'!$C$18)/('Ejercicio 3 - TIR'!$E$18-'Ejercicio 3 - TIR'!$C$18),'Ejercicio 3 - TIR'!$C$18+SQRT(('Ejercicio 3 - TIR'!$E$18-'Ejercicio 3 - TIR'!$C$18)*('Ejercicio 3 - TIR'!$D$18-'Ejercicio 3 - TIR'!$C$18)*N971),'Ejercicio 3 - TIR'!$E$18-SQRT(('Ejercicio 3 - TIR'!$E$18-'Ejercicio 3 - TIR'!$C$18)*('Ejercicio 3 - TIR'!$E$18-'Ejercicio 3 - TIR'!$D$18)*(1-N971)))</f>
        <v>38671.4725787932</v>
      </c>
      <c r="P971" s="17">
        <f ca="1" t="shared" si="7233"/>
        <v>0.541265721358791</v>
      </c>
      <c r="Q971" s="19">
        <f ca="1">IF(P971&lt;=('Ejercicio 3 - TIR'!$D$22-'Ejercicio 3 - TIR'!$C$22)/('Ejercicio 3 - TIR'!$E$22-'Ejercicio 3 - TIR'!$C$22),'Ejercicio 3 - TIR'!$C$22+SQRT(('Ejercicio 3 - TIR'!$E$22-'Ejercicio 3 - TIR'!$C$22)*('Ejercicio 3 - TIR'!$D$22-'Ejercicio 3 - TIR'!$C$22)*P971),'Ejercicio 3 - TIR'!$E$22-SQRT(('Ejercicio 3 - TIR'!$E$22-'Ejercicio 3 - TIR'!$C$22)*('Ejercicio 3 - TIR'!$E$22-'Ejercicio 3 - TIR'!$D$22)*(1-P971)))</f>
        <v>0.151264626302166</v>
      </c>
      <c r="R971" s="17">
        <f ca="1" t="shared" si="7233"/>
        <v>0.919690516450447</v>
      </c>
      <c r="S971" s="19">
        <f ca="1">IF(R971&lt;=('Ejercicio 3 - TIR'!$D$23-'Ejercicio 3 - TIR'!$C$23)/('Ejercicio 3 - TIR'!$E$23-'Ejercicio 3 - TIR'!$C$23),'Ejercicio 3 - TIR'!$C$23+SQRT(('Ejercicio 3 - TIR'!$E$23-'Ejercicio 3 - TIR'!$C$23)*('Ejercicio 3 - TIR'!$D$23-'Ejercicio 3 - TIR'!$C$23)*R971),'Ejercicio 3 - TIR'!$E$23-SQRT(('Ejercicio 3 - TIR'!$E$23-'Ejercicio 3 - TIR'!$C$23)*('Ejercicio 3 - TIR'!$E$23-'Ejercicio 3 - TIR'!$D$23)*(1-R971)))</f>
        <v>0.16797681113892</v>
      </c>
      <c r="T971" s="17">
        <f ca="1" t="shared" ref="T971:X971" si="7234">RAND()</f>
        <v>0.282517749031948</v>
      </c>
      <c r="U971" s="19">
        <f ca="1">IF(T971&lt;=('Ejercicio 3 - TIR'!$D$24-'Ejercicio 3 - TIR'!$C$24)/('Ejercicio 3 - TIR'!$E$24-'Ejercicio 3 - TIR'!$C$24),'Ejercicio 3 - TIR'!$C$24+SQRT(('Ejercicio 3 - TIR'!$E$24-'Ejercicio 3 - TIR'!$C$24)*('Ejercicio 3 - TIR'!$D$24-'Ejercicio 3 - TIR'!$C$24)*T971),'Ejercicio 3 - TIR'!$E$24-SQRT(('Ejercicio 3 - TIR'!$E$24-'Ejercicio 3 - TIR'!$C$24)*('Ejercicio 3 - TIR'!$E$24-'Ejercicio 3 - TIR'!$D$24)*(1-T971)))</f>
        <v>0.174357489053002</v>
      </c>
      <c r="V971" s="17">
        <f ca="1" t="shared" si="7234"/>
        <v>0.770235950136071</v>
      </c>
      <c r="W971" s="19">
        <f ca="1">IF(V971&lt;=('Ejercicio 3 - TIR'!$D$25-'Ejercicio 3 - TIR'!$C$25)/('Ejercicio 3 - TIR'!$E$25-'Ejercicio 3 - TIR'!$C$25),'Ejercicio 3 - TIR'!$C$25+SQRT(('Ejercicio 3 - TIR'!$E$25-'Ejercicio 3 - TIR'!$C$25)*('Ejercicio 3 - TIR'!$D$25-'Ejercicio 3 - TIR'!$C$25)*V971),'Ejercicio 3 - TIR'!$E$25-SQRT(('Ejercicio 3 - TIR'!$E$25-'Ejercicio 3 - TIR'!$C$25)*('Ejercicio 3 - TIR'!$E$25-'Ejercicio 3 - TIR'!$D$25)*(1-V971)))</f>
        <v>0.221642035077888</v>
      </c>
      <c r="X971" s="17">
        <f ca="1" t="shared" si="7234"/>
        <v>0.977328044645937</v>
      </c>
      <c r="Y971" s="19">
        <f ca="1">IF(X971&lt;=('Ejercicio 3 - TIR'!$D$26-'Ejercicio 3 - TIR'!$C$26)/('Ejercicio 3 - TIR'!$E$26-'Ejercicio 3 - TIR'!$C$26),'Ejercicio 3 - TIR'!$C$26+SQRT(('Ejercicio 3 - TIR'!$E$26-'Ejercicio 3 - TIR'!$C$26)*('Ejercicio 3 - TIR'!$D$26-'Ejercicio 3 - TIR'!$C$26)*X971),'Ejercicio 3 - TIR'!$E$26-SQRT(('Ejercicio 3 - TIR'!$E$26-'Ejercicio 3 - TIR'!$C$26)*('Ejercicio 3 - TIR'!$E$26-'Ejercicio 3 - TIR'!$D$26)*(1-X971)))</f>
        <v>0.268935256039477</v>
      </c>
      <c r="Z971" s="17">
        <f ca="1" t="shared" si="7144"/>
        <v>1.15126462630217</v>
      </c>
      <c r="AA971" s="17">
        <f ca="1" t="shared" si="7145"/>
        <v>1.34465038700544</v>
      </c>
      <c r="AB971" s="17">
        <f ca="1" t="shared" si="7146"/>
        <v>1.57910025213786</v>
      </c>
      <c r="AC971" s="17">
        <f ca="1" t="shared" si="7147"/>
        <v>1.9290952456137</v>
      </c>
      <c r="AD971" s="17">
        <f ca="1" t="shared" si="7148"/>
        <v>2.44789696941736</v>
      </c>
      <c r="AE971" s="16">
        <f ca="1" t="shared" si="7149"/>
        <v>4226.30686880488</v>
      </c>
      <c r="AF971" s="16">
        <f ca="1" t="shared" si="7150"/>
        <v>4936.22841952124</v>
      </c>
      <c r="AG971" s="16">
        <f ca="1" t="shared" si="7151"/>
        <v>5796.89681214103</v>
      </c>
      <c r="AH971" s="16">
        <f ca="1" t="shared" si="7152"/>
        <v>7081.73281872049</v>
      </c>
      <c r="AI971" s="16">
        <f ca="1" t="shared" si="7153"/>
        <v>8986.26044752625</v>
      </c>
      <c r="AJ971" s="18">
        <f ca="1" t="shared" si="7154"/>
        <v>46350.7061081757</v>
      </c>
      <c r="AK971" s="18">
        <f ca="1" t="shared" si="7155"/>
        <v>53030.022674605</v>
      </c>
      <c r="AL971" s="18">
        <f ca="1" t="shared" si="7156"/>
        <v>66337.7077152696</v>
      </c>
      <c r="AM971" s="18">
        <f ca="1" t="shared" si="7157"/>
        <v>74561.6043613432</v>
      </c>
      <c r="AN971" s="18">
        <f ca="1" t="shared" si="7158"/>
        <v>94663.7805285345</v>
      </c>
      <c r="AO971" s="18">
        <f ca="1">C971/'Ejercicio 3 - TIR'!$D$7</f>
        <v>16667.9730098834</v>
      </c>
      <c r="AP971" s="18">
        <f ca="1" t="shared" si="7159"/>
        <v>29682.7330982923</v>
      </c>
      <c r="AQ971" s="18">
        <f ca="1" t="shared" si="7160"/>
        <v>36362.0496647215</v>
      </c>
      <c r="AR971" s="18">
        <f ca="1" t="shared" si="7161"/>
        <v>49669.7347053862</v>
      </c>
      <c r="AS971" s="18">
        <f ca="1" t="shared" si="7162"/>
        <v>57893.6313514598</v>
      </c>
      <c r="AT971" s="18">
        <f ca="1" t="shared" si="7163"/>
        <v>77995.8075186511</v>
      </c>
      <c r="AU971" s="18">
        <f ca="1">AP971*'Ejercicio 3 - TIR'!$D$5</f>
        <v>14841.3665491461</v>
      </c>
      <c r="AV971" s="18">
        <f ca="1">AQ971*'Ejercicio 3 - TIR'!$D$5</f>
        <v>18181.0248323608</v>
      </c>
      <c r="AW971" s="18">
        <f ca="1">AR971*'Ejercicio 3 - TIR'!$D$5</f>
        <v>24834.8673526931</v>
      </c>
      <c r="AX971" s="18">
        <f ca="1">AS971*'Ejercicio 3 - TIR'!$D$5</f>
        <v>28946.8156757299</v>
      </c>
      <c r="AY971" s="18">
        <f ca="1">AT971*'Ejercicio 3 - TIR'!$D$5</f>
        <v>38997.9037593255</v>
      </c>
      <c r="AZ971" s="18">
        <f ca="1" t="shared" ref="AZ971:BD971" si="7235">AJ971-AU971-AE971</f>
        <v>27283.0326902247</v>
      </c>
      <c r="BA971" s="18">
        <f ca="1" t="shared" si="7235"/>
        <v>29912.769422723</v>
      </c>
      <c r="BB971" s="18">
        <f ca="1" t="shared" si="7235"/>
        <v>35705.9435504355</v>
      </c>
      <c r="BC971" s="18">
        <f ca="1" t="shared" si="7235"/>
        <v>38533.0558668928</v>
      </c>
      <c r="BD971" s="18">
        <f ca="1" t="shared" si="7235"/>
        <v>46679.6163216827</v>
      </c>
      <c r="BE971" s="18">
        <f ca="1" t="shared" ref="BE971:BI971" si="7236">AZ971/Z971</f>
        <v>23698.3158058605</v>
      </c>
      <c r="BF971" s="18">
        <f ca="1" t="shared" si="7236"/>
        <v>22245.7597244583</v>
      </c>
      <c r="BG971" s="18">
        <f ca="1" t="shared" si="7236"/>
        <v>22611.5748522585</v>
      </c>
      <c r="BH971" s="18">
        <f ca="1" t="shared" si="7236"/>
        <v>19974.6777431066</v>
      </c>
      <c r="BI971" s="18">
        <f ca="1" t="shared" si="7236"/>
        <v>19069.2733006623</v>
      </c>
      <c r="BJ971" s="18">
        <f ca="1" t="shared" si="7166"/>
        <v>68393.8077849673</v>
      </c>
      <c r="BK971" s="18">
        <f ca="1" t="shared" si="7167"/>
        <v>40801.480617224</v>
      </c>
      <c r="BL971" s="18">
        <f ca="1" t="shared" si="7168"/>
        <v>109195.288402191</v>
      </c>
      <c r="BM971" s="18">
        <f ca="1">BK971*'Ejercicio 3 - TIR'!$D$5</f>
        <v>20400.740308612</v>
      </c>
      <c r="BN971" s="18">
        <f ca="1" t="shared" si="7169"/>
        <v>88794.5480935793</v>
      </c>
      <c r="BO971" s="18">
        <f ca="1" t="shared" si="7170"/>
        <v>36273.8093975883</v>
      </c>
      <c r="BP971" s="18">
        <f ca="1" t="shared" si="7171"/>
        <v>-111279.687942064</v>
      </c>
      <c r="BQ971" s="18">
        <f ca="1" t="shared" ref="BQ971:BT971" si="7237">BE971</f>
        <v>23698.3158058605</v>
      </c>
      <c r="BR971" s="18">
        <f ca="1" t="shared" si="7237"/>
        <v>22245.7597244583</v>
      </c>
      <c r="BS971" s="18">
        <f ca="1" t="shared" si="7237"/>
        <v>22611.5748522585</v>
      </c>
      <c r="BT971" s="18">
        <f ca="1" t="shared" si="7237"/>
        <v>19974.6777431066</v>
      </c>
      <c r="BU971" s="18">
        <f ca="1" t="shared" si="7173"/>
        <v>55343.0826982506</v>
      </c>
      <c r="BV971" s="20">
        <f ca="1" t="shared" si="7174"/>
        <v>8.00978649505577</v>
      </c>
    </row>
    <row r="972" ht="15" customHeight="1" spans="1:74">
      <c r="A972" s="16">
        <v>971</v>
      </c>
      <c r="B972" s="17">
        <f ca="1" t="shared" ref="B972:F972" si="7238">RAND()</f>
        <v>0.153066023582063</v>
      </c>
      <c r="C972" s="18">
        <f ca="1">IF(B972&lt;=('Ejercicio 3 - TIR'!$D$13-'Ejercicio 3 - TIR'!$C$13)/('Ejercicio 3 - TIR'!$E$13-'Ejercicio 3 - TIR'!$C$13),'Ejercicio 3 - TIR'!$C$13+SQRT(('Ejercicio 3 - TIR'!$E$13-'Ejercicio 3 - TIR'!$C$13)*('Ejercicio 3 - TIR'!$D$13-'Ejercicio 3 - TIR'!$C$13)*B972),'Ejercicio 3 - TIR'!$E$13-SQRT(('Ejercicio 3 - TIR'!$E$13-'Ejercicio 3 - TIR'!$C$13)*('Ejercicio 3 - TIR'!$E$13-'Ejercicio 3 - TIR'!$D$13)*(1-B972)))</f>
        <v>67824.7306300489</v>
      </c>
      <c r="D972" s="17">
        <f ca="1" t="shared" si="7238"/>
        <v>0.808340055148544</v>
      </c>
      <c r="E972" s="18">
        <f ca="1">IF(D972&lt;=('Ejercicio 3 - TIR'!$D$14-'Ejercicio 3 - TIR'!$C$14)/('Ejercicio 3 - TIR'!$E$14-'Ejercicio 3 - TIR'!$C$14),'Ejercicio 3 - TIR'!$C$14+SQRT(('Ejercicio 3 - TIR'!$E$14-'Ejercicio 3 - TIR'!$C$14)*('Ejercicio 3 - TIR'!$D$14-'Ejercicio 3 - TIR'!$C$14)*D972),'Ejercicio 3 - TIR'!$E$14-SQRT(('Ejercicio 3 - TIR'!$E$14-'Ejercicio 3 - TIR'!$C$14)*('Ejercicio 3 - TIR'!$E$14-'Ejercicio 3 - TIR'!$D$14)*(1-D972)))</f>
        <v>34638.1913753176</v>
      </c>
      <c r="F972" s="17">
        <f ca="1" t="shared" si="7238"/>
        <v>0.570983895881003</v>
      </c>
      <c r="G972" s="18">
        <f ca="1">IF(F972&lt;=('Ejercicio 3 - TIR'!$D$18-'Ejercicio 3 - TIR'!$C$18)/('Ejercicio 3 - TIR'!$E$18-'Ejercicio 3 - TIR'!$C$18),'Ejercicio 3 - TIR'!$C$18+SQRT(('Ejercicio 3 - TIR'!$E$18-'Ejercicio 3 - TIR'!$C$18)*('Ejercicio 3 - TIR'!$D$18-'Ejercicio 3 - TIR'!$C$18)*F972),'Ejercicio 3 - TIR'!$E$18-SQRT(('Ejercicio 3 - TIR'!$E$18-'Ejercicio 3 - TIR'!$C$18)*('Ejercicio 3 - TIR'!$E$18-'Ejercicio 3 - TIR'!$D$18)*(1-F972)))</f>
        <v>39254.598012996</v>
      </c>
      <c r="H972" s="17">
        <f ca="1" t="shared" ref="H972:L972" si="7239">RAND()</f>
        <v>0.536109336785974</v>
      </c>
      <c r="I972" s="18">
        <f ca="1">IF(H972&lt;=('Ejercicio 3 - TIR'!$D$18-'Ejercicio 3 - TIR'!$C$18)/('Ejercicio 3 - TIR'!$E$18-'Ejercicio 3 - TIR'!$C$18),'Ejercicio 3 - TIR'!$C$18+SQRT(('Ejercicio 3 - TIR'!$E$18-'Ejercicio 3 - TIR'!$C$18)*('Ejercicio 3 - TIR'!$D$18-'Ejercicio 3 - TIR'!$C$18)*H972),'Ejercicio 3 - TIR'!$E$18-SQRT(('Ejercicio 3 - TIR'!$E$18-'Ejercicio 3 - TIR'!$C$18)*('Ejercicio 3 - TIR'!$E$18-'Ejercicio 3 - TIR'!$D$18)*(1-H972)))</f>
        <v>38967.5191952901</v>
      </c>
      <c r="J972" s="17">
        <f ca="1" t="shared" si="7239"/>
        <v>0.22840453478399</v>
      </c>
      <c r="K972" s="18">
        <f ca="1">IF(J972&lt;=('Ejercicio 3 - TIR'!$D$18-'Ejercicio 3 - TIR'!$C$18)/('Ejercicio 3 - TIR'!$E$18-'Ejercicio 3 - TIR'!$C$18),'Ejercicio 3 - TIR'!$C$18+SQRT(('Ejercicio 3 - TIR'!$E$18-'Ejercicio 3 - TIR'!$C$18)*('Ejercicio 3 - TIR'!$D$18-'Ejercicio 3 - TIR'!$C$18)*J972),'Ejercicio 3 - TIR'!$E$18-SQRT(('Ejercicio 3 - TIR'!$E$18-'Ejercicio 3 - TIR'!$C$18)*('Ejercicio 3 - TIR'!$E$18-'Ejercicio 3 - TIR'!$D$18)*(1-J972)))</f>
        <v>35853.2623568057</v>
      </c>
      <c r="L972" s="17">
        <f ca="1" t="shared" si="7239"/>
        <v>0.048476469269239</v>
      </c>
      <c r="M972" s="18">
        <f ca="1">IF(L972&lt;=('Ejercicio 3 - TIR'!$D$18-'Ejercicio 3 - TIR'!$C$18)/('Ejercicio 3 - TIR'!$E$18-'Ejercicio 3 - TIR'!$C$18),'Ejercicio 3 - TIR'!$C$18+SQRT(('Ejercicio 3 - TIR'!$E$18-'Ejercicio 3 - TIR'!$C$18)*('Ejercicio 3 - TIR'!$D$18-'Ejercicio 3 - TIR'!$C$18)*L972),'Ejercicio 3 - TIR'!$E$18-SQRT(('Ejercicio 3 - TIR'!$E$18-'Ejercicio 3 - TIR'!$C$18)*('Ejercicio 3 - TIR'!$E$18-'Ejercicio 3 - TIR'!$D$18)*(1-L972)))</f>
        <v>32696.5664075609</v>
      </c>
      <c r="N972" s="17">
        <f ca="1" t="shared" ref="N972:R972" si="7240">RAND()</f>
        <v>0.544048851544933</v>
      </c>
      <c r="O972" s="18">
        <f ca="1">IF(N972&lt;=('Ejercicio 3 - TIR'!$D$18-'Ejercicio 3 - TIR'!$C$18)/('Ejercicio 3 - TIR'!$E$18-'Ejercicio 3 - TIR'!$C$18),'Ejercicio 3 - TIR'!$C$18+SQRT(('Ejercicio 3 - TIR'!$E$18-'Ejercicio 3 - TIR'!$C$18)*('Ejercicio 3 - TIR'!$D$18-'Ejercicio 3 - TIR'!$C$18)*N972),'Ejercicio 3 - TIR'!$E$18-SQRT(('Ejercicio 3 - TIR'!$E$18-'Ejercicio 3 - TIR'!$C$18)*('Ejercicio 3 - TIR'!$E$18-'Ejercicio 3 - TIR'!$D$18)*(1-N972)))</f>
        <v>39033.6774201728</v>
      </c>
      <c r="P972" s="17">
        <f ca="1" t="shared" si="7240"/>
        <v>0.776727879921657</v>
      </c>
      <c r="Q972" s="19">
        <f ca="1">IF(P972&lt;=('Ejercicio 3 - TIR'!$D$22-'Ejercicio 3 - TIR'!$C$22)/('Ejercicio 3 - TIR'!$E$22-'Ejercicio 3 - TIR'!$C$22),'Ejercicio 3 - TIR'!$C$22+SQRT(('Ejercicio 3 - TIR'!$E$22-'Ejercicio 3 - TIR'!$C$22)*('Ejercicio 3 - TIR'!$D$22-'Ejercicio 3 - TIR'!$C$22)*P972),'Ejercicio 3 - TIR'!$E$22-SQRT(('Ejercicio 3 - TIR'!$E$22-'Ejercicio 3 - TIR'!$C$22)*('Ejercicio 3 - TIR'!$E$22-'Ejercicio 3 - TIR'!$D$22)*(1-P972)))</f>
        <v>0.159952810268244</v>
      </c>
      <c r="R972" s="17">
        <f ca="1" t="shared" si="7240"/>
        <v>0.00711614164538887</v>
      </c>
      <c r="S972" s="19">
        <f ca="1">IF(R972&lt;=('Ejercicio 3 - TIR'!$D$23-'Ejercicio 3 - TIR'!$C$23)/('Ejercicio 3 - TIR'!$E$23-'Ejercicio 3 - TIR'!$C$23),'Ejercicio 3 - TIR'!$C$23+SQRT(('Ejercicio 3 - TIR'!$E$23-'Ejercicio 3 - TIR'!$C$23)*('Ejercicio 3 - TIR'!$D$23-'Ejercicio 3 - TIR'!$C$23)*R972),'Ejercicio 3 - TIR'!$E$23-SQRT(('Ejercicio 3 - TIR'!$E$23-'Ejercicio 3 - TIR'!$C$23)*('Ejercicio 3 - TIR'!$E$23-'Ejercicio 3 - TIR'!$D$23)*(1-R972)))</f>
        <v>0.123578974009643</v>
      </c>
      <c r="T972" s="17">
        <f ca="1" t="shared" ref="T972:X972" si="7241">RAND()</f>
        <v>0.524584017176329</v>
      </c>
      <c r="U972" s="19">
        <f ca="1">IF(T972&lt;=('Ejercicio 3 - TIR'!$D$24-'Ejercicio 3 - TIR'!$C$24)/('Ejercicio 3 - TIR'!$E$24-'Ejercicio 3 - TIR'!$C$24),'Ejercicio 3 - TIR'!$C$24+SQRT(('Ejercicio 3 - TIR'!$E$24-'Ejercicio 3 - TIR'!$C$24)*('Ejercicio 3 - TIR'!$D$24-'Ejercicio 3 - TIR'!$C$24)*T972),'Ejercicio 3 - TIR'!$E$24-SQRT(('Ejercicio 3 - TIR'!$E$24-'Ejercicio 3 - TIR'!$C$24)*('Ejercicio 3 - TIR'!$E$24-'Ejercicio 3 - TIR'!$D$24)*(1-T972)))</f>
        <v>0.183514869441014</v>
      </c>
      <c r="V972" s="17">
        <f ca="1" t="shared" si="7241"/>
        <v>0.388948358066568</v>
      </c>
      <c r="W972" s="19">
        <f ca="1">IF(V972&lt;=('Ejercicio 3 - TIR'!$D$25-'Ejercicio 3 - TIR'!$C$25)/('Ejercicio 3 - TIR'!$E$25-'Ejercicio 3 - TIR'!$C$25),'Ejercicio 3 - TIR'!$C$25+SQRT(('Ejercicio 3 - TIR'!$E$25-'Ejercicio 3 - TIR'!$C$25)*('Ejercicio 3 - TIR'!$D$25-'Ejercicio 3 - TIR'!$C$25)*V972),'Ejercicio 3 - TIR'!$E$25-SQRT(('Ejercicio 3 - TIR'!$E$25-'Ejercicio 3 - TIR'!$C$25)*('Ejercicio 3 - TIR'!$E$25-'Ejercicio 3 - TIR'!$D$25)*(1-V972)))</f>
        <v>0.203754127246131</v>
      </c>
      <c r="X972" s="17">
        <f ca="1" t="shared" si="7241"/>
        <v>0.36151845526289</v>
      </c>
      <c r="Y972" s="19">
        <f ca="1">IF(X972&lt;=('Ejercicio 3 - TIR'!$D$26-'Ejercicio 3 - TIR'!$C$26)/('Ejercicio 3 - TIR'!$E$26-'Ejercicio 3 - TIR'!$C$26),'Ejercicio 3 - TIR'!$C$26+SQRT(('Ejercicio 3 - TIR'!$E$26-'Ejercicio 3 - TIR'!$C$26)*('Ejercicio 3 - TIR'!$D$26-'Ejercicio 3 - TIR'!$C$26)*X972),'Ejercicio 3 - TIR'!$E$26-SQRT(('Ejercicio 3 - TIR'!$E$26-'Ejercicio 3 - TIR'!$C$26)*('Ejercicio 3 - TIR'!$E$26-'Ejercicio 3 - TIR'!$D$26)*(1-X972)))</f>
        <v>0.221282027099189</v>
      </c>
      <c r="Z972" s="17">
        <f ca="1" t="shared" si="7144"/>
        <v>1.15995281026824</v>
      </c>
      <c r="AA972" s="17">
        <f ca="1" t="shared" si="7145"/>
        <v>1.3032985884608</v>
      </c>
      <c r="AB972" s="17">
        <f ca="1" t="shared" si="7146"/>
        <v>1.54247325876484</v>
      </c>
      <c r="AC972" s="17">
        <f ca="1" t="shared" si="7147"/>
        <v>1.85675855140496</v>
      </c>
      <c r="AD972" s="17">
        <f ca="1" t="shared" si="7148"/>
        <v>2.2676258474936</v>
      </c>
      <c r="AE972" s="16">
        <f ca="1" t="shared" si="7149"/>
        <v>5540.47605309131</v>
      </c>
      <c r="AF972" s="16">
        <f ca="1" t="shared" si="7150"/>
        <v>6225.16239925733</v>
      </c>
      <c r="AG972" s="16">
        <f ca="1" t="shared" si="7151"/>
        <v>7367.57226420615</v>
      </c>
      <c r="AH972" s="16">
        <f ca="1" t="shared" si="7152"/>
        <v>8868.74552082227</v>
      </c>
      <c r="AI972" s="16">
        <f ca="1" t="shared" si="7153"/>
        <v>10831.2395074967</v>
      </c>
      <c r="AJ972" s="18">
        <f ca="1" t="shared" si="7154"/>
        <v>45533.481281125</v>
      </c>
      <c r="AK972" s="18">
        <f ca="1" t="shared" si="7155"/>
        <v>50786.3127630405</v>
      </c>
      <c r="AL972" s="18">
        <f ca="1" t="shared" si="7156"/>
        <v>55302.6984248527</v>
      </c>
      <c r="AM972" s="18">
        <f ca="1" t="shared" si="7157"/>
        <v>60709.6292788189</v>
      </c>
      <c r="AN972" s="18">
        <f ca="1" t="shared" si="7158"/>
        <v>88513.7758407113</v>
      </c>
      <c r="AO972" s="18">
        <f ca="1">C972/'Ejercicio 3 - TIR'!$D$7</f>
        <v>13564.9461260098</v>
      </c>
      <c r="AP972" s="18">
        <f ca="1" t="shared" si="7159"/>
        <v>31968.5351551152</v>
      </c>
      <c r="AQ972" s="18">
        <f ca="1" t="shared" si="7160"/>
        <v>37221.3666370307</v>
      </c>
      <c r="AR972" s="18">
        <f ca="1" t="shared" si="7161"/>
        <v>41737.7522988429</v>
      </c>
      <c r="AS972" s="18">
        <f ca="1" t="shared" si="7162"/>
        <v>47144.6831528091</v>
      </c>
      <c r="AT972" s="18">
        <f ca="1" t="shared" si="7163"/>
        <v>74948.8297147016</v>
      </c>
      <c r="AU972" s="18">
        <f ca="1">AP972*'Ejercicio 3 - TIR'!$D$5</f>
        <v>15984.2675775576</v>
      </c>
      <c r="AV972" s="18">
        <f ca="1">AQ972*'Ejercicio 3 - TIR'!$D$5</f>
        <v>18610.6833185154</v>
      </c>
      <c r="AW972" s="18">
        <f ca="1">AR972*'Ejercicio 3 - TIR'!$D$5</f>
        <v>20868.8761494215</v>
      </c>
      <c r="AX972" s="18">
        <f ca="1">AS972*'Ejercicio 3 - TIR'!$D$5</f>
        <v>23572.3415764045</v>
      </c>
      <c r="AY972" s="18">
        <f ca="1">AT972*'Ejercicio 3 - TIR'!$D$5</f>
        <v>37474.4148573508</v>
      </c>
      <c r="AZ972" s="18">
        <f ca="1" t="shared" ref="AZ972:BD972" si="7242">AJ972-AU972-AE972</f>
        <v>24008.7376504761</v>
      </c>
      <c r="BA972" s="18">
        <f ca="1" t="shared" si="7242"/>
        <v>25950.4670452678</v>
      </c>
      <c r="BB972" s="18">
        <f ca="1" t="shared" si="7242"/>
        <v>27066.2500112251</v>
      </c>
      <c r="BC972" s="18">
        <f ca="1" t="shared" si="7242"/>
        <v>28268.5421815921</v>
      </c>
      <c r="BD972" s="18">
        <f ca="1" t="shared" si="7242"/>
        <v>40208.1214758639</v>
      </c>
      <c r="BE972" s="18">
        <f ca="1" t="shared" ref="BE972:BI972" si="7243">AZ972/Z972</f>
        <v>20698.029642192</v>
      </c>
      <c r="BF972" s="18">
        <f ca="1" t="shared" si="7243"/>
        <v>19911.3750870516</v>
      </c>
      <c r="BG972" s="18">
        <f ca="1" t="shared" si="7243"/>
        <v>17547.3058332946</v>
      </c>
      <c r="BH972" s="18">
        <f ca="1" t="shared" si="7243"/>
        <v>15224.673213543</v>
      </c>
      <c r="BI972" s="18">
        <f ca="1" t="shared" si="7243"/>
        <v>17731.3737715178</v>
      </c>
      <c r="BJ972" s="18">
        <f ca="1" t="shared" si="7166"/>
        <v>78546.4580731003</v>
      </c>
      <c r="BK972" s="18">
        <f ca="1" t="shared" si="7167"/>
        <v>30760.222455198</v>
      </c>
      <c r="BL972" s="18">
        <f ca="1" t="shared" si="7168"/>
        <v>109306.680528298</v>
      </c>
      <c r="BM972" s="18">
        <f ca="1">BK972*'Ejercicio 3 - TIR'!$D$5</f>
        <v>15380.111227599</v>
      </c>
      <c r="BN972" s="18">
        <f ca="1" t="shared" si="7169"/>
        <v>93926.5693006993</v>
      </c>
      <c r="BO972" s="18">
        <f ca="1" t="shared" si="7170"/>
        <v>41420.6644383225</v>
      </c>
      <c r="BP972" s="18">
        <f ca="1" t="shared" si="7171"/>
        <v>-102462.922005367</v>
      </c>
      <c r="BQ972" s="18">
        <f ca="1" t="shared" ref="BQ972:BT972" si="7244">BE972</f>
        <v>20698.029642192</v>
      </c>
      <c r="BR972" s="18">
        <f ca="1" t="shared" si="7244"/>
        <v>19911.3750870516</v>
      </c>
      <c r="BS972" s="18">
        <f ca="1" t="shared" si="7244"/>
        <v>17547.3058332946</v>
      </c>
      <c r="BT972" s="18">
        <f ca="1" t="shared" si="7244"/>
        <v>15224.673213543</v>
      </c>
      <c r="BU972" s="18">
        <f ca="1" t="shared" si="7173"/>
        <v>59152.0382098403</v>
      </c>
      <c r="BV972" s="20">
        <f ca="1" t="shared" si="7174"/>
        <v>7.73285621113426</v>
      </c>
    </row>
    <row r="973" ht="15" customHeight="1" spans="1:74">
      <c r="A973" s="16">
        <v>972</v>
      </c>
      <c r="B973" s="17">
        <f ca="1" t="shared" ref="B973:F973" si="7245">RAND()</f>
        <v>0.819308694017115</v>
      </c>
      <c r="C973" s="18">
        <f ca="1">IF(B973&lt;=('Ejercicio 3 - TIR'!$D$13-'Ejercicio 3 - TIR'!$C$13)/('Ejercicio 3 - TIR'!$E$13-'Ejercicio 3 - TIR'!$C$13),'Ejercicio 3 - TIR'!$C$13+SQRT(('Ejercicio 3 - TIR'!$E$13-'Ejercicio 3 - TIR'!$C$13)*('Ejercicio 3 - TIR'!$D$13-'Ejercicio 3 - TIR'!$C$13)*B973),'Ejercicio 3 - TIR'!$E$13-SQRT(('Ejercicio 3 - TIR'!$E$13-'Ejercicio 3 - TIR'!$C$13)*('Ejercicio 3 - TIR'!$E$13-'Ejercicio 3 - TIR'!$D$13)*(1-B973)))</f>
        <v>85274.8661405248</v>
      </c>
      <c r="D973" s="17">
        <f ca="1" t="shared" si="7245"/>
        <v>0.508976571185408</v>
      </c>
      <c r="E973" s="18">
        <f ca="1">IF(D973&lt;=('Ejercicio 3 - TIR'!$D$14-'Ejercicio 3 - TIR'!$C$14)/('Ejercicio 3 - TIR'!$E$14-'Ejercicio 3 - TIR'!$C$14),'Ejercicio 3 - TIR'!$C$14+SQRT(('Ejercicio 3 - TIR'!$E$14-'Ejercicio 3 - TIR'!$C$14)*('Ejercicio 3 - TIR'!$D$14-'Ejercicio 3 - TIR'!$C$14)*D973),'Ejercicio 3 - TIR'!$E$14-SQRT(('Ejercicio 3 - TIR'!$E$14-'Ejercicio 3 - TIR'!$C$14)*('Ejercicio 3 - TIR'!$E$14-'Ejercicio 3 - TIR'!$D$14)*(1-D973)))</f>
        <v>31417.8374332463</v>
      </c>
      <c r="F973" s="17">
        <f ca="1" t="shared" si="7245"/>
        <v>0.964964174891797</v>
      </c>
      <c r="G973" s="18">
        <f ca="1">IF(F973&lt;=('Ejercicio 3 - TIR'!$D$18-'Ejercicio 3 - TIR'!$C$18)/('Ejercicio 3 - TIR'!$E$18-'Ejercicio 3 - TIR'!$C$18),'Ejercicio 3 - TIR'!$C$18+SQRT(('Ejercicio 3 - TIR'!$E$18-'Ejercicio 3 - TIR'!$C$18)*('Ejercicio 3 - TIR'!$D$18-'Ejercicio 3 - TIR'!$C$18)*F973),'Ejercicio 3 - TIR'!$E$18-SQRT(('Ejercicio 3 - TIR'!$E$18-'Ejercicio 3 - TIR'!$C$18)*('Ejercicio 3 - TIR'!$E$18-'Ejercicio 3 - TIR'!$D$18)*(1-F973)))</f>
        <v>43378.9858473427</v>
      </c>
      <c r="H973" s="17">
        <f ca="1" t="shared" ref="H973:L973" si="7246">RAND()</f>
        <v>0.037823070678167</v>
      </c>
      <c r="I973" s="18">
        <f ca="1">IF(H973&lt;=('Ejercicio 3 - TIR'!$D$18-'Ejercicio 3 - TIR'!$C$18)/('Ejercicio 3 - TIR'!$E$18-'Ejercicio 3 - TIR'!$C$18),'Ejercicio 3 - TIR'!$C$18+SQRT(('Ejercicio 3 - TIR'!$E$18-'Ejercicio 3 - TIR'!$C$18)*('Ejercicio 3 - TIR'!$D$18-'Ejercicio 3 - TIR'!$C$18)*H973),'Ejercicio 3 - TIR'!$E$18-SQRT(('Ejercicio 3 - TIR'!$E$18-'Ejercicio 3 - TIR'!$C$18)*('Ejercicio 3 - TIR'!$E$18-'Ejercicio 3 - TIR'!$D$18)*(1-H973)))</f>
        <v>32381.9027271753</v>
      </c>
      <c r="J973" s="17">
        <f ca="1" t="shared" si="7246"/>
        <v>0.910748298669958</v>
      </c>
      <c r="K973" s="18">
        <f ca="1">IF(J973&lt;=('Ejercicio 3 - TIR'!$D$18-'Ejercicio 3 - TIR'!$C$18)/('Ejercicio 3 - TIR'!$E$18-'Ejercicio 3 - TIR'!$C$18),'Ejercicio 3 - TIR'!$C$18+SQRT(('Ejercicio 3 - TIR'!$E$18-'Ejercicio 3 - TIR'!$C$18)*('Ejercicio 3 - TIR'!$D$18-'Ejercicio 3 - TIR'!$C$18)*J973),'Ejercicio 3 - TIR'!$E$18-SQRT(('Ejercicio 3 - TIR'!$E$18-'Ejercicio 3 - TIR'!$C$18)*('Ejercicio 3 - TIR'!$E$18-'Ejercicio 3 - TIR'!$D$18)*(1-J973)))</f>
        <v>42412.7470939715</v>
      </c>
      <c r="L973" s="17">
        <f ca="1" t="shared" si="7246"/>
        <v>0.675698159164369</v>
      </c>
      <c r="M973" s="18">
        <f ca="1">IF(L973&lt;=('Ejercicio 3 - TIR'!$D$18-'Ejercicio 3 - TIR'!$C$18)/('Ejercicio 3 - TIR'!$E$18-'Ejercicio 3 - TIR'!$C$18),'Ejercicio 3 - TIR'!$C$18+SQRT(('Ejercicio 3 - TIR'!$E$18-'Ejercicio 3 - TIR'!$C$18)*('Ejercicio 3 - TIR'!$D$18-'Ejercicio 3 - TIR'!$C$18)*L973),'Ejercicio 3 - TIR'!$E$18-SQRT(('Ejercicio 3 - TIR'!$E$18-'Ejercicio 3 - TIR'!$C$18)*('Ejercicio 3 - TIR'!$E$18-'Ejercicio 3 - TIR'!$D$18)*(1-L973)))</f>
        <v>40068.2013359554</v>
      </c>
      <c r="N973" s="17">
        <f ca="1" t="shared" ref="N973:R973" si="7247">RAND()</f>
        <v>0.739779577799135</v>
      </c>
      <c r="O973" s="18">
        <f ca="1">IF(N973&lt;=('Ejercicio 3 - TIR'!$D$18-'Ejercicio 3 - TIR'!$C$18)/('Ejercicio 3 - TIR'!$E$18-'Ejercicio 3 - TIR'!$C$18),'Ejercicio 3 - TIR'!$C$18+SQRT(('Ejercicio 3 - TIR'!$E$18-'Ejercicio 3 - TIR'!$C$18)*('Ejercicio 3 - TIR'!$D$18-'Ejercicio 3 - TIR'!$C$18)*N973),'Ejercicio 3 - TIR'!$E$18-SQRT(('Ejercicio 3 - TIR'!$E$18-'Ejercicio 3 - TIR'!$C$18)*('Ejercicio 3 - TIR'!$E$18-'Ejercicio 3 - TIR'!$D$18)*(1-N973)))</f>
        <v>40582.2481209257</v>
      </c>
      <c r="P973" s="17">
        <f ca="1" t="shared" si="7247"/>
        <v>0.534520728401347</v>
      </c>
      <c r="Q973" s="19">
        <f ca="1">IF(P973&lt;=('Ejercicio 3 - TIR'!$D$22-'Ejercicio 3 - TIR'!$C$22)/('Ejercicio 3 - TIR'!$E$22-'Ejercicio 3 - TIR'!$C$22),'Ejercicio 3 - TIR'!$C$22+SQRT(('Ejercicio 3 - TIR'!$E$22-'Ejercicio 3 - TIR'!$C$22)*('Ejercicio 3 - TIR'!$D$22-'Ejercicio 3 - TIR'!$C$22)*P973),'Ejercicio 3 - TIR'!$E$22-SQRT(('Ejercicio 3 - TIR'!$E$22-'Ejercicio 3 - TIR'!$C$22)*('Ejercicio 3 - TIR'!$E$22-'Ejercicio 3 - TIR'!$D$22)*(1-P973)))</f>
        <v>0.151054142111909</v>
      </c>
      <c r="R973" s="17">
        <f ca="1" t="shared" si="7247"/>
        <v>0.524553827170695</v>
      </c>
      <c r="S973" s="19">
        <f ca="1">IF(R973&lt;=('Ejercicio 3 - TIR'!$D$23-'Ejercicio 3 - TIR'!$C$23)/('Ejercicio 3 - TIR'!$E$23-'Ejercicio 3 - TIR'!$C$23),'Ejercicio 3 - TIR'!$C$23+SQRT(('Ejercicio 3 - TIR'!$E$23-'Ejercicio 3 - TIR'!$C$23)*('Ejercicio 3 - TIR'!$D$23-'Ejercicio 3 - TIR'!$C$23)*R973),'Ejercicio 3 - TIR'!$E$23-SQRT(('Ejercicio 3 - TIR'!$E$23-'Ejercicio 3 - TIR'!$C$23)*('Ejercicio 3 - TIR'!$E$23-'Ejercicio 3 - TIR'!$D$23)*(1-R973)))</f>
        <v>0.150745887279004</v>
      </c>
      <c r="T973" s="17">
        <f ca="1" t="shared" ref="T973:X973" si="7248">RAND()</f>
        <v>0.477436993691888</v>
      </c>
      <c r="U973" s="19">
        <f ca="1">IF(T973&lt;=('Ejercicio 3 - TIR'!$D$24-'Ejercicio 3 - TIR'!$C$24)/('Ejercicio 3 - TIR'!$E$24-'Ejercicio 3 - TIR'!$C$24),'Ejercicio 3 - TIR'!$C$24+SQRT(('Ejercicio 3 - TIR'!$E$24-'Ejercicio 3 - TIR'!$C$24)*('Ejercicio 3 - TIR'!$D$24-'Ejercicio 3 - TIR'!$C$24)*T973),'Ejercicio 3 - TIR'!$E$24-SQRT(('Ejercicio 3 - TIR'!$E$24-'Ejercicio 3 - TIR'!$C$24)*('Ejercicio 3 - TIR'!$E$24-'Ejercicio 3 - TIR'!$D$24)*(1-T973)))</f>
        <v>0.181748510909211</v>
      </c>
      <c r="V973" s="17">
        <f ca="1" t="shared" si="7248"/>
        <v>0.292232174311956</v>
      </c>
      <c r="W973" s="19">
        <f ca="1">IF(V973&lt;=('Ejercicio 3 - TIR'!$D$25-'Ejercicio 3 - TIR'!$C$25)/('Ejercicio 3 - TIR'!$E$25-'Ejercicio 3 - TIR'!$C$25),'Ejercicio 3 - TIR'!$C$25+SQRT(('Ejercicio 3 - TIR'!$E$25-'Ejercicio 3 - TIR'!$C$25)*('Ejercicio 3 - TIR'!$D$25-'Ejercicio 3 - TIR'!$C$25)*V973),'Ejercicio 3 - TIR'!$E$25-SQRT(('Ejercicio 3 - TIR'!$E$25-'Ejercicio 3 - TIR'!$C$25)*('Ejercicio 3 - TIR'!$E$25-'Ejercicio 3 - TIR'!$D$25)*(1-V973)))</f>
        <v>0.200228648904132</v>
      </c>
      <c r="X973" s="17">
        <f ca="1" t="shared" si="7248"/>
        <v>0.584376387952429</v>
      </c>
      <c r="Y973" s="19">
        <f ca="1">IF(X973&lt;=('Ejercicio 3 - TIR'!$D$26-'Ejercicio 3 - TIR'!$C$26)/('Ejercicio 3 - TIR'!$E$26-'Ejercicio 3 - TIR'!$C$26),'Ejercicio 3 - TIR'!$C$26+SQRT(('Ejercicio 3 - TIR'!$E$26-'Ejercicio 3 - TIR'!$C$26)*('Ejercicio 3 - TIR'!$D$26-'Ejercicio 3 - TIR'!$C$26)*X973),'Ejercicio 3 - TIR'!$E$26-SQRT(('Ejercicio 3 - TIR'!$E$26-'Ejercicio 3 - TIR'!$C$26)*('Ejercicio 3 - TIR'!$E$26-'Ejercicio 3 - TIR'!$D$26)*(1-X973)))</f>
        <v>0.232625244010582</v>
      </c>
      <c r="Z973" s="17">
        <f ca="1" t="shared" si="7144"/>
        <v>1.15105414211191</v>
      </c>
      <c r="AA973" s="17">
        <f ca="1" t="shared" si="7145"/>
        <v>1.32457082007074</v>
      </c>
      <c r="AB973" s="17">
        <f ca="1" t="shared" si="7146"/>
        <v>1.56530959421239</v>
      </c>
      <c r="AC973" s="17">
        <f ca="1" t="shared" si="7147"/>
        <v>1.87872941937821</v>
      </c>
      <c r="AD973" s="17">
        <f ca="1" t="shared" si="7148"/>
        <v>2.31576930899093</v>
      </c>
      <c r="AE973" s="16">
        <f ca="1" t="shared" si="7149"/>
        <v>4745.79448049043</v>
      </c>
      <c r="AF973" s="16">
        <f ca="1" t="shared" si="7150"/>
        <v>5461.20348029576</v>
      </c>
      <c r="AG973" s="16">
        <f ca="1" t="shared" si="7151"/>
        <v>6453.76908061171</v>
      </c>
      <c r="AH973" s="16">
        <f ca="1" t="shared" si="7152"/>
        <v>7745.99854396186</v>
      </c>
      <c r="AI973" s="16">
        <f ca="1" t="shared" si="7153"/>
        <v>9547.9133453566</v>
      </c>
      <c r="AJ973" s="18">
        <f ca="1" t="shared" si="7154"/>
        <v>49931.5613401977</v>
      </c>
      <c r="AK973" s="18">
        <f ca="1" t="shared" si="7155"/>
        <v>42892.1234507855</v>
      </c>
      <c r="AL973" s="18">
        <f ca="1" t="shared" si="7156"/>
        <v>66389.0799430972</v>
      </c>
      <c r="AM973" s="18">
        <f ca="1" t="shared" si="7157"/>
        <v>75277.3086314288</v>
      </c>
      <c r="AN973" s="18">
        <f ca="1" t="shared" si="7158"/>
        <v>93979.1246882944</v>
      </c>
      <c r="AO973" s="18">
        <f ca="1">C973/'Ejercicio 3 - TIR'!$D$7</f>
        <v>17054.973228105</v>
      </c>
      <c r="AP973" s="18">
        <f ca="1" t="shared" si="7159"/>
        <v>32876.5881120927</v>
      </c>
      <c r="AQ973" s="18">
        <f ca="1" t="shared" si="7160"/>
        <v>25837.1502226806</v>
      </c>
      <c r="AR973" s="18">
        <f ca="1" t="shared" si="7161"/>
        <v>49334.1067149923</v>
      </c>
      <c r="AS973" s="18">
        <f ca="1" t="shared" si="7162"/>
        <v>58222.3354033238</v>
      </c>
      <c r="AT973" s="18">
        <f ca="1" t="shared" si="7163"/>
        <v>76924.1514601895</v>
      </c>
      <c r="AU973" s="18">
        <f ca="1">AP973*'Ejercicio 3 - TIR'!$D$5</f>
        <v>16438.2940560464</v>
      </c>
      <c r="AV973" s="18">
        <f ca="1">AQ973*'Ejercicio 3 - TIR'!$D$5</f>
        <v>12918.5751113403</v>
      </c>
      <c r="AW973" s="18">
        <f ca="1">AR973*'Ejercicio 3 - TIR'!$D$5</f>
        <v>24667.0533574961</v>
      </c>
      <c r="AX973" s="18">
        <f ca="1">AS973*'Ejercicio 3 - TIR'!$D$5</f>
        <v>29111.1677016619</v>
      </c>
      <c r="AY973" s="18">
        <f ca="1">AT973*'Ejercicio 3 - TIR'!$D$5</f>
        <v>38462.0757300947</v>
      </c>
      <c r="AZ973" s="18">
        <f ca="1" t="shared" ref="AZ973:BD973" si="7249">AJ973-AU973-AE973</f>
        <v>28747.4728036609</v>
      </c>
      <c r="BA973" s="18">
        <f ca="1" t="shared" si="7249"/>
        <v>24512.3448591495</v>
      </c>
      <c r="BB973" s="18">
        <f ca="1" t="shared" si="7249"/>
        <v>35268.2575049894</v>
      </c>
      <c r="BC973" s="18">
        <f ca="1" t="shared" si="7249"/>
        <v>38420.142385805</v>
      </c>
      <c r="BD973" s="18">
        <f ca="1" t="shared" si="7249"/>
        <v>45969.1356128431</v>
      </c>
      <c r="BE973" s="18">
        <f ca="1" t="shared" ref="BE973:BI973" si="7250">AZ973/Z973</f>
        <v>24974.909304367</v>
      </c>
      <c r="BF973" s="18">
        <f ca="1" t="shared" si="7250"/>
        <v>18505.877139767</v>
      </c>
      <c r="BG973" s="18">
        <f ca="1" t="shared" si="7250"/>
        <v>22531.1705974275</v>
      </c>
      <c r="BH973" s="18">
        <f ca="1" t="shared" si="7250"/>
        <v>20450.0669386018</v>
      </c>
      <c r="BI973" s="18">
        <f ca="1" t="shared" si="7250"/>
        <v>19850.4814077848</v>
      </c>
      <c r="BJ973" s="18">
        <f ca="1" t="shared" si="7166"/>
        <v>72756.4636827781</v>
      </c>
      <c r="BK973" s="18">
        <f ca="1" t="shared" si="7167"/>
        <v>39495.3835673074</v>
      </c>
      <c r="BL973" s="18">
        <f ca="1" t="shared" si="7168"/>
        <v>112251.847250086</v>
      </c>
      <c r="BM973" s="18">
        <f ca="1">BK973*'Ejercicio 3 - TIR'!$D$5</f>
        <v>19747.6917836537</v>
      </c>
      <c r="BN973" s="18">
        <f ca="1" t="shared" si="7169"/>
        <v>92504.1554664318</v>
      </c>
      <c r="BO973" s="18">
        <f ca="1" t="shared" si="7170"/>
        <v>39945.3240472988</v>
      </c>
      <c r="BP973" s="18">
        <f ca="1" t="shared" si="7171"/>
        <v>-116692.703573771</v>
      </c>
      <c r="BQ973" s="18">
        <f ca="1" t="shared" ref="BQ973:BT973" si="7251">BE973</f>
        <v>24974.909304367</v>
      </c>
      <c r="BR973" s="18">
        <f ca="1" t="shared" si="7251"/>
        <v>18505.877139767</v>
      </c>
      <c r="BS973" s="18">
        <f ca="1" t="shared" si="7251"/>
        <v>22531.1705974275</v>
      </c>
      <c r="BT973" s="18">
        <f ca="1" t="shared" si="7251"/>
        <v>20450.0669386018</v>
      </c>
      <c r="BU973" s="18">
        <f ca="1" t="shared" si="7173"/>
        <v>59795.8054550836</v>
      </c>
      <c r="BV973" s="20">
        <f ca="1" t="shared" si="7174"/>
        <v>6.84524545781968</v>
      </c>
    </row>
    <row r="974" ht="15" customHeight="1" spans="1:74">
      <c r="A974" s="16">
        <v>973</v>
      </c>
      <c r="B974" s="17">
        <f ca="1" t="shared" ref="B974:F974" si="7252">RAND()</f>
        <v>0.953962170921738</v>
      </c>
      <c r="C974" s="18">
        <f ca="1">IF(B974&lt;=('Ejercicio 3 - TIR'!$D$13-'Ejercicio 3 - TIR'!$C$13)/('Ejercicio 3 - TIR'!$E$13-'Ejercicio 3 - TIR'!$C$13),'Ejercicio 3 - TIR'!$C$13+SQRT(('Ejercicio 3 - TIR'!$E$13-'Ejercicio 3 - TIR'!$C$13)*('Ejercicio 3 - TIR'!$D$13-'Ejercicio 3 - TIR'!$C$13)*B974),'Ejercicio 3 - TIR'!$E$13-SQRT(('Ejercicio 3 - TIR'!$E$13-'Ejercicio 3 - TIR'!$C$13)*('Ejercicio 3 - TIR'!$E$13-'Ejercicio 3 - TIR'!$D$13)*(1-B974)))</f>
        <v>92567.2754057537</v>
      </c>
      <c r="D974" s="17">
        <f ca="1" t="shared" si="7252"/>
        <v>0.161005580352068</v>
      </c>
      <c r="E974" s="18">
        <f ca="1">IF(D974&lt;=('Ejercicio 3 - TIR'!$D$14-'Ejercicio 3 - TIR'!$C$14)/('Ejercicio 3 - TIR'!$E$14-'Ejercicio 3 - TIR'!$C$14),'Ejercicio 3 - TIR'!$C$14+SQRT(('Ejercicio 3 - TIR'!$E$14-'Ejercicio 3 - TIR'!$C$14)*('Ejercicio 3 - TIR'!$D$14-'Ejercicio 3 - TIR'!$C$14)*D974),'Ejercicio 3 - TIR'!$E$14-SQRT(('Ejercicio 3 - TIR'!$E$14-'Ejercicio 3 - TIR'!$C$14)*('Ejercicio 3 - TIR'!$E$14-'Ejercicio 3 - TIR'!$D$14)*(1-D974)))</f>
        <v>28474.9702914421</v>
      </c>
      <c r="F974" s="17">
        <f ca="1" t="shared" si="7252"/>
        <v>0.370252609089129</v>
      </c>
      <c r="G974" s="18">
        <f ca="1">IF(F974&lt;=('Ejercicio 3 - TIR'!$D$18-'Ejercicio 3 - TIR'!$C$18)/('Ejercicio 3 - TIR'!$E$18-'Ejercicio 3 - TIR'!$C$18),'Ejercicio 3 - TIR'!$C$18+SQRT(('Ejercicio 3 - TIR'!$E$18-'Ejercicio 3 - TIR'!$C$18)*('Ejercicio 3 - TIR'!$D$18-'Ejercicio 3 - TIR'!$C$18)*F974),'Ejercicio 3 - TIR'!$E$18-SQRT(('Ejercicio 3 - TIR'!$E$18-'Ejercicio 3 - TIR'!$C$18)*('Ejercicio 3 - TIR'!$E$18-'Ejercicio 3 - TIR'!$D$18)*(1-F974)))</f>
        <v>37452.3748807591</v>
      </c>
      <c r="H974" s="17">
        <f ca="1" t="shared" ref="H974:L974" si="7253">RAND()</f>
        <v>0.397090159062967</v>
      </c>
      <c r="I974" s="18">
        <f ca="1">IF(H974&lt;=('Ejercicio 3 - TIR'!$D$18-'Ejercicio 3 - TIR'!$C$18)/('Ejercicio 3 - TIR'!$E$18-'Ejercicio 3 - TIR'!$C$18),'Ejercicio 3 - TIR'!$C$18+SQRT(('Ejercicio 3 - TIR'!$E$18-'Ejercicio 3 - TIR'!$C$18)*('Ejercicio 3 - TIR'!$D$18-'Ejercicio 3 - TIR'!$C$18)*H974),'Ejercicio 3 - TIR'!$E$18-SQRT(('Ejercicio 3 - TIR'!$E$18-'Ejercicio 3 - TIR'!$C$18)*('Ejercicio 3 - TIR'!$E$18-'Ejercicio 3 - TIR'!$D$18)*(1-H974)))</f>
        <v>37717.7408520528</v>
      </c>
      <c r="J974" s="17">
        <f ca="1" t="shared" si="7253"/>
        <v>0.577621924760663</v>
      </c>
      <c r="K974" s="18">
        <f ca="1">IF(J974&lt;=('Ejercicio 3 - TIR'!$D$18-'Ejercicio 3 - TIR'!$C$18)/('Ejercicio 3 - TIR'!$E$18-'Ejercicio 3 - TIR'!$C$18),'Ejercicio 3 - TIR'!$C$18+SQRT(('Ejercicio 3 - TIR'!$E$18-'Ejercicio 3 - TIR'!$C$18)*('Ejercicio 3 - TIR'!$D$18-'Ejercicio 3 - TIR'!$C$18)*J974),'Ejercicio 3 - TIR'!$E$18-SQRT(('Ejercicio 3 - TIR'!$E$18-'Ejercicio 3 - TIR'!$C$18)*('Ejercicio 3 - TIR'!$E$18-'Ejercicio 3 - TIR'!$D$18)*(1-J974)))</f>
        <v>39308.2376803614</v>
      </c>
      <c r="L974" s="17">
        <f ca="1" t="shared" si="7253"/>
        <v>0.471970375316564</v>
      </c>
      <c r="M974" s="18">
        <f ca="1">IF(L974&lt;=('Ejercicio 3 - TIR'!$D$18-'Ejercicio 3 - TIR'!$C$18)/('Ejercicio 3 - TIR'!$E$18-'Ejercicio 3 - TIR'!$C$18),'Ejercicio 3 - TIR'!$C$18+SQRT(('Ejercicio 3 - TIR'!$E$18-'Ejercicio 3 - TIR'!$C$18)*('Ejercicio 3 - TIR'!$D$18-'Ejercicio 3 - TIR'!$C$18)*L974),'Ejercicio 3 - TIR'!$E$18-SQRT(('Ejercicio 3 - TIR'!$E$18-'Ejercicio 3 - TIR'!$C$18)*('Ejercicio 3 - TIR'!$E$18-'Ejercicio 3 - TIR'!$D$18)*(1-L974)))</f>
        <v>38414.0095256355</v>
      </c>
      <c r="N974" s="17">
        <f ca="1" t="shared" ref="N974:R974" si="7254">RAND()</f>
        <v>0.35174848376949</v>
      </c>
      <c r="O974" s="18">
        <f ca="1">IF(N974&lt;=('Ejercicio 3 - TIR'!$D$18-'Ejercicio 3 - TIR'!$C$18)/('Ejercicio 3 - TIR'!$E$18-'Ejercicio 3 - TIR'!$C$18),'Ejercicio 3 - TIR'!$C$18+SQRT(('Ejercicio 3 - TIR'!$E$18-'Ejercicio 3 - TIR'!$C$18)*('Ejercicio 3 - TIR'!$D$18-'Ejercicio 3 - TIR'!$C$18)*N974),'Ejercicio 3 - TIR'!$E$18-SQRT(('Ejercicio 3 - TIR'!$E$18-'Ejercicio 3 - TIR'!$C$18)*('Ejercicio 3 - TIR'!$E$18-'Ejercicio 3 - TIR'!$D$18)*(1-N974)))</f>
        <v>37263.7643522779</v>
      </c>
      <c r="P974" s="17">
        <f ca="1" t="shared" si="7254"/>
        <v>0.433213911803307</v>
      </c>
      <c r="Q974" s="19">
        <f ca="1">IF(P974&lt;=('Ejercicio 3 - TIR'!$D$22-'Ejercicio 3 - TIR'!$C$22)/('Ejercicio 3 - TIR'!$E$22-'Ejercicio 3 - TIR'!$C$22),'Ejercicio 3 - TIR'!$C$22+SQRT(('Ejercicio 3 - TIR'!$E$22-'Ejercicio 3 - TIR'!$C$22)*('Ejercicio 3 - TIR'!$D$22-'Ejercicio 3 - TIR'!$C$22)*P974),'Ejercicio 3 - TIR'!$E$22-SQRT(('Ejercicio 3 - TIR'!$E$22-'Ejercicio 3 - TIR'!$C$22)*('Ejercicio 3 - TIR'!$E$22-'Ejercicio 3 - TIR'!$D$22)*(1-P974)))</f>
        <v>0.147924631443332</v>
      </c>
      <c r="R974" s="17">
        <f ca="1" t="shared" si="7254"/>
        <v>0.53636164005084</v>
      </c>
      <c r="S974" s="19">
        <f ca="1">IF(R974&lt;=('Ejercicio 3 - TIR'!$D$23-'Ejercicio 3 - TIR'!$C$23)/('Ejercicio 3 - TIR'!$E$23-'Ejercicio 3 - TIR'!$C$23),'Ejercicio 3 - TIR'!$C$23+SQRT(('Ejercicio 3 - TIR'!$E$23-'Ejercicio 3 - TIR'!$C$23)*('Ejercicio 3 - TIR'!$D$23-'Ejercicio 3 - TIR'!$C$23)*R974),'Ejercicio 3 - TIR'!$E$23-SQRT(('Ejercicio 3 - TIR'!$E$23-'Ejercicio 3 - TIR'!$C$23)*('Ejercicio 3 - TIR'!$E$23-'Ejercicio 3 - TIR'!$D$23)*(1-R974)))</f>
        <v>0.151111437420521</v>
      </c>
      <c r="T974" s="17">
        <f ca="1" t="shared" ref="T974:X974" si="7255">RAND()</f>
        <v>0.879557025063488</v>
      </c>
      <c r="U974" s="19">
        <f ca="1">IF(T974&lt;=('Ejercicio 3 - TIR'!$D$24-'Ejercicio 3 - TIR'!$C$24)/('Ejercicio 3 - TIR'!$E$24-'Ejercicio 3 - TIR'!$C$24),'Ejercicio 3 - TIR'!$C$24+SQRT(('Ejercicio 3 - TIR'!$E$24-'Ejercicio 3 - TIR'!$C$24)*('Ejercicio 3 - TIR'!$D$24-'Ejercicio 3 - TIR'!$C$24)*T974),'Ejercicio 3 - TIR'!$E$24-SQRT(('Ejercicio 3 - TIR'!$E$24-'Ejercicio 3 - TIR'!$C$24)*('Ejercicio 3 - TIR'!$E$24-'Ejercicio 3 - TIR'!$D$24)*(1-T974)))</f>
        <v>0.201635895616115</v>
      </c>
      <c r="V974" s="17">
        <f ca="1" t="shared" si="7255"/>
        <v>0.1967327749166</v>
      </c>
      <c r="W974" s="19">
        <f ca="1">IF(V974&lt;=('Ejercicio 3 - TIR'!$D$25-'Ejercicio 3 - TIR'!$C$25)/('Ejercicio 3 - TIR'!$E$25-'Ejercicio 3 - TIR'!$C$25),'Ejercicio 3 - TIR'!$C$25+SQRT(('Ejercicio 3 - TIR'!$E$25-'Ejercicio 3 - TIR'!$C$25)*('Ejercicio 3 - TIR'!$D$25-'Ejercicio 3 - TIR'!$C$25)*V974),'Ejercicio 3 - TIR'!$E$25-SQRT(('Ejercicio 3 - TIR'!$E$25-'Ejercicio 3 - TIR'!$C$25)*('Ejercicio 3 - TIR'!$E$25-'Ejercicio 3 - TIR'!$D$25)*(1-V974)))</f>
        <v>0.19659595989641</v>
      </c>
      <c r="X974" s="17">
        <f ca="1" t="shared" si="7255"/>
        <v>0.582733427720401</v>
      </c>
      <c r="Y974" s="19">
        <f ca="1">IF(X974&lt;=('Ejercicio 3 - TIR'!$D$26-'Ejercicio 3 - TIR'!$C$26)/('Ejercicio 3 - TIR'!$E$26-'Ejercicio 3 - TIR'!$C$26),'Ejercicio 3 - TIR'!$C$26+SQRT(('Ejercicio 3 - TIR'!$E$26-'Ejercicio 3 - TIR'!$C$26)*('Ejercicio 3 - TIR'!$D$26-'Ejercicio 3 - TIR'!$C$26)*X974),'Ejercicio 3 - TIR'!$E$26-SQRT(('Ejercicio 3 - TIR'!$E$26-'Ejercicio 3 - TIR'!$C$26)*('Ejercicio 3 - TIR'!$E$26-'Ejercicio 3 - TIR'!$D$26)*(1-X974)))</f>
        <v>0.232531700153578</v>
      </c>
      <c r="Z974" s="17">
        <f ca="1" t="shared" si="7144"/>
        <v>1.14792463144333</v>
      </c>
      <c r="AA974" s="17">
        <f ca="1" t="shared" si="7145"/>
        <v>1.32138917255116</v>
      </c>
      <c r="AB974" s="17">
        <f ca="1" t="shared" si="7146"/>
        <v>1.58782866181595</v>
      </c>
      <c r="AC974" s="17">
        <f ca="1" t="shared" si="7147"/>
        <v>1.89998936173668</v>
      </c>
      <c r="AD974" s="17">
        <f ca="1" t="shared" si="7148"/>
        <v>2.34179711829502</v>
      </c>
      <c r="AE974" s="16">
        <f ca="1" t="shared" si="7149"/>
        <v>4212.14948572141</v>
      </c>
      <c r="AF974" s="16">
        <f ca="1" t="shared" si="7150"/>
        <v>4848.65344913888</v>
      </c>
      <c r="AG974" s="16">
        <f ca="1" t="shared" si="7151"/>
        <v>5826.31602988816</v>
      </c>
      <c r="AH974" s="16">
        <f ca="1" t="shared" si="7152"/>
        <v>6971.74622244387</v>
      </c>
      <c r="AI974" s="16">
        <f ca="1" t="shared" si="7153"/>
        <v>8592.89822458802</v>
      </c>
      <c r="AJ974" s="18">
        <f ca="1" t="shared" si="7154"/>
        <v>42992.5036316729</v>
      </c>
      <c r="AK974" s="18">
        <f ca="1" t="shared" si="7155"/>
        <v>49839.814374993</v>
      </c>
      <c r="AL974" s="18">
        <f ca="1" t="shared" si="7156"/>
        <v>62414.7464343513</v>
      </c>
      <c r="AM974" s="18">
        <f ca="1" t="shared" si="7157"/>
        <v>72986.209440359</v>
      </c>
      <c r="AN974" s="18">
        <f ca="1" t="shared" si="7158"/>
        <v>87264.1759769893</v>
      </c>
      <c r="AO974" s="18">
        <f ca="1">C974/'Ejercicio 3 - TIR'!$D$7</f>
        <v>18513.4550811507</v>
      </c>
      <c r="AP974" s="18">
        <f ca="1" t="shared" si="7159"/>
        <v>24479.0485505222</v>
      </c>
      <c r="AQ974" s="18">
        <f ca="1" t="shared" si="7160"/>
        <v>31326.3592938423</v>
      </c>
      <c r="AR974" s="18">
        <f ca="1" t="shared" si="7161"/>
        <v>43901.2913532006</v>
      </c>
      <c r="AS974" s="18">
        <f ca="1" t="shared" si="7162"/>
        <v>54472.7543592083</v>
      </c>
      <c r="AT974" s="18">
        <f ca="1" t="shared" si="7163"/>
        <v>68750.7208958386</v>
      </c>
      <c r="AU974" s="18">
        <f ca="1">AP974*'Ejercicio 3 - TIR'!$D$5</f>
        <v>12239.5242752611</v>
      </c>
      <c r="AV974" s="18">
        <f ca="1">AQ974*'Ejercicio 3 - TIR'!$D$5</f>
        <v>15663.1796469211</v>
      </c>
      <c r="AW974" s="18">
        <f ca="1">AR974*'Ejercicio 3 - TIR'!$D$5</f>
        <v>21950.6456766003</v>
      </c>
      <c r="AX974" s="18">
        <f ca="1">AS974*'Ejercicio 3 - TIR'!$D$5</f>
        <v>27236.3771796041</v>
      </c>
      <c r="AY974" s="18">
        <f ca="1">AT974*'Ejercicio 3 - TIR'!$D$5</f>
        <v>34375.3604479193</v>
      </c>
      <c r="AZ974" s="18">
        <f ca="1" t="shared" ref="AZ974:BD974" si="7256">AJ974-AU974-AE974</f>
        <v>26540.8298706904</v>
      </c>
      <c r="BA974" s="18">
        <f ca="1" t="shared" si="7256"/>
        <v>29327.981278933</v>
      </c>
      <c r="BB974" s="18">
        <f ca="1" t="shared" si="7256"/>
        <v>34637.7847278629</v>
      </c>
      <c r="BC974" s="18">
        <f ca="1" t="shared" si="7256"/>
        <v>38778.086038311</v>
      </c>
      <c r="BD974" s="18">
        <f ca="1" t="shared" si="7256"/>
        <v>44295.917304482</v>
      </c>
      <c r="BE974" s="18">
        <f ca="1" t="shared" ref="BE974:BI974" si="7257">AZ974/Z974</f>
        <v>23120.7077047554</v>
      </c>
      <c r="BF974" s="18">
        <f ca="1" t="shared" si="7257"/>
        <v>22194.8097412593</v>
      </c>
      <c r="BG974" s="18">
        <f ca="1" t="shared" si="7257"/>
        <v>21814.5607021911</v>
      </c>
      <c r="BH974" s="18">
        <f ca="1" t="shared" si="7257"/>
        <v>20409.633242823</v>
      </c>
      <c r="BI974" s="18">
        <f ca="1" t="shared" si="7257"/>
        <v>18915.3522132319</v>
      </c>
      <c r="BJ974" s="18">
        <f ca="1" t="shared" si="7166"/>
        <v>66682.6033720355</v>
      </c>
      <c r="BK974" s="18">
        <f ca="1" t="shared" si="7167"/>
        <v>43354.7557587232</v>
      </c>
      <c r="BL974" s="18">
        <f ca="1" t="shared" si="7168"/>
        <v>110037.359130759</v>
      </c>
      <c r="BM974" s="18">
        <f ca="1">BK974*'Ejercicio 3 - TIR'!$D$5</f>
        <v>21677.3778793616</v>
      </c>
      <c r="BN974" s="18">
        <f ca="1" t="shared" si="7169"/>
        <v>88359.9812513971</v>
      </c>
      <c r="BO974" s="18">
        <f ca="1" t="shared" si="7170"/>
        <v>37731.6978320175</v>
      </c>
      <c r="BP974" s="18">
        <f ca="1" t="shared" si="7171"/>
        <v>-121042.245697196</v>
      </c>
      <c r="BQ974" s="18">
        <f ca="1" t="shared" ref="BQ974:BT974" si="7258">BE974</f>
        <v>23120.7077047554</v>
      </c>
      <c r="BR974" s="18">
        <f ca="1" t="shared" si="7258"/>
        <v>22194.8097412593</v>
      </c>
      <c r="BS974" s="18">
        <f ca="1" t="shared" si="7258"/>
        <v>21814.5607021911</v>
      </c>
      <c r="BT974" s="18">
        <f ca="1" t="shared" si="7258"/>
        <v>20409.633242823</v>
      </c>
      <c r="BU974" s="18">
        <f ca="1" t="shared" si="7173"/>
        <v>56647.0500452494</v>
      </c>
      <c r="BV974" s="20">
        <f ca="1" t="shared" si="7174"/>
        <v>5.29255336393271</v>
      </c>
    </row>
    <row r="975" ht="15" customHeight="1" spans="1:74">
      <c r="A975" s="16">
        <v>974</v>
      </c>
      <c r="B975" s="17">
        <f ca="1" t="shared" ref="B975:F975" si="7259">RAND()</f>
        <v>0.814770578265142</v>
      </c>
      <c r="C975" s="18">
        <f ca="1">IF(B975&lt;=('Ejercicio 3 - TIR'!$D$13-'Ejercicio 3 - TIR'!$C$13)/('Ejercicio 3 - TIR'!$E$13-'Ejercicio 3 - TIR'!$C$13),'Ejercicio 3 - TIR'!$C$13+SQRT(('Ejercicio 3 - TIR'!$E$13-'Ejercicio 3 - TIR'!$C$13)*('Ejercicio 3 - TIR'!$D$13-'Ejercicio 3 - TIR'!$C$13)*B975),'Ejercicio 3 - TIR'!$E$13-SQRT(('Ejercicio 3 - TIR'!$E$13-'Ejercicio 3 - TIR'!$C$13)*('Ejercicio 3 - TIR'!$E$13-'Ejercicio 3 - TIR'!$D$13)*(1-B975)))</f>
        <v>85091.0997695394</v>
      </c>
      <c r="D975" s="17">
        <f ca="1" t="shared" si="7259"/>
        <v>0.606846970320455</v>
      </c>
      <c r="E975" s="18">
        <f ca="1">IF(D975&lt;=('Ejercicio 3 - TIR'!$D$14-'Ejercicio 3 - TIR'!$C$14)/('Ejercicio 3 - TIR'!$E$14-'Ejercicio 3 - TIR'!$C$14),'Ejercicio 3 - TIR'!$C$14+SQRT(('Ejercicio 3 - TIR'!$E$14-'Ejercicio 3 - TIR'!$C$14)*('Ejercicio 3 - TIR'!$D$14-'Ejercicio 3 - TIR'!$C$14)*D975),'Ejercicio 3 - TIR'!$E$14-SQRT(('Ejercicio 3 - TIR'!$E$14-'Ejercicio 3 - TIR'!$C$14)*('Ejercicio 3 - TIR'!$E$14-'Ejercicio 3 - TIR'!$D$14)*(1-D975)))</f>
        <v>32320.6149691572</v>
      </c>
      <c r="F975" s="17">
        <f ca="1" t="shared" si="7259"/>
        <v>0.923932501140984</v>
      </c>
      <c r="G975" s="18">
        <f ca="1">IF(F975&lt;=('Ejercicio 3 - TIR'!$D$18-'Ejercicio 3 - TIR'!$C$18)/('Ejercicio 3 - TIR'!$E$18-'Ejercicio 3 - TIR'!$C$18),'Ejercicio 3 - TIR'!$C$18+SQRT(('Ejercicio 3 - TIR'!$E$18-'Ejercicio 3 - TIR'!$C$18)*('Ejercicio 3 - TIR'!$D$18-'Ejercicio 3 - TIR'!$C$18)*F975),'Ejercicio 3 - TIR'!$E$18-SQRT(('Ejercicio 3 - TIR'!$E$18-'Ejercicio 3 - TIR'!$C$18)*('Ejercicio 3 - TIR'!$E$18-'Ejercicio 3 - TIR'!$D$18)*(1-F975)))</f>
        <v>42611.4727520026</v>
      </c>
      <c r="H975" s="17">
        <f ca="1" t="shared" ref="H975:L975" si="7260">RAND()</f>
        <v>0.729436072398966</v>
      </c>
      <c r="I975" s="18">
        <f ca="1">IF(H975&lt;=('Ejercicio 3 - TIR'!$D$18-'Ejercicio 3 - TIR'!$C$18)/('Ejercicio 3 - TIR'!$E$18-'Ejercicio 3 - TIR'!$C$18),'Ejercicio 3 - TIR'!$C$18+SQRT(('Ejercicio 3 - TIR'!$E$18-'Ejercicio 3 - TIR'!$C$18)*('Ejercicio 3 - TIR'!$D$18-'Ejercicio 3 - TIR'!$C$18)*H975),'Ejercicio 3 - TIR'!$E$18-SQRT(('Ejercicio 3 - TIR'!$E$18-'Ejercicio 3 - TIR'!$C$18)*('Ejercicio 3 - TIR'!$E$18-'Ejercicio 3 - TIR'!$D$18)*(1-H975)))</f>
        <v>40495.3030545799</v>
      </c>
      <c r="J975" s="17">
        <f ca="1" t="shared" si="7260"/>
        <v>0.5720567811891</v>
      </c>
      <c r="K975" s="18">
        <f ca="1">IF(J975&lt;=('Ejercicio 3 - TIR'!$D$18-'Ejercicio 3 - TIR'!$C$18)/('Ejercicio 3 - TIR'!$E$18-'Ejercicio 3 - TIR'!$C$18),'Ejercicio 3 - TIR'!$C$18+SQRT(('Ejercicio 3 - TIR'!$E$18-'Ejercicio 3 - TIR'!$C$18)*('Ejercicio 3 - TIR'!$D$18-'Ejercicio 3 - TIR'!$C$18)*J975),'Ejercicio 3 - TIR'!$E$18-SQRT(('Ejercicio 3 - TIR'!$E$18-'Ejercicio 3 - TIR'!$C$18)*('Ejercicio 3 - TIR'!$E$18-'Ejercicio 3 - TIR'!$D$18)*(1-J975)))</f>
        <v>39263.2886805046</v>
      </c>
      <c r="L975" s="17">
        <f ca="1" t="shared" si="7260"/>
        <v>0.587459992620002</v>
      </c>
      <c r="M975" s="18">
        <f ca="1">IF(L975&lt;=('Ejercicio 3 - TIR'!$D$18-'Ejercicio 3 - TIR'!$C$18)/('Ejercicio 3 - TIR'!$E$18-'Ejercicio 3 - TIR'!$C$18),'Ejercicio 3 - TIR'!$C$18+SQRT(('Ejercicio 3 - TIR'!$E$18-'Ejercicio 3 - TIR'!$C$18)*('Ejercicio 3 - TIR'!$D$18-'Ejercicio 3 - TIR'!$C$18)*L975),'Ejercicio 3 - TIR'!$E$18-SQRT(('Ejercicio 3 - TIR'!$E$18-'Ejercicio 3 - TIR'!$C$18)*('Ejercicio 3 - TIR'!$E$18-'Ejercicio 3 - TIR'!$D$18)*(1-L975)))</f>
        <v>39387.1720391713</v>
      </c>
      <c r="N975" s="17">
        <f ca="1" t="shared" ref="N975:R975" si="7261">RAND()</f>
        <v>0.887377160900222</v>
      </c>
      <c r="O975" s="18">
        <f ca="1">IF(N975&lt;=('Ejercicio 3 - TIR'!$D$18-'Ejercicio 3 - TIR'!$C$18)/('Ejercicio 3 - TIR'!$E$18-'Ejercicio 3 - TIR'!$C$18),'Ejercicio 3 - TIR'!$C$18+SQRT(('Ejercicio 3 - TIR'!$E$18-'Ejercicio 3 - TIR'!$C$18)*('Ejercicio 3 - TIR'!$D$18-'Ejercicio 3 - TIR'!$C$18)*N975),'Ejercicio 3 - TIR'!$E$18-SQRT(('Ejercicio 3 - TIR'!$E$18-'Ejercicio 3 - TIR'!$C$18)*('Ejercicio 3 - TIR'!$E$18-'Ejercicio 3 - TIR'!$D$18)*(1-N975)))</f>
        <v>42093.6770770468</v>
      </c>
      <c r="P975" s="17">
        <f ca="1" t="shared" si="7261"/>
        <v>0.0250401426198674</v>
      </c>
      <c r="Q975" s="19">
        <f ca="1">IF(P975&lt;=('Ejercicio 3 - TIR'!$D$22-'Ejercicio 3 - TIR'!$C$22)/('Ejercicio 3 - TIR'!$E$22-'Ejercicio 3 - TIR'!$C$22),'Ejercicio 3 - TIR'!$C$22+SQRT(('Ejercicio 3 - TIR'!$E$22-'Ejercicio 3 - TIR'!$C$22)*('Ejercicio 3 - TIR'!$D$22-'Ejercicio 3 - TIR'!$C$22)*P975),'Ejercicio 3 - TIR'!$E$22-SQRT(('Ejercicio 3 - TIR'!$E$22-'Ejercicio 3 - TIR'!$C$22)*('Ejercicio 3 - TIR'!$E$22-'Ejercicio 3 - TIR'!$D$22)*(1-P975)))</f>
        <v>0.126713587469882</v>
      </c>
      <c r="R975" s="17">
        <f ca="1" t="shared" si="7261"/>
        <v>0.419209591111773</v>
      </c>
      <c r="S975" s="19">
        <f ca="1">IF(R975&lt;=('Ejercicio 3 - TIR'!$D$23-'Ejercicio 3 - TIR'!$C$23)/('Ejercicio 3 - TIR'!$E$23-'Ejercicio 3 - TIR'!$C$23),'Ejercicio 3 - TIR'!$C$23+SQRT(('Ejercicio 3 - TIR'!$E$23-'Ejercicio 3 - TIR'!$C$23)*('Ejercicio 3 - TIR'!$D$23-'Ejercicio 3 - TIR'!$C$23)*R975),'Ejercicio 3 - TIR'!$E$23-SQRT(('Ejercicio 3 - TIR'!$E$23-'Ejercicio 3 - TIR'!$C$23)*('Ejercicio 3 - TIR'!$E$23-'Ejercicio 3 - TIR'!$D$23)*(1-R975)))</f>
        <v>0.147469569781873</v>
      </c>
      <c r="T975" s="17">
        <f ca="1" t="shared" ref="T975:X975" si="7262">RAND()</f>
        <v>0.88866356792301</v>
      </c>
      <c r="U975" s="19">
        <f ca="1">IF(T975&lt;=('Ejercicio 3 - TIR'!$D$24-'Ejercicio 3 - TIR'!$C$24)/('Ejercicio 3 - TIR'!$E$24-'Ejercicio 3 - TIR'!$C$24),'Ejercicio 3 - TIR'!$C$24+SQRT(('Ejercicio 3 - TIR'!$E$24-'Ejercicio 3 - TIR'!$C$24)*('Ejercicio 3 - TIR'!$D$24-'Ejercicio 3 - TIR'!$C$24)*T975),'Ejercicio 3 - TIR'!$E$24-SQRT(('Ejercicio 3 - TIR'!$E$24-'Ejercicio 3 - TIR'!$C$24)*('Ejercicio 3 - TIR'!$E$24-'Ejercicio 3 - TIR'!$D$24)*(1-T975)))</f>
        <v>0.202343782686669</v>
      </c>
      <c r="V975" s="17">
        <f ca="1" t="shared" si="7262"/>
        <v>0.104052468400799</v>
      </c>
      <c r="W975" s="19">
        <f ca="1">IF(V975&lt;=('Ejercicio 3 - TIR'!$D$25-'Ejercicio 3 - TIR'!$C$25)/('Ejercicio 3 - TIR'!$E$25-'Ejercicio 3 - TIR'!$C$25),'Ejercicio 3 - TIR'!$C$25+SQRT(('Ejercicio 3 - TIR'!$E$25-'Ejercicio 3 - TIR'!$C$25)*('Ejercicio 3 - TIR'!$D$25-'Ejercicio 3 - TIR'!$C$25)*V975),'Ejercicio 3 - TIR'!$E$25-SQRT(('Ejercicio 3 - TIR'!$E$25-'Ejercicio 3 - TIR'!$C$25)*('Ejercicio 3 - TIR'!$E$25-'Ejercicio 3 - TIR'!$D$25)*(1-V975)))</f>
        <v>0.192069525912857</v>
      </c>
      <c r="X975" s="17">
        <f ca="1" t="shared" si="7262"/>
        <v>0.951873983033177</v>
      </c>
      <c r="Y975" s="19">
        <f ca="1">IF(X975&lt;=('Ejercicio 3 - TIR'!$D$26-'Ejercicio 3 - TIR'!$C$26)/('Ejercicio 3 - TIR'!$E$26-'Ejercicio 3 - TIR'!$C$26),'Ejercicio 3 - TIR'!$C$26+SQRT(('Ejercicio 3 - TIR'!$E$26-'Ejercicio 3 - TIR'!$C$26)*('Ejercicio 3 - TIR'!$D$26-'Ejercicio 3 - TIR'!$C$26)*X975),'Ejercicio 3 - TIR'!$E$26-SQRT(('Ejercicio 3 - TIR'!$E$26-'Ejercicio 3 - TIR'!$C$26)*('Ejercicio 3 - TIR'!$E$26-'Ejercicio 3 - TIR'!$D$26)*(1-X975)))</f>
        <v>0.263879190726863</v>
      </c>
      <c r="Z975" s="17">
        <f ca="1" t="shared" si="7144"/>
        <v>1.12671358746988</v>
      </c>
      <c r="AA975" s="17">
        <f ca="1" t="shared" si="7145"/>
        <v>1.29286955548146</v>
      </c>
      <c r="AB975" s="17">
        <f ca="1" t="shared" si="7146"/>
        <v>1.55447367185801</v>
      </c>
      <c r="AC975" s="17">
        <f ca="1" t="shared" si="7147"/>
        <v>1.85304069305579</v>
      </c>
      <c r="AD975" s="17">
        <f ca="1" t="shared" si="7148"/>
        <v>2.3420195715233</v>
      </c>
      <c r="AE975" s="16">
        <f ca="1" t="shared" si="7149"/>
        <v>4095.46107197469</v>
      </c>
      <c r="AF975" s="16">
        <f ca="1" t="shared" si="7150"/>
        <v>4699.41695431721</v>
      </c>
      <c r="AG975" s="16">
        <f ca="1" t="shared" si="7151"/>
        <v>5650.31475727562</v>
      </c>
      <c r="AH975" s="16">
        <f ca="1" t="shared" si="7152"/>
        <v>6735.56803396397</v>
      </c>
      <c r="AI975" s="16">
        <f ca="1" t="shared" si="7153"/>
        <v>8512.94427585211</v>
      </c>
      <c r="AJ975" s="18">
        <f ca="1" t="shared" si="7154"/>
        <v>48010.9253317839</v>
      </c>
      <c r="AK975" s="18">
        <f ca="1" t="shared" si="7155"/>
        <v>52355.1444592615</v>
      </c>
      <c r="AL975" s="18">
        <f ca="1" t="shared" si="7156"/>
        <v>61033.7485244049</v>
      </c>
      <c r="AM975" s="18">
        <f ca="1" t="shared" si="7157"/>
        <v>72986.0325729738</v>
      </c>
      <c r="AN975" s="18">
        <f ca="1" t="shared" si="7158"/>
        <v>98584.2155518252</v>
      </c>
      <c r="AO975" s="18">
        <f ca="1">C975/'Ejercicio 3 - TIR'!$D$7</f>
        <v>17018.2199539079</v>
      </c>
      <c r="AP975" s="18">
        <f ca="1" t="shared" si="7159"/>
        <v>30992.7053778761</v>
      </c>
      <c r="AQ975" s="18">
        <f ca="1" t="shared" si="7160"/>
        <v>35336.9245053537</v>
      </c>
      <c r="AR975" s="18">
        <f ca="1" t="shared" si="7161"/>
        <v>44015.5285704971</v>
      </c>
      <c r="AS975" s="18">
        <f ca="1" t="shared" si="7162"/>
        <v>55967.8126190659</v>
      </c>
      <c r="AT975" s="18">
        <f ca="1" t="shared" si="7163"/>
        <v>81565.9955979174</v>
      </c>
      <c r="AU975" s="18">
        <f ca="1">AP975*'Ejercicio 3 - TIR'!$D$5</f>
        <v>15496.352688938</v>
      </c>
      <c r="AV975" s="18">
        <f ca="1">AQ975*'Ejercicio 3 - TIR'!$D$5</f>
        <v>17668.4622526768</v>
      </c>
      <c r="AW975" s="18">
        <f ca="1">AR975*'Ejercicio 3 - TIR'!$D$5</f>
        <v>22007.7642852485</v>
      </c>
      <c r="AX975" s="18">
        <f ca="1">AS975*'Ejercicio 3 - TIR'!$D$5</f>
        <v>27983.9063095329</v>
      </c>
      <c r="AY975" s="18">
        <f ca="1">AT975*'Ejercicio 3 - TIR'!$D$5</f>
        <v>40782.9977989587</v>
      </c>
      <c r="AZ975" s="18">
        <f ca="1" t="shared" ref="AZ975:BD975" si="7263">AJ975-AU975-AE975</f>
        <v>28419.1115708712</v>
      </c>
      <c r="BA975" s="18">
        <f ca="1" t="shared" si="7263"/>
        <v>29987.2652522675</v>
      </c>
      <c r="BB975" s="18">
        <f ca="1" t="shared" si="7263"/>
        <v>33375.6694818808</v>
      </c>
      <c r="BC975" s="18">
        <f ca="1" t="shared" si="7263"/>
        <v>38266.5582294769</v>
      </c>
      <c r="BD975" s="18">
        <f ca="1" t="shared" si="7263"/>
        <v>49288.2734770144</v>
      </c>
      <c r="BE975" s="18">
        <f ca="1" t="shared" ref="BE975:BI975" si="7264">AZ975/Z975</f>
        <v>25223.013094826</v>
      </c>
      <c r="BF975" s="18">
        <f ca="1" t="shared" si="7264"/>
        <v>23194.3471211993</v>
      </c>
      <c r="BG975" s="18">
        <f ca="1" t="shared" si="7264"/>
        <v>21470.7203384076</v>
      </c>
      <c r="BH975" s="18">
        <f ca="1" t="shared" si="7264"/>
        <v>20650.6842363902</v>
      </c>
      <c r="BI975" s="18">
        <f ca="1" t="shared" si="7264"/>
        <v>21045.2013622398</v>
      </c>
      <c r="BJ975" s="18">
        <f ca="1" t="shared" si="7166"/>
        <v>75695.5128214352</v>
      </c>
      <c r="BK975" s="18">
        <f ca="1" t="shared" si="7167"/>
        <v>39857.0042045406</v>
      </c>
      <c r="BL975" s="18">
        <f ca="1" t="shared" si="7168"/>
        <v>115552.517025976</v>
      </c>
      <c r="BM975" s="18">
        <f ca="1">BK975*'Ejercicio 3 - TIR'!$D$5</f>
        <v>19928.5021022703</v>
      </c>
      <c r="BN975" s="18">
        <f ca="1" t="shared" si="7169"/>
        <v>95624.0149237055</v>
      </c>
      <c r="BO975" s="18">
        <f ca="1" t="shared" si="7170"/>
        <v>40829.7249461112</v>
      </c>
      <c r="BP975" s="18">
        <f ca="1" t="shared" si="7171"/>
        <v>-117411.714738697</v>
      </c>
      <c r="BQ975" s="18">
        <f ca="1" t="shared" ref="BQ975:BT975" si="7265">BE975</f>
        <v>25223.013094826</v>
      </c>
      <c r="BR975" s="18">
        <f ca="1" t="shared" si="7265"/>
        <v>23194.3471211993</v>
      </c>
      <c r="BS975" s="18">
        <f ca="1" t="shared" si="7265"/>
        <v>21470.7203384076</v>
      </c>
      <c r="BT975" s="18">
        <f ca="1" t="shared" si="7265"/>
        <v>20650.6842363902</v>
      </c>
      <c r="BU975" s="18">
        <f ca="1" t="shared" si="7173"/>
        <v>61874.926308351</v>
      </c>
      <c r="BV975" s="20">
        <f ca="1" t="shared" si="7174"/>
        <v>8.04554094189018</v>
      </c>
    </row>
    <row r="976" ht="15" customHeight="1" spans="1:74">
      <c r="A976" s="16">
        <v>975</v>
      </c>
      <c r="B976" s="17">
        <f ca="1" t="shared" ref="B976:F976" si="7266">RAND()</f>
        <v>0.55472310276413</v>
      </c>
      <c r="C976" s="18">
        <f ca="1">IF(B976&lt;=('Ejercicio 3 - TIR'!$D$13-'Ejercicio 3 - TIR'!$C$13)/('Ejercicio 3 - TIR'!$E$13-'Ejercicio 3 - TIR'!$C$13),'Ejercicio 3 - TIR'!$C$13+SQRT(('Ejercicio 3 - TIR'!$E$13-'Ejercicio 3 - TIR'!$C$13)*('Ejercicio 3 - TIR'!$D$13-'Ejercicio 3 - TIR'!$C$13)*B976),'Ejercicio 3 - TIR'!$E$13-SQRT(('Ejercicio 3 - TIR'!$E$13-'Ejercicio 3 - TIR'!$C$13)*('Ejercicio 3 - TIR'!$E$13-'Ejercicio 3 - TIR'!$D$13)*(1-B976)))</f>
        <v>76884.3715922962</v>
      </c>
      <c r="D976" s="17">
        <f ca="1" t="shared" si="7266"/>
        <v>0.203447856470746</v>
      </c>
      <c r="E976" s="18">
        <f ca="1">IF(D976&lt;=('Ejercicio 3 - TIR'!$D$14-'Ejercicio 3 - TIR'!$C$14)/('Ejercicio 3 - TIR'!$E$14-'Ejercicio 3 - TIR'!$C$14),'Ejercicio 3 - TIR'!$C$14+SQRT(('Ejercicio 3 - TIR'!$E$14-'Ejercicio 3 - TIR'!$C$14)*('Ejercicio 3 - TIR'!$D$14-'Ejercicio 3 - TIR'!$C$14)*D976),'Ejercicio 3 - TIR'!$E$14-SQRT(('Ejercicio 3 - TIR'!$E$14-'Ejercicio 3 - TIR'!$C$14)*('Ejercicio 3 - TIR'!$E$14-'Ejercicio 3 - TIR'!$D$14)*(1-D976)))</f>
        <v>28906.2244220354</v>
      </c>
      <c r="F976" s="17">
        <f ca="1" t="shared" si="7266"/>
        <v>0.91408566267363</v>
      </c>
      <c r="G976" s="18">
        <f ca="1">IF(F976&lt;=('Ejercicio 3 - TIR'!$D$18-'Ejercicio 3 - TIR'!$C$18)/('Ejercicio 3 - TIR'!$E$18-'Ejercicio 3 - TIR'!$C$18),'Ejercicio 3 - TIR'!$C$18+SQRT(('Ejercicio 3 - TIR'!$E$18-'Ejercicio 3 - TIR'!$C$18)*('Ejercicio 3 - TIR'!$D$18-'Ejercicio 3 - TIR'!$C$18)*F976),'Ejercicio 3 - TIR'!$E$18-SQRT(('Ejercicio 3 - TIR'!$E$18-'Ejercicio 3 - TIR'!$C$18)*('Ejercicio 3 - TIR'!$E$18-'Ejercicio 3 - TIR'!$D$18)*(1-F976)))</f>
        <v>42461.5801569721</v>
      </c>
      <c r="H976" s="17">
        <f ca="1" t="shared" ref="H976:L976" si="7267">RAND()</f>
        <v>0.27410023109703</v>
      </c>
      <c r="I976" s="18">
        <f ca="1">IF(H976&lt;=('Ejercicio 3 - TIR'!$D$18-'Ejercicio 3 - TIR'!$C$18)/('Ejercicio 3 - TIR'!$E$18-'Ejercicio 3 - TIR'!$C$18),'Ejercicio 3 - TIR'!$C$18+SQRT(('Ejercicio 3 - TIR'!$E$18-'Ejercicio 3 - TIR'!$C$18)*('Ejercicio 3 - TIR'!$D$18-'Ejercicio 3 - TIR'!$C$18)*H976),'Ejercicio 3 - TIR'!$E$18-SQRT(('Ejercicio 3 - TIR'!$E$18-'Ejercicio 3 - TIR'!$C$18)*('Ejercicio 3 - TIR'!$E$18-'Ejercicio 3 - TIR'!$D$18)*(1-H976)))</f>
        <v>36412.1006436701</v>
      </c>
      <c r="J976" s="17">
        <f ca="1" t="shared" si="7267"/>
        <v>0.113220255504914</v>
      </c>
      <c r="K976" s="18">
        <f ca="1">IF(J976&lt;=('Ejercicio 3 - TIR'!$D$18-'Ejercicio 3 - TIR'!$C$18)/('Ejercicio 3 - TIR'!$E$18-'Ejercicio 3 - TIR'!$C$18),'Ejercicio 3 - TIR'!$C$18+SQRT(('Ejercicio 3 - TIR'!$E$18-'Ejercicio 3 - TIR'!$C$18)*('Ejercicio 3 - TIR'!$D$18-'Ejercicio 3 - TIR'!$C$18)*J976),'Ejercicio 3 - TIR'!$E$18-SQRT(('Ejercicio 3 - TIR'!$E$18-'Ejercicio 3 - TIR'!$C$18)*('Ejercicio 3 - TIR'!$E$18-'Ejercicio 3 - TIR'!$D$18)*(1-J976)))</f>
        <v>34121.0482071601</v>
      </c>
      <c r="L976" s="17">
        <f ca="1" t="shared" si="7267"/>
        <v>0.520645428497294</v>
      </c>
      <c r="M976" s="18">
        <f ca="1">IF(L976&lt;=('Ejercicio 3 - TIR'!$D$18-'Ejercicio 3 - TIR'!$C$18)/('Ejercicio 3 - TIR'!$E$18-'Ejercicio 3 - TIR'!$C$18),'Ejercicio 3 - TIR'!$C$18+SQRT(('Ejercicio 3 - TIR'!$E$18-'Ejercicio 3 - TIR'!$C$18)*('Ejercicio 3 - TIR'!$D$18-'Ejercicio 3 - TIR'!$C$18)*L976),'Ejercicio 3 - TIR'!$E$18-SQRT(('Ejercicio 3 - TIR'!$E$18-'Ejercicio 3 - TIR'!$C$18)*('Ejercicio 3 - TIR'!$E$18-'Ejercicio 3 - TIR'!$D$18)*(1-L976)))</f>
        <v>38837.2401955924</v>
      </c>
      <c r="N976" s="17">
        <f ca="1" t="shared" ref="N976:R976" si="7268">RAND()</f>
        <v>0.144755582074639</v>
      </c>
      <c r="O976" s="18">
        <f ca="1">IF(N976&lt;=('Ejercicio 3 - TIR'!$D$18-'Ejercicio 3 - TIR'!$C$18)/('Ejercicio 3 - TIR'!$E$18-'Ejercicio 3 - TIR'!$C$18),'Ejercicio 3 - TIR'!$C$18+SQRT(('Ejercicio 3 - TIR'!$E$18-'Ejercicio 3 - TIR'!$C$18)*('Ejercicio 3 - TIR'!$D$18-'Ejercicio 3 - TIR'!$C$18)*N976),'Ejercicio 3 - TIR'!$E$18-SQRT(('Ejercicio 3 - TIR'!$E$18-'Ejercicio 3 - TIR'!$C$18)*('Ejercicio 3 - TIR'!$E$18-'Ejercicio 3 - TIR'!$D$18)*(1-N976)))</f>
        <v>34659.7572159068</v>
      </c>
      <c r="P976" s="17">
        <f ca="1" t="shared" si="7268"/>
        <v>0.746219110403457</v>
      </c>
      <c r="Q976" s="19">
        <f ca="1">IF(P976&lt;=('Ejercicio 3 - TIR'!$D$22-'Ejercicio 3 - TIR'!$C$22)/('Ejercicio 3 - TIR'!$E$22-'Ejercicio 3 - TIR'!$C$22),'Ejercicio 3 - TIR'!$C$22+SQRT(('Ejercicio 3 - TIR'!$E$22-'Ejercicio 3 - TIR'!$C$22)*('Ejercicio 3 - TIR'!$D$22-'Ejercicio 3 - TIR'!$C$22)*P976),'Ejercicio 3 - TIR'!$E$22-SQRT(('Ejercicio 3 - TIR'!$E$22-'Ejercicio 3 - TIR'!$C$22)*('Ejercicio 3 - TIR'!$E$22-'Ejercicio 3 - TIR'!$D$22)*(1-P976)))</f>
        <v>0.158626988951629</v>
      </c>
      <c r="R976" s="17">
        <f ca="1" t="shared" si="7268"/>
        <v>0.345796463722776</v>
      </c>
      <c r="S976" s="19">
        <f ca="1">IF(R976&lt;=('Ejercicio 3 - TIR'!$D$23-'Ejercicio 3 - TIR'!$C$23)/('Ejercicio 3 - TIR'!$E$23-'Ejercicio 3 - TIR'!$C$23),'Ejercicio 3 - TIR'!$C$23+SQRT(('Ejercicio 3 - TIR'!$E$23-'Ejercicio 3 - TIR'!$C$23)*('Ejercicio 3 - TIR'!$D$23-'Ejercicio 3 - TIR'!$C$23)*R976),'Ejercicio 3 - TIR'!$E$23-SQRT(('Ejercicio 3 - TIR'!$E$23-'Ejercicio 3 - TIR'!$C$23)*('Ejercicio 3 - TIR'!$E$23-'Ejercicio 3 - TIR'!$D$23)*(1-R976)))</f>
        <v>0.144948619895718</v>
      </c>
      <c r="T976" s="17">
        <f ca="1" t="shared" ref="T976:X976" si="7269">RAND()</f>
        <v>0.760213806101424</v>
      </c>
      <c r="U976" s="19">
        <f ca="1">IF(T976&lt;=('Ejercicio 3 - TIR'!$D$24-'Ejercicio 3 - TIR'!$C$24)/('Ejercicio 3 - TIR'!$E$24-'Ejercicio 3 - TIR'!$C$24),'Ejercicio 3 - TIR'!$C$24+SQRT(('Ejercicio 3 - TIR'!$E$24-'Ejercicio 3 - TIR'!$C$24)*('Ejercicio 3 - TIR'!$D$24-'Ejercicio 3 - TIR'!$C$24)*T976),'Ejercicio 3 - TIR'!$E$24-SQRT(('Ejercicio 3 - TIR'!$E$24-'Ejercicio 3 - TIR'!$C$24)*('Ejercicio 3 - TIR'!$E$24-'Ejercicio 3 - TIR'!$D$24)*(1-T976)))</f>
        <v>0.19408858662836</v>
      </c>
      <c r="V976" s="17">
        <f ca="1" t="shared" si="7269"/>
        <v>0.629917129481237</v>
      </c>
      <c r="W976" s="19">
        <f ca="1">IF(V976&lt;=('Ejercicio 3 - TIR'!$D$25-'Ejercicio 3 - TIR'!$C$25)/('Ejercicio 3 - TIR'!$E$25-'Ejercicio 3 - TIR'!$C$25),'Ejercicio 3 - TIR'!$C$25+SQRT(('Ejercicio 3 - TIR'!$E$25-'Ejercicio 3 - TIR'!$C$25)*('Ejercicio 3 - TIR'!$D$25-'Ejercicio 3 - TIR'!$C$25)*V976),'Ejercicio 3 - TIR'!$E$25-SQRT(('Ejercicio 3 - TIR'!$E$25-'Ejercicio 3 - TIR'!$C$25)*('Ejercicio 3 - TIR'!$E$25-'Ejercicio 3 - TIR'!$D$25)*(1-V976)))</f>
        <v>0.214009861811662</v>
      </c>
      <c r="X976" s="17">
        <f ca="1" t="shared" si="7269"/>
        <v>0.331474312816449</v>
      </c>
      <c r="Y976" s="19">
        <f ca="1">IF(X976&lt;=('Ejercicio 3 - TIR'!$D$26-'Ejercicio 3 - TIR'!$C$26)/('Ejercicio 3 - TIR'!$E$26-'Ejercicio 3 - TIR'!$C$26),'Ejercicio 3 - TIR'!$C$26+SQRT(('Ejercicio 3 - TIR'!$E$26-'Ejercicio 3 - TIR'!$C$26)*('Ejercicio 3 - TIR'!$D$26-'Ejercicio 3 - TIR'!$C$26)*X976),'Ejercicio 3 - TIR'!$E$26-SQRT(('Ejercicio 3 - TIR'!$E$26-'Ejercicio 3 - TIR'!$C$26)*('Ejercicio 3 - TIR'!$E$26-'Ejercicio 3 - TIR'!$D$26)*(1-X976)))</f>
        <v>0.219916227111794</v>
      </c>
      <c r="Z976" s="17">
        <f ca="1" t="shared" si="7144"/>
        <v>1.15862698895163</v>
      </c>
      <c r="AA976" s="17">
        <f ca="1" t="shared" si="7145"/>
        <v>1.3265683719741</v>
      </c>
      <c r="AB976" s="17">
        <f ca="1" t="shared" si="7146"/>
        <v>1.58404015235644</v>
      </c>
      <c r="AC976" s="17">
        <f ca="1" t="shared" si="7147"/>
        <v>1.92304036646636</v>
      </c>
      <c r="AD976" s="17">
        <f ca="1" t="shared" si="7148"/>
        <v>2.34594814844332</v>
      </c>
      <c r="AE976" s="16">
        <f ca="1" t="shared" si="7149"/>
        <v>4585.30734202753</v>
      </c>
      <c r="AF976" s="16">
        <f ca="1" t="shared" si="7150"/>
        <v>5249.94131305212</v>
      </c>
      <c r="AG976" s="16">
        <f ca="1" t="shared" si="7151"/>
        <v>6268.89500238424</v>
      </c>
      <c r="AH976" s="16">
        <f ca="1" t="shared" si="7152"/>
        <v>7610.50035555631</v>
      </c>
      <c r="AI976" s="16">
        <f ca="1" t="shared" si="7153"/>
        <v>9284.17288018322</v>
      </c>
      <c r="AJ976" s="18">
        <f ca="1" t="shared" si="7154"/>
        <v>49197.1327634008</v>
      </c>
      <c r="AK976" s="18">
        <f ca="1" t="shared" si="7155"/>
        <v>48303.1410710305</v>
      </c>
      <c r="AL976" s="18">
        <f ca="1" t="shared" si="7156"/>
        <v>54049.1104006311</v>
      </c>
      <c r="AM976" s="18">
        <f ca="1" t="shared" si="7157"/>
        <v>74685.5806182741</v>
      </c>
      <c r="AN976" s="18">
        <f ca="1" t="shared" si="7158"/>
        <v>81309.9932661518</v>
      </c>
      <c r="AO976" s="18">
        <f ca="1">C976/'Ejercicio 3 - TIR'!$D$7</f>
        <v>15376.8743184592</v>
      </c>
      <c r="AP976" s="18">
        <f ca="1" t="shared" si="7159"/>
        <v>33820.2584449416</v>
      </c>
      <c r="AQ976" s="18">
        <f ca="1" t="shared" si="7160"/>
        <v>32926.2667525712</v>
      </c>
      <c r="AR976" s="18">
        <f ca="1" t="shared" si="7161"/>
        <v>38672.2360821719</v>
      </c>
      <c r="AS976" s="18">
        <f ca="1" t="shared" si="7162"/>
        <v>59308.7062998149</v>
      </c>
      <c r="AT976" s="18">
        <f ca="1" t="shared" si="7163"/>
        <v>65933.1189476926</v>
      </c>
      <c r="AU976" s="18">
        <f ca="1">AP976*'Ejercicio 3 - TIR'!$D$5</f>
        <v>16910.1292224708</v>
      </c>
      <c r="AV976" s="18">
        <f ca="1">AQ976*'Ejercicio 3 - TIR'!$D$5</f>
        <v>16463.1333762856</v>
      </c>
      <c r="AW976" s="18">
        <f ca="1">AR976*'Ejercicio 3 - TIR'!$D$5</f>
        <v>19336.1180410859</v>
      </c>
      <c r="AX976" s="18">
        <f ca="1">AS976*'Ejercicio 3 - TIR'!$D$5</f>
        <v>29654.3531499074</v>
      </c>
      <c r="AY976" s="18">
        <f ca="1">AT976*'Ejercicio 3 - TIR'!$D$5</f>
        <v>32966.5594738463</v>
      </c>
      <c r="AZ976" s="18">
        <f ca="1" t="shared" ref="AZ976:BD976" si="7270">AJ976-AU976-AE976</f>
        <v>27701.6961989025</v>
      </c>
      <c r="BA976" s="18">
        <f ca="1" t="shared" si="7270"/>
        <v>26590.0663816927</v>
      </c>
      <c r="BB976" s="18">
        <f ca="1" t="shared" si="7270"/>
        <v>28444.0973571609</v>
      </c>
      <c r="BC976" s="18">
        <f ca="1" t="shared" si="7270"/>
        <v>37420.7271128104</v>
      </c>
      <c r="BD976" s="18">
        <f ca="1" t="shared" si="7270"/>
        <v>39059.2609121223</v>
      </c>
      <c r="BE976" s="18">
        <f ca="1" t="shared" ref="BE976:BI976" si="7271">AZ976/Z976</f>
        <v>23909.0720853724</v>
      </c>
      <c r="BF976" s="18">
        <f ca="1" t="shared" si="7271"/>
        <v>20044.2487122796</v>
      </c>
      <c r="BG976" s="18">
        <f ca="1" t="shared" si="7271"/>
        <v>17956.6769913295</v>
      </c>
      <c r="BH976" s="18">
        <f ca="1" t="shared" si="7271"/>
        <v>19459.1480061191</v>
      </c>
      <c r="BI976" s="18">
        <f ca="1" t="shared" si="7271"/>
        <v>16649.6693194351</v>
      </c>
      <c r="BJ976" s="18">
        <f ca="1" t="shared" si="7166"/>
        <v>67812.5036613612</v>
      </c>
      <c r="BK976" s="18">
        <f ca="1" t="shared" si="7167"/>
        <v>36073.3498362351</v>
      </c>
      <c r="BL976" s="18">
        <f ca="1" t="shared" si="7168"/>
        <v>103885.853497596</v>
      </c>
      <c r="BM976" s="18">
        <f ca="1">BK976*'Ejercicio 3 - TIR'!$D$5</f>
        <v>18036.6749181176</v>
      </c>
      <c r="BN976" s="18">
        <f ca="1" t="shared" si="7169"/>
        <v>85849.1785794787</v>
      </c>
      <c r="BO976" s="18">
        <f ca="1" t="shared" si="7170"/>
        <v>36594.661581265</v>
      </c>
      <c r="BP976" s="18">
        <f ca="1" t="shared" si="7171"/>
        <v>-105790.596014332</v>
      </c>
      <c r="BQ976" s="18">
        <f ca="1" t="shared" ref="BQ976:BT976" si="7272">BE976</f>
        <v>23909.0720853724</v>
      </c>
      <c r="BR976" s="18">
        <f ca="1" t="shared" si="7272"/>
        <v>20044.2487122796</v>
      </c>
      <c r="BS976" s="18">
        <f ca="1" t="shared" si="7272"/>
        <v>17956.6769913295</v>
      </c>
      <c r="BT976" s="18">
        <f ca="1" t="shared" si="7272"/>
        <v>19459.1480061191</v>
      </c>
      <c r="BU976" s="18">
        <f ca="1" t="shared" si="7173"/>
        <v>53244.3309007001</v>
      </c>
      <c r="BV976" s="20">
        <f ca="1" t="shared" si="7174"/>
        <v>7.47145138393077</v>
      </c>
    </row>
    <row r="977" ht="15" customHeight="1" spans="1:74">
      <c r="A977" s="16">
        <v>976</v>
      </c>
      <c r="B977" s="17">
        <f ca="1" t="shared" ref="B977:F977" si="7273">RAND()</f>
        <v>0.933602507334325</v>
      </c>
      <c r="C977" s="18">
        <f ca="1">IF(B977&lt;=('Ejercicio 3 - TIR'!$D$13-'Ejercicio 3 - TIR'!$C$13)/('Ejercicio 3 - TIR'!$E$13-'Ejercicio 3 - TIR'!$C$13),'Ejercicio 3 - TIR'!$C$13+SQRT(('Ejercicio 3 - TIR'!$E$13-'Ejercicio 3 - TIR'!$C$13)*('Ejercicio 3 - TIR'!$D$13-'Ejercicio 3 - TIR'!$C$13)*B977),'Ejercicio 3 - TIR'!$E$13-SQRT(('Ejercicio 3 - TIR'!$E$13-'Ejercicio 3 - TIR'!$C$13)*('Ejercicio 3 - TIR'!$E$13-'Ejercicio 3 - TIR'!$D$13)*(1-B977)))</f>
        <v>91073.8030943291</v>
      </c>
      <c r="D977" s="17">
        <f ca="1" t="shared" si="7273"/>
        <v>0.825968862518841</v>
      </c>
      <c r="E977" s="18">
        <f ca="1">IF(D977&lt;=('Ejercicio 3 - TIR'!$D$14-'Ejercicio 3 - TIR'!$C$14)/('Ejercicio 3 - TIR'!$E$14-'Ejercicio 3 - TIR'!$C$14),'Ejercicio 3 - TIR'!$C$14+SQRT(('Ejercicio 3 - TIR'!$E$14-'Ejercicio 3 - TIR'!$C$14)*('Ejercicio 3 - TIR'!$D$14-'Ejercicio 3 - TIR'!$C$14)*D977),'Ejercicio 3 - TIR'!$E$14-SQRT(('Ejercicio 3 - TIR'!$E$14-'Ejercicio 3 - TIR'!$C$14)*('Ejercicio 3 - TIR'!$E$14-'Ejercicio 3 - TIR'!$D$14)*(1-D977)))</f>
        <v>34890.7269967075</v>
      </c>
      <c r="F977" s="17">
        <f ca="1" t="shared" si="7273"/>
        <v>0.479660668742337</v>
      </c>
      <c r="G977" s="18">
        <f ca="1">IF(F977&lt;=('Ejercicio 3 - TIR'!$D$18-'Ejercicio 3 - TIR'!$C$18)/('Ejercicio 3 - TIR'!$E$18-'Ejercicio 3 - TIR'!$C$18),'Ejercicio 3 - TIR'!$C$18+SQRT(('Ejercicio 3 - TIR'!$E$18-'Ejercicio 3 - TIR'!$C$18)*('Ejercicio 3 - TIR'!$D$18-'Ejercicio 3 - TIR'!$C$18)*F977),'Ejercicio 3 - TIR'!$E$18-SQRT(('Ejercicio 3 - TIR'!$E$18-'Ejercicio 3 - TIR'!$C$18)*('Ejercicio 3 - TIR'!$E$18-'Ejercicio 3 - TIR'!$D$18)*(1-F977)))</f>
        <v>38482.281551054</v>
      </c>
      <c r="H977" s="17">
        <f ca="1" t="shared" ref="H977:L977" si="7274">RAND()</f>
        <v>0.281018873723904</v>
      </c>
      <c r="I977" s="18">
        <f ca="1">IF(H977&lt;=('Ejercicio 3 - TIR'!$D$18-'Ejercicio 3 - TIR'!$C$18)/('Ejercicio 3 - TIR'!$E$18-'Ejercicio 3 - TIR'!$C$18),'Ejercicio 3 - TIR'!$C$18+SQRT(('Ejercicio 3 - TIR'!$E$18-'Ejercicio 3 - TIR'!$C$18)*('Ejercicio 3 - TIR'!$D$18-'Ejercicio 3 - TIR'!$C$18)*H977),'Ejercicio 3 - TIR'!$E$18-SQRT(('Ejercicio 3 - TIR'!$E$18-'Ejercicio 3 - TIR'!$C$18)*('Ejercicio 3 - TIR'!$E$18-'Ejercicio 3 - TIR'!$D$18)*(1-H977)))</f>
        <v>36492.5211635069</v>
      </c>
      <c r="J977" s="17">
        <f ca="1" t="shared" si="7274"/>
        <v>0.305461627754408</v>
      </c>
      <c r="K977" s="18">
        <f ca="1">IF(J977&lt;=('Ejercicio 3 - TIR'!$D$18-'Ejercicio 3 - TIR'!$C$18)/('Ejercicio 3 - TIR'!$E$18-'Ejercicio 3 - TIR'!$C$18),'Ejercicio 3 - TIR'!$C$18+SQRT(('Ejercicio 3 - TIR'!$E$18-'Ejercicio 3 - TIR'!$C$18)*('Ejercicio 3 - TIR'!$D$18-'Ejercicio 3 - TIR'!$C$18)*J977),'Ejercicio 3 - TIR'!$E$18-SQRT(('Ejercicio 3 - TIR'!$E$18-'Ejercicio 3 - TIR'!$C$18)*('Ejercicio 3 - TIR'!$E$18-'Ejercicio 3 - TIR'!$D$18)*(1-J977)))</f>
        <v>36768.9913697065</v>
      </c>
      <c r="L977" s="17">
        <f ca="1" t="shared" si="7274"/>
        <v>0.380287448267557</v>
      </c>
      <c r="M977" s="18">
        <f ca="1">IF(L977&lt;=('Ejercicio 3 - TIR'!$D$18-'Ejercicio 3 - TIR'!$C$18)/('Ejercicio 3 - TIR'!$E$18-'Ejercicio 3 - TIR'!$C$18),'Ejercicio 3 - TIR'!$C$18+SQRT(('Ejercicio 3 - TIR'!$E$18-'Ejercicio 3 - TIR'!$C$18)*('Ejercicio 3 - TIR'!$D$18-'Ejercicio 3 - TIR'!$C$18)*L977),'Ejercicio 3 - TIR'!$E$18-SQRT(('Ejercicio 3 - TIR'!$E$18-'Ejercicio 3 - TIR'!$C$18)*('Ejercicio 3 - TIR'!$E$18-'Ejercicio 3 - TIR'!$D$18)*(1-L977)))</f>
        <v>37552.6894044528</v>
      </c>
      <c r="N977" s="17">
        <f ca="1" t="shared" ref="N977:R977" si="7275">RAND()</f>
        <v>0.263104792988599</v>
      </c>
      <c r="O977" s="18">
        <f ca="1">IF(N977&lt;=('Ejercicio 3 - TIR'!$D$18-'Ejercicio 3 - TIR'!$C$18)/('Ejercicio 3 - TIR'!$E$18-'Ejercicio 3 - TIR'!$C$18),'Ejercicio 3 - TIR'!$C$18+SQRT(('Ejercicio 3 - TIR'!$E$18-'Ejercicio 3 - TIR'!$C$18)*('Ejercicio 3 - TIR'!$D$18-'Ejercicio 3 - TIR'!$C$18)*N977),'Ejercicio 3 - TIR'!$E$18-SQRT(('Ejercicio 3 - TIR'!$E$18-'Ejercicio 3 - TIR'!$C$18)*('Ejercicio 3 - TIR'!$E$18-'Ejercicio 3 - TIR'!$D$18)*(1-N977)))</f>
        <v>36282.1746989629</v>
      </c>
      <c r="P977" s="17">
        <f ca="1" t="shared" si="7275"/>
        <v>0.151542468067864</v>
      </c>
      <c r="Q977" s="19">
        <f ca="1">IF(P977&lt;=('Ejercicio 3 - TIR'!$D$22-'Ejercicio 3 - TIR'!$C$22)/('Ejercicio 3 - TIR'!$E$22-'Ejercicio 3 - TIR'!$C$22),'Ejercicio 3 - TIR'!$C$22+SQRT(('Ejercicio 3 - TIR'!$E$22-'Ejercicio 3 - TIR'!$C$22)*('Ejercicio 3 - TIR'!$D$22-'Ejercicio 3 - TIR'!$C$22)*P977),'Ejercicio 3 - TIR'!$E$22-SQRT(('Ejercicio 3 - TIR'!$E$22-'Ejercicio 3 - TIR'!$C$22)*('Ejercicio 3 - TIR'!$E$22-'Ejercicio 3 - TIR'!$D$22)*(1-P977)))</f>
        <v>0.136515945099272</v>
      </c>
      <c r="R977" s="17">
        <f ca="1" t="shared" si="7275"/>
        <v>0.0561974615646177</v>
      </c>
      <c r="S977" s="19">
        <f ca="1">IF(R977&lt;=('Ejercicio 3 - TIR'!$D$23-'Ejercicio 3 - TIR'!$C$23)/('Ejercicio 3 - TIR'!$E$23-'Ejercicio 3 - TIR'!$C$23),'Ejercicio 3 - TIR'!$C$23+SQRT(('Ejercicio 3 - TIR'!$E$23-'Ejercicio 3 - TIR'!$C$23)*('Ejercicio 3 - TIR'!$D$23-'Ejercicio 3 - TIR'!$C$23)*R977),'Ejercicio 3 - TIR'!$E$23-SQRT(('Ejercicio 3 - TIR'!$E$23-'Ejercicio 3 - TIR'!$C$23)*('Ejercicio 3 - TIR'!$E$23-'Ejercicio 3 - TIR'!$D$23)*(1-R977)))</f>
        <v>0.13005760562044</v>
      </c>
      <c r="T977" s="17">
        <f ca="1" t="shared" ref="T977:X977" si="7276">RAND()</f>
        <v>0.811220312237415</v>
      </c>
      <c r="U977" s="19">
        <f ca="1">IF(T977&lt;=('Ejercicio 3 - TIR'!$D$24-'Ejercicio 3 - TIR'!$C$24)/('Ejercicio 3 - TIR'!$E$24-'Ejercicio 3 - TIR'!$C$24),'Ejercicio 3 - TIR'!$C$24+SQRT(('Ejercicio 3 - TIR'!$E$24-'Ejercicio 3 - TIR'!$C$24)*('Ejercicio 3 - TIR'!$D$24-'Ejercicio 3 - TIR'!$C$24)*T977),'Ejercicio 3 - TIR'!$E$24-SQRT(('Ejercicio 3 - TIR'!$E$24-'Ejercicio 3 - TIR'!$C$24)*('Ejercicio 3 - TIR'!$E$24-'Ejercicio 3 - TIR'!$D$24)*(1-T977)))</f>
        <v>0.197009064270125</v>
      </c>
      <c r="V977" s="17">
        <f ca="1" t="shared" si="7276"/>
        <v>0.506149910293449</v>
      </c>
      <c r="W977" s="19">
        <f ca="1">IF(V977&lt;=('Ejercicio 3 - TIR'!$D$25-'Ejercicio 3 - TIR'!$C$25)/('Ejercicio 3 - TIR'!$E$25-'Ejercicio 3 - TIR'!$C$25),'Ejercicio 3 - TIR'!$C$25+SQRT(('Ejercicio 3 - TIR'!$E$25-'Ejercicio 3 - TIR'!$C$25)*('Ejercicio 3 - TIR'!$D$25-'Ejercicio 3 - TIR'!$C$25)*V977),'Ejercicio 3 - TIR'!$E$25-SQRT(('Ejercicio 3 - TIR'!$E$25-'Ejercicio 3 - TIR'!$C$25)*('Ejercicio 3 - TIR'!$E$25-'Ejercicio 3 - TIR'!$D$25)*(1-V977)))</f>
        <v>0.208425063872894</v>
      </c>
      <c r="X977" s="17">
        <f ca="1" t="shared" si="7276"/>
        <v>0.270217570809177</v>
      </c>
      <c r="Y977" s="19">
        <f ca="1">IF(X977&lt;=('Ejercicio 3 - TIR'!$D$26-'Ejercicio 3 - TIR'!$C$26)/('Ejercicio 3 - TIR'!$E$26-'Ejercicio 3 - TIR'!$C$26),'Ejercicio 3 - TIR'!$C$26+SQRT(('Ejercicio 3 - TIR'!$E$26-'Ejercicio 3 - TIR'!$C$26)*('Ejercicio 3 - TIR'!$D$26-'Ejercicio 3 - TIR'!$C$26)*X977),'Ejercicio 3 - TIR'!$E$26-SQRT(('Ejercicio 3 - TIR'!$E$26-'Ejercicio 3 - TIR'!$C$26)*('Ejercicio 3 - TIR'!$E$26-'Ejercicio 3 - TIR'!$D$26)*(1-X977)))</f>
        <v>0.217010876349811</v>
      </c>
      <c r="Z977" s="17">
        <f ca="1" t="shared" si="7144"/>
        <v>1.13651594509927</v>
      </c>
      <c r="AA977" s="17">
        <f ca="1" t="shared" si="7145"/>
        <v>1.28432848766833</v>
      </c>
      <c r="AB977" s="17">
        <f ca="1" t="shared" si="7146"/>
        <v>1.53735284123934</v>
      </c>
      <c r="AC977" s="17">
        <f ca="1" t="shared" si="7147"/>
        <v>1.85777570536982</v>
      </c>
      <c r="AD977" s="17">
        <f ca="1" t="shared" si="7148"/>
        <v>2.26093323925352</v>
      </c>
      <c r="AE977" s="16">
        <f ca="1" t="shared" si="7149"/>
        <v>4763.14057115619</v>
      </c>
      <c r="AF977" s="16">
        <f ca="1" t="shared" si="7150"/>
        <v>5382.62322907434</v>
      </c>
      <c r="AG977" s="16">
        <f ca="1" t="shared" si="7151"/>
        <v>6443.04879475292</v>
      </c>
      <c r="AH977" s="16">
        <f ca="1" t="shared" si="7152"/>
        <v>7785.94165133547</v>
      </c>
      <c r="AI977" s="16">
        <f ca="1" t="shared" si="7153"/>
        <v>9475.57567230028</v>
      </c>
      <c r="AJ977" s="18">
        <f ca="1" t="shared" si="7154"/>
        <v>43735.7265865724</v>
      </c>
      <c r="AK977" s="18">
        <f ca="1" t="shared" si="7155"/>
        <v>46868.3845171316</v>
      </c>
      <c r="AL977" s="18">
        <f ca="1" t="shared" si="7156"/>
        <v>56526.913351723</v>
      </c>
      <c r="AM977" s="18">
        <f ca="1" t="shared" si="7157"/>
        <v>69764.4740468912</v>
      </c>
      <c r="AN977" s="18">
        <f ca="1" t="shared" si="7158"/>
        <v>82031.5747692882</v>
      </c>
      <c r="AO977" s="18">
        <f ca="1">C977/'Ejercicio 3 - TIR'!$D$7</f>
        <v>18214.7606188658</v>
      </c>
      <c r="AP977" s="18">
        <f ca="1" t="shared" si="7159"/>
        <v>25520.9659677066</v>
      </c>
      <c r="AQ977" s="18">
        <f ca="1" t="shared" si="7160"/>
        <v>28653.6238982658</v>
      </c>
      <c r="AR977" s="18">
        <f ca="1" t="shared" si="7161"/>
        <v>38312.1527328572</v>
      </c>
      <c r="AS977" s="18">
        <f ca="1" t="shared" si="7162"/>
        <v>51549.7134280254</v>
      </c>
      <c r="AT977" s="18">
        <f ca="1" t="shared" si="7163"/>
        <v>63816.8141504224</v>
      </c>
      <c r="AU977" s="18">
        <f ca="1">AP977*'Ejercicio 3 - TIR'!$D$5</f>
        <v>12760.4829838533</v>
      </c>
      <c r="AV977" s="18">
        <f ca="1">AQ977*'Ejercicio 3 - TIR'!$D$5</f>
        <v>14326.8119491329</v>
      </c>
      <c r="AW977" s="18">
        <f ca="1">AR977*'Ejercicio 3 - TIR'!$D$5</f>
        <v>19156.0763664286</v>
      </c>
      <c r="AX977" s="18">
        <f ca="1">AS977*'Ejercicio 3 - TIR'!$D$5</f>
        <v>25774.8567140127</v>
      </c>
      <c r="AY977" s="18">
        <f ca="1">AT977*'Ejercicio 3 - TIR'!$D$5</f>
        <v>31908.4070752112</v>
      </c>
      <c r="AZ977" s="18">
        <f ca="1" t="shared" ref="AZ977:BD977" si="7277">AJ977-AU977-AE977</f>
        <v>26212.1030315629</v>
      </c>
      <c r="BA977" s="18">
        <f ca="1" t="shared" si="7277"/>
        <v>27158.9493389244</v>
      </c>
      <c r="BB977" s="18">
        <f ca="1" t="shared" si="7277"/>
        <v>30927.7881905415</v>
      </c>
      <c r="BC977" s="18">
        <f ca="1" t="shared" si="7277"/>
        <v>36203.675681543</v>
      </c>
      <c r="BD977" s="18">
        <f ca="1" t="shared" si="7277"/>
        <v>40647.5920217767</v>
      </c>
      <c r="BE977" s="18">
        <f ca="1" t="shared" ref="BE977:BI977" si="7278">AZ977/Z977</f>
        <v>23063.5594199898</v>
      </c>
      <c r="BF977" s="18">
        <f ca="1" t="shared" si="7278"/>
        <v>21146.4197825517</v>
      </c>
      <c r="BG977" s="18">
        <f ca="1" t="shared" si="7278"/>
        <v>20117.5601078078</v>
      </c>
      <c r="BH977" s="18">
        <f ca="1" t="shared" si="7278"/>
        <v>19487.6462087957</v>
      </c>
      <c r="BI977" s="18">
        <f ca="1" t="shared" si="7278"/>
        <v>17978.2362946715</v>
      </c>
      <c r="BJ977" s="18">
        <f ca="1" t="shared" si="7166"/>
        <v>78885.604408576</v>
      </c>
      <c r="BK977" s="18">
        <f ca="1" t="shared" si="7167"/>
        <v>41182.3577282397</v>
      </c>
      <c r="BL977" s="18">
        <f ca="1" t="shared" si="7168"/>
        <v>120067.962136816</v>
      </c>
      <c r="BM977" s="18">
        <f ca="1">BK977*'Ejercicio 3 - TIR'!$D$5</f>
        <v>20591.1788641198</v>
      </c>
      <c r="BN977" s="18">
        <f ca="1" t="shared" si="7169"/>
        <v>99476.7832726958</v>
      </c>
      <c r="BO977" s="18">
        <f ca="1" t="shared" si="7170"/>
        <v>43998.1073061404</v>
      </c>
      <c r="BP977" s="18">
        <f ca="1" t="shared" si="7171"/>
        <v>-125964.530091037</v>
      </c>
      <c r="BQ977" s="18">
        <f ca="1" t="shared" ref="BQ977:BT977" si="7279">BE977</f>
        <v>23063.5594199898</v>
      </c>
      <c r="BR977" s="18">
        <f ca="1" t="shared" si="7279"/>
        <v>21146.4197825517</v>
      </c>
      <c r="BS977" s="18">
        <f ca="1" t="shared" si="7279"/>
        <v>20117.5601078078</v>
      </c>
      <c r="BT977" s="18">
        <f ca="1" t="shared" si="7279"/>
        <v>19487.6462087957</v>
      </c>
      <c r="BU977" s="18">
        <f ca="1" t="shared" si="7173"/>
        <v>61976.3436008119</v>
      </c>
      <c r="BV977" s="20">
        <f ca="1" t="shared" si="7174"/>
        <v>4.29913298056646</v>
      </c>
    </row>
    <row r="978" ht="15" customHeight="1" spans="1:74">
      <c r="A978" s="16">
        <v>977</v>
      </c>
      <c r="B978" s="17">
        <f ca="1" t="shared" ref="B978:F978" si="7280">RAND()</f>
        <v>0.202222475443171</v>
      </c>
      <c r="C978" s="18">
        <f ca="1">IF(B978&lt;=('Ejercicio 3 - TIR'!$D$13-'Ejercicio 3 - TIR'!$C$13)/('Ejercicio 3 - TIR'!$E$13-'Ejercicio 3 - TIR'!$C$13),'Ejercicio 3 - TIR'!$C$13+SQRT(('Ejercicio 3 - TIR'!$E$13-'Ejercicio 3 - TIR'!$C$13)*('Ejercicio 3 - TIR'!$D$13-'Ejercicio 3 - TIR'!$C$13)*B978),'Ejercicio 3 - TIR'!$E$13-SQRT(('Ejercicio 3 - TIR'!$E$13-'Ejercicio 3 - TIR'!$C$13)*('Ejercicio 3 - TIR'!$E$13-'Ejercicio 3 - TIR'!$D$13)*(1-B978)))</f>
        <v>68993.8306731486</v>
      </c>
      <c r="D978" s="17">
        <f ca="1" t="shared" si="7280"/>
        <v>0.896740936379832</v>
      </c>
      <c r="E978" s="18">
        <f ca="1">IF(D978&lt;=('Ejercicio 3 - TIR'!$D$14-'Ejercicio 3 - TIR'!$C$14)/('Ejercicio 3 - TIR'!$E$14-'Ejercicio 3 - TIR'!$C$14),'Ejercicio 3 - TIR'!$C$14+SQRT(('Ejercicio 3 - TIR'!$E$14-'Ejercicio 3 - TIR'!$C$14)*('Ejercicio 3 - TIR'!$D$14-'Ejercicio 3 - TIR'!$C$14)*D978),'Ejercicio 3 - TIR'!$E$14-SQRT(('Ejercicio 3 - TIR'!$E$14-'Ejercicio 3 - TIR'!$C$14)*('Ejercicio 3 - TIR'!$E$14-'Ejercicio 3 - TIR'!$D$14)*(1-D978)))</f>
        <v>36064.4111567613</v>
      </c>
      <c r="F978" s="17">
        <f ca="1" t="shared" si="7280"/>
        <v>0.460796386892974</v>
      </c>
      <c r="G978" s="18">
        <f ca="1">IF(F978&lt;=('Ejercicio 3 - TIR'!$D$18-'Ejercicio 3 - TIR'!$C$18)/('Ejercicio 3 - TIR'!$E$18-'Ejercicio 3 - TIR'!$C$18),'Ejercicio 3 - TIR'!$C$18+SQRT(('Ejercicio 3 - TIR'!$E$18-'Ejercicio 3 - TIR'!$C$18)*('Ejercicio 3 - TIR'!$D$18-'Ejercicio 3 - TIR'!$C$18)*F978),'Ejercicio 3 - TIR'!$E$18-SQRT(('Ejercicio 3 - TIR'!$E$18-'Ejercicio 3 - TIR'!$C$18)*('Ejercicio 3 - TIR'!$E$18-'Ejercicio 3 - TIR'!$D$18)*(1-F978)))</f>
        <v>38313.8112820743</v>
      </c>
      <c r="H978" s="17">
        <f ca="1" t="shared" ref="H978:L978" si="7281">RAND()</f>
        <v>0.942224479829909</v>
      </c>
      <c r="I978" s="18">
        <f ca="1">IF(H978&lt;=('Ejercicio 3 - TIR'!$D$18-'Ejercicio 3 - TIR'!$C$18)/('Ejercicio 3 - TIR'!$E$18-'Ejercicio 3 - TIR'!$C$18),'Ejercicio 3 - TIR'!$C$18+SQRT(('Ejercicio 3 - TIR'!$E$18-'Ejercicio 3 - TIR'!$C$18)*('Ejercicio 3 - TIR'!$D$18-'Ejercicio 3 - TIR'!$C$18)*H978),'Ejercicio 3 - TIR'!$E$18-SQRT(('Ejercicio 3 - TIR'!$E$18-'Ejercicio 3 - TIR'!$C$18)*('Ejercicio 3 - TIR'!$E$18-'Ejercicio 3 - TIR'!$D$18)*(1-H978)))</f>
        <v>42918.3746704181</v>
      </c>
      <c r="J978" s="17">
        <f ca="1" t="shared" si="7281"/>
        <v>0.176284953814809</v>
      </c>
      <c r="K978" s="18">
        <f ca="1">IF(J978&lt;=('Ejercicio 3 - TIR'!$D$18-'Ejercicio 3 - TIR'!$C$18)/('Ejercicio 3 - TIR'!$E$18-'Ejercicio 3 - TIR'!$C$18),'Ejercicio 3 - TIR'!$C$18+SQRT(('Ejercicio 3 - TIR'!$E$18-'Ejercicio 3 - TIR'!$C$18)*('Ejercicio 3 - TIR'!$D$18-'Ejercicio 3 - TIR'!$C$18)*J978),'Ejercicio 3 - TIR'!$E$18-SQRT(('Ejercicio 3 - TIR'!$E$18-'Ejercicio 3 - TIR'!$C$18)*('Ejercicio 3 - TIR'!$E$18-'Ejercicio 3 - TIR'!$D$18)*(1-J978)))</f>
        <v>35142.2507788148</v>
      </c>
      <c r="L978" s="17">
        <f ca="1" t="shared" si="7281"/>
        <v>0.207238901906911</v>
      </c>
      <c r="M978" s="18">
        <f ca="1">IF(L978&lt;=('Ejercicio 3 - TIR'!$D$18-'Ejercicio 3 - TIR'!$C$18)/('Ejercicio 3 - TIR'!$E$18-'Ejercicio 3 - TIR'!$C$18),'Ejercicio 3 - TIR'!$C$18+SQRT(('Ejercicio 3 - TIR'!$E$18-'Ejercicio 3 - TIR'!$C$18)*('Ejercicio 3 - TIR'!$D$18-'Ejercicio 3 - TIR'!$C$18)*L978),'Ejercicio 3 - TIR'!$E$18-SQRT(('Ejercicio 3 - TIR'!$E$18-'Ejercicio 3 - TIR'!$C$18)*('Ejercicio 3 - TIR'!$E$18-'Ejercicio 3 - TIR'!$D$18)*(1-L978)))</f>
        <v>35575.4672706453</v>
      </c>
      <c r="N978" s="17">
        <f ca="1" t="shared" ref="N978:R978" si="7282">RAND()</f>
        <v>0.264948169612849</v>
      </c>
      <c r="O978" s="18">
        <f ca="1">IF(N978&lt;=('Ejercicio 3 - TIR'!$D$18-'Ejercicio 3 - TIR'!$C$18)/('Ejercicio 3 - TIR'!$E$18-'Ejercicio 3 - TIR'!$C$18),'Ejercicio 3 - TIR'!$C$18+SQRT(('Ejercicio 3 - TIR'!$E$18-'Ejercicio 3 - TIR'!$C$18)*('Ejercicio 3 - TIR'!$D$18-'Ejercicio 3 - TIR'!$C$18)*N978),'Ejercicio 3 - TIR'!$E$18-SQRT(('Ejercicio 3 - TIR'!$E$18-'Ejercicio 3 - TIR'!$C$18)*('Ejercicio 3 - TIR'!$E$18-'Ejercicio 3 - TIR'!$D$18)*(1-N978)))</f>
        <v>36304.1435137477</v>
      </c>
      <c r="P978" s="17">
        <f ca="1" t="shared" si="7282"/>
        <v>0.256180775642194</v>
      </c>
      <c r="Q978" s="19">
        <f ca="1">IF(P978&lt;=('Ejercicio 3 - TIR'!$D$22-'Ejercicio 3 - TIR'!$C$22)/('Ejercicio 3 - TIR'!$E$22-'Ejercicio 3 - TIR'!$C$22),'Ejercicio 3 - TIR'!$C$22+SQRT(('Ejercicio 3 - TIR'!$E$22-'Ejercicio 3 - TIR'!$C$22)*('Ejercicio 3 - TIR'!$D$22-'Ejercicio 3 - TIR'!$C$22)*P978),'Ejercicio 3 - TIR'!$E$22-SQRT(('Ejercicio 3 - TIR'!$E$22-'Ejercicio 3 - TIR'!$C$22)*('Ejercicio 3 - TIR'!$E$22-'Ejercicio 3 - TIR'!$D$22)*(1-P978)))</f>
        <v>0.141473830495651</v>
      </c>
      <c r="R978" s="17">
        <f ca="1" t="shared" si="7282"/>
        <v>0.355612186655296</v>
      </c>
      <c r="S978" s="19">
        <f ca="1">IF(R978&lt;=('Ejercicio 3 - TIR'!$D$23-'Ejercicio 3 - TIR'!$C$23)/('Ejercicio 3 - TIR'!$E$23-'Ejercicio 3 - TIR'!$C$23),'Ejercicio 3 - TIR'!$C$23+SQRT(('Ejercicio 3 - TIR'!$E$23-'Ejercicio 3 - TIR'!$C$23)*('Ejercicio 3 - TIR'!$D$23-'Ejercicio 3 - TIR'!$C$23)*R978),'Ejercicio 3 - TIR'!$E$23-SQRT(('Ejercicio 3 - TIR'!$E$23-'Ejercicio 3 - TIR'!$C$23)*('Ejercicio 3 - TIR'!$E$23-'Ejercicio 3 - TIR'!$D$23)*(1-R978)))</f>
        <v>0.145300235887824</v>
      </c>
      <c r="T978" s="17">
        <f ca="1" t="shared" ref="T978:X978" si="7283">RAND()</f>
        <v>0.60944092255659</v>
      </c>
      <c r="U978" s="19">
        <f ca="1">IF(T978&lt;=('Ejercicio 3 - TIR'!$D$24-'Ejercicio 3 - TIR'!$C$24)/('Ejercicio 3 - TIR'!$E$24-'Ejercicio 3 - TIR'!$C$24),'Ejercicio 3 - TIR'!$C$24+SQRT(('Ejercicio 3 - TIR'!$E$24-'Ejercicio 3 - TIR'!$C$24)*('Ejercicio 3 - TIR'!$D$24-'Ejercicio 3 - TIR'!$C$24)*T978),'Ejercicio 3 - TIR'!$E$24-SQRT(('Ejercicio 3 - TIR'!$E$24-'Ejercicio 3 - TIR'!$C$24)*('Ejercicio 3 - TIR'!$E$24-'Ejercicio 3 - TIR'!$D$24)*(1-T978)))</f>
        <v>0.186930899364489</v>
      </c>
      <c r="V978" s="17">
        <f ca="1" t="shared" si="7283"/>
        <v>0.988036540572871</v>
      </c>
      <c r="W978" s="19">
        <f ca="1">IF(V978&lt;=('Ejercicio 3 - TIR'!$D$25-'Ejercicio 3 - TIR'!$C$25)/('Ejercicio 3 - TIR'!$E$25-'Ejercicio 3 - TIR'!$C$25),'Ejercicio 3 - TIR'!$C$25+SQRT(('Ejercicio 3 - TIR'!$E$25-'Ejercicio 3 - TIR'!$C$25)*('Ejercicio 3 - TIR'!$D$25-'Ejercicio 3 - TIR'!$C$25)*V978),'Ejercicio 3 - TIR'!$E$25-SQRT(('Ejercicio 3 - TIR'!$E$25-'Ejercicio 3 - TIR'!$C$25)*('Ejercicio 3 - TIR'!$E$25-'Ejercicio 3 - TIR'!$D$25)*(1-V978)))</f>
        <v>0.243529133906891</v>
      </c>
      <c r="X978" s="17">
        <f ca="1" t="shared" si="7283"/>
        <v>0.624737644831111</v>
      </c>
      <c r="Y978" s="19">
        <f ca="1">IF(X978&lt;=('Ejercicio 3 - TIR'!$D$26-'Ejercicio 3 - TIR'!$C$26)/('Ejercicio 3 - TIR'!$E$26-'Ejercicio 3 - TIR'!$C$26),'Ejercicio 3 - TIR'!$C$26+SQRT(('Ejercicio 3 - TIR'!$E$26-'Ejercicio 3 - TIR'!$C$26)*('Ejercicio 3 - TIR'!$D$26-'Ejercicio 3 - TIR'!$C$26)*X978),'Ejercicio 3 - TIR'!$E$26-SQRT(('Ejercicio 3 - TIR'!$E$26-'Ejercicio 3 - TIR'!$C$26)*('Ejercicio 3 - TIR'!$E$26-'Ejercicio 3 - TIR'!$D$26)*(1-X978)))</f>
        <v>0.234984261442113</v>
      </c>
      <c r="Z978" s="17">
        <f ca="1" t="shared" si="7144"/>
        <v>1.14147383049565</v>
      </c>
      <c r="AA978" s="17">
        <f ca="1" t="shared" si="7145"/>
        <v>1.30733024732645</v>
      </c>
      <c r="AB978" s="17">
        <f ca="1" t="shared" si="7146"/>
        <v>1.55171066622558</v>
      </c>
      <c r="AC978" s="17">
        <f ca="1" t="shared" si="7147"/>
        <v>1.92959742084558</v>
      </c>
      <c r="AD978" s="17">
        <f ca="1" t="shared" si="7148"/>
        <v>2.38302244566358</v>
      </c>
      <c r="AE978" s="16">
        <f ca="1" t="shared" si="7149"/>
        <v>5102.17039091711</v>
      </c>
      <c r="AF978" s="16">
        <f ca="1" t="shared" si="7150"/>
        <v>5843.51695225723</v>
      </c>
      <c r="AG978" s="16">
        <f ca="1" t="shared" si="7151"/>
        <v>6935.85083159431</v>
      </c>
      <c r="AH978" s="16">
        <f ca="1" t="shared" si="7152"/>
        <v>8624.93257751986</v>
      </c>
      <c r="AI978" s="16">
        <f ca="1" t="shared" si="7153"/>
        <v>10651.6559892364</v>
      </c>
      <c r="AJ978" s="18">
        <f ca="1" t="shared" si="7154"/>
        <v>43734.2129250369</v>
      </c>
      <c r="AK978" s="18">
        <f ca="1" t="shared" si="7155"/>
        <v>56108.4893727269</v>
      </c>
      <c r="AL978" s="18">
        <f ca="1" t="shared" si="7156"/>
        <v>54530.6053686611</v>
      </c>
      <c r="AM978" s="18">
        <f ca="1" t="shared" si="7157"/>
        <v>68646.3298908134</v>
      </c>
      <c r="AN978" s="18">
        <f ca="1" t="shared" si="7158"/>
        <v>86513.5888638528</v>
      </c>
      <c r="AO978" s="18">
        <f ca="1">C978/'Ejercicio 3 - TIR'!$D$7</f>
        <v>13798.7661346297</v>
      </c>
      <c r="AP978" s="18">
        <f ca="1" t="shared" si="7159"/>
        <v>29935.4467904071</v>
      </c>
      <c r="AQ978" s="18">
        <f ca="1" t="shared" si="7160"/>
        <v>42309.7232380971</v>
      </c>
      <c r="AR978" s="18">
        <f ca="1" t="shared" si="7161"/>
        <v>40731.8392340314</v>
      </c>
      <c r="AS978" s="18">
        <f ca="1" t="shared" si="7162"/>
        <v>54847.5637561837</v>
      </c>
      <c r="AT978" s="18">
        <f ca="1" t="shared" si="7163"/>
        <v>72714.8227292231</v>
      </c>
      <c r="AU978" s="18">
        <f ca="1">AP978*'Ejercicio 3 - TIR'!$D$5</f>
        <v>14967.7233952036</v>
      </c>
      <c r="AV978" s="18">
        <f ca="1">AQ978*'Ejercicio 3 - TIR'!$D$5</f>
        <v>21154.8616190486</v>
      </c>
      <c r="AW978" s="18">
        <f ca="1">AR978*'Ejercicio 3 - TIR'!$D$5</f>
        <v>20365.9196170157</v>
      </c>
      <c r="AX978" s="18">
        <f ca="1">AS978*'Ejercicio 3 - TIR'!$D$5</f>
        <v>27423.7818780919</v>
      </c>
      <c r="AY978" s="18">
        <f ca="1">AT978*'Ejercicio 3 - TIR'!$D$5</f>
        <v>36357.4113646116</v>
      </c>
      <c r="AZ978" s="18">
        <f ca="1" t="shared" ref="AZ978:BD978" si="7284">AJ978-AU978-AE978</f>
        <v>23664.3191389162</v>
      </c>
      <c r="BA978" s="18">
        <f ca="1" t="shared" si="7284"/>
        <v>29110.1108014211</v>
      </c>
      <c r="BB978" s="18">
        <f ca="1" t="shared" si="7284"/>
        <v>27228.8349200511</v>
      </c>
      <c r="BC978" s="18">
        <f ca="1" t="shared" si="7284"/>
        <v>32597.6154352017</v>
      </c>
      <c r="BD978" s="18">
        <f ca="1" t="shared" si="7284"/>
        <v>39504.5215100049</v>
      </c>
      <c r="BE978" s="18">
        <f ca="1" t="shared" ref="BE978:BI978" si="7285">AZ978/Z978</f>
        <v>20731.3724648778</v>
      </c>
      <c r="BF978" s="18">
        <f ca="1" t="shared" si="7285"/>
        <v>22266.8379783552</v>
      </c>
      <c r="BG978" s="18">
        <f ca="1" t="shared" si="7285"/>
        <v>17547.6237372804</v>
      </c>
      <c r="BH978" s="18">
        <f ca="1" t="shared" si="7285"/>
        <v>16893.4799990129</v>
      </c>
      <c r="BI978" s="18">
        <f ca="1" t="shared" si="7285"/>
        <v>16577.4861172171</v>
      </c>
      <c r="BJ978" s="18">
        <f ca="1" t="shared" si="7166"/>
        <v>85942.3012762023</v>
      </c>
      <c r="BK978" s="18">
        <f ca="1" t="shared" si="7167"/>
        <v>32882.7694212852</v>
      </c>
      <c r="BL978" s="18">
        <f ca="1" t="shared" si="7168"/>
        <v>118825.070697487</v>
      </c>
      <c r="BM978" s="18">
        <f ca="1">BK978*'Ejercicio 3 - TIR'!$D$5</f>
        <v>16441.3847106426</v>
      </c>
      <c r="BN978" s="18">
        <f ca="1" t="shared" si="7169"/>
        <v>102383.685986845</v>
      </c>
      <c r="BO978" s="18">
        <f ca="1" t="shared" si="7170"/>
        <v>42963.7942240761</v>
      </c>
      <c r="BP978" s="18">
        <f ca="1" t="shared" si="7171"/>
        <v>-105058.24182991</v>
      </c>
      <c r="BQ978" s="18">
        <f ca="1" t="shared" ref="BQ978:BT978" si="7286">BE978</f>
        <v>20731.3724648778</v>
      </c>
      <c r="BR978" s="18">
        <f ca="1" t="shared" si="7286"/>
        <v>22266.8379783552</v>
      </c>
      <c r="BS978" s="18">
        <f ca="1" t="shared" si="7286"/>
        <v>17547.6237372804</v>
      </c>
      <c r="BT978" s="18">
        <f ca="1" t="shared" si="7286"/>
        <v>16893.4799990129</v>
      </c>
      <c r="BU978" s="18">
        <f ca="1" t="shared" si="7173"/>
        <v>59541.2803412932</v>
      </c>
      <c r="BV978" s="20">
        <f ca="1" t="shared" si="7174"/>
        <v>8.03000576186927</v>
      </c>
    </row>
    <row r="979" ht="15" customHeight="1" spans="1:74">
      <c r="A979" s="16">
        <v>978</v>
      </c>
      <c r="B979" s="17">
        <f ca="1" t="shared" ref="B979:F979" si="7287">RAND()</f>
        <v>0.112224541196959</v>
      </c>
      <c r="C979" s="18">
        <f ca="1">IF(B979&lt;=('Ejercicio 3 - TIR'!$D$13-'Ejercicio 3 - TIR'!$C$13)/('Ejercicio 3 - TIR'!$E$13-'Ejercicio 3 - TIR'!$C$13),'Ejercicio 3 - TIR'!$C$13+SQRT(('Ejercicio 3 - TIR'!$E$13-'Ejercicio 3 - TIR'!$C$13)*('Ejercicio 3 - TIR'!$D$13-'Ejercicio 3 - TIR'!$C$13)*B979),'Ejercicio 3 - TIR'!$E$13-SQRT(('Ejercicio 3 - TIR'!$E$13-'Ejercicio 3 - TIR'!$C$13)*('Ejercicio 3 - TIR'!$E$13-'Ejercicio 3 - TIR'!$D$13)*(1-B979)))</f>
        <v>66699.9863043728</v>
      </c>
      <c r="D979" s="17">
        <f ca="1" t="shared" si="7287"/>
        <v>0.493198335139734</v>
      </c>
      <c r="E979" s="18">
        <f ca="1">IF(D979&lt;=('Ejercicio 3 - TIR'!$D$14-'Ejercicio 3 - TIR'!$C$14)/('Ejercicio 3 - TIR'!$E$14-'Ejercicio 3 - TIR'!$C$14),'Ejercicio 3 - TIR'!$C$14+SQRT(('Ejercicio 3 - TIR'!$E$14-'Ejercicio 3 - TIR'!$C$14)*('Ejercicio 3 - TIR'!$D$14-'Ejercicio 3 - TIR'!$C$14)*D979),'Ejercicio 3 - TIR'!$E$14-SQRT(('Ejercicio 3 - TIR'!$E$14-'Ejercicio 3 - TIR'!$C$14)*('Ejercicio 3 - TIR'!$E$14-'Ejercicio 3 - TIR'!$D$14)*(1-D979)))</f>
        <v>31281.0407886583</v>
      </c>
      <c r="F979" s="17">
        <f ca="1" t="shared" si="7287"/>
        <v>0.160884068032534</v>
      </c>
      <c r="G979" s="18">
        <f ca="1">IF(F979&lt;=('Ejercicio 3 - TIR'!$D$18-'Ejercicio 3 - TIR'!$C$18)/('Ejercicio 3 - TIR'!$E$18-'Ejercicio 3 - TIR'!$C$18),'Ejercicio 3 - TIR'!$C$18+SQRT(('Ejercicio 3 - TIR'!$E$18-'Ejercicio 3 - TIR'!$C$18)*('Ejercicio 3 - TIR'!$D$18-'Ejercicio 3 - TIR'!$C$18)*F979),'Ejercicio 3 - TIR'!$E$18-SQRT(('Ejercicio 3 - TIR'!$E$18-'Ejercicio 3 - TIR'!$C$18)*('Ejercicio 3 - TIR'!$E$18-'Ejercicio 3 - TIR'!$D$18)*(1-F979)))</f>
        <v>34912.4953134716</v>
      </c>
      <c r="H979" s="17">
        <f ca="1" t="shared" ref="H979:L979" si="7288">RAND()</f>
        <v>0.135489503757865</v>
      </c>
      <c r="I979" s="18">
        <f ca="1">IF(H979&lt;=('Ejercicio 3 - TIR'!$D$18-'Ejercicio 3 - TIR'!$C$18)/('Ejercicio 3 - TIR'!$E$18-'Ejercicio 3 - TIR'!$C$18),'Ejercicio 3 - TIR'!$C$18+SQRT(('Ejercicio 3 - TIR'!$E$18-'Ejercicio 3 - TIR'!$C$18)*('Ejercicio 3 - TIR'!$D$18-'Ejercicio 3 - TIR'!$C$18)*H979),'Ejercicio 3 - TIR'!$E$18-SQRT(('Ejercicio 3 - TIR'!$E$18-'Ejercicio 3 - TIR'!$C$18)*('Ejercicio 3 - TIR'!$E$18-'Ejercicio 3 - TIR'!$D$18)*(1-H979)))</f>
        <v>34508.1510138503</v>
      </c>
      <c r="J979" s="17">
        <f ca="1" t="shared" si="7288"/>
        <v>0.849798383686352</v>
      </c>
      <c r="K979" s="18">
        <f ca="1">IF(J979&lt;=('Ejercicio 3 - TIR'!$D$18-'Ejercicio 3 - TIR'!$C$18)/('Ejercicio 3 - TIR'!$E$18-'Ejercicio 3 - TIR'!$C$18),'Ejercicio 3 - TIR'!$C$18+SQRT(('Ejercicio 3 - TIR'!$E$18-'Ejercicio 3 - TIR'!$C$18)*('Ejercicio 3 - TIR'!$D$18-'Ejercicio 3 - TIR'!$C$18)*J979),'Ejercicio 3 - TIR'!$E$18-SQRT(('Ejercicio 3 - TIR'!$E$18-'Ejercicio 3 - TIR'!$C$18)*('Ejercicio 3 - TIR'!$E$18-'Ejercicio 3 - TIR'!$D$18)*(1-J979)))</f>
        <v>41643.6446517802</v>
      </c>
      <c r="L979" s="17">
        <f ca="1" t="shared" si="7288"/>
        <v>0.512801310062924</v>
      </c>
      <c r="M979" s="18">
        <f ca="1">IF(L979&lt;=('Ejercicio 3 - TIR'!$D$18-'Ejercicio 3 - TIR'!$C$18)/('Ejercicio 3 - TIR'!$E$18-'Ejercicio 3 - TIR'!$C$18),'Ejercicio 3 - TIR'!$C$18+SQRT(('Ejercicio 3 - TIR'!$E$18-'Ejercicio 3 - TIR'!$C$18)*('Ejercicio 3 - TIR'!$D$18-'Ejercicio 3 - TIR'!$C$18)*L979),'Ejercicio 3 - TIR'!$E$18-SQRT(('Ejercicio 3 - TIR'!$E$18-'Ejercicio 3 - TIR'!$C$18)*('Ejercicio 3 - TIR'!$E$18-'Ejercicio 3 - TIR'!$D$18)*(1-L979)))</f>
        <v>38770.4159826908</v>
      </c>
      <c r="N979" s="17">
        <f ca="1" t="shared" ref="N979:R979" si="7289">RAND()</f>
        <v>0.0586771425735311</v>
      </c>
      <c r="O979" s="18">
        <f ca="1">IF(N979&lt;=('Ejercicio 3 - TIR'!$D$18-'Ejercicio 3 - TIR'!$C$18)/('Ejercicio 3 - TIR'!$E$18-'Ejercicio 3 - TIR'!$C$18),'Ejercicio 3 - TIR'!$C$18+SQRT(('Ejercicio 3 - TIR'!$E$18-'Ejercicio 3 - TIR'!$C$18)*('Ejercicio 3 - TIR'!$D$18-'Ejercicio 3 - TIR'!$C$18)*N979),'Ejercicio 3 - TIR'!$E$18-SQRT(('Ejercicio 3 - TIR'!$E$18-'Ejercicio 3 - TIR'!$C$18)*('Ejercicio 3 - TIR'!$E$18-'Ejercicio 3 - TIR'!$D$18)*(1-N979)))</f>
        <v>32966.7442400769</v>
      </c>
      <c r="P979" s="17">
        <f ca="1" t="shared" si="7289"/>
        <v>0.321662238315924</v>
      </c>
      <c r="Q979" s="19">
        <f ca="1">IF(P979&lt;=('Ejercicio 3 - TIR'!$D$22-'Ejercicio 3 - TIR'!$C$22)/('Ejercicio 3 - TIR'!$E$22-'Ejercicio 3 - TIR'!$C$22),'Ejercicio 3 - TIR'!$C$22+SQRT(('Ejercicio 3 - TIR'!$E$22-'Ejercicio 3 - TIR'!$C$22)*('Ejercicio 3 - TIR'!$D$22-'Ejercicio 3 - TIR'!$C$22)*P979),'Ejercicio 3 - TIR'!$E$22-SQRT(('Ejercicio 3 - TIR'!$E$22-'Ejercicio 3 - TIR'!$C$22)*('Ejercicio 3 - TIR'!$E$22-'Ejercicio 3 - TIR'!$D$22)*(1-P979)))</f>
        <v>0.144062253198083</v>
      </c>
      <c r="R979" s="17">
        <f ca="1" t="shared" si="7289"/>
        <v>0.366612870016685</v>
      </c>
      <c r="S979" s="19">
        <f ca="1">IF(R979&lt;=('Ejercicio 3 - TIR'!$D$23-'Ejercicio 3 - TIR'!$C$23)/('Ejercicio 3 - TIR'!$E$23-'Ejercicio 3 - TIR'!$C$23),'Ejercicio 3 - TIR'!$C$23+SQRT(('Ejercicio 3 - TIR'!$E$23-'Ejercicio 3 - TIR'!$C$23)*('Ejercicio 3 - TIR'!$D$23-'Ejercicio 3 - TIR'!$C$23)*R979),'Ejercicio 3 - TIR'!$E$23-SQRT(('Ejercicio 3 - TIR'!$E$23-'Ejercicio 3 - TIR'!$C$23)*('Ejercicio 3 - TIR'!$E$23-'Ejercicio 3 - TIR'!$D$23)*(1-R979)))</f>
        <v>0.145688580459613</v>
      </c>
      <c r="T979" s="17">
        <f ca="1" t="shared" ref="T979:X979" si="7290">RAND()</f>
        <v>0.304770362380828</v>
      </c>
      <c r="U979" s="19">
        <f ca="1">IF(T979&lt;=('Ejercicio 3 - TIR'!$D$24-'Ejercicio 3 - TIR'!$C$24)/('Ejercicio 3 - TIR'!$E$24-'Ejercicio 3 - TIR'!$C$24),'Ejercicio 3 - TIR'!$C$24+SQRT(('Ejercicio 3 - TIR'!$E$24-'Ejercicio 3 - TIR'!$C$24)*('Ejercicio 3 - TIR'!$D$24-'Ejercicio 3 - TIR'!$C$24)*T979),'Ejercicio 3 - TIR'!$E$24-SQRT(('Ejercicio 3 - TIR'!$E$24-'Ejercicio 3 - TIR'!$C$24)*('Ejercicio 3 - TIR'!$E$24-'Ejercicio 3 - TIR'!$D$24)*(1-T979)))</f>
        <v>0.175298572311491</v>
      </c>
      <c r="V979" s="17">
        <f ca="1" t="shared" si="7290"/>
        <v>0.134743919464587</v>
      </c>
      <c r="W979" s="19">
        <f ca="1">IF(V979&lt;=('Ejercicio 3 - TIR'!$D$25-'Ejercicio 3 - TIR'!$C$25)/('Ejercicio 3 - TIR'!$E$25-'Ejercicio 3 - TIR'!$C$25),'Ejercicio 3 - TIR'!$C$25+SQRT(('Ejercicio 3 - TIR'!$E$25-'Ejercicio 3 - TIR'!$C$25)*('Ejercicio 3 - TIR'!$D$25-'Ejercicio 3 - TIR'!$C$25)*V979),'Ejercicio 3 - TIR'!$E$25-SQRT(('Ejercicio 3 - TIR'!$E$25-'Ejercicio 3 - TIR'!$C$25)*('Ejercicio 3 - TIR'!$E$25-'Ejercicio 3 - TIR'!$D$25)*(1-V979)))</f>
        <v>0.193734681912968</v>
      </c>
      <c r="X979" s="17">
        <f ca="1" t="shared" si="7290"/>
        <v>0.200845424505749</v>
      </c>
      <c r="Y979" s="19">
        <f ca="1">IF(X979&lt;=('Ejercicio 3 - TIR'!$D$26-'Ejercicio 3 - TIR'!$C$26)/('Ejercicio 3 - TIR'!$E$26-'Ejercicio 3 - TIR'!$C$26),'Ejercicio 3 - TIR'!$C$26+SQRT(('Ejercicio 3 - TIR'!$E$26-'Ejercicio 3 - TIR'!$C$26)*('Ejercicio 3 - TIR'!$D$26-'Ejercicio 3 - TIR'!$C$26)*X979),'Ejercicio 3 - TIR'!$E$26-SQRT(('Ejercicio 3 - TIR'!$E$26-'Ejercicio 3 - TIR'!$C$26)*('Ejercicio 3 - TIR'!$E$26-'Ejercicio 3 - TIR'!$D$26)*(1-X979)))</f>
        <v>0.213286963008635</v>
      </c>
      <c r="Z979" s="17">
        <f ca="1" t="shared" si="7144"/>
        <v>1.14406225319808</v>
      </c>
      <c r="AA979" s="17">
        <f ca="1" t="shared" si="7145"/>
        <v>1.31073905882394</v>
      </c>
      <c r="AB979" s="17">
        <f ca="1" t="shared" si="7146"/>
        <v>1.54050974450868</v>
      </c>
      <c r="AC979" s="17">
        <f ca="1" t="shared" si="7147"/>
        <v>1.8389599098449</v>
      </c>
      <c r="AD979" s="17">
        <f ca="1" t="shared" si="7148"/>
        <v>2.23118608411035</v>
      </c>
      <c r="AE979" s="16">
        <f ca="1" t="shared" si="7149"/>
        <v>4506.41721839526</v>
      </c>
      <c r="AF979" s="16">
        <f ca="1" t="shared" si="7150"/>
        <v>5162.95074590203</v>
      </c>
      <c r="AG979" s="16">
        <f ca="1" t="shared" si="7151"/>
        <v>6068.0086405732</v>
      </c>
      <c r="AH979" s="16">
        <f ca="1" t="shared" si="7152"/>
        <v>7243.59236439979</v>
      </c>
      <c r="AI979" s="16">
        <f ca="1" t="shared" si="7153"/>
        <v>8788.55618107516</v>
      </c>
      <c r="AJ979" s="18">
        <f ca="1" t="shared" si="7154"/>
        <v>39942.0680530978</v>
      </c>
      <c r="AK979" s="18">
        <f ca="1" t="shared" si="7155"/>
        <v>45231.1813816485</v>
      </c>
      <c r="AL979" s="18">
        <f ca="1" t="shared" si="7156"/>
        <v>64152.4403829243</v>
      </c>
      <c r="AM979" s="18">
        <f ca="1" t="shared" si="7157"/>
        <v>71297.2406801784</v>
      </c>
      <c r="AN979" s="18">
        <f ca="1" t="shared" si="7158"/>
        <v>73554.9409868848</v>
      </c>
      <c r="AO979" s="18">
        <f ca="1">C979/'Ejercicio 3 - TIR'!$D$7</f>
        <v>13339.9972608746</v>
      </c>
      <c r="AP979" s="18">
        <f ca="1" t="shared" si="7159"/>
        <v>26602.0707922232</v>
      </c>
      <c r="AQ979" s="18">
        <f ca="1" t="shared" si="7160"/>
        <v>31891.184120774</v>
      </c>
      <c r="AR979" s="18">
        <f ca="1" t="shared" si="7161"/>
        <v>50812.4431220497</v>
      </c>
      <c r="AS979" s="18">
        <f ca="1" t="shared" si="7162"/>
        <v>57957.2434193038</v>
      </c>
      <c r="AT979" s="18">
        <f ca="1" t="shared" si="7163"/>
        <v>60214.9437260102</v>
      </c>
      <c r="AU979" s="18">
        <f ca="1">AP979*'Ejercicio 3 - TIR'!$D$5</f>
        <v>13301.0353961116</v>
      </c>
      <c r="AV979" s="18">
        <f ca="1">AQ979*'Ejercicio 3 - TIR'!$D$5</f>
        <v>15945.592060387</v>
      </c>
      <c r="AW979" s="18">
        <f ca="1">AR979*'Ejercicio 3 - TIR'!$D$5</f>
        <v>25406.2215610249</v>
      </c>
      <c r="AX979" s="18">
        <f ca="1">AS979*'Ejercicio 3 - TIR'!$D$5</f>
        <v>28978.6217096519</v>
      </c>
      <c r="AY979" s="18">
        <f ca="1">AT979*'Ejercicio 3 - TIR'!$D$5</f>
        <v>30107.4718630051</v>
      </c>
      <c r="AZ979" s="18">
        <f ca="1" t="shared" ref="AZ979:BD979" si="7291">AJ979-AU979-AE979</f>
        <v>22134.6154385909</v>
      </c>
      <c r="BA979" s="18">
        <f ca="1" t="shared" si="7291"/>
        <v>24122.6385753595</v>
      </c>
      <c r="BB979" s="18">
        <f ca="1" t="shared" si="7291"/>
        <v>32678.2101813262</v>
      </c>
      <c r="BC979" s="18">
        <f ca="1" t="shared" si="7291"/>
        <v>35075.0266061267</v>
      </c>
      <c r="BD979" s="18">
        <f ca="1" t="shared" si="7291"/>
        <v>34658.9129428045</v>
      </c>
      <c r="BE979" s="18">
        <f ca="1" t="shared" ref="BE979:BI979" si="7292">AZ979/Z979</f>
        <v>19347.3872393887</v>
      </c>
      <c r="BF979" s="18">
        <f ca="1" t="shared" si="7292"/>
        <v>18403.8450772983</v>
      </c>
      <c r="BG979" s="18">
        <f ca="1" t="shared" si="7292"/>
        <v>21212.5955696232</v>
      </c>
      <c r="BH979" s="18">
        <f ca="1" t="shared" si="7292"/>
        <v>19073.2959529743</v>
      </c>
      <c r="BI979" s="18">
        <f ca="1" t="shared" si="7292"/>
        <v>15533.8513401603</v>
      </c>
      <c r="BJ979" s="18">
        <f ca="1" t="shared" si="7166"/>
        <v>69793.8229041428</v>
      </c>
      <c r="BK979" s="18">
        <f ca="1" t="shared" si="7167"/>
        <v>29764.0162505335</v>
      </c>
      <c r="BL979" s="18">
        <f ca="1" t="shared" si="7168"/>
        <v>99557.8391546763</v>
      </c>
      <c r="BM979" s="18">
        <f ca="1">BK979*'Ejercicio 3 - TIR'!$D$5</f>
        <v>14882.0081252668</v>
      </c>
      <c r="BN979" s="18">
        <f ca="1" t="shared" si="7169"/>
        <v>84675.8310294095</v>
      </c>
      <c r="BO979" s="18">
        <f ca="1" t="shared" si="7170"/>
        <v>37951.0394190956</v>
      </c>
      <c r="BP979" s="18">
        <f ca="1" t="shared" si="7171"/>
        <v>-97981.0270930312</v>
      </c>
      <c r="BQ979" s="18">
        <f ca="1" t="shared" ref="BQ979:BT979" si="7293">BE979</f>
        <v>19347.3872393887</v>
      </c>
      <c r="BR979" s="18">
        <f ca="1" t="shared" si="7293"/>
        <v>18403.8450772983</v>
      </c>
      <c r="BS979" s="18">
        <f ca="1" t="shared" si="7293"/>
        <v>21212.5955696232</v>
      </c>
      <c r="BT979" s="18">
        <f ca="1" t="shared" si="7293"/>
        <v>19073.2959529743</v>
      </c>
      <c r="BU979" s="18">
        <f ca="1" t="shared" si="7173"/>
        <v>53484.8907592559</v>
      </c>
      <c r="BV979" s="20">
        <f ca="1" t="shared" si="7174"/>
        <v>8.97075451758249</v>
      </c>
    </row>
    <row r="980" ht="15" customHeight="1" spans="1:74">
      <c r="A980" s="16">
        <v>979</v>
      </c>
      <c r="B980" s="17">
        <f ca="1" t="shared" ref="B980:F980" si="7294">RAND()</f>
        <v>0.0385409186048433</v>
      </c>
      <c r="C980" s="18">
        <f ca="1">IF(B980&lt;=('Ejercicio 3 - TIR'!$D$13-'Ejercicio 3 - TIR'!$C$13)/('Ejercicio 3 - TIR'!$E$13-'Ejercicio 3 - TIR'!$C$13),'Ejercicio 3 - TIR'!$C$13+SQRT(('Ejercicio 3 - TIR'!$E$13-'Ejercicio 3 - TIR'!$C$13)*('Ejercicio 3 - TIR'!$D$13-'Ejercicio 3 - TIR'!$C$13)*B980),'Ejercicio 3 - TIR'!$E$13-SQRT(('Ejercicio 3 - TIR'!$E$13-'Ejercicio 3 - TIR'!$C$13)*('Ejercicio 3 - TIR'!$E$13-'Ejercicio 3 - TIR'!$D$13)*(1-B980)))</f>
        <v>63926.3682254645</v>
      </c>
      <c r="D980" s="17">
        <f ca="1" t="shared" si="7294"/>
        <v>0.730241625447698</v>
      </c>
      <c r="E980" s="18">
        <f ca="1">IF(D980&lt;=('Ejercicio 3 - TIR'!$D$14-'Ejercicio 3 - TIR'!$C$14)/('Ejercicio 3 - TIR'!$E$14-'Ejercicio 3 - TIR'!$C$14),'Ejercicio 3 - TIR'!$C$14+SQRT(('Ejercicio 3 - TIR'!$E$14-'Ejercicio 3 - TIR'!$C$14)*('Ejercicio 3 - TIR'!$D$14-'Ejercicio 3 - TIR'!$C$14)*D980),'Ejercicio 3 - TIR'!$E$14-SQRT(('Ejercicio 3 - TIR'!$E$14-'Ejercicio 3 - TIR'!$C$14)*('Ejercicio 3 - TIR'!$E$14-'Ejercicio 3 - TIR'!$D$14)*(1-D980)))</f>
        <v>33638.8871898979</v>
      </c>
      <c r="F980" s="17">
        <f ca="1" t="shared" si="7294"/>
        <v>0.880138244109869</v>
      </c>
      <c r="G980" s="18">
        <f ca="1">IF(F980&lt;=('Ejercicio 3 - TIR'!$D$18-'Ejercicio 3 - TIR'!$C$18)/('Ejercicio 3 - TIR'!$E$18-'Ejercicio 3 - TIR'!$C$18),'Ejercicio 3 - TIR'!$C$18+SQRT(('Ejercicio 3 - TIR'!$E$18-'Ejercicio 3 - TIR'!$C$18)*('Ejercicio 3 - TIR'!$D$18-'Ejercicio 3 - TIR'!$C$18)*F980),'Ejercicio 3 - TIR'!$E$18-SQRT(('Ejercicio 3 - TIR'!$E$18-'Ejercicio 3 - TIR'!$C$18)*('Ejercicio 3 - TIR'!$E$18-'Ejercicio 3 - TIR'!$D$18)*(1-F980)))</f>
        <v>42001.7285493538</v>
      </c>
      <c r="H980" s="17">
        <f ca="1" t="shared" ref="H980:L980" si="7295">RAND()</f>
        <v>0.713875954523572</v>
      </c>
      <c r="I980" s="18">
        <f ca="1">IF(H980&lt;=('Ejercicio 3 - TIR'!$D$18-'Ejercicio 3 - TIR'!$C$18)/('Ejercicio 3 - TIR'!$E$18-'Ejercicio 3 - TIR'!$C$18),'Ejercicio 3 - TIR'!$C$18+SQRT(('Ejercicio 3 - TIR'!$E$18-'Ejercicio 3 - TIR'!$C$18)*('Ejercicio 3 - TIR'!$D$18-'Ejercicio 3 - TIR'!$C$18)*H980),'Ejercicio 3 - TIR'!$E$18-SQRT(('Ejercicio 3 - TIR'!$E$18-'Ejercicio 3 - TIR'!$C$18)*('Ejercicio 3 - TIR'!$E$18-'Ejercicio 3 - TIR'!$D$18)*(1-H980)))</f>
        <v>40367.5812569747</v>
      </c>
      <c r="J980" s="17">
        <f ca="1" t="shared" si="7295"/>
        <v>0.871539305715127</v>
      </c>
      <c r="K980" s="18">
        <f ca="1">IF(J980&lt;=('Ejercicio 3 - TIR'!$D$18-'Ejercicio 3 - TIR'!$C$18)/('Ejercicio 3 - TIR'!$E$18-'Ejercicio 3 - TIR'!$C$18),'Ejercicio 3 - TIR'!$C$18+SQRT(('Ejercicio 3 - TIR'!$E$18-'Ejercicio 3 - TIR'!$C$18)*('Ejercicio 3 - TIR'!$D$18-'Ejercicio 3 - TIR'!$C$18)*J980),'Ejercicio 3 - TIR'!$E$18-SQRT(('Ejercicio 3 - TIR'!$E$18-'Ejercicio 3 - TIR'!$C$18)*('Ejercicio 3 - TIR'!$E$18-'Ejercicio 3 - TIR'!$D$18)*(1-J980)))</f>
        <v>41896.0425145686</v>
      </c>
      <c r="L980" s="17">
        <f ca="1" t="shared" si="7295"/>
        <v>0.145156845819592</v>
      </c>
      <c r="M980" s="18">
        <f ca="1">IF(L980&lt;=('Ejercicio 3 - TIR'!$D$18-'Ejercicio 3 - TIR'!$C$18)/('Ejercicio 3 - TIR'!$E$18-'Ejercicio 3 - TIR'!$C$18),'Ejercicio 3 - TIR'!$C$18+SQRT(('Ejercicio 3 - TIR'!$E$18-'Ejercicio 3 - TIR'!$C$18)*('Ejercicio 3 - TIR'!$D$18-'Ejercicio 3 - TIR'!$C$18)*L980),'Ejercicio 3 - TIR'!$E$18-SQRT(('Ejercicio 3 - TIR'!$E$18-'Ejercicio 3 - TIR'!$C$18)*('Ejercicio 3 - TIR'!$E$18-'Ejercicio 3 - TIR'!$D$18)*(1-L980)))</f>
        <v>34666.2111903491</v>
      </c>
      <c r="N980" s="17">
        <f ca="1" t="shared" ref="N980:R980" si="7296">RAND()</f>
        <v>0.723365666568515</v>
      </c>
      <c r="O980" s="18">
        <f ca="1">IF(N980&lt;=('Ejercicio 3 - TIR'!$D$18-'Ejercicio 3 - TIR'!$C$18)/('Ejercicio 3 - TIR'!$E$18-'Ejercicio 3 - TIR'!$C$18),'Ejercicio 3 - TIR'!$C$18+SQRT(('Ejercicio 3 - TIR'!$E$18-'Ejercicio 3 - TIR'!$C$18)*('Ejercicio 3 - TIR'!$D$18-'Ejercicio 3 - TIR'!$C$18)*N980),'Ejercicio 3 - TIR'!$E$18-SQRT(('Ejercicio 3 - TIR'!$E$18-'Ejercicio 3 - TIR'!$C$18)*('Ejercicio 3 - TIR'!$E$18-'Ejercicio 3 - TIR'!$D$18)*(1-N980)))</f>
        <v>40445.0493957276</v>
      </c>
      <c r="P980" s="17">
        <f ca="1" t="shared" si="7296"/>
        <v>0.00137122527972156</v>
      </c>
      <c r="Q980" s="19">
        <f ca="1">IF(P980&lt;=('Ejercicio 3 - TIR'!$D$22-'Ejercicio 3 - TIR'!$C$22)/('Ejercicio 3 - TIR'!$E$22-'Ejercicio 3 - TIR'!$C$22),'Ejercicio 3 - TIR'!$C$22+SQRT(('Ejercicio 3 - TIR'!$E$22-'Ejercicio 3 - TIR'!$C$22)*('Ejercicio 3 - TIR'!$D$22-'Ejercicio 3 - TIR'!$C$22)*P980),'Ejercicio 3 - TIR'!$E$22-SQRT(('Ejercicio 3 - TIR'!$E$22-'Ejercicio 3 - TIR'!$C$22)*('Ejercicio 3 - TIR'!$E$22-'Ejercicio 3 - TIR'!$D$22)*(1-P980)))</f>
        <v>0.121571052355429</v>
      </c>
      <c r="R980" s="17">
        <f ca="1" t="shared" si="7296"/>
        <v>0.853060129772755</v>
      </c>
      <c r="S980" s="19">
        <f ca="1">IF(R980&lt;=('Ejercicio 3 - TIR'!$D$23-'Ejercicio 3 - TIR'!$C$23)/('Ejercicio 3 - TIR'!$E$23-'Ejercicio 3 - TIR'!$C$23),'Ejercicio 3 - TIR'!$C$23+SQRT(('Ejercicio 3 - TIR'!$E$23-'Ejercicio 3 - TIR'!$C$23)*('Ejercicio 3 - TIR'!$D$23-'Ejercicio 3 - TIR'!$C$23)*R980),'Ejercicio 3 - TIR'!$E$23-SQRT(('Ejercicio 3 - TIR'!$E$23-'Ejercicio 3 - TIR'!$C$23)*('Ejercicio 3 - TIR'!$E$23-'Ejercicio 3 - TIR'!$D$23)*(1-R980)))</f>
        <v>0.163736797166332</v>
      </c>
      <c r="T980" s="17">
        <f ca="1" t="shared" ref="T980:X980" si="7297">RAND()</f>
        <v>0.494284323244409</v>
      </c>
      <c r="U980" s="19">
        <f ca="1">IF(T980&lt;=('Ejercicio 3 - TIR'!$D$24-'Ejercicio 3 - TIR'!$C$24)/('Ejercicio 3 - TIR'!$E$24-'Ejercicio 3 - TIR'!$C$24),'Ejercicio 3 - TIR'!$C$24+SQRT(('Ejercicio 3 - TIR'!$E$24-'Ejercicio 3 - TIR'!$C$24)*('Ejercicio 3 - TIR'!$D$24-'Ejercicio 3 - TIR'!$C$24)*T980),'Ejercicio 3 - TIR'!$E$24-SQRT(('Ejercicio 3 - TIR'!$E$24-'Ejercicio 3 - TIR'!$C$24)*('Ejercicio 3 - TIR'!$E$24-'Ejercicio 3 - TIR'!$D$24)*(1-T980)))</f>
        <v>0.182370172802474</v>
      </c>
      <c r="V980" s="17">
        <f ca="1" t="shared" si="7297"/>
        <v>0.932654941358277</v>
      </c>
      <c r="W980" s="19">
        <f ca="1">IF(V980&lt;=('Ejercicio 3 - TIR'!$D$25-'Ejercicio 3 - TIR'!$C$25)/('Ejercicio 3 - TIR'!$E$25-'Ejercicio 3 - TIR'!$C$25),'Ejercicio 3 - TIR'!$C$25+SQRT(('Ejercicio 3 - TIR'!$E$25-'Ejercicio 3 - TIR'!$C$25)*('Ejercicio 3 - TIR'!$D$25-'Ejercicio 3 - TIR'!$C$25)*V980),'Ejercicio 3 - TIR'!$E$25-SQRT(('Ejercicio 3 - TIR'!$E$25-'Ejercicio 3 - TIR'!$C$25)*('Ejercicio 3 - TIR'!$E$25-'Ejercicio 3 - TIR'!$D$25)*(1-V980)))</f>
        <v>0.234647224835684</v>
      </c>
      <c r="X980" s="17">
        <f ca="1" t="shared" si="7297"/>
        <v>0.803945118377564</v>
      </c>
      <c r="Y980" s="19">
        <f ca="1">IF(X980&lt;=('Ejercicio 3 - TIR'!$D$26-'Ejercicio 3 - TIR'!$C$26)/('Ejercicio 3 - TIR'!$E$26-'Ejercicio 3 - TIR'!$C$26),'Ejercicio 3 - TIR'!$C$26+SQRT(('Ejercicio 3 - TIR'!$E$26-'Ejercicio 3 - TIR'!$C$26)*('Ejercicio 3 - TIR'!$D$26-'Ejercicio 3 - TIR'!$C$26)*X980),'Ejercicio 3 - TIR'!$E$26-SQRT(('Ejercicio 3 - TIR'!$E$26-'Ejercicio 3 - TIR'!$C$26)*('Ejercicio 3 - TIR'!$E$26-'Ejercicio 3 - TIR'!$D$26)*(1-X980)))</f>
        <v>0.247462385447591</v>
      </c>
      <c r="Z980" s="17">
        <f ca="1" t="shared" si="7144"/>
        <v>1.12157105235543</v>
      </c>
      <c r="AA980" s="17">
        <f ca="1" t="shared" si="7145"/>
        <v>1.30521350426258</v>
      </c>
      <c r="AB980" s="17">
        <f ca="1" t="shared" si="7146"/>
        <v>1.54324551657907</v>
      </c>
      <c r="AC980" s="17">
        <f ca="1" t="shared" si="7147"/>
        <v>1.90536379428446</v>
      </c>
      <c r="AD980" s="17">
        <f ca="1" t="shared" si="7148"/>
        <v>2.37686966396356</v>
      </c>
      <c r="AE980" s="16">
        <f ca="1" t="shared" si="7149"/>
        <v>4089.51491574144</v>
      </c>
      <c r="AF980" s="16">
        <f ca="1" t="shared" si="7150"/>
        <v>4759.11899000889</v>
      </c>
      <c r="AG980" s="16">
        <f ca="1" t="shared" si="7151"/>
        <v>5627.04034260434</v>
      </c>
      <c r="AH980" s="16">
        <f ca="1" t="shared" si="7152"/>
        <v>6947.40974303489</v>
      </c>
      <c r="AI980" s="16">
        <f ca="1" t="shared" si="7153"/>
        <v>8666.63233072814</v>
      </c>
      <c r="AJ980" s="18">
        <f ca="1" t="shared" si="7154"/>
        <v>47107.9228898458</v>
      </c>
      <c r="AK980" s="18">
        <f ca="1" t="shared" si="7155"/>
        <v>52688.3121910203</v>
      </c>
      <c r="AL980" s="18">
        <f ca="1" t="shared" si="7156"/>
        <v>64655.8797730141</v>
      </c>
      <c r="AM980" s="18">
        <f ca="1" t="shared" si="7157"/>
        <v>66051.7436871098</v>
      </c>
      <c r="AN980" s="18">
        <f ca="1" t="shared" si="7158"/>
        <v>96132.6109662128</v>
      </c>
      <c r="AO980" s="18">
        <f ca="1">C980/'Ejercicio 3 - TIR'!$D$7</f>
        <v>12785.2736450929</v>
      </c>
      <c r="AP980" s="18">
        <f ca="1" t="shared" si="7159"/>
        <v>34322.6492447529</v>
      </c>
      <c r="AQ980" s="18">
        <f ca="1" t="shared" si="7160"/>
        <v>39903.0385459274</v>
      </c>
      <c r="AR980" s="18">
        <f ca="1" t="shared" si="7161"/>
        <v>51870.6061279212</v>
      </c>
      <c r="AS980" s="18">
        <f ca="1" t="shared" si="7162"/>
        <v>53266.4700420169</v>
      </c>
      <c r="AT980" s="18">
        <f ca="1" t="shared" si="7163"/>
        <v>83347.3373211199</v>
      </c>
      <c r="AU980" s="18">
        <f ca="1">AP980*'Ejercicio 3 - TIR'!$D$5</f>
        <v>17161.3246223765</v>
      </c>
      <c r="AV980" s="18">
        <f ca="1">AQ980*'Ejercicio 3 - TIR'!$D$5</f>
        <v>19951.5192729637</v>
      </c>
      <c r="AW980" s="18">
        <f ca="1">AR980*'Ejercicio 3 - TIR'!$D$5</f>
        <v>25935.3030639606</v>
      </c>
      <c r="AX980" s="18">
        <f ca="1">AS980*'Ejercicio 3 - TIR'!$D$5</f>
        <v>26633.2350210085</v>
      </c>
      <c r="AY980" s="18">
        <f ca="1">AT980*'Ejercicio 3 - TIR'!$D$5</f>
        <v>41673.6686605599</v>
      </c>
      <c r="AZ980" s="18">
        <f ca="1" t="shared" ref="AZ980:BD980" si="7298">AJ980-AU980-AE980</f>
        <v>25857.0833517279</v>
      </c>
      <c r="BA980" s="18">
        <f ca="1" t="shared" si="7298"/>
        <v>27977.6739280477</v>
      </c>
      <c r="BB980" s="18">
        <f ca="1" t="shared" si="7298"/>
        <v>33093.5363664491</v>
      </c>
      <c r="BC980" s="18">
        <f ca="1" t="shared" si="7298"/>
        <v>32471.0989230665</v>
      </c>
      <c r="BD980" s="18">
        <f ca="1" t="shared" si="7298"/>
        <v>45792.3099749247</v>
      </c>
      <c r="BE980" s="18">
        <f ca="1" t="shared" ref="BE980:BI980" si="7299">AZ980/Z980</f>
        <v>23054.3426539273</v>
      </c>
      <c r="BF980" s="18">
        <f ca="1" t="shared" si="7299"/>
        <v>21435.3236743858</v>
      </c>
      <c r="BG980" s="18">
        <f ca="1" t="shared" si="7299"/>
        <v>21444.1163190987</v>
      </c>
      <c r="BH980" s="18">
        <f ca="1" t="shared" si="7299"/>
        <v>17041.9418173424</v>
      </c>
      <c r="BI980" s="18">
        <f ca="1" t="shared" si="7299"/>
        <v>19265.8060596236</v>
      </c>
      <c r="BJ980" s="18">
        <f ca="1" t="shared" si="7166"/>
        <v>79955.2504911608</v>
      </c>
      <c r="BK980" s="18">
        <f ca="1" t="shared" si="7167"/>
        <v>30388.9290724942</v>
      </c>
      <c r="BL980" s="18">
        <f ca="1" t="shared" si="7168"/>
        <v>110344.179563655</v>
      </c>
      <c r="BM980" s="18">
        <f ca="1">BK980*'Ejercicio 3 - TIR'!$D$5</f>
        <v>15194.4645362471</v>
      </c>
      <c r="BN980" s="18">
        <f ca="1" t="shared" si="7169"/>
        <v>95149.7150274079</v>
      </c>
      <c r="BO980" s="18">
        <f ca="1" t="shared" si="7170"/>
        <v>40031.5240124443</v>
      </c>
      <c r="BP980" s="18">
        <f ca="1" t="shared" si="7171"/>
        <v>-97565.2554153624</v>
      </c>
      <c r="BQ980" s="18">
        <f ca="1" t="shared" ref="BQ980:BT980" si="7300">BE980</f>
        <v>23054.3426539273</v>
      </c>
      <c r="BR980" s="18">
        <f ca="1" t="shared" si="7300"/>
        <v>21435.3236743858</v>
      </c>
      <c r="BS980" s="18">
        <f ca="1" t="shared" si="7300"/>
        <v>21444.1163190987</v>
      </c>
      <c r="BT980" s="18">
        <f ca="1" t="shared" si="7300"/>
        <v>17041.9418173424</v>
      </c>
      <c r="BU980" s="18">
        <f ca="1" t="shared" si="7173"/>
        <v>59297.3300720679</v>
      </c>
      <c r="BV980" s="20">
        <f ca="1" t="shared" si="7174"/>
        <v>11.9455013119634</v>
      </c>
    </row>
    <row r="981" ht="15" customHeight="1" spans="1:74">
      <c r="A981" s="16">
        <v>980</v>
      </c>
      <c r="B981" s="17">
        <f ca="1" t="shared" ref="B981:F981" si="7301">RAND()</f>
        <v>0.232131278726311</v>
      </c>
      <c r="C981" s="18">
        <f ca="1">IF(B981&lt;=('Ejercicio 3 - TIR'!$D$13-'Ejercicio 3 - TIR'!$C$13)/('Ejercicio 3 - TIR'!$E$13-'Ejercicio 3 - TIR'!$C$13),'Ejercicio 3 - TIR'!$C$13+SQRT(('Ejercicio 3 - TIR'!$E$13-'Ejercicio 3 - TIR'!$C$13)*('Ejercicio 3 - TIR'!$D$13-'Ejercicio 3 - TIR'!$C$13)*B981),'Ejercicio 3 - TIR'!$E$13-SQRT(('Ejercicio 3 - TIR'!$E$13-'Ejercicio 3 - TIR'!$C$13)*('Ejercicio 3 - TIR'!$E$13-'Ejercicio 3 - TIR'!$D$13)*(1-B981)))</f>
        <v>69636.0008037839</v>
      </c>
      <c r="D981" s="17">
        <f ca="1" t="shared" si="7301"/>
        <v>0.83903781295535</v>
      </c>
      <c r="E981" s="18">
        <f ca="1">IF(D981&lt;=('Ejercicio 3 - TIR'!$D$14-'Ejercicio 3 - TIR'!$C$14)/('Ejercicio 3 - TIR'!$E$14-'Ejercicio 3 - TIR'!$C$14),'Ejercicio 3 - TIR'!$C$14+SQRT(('Ejercicio 3 - TIR'!$E$14-'Ejercicio 3 - TIR'!$C$14)*('Ejercicio 3 - TIR'!$D$14-'Ejercicio 3 - TIR'!$C$14)*D981),'Ejercicio 3 - TIR'!$E$14-SQRT(('Ejercicio 3 - TIR'!$E$14-'Ejercicio 3 - TIR'!$C$14)*('Ejercicio 3 - TIR'!$E$14-'Ejercicio 3 - TIR'!$D$14)*(1-D981)))</f>
        <v>35086.312173459</v>
      </c>
      <c r="F981" s="17">
        <f ca="1" t="shared" si="7301"/>
        <v>0.997332534584341</v>
      </c>
      <c r="G981" s="18">
        <f ca="1">IF(F981&lt;=('Ejercicio 3 - TIR'!$D$18-'Ejercicio 3 - TIR'!$C$18)/('Ejercicio 3 - TIR'!$E$18-'Ejercicio 3 - TIR'!$C$18),'Ejercicio 3 - TIR'!$C$18+SQRT(('Ejercicio 3 - TIR'!$E$18-'Ejercicio 3 - TIR'!$C$18)*('Ejercicio 3 - TIR'!$D$18-'Ejercicio 3 - TIR'!$C$18)*F981),'Ejercicio 3 - TIR'!$E$18-SQRT(('Ejercicio 3 - TIR'!$E$18-'Ejercicio 3 - TIR'!$C$18)*('Ejercicio 3 - TIR'!$E$18-'Ejercicio 3 - TIR'!$D$18)*(1-F981)))</f>
        <v>44552.7194323756</v>
      </c>
      <c r="H981" s="17">
        <f ca="1" t="shared" ref="H981:L981" si="7302">RAND()</f>
        <v>0.432735931778112</v>
      </c>
      <c r="I981" s="18">
        <f ca="1">IF(H981&lt;=('Ejercicio 3 - TIR'!$D$18-'Ejercicio 3 - TIR'!$C$18)/('Ejercicio 3 - TIR'!$E$18-'Ejercicio 3 - TIR'!$C$18),'Ejercicio 3 - TIR'!$C$18+SQRT(('Ejercicio 3 - TIR'!$E$18-'Ejercicio 3 - TIR'!$C$18)*('Ejercicio 3 - TIR'!$D$18-'Ejercicio 3 - TIR'!$C$18)*H981),'Ejercicio 3 - TIR'!$E$18-SQRT(('Ejercicio 3 - TIR'!$E$18-'Ejercicio 3 - TIR'!$C$18)*('Ejercicio 3 - TIR'!$E$18-'Ejercicio 3 - TIR'!$D$18)*(1-H981)))</f>
        <v>38056.6984408452</v>
      </c>
      <c r="J981" s="17">
        <f ca="1" t="shared" si="7302"/>
        <v>0.117770508709038</v>
      </c>
      <c r="K981" s="18">
        <f ca="1">IF(J981&lt;=('Ejercicio 3 - TIR'!$D$18-'Ejercicio 3 - TIR'!$C$18)/('Ejercicio 3 - TIR'!$E$18-'Ejercicio 3 - TIR'!$C$18),'Ejercicio 3 - TIR'!$C$18+SQRT(('Ejercicio 3 - TIR'!$E$18-'Ejercicio 3 - TIR'!$C$18)*('Ejercicio 3 - TIR'!$D$18-'Ejercicio 3 - TIR'!$C$18)*J981),'Ejercicio 3 - TIR'!$E$18-SQRT(('Ejercicio 3 - TIR'!$E$18-'Ejercicio 3 - TIR'!$C$18)*('Ejercicio 3 - TIR'!$E$18-'Ejercicio 3 - TIR'!$D$18)*(1-J981)))</f>
        <v>34203.0436955087</v>
      </c>
      <c r="L981" s="17">
        <f ca="1" t="shared" si="7302"/>
        <v>0.385998687044156</v>
      </c>
      <c r="M981" s="18">
        <f ca="1">IF(L981&lt;=('Ejercicio 3 - TIR'!$D$18-'Ejercicio 3 - TIR'!$C$18)/('Ejercicio 3 - TIR'!$E$18-'Ejercicio 3 - TIR'!$C$18),'Ejercicio 3 - TIR'!$C$18+SQRT(('Ejercicio 3 - TIR'!$E$18-'Ejercicio 3 - TIR'!$C$18)*('Ejercicio 3 - TIR'!$D$18-'Ejercicio 3 - TIR'!$C$18)*L981),'Ejercicio 3 - TIR'!$E$18-SQRT(('Ejercicio 3 - TIR'!$E$18-'Ejercicio 3 - TIR'!$C$18)*('Ejercicio 3 - TIR'!$E$18-'Ejercicio 3 - TIR'!$D$18)*(1-L981)))</f>
        <v>37609.1920107606</v>
      </c>
      <c r="N981" s="17">
        <f ca="1" t="shared" ref="N981:R981" si="7303">RAND()</f>
        <v>0.845256706632976</v>
      </c>
      <c r="O981" s="18">
        <f ca="1">IF(N981&lt;=('Ejercicio 3 - TIR'!$D$18-'Ejercicio 3 - TIR'!$C$18)/('Ejercicio 3 - TIR'!$E$18-'Ejercicio 3 - TIR'!$C$18),'Ejercicio 3 - TIR'!$C$18+SQRT(('Ejercicio 3 - TIR'!$E$18-'Ejercicio 3 - TIR'!$C$18)*('Ejercicio 3 - TIR'!$D$18-'Ejercicio 3 - TIR'!$C$18)*N981),'Ejercicio 3 - TIR'!$E$18-SQRT(('Ejercicio 3 - TIR'!$E$18-'Ejercicio 3 - TIR'!$C$18)*('Ejercicio 3 - TIR'!$E$18-'Ejercicio 3 - TIR'!$D$18)*(1-N981)))</f>
        <v>41593.279142265</v>
      </c>
      <c r="P981" s="17">
        <f ca="1" t="shared" si="7303"/>
        <v>0.716514446704148</v>
      </c>
      <c r="Q981" s="19">
        <f ca="1">IF(P981&lt;=('Ejercicio 3 - TIR'!$D$22-'Ejercicio 3 - TIR'!$C$22)/('Ejercicio 3 - TIR'!$E$22-'Ejercicio 3 - TIR'!$C$22),'Ejercicio 3 - TIR'!$C$22+SQRT(('Ejercicio 3 - TIR'!$E$22-'Ejercicio 3 - TIR'!$C$22)*('Ejercicio 3 - TIR'!$D$22-'Ejercicio 3 - TIR'!$C$22)*P981),'Ejercicio 3 - TIR'!$E$22-SQRT(('Ejercicio 3 - TIR'!$E$22-'Ejercicio 3 - TIR'!$C$22)*('Ejercicio 3 - TIR'!$E$22-'Ejercicio 3 - TIR'!$D$22)*(1-P981)))</f>
        <v>0.157410754861383</v>
      </c>
      <c r="R981" s="17">
        <f ca="1" t="shared" si="7303"/>
        <v>0.511373936980637</v>
      </c>
      <c r="S981" s="19">
        <f ca="1">IF(R981&lt;=('Ejercicio 3 - TIR'!$D$23-'Ejercicio 3 - TIR'!$C$23)/('Ejercicio 3 - TIR'!$E$23-'Ejercicio 3 - TIR'!$C$23),'Ejercicio 3 - TIR'!$C$23+SQRT(('Ejercicio 3 - TIR'!$E$23-'Ejercicio 3 - TIR'!$C$23)*('Ejercicio 3 - TIR'!$D$23-'Ejercicio 3 - TIR'!$C$23)*R981),'Ejercicio 3 - TIR'!$E$23-SQRT(('Ejercicio 3 - TIR'!$E$23-'Ejercicio 3 - TIR'!$C$23)*('Ejercicio 3 - TIR'!$E$23-'Ejercicio 3 - TIR'!$D$23)*(1-R981)))</f>
        <v>0.15034318099602</v>
      </c>
      <c r="T981" s="17">
        <f ca="1" t="shared" ref="T981:X981" si="7304">RAND()</f>
        <v>0.58061950810971</v>
      </c>
      <c r="U981" s="19">
        <f ca="1">IF(T981&lt;=('Ejercicio 3 - TIR'!$D$24-'Ejercicio 3 - TIR'!$C$24)/('Ejercicio 3 - TIR'!$E$24-'Ejercicio 3 - TIR'!$C$24),'Ejercicio 3 - TIR'!$C$24+SQRT(('Ejercicio 3 - TIR'!$E$24-'Ejercicio 3 - TIR'!$C$24)*('Ejercicio 3 - TIR'!$D$24-'Ejercicio 3 - TIR'!$C$24)*T981),'Ejercicio 3 - TIR'!$E$24-SQRT(('Ejercicio 3 - TIR'!$E$24-'Ejercicio 3 - TIR'!$C$24)*('Ejercicio 3 - TIR'!$E$24-'Ejercicio 3 - TIR'!$D$24)*(1-T981)))</f>
        <v>0.185732444246885</v>
      </c>
      <c r="V981" s="17">
        <f ca="1" t="shared" si="7304"/>
        <v>0.088361335040229</v>
      </c>
      <c r="W981" s="19">
        <f ca="1">IF(V981&lt;=('Ejercicio 3 - TIR'!$D$25-'Ejercicio 3 - TIR'!$C$25)/('Ejercicio 3 - TIR'!$E$25-'Ejercicio 3 - TIR'!$C$25),'Ejercicio 3 - TIR'!$C$25+SQRT(('Ejercicio 3 - TIR'!$E$25-'Ejercicio 3 - TIR'!$C$25)*('Ejercicio 3 - TIR'!$D$25-'Ejercicio 3 - TIR'!$C$25)*V981),'Ejercicio 3 - TIR'!$E$25-SQRT(('Ejercicio 3 - TIR'!$E$25-'Ejercicio 3 - TIR'!$C$25)*('Ejercicio 3 - TIR'!$E$25-'Ejercicio 3 - TIR'!$D$25)*(1-V981)))</f>
        <v>0.191122314015362</v>
      </c>
      <c r="X981" s="17">
        <f ca="1" t="shared" si="7304"/>
        <v>0.0714085665694433</v>
      </c>
      <c r="Y981" s="19">
        <f ca="1">IF(X981&lt;=('Ejercicio 3 - TIR'!$D$26-'Ejercicio 3 - TIR'!$C$26)/('Ejercicio 3 - TIR'!$E$26-'Ejercicio 3 - TIR'!$C$26),'Ejercicio 3 - TIR'!$C$26+SQRT(('Ejercicio 3 - TIR'!$E$26-'Ejercicio 3 - TIR'!$C$26)*('Ejercicio 3 - TIR'!$D$26-'Ejercicio 3 - TIR'!$C$26)*X981),'Ejercicio 3 - TIR'!$E$26-SQRT(('Ejercicio 3 - TIR'!$E$26-'Ejercicio 3 - TIR'!$C$26)*('Ejercicio 3 - TIR'!$E$26-'Ejercicio 3 - TIR'!$D$26)*(1-X981)))</f>
        <v>0.203885356665837</v>
      </c>
      <c r="Z981" s="17">
        <f ca="1" t="shared" si="7144"/>
        <v>1.15741075486138</v>
      </c>
      <c r="AA981" s="17">
        <f ca="1" t="shared" si="7145"/>
        <v>1.33141956946625</v>
      </c>
      <c r="AB981" s="17">
        <f ca="1" t="shared" si="7146"/>
        <v>1.57870738042135</v>
      </c>
      <c r="AC981" s="17">
        <f ca="1" t="shared" si="7147"/>
        <v>1.88043358812061</v>
      </c>
      <c r="AD981" s="17">
        <f ca="1" t="shared" si="7148"/>
        <v>2.263826460921</v>
      </c>
      <c r="AE981" s="16">
        <f ca="1" t="shared" si="7149"/>
        <v>5522.96288452631</v>
      </c>
      <c r="AF981" s="16">
        <f ca="1" t="shared" si="7150"/>
        <v>6353.30269310894</v>
      </c>
      <c r="AG981" s="16">
        <f ca="1" t="shared" si="7151"/>
        <v>7533.31713134039</v>
      </c>
      <c r="AH981" s="16">
        <f ca="1" t="shared" si="7152"/>
        <v>8973.10213369373</v>
      </c>
      <c r="AI981" s="16">
        <f ca="1" t="shared" si="7153"/>
        <v>10802.5862626209</v>
      </c>
      <c r="AJ981" s="18">
        <f ca="1" t="shared" si="7154"/>
        <v>51565.7966293532</v>
      </c>
      <c r="AK981" s="18">
        <f ca="1" t="shared" si="7155"/>
        <v>50669.4330534169</v>
      </c>
      <c r="AL981" s="18">
        <f ca="1" t="shared" si="7156"/>
        <v>53996.5975149735</v>
      </c>
      <c r="AM981" s="18">
        <f ca="1" t="shared" si="7157"/>
        <v>70721.5878791115</v>
      </c>
      <c r="AN981" s="18">
        <f ca="1" t="shared" si="7158"/>
        <v>94159.9659187329</v>
      </c>
      <c r="AO981" s="18">
        <f ca="1">C981/'Ejercicio 3 - TIR'!$D$7</f>
        <v>13927.2001607568</v>
      </c>
      <c r="AP981" s="18">
        <f ca="1" t="shared" si="7159"/>
        <v>37638.5964685964</v>
      </c>
      <c r="AQ981" s="18">
        <f ca="1" t="shared" si="7160"/>
        <v>36742.2328926601</v>
      </c>
      <c r="AR981" s="18">
        <f ca="1" t="shared" si="7161"/>
        <v>40069.3973542168</v>
      </c>
      <c r="AS981" s="18">
        <f ca="1" t="shared" si="7162"/>
        <v>56794.3877183548</v>
      </c>
      <c r="AT981" s="18">
        <f ca="1" t="shared" si="7163"/>
        <v>80232.7657579762</v>
      </c>
      <c r="AU981" s="18">
        <f ca="1">AP981*'Ejercicio 3 - TIR'!$D$5</f>
        <v>18819.2982342982</v>
      </c>
      <c r="AV981" s="18">
        <f ca="1">AQ981*'Ejercicio 3 - TIR'!$D$5</f>
        <v>18371.11644633</v>
      </c>
      <c r="AW981" s="18">
        <f ca="1">AR981*'Ejercicio 3 - TIR'!$D$5</f>
        <v>20034.6986771084</v>
      </c>
      <c r="AX981" s="18">
        <f ca="1">AS981*'Ejercicio 3 - TIR'!$D$5</f>
        <v>28397.1938591774</v>
      </c>
      <c r="AY981" s="18">
        <f ca="1">AT981*'Ejercicio 3 - TIR'!$D$5</f>
        <v>40116.3828789881</v>
      </c>
      <c r="AZ981" s="18">
        <f ca="1" t="shared" ref="AZ981:BD981" si="7305">AJ981-AU981-AE981</f>
        <v>27223.5355105287</v>
      </c>
      <c r="BA981" s="18">
        <f ca="1" t="shared" si="7305"/>
        <v>25945.0139139779</v>
      </c>
      <c r="BB981" s="18">
        <f ca="1" t="shared" si="7305"/>
        <v>26428.5817065248</v>
      </c>
      <c r="BC981" s="18">
        <f ca="1" t="shared" si="7305"/>
        <v>33351.2918862404</v>
      </c>
      <c r="BD981" s="18">
        <f ca="1" t="shared" si="7305"/>
        <v>43240.996777124</v>
      </c>
      <c r="BE981" s="18">
        <f ca="1" t="shared" ref="BE981:BI981" si="7306">AZ981/Z981</f>
        <v>23521.0666534623</v>
      </c>
      <c r="BF981" s="18">
        <f ca="1" t="shared" si="7306"/>
        <v>19486.730185571</v>
      </c>
      <c r="BG981" s="18">
        <f ca="1" t="shared" si="7306"/>
        <v>16740.6461984558</v>
      </c>
      <c r="BH981" s="18">
        <f ca="1" t="shared" si="7306"/>
        <v>17735.9583964745</v>
      </c>
      <c r="BI981" s="18">
        <f ca="1" t="shared" si="7306"/>
        <v>19100.8443109779</v>
      </c>
      <c r="BJ981" s="18">
        <f ca="1" t="shared" si="7166"/>
        <v>79429.321914411</v>
      </c>
      <c r="BK981" s="18">
        <f ca="1" t="shared" si="7167"/>
        <v>31528.7642504644</v>
      </c>
      <c r="BL981" s="18">
        <f ca="1" t="shared" si="7168"/>
        <v>110958.086164875</v>
      </c>
      <c r="BM981" s="18">
        <f ca="1">BK981*'Ejercicio 3 - TIR'!$D$5</f>
        <v>15764.3821252322</v>
      </c>
      <c r="BN981" s="18">
        <f ca="1" t="shared" si="7169"/>
        <v>95193.7040396432</v>
      </c>
      <c r="BO981" s="18">
        <f ca="1" t="shared" si="7170"/>
        <v>42049.9122538374</v>
      </c>
      <c r="BP981" s="18">
        <f ca="1" t="shared" si="7171"/>
        <v>-104722.312977243</v>
      </c>
      <c r="BQ981" s="18">
        <f ca="1" t="shared" ref="BQ981:BT981" si="7307">BE981</f>
        <v>23521.0666534623</v>
      </c>
      <c r="BR981" s="18">
        <f ca="1" t="shared" si="7307"/>
        <v>19486.730185571</v>
      </c>
      <c r="BS981" s="18">
        <f ca="1" t="shared" si="7307"/>
        <v>16740.6461984558</v>
      </c>
      <c r="BT981" s="18">
        <f ca="1" t="shared" si="7307"/>
        <v>17735.9583964745</v>
      </c>
      <c r="BU981" s="18">
        <f ca="1" t="shared" si="7173"/>
        <v>61150.7565648152</v>
      </c>
      <c r="BV981" s="20">
        <f ca="1" t="shared" si="7174"/>
        <v>8.52535571177426</v>
      </c>
    </row>
    <row r="982" ht="15" customHeight="1" spans="1:74">
      <c r="A982" s="16">
        <v>981</v>
      </c>
      <c r="B982" s="17">
        <f ca="1" t="shared" ref="B982:F982" si="7308">RAND()</f>
        <v>0.363664829516908</v>
      </c>
      <c r="C982" s="18">
        <f ca="1">IF(B982&lt;=('Ejercicio 3 - TIR'!$D$13-'Ejercicio 3 - TIR'!$C$13)/('Ejercicio 3 - TIR'!$E$13-'Ejercicio 3 - TIR'!$C$13),'Ejercicio 3 - TIR'!$C$13+SQRT(('Ejercicio 3 - TIR'!$E$13-'Ejercicio 3 - TIR'!$C$13)*('Ejercicio 3 - TIR'!$D$13-'Ejercicio 3 - TIR'!$C$13)*B982),'Ejercicio 3 - TIR'!$E$13-SQRT(('Ejercicio 3 - TIR'!$E$13-'Ejercicio 3 - TIR'!$C$13)*('Ejercicio 3 - TIR'!$E$13-'Ejercicio 3 - TIR'!$D$13)*(1-B982)))</f>
        <v>72366.6468813553</v>
      </c>
      <c r="D982" s="17">
        <f ca="1" t="shared" si="7308"/>
        <v>0.199186257552697</v>
      </c>
      <c r="E982" s="18">
        <f ca="1">IF(D982&lt;=('Ejercicio 3 - TIR'!$D$14-'Ejercicio 3 - TIR'!$C$14)/('Ejercicio 3 - TIR'!$E$14-'Ejercicio 3 - TIR'!$C$14),'Ejercicio 3 - TIR'!$C$14+SQRT(('Ejercicio 3 - TIR'!$E$14-'Ejercicio 3 - TIR'!$C$14)*('Ejercicio 3 - TIR'!$D$14-'Ejercicio 3 - TIR'!$C$14)*D982),'Ejercicio 3 - TIR'!$E$14-SQRT(('Ejercicio 3 - TIR'!$E$14-'Ejercicio 3 - TIR'!$C$14)*('Ejercicio 3 - TIR'!$E$14-'Ejercicio 3 - TIR'!$D$14)*(1-D982)))</f>
        <v>28865.0962881217</v>
      </c>
      <c r="F982" s="17">
        <f ca="1" t="shared" si="7308"/>
        <v>0.788884040492174</v>
      </c>
      <c r="G982" s="18">
        <f ca="1">IF(F982&lt;=('Ejercicio 3 - TIR'!$D$18-'Ejercicio 3 - TIR'!$C$18)/('Ejercicio 3 - TIR'!$E$18-'Ejercicio 3 - TIR'!$C$18),'Ejercicio 3 - TIR'!$C$18+SQRT(('Ejercicio 3 - TIR'!$E$18-'Ejercicio 3 - TIR'!$C$18)*('Ejercicio 3 - TIR'!$D$18-'Ejercicio 3 - TIR'!$C$18)*F982),'Ejercicio 3 - TIR'!$E$18-SQRT(('Ejercicio 3 - TIR'!$E$18-'Ejercicio 3 - TIR'!$C$18)*('Ejercicio 3 - TIR'!$E$18-'Ejercicio 3 - TIR'!$D$18)*(1-F982)))</f>
        <v>41020.8421791682</v>
      </c>
      <c r="H982" s="17">
        <f ca="1" t="shared" ref="H982:L982" si="7309">RAND()</f>
        <v>0.905876326490552</v>
      </c>
      <c r="I982" s="18">
        <f ca="1">IF(H982&lt;=('Ejercicio 3 - TIR'!$D$18-'Ejercicio 3 - TIR'!$C$18)/('Ejercicio 3 - TIR'!$E$18-'Ejercicio 3 - TIR'!$C$18),'Ejercicio 3 - TIR'!$C$18+SQRT(('Ejercicio 3 - TIR'!$E$18-'Ejercicio 3 - TIR'!$C$18)*('Ejercicio 3 - TIR'!$D$18-'Ejercicio 3 - TIR'!$C$18)*H982),'Ejercicio 3 - TIR'!$E$18-SQRT(('Ejercicio 3 - TIR'!$E$18-'Ejercicio 3 - TIR'!$C$18)*('Ejercicio 3 - TIR'!$E$18-'Ejercicio 3 - TIR'!$D$18)*(1-H982)))</f>
        <v>42343.0702844809</v>
      </c>
      <c r="J982" s="17">
        <f ca="1" t="shared" si="7309"/>
        <v>0.723560215038892</v>
      </c>
      <c r="K982" s="18">
        <f ca="1">IF(J982&lt;=('Ejercicio 3 - TIR'!$D$18-'Ejercicio 3 - TIR'!$C$18)/('Ejercicio 3 - TIR'!$E$18-'Ejercicio 3 - TIR'!$C$18),'Ejercicio 3 - TIR'!$C$18+SQRT(('Ejercicio 3 - TIR'!$E$18-'Ejercicio 3 - TIR'!$C$18)*('Ejercicio 3 - TIR'!$D$18-'Ejercicio 3 - TIR'!$C$18)*J982),'Ejercicio 3 - TIR'!$E$18-SQRT(('Ejercicio 3 - TIR'!$E$18-'Ejercicio 3 - TIR'!$C$18)*('Ejercicio 3 - TIR'!$E$18-'Ejercicio 3 - TIR'!$D$18)*(1-J982)))</f>
        <v>40446.6513561904</v>
      </c>
      <c r="L982" s="17">
        <f ca="1" t="shared" si="7309"/>
        <v>0.453768317323663</v>
      </c>
      <c r="M982" s="18">
        <f ca="1">IF(L982&lt;=('Ejercicio 3 - TIR'!$D$18-'Ejercicio 3 - TIR'!$C$18)/('Ejercicio 3 - TIR'!$E$18-'Ejercicio 3 - TIR'!$C$18),'Ejercicio 3 - TIR'!$C$18+SQRT(('Ejercicio 3 - TIR'!$E$18-'Ejercicio 3 - TIR'!$C$18)*('Ejercicio 3 - TIR'!$D$18-'Ejercicio 3 - TIR'!$C$18)*L982),'Ejercicio 3 - TIR'!$E$18-SQRT(('Ejercicio 3 - TIR'!$E$18-'Ejercicio 3 - TIR'!$C$18)*('Ejercicio 3 - TIR'!$E$18-'Ejercicio 3 - TIR'!$D$18)*(1-L982)))</f>
        <v>38250.1665194437</v>
      </c>
      <c r="N982" s="17">
        <f ca="1" t="shared" ref="N982:R982" si="7310">RAND()</f>
        <v>0.879304305912392</v>
      </c>
      <c r="O982" s="18">
        <f ca="1">IF(N982&lt;=('Ejercicio 3 - TIR'!$D$18-'Ejercicio 3 - TIR'!$C$18)/('Ejercicio 3 - TIR'!$E$18-'Ejercicio 3 - TIR'!$C$18),'Ejercicio 3 - TIR'!$C$18+SQRT(('Ejercicio 3 - TIR'!$E$18-'Ejercicio 3 - TIR'!$C$18)*('Ejercicio 3 - TIR'!$D$18-'Ejercicio 3 - TIR'!$C$18)*N982),'Ejercicio 3 - TIR'!$E$18-SQRT(('Ejercicio 3 - TIR'!$E$18-'Ejercicio 3 - TIR'!$C$18)*('Ejercicio 3 - TIR'!$E$18-'Ejercicio 3 - TIR'!$D$18)*(1-N982)))</f>
        <v>41991.3163914146</v>
      </c>
      <c r="P982" s="17">
        <f ca="1" t="shared" si="7310"/>
        <v>0.459876701981301</v>
      </c>
      <c r="Q982" s="19">
        <f ca="1">IF(P982&lt;=('Ejercicio 3 - TIR'!$D$22-'Ejercicio 3 - TIR'!$C$22)/('Ejercicio 3 - TIR'!$E$22-'Ejercicio 3 - TIR'!$C$22),'Ejercicio 3 - TIR'!$C$22+SQRT(('Ejercicio 3 - TIR'!$E$22-'Ejercicio 3 - TIR'!$C$22)*('Ejercicio 3 - TIR'!$D$22-'Ejercicio 3 - TIR'!$C$22)*P982),'Ejercicio 3 - TIR'!$E$22-SQRT(('Ejercicio 3 - TIR'!$E$22-'Ejercicio 3 - TIR'!$C$22)*('Ejercicio 3 - TIR'!$E$22-'Ejercicio 3 - TIR'!$D$22)*(1-P982)))</f>
        <v>0.148771132469306</v>
      </c>
      <c r="R982" s="17">
        <f ca="1" t="shared" si="7310"/>
        <v>0.147000572808751</v>
      </c>
      <c r="S982" s="19">
        <f ca="1">IF(R982&lt;=('Ejercicio 3 - TIR'!$D$23-'Ejercicio 3 - TIR'!$C$23)/('Ejercicio 3 - TIR'!$E$23-'Ejercicio 3 - TIR'!$C$23),'Ejercicio 3 - TIR'!$C$23+SQRT(('Ejercicio 3 - TIR'!$E$23-'Ejercicio 3 - TIR'!$C$23)*('Ejercicio 3 - TIR'!$D$23-'Ejercicio 3 - TIR'!$C$23)*R982),'Ejercicio 3 - TIR'!$E$23-SQRT(('Ejercicio 3 - TIR'!$E$23-'Ejercicio 3 - TIR'!$C$23)*('Ejercicio 3 - TIR'!$E$23-'Ejercicio 3 - TIR'!$D$23)*(1-R982)))</f>
        <v>0.136266561746594</v>
      </c>
      <c r="T982" s="17">
        <f ca="1" t="shared" ref="T982:X982" si="7311">RAND()</f>
        <v>0.2574358789835</v>
      </c>
      <c r="U982" s="19">
        <f ca="1">IF(T982&lt;=('Ejercicio 3 - TIR'!$D$24-'Ejercicio 3 - TIR'!$C$24)/('Ejercicio 3 - TIR'!$E$24-'Ejercicio 3 - TIR'!$C$24),'Ejercicio 3 - TIR'!$C$24+SQRT(('Ejercicio 3 - TIR'!$E$24-'Ejercicio 3 - TIR'!$C$24)*('Ejercicio 3 - TIR'!$D$24-'Ejercicio 3 - TIR'!$C$24)*T982),'Ejercicio 3 - TIR'!$E$24-SQRT(('Ejercicio 3 - TIR'!$E$24-'Ejercicio 3 - TIR'!$C$24)*('Ejercicio 3 - TIR'!$E$24-'Ejercicio 3 - TIR'!$D$24)*(1-T982)))</f>
        <v>0.173251136442448</v>
      </c>
      <c r="V982" s="17">
        <f ca="1" t="shared" si="7311"/>
        <v>0.236308021221713</v>
      </c>
      <c r="W982" s="19">
        <f ca="1">IF(V982&lt;=('Ejercicio 3 - TIR'!$D$25-'Ejercicio 3 - TIR'!$C$25)/('Ejercicio 3 - TIR'!$E$25-'Ejercicio 3 - TIR'!$C$25),'Ejercicio 3 - TIR'!$C$25+SQRT(('Ejercicio 3 - TIR'!$E$25-'Ejercicio 3 - TIR'!$C$25)*('Ejercicio 3 - TIR'!$D$25-'Ejercicio 3 - TIR'!$C$25)*V982),'Ejercicio 3 - TIR'!$E$25-SQRT(('Ejercicio 3 - TIR'!$E$25-'Ejercicio 3 - TIR'!$C$25)*('Ejercicio 3 - TIR'!$E$25-'Ejercicio 3 - TIR'!$D$25)*(1-V982)))</f>
        <v>0.198188766580238</v>
      </c>
      <c r="X982" s="17">
        <f ca="1" t="shared" si="7311"/>
        <v>0.653153632585863</v>
      </c>
      <c r="Y982" s="19">
        <f ca="1">IF(X982&lt;=('Ejercicio 3 - TIR'!$D$26-'Ejercicio 3 - TIR'!$C$26)/('Ejercicio 3 - TIR'!$E$26-'Ejercicio 3 - TIR'!$C$26),'Ejercicio 3 - TIR'!$C$26+SQRT(('Ejercicio 3 - TIR'!$E$26-'Ejercicio 3 - TIR'!$C$26)*('Ejercicio 3 - TIR'!$D$26-'Ejercicio 3 - TIR'!$C$26)*X982),'Ejercicio 3 - TIR'!$E$26-SQRT(('Ejercicio 3 - TIR'!$E$26-'Ejercicio 3 - TIR'!$C$26)*('Ejercicio 3 - TIR'!$E$26-'Ejercicio 3 - TIR'!$D$26)*(1-X982)))</f>
        <v>0.236722172142813</v>
      </c>
      <c r="Z982" s="17">
        <f ca="1" t="shared" si="7144"/>
        <v>1.14877113246931</v>
      </c>
      <c r="AA982" s="17">
        <f ca="1" t="shared" si="7145"/>
        <v>1.30531022492464</v>
      </c>
      <c r="AB982" s="17">
        <f ca="1" t="shared" si="7146"/>
        <v>1.53145670480278</v>
      </c>
      <c r="AC982" s="17">
        <f ca="1" t="shared" si="7147"/>
        <v>1.83497422019868</v>
      </c>
      <c r="AD982" s="17">
        <f ca="1" t="shared" si="7148"/>
        <v>2.26935330343017</v>
      </c>
      <c r="AE982" s="16">
        <f ca="1" t="shared" si="7149"/>
        <v>4294.29306361942</v>
      </c>
      <c r="AF982" s="16">
        <f ca="1" t="shared" si="7150"/>
        <v>4879.46161453109</v>
      </c>
      <c r="AG982" s="16">
        <f ca="1" t="shared" si="7151"/>
        <v>5724.8338844759</v>
      </c>
      <c r="AH982" s="16">
        <f ca="1" t="shared" si="7152"/>
        <v>6859.43165091694</v>
      </c>
      <c r="AI982" s="16">
        <f ca="1" t="shared" si="7153"/>
        <v>8483.21121098716</v>
      </c>
      <c r="AJ982" s="18">
        <f ca="1" t="shared" si="7154"/>
        <v>47123.5593250077</v>
      </c>
      <c r="AK982" s="18">
        <f ca="1" t="shared" si="7155"/>
        <v>55270.8425970355</v>
      </c>
      <c r="AL982" s="18">
        <f ca="1" t="shared" si="7156"/>
        <v>61942.2954062582</v>
      </c>
      <c r="AM982" s="18">
        <f ca="1" t="shared" si="7157"/>
        <v>70188.0694814858</v>
      </c>
      <c r="AN982" s="18">
        <f ca="1" t="shared" si="7158"/>
        <v>95293.1325682383</v>
      </c>
      <c r="AO982" s="18">
        <f ca="1">C982/'Ejercicio 3 - TIR'!$D$7</f>
        <v>14473.3293762711</v>
      </c>
      <c r="AP982" s="18">
        <f ca="1" t="shared" si="7159"/>
        <v>32650.2299487366</v>
      </c>
      <c r="AQ982" s="18">
        <f ca="1" t="shared" si="7160"/>
        <v>40797.5132207644</v>
      </c>
      <c r="AR982" s="18">
        <f ca="1" t="shared" si="7161"/>
        <v>47468.9660299871</v>
      </c>
      <c r="AS982" s="18">
        <f ca="1" t="shared" si="7162"/>
        <v>55714.7401052148</v>
      </c>
      <c r="AT982" s="18">
        <f ca="1" t="shared" si="7163"/>
        <v>80819.8031919673</v>
      </c>
      <c r="AU982" s="18">
        <f ca="1">AP982*'Ejercicio 3 - TIR'!$D$5</f>
        <v>16325.1149743683</v>
      </c>
      <c r="AV982" s="18">
        <f ca="1">AQ982*'Ejercicio 3 - TIR'!$D$5</f>
        <v>20398.7566103822</v>
      </c>
      <c r="AW982" s="18">
        <f ca="1">AR982*'Ejercicio 3 - TIR'!$D$5</f>
        <v>23734.4830149936</v>
      </c>
      <c r="AX982" s="18">
        <f ca="1">AS982*'Ejercicio 3 - TIR'!$D$5</f>
        <v>27857.3700526074</v>
      </c>
      <c r="AY982" s="18">
        <f ca="1">AT982*'Ejercicio 3 - TIR'!$D$5</f>
        <v>40409.9015959836</v>
      </c>
      <c r="AZ982" s="18">
        <f ca="1" t="shared" ref="AZ982:BD982" si="7312">AJ982-AU982-AE982</f>
        <v>26504.15128702</v>
      </c>
      <c r="BA982" s="18">
        <f ca="1" t="shared" si="7312"/>
        <v>29992.6243721222</v>
      </c>
      <c r="BB982" s="18">
        <f ca="1" t="shared" si="7312"/>
        <v>32482.9785067887</v>
      </c>
      <c r="BC982" s="18">
        <f ca="1" t="shared" si="7312"/>
        <v>35471.2677779615</v>
      </c>
      <c r="BD982" s="18">
        <f ca="1" t="shared" si="7312"/>
        <v>46400.0197612675</v>
      </c>
      <c r="BE982" s="18">
        <f ca="1" t="shared" ref="BE982:BI982" si="7313">AZ982/Z982</f>
        <v>23071.7420884774</v>
      </c>
      <c r="BF982" s="18">
        <f ca="1" t="shared" si="7313"/>
        <v>22977.3917337189</v>
      </c>
      <c r="BG982" s="18">
        <f ca="1" t="shared" si="7313"/>
        <v>21210.5104929962</v>
      </c>
      <c r="BH982" s="18">
        <f ca="1" t="shared" si="7313"/>
        <v>19330.6627349353</v>
      </c>
      <c r="BI982" s="18">
        <f ca="1" t="shared" si="7313"/>
        <v>20446.3622703142</v>
      </c>
      <c r="BJ982" s="18">
        <f ca="1" t="shared" si="7166"/>
        <v>65505.1016152791</v>
      </c>
      <c r="BK982" s="18">
        <f ca="1" t="shared" si="7167"/>
        <v>32845.0978316737</v>
      </c>
      <c r="BL982" s="18">
        <f ca="1" t="shared" si="7168"/>
        <v>98350.1994469528</v>
      </c>
      <c r="BM982" s="18">
        <f ca="1">BK982*'Ejercicio 3 - TIR'!$D$5</f>
        <v>16422.5489158369</v>
      </c>
      <c r="BN982" s="18">
        <f ca="1" t="shared" si="7169"/>
        <v>81927.650531116</v>
      </c>
      <c r="BO982" s="18">
        <f ca="1" t="shared" si="7170"/>
        <v>36101.7609762573</v>
      </c>
      <c r="BP982" s="18">
        <f ca="1" t="shared" si="7171"/>
        <v>-101231.743169477</v>
      </c>
      <c r="BQ982" s="18">
        <f ca="1" t="shared" ref="BQ982:BT982" si="7314">BE982</f>
        <v>23071.7420884774</v>
      </c>
      <c r="BR982" s="18">
        <f ca="1" t="shared" si="7314"/>
        <v>22977.3917337189</v>
      </c>
      <c r="BS982" s="18">
        <f ca="1" t="shared" si="7314"/>
        <v>21210.5104929962</v>
      </c>
      <c r="BT982" s="18">
        <f ca="1" t="shared" si="7314"/>
        <v>19330.6627349353</v>
      </c>
      <c r="BU982" s="18">
        <f ca="1" t="shared" si="7173"/>
        <v>56548.1232465714</v>
      </c>
      <c r="BV982" s="20">
        <f ca="1" t="shared" si="7174"/>
        <v>11.0012991496144</v>
      </c>
    </row>
    <row r="983" ht="15" customHeight="1" spans="1:74">
      <c r="A983" s="16">
        <v>982</v>
      </c>
      <c r="B983" s="17">
        <f ca="1" t="shared" ref="B983:F983" si="7315">RAND()</f>
        <v>0.777727281301772</v>
      </c>
      <c r="C983" s="18">
        <f ca="1">IF(B983&lt;=('Ejercicio 3 - TIR'!$D$13-'Ejercicio 3 - TIR'!$C$13)/('Ejercicio 3 - TIR'!$E$13-'Ejercicio 3 - TIR'!$C$13),'Ejercicio 3 - TIR'!$C$13+SQRT(('Ejercicio 3 - TIR'!$E$13-'Ejercicio 3 - TIR'!$C$13)*('Ejercicio 3 - TIR'!$D$13-'Ejercicio 3 - TIR'!$C$13)*B983),'Ejercicio 3 - TIR'!$E$13-SQRT(('Ejercicio 3 - TIR'!$E$13-'Ejercicio 3 - TIR'!$C$13)*('Ejercicio 3 - TIR'!$E$13-'Ejercicio 3 - TIR'!$D$13)*(1-B983)))</f>
        <v>83668.2131278334</v>
      </c>
      <c r="D983" s="17">
        <f ca="1" t="shared" si="7315"/>
        <v>0.0607669432556488</v>
      </c>
      <c r="E983" s="18">
        <f ca="1">IF(D983&lt;=('Ejercicio 3 - TIR'!$D$14-'Ejercicio 3 - TIR'!$C$14)/('Ejercicio 3 - TIR'!$E$14-'Ejercicio 3 - TIR'!$C$14),'Ejercicio 3 - TIR'!$C$14+SQRT(('Ejercicio 3 - TIR'!$E$14-'Ejercicio 3 - TIR'!$C$14)*('Ejercicio 3 - TIR'!$D$14-'Ejercicio 3 - TIR'!$C$14)*D983),'Ejercicio 3 - TIR'!$E$14-SQRT(('Ejercicio 3 - TIR'!$E$14-'Ejercicio 3 - TIR'!$C$14)*('Ejercicio 3 - TIR'!$E$14-'Ejercicio 3 - TIR'!$D$14)*(1-D983)))</f>
        <v>27134.8350625221</v>
      </c>
      <c r="F983" s="17">
        <f ca="1" t="shared" si="7315"/>
        <v>0.964897507792107</v>
      </c>
      <c r="G983" s="18">
        <f ca="1">IF(F983&lt;=('Ejercicio 3 - TIR'!$D$18-'Ejercicio 3 - TIR'!$C$18)/('Ejercicio 3 - TIR'!$E$18-'Ejercicio 3 - TIR'!$C$18),'Ejercicio 3 - TIR'!$C$18+SQRT(('Ejercicio 3 - TIR'!$E$18-'Ejercicio 3 - TIR'!$C$18)*('Ejercicio 3 - TIR'!$D$18-'Ejercicio 3 - TIR'!$C$18)*F983),'Ejercicio 3 - TIR'!$E$18-SQRT(('Ejercicio 3 - TIR'!$E$18-'Ejercicio 3 - TIR'!$C$18)*('Ejercicio 3 - TIR'!$E$18-'Ejercicio 3 - TIR'!$D$18)*(1-F983)))</f>
        <v>43377.4443258883</v>
      </c>
      <c r="H983" s="17">
        <f ca="1" t="shared" ref="H983:L983" si="7316">RAND()</f>
        <v>0.970738837789958</v>
      </c>
      <c r="I983" s="18">
        <f ca="1">IF(H983&lt;=('Ejercicio 3 - TIR'!$D$18-'Ejercicio 3 - TIR'!$C$18)/('Ejercicio 3 - TIR'!$E$18-'Ejercicio 3 - TIR'!$C$18),'Ejercicio 3 - TIR'!$C$18+SQRT(('Ejercicio 3 - TIR'!$E$18-'Ejercicio 3 - TIR'!$C$18)*('Ejercicio 3 - TIR'!$D$18-'Ejercicio 3 - TIR'!$C$18)*H983),'Ejercicio 3 - TIR'!$E$18-SQRT(('Ejercicio 3 - TIR'!$E$18-'Ejercicio 3 - TIR'!$C$18)*('Ejercicio 3 - TIR'!$E$18-'Ejercicio 3 - TIR'!$D$18)*(1-H983)))</f>
        <v>43518.5860923587</v>
      </c>
      <c r="J983" s="17">
        <f ca="1" t="shared" si="7316"/>
        <v>0.507894888719332</v>
      </c>
      <c r="K983" s="18">
        <f ca="1">IF(J983&lt;=('Ejercicio 3 - TIR'!$D$18-'Ejercicio 3 - TIR'!$C$18)/('Ejercicio 3 - TIR'!$E$18-'Ejercicio 3 - TIR'!$C$18),'Ejercicio 3 - TIR'!$C$18+SQRT(('Ejercicio 3 - TIR'!$E$18-'Ejercicio 3 - TIR'!$C$18)*('Ejercicio 3 - TIR'!$D$18-'Ejercicio 3 - TIR'!$C$18)*J983),'Ejercicio 3 - TIR'!$E$18-SQRT(('Ejercicio 3 - TIR'!$E$18-'Ejercicio 3 - TIR'!$C$18)*('Ejercicio 3 - TIR'!$E$18-'Ejercicio 3 - TIR'!$D$18)*(1-J983)))</f>
        <v>38728.3579960895</v>
      </c>
      <c r="L983" s="17">
        <f ca="1" t="shared" si="7316"/>
        <v>0.727629723798944</v>
      </c>
      <c r="M983" s="18">
        <f ca="1">IF(L983&lt;=('Ejercicio 3 - TIR'!$D$18-'Ejercicio 3 - TIR'!$C$18)/('Ejercicio 3 - TIR'!$E$18-'Ejercicio 3 - TIR'!$C$18),'Ejercicio 3 - TIR'!$C$18+SQRT(('Ejercicio 3 - TIR'!$E$18-'Ejercicio 3 - TIR'!$C$18)*('Ejercicio 3 - TIR'!$D$18-'Ejercicio 3 - TIR'!$C$18)*L983),'Ejercicio 3 - TIR'!$E$18-SQRT(('Ejercicio 3 - TIR'!$E$18-'Ejercicio 3 - TIR'!$C$18)*('Ejercicio 3 - TIR'!$E$18-'Ejercicio 3 - TIR'!$D$18)*(1-L983)))</f>
        <v>40480.2908594602</v>
      </c>
      <c r="N983" s="17">
        <f ca="1" t="shared" ref="N983:R983" si="7317">RAND()</f>
        <v>0.526904917192925</v>
      </c>
      <c r="O983" s="18">
        <f ca="1">IF(N983&lt;=('Ejercicio 3 - TIR'!$D$18-'Ejercicio 3 - TIR'!$C$18)/('Ejercicio 3 - TIR'!$E$18-'Ejercicio 3 - TIR'!$C$18),'Ejercicio 3 - TIR'!$C$18+SQRT(('Ejercicio 3 - TIR'!$E$18-'Ejercicio 3 - TIR'!$C$18)*('Ejercicio 3 - TIR'!$D$18-'Ejercicio 3 - TIR'!$C$18)*N983),'Ejercicio 3 - TIR'!$E$18-SQRT(('Ejercicio 3 - TIR'!$E$18-'Ejercicio 3 - TIR'!$C$18)*('Ejercicio 3 - TIR'!$E$18-'Ejercicio 3 - TIR'!$D$18)*(1-N983)))</f>
        <v>38890.2045858877</v>
      </c>
      <c r="P983" s="17">
        <f ca="1" t="shared" si="7317"/>
        <v>0.670868001270883</v>
      </c>
      <c r="Q983" s="19">
        <f ca="1">IF(P983&lt;=('Ejercicio 3 - TIR'!$D$22-'Ejercicio 3 - TIR'!$C$22)/('Ejercicio 3 - TIR'!$E$22-'Ejercicio 3 - TIR'!$C$22),'Ejercicio 3 - TIR'!$C$22+SQRT(('Ejercicio 3 - TIR'!$E$22-'Ejercicio 3 - TIR'!$C$22)*('Ejercicio 3 - TIR'!$D$22-'Ejercicio 3 - TIR'!$C$22)*P983),'Ejercicio 3 - TIR'!$E$22-SQRT(('Ejercicio 3 - TIR'!$E$22-'Ejercicio 3 - TIR'!$C$22)*('Ejercicio 3 - TIR'!$E$22-'Ejercicio 3 - TIR'!$D$22)*(1-P983)))</f>
        <v>0.155659958962393</v>
      </c>
      <c r="R983" s="17">
        <f ca="1" t="shared" si="7317"/>
        <v>0.582745884571281</v>
      </c>
      <c r="S983" s="19">
        <f ca="1">IF(R983&lt;=('Ejercicio 3 - TIR'!$D$23-'Ejercicio 3 - TIR'!$C$23)/('Ejercicio 3 - TIR'!$E$23-'Ejercicio 3 - TIR'!$C$23),'Ejercicio 3 - TIR'!$C$23+SQRT(('Ejercicio 3 - TIR'!$E$23-'Ejercicio 3 - TIR'!$C$23)*('Ejercicio 3 - TIR'!$D$23-'Ejercicio 3 - TIR'!$C$23)*R983),'Ejercicio 3 - TIR'!$E$23-SQRT(('Ejercicio 3 - TIR'!$E$23-'Ejercicio 3 - TIR'!$C$23)*('Ejercicio 3 - TIR'!$E$23-'Ejercicio 3 - TIR'!$D$23)*(1-R983)))</f>
        <v>0.152594573388256</v>
      </c>
      <c r="T983" s="17">
        <f ca="1" t="shared" ref="T983:X983" si="7318">RAND()</f>
        <v>0.158362567923746</v>
      </c>
      <c r="U983" s="19">
        <f ca="1">IF(T983&lt;=('Ejercicio 3 - TIR'!$D$24-'Ejercicio 3 - TIR'!$C$24)/('Ejercicio 3 - TIR'!$E$24-'Ejercicio 3 - TIR'!$C$24),'Ejercicio 3 - TIR'!$C$24+SQRT(('Ejercicio 3 - TIR'!$E$24-'Ejercicio 3 - TIR'!$C$24)*('Ejercicio 3 - TIR'!$D$24-'Ejercicio 3 - TIR'!$C$24)*T983),'Ejercicio 3 - TIR'!$E$24-SQRT(('Ejercicio 3 - TIR'!$E$24-'Ejercicio 3 - TIR'!$C$24)*('Ejercicio 3 - TIR'!$E$24-'Ejercicio 3 - TIR'!$D$24)*(1-T983)))</f>
        <v>0.16823626586338</v>
      </c>
      <c r="V983" s="17">
        <f ca="1" t="shared" si="7318"/>
        <v>0.973826775437277</v>
      </c>
      <c r="W983" s="19">
        <f ca="1">IF(V983&lt;=('Ejercicio 3 - TIR'!$D$25-'Ejercicio 3 - TIR'!$C$25)/('Ejercicio 3 - TIR'!$E$25-'Ejercicio 3 - TIR'!$C$25),'Ejercicio 3 - TIR'!$C$25+SQRT(('Ejercicio 3 - TIR'!$E$25-'Ejercicio 3 - TIR'!$C$25)*('Ejercicio 3 - TIR'!$D$25-'Ejercicio 3 - TIR'!$C$25)*V983),'Ejercicio 3 - TIR'!$E$25-SQRT(('Ejercicio 3 - TIR'!$E$25-'Ejercicio 3 - TIR'!$C$25)*('Ejercicio 3 - TIR'!$E$25-'Ejercicio 3 - TIR'!$D$25)*(1-V983)))</f>
        <v>0.24042888272094</v>
      </c>
      <c r="X983" s="17">
        <f ca="1" t="shared" si="7318"/>
        <v>0.472967582097538</v>
      </c>
      <c r="Y983" s="19">
        <f ca="1">IF(X983&lt;=('Ejercicio 3 - TIR'!$D$26-'Ejercicio 3 - TIR'!$C$26)/('Ejercicio 3 - TIR'!$E$26-'Ejercicio 3 - TIR'!$C$26),'Ejercicio 3 - TIR'!$C$26+SQRT(('Ejercicio 3 - TIR'!$E$26-'Ejercicio 3 - TIR'!$C$26)*('Ejercicio 3 - TIR'!$D$26-'Ejercicio 3 - TIR'!$C$26)*X983),'Ejercicio 3 - TIR'!$E$26-SQRT(('Ejercicio 3 - TIR'!$E$26-'Ejercicio 3 - TIR'!$C$26)*('Ejercicio 3 - TIR'!$E$26-'Ejercicio 3 - TIR'!$D$26)*(1-X983)))</f>
        <v>0.226652319106888</v>
      </c>
      <c r="Z983" s="17">
        <f ca="1" t="shared" si="7144"/>
        <v>1.15565995896239</v>
      </c>
      <c r="AA983" s="17">
        <f ca="1" t="shared" si="7145"/>
        <v>1.33200739738215</v>
      </c>
      <c r="AB983" s="17">
        <f ca="1" t="shared" si="7146"/>
        <v>1.55609934802012</v>
      </c>
      <c r="AC983" s="17">
        <f ca="1" t="shared" si="7147"/>
        <v>1.93023057566738</v>
      </c>
      <c r="AD983" s="17">
        <f ca="1" t="shared" si="7148"/>
        <v>2.36772181205341</v>
      </c>
      <c r="AE983" s="16">
        <f ca="1" t="shared" si="7149"/>
        <v>4223.80731228348</v>
      </c>
      <c r="AF983" s="16">
        <f ca="1" t="shared" si="7150"/>
        <v>4868.33738717557</v>
      </c>
      <c r="AG983" s="16">
        <f ca="1" t="shared" si="7151"/>
        <v>5687.36829015707</v>
      </c>
      <c r="AH983" s="16">
        <f ca="1" t="shared" si="7152"/>
        <v>7054.77589378204</v>
      </c>
      <c r="AI983" s="16">
        <f ca="1" t="shared" si="7153"/>
        <v>8653.7572108871</v>
      </c>
      <c r="AJ983" s="18">
        <f ca="1" t="shared" si="7154"/>
        <v>50129.5755295496</v>
      </c>
      <c r="AK983" s="18">
        <f ca="1" t="shared" si="7155"/>
        <v>57967.0785986336</v>
      </c>
      <c r="AL983" s="18">
        <f ca="1" t="shared" si="7156"/>
        <v>60265.1726276047</v>
      </c>
      <c r="AM983" s="18">
        <f ca="1" t="shared" si="7157"/>
        <v>78136.2951288388</v>
      </c>
      <c r="AN983" s="18">
        <f ca="1" t="shared" si="7158"/>
        <v>92081.185673226</v>
      </c>
      <c r="AO983" s="18">
        <f ca="1">C983/'Ejercicio 3 - TIR'!$D$7</f>
        <v>16733.6426255667</v>
      </c>
      <c r="AP983" s="18">
        <f ca="1" t="shared" si="7159"/>
        <v>33395.9329039829</v>
      </c>
      <c r="AQ983" s="18">
        <f ca="1" t="shared" si="7160"/>
        <v>41233.435973067</v>
      </c>
      <c r="AR983" s="18">
        <f ca="1" t="shared" si="7161"/>
        <v>43531.530002038</v>
      </c>
      <c r="AS983" s="18">
        <f ca="1" t="shared" si="7162"/>
        <v>61402.6525032721</v>
      </c>
      <c r="AT983" s="18">
        <f ca="1" t="shared" si="7163"/>
        <v>75347.5430476594</v>
      </c>
      <c r="AU983" s="18">
        <f ca="1">AP983*'Ejercicio 3 - TIR'!$D$5</f>
        <v>16697.9664519914</v>
      </c>
      <c r="AV983" s="18">
        <f ca="1">AQ983*'Ejercicio 3 - TIR'!$D$5</f>
        <v>20616.7179865335</v>
      </c>
      <c r="AW983" s="18">
        <f ca="1">AR983*'Ejercicio 3 - TIR'!$D$5</f>
        <v>21765.765001019</v>
      </c>
      <c r="AX983" s="18">
        <f ca="1">AS983*'Ejercicio 3 - TIR'!$D$5</f>
        <v>30701.3262516361</v>
      </c>
      <c r="AY983" s="18">
        <f ca="1">AT983*'Ejercicio 3 - TIR'!$D$5</f>
        <v>37673.7715238297</v>
      </c>
      <c r="AZ983" s="18">
        <f ca="1" t="shared" ref="AZ983:BD983" si="7319">AJ983-AU983-AE983</f>
        <v>29207.8017652746</v>
      </c>
      <c r="BA983" s="18">
        <f ca="1" t="shared" si="7319"/>
        <v>32482.0232249246</v>
      </c>
      <c r="BB983" s="18">
        <f ca="1" t="shared" si="7319"/>
        <v>32812.0393364286</v>
      </c>
      <c r="BC983" s="18">
        <f ca="1" t="shared" si="7319"/>
        <v>40380.1929834207</v>
      </c>
      <c r="BD983" s="18">
        <f ca="1" t="shared" si="7319"/>
        <v>45753.6569385093</v>
      </c>
      <c r="BE983" s="18">
        <f ca="1" t="shared" ref="BE983:BI983" si="7320">AZ983/Z983</f>
        <v>25273.698840876</v>
      </c>
      <c r="BF983" s="18">
        <f ca="1" t="shared" si="7320"/>
        <v>24385.7678934538</v>
      </c>
      <c r="BG983" s="18">
        <f ca="1" t="shared" si="7320"/>
        <v>21086.082568042</v>
      </c>
      <c r="BH983" s="18">
        <f ca="1" t="shared" si="7320"/>
        <v>20919.8805015609</v>
      </c>
      <c r="BI983" s="18">
        <f ca="1" t="shared" si="7320"/>
        <v>19323.9158019283</v>
      </c>
      <c r="BJ983" s="18">
        <f ca="1" t="shared" si="7166"/>
        <v>64247.7408440053</v>
      </c>
      <c r="BK983" s="18">
        <f ca="1" t="shared" si="7167"/>
        <v>39620.610639661</v>
      </c>
      <c r="BL983" s="18">
        <f ca="1" t="shared" si="7168"/>
        <v>103868.351483666</v>
      </c>
      <c r="BM983" s="18">
        <f ca="1">BK983*'Ejercicio 3 - TIR'!$D$5</f>
        <v>19810.3053198305</v>
      </c>
      <c r="BN983" s="18">
        <f ca="1" t="shared" si="7169"/>
        <v>84058.0461638358</v>
      </c>
      <c r="BO983" s="18">
        <f ca="1" t="shared" si="7170"/>
        <v>35501.6563753054</v>
      </c>
      <c r="BP983" s="18">
        <f ca="1" t="shared" si="7171"/>
        <v>-110803.048190355</v>
      </c>
      <c r="BQ983" s="18">
        <f ca="1" t="shared" ref="BQ983:BT983" si="7321">BE983</f>
        <v>25273.698840876</v>
      </c>
      <c r="BR983" s="18">
        <f ca="1" t="shared" si="7321"/>
        <v>24385.7678934538</v>
      </c>
      <c r="BS983" s="18">
        <f ca="1" t="shared" si="7321"/>
        <v>21086.082568042</v>
      </c>
      <c r="BT983" s="18">
        <f ca="1" t="shared" si="7321"/>
        <v>20919.8805015609</v>
      </c>
      <c r="BU983" s="18">
        <f ca="1" t="shared" si="7173"/>
        <v>54825.5721772337</v>
      </c>
      <c r="BV983" s="20">
        <f ca="1" t="shared" si="7174"/>
        <v>8.8896372576273</v>
      </c>
    </row>
    <row r="984" ht="15" customHeight="1" spans="1:74">
      <c r="A984" s="16">
        <v>983</v>
      </c>
      <c r="B984" s="17">
        <f ca="1" t="shared" ref="B984:F984" si="7322">RAND()</f>
        <v>0.522673181713517</v>
      </c>
      <c r="C984" s="18">
        <f ca="1">IF(B984&lt;=('Ejercicio 3 - TIR'!$D$13-'Ejercicio 3 - TIR'!$C$13)/('Ejercicio 3 - TIR'!$E$13-'Ejercicio 3 - TIR'!$C$13),'Ejercicio 3 - TIR'!$C$13+SQRT(('Ejercicio 3 - TIR'!$E$13-'Ejercicio 3 - TIR'!$C$13)*('Ejercicio 3 - TIR'!$D$13-'Ejercicio 3 - TIR'!$C$13)*B984),'Ejercicio 3 - TIR'!$E$13-SQRT(('Ejercicio 3 - TIR'!$E$13-'Ejercicio 3 - TIR'!$C$13)*('Ejercicio 3 - TIR'!$E$13-'Ejercicio 3 - TIR'!$D$13)*(1-B984)))</f>
        <v>76066.9228484138</v>
      </c>
      <c r="D984" s="17">
        <f ca="1" t="shared" si="7322"/>
        <v>0.746491052839739</v>
      </c>
      <c r="E984" s="18">
        <f ca="1">IF(D984&lt;=('Ejercicio 3 - TIR'!$D$14-'Ejercicio 3 - TIR'!$C$14)/('Ejercicio 3 - TIR'!$E$14-'Ejercicio 3 - TIR'!$C$14),'Ejercicio 3 - TIR'!$C$14+SQRT(('Ejercicio 3 - TIR'!$E$14-'Ejercicio 3 - TIR'!$C$14)*('Ejercicio 3 - TIR'!$D$14-'Ejercicio 3 - TIR'!$C$14)*D984),'Ejercicio 3 - TIR'!$E$14-SQRT(('Ejercicio 3 - TIR'!$E$14-'Ejercicio 3 - TIR'!$C$14)*('Ejercicio 3 - TIR'!$E$14-'Ejercicio 3 - TIR'!$D$14)*(1-D984)))</f>
        <v>33833.4497428433</v>
      </c>
      <c r="F984" s="17">
        <f ca="1" t="shared" si="7322"/>
        <v>0.642284217507097</v>
      </c>
      <c r="G984" s="18">
        <f ca="1">IF(F984&lt;=('Ejercicio 3 - TIR'!$D$18-'Ejercicio 3 - TIR'!$C$18)/('Ejercicio 3 - TIR'!$E$18-'Ejercicio 3 - TIR'!$C$18),'Ejercicio 3 - TIR'!$C$18+SQRT(('Ejercicio 3 - TIR'!$E$18-'Ejercicio 3 - TIR'!$C$18)*('Ejercicio 3 - TIR'!$D$18-'Ejercicio 3 - TIR'!$C$18)*F984),'Ejercicio 3 - TIR'!$E$18-SQRT(('Ejercicio 3 - TIR'!$E$18-'Ejercicio 3 - TIR'!$C$18)*('Ejercicio 3 - TIR'!$E$18-'Ejercicio 3 - TIR'!$D$18)*(1-F984)))</f>
        <v>39815.4282956</v>
      </c>
      <c r="H984" s="17">
        <f ca="1" t="shared" ref="H984:L984" si="7323">RAND()</f>
        <v>0.583508689621348</v>
      </c>
      <c r="I984" s="18">
        <f ca="1">IF(H984&lt;=('Ejercicio 3 - TIR'!$D$18-'Ejercicio 3 - TIR'!$C$18)/('Ejercicio 3 - TIR'!$E$18-'Ejercicio 3 - TIR'!$C$18),'Ejercicio 3 - TIR'!$C$18+SQRT(('Ejercicio 3 - TIR'!$E$18-'Ejercicio 3 - TIR'!$C$18)*('Ejercicio 3 - TIR'!$D$18-'Ejercicio 3 - TIR'!$C$18)*H984),'Ejercicio 3 - TIR'!$E$18-SQRT(('Ejercicio 3 - TIR'!$E$18-'Ejercicio 3 - TIR'!$C$18)*('Ejercicio 3 - TIR'!$E$18-'Ejercicio 3 - TIR'!$D$18)*(1-H984)))</f>
        <v>39355.549339467</v>
      </c>
      <c r="J984" s="17">
        <f ca="1" t="shared" si="7323"/>
        <v>0.445056803945143</v>
      </c>
      <c r="K984" s="18">
        <f ca="1">IF(J984&lt;=('Ejercicio 3 - TIR'!$D$18-'Ejercicio 3 - TIR'!$C$18)/('Ejercicio 3 - TIR'!$E$18-'Ejercicio 3 - TIR'!$C$18),'Ejercicio 3 - TIR'!$C$18+SQRT(('Ejercicio 3 - TIR'!$E$18-'Ejercicio 3 - TIR'!$C$18)*('Ejercicio 3 - TIR'!$D$18-'Ejercicio 3 - TIR'!$C$18)*J984),'Ejercicio 3 - TIR'!$E$18-SQRT(('Ejercicio 3 - TIR'!$E$18-'Ejercicio 3 - TIR'!$C$18)*('Ejercicio 3 - TIR'!$E$18-'Ejercicio 3 - TIR'!$D$18)*(1-J984)))</f>
        <v>38170.5887542925</v>
      </c>
      <c r="L984" s="17">
        <f ca="1" t="shared" si="7323"/>
        <v>0.139287120860548</v>
      </c>
      <c r="M984" s="18">
        <f ca="1">IF(L984&lt;=('Ejercicio 3 - TIR'!$D$18-'Ejercicio 3 - TIR'!$C$18)/('Ejercicio 3 - TIR'!$E$18-'Ejercicio 3 - TIR'!$C$18),'Ejercicio 3 - TIR'!$C$18+SQRT(('Ejercicio 3 - TIR'!$E$18-'Ejercicio 3 - TIR'!$C$18)*('Ejercicio 3 - TIR'!$D$18-'Ejercicio 3 - TIR'!$C$18)*L984),'Ejercicio 3 - TIR'!$E$18-SQRT(('Ejercicio 3 - TIR'!$E$18-'Ejercicio 3 - TIR'!$C$18)*('Ejercicio 3 - TIR'!$E$18-'Ejercicio 3 - TIR'!$D$18)*(1-L984)))</f>
        <v>34570.8935810279</v>
      </c>
      <c r="N984" s="17">
        <f ca="1" t="shared" ref="N984:R984" si="7324">RAND()</f>
        <v>0.188934982235661</v>
      </c>
      <c r="O984" s="18">
        <f ca="1">IF(N984&lt;=('Ejercicio 3 - TIR'!$D$18-'Ejercicio 3 - TIR'!$C$18)/('Ejercicio 3 - TIR'!$E$18-'Ejercicio 3 - TIR'!$C$18),'Ejercicio 3 - TIR'!$C$18+SQRT(('Ejercicio 3 - TIR'!$E$18-'Ejercicio 3 - TIR'!$C$18)*('Ejercicio 3 - TIR'!$D$18-'Ejercicio 3 - TIR'!$C$18)*N984),'Ejercicio 3 - TIR'!$E$18-SQRT(('Ejercicio 3 - TIR'!$E$18-'Ejercicio 3 - TIR'!$C$18)*('Ejercicio 3 - TIR'!$E$18-'Ejercicio 3 - TIR'!$D$18)*(1-N984)))</f>
        <v>35323.5558920095</v>
      </c>
      <c r="P984" s="17">
        <f ca="1" t="shared" si="7324"/>
        <v>0.0325393605188595</v>
      </c>
      <c r="Q984" s="19">
        <f ca="1">IF(P984&lt;=('Ejercicio 3 - TIR'!$D$22-'Ejercicio 3 - TIR'!$C$22)/('Ejercicio 3 - TIR'!$E$22-'Ejercicio 3 - TIR'!$C$22),'Ejercicio 3 - TIR'!$C$22+SQRT(('Ejercicio 3 - TIR'!$E$22-'Ejercicio 3 - TIR'!$C$22)*('Ejercicio 3 - TIR'!$D$22-'Ejercicio 3 - TIR'!$C$22)*P984),'Ejercicio 3 - TIR'!$E$22-SQRT(('Ejercicio 3 - TIR'!$E$22-'Ejercicio 3 - TIR'!$C$22)*('Ejercicio 3 - TIR'!$E$22-'Ejercicio 3 - TIR'!$D$22)*(1-P984)))</f>
        <v>0.127653159408633</v>
      </c>
      <c r="R984" s="17">
        <f ca="1" t="shared" si="7324"/>
        <v>0.931828818303895</v>
      </c>
      <c r="S984" s="19">
        <f ca="1">IF(R984&lt;=('Ejercicio 3 - TIR'!$D$23-'Ejercicio 3 - TIR'!$C$23)/('Ejercicio 3 - TIR'!$E$23-'Ejercicio 3 - TIR'!$C$23),'Ejercicio 3 - TIR'!$C$23+SQRT(('Ejercicio 3 - TIR'!$E$23-'Ejercicio 3 - TIR'!$C$23)*('Ejercicio 3 - TIR'!$D$23-'Ejercicio 3 - TIR'!$C$23)*R984),'Ejercicio 3 - TIR'!$E$23-SQRT(('Ejercicio 3 - TIR'!$E$23-'Ejercicio 3 - TIR'!$C$23)*('Ejercicio 3 - TIR'!$E$23-'Ejercicio 3 - TIR'!$D$23)*(1-R984)))</f>
        <v>0.168922629957748</v>
      </c>
      <c r="T984" s="17">
        <f ca="1" t="shared" ref="T984:X984" si="7325">RAND()</f>
        <v>0.786811191252627</v>
      </c>
      <c r="U984" s="19">
        <f ca="1">IF(T984&lt;=('Ejercicio 3 - TIR'!$D$24-'Ejercicio 3 - TIR'!$C$24)/('Ejercicio 3 - TIR'!$E$24-'Ejercicio 3 - TIR'!$C$24),'Ejercicio 3 - TIR'!$C$24+SQRT(('Ejercicio 3 - TIR'!$E$24-'Ejercicio 3 - TIR'!$C$24)*('Ejercicio 3 - TIR'!$D$24-'Ejercicio 3 - TIR'!$C$24)*T984),'Ejercicio 3 - TIR'!$E$24-SQRT(('Ejercicio 3 - TIR'!$E$24-'Ejercicio 3 - TIR'!$C$24)*('Ejercicio 3 - TIR'!$E$24-'Ejercicio 3 - TIR'!$D$24)*(1-T984)))</f>
        <v>0.195567876381848</v>
      </c>
      <c r="V984" s="17">
        <f ca="1" t="shared" si="7325"/>
        <v>0.0349501407032216</v>
      </c>
      <c r="W984" s="19">
        <f ca="1">IF(V984&lt;=('Ejercicio 3 - TIR'!$D$25-'Ejercicio 3 - TIR'!$C$25)/('Ejercicio 3 - TIR'!$E$25-'Ejercicio 3 - TIR'!$C$25),'Ejercicio 3 - TIR'!$C$25+SQRT(('Ejercicio 3 - TIR'!$E$25-'Ejercicio 3 - TIR'!$C$25)*('Ejercicio 3 - TIR'!$D$25-'Ejercicio 3 - TIR'!$C$25)*V984),'Ejercicio 3 - TIR'!$E$25-SQRT(('Ejercicio 3 - TIR'!$E$25-'Ejercicio 3 - TIR'!$C$25)*('Ejercicio 3 - TIR'!$E$25-'Ejercicio 3 - TIR'!$D$25)*(1-V984)))</f>
        <v>0.186995012293378</v>
      </c>
      <c r="X984" s="17">
        <f ca="1" t="shared" si="7325"/>
        <v>0.644681223646488</v>
      </c>
      <c r="Y984" s="19">
        <f ca="1">IF(X984&lt;=('Ejercicio 3 - TIR'!$D$26-'Ejercicio 3 - TIR'!$C$26)/('Ejercicio 3 - TIR'!$E$26-'Ejercicio 3 - TIR'!$C$26),'Ejercicio 3 - TIR'!$C$26+SQRT(('Ejercicio 3 - TIR'!$E$26-'Ejercicio 3 - TIR'!$C$26)*('Ejercicio 3 - TIR'!$D$26-'Ejercicio 3 - TIR'!$C$26)*X984),'Ejercicio 3 - TIR'!$E$26-SQRT(('Ejercicio 3 - TIR'!$E$26-'Ejercicio 3 - TIR'!$C$26)*('Ejercicio 3 - TIR'!$E$26-'Ejercicio 3 - TIR'!$D$26)*(1-X984)))</f>
        <v>0.236196787876812</v>
      </c>
      <c r="Z984" s="17">
        <f ca="1" t="shared" si="7144"/>
        <v>1.12765315940863</v>
      </c>
      <c r="AA984" s="17">
        <f ca="1" t="shared" si="7145"/>
        <v>1.3181392967761</v>
      </c>
      <c r="AB984" s="17">
        <f ca="1" t="shared" si="7146"/>
        <v>1.57592499982207</v>
      </c>
      <c r="AC984" s="17">
        <f ca="1" t="shared" si="7147"/>
        <v>1.87061511453724</v>
      </c>
      <c r="AD984" s="17">
        <f ca="1" t="shared" si="7148"/>
        <v>2.31244839594475</v>
      </c>
      <c r="AE984" s="16">
        <f ca="1" t="shared" si="7149"/>
        <v>4318.94675336715</v>
      </c>
      <c r="AF984" s="16">
        <f ca="1" t="shared" si="7150"/>
        <v>5048.5145975934</v>
      </c>
      <c r="AG984" s="16">
        <f ca="1" t="shared" si="7151"/>
        <v>6035.84187632751</v>
      </c>
      <c r="AH984" s="16">
        <f ca="1" t="shared" si="7152"/>
        <v>7164.51420219226</v>
      </c>
      <c r="AI984" s="16">
        <f ca="1" t="shared" si="7153"/>
        <v>8856.74944344787</v>
      </c>
      <c r="AJ984" s="18">
        <f ca="1" t="shared" si="7154"/>
        <v>44897.9935107412</v>
      </c>
      <c r="AK984" s="18">
        <f ca="1" t="shared" si="7155"/>
        <v>51876.0961305623</v>
      </c>
      <c r="AL984" s="18">
        <f ca="1" t="shared" si="7156"/>
        <v>60153.9850758167</v>
      </c>
      <c r="AM984" s="18">
        <f ca="1" t="shared" si="7157"/>
        <v>64668.8360557292</v>
      </c>
      <c r="AN984" s="18">
        <f ca="1" t="shared" si="7158"/>
        <v>81683.9001615421</v>
      </c>
      <c r="AO984" s="18">
        <f ca="1">C984/'Ejercicio 3 - TIR'!$D$7</f>
        <v>15213.3845696828</v>
      </c>
      <c r="AP984" s="18">
        <f ca="1" t="shared" si="7159"/>
        <v>29684.6089410584</v>
      </c>
      <c r="AQ984" s="18">
        <f ca="1" t="shared" si="7160"/>
        <v>36662.7115608795</v>
      </c>
      <c r="AR984" s="18">
        <f ca="1" t="shared" si="7161"/>
        <v>44940.6005061339</v>
      </c>
      <c r="AS984" s="18">
        <f ca="1" t="shared" si="7162"/>
        <v>49455.4514860464</v>
      </c>
      <c r="AT984" s="18">
        <f ca="1" t="shared" si="7163"/>
        <v>66470.5155918593</v>
      </c>
      <c r="AU984" s="18">
        <f ca="1">AP984*'Ejercicio 3 - TIR'!$D$5</f>
        <v>14842.3044705292</v>
      </c>
      <c r="AV984" s="18">
        <f ca="1">AQ984*'Ejercicio 3 - TIR'!$D$5</f>
        <v>18331.3557804398</v>
      </c>
      <c r="AW984" s="18">
        <f ca="1">AR984*'Ejercicio 3 - TIR'!$D$5</f>
        <v>22470.300253067</v>
      </c>
      <c r="AX984" s="18">
        <f ca="1">AS984*'Ejercicio 3 - TIR'!$D$5</f>
        <v>24727.7257430232</v>
      </c>
      <c r="AY984" s="18">
        <f ca="1">AT984*'Ejercicio 3 - TIR'!$D$5</f>
        <v>33235.2577959297</v>
      </c>
      <c r="AZ984" s="18">
        <f ca="1" t="shared" ref="AZ984:BD984" si="7326">AJ984-AU984-AE984</f>
        <v>25736.7422868448</v>
      </c>
      <c r="BA984" s="18">
        <f ca="1" t="shared" si="7326"/>
        <v>28496.2257525291</v>
      </c>
      <c r="BB984" s="18">
        <f ca="1" t="shared" si="7326"/>
        <v>31647.8429464222</v>
      </c>
      <c r="BC984" s="18">
        <f ca="1" t="shared" si="7326"/>
        <v>32776.5961105137</v>
      </c>
      <c r="BD984" s="18">
        <f ca="1" t="shared" si="7326"/>
        <v>39591.8929221645</v>
      </c>
      <c r="BE984" s="18">
        <f ca="1" t="shared" ref="BE984:BI984" si="7327">AZ984/Z984</f>
        <v>22823.2786580776</v>
      </c>
      <c r="BF984" s="18">
        <f ca="1" t="shared" si="7327"/>
        <v>21618.5237950382</v>
      </c>
      <c r="BG984" s="18">
        <f ca="1" t="shared" si="7327"/>
        <v>20082.0743055637</v>
      </c>
      <c r="BH984" s="18">
        <f ca="1" t="shared" si="7327"/>
        <v>17521.8279034499</v>
      </c>
      <c r="BI984" s="18">
        <f ca="1" t="shared" si="7327"/>
        <v>17121.2006251017</v>
      </c>
      <c r="BJ984" s="18">
        <f ca="1" t="shared" si="7166"/>
        <v>78238.1065871153</v>
      </c>
      <c r="BK984" s="18">
        <f ca="1" t="shared" si="7167"/>
        <v>35180.1667450535</v>
      </c>
      <c r="BL984" s="18">
        <f ca="1" t="shared" si="7168"/>
        <v>113418.273332169</v>
      </c>
      <c r="BM984" s="18">
        <f ca="1">BK984*'Ejercicio 3 - TIR'!$D$5</f>
        <v>17590.0833725267</v>
      </c>
      <c r="BN984" s="18">
        <f ca="1" t="shared" si="7169"/>
        <v>95828.189959642</v>
      </c>
      <c r="BO984" s="18">
        <f ca="1" t="shared" si="7170"/>
        <v>41440.1420276847</v>
      </c>
      <c r="BP984" s="18">
        <f ca="1" t="shared" si="7171"/>
        <v>-109900.372591257</v>
      </c>
      <c r="BQ984" s="18">
        <f ca="1" t="shared" ref="BQ984:BT984" si="7328">BE984</f>
        <v>22823.2786580776</v>
      </c>
      <c r="BR984" s="18">
        <f ca="1" t="shared" si="7328"/>
        <v>21618.5237950382</v>
      </c>
      <c r="BS984" s="18">
        <f ca="1" t="shared" si="7328"/>
        <v>20082.0743055637</v>
      </c>
      <c r="BT984" s="18">
        <f ca="1" t="shared" si="7328"/>
        <v>17521.8279034499</v>
      </c>
      <c r="BU984" s="18">
        <f ca="1" t="shared" si="7173"/>
        <v>58561.3426527863</v>
      </c>
      <c r="BV984" s="20">
        <f ca="1" t="shared" si="7174"/>
        <v>7.53398157077241</v>
      </c>
    </row>
    <row r="985" ht="15" customHeight="1" spans="1:74">
      <c r="A985" s="16">
        <v>984</v>
      </c>
      <c r="B985" s="17">
        <f ca="1" t="shared" ref="B985:F985" si="7329">RAND()</f>
        <v>0.216727005684676</v>
      </c>
      <c r="C985" s="18">
        <f ca="1">IF(B985&lt;=('Ejercicio 3 - TIR'!$D$13-'Ejercicio 3 - TIR'!$C$13)/('Ejercicio 3 - TIR'!$E$13-'Ejercicio 3 - TIR'!$C$13),'Ejercicio 3 - TIR'!$C$13+SQRT(('Ejercicio 3 - TIR'!$E$13-'Ejercicio 3 - TIR'!$C$13)*('Ejercicio 3 - TIR'!$D$13-'Ejercicio 3 - TIR'!$C$13)*B985),'Ejercicio 3 - TIR'!$E$13-SQRT(('Ejercicio 3 - TIR'!$E$13-'Ejercicio 3 - TIR'!$C$13)*('Ejercicio 3 - TIR'!$E$13-'Ejercicio 3 - TIR'!$D$13)*(1-B985)))</f>
        <v>69310.7895623234</v>
      </c>
      <c r="D985" s="17">
        <f ca="1" t="shared" si="7329"/>
        <v>0.464879240752422</v>
      </c>
      <c r="E985" s="18">
        <f ca="1">IF(D985&lt;=('Ejercicio 3 - TIR'!$D$14-'Ejercicio 3 - TIR'!$C$14)/('Ejercicio 3 - TIR'!$E$14-'Ejercicio 3 - TIR'!$C$14),'Ejercicio 3 - TIR'!$C$14+SQRT(('Ejercicio 3 - TIR'!$E$14-'Ejercicio 3 - TIR'!$C$14)*('Ejercicio 3 - TIR'!$D$14-'Ejercicio 3 - TIR'!$C$14)*D985),'Ejercicio 3 - TIR'!$E$14-SQRT(('Ejercicio 3 - TIR'!$E$14-'Ejercicio 3 - TIR'!$C$14)*('Ejercicio 3 - TIR'!$E$14-'Ejercicio 3 - TIR'!$D$14)*(1-D985)))</f>
        <v>31040.7526048704</v>
      </c>
      <c r="F985" s="17">
        <f ca="1" t="shared" si="7329"/>
        <v>0.153502738664155</v>
      </c>
      <c r="G985" s="18">
        <f ca="1">IF(F985&lt;=('Ejercicio 3 - TIR'!$D$18-'Ejercicio 3 - TIR'!$C$18)/('Ejercicio 3 - TIR'!$E$18-'Ejercicio 3 - TIR'!$C$18),'Ejercicio 3 - TIR'!$C$18+SQRT(('Ejercicio 3 - TIR'!$E$18-'Ejercicio 3 - TIR'!$C$18)*('Ejercicio 3 - TIR'!$D$18-'Ejercicio 3 - TIR'!$C$18)*F985),'Ejercicio 3 - TIR'!$E$18-SQRT(('Ejercicio 3 - TIR'!$E$18-'Ejercicio 3 - TIR'!$C$18)*('Ejercicio 3 - TIR'!$E$18-'Ejercicio 3 - TIR'!$D$18)*(1-F985)))</f>
        <v>34798.4800509769</v>
      </c>
      <c r="H985" s="17">
        <f ca="1" t="shared" ref="H985:L985" si="7330">RAND()</f>
        <v>0.14351915114522</v>
      </c>
      <c r="I985" s="18">
        <f ca="1">IF(H985&lt;=('Ejercicio 3 - TIR'!$D$18-'Ejercicio 3 - TIR'!$C$18)/('Ejercicio 3 - TIR'!$E$18-'Ejercicio 3 - TIR'!$C$18),'Ejercicio 3 - TIR'!$C$18+SQRT(('Ejercicio 3 - TIR'!$E$18-'Ejercicio 3 - TIR'!$C$18)*('Ejercicio 3 - TIR'!$D$18-'Ejercicio 3 - TIR'!$C$18)*H985),'Ejercicio 3 - TIR'!$E$18-SQRT(('Ejercicio 3 - TIR'!$E$18-'Ejercicio 3 - TIR'!$C$18)*('Ejercicio 3 - TIR'!$E$18-'Ejercicio 3 - TIR'!$D$18)*(1-H985)))</f>
        <v>34639.8138617603</v>
      </c>
      <c r="J985" s="17">
        <f ca="1" t="shared" si="7330"/>
        <v>0.323737985882264</v>
      </c>
      <c r="K985" s="18">
        <f ca="1">IF(J985&lt;=('Ejercicio 3 - TIR'!$D$18-'Ejercicio 3 - TIR'!$C$18)/('Ejercicio 3 - TIR'!$E$18-'Ejercicio 3 - TIR'!$C$18),'Ejercicio 3 - TIR'!$C$18+SQRT(('Ejercicio 3 - TIR'!$E$18-'Ejercicio 3 - TIR'!$C$18)*('Ejercicio 3 - TIR'!$D$18-'Ejercicio 3 - TIR'!$C$18)*J985),'Ejercicio 3 - TIR'!$E$18-SQRT(('Ejercicio 3 - TIR'!$E$18-'Ejercicio 3 - TIR'!$C$18)*('Ejercicio 3 - TIR'!$E$18-'Ejercicio 3 - TIR'!$D$18)*(1-J985)))</f>
        <v>36968.5506299617</v>
      </c>
      <c r="L985" s="17">
        <f ca="1" t="shared" si="7330"/>
        <v>0.0748194622662322</v>
      </c>
      <c r="M985" s="18">
        <f ca="1">IF(L985&lt;=('Ejercicio 3 - TIR'!$D$18-'Ejercicio 3 - TIR'!$C$18)/('Ejercicio 3 - TIR'!$E$18-'Ejercicio 3 - TIR'!$C$18),'Ejercicio 3 - TIR'!$C$18+SQRT(('Ejercicio 3 - TIR'!$E$18-'Ejercicio 3 - TIR'!$C$18)*('Ejercicio 3 - TIR'!$D$18-'Ejercicio 3 - TIR'!$C$18)*L985),'Ejercicio 3 - TIR'!$E$18-SQRT(('Ejercicio 3 - TIR'!$E$18-'Ejercicio 3 - TIR'!$C$18)*('Ejercicio 3 - TIR'!$E$18-'Ejercicio 3 - TIR'!$D$18)*(1-L985)))</f>
        <v>33350.0625874653</v>
      </c>
      <c r="N985" s="17">
        <f ca="1" t="shared" ref="N985:R985" si="7331">RAND()</f>
        <v>0.759582231644931</v>
      </c>
      <c r="O985" s="18">
        <f ca="1">IF(N985&lt;=('Ejercicio 3 - TIR'!$D$18-'Ejercicio 3 - TIR'!$C$18)/('Ejercicio 3 - TIR'!$E$18-'Ejercicio 3 - TIR'!$C$18),'Ejercicio 3 - TIR'!$C$18+SQRT(('Ejercicio 3 - TIR'!$E$18-'Ejercicio 3 - TIR'!$C$18)*('Ejercicio 3 - TIR'!$D$18-'Ejercicio 3 - TIR'!$C$18)*N985),'Ejercicio 3 - TIR'!$E$18-SQRT(('Ejercicio 3 - TIR'!$E$18-'Ejercicio 3 - TIR'!$C$18)*('Ejercicio 3 - TIR'!$E$18-'Ejercicio 3 - TIR'!$D$18)*(1-N985)))</f>
        <v>40753.6683329455</v>
      </c>
      <c r="P985" s="17">
        <f ca="1" t="shared" si="7331"/>
        <v>0.629371752081894</v>
      </c>
      <c r="Q985" s="19">
        <f ca="1">IF(P985&lt;=('Ejercicio 3 - TIR'!$D$22-'Ejercicio 3 - TIR'!$C$22)/('Ejercicio 3 - TIR'!$E$22-'Ejercicio 3 - TIR'!$C$22),'Ejercicio 3 - TIR'!$C$22+SQRT(('Ejercicio 3 - TIR'!$E$22-'Ejercicio 3 - TIR'!$C$22)*('Ejercicio 3 - TIR'!$D$22-'Ejercicio 3 - TIR'!$C$22)*P985),'Ejercicio 3 - TIR'!$E$22-SQRT(('Ejercicio 3 - TIR'!$E$22-'Ejercicio 3 - TIR'!$C$22)*('Ejercicio 3 - TIR'!$E$22-'Ejercicio 3 - TIR'!$D$22)*(1-P985)))</f>
        <v>0.154171123790366</v>
      </c>
      <c r="R985" s="17">
        <f ca="1" t="shared" si="7331"/>
        <v>0.704166407018409</v>
      </c>
      <c r="S985" s="19">
        <f ca="1">IF(R985&lt;=('Ejercicio 3 - TIR'!$D$23-'Ejercicio 3 - TIR'!$C$23)/('Ejercicio 3 - TIR'!$E$23-'Ejercicio 3 - TIR'!$C$23),'Ejercicio 3 - TIR'!$C$23+SQRT(('Ejercicio 3 - TIR'!$E$23-'Ejercicio 3 - TIR'!$C$23)*('Ejercicio 3 - TIR'!$D$23-'Ejercicio 3 - TIR'!$C$23)*R985),'Ejercicio 3 - TIR'!$E$23-SQRT(('Ejercicio 3 - TIR'!$E$23-'Ejercicio 3 - TIR'!$C$23)*('Ejercicio 3 - TIR'!$E$23-'Ejercicio 3 - TIR'!$D$23)*(1-R985)))</f>
        <v>0.15692402835487</v>
      </c>
      <c r="T985" s="17">
        <f ca="1" t="shared" ref="T985:X985" si="7332">RAND()</f>
        <v>0.924551017669572</v>
      </c>
      <c r="U985" s="19">
        <f ca="1">IF(T985&lt;=('Ejercicio 3 - TIR'!$D$24-'Ejercicio 3 - TIR'!$C$24)/('Ejercicio 3 - TIR'!$E$24-'Ejercicio 3 - TIR'!$C$24),'Ejercicio 3 - TIR'!$C$24+SQRT(('Ejercicio 3 - TIR'!$E$24-'Ejercicio 3 - TIR'!$C$24)*('Ejercicio 3 - TIR'!$D$24-'Ejercicio 3 - TIR'!$C$24)*T985),'Ejercicio 3 - TIR'!$E$24-SQRT(('Ejercicio 3 - TIR'!$E$24-'Ejercicio 3 - TIR'!$C$24)*('Ejercicio 3 - TIR'!$E$24-'Ejercicio 3 - TIR'!$D$24)*(1-T985)))</f>
        <v>0.205465312162788</v>
      </c>
      <c r="V985" s="17">
        <f ca="1" t="shared" si="7332"/>
        <v>0.880103546582205</v>
      </c>
      <c r="W985" s="19">
        <f ca="1">IF(V985&lt;=('Ejercicio 3 - TIR'!$D$25-'Ejercicio 3 - TIR'!$C$25)/('Ejercicio 3 - TIR'!$E$25-'Ejercicio 3 - TIR'!$C$25),'Ejercicio 3 - TIR'!$C$25+SQRT(('Ejercicio 3 - TIR'!$E$25-'Ejercicio 3 - TIR'!$C$25)*('Ejercicio 3 - TIR'!$D$25-'Ejercicio 3 - TIR'!$C$25)*V985),'Ejercicio 3 - TIR'!$E$25-SQRT(('Ejercicio 3 - TIR'!$E$25-'Ejercicio 3 - TIR'!$C$25)*('Ejercicio 3 - TIR'!$E$25-'Ejercicio 3 - TIR'!$D$25)*(1-V985)))</f>
        <v>0.229514942349061</v>
      </c>
      <c r="X985" s="17">
        <f ca="1" t="shared" si="7332"/>
        <v>0.56659457013932</v>
      </c>
      <c r="Y985" s="19">
        <f ca="1">IF(X985&lt;=('Ejercicio 3 - TIR'!$D$26-'Ejercicio 3 - TIR'!$C$26)/('Ejercicio 3 - TIR'!$E$26-'Ejercicio 3 - TIR'!$C$26),'Ejercicio 3 - TIR'!$C$26+SQRT(('Ejercicio 3 - TIR'!$E$26-'Ejercicio 3 - TIR'!$C$26)*('Ejercicio 3 - TIR'!$D$26-'Ejercicio 3 - TIR'!$C$26)*X985),'Ejercicio 3 - TIR'!$E$26-SQRT(('Ejercicio 3 - TIR'!$E$26-'Ejercicio 3 - TIR'!$C$26)*('Ejercicio 3 - TIR'!$E$26-'Ejercicio 3 - TIR'!$D$26)*(1-X985)))</f>
        <v>0.231622429564439</v>
      </c>
      <c r="Z985" s="17">
        <f ca="1" t="shared" si="7144"/>
        <v>1.15417112379037</v>
      </c>
      <c r="AA985" s="17">
        <f ca="1" t="shared" si="7145"/>
        <v>1.33528830594642</v>
      </c>
      <c r="AB985" s="17">
        <f ca="1" t="shared" si="7146"/>
        <v>1.60964373455502</v>
      </c>
      <c r="AC985" s="17">
        <f ca="1" t="shared" si="7147"/>
        <v>1.97908102349394</v>
      </c>
      <c r="AD985" s="17">
        <f ca="1" t="shared" si="7148"/>
        <v>2.43748057846048</v>
      </c>
      <c r="AE985" s="16">
        <f ca="1" t="shared" si="7149"/>
        <v>4785.5877123916</v>
      </c>
      <c r="AF985" s="16">
        <f ca="1" t="shared" si="7150"/>
        <v>5536.56141426566</v>
      </c>
      <c r="AG985" s="16">
        <f ca="1" t="shared" si="7151"/>
        <v>6674.1327335562</v>
      </c>
      <c r="AH985" s="16">
        <f ca="1" t="shared" si="7152"/>
        <v>8205.94592312833</v>
      </c>
      <c r="AI985" s="16">
        <f ca="1" t="shared" si="7153"/>
        <v>10106.6270547177</v>
      </c>
      <c r="AJ985" s="18">
        <f ca="1" t="shared" si="7154"/>
        <v>40163.4008266327</v>
      </c>
      <c r="AK985" s="18">
        <f ca="1" t="shared" si="7155"/>
        <v>46254.1383697691</v>
      </c>
      <c r="AL985" s="18">
        <f ca="1" t="shared" si="7156"/>
        <v>59506.1958970978</v>
      </c>
      <c r="AM985" s="18">
        <f ca="1" t="shared" si="7157"/>
        <v>66002.4759991879</v>
      </c>
      <c r="AN985" s="18">
        <f ca="1" t="shared" si="7158"/>
        <v>99336.2750625746</v>
      </c>
      <c r="AO985" s="18">
        <f ca="1">C985/'Ejercicio 3 - TIR'!$D$7</f>
        <v>13862.1579124647</v>
      </c>
      <c r="AP985" s="18">
        <f ca="1" t="shared" si="7159"/>
        <v>26301.242914168</v>
      </c>
      <c r="AQ985" s="18">
        <f ca="1" t="shared" si="7160"/>
        <v>32391.9804573045</v>
      </c>
      <c r="AR985" s="18">
        <f ca="1" t="shared" si="7161"/>
        <v>45644.0379846331</v>
      </c>
      <c r="AS985" s="18">
        <f ca="1" t="shared" si="7162"/>
        <v>52140.3180867232</v>
      </c>
      <c r="AT985" s="18">
        <f ca="1" t="shared" si="7163"/>
        <v>85474.1171501099</v>
      </c>
      <c r="AU985" s="18">
        <f ca="1">AP985*'Ejercicio 3 - TIR'!$D$5</f>
        <v>13150.621457084</v>
      </c>
      <c r="AV985" s="18">
        <f ca="1">AQ985*'Ejercicio 3 - TIR'!$D$5</f>
        <v>16195.9902286522</v>
      </c>
      <c r="AW985" s="18">
        <f ca="1">AR985*'Ejercicio 3 - TIR'!$D$5</f>
        <v>22822.0189923166</v>
      </c>
      <c r="AX985" s="18">
        <f ca="1">AS985*'Ejercicio 3 - TIR'!$D$5</f>
        <v>26070.1590433616</v>
      </c>
      <c r="AY985" s="18">
        <f ca="1">AT985*'Ejercicio 3 - TIR'!$D$5</f>
        <v>42737.058575055</v>
      </c>
      <c r="AZ985" s="18">
        <f ca="1" t="shared" ref="AZ985:BD985" si="7333">AJ985-AU985-AE985</f>
        <v>22227.1916571571</v>
      </c>
      <c r="BA985" s="18">
        <f ca="1" t="shared" si="7333"/>
        <v>24521.5867268513</v>
      </c>
      <c r="BB985" s="18">
        <f ca="1" t="shared" si="7333"/>
        <v>30010.0441712251</v>
      </c>
      <c r="BC985" s="18">
        <f ca="1" t="shared" si="7333"/>
        <v>31726.3710326979</v>
      </c>
      <c r="BD985" s="18">
        <f ca="1" t="shared" si="7333"/>
        <v>46492.5894328019</v>
      </c>
      <c r="BE985" s="18">
        <f ca="1" t="shared" ref="BE985:BI985" si="7334">AZ985/Z985</f>
        <v>19258.1422277848</v>
      </c>
      <c r="BF985" s="18">
        <f ca="1" t="shared" si="7334"/>
        <v>18364.263820517</v>
      </c>
      <c r="BG985" s="18">
        <f ca="1" t="shared" si="7334"/>
        <v>18643.9045653299</v>
      </c>
      <c r="BH985" s="18">
        <f ca="1" t="shared" si="7334"/>
        <v>16030.8601093487</v>
      </c>
      <c r="BI985" s="18">
        <f ca="1" t="shared" si="7334"/>
        <v>19074.0348225325</v>
      </c>
      <c r="BJ985" s="18">
        <f ca="1" t="shared" si="7166"/>
        <v>75661.2316151683</v>
      </c>
      <c r="BK985" s="18">
        <f ca="1" t="shared" si="7167"/>
        <v>33788.740687185</v>
      </c>
      <c r="BL985" s="18">
        <f ca="1" t="shared" si="7168"/>
        <v>109449.972302353</v>
      </c>
      <c r="BM985" s="18">
        <f ca="1">BK985*'Ejercicio 3 - TIR'!$D$5</f>
        <v>16894.3703435925</v>
      </c>
      <c r="BN985" s="18">
        <f ca="1" t="shared" si="7169"/>
        <v>92555.6019587607</v>
      </c>
      <c r="BO985" s="18">
        <f ca="1" t="shared" si="7170"/>
        <v>37971.8315611027</v>
      </c>
      <c r="BP985" s="18">
        <f ca="1" t="shared" si="7171"/>
        <v>-100351.542167194</v>
      </c>
      <c r="BQ985" s="18">
        <f ca="1" t="shared" ref="BQ985:BT985" si="7335">BE985</f>
        <v>19258.1422277848</v>
      </c>
      <c r="BR985" s="18">
        <f ca="1" t="shared" si="7335"/>
        <v>18364.263820517</v>
      </c>
      <c r="BS985" s="18">
        <f ca="1" t="shared" si="7335"/>
        <v>18643.9045653299</v>
      </c>
      <c r="BT985" s="18">
        <f ca="1" t="shared" si="7335"/>
        <v>16030.8601093487</v>
      </c>
      <c r="BU985" s="18">
        <f ca="1" t="shared" si="7173"/>
        <v>57045.8663836352</v>
      </c>
      <c r="BV985" s="20">
        <f ca="1" t="shared" si="7174"/>
        <v>7.56354783591975</v>
      </c>
    </row>
    <row r="986" ht="15" customHeight="1" spans="1:74">
      <c r="A986" s="16">
        <v>985</v>
      </c>
      <c r="B986" s="17">
        <f ca="1" t="shared" ref="B986:F986" si="7336">RAND()</f>
        <v>0.536162876768658</v>
      </c>
      <c r="C986" s="18">
        <f ca="1">IF(B986&lt;=('Ejercicio 3 - TIR'!$D$13-'Ejercicio 3 - TIR'!$C$13)/('Ejercicio 3 - TIR'!$E$13-'Ejercicio 3 - TIR'!$C$13),'Ejercicio 3 - TIR'!$C$13+SQRT(('Ejercicio 3 - TIR'!$E$13-'Ejercicio 3 - TIR'!$C$13)*('Ejercicio 3 - TIR'!$D$13-'Ejercicio 3 - TIR'!$C$13)*B986),'Ejercicio 3 - TIR'!$E$13-SQRT(('Ejercicio 3 - TIR'!$E$13-'Ejercicio 3 - TIR'!$C$13)*('Ejercicio 3 - TIR'!$E$13-'Ejercicio 3 - TIR'!$D$13)*(1-B986)))</f>
        <v>76407.5319672229</v>
      </c>
      <c r="D986" s="17">
        <f ca="1" t="shared" si="7336"/>
        <v>0.642188589434816</v>
      </c>
      <c r="E986" s="18">
        <f ca="1">IF(D986&lt;=('Ejercicio 3 - TIR'!$D$14-'Ejercicio 3 - TIR'!$C$14)/('Ejercicio 3 - TIR'!$E$14-'Ejercicio 3 - TIR'!$C$14),'Ejercicio 3 - TIR'!$C$14+SQRT(('Ejercicio 3 - TIR'!$E$14-'Ejercicio 3 - TIR'!$C$14)*('Ejercicio 3 - TIR'!$D$14-'Ejercicio 3 - TIR'!$C$14)*D986),'Ejercicio 3 - TIR'!$E$14-SQRT(('Ejercicio 3 - TIR'!$E$14-'Ejercicio 3 - TIR'!$C$14)*('Ejercicio 3 - TIR'!$E$14-'Ejercicio 3 - TIR'!$D$14)*(1-D986)))</f>
        <v>32673.9020218961</v>
      </c>
      <c r="F986" s="17">
        <f ca="1" t="shared" si="7336"/>
        <v>0.895991408200191</v>
      </c>
      <c r="G986" s="18">
        <f ca="1">IF(F986&lt;=('Ejercicio 3 - TIR'!$D$18-'Ejercicio 3 - TIR'!$C$18)/('Ejercicio 3 - TIR'!$E$18-'Ejercicio 3 - TIR'!$C$18),'Ejercicio 3 - TIR'!$C$18+SQRT(('Ejercicio 3 - TIR'!$E$18-'Ejercicio 3 - TIR'!$C$18)*('Ejercicio 3 - TIR'!$D$18-'Ejercicio 3 - TIR'!$C$18)*F986),'Ejercicio 3 - TIR'!$E$18-SQRT(('Ejercicio 3 - TIR'!$E$18-'Ejercicio 3 - TIR'!$C$18)*('Ejercicio 3 - TIR'!$E$18-'Ejercicio 3 - TIR'!$D$18)*(1-F986)))</f>
        <v>42207.0366302105</v>
      </c>
      <c r="H986" s="17">
        <f ca="1" t="shared" ref="H986:L986" si="7337">RAND()</f>
        <v>0.294398880356143</v>
      </c>
      <c r="I986" s="18">
        <f ca="1">IF(H986&lt;=('Ejercicio 3 - TIR'!$D$18-'Ejercicio 3 - TIR'!$C$18)/('Ejercicio 3 - TIR'!$E$18-'Ejercicio 3 - TIR'!$C$18),'Ejercicio 3 - TIR'!$C$18+SQRT(('Ejercicio 3 - TIR'!$E$18-'Ejercicio 3 - TIR'!$C$18)*('Ejercicio 3 - TIR'!$D$18-'Ejercicio 3 - TIR'!$C$18)*H986),'Ejercicio 3 - TIR'!$E$18-SQRT(('Ejercicio 3 - TIR'!$E$18-'Ejercicio 3 - TIR'!$C$18)*('Ejercicio 3 - TIR'!$E$18-'Ejercicio 3 - TIR'!$D$18)*(1-H986)))</f>
        <v>36645.2864538274</v>
      </c>
      <c r="J986" s="17">
        <f ca="1" t="shared" si="7337"/>
        <v>0.578675505730207</v>
      </c>
      <c r="K986" s="18">
        <f ca="1">IF(J986&lt;=('Ejercicio 3 - TIR'!$D$18-'Ejercicio 3 - TIR'!$C$18)/('Ejercicio 3 - TIR'!$E$18-'Ejercicio 3 - TIR'!$C$18),'Ejercicio 3 - TIR'!$C$18+SQRT(('Ejercicio 3 - TIR'!$E$18-'Ejercicio 3 - TIR'!$C$18)*('Ejercicio 3 - TIR'!$D$18-'Ejercicio 3 - TIR'!$C$18)*J986),'Ejercicio 3 - TIR'!$E$18-SQRT(('Ejercicio 3 - TIR'!$E$18-'Ejercicio 3 - TIR'!$C$18)*('Ejercicio 3 - TIR'!$E$18-'Ejercicio 3 - TIR'!$D$18)*(1-J986)))</f>
        <v>39316.7229141759</v>
      </c>
      <c r="L986" s="17">
        <f ca="1" t="shared" si="7337"/>
        <v>0.94721320871029</v>
      </c>
      <c r="M986" s="18">
        <f ca="1">IF(L986&lt;=('Ejercicio 3 - TIR'!$D$18-'Ejercicio 3 - TIR'!$C$18)/('Ejercicio 3 - TIR'!$E$18-'Ejercicio 3 - TIR'!$C$18),'Ejercicio 3 - TIR'!$C$18+SQRT(('Ejercicio 3 - TIR'!$E$18-'Ejercicio 3 - TIR'!$C$18)*('Ejercicio 3 - TIR'!$D$18-'Ejercicio 3 - TIR'!$C$18)*L986),'Ejercicio 3 - TIR'!$E$18-SQRT(('Ejercicio 3 - TIR'!$E$18-'Ejercicio 3 - TIR'!$C$18)*('Ejercicio 3 - TIR'!$E$18-'Ejercicio 3 - TIR'!$D$18)*(1-L986)))</f>
        <v>43010.2740523559</v>
      </c>
      <c r="N986" s="17">
        <f ca="1" t="shared" ref="N986:R986" si="7338">RAND()</f>
        <v>0.531790311472188</v>
      </c>
      <c r="O986" s="18">
        <f ca="1">IF(N986&lt;=('Ejercicio 3 - TIR'!$D$18-'Ejercicio 3 - TIR'!$C$18)/('Ejercicio 3 - TIR'!$E$18-'Ejercicio 3 - TIR'!$C$18),'Ejercicio 3 - TIR'!$C$18+SQRT(('Ejercicio 3 - TIR'!$E$18-'Ejercicio 3 - TIR'!$C$18)*('Ejercicio 3 - TIR'!$D$18-'Ejercicio 3 - TIR'!$C$18)*N986),'Ejercicio 3 - TIR'!$E$18-SQRT(('Ejercicio 3 - TIR'!$E$18-'Ejercicio 3 - TIR'!$C$18)*('Ejercicio 3 - TIR'!$E$18-'Ejercicio 3 - TIR'!$D$18)*(1-N986)))</f>
        <v>38931.3239063886</v>
      </c>
      <c r="P986" s="17">
        <f ca="1" t="shared" si="7338"/>
        <v>0.912111392433272</v>
      </c>
      <c r="Q986" s="19">
        <f ca="1">IF(P986&lt;=('Ejercicio 3 - TIR'!$D$22-'Ejercicio 3 - TIR'!$C$22)/('Ejercicio 3 - TIR'!$E$22-'Ejercicio 3 - TIR'!$C$22),'Ejercicio 3 - TIR'!$C$22+SQRT(('Ejercicio 3 - TIR'!$E$22-'Ejercicio 3 - TIR'!$C$22)*('Ejercicio 3 - TIR'!$D$22-'Ejercicio 3 - TIR'!$C$22)*P986),'Ejercicio 3 - TIR'!$E$22-SQRT(('Ejercicio 3 - TIR'!$E$22-'Ejercicio 3 - TIR'!$C$22)*('Ejercicio 3 - TIR'!$E$22-'Ejercicio 3 - TIR'!$D$22)*(1-P986)))</f>
        <v>0.167422261983166</v>
      </c>
      <c r="R986" s="17">
        <f ca="1" t="shared" si="7338"/>
        <v>0.168979218120035</v>
      </c>
      <c r="S986" s="19">
        <f ca="1">IF(R986&lt;=('Ejercicio 3 - TIR'!$D$23-'Ejercicio 3 - TIR'!$C$23)/('Ejercicio 3 - TIR'!$E$23-'Ejercicio 3 - TIR'!$C$23),'Ejercicio 3 - TIR'!$C$23+SQRT(('Ejercicio 3 - TIR'!$E$23-'Ejercicio 3 - TIR'!$C$23)*('Ejercicio 3 - TIR'!$D$23-'Ejercicio 3 - TIR'!$C$23)*R986),'Ejercicio 3 - TIR'!$E$23-SQRT(('Ejercicio 3 - TIR'!$E$23-'Ejercicio 3 - TIR'!$C$23)*('Ejercicio 3 - TIR'!$E$23-'Ejercicio 3 - TIR'!$D$23)*(1-R986)))</f>
        <v>0.137440257813922</v>
      </c>
      <c r="T986" s="17">
        <f ca="1" t="shared" ref="T986:X986" si="7339">RAND()</f>
        <v>0.0882385268541033</v>
      </c>
      <c r="U986" s="19">
        <f ca="1">IF(T986&lt;=('Ejercicio 3 - TIR'!$D$24-'Ejercicio 3 - TIR'!$C$24)/('Ejercicio 3 - TIR'!$E$24-'Ejercicio 3 - TIR'!$C$24),'Ejercicio 3 - TIR'!$C$24+SQRT(('Ejercicio 3 - TIR'!$E$24-'Ejercicio 3 - TIR'!$C$24)*('Ejercicio 3 - TIR'!$D$24-'Ejercicio 3 - TIR'!$C$24)*T986),'Ejercicio 3 - TIR'!$E$24-SQRT(('Ejercicio 3 - TIR'!$E$24-'Ejercicio 3 - TIR'!$C$24)*('Ejercicio 3 - TIR'!$E$24-'Ejercicio 3 - TIR'!$D$24)*(1-T986)))</f>
        <v>0.163612527553457</v>
      </c>
      <c r="V986" s="17">
        <f ca="1" t="shared" si="7339"/>
        <v>0.592290880227314</v>
      </c>
      <c r="W986" s="19">
        <f ca="1">IF(V986&lt;=('Ejercicio 3 - TIR'!$D$25-'Ejercicio 3 - TIR'!$C$25)/('Ejercicio 3 - TIR'!$E$25-'Ejercicio 3 - TIR'!$C$25),'Ejercicio 3 - TIR'!$C$25+SQRT(('Ejercicio 3 - TIR'!$E$25-'Ejercicio 3 - TIR'!$C$25)*('Ejercicio 3 - TIR'!$D$25-'Ejercicio 3 - TIR'!$C$25)*V986),'Ejercicio 3 - TIR'!$E$25-SQRT(('Ejercicio 3 - TIR'!$E$25-'Ejercicio 3 - TIR'!$C$25)*('Ejercicio 3 - TIR'!$E$25-'Ejercicio 3 - TIR'!$D$25)*(1-V986)))</f>
        <v>0.212224585783814</v>
      </c>
      <c r="X986" s="17">
        <f ca="1" t="shared" si="7339"/>
        <v>0.213833041990729</v>
      </c>
      <c r="Y986" s="19">
        <f ca="1">IF(X986&lt;=('Ejercicio 3 - TIR'!$D$26-'Ejercicio 3 - TIR'!$C$26)/('Ejercicio 3 - TIR'!$E$26-'Ejercicio 3 - TIR'!$C$26),'Ejercicio 3 - TIR'!$C$26+SQRT(('Ejercicio 3 - TIR'!$E$26-'Ejercicio 3 - TIR'!$C$26)*('Ejercicio 3 - TIR'!$D$26-'Ejercicio 3 - TIR'!$C$26)*X986),'Ejercicio 3 - TIR'!$E$26-SQRT(('Ejercicio 3 - TIR'!$E$26-'Ejercicio 3 - TIR'!$C$26)*('Ejercicio 3 - TIR'!$E$26-'Ejercicio 3 - TIR'!$D$26)*(1-X986)))</f>
        <v>0.214028092170935</v>
      </c>
      <c r="Z986" s="17">
        <f ca="1" t="shared" si="7144"/>
        <v>1.16742226198317</v>
      </c>
      <c r="AA986" s="17">
        <f ca="1" t="shared" si="7145"/>
        <v>1.32787307864784</v>
      </c>
      <c r="AB986" s="17">
        <f ca="1" t="shared" si="7146"/>
        <v>1.54512974931561</v>
      </c>
      <c r="AC986" s="17">
        <f ca="1" t="shared" si="7147"/>
        <v>1.87304427034636</v>
      </c>
      <c r="AD986" s="17">
        <f ca="1" t="shared" si="7148"/>
        <v>2.2739283620803</v>
      </c>
      <c r="AE986" s="16">
        <f ca="1" t="shared" si="7149"/>
        <v>5470.33858432219</v>
      </c>
      <c r="AF986" s="16">
        <f ca="1" t="shared" si="7150"/>
        <v>6222.18332968088</v>
      </c>
      <c r="AG986" s="16">
        <f ca="1" t="shared" si="7151"/>
        <v>7240.21047115095</v>
      </c>
      <c r="AH986" s="16">
        <f ca="1" t="shared" si="7152"/>
        <v>8776.7611393786</v>
      </c>
      <c r="AI986" s="16">
        <f ca="1" t="shared" si="7153"/>
        <v>10655.2345814798</v>
      </c>
      <c r="AJ986" s="18">
        <f ca="1" t="shared" si="7154"/>
        <v>49273.4341744467</v>
      </c>
      <c r="AK986" s="18">
        <f ca="1" t="shared" si="7155"/>
        <v>48660.2893413759</v>
      </c>
      <c r="AL986" s="18">
        <f ca="1" t="shared" si="7156"/>
        <v>60749.4382202919</v>
      </c>
      <c r="AM986" s="18">
        <f ca="1" t="shared" si="7157"/>
        <v>80560.147379792</v>
      </c>
      <c r="AN986" s="18">
        <f ca="1" t="shared" si="7158"/>
        <v>88527.0416040716</v>
      </c>
      <c r="AO986" s="18">
        <f ca="1">C986/'Ejercicio 3 - TIR'!$D$7</f>
        <v>15281.5063934446</v>
      </c>
      <c r="AP986" s="18">
        <f ca="1" t="shared" si="7159"/>
        <v>33991.9277810022</v>
      </c>
      <c r="AQ986" s="18">
        <f ca="1" t="shared" si="7160"/>
        <v>33378.7829479313</v>
      </c>
      <c r="AR986" s="18">
        <f ca="1" t="shared" si="7161"/>
        <v>45467.9318268473</v>
      </c>
      <c r="AS986" s="18">
        <f ca="1" t="shared" si="7162"/>
        <v>65278.6409863474</v>
      </c>
      <c r="AT986" s="18">
        <f ca="1" t="shared" si="7163"/>
        <v>73245.535210627</v>
      </c>
      <c r="AU986" s="18">
        <f ca="1">AP986*'Ejercicio 3 - TIR'!$D$5</f>
        <v>16995.9638905011</v>
      </c>
      <c r="AV986" s="18">
        <f ca="1">AQ986*'Ejercicio 3 - TIR'!$D$5</f>
        <v>16689.3914739657</v>
      </c>
      <c r="AW986" s="18">
        <f ca="1">AR986*'Ejercicio 3 - TIR'!$D$5</f>
        <v>22733.9659134237</v>
      </c>
      <c r="AX986" s="18">
        <f ca="1">AS986*'Ejercicio 3 - TIR'!$D$5</f>
        <v>32639.3204931737</v>
      </c>
      <c r="AY986" s="18">
        <f ca="1">AT986*'Ejercicio 3 - TIR'!$D$5</f>
        <v>36622.7676053135</v>
      </c>
      <c r="AZ986" s="18">
        <f ca="1" t="shared" ref="AZ986:BD986" si="7340">AJ986-AU986-AE986</f>
        <v>26807.1316996235</v>
      </c>
      <c r="BA986" s="18">
        <f ca="1" t="shared" si="7340"/>
        <v>25748.7145377294</v>
      </c>
      <c r="BB986" s="18">
        <f ca="1" t="shared" si="7340"/>
        <v>30775.2618357173</v>
      </c>
      <c r="BC986" s="18">
        <f ca="1" t="shared" si="7340"/>
        <v>39144.0657472397</v>
      </c>
      <c r="BD986" s="18">
        <f ca="1" t="shared" si="7340"/>
        <v>41249.0394172783</v>
      </c>
      <c r="BE986" s="18">
        <f ca="1" t="shared" ref="BE986:BI986" si="7341">AZ986/Z986</f>
        <v>22962.6696120088</v>
      </c>
      <c r="BF986" s="18">
        <f ca="1" t="shared" si="7341"/>
        <v>19390.9455291834</v>
      </c>
      <c r="BG986" s="18">
        <f ca="1" t="shared" si="7341"/>
        <v>19917.5906420472</v>
      </c>
      <c r="BH986" s="18">
        <f ca="1" t="shared" si="7341"/>
        <v>20898.6335064046</v>
      </c>
      <c r="BI986" s="18">
        <f ca="1" t="shared" si="7341"/>
        <v>18139.9907337194</v>
      </c>
      <c r="BJ986" s="18">
        <f ca="1" t="shared" si="7166"/>
        <v>74298.1125074223</v>
      </c>
      <c r="BK986" s="18">
        <f ca="1" t="shared" si="7167"/>
        <v>34749.050803365</v>
      </c>
      <c r="BL986" s="18">
        <f ca="1" t="shared" si="7168"/>
        <v>109047.163310787</v>
      </c>
      <c r="BM986" s="18">
        <f ca="1">BK986*'Ejercicio 3 - TIR'!$D$5</f>
        <v>17374.5254016825</v>
      </c>
      <c r="BN986" s="18">
        <f ca="1" t="shared" si="7169"/>
        <v>91672.6379091048</v>
      </c>
      <c r="BO986" s="18">
        <f ca="1" t="shared" si="7170"/>
        <v>40314.6552186184</v>
      </c>
      <c r="BP986" s="18">
        <f ca="1" t="shared" si="7171"/>
        <v>-109081.433989119</v>
      </c>
      <c r="BQ986" s="18">
        <f ca="1" t="shared" ref="BQ986:BT986" si="7342">BE986</f>
        <v>22962.6696120088</v>
      </c>
      <c r="BR986" s="18">
        <f ca="1" t="shared" si="7342"/>
        <v>19390.9455291834</v>
      </c>
      <c r="BS986" s="18">
        <f ca="1" t="shared" si="7342"/>
        <v>19917.5906420472</v>
      </c>
      <c r="BT986" s="18">
        <f ca="1" t="shared" si="7342"/>
        <v>20898.6335064046</v>
      </c>
      <c r="BU986" s="18">
        <f ca="1" t="shared" si="7173"/>
        <v>58454.6459523378</v>
      </c>
      <c r="BV986" s="20">
        <f ca="1" t="shared" si="7174"/>
        <v>7.92872704383538</v>
      </c>
    </row>
    <row r="987" ht="15" customHeight="1" spans="1:74">
      <c r="A987" s="16">
        <v>986</v>
      </c>
      <c r="B987" s="17">
        <f ca="1" t="shared" ref="B987:F987" si="7343">RAND()</f>
        <v>0.512318241898569</v>
      </c>
      <c r="C987" s="18">
        <f ca="1">IF(B987&lt;=('Ejercicio 3 - TIR'!$D$13-'Ejercicio 3 - TIR'!$C$13)/('Ejercicio 3 - TIR'!$E$13-'Ejercicio 3 - TIR'!$C$13),'Ejercicio 3 - TIR'!$C$13+SQRT(('Ejercicio 3 - TIR'!$E$13-'Ejercicio 3 - TIR'!$C$13)*('Ejercicio 3 - TIR'!$D$13-'Ejercicio 3 - TIR'!$C$13)*B987),'Ejercicio 3 - TIR'!$E$13-SQRT(('Ejercicio 3 - TIR'!$E$13-'Ejercicio 3 - TIR'!$C$13)*('Ejercicio 3 - TIR'!$E$13-'Ejercicio 3 - TIR'!$D$13)*(1-B987)))</f>
        <v>75808.7183117199</v>
      </c>
      <c r="D987" s="17">
        <f ca="1" t="shared" si="7343"/>
        <v>0.444606823518597</v>
      </c>
      <c r="E987" s="18">
        <f ca="1">IF(D987&lt;=('Ejercicio 3 - TIR'!$D$14-'Ejercicio 3 - TIR'!$C$14)/('Ejercicio 3 - TIR'!$E$14-'Ejercicio 3 - TIR'!$C$14),'Ejercicio 3 - TIR'!$C$14+SQRT(('Ejercicio 3 - TIR'!$E$14-'Ejercicio 3 - TIR'!$C$14)*('Ejercicio 3 - TIR'!$D$14-'Ejercicio 3 - TIR'!$C$14)*D987),'Ejercicio 3 - TIR'!$E$14-SQRT(('Ejercicio 3 - TIR'!$E$14-'Ejercicio 3 - TIR'!$C$14)*('Ejercicio 3 - TIR'!$E$14-'Ejercicio 3 - TIR'!$D$14)*(1-D987)))</f>
        <v>30872.6248859702</v>
      </c>
      <c r="F987" s="17">
        <f ca="1" t="shared" si="7343"/>
        <v>0.442344570185818</v>
      </c>
      <c r="G987" s="18">
        <f ca="1">IF(F987&lt;=('Ejercicio 3 - TIR'!$D$18-'Ejercicio 3 - TIR'!$C$18)/('Ejercicio 3 - TIR'!$E$18-'Ejercicio 3 - TIR'!$C$18),'Ejercicio 3 - TIR'!$C$18+SQRT(('Ejercicio 3 - TIR'!$E$18-'Ejercicio 3 - TIR'!$C$18)*('Ejercicio 3 - TIR'!$D$18-'Ejercicio 3 - TIR'!$C$18)*F987),'Ejercicio 3 - TIR'!$E$18-SQRT(('Ejercicio 3 - TIR'!$E$18-'Ejercicio 3 - TIR'!$C$18)*('Ejercicio 3 - TIR'!$E$18-'Ejercicio 3 - TIR'!$D$18)*(1-F987)))</f>
        <v>38145.6543953124</v>
      </c>
      <c r="H987" s="17">
        <f ca="1" t="shared" ref="H987:L987" si="7344">RAND()</f>
        <v>0.88830996250492</v>
      </c>
      <c r="I987" s="18">
        <f ca="1">IF(H987&lt;=('Ejercicio 3 - TIR'!$D$18-'Ejercicio 3 - TIR'!$C$18)/('Ejercicio 3 - TIR'!$E$18-'Ejercicio 3 - TIR'!$C$18),'Ejercicio 3 - TIR'!$C$18+SQRT(('Ejercicio 3 - TIR'!$E$18-'Ejercicio 3 - TIR'!$C$18)*('Ejercicio 3 - TIR'!$D$18-'Ejercicio 3 - TIR'!$C$18)*H987),'Ejercicio 3 - TIR'!$E$18-SQRT(('Ejercicio 3 - TIR'!$E$18-'Ejercicio 3 - TIR'!$C$18)*('Ejercicio 3 - TIR'!$E$18-'Ejercicio 3 - TIR'!$D$18)*(1-H987)))</f>
        <v>42105.737950335</v>
      </c>
      <c r="J987" s="17">
        <f ca="1" t="shared" si="7344"/>
        <v>0.892184081180635</v>
      </c>
      <c r="K987" s="18">
        <f ca="1">IF(J987&lt;=('Ejercicio 3 - TIR'!$D$18-'Ejercicio 3 - TIR'!$C$18)/('Ejercicio 3 - TIR'!$E$18-'Ejercicio 3 - TIR'!$C$18),'Ejercicio 3 - TIR'!$C$18+SQRT(('Ejercicio 3 - TIR'!$E$18-'Ejercicio 3 - TIR'!$C$18)*('Ejercicio 3 - TIR'!$D$18-'Ejercicio 3 - TIR'!$C$18)*J987),'Ejercicio 3 - TIR'!$E$18-SQRT(('Ejercicio 3 - TIR'!$E$18-'Ejercicio 3 - TIR'!$C$18)*('Ejercicio 3 - TIR'!$E$18-'Ejercicio 3 - TIR'!$D$18)*(1-J987)))</f>
        <v>42156.3766227835</v>
      </c>
      <c r="L987" s="17">
        <f ca="1" t="shared" si="7344"/>
        <v>0.759048661021738</v>
      </c>
      <c r="M987" s="18">
        <f ca="1">IF(L987&lt;=('Ejercicio 3 - TIR'!$D$18-'Ejercicio 3 - TIR'!$C$18)/('Ejercicio 3 - TIR'!$E$18-'Ejercicio 3 - TIR'!$C$18),'Ejercicio 3 - TIR'!$C$18+SQRT(('Ejercicio 3 - TIR'!$E$18-'Ejercicio 3 - TIR'!$C$18)*('Ejercicio 3 - TIR'!$D$18-'Ejercicio 3 - TIR'!$C$18)*L987),'Ejercicio 3 - TIR'!$E$18-SQRT(('Ejercicio 3 - TIR'!$E$18-'Ejercicio 3 - TIR'!$C$18)*('Ejercicio 3 - TIR'!$E$18-'Ejercicio 3 - TIR'!$D$18)*(1-L987)))</f>
        <v>40748.9589012373</v>
      </c>
      <c r="N987" s="17">
        <f ca="1" t="shared" ref="N987:R987" si="7345">RAND()</f>
        <v>0.04613628420683</v>
      </c>
      <c r="O987" s="18">
        <f ca="1">IF(N987&lt;=('Ejercicio 3 - TIR'!$D$18-'Ejercicio 3 - TIR'!$C$18)/('Ejercicio 3 - TIR'!$E$18-'Ejercicio 3 - TIR'!$C$18),'Ejercicio 3 - TIR'!$C$18+SQRT(('Ejercicio 3 - TIR'!$E$18-'Ejercicio 3 - TIR'!$C$18)*('Ejercicio 3 - TIR'!$D$18-'Ejercicio 3 - TIR'!$C$18)*N987),'Ejercicio 3 - TIR'!$E$18-SQRT(('Ejercicio 3 - TIR'!$E$18-'Ejercicio 3 - TIR'!$C$18)*('Ejercicio 3 - TIR'!$E$18-'Ejercicio 3 - TIR'!$D$18)*(1-N987)))</f>
        <v>32630.6734177819</v>
      </c>
      <c r="P987" s="17">
        <f ca="1" t="shared" si="7345"/>
        <v>0.707188140048594</v>
      </c>
      <c r="Q987" s="19">
        <f ca="1">IF(P987&lt;=('Ejercicio 3 - TIR'!$D$22-'Ejercicio 3 - TIR'!$C$22)/('Ejercicio 3 - TIR'!$E$22-'Ejercicio 3 - TIR'!$C$22),'Ejercicio 3 - TIR'!$C$22+SQRT(('Ejercicio 3 - TIR'!$E$22-'Ejercicio 3 - TIR'!$C$22)*('Ejercicio 3 - TIR'!$D$22-'Ejercicio 3 - TIR'!$C$22)*P987),'Ejercicio 3 - TIR'!$E$22-SQRT(('Ejercicio 3 - TIR'!$E$22-'Ejercicio 3 - TIR'!$C$22)*('Ejercicio 3 - TIR'!$E$22-'Ejercicio 3 - TIR'!$D$22)*(1-P987)))</f>
        <v>0.157042183293864</v>
      </c>
      <c r="R987" s="17">
        <f ca="1" t="shared" si="7345"/>
        <v>0.897442635281065</v>
      </c>
      <c r="S987" s="19">
        <f ca="1">IF(R987&lt;=('Ejercicio 3 - TIR'!$D$23-'Ejercicio 3 - TIR'!$C$23)/('Ejercicio 3 - TIR'!$E$23-'Ejercicio 3 - TIR'!$C$23),'Ejercicio 3 - TIR'!$C$23+SQRT(('Ejercicio 3 - TIR'!$E$23-'Ejercicio 3 - TIR'!$C$23)*('Ejercicio 3 - TIR'!$D$23-'Ejercicio 3 - TIR'!$C$23)*R987),'Ejercicio 3 - TIR'!$E$23-SQRT(('Ejercicio 3 - TIR'!$E$23-'Ejercicio 3 - TIR'!$C$23)*('Ejercicio 3 - TIR'!$E$23-'Ejercicio 3 - TIR'!$D$23)*(1-R987)))</f>
        <v>0.166413121900374</v>
      </c>
      <c r="T987" s="17">
        <f ca="1" t="shared" ref="T987:X987" si="7346">RAND()</f>
        <v>0.986343499430473</v>
      </c>
      <c r="U987" s="19">
        <f ca="1">IF(T987&lt;=('Ejercicio 3 - TIR'!$D$24-'Ejercicio 3 - TIR'!$C$24)/('Ejercicio 3 - TIR'!$E$24-'Ejercicio 3 - TIR'!$C$24),'Ejercicio 3 - TIR'!$C$24+SQRT(('Ejercicio 3 - TIR'!$E$24-'Ejercicio 3 - TIR'!$C$24)*('Ejercicio 3 - TIR'!$D$24-'Ejercicio 3 - TIR'!$C$24)*T987),'Ejercicio 3 - TIR'!$E$24-SQRT(('Ejercicio 3 - TIR'!$E$24-'Ejercicio 3 - TIR'!$C$24)*('Ejercicio 3 - TIR'!$E$24-'Ejercicio 3 - TIR'!$D$24)*(1-T987)))</f>
        <v>0.213816295479676</v>
      </c>
      <c r="V987" s="17">
        <f ca="1" t="shared" si="7346"/>
        <v>0.425361693229615</v>
      </c>
      <c r="W987" s="19">
        <f ca="1">IF(V987&lt;=('Ejercicio 3 - TIR'!$D$25-'Ejercicio 3 - TIR'!$C$25)/('Ejercicio 3 - TIR'!$E$25-'Ejercicio 3 - TIR'!$C$25),'Ejercicio 3 - TIR'!$C$25+SQRT(('Ejercicio 3 - TIR'!$E$25-'Ejercicio 3 - TIR'!$C$25)*('Ejercicio 3 - TIR'!$D$25-'Ejercicio 3 - TIR'!$C$25)*V987),'Ejercicio 3 - TIR'!$E$25-SQRT(('Ejercicio 3 - TIR'!$E$25-'Ejercicio 3 - TIR'!$C$25)*('Ejercicio 3 - TIR'!$E$25-'Ejercicio 3 - TIR'!$D$25)*(1-V987)))</f>
        <v>0.205153215570162</v>
      </c>
      <c r="X987" s="17">
        <f ca="1" t="shared" si="7346"/>
        <v>0.94442333083702</v>
      </c>
      <c r="Y987" s="19">
        <f ca="1">IF(X987&lt;=('Ejercicio 3 - TIR'!$D$26-'Ejercicio 3 - TIR'!$C$26)/('Ejercicio 3 - TIR'!$E$26-'Ejercicio 3 - TIR'!$C$26),'Ejercicio 3 - TIR'!$C$26+SQRT(('Ejercicio 3 - TIR'!$E$26-'Ejercicio 3 - TIR'!$C$26)*('Ejercicio 3 - TIR'!$D$26-'Ejercicio 3 - TIR'!$C$26)*X987),'Ejercicio 3 - TIR'!$E$26-SQRT(('Ejercicio 3 - TIR'!$E$26-'Ejercicio 3 - TIR'!$C$26)*('Ejercicio 3 - TIR'!$E$26-'Ejercicio 3 - TIR'!$D$26)*(1-X987)))</f>
        <v>0.26267620095129</v>
      </c>
      <c r="Z987" s="17">
        <f ca="1" t="shared" si="7144"/>
        <v>1.15704218329386</v>
      </c>
      <c r="AA987" s="17">
        <f ca="1" t="shared" si="7145"/>
        <v>1.34958918518622</v>
      </c>
      <c r="AB987" s="17">
        <f ca="1" t="shared" si="7146"/>
        <v>1.63815334518217</v>
      </c>
      <c r="AC987" s="17">
        <f ca="1" t="shared" si="7147"/>
        <v>1.97422577154331</v>
      </c>
      <c r="AD987" s="17">
        <f ca="1" t="shared" si="7148"/>
        <v>2.49280789703244</v>
      </c>
      <c r="AE987" s="16">
        <f ca="1" t="shared" si="7149"/>
        <v>4848.30441610524</v>
      </c>
      <c r="AF987" s="16">
        <f ca="1" t="shared" si="7150"/>
        <v>5655.12588991269</v>
      </c>
      <c r="AG987" s="16">
        <f ca="1" t="shared" si="7151"/>
        <v>6864.28395816503</v>
      </c>
      <c r="AH987" s="16">
        <f ca="1" t="shared" si="7152"/>
        <v>8272.51388476927</v>
      </c>
      <c r="AI987" s="16">
        <f ca="1" t="shared" si="7153"/>
        <v>10445.5064043373</v>
      </c>
      <c r="AJ987" s="18">
        <f ca="1" t="shared" si="7154"/>
        <v>44136.1312447255</v>
      </c>
      <c r="AK987" s="18">
        <f ca="1" t="shared" si="7155"/>
        <v>56825.4485720572</v>
      </c>
      <c r="AL987" s="18">
        <f ca="1" t="shared" si="7156"/>
        <v>69058.6093853723</v>
      </c>
      <c r="AM987" s="18">
        <f ca="1" t="shared" si="7157"/>
        <v>80447.644826382</v>
      </c>
      <c r="AN987" s="18">
        <f ca="1" t="shared" si="7158"/>
        <v>81342.0003813334</v>
      </c>
      <c r="AO987" s="18">
        <f ca="1">C987/'Ejercicio 3 - TIR'!$D$7</f>
        <v>15161.743662344</v>
      </c>
      <c r="AP987" s="18">
        <f ca="1" t="shared" si="7159"/>
        <v>28974.3875823815</v>
      </c>
      <c r="AQ987" s="18">
        <f ca="1" t="shared" si="7160"/>
        <v>41663.7049097132</v>
      </c>
      <c r="AR987" s="18">
        <f ca="1" t="shared" si="7161"/>
        <v>53896.8657230283</v>
      </c>
      <c r="AS987" s="18">
        <f ca="1" t="shared" si="7162"/>
        <v>65285.901164038</v>
      </c>
      <c r="AT987" s="18">
        <f ca="1" t="shared" si="7163"/>
        <v>66180.2567189894</v>
      </c>
      <c r="AU987" s="18">
        <f ca="1">AP987*'Ejercicio 3 - TIR'!$D$5</f>
        <v>14487.1937911908</v>
      </c>
      <c r="AV987" s="18">
        <f ca="1">AQ987*'Ejercicio 3 - TIR'!$D$5</f>
        <v>20831.8524548566</v>
      </c>
      <c r="AW987" s="18">
        <f ca="1">AR987*'Ejercicio 3 - TIR'!$D$5</f>
        <v>26948.4328615142</v>
      </c>
      <c r="AX987" s="18">
        <f ca="1">AS987*'Ejercicio 3 - TIR'!$D$5</f>
        <v>32642.950582019</v>
      </c>
      <c r="AY987" s="18">
        <f ca="1">AT987*'Ejercicio 3 - TIR'!$D$5</f>
        <v>33090.1283594947</v>
      </c>
      <c r="AZ987" s="18">
        <f ca="1" t="shared" ref="AZ987:BD987" si="7347">AJ987-AU987-AE987</f>
        <v>24800.6330374295</v>
      </c>
      <c r="BA987" s="18">
        <f ca="1" t="shared" si="7347"/>
        <v>30338.4702272879</v>
      </c>
      <c r="BB987" s="18">
        <f ca="1" t="shared" si="7347"/>
        <v>35245.8925656931</v>
      </c>
      <c r="BC987" s="18">
        <f ca="1" t="shared" si="7347"/>
        <v>39532.1803595937</v>
      </c>
      <c r="BD987" s="18">
        <f ca="1" t="shared" si="7347"/>
        <v>37806.3656175014</v>
      </c>
      <c r="BE987" s="18">
        <f ca="1" t="shared" ref="BE987:BI987" si="7348">AZ987/Z987</f>
        <v>21434.51068208</v>
      </c>
      <c r="BF987" s="18">
        <f ca="1" t="shared" si="7348"/>
        <v>22479.7816700803</v>
      </c>
      <c r="BG987" s="18">
        <f ca="1" t="shared" si="7348"/>
        <v>21515.6246937148</v>
      </c>
      <c r="BH987" s="18">
        <f ca="1" t="shared" si="7348"/>
        <v>20024.1436057691</v>
      </c>
      <c r="BI987" s="18">
        <f ca="1" t="shared" si="7348"/>
        <v>15166.1769294409</v>
      </c>
      <c r="BJ987" s="18">
        <f ca="1" t="shared" si="7166"/>
        <v>76959.5231178668</v>
      </c>
      <c r="BK987" s="18">
        <f ca="1" t="shared" si="7167"/>
        <v>37795.3143342726</v>
      </c>
      <c r="BL987" s="18">
        <f ca="1" t="shared" si="7168"/>
        <v>114754.837452139</v>
      </c>
      <c r="BM987" s="18">
        <f ca="1">BK987*'Ejercicio 3 - TIR'!$D$5</f>
        <v>18897.6571671363</v>
      </c>
      <c r="BN987" s="18">
        <f ca="1" t="shared" si="7169"/>
        <v>95857.1802850031</v>
      </c>
      <c r="BO987" s="18">
        <f ca="1" t="shared" si="7170"/>
        <v>38453.4967171422</v>
      </c>
      <c r="BP987" s="18">
        <f ca="1" t="shared" si="7171"/>
        <v>-106681.34319769</v>
      </c>
      <c r="BQ987" s="18">
        <f ca="1" t="shared" ref="BQ987:BT987" si="7349">BE987</f>
        <v>21434.51068208</v>
      </c>
      <c r="BR987" s="18">
        <f ca="1" t="shared" si="7349"/>
        <v>22479.7816700803</v>
      </c>
      <c r="BS987" s="18">
        <f ca="1" t="shared" si="7349"/>
        <v>21515.6246937148</v>
      </c>
      <c r="BT987" s="18">
        <f ca="1" t="shared" si="7349"/>
        <v>20024.1436057691</v>
      </c>
      <c r="BU987" s="18">
        <f ca="1" t="shared" si="7173"/>
        <v>53619.6736465831</v>
      </c>
      <c r="BV987" s="20">
        <f ca="1" t="shared" si="7174"/>
        <v>8.22549753130761</v>
      </c>
    </row>
    <row r="988" ht="15" customHeight="1" spans="1:74">
      <c r="A988" s="16">
        <v>987</v>
      </c>
      <c r="B988" s="17">
        <f ca="1" t="shared" ref="B988:F988" si="7350">RAND()</f>
        <v>0.442881811513474</v>
      </c>
      <c r="C988" s="18">
        <f ca="1">IF(B988&lt;=('Ejercicio 3 - TIR'!$D$13-'Ejercicio 3 - TIR'!$C$13)/('Ejercicio 3 - TIR'!$E$13-'Ejercicio 3 - TIR'!$C$13),'Ejercicio 3 - TIR'!$C$13+SQRT(('Ejercicio 3 - TIR'!$E$13-'Ejercicio 3 - TIR'!$C$13)*('Ejercicio 3 - TIR'!$D$13-'Ejercicio 3 - TIR'!$C$13)*B988),'Ejercicio 3 - TIR'!$E$13-SQRT(('Ejercicio 3 - TIR'!$E$13-'Ejercicio 3 - TIR'!$C$13)*('Ejercicio 3 - TIR'!$E$13-'Ejercicio 3 - TIR'!$D$13)*(1-B988)))</f>
        <v>74143.8242157926</v>
      </c>
      <c r="D988" s="17">
        <f ca="1" t="shared" si="7350"/>
        <v>0.152139305082341</v>
      </c>
      <c r="E988" s="18">
        <f ca="1">IF(D988&lt;=('Ejercicio 3 - TIR'!$D$14-'Ejercicio 3 - TIR'!$C$14)/('Ejercicio 3 - TIR'!$E$14-'Ejercicio 3 - TIR'!$C$14),'Ejercicio 3 - TIR'!$C$14+SQRT(('Ejercicio 3 - TIR'!$E$14-'Ejercicio 3 - TIR'!$C$14)*('Ejercicio 3 - TIR'!$D$14-'Ejercicio 3 - TIR'!$C$14)*D988),'Ejercicio 3 - TIR'!$E$14-SQRT(('Ejercicio 3 - TIR'!$E$14-'Ejercicio 3 - TIR'!$C$14)*('Ejercicio 3 - TIR'!$E$14-'Ejercicio 3 - TIR'!$D$14)*(1-D988)))</f>
        <v>28377.9354465673</v>
      </c>
      <c r="F988" s="17">
        <f ca="1" t="shared" si="7350"/>
        <v>0.104680641516754</v>
      </c>
      <c r="G988" s="18">
        <f ca="1">IF(F988&lt;=('Ejercicio 3 - TIR'!$D$18-'Ejercicio 3 - TIR'!$C$18)/('Ejercicio 3 - TIR'!$E$18-'Ejercicio 3 - TIR'!$C$18),'Ejercicio 3 - TIR'!$C$18+SQRT(('Ejercicio 3 - TIR'!$E$18-'Ejercicio 3 - TIR'!$C$18)*('Ejercicio 3 - TIR'!$D$18-'Ejercicio 3 - TIR'!$C$18)*F988),'Ejercicio 3 - TIR'!$E$18-SQRT(('Ejercicio 3 - TIR'!$E$18-'Ejercicio 3 - TIR'!$C$18)*('Ejercicio 3 - TIR'!$E$18-'Ejercicio 3 - TIR'!$D$18)*(1-F988)))</f>
        <v>33962.5870624521</v>
      </c>
      <c r="H988" s="17">
        <f ca="1" t="shared" ref="H988:L988" si="7351">RAND()</f>
        <v>0.884193054952885</v>
      </c>
      <c r="I988" s="18">
        <f ca="1">IF(H988&lt;=('Ejercicio 3 - TIR'!$D$18-'Ejercicio 3 - TIR'!$C$18)/('Ejercicio 3 - TIR'!$E$18-'Ejercicio 3 - TIR'!$C$18),'Ejercicio 3 - TIR'!$C$18+SQRT(('Ejercicio 3 - TIR'!$E$18-'Ejercicio 3 - TIR'!$C$18)*('Ejercicio 3 - TIR'!$D$18-'Ejercicio 3 - TIR'!$C$18)*H988),'Ejercicio 3 - TIR'!$E$18-SQRT(('Ejercicio 3 - TIR'!$E$18-'Ejercicio 3 - TIR'!$C$18)*('Ejercicio 3 - TIR'!$E$18-'Ejercicio 3 - TIR'!$D$18)*(1-H988)))</f>
        <v>42052.879222269</v>
      </c>
      <c r="J988" s="17">
        <f ca="1" t="shared" si="7351"/>
        <v>0.322700916037636</v>
      </c>
      <c r="K988" s="18">
        <f ca="1">IF(J988&lt;=('Ejercicio 3 - TIR'!$D$18-'Ejercicio 3 - TIR'!$C$18)/('Ejercicio 3 - TIR'!$E$18-'Ejercicio 3 - TIR'!$C$18),'Ejercicio 3 - TIR'!$C$18+SQRT(('Ejercicio 3 - TIR'!$E$18-'Ejercicio 3 - TIR'!$C$18)*('Ejercicio 3 - TIR'!$D$18-'Ejercicio 3 - TIR'!$C$18)*J988),'Ejercicio 3 - TIR'!$E$18-SQRT(('Ejercicio 3 - TIR'!$E$18-'Ejercicio 3 - TIR'!$C$18)*('Ejercicio 3 - TIR'!$E$18-'Ejercicio 3 - TIR'!$D$18)*(1-J988)))</f>
        <v>36957.3800676437</v>
      </c>
      <c r="L988" s="17">
        <f ca="1" t="shared" si="7351"/>
        <v>0.157701012945417</v>
      </c>
      <c r="M988" s="18">
        <f ca="1">IF(L988&lt;=('Ejercicio 3 - TIR'!$D$18-'Ejercicio 3 - TIR'!$C$18)/('Ejercicio 3 - TIR'!$E$18-'Ejercicio 3 - TIR'!$C$18),'Ejercicio 3 - TIR'!$C$18+SQRT(('Ejercicio 3 - TIR'!$E$18-'Ejercicio 3 - TIR'!$C$18)*('Ejercicio 3 - TIR'!$D$18-'Ejercicio 3 - TIR'!$C$18)*L988),'Ejercicio 3 - TIR'!$E$18-SQRT(('Ejercicio 3 - TIR'!$E$18-'Ejercicio 3 - TIR'!$C$18)*('Ejercicio 3 - TIR'!$E$18-'Ejercicio 3 - TIR'!$D$18)*(1-L988)))</f>
        <v>34863.6562318705</v>
      </c>
      <c r="N988" s="17">
        <f ca="1" t="shared" ref="N988:R988" si="7352">RAND()</f>
        <v>0.280226658298235</v>
      </c>
      <c r="O988" s="18">
        <f ca="1">IF(N988&lt;=('Ejercicio 3 - TIR'!$D$18-'Ejercicio 3 - TIR'!$C$18)/('Ejercicio 3 - TIR'!$E$18-'Ejercicio 3 - TIR'!$C$18),'Ejercicio 3 - TIR'!$C$18+SQRT(('Ejercicio 3 - TIR'!$E$18-'Ejercicio 3 - TIR'!$C$18)*('Ejercicio 3 - TIR'!$D$18-'Ejercicio 3 - TIR'!$C$18)*N988),'Ejercicio 3 - TIR'!$E$18-SQRT(('Ejercicio 3 - TIR'!$E$18-'Ejercicio 3 - TIR'!$C$18)*('Ejercicio 3 - TIR'!$E$18-'Ejercicio 3 - TIR'!$D$18)*(1-N988)))</f>
        <v>36483.3632278884</v>
      </c>
      <c r="P988" s="17">
        <f ca="1" t="shared" si="7352"/>
        <v>0.196116080439347</v>
      </c>
      <c r="Q988" s="19">
        <f ca="1">IF(P988&lt;=('Ejercicio 3 - TIR'!$D$22-'Ejercicio 3 - TIR'!$C$22)/('Ejercicio 3 - TIR'!$E$22-'Ejercicio 3 - TIR'!$C$22),'Ejercicio 3 - TIR'!$C$22+SQRT(('Ejercicio 3 - TIR'!$E$22-'Ejercicio 3 - TIR'!$C$22)*('Ejercicio 3 - TIR'!$D$22-'Ejercicio 3 - TIR'!$C$22)*P988),'Ejercicio 3 - TIR'!$E$22-SQRT(('Ejercicio 3 - TIR'!$E$22-'Ejercicio 3 - TIR'!$C$22)*('Ejercicio 3 - TIR'!$E$22-'Ejercicio 3 - TIR'!$D$22)*(1-P988)))</f>
        <v>0.138788532268137</v>
      </c>
      <c r="R988" s="17">
        <f ca="1" t="shared" si="7352"/>
        <v>0.459336998856678</v>
      </c>
      <c r="S988" s="19">
        <f ca="1">IF(R988&lt;=('Ejercicio 3 - TIR'!$D$23-'Ejercicio 3 - TIR'!$C$23)/('Ejercicio 3 - TIR'!$E$23-'Ejercicio 3 - TIR'!$C$23),'Ejercicio 3 - TIR'!$C$23+SQRT(('Ejercicio 3 - TIR'!$E$23-'Ejercicio 3 - TIR'!$C$23)*('Ejercicio 3 - TIR'!$D$23-'Ejercicio 3 - TIR'!$C$23)*R988),'Ejercicio 3 - TIR'!$E$23-SQRT(('Ejercicio 3 - TIR'!$E$23-'Ejercicio 3 - TIR'!$C$23)*('Ejercicio 3 - TIR'!$E$23-'Ejercicio 3 - TIR'!$D$23)*(1-R988)))</f>
        <v>0.148754244868228</v>
      </c>
      <c r="T988" s="17">
        <f ca="1" t="shared" ref="T988:X988" si="7353">RAND()</f>
        <v>0.369057014755274</v>
      </c>
      <c r="U988" s="19">
        <f ca="1">IF(T988&lt;=('Ejercicio 3 - TIR'!$D$24-'Ejercicio 3 - TIR'!$C$24)/('Ejercicio 3 - TIR'!$E$24-'Ejercicio 3 - TIR'!$C$24),'Ejercicio 3 - TIR'!$C$24+SQRT(('Ejercicio 3 - TIR'!$E$24-'Ejercicio 3 - TIR'!$C$24)*('Ejercicio 3 - TIR'!$D$24-'Ejercicio 3 - TIR'!$C$24)*T988),'Ejercicio 3 - TIR'!$E$24-SQRT(('Ejercicio 3 - TIR'!$E$24-'Ejercicio 3 - TIR'!$C$24)*('Ejercicio 3 - TIR'!$E$24-'Ejercicio 3 - TIR'!$D$24)*(1-T988)))</f>
        <v>0.177839176190866</v>
      </c>
      <c r="V988" s="17">
        <f ca="1" t="shared" si="7353"/>
        <v>0.0807219481396879</v>
      </c>
      <c r="W988" s="19">
        <f ca="1">IF(V988&lt;=('Ejercicio 3 - TIR'!$D$25-'Ejercicio 3 - TIR'!$C$25)/('Ejercicio 3 - TIR'!$E$25-'Ejercicio 3 - TIR'!$C$25),'Ejercicio 3 - TIR'!$C$25+SQRT(('Ejercicio 3 - TIR'!$E$25-'Ejercicio 3 - TIR'!$C$25)*('Ejercicio 3 - TIR'!$D$25-'Ejercicio 3 - TIR'!$C$25)*V988),'Ejercicio 3 - TIR'!$E$25-SQRT(('Ejercicio 3 - TIR'!$E$25-'Ejercicio 3 - TIR'!$C$25)*('Ejercicio 3 - TIR'!$E$25-'Ejercicio 3 - TIR'!$D$25)*(1-V988)))</f>
        <v>0.190630650375004</v>
      </c>
      <c r="X988" s="17">
        <f ca="1" t="shared" si="7353"/>
        <v>0.192308689866247</v>
      </c>
      <c r="Y988" s="19">
        <f ca="1">IF(X988&lt;=('Ejercicio 3 - TIR'!$D$26-'Ejercicio 3 - TIR'!$C$26)/('Ejercicio 3 - TIR'!$E$26-'Ejercicio 3 - TIR'!$C$26),'Ejercicio 3 - TIR'!$C$26+SQRT(('Ejercicio 3 - TIR'!$E$26-'Ejercicio 3 - TIR'!$C$26)*('Ejercicio 3 - TIR'!$D$26-'Ejercicio 3 - TIR'!$C$26)*X988),'Ejercicio 3 - TIR'!$E$26-SQRT(('Ejercicio 3 - TIR'!$E$26-'Ejercicio 3 - TIR'!$C$26)*('Ejercicio 3 - TIR'!$E$26-'Ejercicio 3 - TIR'!$D$26)*(1-X988)))</f>
        <v>0.212786694859915</v>
      </c>
      <c r="Z988" s="17">
        <f ca="1" t="shared" si="7144"/>
        <v>1.13878853226814</v>
      </c>
      <c r="AA988" s="17">
        <f ca="1" t="shared" si="7145"/>
        <v>1.30818816045028</v>
      </c>
      <c r="AB988" s="17">
        <f ca="1" t="shared" si="7146"/>
        <v>1.5408352652074</v>
      </c>
      <c r="AC988" s="17">
        <f ca="1" t="shared" si="7147"/>
        <v>1.83456569393463</v>
      </c>
      <c r="AD988" s="17">
        <f ca="1" t="shared" si="7148"/>
        <v>2.22493686445037</v>
      </c>
      <c r="AE988" s="16">
        <f ca="1" t="shared" si="7149"/>
        <v>3938.53200942901</v>
      </c>
      <c r="AF988" s="16">
        <f ca="1" t="shared" si="7150"/>
        <v>4524.40536438097</v>
      </c>
      <c r="AG988" s="16">
        <f ca="1" t="shared" si="7151"/>
        <v>5329.02188713601</v>
      </c>
      <c r="AH988" s="16">
        <f ca="1" t="shared" si="7152"/>
        <v>6344.89679534338</v>
      </c>
      <c r="AI988" s="16">
        <f ca="1" t="shared" si="7153"/>
        <v>7695.00641365176</v>
      </c>
      <c r="AJ988" s="18">
        <f ca="1" t="shared" si="7154"/>
        <v>38676.2046728787</v>
      </c>
      <c r="AK988" s="18">
        <f ca="1" t="shared" si="7155"/>
        <v>55013.078711418</v>
      </c>
      <c r="AL988" s="18">
        <f ca="1" t="shared" si="7156"/>
        <v>56945.2345178986</v>
      </c>
      <c r="AM988" s="18">
        <f ca="1" t="shared" si="7157"/>
        <v>63959.66768812</v>
      </c>
      <c r="AN988" s="18">
        <f ca="1" t="shared" si="7158"/>
        <v>81173.1797848619</v>
      </c>
      <c r="AO988" s="18">
        <f ca="1">C988/'Ejercicio 3 - TIR'!$D$7</f>
        <v>14828.7648431585</v>
      </c>
      <c r="AP988" s="18">
        <f ca="1" t="shared" si="7159"/>
        <v>23847.4398297202</v>
      </c>
      <c r="AQ988" s="18">
        <f ca="1" t="shared" si="7160"/>
        <v>40184.3138682595</v>
      </c>
      <c r="AR988" s="18">
        <f ca="1" t="shared" si="7161"/>
        <v>42116.46967474</v>
      </c>
      <c r="AS988" s="18">
        <f ca="1" t="shared" si="7162"/>
        <v>49130.9028449614</v>
      </c>
      <c r="AT988" s="18">
        <f ca="1" t="shared" si="7163"/>
        <v>66344.4149417033</v>
      </c>
      <c r="AU988" s="18">
        <f ca="1">AP988*'Ejercicio 3 - TIR'!$D$5</f>
        <v>11923.7199148601</v>
      </c>
      <c r="AV988" s="18">
        <f ca="1">AQ988*'Ejercicio 3 - TIR'!$D$5</f>
        <v>20092.1569341297</v>
      </c>
      <c r="AW988" s="18">
        <f ca="1">AR988*'Ejercicio 3 - TIR'!$D$5</f>
        <v>21058.23483737</v>
      </c>
      <c r="AX988" s="18">
        <f ca="1">AS988*'Ejercicio 3 - TIR'!$D$5</f>
        <v>24565.4514224807</v>
      </c>
      <c r="AY988" s="18">
        <f ca="1">AT988*'Ejercicio 3 - TIR'!$D$5</f>
        <v>33172.2074708517</v>
      </c>
      <c r="AZ988" s="18">
        <f ca="1" t="shared" ref="AZ988:BD988" si="7354">AJ988-AU988-AE988</f>
        <v>22813.9527485896</v>
      </c>
      <c r="BA988" s="18">
        <f ca="1" t="shared" si="7354"/>
        <v>30396.5164129073</v>
      </c>
      <c r="BB988" s="18">
        <f ca="1" t="shared" si="7354"/>
        <v>30557.9777933925</v>
      </c>
      <c r="BC988" s="18">
        <f ca="1" t="shared" si="7354"/>
        <v>33049.3194702959</v>
      </c>
      <c r="BD988" s="18">
        <f ca="1" t="shared" si="7354"/>
        <v>40305.9659003584</v>
      </c>
      <c r="BE988" s="18">
        <f ca="1" t="shared" ref="BE988:BI988" si="7355">AZ988/Z988</f>
        <v>20033.5287036574</v>
      </c>
      <c r="BF988" s="18">
        <f ca="1" t="shared" si="7355"/>
        <v>23235.5843997585</v>
      </c>
      <c r="BG988" s="18">
        <f ca="1" t="shared" si="7355"/>
        <v>19832.0861959758</v>
      </c>
      <c r="BH988" s="18">
        <f ca="1" t="shared" si="7355"/>
        <v>18014.792045639</v>
      </c>
      <c r="BI988" s="18">
        <f ca="1" t="shared" si="7355"/>
        <v>18115.5548925274</v>
      </c>
      <c r="BJ988" s="18">
        <f ca="1" t="shared" si="7166"/>
        <v>63139.1147120603</v>
      </c>
      <c r="BK988" s="18">
        <f ca="1" t="shared" si="7167"/>
        <v>32993.065553809</v>
      </c>
      <c r="BL988" s="18">
        <f ca="1" t="shared" si="7168"/>
        <v>96132.1802658693</v>
      </c>
      <c r="BM988" s="18">
        <f ca="1">BK988*'Ejercicio 3 - TIR'!$D$5</f>
        <v>16496.5327769045</v>
      </c>
      <c r="BN988" s="18">
        <f ca="1" t="shared" si="7169"/>
        <v>79635.6474889648</v>
      </c>
      <c r="BO988" s="18">
        <f ca="1" t="shared" si="7170"/>
        <v>35792.3178681465</v>
      </c>
      <c r="BP988" s="18">
        <f ca="1" t="shared" si="7171"/>
        <v>-102521.75966236</v>
      </c>
      <c r="BQ988" s="18">
        <f ca="1" t="shared" ref="BQ988:BT988" si="7356">BE988</f>
        <v>20033.5287036574</v>
      </c>
      <c r="BR988" s="18">
        <f ca="1" t="shared" si="7356"/>
        <v>23235.5843997585</v>
      </c>
      <c r="BS988" s="18">
        <f ca="1" t="shared" si="7356"/>
        <v>19832.0861959758</v>
      </c>
      <c r="BT988" s="18">
        <f ca="1" t="shared" si="7356"/>
        <v>18014.792045639</v>
      </c>
      <c r="BU988" s="18">
        <f ca="1" t="shared" si="7173"/>
        <v>53907.8727606739</v>
      </c>
      <c r="BV988" s="20">
        <f ca="1" t="shared" si="7174"/>
        <v>8.51836441590694</v>
      </c>
    </row>
    <row r="989" ht="15" customHeight="1" spans="1:74">
      <c r="A989" s="16">
        <v>988</v>
      </c>
      <c r="B989" s="17">
        <f ca="1" t="shared" ref="B989:F989" si="7357">RAND()</f>
        <v>0.752447572895761</v>
      </c>
      <c r="C989" s="18">
        <f ca="1">IF(B989&lt;=('Ejercicio 3 - TIR'!$D$13-'Ejercicio 3 - TIR'!$C$13)/('Ejercicio 3 - TIR'!$E$13-'Ejercicio 3 - TIR'!$C$13),'Ejercicio 3 - TIR'!$C$13+SQRT(('Ejercicio 3 - TIR'!$E$13-'Ejercicio 3 - TIR'!$C$13)*('Ejercicio 3 - TIR'!$D$13-'Ejercicio 3 - TIR'!$C$13)*B989),'Ejercicio 3 - TIR'!$E$13-SQRT(('Ejercicio 3 - TIR'!$E$13-'Ejercicio 3 - TIR'!$C$13)*('Ejercicio 3 - TIR'!$E$13-'Ejercicio 3 - TIR'!$D$13)*(1-B989)))</f>
        <v>82764.4868795534</v>
      </c>
      <c r="D989" s="17">
        <f ca="1" t="shared" si="7357"/>
        <v>0.96751821373043</v>
      </c>
      <c r="E989" s="18">
        <f ca="1">IF(D989&lt;=('Ejercicio 3 - TIR'!$D$14-'Ejercicio 3 - TIR'!$C$14)/('Ejercicio 3 - TIR'!$E$14-'Ejercicio 3 - TIR'!$C$14),'Ejercicio 3 - TIR'!$C$14+SQRT(('Ejercicio 3 - TIR'!$E$14-'Ejercicio 3 - TIR'!$C$14)*('Ejercicio 3 - TIR'!$D$14-'Ejercicio 3 - TIR'!$C$14)*D989),'Ejercicio 3 - TIR'!$E$14-SQRT(('Ejercicio 3 - TIR'!$E$14-'Ejercicio 3 - TIR'!$C$14)*('Ejercicio 3 - TIR'!$E$14-'Ejercicio 3 - TIR'!$D$14)*(1-D989)))</f>
        <v>37792.6785597844</v>
      </c>
      <c r="F989" s="17">
        <f ca="1" t="shared" si="7357"/>
        <v>0.464255214370223</v>
      </c>
      <c r="G989" s="18">
        <f ca="1">IF(F989&lt;=('Ejercicio 3 - TIR'!$D$18-'Ejercicio 3 - TIR'!$C$18)/('Ejercicio 3 - TIR'!$E$18-'Ejercicio 3 - TIR'!$C$18),'Ejercicio 3 - TIR'!$C$18+SQRT(('Ejercicio 3 - TIR'!$E$18-'Ejercicio 3 - TIR'!$C$18)*('Ejercicio 3 - TIR'!$D$18-'Ejercicio 3 - TIR'!$C$18)*F989),'Ejercicio 3 - TIR'!$E$18-SQRT(('Ejercicio 3 - TIR'!$E$18-'Ejercicio 3 - TIR'!$C$18)*('Ejercicio 3 - TIR'!$E$18-'Ejercicio 3 - TIR'!$D$18)*(1-F989)))</f>
        <v>38344.955491525</v>
      </c>
      <c r="H989" s="17">
        <f ca="1" t="shared" ref="H989:L989" si="7358">RAND()</f>
        <v>0.287606930112835</v>
      </c>
      <c r="I989" s="18">
        <f ca="1">IF(H989&lt;=('Ejercicio 3 - TIR'!$D$18-'Ejercicio 3 - TIR'!$C$18)/('Ejercicio 3 - TIR'!$E$18-'Ejercicio 3 - TIR'!$C$18),'Ejercicio 3 - TIR'!$C$18+SQRT(('Ejercicio 3 - TIR'!$E$18-'Ejercicio 3 - TIR'!$C$18)*('Ejercicio 3 - TIR'!$D$18-'Ejercicio 3 - TIR'!$C$18)*H989),'Ejercicio 3 - TIR'!$E$18-SQRT(('Ejercicio 3 - TIR'!$E$18-'Ejercicio 3 - TIR'!$C$18)*('Ejercicio 3 - TIR'!$E$18-'Ejercicio 3 - TIR'!$D$18)*(1-H989)))</f>
        <v>36568.1838826974</v>
      </c>
      <c r="J989" s="17">
        <f ca="1" t="shared" si="7358"/>
        <v>0.807804541231232</v>
      </c>
      <c r="K989" s="18">
        <f ca="1">IF(J989&lt;=('Ejercicio 3 - TIR'!$D$18-'Ejercicio 3 - TIR'!$C$18)/('Ejercicio 3 - TIR'!$E$18-'Ejercicio 3 - TIR'!$C$18),'Ejercicio 3 - TIR'!$C$18+SQRT(('Ejercicio 3 - TIR'!$E$18-'Ejercicio 3 - TIR'!$C$18)*('Ejercicio 3 - TIR'!$D$18-'Ejercicio 3 - TIR'!$C$18)*J989),'Ejercicio 3 - TIR'!$E$18-SQRT(('Ejercicio 3 - TIR'!$E$18-'Ejercicio 3 - TIR'!$C$18)*('Ejercicio 3 - TIR'!$E$18-'Ejercicio 3 - TIR'!$D$18)*(1-J989)))</f>
        <v>41203.3357525773</v>
      </c>
      <c r="L989" s="17">
        <f ca="1" t="shared" si="7358"/>
        <v>0.547751212072116</v>
      </c>
      <c r="M989" s="18">
        <f ca="1">IF(L989&lt;=('Ejercicio 3 - TIR'!$D$18-'Ejercicio 3 - TIR'!$C$18)/('Ejercicio 3 - TIR'!$E$18-'Ejercicio 3 - TIR'!$C$18),'Ejercicio 3 - TIR'!$C$18+SQRT(('Ejercicio 3 - TIR'!$E$18-'Ejercicio 3 - TIR'!$C$18)*('Ejercicio 3 - TIR'!$D$18-'Ejercicio 3 - TIR'!$C$18)*L989),'Ejercicio 3 - TIR'!$E$18-SQRT(('Ejercicio 3 - TIR'!$E$18-'Ejercicio 3 - TIR'!$C$18)*('Ejercicio 3 - TIR'!$E$18-'Ejercicio 3 - TIR'!$D$18)*(1-L989)))</f>
        <v>39064.3632876677</v>
      </c>
      <c r="N989" s="17">
        <f ca="1" t="shared" ref="N989:R989" si="7359">RAND()</f>
        <v>0.0611436507530094</v>
      </c>
      <c r="O989" s="18">
        <f ca="1">IF(N989&lt;=('Ejercicio 3 - TIR'!$D$18-'Ejercicio 3 - TIR'!$C$18)/('Ejercicio 3 - TIR'!$E$18-'Ejercicio 3 - TIR'!$C$18),'Ejercicio 3 - TIR'!$C$18+SQRT(('Ejercicio 3 - TIR'!$E$18-'Ejercicio 3 - TIR'!$C$18)*('Ejercicio 3 - TIR'!$D$18-'Ejercicio 3 - TIR'!$C$18)*N989),'Ejercicio 3 - TIR'!$E$18-SQRT(('Ejercicio 3 - TIR'!$E$18-'Ejercicio 3 - TIR'!$C$18)*('Ejercicio 3 - TIR'!$E$18-'Ejercicio 3 - TIR'!$D$18)*(1-N989)))</f>
        <v>33028.4563085756</v>
      </c>
      <c r="P989" s="17">
        <f ca="1" t="shared" si="7359"/>
        <v>0.371132385956739</v>
      </c>
      <c r="Q989" s="19">
        <f ca="1">IF(P989&lt;=('Ejercicio 3 - TIR'!$D$22-'Ejercicio 3 - TIR'!$C$22)/('Ejercicio 3 - TIR'!$E$22-'Ejercicio 3 - TIR'!$C$22),'Ejercicio 3 - TIR'!$C$22+SQRT(('Ejercicio 3 - TIR'!$E$22-'Ejercicio 3 - TIR'!$C$22)*('Ejercicio 3 - TIR'!$D$22-'Ejercicio 3 - TIR'!$C$22)*P989),'Ejercicio 3 - TIR'!$E$22-SQRT(('Ejercicio 3 - TIR'!$E$22-'Ejercicio 3 - TIR'!$C$22)*('Ejercicio 3 - TIR'!$E$22-'Ejercicio 3 - TIR'!$D$22)*(1-P989)))</f>
        <v>0.145846436789665</v>
      </c>
      <c r="R989" s="17">
        <f ca="1" t="shared" si="7359"/>
        <v>0.519676219673534</v>
      </c>
      <c r="S989" s="19">
        <f ca="1">IF(R989&lt;=('Ejercicio 3 - TIR'!$D$23-'Ejercicio 3 - TIR'!$C$23)/('Ejercicio 3 - TIR'!$E$23-'Ejercicio 3 - TIR'!$C$23),'Ejercicio 3 - TIR'!$C$23+SQRT(('Ejercicio 3 - TIR'!$E$23-'Ejercicio 3 - TIR'!$C$23)*('Ejercicio 3 - TIR'!$D$23-'Ejercicio 3 - TIR'!$C$23)*R989),'Ejercicio 3 - TIR'!$E$23-SQRT(('Ejercicio 3 - TIR'!$E$23-'Ejercicio 3 - TIR'!$C$23)*('Ejercicio 3 - TIR'!$E$23-'Ejercicio 3 - TIR'!$D$23)*(1-R989)))</f>
        <v>0.150596211050485</v>
      </c>
      <c r="T989" s="17">
        <f ca="1" t="shared" ref="T989:X989" si="7360">RAND()</f>
        <v>0.556732291868507</v>
      </c>
      <c r="U989" s="19">
        <f ca="1">IF(T989&lt;=('Ejercicio 3 - TIR'!$D$24-'Ejercicio 3 - TIR'!$C$24)/('Ejercicio 3 - TIR'!$E$24-'Ejercicio 3 - TIR'!$C$24),'Ejercicio 3 - TIR'!$C$24+SQRT(('Ejercicio 3 - TIR'!$E$24-'Ejercicio 3 - TIR'!$C$24)*('Ejercicio 3 - TIR'!$D$24-'Ejercicio 3 - TIR'!$C$24)*T989),'Ejercicio 3 - TIR'!$E$24-SQRT(('Ejercicio 3 - TIR'!$E$24-'Ejercicio 3 - TIR'!$C$24)*('Ejercicio 3 - TIR'!$E$24-'Ejercicio 3 - TIR'!$D$24)*(1-T989)))</f>
        <v>0.184770047079677</v>
      </c>
      <c r="V989" s="17">
        <f ca="1" t="shared" si="7360"/>
        <v>0.397046066831059</v>
      </c>
      <c r="W989" s="19">
        <f ca="1">IF(V989&lt;=('Ejercicio 3 - TIR'!$D$25-'Ejercicio 3 - TIR'!$C$25)/('Ejercicio 3 - TIR'!$E$25-'Ejercicio 3 - TIR'!$C$25),'Ejercicio 3 - TIR'!$C$25+SQRT(('Ejercicio 3 - TIR'!$E$25-'Ejercicio 3 - TIR'!$C$25)*('Ejercicio 3 - TIR'!$D$25-'Ejercicio 3 - TIR'!$C$25)*V989),'Ejercicio 3 - TIR'!$E$25-SQRT(('Ejercicio 3 - TIR'!$E$25-'Ejercicio 3 - TIR'!$C$25)*('Ejercicio 3 - TIR'!$E$25-'Ejercicio 3 - TIR'!$D$25)*(1-V989)))</f>
        <v>0.204061576364754</v>
      </c>
      <c r="X989" s="17">
        <f ca="1" t="shared" si="7360"/>
        <v>0.396910856287106</v>
      </c>
      <c r="Y989" s="19">
        <f ca="1">IF(X989&lt;=('Ejercicio 3 - TIR'!$D$26-'Ejercicio 3 - TIR'!$C$26)/('Ejercicio 3 - TIR'!$E$26-'Ejercicio 3 - TIR'!$C$26),'Ejercicio 3 - TIR'!$C$26+SQRT(('Ejercicio 3 - TIR'!$E$26-'Ejercicio 3 - TIR'!$C$26)*('Ejercicio 3 - TIR'!$D$26-'Ejercicio 3 - TIR'!$C$26)*X989),'Ejercicio 3 - TIR'!$E$26-SQRT(('Ejercicio 3 - TIR'!$E$26-'Ejercicio 3 - TIR'!$C$26)*('Ejercicio 3 - TIR'!$E$26-'Ejercicio 3 - TIR'!$D$26)*(1-X989)))</f>
        <v>0.222932659287035</v>
      </c>
      <c r="Z989" s="17">
        <f ca="1" t="shared" si="7144"/>
        <v>1.14584643678966</v>
      </c>
      <c r="AA989" s="17">
        <f ca="1" t="shared" si="7145"/>
        <v>1.31840656861589</v>
      </c>
      <c r="AB989" s="17">
        <f ca="1" t="shared" si="7146"/>
        <v>1.5620086123692</v>
      </c>
      <c r="AC989" s="17">
        <f ca="1" t="shared" si="7147"/>
        <v>1.88075455210458</v>
      </c>
      <c r="AD989" s="17">
        <f ca="1" t="shared" si="7148"/>
        <v>2.30003616587145</v>
      </c>
      <c r="AE989" s="16">
        <f ca="1" t="shared" si="7149"/>
        <v>5511.92750468171</v>
      </c>
      <c r="AF989" s="16">
        <f ca="1" t="shared" si="7150"/>
        <v>6342.00290247173</v>
      </c>
      <c r="AG989" s="16">
        <f ca="1" t="shared" si="7151"/>
        <v>7513.81507734088</v>
      </c>
      <c r="AH989" s="16">
        <f ca="1" t="shared" si="7152"/>
        <v>9047.09602653631</v>
      </c>
      <c r="AI989" s="16">
        <f ca="1" t="shared" si="7153"/>
        <v>11063.9892025572</v>
      </c>
      <c r="AJ989" s="18">
        <f ca="1" t="shared" si="7154"/>
        <v>43937.4306188222</v>
      </c>
      <c r="AK989" s="18">
        <f ca="1" t="shared" si="7155"/>
        <v>48211.7338333018</v>
      </c>
      <c r="AL989" s="18">
        <f ca="1" t="shared" si="7156"/>
        <v>64359.9653038655</v>
      </c>
      <c r="AM989" s="18">
        <f ca="1" t="shared" si="7157"/>
        <v>73470.479078348</v>
      </c>
      <c r="AN989" s="18">
        <f ca="1" t="shared" si="7158"/>
        <v>75966.644012629</v>
      </c>
      <c r="AO989" s="18">
        <f ca="1">C989/'Ejercicio 3 - TIR'!$D$7</f>
        <v>16552.8973759107</v>
      </c>
      <c r="AP989" s="18">
        <f ca="1" t="shared" si="7159"/>
        <v>27384.5332429115</v>
      </c>
      <c r="AQ989" s="18">
        <f ca="1" t="shared" si="7160"/>
        <v>31658.8364573911</v>
      </c>
      <c r="AR989" s="18">
        <f ca="1" t="shared" si="7161"/>
        <v>47807.0679279548</v>
      </c>
      <c r="AS989" s="18">
        <f ca="1" t="shared" si="7162"/>
        <v>56917.5817024373</v>
      </c>
      <c r="AT989" s="18">
        <f ca="1" t="shared" si="7163"/>
        <v>59413.7466367183</v>
      </c>
      <c r="AU989" s="18">
        <f ca="1">AP989*'Ejercicio 3 - TIR'!$D$5</f>
        <v>13692.2666214558</v>
      </c>
      <c r="AV989" s="18">
        <f ca="1">AQ989*'Ejercicio 3 - TIR'!$D$5</f>
        <v>15829.4182286956</v>
      </c>
      <c r="AW989" s="18">
        <f ca="1">AR989*'Ejercicio 3 - TIR'!$D$5</f>
        <v>23903.5339639774</v>
      </c>
      <c r="AX989" s="18">
        <f ca="1">AS989*'Ejercicio 3 - TIR'!$D$5</f>
        <v>28458.7908512187</v>
      </c>
      <c r="AY989" s="18">
        <f ca="1">AT989*'Ejercicio 3 - TIR'!$D$5</f>
        <v>29706.8733183592</v>
      </c>
      <c r="AZ989" s="18">
        <f ca="1" t="shared" ref="AZ989:BD989" si="7361">AJ989-AU989-AE989</f>
        <v>24733.2364926847</v>
      </c>
      <c r="BA989" s="18">
        <f ca="1" t="shared" si="7361"/>
        <v>26040.3127021345</v>
      </c>
      <c r="BB989" s="18">
        <f ca="1" t="shared" si="7361"/>
        <v>32942.6162625472</v>
      </c>
      <c r="BC989" s="18">
        <f ca="1" t="shared" si="7361"/>
        <v>35964.592200593</v>
      </c>
      <c r="BD989" s="18">
        <f ca="1" t="shared" si="7361"/>
        <v>35195.7814917126</v>
      </c>
      <c r="BE989" s="18">
        <f ca="1" t="shared" ref="BE989:BI989" si="7362">AZ989/Z989</f>
        <v>21585.1231880427</v>
      </c>
      <c r="BF989" s="18">
        <f ca="1" t="shared" si="7362"/>
        <v>19751.3523688468</v>
      </c>
      <c r="BG989" s="18">
        <f ca="1" t="shared" si="7362"/>
        <v>21089.9069324471</v>
      </c>
      <c r="BH989" s="18">
        <f ca="1" t="shared" si="7362"/>
        <v>19122.4273046945</v>
      </c>
      <c r="BI989" s="18">
        <f ca="1" t="shared" si="7362"/>
        <v>15302.2730746399</v>
      </c>
      <c r="BJ989" s="18">
        <f ca="1" t="shared" si="7166"/>
        <v>86924.5274926587</v>
      </c>
      <c r="BK989" s="18">
        <f ca="1" t="shared" si="7167"/>
        <v>38072.2626145532</v>
      </c>
      <c r="BL989" s="18">
        <f ca="1" t="shared" si="7168"/>
        <v>124996.790107212</v>
      </c>
      <c r="BM989" s="18">
        <f ca="1">BK989*'Ejercicio 3 - TIR'!$D$5</f>
        <v>19036.1313072766</v>
      </c>
      <c r="BN989" s="18">
        <f ca="1" t="shared" si="7169"/>
        <v>105960.658799935</v>
      </c>
      <c r="BO989" s="18">
        <f ca="1" t="shared" si="7170"/>
        <v>46069.1272477397</v>
      </c>
      <c r="BP989" s="18">
        <f ca="1" t="shared" si="7171"/>
        <v>-120557.165439338</v>
      </c>
      <c r="BQ989" s="18">
        <f ca="1" t="shared" ref="BQ989:BT989" si="7363">BE989</f>
        <v>21585.1231880427</v>
      </c>
      <c r="BR989" s="18">
        <f ca="1" t="shared" si="7363"/>
        <v>19751.3523688468</v>
      </c>
      <c r="BS989" s="18">
        <f ca="1" t="shared" si="7363"/>
        <v>21089.9069324471</v>
      </c>
      <c r="BT989" s="18">
        <f ca="1" t="shared" si="7363"/>
        <v>19122.4273046945</v>
      </c>
      <c r="BU989" s="18">
        <f ca="1" t="shared" si="7173"/>
        <v>61371.4003223796</v>
      </c>
      <c r="BV989" s="20">
        <f ca="1" t="shared" si="7174"/>
        <v>4.98773370802217</v>
      </c>
    </row>
    <row r="990" ht="15" customHeight="1" spans="1:74">
      <c r="A990" s="16">
        <v>989</v>
      </c>
      <c r="B990" s="17">
        <f ca="1" t="shared" ref="B990:F990" si="7364">RAND()</f>
        <v>0.546090268441346</v>
      </c>
      <c r="C990" s="18">
        <f ca="1">IF(B990&lt;=('Ejercicio 3 - TIR'!$D$13-'Ejercicio 3 - TIR'!$C$13)/('Ejercicio 3 - TIR'!$E$13-'Ejercicio 3 - TIR'!$C$13),'Ejercicio 3 - TIR'!$C$13+SQRT(('Ejercicio 3 - TIR'!$E$13-'Ejercicio 3 - TIR'!$C$13)*('Ejercicio 3 - TIR'!$D$13-'Ejercicio 3 - TIR'!$C$13)*B990),'Ejercicio 3 - TIR'!$E$13-SQRT(('Ejercicio 3 - TIR'!$E$13-'Ejercicio 3 - TIR'!$C$13)*('Ejercicio 3 - TIR'!$E$13-'Ejercicio 3 - TIR'!$D$13)*(1-B990)))</f>
        <v>76661.3694088452</v>
      </c>
      <c r="D990" s="17">
        <f ca="1" t="shared" si="7364"/>
        <v>0.039224676524767</v>
      </c>
      <c r="E990" s="18">
        <f ca="1">IF(D990&lt;=('Ejercicio 3 - TIR'!$D$14-'Ejercicio 3 - TIR'!$C$14)/('Ejercicio 3 - TIR'!$E$14-'Ejercicio 3 - TIR'!$C$14),'Ejercicio 3 - TIR'!$C$14+SQRT(('Ejercicio 3 - TIR'!$E$14-'Ejercicio 3 - TIR'!$C$14)*('Ejercicio 3 - TIR'!$D$14-'Ejercicio 3 - TIR'!$C$14)*D990),'Ejercicio 3 - TIR'!$E$14-SQRT(('Ejercicio 3 - TIR'!$E$14-'Ejercicio 3 - TIR'!$C$14)*('Ejercicio 3 - TIR'!$E$14-'Ejercicio 3 - TIR'!$D$14)*(1-D990)))</f>
        <v>26715.1824215976</v>
      </c>
      <c r="F990" s="17">
        <f ca="1" t="shared" si="7364"/>
        <v>0.903851238602586</v>
      </c>
      <c r="G990" s="18">
        <f ca="1">IF(F990&lt;=('Ejercicio 3 - TIR'!$D$18-'Ejercicio 3 - TIR'!$C$18)/('Ejercicio 3 - TIR'!$E$18-'Ejercicio 3 - TIR'!$C$18),'Ejercicio 3 - TIR'!$C$18+SQRT(('Ejercicio 3 - TIR'!$E$18-'Ejercicio 3 - TIR'!$C$18)*('Ejercicio 3 - TIR'!$D$18-'Ejercicio 3 - TIR'!$C$18)*F990),'Ejercicio 3 - TIR'!$E$18-SQRT(('Ejercicio 3 - TIR'!$E$18-'Ejercicio 3 - TIR'!$C$18)*('Ejercicio 3 - TIR'!$E$18-'Ejercicio 3 - TIR'!$D$18)*(1-F990)))</f>
        <v>42314.6402280502</v>
      </c>
      <c r="H990" s="17">
        <f ca="1" t="shared" ref="H990:L990" si="7365">RAND()</f>
        <v>0.179545372623949</v>
      </c>
      <c r="I990" s="18">
        <f ca="1">IF(H990&lt;=('Ejercicio 3 - TIR'!$D$18-'Ejercicio 3 - TIR'!$C$18)/('Ejercicio 3 - TIR'!$E$18-'Ejercicio 3 - TIR'!$C$18),'Ejercicio 3 - TIR'!$C$18+SQRT(('Ejercicio 3 - TIR'!$E$18-'Ejercicio 3 - TIR'!$C$18)*('Ejercicio 3 - TIR'!$D$18-'Ejercicio 3 - TIR'!$C$18)*H990),'Ejercicio 3 - TIR'!$E$18-SQRT(('Ejercicio 3 - TIR'!$E$18-'Ejercicio 3 - TIR'!$C$18)*('Ejercicio 3 - TIR'!$E$18-'Ejercicio 3 - TIR'!$D$18)*(1-H990)))</f>
        <v>35189.5862931059</v>
      </c>
      <c r="J990" s="17">
        <f ca="1" t="shared" si="7365"/>
        <v>0.652647224738284</v>
      </c>
      <c r="K990" s="18">
        <f ca="1">IF(J990&lt;=('Ejercicio 3 - TIR'!$D$18-'Ejercicio 3 - TIR'!$C$18)/('Ejercicio 3 - TIR'!$E$18-'Ejercicio 3 - TIR'!$C$18),'Ejercicio 3 - TIR'!$C$18+SQRT(('Ejercicio 3 - TIR'!$E$18-'Ejercicio 3 - TIR'!$C$18)*('Ejercicio 3 - TIR'!$D$18-'Ejercicio 3 - TIR'!$C$18)*J990),'Ejercicio 3 - TIR'!$E$18-SQRT(('Ejercicio 3 - TIR'!$E$18-'Ejercicio 3 - TIR'!$C$18)*('Ejercicio 3 - TIR'!$E$18-'Ejercicio 3 - TIR'!$D$18)*(1-J990)))</f>
        <v>39894.295513615</v>
      </c>
      <c r="L990" s="17">
        <f ca="1" t="shared" si="7365"/>
        <v>0.880336121788561</v>
      </c>
      <c r="M990" s="18">
        <f ca="1">IF(L990&lt;=('Ejercicio 3 - TIR'!$D$18-'Ejercicio 3 - TIR'!$C$18)/('Ejercicio 3 - TIR'!$E$18-'Ejercicio 3 - TIR'!$C$18),'Ejercicio 3 - TIR'!$C$18+SQRT(('Ejercicio 3 - TIR'!$E$18-'Ejercicio 3 - TIR'!$C$18)*('Ejercicio 3 - TIR'!$D$18-'Ejercicio 3 - TIR'!$C$18)*L990),'Ejercicio 3 - TIR'!$E$18-SQRT(('Ejercicio 3 - TIR'!$E$18-'Ejercicio 3 - TIR'!$C$18)*('Ejercicio 3 - TIR'!$E$18-'Ejercicio 3 - TIR'!$D$18)*(1-L990)))</f>
        <v>42004.2044686164</v>
      </c>
      <c r="N990" s="17">
        <f ca="1" t="shared" ref="N990:R990" si="7366">RAND()</f>
        <v>0.334871664192457</v>
      </c>
      <c r="O990" s="18">
        <f ca="1">IF(N990&lt;=('Ejercicio 3 - TIR'!$D$18-'Ejercicio 3 - TIR'!$C$18)/('Ejercicio 3 - TIR'!$E$18-'Ejercicio 3 - TIR'!$C$18),'Ejercicio 3 - TIR'!$C$18+SQRT(('Ejercicio 3 - TIR'!$E$18-'Ejercicio 3 - TIR'!$C$18)*('Ejercicio 3 - TIR'!$D$18-'Ejercicio 3 - TIR'!$C$18)*N990),'Ejercicio 3 - TIR'!$E$18-SQRT(('Ejercicio 3 - TIR'!$E$18-'Ejercicio 3 - TIR'!$C$18)*('Ejercicio 3 - TIR'!$E$18-'Ejercicio 3 - TIR'!$D$18)*(1-N990)))</f>
        <v>37087.3654928237</v>
      </c>
      <c r="P990" s="17">
        <f ca="1" t="shared" si="7366"/>
        <v>0.0176168604887506</v>
      </c>
      <c r="Q990" s="19">
        <f ca="1">IF(P990&lt;=('Ejercicio 3 - TIR'!$D$22-'Ejercicio 3 - TIR'!$C$22)/('Ejercicio 3 - TIR'!$E$22-'Ejercicio 3 - TIR'!$C$22),'Ejercicio 3 - TIR'!$C$22+SQRT(('Ejercicio 3 - TIR'!$E$22-'Ejercicio 3 - TIR'!$C$22)*('Ejercicio 3 - TIR'!$D$22-'Ejercicio 3 - TIR'!$C$22)*P990),'Ejercicio 3 - TIR'!$E$22-SQRT(('Ejercicio 3 - TIR'!$E$22-'Ejercicio 3 - TIR'!$C$22)*('Ejercicio 3 - TIR'!$E$22-'Ejercicio 3 - TIR'!$D$22)*(1-P990)))</f>
        <v>0.125631194267627</v>
      </c>
      <c r="R990" s="17">
        <f ca="1" t="shared" si="7366"/>
        <v>0.624024029372562</v>
      </c>
      <c r="S990" s="19">
        <f ca="1">IF(R990&lt;=('Ejercicio 3 - TIR'!$D$23-'Ejercicio 3 - TIR'!$C$23)/('Ejercicio 3 - TIR'!$E$23-'Ejercicio 3 - TIR'!$C$23),'Ejercicio 3 - TIR'!$C$23+SQRT(('Ejercicio 3 - TIR'!$E$23-'Ejercicio 3 - TIR'!$C$23)*('Ejercicio 3 - TIR'!$D$23-'Ejercicio 3 - TIR'!$C$23)*R990),'Ejercicio 3 - TIR'!$E$23-SQRT(('Ejercicio 3 - TIR'!$E$23-'Ejercicio 3 - TIR'!$C$23)*('Ejercicio 3 - TIR'!$E$23-'Ejercicio 3 - TIR'!$D$23)*(1-R990)))</f>
        <v>0.153985451241096</v>
      </c>
      <c r="T990" s="17">
        <f ca="1" t="shared" ref="T990:X990" si="7367">RAND()</f>
        <v>0.819864323205854</v>
      </c>
      <c r="U990" s="19">
        <f ca="1">IF(T990&lt;=('Ejercicio 3 - TIR'!$D$24-'Ejercicio 3 - TIR'!$C$24)/('Ejercicio 3 - TIR'!$E$24-'Ejercicio 3 - TIR'!$C$24),'Ejercicio 3 - TIR'!$C$24+SQRT(('Ejercicio 3 - TIR'!$E$24-'Ejercicio 3 - TIR'!$C$24)*('Ejercicio 3 - TIR'!$D$24-'Ejercicio 3 - TIR'!$C$24)*T990),'Ejercicio 3 - TIR'!$E$24-SQRT(('Ejercicio 3 - TIR'!$E$24-'Ejercicio 3 - TIR'!$C$24)*('Ejercicio 3 - TIR'!$E$24-'Ejercicio 3 - TIR'!$D$24)*(1-T990)))</f>
        <v>0.197541596338484</v>
      </c>
      <c r="V990" s="17">
        <f ca="1" t="shared" si="7367"/>
        <v>0.689443830209075</v>
      </c>
      <c r="W990" s="19">
        <f ca="1">IF(V990&lt;=('Ejercicio 3 - TIR'!$D$25-'Ejercicio 3 - TIR'!$C$25)/('Ejercicio 3 - TIR'!$E$25-'Ejercicio 3 - TIR'!$C$25),'Ejercicio 3 - TIR'!$C$25+SQRT(('Ejercicio 3 - TIR'!$E$25-'Ejercicio 3 - TIR'!$C$25)*('Ejercicio 3 - TIR'!$D$25-'Ejercicio 3 - TIR'!$C$25)*V990),'Ejercicio 3 - TIR'!$E$25-SQRT(('Ejercicio 3 - TIR'!$E$25-'Ejercicio 3 - TIR'!$C$25)*('Ejercicio 3 - TIR'!$E$25-'Ejercicio 3 - TIR'!$D$25)*(1-V990)))</f>
        <v>0.217031126888105</v>
      </c>
      <c r="X990" s="17">
        <f ca="1" t="shared" si="7367"/>
        <v>0.710388438695253</v>
      </c>
      <c r="Y990" s="19">
        <f ca="1">IF(X990&lt;=('Ejercicio 3 - TIR'!$D$26-'Ejercicio 3 - TIR'!$C$26)/('Ejercicio 3 - TIR'!$E$26-'Ejercicio 3 - TIR'!$C$26),'Ejercicio 3 - TIR'!$C$26+SQRT(('Ejercicio 3 - TIR'!$E$26-'Ejercicio 3 - TIR'!$C$26)*('Ejercicio 3 - TIR'!$D$26-'Ejercicio 3 - TIR'!$C$26)*X990),'Ejercicio 3 - TIR'!$E$26-SQRT(('Ejercicio 3 - TIR'!$E$26-'Ejercicio 3 - TIR'!$C$26)*('Ejercicio 3 - TIR'!$E$26-'Ejercicio 3 - TIR'!$D$26)*(1-X990)))</f>
        <v>0.240453793721197</v>
      </c>
      <c r="Z990" s="17">
        <f ca="1" t="shared" si="7144"/>
        <v>1.12563119426763</v>
      </c>
      <c r="AA990" s="17">
        <f ca="1" t="shared" si="7145"/>
        <v>1.29896202164798</v>
      </c>
      <c r="AB990" s="17">
        <f ca="1" t="shared" si="7146"/>
        <v>1.55556105298739</v>
      </c>
      <c r="AC990" s="17">
        <f ca="1" t="shared" si="7147"/>
        <v>1.89316622126049</v>
      </c>
      <c r="AD990" s="17">
        <f ca="1" t="shared" si="7148"/>
        <v>2.34838522130739</v>
      </c>
      <c r="AE990" s="16">
        <f ca="1" t="shared" si="7149"/>
        <v>3356.26027270282</v>
      </c>
      <c r="AF990" s="16">
        <f ca="1" t="shared" si="7150"/>
        <v>3873.07552527752</v>
      </c>
      <c r="AG990" s="16">
        <f ca="1" t="shared" si="7151"/>
        <v>4638.16904728036</v>
      </c>
      <c r="AH990" s="16">
        <f ca="1" t="shared" si="7152"/>
        <v>5644.79610230914</v>
      </c>
      <c r="AI990" s="16">
        <f ca="1" t="shared" si="7153"/>
        <v>7002.108739892</v>
      </c>
      <c r="AJ990" s="18">
        <f ca="1" t="shared" si="7154"/>
        <v>47630.6790149052</v>
      </c>
      <c r="AK990" s="18">
        <f ca="1" t="shared" si="7155"/>
        <v>45709.9361522489</v>
      </c>
      <c r="AL990" s="18">
        <f ca="1" t="shared" si="7156"/>
        <v>62058.012337349</v>
      </c>
      <c r="AM990" s="18">
        <f ca="1" t="shared" si="7157"/>
        <v>79520.9410509034</v>
      </c>
      <c r="AN990" s="18">
        <f ca="1" t="shared" si="7158"/>
        <v>87095.421020573</v>
      </c>
      <c r="AO990" s="18">
        <f ca="1">C990/'Ejercicio 3 - TIR'!$D$7</f>
        <v>15332.273881769</v>
      </c>
      <c r="AP990" s="18">
        <f ca="1" t="shared" si="7159"/>
        <v>32298.4051331361</v>
      </c>
      <c r="AQ990" s="18">
        <f ca="1" t="shared" si="7160"/>
        <v>30377.6622704798</v>
      </c>
      <c r="AR990" s="18">
        <f ca="1" t="shared" si="7161"/>
        <v>46725.73845558</v>
      </c>
      <c r="AS990" s="18">
        <f ca="1" t="shared" si="7162"/>
        <v>64188.6671691343</v>
      </c>
      <c r="AT990" s="18">
        <f ca="1" t="shared" si="7163"/>
        <v>71763.147138804</v>
      </c>
      <c r="AU990" s="18">
        <f ca="1">AP990*'Ejercicio 3 - TIR'!$D$5</f>
        <v>16149.2025665681</v>
      </c>
      <c r="AV990" s="18">
        <f ca="1">AQ990*'Ejercicio 3 - TIR'!$D$5</f>
        <v>15188.8311352399</v>
      </c>
      <c r="AW990" s="18">
        <f ca="1">AR990*'Ejercicio 3 - TIR'!$D$5</f>
        <v>23362.86922779</v>
      </c>
      <c r="AX990" s="18">
        <f ca="1">AS990*'Ejercicio 3 - TIR'!$D$5</f>
        <v>32094.3335845672</v>
      </c>
      <c r="AY990" s="18">
        <f ca="1">AT990*'Ejercicio 3 - TIR'!$D$5</f>
        <v>35881.573569402</v>
      </c>
      <c r="AZ990" s="18">
        <f ca="1" t="shared" ref="AZ990:BD990" si="7368">AJ990-AU990-AE990</f>
        <v>28125.2161756343</v>
      </c>
      <c r="BA990" s="18">
        <f ca="1" t="shared" si="7368"/>
        <v>26648.0294917314</v>
      </c>
      <c r="BB990" s="18">
        <f ca="1" t="shared" si="7368"/>
        <v>34056.9740622787</v>
      </c>
      <c r="BC990" s="18">
        <f ca="1" t="shared" si="7368"/>
        <v>41781.8113640271</v>
      </c>
      <c r="BD990" s="18">
        <f ca="1" t="shared" si="7368"/>
        <v>44211.738711279</v>
      </c>
      <c r="BE990" s="18">
        <f ca="1" t="shared" ref="BE990:BI990" si="7369">AZ990/Z990</f>
        <v>24986.173374427</v>
      </c>
      <c r="BF990" s="18">
        <f ca="1" t="shared" si="7369"/>
        <v>20514.86421283</v>
      </c>
      <c r="BG990" s="18">
        <f ca="1" t="shared" si="7369"/>
        <v>21893.6916663436</v>
      </c>
      <c r="BH990" s="18">
        <f ca="1" t="shared" si="7369"/>
        <v>22069.8060713382</v>
      </c>
      <c r="BI990" s="18">
        <f ca="1" t="shared" si="7369"/>
        <v>18826.4422336406</v>
      </c>
      <c r="BJ990" s="18">
        <f ca="1" t="shared" si="7166"/>
        <v>62737.539583411</v>
      </c>
      <c r="BK990" s="18">
        <f ca="1" t="shared" si="7167"/>
        <v>36006.0853929838</v>
      </c>
      <c r="BL990" s="18">
        <f ca="1" t="shared" si="7168"/>
        <v>98743.6249763948</v>
      </c>
      <c r="BM990" s="18">
        <f ca="1">BK990*'Ejercicio 3 - TIR'!$D$5</f>
        <v>18003.0426964919</v>
      </c>
      <c r="BN990" s="18">
        <f ca="1" t="shared" si="7169"/>
        <v>80740.5822799029</v>
      </c>
      <c r="BO990" s="18">
        <f ca="1" t="shared" si="7170"/>
        <v>34381.3193624822</v>
      </c>
      <c r="BP990" s="18">
        <f ca="1" t="shared" si="7171"/>
        <v>-103376.551830443</v>
      </c>
      <c r="BQ990" s="18">
        <f ca="1" t="shared" ref="BQ990:BT990" si="7370">BE990</f>
        <v>24986.173374427</v>
      </c>
      <c r="BR990" s="18">
        <f ca="1" t="shared" si="7370"/>
        <v>20514.86421283</v>
      </c>
      <c r="BS990" s="18">
        <f ca="1" t="shared" si="7370"/>
        <v>21893.6916663436</v>
      </c>
      <c r="BT990" s="18">
        <f ca="1" t="shared" si="7370"/>
        <v>22069.8060713382</v>
      </c>
      <c r="BU990" s="18">
        <f ca="1" t="shared" si="7173"/>
        <v>53207.7615961228</v>
      </c>
      <c r="BV990" s="20">
        <f ca="1" t="shared" si="7174"/>
        <v>10.2850473195031</v>
      </c>
    </row>
    <row r="991" ht="15" customHeight="1" spans="1:74">
      <c r="A991" s="16">
        <v>990</v>
      </c>
      <c r="B991" s="17">
        <f ca="1" t="shared" ref="B991:F991" si="7371">RAND()</f>
        <v>0.909098190356713</v>
      </c>
      <c r="C991" s="18">
        <f ca="1">IF(B991&lt;=('Ejercicio 3 - TIR'!$D$13-'Ejercicio 3 - TIR'!$C$13)/('Ejercicio 3 - TIR'!$E$13-'Ejercicio 3 - TIR'!$C$13),'Ejercicio 3 - TIR'!$C$13+SQRT(('Ejercicio 3 - TIR'!$E$13-'Ejercicio 3 - TIR'!$C$13)*('Ejercicio 3 - TIR'!$D$13-'Ejercicio 3 - TIR'!$C$13)*B991),'Ejercicio 3 - TIR'!$E$13-SQRT(('Ejercicio 3 - TIR'!$E$13-'Ejercicio 3 - TIR'!$C$13)*('Ejercicio 3 - TIR'!$E$13-'Ejercicio 3 - TIR'!$D$13)*(1-B991)))</f>
        <v>89555.7589279094</v>
      </c>
      <c r="D991" s="17">
        <f ca="1" t="shared" si="7371"/>
        <v>0.162128208447812</v>
      </c>
      <c r="E991" s="18">
        <f ca="1">IF(D991&lt;=('Ejercicio 3 - TIR'!$D$14-'Ejercicio 3 - TIR'!$C$14)/('Ejercicio 3 - TIR'!$E$14-'Ejercicio 3 - TIR'!$C$14),'Ejercicio 3 - TIR'!$C$14+SQRT(('Ejercicio 3 - TIR'!$E$14-'Ejercicio 3 - TIR'!$C$14)*('Ejercicio 3 - TIR'!$D$14-'Ejercicio 3 - TIR'!$C$14)*D991),'Ejercicio 3 - TIR'!$E$14-SQRT(('Ejercicio 3 - TIR'!$E$14-'Ejercicio 3 - TIR'!$C$14)*('Ejercicio 3 - TIR'!$E$14-'Ejercicio 3 - TIR'!$D$14)*(1-D991)))</f>
        <v>28487.0640420827</v>
      </c>
      <c r="F991" s="17">
        <f ca="1" t="shared" si="7371"/>
        <v>0.759403473497099</v>
      </c>
      <c r="G991" s="18">
        <f ca="1">IF(F991&lt;=('Ejercicio 3 - TIR'!$D$18-'Ejercicio 3 - TIR'!$C$18)/('Ejercicio 3 - TIR'!$E$18-'Ejercicio 3 - TIR'!$C$18),'Ejercicio 3 - TIR'!$C$18+SQRT(('Ejercicio 3 - TIR'!$E$18-'Ejercicio 3 - TIR'!$C$18)*('Ejercicio 3 - TIR'!$D$18-'Ejercicio 3 - TIR'!$C$18)*F991),'Ejercicio 3 - TIR'!$E$18-SQRT(('Ejercicio 3 - TIR'!$E$18-'Ejercicio 3 - TIR'!$C$18)*('Ejercicio 3 - TIR'!$E$18-'Ejercicio 3 - TIR'!$D$18)*(1-F991)))</f>
        <v>40752.0899859204</v>
      </c>
      <c r="H991" s="17">
        <f ca="1" t="shared" ref="H991:L991" si="7372">RAND()</f>
        <v>0.086566094332684</v>
      </c>
      <c r="I991" s="18">
        <f ca="1">IF(H991&lt;=('Ejercicio 3 - TIR'!$D$18-'Ejercicio 3 - TIR'!$C$18)/('Ejercicio 3 - TIR'!$E$18-'Ejercicio 3 - TIR'!$C$18),'Ejercicio 3 - TIR'!$C$18+SQRT(('Ejercicio 3 - TIR'!$E$18-'Ejercicio 3 - TIR'!$C$18)*('Ejercicio 3 - TIR'!$D$18-'Ejercicio 3 - TIR'!$C$18)*H991),'Ejercicio 3 - TIR'!$E$18-SQRT(('Ejercicio 3 - TIR'!$E$18-'Ejercicio 3 - TIR'!$C$18)*('Ejercicio 3 - TIR'!$E$18-'Ejercicio 3 - TIR'!$D$18)*(1-H991)))</f>
        <v>33603.4586371849</v>
      </c>
      <c r="J991" s="17">
        <f ca="1" t="shared" si="7372"/>
        <v>0.367466823647337</v>
      </c>
      <c r="K991" s="18">
        <f ca="1">IF(J991&lt;=('Ejercicio 3 - TIR'!$D$18-'Ejercicio 3 - TIR'!$C$18)/('Ejercicio 3 - TIR'!$E$18-'Ejercicio 3 - TIR'!$C$18),'Ejercicio 3 - TIR'!$C$18+SQRT(('Ejercicio 3 - TIR'!$E$18-'Ejercicio 3 - TIR'!$C$18)*('Ejercicio 3 - TIR'!$D$18-'Ejercicio 3 - TIR'!$C$18)*J991),'Ejercicio 3 - TIR'!$E$18-SQRT(('Ejercicio 3 - TIR'!$E$18-'Ejercicio 3 - TIR'!$C$18)*('Ejercicio 3 - TIR'!$E$18-'Ejercicio 3 - TIR'!$D$18)*(1-J991)))</f>
        <v>37424.2860631242</v>
      </c>
      <c r="L991" s="17">
        <f ca="1" t="shared" si="7372"/>
        <v>0.105715485061986</v>
      </c>
      <c r="M991" s="18">
        <f ca="1">IF(L991&lt;=('Ejercicio 3 - TIR'!$D$18-'Ejercicio 3 - TIR'!$C$18)/('Ejercicio 3 - TIR'!$E$18-'Ejercicio 3 - TIR'!$C$18),'Ejercicio 3 - TIR'!$C$18+SQRT(('Ejercicio 3 - TIR'!$E$18-'Ejercicio 3 - TIR'!$C$18)*('Ejercicio 3 - TIR'!$D$18-'Ejercicio 3 - TIR'!$C$18)*L991),'Ejercicio 3 - TIR'!$E$18-SQRT(('Ejercicio 3 - TIR'!$E$18-'Ejercicio 3 - TIR'!$C$18)*('Ejercicio 3 - TIR'!$E$18-'Ejercicio 3 - TIR'!$D$18)*(1-L991)))</f>
        <v>33982.1254072791</v>
      </c>
      <c r="N991" s="17">
        <f ca="1" t="shared" ref="N991:R991" si="7373">RAND()</f>
        <v>0.566757891418901</v>
      </c>
      <c r="O991" s="18">
        <f ca="1">IF(N991&lt;=('Ejercicio 3 - TIR'!$D$18-'Ejercicio 3 - TIR'!$C$18)/('Ejercicio 3 - TIR'!$E$18-'Ejercicio 3 - TIR'!$C$18),'Ejercicio 3 - TIR'!$C$18+SQRT(('Ejercicio 3 - TIR'!$E$18-'Ejercicio 3 - TIR'!$C$18)*('Ejercicio 3 - TIR'!$D$18-'Ejercicio 3 - TIR'!$C$18)*N991),'Ejercicio 3 - TIR'!$E$18-SQRT(('Ejercicio 3 - TIR'!$E$18-'Ejercicio 3 - TIR'!$C$18)*('Ejercicio 3 - TIR'!$E$18-'Ejercicio 3 - TIR'!$D$18)*(1-N991)))</f>
        <v>39220.2865309509</v>
      </c>
      <c r="P991" s="17">
        <f ca="1" t="shared" si="7373"/>
        <v>0.941305462045206</v>
      </c>
      <c r="Q991" s="19">
        <f ca="1">IF(P991&lt;=('Ejercicio 3 - TIR'!$D$22-'Ejercicio 3 - TIR'!$C$22)/('Ejercicio 3 - TIR'!$E$22-'Ejercicio 3 - TIR'!$C$22),'Ejercicio 3 - TIR'!$C$22+SQRT(('Ejercicio 3 - TIR'!$E$22-'Ejercicio 3 - TIR'!$C$22)*('Ejercicio 3 - TIR'!$D$22-'Ejercicio 3 - TIR'!$C$22)*P991),'Ejercicio 3 - TIR'!$E$22-SQRT(('Ejercicio 3 - TIR'!$E$22-'Ejercicio 3 - TIR'!$C$22)*('Ejercicio 3 - TIR'!$E$22-'Ejercicio 3 - TIR'!$D$22)*(1-P991)))</f>
        <v>0.169721373227973</v>
      </c>
      <c r="R991" s="17">
        <f ca="1" t="shared" si="7373"/>
        <v>0.492500224823422</v>
      </c>
      <c r="S991" s="19">
        <f ca="1">IF(R991&lt;=('Ejercicio 3 - TIR'!$D$23-'Ejercicio 3 - TIR'!$C$23)/('Ejercicio 3 - TIR'!$E$23-'Ejercicio 3 - TIR'!$C$23),'Ejercicio 3 - TIR'!$C$23+SQRT(('Ejercicio 3 - TIR'!$E$23-'Ejercicio 3 - TIR'!$C$23)*('Ejercicio 3 - TIR'!$D$23-'Ejercicio 3 - TIR'!$C$23)*R991),'Ejercicio 3 - TIR'!$E$23-SQRT(('Ejercicio 3 - TIR'!$E$23-'Ejercicio 3 - TIR'!$C$23)*('Ejercicio 3 - TIR'!$E$23-'Ejercicio 3 - TIR'!$D$23)*(1-R991)))</f>
        <v>0.149774156657782</v>
      </c>
      <c r="T991" s="17">
        <f ca="1" t="shared" ref="T991:X991" si="7374">RAND()</f>
        <v>0.925424817134079</v>
      </c>
      <c r="U991" s="19">
        <f ca="1">IF(T991&lt;=('Ejercicio 3 - TIR'!$D$24-'Ejercicio 3 - TIR'!$C$24)/('Ejercicio 3 - TIR'!$E$24-'Ejercicio 3 - TIR'!$C$24),'Ejercicio 3 - TIR'!$C$24+SQRT(('Ejercicio 3 - TIR'!$E$24-'Ejercicio 3 - TIR'!$C$24)*('Ejercicio 3 - TIR'!$D$24-'Ejercicio 3 - TIR'!$C$24)*T991),'Ejercicio 3 - TIR'!$E$24-SQRT(('Ejercicio 3 - TIR'!$E$24-'Ejercicio 3 - TIR'!$C$24)*('Ejercicio 3 - TIR'!$E$24-'Ejercicio 3 - TIR'!$D$24)*(1-T991)))</f>
        <v>0.205549722769975</v>
      </c>
      <c r="V991" s="17">
        <f ca="1" t="shared" si="7374"/>
        <v>0.784443591029663</v>
      </c>
      <c r="W991" s="19">
        <f ca="1">IF(V991&lt;=('Ejercicio 3 - TIR'!$D$25-'Ejercicio 3 - TIR'!$C$25)/('Ejercicio 3 - TIR'!$E$25-'Ejercicio 3 - TIR'!$C$25),'Ejercicio 3 - TIR'!$C$25+SQRT(('Ejercicio 3 - TIR'!$E$25-'Ejercicio 3 - TIR'!$C$25)*('Ejercicio 3 - TIR'!$D$25-'Ejercicio 3 - TIR'!$C$25)*V991),'Ejercicio 3 - TIR'!$E$25-SQRT(('Ejercicio 3 - TIR'!$E$25-'Ejercicio 3 - TIR'!$C$25)*('Ejercicio 3 - TIR'!$E$25-'Ejercicio 3 - TIR'!$D$25)*(1-V991)))</f>
        <v>0.222532793527623</v>
      </c>
      <c r="X991" s="17">
        <f ca="1" t="shared" si="7374"/>
        <v>0.499599140581232</v>
      </c>
      <c r="Y991" s="19">
        <f ca="1">IF(X991&lt;=('Ejercicio 3 - TIR'!$D$26-'Ejercicio 3 - TIR'!$C$26)/('Ejercicio 3 - TIR'!$E$26-'Ejercicio 3 - TIR'!$C$26),'Ejercicio 3 - TIR'!$C$26+SQRT(('Ejercicio 3 - TIR'!$E$26-'Ejercicio 3 - TIR'!$C$26)*('Ejercicio 3 - TIR'!$D$26-'Ejercicio 3 - TIR'!$C$26)*X991),'Ejercicio 3 - TIR'!$E$26-SQRT(('Ejercicio 3 - TIR'!$E$26-'Ejercicio 3 - TIR'!$C$26)*('Ejercicio 3 - TIR'!$E$26-'Ejercicio 3 - TIR'!$D$26)*(1-X991)))</f>
        <v>0.228017650679665</v>
      </c>
      <c r="Z991" s="17">
        <f ca="1" t="shared" si="7144"/>
        <v>1.16972137322797</v>
      </c>
      <c r="AA991" s="17">
        <f ca="1" t="shared" si="7145"/>
        <v>1.34491540542778</v>
      </c>
      <c r="AB991" s="17">
        <f ca="1" t="shared" si="7146"/>
        <v>1.62136239416252</v>
      </c>
      <c r="AC991" s="17">
        <f ca="1" t="shared" si="7147"/>
        <v>1.98216869705614</v>
      </c>
      <c r="AD991" s="17">
        <f ca="1" t="shared" si="7148"/>
        <v>2.43413814660966</v>
      </c>
      <c r="AE991" s="16">
        <f ca="1" t="shared" si="7149"/>
        <v>4834.86362845548</v>
      </c>
      <c r="AF991" s="16">
        <f ca="1" t="shared" si="7150"/>
        <v>5559.00125096279</v>
      </c>
      <c r="AG991" s="16">
        <f ca="1" t="shared" si="7151"/>
        <v>6701.65241697613</v>
      </c>
      <c r="AH991" s="16">
        <f ca="1" t="shared" si="7152"/>
        <v>8192.98985057698</v>
      </c>
      <c r="AI991" s="16">
        <f ca="1" t="shared" si="7153"/>
        <v>10061.1361483479</v>
      </c>
      <c r="AJ991" s="18">
        <f ca="1" t="shared" si="7154"/>
        <v>47668.5906602408</v>
      </c>
      <c r="AK991" s="18">
        <f ca="1" t="shared" si="7155"/>
        <v>45193.809196805</v>
      </c>
      <c r="AL991" s="18">
        <f ca="1" t="shared" si="7156"/>
        <v>60678.3300511302</v>
      </c>
      <c r="AM991" s="18">
        <f ca="1" t="shared" si="7157"/>
        <v>67358.305241745</v>
      </c>
      <c r="AN991" s="18">
        <f ca="1" t="shared" si="7158"/>
        <v>95467.5955659487</v>
      </c>
      <c r="AO991" s="18">
        <f ca="1">C991/'Ejercicio 3 - TIR'!$D$7</f>
        <v>17911.1517855819</v>
      </c>
      <c r="AP991" s="18">
        <f ca="1" t="shared" si="7159"/>
        <v>29757.4388746589</v>
      </c>
      <c r="AQ991" s="18">
        <f ca="1" t="shared" si="7160"/>
        <v>27282.6574112232</v>
      </c>
      <c r="AR991" s="18">
        <f ca="1" t="shared" si="7161"/>
        <v>42767.1782655483</v>
      </c>
      <c r="AS991" s="18">
        <f ca="1" t="shared" si="7162"/>
        <v>49447.1534561631</v>
      </c>
      <c r="AT991" s="18">
        <f ca="1" t="shared" si="7163"/>
        <v>77556.4437803668</v>
      </c>
      <c r="AU991" s="18">
        <f ca="1">AP991*'Ejercicio 3 - TIR'!$D$5</f>
        <v>14878.7194373294</v>
      </c>
      <c r="AV991" s="18">
        <f ca="1">AQ991*'Ejercicio 3 - TIR'!$D$5</f>
        <v>13641.3287056116</v>
      </c>
      <c r="AW991" s="18">
        <f ca="1">AR991*'Ejercicio 3 - TIR'!$D$5</f>
        <v>21383.5891327742</v>
      </c>
      <c r="AX991" s="18">
        <f ca="1">AS991*'Ejercicio 3 - TIR'!$D$5</f>
        <v>24723.5767280815</v>
      </c>
      <c r="AY991" s="18">
        <f ca="1">AT991*'Ejercicio 3 - TIR'!$D$5</f>
        <v>38778.2218901834</v>
      </c>
      <c r="AZ991" s="18">
        <f ca="1" t="shared" ref="AZ991:BD991" si="7375">AJ991-AU991-AE991</f>
        <v>27955.0075944558</v>
      </c>
      <c r="BA991" s="18">
        <f ca="1" t="shared" si="7375"/>
        <v>25993.4792402307</v>
      </c>
      <c r="BB991" s="18">
        <f ca="1" t="shared" si="7375"/>
        <v>32593.0885013799</v>
      </c>
      <c r="BC991" s="18">
        <f ca="1" t="shared" si="7375"/>
        <v>34441.7386630864</v>
      </c>
      <c r="BD991" s="18">
        <f ca="1" t="shared" si="7375"/>
        <v>46628.2375274174</v>
      </c>
      <c r="BE991" s="18">
        <f ca="1" t="shared" ref="BE991:BI991" si="7376">AZ991/Z991</f>
        <v>23898.8602194307</v>
      </c>
      <c r="BF991" s="18">
        <f ca="1" t="shared" si="7376"/>
        <v>19327.2224671729</v>
      </c>
      <c r="BG991" s="18">
        <f ca="1" t="shared" si="7376"/>
        <v>20102.2847321034</v>
      </c>
      <c r="BH991" s="18">
        <f ca="1" t="shared" si="7376"/>
        <v>17375.785781623</v>
      </c>
      <c r="BI991" s="18">
        <f ca="1" t="shared" si="7376"/>
        <v>19155.9536554499</v>
      </c>
      <c r="BJ991" s="18">
        <f ca="1" t="shared" si="7166"/>
        <v>69341.4492697458</v>
      </c>
      <c r="BK991" s="18">
        <f ca="1" t="shared" si="7167"/>
        <v>43598.2178110006</v>
      </c>
      <c r="BL991" s="18">
        <f ca="1" t="shared" si="7168"/>
        <v>112939.667080746</v>
      </c>
      <c r="BM991" s="18">
        <f ca="1">BK991*'Ejercicio 3 - TIR'!$D$5</f>
        <v>21799.1089055003</v>
      </c>
      <c r="BN991" s="18">
        <f ca="1" t="shared" si="7169"/>
        <v>91140.5581752461</v>
      </c>
      <c r="BO991" s="18">
        <f ca="1" t="shared" si="7170"/>
        <v>37442.6399348736</v>
      </c>
      <c r="BP991" s="18">
        <f ca="1" t="shared" si="7171"/>
        <v>-118042.822969992</v>
      </c>
      <c r="BQ991" s="18">
        <f ca="1" t="shared" ref="BQ991:BT991" si="7377">BE991</f>
        <v>23898.8602194307</v>
      </c>
      <c r="BR991" s="18">
        <f ca="1" t="shared" si="7377"/>
        <v>19327.2224671729</v>
      </c>
      <c r="BS991" s="18">
        <f ca="1" t="shared" si="7377"/>
        <v>20102.2847321034</v>
      </c>
      <c r="BT991" s="18">
        <f ca="1" t="shared" si="7377"/>
        <v>17375.785781623</v>
      </c>
      <c r="BU991" s="18">
        <f ca="1" t="shared" si="7173"/>
        <v>56598.5935903235</v>
      </c>
      <c r="BV991" s="20">
        <f ca="1" t="shared" si="7174"/>
        <v>4.53409242100737</v>
      </c>
    </row>
    <row r="992" ht="15" customHeight="1" spans="1:74">
      <c r="A992" s="16">
        <v>991</v>
      </c>
      <c r="B992" s="17">
        <f ca="1" t="shared" ref="B992:F992" si="7378">RAND()</f>
        <v>0.528716275995724</v>
      </c>
      <c r="C992" s="18">
        <f ca="1">IF(B992&lt;=('Ejercicio 3 - TIR'!$D$13-'Ejercicio 3 - TIR'!$C$13)/('Ejercicio 3 - TIR'!$E$13-'Ejercicio 3 - TIR'!$C$13),'Ejercicio 3 - TIR'!$C$13+SQRT(('Ejercicio 3 - TIR'!$E$13-'Ejercicio 3 - TIR'!$C$13)*('Ejercicio 3 - TIR'!$D$13-'Ejercicio 3 - TIR'!$C$13)*B992),'Ejercicio 3 - TIR'!$E$13-SQRT(('Ejercicio 3 - TIR'!$E$13-'Ejercicio 3 - TIR'!$C$13)*('Ejercicio 3 - TIR'!$E$13-'Ejercicio 3 - TIR'!$D$13)*(1-B992)))</f>
        <v>76218.9052227377</v>
      </c>
      <c r="D992" s="17">
        <f ca="1" t="shared" si="7378"/>
        <v>0.531696753774422</v>
      </c>
      <c r="E992" s="18">
        <f ca="1">IF(D992&lt;=('Ejercicio 3 - TIR'!$D$14-'Ejercicio 3 - TIR'!$C$14)/('Ejercicio 3 - TIR'!$E$14-'Ejercicio 3 - TIR'!$C$14),'Ejercicio 3 - TIR'!$C$14+SQRT(('Ejercicio 3 - TIR'!$E$14-'Ejercicio 3 - TIR'!$C$14)*('Ejercicio 3 - TIR'!$D$14-'Ejercicio 3 - TIR'!$C$14)*D992),'Ejercicio 3 - TIR'!$E$14-SQRT(('Ejercicio 3 - TIR'!$E$14-'Ejercicio 3 - TIR'!$C$14)*('Ejercicio 3 - TIR'!$E$14-'Ejercicio 3 - TIR'!$D$14)*(1-D992)))</f>
        <v>31618.7419241598</v>
      </c>
      <c r="F992" s="17">
        <f ca="1" t="shared" si="7378"/>
        <v>0.0880395770479778</v>
      </c>
      <c r="G992" s="18">
        <f ca="1">IF(F992&lt;=('Ejercicio 3 - TIR'!$D$18-'Ejercicio 3 - TIR'!$C$18)/('Ejercicio 3 - TIR'!$E$18-'Ejercicio 3 - TIR'!$C$18),'Ejercicio 3 - TIR'!$C$18+SQRT(('Ejercicio 3 - TIR'!$E$18-'Ejercicio 3 - TIR'!$C$18)*('Ejercicio 3 - TIR'!$D$18-'Ejercicio 3 - TIR'!$C$18)*F992),'Ejercicio 3 - TIR'!$E$18-SQRT(('Ejercicio 3 - TIR'!$E$18-'Ejercicio 3 - TIR'!$C$18)*('Ejercicio 3 - TIR'!$E$18-'Ejercicio 3 - TIR'!$D$18)*(1-F992)))</f>
        <v>33633.9973248747</v>
      </c>
      <c r="H992" s="17">
        <f ca="1" t="shared" ref="H992:L992" si="7379">RAND()</f>
        <v>0.149725094941807</v>
      </c>
      <c r="I992" s="18">
        <f ca="1">IF(H992&lt;=('Ejercicio 3 - TIR'!$D$18-'Ejercicio 3 - TIR'!$C$18)/('Ejercicio 3 - TIR'!$E$18-'Ejercicio 3 - TIR'!$C$18),'Ejercicio 3 - TIR'!$C$18+SQRT(('Ejercicio 3 - TIR'!$E$18-'Ejercicio 3 - TIR'!$C$18)*('Ejercicio 3 - TIR'!$D$18-'Ejercicio 3 - TIR'!$C$18)*H992),'Ejercicio 3 - TIR'!$E$18-SQRT(('Ejercicio 3 - TIR'!$E$18-'Ejercicio 3 - TIR'!$C$18)*('Ejercicio 3 - TIR'!$E$18-'Ejercicio 3 - TIR'!$D$18)*(1-H992)))</f>
        <v>34739.0678662867</v>
      </c>
      <c r="J992" s="17">
        <f ca="1" t="shared" si="7379"/>
        <v>0.159590942371784</v>
      </c>
      <c r="K992" s="18">
        <f ca="1">IF(J992&lt;=('Ejercicio 3 - TIR'!$D$18-'Ejercicio 3 - TIR'!$C$18)/('Ejercicio 3 - TIR'!$E$18-'Ejercicio 3 - TIR'!$C$18),'Ejercicio 3 - TIR'!$C$18+SQRT(('Ejercicio 3 - TIR'!$E$18-'Ejercicio 3 - TIR'!$C$18)*('Ejercicio 3 - TIR'!$D$18-'Ejercicio 3 - TIR'!$C$18)*J992),'Ejercicio 3 - TIR'!$E$18-SQRT(('Ejercicio 3 - TIR'!$E$18-'Ejercicio 3 - TIR'!$C$18)*('Ejercicio 3 - TIR'!$E$18-'Ejercicio 3 - TIR'!$D$18)*(1-J992)))</f>
        <v>34892.7130874156</v>
      </c>
      <c r="L992" s="17">
        <f ca="1" t="shared" si="7379"/>
        <v>0.121258419024113</v>
      </c>
      <c r="M992" s="18">
        <f ca="1">IF(L992&lt;=('Ejercicio 3 - TIR'!$D$18-'Ejercicio 3 - TIR'!$C$18)/('Ejercicio 3 - TIR'!$E$18-'Ejercicio 3 - TIR'!$C$18),'Ejercicio 3 - TIR'!$C$18+SQRT(('Ejercicio 3 - TIR'!$E$18-'Ejercicio 3 - TIR'!$C$18)*('Ejercicio 3 - TIR'!$D$18-'Ejercicio 3 - TIR'!$C$18)*L992),'Ejercicio 3 - TIR'!$E$18-SQRT(('Ejercicio 3 - TIR'!$E$18-'Ejercicio 3 - TIR'!$C$18)*('Ejercicio 3 - TIR'!$E$18-'Ejercicio 3 - TIR'!$D$18)*(1-L992)))</f>
        <v>34264.8285843181</v>
      </c>
      <c r="N992" s="17">
        <f ca="1" t="shared" ref="N992:R992" si="7380">RAND()</f>
        <v>0.768154979884858</v>
      </c>
      <c r="O992" s="18">
        <f ca="1">IF(N992&lt;=('Ejercicio 3 - TIR'!$D$18-'Ejercicio 3 - TIR'!$C$18)/('Ejercicio 3 - TIR'!$E$18-'Ejercicio 3 - TIR'!$C$18),'Ejercicio 3 - TIR'!$C$18+SQRT(('Ejercicio 3 - TIR'!$E$18-'Ejercicio 3 - TIR'!$C$18)*('Ejercicio 3 - TIR'!$D$18-'Ejercicio 3 - TIR'!$C$18)*N992),'Ejercicio 3 - TIR'!$E$18-SQRT(('Ejercicio 3 - TIR'!$E$18-'Ejercicio 3 - TIR'!$C$18)*('Ejercicio 3 - TIR'!$E$18-'Ejercicio 3 - TIR'!$D$18)*(1-N992)))</f>
        <v>40830.0627692211</v>
      </c>
      <c r="P992" s="17">
        <f ca="1" t="shared" si="7380"/>
        <v>0.477676564269696</v>
      </c>
      <c r="Q992" s="19">
        <f ca="1">IF(P992&lt;=('Ejercicio 3 - TIR'!$D$22-'Ejercicio 3 - TIR'!$C$22)/('Ejercicio 3 - TIR'!$E$22-'Ejercicio 3 - TIR'!$C$22),'Ejercicio 3 - TIR'!$C$22+SQRT(('Ejercicio 3 - TIR'!$E$22-'Ejercicio 3 - TIR'!$C$22)*('Ejercicio 3 - TIR'!$D$22-'Ejercicio 3 - TIR'!$C$22)*P992),'Ejercicio 3 - TIR'!$E$22-SQRT(('Ejercicio 3 - TIR'!$E$22-'Ejercicio 3 - TIR'!$C$22)*('Ejercicio 3 - TIR'!$E$22-'Ejercicio 3 - TIR'!$D$22)*(1-P992)))</f>
        <v>0.149322650215924</v>
      </c>
      <c r="R992" s="17">
        <f ca="1" t="shared" si="7380"/>
        <v>0.452804151530495</v>
      </c>
      <c r="S992" s="19">
        <f ca="1">IF(R992&lt;=('Ejercicio 3 - TIR'!$D$23-'Ejercicio 3 - TIR'!$C$23)/('Ejercicio 3 - TIR'!$E$23-'Ejercicio 3 - TIR'!$C$23),'Ejercicio 3 - TIR'!$C$23+SQRT(('Ejercicio 3 - TIR'!$E$23-'Ejercicio 3 - TIR'!$C$23)*('Ejercicio 3 - TIR'!$D$23-'Ejercicio 3 - TIR'!$C$23)*R992),'Ejercicio 3 - TIR'!$E$23-SQRT(('Ejercicio 3 - TIR'!$E$23-'Ejercicio 3 - TIR'!$C$23)*('Ejercicio 3 - TIR'!$E$23-'Ejercicio 3 - TIR'!$D$23)*(1-R992)))</f>
        <v>0.148549036284171</v>
      </c>
      <c r="T992" s="17">
        <f ca="1" t="shared" ref="T992:X992" si="7381">RAND()</f>
        <v>0.946402303368837</v>
      </c>
      <c r="U992" s="19">
        <f ca="1">IF(T992&lt;=('Ejercicio 3 - TIR'!$D$24-'Ejercicio 3 - TIR'!$C$24)/('Ejercicio 3 - TIR'!$E$24-'Ejercicio 3 - TIR'!$C$24),'Ejercicio 3 - TIR'!$C$24+SQRT(('Ejercicio 3 - TIR'!$E$24-'Ejercicio 3 - TIR'!$C$24)*('Ejercicio 3 - TIR'!$D$24-'Ejercicio 3 - TIR'!$C$24)*T992),'Ejercicio 3 - TIR'!$E$24-SQRT(('Ejercicio 3 - TIR'!$E$24-'Ejercicio 3 - TIR'!$C$24)*('Ejercicio 3 - TIR'!$E$24-'Ejercicio 3 - TIR'!$D$24)*(1-T992)))</f>
        <v>0.207749548964742</v>
      </c>
      <c r="V992" s="17">
        <f ca="1" t="shared" si="7381"/>
        <v>0.722842530142776</v>
      </c>
      <c r="W992" s="19">
        <f ca="1">IF(V992&lt;=('Ejercicio 3 - TIR'!$D$25-'Ejercicio 3 - TIR'!$C$25)/('Ejercicio 3 - TIR'!$E$25-'Ejercicio 3 - TIR'!$C$25),'Ejercicio 3 - TIR'!$C$25+SQRT(('Ejercicio 3 - TIR'!$E$25-'Ejercicio 3 - TIR'!$C$25)*('Ejercicio 3 - TIR'!$D$25-'Ejercicio 3 - TIR'!$C$25)*V992),'Ejercicio 3 - TIR'!$E$25-SQRT(('Ejercicio 3 - TIR'!$E$25-'Ejercicio 3 - TIR'!$C$25)*('Ejercicio 3 - TIR'!$E$25-'Ejercicio 3 - TIR'!$D$25)*(1-V992)))</f>
        <v>0.218854355930559</v>
      </c>
      <c r="X992" s="17">
        <f ca="1" t="shared" si="7381"/>
        <v>0.673314542609547</v>
      </c>
      <c r="Y992" s="19">
        <f ca="1">IF(X992&lt;=('Ejercicio 3 - TIR'!$D$26-'Ejercicio 3 - TIR'!$C$26)/('Ejercicio 3 - TIR'!$E$26-'Ejercicio 3 - TIR'!$C$26),'Ejercicio 3 - TIR'!$C$26+SQRT(('Ejercicio 3 - TIR'!$E$26-'Ejercicio 3 - TIR'!$C$26)*('Ejercicio 3 - TIR'!$D$26-'Ejercicio 3 - TIR'!$C$26)*X992),'Ejercicio 3 - TIR'!$E$26-SQRT(('Ejercicio 3 - TIR'!$E$26-'Ejercicio 3 - TIR'!$C$26)*('Ejercicio 3 - TIR'!$E$26-'Ejercicio 3 - TIR'!$D$26)*(1-X992)))</f>
        <v>0.23799879204227</v>
      </c>
      <c r="Z992" s="17">
        <f ca="1" t="shared" si="7144"/>
        <v>1.14932265021592</v>
      </c>
      <c r="AA992" s="17">
        <f ca="1" t="shared" si="7145"/>
        <v>1.32005342228507</v>
      </c>
      <c r="AB992" s="17">
        <f ca="1" t="shared" si="7146"/>
        <v>1.59429392537416</v>
      </c>
      <c r="AC992" s="17">
        <f ca="1" t="shared" si="7147"/>
        <v>1.94321209557592</v>
      </c>
      <c r="AD992" s="17">
        <f ca="1" t="shared" si="7148"/>
        <v>2.40569422700492</v>
      </c>
      <c r="AE992" s="16">
        <f ca="1" t="shared" si="7149"/>
        <v>4721.3943406089</v>
      </c>
      <c r="AF992" s="16">
        <f ca="1" t="shared" si="7150"/>
        <v>5422.75291982389</v>
      </c>
      <c r="AG992" s="16">
        <f ca="1" t="shared" si="7151"/>
        <v>6549.32739306454</v>
      </c>
      <c r="AH992" s="16">
        <f ca="1" t="shared" si="7152"/>
        <v>7982.67622145204</v>
      </c>
      <c r="AI992" s="16">
        <f ca="1" t="shared" si="7153"/>
        <v>9882.54351942219</v>
      </c>
      <c r="AJ992" s="18">
        <f ca="1" t="shared" si="7154"/>
        <v>38656.3149427803</v>
      </c>
      <c r="AK992" s="18">
        <f ca="1" t="shared" si="7155"/>
        <v>45857.425423885</v>
      </c>
      <c r="AL992" s="18">
        <f ca="1" t="shared" si="7156"/>
        <v>55629.24051509</v>
      </c>
      <c r="AM992" s="18">
        <f ca="1" t="shared" si="7157"/>
        <v>66583.8293578825</v>
      </c>
      <c r="AN992" s="18">
        <f ca="1" t="shared" si="7158"/>
        <v>98224.6462921637</v>
      </c>
      <c r="AO992" s="18">
        <f ca="1">C992/'Ejercicio 3 - TIR'!$D$7</f>
        <v>15243.7810445475</v>
      </c>
      <c r="AP992" s="18">
        <f ca="1" t="shared" si="7159"/>
        <v>23412.5338982328</v>
      </c>
      <c r="AQ992" s="18">
        <f ca="1" t="shared" si="7160"/>
        <v>30613.6443793374</v>
      </c>
      <c r="AR992" s="18">
        <f ca="1" t="shared" si="7161"/>
        <v>40385.4594705424</v>
      </c>
      <c r="AS992" s="18">
        <f ca="1" t="shared" si="7162"/>
        <v>51340.0483133349</v>
      </c>
      <c r="AT992" s="18">
        <f ca="1" t="shared" si="7163"/>
        <v>82980.8652476162</v>
      </c>
      <c r="AU992" s="18">
        <f ca="1">AP992*'Ejercicio 3 - TIR'!$D$5</f>
        <v>11706.2669491164</v>
      </c>
      <c r="AV992" s="18">
        <f ca="1">AQ992*'Ejercicio 3 - TIR'!$D$5</f>
        <v>15306.8221896687</v>
      </c>
      <c r="AW992" s="18">
        <f ca="1">AR992*'Ejercicio 3 - TIR'!$D$5</f>
        <v>20192.7297352712</v>
      </c>
      <c r="AX992" s="18">
        <f ca="1">AS992*'Ejercicio 3 - TIR'!$D$5</f>
        <v>25670.0241566675</v>
      </c>
      <c r="AY992" s="18">
        <f ca="1">AT992*'Ejercicio 3 - TIR'!$D$5</f>
        <v>41490.4326238081</v>
      </c>
      <c r="AZ992" s="18">
        <f ca="1" t="shared" ref="AZ992:BD992" si="7382">AJ992-AU992-AE992</f>
        <v>22228.653653055</v>
      </c>
      <c r="BA992" s="18">
        <f ca="1" t="shared" si="7382"/>
        <v>25127.8503143924</v>
      </c>
      <c r="BB992" s="18">
        <f ca="1" t="shared" si="7382"/>
        <v>28887.1833867542</v>
      </c>
      <c r="BC992" s="18">
        <f ca="1" t="shared" si="7382"/>
        <v>32931.128979763</v>
      </c>
      <c r="BD992" s="18">
        <f ca="1" t="shared" si="7382"/>
        <v>46851.6701489335</v>
      </c>
      <c r="BE992" s="18">
        <f ca="1" t="shared" ref="BE992:BI992" si="7383">AZ992/Z992</f>
        <v>19340.6556887041</v>
      </c>
      <c r="BF992" s="18">
        <f ca="1" t="shared" si="7383"/>
        <v>19035.4798451225</v>
      </c>
      <c r="BG992" s="18">
        <f ca="1" t="shared" si="7383"/>
        <v>18119.1077297587</v>
      </c>
      <c r="BH992" s="18">
        <f ca="1" t="shared" si="7383"/>
        <v>16946.7496907501</v>
      </c>
      <c r="BI992" s="18">
        <f ca="1" t="shared" si="7383"/>
        <v>19475.3221847581</v>
      </c>
      <c r="BJ992" s="18">
        <f ca="1" t="shared" si="7166"/>
        <v>76065.0249121096</v>
      </c>
      <c r="BK992" s="18">
        <f ca="1" t="shared" si="7167"/>
        <v>36671.876056595</v>
      </c>
      <c r="BL992" s="18">
        <f ca="1" t="shared" si="7168"/>
        <v>112736.900968705</v>
      </c>
      <c r="BM992" s="18">
        <f ca="1">BK992*'Ejercicio 3 - TIR'!$D$5</f>
        <v>18335.9380282975</v>
      </c>
      <c r="BN992" s="18">
        <f ca="1" t="shared" si="7169"/>
        <v>94400.9629404071</v>
      </c>
      <c r="BO992" s="18">
        <f ca="1" t="shared" si="7170"/>
        <v>39240.6324464336</v>
      </c>
      <c r="BP992" s="18">
        <f ca="1" t="shared" si="7171"/>
        <v>-107837.647146898</v>
      </c>
      <c r="BQ992" s="18">
        <f ca="1" t="shared" ref="BQ992:BT992" si="7384">BE992</f>
        <v>19340.6556887041</v>
      </c>
      <c r="BR992" s="18">
        <f ca="1" t="shared" si="7384"/>
        <v>19035.4798451225</v>
      </c>
      <c r="BS992" s="18">
        <f ca="1" t="shared" si="7384"/>
        <v>18119.1077297587</v>
      </c>
      <c r="BT992" s="18">
        <f ca="1" t="shared" si="7384"/>
        <v>16946.7496907501</v>
      </c>
      <c r="BU992" s="18">
        <f ca="1" t="shared" si="7173"/>
        <v>58715.9546311917</v>
      </c>
      <c r="BV992" s="20">
        <f ca="1" t="shared" si="7174"/>
        <v>5.96067958889308</v>
      </c>
    </row>
    <row r="993" ht="15" customHeight="1" spans="1:74">
      <c r="A993" s="16">
        <v>992</v>
      </c>
      <c r="B993" s="17">
        <f ca="1" t="shared" ref="B993:F993" si="7385">RAND()</f>
        <v>0.981121881412619</v>
      </c>
      <c r="C993" s="18">
        <f ca="1">IF(B993&lt;=('Ejercicio 3 - TIR'!$D$13-'Ejercicio 3 - TIR'!$C$13)/('Ejercicio 3 - TIR'!$E$13-'Ejercicio 3 - TIR'!$C$13),'Ejercicio 3 - TIR'!$C$13+SQRT(('Ejercicio 3 - TIR'!$E$13-'Ejercicio 3 - TIR'!$C$13)*('Ejercicio 3 - TIR'!$D$13-'Ejercicio 3 - TIR'!$C$13)*B993),'Ejercicio 3 - TIR'!$E$13-SQRT(('Ejercicio 3 - TIR'!$E$13-'Ejercicio 3 - TIR'!$C$13)*('Ejercicio 3 - TIR'!$E$13-'Ejercicio 3 - TIR'!$D$13)*(1-B993)))</f>
        <v>95240.4052373278</v>
      </c>
      <c r="D993" s="17">
        <f ca="1" t="shared" si="7385"/>
        <v>0.891559651220556</v>
      </c>
      <c r="E993" s="18">
        <f ca="1">IF(D993&lt;=('Ejercicio 3 - TIR'!$D$14-'Ejercicio 3 - TIR'!$C$14)/('Ejercicio 3 - TIR'!$E$14-'Ejercicio 3 - TIR'!$C$14),'Ejercicio 3 - TIR'!$C$14+SQRT(('Ejercicio 3 - TIR'!$E$14-'Ejercicio 3 - TIR'!$C$14)*('Ejercicio 3 - TIR'!$D$14-'Ejercicio 3 - TIR'!$C$14)*D993),'Ejercicio 3 - TIR'!$E$14-SQRT(('Ejercicio 3 - TIR'!$E$14-'Ejercicio 3 - TIR'!$C$14)*('Ejercicio 3 - TIR'!$E$14-'Ejercicio 3 - TIR'!$D$14)*(1-D993)))</f>
        <v>35966.8805724456</v>
      </c>
      <c r="F993" s="17">
        <f ca="1" t="shared" si="7385"/>
        <v>0.985193106450293</v>
      </c>
      <c r="G993" s="18">
        <f ca="1">IF(F993&lt;=('Ejercicio 3 - TIR'!$D$18-'Ejercicio 3 - TIR'!$C$18)/('Ejercicio 3 - TIR'!$E$18-'Ejercicio 3 - TIR'!$C$18),'Ejercicio 3 - TIR'!$C$18+SQRT(('Ejercicio 3 - TIR'!$E$18-'Ejercicio 3 - TIR'!$C$18)*('Ejercicio 3 - TIR'!$D$18-'Ejercicio 3 - TIR'!$C$18)*F993),'Ejercicio 3 - TIR'!$E$18-SQRT(('Ejercicio 3 - TIR'!$E$18-'Ejercicio 3 - TIR'!$C$18)*('Ejercicio 3 - TIR'!$E$18-'Ejercicio 3 - TIR'!$D$18)*(1-F993)))</f>
        <v>43946.1892882363</v>
      </c>
      <c r="H993" s="17">
        <f ca="1" t="shared" ref="H993:L993" si="7386">RAND()</f>
        <v>0.567633780441028</v>
      </c>
      <c r="I993" s="18">
        <f ca="1">IF(H993&lt;=('Ejercicio 3 - TIR'!$D$18-'Ejercicio 3 - TIR'!$C$18)/('Ejercicio 3 - TIR'!$E$18-'Ejercicio 3 - TIR'!$C$18),'Ejercicio 3 - TIR'!$C$18+SQRT(('Ejercicio 3 - TIR'!$E$18-'Ejercicio 3 - TIR'!$C$18)*('Ejercicio 3 - TIR'!$D$18-'Ejercicio 3 - TIR'!$C$18)*H993),'Ejercicio 3 - TIR'!$E$18-SQRT(('Ejercicio 3 - TIR'!$E$18-'Ejercicio 3 - TIR'!$C$18)*('Ejercicio 3 - TIR'!$E$18-'Ejercicio 3 - TIR'!$D$18)*(1-H993)))</f>
        <v>39227.4084696709</v>
      </c>
      <c r="J993" s="17">
        <f ca="1" t="shared" si="7386"/>
        <v>0.654920136254061</v>
      </c>
      <c r="K993" s="18">
        <f ca="1">IF(J993&lt;=('Ejercicio 3 - TIR'!$D$18-'Ejercicio 3 - TIR'!$C$18)/('Ejercicio 3 - TIR'!$E$18-'Ejercicio 3 - TIR'!$C$18),'Ejercicio 3 - TIR'!$C$18+SQRT(('Ejercicio 3 - TIR'!$E$18-'Ejercicio 3 - TIR'!$C$18)*('Ejercicio 3 - TIR'!$D$18-'Ejercicio 3 - TIR'!$C$18)*J993),'Ejercicio 3 - TIR'!$E$18-SQRT(('Ejercicio 3 - TIR'!$E$18-'Ejercicio 3 - TIR'!$C$18)*('Ejercicio 3 - TIR'!$E$18-'Ejercicio 3 - TIR'!$D$18)*(1-J993)))</f>
        <v>39911.5094934177</v>
      </c>
      <c r="L993" s="17">
        <f ca="1" t="shared" si="7386"/>
        <v>0.210055923971167</v>
      </c>
      <c r="M993" s="18">
        <f ca="1">IF(L993&lt;=('Ejercicio 3 - TIR'!$D$18-'Ejercicio 3 - TIR'!$C$18)/('Ejercicio 3 - TIR'!$E$18-'Ejercicio 3 - TIR'!$C$18),'Ejercicio 3 - TIR'!$C$18+SQRT(('Ejercicio 3 - TIR'!$E$18-'Ejercicio 3 - TIR'!$C$18)*('Ejercicio 3 - TIR'!$D$18-'Ejercicio 3 - TIR'!$C$18)*L993),'Ejercicio 3 - TIR'!$E$18-SQRT(('Ejercicio 3 - TIR'!$E$18-'Ejercicio 3 - TIR'!$C$18)*('Ejercicio 3 - TIR'!$E$18-'Ejercicio 3 - TIR'!$D$18)*(1-L993)))</f>
        <v>35613.2333459135</v>
      </c>
      <c r="N993" s="17">
        <f ca="1" t="shared" ref="N993:R993" si="7387">RAND()</f>
        <v>0.230115090401454</v>
      </c>
      <c r="O993" s="18">
        <f ca="1">IF(N993&lt;=('Ejercicio 3 - TIR'!$D$18-'Ejercicio 3 - TIR'!$C$18)/('Ejercicio 3 - TIR'!$E$18-'Ejercicio 3 - TIR'!$C$18),'Ejercicio 3 - TIR'!$C$18+SQRT(('Ejercicio 3 - TIR'!$E$18-'Ejercicio 3 - TIR'!$C$18)*('Ejercicio 3 - TIR'!$D$18-'Ejercicio 3 - TIR'!$C$18)*N993),'Ejercicio 3 - TIR'!$E$18-SQRT(('Ejercicio 3 - TIR'!$E$18-'Ejercicio 3 - TIR'!$C$18)*('Ejercicio 3 - TIR'!$E$18-'Ejercicio 3 - TIR'!$D$18)*(1-N993)))</f>
        <v>35875.1394502784</v>
      </c>
      <c r="P993" s="17">
        <f ca="1" t="shared" si="7387"/>
        <v>0.0451987268948248</v>
      </c>
      <c r="Q993" s="19">
        <f ca="1">IF(P993&lt;=('Ejercicio 3 - TIR'!$D$22-'Ejercicio 3 - TIR'!$C$22)/('Ejercicio 3 - TIR'!$E$22-'Ejercicio 3 - TIR'!$C$22),'Ejercicio 3 - TIR'!$C$22+SQRT(('Ejercicio 3 - TIR'!$E$22-'Ejercicio 3 - TIR'!$C$22)*('Ejercicio 3 - TIR'!$D$22-'Ejercicio 3 - TIR'!$C$22)*P993),'Ejercicio 3 - TIR'!$E$22-SQRT(('Ejercicio 3 - TIR'!$E$22-'Ejercicio 3 - TIR'!$C$22)*('Ejercicio 3 - TIR'!$E$22-'Ejercicio 3 - TIR'!$D$22)*(1-P993)))</f>
        <v>0.129019850797584</v>
      </c>
      <c r="R993" s="17">
        <f ca="1" t="shared" si="7387"/>
        <v>0.706216914355472</v>
      </c>
      <c r="S993" s="19">
        <f ca="1">IF(R993&lt;=('Ejercicio 3 - TIR'!$D$23-'Ejercicio 3 - TIR'!$C$23)/('Ejercicio 3 - TIR'!$E$23-'Ejercicio 3 - TIR'!$C$23),'Ejercicio 3 - TIR'!$C$23+SQRT(('Ejercicio 3 - TIR'!$E$23-'Ejercicio 3 - TIR'!$C$23)*('Ejercicio 3 - TIR'!$D$23-'Ejercicio 3 - TIR'!$C$23)*R993),'Ejercicio 3 - TIR'!$E$23-SQRT(('Ejercicio 3 - TIR'!$E$23-'Ejercicio 3 - TIR'!$C$23)*('Ejercicio 3 - TIR'!$E$23-'Ejercicio 3 - TIR'!$D$23)*(1-R993)))</f>
        <v>0.157004140499643</v>
      </c>
      <c r="T993" s="17">
        <f ca="1" t="shared" ref="T993:X993" si="7388">RAND()</f>
        <v>0.0261263762155761</v>
      </c>
      <c r="U993" s="19">
        <f ca="1">IF(T993&lt;=('Ejercicio 3 - TIR'!$D$24-'Ejercicio 3 - TIR'!$C$24)/('Ejercicio 3 - TIR'!$E$24-'Ejercicio 3 - TIR'!$C$24),'Ejercicio 3 - TIR'!$C$24+SQRT(('Ejercicio 3 - TIR'!$E$24-'Ejercicio 3 - TIR'!$C$24)*('Ejercicio 3 - TIR'!$D$24-'Ejercicio 3 - TIR'!$C$24)*T993),'Ejercicio 3 - TIR'!$E$24-SQRT(('Ejercicio 3 - TIR'!$E$24-'Ejercicio 3 - TIR'!$C$24)*('Ejercicio 3 - TIR'!$E$24-'Ejercicio 3 - TIR'!$D$24)*(1-T993)))</f>
        <v>0.15740711752659</v>
      </c>
      <c r="V993" s="17">
        <f ca="1" t="shared" si="7388"/>
        <v>0.0591411237325914</v>
      </c>
      <c r="W993" s="19">
        <f ca="1">IF(V993&lt;=('Ejercicio 3 - TIR'!$D$25-'Ejercicio 3 - TIR'!$C$25)/('Ejercicio 3 - TIR'!$E$25-'Ejercicio 3 - TIR'!$C$25),'Ejercicio 3 - TIR'!$C$25+SQRT(('Ejercicio 3 - TIR'!$E$25-'Ejercicio 3 - TIR'!$C$25)*('Ejercicio 3 - TIR'!$D$25-'Ejercicio 3 - TIR'!$C$25)*V993),'Ejercicio 3 - TIR'!$E$25-SQRT(('Ejercicio 3 - TIR'!$E$25-'Ejercicio 3 - TIR'!$C$25)*('Ejercicio 3 - TIR'!$E$25-'Ejercicio 3 - TIR'!$D$25)*(1-V993)))</f>
        <v>0.189099317184582</v>
      </c>
      <c r="X993" s="17">
        <f ca="1" t="shared" si="7388"/>
        <v>0.933018460617041</v>
      </c>
      <c r="Y993" s="19">
        <f ca="1">IF(X993&lt;=('Ejercicio 3 - TIR'!$D$26-'Ejercicio 3 - TIR'!$C$26)/('Ejercicio 3 - TIR'!$E$26-'Ejercicio 3 - TIR'!$C$26),'Ejercicio 3 - TIR'!$C$26+SQRT(('Ejercicio 3 - TIR'!$E$26-'Ejercicio 3 - TIR'!$C$26)*('Ejercicio 3 - TIR'!$D$26-'Ejercicio 3 - TIR'!$C$26)*X993),'Ejercicio 3 - TIR'!$E$26-SQRT(('Ejercicio 3 - TIR'!$E$26-'Ejercicio 3 - TIR'!$C$26)*('Ejercicio 3 - TIR'!$E$26-'Ejercicio 3 - TIR'!$D$26)*(1-X993)))</f>
        <v>0.260981579648457</v>
      </c>
      <c r="Z993" s="17">
        <f ca="1" t="shared" si="7144"/>
        <v>1.12901985079758</v>
      </c>
      <c r="AA993" s="17">
        <f ca="1" t="shared" si="7145"/>
        <v>1.30628064207909</v>
      </c>
      <c r="AB993" s="17">
        <f ca="1" t="shared" si="7146"/>
        <v>1.51189851262955</v>
      </c>
      <c r="AC993" s="17">
        <f ca="1" t="shared" si="7147"/>
        <v>1.79779748902018</v>
      </c>
      <c r="AD993" s="17">
        <f ca="1" t="shared" si="7148"/>
        <v>2.2669895175927</v>
      </c>
      <c r="AE993" s="16">
        <f ca="1" t="shared" si="7149"/>
        <v>4640.44156511147</v>
      </c>
      <c r="AF993" s="16">
        <f ca="1" t="shared" si="7150"/>
        <v>5369.01010458062</v>
      </c>
      <c r="AG993" s="16">
        <f ca="1" t="shared" si="7151"/>
        <v>6214.13050911379</v>
      </c>
      <c r="AH993" s="16">
        <f ca="1" t="shared" si="7152"/>
        <v>7389.21834528308</v>
      </c>
      <c r="AI993" s="16">
        <f ca="1" t="shared" si="7153"/>
        <v>9317.66822140242</v>
      </c>
      <c r="AJ993" s="18">
        <f ca="1" t="shared" si="7154"/>
        <v>49616.1200733269</v>
      </c>
      <c r="AK993" s="18">
        <f ca="1" t="shared" si="7155"/>
        <v>51242.0043228606</v>
      </c>
      <c r="AL993" s="18">
        <f ca="1" t="shared" si="7156"/>
        <v>60342.1518398983</v>
      </c>
      <c r="AM993" s="18">
        <f ca="1" t="shared" si="7157"/>
        <v>64025.381485173</v>
      </c>
      <c r="AN993" s="18">
        <f ca="1" t="shared" si="7158"/>
        <v>81328.5650759574</v>
      </c>
      <c r="AO993" s="18">
        <f ca="1">C993/'Ejercicio 3 - TIR'!$D$7</f>
        <v>19048.0810474656</v>
      </c>
      <c r="AP993" s="18">
        <f ca="1" t="shared" si="7159"/>
        <v>30568.0390258614</v>
      </c>
      <c r="AQ993" s="18">
        <f ca="1" t="shared" si="7160"/>
        <v>32193.9232753951</v>
      </c>
      <c r="AR993" s="18">
        <f ca="1" t="shared" si="7161"/>
        <v>41294.0707924327</v>
      </c>
      <c r="AS993" s="18">
        <f ca="1" t="shared" si="7162"/>
        <v>44977.3004377074</v>
      </c>
      <c r="AT993" s="18">
        <f ca="1" t="shared" si="7163"/>
        <v>62280.4840284919</v>
      </c>
      <c r="AU993" s="18">
        <f ca="1">AP993*'Ejercicio 3 - TIR'!$D$5</f>
        <v>15284.0195129307</v>
      </c>
      <c r="AV993" s="18">
        <f ca="1">AQ993*'Ejercicio 3 - TIR'!$D$5</f>
        <v>16096.9616376975</v>
      </c>
      <c r="AW993" s="18">
        <f ca="1">AR993*'Ejercicio 3 - TIR'!$D$5</f>
        <v>20647.0353962164</v>
      </c>
      <c r="AX993" s="18">
        <f ca="1">AS993*'Ejercicio 3 - TIR'!$D$5</f>
        <v>22488.6502188537</v>
      </c>
      <c r="AY993" s="18">
        <f ca="1">AT993*'Ejercicio 3 - TIR'!$D$5</f>
        <v>31140.2420142459</v>
      </c>
      <c r="AZ993" s="18">
        <f ca="1" t="shared" ref="AZ993:BD993" si="7389">AJ993-AU993-AE993</f>
        <v>29691.6589952848</v>
      </c>
      <c r="BA993" s="18">
        <f ca="1" t="shared" si="7389"/>
        <v>29776.0325805825</v>
      </c>
      <c r="BB993" s="18">
        <f ca="1" t="shared" si="7389"/>
        <v>33480.9859345681</v>
      </c>
      <c r="BC993" s="18">
        <f ca="1" t="shared" si="7389"/>
        <v>34147.5129210362</v>
      </c>
      <c r="BD993" s="18">
        <f ca="1" t="shared" si="7389"/>
        <v>40870.6548403091</v>
      </c>
      <c r="BE993" s="18">
        <f ca="1" t="shared" ref="BE993:BI993" si="7390">AZ993/Z993</f>
        <v>26298.6155418874</v>
      </c>
      <c r="BF993" s="18">
        <f ca="1" t="shared" si="7390"/>
        <v>22794.5141506426</v>
      </c>
      <c r="BG993" s="18">
        <f ca="1" t="shared" si="7390"/>
        <v>22144.9956163637</v>
      </c>
      <c r="BH993" s="18">
        <f ca="1" t="shared" si="7390"/>
        <v>18994.0819973261</v>
      </c>
      <c r="BI993" s="18">
        <f ca="1" t="shared" si="7390"/>
        <v>18028.6033628022</v>
      </c>
      <c r="BJ993" s="18">
        <f ca="1" t="shared" si="7166"/>
        <v>81536.5412382426</v>
      </c>
      <c r="BK993" s="18">
        <f ca="1" t="shared" si="7167"/>
        <v>43181.8000648605</v>
      </c>
      <c r="BL993" s="18">
        <f ca="1" t="shared" si="7168"/>
        <v>124718.341303103</v>
      </c>
      <c r="BM993" s="18">
        <f ca="1">BK993*'Ejercicio 3 - TIR'!$D$5</f>
        <v>21590.9000324303</v>
      </c>
      <c r="BN993" s="18">
        <f ca="1" t="shared" si="7169"/>
        <v>103127.441270673</v>
      </c>
      <c r="BO993" s="18">
        <f ca="1" t="shared" si="7170"/>
        <v>45490.9210961784</v>
      </c>
      <c r="BP993" s="18">
        <f ca="1" t="shared" si="7171"/>
        <v>-131207.285809773</v>
      </c>
      <c r="BQ993" s="18">
        <f ca="1" t="shared" ref="BQ993:BT993" si="7391">BE993</f>
        <v>26298.6155418874</v>
      </c>
      <c r="BR993" s="18">
        <f ca="1" t="shared" si="7391"/>
        <v>22794.5141506426</v>
      </c>
      <c r="BS993" s="18">
        <f ca="1" t="shared" si="7391"/>
        <v>22144.9956163637</v>
      </c>
      <c r="BT993" s="18">
        <f ca="1" t="shared" si="7391"/>
        <v>18994.0819973261</v>
      </c>
      <c r="BU993" s="18">
        <f ca="1" t="shared" si="7173"/>
        <v>63519.5244589806</v>
      </c>
      <c r="BV993" s="20">
        <f ca="1" t="shared" si="7174"/>
        <v>4.76956162818112</v>
      </c>
    </row>
    <row r="994" ht="15" customHeight="1" spans="1:74">
      <c r="A994" s="16">
        <v>993</v>
      </c>
      <c r="B994" s="17">
        <f ca="1" t="shared" ref="B994:F994" si="7392">RAND()</f>
        <v>0.877451011651541</v>
      </c>
      <c r="C994" s="18">
        <f ca="1">IF(B994&lt;=('Ejercicio 3 - TIR'!$D$13-'Ejercicio 3 - TIR'!$C$13)/('Ejercicio 3 - TIR'!$E$13-'Ejercicio 3 - TIR'!$C$13),'Ejercicio 3 - TIR'!$C$13+SQRT(('Ejercicio 3 - TIR'!$E$13-'Ejercicio 3 - TIR'!$C$13)*('Ejercicio 3 - TIR'!$D$13-'Ejercicio 3 - TIR'!$C$13)*B994),'Ejercicio 3 - TIR'!$E$13-SQRT(('Ejercicio 3 - TIR'!$E$13-'Ejercicio 3 - TIR'!$C$13)*('Ejercicio 3 - TIR'!$E$13-'Ejercicio 3 - TIR'!$D$13)*(1-B994)))</f>
        <v>87873.2202948123</v>
      </c>
      <c r="D994" s="17">
        <f ca="1" t="shared" si="7392"/>
        <v>0.827784792450989</v>
      </c>
      <c r="E994" s="18">
        <f ca="1">IF(D994&lt;=('Ejercicio 3 - TIR'!$D$14-'Ejercicio 3 - TIR'!$C$14)/('Ejercicio 3 - TIR'!$E$14-'Ejercicio 3 - TIR'!$C$14),'Ejercicio 3 - TIR'!$C$14+SQRT(('Ejercicio 3 - TIR'!$E$14-'Ejercicio 3 - TIR'!$C$14)*('Ejercicio 3 - TIR'!$D$14-'Ejercicio 3 - TIR'!$C$14)*D994),'Ejercicio 3 - TIR'!$E$14-SQRT(('Ejercicio 3 - TIR'!$E$14-'Ejercicio 3 - TIR'!$C$14)*('Ejercicio 3 - TIR'!$E$14-'Ejercicio 3 - TIR'!$D$14)*(1-D994)))</f>
        <v>34917.4532828166</v>
      </c>
      <c r="F994" s="17">
        <f ca="1" t="shared" si="7392"/>
        <v>0.960920509667129</v>
      </c>
      <c r="G994" s="18">
        <f ca="1">IF(F994&lt;=('Ejercicio 3 - TIR'!$D$18-'Ejercicio 3 - TIR'!$C$18)/('Ejercicio 3 - TIR'!$E$18-'Ejercicio 3 - TIR'!$C$18),'Ejercicio 3 - TIR'!$C$18+SQRT(('Ejercicio 3 - TIR'!$E$18-'Ejercicio 3 - TIR'!$C$18)*('Ejercicio 3 - TIR'!$D$18-'Ejercicio 3 - TIR'!$C$18)*F994),'Ejercicio 3 - TIR'!$E$18-SQRT(('Ejercicio 3 - TIR'!$E$18-'Ejercicio 3 - TIR'!$C$18)*('Ejercicio 3 - TIR'!$E$18-'Ejercicio 3 - TIR'!$D$18)*(1-F994)))</f>
        <v>43287.9948087213</v>
      </c>
      <c r="H994" s="17">
        <f ca="1" t="shared" ref="H994:L994" si="7393">RAND()</f>
        <v>0.788252426093302</v>
      </c>
      <c r="I994" s="18">
        <f ca="1">IF(H994&lt;=('Ejercicio 3 - TIR'!$D$18-'Ejercicio 3 - TIR'!$C$18)/('Ejercicio 3 - TIR'!$E$18-'Ejercicio 3 - TIR'!$C$18),'Ejercicio 3 - TIR'!$C$18+SQRT(('Ejercicio 3 - TIR'!$E$18-'Ejercicio 3 - TIR'!$C$18)*('Ejercicio 3 - TIR'!$D$18-'Ejercicio 3 - TIR'!$C$18)*H994),'Ejercicio 3 - TIR'!$E$18-SQRT(('Ejercicio 3 - TIR'!$E$18-'Ejercicio 3 - TIR'!$C$18)*('Ejercicio 3 - TIR'!$E$18-'Ejercicio 3 - TIR'!$D$18)*(1-H994)))</f>
        <v>41014.8942243646</v>
      </c>
      <c r="J994" s="17">
        <f ca="1" t="shared" si="7393"/>
        <v>0.0849378772555152</v>
      </c>
      <c r="K994" s="18">
        <f ca="1">IF(J994&lt;=('Ejercicio 3 - TIR'!$D$18-'Ejercicio 3 - TIR'!$C$18)/('Ejercicio 3 - TIR'!$E$18-'Ejercicio 3 - TIR'!$C$18),'Ejercicio 3 - TIR'!$C$18+SQRT(('Ejercicio 3 - TIR'!$E$18-'Ejercicio 3 - TIR'!$C$18)*('Ejercicio 3 - TIR'!$D$18-'Ejercicio 3 - TIR'!$C$18)*J994),'Ejercicio 3 - TIR'!$E$18-SQRT(('Ejercicio 3 - TIR'!$E$18-'Ejercicio 3 - TIR'!$C$18)*('Ejercicio 3 - TIR'!$E$18-'Ejercicio 3 - TIR'!$D$18)*(1-J994)))</f>
        <v>33569.409137144</v>
      </c>
      <c r="L994" s="17">
        <f ca="1" t="shared" si="7393"/>
        <v>0.552281173744388</v>
      </c>
      <c r="M994" s="18">
        <f ca="1">IF(L994&lt;=('Ejercicio 3 - TIR'!$D$18-'Ejercicio 3 - TIR'!$C$18)/('Ejercicio 3 - TIR'!$E$18-'Ejercicio 3 - TIR'!$C$18),'Ejercicio 3 - TIR'!$C$18+SQRT(('Ejercicio 3 - TIR'!$E$18-'Ejercicio 3 - TIR'!$C$18)*('Ejercicio 3 - TIR'!$D$18-'Ejercicio 3 - TIR'!$C$18)*L994),'Ejercicio 3 - TIR'!$E$18-SQRT(('Ejercicio 3 - TIR'!$E$18-'Ejercicio 3 - TIR'!$C$18)*('Ejercicio 3 - TIR'!$E$18-'Ejercicio 3 - TIR'!$D$18)*(1-L994)))</f>
        <v>39101.7677437769</v>
      </c>
      <c r="N994" s="17">
        <f ca="1" t="shared" ref="N994:R994" si="7394">RAND()</f>
        <v>0.717052255155244</v>
      </c>
      <c r="O994" s="18">
        <f ca="1">IF(N994&lt;=('Ejercicio 3 - TIR'!$D$18-'Ejercicio 3 - TIR'!$C$18)/('Ejercicio 3 - TIR'!$E$18-'Ejercicio 3 - TIR'!$C$18),'Ejercicio 3 - TIR'!$C$18+SQRT(('Ejercicio 3 - TIR'!$E$18-'Ejercicio 3 - TIR'!$C$18)*('Ejercicio 3 - TIR'!$D$18-'Ejercicio 3 - TIR'!$C$18)*N994),'Ejercicio 3 - TIR'!$E$18-SQRT(('Ejercicio 3 - TIR'!$E$18-'Ejercicio 3 - TIR'!$C$18)*('Ejercicio 3 - TIR'!$E$18-'Ejercicio 3 - TIR'!$D$18)*(1-N994)))</f>
        <v>40393.3655600475</v>
      </c>
      <c r="P994" s="17">
        <f ca="1" t="shared" si="7394"/>
        <v>0.772509726906671</v>
      </c>
      <c r="Q994" s="19">
        <f ca="1">IF(P994&lt;=('Ejercicio 3 - TIR'!$D$22-'Ejercicio 3 - TIR'!$C$22)/('Ejercicio 3 - TIR'!$E$22-'Ejercicio 3 - TIR'!$C$22),'Ejercicio 3 - TIR'!$C$22+SQRT(('Ejercicio 3 - TIR'!$E$22-'Ejercicio 3 - TIR'!$C$22)*('Ejercicio 3 - TIR'!$D$22-'Ejercicio 3 - TIR'!$C$22)*P994),'Ejercicio 3 - TIR'!$E$22-SQRT(('Ejercicio 3 - TIR'!$E$22-'Ejercicio 3 - TIR'!$C$22)*('Ejercicio 3 - TIR'!$E$22-'Ejercicio 3 - TIR'!$D$22)*(1-P994)))</f>
        <v>0.159764326263551</v>
      </c>
      <c r="R994" s="17">
        <f ca="1" t="shared" si="7394"/>
        <v>0.650844619048022</v>
      </c>
      <c r="S994" s="19">
        <f ca="1">IF(R994&lt;=('Ejercicio 3 - TIR'!$D$23-'Ejercicio 3 - TIR'!$C$23)/('Ejercicio 3 - TIR'!$E$23-'Ejercicio 3 - TIR'!$C$23),'Ejercicio 3 - TIR'!$C$23+SQRT(('Ejercicio 3 - TIR'!$E$23-'Ejercicio 3 - TIR'!$C$23)*('Ejercicio 3 - TIR'!$D$23-'Ejercicio 3 - TIR'!$C$23)*R994),'Ejercicio 3 - TIR'!$E$23-SQRT(('Ejercicio 3 - TIR'!$E$23-'Ejercicio 3 - TIR'!$C$23)*('Ejercicio 3 - TIR'!$E$23-'Ejercicio 3 - TIR'!$D$23)*(1-R994)))</f>
        <v>0.154930502882715</v>
      </c>
      <c r="T994" s="17">
        <f ca="1" t="shared" ref="T994:X994" si="7395">RAND()</f>
        <v>0.0987765418916422</v>
      </c>
      <c r="U994" s="19">
        <f ca="1">IF(T994&lt;=('Ejercicio 3 - TIR'!$D$24-'Ejercicio 3 - TIR'!$C$24)/('Ejercicio 3 - TIR'!$E$24-'Ejercicio 3 - TIR'!$C$24),'Ejercicio 3 - TIR'!$C$24+SQRT(('Ejercicio 3 - TIR'!$E$24-'Ejercicio 3 - TIR'!$C$24)*('Ejercicio 3 - TIR'!$D$24-'Ejercicio 3 - TIR'!$C$24)*T994),'Ejercicio 3 - TIR'!$E$24-SQRT(('Ejercicio 3 - TIR'!$E$24-'Ejercicio 3 - TIR'!$C$24)*('Ejercicio 3 - TIR'!$E$24-'Ejercicio 3 - TIR'!$D$24)*(1-T994)))</f>
        <v>0.164402455970162</v>
      </c>
      <c r="V994" s="17">
        <f ca="1" t="shared" si="7395"/>
        <v>0.369467191169395</v>
      </c>
      <c r="W994" s="19">
        <f ca="1">IF(V994&lt;=('Ejercicio 3 - TIR'!$D$25-'Ejercicio 3 - TIR'!$C$25)/('Ejercicio 3 - TIR'!$E$25-'Ejercicio 3 - TIR'!$C$25),'Ejercicio 3 - TIR'!$C$25+SQRT(('Ejercicio 3 - TIR'!$E$25-'Ejercicio 3 - TIR'!$C$25)*('Ejercicio 3 - TIR'!$D$25-'Ejercicio 3 - TIR'!$C$25)*V994),'Ejercicio 3 - TIR'!$E$25-SQRT(('Ejercicio 3 - TIR'!$E$25-'Ejercicio 3 - TIR'!$C$25)*('Ejercicio 3 - TIR'!$E$25-'Ejercicio 3 - TIR'!$D$25)*(1-V994)))</f>
        <v>0.203022720056317</v>
      </c>
      <c r="X994" s="17">
        <f ca="1" t="shared" si="7395"/>
        <v>0.837548510870995</v>
      </c>
      <c r="Y994" s="19">
        <f ca="1">IF(X994&lt;=('Ejercicio 3 - TIR'!$D$26-'Ejercicio 3 - TIR'!$C$26)/('Ejercicio 3 - TIR'!$E$26-'Ejercicio 3 - TIR'!$C$26),'Ejercicio 3 - TIR'!$C$26+SQRT(('Ejercicio 3 - TIR'!$E$26-'Ejercicio 3 - TIR'!$C$26)*('Ejercicio 3 - TIR'!$D$26-'Ejercicio 3 - TIR'!$C$26)*X994),'Ejercicio 3 - TIR'!$E$26-SQRT(('Ejercicio 3 - TIR'!$E$26-'Ejercicio 3 - TIR'!$C$26)*('Ejercicio 3 - TIR'!$E$26-'Ejercicio 3 - TIR'!$D$26)*(1-X994)))</f>
        <v>0.250381795441036</v>
      </c>
      <c r="Z994" s="17">
        <f ca="1" t="shared" si="7144"/>
        <v>1.15976432626355</v>
      </c>
      <c r="AA994" s="17">
        <f ca="1" t="shared" si="7145"/>
        <v>1.339447196557</v>
      </c>
      <c r="AB994" s="17">
        <f ca="1" t="shared" si="7146"/>
        <v>1.55965560531332</v>
      </c>
      <c r="AC994" s="17">
        <f ca="1" t="shared" si="7147"/>
        <v>1.87630112865511</v>
      </c>
      <c r="AD994" s="17">
        <f ca="1" t="shared" si="7148"/>
        <v>2.34609277403581</v>
      </c>
      <c r="AE994" s="16">
        <f ca="1" t="shared" si="7149"/>
        <v>5578.56339856823</v>
      </c>
      <c r="AF994" s="16">
        <f ca="1" t="shared" si="7150"/>
        <v>6442.85303127151</v>
      </c>
      <c r="AG994" s="16">
        <f ca="1" t="shared" si="7151"/>
        <v>7502.07389306735</v>
      </c>
      <c r="AH994" s="16">
        <f ca="1" t="shared" si="7152"/>
        <v>9025.16534090137</v>
      </c>
      <c r="AI994" s="16">
        <f ca="1" t="shared" si="7153"/>
        <v>11284.9024431085</v>
      </c>
      <c r="AJ994" s="18">
        <f ca="1" t="shared" si="7154"/>
        <v>50203.8721346367</v>
      </c>
      <c r="AK994" s="18">
        <f ca="1" t="shared" si="7155"/>
        <v>54937.285085907</v>
      </c>
      <c r="AL994" s="18">
        <f ca="1" t="shared" si="7156"/>
        <v>52356.7171278027</v>
      </c>
      <c r="AM994" s="18">
        <f ca="1" t="shared" si="7157"/>
        <v>73366.6909500585</v>
      </c>
      <c r="AN994" s="18">
        <f ca="1" t="shared" si="7158"/>
        <v>94766.5830594145</v>
      </c>
      <c r="AO994" s="18">
        <f ca="1">C994/'Ejercicio 3 - TIR'!$D$7</f>
        <v>17574.6440589625</v>
      </c>
      <c r="AP994" s="18">
        <f ca="1" t="shared" si="7159"/>
        <v>32629.2280756743</v>
      </c>
      <c r="AQ994" s="18">
        <f ca="1" t="shared" si="7160"/>
        <v>37362.6410269445</v>
      </c>
      <c r="AR994" s="18">
        <f ca="1" t="shared" si="7161"/>
        <v>34782.0730688402</v>
      </c>
      <c r="AS994" s="18">
        <f ca="1" t="shared" si="7162"/>
        <v>55792.046891096</v>
      </c>
      <c r="AT994" s="18">
        <f ca="1" t="shared" si="7163"/>
        <v>77191.939000452</v>
      </c>
      <c r="AU994" s="18">
        <f ca="1">AP994*'Ejercicio 3 - TIR'!$D$5</f>
        <v>16314.6140378371</v>
      </c>
      <c r="AV994" s="18">
        <f ca="1">AQ994*'Ejercicio 3 - TIR'!$D$5</f>
        <v>18681.3205134723</v>
      </c>
      <c r="AW994" s="18">
        <f ca="1">AR994*'Ejercicio 3 - TIR'!$D$5</f>
        <v>17391.0365344201</v>
      </c>
      <c r="AX994" s="18">
        <f ca="1">AS994*'Ejercicio 3 - TIR'!$D$5</f>
        <v>27896.023445548</v>
      </c>
      <c r="AY994" s="18">
        <f ca="1">AT994*'Ejercicio 3 - TIR'!$D$5</f>
        <v>38595.969500226</v>
      </c>
      <c r="AZ994" s="18">
        <f ca="1" t="shared" ref="AZ994:BD994" si="7396">AJ994-AU994-AE994</f>
        <v>28310.6946982314</v>
      </c>
      <c r="BA994" s="18">
        <f ca="1" t="shared" si="7396"/>
        <v>29813.1115411632</v>
      </c>
      <c r="BB994" s="18">
        <f ca="1" t="shared" si="7396"/>
        <v>27463.6067003152</v>
      </c>
      <c r="BC994" s="18">
        <f ca="1" t="shared" si="7396"/>
        <v>36445.5021636091</v>
      </c>
      <c r="BD994" s="18">
        <f ca="1" t="shared" si="7396"/>
        <v>44885.71111608</v>
      </c>
      <c r="BE994" s="18">
        <f ca="1" t="shared" ref="BE994:BI994" si="7397">AZ994/Z994</f>
        <v>24410.7307468586</v>
      </c>
      <c r="BF994" s="18">
        <f ca="1" t="shared" si="7397"/>
        <v>22257.7729213938</v>
      </c>
      <c r="BG994" s="18">
        <f ca="1" t="shared" si="7397"/>
        <v>17608.7635031441</v>
      </c>
      <c r="BH994" s="18">
        <f ca="1" t="shared" si="7397"/>
        <v>19424.1220702844</v>
      </c>
      <c r="BI994" s="18">
        <f ca="1" t="shared" si="7397"/>
        <v>19132.1125970932</v>
      </c>
      <c r="BJ994" s="18">
        <f ca="1" t="shared" si="7166"/>
        <v>81919.5848345492</v>
      </c>
      <c r="BK994" s="18">
        <f ca="1" t="shared" si="7167"/>
        <v>41231.7454329833</v>
      </c>
      <c r="BL994" s="18">
        <f ca="1" t="shared" si="7168"/>
        <v>123151.330267532</v>
      </c>
      <c r="BM994" s="18">
        <f ca="1">BK994*'Ejercicio 3 - TIR'!$D$5</f>
        <v>20615.8727164917</v>
      </c>
      <c r="BN994" s="18">
        <f ca="1" t="shared" si="7169"/>
        <v>102535.457551041</v>
      </c>
      <c r="BO994" s="18">
        <f ca="1" t="shared" si="7170"/>
        <v>43704.7753122978</v>
      </c>
      <c r="BP994" s="18">
        <f ca="1" t="shared" si="7171"/>
        <v>-122790.673577629</v>
      </c>
      <c r="BQ994" s="18">
        <f ca="1" t="shared" ref="BQ994:BT994" si="7398">BE994</f>
        <v>24410.7307468586</v>
      </c>
      <c r="BR994" s="18">
        <f ca="1" t="shared" si="7398"/>
        <v>22257.7729213938</v>
      </c>
      <c r="BS994" s="18">
        <f ca="1" t="shared" si="7398"/>
        <v>17608.7635031441</v>
      </c>
      <c r="BT994" s="18">
        <f ca="1" t="shared" si="7398"/>
        <v>19424.1220702844</v>
      </c>
      <c r="BU994" s="18">
        <f ca="1" t="shared" si="7173"/>
        <v>62836.8879093911</v>
      </c>
      <c r="BV994" s="20">
        <f ca="1" t="shared" si="7174"/>
        <v>5.27014087805862</v>
      </c>
    </row>
    <row r="995" ht="15" customHeight="1" spans="1:74">
      <c r="A995" s="16">
        <v>994</v>
      </c>
      <c r="B995" s="17">
        <f ca="1" t="shared" ref="B995:F995" si="7399">RAND()</f>
        <v>0.105289950817937</v>
      </c>
      <c r="C995" s="18">
        <f ca="1">IF(B995&lt;=('Ejercicio 3 - TIR'!$D$13-'Ejercicio 3 - TIR'!$C$13)/('Ejercicio 3 - TIR'!$E$13-'Ejercicio 3 - TIR'!$C$13),'Ejercicio 3 - TIR'!$C$13+SQRT(('Ejercicio 3 - TIR'!$E$13-'Ejercicio 3 - TIR'!$C$13)*('Ejercicio 3 - TIR'!$D$13-'Ejercicio 3 - TIR'!$C$13)*B995),'Ejercicio 3 - TIR'!$E$13-SQRT(('Ejercicio 3 - TIR'!$E$13-'Ejercicio 3 - TIR'!$C$13)*('Ejercicio 3 - TIR'!$E$13-'Ejercicio 3 - TIR'!$D$13)*(1-B995)))</f>
        <v>66489.6826060428</v>
      </c>
      <c r="D995" s="17">
        <f ca="1" t="shared" si="7399"/>
        <v>0.809282841277299</v>
      </c>
      <c r="E995" s="18">
        <f ca="1">IF(D995&lt;=('Ejercicio 3 - TIR'!$D$14-'Ejercicio 3 - TIR'!$C$14)/('Ejercicio 3 - TIR'!$E$14-'Ejercicio 3 - TIR'!$C$14),'Ejercicio 3 - TIR'!$C$14+SQRT(('Ejercicio 3 - TIR'!$E$14-'Ejercicio 3 - TIR'!$C$14)*('Ejercicio 3 - TIR'!$D$14-'Ejercicio 3 - TIR'!$C$14)*D995),'Ejercicio 3 - TIR'!$E$14-SQRT(('Ejercicio 3 - TIR'!$E$14-'Ejercicio 3 - TIR'!$C$14)*('Ejercicio 3 - TIR'!$E$14-'Ejercicio 3 - TIR'!$D$14)*(1-D995)))</f>
        <v>34651.3951530885</v>
      </c>
      <c r="F995" s="17">
        <f ca="1" t="shared" si="7399"/>
        <v>0.603627216975741</v>
      </c>
      <c r="G995" s="18">
        <f ca="1">IF(F995&lt;=('Ejercicio 3 - TIR'!$D$18-'Ejercicio 3 - TIR'!$C$18)/('Ejercicio 3 - TIR'!$E$18-'Ejercicio 3 - TIR'!$C$18),'Ejercicio 3 - TIR'!$C$18+SQRT(('Ejercicio 3 - TIR'!$E$18-'Ejercicio 3 - TIR'!$C$18)*('Ejercicio 3 - TIR'!$D$18-'Ejercicio 3 - TIR'!$C$18)*F995),'Ejercicio 3 - TIR'!$E$18-SQRT(('Ejercicio 3 - TIR'!$E$18-'Ejercicio 3 - TIR'!$C$18)*('Ejercicio 3 - TIR'!$E$18-'Ejercicio 3 - TIR'!$D$18)*(1-F995)))</f>
        <v>39515.465440343</v>
      </c>
      <c r="H995" s="17">
        <f ca="1" t="shared" ref="H995:L995" si="7400">RAND()</f>
        <v>0.0332336304972134</v>
      </c>
      <c r="I995" s="18">
        <f ca="1">IF(H995&lt;=('Ejercicio 3 - TIR'!$D$18-'Ejercicio 3 - TIR'!$C$18)/('Ejercicio 3 - TIR'!$E$18-'Ejercicio 3 - TIR'!$C$18),'Ejercicio 3 - TIR'!$C$18+SQRT(('Ejercicio 3 - TIR'!$E$18-'Ejercicio 3 - TIR'!$C$18)*('Ejercicio 3 - TIR'!$D$18-'Ejercicio 3 - TIR'!$C$18)*H995),'Ejercicio 3 - TIR'!$E$18-SQRT(('Ejercicio 3 - TIR'!$E$18-'Ejercicio 3 - TIR'!$C$18)*('Ejercicio 3 - TIR'!$E$18-'Ejercicio 3 - TIR'!$D$18)*(1-H995)))</f>
        <v>32232.7213383183</v>
      </c>
      <c r="J995" s="17">
        <f ca="1" t="shared" si="7400"/>
        <v>0.546268715664826</v>
      </c>
      <c r="K995" s="18">
        <f ca="1">IF(J995&lt;=('Ejercicio 3 - TIR'!$D$18-'Ejercicio 3 - TIR'!$C$18)/('Ejercicio 3 - TIR'!$E$18-'Ejercicio 3 - TIR'!$C$18),'Ejercicio 3 - TIR'!$C$18+SQRT(('Ejercicio 3 - TIR'!$E$18-'Ejercicio 3 - TIR'!$C$18)*('Ejercicio 3 - TIR'!$D$18-'Ejercicio 3 - TIR'!$C$18)*J995),'Ejercicio 3 - TIR'!$E$18-SQRT(('Ejercicio 3 - TIR'!$E$18-'Ejercicio 3 - TIR'!$C$18)*('Ejercicio 3 - TIR'!$E$18-'Ejercicio 3 - TIR'!$D$18)*(1-J995)))</f>
        <v>39052.0885628524</v>
      </c>
      <c r="L995" s="17">
        <f ca="1" t="shared" si="7400"/>
        <v>0.603139280557894</v>
      </c>
      <c r="M995" s="18">
        <f ca="1">IF(L995&lt;=('Ejercicio 3 - TIR'!$D$18-'Ejercicio 3 - TIR'!$C$18)/('Ejercicio 3 - TIR'!$E$18-'Ejercicio 3 - TIR'!$C$18),'Ejercicio 3 - TIR'!$C$18+SQRT(('Ejercicio 3 - TIR'!$E$18-'Ejercicio 3 - TIR'!$C$18)*('Ejercicio 3 - TIR'!$D$18-'Ejercicio 3 - TIR'!$C$18)*L995),'Ejercicio 3 - TIR'!$E$18-SQRT(('Ejercicio 3 - TIR'!$E$18-'Ejercicio 3 - TIR'!$C$18)*('Ejercicio 3 - TIR'!$E$18-'Ejercicio 3 - TIR'!$D$18)*(1-L995)))</f>
        <v>39511.6187940689</v>
      </c>
      <c r="N995" s="17">
        <f ca="1" t="shared" ref="N995:R995" si="7401">RAND()</f>
        <v>0.878819218054776</v>
      </c>
      <c r="O995" s="18">
        <f ca="1">IF(N995&lt;=('Ejercicio 3 - TIR'!$D$18-'Ejercicio 3 - TIR'!$C$18)/('Ejercicio 3 - TIR'!$E$18-'Ejercicio 3 - TIR'!$C$18),'Ejercicio 3 - TIR'!$C$18+SQRT(('Ejercicio 3 - TIR'!$E$18-'Ejercicio 3 - TIR'!$C$18)*('Ejercicio 3 - TIR'!$D$18-'Ejercicio 3 - TIR'!$C$18)*N995),'Ejercicio 3 - TIR'!$E$18-SQRT(('Ejercicio 3 - TIR'!$E$18-'Ejercicio 3 - TIR'!$C$18)*('Ejercicio 3 - TIR'!$E$18-'Ejercicio 3 - TIR'!$D$18)*(1-N995)))</f>
        <v>41985.2763566304</v>
      </c>
      <c r="P995" s="17">
        <f ca="1" t="shared" si="7401"/>
        <v>0.610397625673643</v>
      </c>
      <c r="Q995" s="19">
        <f ca="1">IF(P995&lt;=('Ejercicio 3 - TIR'!$D$22-'Ejercicio 3 - TIR'!$C$22)/('Ejercicio 3 - TIR'!$E$22-'Ejercicio 3 - TIR'!$C$22),'Ejercicio 3 - TIR'!$C$22+SQRT(('Ejercicio 3 - TIR'!$E$22-'Ejercicio 3 - TIR'!$C$22)*('Ejercicio 3 - TIR'!$D$22-'Ejercicio 3 - TIR'!$C$22)*P995),'Ejercicio 3 - TIR'!$E$22-SQRT(('Ejercicio 3 - TIR'!$E$22-'Ejercicio 3 - TIR'!$C$22)*('Ejercicio 3 - TIR'!$E$22-'Ejercicio 3 - TIR'!$D$22)*(1-P995)))</f>
        <v>0.153518227518018</v>
      </c>
      <c r="R995" s="17">
        <f ca="1" t="shared" si="7401"/>
        <v>0.130821954961898</v>
      </c>
      <c r="S995" s="19">
        <f ca="1">IF(R995&lt;=('Ejercicio 3 - TIR'!$D$23-'Ejercicio 3 - TIR'!$C$23)/('Ejercicio 3 - TIR'!$E$23-'Ejercicio 3 - TIR'!$C$23),'Ejercicio 3 - TIR'!$C$23+SQRT(('Ejercicio 3 - TIR'!$E$23-'Ejercicio 3 - TIR'!$C$23)*('Ejercicio 3 - TIR'!$D$23-'Ejercicio 3 - TIR'!$C$23)*R995),'Ejercicio 3 - TIR'!$E$23-SQRT(('Ejercicio 3 - TIR'!$E$23-'Ejercicio 3 - TIR'!$C$23)*('Ejercicio 3 - TIR'!$E$23-'Ejercicio 3 - TIR'!$D$23)*(1-R995)))</f>
        <v>0.13534534192944</v>
      </c>
      <c r="T995" s="17">
        <f ca="1" t="shared" ref="T995:X995" si="7402">RAND()</f>
        <v>0.807828230822169</v>
      </c>
      <c r="U995" s="19">
        <f ca="1">IF(T995&lt;=('Ejercicio 3 - TIR'!$D$24-'Ejercicio 3 - TIR'!$C$24)/('Ejercicio 3 - TIR'!$E$24-'Ejercicio 3 - TIR'!$C$24),'Ejercicio 3 - TIR'!$C$24+SQRT(('Ejercicio 3 - TIR'!$E$24-'Ejercicio 3 - TIR'!$C$24)*('Ejercicio 3 - TIR'!$D$24-'Ejercicio 3 - TIR'!$C$24)*T995),'Ejercicio 3 - TIR'!$E$24-SQRT(('Ejercicio 3 - TIR'!$E$24-'Ejercicio 3 - TIR'!$C$24)*('Ejercicio 3 - TIR'!$E$24-'Ejercicio 3 - TIR'!$D$24)*(1-T995)))</f>
        <v>0.196803427975282</v>
      </c>
      <c r="V995" s="17">
        <f ca="1" t="shared" si="7402"/>
        <v>0.154654367208608</v>
      </c>
      <c r="W995" s="19">
        <f ca="1">IF(V995&lt;=('Ejercicio 3 - TIR'!$D$25-'Ejercicio 3 - TIR'!$C$25)/('Ejercicio 3 - TIR'!$E$25-'Ejercicio 3 - TIR'!$C$25),'Ejercicio 3 - TIR'!$C$25+SQRT(('Ejercicio 3 - TIR'!$E$25-'Ejercicio 3 - TIR'!$C$25)*('Ejercicio 3 - TIR'!$D$25-'Ejercicio 3 - TIR'!$C$25)*V995),'Ejercicio 3 - TIR'!$E$25-SQRT(('Ejercicio 3 - TIR'!$E$25-'Ejercicio 3 - TIR'!$C$25)*('Ejercicio 3 - TIR'!$E$25-'Ejercicio 3 - TIR'!$D$25)*(1-V995)))</f>
        <v>0.194714486538512</v>
      </c>
      <c r="X995" s="17">
        <f ca="1" t="shared" si="7402"/>
        <v>0.706092844983069</v>
      </c>
      <c r="Y995" s="19">
        <f ca="1">IF(X995&lt;=('Ejercicio 3 - TIR'!$D$26-'Ejercicio 3 - TIR'!$C$26)/('Ejercicio 3 - TIR'!$E$26-'Ejercicio 3 - TIR'!$C$26),'Ejercicio 3 - TIR'!$C$26+SQRT(('Ejercicio 3 - TIR'!$E$26-'Ejercicio 3 - TIR'!$C$26)*('Ejercicio 3 - TIR'!$D$26-'Ejercicio 3 - TIR'!$C$26)*X995),'Ejercicio 3 - TIR'!$E$26-SQRT(('Ejercicio 3 - TIR'!$E$26-'Ejercicio 3 - TIR'!$C$26)*('Ejercicio 3 - TIR'!$E$26-'Ejercicio 3 - TIR'!$D$26)*(1-X995)))</f>
        <v>0.240161593441863</v>
      </c>
      <c r="Z995" s="17">
        <f ca="1" t="shared" si="7144"/>
        <v>1.15351822751802</v>
      </c>
      <c r="AA995" s="17">
        <f ca="1" t="shared" si="7145"/>
        <v>1.30964154644329</v>
      </c>
      <c r="AB995" s="17">
        <f ca="1" t="shared" si="7146"/>
        <v>1.56738349220217</v>
      </c>
      <c r="AC995" s="17">
        <f ca="1" t="shared" si="7147"/>
        <v>1.87257576409526</v>
      </c>
      <c r="AD995" s="17">
        <f ca="1" t="shared" si="7148"/>
        <v>2.32229654344099</v>
      </c>
      <c r="AE995" s="16">
        <f ca="1" t="shared" si="7149"/>
        <v>5319.6207649286</v>
      </c>
      <c r="AF995" s="16">
        <f ca="1" t="shared" si="7150"/>
        <v>6039.6066562928</v>
      </c>
      <c r="AG995" s="16">
        <f ca="1" t="shared" si="7151"/>
        <v>7228.22194987356</v>
      </c>
      <c r="AH995" s="16">
        <f ca="1" t="shared" si="7152"/>
        <v>8635.66147542959</v>
      </c>
      <c r="AI995" s="16">
        <f ca="1" t="shared" si="7153"/>
        <v>10709.6156957933</v>
      </c>
      <c r="AJ995" s="18">
        <f ca="1" t="shared" si="7154"/>
        <v>45581.8096542939</v>
      </c>
      <c r="AK995" s="18">
        <f ca="1" t="shared" si="7155"/>
        <v>42213.3110195907</v>
      </c>
      <c r="AL995" s="18">
        <f ca="1" t="shared" si="7156"/>
        <v>61209.5989494322</v>
      </c>
      <c r="AM995" s="18">
        <f ca="1" t="shared" si="7157"/>
        <v>73988.4997539441</v>
      </c>
      <c r="AN995" s="18">
        <f ca="1" t="shared" si="7158"/>
        <v>97502.2621584175</v>
      </c>
      <c r="AO995" s="18">
        <f ca="1">C995/'Ejercicio 3 - TIR'!$D$7</f>
        <v>13297.9365212086</v>
      </c>
      <c r="AP995" s="18">
        <f ca="1" t="shared" si="7159"/>
        <v>32283.8731330853</v>
      </c>
      <c r="AQ995" s="18">
        <f ca="1" t="shared" si="7160"/>
        <v>28915.3744983821</v>
      </c>
      <c r="AR995" s="18">
        <f ca="1" t="shared" si="7161"/>
        <v>47911.6624282237</v>
      </c>
      <c r="AS995" s="18">
        <f ca="1" t="shared" si="7162"/>
        <v>60690.5632327356</v>
      </c>
      <c r="AT995" s="18">
        <f ca="1" t="shared" si="7163"/>
        <v>84204.3256372089</v>
      </c>
      <c r="AU995" s="18">
        <f ca="1">AP995*'Ejercicio 3 - TIR'!$D$5</f>
        <v>16141.9365665427</v>
      </c>
      <c r="AV995" s="18">
        <f ca="1">AQ995*'Ejercicio 3 - TIR'!$D$5</f>
        <v>14457.6872491911</v>
      </c>
      <c r="AW995" s="18">
        <f ca="1">AR995*'Ejercicio 3 - TIR'!$D$5</f>
        <v>23955.8312141118</v>
      </c>
      <c r="AX995" s="18">
        <f ca="1">AS995*'Ejercicio 3 - TIR'!$D$5</f>
        <v>30345.2816163678</v>
      </c>
      <c r="AY995" s="18">
        <f ca="1">AT995*'Ejercicio 3 - TIR'!$D$5</f>
        <v>42102.1628186045</v>
      </c>
      <c r="AZ995" s="18">
        <f ca="1" t="shared" ref="AZ995:BD995" si="7403">AJ995-AU995-AE995</f>
        <v>24120.2523228226</v>
      </c>
      <c r="BA995" s="18">
        <f ca="1" t="shared" si="7403"/>
        <v>21716.0171141068</v>
      </c>
      <c r="BB995" s="18">
        <f ca="1" t="shared" si="7403"/>
        <v>30025.5457854468</v>
      </c>
      <c r="BC995" s="18">
        <f ca="1" t="shared" si="7403"/>
        <v>35007.5566621468</v>
      </c>
      <c r="BD995" s="18">
        <f ca="1" t="shared" si="7403"/>
        <v>44690.4836440198</v>
      </c>
      <c r="BE995" s="18">
        <f ca="1" t="shared" ref="BE995:BI995" si="7404">AZ995/Z995</f>
        <v>20910.1614065703</v>
      </c>
      <c r="BF995" s="18">
        <f ca="1" t="shared" si="7404"/>
        <v>16581.6495155358</v>
      </c>
      <c r="BG995" s="18">
        <f ca="1" t="shared" si="7404"/>
        <v>19156.4769788796</v>
      </c>
      <c r="BH995" s="18">
        <f ca="1" t="shared" si="7404"/>
        <v>18694.8679638929</v>
      </c>
      <c r="BI995" s="18">
        <f ca="1" t="shared" si="7404"/>
        <v>19244.0899807744</v>
      </c>
      <c r="BJ995" s="18">
        <f ca="1" t="shared" si="7166"/>
        <v>80470.8151894253</v>
      </c>
      <c r="BK995" s="18">
        <f ca="1" t="shared" si="7167"/>
        <v>30881.7520181004</v>
      </c>
      <c r="BL995" s="18">
        <f ca="1" t="shared" si="7168"/>
        <v>111352.567207526</v>
      </c>
      <c r="BM995" s="18">
        <f ca="1">BK995*'Ejercicio 3 - TIR'!$D$5</f>
        <v>15440.8760090502</v>
      </c>
      <c r="BN995" s="18">
        <f ca="1" t="shared" si="7169"/>
        <v>95911.6911984755</v>
      </c>
      <c r="BO995" s="18">
        <f ca="1" t="shared" si="7170"/>
        <v>41300.3634136928</v>
      </c>
      <c r="BP995" s="18">
        <f ca="1" t="shared" si="7171"/>
        <v>-101141.077759131</v>
      </c>
      <c r="BQ995" s="18">
        <f ca="1" t="shared" ref="BQ995:BT995" si="7405">BE995</f>
        <v>20910.1614065703</v>
      </c>
      <c r="BR995" s="18">
        <f ca="1" t="shared" si="7405"/>
        <v>16581.6495155358</v>
      </c>
      <c r="BS995" s="18">
        <f ca="1" t="shared" si="7405"/>
        <v>19156.4769788796</v>
      </c>
      <c r="BT995" s="18">
        <f ca="1" t="shared" si="7405"/>
        <v>18694.8679638929</v>
      </c>
      <c r="BU995" s="18">
        <f ca="1" t="shared" si="7173"/>
        <v>60544.4533944672</v>
      </c>
      <c r="BV995" s="20">
        <f ca="1" t="shared" si="7174"/>
        <v>8.80442182498391</v>
      </c>
    </row>
    <row r="996" ht="15" customHeight="1" spans="1:74">
      <c r="A996" s="16">
        <v>995</v>
      </c>
      <c r="B996" s="17">
        <f ca="1" t="shared" ref="B996:F996" si="7406">RAND()</f>
        <v>0.463495483290812</v>
      </c>
      <c r="C996" s="18">
        <f ca="1">IF(B996&lt;=('Ejercicio 3 - TIR'!$D$13-'Ejercicio 3 - TIR'!$C$13)/('Ejercicio 3 - TIR'!$E$13-'Ejercicio 3 - TIR'!$C$13),'Ejercicio 3 - TIR'!$C$13+SQRT(('Ejercicio 3 - TIR'!$E$13-'Ejercicio 3 - TIR'!$C$13)*('Ejercicio 3 - TIR'!$D$13-'Ejercicio 3 - TIR'!$C$13)*B996),'Ejercicio 3 - TIR'!$E$13-SQRT(('Ejercicio 3 - TIR'!$E$13-'Ejercicio 3 - TIR'!$C$13)*('Ejercicio 3 - TIR'!$E$13-'Ejercicio 3 - TIR'!$D$13)*(1-B996)))</f>
        <v>74626.6789707964</v>
      </c>
      <c r="D996" s="17">
        <f ca="1" t="shared" si="7406"/>
        <v>0.560834740713288</v>
      </c>
      <c r="E996" s="18">
        <f ca="1">IF(D996&lt;=('Ejercicio 3 - TIR'!$D$14-'Ejercicio 3 - TIR'!$C$14)/('Ejercicio 3 - TIR'!$E$14-'Ejercicio 3 - TIR'!$C$14),'Ejercicio 3 - TIR'!$C$14+SQRT(('Ejercicio 3 - TIR'!$E$14-'Ejercicio 3 - TIR'!$C$14)*('Ejercicio 3 - TIR'!$D$14-'Ejercicio 3 - TIR'!$C$14)*D996),'Ejercicio 3 - TIR'!$E$14-SQRT(('Ejercicio 3 - TIR'!$E$14-'Ejercicio 3 - TIR'!$C$14)*('Ejercicio 3 - TIR'!$E$14-'Ejercicio 3 - TIR'!$D$14)*(1-D996)))</f>
        <v>31883.671464695</v>
      </c>
      <c r="F996" s="17">
        <f ca="1" t="shared" si="7406"/>
        <v>0.137187733004333</v>
      </c>
      <c r="G996" s="18">
        <f ca="1">IF(F996&lt;=('Ejercicio 3 - TIR'!$D$18-'Ejercicio 3 - TIR'!$C$18)/('Ejercicio 3 - TIR'!$E$18-'Ejercicio 3 - TIR'!$C$18),'Ejercicio 3 - TIR'!$C$18+SQRT(('Ejercicio 3 - TIR'!$E$18-'Ejercicio 3 - TIR'!$C$18)*('Ejercicio 3 - TIR'!$D$18-'Ejercicio 3 - TIR'!$C$18)*F996),'Ejercicio 3 - TIR'!$E$18-SQRT(('Ejercicio 3 - TIR'!$E$18-'Ejercicio 3 - TIR'!$C$18)*('Ejercicio 3 - TIR'!$E$18-'Ejercicio 3 - TIR'!$D$18)*(1-F996)))</f>
        <v>34536.3156802244</v>
      </c>
      <c r="H996" s="17">
        <f ca="1" t="shared" ref="H996:L996" si="7407">RAND()</f>
        <v>0.27744760502983</v>
      </c>
      <c r="I996" s="18">
        <f ca="1">IF(H996&lt;=('Ejercicio 3 - TIR'!$D$18-'Ejercicio 3 - TIR'!$C$18)/('Ejercicio 3 - TIR'!$E$18-'Ejercicio 3 - TIR'!$C$18),'Ejercicio 3 - TIR'!$C$18+SQRT(('Ejercicio 3 - TIR'!$E$18-'Ejercicio 3 - TIR'!$C$18)*('Ejercicio 3 - TIR'!$D$18-'Ejercicio 3 - TIR'!$C$18)*H996),'Ejercicio 3 - TIR'!$E$18-SQRT(('Ejercicio 3 - TIR'!$E$18-'Ejercicio 3 - TIR'!$C$18)*('Ejercicio 3 - TIR'!$E$18-'Ejercicio 3 - TIR'!$D$18)*(1-H996)))</f>
        <v>36451.1348423727</v>
      </c>
      <c r="J996" s="17">
        <f ca="1" t="shared" si="7407"/>
        <v>0.726834880812438</v>
      </c>
      <c r="K996" s="18">
        <f ca="1">IF(J996&lt;=('Ejercicio 3 - TIR'!$D$18-'Ejercicio 3 - TIR'!$C$18)/('Ejercicio 3 - TIR'!$E$18-'Ejercicio 3 - TIR'!$C$18),'Ejercicio 3 - TIR'!$C$18+SQRT(('Ejercicio 3 - TIR'!$E$18-'Ejercicio 3 - TIR'!$C$18)*('Ejercicio 3 - TIR'!$D$18-'Ejercicio 3 - TIR'!$C$18)*J996),'Ejercicio 3 - TIR'!$E$18-SQRT(('Ejercicio 3 - TIR'!$E$18-'Ejercicio 3 - TIR'!$C$18)*('Ejercicio 3 - TIR'!$E$18-'Ejercicio 3 - TIR'!$D$18)*(1-J996)))</f>
        <v>40473.7008562108</v>
      </c>
      <c r="L996" s="17">
        <f ca="1" t="shared" si="7407"/>
        <v>0.442966742309985</v>
      </c>
      <c r="M996" s="18">
        <f ca="1">IF(L996&lt;=('Ejercicio 3 - TIR'!$D$18-'Ejercicio 3 - TIR'!$C$18)/('Ejercicio 3 - TIR'!$E$18-'Ejercicio 3 - TIR'!$C$18),'Ejercicio 3 - TIR'!$C$18+SQRT(('Ejercicio 3 - TIR'!$E$18-'Ejercicio 3 - TIR'!$C$18)*('Ejercicio 3 - TIR'!$D$18-'Ejercicio 3 - TIR'!$C$18)*L996),'Ejercicio 3 - TIR'!$E$18-SQRT(('Ejercicio 3 - TIR'!$E$18-'Ejercicio 3 - TIR'!$C$18)*('Ejercicio 3 - TIR'!$E$18-'Ejercicio 3 - TIR'!$D$18)*(1-L996)))</f>
        <v>38151.3809472075</v>
      </c>
      <c r="N996" s="17">
        <f ca="1" t="shared" ref="N996:R996" si="7408">RAND()</f>
        <v>0.640380246012126</v>
      </c>
      <c r="O996" s="18">
        <f ca="1">IF(N996&lt;=('Ejercicio 3 - TIR'!$D$18-'Ejercicio 3 - TIR'!$C$18)/('Ejercicio 3 - TIR'!$E$18-'Ejercicio 3 - TIR'!$C$18),'Ejercicio 3 - TIR'!$C$18+SQRT(('Ejercicio 3 - TIR'!$E$18-'Ejercicio 3 - TIR'!$C$18)*('Ejercicio 3 - TIR'!$D$18-'Ejercicio 3 - TIR'!$C$18)*N996),'Ejercicio 3 - TIR'!$E$18-SQRT(('Ejercicio 3 - TIR'!$E$18-'Ejercicio 3 - TIR'!$C$18)*('Ejercicio 3 - TIR'!$E$18-'Ejercicio 3 - TIR'!$D$18)*(1-N996)))</f>
        <v>39800.8691911391</v>
      </c>
      <c r="P996" s="17">
        <f ca="1" t="shared" si="7408"/>
        <v>0.934969934899823</v>
      </c>
      <c r="Q996" s="19">
        <f ca="1">IF(P996&lt;=('Ejercicio 3 - TIR'!$D$22-'Ejercicio 3 - TIR'!$C$22)/('Ejercicio 3 - TIR'!$E$22-'Ejercicio 3 - TIR'!$C$22),'Ejercicio 3 - TIR'!$C$22+SQRT(('Ejercicio 3 - TIR'!$E$22-'Ejercicio 3 - TIR'!$C$22)*('Ejercicio 3 - TIR'!$D$22-'Ejercicio 3 - TIR'!$C$22)*P996),'Ejercicio 3 - TIR'!$E$22-SQRT(('Ejercicio 3 - TIR'!$E$22-'Ejercicio 3 - TIR'!$C$22)*('Ejercicio 3 - TIR'!$E$22-'Ejercicio 3 - TIR'!$D$22)*(1-P996)))</f>
        <v>0.169180844895265</v>
      </c>
      <c r="R996" s="17">
        <f ca="1" t="shared" si="7408"/>
        <v>0.916102143924381</v>
      </c>
      <c r="S996" s="19">
        <f ca="1">IF(R996&lt;=('Ejercicio 3 - TIR'!$D$23-'Ejercicio 3 - TIR'!$C$23)/('Ejercicio 3 - TIR'!$E$23-'Ejercicio 3 - TIR'!$C$23),'Ejercicio 3 - TIR'!$C$23+SQRT(('Ejercicio 3 - TIR'!$E$23-'Ejercicio 3 - TIR'!$C$23)*('Ejercicio 3 - TIR'!$D$23-'Ejercicio 3 - TIR'!$C$23)*R996),'Ejercicio 3 - TIR'!$E$23-SQRT(('Ejercicio 3 - TIR'!$E$23-'Ejercicio 3 - TIR'!$C$23)*('Ejercicio 3 - TIR'!$E$23-'Ejercicio 3 - TIR'!$D$23)*(1-R996)))</f>
        <v>0.167711137524729</v>
      </c>
      <c r="T996" s="17">
        <f ca="1" t="shared" ref="T996:X996" si="7409">RAND()</f>
        <v>0.632156574158979</v>
      </c>
      <c r="U996" s="19">
        <f ca="1">IF(T996&lt;=('Ejercicio 3 - TIR'!$D$24-'Ejercicio 3 - TIR'!$C$24)/('Ejercicio 3 - TIR'!$E$24-'Ejercicio 3 - TIR'!$C$24),'Ejercicio 3 - TIR'!$C$24+SQRT(('Ejercicio 3 - TIR'!$E$24-'Ejercicio 3 - TIR'!$C$24)*('Ejercicio 3 - TIR'!$D$24-'Ejercicio 3 - TIR'!$C$24)*T996),'Ejercicio 3 - TIR'!$E$24-SQRT(('Ejercicio 3 - TIR'!$E$24-'Ejercicio 3 - TIR'!$C$24)*('Ejercicio 3 - TIR'!$E$24-'Ejercicio 3 - TIR'!$D$24)*(1-T996)))</f>
        <v>0.187906985302797</v>
      </c>
      <c r="V996" s="17">
        <f ca="1" t="shared" si="7409"/>
        <v>0.190261880479981</v>
      </c>
      <c r="W996" s="19">
        <f ca="1">IF(V996&lt;=('Ejercicio 3 - TIR'!$D$25-'Ejercicio 3 - TIR'!$C$25)/('Ejercicio 3 - TIR'!$E$25-'Ejercicio 3 - TIR'!$C$25),'Ejercicio 3 - TIR'!$C$25+SQRT(('Ejercicio 3 - TIR'!$E$25-'Ejercicio 3 - TIR'!$C$25)*('Ejercicio 3 - TIR'!$D$25-'Ejercicio 3 - TIR'!$C$25)*V996),'Ejercicio 3 - TIR'!$E$25-SQRT(('Ejercicio 3 - TIR'!$E$25-'Ejercicio 3 - TIR'!$C$25)*('Ejercicio 3 - TIR'!$E$25-'Ejercicio 3 - TIR'!$D$25)*(1-V996)))</f>
        <v>0.196320742405662</v>
      </c>
      <c r="X996" s="17">
        <f ca="1" t="shared" si="7409"/>
        <v>0.45706649042645</v>
      </c>
      <c r="Y996" s="19">
        <f ca="1">IF(X996&lt;=('Ejercicio 3 - TIR'!$D$26-'Ejercicio 3 - TIR'!$C$26)/('Ejercicio 3 - TIR'!$E$26-'Ejercicio 3 - TIR'!$C$26),'Ejercicio 3 - TIR'!$C$26+SQRT(('Ejercicio 3 - TIR'!$E$26-'Ejercicio 3 - TIR'!$C$26)*('Ejercicio 3 - TIR'!$D$26-'Ejercicio 3 - TIR'!$C$26)*X996),'Ejercicio 3 - TIR'!$E$26-SQRT(('Ejercicio 3 - TIR'!$E$26-'Ejercicio 3 - TIR'!$C$26)*('Ejercicio 3 - TIR'!$E$26-'Ejercicio 3 - TIR'!$D$26)*(1-X996)))</f>
        <v>0.22585352318297</v>
      </c>
      <c r="Z996" s="17">
        <f ca="1" t="shared" si="7144"/>
        <v>1.16918084489526</v>
      </c>
      <c r="AA996" s="17">
        <f ca="1" t="shared" si="7145"/>
        <v>1.36526549436477</v>
      </c>
      <c r="AB996" s="17">
        <f ca="1" t="shared" si="7146"/>
        <v>1.62180841754879</v>
      </c>
      <c r="AC996" s="17">
        <f ca="1" t="shared" si="7147"/>
        <v>1.94020305012172</v>
      </c>
      <c r="AD996" s="17">
        <f ca="1" t="shared" si="7148"/>
        <v>2.37840474468206</v>
      </c>
      <c r="AE996" s="16">
        <f ca="1" t="shared" si="7149"/>
        <v>5394.10647676014</v>
      </c>
      <c r="AF996" s="16">
        <f ca="1" t="shared" si="7150"/>
        <v>6298.75820990709</v>
      </c>
      <c r="AG996" s="16">
        <f ca="1" t="shared" si="7151"/>
        <v>7482.33887628198</v>
      </c>
      <c r="AH996" s="16">
        <f ca="1" t="shared" si="7152"/>
        <v>8951.2771994044</v>
      </c>
      <c r="AI996" s="16">
        <f ca="1" t="shared" si="7153"/>
        <v>10972.9546918773</v>
      </c>
      <c r="AJ996" s="18">
        <f ca="1" t="shared" si="7154"/>
        <v>40379.1987465744</v>
      </c>
      <c r="AK996" s="18">
        <f ca="1" t="shared" si="7155"/>
        <v>49765.4766307289</v>
      </c>
      <c r="AL996" s="18">
        <f ca="1" t="shared" si="7156"/>
        <v>65640.5887379544</v>
      </c>
      <c r="AM996" s="18">
        <f ca="1" t="shared" si="7157"/>
        <v>74021.4256801278</v>
      </c>
      <c r="AN996" s="18">
        <f ca="1" t="shared" si="7158"/>
        <v>94662.5761266751</v>
      </c>
      <c r="AO996" s="18">
        <f ca="1">C996/'Ejercicio 3 - TIR'!$D$7</f>
        <v>14925.3357941593</v>
      </c>
      <c r="AP996" s="18">
        <f ca="1" t="shared" si="7159"/>
        <v>25453.8629524151</v>
      </c>
      <c r="AQ996" s="18">
        <f ca="1" t="shared" si="7160"/>
        <v>34840.1408365697</v>
      </c>
      <c r="AR996" s="18">
        <f ca="1" t="shared" si="7161"/>
        <v>50715.2529437951</v>
      </c>
      <c r="AS996" s="18">
        <f ca="1" t="shared" si="7162"/>
        <v>59096.0898859685</v>
      </c>
      <c r="AT996" s="18">
        <f ca="1" t="shared" si="7163"/>
        <v>79737.2403325158</v>
      </c>
      <c r="AU996" s="18">
        <f ca="1">AP996*'Ejercicio 3 - TIR'!$D$5</f>
        <v>12726.9314762075</v>
      </c>
      <c r="AV996" s="18">
        <f ca="1">AQ996*'Ejercicio 3 - TIR'!$D$5</f>
        <v>17420.0704182848</v>
      </c>
      <c r="AW996" s="18">
        <f ca="1">AR996*'Ejercicio 3 - TIR'!$D$5</f>
        <v>25357.6264718975</v>
      </c>
      <c r="AX996" s="18">
        <f ca="1">AS996*'Ejercicio 3 - TIR'!$D$5</f>
        <v>29548.0449429843</v>
      </c>
      <c r="AY996" s="18">
        <f ca="1">AT996*'Ejercicio 3 - TIR'!$D$5</f>
        <v>39868.6201662579</v>
      </c>
      <c r="AZ996" s="18">
        <f ca="1" t="shared" ref="AZ996:BD996" si="7410">AJ996-AU996-AE996</f>
        <v>22258.1607936067</v>
      </c>
      <c r="BA996" s="18">
        <f ca="1" t="shared" si="7410"/>
        <v>26046.648002537</v>
      </c>
      <c r="BB996" s="18">
        <f ca="1" t="shared" si="7410"/>
        <v>32800.6233897748</v>
      </c>
      <c r="BC996" s="18">
        <f ca="1" t="shared" si="7410"/>
        <v>35522.1035377391</v>
      </c>
      <c r="BD996" s="18">
        <f ca="1" t="shared" si="7410"/>
        <v>43821.0012685399</v>
      </c>
      <c r="BE996" s="18">
        <f ca="1" t="shared" ref="BE996:BI996" si="7411">AZ996/Z996</f>
        <v>19037.3977565469</v>
      </c>
      <c r="BF996" s="18">
        <f ca="1" t="shared" si="7411"/>
        <v>19078.0826953046</v>
      </c>
      <c r="BG996" s="18">
        <f ca="1" t="shared" si="7411"/>
        <v>20224.7213880847</v>
      </c>
      <c r="BH996" s="18">
        <f ca="1" t="shared" si="7411"/>
        <v>18308.4463945723</v>
      </c>
      <c r="BI996" s="18">
        <f ca="1" t="shared" si="7411"/>
        <v>18424.534918424</v>
      </c>
      <c r="BJ996" s="18">
        <f ca="1" t="shared" si="7166"/>
        <v>75832.2754895144</v>
      </c>
      <c r="BK996" s="18">
        <f ca="1" t="shared" si="7167"/>
        <v>35498.4894688014</v>
      </c>
      <c r="BL996" s="18">
        <f ca="1" t="shared" si="7168"/>
        <v>111330.764958316</v>
      </c>
      <c r="BM996" s="18">
        <f ca="1">BK996*'Ejercicio 3 - TIR'!$D$5</f>
        <v>17749.2447344007</v>
      </c>
      <c r="BN996" s="18">
        <f ca="1" t="shared" si="7169"/>
        <v>93581.5202239151</v>
      </c>
      <c r="BO996" s="18">
        <f ca="1" t="shared" si="7170"/>
        <v>39346.3393617746</v>
      </c>
      <c r="BP996" s="18">
        <f ca="1" t="shared" si="7171"/>
        <v>-106510.350435491</v>
      </c>
      <c r="BQ996" s="18">
        <f ca="1" t="shared" ref="BQ996:BT996" si="7412">BE996</f>
        <v>19037.3977565469</v>
      </c>
      <c r="BR996" s="18">
        <f ca="1" t="shared" si="7412"/>
        <v>19078.0826953046</v>
      </c>
      <c r="BS996" s="18">
        <f ca="1" t="shared" si="7412"/>
        <v>20224.7213880847</v>
      </c>
      <c r="BT996" s="18">
        <f ca="1" t="shared" si="7412"/>
        <v>18308.4463945723</v>
      </c>
      <c r="BU996" s="18">
        <f ca="1" t="shared" si="7173"/>
        <v>57770.8742801986</v>
      </c>
      <c r="BV996" s="20">
        <f ca="1" t="shared" si="7174"/>
        <v>6.88571668554749</v>
      </c>
    </row>
    <row r="997" ht="15" customHeight="1" spans="1:74">
      <c r="A997" s="16">
        <v>996</v>
      </c>
      <c r="B997" s="17">
        <f ca="1" t="shared" ref="B997:F997" si="7413">RAND()</f>
        <v>0.908150672843122</v>
      </c>
      <c r="C997" s="18">
        <f ca="1">IF(B997&lt;=('Ejercicio 3 - TIR'!$D$13-'Ejercicio 3 - TIR'!$C$13)/('Ejercicio 3 - TIR'!$E$13-'Ejercicio 3 - TIR'!$C$13),'Ejercicio 3 - TIR'!$C$13+SQRT(('Ejercicio 3 - TIR'!$E$13-'Ejercicio 3 - TIR'!$C$13)*('Ejercicio 3 - TIR'!$D$13-'Ejercicio 3 - TIR'!$C$13)*B997),'Ejercicio 3 - TIR'!$E$13-SQRT(('Ejercicio 3 - TIR'!$E$13-'Ejercicio 3 - TIR'!$C$13)*('Ejercicio 3 - TIR'!$E$13-'Ejercicio 3 - TIR'!$D$13)*(1-B997)))</f>
        <v>89501.4671221045</v>
      </c>
      <c r="D997" s="17">
        <f ca="1" t="shared" si="7413"/>
        <v>0.287288923471942</v>
      </c>
      <c r="E997" s="18">
        <f ca="1">IF(D997&lt;=('Ejercicio 3 - TIR'!$D$14-'Ejercicio 3 - TIR'!$C$14)/('Ejercicio 3 - TIR'!$E$14-'Ejercicio 3 - TIR'!$C$14),'Ejercicio 3 - TIR'!$C$14+SQRT(('Ejercicio 3 - TIR'!$E$14-'Ejercicio 3 - TIR'!$C$14)*('Ejercicio 3 - TIR'!$D$14-'Ejercicio 3 - TIR'!$C$14)*D997),'Ejercicio 3 - TIR'!$E$14-SQRT(('Ejercicio 3 - TIR'!$E$14-'Ejercicio 3 - TIR'!$C$14)*('Ejercicio 3 - TIR'!$E$14-'Ejercicio 3 - TIR'!$D$14)*(1-D997)))</f>
        <v>29641.8389955271</v>
      </c>
      <c r="F997" s="17">
        <f ca="1" t="shared" si="7413"/>
        <v>0.732147867679255</v>
      </c>
      <c r="G997" s="18">
        <f ca="1">IF(F997&lt;=('Ejercicio 3 - TIR'!$D$18-'Ejercicio 3 - TIR'!$C$18)/('Ejercicio 3 - TIR'!$E$18-'Ejercicio 3 - TIR'!$C$18),'Ejercicio 3 - TIR'!$C$18+SQRT(('Ejercicio 3 - TIR'!$E$18-'Ejercicio 3 - TIR'!$C$18)*('Ejercicio 3 - TIR'!$D$18-'Ejercicio 3 - TIR'!$C$18)*F997),'Ejercicio 3 - TIR'!$E$18-SQRT(('Ejercicio 3 - TIR'!$E$18-'Ejercicio 3 - TIR'!$C$18)*('Ejercicio 3 - TIR'!$E$18-'Ejercicio 3 - TIR'!$D$18)*(1-F997)))</f>
        <v>40517.9346363472</v>
      </c>
      <c r="H997" s="17">
        <f ca="1" t="shared" ref="H997:L997" si="7414">RAND()</f>
        <v>0.372535022222693</v>
      </c>
      <c r="I997" s="18">
        <f ca="1">IF(H997&lt;=('Ejercicio 3 - TIR'!$D$18-'Ejercicio 3 - TIR'!$C$18)/('Ejercicio 3 - TIR'!$E$18-'Ejercicio 3 - TIR'!$C$18),'Ejercicio 3 - TIR'!$C$18+SQRT(('Ejercicio 3 - TIR'!$E$18-'Ejercicio 3 - TIR'!$C$18)*('Ejercicio 3 - TIR'!$D$18-'Ejercicio 3 - TIR'!$C$18)*H997),'Ejercicio 3 - TIR'!$E$18-SQRT(('Ejercicio 3 - TIR'!$E$18-'Ejercicio 3 - TIR'!$C$18)*('Ejercicio 3 - TIR'!$E$18-'Ejercicio 3 - TIR'!$D$18)*(1-H997)))</f>
        <v>37475.3095811079</v>
      </c>
      <c r="J997" s="17">
        <f ca="1" t="shared" si="7414"/>
        <v>0.183218140285629</v>
      </c>
      <c r="K997" s="18">
        <f ca="1">IF(J997&lt;=('Ejercicio 3 - TIR'!$D$18-'Ejercicio 3 - TIR'!$C$18)/('Ejercicio 3 - TIR'!$E$18-'Ejercicio 3 - TIR'!$C$18),'Ejercicio 3 - TIR'!$C$18+SQRT(('Ejercicio 3 - TIR'!$E$18-'Ejercicio 3 - TIR'!$C$18)*('Ejercicio 3 - TIR'!$D$18-'Ejercicio 3 - TIR'!$C$18)*J997),'Ejercicio 3 - TIR'!$E$18-SQRT(('Ejercicio 3 - TIR'!$E$18-'Ejercicio 3 - TIR'!$C$18)*('Ejercicio 3 - TIR'!$E$18-'Ejercicio 3 - TIR'!$D$18)*(1-J997)))</f>
        <v>35242.3964980574</v>
      </c>
      <c r="L997" s="17">
        <f ca="1" t="shared" si="7414"/>
        <v>0.399587839775076</v>
      </c>
      <c r="M997" s="18">
        <f ca="1">IF(L997&lt;=('Ejercicio 3 - TIR'!$D$18-'Ejercicio 3 - TIR'!$C$18)/('Ejercicio 3 - TIR'!$E$18-'Ejercicio 3 - TIR'!$C$18),'Ejercicio 3 - TIR'!$C$18+SQRT(('Ejercicio 3 - TIR'!$E$18-'Ejercicio 3 - TIR'!$C$18)*('Ejercicio 3 - TIR'!$D$18-'Ejercicio 3 - TIR'!$C$18)*L997),'Ejercicio 3 - TIR'!$E$18-SQRT(('Ejercicio 3 - TIR'!$E$18-'Ejercicio 3 - TIR'!$C$18)*('Ejercicio 3 - TIR'!$E$18-'Ejercicio 3 - TIR'!$D$18)*(1-L997)))</f>
        <v>37741.974939656</v>
      </c>
      <c r="N997" s="17">
        <f ca="1" t="shared" ref="N997:R997" si="7415">RAND()</f>
        <v>0.693951231661055</v>
      </c>
      <c r="O997" s="18">
        <f ca="1">IF(N997&lt;=('Ejercicio 3 - TIR'!$D$18-'Ejercicio 3 - TIR'!$C$18)/('Ejercicio 3 - TIR'!$E$18-'Ejercicio 3 - TIR'!$C$18),'Ejercicio 3 - TIR'!$C$18+SQRT(('Ejercicio 3 - TIR'!$E$18-'Ejercicio 3 - TIR'!$C$18)*('Ejercicio 3 - TIR'!$D$18-'Ejercicio 3 - TIR'!$C$18)*N997),'Ejercicio 3 - TIR'!$E$18-SQRT(('Ejercicio 3 - TIR'!$E$18-'Ejercicio 3 - TIR'!$C$18)*('Ejercicio 3 - TIR'!$E$18-'Ejercicio 3 - TIR'!$D$18)*(1-N997)))</f>
        <v>40209.0024394265</v>
      </c>
      <c r="P997" s="17">
        <f ca="1" t="shared" si="7415"/>
        <v>0.780900043876889</v>
      </c>
      <c r="Q997" s="19">
        <f ca="1">IF(P997&lt;=('Ejercicio 3 - TIR'!$D$22-'Ejercicio 3 - TIR'!$C$22)/('Ejercicio 3 - TIR'!$E$22-'Ejercicio 3 - TIR'!$C$22),'Ejercicio 3 - TIR'!$C$22+SQRT(('Ejercicio 3 - TIR'!$E$22-'Ejercicio 3 - TIR'!$C$22)*('Ejercicio 3 - TIR'!$D$22-'Ejercicio 3 - TIR'!$C$22)*P997),'Ejercicio 3 - TIR'!$E$22-SQRT(('Ejercicio 3 - TIR'!$E$22-'Ejercicio 3 - TIR'!$C$22)*('Ejercicio 3 - TIR'!$E$22-'Ejercicio 3 - TIR'!$D$22)*(1-P997)))</f>
        <v>0.160140998992356</v>
      </c>
      <c r="R997" s="17">
        <f ca="1" t="shared" si="7415"/>
        <v>0.0256357740103645</v>
      </c>
      <c r="S997" s="19">
        <f ca="1">IF(R997&lt;=('Ejercicio 3 - TIR'!$D$23-'Ejercicio 3 - TIR'!$C$23)/('Ejercicio 3 - TIR'!$E$23-'Ejercicio 3 - TIR'!$C$23),'Ejercicio 3 - TIR'!$C$23+SQRT(('Ejercicio 3 - TIR'!$E$23-'Ejercicio 3 - TIR'!$C$23)*('Ejercicio 3 - TIR'!$D$23-'Ejercicio 3 - TIR'!$C$23)*R997),'Ejercicio 3 - TIR'!$E$23-SQRT(('Ejercicio 3 - TIR'!$E$23-'Ejercicio 3 - TIR'!$C$23)*('Ejercicio 3 - TIR'!$E$23-'Ejercicio 3 - TIR'!$D$23)*(1-R997)))</f>
        <v>0.126792966452048</v>
      </c>
      <c r="T997" s="17">
        <f ca="1" t="shared" ref="T997:X997" si="7416">RAND()</f>
        <v>0.381777398030488</v>
      </c>
      <c r="U997" s="19">
        <f ca="1">IF(T997&lt;=('Ejercicio 3 - TIR'!$D$24-'Ejercicio 3 - TIR'!$C$24)/('Ejercicio 3 - TIR'!$E$24-'Ejercicio 3 - TIR'!$C$24),'Ejercicio 3 - TIR'!$C$24+SQRT(('Ejercicio 3 - TIR'!$E$24-'Ejercicio 3 - TIR'!$C$24)*('Ejercicio 3 - TIR'!$D$24-'Ejercicio 3 - TIR'!$C$24)*T997),'Ejercicio 3 - TIR'!$E$24-SQRT(('Ejercicio 3 - TIR'!$E$24-'Ejercicio 3 - TIR'!$C$24)*('Ejercicio 3 - TIR'!$E$24-'Ejercicio 3 - TIR'!$D$24)*(1-T997)))</f>
        <v>0.178314881879747</v>
      </c>
      <c r="V997" s="17">
        <f ca="1" t="shared" si="7416"/>
        <v>0.880982554441159</v>
      </c>
      <c r="W997" s="19">
        <f ca="1">IF(V997&lt;=('Ejercicio 3 - TIR'!$D$25-'Ejercicio 3 - TIR'!$C$25)/('Ejercicio 3 - TIR'!$E$25-'Ejercicio 3 - TIR'!$C$25),'Ejercicio 3 - TIR'!$C$25+SQRT(('Ejercicio 3 - TIR'!$E$25-'Ejercicio 3 - TIR'!$C$25)*('Ejercicio 3 - TIR'!$D$25-'Ejercicio 3 - TIR'!$C$25)*V997),'Ejercicio 3 - TIR'!$E$25-SQRT(('Ejercicio 3 - TIR'!$E$25-'Ejercicio 3 - TIR'!$C$25)*('Ejercicio 3 - TIR'!$E$25-'Ejercicio 3 - TIR'!$D$25)*(1-V997)))</f>
        <v>0.229590172478535</v>
      </c>
      <c r="X997" s="17">
        <f ca="1" t="shared" si="7416"/>
        <v>0.864669922265375</v>
      </c>
      <c r="Y997" s="19">
        <f ca="1">IF(X997&lt;=('Ejercicio 3 - TIR'!$D$26-'Ejercicio 3 - TIR'!$C$26)/('Ejercicio 3 - TIR'!$E$26-'Ejercicio 3 - TIR'!$C$26),'Ejercicio 3 - TIR'!$C$26+SQRT(('Ejercicio 3 - TIR'!$E$26-'Ejercicio 3 - TIR'!$C$26)*('Ejercicio 3 - TIR'!$D$26-'Ejercicio 3 - TIR'!$C$26)*X997),'Ejercicio 3 - TIR'!$E$26-SQRT(('Ejercicio 3 - TIR'!$E$26-'Ejercicio 3 - TIR'!$C$26)*('Ejercicio 3 - TIR'!$E$26-'Ejercicio 3 - TIR'!$D$26)*(1-X997)))</f>
        <v>0.252967012378078</v>
      </c>
      <c r="Z997" s="17">
        <f ca="1" t="shared" si="7144"/>
        <v>1.16014099899236</v>
      </c>
      <c r="AA997" s="17">
        <f ca="1" t="shared" si="7145"/>
        <v>1.30723871775724</v>
      </c>
      <c r="AB997" s="17">
        <f ca="1" t="shared" si="7146"/>
        <v>1.54033883530275</v>
      </c>
      <c r="AC997" s="17">
        <f ca="1" t="shared" si="7147"/>
        <v>1.8939854941753</v>
      </c>
      <c r="AD997" s="17">
        <f ca="1" t="shared" si="7148"/>
        <v>2.37310134612424</v>
      </c>
      <c r="AE997" s="16">
        <f ca="1" t="shared" si="7149"/>
        <v>4746.87370871428</v>
      </c>
      <c r="AF997" s="16">
        <f ca="1" t="shared" si="7150"/>
        <v>5348.7439076154</v>
      </c>
      <c r="AG997" s="16">
        <f ca="1" t="shared" si="7151"/>
        <v>6302.50454570686</v>
      </c>
      <c r="AH997" s="16">
        <f ca="1" t="shared" si="7152"/>
        <v>7749.49765140245</v>
      </c>
      <c r="AI997" s="16">
        <f ca="1" t="shared" si="7153"/>
        <v>9709.86491970866</v>
      </c>
      <c r="AJ997" s="18">
        <f ca="1" t="shared" si="7154"/>
        <v>47006.5171661189</v>
      </c>
      <c r="AK997" s="18">
        <f ca="1" t="shared" si="7155"/>
        <v>48989.1756443631</v>
      </c>
      <c r="AL997" s="18">
        <f ca="1" t="shared" si="7156"/>
        <v>54285.2319750956</v>
      </c>
      <c r="AM997" s="18">
        <f ca="1" t="shared" si="7157"/>
        <v>71482.7530572361</v>
      </c>
      <c r="AN997" s="18">
        <f ca="1" t="shared" si="7158"/>
        <v>95420.0378153161</v>
      </c>
      <c r="AO997" s="18">
        <f ca="1">C997/'Ejercicio 3 - TIR'!$D$7</f>
        <v>17900.2934244209</v>
      </c>
      <c r="AP997" s="18">
        <f ca="1" t="shared" si="7159"/>
        <v>29106.223741698</v>
      </c>
      <c r="AQ997" s="18">
        <f ca="1" t="shared" si="7160"/>
        <v>31088.8822199422</v>
      </c>
      <c r="AR997" s="18">
        <f ca="1" t="shared" si="7161"/>
        <v>36384.9385506747</v>
      </c>
      <c r="AS997" s="18">
        <f ca="1" t="shared" si="7162"/>
        <v>53582.4596328152</v>
      </c>
      <c r="AT997" s="18">
        <f ca="1" t="shared" si="7163"/>
        <v>77519.7443908952</v>
      </c>
      <c r="AU997" s="18">
        <f ca="1">AP997*'Ejercicio 3 - TIR'!$D$5</f>
        <v>14553.111870849</v>
      </c>
      <c r="AV997" s="18">
        <f ca="1">AQ997*'Ejercicio 3 - TIR'!$D$5</f>
        <v>15544.4411099711</v>
      </c>
      <c r="AW997" s="18">
        <f ca="1">AR997*'Ejercicio 3 - TIR'!$D$5</f>
        <v>18192.4692753373</v>
      </c>
      <c r="AX997" s="18">
        <f ca="1">AS997*'Ejercicio 3 - TIR'!$D$5</f>
        <v>26791.2298164076</v>
      </c>
      <c r="AY997" s="18">
        <f ca="1">AT997*'Ejercicio 3 - TIR'!$D$5</f>
        <v>38759.8721954476</v>
      </c>
      <c r="AZ997" s="18">
        <f ca="1" t="shared" ref="AZ997:BD997" si="7417">AJ997-AU997-AE997</f>
        <v>27706.5315865556</v>
      </c>
      <c r="BA997" s="18">
        <f ca="1" t="shared" si="7417"/>
        <v>28095.9906267766</v>
      </c>
      <c r="BB997" s="18">
        <f ca="1" t="shared" si="7417"/>
        <v>29790.2581540514</v>
      </c>
      <c r="BC997" s="18">
        <f ca="1" t="shared" si="7417"/>
        <v>36942.025589426</v>
      </c>
      <c r="BD997" s="18">
        <f ca="1" t="shared" si="7417"/>
        <v>46950.3007001598</v>
      </c>
      <c r="BE997" s="18">
        <f ca="1" t="shared" ref="BE997:BI997" si="7418">AZ997/Z997</f>
        <v>23882.0381407262</v>
      </c>
      <c r="BF997" s="18">
        <f ca="1" t="shared" si="7418"/>
        <v>21492.6242966391</v>
      </c>
      <c r="BG997" s="18">
        <f ca="1" t="shared" si="7418"/>
        <v>19340.0682182996</v>
      </c>
      <c r="BH997" s="18">
        <f ca="1" t="shared" si="7418"/>
        <v>19504.9147435587</v>
      </c>
      <c r="BI997" s="18">
        <f ca="1" t="shared" si="7418"/>
        <v>19784.3639408149</v>
      </c>
      <c r="BJ997" s="18">
        <f ca="1" t="shared" si="7166"/>
        <v>70343.0880218833</v>
      </c>
      <c r="BK997" s="18">
        <f ca="1" t="shared" si="7167"/>
        <v>42479.2104215121</v>
      </c>
      <c r="BL997" s="18">
        <f ca="1" t="shared" si="7168"/>
        <v>112822.298443395</v>
      </c>
      <c r="BM997" s="18">
        <f ca="1">BK997*'Ejercicio 3 - TIR'!$D$5</f>
        <v>21239.6052107561</v>
      </c>
      <c r="BN997" s="18">
        <f ca="1" t="shared" si="7169"/>
        <v>91582.6932326394</v>
      </c>
      <c r="BO997" s="18">
        <f ca="1" t="shared" si="7170"/>
        <v>38591.9857077375</v>
      </c>
      <c r="BP997" s="18">
        <f ca="1" t="shared" si="7171"/>
        <v>-119143.306117632</v>
      </c>
      <c r="BQ997" s="18">
        <f ca="1" t="shared" ref="BQ997:BT997" si="7419">BE997</f>
        <v>23882.0381407262</v>
      </c>
      <c r="BR997" s="18">
        <f ca="1" t="shared" si="7419"/>
        <v>21492.6242966391</v>
      </c>
      <c r="BS997" s="18">
        <f ca="1" t="shared" si="7419"/>
        <v>19340.0682182996</v>
      </c>
      <c r="BT997" s="18">
        <f ca="1" t="shared" si="7419"/>
        <v>19504.9147435587</v>
      </c>
      <c r="BU997" s="18">
        <f ca="1" t="shared" si="7173"/>
        <v>58376.3496485524</v>
      </c>
      <c r="BV997" s="20">
        <f ca="1" t="shared" si="7174"/>
        <v>5.41632356345649</v>
      </c>
    </row>
    <row r="998" ht="15" customHeight="1" spans="1:74">
      <c r="A998" s="16">
        <v>997</v>
      </c>
      <c r="B998" s="17">
        <f ca="1" t="shared" ref="B998:F998" si="7420">RAND()</f>
        <v>0.207433348502139</v>
      </c>
      <c r="C998" s="18">
        <f ca="1">IF(B998&lt;=('Ejercicio 3 - TIR'!$D$13-'Ejercicio 3 - TIR'!$C$13)/('Ejercicio 3 - TIR'!$E$13-'Ejercicio 3 - TIR'!$C$13),'Ejercicio 3 - TIR'!$C$13+SQRT(('Ejercicio 3 - TIR'!$E$13-'Ejercicio 3 - TIR'!$C$13)*('Ejercicio 3 - TIR'!$D$13-'Ejercicio 3 - TIR'!$C$13)*B998),'Ejercicio 3 - TIR'!$E$13-SQRT(('Ejercicio 3 - TIR'!$E$13-'Ejercicio 3 - TIR'!$C$13)*('Ejercicio 3 - TIR'!$E$13-'Ejercicio 3 - TIR'!$D$13)*(1-B998)))</f>
        <v>69108.9702711588</v>
      </c>
      <c r="D998" s="17">
        <f ca="1" t="shared" si="7420"/>
        <v>0.997971248334294</v>
      </c>
      <c r="E998" s="18">
        <f ca="1">IF(D998&lt;=('Ejercicio 3 - TIR'!$D$14-'Ejercicio 3 - TIR'!$C$14)/('Ejercicio 3 - TIR'!$E$14-'Ejercicio 3 - TIR'!$C$14),'Ejercicio 3 - TIR'!$C$14+SQRT(('Ejercicio 3 - TIR'!$E$14-'Ejercicio 3 - TIR'!$C$14)*('Ejercicio 3 - TIR'!$D$14-'Ejercicio 3 - TIR'!$C$14)*D998),'Ejercicio 3 - TIR'!$E$14-SQRT(('Ejercicio 3 - TIR'!$E$14-'Ejercicio 3 - TIR'!$C$14)*('Ejercicio 3 - TIR'!$E$14-'Ejercicio 3 - TIR'!$D$14)*(1-D998)))</f>
        <v>39448.3545070827</v>
      </c>
      <c r="F998" s="17">
        <f ca="1" t="shared" si="7420"/>
        <v>0.630505821737674</v>
      </c>
      <c r="G998" s="18">
        <f ca="1">IF(F998&lt;=('Ejercicio 3 - TIR'!$D$18-'Ejercicio 3 - TIR'!$C$18)/('Ejercicio 3 - TIR'!$E$18-'Ejercicio 3 - TIR'!$C$18),'Ejercicio 3 - TIR'!$C$18+SQRT(('Ejercicio 3 - TIR'!$E$18-'Ejercicio 3 - TIR'!$C$18)*('Ejercicio 3 - TIR'!$D$18-'Ejercicio 3 - TIR'!$C$18)*F998),'Ejercicio 3 - TIR'!$E$18-SQRT(('Ejercicio 3 - TIR'!$E$18-'Ejercicio 3 - TIR'!$C$18)*('Ejercicio 3 - TIR'!$E$18-'Ejercicio 3 - TIR'!$D$18)*(1-F998)))</f>
        <v>39725.0127640354</v>
      </c>
      <c r="H998" s="17">
        <f ca="1" t="shared" ref="H998:L998" si="7421">RAND()</f>
        <v>0.850078926880376</v>
      </c>
      <c r="I998" s="18">
        <f ca="1">IF(H998&lt;=('Ejercicio 3 - TIR'!$D$18-'Ejercicio 3 - TIR'!$C$18)/('Ejercicio 3 - TIR'!$E$18-'Ejercicio 3 - TIR'!$C$18),'Ejercicio 3 - TIR'!$C$18+SQRT(('Ejercicio 3 - TIR'!$E$18-'Ejercicio 3 - TIR'!$C$18)*('Ejercicio 3 - TIR'!$D$18-'Ejercicio 3 - TIR'!$C$18)*H998),'Ejercicio 3 - TIR'!$E$18-SQRT(('Ejercicio 3 - TIR'!$E$18-'Ejercicio 3 - TIR'!$C$18)*('Ejercicio 3 - TIR'!$E$18-'Ejercicio 3 - TIR'!$D$18)*(1-H998)))</f>
        <v>41646.7805792087</v>
      </c>
      <c r="J998" s="17">
        <f ca="1" t="shared" si="7421"/>
        <v>0.63866917208678</v>
      </c>
      <c r="K998" s="18">
        <f ca="1">IF(J998&lt;=('Ejercicio 3 - TIR'!$D$18-'Ejercicio 3 - TIR'!$C$18)/('Ejercicio 3 - TIR'!$E$18-'Ejercicio 3 - TIR'!$C$18),'Ejercicio 3 - TIR'!$C$18+SQRT(('Ejercicio 3 - TIR'!$E$18-'Ejercicio 3 - TIR'!$C$18)*('Ejercicio 3 - TIR'!$D$18-'Ejercicio 3 - TIR'!$C$18)*J998),'Ejercicio 3 - TIR'!$E$18-SQRT(('Ejercicio 3 - TIR'!$E$18-'Ejercicio 3 - TIR'!$C$18)*('Ejercicio 3 - TIR'!$E$18-'Ejercicio 3 - TIR'!$D$18)*(1-J998)))</f>
        <v>39787.7666407111</v>
      </c>
      <c r="L998" s="17">
        <f ca="1" t="shared" si="7421"/>
        <v>0.598859116472596</v>
      </c>
      <c r="M998" s="18">
        <f ca="1">IF(L998&lt;=('Ejercicio 3 - TIR'!$D$18-'Ejercicio 3 - TIR'!$C$18)/('Ejercicio 3 - TIR'!$E$18-'Ejercicio 3 - TIR'!$C$18),'Ejercicio 3 - TIR'!$C$18+SQRT(('Ejercicio 3 - TIR'!$E$18-'Ejercicio 3 - TIR'!$C$18)*('Ejercicio 3 - TIR'!$D$18-'Ejercicio 3 - TIR'!$C$18)*L998),'Ejercicio 3 - TIR'!$E$18-SQRT(('Ejercicio 3 - TIR'!$E$18-'Ejercicio 3 - TIR'!$C$18)*('Ejercicio 3 - TIR'!$E$18-'Ejercicio 3 - TIR'!$D$18)*(1-L998)))</f>
        <v>39477.8092126234</v>
      </c>
      <c r="N998" s="17">
        <f ca="1" t="shared" ref="N998:R998" si="7422">RAND()</f>
        <v>0.877293157267529</v>
      </c>
      <c r="O998" s="18">
        <f ca="1">IF(N998&lt;=('Ejercicio 3 - TIR'!$D$18-'Ejercicio 3 - TIR'!$C$18)/('Ejercicio 3 - TIR'!$E$18-'Ejercicio 3 - TIR'!$C$18),'Ejercicio 3 - TIR'!$C$18+SQRT(('Ejercicio 3 - TIR'!$E$18-'Ejercicio 3 - TIR'!$C$18)*('Ejercicio 3 - TIR'!$D$18-'Ejercicio 3 - TIR'!$C$18)*N998),'Ejercicio 3 - TIR'!$E$18-SQRT(('Ejercicio 3 - TIR'!$E$18-'Ejercicio 3 - TIR'!$C$18)*('Ejercicio 3 - TIR'!$E$18-'Ejercicio 3 - TIR'!$D$18)*(1-N998)))</f>
        <v>41966.3531509196</v>
      </c>
      <c r="P998" s="17">
        <f ca="1" t="shared" si="7422"/>
        <v>0.209324086452405</v>
      </c>
      <c r="Q998" s="19">
        <f ca="1">IF(P998&lt;=('Ejercicio 3 - TIR'!$D$22-'Ejercicio 3 - TIR'!$C$22)/('Ejercicio 3 - TIR'!$E$22-'Ejercicio 3 - TIR'!$C$22),'Ejercicio 3 - TIR'!$C$22+SQRT(('Ejercicio 3 - TIR'!$E$22-'Ejercicio 3 - TIR'!$C$22)*('Ejercicio 3 - TIR'!$D$22-'Ejercicio 3 - TIR'!$C$22)*P998),'Ejercicio 3 - TIR'!$E$22-SQRT(('Ejercicio 3 - TIR'!$E$22-'Ejercicio 3 - TIR'!$C$22)*('Ejercicio 3 - TIR'!$E$22-'Ejercicio 3 - TIR'!$D$22)*(1-P998)))</f>
        <v>0.139410908160473</v>
      </c>
      <c r="R998" s="17">
        <f ca="1" t="shared" si="7422"/>
        <v>0.796517479343238</v>
      </c>
      <c r="S998" s="19">
        <f ca="1">IF(R998&lt;=('Ejercicio 3 - TIR'!$D$23-'Ejercicio 3 - TIR'!$C$23)/('Ejercicio 3 - TIR'!$E$23-'Ejercicio 3 - TIR'!$C$23),'Ejercicio 3 - TIR'!$C$23+SQRT(('Ejercicio 3 - TIR'!$E$23-'Ejercicio 3 - TIR'!$C$23)*('Ejercicio 3 - TIR'!$D$23-'Ejercicio 3 - TIR'!$C$23)*R998),'Ejercicio 3 - TIR'!$E$23-SQRT(('Ejercicio 3 - TIR'!$E$23-'Ejercicio 3 - TIR'!$C$23)*('Ejercicio 3 - TIR'!$E$23-'Ejercicio 3 - TIR'!$D$23)*(1-R998)))</f>
        <v>0.160861856485485</v>
      </c>
      <c r="T998" s="17">
        <f ca="1" t="shared" ref="T998:X998" si="7423">RAND()</f>
        <v>0.357221671034756</v>
      </c>
      <c r="U998" s="19">
        <f ca="1">IF(T998&lt;=('Ejercicio 3 - TIR'!$D$24-'Ejercicio 3 - TIR'!$C$24)/('Ejercicio 3 - TIR'!$E$24-'Ejercicio 3 - TIR'!$C$24),'Ejercicio 3 - TIR'!$C$24+SQRT(('Ejercicio 3 - TIR'!$E$24-'Ejercicio 3 - TIR'!$C$24)*('Ejercicio 3 - TIR'!$D$24-'Ejercicio 3 - TIR'!$C$24)*T998),'Ejercicio 3 - TIR'!$E$24-SQRT(('Ejercicio 3 - TIR'!$E$24-'Ejercicio 3 - TIR'!$C$24)*('Ejercicio 3 - TIR'!$E$24-'Ejercicio 3 - TIR'!$D$24)*(1-T998)))</f>
        <v>0.177389149478817</v>
      </c>
      <c r="V998" s="17">
        <f ca="1" t="shared" si="7423"/>
        <v>0.0388253891645776</v>
      </c>
      <c r="W998" s="19">
        <f ca="1">IF(V998&lt;=('Ejercicio 3 - TIR'!$D$25-'Ejercicio 3 - TIR'!$C$25)/('Ejercicio 3 - TIR'!$E$25-'Ejercicio 3 - TIR'!$C$25),'Ejercicio 3 - TIR'!$C$25+SQRT(('Ejercicio 3 - TIR'!$E$25-'Ejercicio 3 - TIR'!$C$25)*('Ejercicio 3 - TIR'!$D$25-'Ejercicio 3 - TIR'!$C$25)*V998),'Ejercicio 3 - TIR'!$E$25-SQRT(('Ejercicio 3 - TIR'!$E$25-'Ejercicio 3 - TIR'!$C$25)*('Ejercicio 3 - TIR'!$E$25-'Ejercicio 3 - TIR'!$D$25)*(1-V998)))</f>
        <v>0.18737262129981</v>
      </c>
      <c r="X998" s="17">
        <f ca="1" t="shared" si="7423"/>
        <v>0.443423294269693</v>
      </c>
      <c r="Y998" s="19">
        <f ca="1">IF(X998&lt;=('Ejercicio 3 - TIR'!$D$26-'Ejercicio 3 - TIR'!$C$26)/('Ejercicio 3 - TIR'!$E$26-'Ejercicio 3 - TIR'!$C$26),'Ejercicio 3 - TIR'!$C$26+SQRT(('Ejercicio 3 - TIR'!$E$26-'Ejercicio 3 - TIR'!$C$26)*('Ejercicio 3 - TIR'!$D$26-'Ejercicio 3 - TIR'!$C$26)*X998),'Ejercicio 3 - TIR'!$E$26-SQRT(('Ejercicio 3 - TIR'!$E$26-'Ejercicio 3 - TIR'!$C$26)*('Ejercicio 3 - TIR'!$E$26-'Ejercicio 3 - TIR'!$D$26)*(1-X998)))</f>
        <v>0.225177429730597</v>
      </c>
      <c r="Z998" s="17">
        <f ca="1" t="shared" si="7144"/>
        <v>1.13941090816047</v>
      </c>
      <c r="AA998" s="17">
        <f ca="1" t="shared" si="7145"/>
        <v>1.32269866214698</v>
      </c>
      <c r="AB998" s="17">
        <f ca="1" t="shared" si="7146"/>
        <v>1.557331052842</v>
      </c>
      <c r="AC998" s="17">
        <f ca="1" t="shared" si="7147"/>
        <v>1.8491322544446</v>
      </c>
      <c r="AD998" s="17">
        <f ca="1" t="shared" si="7148"/>
        <v>2.26551510273238</v>
      </c>
      <c r="AE998" s="16">
        <f ca="1" t="shared" si="7149"/>
        <v>5499.5309272687</v>
      </c>
      <c r="AF998" s="16">
        <f ca="1" t="shared" si="7150"/>
        <v>6384.19568202849</v>
      </c>
      <c r="AG998" s="16">
        <f ca="1" t="shared" si="7151"/>
        <v>7516.68272416986</v>
      </c>
      <c r="AH998" s="16">
        <f ca="1" t="shared" si="7152"/>
        <v>8925.10326967656</v>
      </c>
      <c r="AI998" s="16">
        <f ca="1" t="shared" si="7153"/>
        <v>10934.8350840225</v>
      </c>
      <c r="AJ998" s="18">
        <f ca="1" t="shared" si="7154"/>
        <v>45263.112870156</v>
      </c>
      <c r="AK998" s="18">
        <f ca="1" t="shared" si="7155"/>
        <v>55086.1409548482</v>
      </c>
      <c r="AL998" s="18">
        <f ca="1" t="shared" si="7156"/>
        <v>61962.7245128105</v>
      </c>
      <c r="AM998" s="18">
        <f ca="1" t="shared" si="7157"/>
        <v>72999.6903498722</v>
      </c>
      <c r="AN998" s="18">
        <f ca="1" t="shared" si="7158"/>
        <v>95075.4068700089</v>
      </c>
      <c r="AO998" s="18">
        <f ca="1">C998/'Ejercicio 3 - TIR'!$D$7</f>
        <v>13821.7940542318</v>
      </c>
      <c r="AP998" s="18">
        <f ca="1" t="shared" si="7159"/>
        <v>31441.3188159242</v>
      </c>
      <c r="AQ998" s="18">
        <f ca="1" t="shared" si="7160"/>
        <v>41264.3469006164</v>
      </c>
      <c r="AR998" s="18">
        <f ca="1" t="shared" si="7161"/>
        <v>48140.9304585787</v>
      </c>
      <c r="AS998" s="18">
        <f ca="1" t="shared" si="7162"/>
        <v>59177.8962956404</v>
      </c>
      <c r="AT998" s="18">
        <f ca="1" t="shared" si="7163"/>
        <v>81253.6128157772</v>
      </c>
      <c r="AU998" s="18">
        <f ca="1">AP998*'Ejercicio 3 - TIR'!$D$5</f>
        <v>15720.6594079621</v>
      </c>
      <c r="AV998" s="18">
        <f ca="1">AQ998*'Ejercicio 3 - TIR'!$D$5</f>
        <v>20632.1734503082</v>
      </c>
      <c r="AW998" s="18">
        <f ca="1">AR998*'Ejercicio 3 - TIR'!$D$5</f>
        <v>24070.4652292894</v>
      </c>
      <c r="AX998" s="18">
        <f ca="1">AS998*'Ejercicio 3 - TIR'!$D$5</f>
        <v>29588.9481478202</v>
      </c>
      <c r="AY998" s="18">
        <f ca="1">AT998*'Ejercicio 3 - TIR'!$D$5</f>
        <v>40626.8064078886</v>
      </c>
      <c r="AZ998" s="18">
        <f ca="1" t="shared" ref="AZ998:BD998" si="7424">AJ998-AU998-AE998</f>
        <v>24042.9225349252</v>
      </c>
      <c r="BA998" s="18">
        <f ca="1" t="shared" si="7424"/>
        <v>28069.7718225115</v>
      </c>
      <c r="BB998" s="18">
        <f ca="1" t="shared" si="7424"/>
        <v>30375.5765593513</v>
      </c>
      <c r="BC998" s="18">
        <f ca="1" t="shared" si="7424"/>
        <v>34485.6389323754</v>
      </c>
      <c r="BD998" s="18">
        <f ca="1" t="shared" si="7424"/>
        <v>43513.7653780979</v>
      </c>
      <c r="BE998" s="18">
        <f ca="1" t="shared" ref="BE998:BI998" si="7425">AZ998/Z998</f>
        <v>21101.1869052064</v>
      </c>
      <c r="BF998" s="18">
        <f ca="1" t="shared" si="7425"/>
        <v>21221.592359479</v>
      </c>
      <c r="BG998" s="18">
        <f ca="1" t="shared" si="7425"/>
        <v>19504.8936473195</v>
      </c>
      <c r="BH998" s="18">
        <f ca="1" t="shared" si="7425"/>
        <v>18649.6335508102</v>
      </c>
      <c r="BI998" s="18">
        <f ca="1" t="shared" si="7425"/>
        <v>19207.0074154955</v>
      </c>
      <c r="BJ998" s="18">
        <f ca="1" t="shared" si="7166"/>
        <v>89370.8429137368</v>
      </c>
      <c r="BK998" s="18">
        <f ca="1" t="shared" si="7167"/>
        <v>31313.4831767187</v>
      </c>
      <c r="BL998" s="18">
        <f ca="1" t="shared" si="7168"/>
        <v>120684.326090456</v>
      </c>
      <c r="BM998" s="18">
        <f ca="1">BK998*'Ejercicio 3 - TIR'!$D$5</f>
        <v>15656.7415883593</v>
      </c>
      <c r="BN998" s="18">
        <f ca="1" t="shared" si="7169"/>
        <v>105027.584502096</v>
      </c>
      <c r="BO998" s="18">
        <f ca="1" t="shared" si="7170"/>
        <v>46359.2515341986</v>
      </c>
      <c r="BP998" s="18">
        <f ca="1" t="shared" si="7171"/>
        <v>-108557.324778242</v>
      </c>
      <c r="BQ998" s="18">
        <f ca="1" t="shared" ref="BQ998:BT998" si="7426">BE998</f>
        <v>21101.1869052064</v>
      </c>
      <c r="BR998" s="18">
        <f ca="1" t="shared" si="7426"/>
        <v>21221.592359479</v>
      </c>
      <c r="BS998" s="18">
        <f ca="1" t="shared" si="7426"/>
        <v>19504.8936473195</v>
      </c>
      <c r="BT998" s="18">
        <f ca="1" t="shared" si="7426"/>
        <v>18649.6335508102</v>
      </c>
      <c r="BU998" s="18">
        <f ca="1" t="shared" si="7173"/>
        <v>65566.2589496941</v>
      </c>
      <c r="BV998" s="20">
        <f ca="1" t="shared" si="7174"/>
        <v>8.86651281050392</v>
      </c>
    </row>
    <row r="999" ht="15" customHeight="1" spans="1:74">
      <c r="A999" s="16">
        <v>998</v>
      </c>
      <c r="B999" s="17">
        <f ca="1" t="shared" ref="B999:F999" si="7427">RAND()</f>
        <v>0.176043390844403</v>
      </c>
      <c r="C999" s="18">
        <f ca="1">IF(B999&lt;=('Ejercicio 3 - TIR'!$D$13-'Ejercicio 3 - TIR'!$C$13)/('Ejercicio 3 - TIR'!$E$13-'Ejercicio 3 - TIR'!$C$13),'Ejercicio 3 - TIR'!$C$13+SQRT(('Ejercicio 3 - TIR'!$E$13-'Ejercicio 3 - TIR'!$C$13)*('Ejercicio 3 - TIR'!$D$13-'Ejercicio 3 - TIR'!$C$13)*B999),'Ejercicio 3 - TIR'!$E$13-SQRT(('Ejercicio 3 - TIR'!$E$13-'Ejercicio 3 - TIR'!$C$13)*('Ejercicio 3 - TIR'!$E$13-'Ejercicio 3 - TIR'!$D$13)*(1-B999)))</f>
        <v>68391.5050102923</v>
      </c>
      <c r="D999" s="17">
        <f ca="1" t="shared" si="7427"/>
        <v>0.180207876128048</v>
      </c>
      <c r="E999" s="18">
        <f ca="1">IF(D999&lt;=('Ejercicio 3 - TIR'!$D$14-'Ejercicio 3 - TIR'!$C$14)/('Ejercicio 3 - TIR'!$E$14-'Ejercicio 3 - TIR'!$C$14),'Ejercicio 3 - TIR'!$C$14+SQRT(('Ejercicio 3 - TIR'!$E$14-'Ejercicio 3 - TIR'!$C$14)*('Ejercicio 3 - TIR'!$D$14-'Ejercicio 3 - TIR'!$C$14)*D999),'Ejercicio 3 - TIR'!$E$14-SQRT(('Ejercicio 3 - TIR'!$E$14-'Ejercicio 3 - TIR'!$C$14)*('Ejercicio 3 - TIR'!$E$14-'Ejercicio 3 - TIR'!$D$14)*(1-D999)))</f>
        <v>28676.3556288264</v>
      </c>
      <c r="F999" s="17">
        <f ca="1" t="shared" si="7427"/>
        <v>0.921300549122721</v>
      </c>
      <c r="G999" s="18">
        <f ca="1">IF(F999&lt;=('Ejercicio 3 - TIR'!$D$18-'Ejercicio 3 - TIR'!$C$18)/('Ejercicio 3 - TIR'!$E$18-'Ejercicio 3 - TIR'!$C$18),'Ejercicio 3 - TIR'!$C$18+SQRT(('Ejercicio 3 - TIR'!$E$18-'Ejercicio 3 - TIR'!$C$18)*('Ejercicio 3 - TIR'!$D$18-'Ejercicio 3 - TIR'!$C$18)*F999),'Ejercicio 3 - TIR'!$E$18-SQRT(('Ejercicio 3 - TIR'!$E$18-'Ejercicio 3 - TIR'!$C$18)*('Ejercicio 3 - TIR'!$E$18-'Ejercicio 3 - TIR'!$D$18)*(1-F999)))</f>
        <v>42570.5023532022</v>
      </c>
      <c r="H999" s="17">
        <f ca="1" t="shared" ref="H999:L999" si="7428">RAND()</f>
        <v>0.933661441958465</v>
      </c>
      <c r="I999" s="18">
        <f ca="1">IF(H999&lt;=('Ejercicio 3 - TIR'!$D$18-'Ejercicio 3 - TIR'!$C$18)/('Ejercicio 3 - TIR'!$E$18-'Ejercicio 3 - TIR'!$C$18),'Ejercicio 3 - TIR'!$C$18+SQRT(('Ejercicio 3 - TIR'!$E$18-'Ejercicio 3 - TIR'!$C$18)*('Ejercicio 3 - TIR'!$D$18-'Ejercicio 3 - TIR'!$C$18)*H999),'Ejercicio 3 - TIR'!$E$18-SQRT(('Ejercicio 3 - TIR'!$E$18-'Ejercicio 3 - TIR'!$C$18)*('Ejercicio 3 - TIR'!$E$18-'Ejercicio 3 - TIR'!$D$18)*(1-H999)))</f>
        <v>42769.4413585124</v>
      </c>
      <c r="J999" s="17">
        <f ca="1" t="shared" si="7428"/>
        <v>0.152574047439703</v>
      </c>
      <c r="K999" s="18">
        <f ca="1">IF(J999&lt;=('Ejercicio 3 - TIR'!$D$18-'Ejercicio 3 - TIR'!$C$18)/('Ejercicio 3 - TIR'!$E$18-'Ejercicio 3 - TIR'!$C$18),'Ejercicio 3 - TIR'!$C$18+SQRT(('Ejercicio 3 - TIR'!$E$18-'Ejercicio 3 - TIR'!$C$18)*('Ejercicio 3 - TIR'!$D$18-'Ejercicio 3 - TIR'!$C$18)*J999),'Ejercicio 3 - TIR'!$E$18-SQRT(('Ejercicio 3 - TIR'!$E$18-'Ejercicio 3 - TIR'!$C$18)*('Ejercicio 3 - TIR'!$E$18-'Ejercicio 3 - TIR'!$D$18)*(1-J999)))</f>
        <v>34783.9426330126</v>
      </c>
      <c r="L999" s="17">
        <f ca="1" t="shared" si="7428"/>
        <v>0.03214812415125</v>
      </c>
      <c r="M999" s="18">
        <f ca="1">IF(L999&lt;=('Ejercicio 3 - TIR'!$D$18-'Ejercicio 3 - TIR'!$C$18)/('Ejercicio 3 - TIR'!$E$18-'Ejercicio 3 - TIR'!$C$18),'Ejercicio 3 - TIR'!$C$18+SQRT(('Ejercicio 3 - TIR'!$E$18-'Ejercicio 3 - TIR'!$C$18)*('Ejercicio 3 - TIR'!$D$18-'Ejercicio 3 - TIR'!$C$18)*L999),'Ejercicio 3 - TIR'!$E$18-SQRT(('Ejercicio 3 - TIR'!$E$18-'Ejercicio 3 - TIR'!$C$18)*('Ejercicio 3 - TIR'!$E$18-'Ejercicio 3 - TIR'!$D$18)*(1-L999)))</f>
        <v>32195.9550593506</v>
      </c>
      <c r="N999" s="17">
        <f ca="1" t="shared" ref="N999:R999" si="7429">RAND()</f>
        <v>0.440225073376106</v>
      </c>
      <c r="O999" s="18">
        <f ca="1">IF(N999&lt;=('Ejercicio 3 - TIR'!$D$18-'Ejercicio 3 - TIR'!$C$18)/('Ejercicio 3 - TIR'!$E$18-'Ejercicio 3 - TIR'!$C$18),'Ejercicio 3 - TIR'!$C$18+SQRT(('Ejercicio 3 - TIR'!$E$18-'Ejercicio 3 - TIR'!$C$18)*('Ejercicio 3 - TIR'!$D$18-'Ejercicio 3 - TIR'!$C$18)*N999),'Ejercicio 3 - TIR'!$E$18-SQRT(('Ejercicio 3 - TIR'!$E$18-'Ejercicio 3 - TIR'!$C$18)*('Ejercicio 3 - TIR'!$E$18-'Ejercicio 3 - TIR'!$D$18)*(1-N999)))</f>
        <v>38126.1159852919</v>
      </c>
      <c r="P999" s="17">
        <f ca="1" t="shared" si="7429"/>
        <v>0.735037180310467</v>
      </c>
      <c r="Q999" s="19">
        <f ca="1">IF(P999&lt;=('Ejercicio 3 - TIR'!$D$22-'Ejercicio 3 - TIR'!$C$22)/('Ejercicio 3 - TIR'!$E$22-'Ejercicio 3 - TIR'!$C$22),'Ejercicio 3 - TIR'!$C$22+SQRT(('Ejercicio 3 - TIR'!$E$22-'Ejercicio 3 - TIR'!$C$22)*('Ejercicio 3 - TIR'!$D$22-'Ejercicio 3 - TIR'!$C$22)*P999),'Ejercicio 3 - TIR'!$E$22-SQRT(('Ejercicio 3 - TIR'!$E$22-'Ejercicio 3 - TIR'!$C$22)*('Ejercicio 3 - TIR'!$E$22-'Ejercicio 3 - TIR'!$D$22)*(1-P999)))</f>
        <v>0.158161202518427</v>
      </c>
      <c r="R999" s="17">
        <f ca="1" t="shared" si="7429"/>
        <v>0.100646290481707</v>
      </c>
      <c r="S999" s="19">
        <f ca="1">IF(R999&lt;=('Ejercicio 3 - TIR'!$D$23-'Ejercicio 3 - TIR'!$C$23)/('Ejercicio 3 - TIR'!$E$23-'Ejercicio 3 - TIR'!$C$23),'Ejercicio 3 - TIR'!$C$23+SQRT(('Ejercicio 3 - TIR'!$E$23-'Ejercicio 3 - TIR'!$C$23)*('Ejercicio 3 - TIR'!$D$23-'Ejercicio 3 - TIR'!$C$23)*R999),'Ejercicio 3 - TIR'!$E$23-SQRT(('Ejercicio 3 - TIR'!$E$23-'Ejercicio 3 - TIR'!$C$23)*('Ejercicio 3 - TIR'!$E$23-'Ejercicio 3 - TIR'!$D$23)*(1-R999)))</f>
        <v>0.133459692524983</v>
      </c>
      <c r="T999" s="17">
        <f ca="1" t="shared" ref="T999:X999" si="7430">RAND()</f>
        <v>0.711850689118461</v>
      </c>
      <c r="U999" s="19">
        <f ca="1">IF(T999&lt;=('Ejercicio 3 - TIR'!$D$24-'Ejercicio 3 - TIR'!$C$24)/('Ejercicio 3 - TIR'!$E$24-'Ejercicio 3 - TIR'!$C$24),'Ejercicio 3 - TIR'!$C$24+SQRT(('Ejercicio 3 - TIR'!$E$24-'Ejercicio 3 - TIR'!$C$24)*('Ejercicio 3 - TIR'!$D$24-'Ejercicio 3 - TIR'!$C$24)*T999),'Ejercicio 3 - TIR'!$E$24-SQRT(('Ejercicio 3 - TIR'!$E$24-'Ejercicio 3 - TIR'!$C$24)*('Ejercicio 3 - TIR'!$E$24-'Ejercicio 3 - TIR'!$D$24)*(1-T999)))</f>
        <v>0.191595456869221</v>
      </c>
      <c r="V999" s="17">
        <f ca="1" t="shared" si="7430"/>
        <v>0.963672601788325</v>
      </c>
      <c r="W999" s="19">
        <f ca="1">IF(V999&lt;=('Ejercicio 3 - TIR'!$D$25-'Ejercicio 3 - TIR'!$C$25)/('Ejercicio 3 - TIR'!$E$25-'Ejercicio 3 - TIR'!$C$25),'Ejercicio 3 - TIR'!$C$25+SQRT(('Ejercicio 3 - TIR'!$E$25-'Ejercicio 3 - TIR'!$C$25)*('Ejercicio 3 - TIR'!$D$25-'Ejercicio 3 - TIR'!$C$25)*V999),'Ejercicio 3 - TIR'!$E$25-SQRT(('Ejercicio 3 - TIR'!$E$25-'Ejercicio 3 - TIR'!$C$25)*('Ejercicio 3 - TIR'!$E$25-'Ejercicio 3 - TIR'!$D$25)*(1-V999)))</f>
        <v>0.238724101200309</v>
      </c>
      <c r="X999" s="17">
        <f ca="1" t="shared" si="7430"/>
        <v>0.353662323708775</v>
      </c>
      <c r="Y999" s="19">
        <f ca="1">IF(X999&lt;=('Ejercicio 3 - TIR'!$D$26-'Ejercicio 3 - TIR'!$C$26)/('Ejercicio 3 - TIR'!$E$26-'Ejercicio 3 - TIR'!$C$26),'Ejercicio 3 - TIR'!$C$26+SQRT(('Ejercicio 3 - TIR'!$E$26-'Ejercicio 3 - TIR'!$C$26)*('Ejercicio 3 - TIR'!$D$26-'Ejercicio 3 - TIR'!$C$26)*X999),'Ejercicio 3 - TIR'!$E$26-SQRT(('Ejercicio 3 - TIR'!$E$26-'Ejercicio 3 - TIR'!$C$26)*('Ejercicio 3 - TIR'!$E$26-'Ejercicio 3 - TIR'!$D$26)*(1-X999)))</f>
        <v>0.220921886861778</v>
      </c>
      <c r="Z999" s="17">
        <f ca="1" t="shared" si="7144"/>
        <v>1.15816120251843</v>
      </c>
      <c r="AA999" s="17">
        <f ca="1" t="shared" si="7145"/>
        <v>1.3127290405009</v>
      </c>
      <c r="AB999" s="17">
        <f ca="1" t="shared" si="7146"/>
        <v>1.56424196076116</v>
      </c>
      <c r="AC999" s="17">
        <f ca="1" t="shared" si="7147"/>
        <v>1.93766421690368</v>
      </c>
      <c r="AD999" s="17">
        <f ca="1" t="shared" si="7148"/>
        <v>2.36573665180659</v>
      </c>
      <c r="AE999" s="16">
        <f ca="1" t="shared" si="7149"/>
        <v>4535.48689010125</v>
      </c>
      <c r="AF999" s="16">
        <f ca="1" t="shared" si="7150"/>
        <v>5140.79157590525</v>
      </c>
      <c r="AG999" s="16">
        <f ca="1" t="shared" si="7151"/>
        <v>6125.74388656026</v>
      </c>
      <c r="AH999" s="16">
        <f ca="1" t="shared" si="7152"/>
        <v>7588.10659006264</v>
      </c>
      <c r="AI999" s="16">
        <f ca="1" t="shared" si="7153"/>
        <v>9264.48541564757</v>
      </c>
      <c r="AJ999" s="18">
        <f ca="1" t="shared" si="7154"/>
        <v>49303.5041971982</v>
      </c>
      <c r="AK999" s="18">
        <f ca="1" t="shared" si="7155"/>
        <v>56144.6877173195</v>
      </c>
      <c r="AL999" s="18">
        <f ca="1" t="shared" si="7156"/>
        <v>54410.5026272675</v>
      </c>
      <c r="AM999" s="18">
        <f ca="1" t="shared" si="7157"/>
        <v>62384.9500475427</v>
      </c>
      <c r="AN999" s="18">
        <f ca="1" t="shared" si="7158"/>
        <v>90196.3499774342</v>
      </c>
      <c r="AO999" s="18">
        <f ca="1">C999/'Ejercicio 3 - TIR'!$D$7</f>
        <v>13678.3010020585</v>
      </c>
      <c r="AP999" s="18">
        <f ca="1" t="shared" si="7159"/>
        <v>35625.2031951398</v>
      </c>
      <c r="AQ999" s="18">
        <f ca="1" t="shared" si="7160"/>
        <v>42466.386715261</v>
      </c>
      <c r="AR999" s="18">
        <f ca="1" t="shared" si="7161"/>
        <v>40732.201625209</v>
      </c>
      <c r="AS999" s="18">
        <f ca="1" t="shared" si="7162"/>
        <v>48706.6490454843</v>
      </c>
      <c r="AT999" s="18">
        <f ca="1" t="shared" si="7163"/>
        <v>76518.0489753757</v>
      </c>
      <c r="AU999" s="18">
        <f ca="1">AP999*'Ejercicio 3 - TIR'!$D$5</f>
        <v>17812.6015975699</v>
      </c>
      <c r="AV999" s="18">
        <f ca="1">AQ999*'Ejercicio 3 - TIR'!$D$5</f>
        <v>21233.1933576305</v>
      </c>
      <c r="AW999" s="18">
        <f ca="1">AR999*'Ejercicio 3 - TIR'!$D$5</f>
        <v>20366.1008126045</v>
      </c>
      <c r="AX999" s="18">
        <f ca="1">AS999*'Ejercicio 3 - TIR'!$D$5</f>
        <v>24353.3245227421</v>
      </c>
      <c r="AY999" s="18">
        <f ca="1">AT999*'Ejercicio 3 - TIR'!$D$5</f>
        <v>38259.0244876879</v>
      </c>
      <c r="AZ999" s="18">
        <f ca="1" t="shared" ref="AZ999:BD999" si="7431">AJ999-AU999-AE999</f>
        <v>26955.4157095271</v>
      </c>
      <c r="BA999" s="18">
        <f ca="1" t="shared" si="7431"/>
        <v>29770.7027837837</v>
      </c>
      <c r="BB999" s="18">
        <f ca="1" t="shared" si="7431"/>
        <v>27918.6579281027</v>
      </c>
      <c r="BC999" s="18">
        <f ca="1" t="shared" si="7431"/>
        <v>30443.518934738</v>
      </c>
      <c r="BD999" s="18">
        <f ca="1" t="shared" si="7431"/>
        <v>42672.8400740988</v>
      </c>
      <c r="BE999" s="18">
        <f ca="1" t="shared" ref="BE999:BI999" si="7432">AZ999/Z999</f>
        <v>23274.3210970221</v>
      </c>
      <c r="BF999" s="18">
        <f ca="1" t="shared" si="7432"/>
        <v>22678.4826611469</v>
      </c>
      <c r="BG999" s="18">
        <f ca="1" t="shared" si="7432"/>
        <v>17848.0430959143</v>
      </c>
      <c r="BH999" s="18">
        <f ca="1" t="shared" si="7432"/>
        <v>15711.452309</v>
      </c>
      <c r="BI999" s="18">
        <f ca="1" t="shared" si="7432"/>
        <v>18037.865728424</v>
      </c>
      <c r="BJ999" s="18">
        <f ca="1" t="shared" si="7166"/>
        <v>67840.7055513549</v>
      </c>
      <c r="BK999" s="18">
        <f ca="1" t="shared" si="7167"/>
        <v>32359.2580150126</v>
      </c>
      <c r="BL999" s="18">
        <f ca="1" t="shared" si="7168"/>
        <v>100199.963566367</v>
      </c>
      <c r="BM999" s="18">
        <f ca="1">BK999*'Ejercicio 3 - TIR'!$D$5</f>
        <v>16179.6290075063</v>
      </c>
      <c r="BN999" s="18">
        <f ca="1" t="shared" si="7169"/>
        <v>84020.3345588612</v>
      </c>
      <c r="BO999" s="18">
        <f ca="1" t="shared" si="7170"/>
        <v>35515.5061298556</v>
      </c>
      <c r="BP999" s="18">
        <f ca="1" t="shared" si="7171"/>
        <v>-97067.8606391187</v>
      </c>
      <c r="BQ999" s="18">
        <f ca="1" t="shared" ref="BQ999:BT999" si="7433">BE999</f>
        <v>23274.3210970221</v>
      </c>
      <c r="BR999" s="18">
        <f ca="1" t="shared" si="7433"/>
        <v>22678.4826611469</v>
      </c>
      <c r="BS999" s="18">
        <f ca="1" t="shared" si="7433"/>
        <v>17848.0430959143</v>
      </c>
      <c r="BT999" s="18">
        <f ca="1" t="shared" si="7433"/>
        <v>15711.452309</v>
      </c>
      <c r="BU999" s="18">
        <f ca="1" t="shared" si="7173"/>
        <v>53553.3718582797</v>
      </c>
      <c r="BV999" s="20">
        <f ca="1" t="shared" si="7174"/>
        <v>10.0809261206701</v>
      </c>
    </row>
    <row r="1000" ht="15" customHeight="1" spans="1:74">
      <c r="A1000" s="16">
        <v>999</v>
      </c>
      <c r="B1000" s="17">
        <f ca="1" t="shared" ref="B1000:F1000" si="7434">RAND()</f>
        <v>0.99542593179876</v>
      </c>
      <c r="C1000" s="18">
        <f ca="1">IF(B1000&lt;=('Ejercicio 3 - TIR'!$D$13-'Ejercicio 3 - TIR'!$C$13)/('Ejercicio 3 - TIR'!$E$13-'Ejercicio 3 - TIR'!$C$13),'Ejercicio 3 - TIR'!$C$13+SQRT(('Ejercicio 3 - TIR'!$E$13-'Ejercicio 3 - TIR'!$C$13)*('Ejercicio 3 - TIR'!$D$13-'Ejercicio 3 - TIR'!$C$13)*B1000),'Ejercicio 3 - TIR'!$E$13-SQRT(('Ejercicio 3 - TIR'!$E$13-'Ejercicio 3 - TIR'!$C$13)*('Ejercicio 3 - TIR'!$E$13-'Ejercicio 3 - TIR'!$D$13)*(1-B1000)))</f>
        <v>97657.1637185907</v>
      </c>
      <c r="D1000" s="17">
        <f ca="1" t="shared" si="7434"/>
        <v>0.794449252521524</v>
      </c>
      <c r="E1000" s="18">
        <f ca="1">IF(D1000&lt;=('Ejercicio 3 - TIR'!$D$14-'Ejercicio 3 - TIR'!$C$14)/('Ejercicio 3 - TIR'!$E$14-'Ejercicio 3 - TIR'!$C$14),'Ejercicio 3 - TIR'!$C$14+SQRT(('Ejercicio 3 - TIR'!$E$14-'Ejercicio 3 - TIR'!$C$14)*('Ejercicio 3 - TIR'!$D$14-'Ejercicio 3 - TIR'!$C$14)*D1000),'Ejercicio 3 - TIR'!$E$14-SQRT(('Ejercicio 3 - TIR'!$E$14-'Ejercicio 3 - TIR'!$C$14)*('Ejercicio 3 - TIR'!$E$14-'Ejercicio 3 - TIR'!$D$14)*(1-D1000)))</f>
        <v>34447.2878589133</v>
      </c>
      <c r="F1000" s="17">
        <f ca="1" t="shared" si="7434"/>
        <v>0.298429340779897</v>
      </c>
      <c r="G1000" s="18">
        <f ca="1">IF(F1000&lt;=('Ejercicio 3 - TIR'!$D$18-'Ejercicio 3 - TIR'!$C$18)/('Ejercicio 3 - TIR'!$E$18-'Ejercicio 3 - TIR'!$C$18),'Ejercicio 3 - TIR'!$C$18+SQRT(('Ejercicio 3 - TIR'!$E$18-'Ejercicio 3 - TIR'!$C$18)*('Ejercicio 3 - TIR'!$D$18-'Ejercicio 3 - TIR'!$C$18)*F1000),'Ejercicio 3 - TIR'!$E$18-SQRT(('Ejercicio 3 - TIR'!$E$18-'Ejercicio 3 - TIR'!$C$18)*('Ejercicio 3 - TIR'!$E$18-'Ejercicio 3 - TIR'!$D$18)*(1-F1000)))</f>
        <v>36690.6203835657</v>
      </c>
      <c r="H1000" s="17">
        <f ca="1" t="shared" ref="H1000:L1000" si="7435">RAND()</f>
        <v>0.98483225265759</v>
      </c>
      <c r="I1000" s="18">
        <f ca="1">IF(H1000&lt;=('Ejercicio 3 - TIR'!$D$18-'Ejercicio 3 - TIR'!$C$18)/('Ejercicio 3 - TIR'!$E$18-'Ejercicio 3 - TIR'!$C$18),'Ejercicio 3 - TIR'!$C$18+SQRT(('Ejercicio 3 - TIR'!$E$18-'Ejercicio 3 - TIR'!$C$18)*('Ejercicio 3 - TIR'!$D$18-'Ejercicio 3 - TIR'!$C$18)*H1000),'Ejercicio 3 - TIR'!$E$18-SQRT(('Ejercicio 3 - TIR'!$E$18-'Ejercicio 3 - TIR'!$C$18)*('Ejercicio 3 - TIR'!$E$18-'Ejercicio 3 - TIR'!$D$18)*(1-H1000)))</f>
        <v>43933.4255531465</v>
      </c>
      <c r="J1000" s="17">
        <f ca="1" t="shared" si="7435"/>
        <v>0.214417619299934</v>
      </c>
      <c r="K1000" s="18">
        <f ca="1">IF(J1000&lt;=('Ejercicio 3 - TIR'!$D$18-'Ejercicio 3 - TIR'!$C$18)/('Ejercicio 3 - TIR'!$E$18-'Ejercicio 3 - TIR'!$C$18),'Ejercicio 3 - TIR'!$C$18+SQRT(('Ejercicio 3 - TIR'!$E$18-'Ejercicio 3 - TIR'!$C$18)*('Ejercicio 3 - TIR'!$D$18-'Ejercicio 3 - TIR'!$C$18)*J1000),'Ejercicio 3 - TIR'!$E$18-SQRT(('Ejercicio 3 - TIR'!$E$18-'Ejercicio 3 - TIR'!$C$18)*('Ejercicio 3 - TIR'!$E$18-'Ejercicio 3 - TIR'!$D$18)*(1-J1000)))</f>
        <v>35671.2117660153</v>
      </c>
      <c r="L1000" s="17">
        <f ca="1" t="shared" si="7435"/>
        <v>0.209290143612907</v>
      </c>
      <c r="M1000" s="18">
        <f ca="1">IF(L1000&lt;=('Ejercicio 3 - TIR'!$D$18-'Ejercicio 3 - TIR'!$C$18)/('Ejercicio 3 - TIR'!$E$18-'Ejercicio 3 - TIR'!$C$18),'Ejercicio 3 - TIR'!$C$18+SQRT(('Ejercicio 3 - TIR'!$E$18-'Ejercicio 3 - TIR'!$C$18)*('Ejercicio 3 - TIR'!$D$18-'Ejercicio 3 - TIR'!$C$18)*L1000),'Ejercicio 3 - TIR'!$E$18-SQRT(('Ejercicio 3 - TIR'!$E$18-'Ejercicio 3 - TIR'!$C$18)*('Ejercicio 3 - TIR'!$E$18-'Ejercicio 3 - TIR'!$D$18)*(1-L1000)))</f>
        <v>35602.9921954199</v>
      </c>
      <c r="N1000" s="17">
        <f ca="1" t="shared" ref="N1000:R1000" si="7436">RAND()</f>
        <v>0.601709004809938</v>
      </c>
      <c r="O1000" s="18">
        <f ca="1">IF(N1000&lt;=('Ejercicio 3 - TIR'!$D$18-'Ejercicio 3 - TIR'!$C$18)/('Ejercicio 3 - TIR'!$E$18-'Ejercicio 3 - TIR'!$C$18),'Ejercicio 3 - TIR'!$C$18+SQRT(('Ejercicio 3 - TIR'!$E$18-'Ejercicio 3 - TIR'!$C$18)*('Ejercicio 3 - TIR'!$D$18-'Ejercicio 3 - TIR'!$C$18)*N1000),'Ejercicio 3 - TIR'!$E$18-SQRT(('Ejercicio 3 - TIR'!$E$18-'Ejercicio 3 - TIR'!$C$18)*('Ejercicio 3 - TIR'!$E$18-'Ejercicio 3 - TIR'!$D$18)*(1-N1000)))</f>
        <v>39500.3342426196</v>
      </c>
      <c r="P1000" s="17">
        <f ca="1" t="shared" si="7436"/>
        <v>0.437078851235514</v>
      </c>
      <c r="Q1000" s="19">
        <f ca="1">IF(P1000&lt;=('Ejercicio 3 - TIR'!$D$22-'Ejercicio 3 - TIR'!$C$22)/('Ejercicio 3 - TIR'!$E$22-'Ejercicio 3 - TIR'!$C$22),'Ejercicio 3 - TIR'!$C$22+SQRT(('Ejercicio 3 - TIR'!$E$22-'Ejercicio 3 - TIR'!$C$22)*('Ejercicio 3 - TIR'!$D$22-'Ejercicio 3 - TIR'!$C$22)*P1000),'Ejercicio 3 - TIR'!$E$22-SQRT(('Ejercicio 3 - TIR'!$E$22-'Ejercicio 3 - TIR'!$C$22)*('Ejercicio 3 - TIR'!$E$22-'Ejercicio 3 - TIR'!$D$22)*(1-P1000)))</f>
        <v>0.148048920339719</v>
      </c>
      <c r="R1000" s="17">
        <f ca="1" t="shared" si="7436"/>
        <v>0.388915533625722</v>
      </c>
      <c r="S1000" s="19">
        <f ca="1">IF(R1000&lt;=('Ejercicio 3 - TIR'!$D$23-'Ejercicio 3 - TIR'!$C$23)/('Ejercicio 3 - TIR'!$E$23-'Ejercicio 3 - TIR'!$C$23),'Ejercicio 3 - TIR'!$C$23+SQRT(('Ejercicio 3 - TIR'!$E$23-'Ejercicio 3 - TIR'!$C$23)*('Ejercicio 3 - TIR'!$D$23-'Ejercicio 3 - TIR'!$C$23)*R1000),'Ejercicio 3 - TIR'!$E$23-SQRT(('Ejercicio 3 - TIR'!$E$23-'Ejercicio 3 - TIR'!$C$23)*('Ejercicio 3 - TIR'!$E$23-'Ejercicio 3 - TIR'!$D$23)*(1-R1000)))</f>
        <v>0.146458419463874</v>
      </c>
      <c r="T1000" s="17">
        <f ca="1" t="shared" ref="T1000:X1000" si="7437">RAND()</f>
        <v>0.433247654130606</v>
      </c>
      <c r="U1000" s="19">
        <f ca="1">IF(T1000&lt;=('Ejercicio 3 - TIR'!$D$24-'Ejercicio 3 - TIR'!$C$24)/('Ejercicio 3 - TIR'!$E$24-'Ejercicio 3 - TIR'!$C$24),'Ejercicio 3 - TIR'!$C$24+SQRT(('Ejercicio 3 - TIR'!$E$24-'Ejercicio 3 - TIR'!$C$24)*('Ejercicio 3 - TIR'!$D$24-'Ejercicio 3 - TIR'!$C$24)*T1000),'Ejercicio 3 - TIR'!$E$24-SQRT(('Ejercicio 3 - TIR'!$E$24-'Ejercicio 3 - TIR'!$C$24)*('Ejercicio 3 - TIR'!$E$24-'Ejercicio 3 - TIR'!$D$24)*(1-T1000)))</f>
        <v>0.180164004111428</v>
      </c>
      <c r="V1000" s="17">
        <f ca="1" t="shared" si="7437"/>
        <v>0.963524463028641</v>
      </c>
      <c r="W1000" s="19">
        <f ca="1">IF(V1000&lt;=('Ejercicio 3 - TIR'!$D$25-'Ejercicio 3 - TIR'!$C$25)/('Ejercicio 3 - TIR'!$E$25-'Ejercicio 3 - TIR'!$C$25),'Ejercicio 3 - TIR'!$C$25+SQRT(('Ejercicio 3 - TIR'!$E$25-'Ejercicio 3 - TIR'!$C$25)*('Ejercicio 3 - TIR'!$D$25-'Ejercicio 3 - TIR'!$C$25)*V1000),'Ejercicio 3 - TIR'!$E$25-SQRT(('Ejercicio 3 - TIR'!$E$25-'Ejercicio 3 - TIR'!$C$25)*('Ejercicio 3 - TIR'!$E$25-'Ejercicio 3 - TIR'!$D$25)*(1-V1000)))</f>
        <v>0.23870113371175</v>
      </c>
      <c r="X1000" s="17">
        <f ca="1" t="shared" si="7437"/>
        <v>0.486829338897741</v>
      </c>
      <c r="Y1000" s="19">
        <f ca="1">IF(X1000&lt;=('Ejercicio 3 - TIR'!$D$26-'Ejercicio 3 - TIR'!$C$26)/('Ejercicio 3 - TIR'!$E$26-'Ejercicio 3 - TIR'!$C$26),'Ejercicio 3 - TIR'!$C$26+SQRT(('Ejercicio 3 - TIR'!$E$26-'Ejercicio 3 - TIR'!$C$26)*('Ejercicio 3 - TIR'!$D$26-'Ejercicio 3 - TIR'!$C$26)*X1000),'Ejercicio 3 - TIR'!$E$26-SQRT(('Ejercicio 3 - TIR'!$E$26-'Ejercicio 3 - TIR'!$C$26)*('Ejercicio 3 - TIR'!$E$26-'Ejercicio 3 - TIR'!$D$26)*(1-X1000)))</f>
        <v>0.227358556536202</v>
      </c>
      <c r="Z1000" s="17">
        <f ca="1" t="shared" si="7144"/>
        <v>1.14804892033972</v>
      </c>
      <c r="AA1000" s="17">
        <f ca="1" t="shared" si="7145"/>
        <v>1.31619035067988</v>
      </c>
      <c r="AB1000" s="17">
        <f ca="1" t="shared" si="7146"/>
        <v>1.55332047443119</v>
      </c>
      <c r="AC1000" s="17">
        <f ca="1" t="shared" si="7147"/>
        <v>1.92409983269559</v>
      </c>
      <c r="AD1000" s="17">
        <f ca="1" t="shared" si="7148"/>
        <v>2.36156039328881</v>
      </c>
      <c r="AE1000" s="16">
        <f ca="1" t="shared" si="7149"/>
        <v>5099.88377614364</v>
      </c>
      <c r="AF1000" s="16">
        <f ca="1" t="shared" si="7150"/>
        <v>5846.80469344709</v>
      </c>
      <c r="AG1000" s="16">
        <f ca="1" t="shared" si="7151"/>
        <v>6900.18843827601</v>
      </c>
      <c r="AH1000" s="16">
        <f ca="1" t="shared" si="7152"/>
        <v>8547.27124131721</v>
      </c>
      <c r="AI1000" s="16">
        <f ca="1" t="shared" si="7153"/>
        <v>10490.5664930665</v>
      </c>
      <c r="AJ1000" s="18">
        <f ca="1" t="shared" si="7154"/>
        <v>42122.6271179471</v>
      </c>
      <c r="AK1000" s="18">
        <f ca="1" t="shared" si="7155"/>
        <v>57824.7507853644</v>
      </c>
      <c r="AL1000" s="18">
        <f ca="1" t="shared" si="7156"/>
        <v>55408.8235839224</v>
      </c>
      <c r="AM1000" s="18">
        <f ca="1" t="shared" si="7157"/>
        <v>68503.7113266699</v>
      </c>
      <c r="AN1000" s="18">
        <f ca="1" t="shared" si="7158"/>
        <v>93282.4248690403</v>
      </c>
      <c r="AO1000" s="18">
        <f ca="1">C1000/'Ejercicio 3 - TIR'!$D$7</f>
        <v>19531.4327437181</v>
      </c>
      <c r="AP1000" s="18">
        <f ca="1" t="shared" si="7159"/>
        <v>22591.1943742289</v>
      </c>
      <c r="AQ1000" s="18">
        <f ca="1" t="shared" si="7160"/>
        <v>38293.3180416463</v>
      </c>
      <c r="AR1000" s="18">
        <f ca="1" t="shared" si="7161"/>
        <v>35877.3908402043</v>
      </c>
      <c r="AS1000" s="18">
        <f ca="1" t="shared" si="7162"/>
        <v>48972.2785829518</v>
      </c>
      <c r="AT1000" s="18">
        <f ca="1" t="shared" si="7163"/>
        <v>73750.9921253221</v>
      </c>
      <c r="AU1000" s="18">
        <f ca="1">AP1000*'Ejercicio 3 - TIR'!$D$5</f>
        <v>11295.5971871145</v>
      </c>
      <c r="AV1000" s="18">
        <f ca="1">AQ1000*'Ejercicio 3 - TIR'!$D$5</f>
        <v>19146.6590208231</v>
      </c>
      <c r="AW1000" s="18">
        <f ca="1">AR1000*'Ejercicio 3 - TIR'!$D$5</f>
        <v>17938.6954201021</v>
      </c>
      <c r="AX1000" s="18">
        <f ca="1">AS1000*'Ejercicio 3 - TIR'!$D$5</f>
        <v>24486.1392914759</v>
      </c>
      <c r="AY1000" s="18">
        <f ca="1">AT1000*'Ejercicio 3 - TIR'!$D$5</f>
        <v>36875.4960626611</v>
      </c>
      <c r="AZ1000" s="18">
        <f ca="1" t="shared" ref="AZ1000:BD1000" si="7438">AJ1000-AU1000-AE1000</f>
        <v>25727.146154689</v>
      </c>
      <c r="BA1000" s="18">
        <f ca="1" t="shared" si="7438"/>
        <v>32831.2870710942</v>
      </c>
      <c r="BB1000" s="18">
        <f ca="1" t="shared" si="7438"/>
        <v>30569.9397255443</v>
      </c>
      <c r="BC1000" s="18">
        <f ca="1" t="shared" si="7438"/>
        <v>35470.3007938768</v>
      </c>
      <c r="BD1000" s="18">
        <f ca="1" t="shared" si="7438"/>
        <v>45916.3623133127</v>
      </c>
      <c r="BE1000" s="18">
        <f ca="1" t="shared" ref="BE1000:BI1000" si="7439">AZ1000/Z1000</f>
        <v>22409.4511121321</v>
      </c>
      <c r="BF1000" s="18">
        <f ca="1" t="shared" si="7439"/>
        <v>24944.1785180503</v>
      </c>
      <c r="BG1000" s="18">
        <f ca="1" t="shared" si="7439"/>
        <v>19680.3816268105</v>
      </c>
      <c r="BH1000" s="18">
        <f ca="1" t="shared" si="7439"/>
        <v>18434.7507292198</v>
      </c>
      <c r="BI1000" s="18">
        <f ca="1" t="shared" si="7439"/>
        <v>19443.2301811124</v>
      </c>
      <c r="BJ1000" s="18">
        <f ca="1" t="shared" si="7166"/>
        <v>81349.3506638282</v>
      </c>
      <c r="BK1000" s="18">
        <f ca="1" t="shared" si="7167"/>
        <v>46124.657991749</v>
      </c>
      <c r="BL1000" s="18">
        <f ca="1" t="shared" si="7168"/>
        <v>127474.008655577</v>
      </c>
      <c r="BM1000" s="18">
        <f ca="1">BK1000*'Ejercicio 3 - TIR'!$D$5</f>
        <v>23062.3289958745</v>
      </c>
      <c r="BN1000" s="18">
        <f ca="1" t="shared" si="7169"/>
        <v>104411.679659703</v>
      </c>
      <c r="BO1000" s="18">
        <f ca="1" t="shared" si="7170"/>
        <v>44213.0042307724</v>
      </c>
      <c r="BP1000" s="18">
        <f ca="1" t="shared" si="7171"/>
        <v>-132104.451577504</v>
      </c>
      <c r="BQ1000" s="18">
        <f ca="1" t="shared" ref="BQ1000:BT1000" si="7440">BE1000</f>
        <v>22409.4511121321</v>
      </c>
      <c r="BR1000" s="18">
        <f ca="1" t="shared" si="7440"/>
        <v>24944.1785180503</v>
      </c>
      <c r="BS1000" s="18">
        <f ca="1" t="shared" si="7440"/>
        <v>19680.3816268105</v>
      </c>
      <c r="BT1000" s="18">
        <f ca="1" t="shared" si="7440"/>
        <v>18434.7507292198</v>
      </c>
      <c r="BU1000" s="18">
        <f ca="1" t="shared" si="7173"/>
        <v>63656.2344118848</v>
      </c>
      <c r="BV1000" s="20">
        <f ca="1" t="shared" si="7174"/>
        <v>3.5559857428975</v>
      </c>
    </row>
    <row r="1001" ht="15" customHeight="1" spans="1:74">
      <c r="A1001" s="16">
        <v>1000</v>
      </c>
      <c r="B1001" s="17">
        <f ca="1" t="shared" ref="B1001:F1001" si="7441">RAND()</f>
        <v>0.272972656605821</v>
      </c>
      <c r="C1001" s="18">
        <f ca="1">IF(B1001&lt;=('Ejercicio 3 - TIR'!$D$13-'Ejercicio 3 - TIR'!$C$13)/('Ejercicio 3 - TIR'!$E$13-'Ejercicio 3 - TIR'!$C$13),'Ejercicio 3 - TIR'!$C$13+SQRT(('Ejercicio 3 - TIR'!$E$13-'Ejercicio 3 - TIR'!$C$13)*('Ejercicio 3 - TIR'!$D$13-'Ejercicio 3 - TIR'!$C$13)*B1001),'Ejercicio 3 - TIR'!$E$13-SQRT(('Ejercicio 3 - TIR'!$E$13-'Ejercicio 3 - TIR'!$C$13)*('Ejercicio 3 - TIR'!$E$13-'Ejercicio 3 - TIR'!$D$13)*(1-B1001)))</f>
        <v>70463.0263555486</v>
      </c>
      <c r="D1001" s="17">
        <f ca="1" t="shared" si="7441"/>
        <v>0.911404207846913</v>
      </c>
      <c r="E1001" s="18">
        <f ca="1">IF(D1001&lt;=('Ejercicio 3 - TIR'!$D$14-'Ejercicio 3 - TIR'!$C$14)/('Ejercicio 3 - TIR'!$E$14-'Ejercicio 3 - TIR'!$C$14),'Ejercicio 3 - TIR'!$C$14+SQRT(('Ejercicio 3 - TIR'!$E$14-'Ejercicio 3 - TIR'!$C$14)*('Ejercicio 3 - TIR'!$D$14-'Ejercicio 3 - TIR'!$C$14)*D1001),'Ejercicio 3 - TIR'!$E$14-SQRT(('Ejercicio 3 - TIR'!$E$14-'Ejercicio 3 - TIR'!$C$14)*('Ejercicio 3 - TIR'!$E$14-'Ejercicio 3 - TIR'!$D$14)*(1-D1001)))</f>
        <v>36354.5413425794</v>
      </c>
      <c r="F1001" s="17">
        <f ca="1" t="shared" si="7441"/>
        <v>0.241056027847055</v>
      </c>
      <c r="G1001" s="18">
        <f ca="1">IF(F1001&lt;=('Ejercicio 3 - TIR'!$D$18-'Ejercicio 3 - TIR'!$C$18)/('Ejercicio 3 - TIR'!$E$18-'Ejercicio 3 - TIR'!$C$18),'Ejercicio 3 - TIR'!$C$18+SQRT(('Ejercicio 3 - TIR'!$E$18-'Ejercicio 3 - TIR'!$C$18)*('Ejercicio 3 - TIR'!$D$18-'Ejercicio 3 - TIR'!$C$18)*F1001),'Ejercicio 3 - TIR'!$E$18-SQRT(('Ejercicio 3 - TIR'!$E$18-'Ejercicio 3 - TIR'!$C$18)*('Ejercicio 3 - TIR'!$E$18-'Ejercicio 3 - TIR'!$D$18)*(1-F1001)))</f>
        <v>36013.1858591813</v>
      </c>
      <c r="H1001" s="17">
        <f ca="1" t="shared" ref="H1001:L1001" si="7442">RAND()</f>
        <v>0.543242438786594</v>
      </c>
      <c r="I1001" s="18">
        <f ca="1">IF(H1001&lt;=('Ejercicio 3 - TIR'!$D$18-'Ejercicio 3 - TIR'!$C$18)/('Ejercicio 3 - TIR'!$E$18-'Ejercicio 3 - TIR'!$C$18),'Ejercicio 3 - TIR'!$C$18+SQRT(('Ejercicio 3 - TIR'!$E$18-'Ejercicio 3 - TIR'!$C$18)*('Ejercicio 3 - TIR'!$D$18-'Ejercicio 3 - TIR'!$C$18)*H1001),'Ejercicio 3 - TIR'!$E$18-SQRT(('Ejercicio 3 - TIR'!$E$18-'Ejercicio 3 - TIR'!$C$18)*('Ejercicio 3 - TIR'!$E$18-'Ejercicio 3 - TIR'!$D$18)*(1-H1001)))</f>
        <v>39026.9798835485</v>
      </c>
      <c r="J1001" s="17">
        <f ca="1" t="shared" si="7442"/>
        <v>0.812390188829841</v>
      </c>
      <c r="K1001" s="18">
        <f ca="1">IF(J1001&lt;=('Ejercicio 3 - TIR'!$D$18-'Ejercicio 3 - TIR'!$C$18)/('Ejercicio 3 - TIR'!$E$18-'Ejercicio 3 - TIR'!$C$18),'Ejercicio 3 - TIR'!$C$18+SQRT(('Ejercicio 3 - TIR'!$E$18-'Ejercicio 3 - TIR'!$C$18)*('Ejercicio 3 - TIR'!$D$18-'Ejercicio 3 - TIR'!$C$18)*J1001),'Ejercicio 3 - TIR'!$E$18-SQRT(('Ejercicio 3 - TIR'!$E$18-'Ejercicio 3 - TIR'!$C$18)*('Ejercicio 3 - TIR'!$E$18-'Ejercicio 3 - TIR'!$D$18)*(1-J1001)))</f>
        <v>41248.9020490313</v>
      </c>
      <c r="L1001" s="17">
        <f ca="1" t="shared" si="7442"/>
        <v>0.656588020003047</v>
      </c>
      <c r="M1001" s="18">
        <f ca="1">IF(L1001&lt;=('Ejercicio 3 - TIR'!$D$18-'Ejercicio 3 - TIR'!$C$18)/('Ejercicio 3 - TIR'!$E$18-'Ejercicio 3 - TIR'!$C$18),'Ejercicio 3 - TIR'!$C$18+SQRT(('Ejercicio 3 - TIR'!$E$18-'Ejercicio 3 - TIR'!$C$18)*('Ejercicio 3 - TIR'!$D$18-'Ejercicio 3 - TIR'!$C$18)*L1001),'Ejercicio 3 - TIR'!$E$18-SQRT(('Ejercicio 3 - TIR'!$E$18-'Ejercicio 3 - TIR'!$C$18)*('Ejercicio 3 - TIR'!$E$18-'Ejercicio 3 - TIR'!$D$18)*(1-L1001)))</f>
        <v>39924.1222785925</v>
      </c>
      <c r="N1001" s="17">
        <f ca="1" t="shared" ref="N1001:R1001" si="7443">RAND()</f>
        <v>0.628022193950022</v>
      </c>
      <c r="O1001" s="18">
        <f ca="1">IF(N1001&lt;=('Ejercicio 3 - TIR'!$D$18-'Ejercicio 3 - TIR'!$C$18)/('Ejercicio 3 - TIR'!$E$18-'Ejercicio 3 - TIR'!$C$18),'Ejercicio 3 - TIR'!$C$18+SQRT(('Ejercicio 3 - TIR'!$E$18-'Ejercicio 3 - TIR'!$C$18)*('Ejercicio 3 - TIR'!$D$18-'Ejercicio 3 - TIR'!$C$18)*N1001),'Ejercicio 3 - TIR'!$E$18-SQRT(('Ejercicio 3 - TIR'!$E$18-'Ejercicio 3 - TIR'!$C$18)*('Ejercicio 3 - TIR'!$E$18-'Ejercicio 3 - TIR'!$D$18)*(1-N1001)))</f>
        <v>39705.8399478099</v>
      </c>
      <c r="P1001" s="17">
        <f ca="1" t="shared" si="7443"/>
        <v>0.748380435644776</v>
      </c>
      <c r="Q1001" s="19">
        <f ca="1">IF(P1001&lt;=('Ejercicio 3 - TIR'!$D$22-'Ejercicio 3 - TIR'!$C$22)/('Ejercicio 3 - TIR'!$E$22-'Ejercicio 3 - TIR'!$C$22),'Ejercicio 3 - TIR'!$C$22+SQRT(('Ejercicio 3 - TIR'!$E$22-'Ejercicio 3 - TIR'!$C$22)*('Ejercicio 3 - TIR'!$D$22-'Ejercicio 3 - TIR'!$C$22)*P1001),'Ejercicio 3 - TIR'!$E$22-SQRT(('Ejercicio 3 - TIR'!$E$22-'Ejercicio 3 - TIR'!$C$22)*('Ejercicio 3 - TIR'!$E$22-'Ejercicio 3 - TIR'!$D$22)*(1-P1001)))</f>
        <v>0.15871819519309</v>
      </c>
      <c r="R1001" s="17">
        <f ca="1" t="shared" si="7443"/>
        <v>0.440391999357151</v>
      </c>
      <c r="S1001" s="19">
        <f ca="1">IF(R1001&lt;=('Ejercicio 3 - TIR'!$D$23-'Ejercicio 3 - TIR'!$C$23)/('Ejercicio 3 - TIR'!$E$23-'Ejercicio 3 - TIR'!$C$23),'Ejercicio 3 - TIR'!$C$23+SQRT(('Ejercicio 3 - TIR'!$E$23-'Ejercicio 3 - TIR'!$C$23)*('Ejercicio 3 - TIR'!$D$23-'Ejercicio 3 - TIR'!$C$23)*R1001),'Ejercicio 3 - TIR'!$E$23-SQRT(('Ejercicio 3 - TIR'!$E$23-'Ejercicio 3 - TIR'!$C$23)*('Ejercicio 3 - TIR'!$E$23-'Ejercicio 3 - TIR'!$D$23)*(1-R1001)))</f>
        <v>0.148155027949602</v>
      </c>
      <c r="T1001" s="17">
        <f ca="1" t="shared" ref="T1001:X1001" si="7444">RAND()</f>
        <v>0.0886549849079674</v>
      </c>
      <c r="U1001" s="19">
        <f ca="1">IF(T1001&lt;=('Ejercicio 3 - TIR'!$D$24-'Ejercicio 3 - TIR'!$C$24)/('Ejercicio 3 - TIR'!$E$24-'Ejercicio 3 - TIR'!$C$24),'Ejercicio 3 - TIR'!$C$24+SQRT(('Ejercicio 3 - TIR'!$E$24-'Ejercicio 3 - TIR'!$C$24)*('Ejercicio 3 - TIR'!$D$24-'Ejercicio 3 - TIR'!$C$24)*T1001),'Ejercicio 3 - TIR'!$E$24-SQRT(('Ejercicio 3 - TIR'!$E$24-'Ejercicio 3 - TIR'!$C$24)*('Ejercicio 3 - TIR'!$E$24-'Ejercicio 3 - TIR'!$D$24)*(1-T1001)))</f>
        <v>0.163644613160758</v>
      </c>
      <c r="V1001" s="17">
        <f ca="1" t="shared" si="7444"/>
        <v>0.291749272676385</v>
      </c>
      <c r="W1001" s="19">
        <f ca="1">IF(V1001&lt;=('Ejercicio 3 - TIR'!$D$25-'Ejercicio 3 - TIR'!$C$25)/('Ejercicio 3 - TIR'!$E$25-'Ejercicio 3 - TIR'!$C$25),'Ejercicio 3 - TIR'!$C$25+SQRT(('Ejercicio 3 - TIR'!$E$25-'Ejercicio 3 - TIR'!$C$25)*('Ejercicio 3 - TIR'!$D$25-'Ejercicio 3 - TIR'!$C$25)*V1001),'Ejercicio 3 - TIR'!$E$25-SQRT(('Ejercicio 3 - TIR'!$E$25-'Ejercicio 3 - TIR'!$C$25)*('Ejercicio 3 - TIR'!$E$25-'Ejercicio 3 - TIR'!$D$25)*(1-V1001)))</f>
        <v>0.200211672596555</v>
      </c>
      <c r="X1001" s="17">
        <f ca="1" t="shared" si="7444"/>
        <v>0.146549865395822</v>
      </c>
      <c r="Y1001" s="19">
        <f ca="1">IF(X1001&lt;=('Ejercicio 3 - TIR'!$D$26-'Ejercicio 3 - TIR'!$C$26)/('Ejercicio 3 - TIR'!$E$26-'Ejercicio 3 - TIR'!$C$26),'Ejercicio 3 - TIR'!$C$26+SQRT(('Ejercicio 3 - TIR'!$E$26-'Ejercicio 3 - TIR'!$C$26)*('Ejercicio 3 - TIR'!$D$26-'Ejercicio 3 - TIR'!$C$26)*X1001),'Ejercicio 3 - TIR'!$E$26-SQRT(('Ejercicio 3 - TIR'!$E$26-'Ejercicio 3 - TIR'!$C$26)*('Ejercicio 3 - TIR'!$E$26-'Ejercicio 3 - TIR'!$D$26)*(1-X1001)))</f>
        <v>0.20989182335958</v>
      </c>
      <c r="Z1001" s="17">
        <f ca="1" t="shared" si="7144"/>
        <v>1.15871819519309</v>
      </c>
      <c r="AA1001" s="17">
        <f ca="1" t="shared" si="7145"/>
        <v>1.33038812178763</v>
      </c>
      <c r="AB1001" s="17">
        <f ca="1" t="shared" si="7146"/>
        <v>1.54809897133124</v>
      </c>
      <c r="AC1001" s="17">
        <f ca="1" t="shared" si="7147"/>
        <v>1.85804645572647</v>
      </c>
      <c r="AD1001" s="17">
        <f ca="1" t="shared" si="7148"/>
        <v>2.24803521420571</v>
      </c>
      <c r="AE1001" s="16">
        <f ca="1" t="shared" si="7149"/>
        <v>5770.12718896678</v>
      </c>
      <c r="AF1001" s="16">
        <f ca="1" t="shared" si="7150"/>
        <v>6625.00054392092</v>
      </c>
      <c r="AG1001" s="16">
        <f ca="1" t="shared" si="7151"/>
        <v>7709.14619512067</v>
      </c>
      <c r="AH1001" s="16">
        <f ca="1" t="shared" si="7152"/>
        <v>9252.60724913714</v>
      </c>
      <c r="AI1001" s="16">
        <f ca="1" t="shared" si="7153"/>
        <v>11194.6538554886</v>
      </c>
      <c r="AJ1001" s="18">
        <f ca="1" t="shared" si="7154"/>
        <v>41729.1337219039</v>
      </c>
      <c r="AK1001" s="18">
        <f ca="1" t="shared" si="7155"/>
        <v>51921.0304663179</v>
      </c>
      <c r="AL1001" s="18">
        <f ca="1" t="shared" si="7156"/>
        <v>63857.3828306484</v>
      </c>
      <c r="AM1001" s="18">
        <f ca="1" t="shared" si="7157"/>
        <v>74180.8738977292</v>
      </c>
      <c r="AN1001" s="18">
        <f ca="1" t="shared" si="7158"/>
        <v>89260.1264122925</v>
      </c>
      <c r="AO1001" s="18">
        <f ca="1">C1001/'Ejercicio 3 - TIR'!$D$7</f>
        <v>14092.6052711097</v>
      </c>
      <c r="AP1001" s="18">
        <f ca="1" t="shared" si="7159"/>
        <v>27636.5284507942</v>
      </c>
      <c r="AQ1001" s="18">
        <f ca="1" t="shared" si="7160"/>
        <v>37828.4251952082</v>
      </c>
      <c r="AR1001" s="18">
        <f ca="1" t="shared" si="7161"/>
        <v>49764.7775595386</v>
      </c>
      <c r="AS1001" s="18">
        <f ca="1" t="shared" si="7162"/>
        <v>60088.2686266195</v>
      </c>
      <c r="AT1001" s="18">
        <f ca="1" t="shared" si="7163"/>
        <v>75167.5211411827</v>
      </c>
      <c r="AU1001" s="18">
        <f ca="1">AP1001*'Ejercicio 3 - TIR'!$D$5</f>
        <v>13818.2642253971</v>
      </c>
      <c r="AV1001" s="18">
        <f ca="1">AQ1001*'Ejercicio 3 - TIR'!$D$5</f>
        <v>18914.2125976041</v>
      </c>
      <c r="AW1001" s="18">
        <f ca="1">AR1001*'Ejercicio 3 - TIR'!$D$5</f>
        <v>24882.3887797693</v>
      </c>
      <c r="AX1001" s="18">
        <f ca="1">AS1001*'Ejercicio 3 - TIR'!$D$5</f>
        <v>30044.1343133097</v>
      </c>
      <c r="AY1001" s="18">
        <f ca="1">AT1001*'Ejercicio 3 - TIR'!$D$5</f>
        <v>37583.7605705914</v>
      </c>
      <c r="AZ1001" s="18">
        <f ca="1" t="shared" ref="AZ1001:BD1001" si="7445">AJ1001-AU1001-AE1001</f>
        <v>22140.74230754</v>
      </c>
      <c r="BA1001" s="18">
        <f ca="1" t="shared" si="7445"/>
        <v>26381.8173247929</v>
      </c>
      <c r="BB1001" s="18">
        <f ca="1" t="shared" si="7445"/>
        <v>31265.8478557584</v>
      </c>
      <c r="BC1001" s="18">
        <f ca="1" t="shared" si="7445"/>
        <v>34884.1323352823</v>
      </c>
      <c r="BD1001" s="18">
        <f ca="1" t="shared" si="7445"/>
        <v>40481.7119862125</v>
      </c>
      <c r="BE1001" s="18">
        <f ca="1" t="shared" ref="BE1001:BI1001" si="7446">AZ1001/Z1001</f>
        <v>19107.9611931445</v>
      </c>
      <c r="BF1001" s="18">
        <f ca="1" t="shared" si="7446"/>
        <v>19830.1660190289</v>
      </c>
      <c r="BG1001" s="18">
        <f ca="1" t="shared" si="7446"/>
        <v>20196.2848853729</v>
      </c>
      <c r="BH1001" s="18">
        <f ca="1" t="shared" si="7446"/>
        <v>18774.6287116611</v>
      </c>
      <c r="BI1001" s="18">
        <f ca="1" t="shared" si="7446"/>
        <v>18007.5969141417</v>
      </c>
      <c r="BJ1001" s="18">
        <f ca="1" t="shared" si="7166"/>
        <v>81726.2891344157</v>
      </c>
      <c r="BK1001" s="18">
        <f ca="1" t="shared" si="7167"/>
        <v>31680.6729093556</v>
      </c>
      <c r="BL1001" s="18">
        <f ca="1" t="shared" si="7168"/>
        <v>113406.962043771</v>
      </c>
      <c r="BM1001" s="18">
        <f ca="1">BK1001*'Ejercicio 3 - TIR'!$D$5</f>
        <v>15840.3364546778</v>
      </c>
      <c r="BN1001" s="18">
        <f ca="1" t="shared" si="7169"/>
        <v>97566.6255890935</v>
      </c>
      <c r="BO1001" s="18">
        <f ca="1" t="shared" si="7170"/>
        <v>43400.8439781342</v>
      </c>
      <c r="BP1001" s="18">
        <f ca="1" t="shared" si="7171"/>
        <v>-106817.567698128</v>
      </c>
      <c r="BQ1001" s="18">
        <f ca="1" t="shared" ref="BQ1001:BT1001" si="7447">BE1001</f>
        <v>19107.9611931445</v>
      </c>
      <c r="BR1001" s="18">
        <f ca="1" t="shared" si="7447"/>
        <v>19830.1660190289</v>
      </c>
      <c r="BS1001" s="18">
        <f ca="1" t="shared" si="7447"/>
        <v>20196.2848853729</v>
      </c>
      <c r="BT1001" s="18">
        <f ca="1" t="shared" si="7447"/>
        <v>18774.6287116611</v>
      </c>
      <c r="BU1001" s="18">
        <f ca="1" t="shared" si="7173"/>
        <v>61408.4408922759</v>
      </c>
      <c r="BV1001" s="20">
        <f ca="1" t="shared" si="7174"/>
        <v>7.85276572263167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2"/>
  <sheetViews>
    <sheetView workbookViewId="0">
      <selection activeCell="I264" sqref="I264"/>
    </sheetView>
  </sheetViews>
  <sheetFormatPr defaultColWidth="8.68032786885246" defaultRowHeight="13.55"/>
  <cols>
    <col min="1" max="1" width="24.6065573770492" style="1" customWidth="1"/>
    <col min="2" max="2" width="16.483606557377" style="1" customWidth="1"/>
    <col min="3" max="3" width="18.6885245901639" style="1" customWidth="1"/>
    <col min="4" max="4" width="17.4918032786885" style="1" customWidth="1"/>
    <col min="5" max="5" width="10" style="1" customWidth="1"/>
    <col min="6" max="6" width="18.0327868852459" style="1" customWidth="1"/>
    <col min="7" max="7" width="16.3606557377049" style="1" customWidth="1"/>
    <col min="8" max="8" width="17.5901639344262" style="1" customWidth="1"/>
    <col min="9" max="9" width="14" style="1" customWidth="1"/>
    <col min="10" max="10" width="10" style="1" customWidth="1"/>
    <col min="11" max="11" width="15.2540983606557" style="1" customWidth="1"/>
    <col min="12" max="12" width="14.2377049180328" style="1" customWidth="1"/>
    <col min="13" max="13" width="15.8114754098361" style="1" customWidth="1"/>
    <col min="14" max="16384" width="8.68032786885246" style="1"/>
  </cols>
  <sheetData>
    <row r="1" ht="17.65" spans="1:8">
      <c r="A1" s="2" t="s">
        <v>152</v>
      </c>
      <c r="B1" s="2"/>
      <c r="C1" s="2"/>
      <c r="D1" s="2"/>
      <c r="E1" s="2"/>
      <c r="F1" s="2"/>
      <c r="G1" s="2"/>
      <c r="H1" s="2"/>
    </row>
    <row r="3" spans="1:4">
      <c r="A3" s="3" t="s">
        <v>153</v>
      </c>
      <c r="B3" s="4">
        <v>12</v>
      </c>
      <c r="D3" s="5" t="s">
        <v>154</v>
      </c>
    </row>
    <row r="5" spans="1:10">
      <c r="A5" s="3" t="s">
        <v>155</v>
      </c>
      <c r="J5" s="3" t="s">
        <v>156</v>
      </c>
    </row>
    <row r="6" spans="6:13">
      <c r="F6" s="6" t="s">
        <v>157</v>
      </c>
      <c r="G6" s="6" t="s">
        <v>158</v>
      </c>
      <c r="H6" s="6" t="s">
        <v>159</v>
      </c>
      <c r="K6" s="6" t="s">
        <v>160</v>
      </c>
      <c r="L6" s="6" t="s">
        <v>161</v>
      </c>
      <c r="M6" s="6" t="s">
        <v>162</v>
      </c>
    </row>
    <row r="7" spans="6:13">
      <c r="F7" s="8">
        <v>0</v>
      </c>
      <c r="G7" s="8">
        <v>50</v>
      </c>
      <c r="H7" s="8">
        <v>55</v>
      </c>
      <c r="K7" s="8">
        <v>0</v>
      </c>
      <c r="L7" s="8">
        <v>4</v>
      </c>
      <c r="M7" s="8">
        <v>4.5</v>
      </c>
    </row>
    <row r="8" spans="6:13">
      <c r="F8" s="8">
        <v>0.1</v>
      </c>
      <c r="G8" s="8">
        <v>55</v>
      </c>
      <c r="H8" s="8">
        <v>60</v>
      </c>
      <c r="K8" s="8">
        <v>0.3</v>
      </c>
      <c r="L8" s="8">
        <v>4.5</v>
      </c>
      <c r="M8" s="8">
        <v>5</v>
      </c>
    </row>
    <row r="9" spans="6:13">
      <c r="F9" s="8">
        <v>0.25</v>
      </c>
      <c r="G9" s="8">
        <v>60</v>
      </c>
      <c r="H9" s="8">
        <v>65</v>
      </c>
      <c r="K9" s="8">
        <v>0.7</v>
      </c>
      <c r="L9" s="8">
        <v>5</v>
      </c>
      <c r="M9" s="8">
        <v>5.5</v>
      </c>
    </row>
    <row r="10" spans="6:13">
      <c r="F10" s="8">
        <v>0.55</v>
      </c>
      <c r="G10" s="8">
        <v>65</v>
      </c>
      <c r="H10" s="8">
        <v>70</v>
      </c>
      <c r="K10" s="8">
        <v>0.9</v>
      </c>
      <c r="L10" s="8">
        <v>5.5</v>
      </c>
      <c r="M10" s="8">
        <v>6</v>
      </c>
    </row>
    <row r="11" spans="6:8">
      <c r="F11" s="8">
        <v>0.9</v>
      </c>
      <c r="G11" s="8">
        <v>75</v>
      </c>
      <c r="H11" s="8">
        <v>80</v>
      </c>
    </row>
    <row r="12" spans="6:8">
      <c r="F12" s="8">
        <v>0.98</v>
      </c>
      <c r="G12" s="8">
        <v>80</v>
      </c>
      <c r="H12" s="8">
        <v>85</v>
      </c>
    </row>
    <row r="14" spans="1:8">
      <c r="A14" s="6" t="s">
        <v>163</v>
      </c>
      <c r="B14" s="6" t="s">
        <v>164</v>
      </c>
      <c r="C14" s="6" t="s">
        <v>165</v>
      </c>
      <c r="D14" s="6" t="s">
        <v>166</v>
      </c>
      <c r="E14" s="6" t="s">
        <v>167</v>
      </c>
      <c r="F14" s="6" t="s">
        <v>168</v>
      </c>
      <c r="G14" s="6" t="s">
        <v>169</v>
      </c>
      <c r="H14" s="6" t="s">
        <v>170</v>
      </c>
    </row>
    <row r="15" spans="1:8">
      <c r="A15" s="7">
        <v>1</v>
      </c>
      <c r="B15" s="7">
        <f ca="1" t="shared" ref="B15:B78" si="0">RAND()</f>
        <v>0.469125789250367</v>
      </c>
      <c r="C15" s="7">
        <f ca="1" t="shared" ref="C15:C78" si="1">VLOOKUP(B15,$F$7:$H$12,2,TRUE())+(RAND()*(VLOOKUP(B15,$F$7:$H$12,3,TRUE())-VLOOKUP(B15,$F$7:$H$12,2,TRUE())))</f>
        <v>61.9793801737125</v>
      </c>
      <c r="D15" s="7">
        <f ca="1" t="shared" ref="D15:D78" si="2">RAND()</f>
        <v>0.553693325834745</v>
      </c>
      <c r="E15" s="7">
        <f ca="1" t="shared" ref="E15:E78" si="3">VLOOKUP(D15,$K$7:$M$10,2,TRUE())+(RAND()*(VLOOKUP(D15,$K$7:$M$10,3,TRUE())-VLOOKUP(D15,$K$7:$M$10,2,TRUE())))</f>
        <v>4.65011103809314</v>
      </c>
      <c r="F15" s="7">
        <f ca="1">E15*$B$3</f>
        <v>55.8013324571177</v>
      </c>
      <c r="G15" s="7">
        <f ca="1" t="shared" ref="G15:G78" si="4">MAX(C15-F15,0)</f>
        <v>6.1780477165948</v>
      </c>
      <c r="H15" s="7">
        <f ca="1" t="shared" ref="H15:H78" si="5">G15*100</f>
        <v>617.80477165948</v>
      </c>
    </row>
    <row r="16" spans="1:8">
      <c r="A16" s="7">
        <f t="shared" ref="A16:A79" si="6">A15+1</f>
        <v>2</v>
      </c>
      <c r="B16" s="7">
        <f ca="1" t="shared" si="0"/>
        <v>0.184055802384167</v>
      </c>
      <c r="C16" s="7">
        <f ca="1" t="shared" si="1"/>
        <v>56.868851882397</v>
      </c>
      <c r="D16" s="7">
        <f ca="1" t="shared" si="2"/>
        <v>0.893815824020162</v>
      </c>
      <c r="E16" s="7">
        <f ca="1" t="shared" si="3"/>
        <v>5.22782024974251</v>
      </c>
      <c r="F16" s="7">
        <f ca="1">E16*$B$3</f>
        <v>62.7338429969101</v>
      </c>
      <c r="G16" s="7">
        <f ca="1" t="shared" si="4"/>
        <v>0</v>
      </c>
      <c r="H16" s="7">
        <f ca="1" t="shared" si="5"/>
        <v>0</v>
      </c>
    </row>
    <row r="17" spans="1:8">
      <c r="A17" s="7">
        <f t="shared" si="6"/>
        <v>3</v>
      </c>
      <c r="B17" s="7">
        <f ca="1" t="shared" si="0"/>
        <v>0.984721408184484</v>
      </c>
      <c r="C17" s="7">
        <f ca="1" t="shared" si="1"/>
        <v>80.7917322574199</v>
      </c>
      <c r="D17" s="7">
        <f ca="1" t="shared" si="2"/>
        <v>0.377507499562009</v>
      </c>
      <c r="E17" s="7">
        <f ca="1" t="shared" si="3"/>
        <v>4.507943208959</v>
      </c>
      <c r="F17" s="7">
        <f ca="1">E17*$B$3</f>
        <v>54.095318507508</v>
      </c>
      <c r="G17" s="7">
        <f ca="1" t="shared" si="4"/>
        <v>26.6964137499118</v>
      </c>
      <c r="H17" s="7">
        <f ca="1" t="shared" si="5"/>
        <v>2669.64137499118</v>
      </c>
    </row>
    <row r="18" spans="1:8">
      <c r="A18" s="7">
        <f t="shared" si="6"/>
        <v>4</v>
      </c>
      <c r="B18" s="7">
        <f ca="1" t="shared" si="0"/>
        <v>0.38062314056395</v>
      </c>
      <c r="C18" s="7">
        <f ca="1" t="shared" si="1"/>
        <v>64.2305189972745</v>
      </c>
      <c r="D18" s="7">
        <f ca="1" t="shared" si="2"/>
        <v>0.35387686421267</v>
      </c>
      <c r="E18" s="7">
        <f ca="1" t="shared" si="3"/>
        <v>4.84447102604906</v>
      </c>
      <c r="F18" s="7">
        <f ca="1">E18*$B$3</f>
        <v>58.1336523125888</v>
      </c>
      <c r="G18" s="7">
        <f ca="1" t="shared" si="4"/>
        <v>6.09686668468568</v>
      </c>
      <c r="H18" s="7">
        <f ca="1" t="shared" si="5"/>
        <v>609.686668468568</v>
      </c>
    </row>
    <row r="19" spans="1:8">
      <c r="A19" s="7">
        <f t="shared" si="6"/>
        <v>5</v>
      </c>
      <c r="B19" s="7">
        <f ca="1" t="shared" si="0"/>
        <v>0.282972226321054</v>
      </c>
      <c r="C19" s="7">
        <f ca="1" t="shared" si="1"/>
        <v>62.7057946967915</v>
      </c>
      <c r="D19" s="7">
        <f ca="1" t="shared" si="2"/>
        <v>0.778359351285377</v>
      </c>
      <c r="E19" s="7">
        <f ca="1" t="shared" si="3"/>
        <v>5.12413015474524</v>
      </c>
      <c r="F19" s="7">
        <f ca="1">E19*$B$3</f>
        <v>61.4895618569429</v>
      </c>
      <c r="G19" s="7">
        <f ca="1" t="shared" si="4"/>
        <v>1.21623283984867</v>
      </c>
      <c r="H19" s="7">
        <f ca="1" t="shared" si="5"/>
        <v>121.623283984867</v>
      </c>
    </row>
    <row r="20" spans="1:8">
      <c r="A20" s="7">
        <f t="shared" si="6"/>
        <v>6</v>
      </c>
      <c r="B20" s="7">
        <f ca="1" t="shared" si="0"/>
        <v>0.668596623709635</v>
      </c>
      <c r="C20" s="7">
        <f ca="1" t="shared" si="1"/>
        <v>65.9599033709426</v>
      </c>
      <c r="D20" s="7">
        <f ca="1" t="shared" si="2"/>
        <v>0.150246652276606</v>
      </c>
      <c r="E20" s="7">
        <f ca="1" t="shared" si="3"/>
        <v>4.21633930636991</v>
      </c>
      <c r="F20" s="7">
        <f ca="1">E20*$B$3</f>
        <v>50.596071676439</v>
      </c>
      <c r="G20" s="7">
        <f ca="1" t="shared" si="4"/>
        <v>15.3638316945036</v>
      </c>
      <c r="H20" s="7">
        <f ca="1" t="shared" si="5"/>
        <v>1536.38316945036</v>
      </c>
    </row>
    <row r="21" spans="1:8">
      <c r="A21" s="7">
        <f t="shared" si="6"/>
        <v>7</v>
      </c>
      <c r="B21" s="7">
        <f ca="1" t="shared" si="0"/>
        <v>0.681628178757332</v>
      </c>
      <c r="C21" s="7">
        <f ca="1" t="shared" si="1"/>
        <v>69.3792149220802</v>
      </c>
      <c r="D21" s="7">
        <f ca="1" t="shared" si="2"/>
        <v>0.988411443572528</v>
      </c>
      <c r="E21" s="7">
        <f ca="1" t="shared" si="3"/>
        <v>5.8368999840999</v>
      </c>
      <c r="F21" s="7">
        <f ca="1">E21*$B$3</f>
        <v>70.0427998091988</v>
      </c>
      <c r="G21" s="7">
        <f ca="1" t="shared" si="4"/>
        <v>0</v>
      </c>
      <c r="H21" s="7">
        <f ca="1" t="shared" si="5"/>
        <v>0</v>
      </c>
    </row>
    <row r="22" spans="1:8">
      <c r="A22" s="7">
        <f t="shared" si="6"/>
        <v>8</v>
      </c>
      <c r="B22" s="7">
        <f ca="1" t="shared" si="0"/>
        <v>0.321218862726075</v>
      </c>
      <c r="C22" s="7">
        <f ca="1" t="shared" si="1"/>
        <v>62.8291417719392</v>
      </c>
      <c r="D22" s="7">
        <f ca="1" t="shared" si="2"/>
        <v>0.498868435127197</v>
      </c>
      <c r="E22" s="7">
        <f ca="1" t="shared" si="3"/>
        <v>4.68119851876007</v>
      </c>
      <c r="F22" s="7">
        <f ca="1">E22*$B$3</f>
        <v>56.1743822251209</v>
      </c>
      <c r="G22" s="7">
        <f ca="1" t="shared" si="4"/>
        <v>6.65475954681827</v>
      </c>
      <c r="H22" s="7">
        <f ca="1" t="shared" si="5"/>
        <v>665.475954681827</v>
      </c>
    </row>
    <row r="23" spans="1:8">
      <c r="A23" s="7">
        <f t="shared" si="6"/>
        <v>9</v>
      </c>
      <c r="B23" s="7">
        <f ca="1" t="shared" si="0"/>
        <v>0.250858554393241</v>
      </c>
      <c r="C23" s="7">
        <f ca="1" t="shared" si="1"/>
        <v>63.8705530089082</v>
      </c>
      <c r="D23" s="7">
        <f ca="1" t="shared" si="2"/>
        <v>0.426931465980601</v>
      </c>
      <c r="E23" s="7">
        <f ca="1" t="shared" si="3"/>
        <v>4.51304814420419</v>
      </c>
      <c r="F23" s="7">
        <f ca="1">E23*$B$3</f>
        <v>54.1565777304503</v>
      </c>
      <c r="G23" s="7">
        <f ca="1" t="shared" si="4"/>
        <v>9.71397527845787</v>
      </c>
      <c r="H23" s="7">
        <f ca="1" t="shared" si="5"/>
        <v>971.397527845787</v>
      </c>
    </row>
    <row r="24" spans="1:8">
      <c r="A24" s="7">
        <f t="shared" si="6"/>
        <v>10</v>
      </c>
      <c r="B24" s="7">
        <f ca="1" t="shared" si="0"/>
        <v>0.153636341991905</v>
      </c>
      <c r="C24" s="7">
        <f ca="1" t="shared" si="1"/>
        <v>59.7569060505645</v>
      </c>
      <c r="D24" s="7">
        <f ca="1" t="shared" si="2"/>
        <v>0.193145319483999</v>
      </c>
      <c r="E24" s="7">
        <f ca="1" t="shared" si="3"/>
        <v>4.21363022380679</v>
      </c>
      <c r="F24" s="7">
        <f ca="1">E24*$B$3</f>
        <v>50.5635626856815</v>
      </c>
      <c r="G24" s="7">
        <f ca="1" t="shared" si="4"/>
        <v>9.19334336488297</v>
      </c>
      <c r="H24" s="7">
        <f ca="1" t="shared" si="5"/>
        <v>919.334336488297</v>
      </c>
    </row>
    <row r="25" spans="1:8">
      <c r="A25" s="7">
        <f t="shared" si="6"/>
        <v>11</v>
      </c>
      <c r="B25" s="7">
        <f ca="1" t="shared" si="0"/>
        <v>0.349099156366984</v>
      </c>
      <c r="C25" s="7">
        <f ca="1" t="shared" si="1"/>
        <v>64.5322383180868</v>
      </c>
      <c r="D25" s="7">
        <f ca="1" t="shared" si="2"/>
        <v>0.0887439056688255</v>
      </c>
      <c r="E25" s="7">
        <f ca="1" t="shared" si="3"/>
        <v>4.40019165530388</v>
      </c>
      <c r="F25" s="7">
        <f ca="1">E25*$B$3</f>
        <v>52.8022998636466</v>
      </c>
      <c r="G25" s="7">
        <f ca="1" t="shared" si="4"/>
        <v>11.7299384544402</v>
      </c>
      <c r="H25" s="7">
        <f ca="1" t="shared" si="5"/>
        <v>1172.99384544402</v>
      </c>
    </row>
    <row r="26" spans="1:8">
      <c r="A26" s="7">
        <f t="shared" si="6"/>
        <v>12</v>
      </c>
      <c r="B26" s="7">
        <f ca="1" t="shared" si="0"/>
        <v>0.794664280424594</v>
      </c>
      <c r="C26" s="7">
        <f ca="1" t="shared" si="1"/>
        <v>69.2673289507671</v>
      </c>
      <c r="D26" s="7">
        <f ca="1" t="shared" si="2"/>
        <v>0.39560145292019</v>
      </c>
      <c r="E26" s="7">
        <f ca="1" t="shared" si="3"/>
        <v>4.67037863083215</v>
      </c>
      <c r="F26" s="7">
        <f ca="1">E26*$B$3</f>
        <v>56.0445435699858</v>
      </c>
      <c r="G26" s="7">
        <f ca="1" t="shared" si="4"/>
        <v>13.2227853807813</v>
      </c>
      <c r="H26" s="7">
        <f ca="1" t="shared" si="5"/>
        <v>1322.27853807813</v>
      </c>
    </row>
    <row r="27" spans="1:8">
      <c r="A27" s="7">
        <f t="shared" si="6"/>
        <v>13</v>
      </c>
      <c r="B27" s="7">
        <f ca="1" t="shared" si="0"/>
        <v>0.8546362170026</v>
      </c>
      <c r="C27" s="7">
        <f ca="1" t="shared" si="1"/>
        <v>67.4788840560655</v>
      </c>
      <c r="D27" s="7">
        <f ca="1" t="shared" si="2"/>
        <v>0.683501446446142</v>
      </c>
      <c r="E27" s="7">
        <f ca="1" t="shared" si="3"/>
        <v>4.8557099688848</v>
      </c>
      <c r="F27" s="7">
        <f ca="1">E27*$B$3</f>
        <v>58.2685196266176</v>
      </c>
      <c r="G27" s="7">
        <f ca="1" t="shared" si="4"/>
        <v>9.21036442944791</v>
      </c>
      <c r="H27" s="7">
        <f ca="1" t="shared" si="5"/>
        <v>921.036442944791</v>
      </c>
    </row>
    <row r="28" spans="1:8">
      <c r="A28" s="7">
        <f t="shared" si="6"/>
        <v>14</v>
      </c>
      <c r="B28" s="7">
        <f ca="1" t="shared" si="0"/>
        <v>0.403313657603085</v>
      </c>
      <c r="C28" s="7">
        <f ca="1" t="shared" si="1"/>
        <v>62.9350916633851</v>
      </c>
      <c r="D28" s="7">
        <f ca="1" t="shared" si="2"/>
        <v>0.505738214869357</v>
      </c>
      <c r="E28" s="7">
        <f ca="1" t="shared" si="3"/>
        <v>4.90370684428525</v>
      </c>
      <c r="F28" s="7">
        <f ca="1">E28*$B$3</f>
        <v>58.844482131423</v>
      </c>
      <c r="G28" s="7">
        <f ca="1" t="shared" si="4"/>
        <v>4.09060953196204</v>
      </c>
      <c r="H28" s="7">
        <f ca="1" t="shared" si="5"/>
        <v>409.060953196204</v>
      </c>
    </row>
    <row r="29" spans="1:8">
      <c r="A29" s="7">
        <f t="shared" si="6"/>
        <v>15</v>
      </c>
      <c r="B29" s="7">
        <f ca="1" t="shared" si="0"/>
        <v>0.970325061469801</v>
      </c>
      <c r="C29" s="7">
        <f ca="1" t="shared" si="1"/>
        <v>77.5573429471936</v>
      </c>
      <c r="D29" s="7">
        <f ca="1" t="shared" si="2"/>
        <v>0.643044645986751</v>
      </c>
      <c r="E29" s="7">
        <f ca="1" t="shared" si="3"/>
        <v>4.78905347492612</v>
      </c>
      <c r="F29" s="7">
        <f ca="1">E29*$B$3</f>
        <v>57.4686416991135</v>
      </c>
      <c r="G29" s="7">
        <f ca="1" t="shared" si="4"/>
        <v>20.0887012480801</v>
      </c>
      <c r="H29" s="7">
        <f ca="1" t="shared" si="5"/>
        <v>2008.87012480801</v>
      </c>
    </row>
    <row r="30" spans="1:8">
      <c r="A30" s="7">
        <f t="shared" si="6"/>
        <v>16</v>
      </c>
      <c r="B30" s="7">
        <f ca="1" t="shared" si="0"/>
        <v>0.220386020575995</v>
      </c>
      <c r="C30" s="7">
        <f ca="1" t="shared" si="1"/>
        <v>59.6560443814497</v>
      </c>
      <c r="D30" s="7">
        <f ca="1" t="shared" si="2"/>
        <v>0.809549867713225</v>
      </c>
      <c r="E30" s="7">
        <f ca="1" t="shared" si="3"/>
        <v>5.4060616088663</v>
      </c>
      <c r="F30" s="7">
        <f ca="1">E30*$B$3</f>
        <v>64.8727393063956</v>
      </c>
      <c r="G30" s="7">
        <f ca="1" t="shared" si="4"/>
        <v>0</v>
      </c>
      <c r="H30" s="7">
        <f ca="1" t="shared" si="5"/>
        <v>0</v>
      </c>
    </row>
    <row r="31" spans="1:8">
      <c r="A31" s="7">
        <f t="shared" si="6"/>
        <v>17</v>
      </c>
      <c r="B31" s="7">
        <f ca="1" t="shared" si="0"/>
        <v>0.0348485394180873</v>
      </c>
      <c r="C31" s="7">
        <f ca="1" t="shared" si="1"/>
        <v>51.5718990789086</v>
      </c>
      <c r="D31" s="7">
        <f ca="1" t="shared" si="2"/>
        <v>0.0860668146656118</v>
      </c>
      <c r="E31" s="7">
        <f ca="1" t="shared" si="3"/>
        <v>4.36176568074175</v>
      </c>
      <c r="F31" s="7">
        <f ca="1">E31*$B$3</f>
        <v>52.341188168901</v>
      </c>
      <c r="G31" s="7">
        <f ca="1" t="shared" si="4"/>
        <v>0</v>
      </c>
      <c r="H31" s="7">
        <f ca="1" t="shared" si="5"/>
        <v>0</v>
      </c>
    </row>
    <row r="32" spans="1:8">
      <c r="A32" s="7">
        <f t="shared" si="6"/>
        <v>18</v>
      </c>
      <c r="B32" s="7">
        <f ca="1" t="shared" si="0"/>
        <v>0.9367762448723</v>
      </c>
      <c r="C32" s="7">
        <f ca="1" t="shared" si="1"/>
        <v>75.3502866110153</v>
      </c>
      <c r="D32" s="7">
        <f ca="1" t="shared" si="2"/>
        <v>0.519639278828008</v>
      </c>
      <c r="E32" s="7">
        <f ca="1" t="shared" si="3"/>
        <v>4.68968465612115</v>
      </c>
      <c r="F32" s="7">
        <f ca="1">E32*$B$3</f>
        <v>56.2762158734538</v>
      </c>
      <c r="G32" s="7">
        <f ca="1" t="shared" si="4"/>
        <v>19.0740707375615</v>
      </c>
      <c r="H32" s="7">
        <f ca="1" t="shared" si="5"/>
        <v>1907.40707375615</v>
      </c>
    </row>
    <row r="33" spans="1:8">
      <c r="A33" s="7">
        <f t="shared" si="6"/>
        <v>19</v>
      </c>
      <c r="B33" s="7">
        <f ca="1" t="shared" si="0"/>
        <v>0.108278748672337</v>
      </c>
      <c r="C33" s="7">
        <f ca="1" t="shared" si="1"/>
        <v>55.071783383897</v>
      </c>
      <c r="D33" s="7">
        <f ca="1" t="shared" si="2"/>
        <v>0.846089301363387</v>
      </c>
      <c r="E33" s="7">
        <f ca="1" t="shared" si="3"/>
        <v>5.15110965198277</v>
      </c>
      <c r="F33" s="7">
        <f ca="1">E33*$B$3</f>
        <v>61.8133158237932</v>
      </c>
      <c r="G33" s="7">
        <f ca="1" t="shared" si="4"/>
        <v>0</v>
      </c>
      <c r="H33" s="7">
        <f ca="1" t="shared" si="5"/>
        <v>0</v>
      </c>
    </row>
    <row r="34" spans="1:8">
      <c r="A34" s="7">
        <f t="shared" si="6"/>
        <v>20</v>
      </c>
      <c r="B34" s="7">
        <f ca="1" t="shared" si="0"/>
        <v>0.54446533194403</v>
      </c>
      <c r="C34" s="7">
        <f ca="1" t="shared" si="1"/>
        <v>60.9490285513934</v>
      </c>
      <c r="D34" s="7">
        <f ca="1" t="shared" si="2"/>
        <v>0.324640281554674</v>
      </c>
      <c r="E34" s="7">
        <f ca="1" t="shared" si="3"/>
        <v>4.60923993076734</v>
      </c>
      <c r="F34" s="7">
        <f ca="1">E34*$B$3</f>
        <v>55.3108791692081</v>
      </c>
      <c r="G34" s="7">
        <f ca="1" t="shared" si="4"/>
        <v>5.63814938218528</v>
      </c>
      <c r="H34" s="7">
        <f ca="1" t="shared" si="5"/>
        <v>563.814938218528</v>
      </c>
    </row>
    <row r="35" spans="1:8">
      <c r="A35" s="7">
        <f t="shared" si="6"/>
        <v>21</v>
      </c>
      <c r="B35" s="7">
        <f ca="1" t="shared" si="0"/>
        <v>0.165087304029293</v>
      </c>
      <c r="C35" s="7">
        <f ca="1" t="shared" si="1"/>
        <v>55.5790681625932</v>
      </c>
      <c r="D35" s="7">
        <f ca="1" t="shared" si="2"/>
        <v>0.280929638745543</v>
      </c>
      <c r="E35" s="7">
        <f ca="1" t="shared" si="3"/>
        <v>4.0059427223405</v>
      </c>
      <c r="F35" s="7">
        <f ca="1">E35*$B$3</f>
        <v>48.071312668086</v>
      </c>
      <c r="G35" s="7">
        <f ca="1" t="shared" si="4"/>
        <v>7.50775549450722</v>
      </c>
      <c r="H35" s="7">
        <f ca="1" t="shared" si="5"/>
        <v>750.775549450722</v>
      </c>
    </row>
    <row r="36" spans="1:8">
      <c r="A36" s="7">
        <f t="shared" si="6"/>
        <v>22</v>
      </c>
      <c r="B36" s="7">
        <f ca="1" t="shared" si="0"/>
        <v>0.822227502494308</v>
      </c>
      <c r="C36" s="7">
        <f ca="1" t="shared" si="1"/>
        <v>69.3747720433597</v>
      </c>
      <c r="D36" s="7">
        <f ca="1" t="shared" si="2"/>
        <v>0.862905363852049</v>
      </c>
      <c r="E36" s="7">
        <f ca="1" t="shared" si="3"/>
        <v>5.26677581295463</v>
      </c>
      <c r="F36" s="7">
        <f ca="1">E36*$B$3</f>
        <v>63.2013097554556</v>
      </c>
      <c r="G36" s="7">
        <f ca="1" t="shared" si="4"/>
        <v>6.17346228790407</v>
      </c>
      <c r="H36" s="7">
        <f ca="1" t="shared" si="5"/>
        <v>617.346228790407</v>
      </c>
    </row>
    <row r="37" spans="1:8">
      <c r="A37" s="7">
        <f t="shared" si="6"/>
        <v>23</v>
      </c>
      <c r="B37" s="7">
        <f ca="1" t="shared" si="0"/>
        <v>0.927263329584516</v>
      </c>
      <c r="C37" s="7">
        <f ca="1" t="shared" si="1"/>
        <v>77.9656474013793</v>
      </c>
      <c r="D37" s="7">
        <f ca="1" t="shared" si="2"/>
        <v>0.707541521982014</v>
      </c>
      <c r="E37" s="7">
        <f ca="1" t="shared" si="3"/>
        <v>5.40105450282121</v>
      </c>
      <c r="F37" s="7">
        <f ca="1">E37*$B$3</f>
        <v>64.8126540338545</v>
      </c>
      <c r="G37" s="7">
        <f ca="1" t="shared" si="4"/>
        <v>13.1529933675248</v>
      </c>
      <c r="H37" s="7">
        <f ca="1" t="shared" si="5"/>
        <v>1315.29933675248</v>
      </c>
    </row>
    <row r="38" spans="1:8">
      <c r="A38" s="7">
        <f t="shared" si="6"/>
        <v>24</v>
      </c>
      <c r="B38" s="7">
        <f ca="1" t="shared" si="0"/>
        <v>0.206671029845963</v>
      </c>
      <c r="C38" s="7">
        <f ca="1" t="shared" si="1"/>
        <v>58.4348109459115</v>
      </c>
      <c r="D38" s="7">
        <f ca="1" t="shared" si="2"/>
        <v>0.860802559795367</v>
      </c>
      <c r="E38" s="7">
        <f ca="1" t="shared" si="3"/>
        <v>5.25604988653166</v>
      </c>
      <c r="F38" s="7">
        <f ca="1">E38*$B$3</f>
        <v>63.07259863838</v>
      </c>
      <c r="G38" s="7">
        <f ca="1" t="shared" si="4"/>
        <v>0</v>
      </c>
      <c r="H38" s="7">
        <f ca="1" t="shared" si="5"/>
        <v>0</v>
      </c>
    </row>
    <row r="39" spans="1:8">
      <c r="A39" s="7">
        <f t="shared" si="6"/>
        <v>25</v>
      </c>
      <c r="B39" s="7">
        <f ca="1" t="shared" si="0"/>
        <v>0.120808941619637</v>
      </c>
      <c r="C39" s="7">
        <f ca="1" t="shared" si="1"/>
        <v>58.0819655630488</v>
      </c>
      <c r="D39" s="7">
        <f ca="1" t="shared" si="2"/>
        <v>0.772958027653944</v>
      </c>
      <c r="E39" s="7">
        <f ca="1" t="shared" si="3"/>
        <v>5.14470667886766</v>
      </c>
      <c r="F39" s="7">
        <f ca="1">E39*$B$3</f>
        <v>61.7364801464119</v>
      </c>
      <c r="G39" s="7">
        <f ca="1" t="shared" si="4"/>
        <v>0</v>
      </c>
      <c r="H39" s="7">
        <f ca="1" t="shared" si="5"/>
        <v>0</v>
      </c>
    </row>
    <row r="40" spans="1:8">
      <c r="A40" s="7">
        <f t="shared" si="6"/>
        <v>26</v>
      </c>
      <c r="B40" s="7">
        <f ca="1" t="shared" si="0"/>
        <v>0.817853679975775</v>
      </c>
      <c r="C40" s="7">
        <f ca="1" t="shared" si="1"/>
        <v>67.9122689998032</v>
      </c>
      <c r="D40" s="7">
        <f ca="1" t="shared" si="2"/>
        <v>0.417861961047374</v>
      </c>
      <c r="E40" s="7">
        <f ca="1" t="shared" si="3"/>
        <v>4.8705721487383</v>
      </c>
      <c r="F40" s="7">
        <f ca="1">E40*$B$3</f>
        <v>58.4468657848596</v>
      </c>
      <c r="G40" s="7">
        <f ca="1" t="shared" si="4"/>
        <v>9.46540321494364</v>
      </c>
      <c r="H40" s="7">
        <f ca="1" t="shared" si="5"/>
        <v>946.540321494364</v>
      </c>
    </row>
    <row r="41" spans="1:8">
      <c r="A41" s="7">
        <f t="shared" si="6"/>
        <v>27</v>
      </c>
      <c r="B41" s="7">
        <f ca="1" t="shared" si="0"/>
        <v>0.240877063312724</v>
      </c>
      <c r="C41" s="7">
        <f ca="1" t="shared" si="1"/>
        <v>55.1731429443516</v>
      </c>
      <c r="D41" s="7">
        <f ca="1" t="shared" si="2"/>
        <v>0.231812280283854</v>
      </c>
      <c r="E41" s="7">
        <f ca="1" t="shared" si="3"/>
        <v>4.32768529343582</v>
      </c>
      <c r="F41" s="7">
        <f ca="1">E41*$B$3</f>
        <v>51.9322235212299</v>
      </c>
      <c r="G41" s="7">
        <f ca="1" t="shared" si="4"/>
        <v>3.24091942312168</v>
      </c>
      <c r="H41" s="7">
        <f ca="1" t="shared" si="5"/>
        <v>324.091942312168</v>
      </c>
    </row>
    <row r="42" spans="1:8">
      <c r="A42" s="7">
        <f t="shared" si="6"/>
        <v>28</v>
      </c>
      <c r="B42" s="7">
        <f ca="1" t="shared" si="0"/>
        <v>0.2968109250586</v>
      </c>
      <c r="C42" s="7">
        <f ca="1" t="shared" si="1"/>
        <v>60.3491801022075</v>
      </c>
      <c r="D42" s="7">
        <f ca="1" t="shared" si="2"/>
        <v>0.17896772667539</v>
      </c>
      <c r="E42" s="7">
        <f ca="1" t="shared" si="3"/>
        <v>4.26540021642647</v>
      </c>
      <c r="F42" s="7">
        <f ca="1">E42*$B$3</f>
        <v>51.1848025971176</v>
      </c>
      <c r="G42" s="7">
        <f ca="1" t="shared" si="4"/>
        <v>9.16437750508992</v>
      </c>
      <c r="H42" s="7">
        <f ca="1" t="shared" si="5"/>
        <v>916.437750508992</v>
      </c>
    </row>
    <row r="43" spans="1:8">
      <c r="A43" s="7">
        <f t="shared" si="6"/>
        <v>29</v>
      </c>
      <c r="B43" s="7">
        <f ca="1" t="shared" si="0"/>
        <v>0.561159111440553</v>
      </c>
      <c r="C43" s="7">
        <f ca="1" t="shared" si="1"/>
        <v>68.4103282965829</v>
      </c>
      <c r="D43" s="7">
        <f ca="1" t="shared" si="2"/>
        <v>0.509784522743894</v>
      </c>
      <c r="E43" s="7">
        <f ca="1" t="shared" si="3"/>
        <v>4.79411724639731</v>
      </c>
      <c r="F43" s="7">
        <f ca="1">E43*$B$3</f>
        <v>57.5294069567678</v>
      </c>
      <c r="G43" s="7">
        <f ca="1" t="shared" si="4"/>
        <v>10.8809213398151</v>
      </c>
      <c r="H43" s="7">
        <f ca="1" t="shared" si="5"/>
        <v>1088.09213398151</v>
      </c>
    </row>
    <row r="44" spans="1:8">
      <c r="A44" s="7">
        <f t="shared" si="6"/>
        <v>30</v>
      </c>
      <c r="B44" s="7">
        <f ca="1" t="shared" si="0"/>
        <v>0.32807084708624</v>
      </c>
      <c r="C44" s="7">
        <f ca="1" t="shared" si="1"/>
        <v>63.9561330890916</v>
      </c>
      <c r="D44" s="7">
        <f ca="1" t="shared" si="2"/>
        <v>0.658554904548239</v>
      </c>
      <c r="E44" s="7">
        <f ca="1" t="shared" si="3"/>
        <v>4.59196263924085</v>
      </c>
      <c r="F44" s="7">
        <f ca="1">E44*$B$3</f>
        <v>55.1035516708903</v>
      </c>
      <c r="G44" s="7">
        <f ca="1" t="shared" si="4"/>
        <v>8.85258141820137</v>
      </c>
      <c r="H44" s="7">
        <f ca="1" t="shared" si="5"/>
        <v>885.258141820137</v>
      </c>
    </row>
    <row r="45" spans="1:8">
      <c r="A45" s="7">
        <f t="shared" si="6"/>
        <v>31</v>
      </c>
      <c r="B45" s="7">
        <f ca="1" t="shared" si="0"/>
        <v>0.108598819291869</v>
      </c>
      <c r="C45" s="7">
        <f ca="1" t="shared" si="1"/>
        <v>58.2750697775756</v>
      </c>
      <c r="D45" s="7">
        <f ca="1" t="shared" si="2"/>
        <v>0.873992551828137</v>
      </c>
      <c r="E45" s="7">
        <f ca="1" t="shared" si="3"/>
        <v>5.25144432661718</v>
      </c>
      <c r="F45" s="7">
        <f ca="1">E45*$B$3</f>
        <v>63.0173319194061</v>
      </c>
      <c r="G45" s="7">
        <f ca="1" t="shared" si="4"/>
        <v>0</v>
      </c>
      <c r="H45" s="7">
        <f ca="1" t="shared" si="5"/>
        <v>0</v>
      </c>
    </row>
    <row r="46" spans="1:8">
      <c r="A46" s="7">
        <f t="shared" si="6"/>
        <v>32</v>
      </c>
      <c r="B46" s="7">
        <f ca="1" t="shared" si="0"/>
        <v>0.1833207514037</v>
      </c>
      <c r="C46" s="7">
        <f ca="1" t="shared" si="1"/>
        <v>58.539452663595</v>
      </c>
      <c r="D46" s="7">
        <f ca="1" t="shared" si="2"/>
        <v>0.0265168798804851</v>
      </c>
      <c r="E46" s="7">
        <f ca="1" t="shared" si="3"/>
        <v>4.09105406484337</v>
      </c>
      <c r="F46" s="7">
        <f ca="1">E46*$B$3</f>
        <v>49.0926487781204</v>
      </c>
      <c r="G46" s="7">
        <f ca="1" t="shared" si="4"/>
        <v>9.44680388547462</v>
      </c>
      <c r="H46" s="7">
        <f ca="1" t="shared" si="5"/>
        <v>944.680388547462</v>
      </c>
    </row>
    <row r="47" spans="1:8">
      <c r="A47" s="7">
        <f t="shared" si="6"/>
        <v>33</v>
      </c>
      <c r="B47" s="7">
        <f ca="1" t="shared" si="0"/>
        <v>0.386541636812741</v>
      </c>
      <c r="C47" s="7">
        <f ca="1" t="shared" si="1"/>
        <v>63.1937495322965</v>
      </c>
      <c r="D47" s="7">
        <f ca="1" t="shared" si="2"/>
        <v>0.913685957328296</v>
      </c>
      <c r="E47" s="7">
        <f ca="1" t="shared" si="3"/>
        <v>5.50384864285958</v>
      </c>
      <c r="F47" s="7">
        <f ca="1">E47*$B$3</f>
        <v>66.046183714315</v>
      </c>
      <c r="G47" s="7">
        <f ca="1" t="shared" si="4"/>
        <v>0</v>
      </c>
      <c r="H47" s="7">
        <f ca="1" t="shared" si="5"/>
        <v>0</v>
      </c>
    </row>
    <row r="48" spans="1:8">
      <c r="A48" s="7">
        <f t="shared" si="6"/>
        <v>34</v>
      </c>
      <c r="B48" s="7">
        <f ca="1" t="shared" si="0"/>
        <v>0.839711445520394</v>
      </c>
      <c r="C48" s="7">
        <f ca="1" t="shared" si="1"/>
        <v>69.1387267600933</v>
      </c>
      <c r="D48" s="7">
        <f ca="1" t="shared" si="2"/>
        <v>0.558232982645548</v>
      </c>
      <c r="E48" s="7">
        <f ca="1" t="shared" si="3"/>
        <v>4.7722609413184</v>
      </c>
      <c r="F48" s="7">
        <f ca="1">E48*$B$3</f>
        <v>57.2671312958208</v>
      </c>
      <c r="G48" s="7">
        <f ca="1" t="shared" si="4"/>
        <v>11.8715954642725</v>
      </c>
      <c r="H48" s="7">
        <f ca="1" t="shared" si="5"/>
        <v>1187.15954642725</v>
      </c>
    </row>
    <row r="49" spans="1:8">
      <c r="A49" s="7">
        <f t="shared" si="6"/>
        <v>35</v>
      </c>
      <c r="B49" s="7">
        <f ca="1" t="shared" si="0"/>
        <v>0.896763139202095</v>
      </c>
      <c r="C49" s="7">
        <f ca="1" t="shared" si="1"/>
        <v>69.3378052742542</v>
      </c>
      <c r="D49" s="7">
        <f ca="1" t="shared" si="2"/>
        <v>0.618073978216607</v>
      </c>
      <c r="E49" s="7">
        <f ca="1" t="shared" si="3"/>
        <v>4.52861412020883</v>
      </c>
      <c r="F49" s="7">
        <f ca="1">E49*$B$3</f>
        <v>54.343369442506</v>
      </c>
      <c r="G49" s="7">
        <f ca="1" t="shared" si="4"/>
        <v>14.9944358317482</v>
      </c>
      <c r="H49" s="7">
        <f ca="1" t="shared" si="5"/>
        <v>1499.44358317482</v>
      </c>
    </row>
    <row r="50" spans="1:8">
      <c r="A50" s="7">
        <f t="shared" si="6"/>
        <v>36</v>
      </c>
      <c r="B50" s="7">
        <f ca="1" t="shared" si="0"/>
        <v>0.581224919330296</v>
      </c>
      <c r="C50" s="7">
        <f ca="1" t="shared" si="1"/>
        <v>65.8690134939513</v>
      </c>
      <c r="D50" s="7">
        <f ca="1" t="shared" si="2"/>
        <v>0.29982008092325</v>
      </c>
      <c r="E50" s="7">
        <f ca="1" t="shared" si="3"/>
        <v>4.09508645400478</v>
      </c>
      <c r="F50" s="7">
        <f ca="1">E50*$B$3</f>
        <v>49.1410374480573</v>
      </c>
      <c r="G50" s="7">
        <f ca="1" t="shared" si="4"/>
        <v>16.727976045894</v>
      </c>
      <c r="H50" s="7">
        <f ca="1" t="shared" si="5"/>
        <v>1672.7976045894</v>
      </c>
    </row>
    <row r="51" spans="1:8">
      <c r="A51" s="7">
        <f t="shared" si="6"/>
        <v>37</v>
      </c>
      <c r="B51" s="7">
        <f ca="1" t="shared" si="0"/>
        <v>0.505934652096975</v>
      </c>
      <c r="C51" s="7">
        <f ca="1" t="shared" si="1"/>
        <v>60.8054167313039</v>
      </c>
      <c r="D51" s="7">
        <f ca="1" t="shared" si="2"/>
        <v>0.7842944165004</v>
      </c>
      <c r="E51" s="7">
        <f ca="1" t="shared" si="3"/>
        <v>5.02057449992565</v>
      </c>
      <c r="F51" s="7">
        <f ca="1">E51*$B$3</f>
        <v>60.2468939991078</v>
      </c>
      <c r="G51" s="7">
        <f ca="1" t="shared" si="4"/>
        <v>0.558522732196145</v>
      </c>
      <c r="H51" s="7">
        <f ca="1" t="shared" si="5"/>
        <v>55.8522732196145</v>
      </c>
    </row>
    <row r="52" spans="1:8">
      <c r="A52" s="7">
        <f t="shared" si="6"/>
        <v>38</v>
      </c>
      <c r="B52" s="7">
        <f ca="1" t="shared" si="0"/>
        <v>0.426153499659695</v>
      </c>
      <c r="C52" s="7">
        <f ca="1" t="shared" si="1"/>
        <v>61.7697871354532</v>
      </c>
      <c r="D52" s="7">
        <f ca="1" t="shared" si="2"/>
        <v>0.0338491238992853</v>
      </c>
      <c r="E52" s="7">
        <f ca="1" t="shared" si="3"/>
        <v>4.46747558693738</v>
      </c>
      <c r="F52" s="7">
        <f ca="1">E52*$B$3</f>
        <v>53.6097070432486</v>
      </c>
      <c r="G52" s="7">
        <f ca="1" t="shared" si="4"/>
        <v>8.16008009220467</v>
      </c>
      <c r="H52" s="7">
        <f ca="1" t="shared" si="5"/>
        <v>816.008009220467</v>
      </c>
    </row>
    <row r="53" spans="1:8">
      <c r="A53" s="7">
        <f t="shared" si="6"/>
        <v>39</v>
      </c>
      <c r="B53" s="7">
        <f ca="1" t="shared" si="0"/>
        <v>0.240383016821674</v>
      </c>
      <c r="C53" s="7">
        <f ca="1" t="shared" si="1"/>
        <v>56.6737099292176</v>
      </c>
      <c r="D53" s="7">
        <f ca="1" t="shared" si="2"/>
        <v>0.630978104981148</v>
      </c>
      <c r="E53" s="7">
        <f ca="1" t="shared" si="3"/>
        <v>4.70101096815367</v>
      </c>
      <c r="F53" s="7">
        <f ca="1">E53*$B$3</f>
        <v>56.4121316178441</v>
      </c>
      <c r="G53" s="7">
        <f ca="1" t="shared" si="4"/>
        <v>0.26157831137354</v>
      </c>
      <c r="H53" s="7">
        <f ca="1" t="shared" si="5"/>
        <v>26.157831137354</v>
      </c>
    </row>
    <row r="54" spans="1:8">
      <c r="A54" s="7">
        <f t="shared" si="6"/>
        <v>40</v>
      </c>
      <c r="B54" s="7">
        <f ca="1" t="shared" si="0"/>
        <v>0.773422879778954</v>
      </c>
      <c r="C54" s="7">
        <f ca="1" t="shared" si="1"/>
        <v>69.0366998402502</v>
      </c>
      <c r="D54" s="7">
        <f ca="1" t="shared" si="2"/>
        <v>0.0103719966541918</v>
      </c>
      <c r="E54" s="7">
        <f ca="1" t="shared" si="3"/>
        <v>4.12777257479888</v>
      </c>
      <c r="F54" s="7">
        <f ca="1">E54*$B$3</f>
        <v>49.5332708975866</v>
      </c>
      <c r="G54" s="7">
        <f ca="1" t="shared" si="4"/>
        <v>19.5034289426635</v>
      </c>
      <c r="H54" s="7">
        <f ca="1" t="shared" si="5"/>
        <v>1950.34289426635</v>
      </c>
    </row>
    <row r="55" spans="1:8">
      <c r="A55" s="7">
        <f t="shared" si="6"/>
        <v>41</v>
      </c>
      <c r="B55" s="7">
        <f ca="1" t="shared" si="0"/>
        <v>0.398255713181599</v>
      </c>
      <c r="C55" s="7">
        <f ca="1" t="shared" si="1"/>
        <v>61.3346442506999</v>
      </c>
      <c r="D55" s="7">
        <f ca="1" t="shared" si="2"/>
        <v>0.849149009756737</v>
      </c>
      <c r="E55" s="7">
        <f ca="1" t="shared" si="3"/>
        <v>5.2891664885182</v>
      </c>
      <c r="F55" s="7">
        <f ca="1">E55*$B$3</f>
        <v>63.4699978622184</v>
      </c>
      <c r="G55" s="7">
        <f ca="1" t="shared" si="4"/>
        <v>0</v>
      </c>
      <c r="H55" s="7">
        <f ca="1" t="shared" si="5"/>
        <v>0</v>
      </c>
    </row>
    <row r="56" spans="1:8">
      <c r="A56" s="7">
        <f t="shared" si="6"/>
        <v>42</v>
      </c>
      <c r="B56" s="7">
        <f ca="1" t="shared" si="0"/>
        <v>0.296319109538473</v>
      </c>
      <c r="C56" s="7">
        <f ca="1" t="shared" si="1"/>
        <v>63.1188307554899</v>
      </c>
      <c r="D56" s="7">
        <f ca="1" t="shared" si="2"/>
        <v>0.390260211539997</v>
      </c>
      <c r="E56" s="7">
        <f ca="1" t="shared" si="3"/>
        <v>4.61779451299155</v>
      </c>
      <c r="F56" s="7">
        <f ca="1">E56*$B$3</f>
        <v>55.4135341558986</v>
      </c>
      <c r="G56" s="7">
        <f ca="1" t="shared" si="4"/>
        <v>7.70529659959134</v>
      </c>
      <c r="H56" s="7">
        <f ca="1" t="shared" si="5"/>
        <v>770.529659959134</v>
      </c>
    </row>
    <row r="57" spans="1:8">
      <c r="A57" s="7">
        <f t="shared" si="6"/>
        <v>43</v>
      </c>
      <c r="B57" s="7">
        <f ca="1" t="shared" si="0"/>
        <v>0.231616123809235</v>
      </c>
      <c r="C57" s="7">
        <f ca="1" t="shared" si="1"/>
        <v>55.1873693033626</v>
      </c>
      <c r="D57" s="7">
        <f ca="1" t="shared" si="2"/>
        <v>0.769287431891993</v>
      </c>
      <c r="E57" s="7">
        <f ca="1" t="shared" si="3"/>
        <v>5.03389718464592</v>
      </c>
      <c r="F57" s="7">
        <f ca="1">E57*$B$3</f>
        <v>60.4067662157511</v>
      </c>
      <c r="G57" s="7">
        <f ca="1" t="shared" si="4"/>
        <v>0</v>
      </c>
      <c r="H57" s="7">
        <f ca="1" t="shared" si="5"/>
        <v>0</v>
      </c>
    </row>
    <row r="58" spans="1:8">
      <c r="A58" s="7">
        <f t="shared" si="6"/>
        <v>44</v>
      </c>
      <c r="B58" s="7">
        <f ca="1" t="shared" si="0"/>
        <v>0.150023596737169</v>
      </c>
      <c r="C58" s="7">
        <f ca="1" t="shared" si="1"/>
        <v>57.3280255534622</v>
      </c>
      <c r="D58" s="7">
        <f ca="1" t="shared" si="2"/>
        <v>0.230325132311143</v>
      </c>
      <c r="E58" s="7">
        <f ca="1" t="shared" si="3"/>
        <v>4.07920807865561</v>
      </c>
      <c r="F58" s="7">
        <f ca="1">E58*$B$3</f>
        <v>48.9504969438673</v>
      </c>
      <c r="G58" s="7">
        <f ca="1" t="shared" si="4"/>
        <v>8.37752860959498</v>
      </c>
      <c r="H58" s="7">
        <f ca="1" t="shared" si="5"/>
        <v>837.752860959498</v>
      </c>
    </row>
    <row r="59" spans="1:8">
      <c r="A59" s="7">
        <f t="shared" si="6"/>
        <v>45</v>
      </c>
      <c r="B59" s="7">
        <f ca="1" t="shared" si="0"/>
        <v>0.475136208275851</v>
      </c>
      <c r="C59" s="7">
        <f ca="1" t="shared" si="1"/>
        <v>63.9226986345004</v>
      </c>
      <c r="D59" s="7">
        <f ca="1" t="shared" si="2"/>
        <v>0.780704908707792</v>
      </c>
      <c r="E59" s="7">
        <f ca="1" t="shared" si="3"/>
        <v>5.02187837746298</v>
      </c>
      <c r="F59" s="7">
        <f ca="1">E59*$B$3</f>
        <v>60.2625405295558</v>
      </c>
      <c r="G59" s="7">
        <f ca="1" t="shared" si="4"/>
        <v>3.66015810494458</v>
      </c>
      <c r="H59" s="7">
        <f ca="1" t="shared" si="5"/>
        <v>366.015810494458</v>
      </c>
    </row>
    <row r="60" spans="1:8">
      <c r="A60" s="7">
        <f t="shared" si="6"/>
        <v>46</v>
      </c>
      <c r="B60" s="7">
        <f ca="1" t="shared" si="0"/>
        <v>0.242417931669676</v>
      </c>
      <c r="C60" s="7">
        <f ca="1" t="shared" si="1"/>
        <v>55.3639092328759</v>
      </c>
      <c r="D60" s="7">
        <f ca="1" t="shared" si="2"/>
        <v>0.859679270130402</v>
      </c>
      <c r="E60" s="7">
        <f ca="1" t="shared" si="3"/>
        <v>5.16681283408197</v>
      </c>
      <c r="F60" s="7">
        <f ca="1">E60*$B$3</f>
        <v>62.0017540089836</v>
      </c>
      <c r="G60" s="7">
        <f ca="1" t="shared" si="4"/>
        <v>0</v>
      </c>
      <c r="H60" s="7">
        <f ca="1" t="shared" si="5"/>
        <v>0</v>
      </c>
    </row>
    <row r="61" spans="1:8">
      <c r="A61" s="7">
        <f t="shared" si="6"/>
        <v>47</v>
      </c>
      <c r="B61" s="7">
        <f ca="1" t="shared" si="0"/>
        <v>0.177123274978252</v>
      </c>
      <c r="C61" s="7">
        <f ca="1" t="shared" si="1"/>
        <v>56.1910912277174</v>
      </c>
      <c r="D61" s="7">
        <f ca="1" t="shared" si="2"/>
        <v>0.811410758179203</v>
      </c>
      <c r="E61" s="7">
        <f ca="1" t="shared" si="3"/>
        <v>5.43675847296862</v>
      </c>
      <c r="F61" s="7">
        <f ca="1">E61*$B$3</f>
        <v>65.2411016756234</v>
      </c>
      <c r="G61" s="7">
        <f ca="1" t="shared" si="4"/>
        <v>0</v>
      </c>
      <c r="H61" s="7">
        <f ca="1" t="shared" si="5"/>
        <v>0</v>
      </c>
    </row>
    <row r="62" spans="1:8">
      <c r="A62" s="7">
        <f t="shared" si="6"/>
        <v>48</v>
      </c>
      <c r="B62" s="7">
        <f ca="1" t="shared" si="0"/>
        <v>0.379155572236425</v>
      </c>
      <c r="C62" s="7">
        <f ca="1" t="shared" si="1"/>
        <v>61.1965220614527</v>
      </c>
      <c r="D62" s="7">
        <f ca="1" t="shared" si="2"/>
        <v>0.455930006650948</v>
      </c>
      <c r="E62" s="7">
        <f ca="1" t="shared" si="3"/>
        <v>4.54515830381167</v>
      </c>
      <c r="F62" s="7">
        <f ca="1">E62*$B$3</f>
        <v>54.54189964574</v>
      </c>
      <c r="G62" s="7">
        <f ca="1" t="shared" si="4"/>
        <v>6.65462241571274</v>
      </c>
      <c r="H62" s="7">
        <f ca="1" t="shared" si="5"/>
        <v>665.462241571274</v>
      </c>
    </row>
    <row r="63" spans="1:8">
      <c r="A63" s="7">
        <f t="shared" si="6"/>
        <v>49</v>
      </c>
      <c r="B63" s="7">
        <f ca="1" t="shared" si="0"/>
        <v>0.451028870470553</v>
      </c>
      <c r="C63" s="7">
        <f ca="1" t="shared" si="1"/>
        <v>64.4121289294831</v>
      </c>
      <c r="D63" s="7">
        <f ca="1" t="shared" si="2"/>
        <v>0.666304713493958</v>
      </c>
      <c r="E63" s="7">
        <f ca="1" t="shared" si="3"/>
        <v>4.57299043256321</v>
      </c>
      <c r="F63" s="7">
        <f ca="1">E63*$B$3</f>
        <v>54.8758851907585</v>
      </c>
      <c r="G63" s="7">
        <f ca="1" t="shared" si="4"/>
        <v>9.53624373872461</v>
      </c>
      <c r="H63" s="7">
        <f ca="1" t="shared" si="5"/>
        <v>953.624373872461</v>
      </c>
    </row>
    <row r="64" spans="1:8">
      <c r="A64" s="7">
        <f t="shared" si="6"/>
        <v>50</v>
      </c>
      <c r="B64" s="7">
        <f ca="1" t="shared" si="0"/>
        <v>0.997470917816085</v>
      </c>
      <c r="C64" s="7">
        <f ca="1" t="shared" si="1"/>
        <v>81.8266268219053</v>
      </c>
      <c r="D64" s="7">
        <f ca="1" t="shared" si="2"/>
        <v>0.84717548112713</v>
      </c>
      <c r="E64" s="7">
        <f ca="1" t="shared" si="3"/>
        <v>5.25351290978512</v>
      </c>
      <c r="F64" s="7">
        <f ca="1">E64*$B$3</f>
        <v>63.0421549174214</v>
      </c>
      <c r="G64" s="7">
        <f ca="1" t="shared" si="4"/>
        <v>18.7844719044839</v>
      </c>
      <c r="H64" s="7">
        <f ca="1" t="shared" si="5"/>
        <v>1878.44719044839</v>
      </c>
    </row>
    <row r="65" spans="1:8">
      <c r="A65" s="7">
        <f t="shared" si="6"/>
        <v>51</v>
      </c>
      <c r="B65" s="7">
        <f ca="1" t="shared" si="0"/>
        <v>0.447216133530243</v>
      </c>
      <c r="C65" s="7">
        <f ca="1" t="shared" si="1"/>
        <v>62.5244460894917</v>
      </c>
      <c r="D65" s="7">
        <f ca="1" t="shared" si="2"/>
        <v>0.228186925331805</v>
      </c>
      <c r="E65" s="7">
        <f ca="1" t="shared" si="3"/>
        <v>4.25523461439599</v>
      </c>
      <c r="F65" s="7">
        <f ca="1">E65*$B$3</f>
        <v>51.0628153727519</v>
      </c>
      <c r="G65" s="7">
        <f ca="1" t="shared" si="4"/>
        <v>11.4616307167398</v>
      </c>
      <c r="H65" s="7">
        <f ca="1" t="shared" si="5"/>
        <v>1146.16307167398</v>
      </c>
    </row>
    <row r="66" spans="1:8">
      <c r="A66" s="7">
        <f t="shared" si="6"/>
        <v>52</v>
      </c>
      <c r="B66" s="7">
        <f ca="1" t="shared" si="0"/>
        <v>0.856307750133833</v>
      </c>
      <c r="C66" s="7">
        <f ca="1" t="shared" si="1"/>
        <v>69.0656153995546</v>
      </c>
      <c r="D66" s="7">
        <f ca="1" t="shared" si="2"/>
        <v>0.78526770697038</v>
      </c>
      <c r="E66" s="7">
        <f ca="1" t="shared" si="3"/>
        <v>5.10414824829003</v>
      </c>
      <c r="F66" s="7">
        <f ca="1">E66*$B$3</f>
        <v>61.2497789794803</v>
      </c>
      <c r="G66" s="7">
        <f ca="1" t="shared" si="4"/>
        <v>7.81583642007431</v>
      </c>
      <c r="H66" s="7">
        <f ca="1" t="shared" si="5"/>
        <v>781.583642007431</v>
      </c>
    </row>
    <row r="67" spans="1:8">
      <c r="A67" s="7">
        <f t="shared" si="6"/>
        <v>53</v>
      </c>
      <c r="B67" s="7">
        <f ca="1" t="shared" si="0"/>
        <v>0.736504360807547</v>
      </c>
      <c r="C67" s="7">
        <f ca="1" t="shared" si="1"/>
        <v>69.182921719011</v>
      </c>
      <c r="D67" s="7">
        <f ca="1" t="shared" si="2"/>
        <v>0.314830288112978</v>
      </c>
      <c r="E67" s="7">
        <f ca="1" t="shared" si="3"/>
        <v>4.56208943717547</v>
      </c>
      <c r="F67" s="7">
        <f ca="1">E67*$B$3</f>
        <v>54.7450732461056</v>
      </c>
      <c r="G67" s="7">
        <f ca="1" t="shared" si="4"/>
        <v>14.4378484729054</v>
      </c>
      <c r="H67" s="7">
        <f ca="1" t="shared" si="5"/>
        <v>1443.78484729054</v>
      </c>
    </row>
    <row r="68" spans="1:8">
      <c r="A68" s="7">
        <f t="shared" si="6"/>
        <v>54</v>
      </c>
      <c r="B68" s="7">
        <f ca="1" t="shared" si="0"/>
        <v>0.228225544365552</v>
      </c>
      <c r="C68" s="7">
        <f ca="1" t="shared" si="1"/>
        <v>55.700482914609</v>
      </c>
      <c r="D68" s="7">
        <f ca="1" t="shared" si="2"/>
        <v>0.502347977004517</v>
      </c>
      <c r="E68" s="7">
        <f ca="1" t="shared" si="3"/>
        <v>4.68549221609543</v>
      </c>
      <c r="F68" s="7">
        <f ca="1">E68*$B$3</f>
        <v>56.2259065931451</v>
      </c>
      <c r="G68" s="7">
        <f ca="1" t="shared" si="4"/>
        <v>0</v>
      </c>
      <c r="H68" s="7">
        <f ca="1" t="shared" si="5"/>
        <v>0</v>
      </c>
    </row>
    <row r="69" spans="1:8">
      <c r="A69" s="7">
        <f t="shared" si="6"/>
        <v>55</v>
      </c>
      <c r="B69" s="7">
        <f ca="1" t="shared" si="0"/>
        <v>0.877177749733001</v>
      </c>
      <c r="C69" s="7">
        <f ca="1" t="shared" si="1"/>
        <v>67.9181582791851</v>
      </c>
      <c r="D69" s="7">
        <f ca="1" t="shared" si="2"/>
        <v>0.831984276955978</v>
      </c>
      <c r="E69" s="7">
        <f ca="1" t="shared" si="3"/>
        <v>5.41741696600587</v>
      </c>
      <c r="F69" s="7">
        <f ca="1">E69*$B$3</f>
        <v>65.0090035920704</v>
      </c>
      <c r="G69" s="7">
        <f ca="1" t="shared" si="4"/>
        <v>2.90915468711468</v>
      </c>
      <c r="H69" s="7">
        <f ca="1" t="shared" si="5"/>
        <v>290.915468711468</v>
      </c>
    </row>
    <row r="70" spans="1:8">
      <c r="A70" s="7">
        <f t="shared" si="6"/>
        <v>56</v>
      </c>
      <c r="B70" s="7">
        <f ca="1" t="shared" si="0"/>
        <v>0.894567354008597</v>
      </c>
      <c r="C70" s="7">
        <f ca="1" t="shared" si="1"/>
        <v>66.781383867664</v>
      </c>
      <c r="D70" s="7">
        <f ca="1" t="shared" si="2"/>
        <v>0.642047788382068</v>
      </c>
      <c r="E70" s="7">
        <f ca="1" t="shared" si="3"/>
        <v>4.69862690417707</v>
      </c>
      <c r="F70" s="7">
        <f ca="1">E70*$B$3</f>
        <v>56.3835228501248</v>
      </c>
      <c r="G70" s="7">
        <f ca="1" t="shared" si="4"/>
        <v>10.3978610175391</v>
      </c>
      <c r="H70" s="7">
        <f ca="1" t="shared" si="5"/>
        <v>1039.78610175391</v>
      </c>
    </row>
    <row r="71" spans="1:8">
      <c r="A71" s="7">
        <f t="shared" si="6"/>
        <v>57</v>
      </c>
      <c r="B71" s="7">
        <f ca="1" t="shared" si="0"/>
        <v>0.263145548920334</v>
      </c>
      <c r="C71" s="7">
        <f ca="1" t="shared" si="1"/>
        <v>61.5117141242668</v>
      </c>
      <c r="D71" s="7">
        <f ca="1" t="shared" si="2"/>
        <v>0.681985947550521</v>
      </c>
      <c r="E71" s="7">
        <f ca="1" t="shared" si="3"/>
        <v>4.92006608812249</v>
      </c>
      <c r="F71" s="7">
        <f ca="1">E71*$B$3</f>
        <v>59.0407930574699</v>
      </c>
      <c r="G71" s="7">
        <f ca="1" t="shared" si="4"/>
        <v>2.4709210667969</v>
      </c>
      <c r="H71" s="7">
        <f ca="1" t="shared" si="5"/>
        <v>247.09210667969</v>
      </c>
    </row>
    <row r="72" spans="1:8">
      <c r="A72" s="7">
        <f t="shared" si="6"/>
        <v>58</v>
      </c>
      <c r="B72" s="7">
        <f ca="1" t="shared" si="0"/>
        <v>0.810643435348468</v>
      </c>
      <c r="C72" s="7">
        <f ca="1" t="shared" si="1"/>
        <v>66.3837263243324</v>
      </c>
      <c r="D72" s="7">
        <f ca="1" t="shared" si="2"/>
        <v>0.663126142649138</v>
      </c>
      <c r="E72" s="7">
        <f ca="1" t="shared" si="3"/>
        <v>4.94480780351001</v>
      </c>
      <c r="F72" s="7">
        <f ca="1">E72*$B$3</f>
        <v>59.3376936421201</v>
      </c>
      <c r="G72" s="7">
        <f ca="1" t="shared" si="4"/>
        <v>7.0460326822123</v>
      </c>
      <c r="H72" s="7">
        <f ca="1" t="shared" si="5"/>
        <v>704.60326822123</v>
      </c>
    </row>
    <row r="73" spans="1:8">
      <c r="A73" s="7">
        <f t="shared" si="6"/>
        <v>59</v>
      </c>
      <c r="B73" s="7">
        <f ca="1" t="shared" si="0"/>
        <v>0.872013633931361</v>
      </c>
      <c r="C73" s="7">
        <f ca="1" t="shared" si="1"/>
        <v>69.660105938406</v>
      </c>
      <c r="D73" s="7">
        <f ca="1" t="shared" si="2"/>
        <v>0.523826107421885</v>
      </c>
      <c r="E73" s="7">
        <f ca="1" t="shared" si="3"/>
        <v>4.77837382084369</v>
      </c>
      <c r="F73" s="7">
        <f ca="1">E73*$B$3</f>
        <v>57.3404858501243</v>
      </c>
      <c r="G73" s="7">
        <f ca="1" t="shared" si="4"/>
        <v>12.3196200882818</v>
      </c>
      <c r="H73" s="7">
        <f ca="1" t="shared" si="5"/>
        <v>1231.96200882818</v>
      </c>
    </row>
    <row r="74" spans="1:8">
      <c r="A74" s="7">
        <f t="shared" si="6"/>
        <v>60</v>
      </c>
      <c r="B74" s="7">
        <f ca="1" t="shared" si="0"/>
        <v>0.772934157523502</v>
      </c>
      <c r="C74" s="7">
        <f ca="1" t="shared" si="1"/>
        <v>67.1078003577015</v>
      </c>
      <c r="D74" s="7">
        <f ca="1" t="shared" si="2"/>
        <v>0.539268350770094</v>
      </c>
      <c r="E74" s="7">
        <f ca="1" t="shared" si="3"/>
        <v>4.90305918870768</v>
      </c>
      <c r="F74" s="7">
        <f ca="1">E74*$B$3</f>
        <v>58.8367102644922</v>
      </c>
      <c r="G74" s="7">
        <f ca="1" t="shared" si="4"/>
        <v>8.27109009320929</v>
      </c>
      <c r="H74" s="7">
        <f ca="1" t="shared" si="5"/>
        <v>827.109009320929</v>
      </c>
    </row>
    <row r="75" spans="1:8">
      <c r="A75" s="7">
        <f t="shared" si="6"/>
        <v>61</v>
      </c>
      <c r="B75" s="7">
        <f ca="1" t="shared" si="0"/>
        <v>0.154103918845311</v>
      </c>
      <c r="C75" s="7">
        <f ca="1" t="shared" si="1"/>
        <v>55.6675969969593</v>
      </c>
      <c r="D75" s="7">
        <f ca="1" t="shared" si="2"/>
        <v>0.901218137063783</v>
      </c>
      <c r="E75" s="7">
        <f ca="1" t="shared" si="3"/>
        <v>5.718090665278</v>
      </c>
      <c r="F75" s="7">
        <f ca="1">E75*$B$3</f>
        <v>68.6170879833359</v>
      </c>
      <c r="G75" s="7">
        <f ca="1" t="shared" si="4"/>
        <v>0</v>
      </c>
      <c r="H75" s="7">
        <f ca="1" t="shared" si="5"/>
        <v>0</v>
      </c>
    </row>
    <row r="76" spans="1:8">
      <c r="A76" s="7">
        <f t="shared" si="6"/>
        <v>62</v>
      </c>
      <c r="B76" s="7">
        <f ca="1" t="shared" si="0"/>
        <v>0.903823115964688</v>
      </c>
      <c r="C76" s="7">
        <f ca="1" t="shared" si="1"/>
        <v>76.5674432947577</v>
      </c>
      <c r="D76" s="7">
        <f ca="1" t="shared" si="2"/>
        <v>0.806853834432124</v>
      </c>
      <c r="E76" s="7">
        <f ca="1" t="shared" si="3"/>
        <v>5.019681194134</v>
      </c>
      <c r="F76" s="7">
        <f ca="1">E76*$B$3</f>
        <v>60.236174329608</v>
      </c>
      <c r="G76" s="7">
        <f ca="1" t="shared" si="4"/>
        <v>16.3312689651497</v>
      </c>
      <c r="H76" s="7">
        <f ca="1" t="shared" si="5"/>
        <v>1633.12689651497</v>
      </c>
    </row>
    <row r="77" spans="1:8">
      <c r="A77" s="7">
        <f t="shared" si="6"/>
        <v>63</v>
      </c>
      <c r="B77" s="7">
        <f ca="1" t="shared" si="0"/>
        <v>0.276569802146471</v>
      </c>
      <c r="C77" s="7">
        <f ca="1" t="shared" si="1"/>
        <v>64.8888140909579</v>
      </c>
      <c r="D77" s="7">
        <f ca="1" t="shared" si="2"/>
        <v>0.557702500366091</v>
      </c>
      <c r="E77" s="7">
        <f ca="1" t="shared" si="3"/>
        <v>4.77016514839727</v>
      </c>
      <c r="F77" s="7">
        <f ca="1">E77*$B$3</f>
        <v>57.2419817807672</v>
      </c>
      <c r="G77" s="7">
        <f ca="1" t="shared" si="4"/>
        <v>7.64683231019065</v>
      </c>
      <c r="H77" s="7">
        <f ca="1" t="shared" si="5"/>
        <v>764.683231019065</v>
      </c>
    </row>
    <row r="78" spans="1:8">
      <c r="A78" s="7">
        <f t="shared" si="6"/>
        <v>64</v>
      </c>
      <c r="B78" s="7">
        <f ca="1" t="shared" si="0"/>
        <v>0.861362291438239</v>
      </c>
      <c r="C78" s="7">
        <f ca="1" t="shared" si="1"/>
        <v>68.2416341870185</v>
      </c>
      <c r="D78" s="7">
        <f ca="1" t="shared" si="2"/>
        <v>0.847742591328521</v>
      </c>
      <c r="E78" s="7">
        <f ca="1" t="shared" si="3"/>
        <v>5.31843908417961</v>
      </c>
      <c r="F78" s="7">
        <f ca="1">E78*$B$3</f>
        <v>63.8212690101554</v>
      </c>
      <c r="G78" s="7">
        <f ca="1" t="shared" si="4"/>
        <v>4.42036517686314</v>
      </c>
      <c r="H78" s="7">
        <f ca="1" t="shared" si="5"/>
        <v>442.036517686314</v>
      </c>
    </row>
    <row r="79" spans="1:8">
      <c r="A79" s="7">
        <f t="shared" si="6"/>
        <v>65</v>
      </c>
      <c r="B79" s="7">
        <f ca="1" t="shared" ref="B79:B142" si="7">RAND()</f>
        <v>0.603243644730981</v>
      </c>
      <c r="C79" s="7">
        <f ca="1" t="shared" ref="C79:C142" si="8">VLOOKUP(B79,$F$7:$H$12,2,TRUE())+(RAND()*(VLOOKUP(B79,$F$7:$H$12,3,TRUE())-VLOOKUP(B79,$F$7:$H$12,2,TRUE())))</f>
        <v>69.0724633190833</v>
      </c>
      <c r="D79" s="7">
        <f ca="1" t="shared" ref="D79:D142" si="9">RAND()</f>
        <v>0.249105373985176</v>
      </c>
      <c r="E79" s="7">
        <f ca="1" t="shared" ref="E79:E142" si="10">VLOOKUP(D79,$K$7:$M$10,2,TRUE())+(RAND()*(VLOOKUP(D79,$K$7:$M$10,3,TRUE())-VLOOKUP(D79,$K$7:$M$10,2,TRUE())))</f>
        <v>4.33015818675216</v>
      </c>
      <c r="F79" s="7">
        <f ca="1">E79*$B$3</f>
        <v>51.961898241026</v>
      </c>
      <c r="G79" s="7">
        <f ca="1" t="shared" ref="G79:G142" si="11">MAX(C79-F79,0)</f>
        <v>17.1105650780574</v>
      </c>
      <c r="H79" s="7">
        <f ca="1" t="shared" ref="H79:H142" si="12">G79*100</f>
        <v>1711.05650780574</v>
      </c>
    </row>
    <row r="80" spans="1:8">
      <c r="A80" s="7">
        <f t="shared" ref="A80:A143" si="13">A79+1</f>
        <v>66</v>
      </c>
      <c r="B80" s="7">
        <f ca="1" t="shared" si="7"/>
        <v>0.404270230393046</v>
      </c>
      <c r="C80" s="7">
        <f ca="1" t="shared" si="8"/>
        <v>60.5595536273599</v>
      </c>
      <c r="D80" s="7">
        <f ca="1" t="shared" si="9"/>
        <v>0.867586433337559</v>
      </c>
      <c r="E80" s="7">
        <f ca="1" t="shared" si="10"/>
        <v>5.41958240836163</v>
      </c>
      <c r="F80" s="7">
        <f ca="1">E80*$B$3</f>
        <v>65.0349889003395</v>
      </c>
      <c r="G80" s="7">
        <f ca="1" t="shared" si="11"/>
        <v>0</v>
      </c>
      <c r="H80" s="7">
        <f ca="1" t="shared" si="12"/>
        <v>0</v>
      </c>
    </row>
    <row r="81" spans="1:8">
      <c r="A81" s="7">
        <f t="shared" si="13"/>
        <v>67</v>
      </c>
      <c r="B81" s="7">
        <f ca="1" t="shared" si="7"/>
        <v>0.332919969484434</v>
      </c>
      <c r="C81" s="7">
        <f ca="1" t="shared" si="8"/>
        <v>64.5075103941879</v>
      </c>
      <c r="D81" s="7">
        <f ca="1" t="shared" si="9"/>
        <v>0.930098699423997</v>
      </c>
      <c r="E81" s="7">
        <f ca="1" t="shared" si="10"/>
        <v>5.72685792367063</v>
      </c>
      <c r="F81" s="7">
        <f ca="1">E81*$B$3</f>
        <v>68.7222950840475</v>
      </c>
      <c r="G81" s="7">
        <f ca="1" t="shared" si="11"/>
        <v>0</v>
      </c>
      <c r="H81" s="7">
        <f ca="1" t="shared" si="12"/>
        <v>0</v>
      </c>
    </row>
    <row r="82" spans="1:8">
      <c r="A82" s="7">
        <f t="shared" si="13"/>
        <v>68</v>
      </c>
      <c r="B82" s="7">
        <f ca="1" t="shared" si="7"/>
        <v>0.974435053967404</v>
      </c>
      <c r="C82" s="7">
        <f ca="1" t="shared" si="8"/>
        <v>76.117730586239</v>
      </c>
      <c r="D82" s="7">
        <f ca="1" t="shared" si="9"/>
        <v>0.118105091513319</v>
      </c>
      <c r="E82" s="7">
        <f ca="1" t="shared" si="10"/>
        <v>4.18084381140488</v>
      </c>
      <c r="F82" s="7">
        <f ca="1">E82*$B$3</f>
        <v>50.1701257368586</v>
      </c>
      <c r="G82" s="7">
        <f ca="1" t="shared" si="11"/>
        <v>25.9476048493804</v>
      </c>
      <c r="H82" s="7">
        <f ca="1" t="shared" si="12"/>
        <v>2594.76048493804</v>
      </c>
    </row>
    <row r="83" spans="1:8">
      <c r="A83" s="7">
        <f t="shared" si="13"/>
        <v>69</v>
      </c>
      <c r="B83" s="7">
        <f ca="1" t="shared" si="7"/>
        <v>0.80448047744795</v>
      </c>
      <c r="C83" s="7">
        <f ca="1" t="shared" si="8"/>
        <v>68.3285984809799</v>
      </c>
      <c r="D83" s="7">
        <f ca="1" t="shared" si="9"/>
        <v>0.769859745189241</v>
      </c>
      <c r="E83" s="7">
        <f ca="1" t="shared" si="10"/>
        <v>5.20638541673954</v>
      </c>
      <c r="F83" s="7">
        <f ca="1">E83*$B$3</f>
        <v>62.4766250008745</v>
      </c>
      <c r="G83" s="7">
        <f ca="1" t="shared" si="11"/>
        <v>5.85197348010539</v>
      </c>
      <c r="H83" s="7">
        <f ca="1" t="shared" si="12"/>
        <v>585.197348010539</v>
      </c>
    </row>
    <row r="84" spans="1:8">
      <c r="A84" s="7">
        <f t="shared" si="13"/>
        <v>70</v>
      </c>
      <c r="B84" s="7">
        <f ca="1" t="shared" si="7"/>
        <v>0.0182702607694702</v>
      </c>
      <c r="C84" s="7">
        <f ca="1" t="shared" si="8"/>
        <v>52.0573228927651</v>
      </c>
      <c r="D84" s="7">
        <f ca="1" t="shared" si="9"/>
        <v>0.68691937895259</v>
      </c>
      <c r="E84" s="7">
        <f ca="1" t="shared" si="10"/>
        <v>4.95909360054159</v>
      </c>
      <c r="F84" s="7">
        <f ca="1">E84*$B$3</f>
        <v>59.5091232064991</v>
      </c>
      <c r="G84" s="7">
        <f ca="1" t="shared" si="11"/>
        <v>0</v>
      </c>
      <c r="H84" s="7">
        <f ca="1" t="shared" si="12"/>
        <v>0</v>
      </c>
    </row>
    <row r="85" spans="1:8">
      <c r="A85" s="7">
        <f t="shared" si="13"/>
        <v>71</v>
      </c>
      <c r="B85" s="7">
        <f ca="1" t="shared" si="7"/>
        <v>0.904027051139078</v>
      </c>
      <c r="C85" s="7">
        <f ca="1" t="shared" si="8"/>
        <v>75.5735087857121</v>
      </c>
      <c r="D85" s="7">
        <f ca="1" t="shared" si="9"/>
        <v>0.383566972101413</v>
      </c>
      <c r="E85" s="7">
        <f ca="1" t="shared" si="10"/>
        <v>4.89613167688138</v>
      </c>
      <c r="F85" s="7">
        <f ca="1">E85*$B$3</f>
        <v>58.7535801225766</v>
      </c>
      <c r="G85" s="7">
        <f ca="1" t="shared" si="11"/>
        <v>16.8199286631355</v>
      </c>
      <c r="H85" s="7">
        <f ca="1" t="shared" si="12"/>
        <v>1681.99286631355</v>
      </c>
    </row>
    <row r="86" spans="1:8">
      <c r="A86" s="7">
        <f t="shared" si="13"/>
        <v>72</v>
      </c>
      <c r="B86" s="7">
        <f ca="1" t="shared" si="7"/>
        <v>0.219034503883782</v>
      </c>
      <c r="C86" s="7">
        <f ca="1" t="shared" si="8"/>
        <v>59.3181171585394</v>
      </c>
      <c r="D86" s="7">
        <f ca="1" t="shared" si="9"/>
        <v>0.298868639020283</v>
      </c>
      <c r="E86" s="7">
        <f ca="1" t="shared" si="10"/>
        <v>4.44220015496279</v>
      </c>
      <c r="F86" s="7">
        <f ca="1">E86*$B$3</f>
        <v>53.3064018595535</v>
      </c>
      <c r="G86" s="7">
        <f ca="1" t="shared" si="11"/>
        <v>6.01171529898584</v>
      </c>
      <c r="H86" s="7">
        <f ca="1" t="shared" si="12"/>
        <v>601.171529898584</v>
      </c>
    </row>
    <row r="87" spans="1:8">
      <c r="A87" s="7">
        <f t="shared" si="13"/>
        <v>73</v>
      </c>
      <c r="B87" s="7">
        <f ca="1" t="shared" si="7"/>
        <v>0.945766632733443</v>
      </c>
      <c r="C87" s="7">
        <f ca="1" t="shared" si="8"/>
        <v>75.6991875269285</v>
      </c>
      <c r="D87" s="7">
        <f ca="1" t="shared" si="9"/>
        <v>0.520297436581493</v>
      </c>
      <c r="E87" s="7">
        <f ca="1" t="shared" si="10"/>
        <v>4.93604098599992</v>
      </c>
      <c r="F87" s="7">
        <f ca="1">E87*$B$3</f>
        <v>59.2324918319991</v>
      </c>
      <c r="G87" s="7">
        <f ca="1" t="shared" si="11"/>
        <v>16.4666956949294</v>
      </c>
      <c r="H87" s="7">
        <f ca="1" t="shared" si="12"/>
        <v>1646.66956949294</v>
      </c>
    </row>
    <row r="88" spans="1:8">
      <c r="A88" s="7">
        <f t="shared" si="13"/>
        <v>74</v>
      </c>
      <c r="B88" s="7">
        <f ca="1" t="shared" si="7"/>
        <v>0.161995291589478</v>
      </c>
      <c r="C88" s="7">
        <f ca="1" t="shared" si="8"/>
        <v>59.2004924993842</v>
      </c>
      <c r="D88" s="7">
        <f ca="1" t="shared" si="9"/>
        <v>0.476209164905613</v>
      </c>
      <c r="E88" s="7">
        <f ca="1" t="shared" si="10"/>
        <v>4.63249309902142</v>
      </c>
      <c r="F88" s="7">
        <f ca="1">E88*$B$3</f>
        <v>55.589917188257</v>
      </c>
      <c r="G88" s="7">
        <f ca="1" t="shared" si="11"/>
        <v>3.6105753111272</v>
      </c>
      <c r="H88" s="7">
        <f ca="1" t="shared" si="12"/>
        <v>361.05753111272</v>
      </c>
    </row>
    <row r="89" spans="1:8">
      <c r="A89" s="7">
        <f t="shared" si="13"/>
        <v>75</v>
      </c>
      <c r="B89" s="7">
        <f ca="1" t="shared" si="7"/>
        <v>0.605414377425026</v>
      </c>
      <c r="C89" s="7">
        <f ca="1" t="shared" si="8"/>
        <v>67.7365602910296</v>
      </c>
      <c r="D89" s="7">
        <f ca="1" t="shared" si="9"/>
        <v>0.91477711838506</v>
      </c>
      <c r="E89" s="7">
        <f ca="1" t="shared" si="10"/>
        <v>5.50352169309935</v>
      </c>
      <c r="F89" s="7">
        <f ca="1">E89*$B$3</f>
        <v>66.0422603171922</v>
      </c>
      <c r="G89" s="7">
        <f ca="1" t="shared" si="11"/>
        <v>1.69429997383745</v>
      </c>
      <c r="H89" s="7">
        <f ca="1" t="shared" si="12"/>
        <v>169.429997383745</v>
      </c>
    </row>
    <row r="90" spans="1:8">
      <c r="A90" s="7">
        <f t="shared" si="13"/>
        <v>76</v>
      </c>
      <c r="B90" s="7">
        <f ca="1" t="shared" si="7"/>
        <v>0.837147086539993</v>
      </c>
      <c r="C90" s="7">
        <f ca="1" t="shared" si="8"/>
        <v>67.5176569285905</v>
      </c>
      <c r="D90" s="7">
        <f ca="1" t="shared" si="9"/>
        <v>0.67391356970827</v>
      </c>
      <c r="E90" s="7">
        <f ca="1" t="shared" si="10"/>
        <v>4.80284301272971</v>
      </c>
      <c r="F90" s="7">
        <f ca="1">E90*$B$3</f>
        <v>57.6341161527566</v>
      </c>
      <c r="G90" s="7">
        <f ca="1" t="shared" si="11"/>
        <v>9.88354077583395</v>
      </c>
      <c r="H90" s="7">
        <f ca="1" t="shared" si="12"/>
        <v>988.354077583395</v>
      </c>
    </row>
    <row r="91" spans="1:8">
      <c r="A91" s="7">
        <f t="shared" si="13"/>
        <v>77</v>
      </c>
      <c r="B91" s="7">
        <f ca="1" t="shared" si="7"/>
        <v>0.467576774776092</v>
      </c>
      <c r="C91" s="7">
        <f ca="1" t="shared" si="8"/>
        <v>60.4884760800778</v>
      </c>
      <c r="D91" s="7">
        <f ca="1" t="shared" si="9"/>
        <v>0.468153050166869</v>
      </c>
      <c r="E91" s="7">
        <f ca="1" t="shared" si="10"/>
        <v>4.88558698448027</v>
      </c>
      <c r="F91" s="7">
        <f ca="1">E91*$B$3</f>
        <v>58.6270438137633</v>
      </c>
      <c r="G91" s="7">
        <f ca="1" t="shared" si="11"/>
        <v>1.86143226631452</v>
      </c>
      <c r="H91" s="7">
        <f ca="1" t="shared" si="12"/>
        <v>186.143226631452</v>
      </c>
    </row>
    <row r="92" spans="1:8">
      <c r="A92" s="7">
        <f t="shared" si="13"/>
        <v>78</v>
      </c>
      <c r="B92" s="7">
        <f ca="1" t="shared" si="7"/>
        <v>0.402549702576291</v>
      </c>
      <c r="C92" s="7">
        <f ca="1" t="shared" si="8"/>
        <v>62.4485568202207</v>
      </c>
      <c r="D92" s="7">
        <f ca="1" t="shared" si="9"/>
        <v>0.964693594297184</v>
      </c>
      <c r="E92" s="7">
        <f ca="1" t="shared" si="10"/>
        <v>5.88679032411649</v>
      </c>
      <c r="F92" s="7">
        <f ca="1">E92*$B$3</f>
        <v>70.6414838893978</v>
      </c>
      <c r="G92" s="7">
        <f ca="1" t="shared" si="11"/>
        <v>0</v>
      </c>
      <c r="H92" s="7">
        <f ca="1" t="shared" si="12"/>
        <v>0</v>
      </c>
    </row>
    <row r="93" spans="1:8">
      <c r="A93" s="7">
        <f t="shared" si="13"/>
        <v>79</v>
      </c>
      <c r="B93" s="7">
        <f ca="1" t="shared" si="7"/>
        <v>0.515432591952865</v>
      </c>
      <c r="C93" s="7">
        <f ca="1" t="shared" si="8"/>
        <v>61.5882399914245</v>
      </c>
      <c r="D93" s="7">
        <f ca="1" t="shared" si="9"/>
        <v>0.584422759169662</v>
      </c>
      <c r="E93" s="7">
        <f ca="1" t="shared" si="10"/>
        <v>4.71579137355436</v>
      </c>
      <c r="F93" s="7">
        <f ca="1">E93*$B$3</f>
        <v>56.5894964826523</v>
      </c>
      <c r="G93" s="7">
        <f ca="1" t="shared" si="11"/>
        <v>4.99874350877218</v>
      </c>
      <c r="H93" s="7">
        <f ca="1" t="shared" si="12"/>
        <v>499.874350877218</v>
      </c>
    </row>
    <row r="94" spans="1:8">
      <c r="A94" s="7">
        <f t="shared" si="13"/>
        <v>80</v>
      </c>
      <c r="B94" s="7">
        <f ca="1" t="shared" si="7"/>
        <v>0.605181380933271</v>
      </c>
      <c r="C94" s="7">
        <f ca="1" t="shared" si="8"/>
        <v>65.2912401884283</v>
      </c>
      <c r="D94" s="7">
        <f ca="1" t="shared" si="9"/>
        <v>0.617545379703458</v>
      </c>
      <c r="E94" s="7">
        <f ca="1" t="shared" si="10"/>
        <v>4.76767034202701</v>
      </c>
      <c r="F94" s="7">
        <f ca="1">E94*$B$3</f>
        <v>57.2120441043241</v>
      </c>
      <c r="G94" s="7">
        <f ca="1" t="shared" si="11"/>
        <v>8.0791960841042</v>
      </c>
      <c r="H94" s="7">
        <f ca="1" t="shared" si="12"/>
        <v>807.91960841042</v>
      </c>
    </row>
    <row r="95" spans="1:8">
      <c r="A95" s="7">
        <f t="shared" si="13"/>
        <v>81</v>
      </c>
      <c r="B95" s="7">
        <f ca="1" t="shared" si="7"/>
        <v>0.33085287049153</v>
      </c>
      <c r="C95" s="7">
        <f ca="1" t="shared" si="8"/>
        <v>64.3657711136335</v>
      </c>
      <c r="D95" s="7">
        <f ca="1" t="shared" si="9"/>
        <v>0.650291084024131</v>
      </c>
      <c r="E95" s="7">
        <f ca="1" t="shared" si="10"/>
        <v>4.58218303621186</v>
      </c>
      <c r="F95" s="7">
        <f ca="1">E95*$B$3</f>
        <v>54.9861964345423</v>
      </c>
      <c r="G95" s="7">
        <f ca="1" t="shared" si="11"/>
        <v>9.37957467909115</v>
      </c>
      <c r="H95" s="7">
        <f ca="1" t="shared" si="12"/>
        <v>937.957467909115</v>
      </c>
    </row>
    <row r="96" spans="1:8">
      <c r="A96" s="7">
        <f t="shared" si="13"/>
        <v>82</v>
      </c>
      <c r="B96" s="7">
        <f ca="1" t="shared" si="7"/>
        <v>0.25792295014847</v>
      </c>
      <c r="C96" s="7">
        <f ca="1" t="shared" si="8"/>
        <v>64.9626035967311</v>
      </c>
      <c r="D96" s="7">
        <f ca="1" t="shared" si="9"/>
        <v>0.432806351982972</v>
      </c>
      <c r="E96" s="7">
        <f ca="1" t="shared" si="10"/>
        <v>4.79152550810129</v>
      </c>
      <c r="F96" s="7">
        <f ca="1">E96*$B$3</f>
        <v>57.4983060972154</v>
      </c>
      <c r="G96" s="7">
        <f ca="1" t="shared" si="11"/>
        <v>7.46429749951569</v>
      </c>
      <c r="H96" s="7">
        <f ca="1" t="shared" si="12"/>
        <v>746.429749951569</v>
      </c>
    </row>
    <row r="97" spans="1:8">
      <c r="A97" s="7">
        <f t="shared" si="13"/>
        <v>83</v>
      </c>
      <c r="B97" s="7">
        <f ca="1" t="shared" si="7"/>
        <v>0.504965570190875</v>
      </c>
      <c r="C97" s="7">
        <f ca="1" t="shared" si="8"/>
        <v>61.7881344094754</v>
      </c>
      <c r="D97" s="7">
        <f ca="1" t="shared" si="9"/>
        <v>0.544365859190181</v>
      </c>
      <c r="E97" s="7">
        <f ca="1" t="shared" si="10"/>
        <v>4.85295422416748</v>
      </c>
      <c r="F97" s="7">
        <f ca="1">E97*$B$3</f>
        <v>58.2354506900098</v>
      </c>
      <c r="G97" s="7">
        <f ca="1" t="shared" si="11"/>
        <v>3.55268371946568</v>
      </c>
      <c r="H97" s="7">
        <f ca="1" t="shared" si="12"/>
        <v>355.268371946568</v>
      </c>
    </row>
    <row r="98" spans="1:8">
      <c r="A98" s="7">
        <f t="shared" si="13"/>
        <v>84</v>
      </c>
      <c r="B98" s="7">
        <f ca="1" t="shared" si="7"/>
        <v>0.429563469661931</v>
      </c>
      <c r="C98" s="7">
        <f ca="1" t="shared" si="8"/>
        <v>61.6703063503564</v>
      </c>
      <c r="D98" s="7">
        <f ca="1" t="shared" si="9"/>
        <v>0.144763190623291</v>
      </c>
      <c r="E98" s="7">
        <f ca="1" t="shared" si="10"/>
        <v>4.20271851123825</v>
      </c>
      <c r="F98" s="7">
        <f ca="1">E98*$B$3</f>
        <v>50.432622134859</v>
      </c>
      <c r="G98" s="7">
        <f ca="1" t="shared" si="11"/>
        <v>11.2376842154974</v>
      </c>
      <c r="H98" s="7">
        <f ca="1" t="shared" si="12"/>
        <v>1123.76842154974</v>
      </c>
    </row>
    <row r="99" spans="1:8">
      <c r="A99" s="7">
        <f t="shared" si="13"/>
        <v>85</v>
      </c>
      <c r="B99" s="7">
        <f ca="1" t="shared" si="7"/>
        <v>0.776664535533203</v>
      </c>
      <c r="C99" s="7">
        <f ca="1" t="shared" si="8"/>
        <v>66.3448741823498</v>
      </c>
      <c r="D99" s="7">
        <f ca="1" t="shared" si="9"/>
        <v>0.468937731763827</v>
      </c>
      <c r="E99" s="7">
        <f ca="1" t="shared" si="10"/>
        <v>4.93818823055771</v>
      </c>
      <c r="F99" s="7">
        <f ca="1">E99*$B$3</f>
        <v>59.2582587666925</v>
      </c>
      <c r="G99" s="7">
        <f ca="1" t="shared" si="11"/>
        <v>7.08661541565733</v>
      </c>
      <c r="H99" s="7">
        <f ca="1" t="shared" si="12"/>
        <v>708.661541565733</v>
      </c>
    </row>
    <row r="100" spans="1:8">
      <c r="A100" s="7">
        <f t="shared" si="13"/>
        <v>86</v>
      </c>
      <c r="B100" s="7">
        <f ca="1" t="shared" si="7"/>
        <v>0.0626477074720537</v>
      </c>
      <c r="C100" s="7">
        <f ca="1" t="shared" si="8"/>
        <v>53.418176016068</v>
      </c>
      <c r="D100" s="7">
        <f ca="1" t="shared" si="9"/>
        <v>0.864003438842106</v>
      </c>
      <c r="E100" s="7">
        <f ca="1" t="shared" si="10"/>
        <v>5.06306430011607</v>
      </c>
      <c r="F100" s="7">
        <f ca="1">E100*$B$3</f>
        <v>60.7567716013928</v>
      </c>
      <c r="G100" s="7">
        <f ca="1" t="shared" si="11"/>
        <v>0</v>
      </c>
      <c r="H100" s="7">
        <f ca="1" t="shared" si="12"/>
        <v>0</v>
      </c>
    </row>
    <row r="101" spans="1:8">
      <c r="A101" s="7">
        <f t="shared" si="13"/>
        <v>87</v>
      </c>
      <c r="B101" s="7">
        <f ca="1" t="shared" si="7"/>
        <v>0.582669243741094</v>
      </c>
      <c r="C101" s="7">
        <f ca="1" t="shared" si="8"/>
        <v>69.6253418846556</v>
      </c>
      <c r="D101" s="7">
        <f ca="1" t="shared" si="9"/>
        <v>0.581400092092045</v>
      </c>
      <c r="E101" s="7">
        <f ca="1" t="shared" si="10"/>
        <v>4.87727292243125</v>
      </c>
      <c r="F101" s="7">
        <f ca="1">E101*$B$3</f>
        <v>58.527275069175</v>
      </c>
      <c r="G101" s="7">
        <f ca="1" t="shared" si="11"/>
        <v>11.0980668154806</v>
      </c>
      <c r="H101" s="7">
        <f ca="1" t="shared" si="12"/>
        <v>1109.80668154806</v>
      </c>
    </row>
    <row r="102" spans="1:8">
      <c r="A102" s="7">
        <f t="shared" si="13"/>
        <v>88</v>
      </c>
      <c r="B102" s="7">
        <f ca="1" t="shared" si="7"/>
        <v>0.337159302269369</v>
      </c>
      <c r="C102" s="7">
        <f ca="1" t="shared" si="8"/>
        <v>60.4672279822339</v>
      </c>
      <c r="D102" s="7">
        <f ca="1" t="shared" si="9"/>
        <v>0.416342372046032</v>
      </c>
      <c r="E102" s="7">
        <f ca="1" t="shared" si="10"/>
        <v>4.77983850121978</v>
      </c>
      <c r="F102" s="7">
        <f ca="1">E102*$B$3</f>
        <v>57.3580620146374</v>
      </c>
      <c r="G102" s="7">
        <f ca="1" t="shared" si="11"/>
        <v>3.10916596759647</v>
      </c>
      <c r="H102" s="7">
        <f ca="1" t="shared" si="12"/>
        <v>310.916596759648</v>
      </c>
    </row>
    <row r="103" spans="1:8">
      <c r="A103" s="7">
        <f t="shared" si="13"/>
        <v>89</v>
      </c>
      <c r="B103" s="7">
        <f ca="1" t="shared" si="7"/>
        <v>0.997791556970851</v>
      </c>
      <c r="C103" s="7">
        <f ca="1" t="shared" si="8"/>
        <v>81.0652974878103</v>
      </c>
      <c r="D103" s="7">
        <f ca="1" t="shared" si="9"/>
        <v>0.588921045541443</v>
      </c>
      <c r="E103" s="7">
        <f ca="1" t="shared" si="10"/>
        <v>4.57581923634631</v>
      </c>
      <c r="F103" s="7">
        <f ca="1">E103*$B$3</f>
        <v>54.9098308361557</v>
      </c>
      <c r="G103" s="7">
        <f ca="1" t="shared" si="11"/>
        <v>26.1554666516546</v>
      </c>
      <c r="H103" s="7">
        <f ca="1" t="shared" si="12"/>
        <v>2615.54666516546</v>
      </c>
    </row>
    <row r="104" spans="1:8">
      <c r="A104" s="7">
        <f t="shared" si="13"/>
        <v>90</v>
      </c>
      <c r="B104" s="7">
        <f ca="1" t="shared" si="7"/>
        <v>0.789637055181729</v>
      </c>
      <c r="C104" s="7">
        <f ca="1" t="shared" si="8"/>
        <v>69.2085958584917</v>
      </c>
      <c r="D104" s="7">
        <f ca="1" t="shared" si="9"/>
        <v>0.996153133140414</v>
      </c>
      <c r="E104" s="7">
        <f ca="1" t="shared" si="10"/>
        <v>5.52363244249885</v>
      </c>
      <c r="F104" s="7">
        <f ca="1">E104*$B$3</f>
        <v>66.2835893099862</v>
      </c>
      <c r="G104" s="7">
        <f ca="1" t="shared" si="11"/>
        <v>2.92500654850552</v>
      </c>
      <c r="H104" s="7">
        <f ca="1" t="shared" si="12"/>
        <v>292.500654850552</v>
      </c>
    </row>
    <row r="105" spans="1:8">
      <c r="A105" s="7">
        <f t="shared" si="13"/>
        <v>91</v>
      </c>
      <c r="B105" s="7">
        <f ca="1" t="shared" si="7"/>
        <v>0.191845887889174</v>
      </c>
      <c r="C105" s="7">
        <f ca="1" t="shared" si="8"/>
        <v>55.4348414846043</v>
      </c>
      <c r="D105" s="7">
        <f ca="1" t="shared" si="9"/>
        <v>0.713468722398297</v>
      </c>
      <c r="E105" s="7">
        <f ca="1" t="shared" si="10"/>
        <v>5.47197282993875</v>
      </c>
      <c r="F105" s="7">
        <f ca="1">E105*$B$3</f>
        <v>65.663673959265</v>
      </c>
      <c r="G105" s="7">
        <f ca="1" t="shared" si="11"/>
        <v>0</v>
      </c>
      <c r="H105" s="7">
        <f ca="1" t="shared" si="12"/>
        <v>0</v>
      </c>
    </row>
    <row r="106" spans="1:8">
      <c r="A106" s="7">
        <f t="shared" si="13"/>
        <v>92</v>
      </c>
      <c r="B106" s="7">
        <f ca="1" t="shared" si="7"/>
        <v>0.185119146988777</v>
      </c>
      <c r="C106" s="7">
        <f ca="1" t="shared" si="8"/>
        <v>57.0619903097241</v>
      </c>
      <c r="D106" s="7">
        <f ca="1" t="shared" si="9"/>
        <v>0.974040978481103</v>
      </c>
      <c r="E106" s="7">
        <f ca="1" t="shared" si="10"/>
        <v>5.72784212412714</v>
      </c>
      <c r="F106" s="7">
        <f ca="1">E106*$B$3</f>
        <v>68.7341054895257</v>
      </c>
      <c r="G106" s="7">
        <f ca="1" t="shared" si="11"/>
        <v>0</v>
      </c>
      <c r="H106" s="7">
        <f ca="1" t="shared" si="12"/>
        <v>0</v>
      </c>
    </row>
    <row r="107" spans="1:8">
      <c r="A107" s="7">
        <f t="shared" si="13"/>
        <v>93</v>
      </c>
      <c r="B107" s="7">
        <f ca="1" t="shared" si="7"/>
        <v>0.544496213955759</v>
      </c>
      <c r="C107" s="7">
        <f ca="1" t="shared" si="8"/>
        <v>64.6552013119579</v>
      </c>
      <c r="D107" s="7">
        <f ca="1" t="shared" si="9"/>
        <v>0.402405966255234</v>
      </c>
      <c r="E107" s="7">
        <f ca="1" t="shared" si="10"/>
        <v>4.76650793353391</v>
      </c>
      <c r="F107" s="7">
        <f ca="1">E107*$B$3</f>
        <v>57.1980952024069</v>
      </c>
      <c r="G107" s="7">
        <f ca="1" t="shared" si="11"/>
        <v>7.45710610955095</v>
      </c>
      <c r="H107" s="7">
        <f ca="1" t="shared" si="12"/>
        <v>745.710610955095</v>
      </c>
    </row>
    <row r="108" spans="1:8">
      <c r="A108" s="7">
        <f t="shared" si="13"/>
        <v>94</v>
      </c>
      <c r="B108" s="7">
        <f ca="1" t="shared" si="7"/>
        <v>0.762837972944895</v>
      </c>
      <c r="C108" s="7">
        <f ca="1" t="shared" si="8"/>
        <v>65.9909048039511</v>
      </c>
      <c r="D108" s="7">
        <f ca="1" t="shared" si="9"/>
        <v>0.560075931047751</v>
      </c>
      <c r="E108" s="7">
        <f ca="1" t="shared" si="10"/>
        <v>4.84933834317474</v>
      </c>
      <c r="F108" s="7">
        <f ca="1">E108*$B$3</f>
        <v>58.1920601180969</v>
      </c>
      <c r="G108" s="7">
        <f ca="1" t="shared" si="11"/>
        <v>7.79884468585423</v>
      </c>
      <c r="H108" s="7">
        <f ca="1" t="shared" si="12"/>
        <v>779.884468585424</v>
      </c>
    </row>
    <row r="109" spans="1:8">
      <c r="A109" s="7">
        <f t="shared" si="13"/>
        <v>95</v>
      </c>
      <c r="B109" s="7">
        <f ca="1" t="shared" si="7"/>
        <v>0.797717281500244</v>
      </c>
      <c r="C109" s="7">
        <f ca="1" t="shared" si="8"/>
        <v>69.4381693672516</v>
      </c>
      <c r="D109" s="7">
        <f ca="1" t="shared" si="9"/>
        <v>0.945787300130513</v>
      </c>
      <c r="E109" s="7">
        <f ca="1" t="shared" si="10"/>
        <v>5.88272246303131</v>
      </c>
      <c r="F109" s="7">
        <f ca="1">E109*$B$3</f>
        <v>70.5926695563757</v>
      </c>
      <c r="G109" s="7">
        <f ca="1" t="shared" si="11"/>
        <v>0</v>
      </c>
      <c r="H109" s="7">
        <f ca="1" t="shared" si="12"/>
        <v>0</v>
      </c>
    </row>
    <row r="110" spans="1:8">
      <c r="A110" s="7">
        <f t="shared" si="13"/>
        <v>96</v>
      </c>
      <c r="B110" s="7">
        <f ca="1" t="shared" si="7"/>
        <v>0.561769807884605</v>
      </c>
      <c r="C110" s="7">
        <f ca="1" t="shared" si="8"/>
        <v>65.7673453360081</v>
      </c>
      <c r="D110" s="7">
        <f ca="1" t="shared" si="9"/>
        <v>0.299704648771177</v>
      </c>
      <c r="E110" s="7">
        <f ca="1" t="shared" si="10"/>
        <v>4.00451870934756</v>
      </c>
      <c r="F110" s="7">
        <f ca="1">E110*$B$3</f>
        <v>48.0542245121707</v>
      </c>
      <c r="G110" s="7">
        <f ca="1" t="shared" si="11"/>
        <v>17.7131208238374</v>
      </c>
      <c r="H110" s="7">
        <f ca="1" t="shared" si="12"/>
        <v>1771.31208238374</v>
      </c>
    </row>
    <row r="111" spans="1:8">
      <c r="A111" s="7">
        <f t="shared" si="13"/>
        <v>97</v>
      </c>
      <c r="B111" s="7">
        <f ca="1" t="shared" si="7"/>
        <v>0.708877406968098</v>
      </c>
      <c r="C111" s="7">
        <f ca="1" t="shared" si="8"/>
        <v>68.1863029368845</v>
      </c>
      <c r="D111" s="7">
        <f ca="1" t="shared" si="9"/>
        <v>0.352753115469405</v>
      </c>
      <c r="E111" s="7">
        <f ca="1" t="shared" si="10"/>
        <v>4.65241280671199</v>
      </c>
      <c r="F111" s="7">
        <f ca="1">E111*$B$3</f>
        <v>55.8289536805439</v>
      </c>
      <c r="G111" s="7">
        <f ca="1" t="shared" si="11"/>
        <v>12.3573492563406</v>
      </c>
      <c r="H111" s="7">
        <f ca="1" t="shared" si="12"/>
        <v>1235.73492563406</v>
      </c>
    </row>
    <row r="112" spans="1:8">
      <c r="A112" s="7">
        <f t="shared" si="13"/>
        <v>98</v>
      </c>
      <c r="B112" s="7">
        <f ca="1" t="shared" si="7"/>
        <v>0.958976660494152</v>
      </c>
      <c r="C112" s="7">
        <f ca="1" t="shared" si="8"/>
        <v>79.4694277044111</v>
      </c>
      <c r="D112" s="7">
        <f ca="1" t="shared" si="9"/>
        <v>0.765355671773743</v>
      </c>
      <c r="E112" s="7">
        <f ca="1" t="shared" si="10"/>
        <v>5.47609999657404</v>
      </c>
      <c r="F112" s="7">
        <f ca="1">E112*$B$3</f>
        <v>65.7131999588885</v>
      </c>
      <c r="G112" s="7">
        <f ca="1" t="shared" si="11"/>
        <v>13.7562277455227</v>
      </c>
      <c r="H112" s="7">
        <f ca="1" t="shared" si="12"/>
        <v>1375.62277455227</v>
      </c>
    </row>
    <row r="113" spans="1:8">
      <c r="A113" s="7">
        <f t="shared" si="13"/>
        <v>99</v>
      </c>
      <c r="B113" s="7">
        <f ca="1" t="shared" si="7"/>
        <v>0.0349407397680774</v>
      </c>
      <c r="C113" s="7">
        <f ca="1" t="shared" si="8"/>
        <v>51.1708007048807</v>
      </c>
      <c r="D113" s="7">
        <f ca="1" t="shared" si="9"/>
        <v>0.794938210655253</v>
      </c>
      <c r="E113" s="7">
        <f ca="1" t="shared" si="10"/>
        <v>5.11425087469027</v>
      </c>
      <c r="F113" s="7">
        <f ca="1">E113*$B$3</f>
        <v>61.3710104962832</v>
      </c>
      <c r="G113" s="7">
        <f ca="1" t="shared" si="11"/>
        <v>0</v>
      </c>
      <c r="H113" s="7">
        <f ca="1" t="shared" si="12"/>
        <v>0</v>
      </c>
    </row>
    <row r="114" spans="1:8">
      <c r="A114" s="7">
        <f t="shared" si="13"/>
        <v>100</v>
      </c>
      <c r="B114" s="7">
        <f ca="1" t="shared" si="7"/>
        <v>0.473834105212457</v>
      </c>
      <c r="C114" s="7">
        <f ca="1" t="shared" si="8"/>
        <v>60.035351332716</v>
      </c>
      <c r="D114" s="7">
        <f ca="1" t="shared" si="9"/>
        <v>0.805322768385403</v>
      </c>
      <c r="E114" s="7">
        <f ca="1" t="shared" si="10"/>
        <v>5.08543466825109</v>
      </c>
      <c r="F114" s="7">
        <f ca="1">E114*$B$3</f>
        <v>61.0252160190131</v>
      </c>
      <c r="G114" s="7">
        <f ca="1" t="shared" si="11"/>
        <v>0</v>
      </c>
      <c r="H114" s="7">
        <f ca="1" t="shared" si="12"/>
        <v>0</v>
      </c>
    </row>
    <row r="115" spans="1:8">
      <c r="A115" s="7">
        <f t="shared" si="13"/>
        <v>101</v>
      </c>
      <c r="B115" s="7">
        <f ca="1" t="shared" si="7"/>
        <v>0.598214239180422</v>
      </c>
      <c r="C115" s="7">
        <f ca="1" t="shared" si="8"/>
        <v>66.2178450803605</v>
      </c>
      <c r="D115" s="7">
        <f ca="1" t="shared" si="9"/>
        <v>0.704161847034092</v>
      </c>
      <c r="E115" s="7">
        <f ca="1" t="shared" si="10"/>
        <v>5.331149244064</v>
      </c>
      <c r="F115" s="7">
        <f ca="1">E115*$B$3</f>
        <v>63.973790928768</v>
      </c>
      <c r="G115" s="7">
        <f ca="1" t="shared" si="11"/>
        <v>2.24405415159254</v>
      </c>
      <c r="H115" s="7">
        <f ca="1" t="shared" si="12"/>
        <v>224.405415159254</v>
      </c>
    </row>
    <row r="116" spans="1:8">
      <c r="A116" s="7">
        <f t="shared" si="13"/>
        <v>102</v>
      </c>
      <c r="B116" s="7">
        <f ca="1" t="shared" si="7"/>
        <v>0.614794797272363</v>
      </c>
      <c r="C116" s="7">
        <f ca="1" t="shared" si="8"/>
        <v>67.083813587831</v>
      </c>
      <c r="D116" s="7">
        <f ca="1" t="shared" si="9"/>
        <v>0.0118486233036901</v>
      </c>
      <c r="E116" s="7">
        <f ca="1" t="shared" si="10"/>
        <v>4.23256824391987</v>
      </c>
      <c r="F116" s="7">
        <f ca="1">E116*$B$3</f>
        <v>50.7908189270385</v>
      </c>
      <c r="G116" s="7">
        <f ca="1" t="shared" si="11"/>
        <v>16.2929946607925</v>
      </c>
      <c r="H116" s="7">
        <f ca="1" t="shared" si="12"/>
        <v>1629.29946607925</v>
      </c>
    </row>
    <row r="117" spans="1:8">
      <c r="A117" s="7">
        <f t="shared" si="13"/>
        <v>103</v>
      </c>
      <c r="B117" s="7">
        <f ca="1" t="shared" si="7"/>
        <v>0.477460710133328</v>
      </c>
      <c r="C117" s="7">
        <f ca="1" t="shared" si="8"/>
        <v>63.5621105317177</v>
      </c>
      <c r="D117" s="7">
        <f ca="1" t="shared" si="9"/>
        <v>0.834581791539891</v>
      </c>
      <c r="E117" s="7">
        <f ca="1" t="shared" si="10"/>
        <v>5.04727965589388</v>
      </c>
      <c r="F117" s="7">
        <f ca="1">E117*$B$3</f>
        <v>60.5673558707266</v>
      </c>
      <c r="G117" s="7">
        <f ca="1" t="shared" si="11"/>
        <v>2.99475466099113</v>
      </c>
      <c r="H117" s="7">
        <f ca="1" t="shared" si="12"/>
        <v>299.475466099113</v>
      </c>
    </row>
    <row r="118" spans="1:8">
      <c r="A118" s="7">
        <f t="shared" si="13"/>
        <v>104</v>
      </c>
      <c r="B118" s="7">
        <f ca="1" t="shared" si="7"/>
        <v>0.0287435191701431</v>
      </c>
      <c r="C118" s="7">
        <f ca="1" t="shared" si="8"/>
        <v>52.9626024515297</v>
      </c>
      <c r="D118" s="7">
        <f ca="1" t="shared" si="9"/>
        <v>0.971054898039199</v>
      </c>
      <c r="E118" s="7">
        <f ca="1" t="shared" si="10"/>
        <v>5.95948265964278</v>
      </c>
      <c r="F118" s="7">
        <f ca="1">E118*$B$3</f>
        <v>71.5137919157134</v>
      </c>
      <c r="G118" s="7">
        <f ca="1" t="shared" si="11"/>
        <v>0</v>
      </c>
      <c r="H118" s="7">
        <f ca="1" t="shared" si="12"/>
        <v>0</v>
      </c>
    </row>
    <row r="119" spans="1:8">
      <c r="A119" s="7">
        <f t="shared" si="13"/>
        <v>105</v>
      </c>
      <c r="B119" s="7">
        <f ca="1" t="shared" si="7"/>
        <v>0.540546574178729</v>
      </c>
      <c r="C119" s="7">
        <f ca="1" t="shared" si="8"/>
        <v>62.0641413382836</v>
      </c>
      <c r="D119" s="7">
        <f ca="1" t="shared" si="9"/>
        <v>0.935226514257546</v>
      </c>
      <c r="E119" s="7">
        <f ca="1" t="shared" si="10"/>
        <v>5.76982483835829</v>
      </c>
      <c r="F119" s="7">
        <f ca="1">E119*$B$3</f>
        <v>69.2378980602995</v>
      </c>
      <c r="G119" s="7">
        <f ca="1" t="shared" si="11"/>
        <v>0</v>
      </c>
      <c r="H119" s="7">
        <f ca="1" t="shared" si="12"/>
        <v>0</v>
      </c>
    </row>
    <row r="120" spans="1:8">
      <c r="A120" s="7">
        <f t="shared" si="13"/>
        <v>106</v>
      </c>
      <c r="B120" s="7">
        <f ca="1" t="shared" si="7"/>
        <v>0.51899414905131</v>
      </c>
      <c r="C120" s="7">
        <f ca="1" t="shared" si="8"/>
        <v>64.8505844773255</v>
      </c>
      <c r="D120" s="7">
        <f ca="1" t="shared" si="9"/>
        <v>0.574548520044463</v>
      </c>
      <c r="E120" s="7">
        <f ca="1" t="shared" si="10"/>
        <v>4.54952528170587</v>
      </c>
      <c r="F120" s="7">
        <f ca="1">E120*$B$3</f>
        <v>54.5943033804704</v>
      </c>
      <c r="G120" s="7">
        <f ca="1" t="shared" si="11"/>
        <v>10.2562810968551</v>
      </c>
      <c r="H120" s="7">
        <f ca="1" t="shared" si="12"/>
        <v>1025.62810968551</v>
      </c>
    </row>
    <row r="121" spans="1:8">
      <c r="A121" s="7">
        <f t="shared" si="13"/>
        <v>107</v>
      </c>
      <c r="B121" s="7">
        <f ca="1" t="shared" si="7"/>
        <v>0.320365966989314</v>
      </c>
      <c r="C121" s="7">
        <f ca="1" t="shared" si="8"/>
        <v>60.8348056242471</v>
      </c>
      <c r="D121" s="7">
        <f ca="1" t="shared" si="9"/>
        <v>0.0191237373269528</v>
      </c>
      <c r="E121" s="7">
        <f ca="1" t="shared" si="10"/>
        <v>4.23386564704651</v>
      </c>
      <c r="F121" s="7">
        <f ca="1">E121*$B$3</f>
        <v>50.8063877645581</v>
      </c>
      <c r="G121" s="7">
        <f ca="1" t="shared" si="11"/>
        <v>10.028417859689</v>
      </c>
      <c r="H121" s="7">
        <f ca="1" t="shared" si="12"/>
        <v>1002.8417859689</v>
      </c>
    </row>
    <row r="122" spans="1:8">
      <c r="A122" s="7">
        <f t="shared" si="13"/>
        <v>108</v>
      </c>
      <c r="B122" s="7">
        <f ca="1" t="shared" si="7"/>
        <v>0.444566324103586</v>
      </c>
      <c r="C122" s="7">
        <f ca="1" t="shared" si="8"/>
        <v>61.7201045669259</v>
      </c>
      <c r="D122" s="7">
        <f ca="1" t="shared" si="9"/>
        <v>0.659378458909046</v>
      </c>
      <c r="E122" s="7">
        <f ca="1" t="shared" si="10"/>
        <v>4.74564622580241</v>
      </c>
      <c r="F122" s="7">
        <f ca="1">E122*$B$3</f>
        <v>56.9477547096289</v>
      </c>
      <c r="G122" s="7">
        <f ca="1" t="shared" si="11"/>
        <v>4.772349857297</v>
      </c>
      <c r="H122" s="7">
        <f ca="1" t="shared" si="12"/>
        <v>477.2349857297</v>
      </c>
    </row>
    <row r="123" spans="1:8">
      <c r="A123" s="7">
        <f t="shared" si="13"/>
        <v>109</v>
      </c>
      <c r="B123" s="7">
        <f ca="1" t="shared" si="7"/>
        <v>0.0882718851654289</v>
      </c>
      <c r="C123" s="7">
        <f ca="1" t="shared" si="8"/>
        <v>52.6592729829026</v>
      </c>
      <c r="D123" s="7">
        <f ca="1" t="shared" si="9"/>
        <v>0.596842331298698</v>
      </c>
      <c r="E123" s="7">
        <f ca="1" t="shared" si="10"/>
        <v>4.54676912346004</v>
      </c>
      <c r="F123" s="7">
        <f ca="1">E123*$B$3</f>
        <v>54.5612294815205</v>
      </c>
      <c r="G123" s="7">
        <f ca="1" t="shared" si="11"/>
        <v>0</v>
      </c>
      <c r="H123" s="7">
        <f ca="1" t="shared" si="12"/>
        <v>0</v>
      </c>
    </row>
    <row r="124" spans="1:8">
      <c r="A124" s="7">
        <f t="shared" si="13"/>
        <v>110</v>
      </c>
      <c r="B124" s="7">
        <f ca="1" t="shared" si="7"/>
        <v>0.407338411035362</v>
      </c>
      <c r="C124" s="7">
        <f ca="1" t="shared" si="8"/>
        <v>63.6661845283203</v>
      </c>
      <c r="D124" s="7">
        <f ca="1" t="shared" si="9"/>
        <v>0.901598323965113</v>
      </c>
      <c r="E124" s="7">
        <f ca="1" t="shared" si="10"/>
        <v>5.64922250207793</v>
      </c>
      <c r="F124" s="7">
        <f ca="1">E124*$B$3</f>
        <v>67.7906700249351</v>
      </c>
      <c r="G124" s="7">
        <f ca="1" t="shared" si="11"/>
        <v>0</v>
      </c>
      <c r="H124" s="7">
        <f ca="1" t="shared" si="12"/>
        <v>0</v>
      </c>
    </row>
    <row r="125" spans="1:8">
      <c r="A125" s="7">
        <f t="shared" si="13"/>
        <v>111</v>
      </c>
      <c r="B125" s="7">
        <f ca="1" t="shared" si="7"/>
        <v>0.345231459197548</v>
      </c>
      <c r="C125" s="7">
        <f ca="1" t="shared" si="8"/>
        <v>61.6137656709742</v>
      </c>
      <c r="D125" s="7">
        <f ca="1" t="shared" si="9"/>
        <v>0.580739102175463</v>
      </c>
      <c r="E125" s="7">
        <f ca="1" t="shared" si="10"/>
        <v>4.51913726433335</v>
      </c>
      <c r="F125" s="7">
        <f ca="1">E125*$B$3</f>
        <v>54.2296471720002</v>
      </c>
      <c r="G125" s="7">
        <f ca="1" t="shared" si="11"/>
        <v>7.38411849897398</v>
      </c>
      <c r="H125" s="7">
        <f ca="1" t="shared" si="12"/>
        <v>738.411849897398</v>
      </c>
    </row>
    <row r="126" spans="1:8">
      <c r="A126" s="7">
        <f t="shared" si="13"/>
        <v>112</v>
      </c>
      <c r="B126" s="7">
        <f ca="1" t="shared" si="7"/>
        <v>0.272487597526779</v>
      </c>
      <c r="C126" s="7">
        <f ca="1" t="shared" si="8"/>
        <v>60.5173261986504</v>
      </c>
      <c r="D126" s="7">
        <f ca="1" t="shared" si="9"/>
        <v>0.710240709680811</v>
      </c>
      <c r="E126" s="7">
        <f ca="1" t="shared" si="10"/>
        <v>5.4912369716258</v>
      </c>
      <c r="F126" s="7">
        <f ca="1">E126*$B$3</f>
        <v>65.8948436595096</v>
      </c>
      <c r="G126" s="7">
        <f ca="1" t="shared" si="11"/>
        <v>0</v>
      </c>
      <c r="H126" s="7">
        <f ca="1" t="shared" si="12"/>
        <v>0</v>
      </c>
    </row>
    <row r="127" spans="1:8">
      <c r="A127" s="7">
        <f t="shared" si="13"/>
        <v>113</v>
      </c>
      <c r="B127" s="7">
        <f ca="1" t="shared" si="7"/>
        <v>0.0901439816360134</v>
      </c>
      <c r="C127" s="7">
        <f ca="1" t="shared" si="8"/>
        <v>53.3985187540361</v>
      </c>
      <c r="D127" s="7">
        <f ca="1" t="shared" si="9"/>
        <v>0.530483549593485</v>
      </c>
      <c r="E127" s="7">
        <f ca="1" t="shared" si="10"/>
        <v>4.66419060253064</v>
      </c>
      <c r="F127" s="7">
        <f ca="1">E127*$B$3</f>
        <v>55.9702872303676</v>
      </c>
      <c r="G127" s="7">
        <f ca="1" t="shared" si="11"/>
        <v>0</v>
      </c>
      <c r="H127" s="7">
        <f ca="1" t="shared" si="12"/>
        <v>0</v>
      </c>
    </row>
    <row r="128" spans="1:8">
      <c r="A128" s="7">
        <f t="shared" si="13"/>
        <v>114</v>
      </c>
      <c r="B128" s="7">
        <f ca="1" t="shared" si="7"/>
        <v>0.612135835968843</v>
      </c>
      <c r="C128" s="7">
        <f ca="1" t="shared" si="8"/>
        <v>67.1413959672797</v>
      </c>
      <c r="D128" s="7">
        <f ca="1" t="shared" si="9"/>
        <v>0.548553098372752</v>
      </c>
      <c r="E128" s="7">
        <f ca="1" t="shared" si="10"/>
        <v>4.88567990597274</v>
      </c>
      <c r="F128" s="7">
        <f ca="1">E128*$B$3</f>
        <v>58.6281588716729</v>
      </c>
      <c r="G128" s="7">
        <f ca="1" t="shared" si="11"/>
        <v>8.51323709560688</v>
      </c>
      <c r="H128" s="7">
        <f ca="1" t="shared" si="12"/>
        <v>851.323709560688</v>
      </c>
    </row>
    <row r="129" spans="1:8">
      <c r="A129" s="7">
        <f t="shared" si="13"/>
        <v>115</v>
      </c>
      <c r="B129" s="7">
        <f ca="1" t="shared" si="7"/>
        <v>0.823764896596533</v>
      </c>
      <c r="C129" s="7">
        <f ca="1" t="shared" si="8"/>
        <v>68.1311601446632</v>
      </c>
      <c r="D129" s="7">
        <f ca="1" t="shared" si="9"/>
        <v>0.955285006182877</v>
      </c>
      <c r="E129" s="7">
        <f ca="1" t="shared" si="10"/>
        <v>5.52957814015357</v>
      </c>
      <c r="F129" s="7">
        <f ca="1">E129*$B$3</f>
        <v>66.3549376818429</v>
      </c>
      <c r="G129" s="7">
        <f ca="1" t="shared" si="11"/>
        <v>1.77622246282031</v>
      </c>
      <c r="H129" s="7">
        <f ca="1" t="shared" si="12"/>
        <v>177.622246282031</v>
      </c>
    </row>
    <row r="130" spans="1:8">
      <c r="A130" s="7">
        <f t="shared" si="13"/>
        <v>116</v>
      </c>
      <c r="B130" s="7">
        <f ca="1" t="shared" si="7"/>
        <v>0.644893737255291</v>
      </c>
      <c r="C130" s="7">
        <f ca="1" t="shared" si="8"/>
        <v>65.5233997200119</v>
      </c>
      <c r="D130" s="7">
        <f ca="1" t="shared" si="9"/>
        <v>0.382449657777537</v>
      </c>
      <c r="E130" s="7">
        <f ca="1" t="shared" si="10"/>
        <v>4.81936689826204</v>
      </c>
      <c r="F130" s="7">
        <f ca="1">E130*$B$3</f>
        <v>57.8324027791445</v>
      </c>
      <c r="G130" s="7">
        <f ca="1" t="shared" si="11"/>
        <v>7.69099694086742</v>
      </c>
      <c r="H130" s="7">
        <f ca="1" t="shared" si="12"/>
        <v>769.099694086742</v>
      </c>
    </row>
    <row r="131" spans="1:8">
      <c r="A131" s="7">
        <f t="shared" si="13"/>
        <v>117</v>
      </c>
      <c r="B131" s="7">
        <f ca="1" t="shared" si="7"/>
        <v>0.633310394308112</v>
      </c>
      <c r="C131" s="7">
        <f ca="1" t="shared" si="8"/>
        <v>67.9021829288264</v>
      </c>
      <c r="D131" s="7">
        <f ca="1" t="shared" si="9"/>
        <v>0.568782323680989</v>
      </c>
      <c r="E131" s="7">
        <f ca="1" t="shared" si="10"/>
        <v>4.81105915112397</v>
      </c>
      <c r="F131" s="7">
        <f ca="1">E131*$B$3</f>
        <v>57.7327098134876</v>
      </c>
      <c r="G131" s="7">
        <f ca="1" t="shared" si="11"/>
        <v>10.1694731153388</v>
      </c>
      <c r="H131" s="7">
        <f ca="1" t="shared" si="12"/>
        <v>1016.94731153388</v>
      </c>
    </row>
    <row r="132" spans="1:8">
      <c r="A132" s="7">
        <f t="shared" si="13"/>
        <v>118</v>
      </c>
      <c r="B132" s="7">
        <f ca="1" t="shared" si="7"/>
        <v>0.510728993210519</v>
      </c>
      <c r="C132" s="7">
        <f ca="1" t="shared" si="8"/>
        <v>62.9430804824297</v>
      </c>
      <c r="D132" s="7">
        <f ca="1" t="shared" si="9"/>
        <v>0.219844858528516</v>
      </c>
      <c r="E132" s="7">
        <f ca="1" t="shared" si="10"/>
        <v>4.36408702783166</v>
      </c>
      <c r="F132" s="7">
        <f ca="1">E132*$B$3</f>
        <v>52.36904433398</v>
      </c>
      <c r="G132" s="7">
        <f ca="1" t="shared" si="11"/>
        <v>10.5740361484498</v>
      </c>
      <c r="H132" s="7">
        <f ca="1" t="shared" si="12"/>
        <v>1057.40361484498</v>
      </c>
    </row>
    <row r="133" spans="1:8">
      <c r="A133" s="7">
        <f t="shared" si="13"/>
        <v>119</v>
      </c>
      <c r="B133" s="7">
        <f ca="1" t="shared" si="7"/>
        <v>0.396775432127068</v>
      </c>
      <c r="C133" s="7">
        <f ca="1" t="shared" si="8"/>
        <v>60.3544192983439</v>
      </c>
      <c r="D133" s="7">
        <f ca="1" t="shared" si="9"/>
        <v>0.260496529114951</v>
      </c>
      <c r="E133" s="7">
        <f ca="1" t="shared" si="10"/>
        <v>4.49728783789816</v>
      </c>
      <c r="F133" s="7">
        <f ca="1">E133*$B$3</f>
        <v>53.9674540547779</v>
      </c>
      <c r="G133" s="7">
        <f ca="1" t="shared" si="11"/>
        <v>6.38696524356606</v>
      </c>
      <c r="H133" s="7">
        <f ca="1" t="shared" si="12"/>
        <v>638.696524356606</v>
      </c>
    </row>
    <row r="134" spans="1:8">
      <c r="A134" s="7">
        <f t="shared" si="13"/>
        <v>120</v>
      </c>
      <c r="B134" s="7">
        <f ca="1" t="shared" si="7"/>
        <v>0.0733616001160815</v>
      </c>
      <c r="C134" s="7">
        <f ca="1" t="shared" si="8"/>
        <v>54.7643184655841</v>
      </c>
      <c r="D134" s="7">
        <f ca="1" t="shared" si="9"/>
        <v>0.168503044785541</v>
      </c>
      <c r="E134" s="7">
        <f ca="1" t="shared" si="10"/>
        <v>4.03029861339311</v>
      </c>
      <c r="F134" s="7">
        <f ca="1">E134*$B$3</f>
        <v>48.3635833607174</v>
      </c>
      <c r="G134" s="7">
        <f ca="1" t="shared" si="11"/>
        <v>6.40073510486671</v>
      </c>
      <c r="H134" s="7">
        <f ca="1" t="shared" si="12"/>
        <v>640.073510486671</v>
      </c>
    </row>
    <row r="135" spans="1:8">
      <c r="A135" s="7">
        <f t="shared" si="13"/>
        <v>121</v>
      </c>
      <c r="B135" s="7">
        <f ca="1" t="shared" si="7"/>
        <v>0.379950132991639</v>
      </c>
      <c r="C135" s="7">
        <f ca="1" t="shared" si="8"/>
        <v>63.188988467497</v>
      </c>
      <c r="D135" s="7">
        <f ca="1" t="shared" si="9"/>
        <v>0.858540551627072</v>
      </c>
      <c r="E135" s="7">
        <f ca="1" t="shared" si="10"/>
        <v>5.47959436361577</v>
      </c>
      <c r="F135" s="7">
        <f ca="1">E135*$B$3</f>
        <v>65.7551323633892</v>
      </c>
      <c r="G135" s="7">
        <f ca="1" t="shared" si="11"/>
        <v>0</v>
      </c>
      <c r="H135" s="7">
        <f ca="1" t="shared" si="12"/>
        <v>0</v>
      </c>
    </row>
    <row r="136" spans="1:8">
      <c r="A136" s="7">
        <f t="shared" si="13"/>
        <v>122</v>
      </c>
      <c r="B136" s="7">
        <f ca="1" t="shared" si="7"/>
        <v>0.919228447503905</v>
      </c>
      <c r="C136" s="7">
        <f ca="1" t="shared" si="8"/>
        <v>75.8058262412085</v>
      </c>
      <c r="D136" s="7">
        <f ca="1" t="shared" si="9"/>
        <v>0.922520987298689</v>
      </c>
      <c r="E136" s="7">
        <f ca="1" t="shared" si="10"/>
        <v>5.63670372704262</v>
      </c>
      <c r="F136" s="7">
        <f ca="1">E136*$B$3</f>
        <v>67.6404447245114</v>
      </c>
      <c r="G136" s="7">
        <f ca="1" t="shared" si="11"/>
        <v>8.16538151669708</v>
      </c>
      <c r="H136" s="7">
        <f ca="1" t="shared" si="12"/>
        <v>816.538151669708</v>
      </c>
    </row>
    <row r="137" spans="1:8">
      <c r="A137" s="7">
        <f t="shared" si="13"/>
        <v>123</v>
      </c>
      <c r="B137" s="7">
        <f ca="1" t="shared" si="7"/>
        <v>0.134707087503117</v>
      </c>
      <c r="C137" s="7">
        <f ca="1" t="shared" si="8"/>
        <v>57.2838807258134</v>
      </c>
      <c r="D137" s="7">
        <f ca="1" t="shared" si="9"/>
        <v>0.168928384687283</v>
      </c>
      <c r="E137" s="7">
        <f ca="1" t="shared" si="10"/>
        <v>4.06174861338752</v>
      </c>
      <c r="F137" s="7">
        <f ca="1">E137*$B$3</f>
        <v>48.7409833606503</v>
      </c>
      <c r="G137" s="7">
        <f ca="1" t="shared" si="11"/>
        <v>8.54289736516308</v>
      </c>
      <c r="H137" s="7">
        <f ca="1" t="shared" si="12"/>
        <v>854.289736516308</v>
      </c>
    </row>
    <row r="138" spans="1:8">
      <c r="A138" s="7">
        <f t="shared" si="13"/>
        <v>124</v>
      </c>
      <c r="B138" s="7">
        <f ca="1" t="shared" si="7"/>
        <v>0.83873226457001</v>
      </c>
      <c r="C138" s="7">
        <f ca="1" t="shared" si="8"/>
        <v>66.647154169111</v>
      </c>
      <c r="D138" s="7">
        <f ca="1" t="shared" si="9"/>
        <v>0.185248179540126</v>
      </c>
      <c r="E138" s="7">
        <f ca="1" t="shared" si="10"/>
        <v>4.1178589335874</v>
      </c>
      <c r="F138" s="7">
        <f ca="1">E138*$B$3</f>
        <v>49.4143072030488</v>
      </c>
      <c r="G138" s="7">
        <f ca="1" t="shared" si="11"/>
        <v>17.2328469660622</v>
      </c>
      <c r="H138" s="7">
        <f ca="1" t="shared" si="12"/>
        <v>1723.28469660622</v>
      </c>
    </row>
    <row r="139" spans="1:8">
      <c r="A139" s="7">
        <f t="shared" si="13"/>
        <v>125</v>
      </c>
      <c r="B139" s="7">
        <f ca="1" t="shared" si="7"/>
        <v>0.744997945428613</v>
      </c>
      <c r="C139" s="7">
        <f ca="1" t="shared" si="8"/>
        <v>68.857521113759</v>
      </c>
      <c r="D139" s="7">
        <f ca="1" t="shared" si="9"/>
        <v>0.710766713042758</v>
      </c>
      <c r="E139" s="7">
        <f ca="1" t="shared" si="10"/>
        <v>5.26161922992476</v>
      </c>
      <c r="F139" s="7">
        <f ca="1">E139*$B$3</f>
        <v>63.1394307590971</v>
      </c>
      <c r="G139" s="7">
        <f ca="1" t="shared" si="11"/>
        <v>5.71809035466184</v>
      </c>
      <c r="H139" s="7">
        <f ca="1" t="shared" si="12"/>
        <v>571.809035466184</v>
      </c>
    </row>
    <row r="140" spans="1:8">
      <c r="A140" s="7">
        <f t="shared" si="13"/>
        <v>126</v>
      </c>
      <c r="B140" s="7">
        <f ca="1" t="shared" si="7"/>
        <v>0.660037046609208</v>
      </c>
      <c r="C140" s="7">
        <f ca="1" t="shared" si="8"/>
        <v>66.6000220010829</v>
      </c>
      <c r="D140" s="7">
        <f ca="1" t="shared" si="9"/>
        <v>0.120786531706867</v>
      </c>
      <c r="E140" s="7">
        <f ca="1" t="shared" si="10"/>
        <v>4.29167465936588</v>
      </c>
      <c r="F140" s="7">
        <f ca="1">E140*$B$3</f>
        <v>51.5000959123906</v>
      </c>
      <c r="G140" s="7">
        <f ca="1" t="shared" si="11"/>
        <v>15.0999260886923</v>
      </c>
      <c r="H140" s="7">
        <f ca="1" t="shared" si="12"/>
        <v>1509.99260886923</v>
      </c>
    </row>
    <row r="141" spans="1:8">
      <c r="A141" s="7">
        <f t="shared" si="13"/>
        <v>127</v>
      </c>
      <c r="B141" s="7">
        <f ca="1" t="shared" si="7"/>
        <v>0.884067675631842</v>
      </c>
      <c r="C141" s="7">
        <f ca="1" t="shared" si="8"/>
        <v>68.9360130073255</v>
      </c>
      <c r="D141" s="7">
        <f ca="1" t="shared" si="9"/>
        <v>0.427403745973867</v>
      </c>
      <c r="E141" s="7">
        <f ca="1" t="shared" si="10"/>
        <v>4.81296121704899</v>
      </c>
      <c r="F141" s="7">
        <f ca="1">E141*$B$3</f>
        <v>57.7555346045879</v>
      </c>
      <c r="G141" s="7">
        <f ca="1" t="shared" si="11"/>
        <v>11.1804784027377</v>
      </c>
      <c r="H141" s="7">
        <f ca="1" t="shared" si="12"/>
        <v>1118.04784027377</v>
      </c>
    </row>
    <row r="142" spans="1:8">
      <c r="A142" s="7">
        <f t="shared" si="13"/>
        <v>128</v>
      </c>
      <c r="B142" s="7">
        <f ca="1" t="shared" si="7"/>
        <v>0.90518520642754</v>
      </c>
      <c r="C142" s="7">
        <f ca="1" t="shared" si="8"/>
        <v>79.6493735807917</v>
      </c>
      <c r="D142" s="7">
        <f ca="1" t="shared" si="9"/>
        <v>0.953104612335915</v>
      </c>
      <c r="E142" s="7">
        <f ca="1" t="shared" si="10"/>
        <v>5.93787801558824</v>
      </c>
      <c r="F142" s="7">
        <f ca="1">E142*$B$3</f>
        <v>71.2545361870588</v>
      </c>
      <c r="G142" s="7">
        <f ca="1" t="shared" si="11"/>
        <v>8.39483739373289</v>
      </c>
      <c r="H142" s="7">
        <f ca="1" t="shared" si="12"/>
        <v>839.483739373288</v>
      </c>
    </row>
    <row r="143" spans="1:8">
      <c r="A143" s="7">
        <f t="shared" si="13"/>
        <v>129</v>
      </c>
      <c r="B143" s="7">
        <f ca="1" t="shared" ref="B143:B206" si="14">RAND()</f>
        <v>0.301640863267624</v>
      </c>
      <c r="C143" s="7">
        <f ca="1" t="shared" ref="C143:C206" si="15">VLOOKUP(B143,$F$7:$H$12,2,TRUE())+(RAND()*(VLOOKUP(B143,$F$7:$H$12,3,TRUE())-VLOOKUP(B143,$F$7:$H$12,2,TRUE())))</f>
        <v>63.041784643744</v>
      </c>
      <c r="D143" s="7">
        <f ca="1" t="shared" ref="D143:D206" si="16">RAND()</f>
        <v>0.502907589254415</v>
      </c>
      <c r="E143" s="7">
        <f ca="1" t="shared" ref="E143:E206" si="17">VLOOKUP(D143,$K$7:$M$10,2,TRUE())+(RAND()*(VLOOKUP(D143,$K$7:$M$10,3,TRUE())-VLOOKUP(D143,$K$7:$M$10,2,TRUE())))</f>
        <v>4.52444886729079</v>
      </c>
      <c r="F143" s="7">
        <f ca="1">E143*$B$3</f>
        <v>54.2933864074894</v>
      </c>
      <c r="G143" s="7">
        <f ca="1" t="shared" ref="G143:G206" si="18">MAX(C143-F143,0)</f>
        <v>8.74839823625462</v>
      </c>
      <c r="H143" s="7">
        <f ca="1" t="shared" ref="H143:H206" si="19">G143*100</f>
        <v>874.839823625462</v>
      </c>
    </row>
    <row r="144" spans="1:8">
      <c r="A144" s="7">
        <f t="shared" ref="A144:A207" si="20">A143+1</f>
        <v>130</v>
      </c>
      <c r="B144" s="7">
        <f ca="1" t="shared" si="14"/>
        <v>0.557561301767745</v>
      </c>
      <c r="C144" s="7">
        <f ca="1" t="shared" si="15"/>
        <v>67.8811097540811</v>
      </c>
      <c r="D144" s="7">
        <f ca="1" t="shared" si="16"/>
        <v>0.728786992346817</v>
      </c>
      <c r="E144" s="7">
        <f ca="1" t="shared" si="17"/>
        <v>5.08035149727257</v>
      </c>
      <c r="F144" s="7">
        <f ca="1">E144*$B$3</f>
        <v>60.9642179672708</v>
      </c>
      <c r="G144" s="7">
        <f ca="1" t="shared" si="18"/>
        <v>6.91689178681024</v>
      </c>
      <c r="H144" s="7">
        <f ca="1" t="shared" si="19"/>
        <v>691.689178681024</v>
      </c>
    </row>
    <row r="145" spans="1:8">
      <c r="A145" s="7">
        <f t="shared" si="20"/>
        <v>131</v>
      </c>
      <c r="B145" s="7">
        <f ca="1" t="shared" si="14"/>
        <v>0.013435957807338</v>
      </c>
      <c r="C145" s="7">
        <f ca="1" t="shared" si="15"/>
        <v>51.0528588583295</v>
      </c>
      <c r="D145" s="7">
        <f ca="1" t="shared" si="16"/>
        <v>0.0295235041652486</v>
      </c>
      <c r="E145" s="7">
        <f ca="1" t="shared" si="17"/>
        <v>4.01549786201761</v>
      </c>
      <c r="F145" s="7">
        <f ca="1">E145*$B$3</f>
        <v>48.1859743442113</v>
      </c>
      <c r="G145" s="7">
        <f ca="1" t="shared" si="18"/>
        <v>2.86688451411816</v>
      </c>
      <c r="H145" s="7">
        <f ca="1" t="shared" si="19"/>
        <v>286.688451411816</v>
      </c>
    </row>
    <row r="146" spans="1:8">
      <c r="A146" s="7">
        <f t="shared" si="20"/>
        <v>132</v>
      </c>
      <c r="B146" s="7">
        <f ca="1" t="shared" si="14"/>
        <v>0.791832041739535</v>
      </c>
      <c r="C146" s="7">
        <f ca="1" t="shared" si="15"/>
        <v>69.6476218748099</v>
      </c>
      <c r="D146" s="7">
        <f ca="1" t="shared" si="16"/>
        <v>0.946309713148933</v>
      </c>
      <c r="E146" s="7">
        <f ca="1" t="shared" si="17"/>
        <v>5.55482856496138</v>
      </c>
      <c r="F146" s="7">
        <f ca="1">E146*$B$3</f>
        <v>66.6579427795365</v>
      </c>
      <c r="G146" s="7">
        <f ca="1" t="shared" si="18"/>
        <v>2.98967909527337</v>
      </c>
      <c r="H146" s="7">
        <f ca="1" t="shared" si="19"/>
        <v>298.967909527337</v>
      </c>
    </row>
    <row r="147" spans="1:8">
      <c r="A147" s="7">
        <f t="shared" si="20"/>
        <v>133</v>
      </c>
      <c r="B147" s="7">
        <f ca="1" t="shared" si="14"/>
        <v>0.0305831626425264</v>
      </c>
      <c r="C147" s="7">
        <f ca="1" t="shared" si="15"/>
        <v>52.2025741716669</v>
      </c>
      <c r="D147" s="7">
        <f ca="1" t="shared" si="16"/>
        <v>0.0679219555854016</v>
      </c>
      <c r="E147" s="7">
        <f ca="1" t="shared" si="17"/>
        <v>4.32796869740052</v>
      </c>
      <c r="F147" s="7">
        <f ca="1">E147*$B$3</f>
        <v>51.9356243688062</v>
      </c>
      <c r="G147" s="7">
        <f ca="1" t="shared" si="18"/>
        <v>0.266949802860651</v>
      </c>
      <c r="H147" s="7">
        <f ca="1" t="shared" si="19"/>
        <v>26.6949802860651</v>
      </c>
    </row>
    <row r="148" spans="1:8">
      <c r="A148" s="7">
        <f t="shared" si="20"/>
        <v>134</v>
      </c>
      <c r="B148" s="7">
        <f ca="1" t="shared" si="14"/>
        <v>0.615128865330824</v>
      </c>
      <c r="C148" s="7">
        <f ca="1" t="shared" si="15"/>
        <v>69.7700724149184</v>
      </c>
      <c r="D148" s="7">
        <f ca="1" t="shared" si="16"/>
        <v>0.292653172901436</v>
      </c>
      <c r="E148" s="7">
        <f ca="1" t="shared" si="17"/>
        <v>4.28721990905857</v>
      </c>
      <c r="F148" s="7">
        <f ca="1">E148*$B$3</f>
        <v>51.4466389087029</v>
      </c>
      <c r="G148" s="7">
        <f ca="1" t="shared" si="18"/>
        <v>18.3234335062155</v>
      </c>
      <c r="H148" s="7">
        <f ca="1" t="shared" si="19"/>
        <v>1832.34335062155</v>
      </c>
    </row>
    <row r="149" spans="1:8">
      <c r="A149" s="7">
        <f t="shared" si="20"/>
        <v>135</v>
      </c>
      <c r="B149" s="7">
        <f ca="1" t="shared" si="14"/>
        <v>0.0638950404234062</v>
      </c>
      <c r="C149" s="7">
        <f ca="1" t="shared" si="15"/>
        <v>51.232334410184</v>
      </c>
      <c r="D149" s="7">
        <f ca="1" t="shared" si="16"/>
        <v>0.269264997365024</v>
      </c>
      <c r="E149" s="7">
        <f ca="1" t="shared" si="17"/>
        <v>4.03213997389957</v>
      </c>
      <c r="F149" s="7">
        <f ca="1">E149*$B$3</f>
        <v>48.3856796867948</v>
      </c>
      <c r="G149" s="7">
        <f ca="1" t="shared" si="18"/>
        <v>2.84665472338911</v>
      </c>
      <c r="H149" s="7">
        <f ca="1" t="shared" si="19"/>
        <v>284.665472338912</v>
      </c>
    </row>
    <row r="150" spans="1:8">
      <c r="A150" s="7">
        <f t="shared" si="20"/>
        <v>136</v>
      </c>
      <c r="B150" s="7">
        <f ca="1" t="shared" si="14"/>
        <v>0.944977936825898</v>
      </c>
      <c r="C150" s="7">
        <f ca="1" t="shared" si="15"/>
        <v>76.121015090707</v>
      </c>
      <c r="D150" s="7">
        <f ca="1" t="shared" si="16"/>
        <v>0.579433830787033</v>
      </c>
      <c r="E150" s="7">
        <f ca="1" t="shared" si="17"/>
        <v>4.86099277986542</v>
      </c>
      <c r="F150" s="7">
        <f ca="1">E150*$B$3</f>
        <v>58.3319133583851</v>
      </c>
      <c r="G150" s="7">
        <f ca="1" t="shared" si="18"/>
        <v>17.789101732322</v>
      </c>
      <c r="H150" s="7">
        <f ca="1" t="shared" si="19"/>
        <v>1778.9101732322</v>
      </c>
    </row>
    <row r="151" spans="1:8">
      <c r="A151" s="7">
        <f t="shared" si="20"/>
        <v>137</v>
      </c>
      <c r="B151" s="7">
        <f ca="1" t="shared" si="14"/>
        <v>0.719542420584945</v>
      </c>
      <c r="C151" s="7">
        <f ca="1" t="shared" si="15"/>
        <v>69.3823280826977</v>
      </c>
      <c r="D151" s="7">
        <f ca="1" t="shared" si="16"/>
        <v>0.782880595665115</v>
      </c>
      <c r="E151" s="7">
        <f ca="1" t="shared" si="17"/>
        <v>5.06066460539492</v>
      </c>
      <c r="F151" s="7">
        <f ca="1">E151*$B$3</f>
        <v>60.727975264739</v>
      </c>
      <c r="G151" s="7">
        <f ca="1" t="shared" si="18"/>
        <v>8.65435281795864</v>
      </c>
      <c r="H151" s="7">
        <f ca="1" t="shared" si="19"/>
        <v>865.435281795864</v>
      </c>
    </row>
    <row r="152" spans="1:8">
      <c r="A152" s="7">
        <f t="shared" si="20"/>
        <v>138</v>
      </c>
      <c r="B152" s="7">
        <f ca="1" t="shared" si="14"/>
        <v>0.070105007230538</v>
      </c>
      <c r="C152" s="7">
        <f ca="1" t="shared" si="15"/>
        <v>51.3561335392367</v>
      </c>
      <c r="D152" s="7">
        <f ca="1" t="shared" si="16"/>
        <v>0.636499830764461</v>
      </c>
      <c r="E152" s="7">
        <f ca="1" t="shared" si="17"/>
        <v>4.62411155825764</v>
      </c>
      <c r="F152" s="7">
        <f ca="1">E152*$B$3</f>
        <v>55.4893386990917</v>
      </c>
      <c r="G152" s="7">
        <f ca="1" t="shared" si="18"/>
        <v>0</v>
      </c>
      <c r="H152" s="7">
        <f ca="1" t="shared" si="19"/>
        <v>0</v>
      </c>
    </row>
    <row r="153" spans="1:8">
      <c r="A153" s="7">
        <f t="shared" si="20"/>
        <v>139</v>
      </c>
      <c r="B153" s="7">
        <f ca="1" t="shared" si="14"/>
        <v>0.761658779159293</v>
      </c>
      <c r="C153" s="7">
        <f ca="1" t="shared" si="15"/>
        <v>69.6937290750695</v>
      </c>
      <c r="D153" s="7">
        <f ca="1" t="shared" si="16"/>
        <v>0.605248858886748</v>
      </c>
      <c r="E153" s="7">
        <f ca="1" t="shared" si="17"/>
        <v>4.83874222368121</v>
      </c>
      <c r="F153" s="7">
        <f ca="1">E153*$B$3</f>
        <v>58.0649066841746</v>
      </c>
      <c r="G153" s="7">
        <f ca="1" t="shared" si="18"/>
        <v>11.6288223908949</v>
      </c>
      <c r="H153" s="7">
        <f ca="1" t="shared" si="19"/>
        <v>1162.88223908949</v>
      </c>
    </row>
    <row r="154" spans="1:8">
      <c r="A154" s="7">
        <f t="shared" si="20"/>
        <v>140</v>
      </c>
      <c r="B154" s="7">
        <f ca="1" t="shared" si="14"/>
        <v>0.0366389454224803</v>
      </c>
      <c r="C154" s="7">
        <f ca="1" t="shared" si="15"/>
        <v>52.6190600945537</v>
      </c>
      <c r="D154" s="7">
        <f ca="1" t="shared" si="16"/>
        <v>0.797666199354312</v>
      </c>
      <c r="E154" s="7">
        <f ca="1" t="shared" si="17"/>
        <v>5.31708352938693</v>
      </c>
      <c r="F154" s="7">
        <f ca="1">E154*$B$3</f>
        <v>63.8050023526432</v>
      </c>
      <c r="G154" s="7">
        <f ca="1" t="shared" si="18"/>
        <v>0</v>
      </c>
      <c r="H154" s="7">
        <f ca="1" t="shared" si="19"/>
        <v>0</v>
      </c>
    </row>
    <row r="155" spans="1:8">
      <c r="A155" s="7">
        <f t="shared" si="20"/>
        <v>141</v>
      </c>
      <c r="B155" s="7">
        <f ca="1" t="shared" si="14"/>
        <v>0.416815702524039</v>
      </c>
      <c r="C155" s="7">
        <f ca="1" t="shared" si="15"/>
        <v>61.2120093989075</v>
      </c>
      <c r="D155" s="7">
        <f ca="1" t="shared" si="16"/>
        <v>0.915675463068809</v>
      </c>
      <c r="E155" s="7">
        <f ca="1" t="shared" si="17"/>
        <v>5.893234267723</v>
      </c>
      <c r="F155" s="7">
        <f ca="1">E155*$B$3</f>
        <v>70.718811212676</v>
      </c>
      <c r="G155" s="7">
        <f ca="1" t="shared" si="18"/>
        <v>0</v>
      </c>
      <c r="H155" s="7">
        <f ca="1" t="shared" si="19"/>
        <v>0</v>
      </c>
    </row>
    <row r="156" spans="1:8">
      <c r="A156" s="7">
        <f t="shared" si="20"/>
        <v>142</v>
      </c>
      <c r="B156" s="7">
        <f ca="1" t="shared" si="14"/>
        <v>0.439086552933203</v>
      </c>
      <c r="C156" s="7">
        <f ca="1" t="shared" si="15"/>
        <v>60.8815786215627</v>
      </c>
      <c r="D156" s="7">
        <f ca="1" t="shared" si="16"/>
        <v>0.534027794191217</v>
      </c>
      <c r="E156" s="7">
        <f ca="1" t="shared" si="17"/>
        <v>4.8325923352012</v>
      </c>
      <c r="F156" s="7">
        <f ca="1">E156*$B$3</f>
        <v>57.9911080224144</v>
      </c>
      <c r="G156" s="7">
        <f ca="1" t="shared" si="18"/>
        <v>2.89047059914828</v>
      </c>
      <c r="H156" s="7">
        <f ca="1" t="shared" si="19"/>
        <v>289.047059914828</v>
      </c>
    </row>
    <row r="157" spans="1:8">
      <c r="A157" s="7">
        <f t="shared" si="20"/>
        <v>143</v>
      </c>
      <c r="B157" s="7">
        <f ca="1" t="shared" si="14"/>
        <v>0.00906427853394076</v>
      </c>
      <c r="C157" s="7">
        <f ca="1" t="shared" si="15"/>
        <v>54.5059534508621</v>
      </c>
      <c r="D157" s="7">
        <f ca="1" t="shared" si="16"/>
        <v>0.462531441455122</v>
      </c>
      <c r="E157" s="7">
        <f ca="1" t="shared" si="17"/>
        <v>4.61190819254927</v>
      </c>
      <c r="F157" s="7">
        <f ca="1">E157*$B$3</f>
        <v>55.3428983105912</v>
      </c>
      <c r="G157" s="7">
        <f ca="1" t="shared" si="18"/>
        <v>0</v>
      </c>
      <c r="H157" s="7">
        <f ca="1" t="shared" si="19"/>
        <v>0</v>
      </c>
    </row>
    <row r="158" spans="1:8">
      <c r="A158" s="7">
        <f t="shared" si="20"/>
        <v>144</v>
      </c>
      <c r="B158" s="7">
        <f ca="1" t="shared" si="14"/>
        <v>0.640642009657416</v>
      </c>
      <c r="C158" s="7">
        <f ca="1" t="shared" si="15"/>
        <v>68.5086758684009</v>
      </c>
      <c r="D158" s="7">
        <f ca="1" t="shared" si="16"/>
        <v>0.0955307589024026</v>
      </c>
      <c r="E158" s="7">
        <f ca="1" t="shared" si="17"/>
        <v>4.25122559453884</v>
      </c>
      <c r="F158" s="7">
        <f ca="1">E158*$B$3</f>
        <v>51.0147071344661</v>
      </c>
      <c r="G158" s="7">
        <f ca="1" t="shared" si="18"/>
        <v>17.4939687339348</v>
      </c>
      <c r="H158" s="7">
        <f ca="1" t="shared" si="19"/>
        <v>1749.39687339348</v>
      </c>
    </row>
    <row r="159" spans="1:8">
      <c r="A159" s="7">
        <f t="shared" si="20"/>
        <v>145</v>
      </c>
      <c r="B159" s="7">
        <f ca="1" t="shared" si="14"/>
        <v>0.469450360135619</v>
      </c>
      <c r="C159" s="7">
        <f ca="1" t="shared" si="15"/>
        <v>60.8092122802663</v>
      </c>
      <c r="D159" s="7">
        <f ca="1" t="shared" si="16"/>
        <v>0.294457951075769</v>
      </c>
      <c r="E159" s="7">
        <f ca="1" t="shared" si="17"/>
        <v>4.39629224263752</v>
      </c>
      <c r="F159" s="7">
        <f ca="1">E159*$B$3</f>
        <v>52.7555069116503</v>
      </c>
      <c r="G159" s="7">
        <f ca="1" t="shared" si="18"/>
        <v>8.05370536861601</v>
      </c>
      <c r="H159" s="7">
        <f ca="1" t="shared" si="19"/>
        <v>805.370536861602</v>
      </c>
    </row>
    <row r="160" spans="1:8">
      <c r="A160" s="7">
        <f t="shared" si="20"/>
        <v>146</v>
      </c>
      <c r="B160" s="7">
        <f ca="1" t="shared" si="14"/>
        <v>0.888156391725006</v>
      </c>
      <c r="C160" s="7">
        <f ca="1" t="shared" si="15"/>
        <v>67.4223554432781</v>
      </c>
      <c r="D160" s="7">
        <f ca="1" t="shared" si="16"/>
        <v>0.947483463384152</v>
      </c>
      <c r="E160" s="7">
        <f ca="1" t="shared" si="17"/>
        <v>5.8060999353087</v>
      </c>
      <c r="F160" s="7">
        <f ca="1">E160*$B$3</f>
        <v>69.6731992237044</v>
      </c>
      <c r="G160" s="7">
        <f ca="1" t="shared" si="18"/>
        <v>0</v>
      </c>
      <c r="H160" s="7">
        <f ca="1" t="shared" si="19"/>
        <v>0</v>
      </c>
    </row>
    <row r="161" spans="1:8">
      <c r="A161" s="7">
        <f t="shared" si="20"/>
        <v>147</v>
      </c>
      <c r="B161" s="7">
        <f ca="1" t="shared" si="14"/>
        <v>0.951534919020719</v>
      </c>
      <c r="C161" s="7">
        <f ca="1" t="shared" si="15"/>
        <v>78.3355440300458</v>
      </c>
      <c r="D161" s="7">
        <f ca="1" t="shared" si="16"/>
        <v>0.679931293568907</v>
      </c>
      <c r="E161" s="7">
        <f ca="1" t="shared" si="17"/>
        <v>4.60715211288635</v>
      </c>
      <c r="F161" s="7">
        <f ca="1">E161*$B$3</f>
        <v>55.2858253546362</v>
      </c>
      <c r="G161" s="7">
        <f ca="1" t="shared" si="18"/>
        <v>23.0497186754095</v>
      </c>
      <c r="H161" s="7">
        <f ca="1" t="shared" si="19"/>
        <v>2304.97186754095</v>
      </c>
    </row>
    <row r="162" spans="1:8">
      <c r="A162" s="7">
        <f t="shared" si="20"/>
        <v>148</v>
      </c>
      <c r="B162" s="7">
        <f ca="1" t="shared" si="14"/>
        <v>0.847092965293159</v>
      </c>
      <c r="C162" s="7">
        <f ca="1" t="shared" si="15"/>
        <v>66.4156092056812</v>
      </c>
      <c r="D162" s="7">
        <f ca="1" t="shared" si="16"/>
        <v>0.663786377570766</v>
      </c>
      <c r="E162" s="7">
        <f ca="1" t="shared" si="17"/>
        <v>4.54449088053487</v>
      </c>
      <c r="F162" s="7">
        <f ca="1">E162*$B$3</f>
        <v>54.5338905664184</v>
      </c>
      <c r="G162" s="7">
        <f ca="1" t="shared" si="18"/>
        <v>11.8817186392629</v>
      </c>
      <c r="H162" s="7">
        <f ca="1" t="shared" si="19"/>
        <v>1188.17186392629</v>
      </c>
    </row>
    <row r="163" spans="1:8">
      <c r="A163" s="7">
        <f t="shared" si="20"/>
        <v>149</v>
      </c>
      <c r="B163" s="7">
        <f ca="1" t="shared" si="14"/>
        <v>0.577350729587626</v>
      </c>
      <c r="C163" s="7">
        <f ca="1" t="shared" si="15"/>
        <v>65.5258280822618</v>
      </c>
      <c r="D163" s="7">
        <f ca="1" t="shared" si="16"/>
        <v>0.858202163851986</v>
      </c>
      <c r="E163" s="7">
        <f ca="1" t="shared" si="17"/>
        <v>5.41349740361237</v>
      </c>
      <c r="F163" s="7">
        <f ca="1">E163*$B$3</f>
        <v>64.9619688433485</v>
      </c>
      <c r="G163" s="7">
        <f ca="1" t="shared" si="18"/>
        <v>0.563859238913366</v>
      </c>
      <c r="H163" s="7">
        <f ca="1" t="shared" si="19"/>
        <v>56.3859238913366</v>
      </c>
    </row>
    <row r="164" spans="1:8">
      <c r="A164" s="7">
        <f t="shared" si="20"/>
        <v>150</v>
      </c>
      <c r="B164" s="7">
        <f ca="1" t="shared" si="14"/>
        <v>0.678186181083067</v>
      </c>
      <c r="C164" s="7">
        <f ca="1" t="shared" si="15"/>
        <v>67.4977301687793</v>
      </c>
      <c r="D164" s="7">
        <f ca="1" t="shared" si="16"/>
        <v>0.899115276653285</v>
      </c>
      <c r="E164" s="7">
        <f ca="1" t="shared" si="17"/>
        <v>5.04173254406218</v>
      </c>
      <c r="F164" s="7">
        <f ca="1">E164*$B$3</f>
        <v>60.5007905287461</v>
      </c>
      <c r="G164" s="7">
        <f ca="1" t="shared" si="18"/>
        <v>6.99693964003319</v>
      </c>
      <c r="H164" s="7">
        <f ca="1" t="shared" si="19"/>
        <v>699.693964003319</v>
      </c>
    </row>
    <row r="165" spans="1:8">
      <c r="A165" s="7">
        <f t="shared" si="20"/>
        <v>151</v>
      </c>
      <c r="B165" s="7">
        <f ca="1" t="shared" si="14"/>
        <v>0.670884783861232</v>
      </c>
      <c r="C165" s="7">
        <f ca="1" t="shared" si="15"/>
        <v>66.6409871130817</v>
      </c>
      <c r="D165" s="7">
        <f ca="1" t="shared" si="16"/>
        <v>0.646641149963247</v>
      </c>
      <c r="E165" s="7">
        <f ca="1" t="shared" si="17"/>
        <v>4.74069335464805</v>
      </c>
      <c r="F165" s="7">
        <f ca="1">E165*$B$3</f>
        <v>56.8883202557766</v>
      </c>
      <c r="G165" s="7">
        <f ca="1" t="shared" si="18"/>
        <v>9.75266685730519</v>
      </c>
      <c r="H165" s="7">
        <f ca="1" t="shared" si="19"/>
        <v>975.266685730519</v>
      </c>
    </row>
    <row r="166" spans="1:8">
      <c r="A166" s="7">
        <f t="shared" si="20"/>
        <v>152</v>
      </c>
      <c r="B166" s="7">
        <f ca="1" t="shared" si="14"/>
        <v>0.65171582641112</v>
      </c>
      <c r="C166" s="7">
        <f ca="1" t="shared" si="15"/>
        <v>66.8822877247985</v>
      </c>
      <c r="D166" s="7">
        <f ca="1" t="shared" si="16"/>
        <v>0.902614228908572</v>
      </c>
      <c r="E166" s="7">
        <f ca="1" t="shared" si="17"/>
        <v>5.6184224904745</v>
      </c>
      <c r="F166" s="7">
        <f ca="1">E166*$B$3</f>
        <v>67.421069885694</v>
      </c>
      <c r="G166" s="7">
        <f ca="1" t="shared" si="18"/>
        <v>0</v>
      </c>
      <c r="H166" s="7">
        <f ca="1" t="shared" si="19"/>
        <v>0</v>
      </c>
    </row>
    <row r="167" spans="1:8">
      <c r="A167" s="7">
        <f t="shared" si="20"/>
        <v>153</v>
      </c>
      <c r="B167" s="7">
        <f ca="1" t="shared" si="14"/>
        <v>0.069025618684994</v>
      </c>
      <c r="C167" s="7">
        <f ca="1" t="shared" si="15"/>
        <v>52.1222667854726</v>
      </c>
      <c r="D167" s="7">
        <f ca="1" t="shared" si="16"/>
        <v>0.101112214271332</v>
      </c>
      <c r="E167" s="7">
        <f ca="1" t="shared" si="17"/>
        <v>4.02433086270319</v>
      </c>
      <c r="F167" s="7">
        <f ca="1">E167*$B$3</f>
        <v>48.2919703524383</v>
      </c>
      <c r="G167" s="7">
        <f ca="1" t="shared" si="18"/>
        <v>3.83029643303429</v>
      </c>
      <c r="H167" s="7">
        <f ca="1" t="shared" si="19"/>
        <v>383.029643303429</v>
      </c>
    </row>
    <row r="168" spans="1:8">
      <c r="A168" s="7">
        <f t="shared" si="20"/>
        <v>154</v>
      </c>
      <c r="B168" s="7">
        <f ca="1" t="shared" si="14"/>
        <v>0.073275712974147</v>
      </c>
      <c r="C168" s="7">
        <f ca="1" t="shared" si="15"/>
        <v>52.5790930200974</v>
      </c>
      <c r="D168" s="7">
        <f ca="1" t="shared" si="16"/>
        <v>0.312607319546356</v>
      </c>
      <c r="E168" s="7">
        <f ca="1" t="shared" si="17"/>
        <v>4.97264839001951</v>
      </c>
      <c r="F168" s="7">
        <f ca="1">E168*$B$3</f>
        <v>59.6717806802342</v>
      </c>
      <c r="G168" s="7">
        <f ca="1" t="shared" si="18"/>
        <v>0</v>
      </c>
      <c r="H168" s="7">
        <f ca="1" t="shared" si="19"/>
        <v>0</v>
      </c>
    </row>
    <row r="169" spans="1:8">
      <c r="A169" s="7">
        <f t="shared" si="20"/>
        <v>155</v>
      </c>
      <c r="B169" s="7">
        <f ca="1" t="shared" si="14"/>
        <v>0.87536093611843</v>
      </c>
      <c r="C169" s="7">
        <f ca="1" t="shared" si="15"/>
        <v>67.1741772196225</v>
      </c>
      <c r="D169" s="7">
        <f ca="1" t="shared" si="16"/>
        <v>0.355837644504729</v>
      </c>
      <c r="E169" s="7">
        <f ca="1" t="shared" si="17"/>
        <v>4.55868522067852</v>
      </c>
      <c r="F169" s="7">
        <f ca="1">E169*$B$3</f>
        <v>54.7042226481423</v>
      </c>
      <c r="G169" s="7">
        <f ca="1" t="shared" si="18"/>
        <v>12.4699545714802</v>
      </c>
      <c r="H169" s="7">
        <f ca="1" t="shared" si="19"/>
        <v>1246.99545714802</v>
      </c>
    </row>
    <row r="170" spans="1:8">
      <c r="A170" s="7">
        <f t="shared" si="20"/>
        <v>156</v>
      </c>
      <c r="B170" s="7">
        <f ca="1" t="shared" si="14"/>
        <v>0.637426402271608</v>
      </c>
      <c r="C170" s="7">
        <f ca="1" t="shared" si="15"/>
        <v>65.0040023549115</v>
      </c>
      <c r="D170" s="7">
        <f ca="1" t="shared" si="16"/>
        <v>0.378219143852905</v>
      </c>
      <c r="E170" s="7">
        <f ca="1" t="shared" si="17"/>
        <v>4.65519108961207</v>
      </c>
      <c r="F170" s="7">
        <f ca="1">E170*$B$3</f>
        <v>55.8622930753448</v>
      </c>
      <c r="G170" s="7">
        <f ca="1" t="shared" si="18"/>
        <v>9.14170927956668</v>
      </c>
      <c r="H170" s="7">
        <f ca="1" t="shared" si="19"/>
        <v>914.170927956668</v>
      </c>
    </row>
    <row r="171" spans="1:8">
      <c r="A171" s="7">
        <f t="shared" si="20"/>
        <v>157</v>
      </c>
      <c r="B171" s="7">
        <f ca="1" t="shared" si="14"/>
        <v>0.600781407910451</v>
      </c>
      <c r="C171" s="7">
        <f ca="1" t="shared" si="15"/>
        <v>68.835094442572</v>
      </c>
      <c r="D171" s="7">
        <f ca="1" t="shared" si="16"/>
        <v>0.182007343427876</v>
      </c>
      <c r="E171" s="7">
        <f ca="1" t="shared" si="17"/>
        <v>4.00033516862038</v>
      </c>
      <c r="F171" s="7">
        <f ca="1">E171*$B$3</f>
        <v>48.0040220234446</v>
      </c>
      <c r="G171" s="7">
        <f ca="1" t="shared" si="18"/>
        <v>20.8310724191275</v>
      </c>
      <c r="H171" s="7">
        <f ca="1" t="shared" si="19"/>
        <v>2083.10724191275</v>
      </c>
    </row>
    <row r="172" spans="1:8">
      <c r="A172" s="7">
        <f t="shared" si="20"/>
        <v>158</v>
      </c>
      <c r="B172" s="7">
        <f ca="1" t="shared" si="14"/>
        <v>0.107733842718383</v>
      </c>
      <c r="C172" s="7">
        <f ca="1" t="shared" si="15"/>
        <v>55.5152629424622</v>
      </c>
      <c r="D172" s="7">
        <f ca="1" t="shared" si="16"/>
        <v>0.00630273887770083</v>
      </c>
      <c r="E172" s="7">
        <f ca="1" t="shared" si="17"/>
        <v>4.48829843590606</v>
      </c>
      <c r="F172" s="7">
        <f ca="1">E172*$B$3</f>
        <v>53.8595812308727</v>
      </c>
      <c r="G172" s="7">
        <f ca="1" t="shared" si="18"/>
        <v>1.6556817115895</v>
      </c>
      <c r="H172" s="7">
        <f ca="1" t="shared" si="19"/>
        <v>165.56817115895</v>
      </c>
    </row>
    <row r="173" spans="1:8">
      <c r="A173" s="7">
        <f t="shared" si="20"/>
        <v>159</v>
      </c>
      <c r="B173" s="7">
        <f ca="1" t="shared" si="14"/>
        <v>0.40956941861398</v>
      </c>
      <c r="C173" s="7">
        <f ca="1" t="shared" si="15"/>
        <v>60.0713481533246</v>
      </c>
      <c r="D173" s="7">
        <f ca="1" t="shared" si="16"/>
        <v>0.0168369831317703</v>
      </c>
      <c r="E173" s="7">
        <f ca="1" t="shared" si="17"/>
        <v>4.2485659966677</v>
      </c>
      <c r="F173" s="7">
        <f ca="1">E173*$B$3</f>
        <v>50.9827919600123</v>
      </c>
      <c r="G173" s="7">
        <f ca="1" t="shared" si="18"/>
        <v>9.0885561933123</v>
      </c>
      <c r="H173" s="7">
        <f ca="1" t="shared" si="19"/>
        <v>908.85561933123</v>
      </c>
    </row>
    <row r="174" spans="1:8">
      <c r="A174" s="7">
        <f t="shared" si="20"/>
        <v>160</v>
      </c>
      <c r="B174" s="7">
        <f ca="1" t="shared" si="14"/>
        <v>0.998334716734388</v>
      </c>
      <c r="C174" s="7">
        <f ca="1" t="shared" si="15"/>
        <v>83.5983944973255</v>
      </c>
      <c r="D174" s="7">
        <f ca="1" t="shared" si="16"/>
        <v>0.481118420500162</v>
      </c>
      <c r="E174" s="7">
        <f ca="1" t="shared" si="17"/>
        <v>4.64393381259791</v>
      </c>
      <c r="F174" s="7">
        <f ca="1">E174*$B$3</f>
        <v>55.7272057511749</v>
      </c>
      <c r="G174" s="7">
        <f ca="1" t="shared" si="18"/>
        <v>27.8711887461506</v>
      </c>
      <c r="H174" s="7">
        <f ca="1" t="shared" si="19"/>
        <v>2787.11887461506</v>
      </c>
    </row>
    <row r="175" spans="1:8">
      <c r="A175" s="7">
        <f t="shared" si="20"/>
        <v>161</v>
      </c>
      <c r="B175" s="7">
        <f ca="1" t="shared" si="14"/>
        <v>0.609280618319141</v>
      </c>
      <c r="C175" s="7">
        <f ca="1" t="shared" si="15"/>
        <v>66.4019427822387</v>
      </c>
      <c r="D175" s="7">
        <f ca="1" t="shared" si="16"/>
        <v>0.890892133361838</v>
      </c>
      <c r="E175" s="7">
        <f ca="1" t="shared" si="17"/>
        <v>5.04073094169112</v>
      </c>
      <c r="F175" s="7">
        <f ca="1">E175*$B$3</f>
        <v>60.4887713002935</v>
      </c>
      <c r="G175" s="7">
        <f ca="1" t="shared" si="18"/>
        <v>5.91317148194524</v>
      </c>
      <c r="H175" s="7">
        <f ca="1" t="shared" si="19"/>
        <v>591.317148194524</v>
      </c>
    </row>
    <row r="176" spans="1:8">
      <c r="A176" s="7">
        <f t="shared" si="20"/>
        <v>162</v>
      </c>
      <c r="B176" s="7">
        <f ca="1" t="shared" si="14"/>
        <v>0.529780010300699</v>
      </c>
      <c r="C176" s="7">
        <f ca="1" t="shared" si="15"/>
        <v>61.0203409692566</v>
      </c>
      <c r="D176" s="7">
        <f ca="1" t="shared" si="16"/>
        <v>0.662746034932514</v>
      </c>
      <c r="E176" s="7">
        <f ca="1" t="shared" si="17"/>
        <v>4.70948928301015</v>
      </c>
      <c r="F176" s="7">
        <f ca="1">E176*$B$3</f>
        <v>56.5138713961218</v>
      </c>
      <c r="G176" s="7">
        <f ca="1" t="shared" si="18"/>
        <v>4.50646957313475</v>
      </c>
      <c r="H176" s="7">
        <f ca="1" t="shared" si="19"/>
        <v>450.646957313475</v>
      </c>
    </row>
    <row r="177" spans="1:8">
      <c r="A177" s="7">
        <f t="shared" si="20"/>
        <v>163</v>
      </c>
      <c r="B177" s="7">
        <f ca="1" t="shared" si="14"/>
        <v>0.936181082794823</v>
      </c>
      <c r="C177" s="7">
        <f ca="1" t="shared" si="15"/>
        <v>75.6847014670256</v>
      </c>
      <c r="D177" s="7">
        <f ca="1" t="shared" si="16"/>
        <v>0.406413977030074</v>
      </c>
      <c r="E177" s="7">
        <f ca="1" t="shared" si="17"/>
        <v>4.88585315493985</v>
      </c>
      <c r="F177" s="7">
        <f ca="1">E177*$B$3</f>
        <v>58.6302378592783</v>
      </c>
      <c r="G177" s="7">
        <f ca="1" t="shared" si="18"/>
        <v>17.0544636077474</v>
      </c>
      <c r="H177" s="7">
        <f ca="1" t="shared" si="19"/>
        <v>1705.44636077474</v>
      </c>
    </row>
    <row r="178" spans="1:8">
      <c r="A178" s="7">
        <f t="shared" si="20"/>
        <v>164</v>
      </c>
      <c r="B178" s="7">
        <f ca="1" t="shared" si="14"/>
        <v>0.934413954217095</v>
      </c>
      <c r="C178" s="7">
        <f ca="1" t="shared" si="15"/>
        <v>78.1989454415472</v>
      </c>
      <c r="D178" s="7">
        <f ca="1" t="shared" si="16"/>
        <v>0.536215187807346</v>
      </c>
      <c r="E178" s="7">
        <f ca="1" t="shared" si="17"/>
        <v>4.85356914803456</v>
      </c>
      <c r="F178" s="7">
        <f ca="1">E178*$B$3</f>
        <v>58.2428297764147</v>
      </c>
      <c r="G178" s="7">
        <f ca="1" t="shared" si="18"/>
        <v>19.9561156651325</v>
      </c>
      <c r="H178" s="7">
        <f ca="1" t="shared" si="19"/>
        <v>1995.61156651325</v>
      </c>
    </row>
    <row r="179" spans="1:8">
      <c r="A179" s="7">
        <f t="shared" si="20"/>
        <v>165</v>
      </c>
      <c r="B179" s="7">
        <f ca="1" t="shared" si="14"/>
        <v>0.108792454312519</v>
      </c>
      <c r="C179" s="7">
        <f ca="1" t="shared" si="15"/>
        <v>57.8111906812751</v>
      </c>
      <c r="D179" s="7">
        <f ca="1" t="shared" si="16"/>
        <v>0.392249216888037</v>
      </c>
      <c r="E179" s="7">
        <f ca="1" t="shared" si="17"/>
        <v>4.95642182599705</v>
      </c>
      <c r="F179" s="7">
        <f ca="1">E179*$B$3</f>
        <v>59.4770619119646</v>
      </c>
      <c r="G179" s="7">
        <f ca="1" t="shared" si="18"/>
        <v>0</v>
      </c>
      <c r="H179" s="7">
        <f ca="1" t="shared" si="19"/>
        <v>0</v>
      </c>
    </row>
    <row r="180" spans="1:8">
      <c r="A180" s="7">
        <f t="shared" si="20"/>
        <v>166</v>
      </c>
      <c r="B180" s="7">
        <f ca="1" t="shared" si="14"/>
        <v>0.703776600822178</v>
      </c>
      <c r="C180" s="7">
        <f ca="1" t="shared" si="15"/>
        <v>66.8027286003819</v>
      </c>
      <c r="D180" s="7">
        <f ca="1" t="shared" si="16"/>
        <v>0.387721048742786</v>
      </c>
      <c r="E180" s="7">
        <f ca="1" t="shared" si="17"/>
        <v>4.71402366989548</v>
      </c>
      <c r="F180" s="7">
        <f ca="1">E180*$B$3</f>
        <v>56.5682840387458</v>
      </c>
      <c r="G180" s="7">
        <f ca="1" t="shared" si="18"/>
        <v>10.2344445616361</v>
      </c>
      <c r="H180" s="7">
        <f ca="1" t="shared" si="19"/>
        <v>1023.44445616361</v>
      </c>
    </row>
    <row r="181" spans="1:8">
      <c r="A181" s="7">
        <f t="shared" si="20"/>
        <v>167</v>
      </c>
      <c r="B181" s="7">
        <f ca="1" t="shared" si="14"/>
        <v>0.447870980114938</v>
      </c>
      <c r="C181" s="7">
        <f ca="1" t="shared" si="15"/>
        <v>60.7840519584044</v>
      </c>
      <c r="D181" s="7">
        <f ca="1" t="shared" si="16"/>
        <v>0.443312326102258</v>
      </c>
      <c r="E181" s="7">
        <f ca="1" t="shared" si="17"/>
        <v>4.84096380594722</v>
      </c>
      <c r="F181" s="7">
        <f ca="1">E181*$B$3</f>
        <v>58.0915656713666</v>
      </c>
      <c r="G181" s="7">
        <f ca="1" t="shared" si="18"/>
        <v>2.6924862870378</v>
      </c>
      <c r="H181" s="7">
        <f ca="1" t="shared" si="19"/>
        <v>269.24862870378</v>
      </c>
    </row>
    <row r="182" spans="1:8">
      <c r="A182" s="7">
        <f t="shared" si="20"/>
        <v>168</v>
      </c>
      <c r="B182" s="7">
        <f ca="1" t="shared" si="14"/>
        <v>0.910671333382041</v>
      </c>
      <c r="C182" s="7">
        <f ca="1" t="shared" si="15"/>
        <v>79.1922237292628</v>
      </c>
      <c r="D182" s="7">
        <f ca="1" t="shared" si="16"/>
        <v>0.986262208812214</v>
      </c>
      <c r="E182" s="7">
        <f ca="1" t="shared" si="17"/>
        <v>5.91136151336826</v>
      </c>
      <c r="F182" s="7">
        <f ca="1">E182*$B$3</f>
        <v>70.9363381604191</v>
      </c>
      <c r="G182" s="7">
        <f ca="1" t="shared" si="18"/>
        <v>8.25588556884375</v>
      </c>
      <c r="H182" s="7">
        <f ca="1" t="shared" si="19"/>
        <v>825.588556884375</v>
      </c>
    </row>
    <row r="183" spans="1:8">
      <c r="A183" s="7">
        <f t="shared" si="20"/>
        <v>169</v>
      </c>
      <c r="B183" s="7">
        <f ca="1" t="shared" si="14"/>
        <v>0.827835671855054</v>
      </c>
      <c r="C183" s="7">
        <f ca="1" t="shared" si="15"/>
        <v>69.1491857447501</v>
      </c>
      <c r="D183" s="7">
        <f ca="1" t="shared" si="16"/>
        <v>0.665212843338097</v>
      </c>
      <c r="E183" s="7">
        <f ca="1" t="shared" si="17"/>
        <v>4.56540972587297</v>
      </c>
      <c r="F183" s="7">
        <f ca="1">E183*$B$3</f>
        <v>54.7849167104757</v>
      </c>
      <c r="G183" s="7">
        <f ca="1" t="shared" si="18"/>
        <v>14.3642690342744</v>
      </c>
      <c r="H183" s="7">
        <f ca="1" t="shared" si="19"/>
        <v>1436.42690342744</v>
      </c>
    </row>
    <row r="184" spans="1:8">
      <c r="A184" s="7">
        <f t="shared" si="20"/>
        <v>170</v>
      </c>
      <c r="B184" s="7">
        <f ca="1" t="shared" si="14"/>
        <v>0.108890561966173</v>
      </c>
      <c r="C184" s="7">
        <f ca="1" t="shared" si="15"/>
        <v>57.5940305290965</v>
      </c>
      <c r="D184" s="7">
        <f ca="1" t="shared" si="16"/>
        <v>0.718081917539569</v>
      </c>
      <c r="E184" s="7">
        <f ca="1" t="shared" si="17"/>
        <v>5.36188841329386</v>
      </c>
      <c r="F184" s="7">
        <f ca="1">E184*$B$3</f>
        <v>64.3426609595263</v>
      </c>
      <c r="G184" s="7">
        <f ca="1" t="shared" si="18"/>
        <v>0</v>
      </c>
      <c r="H184" s="7">
        <f ca="1" t="shared" si="19"/>
        <v>0</v>
      </c>
    </row>
    <row r="185" spans="1:8">
      <c r="A185" s="7">
        <f t="shared" si="20"/>
        <v>171</v>
      </c>
      <c r="B185" s="7">
        <f ca="1" t="shared" si="14"/>
        <v>0.957862101483072</v>
      </c>
      <c r="C185" s="7">
        <f ca="1" t="shared" si="15"/>
        <v>79.0843447703613</v>
      </c>
      <c r="D185" s="7">
        <f ca="1" t="shared" si="16"/>
        <v>0.416629935831734</v>
      </c>
      <c r="E185" s="7">
        <f ca="1" t="shared" si="17"/>
        <v>4.56592232002381</v>
      </c>
      <c r="F185" s="7">
        <f ca="1">E185*$B$3</f>
        <v>54.7910678402857</v>
      </c>
      <c r="G185" s="7">
        <f ca="1" t="shared" si="18"/>
        <v>24.2932769300756</v>
      </c>
      <c r="H185" s="7">
        <f ca="1" t="shared" si="19"/>
        <v>2429.32769300756</v>
      </c>
    </row>
    <row r="186" spans="1:8">
      <c r="A186" s="7">
        <f t="shared" si="20"/>
        <v>172</v>
      </c>
      <c r="B186" s="7">
        <f ca="1" t="shared" si="14"/>
        <v>0.188246232007468</v>
      </c>
      <c r="C186" s="7">
        <f ca="1" t="shared" si="15"/>
        <v>57.6978160152615</v>
      </c>
      <c r="D186" s="7">
        <f ca="1" t="shared" si="16"/>
        <v>0.519661343641745</v>
      </c>
      <c r="E186" s="7">
        <f ca="1" t="shared" si="17"/>
        <v>4.65614781548886</v>
      </c>
      <c r="F186" s="7">
        <f ca="1">E186*$B$3</f>
        <v>55.8737737858663</v>
      </c>
      <c r="G186" s="7">
        <f ca="1" t="shared" si="18"/>
        <v>1.82404222939515</v>
      </c>
      <c r="H186" s="7">
        <f ca="1" t="shared" si="19"/>
        <v>182.404222939515</v>
      </c>
    </row>
    <row r="187" spans="1:8">
      <c r="A187" s="7">
        <f t="shared" si="20"/>
        <v>173</v>
      </c>
      <c r="B187" s="7">
        <f ca="1" t="shared" si="14"/>
        <v>0.503073121910344</v>
      </c>
      <c r="C187" s="7">
        <f ca="1" t="shared" si="15"/>
        <v>61.7003355706703</v>
      </c>
      <c r="D187" s="7">
        <f ca="1" t="shared" si="16"/>
        <v>0.223546127844557</v>
      </c>
      <c r="E187" s="7">
        <f ca="1" t="shared" si="17"/>
        <v>4.31099019453777</v>
      </c>
      <c r="F187" s="7">
        <f ca="1">E187*$B$3</f>
        <v>51.7318823344532</v>
      </c>
      <c r="G187" s="7">
        <f ca="1" t="shared" si="18"/>
        <v>9.96845323621714</v>
      </c>
      <c r="H187" s="7">
        <f ca="1" t="shared" si="19"/>
        <v>996.845323621714</v>
      </c>
    </row>
    <row r="188" spans="1:8">
      <c r="A188" s="7">
        <f t="shared" si="20"/>
        <v>174</v>
      </c>
      <c r="B188" s="7">
        <f ca="1" t="shared" si="14"/>
        <v>0.508629798490107</v>
      </c>
      <c r="C188" s="7">
        <f ca="1" t="shared" si="15"/>
        <v>64.7441878015816</v>
      </c>
      <c r="D188" s="7">
        <f ca="1" t="shared" si="16"/>
        <v>0.416549833939364</v>
      </c>
      <c r="E188" s="7">
        <f ca="1" t="shared" si="17"/>
        <v>4.58901216328955</v>
      </c>
      <c r="F188" s="7">
        <f ca="1">E188*$B$3</f>
        <v>55.0681459594746</v>
      </c>
      <c r="G188" s="7">
        <f ca="1" t="shared" si="18"/>
        <v>9.67604184210705</v>
      </c>
      <c r="H188" s="7">
        <f ca="1" t="shared" si="19"/>
        <v>967.604184210705</v>
      </c>
    </row>
    <row r="189" spans="1:8">
      <c r="A189" s="7">
        <f t="shared" si="20"/>
        <v>175</v>
      </c>
      <c r="B189" s="7">
        <f ca="1" t="shared" si="14"/>
        <v>0.968482542478224</v>
      </c>
      <c r="C189" s="7">
        <f ca="1" t="shared" si="15"/>
        <v>77.3903048214439</v>
      </c>
      <c r="D189" s="7">
        <f ca="1" t="shared" si="16"/>
        <v>0.658862226940154</v>
      </c>
      <c r="E189" s="7">
        <f ca="1" t="shared" si="17"/>
        <v>4.53715107912827</v>
      </c>
      <c r="F189" s="7">
        <f ca="1">E189*$B$3</f>
        <v>54.4458129495392</v>
      </c>
      <c r="G189" s="7">
        <f ca="1" t="shared" si="18"/>
        <v>22.9444918719047</v>
      </c>
      <c r="H189" s="7">
        <f ca="1" t="shared" si="19"/>
        <v>2294.44918719047</v>
      </c>
    </row>
    <row r="190" spans="1:8">
      <c r="A190" s="7">
        <f t="shared" si="20"/>
        <v>176</v>
      </c>
      <c r="B190" s="7">
        <f ca="1" t="shared" si="14"/>
        <v>0.765158609907854</v>
      </c>
      <c r="C190" s="7">
        <f ca="1" t="shared" si="15"/>
        <v>68.2210701350867</v>
      </c>
      <c r="D190" s="7">
        <f ca="1" t="shared" si="16"/>
        <v>0.217074510688159</v>
      </c>
      <c r="E190" s="7">
        <f ca="1" t="shared" si="17"/>
        <v>4.17116087832118</v>
      </c>
      <c r="F190" s="7">
        <f ca="1">E190*$B$3</f>
        <v>50.0539305398542</v>
      </c>
      <c r="G190" s="7">
        <f ca="1" t="shared" si="18"/>
        <v>18.1671395952325</v>
      </c>
      <c r="H190" s="7">
        <f ca="1" t="shared" si="19"/>
        <v>1816.71395952325</v>
      </c>
    </row>
    <row r="191" spans="1:8">
      <c r="A191" s="7">
        <f t="shared" si="20"/>
        <v>177</v>
      </c>
      <c r="B191" s="7">
        <f ca="1" t="shared" si="14"/>
        <v>0.324039562393404</v>
      </c>
      <c r="C191" s="7">
        <f ca="1" t="shared" si="15"/>
        <v>62.7936255307475</v>
      </c>
      <c r="D191" s="7">
        <f ca="1" t="shared" si="16"/>
        <v>0.0480909740590023</v>
      </c>
      <c r="E191" s="7">
        <f ca="1" t="shared" si="17"/>
        <v>4.48050320333842</v>
      </c>
      <c r="F191" s="7">
        <f ca="1">E191*$B$3</f>
        <v>53.766038440061</v>
      </c>
      <c r="G191" s="7">
        <f ca="1" t="shared" si="18"/>
        <v>9.02758709068645</v>
      </c>
      <c r="H191" s="7">
        <f ca="1" t="shared" si="19"/>
        <v>902.758709068645</v>
      </c>
    </row>
    <row r="192" spans="1:8">
      <c r="A192" s="7">
        <f t="shared" si="20"/>
        <v>178</v>
      </c>
      <c r="B192" s="7">
        <f ca="1" t="shared" si="14"/>
        <v>0.438765807492177</v>
      </c>
      <c r="C192" s="7">
        <f ca="1" t="shared" si="15"/>
        <v>63.4115073770823</v>
      </c>
      <c r="D192" s="7">
        <f ca="1" t="shared" si="16"/>
        <v>0.0542112927545184</v>
      </c>
      <c r="E192" s="7">
        <f ca="1" t="shared" si="17"/>
        <v>4.04713125246477</v>
      </c>
      <c r="F192" s="7">
        <f ca="1">E192*$B$3</f>
        <v>48.5655750295773</v>
      </c>
      <c r="G192" s="7">
        <f ca="1" t="shared" si="18"/>
        <v>14.845932347505</v>
      </c>
      <c r="H192" s="7">
        <f ca="1" t="shared" si="19"/>
        <v>1484.5932347505</v>
      </c>
    </row>
    <row r="193" spans="1:8">
      <c r="A193" s="7">
        <f t="shared" si="20"/>
        <v>179</v>
      </c>
      <c r="B193" s="7">
        <f ca="1" t="shared" si="14"/>
        <v>0.326565823576625</v>
      </c>
      <c r="C193" s="7">
        <f ca="1" t="shared" si="15"/>
        <v>60.4900659493928</v>
      </c>
      <c r="D193" s="7">
        <f ca="1" t="shared" si="16"/>
        <v>0.555142532071062</v>
      </c>
      <c r="E193" s="7">
        <f ca="1" t="shared" si="17"/>
        <v>4.59532010439339</v>
      </c>
      <c r="F193" s="7">
        <f ca="1">E193*$B$3</f>
        <v>55.1438412527206</v>
      </c>
      <c r="G193" s="7">
        <f ca="1" t="shared" si="18"/>
        <v>5.34622469667217</v>
      </c>
      <c r="H193" s="7">
        <f ca="1" t="shared" si="19"/>
        <v>534.622469667217</v>
      </c>
    </row>
    <row r="194" spans="1:8">
      <c r="A194" s="7">
        <f t="shared" si="20"/>
        <v>180</v>
      </c>
      <c r="B194" s="7">
        <f ca="1" t="shared" si="14"/>
        <v>0.715379088228496</v>
      </c>
      <c r="C194" s="7">
        <f ca="1" t="shared" si="15"/>
        <v>68.2055222726115</v>
      </c>
      <c r="D194" s="7">
        <f ca="1" t="shared" si="16"/>
        <v>0.582650628824334</v>
      </c>
      <c r="E194" s="7">
        <f ca="1" t="shared" si="17"/>
        <v>4.82455157943019</v>
      </c>
      <c r="F194" s="7">
        <f ca="1">E194*$B$3</f>
        <v>57.8946189531623</v>
      </c>
      <c r="G194" s="7">
        <f ca="1" t="shared" si="18"/>
        <v>10.3109033194492</v>
      </c>
      <c r="H194" s="7">
        <f ca="1" t="shared" si="19"/>
        <v>1031.09033194492</v>
      </c>
    </row>
    <row r="195" spans="1:8">
      <c r="A195" s="7">
        <f t="shared" si="20"/>
        <v>181</v>
      </c>
      <c r="B195" s="7">
        <f ca="1" t="shared" si="14"/>
        <v>0.72245413373541</v>
      </c>
      <c r="C195" s="7">
        <f ca="1" t="shared" si="15"/>
        <v>65.5110390377857</v>
      </c>
      <c r="D195" s="7">
        <f ca="1" t="shared" si="16"/>
        <v>0.783032758135695</v>
      </c>
      <c r="E195" s="7">
        <f ca="1" t="shared" si="17"/>
        <v>5.49676668319331</v>
      </c>
      <c r="F195" s="7">
        <f ca="1">E195*$B$3</f>
        <v>65.9612001983197</v>
      </c>
      <c r="G195" s="7">
        <f ca="1" t="shared" si="18"/>
        <v>0</v>
      </c>
      <c r="H195" s="7">
        <f ca="1" t="shared" si="19"/>
        <v>0</v>
      </c>
    </row>
    <row r="196" spans="1:8">
      <c r="A196" s="7">
        <f t="shared" si="20"/>
        <v>182</v>
      </c>
      <c r="B196" s="7">
        <f ca="1" t="shared" si="14"/>
        <v>0.275917920204316</v>
      </c>
      <c r="C196" s="7">
        <f ca="1" t="shared" si="15"/>
        <v>63.5913180185412</v>
      </c>
      <c r="D196" s="7">
        <f ca="1" t="shared" si="16"/>
        <v>0.188257452231857</v>
      </c>
      <c r="E196" s="7">
        <f ca="1" t="shared" si="17"/>
        <v>4.29485283216322</v>
      </c>
      <c r="F196" s="7">
        <f ca="1">E196*$B$3</f>
        <v>51.5382339859586</v>
      </c>
      <c r="G196" s="7">
        <f ca="1" t="shared" si="18"/>
        <v>12.0530840325825</v>
      </c>
      <c r="H196" s="7">
        <f ca="1" t="shared" si="19"/>
        <v>1205.30840325825</v>
      </c>
    </row>
    <row r="197" spans="1:8">
      <c r="A197" s="7">
        <f t="shared" si="20"/>
        <v>183</v>
      </c>
      <c r="B197" s="7">
        <f ca="1" t="shared" si="14"/>
        <v>0.643646603721278</v>
      </c>
      <c r="C197" s="7">
        <f ca="1" t="shared" si="15"/>
        <v>68.944153430156</v>
      </c>
      <c r="D197" s="7">
        <f ca="1" t="shared" si="16"/>
        <v>0.354084108070028</v>
      </c>
      <c r="E197" s="7">
        <f ca="1" t="shared" si="17"/>
        <v>4.71488738008269</v>
      </c>
      <c r="F197" s="7">
        <f ca="1">E197*$B$3</f>
        <v>56.5786485609923</v>
      </c>
      <c r="G197" s="7">
        <f ca="1" t="shared" si="18"/>
        <v>12.3655048691637</v>
      </c>
      <c r="H197" s="7">
        <f ca="1" t="shared" si="19"/>
        <v>1236.55048691637</v>
      </c>
    </row>
    <row r="198" spans="1:8">
      <c r="A198" s="7">
        <f t="shared" si="20"/>
        <v>184</v>
      </c>
      <c r="B198" s="7">
        <f ca="1" t="shared" si="14"/>
        <v>0.0775907317676143</v>
      </c>
      <c r="C198" s="7">
        <f ca="1" t="shared" si="15"/>
        <v>52.2146908425067</v>
      </c>
      <c r="D198" s="7">
        <f ca="1" t="shared" si="16"/>
        <v>0.495037148602805</v>
      </c>
      <c r="E198" s="7">
        <f ca="1" t="shared" si="17"/>
        <v>4.83703064967202</v>
      </c>
      <c r="F198" s="7">
        <f ca="1">E198*$B$3</f>
        <v>58.0443677960642</v>
      </c>
      <c r="G198" s="7">
        <f ca="1" t="shared" si="18"/>
        <v>0</v>
      </c>
      <c r="H198" s="7">
        <f ca="1" t="shared" si="19"/>
        <v>0</v>
      </c>
    </row>
    <row r="199" spans="1:8">
      <c r="A199" s="7">
        <f t="shared" si="20"/>
        <v>185</v>
      </c>
      <c r="B199" s="7">
        <f ca="1" t="shared" si="14"/>
        <v>0.993233414317698</v>
      </c>
      <c r="C199" s="7">
        <f ca="1" t="shared" si="15"/>
        <v>84.1979033734971</v>
      </c>
      <c r="D199" s="7">
        <f ca="1" t="shared" si="16"/>
        <v>0.567092848277147</v>
      </c>
      <c r="E199" s="7">
        <f ca="1" t="shared" si="17"/>
        <v>4.60852524407749</v>
      </c>
      <c r="F199" s="7">
        <f ca="1">E199*$B$3</f>
        <v>55.3023029289298</v>
      </c>
      <c r="G199" s="7">
        <f ca="1" t="shared" si="18"/>
        <v>28.8956004445673</v>
      </c>
      <c r="H199" s="7">
        <f ca="1" t="shared" si="19"/>
        <v>2889.56004445673</v>
      </c>
    </row>
    <row r="200" spans="1:8">
      <c r="A200" s="7">
        <f t="shared" si="20"/>
        <v>186</v>
      </c>
      <c r="B200" s="7">
        <f ca="1" t="shared" si="14"/>
        <v>0.295480653959903</v>
      </c>
      <c r="C200" s="7">
        <f ca="1" t="shared" si="15"/>
        <v>64.3135781934982</v>
      </c>
      <c r="D200" s="7">
        <f ca="1" t="shared" si="16"/>
        <v>0.492417084271719</v>
      </c>
      <c r="E200" s="7">
        <f ca="1" t="shared" si="17"/>
        <v>4.59047016942758</v>
      </c>
      <c r="F200" s="7">
        <f ca="1">E200*$B$3</f>
        <v>55.085642033131</v>
      </c>
      <c r="G200" s="7">
        <f ca="1" t="shared" si="18"/>
        <v>9.22793616036722</v>
      </c>
      <c r="H200" s="7">
        <f ca="1" t="shared" si="19"/>
        <v>922.793616036722</v>
      </c>
    </row>
    <row r="201" spans="1:8">
      <c r="A201" s="7">
        <f t="shared" si="20"/>
        <v>187</v>
      </c>
      <c r="B201" s="7">
        <f ca="1" t="shared" si="14"/>
        <v>0.941211179968893</v>
      </c>
      <c r="C201" s="7">
        <f ca="1" t="shared" si="15"/>
        <v>76.858669141474</v>
      </c>
      <c r="D201" s="7">
        <f ca="1" t="shared" si="16"/>
        <v>0.236277380767961</v>
      </c>
      <c r="E201" s="7">
        <f ca="1" t="shared" si="17"/>
        <v>4.43628887352026</v>
      </c>
      <c r="F201" s="7">
        <f ca="1">E201*$B$3</f>
        <v>53.2354664822432</v>
      </c>
      <c r="G201" s="7">
        <f ca="1" t="shared" si="18"/>
        <v>23.6232026592309</v>
      </c>
      <c r="H201" s="7">
        <f ca="1" t="shared" si="19"/>
        <v>2362.32026592309</v>
      </c>
    </row>
    <row r="202" spans="1:8">
      <c r="A202" s="7">
        <f t="shared" si="20"/>
        <v>188</v>
      </c>
      <c r="B202" s="7">
        <f ca="1" t="shared" si="14"/>
        <v>0.0894569535252894</v>
      </c>
      <c r="C202" s="7">
        <f ca="1" t="shared" si="15"/>
        <v>52.5727902178595</v>
      </c>
      <c r="D202" s="7">
        <f ca="1" t="shared" si="16"/>
        <v>0.221514049341778</v>
      </c>
      <c r="E202" s="7">
        <f ca="1" t="shared" si="17"/>
        <v>4.23324924522504</v>
      </c>
      <c r="F202" s="7">
        <f ca="1">E202*$B$3</f>
        <v>50.7989909427005</v>
      </c>
      <c r="G202" s="7">
        <f ca="1" t="shared" si="18"/>
        <v>1.77379927515899</v>
      </c>
      <c r="H202" s="7">
        <f ca="1" t="shared" si="19"/>
        <v>177.379927515899</v>
      </c>
    </row>
    <row r="203" spans="1:8">
      <c r="A203" s="7">
        <f t="shared" si="20"/>
        <v>189</v>
      </c>
      <c r="B203" s="7">
        <f ca="1" t="shared" si="14"/>
        <v>0.867101739176543</v>
      </c>
      <c r="C203" s="7">
        <f ca="1" t="shared" si="15"/>
        <v>65.2979686431769</v>
      </c>
      <c r="D203" s="7">
        <f ca="1" t="shared" si="16"/>
        <v>0.599700237061409</v>
      </c>
      <c r="E203" s="7">
        <f ca="1" t="shared" si="17"/>
        <v>4.60696085359907</v>
      </c>
      <c r="F203" s="7">
        <f ca="1">E203*$B$3</f>
        <v>55.2835302431889</v>
      </c>
      <c r="G203" s="7">
        <f ca="1" t="shared" si="18"/>
        <v>10.014438399988</v>
      </c>
      <c r="H203" s="7">
        <f ca="1" t="shared" si="19"/>
        <v>1001.4438399988</v>
      </c>
    </row>
    <row r="204" spans="1:8">
      <c r="A204" s="7">
        <f t="shared" si="20"/>
        <v>190</v>
      </c>
      <c r="B204" s="7">
        <f ca="1" t="shared" si="14"/>
        <v>0.705061294358547</v>
      </c>
      <c r="C204" s="7">
        <f ca="1" t="shared" si="15"/>
        <v>69.8786137351893</v>
      </c>
      <c r="D204" s="7">
        <f ca="1" t="shared" si="16"/>
        <v>0.997075374174355</v>
      </c>
      <c r="E204" s="7">
        <f ca="1" t="shared" si="17"/>
        <v>5.89443254945176</v>
      </c>
      <c r="F204" s="7">
        <f ca="1">E204*$B$3</f>
        <v>70.7331905934211</v>
      </c>
      <c r="G204" s="7">
        <f ca="1" t="shared" si="18"/>
        <v>0</v>
      </c>
      <c r="H204" s="7">
        <f ca="1" t="shared" si="19"/>
        <v>0</v>
      </c>
    </row>
    <row r="205" spans="1:8">
      <c r="A205" s="7">
        <f t="shared" si="20"/>
        <v>191</v>
      </c>
      <c r="B205" s="7">
        <f ca="1" t="shared" si="14"/>
        <v>0.0321474397452097</v>
      </c>
      <c r="C205" s="7">
        <f ca="1" t="shared" si="15"/>
        <v>52.7068168098999</v>
      </c>
      <c r="D205" s="7">
        <f ca="1" t="shared" si="16"/>
        <v>0.7695164007452</v>
      </c>
      <c r="E205" s="7">
        <f ca="1" t="shared" si="17"/>
        <v>5.28650491274491</v>
      </c>
      <c r="F205" s="7">
        <f ca="1">E205*$B$3</f>
        <v>63.4380589529389</v>
      </c>
      <c r="G205" s="7">
        <f ca="1" t="shared" si="18"/>
        <v>0</v>
      </c>
      <c r="H205" s="7">
        <f ca="1" t="shared" si="19"/>
        <v>0</v>
      </c>
    </row>
    <row r="206" spans="1:8">
      <c r="A206" s="7">
        <f t="shared" si="20"/>
        <v>192</v>
      </c>
      <c r="B206" s="7">
        <f ca="1" t="shared" si="14"/>
        <v>0.719197857027055</v>
      </c>
      <c r="C206" s="7">
        <f ca="1" t="shared" si="15"/>
        <v>66.4726910039174</v>
      </c>
      <c r="D206" s="7">
        <f ca="1" t="shared" si="16"/>
        <v>0.249831798266007</v>
      </c>
      <c r="E206" s="7">
        <f ca="1" t="shared" si="17"/>
        <v>4.00178356657442</v>
      </c>
      <c r="F206" s="7">
        <f ca="1">E206*$B$3</f>
        <v>48.021402798893</v>
      </c>
      <c r="G206" s="7">
        <f ca="1" t="shared" si="18"/>
        <v>18.4512882050244</v>
      </c>
      <c r="H206" s="7">
        <f ca="1" t="shared" si="19"/>
        <v>1845.12882050244</v>
      </c>
    </row>
    <row r="207" spans="1:8">
      <c r="A207" s="7">
        <f t="shared" si="20"/>
        <v>193</v>
      </c>
      <c r="B207" s="7">
        <f ca="1" t="shared" ref="B207:B264" si="21">RAND()</f>
        <v>0.238413570905087</v>
      </c>
      <c r="C207" s="7">
        <f ca="1" t="shared" ref="C207:C264" si="22">VLOOKUP(B207,$F$7:$H$12,2,TRUE())+(RAND()*(VLOOKUP(B207,$F$7:$H$12,3,TRUE())-VLOOKUP(B207,$F$7:$H$12,2,TRUE())))</f>
        <v>57.0735175708813</v>
      </c>
      <c r="D207" s="7">
        <f ca="1" t="shared" ref="D207:D264" si="23">RAND()</f>
        <v>0.833943192794559</v>
      </c>
      <c r="E207" s="7">
        <f ca="1" t="shared" ref="E207:E264" si="24">VLOOKUP(D207,$K$7:$M$10,2,TRUE())+(RAND()*(VLOOKUP(D207,$K$7:$M$10,3,TRUE())-VLOOKUP(D207,$K$7:$M$10,2,TRUE())))</f>
        <v>5.13677529572833</v>
      </c>
      <c r="F207" s="7">
        <f ca="1">E207*$B$3</f>
        <v>61.6413035487399</v>
      </c>
      <c r="G207" s="7">
        <f ca="1" t="shared" ref="G207:G264" si="25">MAX(C207-F207,0)</f>
        <v>0</v>
      </c>
      <c r="H207" s="7">
        <f ca="1" t="shared" ref="H207:H264" si="26">G207*100</f>
        <v>0</v>
      </c>
    </row>
    <row r="208" spans="1:8">
      <c r="A208" s="7">
        <f t="shared" ref="A208:A264" si="27">A207+1</f>
        <v>194</v>
      </c>
      <c r="B208" s="7">
        <f ca="1" t="shared" si="21"/>
        <v>0.631282268357785</v>
      </c>
      <c r="C208" s="7">
        <f ca="1" t="shared" si="22"/>
        <v>69.0763144014582</v>
      </c>
      <c r="D208" s="7">
        <f ca="1" t="shared" si="23"/>
        <v>0.189624637772381</v>
      </c>
      <c r="E208" s="7">
        <f ca="1" t="shared" si="24"/>
        <v>4.07662618437018</v>
      </c>
      <c r="F208" s="7">
        <f ca="1">E208*$B$3</f>
        <v>48.9195142124422</v>
      </c>
      <c r="G208" s="7">
        <f ca="1" t="shared" si="25"/>
        <v>20.156800189016</v>
      </c>
      <c r="H208" s="7">
        <f ca="1" t="shared" si="26"/>
        <v>2015.6800189016</v>
      </c>
    </row>
    <row r="209" spans="1:8">
      <c r="A209" s="7">
        <f t="shared" si="27"/>
        <v>195</v>
      </c>
      <c r="B209" s="7">
        <f ca="1" t="shared" si="21"/>
        <v>0.771793212097552</v>
      </c>
      <c r="C209" s="7">
        <f ca="1" t="shared" si="22"/>
        <v>67.6867011414481</v>
      </c>
      <c r="D209" s="7">
        <f ca="1" t="shared" si="23"/>
        <v>0.581718856862152</v>
      </c>
      <c r="E209" s="7">
        <f ca="1" t="shared" si="24"/>
        <v>4.99418918318225</v>
      </c>
      <c r="F209" s="7">
        <f ca="1">E209*$B$3</f>
        <v>59.930270198187</v>
      </c>
      <c r="G209" s="7">
        <f ca="1" t="shared" si="25"/>
        <v>7.75643094326109</v>
      </c>
      <c r="H209" s="7">
        <f ca="1" t="shared" si="26"/>
        <v>775.643094326109</v>
      </c>
    </row>
    <row r="210" spans="1:8">
      <c r="A210" s="7">
        <f t="shared" si="27"/>
        <v>196</v>
      </c>
      <c r="B210" s="7">
        <f ca="1" t="shared" si="21"/>
        <v>0.746859071167067</v>
      </c>
      <c r="C210" s="7">
        <f ca="1" t="shared" si="22"/>
        <v>66.8124419464186</v>
      </c>
      <c r="D210" s="7">
        <f ca="1" t="shared" si="23"/>
        <v>0.614324296785071</v>
      </c>
      <c r="E210" s="7">
        <f ca="1" t="shared" si="24"/>
        <v>4.90332617812889</v>
      </c>
      <c r="F210" s="7">
        <f ca="1">E210*$B$3</f>
        <v>58.8399141375467</v>
      </c>
      <c r="G210" s="7">
        <f ca="1" t="shared" si="25"/>
        <v>7.97252780887185</v>
      </c>
      <c r="H210" s="7">
        <f ca="1" t="shared" si="26"/>
        <v>797.252780887185</v>
      </c>
    </row>
    <row r="211" spans="1:8">
      <c r="A211" s="7">
        <f t="shared" si="27"/>
        <v>197</v>
      </c>
      <c r="B211" s="7">
        <f ca="1" t="shared" si="21"/>
        <v>0.129638523516225</v>
      </c>
      <c r="C211" s="7">
        <f ca="1" t="shared" si="22"/>
        <v>57.6531614120981</v>
      </c>
      <c r="D211" s="7">
        <f ca="1" t="shared" si="23"/>
        <v>0.315994907883927</v>
      </c>
      <c r="E211" s="7">
        <f ca="1" t="shared" si="24"/>
        <v>4.78966136509341</v>
      </c>
      <c r="F211" s="7">
        <f ca="1">E211*$B$3</f>
        <v>57.4759363811209</v>
      </c>
      <c r="G211" s="7">
        <f ca="1" t="shared" si="25"/>
        <v>0.177225030977183</v>
      </c>
      <c r="H211" s="7">
        <f ca="1" t="shared" si="26"/>
        <v>17.7225030977183</v>
      </c>
    </row>
    <row r="212" spans="1:8">
      <c r="A212" s="7">
        <f t="shared" si="27"/>
        <v>198</v>
      </c>
      <c r="B212" s="7">
        <f ca="1" t="shared" si="21"/>
        <v>0.996422994889327</v>
      </c>
      <c r="C212" s="7">
        <f ca="1" t="shared" si="22"/>
        <v>80.8724568052387</v>
      </c>
      <c r="D212" s="7">
        <f ca="1" t="shared" si="23"/>
        <v>0.227948291215947</v>
      </c>
      <c r="E212" s="7">
        <f ca="1" t="shared" si="24"/>
        <v>4.01371388539943</v>
      </c>
      <c r="F212" s="7">
        <f ca="1">E212*$B$3</f>
        <v>48.1645666247932</v>
      </c>
      <c r="G212" s="7">
        <f ca="1" t="shared" si="25"/>
        <v>32.7078901804455</v>
      </c>
      <c r="H212" s="7">
        <f ca="1" t="shared" si="26"/>
        <v>3270.78901804455</v>
      </c>
    </row>
    <row r="213" spans="1:8">
      <c r="A213" s="7">
        <f t="shared" si="27"/>
        <v>199</v>
      </c>
      <c r="B213" s="7">
        <f ca="1" t="shared" si="21"/>
        <v>0.7585594927789</v>
      </c>
      <c r="C213" s="7">
        <f ca="1" t="shared" si="22"/>
        <v>68.4252037782013</v>
      </c>
      <c r="D213" s="7">
        <f ca="1" t="shared" si="23"/>
        <v>0.0623453847713276</v>
      </c>
      <c r="E213" s="7">
        <f ca="1" t="shared" si="24"/>
        <v>4.28316962741522</v>
      </c>
      <c r="F213" s="7">
        <f ca="1">E213*$B$3</f>
        <v>51.3980355289826</v>
      </c>
      <c r="G213" s="7">
        <f ca="1" t="shared" si="25"/>
        <v>17.0271682492187</v>
      </c>
      <c r="H213" s="7">
        <f ca="1" t="shared" si="26"/>
        <v>1702.71682492187</v>
      </c>
    </row>
    <row r="214" spans="1:8">
      <c r="A214" s="7">
        <f t="shared" si="27"/>
        <v>200</v>
      </c>
      <c r="B214" s="7">
        <f ca="1" t="shared" si="21"/>
        <v>0.957750452788324</v>
      </c>
      <c r="C214" s="7">
        <f ca="1" t="shared" si="22"/>
        <v>79.4930317523209</v>
      </c>
      <c r="D214" s="7">
        <f ca="1" t="shared" si="23"/>
        <v>0.69716670442976</v>
      </c>
      <c r="E214" s="7">
        <f ca="1" t="shared" si="24"/>
        <v>4.99720220293728</v>
      </c>
      <c r="F214" s="7">
        <f ca="1">E214*$B$3</f>
        <v>59.9664264352474</v>
      </c>
      <c r="G214" s="7">
        <f ca="1" t="shared" si="25"/>
        <v>19.5266053170735</v>
      </c>
      <c r="H214" s="7">
        <f ca="1" t="shared" si="26"/>
        <v>1952.66053170735</v>
      </c>
    </row>
    <row r="215" spans="1:8">
      <c r="A215" s="7">
        <f t="shared" si="27"/>
        <v>201</v>
      </c>
      <c r="B215" s="7">
        <f ca="1" t="shared" si="21"/>
        <v>0.0875728509263398</v>
      </c>
      <c r="C215" s="7">
        <f ca="1" t="shared" si="22"/>
        <v>51.150102344943</v>
      </c>
      <c r="D215" s="7">
        <f ca="1" t="shared" si="23"/>
        <v>0.221930589233113</v>
      </c>
      <c r="E215" s="7">
        <f ca="1" t="shared" si="24"/>
        <v>4.08882758638065</v>
      </c>
      <c r="F215" s="7">
        <f ca="1">E215*$B$3</f>
        <v>49.0659310365678</v>
      </c>
      <c r="G215" s="7">
        <f ca="1" t="shared" si="25"/>
        <v>2.0841713083752</v>
      </c>
      <c r="H215" s="7">
        <f ca="1" t="shared" si="26"/>
        <v>208.41713083752</v>
      </c>
    </row>
    <row r="216" spans="1:8">
      <c r="A216" s="7">
        <f t="shared" si="27"/>
        <v>202</v>
      </c>
      <c r="B216" s="7">
        <f ca="1" t="shared" si="21"/>
        <v>0.449903342037635</v>
      </c>
      <c r="C216" s="7">
        <f ca="1" t="shared" si="22"/>
        <v>61.8790142105224</v>
      </c>
      <c r="D216" s="7">
        <f ca="1" t="shared" si="23"/>
        <v>0.451470794331115</v>
      </c>
      <c r="E216" s="7">
        <f ca="1" t="shared" si="24"/>
        <v>4.62992669833281</v>
      </c>
      <c r="F216" s="7">
        <f ca="1">E216*$B$3</f>
        <v>55.5591203799937</v>
      </c>
      <c r="G216" s="7">
        <f ca="1" t="shared" si="25"/>
        <v>6.31989383052864</v>
      </c>
      <c r="H216" s="7">
        <f ca="1" t="shared" si="26"/>
        <v>631.989383052864</v>
      </c>
    </row>
    <row r="217" spans="1:8">
      <c r="A217" s="7">
        <f t="shared" si="27"/>
        <v>203</v>
      </c>
      <c r="B217" s="7">
        <f ca="1" t="shared" si="21"/>
        <v>0.581183055156048</v>
      </c>
      <c r="C217" s="7">
        <f ca="1" t="shared" si="22"/>
        <v>65.9036782773497</v>
      </c>
      <c r="D217" s="7">
        <f ca="1" t="shared" si="23"/>
        <v>0.179506171855531</v>
      </c>
      <c r="E217" s="7">
        <f ca="1" t="shared" si="24"/>
        <v>4.23538965664387</v>
      </c>
      <c r="F217" s="7">
        <f ca="1">E217*$B$3</f>
        <v>50.8246758797264</v>
      </c>
      <c r="G217" s="7">
        <f ca="1" t="shared" si="25"/>
        <v>15.0790023976232</v>
      </c>
      <c r="H217" s="7">
        <f ca="1" t="shared" si="26"/>
        <v>1507.90023976232</v>
      </c>
    </row>
    <row r="218" spans="1:8">
      <c r="A218" s="7">
        <f t="shared" si="27"/>
        <v>204</v>
      </c>
      <c r="B218" s="7">
        <f ca="1" t="shared" si="21"/>
        <v>0.714223292638853</v>
      </c>
      <c r="C218" s="7">
        <f ca="1" t="shared" si="22"/>
        <v>67.8279118999625</v>
      </c>
      <c r="D218" s="7">
        <f ca="1" t="shared" si="23"/>
        <v>0.171187600546891</v>
      </c>
      <c r="E218" s="7">
        <f ca="1" t="shared" si="24"/>
        <v>4.25722515261975</v>
      </c>
      <c r="F218" s="7">
        <f ca="1">E218*$B$3</f>
        <v>51.086701831437</v>
      </c>
      <c r="G218" s="7">
        <f ca="1" t="shared" si="25"/>
        <v>16.7412100685254</v>
      </c>
      <c r="H218" s="7">
        <f ca="1" t="shared" si="26"/>
        <v>1674.12100685254</v>
      </c>
    </row>
    <row r="219" spans="1:8">
      <c r="A219" s="7">
        <f t="shared" si="27"/>
        <v>205</v>
      </c>
      <c r="B219" s="7">
        <f ca="1" t="shared" si="21"/>
        <v>0.612167721334822</v>
      </c>
      <c r="C219" s="7">
        <f ca="1" t="shared" si="22"/>
        <v>65.7436590289339</v>
      </c>
      <c r="D219" s="7">
        <f ca="1" t="shared" si="23"/>
        <v>0.79649001936312</v>
      </c>
      <c r="E219" s="7">
        <f ca="1" t="shared" si="24"/>
        <v>5.10148216069724</v>
      </c>
      <c r="F219" s="7">
        <f ca="1">E219*$B$3</f>
        <v>61.2177859283669</v>
      </c>
      <c r="G219" s="7">
        <f ca="1" t="shared" si="25"/>
        <v>4.5258731005671</v>
      </c>
      <c r="H219" s="7">
        <f ca="1" t="shared" si="26"/>
        <v>452.58731005671</v>
      </c>
    </row>
    <row r="220" spans="1:8">
      <c r="A220" s="7">
        <f t="shared" si="27"/>
        <v>206</v>
      </c>
      <c r="B220" s="7">
        <f ca="1" t="shared" si="21"/>
        <v>0.712143466234515</v>
      </c>
      <c r="C220" s="7">
        <f ca="1" t="shared" si="22"/>
        <v>66.0397361685969</v>
      </c>
      <c r="D220" s="7">
        <f ca="1" t="shared" si="23"/>
        <v>0.214500102504334</v>
      </c>
      <c r="E220" s="7">
        <f ca="1" t="shared" si="24"/>
        <v>4.33624586800746</v>
      </c>
      <c r="F220" s="7">
        <f ca="1">E220*$B$3</f>
        <v>52.0349504160895</v>
      </c>
      <c r="G220" s="7">
        <f ca="1" t="shared" si="25"/>
        <v>14.0047857525074</v>
      </c>
      <c r="H220" s="7">
        <f ca="1" t="shared" si="26"/>
        <v>1400.47857525074</v>
      </c>
    </row>
    <row r="221" spans="1:8">
      <c r="A221" s="7">
        <f t="shared" si="27"/>
        <v>207</v>
      </c>
      <c r="B221" s="7">
        <f ca="1" t="shared" si="21"/>
        <v>0.310480982560744</v>
      </c>
      <c r="C221" s="7">
        <f ca="1" t="shared" si="22"/>
        <v>63.6270440053026</v>
      </c>
      <c r="D221" s="7">
        <f ca="1" t="shared" si="23"/>
        <v>0.106195347273663</v>
      </c>
      <c r="E221" s="7">
        <f ca="1" t="shared" si="24"/>
        <v>4.10141222940459</v>
      </c>
      <c r="F221" s="7">
        <f ca="1">E221*$B$3</f>
        <v>49.2169467528551</v>
      </c>
      <c r="G221" s="7">
        <f ca="1" t="shared" si="25"/>
        <v>14.4100972524475</v>
      </c>
      <c r="H221" s="7">
        <f ca="1" t="shared" si="26"/>
        <v>1441.00972524475</v>
      </c>
    </row>
    <row r="222" spans="1:8">
      <c r="A222" s="7">
        <f t="shared" si="27"/>
        <v>208</v>
      </c>
      <c r="B222" s="7">
        <f ca="1" t="shared" si="21"/>
        <v>0.226313489671257</v>
      </c>
      <c r="C222" s="7">
        <f ca="1" t="shared" si="22"/>
        <v>59.9322280111689</v>
      </c>
      <c r="D222" s="7">
        <f ca="1" t="shared" si="23"/>
        <v>0.194527493631384</v>
      </c>
      <c r="E222" s="7">
        <f ca="1" t="shared" si="24"/>
        <v>4.30336594702844</v>
      </c>
      <c r="F222" s="7">
        <f ca="1">E222*$B$3</f>
        <v>51.6403913643412</v>
      </c>
      <c r="G222" s="7">
        <f ca="1" t="shared" si="25"/>
        <v>8.29183664682769</v>
      </c>
      <c r="H222" s="7">
        <f ca="1" t="shared" si="26"/>
        <v>829.183664682769</v>
      </c>
    </row>
    <row r="223" spans="1:8">
      <c r="A223" s="7">
        <f t="shared" si="27"/>
        <v>209</v>
      </c>
      <c r="B223" s="7">
        <f ca="1" t="shared" si="21"/>
        <v>0.836927722548937</v>
      </c>
      <c r="C223" s="7">
        <f ca="1" t="shared" si="22"/>
        <v>68.9733653431398</v>
      </c>
      <c r="D223" s="7">
        <f ca="1" t="shared" si="23"/>
        <v>0.296145397177956</v>
      </c>
      <c r="E223" s="7">
        <f ca="1" t="shared" si="24"/>
        <v>4.40464565837208</v>
      </c>
      <c r="F223" s="7">
        <f ca="1">E223*$B$3</f>
        <v>52.855747900465</v>
      </c>
      <c r="G223" s="7">
        <f ca="1" t="shared" si="25"/>
        <v>16.1176174426748</v>
      </c>
      <c r="H223" s="7">
        <f ca="1" t="shared" si="26"/>
        <v>1611.76174426748</v>
      </c>
    </row>
    <row r="224" spans="1:8">
      <c r="A224" s="7">
        <f t="shared" si="27"/>
        <v>210</v>
      </c>
      <c r="B224" s="7">
        <f ca="1" t="shared" si="21"/>
        <v>0.870885704087071</v>
      </c>
      <c r="C224" s="7">
        <f ca="1" t="shared" si="22"/>
        <v>65.9296864040977</v>
      </c>
      <c r="D224" s="7">
        <f ca="1" t="shared" si="23"/>
        <v>0.279763084823443</v>
      </c>
      <c r="E224" s="7">
        <f ca="1" t="shared" si="24"/>
        <v>4.1165664914414</v>
      </c>
      <c r="F224" s="7">
        <f ca="1">E224*$B$3</f>
        <v>49.3987978972968</v>
      </c>
      <c r="G224" s="7">
        <f ca="1" t="shared" si="25"/>
        <v>16.5308885068009</v>
      </c>
      <c r="H224" s="7">
        <f ca="1" t="shared" si="26"/>
        <v>1653.08885068009</v>
      </c>
    </row>
    <row r="225" spans="1:8">
      <c r="A225" s="7">
        <f t="shared" si="27"/>
        <v>211</v>
      </c>
      <c r="B225" s="7">
        <f ca="1" t="shared" si="21"/>
        <v>0.262727831194639</v>
      </c>
      <c r="C225" s="7">
        <f ca="1" t="shared" si="22"/>
        <v>64.9459851934496</v>
      </c>
      <c r="D225" s="7">
        <f ca="1" t="shared" si="23"/>
        <v>0.45650413149869</v>
      </c>
      <c r="E225" s="7">
        <f ca="1" t="shared" si="24"/>
        <v>4.55921295924287</v>
      </c>
      <c r="F225" s="7">
        <f ca="1">E225*$B$3</f>
        <v>54.7105555109144</v>
      </c>
      <c r="G225" s="7">
        <f ca="1" t="shared" si="25"/>
        <v>10.2354296825351</v>
      </c>
      <c r="H225" s="7">
        <f ca="1" t="shared" si="26"/>
        <v>1023.54296825351</v>
      </c>
    </row>
    <row r="226" spans="1:8">
      <c r="A226" s="7">
        <f t="shared" si="27"/>
        <v>212</v>
      </c>
      <c r="B226" s="7">
        <f ca="1" t="shared" si="21"/>
        <v>0.0424826354722914</v>
      </c>
      <c r="C226" s="7">
        <f ca="1" t="shared" si="22"/>
        <v>54.5276451438201</v>
      </c>
      <c r="D226" s="7">
        <f ca="1" t="shared" si="23"/>
        <v>0.795309455425264</v>
      </c>
      <c r="E226" s="7">
        <f ca="1" t="shared" si="24"/>
        <v>5.33050771262177</v>
      </c>
      <c r="F226" s="7">
        <f ca="1">E226*$B$3</f>
        <v>63.9660925514612</v>
      </c>
      <c r="G226" s="7">
        <f ca="1" t="shared" si="25"/>
        <v>0</v>
      </c>
      <c r="H226" s="7">
        <f ca="1" t="shared" si="26"/>
        <v>0</v>
      </c>
    </row>
    <row r="227" spans="1:8">
      <c r="A227" s="7">
        <f t="shared" si="27"/>
        <v>213</v>
      </c>
      <c r="B227" s="7">
        <f ca="1" t="shared" si="21"/>
        <v>0.0686869082406685</v>
      </c>
      <c r="C227" s="7">
        <f ca="1" t="shared" si="22"/>
        <v>53.00230055007</v>
      </c>
      <c r="D227" s="7">
        <f ca="1" t="shared" si="23"/>
        <v>0.220441155285929</v>
      </c>
      <c r="E227" s="7">
        <f ca="1" t="shared" si="24"/>
        <v>4.1990304681221</v>
      </c>
      <c r="F227" s="7">
        <f ca="1">E227*$B$3</f>
        <v>50.3883656174653</v>
      </c>
      <c r="G227" s="7">
        <f ca="1" t="shared" si="25"/>
        <v>2.61393493260474</v>
      </c>
      <c r="H227" s="7">
        <f ca="1" t="shared" si="26"/>
        <v>261.393493260474</v>
      </c>
    </row>
    <row r="228" spans="1:8">
      <c r="A228" s="7">
        <f t="shared" si="27"/>
        <v>214</v>
      </c>
      <c r="B228" s="7">
        <f ca="1" t="shared" si="21"/>
        <v>0.129020911245606</v>
      </c>
      <c r="C228" s="7">
        <f ca="1" t="shared" si="22"/>
        <v>57.1994039336236</v>
      </c>
      <c r="D228" s="7">
        <f ca="1" t="shared" si="23"/>
        <v>0.523807808958878</v>
      </c>
      <c r="E228" s="7">
        <f ca="1" t="shared" si="24"/>
        <v>4.84455906992483</v>
      </c>
      <c r="F228" s="7">
        <f ca="1">E228*$B$3</f>
        <v>58.1347088390979</v>
      </c>
      <c r="G228" s="7">
        <f ca="1" t="shared" si="25"/>
        <v>0</v>
      </c>
      <c r="H228" s="7">
        <f ca="1" t="shared" si="26"/>
        <v>0</v>
      </c>
    </row>
    <row r="229" spans="1:8">
      <c r="A229" s="7">
        <f t="shared" si="27"/>
        <v>215</v>
      </c>
      <c r="B229" s="7">
        <f ca="1" t="shared" si="21"/>
        <v>0.192245501061764</v>
      </c>
      <c r="C229" s="7">
        <f ca="1" t="shared" si="22"/>
        <v>57.0806524753201</v>
      </c>
      <c r="D229" s="7">
        <f ca="1" t="shared" si="23"/>
        <v>0.831663104644705</v>
      </c>
      <c r="E229" s="7">
        <f ca="1" t="shared" si="24"/>
        <v>5.37658738859674</v>
      </c>
      <c r="F229" s="7">
        <f ca="1">E229*$B$3</f>
        <v>64.5190486631609</v>
      </c>
      <c r="G229" s="7">
        <f ca="1" t="shared" si="25"/>
        <v>0</v>
      </c>
      <c r="H229" s="7">
        <f ca="1" t="shared" si="26"/>
        <v>0</v>
      </c>
    </row>
    <row r="230" spans="1:8">
      <c r="A230" s="7">
        <f t="shared" si="27"/>
        <v>216</v>
      </c>
      <c r="B230" s="7">
        <f ca="1" t="shared" si="21"/>
        <v>0.0852593676057791</v>
      </c>
      <c r="C230" s="7">
        <f ca="1" t="shared" si="22"/>
        <v>51.9037988753567</v>
      </c>
      <c r="D230" s="7">
        <f ca="1" t="shared" si="23"/>
        <v>0.869759234038557</v>
      </c>
      <c r="E230" s="7">
        <f ca="1" t="shared" si="24"/>
        <v>5.22004056154694</v>
      </c>
      <c r="F230" s="7">
        <f ca="1">E230*$B$3</f>
        <v>62.6404867385632</v>
      </c>
      <c r="G230" s="7">
        <f ca="1" t="shared" si="25"/>
        <v>0</v>
      </c>
      <c r="H230" s="7">
        <f ca="1" t="shared" si="26"/>
        <v>0</v>
      </c>
    </row>
    <row r="231" spans="1:8">
      <c r="A231" s="7">
        <f t="shared" si="27"/>
        <v>217</v>
      </c>
      <c r="B231" s="7">
        <f ca="1" t="shared" si="21"/>
        <v>0.599399456881195</v>
      </c>
      <c r="C231" s="7">
        <f ca="1" t="shared" si="22"/>
        <v>69.1680864129946</v>
      </c>
      <c r="D231" s="7">
        <f ca="1" t="shared" si="23"/>
        <v>0.155746544090712</v>
      </c>
      <c r="E231" s="7">
        <f ca="1" t="shared" si="24"/>
        <v>4.47464631652566</v>
      </c>
      <c r="F231" s="7">
        <f ca="1">E231*$B$3</f>
        <v>53.6957557983079</v>
      </c>
      <c r="G231" s="7">
        <f ca="1" t="shared" si="25"/>
        <v>15.4723306146867</v>
      </c>
      <c r="H231" s="7">
        <f ca="1" t="shared" si="26"/>
        <v>1547.23306146867</v>
      </c>
    </row>
    <row r="232" spans="1:8">
      <c r="A232" s="7">
        <f t="shared" si="27"/>
        <v>218</v>
      </c>
      <c r="B232" s="7">
        <f ca="1" t="shared" si="21"/>
        <v>0.592965466926035</v>
      </c>
      <c r="C232" s="7">
        <f ca="1" t="shared" si="22"/>
        <v>67.9696579083268</v>
      </c>
      <c r="D232" s="7">
        <f ca="1" t="shared" si="23"/>
        <v>0.355239440469412</v>
      </c>
      <c r="E232" s="7">
        <f ca="1" t="shared" si="24"/>
        <v>4.83452985215554</v>
      </c>
      <c r="F232" s="7">
        <f ca="1">E232*$B$3</f>
        <v>58.0143582258665</v>
      </c>
      <c r="G232" s="7">
        <f ca="1" t="shared" si="25"/>
        <v>9.95529968246031</v>
      </c>
      <c r="H232" s="7">
        <f ca="1" t="shared" si="26"/>
        <v>995.529968246031</v>
      </c>
    </row>
    <row r="233" spans="1:8">
      <c r="A233" s="7">
        <f t="shared" si="27"/>
        <v>219</v>
      </c>
      <c r="B233" s="7">
        <f ca="1" t="shared" si="21"/>
        <v>0.589600700343667</v>
      </c>
      <c r="C233" s="7">
        <f ca="1" t="shared" si="22"/>
        <v>67.1829622276923</v>
      </c>
      <c r="D233" s="7">
        <f ca="1" t="shared" si="23"/>
        <v>0.491300177320633</v>
      </c>
      <c r="E233" s="7">
        <f ca="1" t="shared" si="24"/>
        <v>4.6349570216908</v>
      </c>
      <c r="F233" s="7">
        <f ca="1">E233*$B$3</f>
        <v>55.6194842602896</v>
      </c>
      <c r="G233" s="7">
        <f ca="1" t="shared" si="25"/>
        <v>11.5634779674027</v>
      </c>
      <c r="H233" s="7">
        <f ca="1" t="shared" si="26"/>
        <v>1156.34779674027</v>
      </c>
    </row>
    <row r="234" spans="1:8">
      <c r="A234" s="7">
        <f t="shared" si="27"/>
        <v>220</v>
      </c>
      <c r="B234" s="7">
        <f ca="1" t="shared" si="21"/>
        <v>0.248680064986198</v>
      </c>
      <c r="C234" s="7">
        <f ca="1" t="shared" si="22"/>
        <v>55.3116215276394</v>
      </c>
      <c r="D234" s="7">
        <f ca="1" t="shared" si="23"/>
        <v>0.170350850977143</v>
      </c>
      <c r="E234" s="7">
        <f ca="1" t="shared" si="24"/>
        <v>4.42656180891811</v>
      </c>
      <c r="F234" s="7">
        <f ca="1">E234*$B$3</f>
        <v>53.1187417070173</v>
      </c>
      <c r="G234" s="7">
        <f ca="1" t="shared" si="25"/>
        <v>2.19287982062203</v>
      </c>
      <c r="H234" s="7">
        <f ca="1" t="shared" si="26"/>
        <v>219.287982062203</v>
      </c>
    </row>
    <row r="235" spans="1:8">
      <c r="A235" s="7">
        <f t="shared" si="27"/>
        <v>221</v>
      </c>
      <c r="B235" s="7">
        <f ca="1" t="shared" si="21"/>
        <v>0.256323882459499</v>
      </c>
      <c r="C235" s="7">
        <f ca="1" t="shared" si="22"/>
        <v>64.0982592092273</v>
      </c>
      <c r="D235" s="7">
        <f ca="1" t="shared" si="23"/>
        <v>0.356588744818759</v>
      </c>
      <c r="E235" s="7">
        <f ca="1" t="shared" si="24"/>
        <v>4.6484740826167</v>
      </c>
      <c r="F235" s="7">
        <f ca="1">E235*$B$3</f>
        <v>55.7816889914004</v>
      </c>
      <c r="G235" s="7">
        <f ca="1" t="shared" si="25"/>
        <v>8.31657021782683</v>
      </c>
      <c r="H235" s="7">
        <f ca="1" t="shared" si="26"/>
        <v>831.657021782683</v>
      </c>
    </row>
    <row r="236" spans="1:8">
      <c r="A236" s="7">
        <f t="shared" si="27"/>
        <v>222</v>
      </c>
      <c r="B236" s="7">
        <f ca="1" t="shared" si="21"/>
        <v>0.172137886056054</v>
      </c>
      <c r="C236" s="7">
        <f ca="1" t="shared" si="22"/>
        <v>55.8993132043636</v>
      </c>
      <c r="D236" s="7">
        <f ca="1" t="shared" si="23"/>
        <v>0.678052829434484</v>
      </c>
      <c r="E236" s="7">
        <f ca="1" t="shared" si="24"/>
        <v>4.50594359201352</v>
      </c>
      <c r="F236" s="7">
        <f ca="1">E236*$B$3</f>
        <v>54.0713231041622</v>
      </c>
      <c r="G236" s="7">
        <f ca="1" t="shared" si="25"/>
        <v>1.82799010020142</v>
      </c>
      <c r="H236" s="7">
        <f ca="1" t="shared" si="26"/>
        <v>182.799010020142</v>
      </c>
    </row>
    <row r="237" spans="1:8">
      <c r="A237" s="7">
        <f t="shared" si="27"/>
        <v>223</v>
      </c>
      <c r="B237" s="7">
        <f ca="1" t="shared" si="21"/>
        <v>0.140491823362855</v>
      </c>
      <c r="C237" s="7">
        <f ca="1" t="shared" si="22"/>
        <v>56.4679477296997</v>
      </c>
      <c r="D237" s="7">
        <f ca="1" t="shared" si="23"/>
        <v>0.46247654694066</v>
      </c>
      <c r="E237" s="7">
        <f ca="1" t="shared" si="24"/>
        <v>4.65450855268737</v>
      </c>
      <c r="F237" s="7">
        <f ca="1">E237*$B$3</f>
        <v>55.8541026322484</v>
      </c>
      <c r="G237" s="7">
        <f ca="1" t="shared" si="25"/>
        <v>0.613845097451289</v>
      </c>
      <c r="H237" s="7">
        <f ca="1" t="shared" si="26"/>
        <v>61.3845097451289</v>
      </c>
    </row>
    <row r="238" spans="1:8">
      <c r="A238" s="7">
        <f t="shared" si="27"/>
        <v>224</v>
      </c>
      <c r="B238" s="7">
        <f ca="1" t="shared" si="21"/>
        <v>0.835705706517516</v>
      </c>
      <c r="C238" s="7">
        <f ca="1" t="shared" si="22"/>
        <v>65.6798437289265</v>
      </c>
      <c r="D238" s="7">
        <f ca="1" t="shared" si="23"/>
        <v>0.244872984273145</v>
      </c>
      <c r="E238" s="7">
        <f ca="1" t="shared" si="24"/>
        <v>4.31960272170693</v>
      </c>
      <c r="F238" s="7">
        <f ca="1">E238*$B$3</f>
        <v>51.8352326604832</v>
      </c>
      <c r="G238" s="7">
        <f ca="1" t="shared" si="25"/>
        <v>13.8446110684434</v>
      </c>
      <c r="H238" s="7">
        <f ca="1" t="shared" si="26"/>
        <v>1384.46110684434</v>
      </c>
    </row>
    <row r="239" spans="1:8">
      <c r="A239" s="7">
        <f t="shared" si="27"/>
        <v>225</v>
      </c>
      <c r="B239" s="7">
        <f ca="1" t="shared" si="21"/>
        <v>0.657591910600924</v>
      </c>
      <c r="C239" s="7">
        <f ca="1" t="shared" si="22"/>
        <v>68.4788177434917</v>
      </c>
      <c r="D239" s="7">
        <f ca="1" t="shared" si="23"/>
        <v>0.164118131252898</v>
      </c>
      <c r="E239" s="7">
        <f ca="1" t="shared" si="24"/>
        <v>4.20425827399101</v>
      </c>
      <c r="F239" s="7">
        <f ca="1">E239*$B$3</f>
        <v>50.4510992878921</v>
      </c>
      <c r="G239" s="7">
        <f ca="1" t="shared" si="25"/>
        <v>18.0277184555996</v>
      </c>
      <c r="H239" s="7">
        <f ca="1" t="shared" si="26"/>
        <v>1802.77184555996</v>
      </c>
    </row>
    <row r="240" spans="1:8">
      <c r="A240" s="7">
        <f t="shared" si="27"/>
        <v>226</v>
      </c>
      <c r="B240" s="7">
        <f ca="1" t="shared" si="21"/>
        <v>0.897663160524464</v>
      </c>
      <c r="C240" s="7">
        <f ca="1" t="shared" si="22"/>
        <v>67.5390543797269</v>
      </c>
      <c r="D240" s="7">
        <f ca="1" t="shared" si="23"/>
        <v>0.00755016435946754</v>
      </c>
      <c r="E240" s="7">
        <f ca="1" t="shared" si="24"/>
        <v>4.34233633079521</v>
      </c>
      <c r="F240" s="7">
        <f ca="1">E240*$B$3</f>
        <v>52.1080359695425</v>
      </c>
      <c r="G240" s="7">
        <f ca="1" t="shared" si="25"/>
        <v>15.4310184101844</v>
      </c>
      <c r="H240" s="7">
        <f ca="1" t="shared" si="26"/>
        <v>1543.10184101844</v>
      </c>
    </row>
    <row r="241" spans="1:8">
      <c r="A241" s="7">
        <f t="shared" si="27"/>
        <v>227</v>
      </c>
      <c r="B241" s="7">
        <f ca="1" t="shared" si="21"/>
        <v>0.781522789306882</v>
      </c>
      <c r="C241" s="7">
        <f ca="1" t="shared" si="22"/>
        <v>69.2553919395446</v>
      </c>
      <c r="D241" s="7">
        <f ca="1" t="shared" si="23"/>
        <v>0.0501252456639303</v>
      </c>
      <c r="E241" s="7">
        <f ca="1" t="shared" si="24"/>
        <v>4.23476183268715</v>
      </c>
      <c r="F241" s="7">
        <f ca="1">E241*$B$3</f>
        <v>50.8171419922458</v>
      </c>
      <c r="G241" s="7">
        <f ca="1" t="shared" si="25"/>
        <v>18.4382499472989</v>
      </c>
      <c r="H241" s="7">
        <f ca="1" t="shared" si="26"/>
        <v>1843.82499472989</v>
      </c>
    </row>
    <row r="242" spans="1:8">
      <c r="A242" s="7">
        <f t="shared" si="27"/>
        <v>228</v>
      </c>
      <c r="B242" s="7">
        <f ca="1" t="shared" si="21"/>
        <v>0.230007234650432</v>
      </c>
      <c r="C242" s="7">
        <f ca="1" t="shared" si="22"/>
        <v>56.8908112868225</v>
      </c>
      <c r="D242" s="7">
        <f ca="1" t="shared" si="23"/>
        <v>0.968184854599884</v>
      </c>
      <c r="E242" s="7">
        <f ca="1" t="shared" si="24"/>
        <v>5.59276552434801</v>
      </c>
      <c r="F242" s="7">
        <f ca="1">E242*$B$3</f>
        <v>67.1131862921761</v>
      </c>
      <c r="G242" s="7">
        <f ca="1" t="shared" si="25"/>
        <v>0</v>
      </c>
      <c r="H242" s="7">
        <f ca="1" t="shared" si="26"/>
        <v>0</v>
      </c>
    </row>
    <row r="243" spans="1:8">
      <c r="A243" s="7">
        <f t="shared" si="27"/>
        <v>229</v>
      </c>
      <c r="B243" s="7">
        <f ca="1" t="shared" si="21"/>
        <v>0.626157824869189</v>
      </c>
      <c r="C243" s="7">
        <f ca="1" t="shared" si="22"/>
        <v>67.6717588329895</v>
      </c>
      <c r="D243" s="7">
        <f ca="1" t="shared" si="23"/>
        <v>0.45260015134195</v>
      </c>
      <c r="E243" s="7">
        <f ca="1" t="shared" si="24"/>
        <v>4.63340923382749</v>
      </c>
      <c r="F243" s="7">
        <f ca="1">E243*$B$3</f>
        <v>55.6009108059299</v>
      </c>
      <c r="G243" s="7">
        <f ca="1" t="shared" si="25"/>
        <v>12.0708480270596</v>
      </c>
      <c r="H243" s="7">
        <f ca="1" t="shared" si="26"/>
        <v>1207.08480270596</v>
      </c>
    </row>
    <row r="244" spans="1:8">
      <c r="A244" s="7">
        <f t="shared" si="27"/>
        <v>230</v>
      </c>
      <c r="B244" s="7">
        <f ca="1" t="shared" si="21"/>
        <v>0.851827089496386</v>
      </c>
      <c r="C244" s="7">
        <f ca="1" t="shared" si="22"/>
        <v>65.9902537534777</v>
      </c>
      <c r="D244" s="7">
        <f ca="1" t="shared" si="23"/>
        <v>0.34504919899866</v>
      </c>
      <c r="E244" s="7">
        <f ca="1" t="shared" si="24"/>
        <v>4.91251413176172</v>
      </c>
      <c r="F244" s="7">
        <f ca="1">E244*$B$3</f>
        <v>58.9501695811406</v>
      </c>
      <c r="G244" s="7">
        <f ca="1" t="shared" si="25"/>
        <v>7.04008417233705</v>
      </c>
      <c r="H244" s="7">
        <f ca="1" t="shared" si="26"/>
        <v>704.008417233705</v>
      </c>
    </row>
    <row r="245" spans="1:8">
      <c r="A245" s="7">
        <f t="shared" si="27"/>
        <v>231</v>
      </c>
      <c r="B245" s="7">
        <f ca="1" t="shared" si="21"/>
        <v>0.60013521681502</v>
      </c>
      <c r="C245" s="7">
        <f ca="1" t="shared" si="22"/>
        <v>68.975987643064</v>
      </c>
      <c r="D245" s="7">
        <f ca="1" t="shared" si="23"/>
        <v>0.586010184420374</v>
      </c>
      <c r="E245" s="7">
        <f ca="1" t="shared" si="24"/>
        <v>4.8690367851438</v>
      </c>
      <c r="F245" s="7">
        <f ca="1">E245*$B$3</f>
        <v>58.4284414217256</v>
      </c>
      <c r="G245" s="7">
        <f ca="1" t="shared" si="25"/>
        <v>10.5475462213384</v>
      </c>
      <c r="H245" s="7">
        <f ca="1" t="shared" si="26"/>
        <v>1054.75462213384</v>
      </c>
    </row>
    <row r="246" spans="1:8">
      <c r="A246" s="7">
        <f t="shared" si="27"/>
        <v>232</v>
      </c>
      <c r="B246" s="7">
        <f ca="1" t="shared" si="21"/>
        <v>0.64308216526523</v>
      </c>
      <c r="C246" s="7">
        <f ca="1" t="shared" si="22"/>
        <v>67.2911292156174</v>
      </c>
      <c r="D246" s="7">
        <f ca="1" t="shared" si="23"/>
        <v>0.999398709086696</v>
      </c>
      <c r="E246" s="7">
        <f ca="1" t="shared" si="24"/>
        <v>5.75288143605453</v>
      </c>
      <c r="F246" s="7">
        <f ca="1">E246*$B$3</f>
        <v>69.0345772326544</v>
      </c>
      <c r="G246" s="7">
        <f ca="1" t="shared" si="25"/>
        <v>0</v>
      </c>
      <c r="H246" s="7">
        <f ca="1" t="shared" si="26"/>
        <v>0</v>
      </c>
    </row>
    <row r="247" spans="1:8">
      <c r="A247" s="7">
        <f t="shared" si="27"/>
        <v>233</v>
      </c>
      <c r="B247" s="7">
        <f ca="1" t="shared" si="21"/>
        <v>0.496834167190435</v>
      </c>
      <c r="C247" s="7">
        <f ca="1" t="shared" si="22"/>
        <v>60.3395334546719</v>
      </c>
      <c r="D247" s="7">
        <f ca="1" t="shared" si="23"/>
        <v>0.816772220513351</v>
      </c>
      <c r="E247" s="7">
        <f ca="1" t="shared" si="24"/>
        <v>5.05703690383232</v>
      </c>
      <c r="F247" s="7">
        <f ca="1">E247*$B$3</f>
        <v>60.6844428459878</v>
      </c>
      <c r="G247" s="7">
        <f ca="1" t="shared" si="25"/>
        <v>0</v>
      </c>
      <c r="H247" s="7">
        <f ca="1" t="shared" si="26"/>
        <v>0</v>
      </c>
    </row>
    <row r="248" spans="1:8">
      <c r="A248" s="7">
        <f t="shared" si="27"/>
        <v>234</v>
      </c>
      <c r="B248" s="7">
        <f ca="1" t="shared" si="21"/>
        <v>0.394994091368184</v>
      </c>
      <c r="C248" s="7">
        <f ca="1" t="shared" si="22"/>
        <v>63.7029829753648</v>
      </c>
      <c r="D248" s="7">
        <f ca="1" t="shared" si="23"/>
        <v>0.122909365974078</v>
      </c>
      <c r="E248" s="7">
        <f ca="1" t="shared" si="24"/>
        <v>4.35243828194059</v>
      </c>
      <c r="F248" s="7">
        <f ca="1">E248*$B$3</f>
        <v>52.2292593832871</v>
      </c>
      <c r="G248" s="7">
        <f ca="1" t="shared" si="25"/>
        <v>11.4737235920777</v>
      </c>
      <c r="H248" s="7">
        <f ca="1" t="shared" si="26"/>
        <v>1147.37235920777</v>
      </c>
    </row>
    <row r="249" spans="1:8">
      <c r="A249" s="7">
        <f t="shared" si="27"/>
        <v>235</v>
      </c>
      <c r="B249" s="7">
        <f ca="1" t="shared" si="21"/>
        <v>0.724862476473025</v>
      </c>
      <c r="C249" s="7">
        <f ca="1" t="shared" si="22"/>
        <v>65.4621944411902</v>
      </c>
      <c r="D249" s="7">
        <f ca="1" t="shared" si="23"/>
        <v>0.262572534116006</v>
      </c>
      <c r="E249" s="7">
        <f ca="1" t="shared" si="24"/>
        <v>4.42248740607718</v>
      </c>
      <c r="F249" s="7">
        <f ca="1">E249*$B$3</f>
        <v>53.0698488729262</v>
      </c>
      <c r="G249" s="7">
        <f ca="1" t="shared" si="25"/>
        <v>12.392345568264</v>
      </c>
      <c r="H249" s="7">
        <f ca="1" t="shared" si="26"/>
        <v>1239.2345568264</v>
      </c>
    </row>
    <row r="250" spans="1:8">
      <c r="A250" s="7">
        <f t="shared" si="27"/>
        <v>236</v>
      </c>
      <c r="B250" s="7">
        <f ca="1" t="shared" si="21"/>
        <v>0.0699582735712654</v>
      </c>
      <c r="C250" s="7">
        <f ca="1" t="shared" si="22"/>
        <v>54.9391666089252</v>
      </c>
      <c r="D250" s="7">
        <f ca="1" t="shared" si="23"/>
        <v>0.760685407622417</v>
      </c>
      <c r="E250" s="7">
        <f ca="1" t="shared" si="24"/>
        <v>5.2801160421311</v>
      </c>
      <c r="F250" s="7">
        <f ca="1">E250*$B$3</f>
        <v>63.3613925055732</v>
      </c>
      <c r="G250" s="7">
        <f ca="1" t="shared" si="25"/>
        <v>0</v>
      </c>
      <c r="H250" s="7">
        <f ca="1" t="shared" si="26"/>
        <v>0</v>
      </c>
    </row>
    <row r="251" spans="1:8">
      <c r="A251" s="7">
        <f t="shared" si="27"/>
        <v>237</v>
      </c>
      <c r="B251" s="7">
        <f ca="1" t="shared" si="21"/>
        <v>0.882250676014978</v>
      </c>
      <c r="C251" s="7">
        <f ca="1" t="shared" si="22"/>
        <v>68.0330554465484</v>
      </c>
      <c r="D251" s="7">
        <f ca="1" t="shared" si="23"/>
        <v>0.445887117486395</v>
      </c>
      <c r="E251" s="7">
        <f ca="1" t="shared" si="24"/>
        <v>4.79542855318871</v>
      </c>
      <c r="F251" s="7">
        <f ca="1">E251*$B$3</f>
        <v>57.5451426382645</v>
      </c>
      <c r="G251" s="7">
        <f ca="1" t="shared" si="25"/>
        <v>10.487912808284</v>
      </c>
      <c r="H251" s="7">
        <f ca="1" t="shared" si="26"/>
        <v>1048.7912808284</v>
      </c>
    </row>
    <row r="252" spans="1:8">
      <c r="A252" s="7">
        <f t="shared" si="27"/>
        <v>238</v>
      </c>
      <c r="B252" s="7">
        <f ca="1" t="shared" si="21"/>
        <v>0.877322503823529</v>
      </c>
      <c r="C252" s="7">
        <f ca="1" t="shared" si="22"/>
        <v>69.0275370761505</v>
      </c>
      <c r="D252" s="7">
        <f ca="1" t="shared" si="23"/>
        <v>0.411097009395411</v>
      </c>
      <c r="E252" s="7">
        <f ca="1" t="shared" si="24"/>
        <v>4.82891766067334</v>
      </c>
      <c r="F252" s="7">
        <f ca="1">E252*$B$3</f>
        <v>57.9470119280801</v>
      </c>
      <c r="G252" s="7">
        <f ca="1" t="shared" si="25"/>
        <v>11.0805251480704</v>
      </c>
      <c r="H252" s="7">
        <f ca="1" t="shared" si="26"/>
        <v>1108.05251480704</v>
      </c>
    </row>
    <row r="253" spans="1:8">
      <c r="A253" s="7">
        <f t="shared" si="27"/>
        <v>239</v>
      </c>
      <c r="B253" s="7">
        <f ca="1" t="shared" si="21"/>
        <v>0.68449680264039</v>
      </c>
      <c r="C253" s="7">
        <f ca="1" t="shared" si="22"/>
        <v>68.68878518501</v>
      </c>
      <c r="D253" s="7">
        <f ca="1" t="shared" si="23"/>
        <v>0.710869062082573</v>
      </c>
      <c r="E253" s="7">
        <f ca="1" t="shared" si="24"/>
        <v>5.2776038627939</v>
      </c>
      <c r="F253" s="7">
        <f ca="1">E253*$B$3</f>
        <v>63.3312463535268</v>
      </c>
      <c r="G253" s="7">
        <f ca="1" t="shared" si="25"/>
        <v>5.35753883148328</v>
      </c>
      <c r="H253" s="7">
        <f ca="1" t="shared" si="26"/>
        <v>535.753883148328</v>
      </c>
    </row>
    <row r="254" spans="1:8">
      <c r="A254" s="7">
        <f t="shared" si="27"/>
        <v>240</v>
      </c>
      <c r="B254" s="7">
        <f ca="1" t="shared" si="21"/>
        <v>0.753346668830611</v>
      </c>
      <c r="C254" s="7">
        <f ca="1" t="shared" si="22"/>
        <v>67.8813070331723</v>
      </c>
      <c r="D254" s="7">
        <f ca="1" t="shared" si="23"/>
        <v>0.182319643856932</v>
      </c>
      <c r="E254" s="7">
        <f ca="1" t="shared" si="24"/>
        <v>4.11117916639608</v>
      </c>
      <c r="F254" s="7">
        <f ca="1">E254*$B$3</f>
        <v>49.334149996753</v>
      </c>
      <c r="G254" s="7">
        <f ca="1" t="shared" si="25"/>
        <v>18.5471570364193</v>
      </c>
      <c r="H254" s="7">
        <f ca="1" t="shared" si="26"/>
        <v>1854.71570364193</v>
      </c>
    </row>
    <row r="255" spans="1:8">
      <c r="A255" s="7">
        <f t="shared" si="27"/>
        <v>241</v>
      </c>
      <c r="B255" s="7">
        <f ca="1" t="shared" si="21"/>
        <v>0.0757779254278006</v>
      </c>
      <c r="C255" s="7">
        <f ca="1" t="shared" si="22"/>
        <v>50.6925008359453</v>
      </c>
      <c r="D255" s="7">
        <f ca="1" t="shared" si="23"/>
        <v>0.353352569874113</v>
      </c>
      <c r="E255" s="7">
        <f ca="1" t="shared" si="24"/>
        <v>4.91887975200725</v>
      </c>
      <c r="F255" s="7">
        <f ca="1">E255*$B$3</f>
        <v>59.026557024087</v>
      </c>
      <c r="G255" s="7">
        <f ca="1" t="shared" si="25"/>
        <v>0</v>
      </c>
      <c r="H255" s="7">
        <f ca="1" t="shared" si="26"/>
        <v>0</v>
      </c>
    </row>
    <row r="256" spans="1:8">
      <c r="A256" s="7">
        <f t="shared" si="27"/>
        <v>242</v>
      </c>
      <c r="B256" s="7">
        <f ca="1" t="shared" si="21"/>
        <v>0.0219280256625518</v>
      </c>
      <c r="C256" s="7">
        <f ca="1" t="shared" si="22"/>
        <v>53.5156388983363</v>
      </c>
      <c r="D256" s="7">
        <f ca="1" t="shared" si="23"/>
        <v>0.943474260149863</v>
      </c>
      <c r="E256" s="7">
        <f ca="1" t="shared" si="24"/>
        <v>5.97401031753397</v>
      </c>
      <c r="F256" s="7">
        <f ca="1">E256*$B$3</f>
        <v>71.6881238104076</v>
      </c>
      <c r="G256" s="7">
        <f ca="1" t="shared" si="25"/>
        <v>0</v>
      </c>
      <c r="H256" s="7">
        <f ca="1" t="shared" si="26"/>
        <v>0</v>
      </c>
    </row>
    <row r="257" spans="1:8">
      <c r="A257" s="7">
        <f t="shared" si="27"/>
        <v>243</v>
      </c>
      <c r="B257" s="7">
        <f ca="1" t="shared" si="21"/>
        <v>0.423913110191339</v>
      </c>
      <c r="C257" s="7">
        <f ca="1" t="shared" si="22"/>
        <v>63.3358228584028</v>
      </c>
      <c r="D257" s="7">
        <f ca="1" t="shared" si="23"/>
        <v>0.149296908514621</v>
      </c>
      <c r="E257" s="7">
        <f ca="1" t="shared" si="24"/>
        <v>4.10588072870337</v>
      </c>
      <c r="F257" s="7">
        <f ca="1">E257*$B$3</f>
        <v>49.2705687444404</v>
      </c>
      <c r="G257" s="7">
        <f ca="1" t="shared" si="25"/>
        <v>14.0652541139624</v>
      </c>
      <c r="H257" s="7">
        <f ca="1" t="shared" si="26"/>
        <v>1406.52541139624</v>
      </c>
    </row>
    <row r="258" spans="1:8">
      <c r="A258" s="7">
        <f t="shared" si="27"/>
        <v>244</v>
      </c>
      <c r="B258" s="7">
        <f ca="1" t="shared" si="21"/>
        <v>0.575035160830424</v>
      </c>
      <c r="C258" s="7">
        <f ca="1" t="shared" si="22"/>
        <v>66.8974516668122</v>
      </c>
      <c r="D258" s="7">
        <f ca="1" t="shared" si="23"/>
        <v>0.54022326270271</v>
      </c>
      <c r="E258" s="7">
        <f ca="1" t="shared" si="24"/>
        <v>4.79711699788543</v>
      </c>
      <c r="F258" s="7">
        <f ca="1">E258*$B$3</f>
        <v>57.5654039746252</v>
      </c>
      <c r="G258" s="7">
        <f ca="1" t="shared" si="25"/>
        <v>9.33204769218698</v>
      </c>
      <c r="H258" s="7">
        <f ca="1" t="shared" si="26"/>
        <v>933.204769218697</v>
      </c>
    </row>
    <row r="259" spans="1:8">
      <c r="A259" s="7">
        <f t="shared" si="27"/>
        <v>245</v>
      </c>
      <c r="B259" s="7">
        <f ca="1" t="shared" si="21"/>
        <v>0.742821787105552</v>
      </c>
      <c r="C259" s="7">
        <f ca="1" t="shared" si="22"/>
        <v>65.6129817853921</v>
      </c>
      <c r="D259" s="7">
        <f ca="1" t="shared" si="23"/>
        <v>0.0916471969174715</v>
      </c>
      <c r="E259" s="7">
        <f ca="1" t="shared" si="24"/>
        <v>4.11527824722811</v>
      </c>
      <c r="F259" s="7">
        <f ca="1">E259*$B$3</f>
        <v>49.3833389667373</v>
      </c>
      <c r="G259" s="7">
        <f ca="1" t="shared" si="25"/>
        <v>16.2296428186548</v>
      </c>
      <c r="H259" s="7">
        <f ca="1" t="shared" si="26"/>
        <v>1622.96428186548</v>
      </c>
    </row>
    <row r="260" spans="1:8">
      <c r="A260" s="7">
        <f t="shared" si="27"/>
        <v>246</v>
      </c>
      <c r="B260" s="7">
        <f ca="1" t="shared" si="21"/>
        <v>0.861607598740753</v>
      </c>
      <c r="C260" s="7">
        <f ca="1" t="shared" si="22"/>
        <v>67.6252056273937</v>
      </c>
      <c r="D260" s="7">
        <f ca="1" t="shared" si="23"/>
        <v>0.563220288067843</v>
      </c>
      <c r="E260" s="7">
        <f ca="1" t="shared" si="24"/>
        <v>4.8532900734572</v>
      </c>
      <c r="F260" s="7">
        <f ca="1">E260*$B$3</f>
        <v>58.2394808814864</v>
      </c>
      <c r="G260" s="7">
        <f ca="1" t="shared" si="25"/>
        <v>9.38572474590728</v>
      </c>
      <c r="H260" s="7">
        <f ca="1" t="shared" si="26"/>
        <v>938.572474590728</v>
      </c>
    </row>
    <row r="261" spans="1:8">
      <c r="A261" s="7">
        <f t="shared" si="27"/>
        <v>247</v>
      </c>
      <c r="B261" s="7">
        <f ca="1" t="shared" si="21"/>
        <v>0.244555475955193</v>
      </c>
      <c r="C261" s="7">
        <f ca="1" t="shared" si="22"/>
        <v>56.7448349809949</v>
      </c>
      <c r="D261" s="7">
        <f ca="1" t="shared" si="23"/>
        <v>0.481764318399968</v>
      </c>
      <c r="E261" s="7">
        <f ca="1" t="shared" si="24"/>
        <v>4.71341815426522</v>
      </c>
      <c r="F261" s="7">
        <f ca="1">E261*$B$3</f>
        <v>56.5610178511827</v>
      </c>
      <c r="G261" s="7">
        <f ca="1" t="shared" si="25"/>
        <v>0.183817129812184</v>
      </c>
      <c r="H261" s="7">
        <f ca="1" t="shared" si="26"/>
        <v>18.3817129812184</v>
      </c>
    </row>
    <row r="262" spans="1:8">
      <c r="A262" s="7">
        <f t="shared" si="27"/>
        <v>248</v>
      </c>
      <c r="B262" s="7">
        <f ca="1" t="shared" si="21"/>
        <v>0.348043172598732</v>
      </c>
      <c r="C262" s="7">
        <f ca="1" t="shared" si="22"/>
        <v>62.1138993369234</v>
      </c>
      <c r="D262" s="7">
        <f ca="1" t="shared" si="23"/>
        <v>0.75474392942633</v>
      </c>
      <c r="E262" s="7">
        <f ca="1" t="shared" si="24"/>
        <v>5.01473321182172</v>
      </c>
      <c r="F262" s="7">
        <f ca="1">E262*$B$3</f>
        <v>60.1767985418607</v>
      </c>
      <c r="G262" s="7">
        <f ca="1" t="shared" si="25"/>
        <v>1.93710079506272</v>
      </c>
      <c r="H262" s="7">
        <f ca="1" t="shared" si="26"/>
        <v>193.710079506272</v>
      </c>
    </row>
    <row r="263" spans="1:8">
      <c r="A263" s="7">
        <f t="shared" si="27"/>
        <v>249</v>
      </c>
      <c r="B263" s="7">
        <f ca="1" t="shared" si="21"/>
        <v>0.687139708742783</v>
      </c>
      <c r="C263" s="7">
        <f ca="1" t="shared" si="22"/>
        <v>66.666036267457</v>
      </c>
      <c r="D263" s="7">
        <f ca="1" t="shared" si="23"/>
        <v>0.588534355378203</v>
      </c>
      <c r="E263" s="7">
        <f ca="1" t="shared" si="24"/>
        <v>4.63722705956838</v>
      </c>
      <c r="F263" s="7">
        <f ca="1">E263*$B$3</f>
        <v>55.6467247148205</v>
      </c>
      <c r="G263" s="7">
        <f ca="1" t="shared" si="25"/>
        <v>11.0193115526365</v>
      </c>
      <c r="H263" s="7">
        <f ca="1" t="shared" si="26"/>
        <v>1101.93115526365</v>
      </c>
    </row>
    <row r="264" spans="1:8">
      <c r="A264" s="7">
        <f t="shared" si="27"/>
        <v>250</v>
      </c>
      <c r="B264" s="7">
        <f ca="1">RAND()</f>
        <v>0.898320430910404</v>
      </c>
      <c r="C264" s="7">
        <f ca="1">VLOOKUP(B264,$F$7:$H$12,2,TRUE())+(RAND()*(VLOOKUP(B264,$F$7:$H$12,3,TRUE())-VLOOKUP(B264,$F$7:$H$12,2,TRUE())))</f>
        <v>69.6658663354689</v>
      </c>
      <c r="D264" s="7">
        <f ca="1" t="shared" si="23"/>
        <v>0.0724760048412636</v>
      </c>
      <c r="E264" s="7">
        <f ca="1" t="shared" si="24"/>
        <v>4.31047879433973</v>
      </c>
      <c r="F264" s="7">
        <f ca="1">E264*$B$3</f>
        <v>51.7257455320768</v>
      </c>
      <c r="G264" s="7">
        <f ca="1" t="shared" si="25"/>
        <v>17.9401208033921</v>
      </c>
      <c r="H264" s="7">
        <f ca="1" t="shared" si="26"/>
        <v>1794.01208033921</v>
      </c>
    </row>
    <row r="266" spans="1:2">
      <c r="A266" s="3" t="s">
        <v>171</v>
      </c>
      <c r="B266" s="9">
        <f>$B$3*100000</f>
        <v>1200000</v>
      </c>
    </row>
    <row r="267" spans="1:2">
      <c r="A267" s="3" t="s">
        <v>172</v>
      </c>
      <c r="B267" s="9">
        <f ca="1">SUM(H15:H264)</f>
        <v>201306.72943489</v>
      </c>
    </row>
    <row r="268" ht="15.6" spans="1:2">
      <c r="A268" s="10" t="s">
        <v>173</v>
      </c>
      <c r="B268" s="10">
        <f ca="1">B266+B267</f>
        <v>1401306.72943489</v>
      </c>
    </row>
    <row r="270" spans="1:8">
      <c r="A270" s="11" t="s">
        <v>174</v>
      </c>
      <c r="B270" s="11"/>
      <c r="C270" s="11"/>
      <c r="D270" s="11"/>
      <c r="E270" s="11"/>
      <c r="F270" s="11"/>
      <c r="G270" s="11"/>
      <c r="H270" s="11"/>
    </row>
    <row r="273" spans="1:8">
      <c r="A273" s="12" t="s">
        <v>175</v>
      </c>
      <c r="B273" s="12"/>
      <c r="C273" s="12"/>
      <c r="D273" s="12"/>
      <c r="E273" s="12"/>
      <c r="F273" s="12"/>
      <c r="G273" s="12"/>
      <c r="H273" s="12"/>
    </row>
    <row r="274" spans="1:4">
      <c r="A274" s="6" t="s">
        <v>176</v>
      </c>
      <c r="B274" s="6" t="s">
        <v>177</v>
      </c>
      <c r="C274" s="6" t="s">
        <v>178</v>
      </c>
      <c r="D274" s="6" t="s">
        <v>179</v>
      </c>
    </row>
    <row r="275" spans="1:4">
      <c r="A275" s="8">
        <v>10</v>
      </c>
      <c r="B275" s="8">
        <v>1000000</v>
      </c>
      <c r="C275" s="8">
        <v>404778</v>
      </c>
      <c r="D275" s="8">
        <v>1404778</v>
      </c>
    </row>
    <row r="276" spans="1:4">
      <c r="A276" s="13">
        <v>11</v>
      </c>
      <c r="B276" s="13">
        <v>1100000</v>
      </c>
      <c r="C276" s="13">
        <v>293293</v>
      </c>
      <c r="D276" s="13">
        <v>1393293</v>
      </c>
    </row>
    <row r="277" spans="1:4">
      <c r="A277" s="8">
        <v>12</v>
      </c>
      <c r="B277" s="8">
        <v>1200000</v>
      </c>
      <c r="C277" s="8">
        <v>194157</v>
      </c>
      <c r="D277" s="8">
        <v>1394157</v>
      </c>
    </row>
    <row r="278" spans="1:4">
      <c r="A278" s="8">
        <v>13</v>
      </c>
      <c r="B278" s="8">
        <v>1300000</v>
      </c>
      <c r="C278" s="8">
        <v>116862</v>
      </c>
      <c r="D278" s="8">
        <v>1416862</v>
      </c>
    </row>
    <row r="279" spans="1:4">
      <c r="A279" s="8">
        <v>14</v>
      </c>
      <c r="B279" s="8">
        <v>1400000</v>
      </c>
      <c r="C279" s="8">
        <v>63358</v>
      </c>
      <c r="D279" s="8">
        <v>1463358</v>
      </c>
    </row>
    <row r="280" spans="1:4">
      <c r="A280" s="8">
        <v>15</v>
      </c>
      <c r="B280" s="8">
        <v>1500000</v>
      </c>
      <c r="C280" s="8">
        <v>30183</v>
      </c>
      <c r="D280" s="8">
        <v>1530183</v>
      </c>
    </row>
    <row r="282" spans="1:8">
      <c r="A282" s="12" t="s">
        <v>180</v>
      </c>
      <c r="B282" s="12"/>
      <c r="C282" s="12"/>
      <c r="D282" s="12"/>
      <c r="E282" s="12"/>
      <c r="F282" s="12"/>
      <c r="G282" s="12"/>
      <c r="H282" s="12"/>
    </row>
  </sheetData>
  <mergeCells count="4">
    <mergeCell ref="A1:H1"/>
    <mergeCell ref="A270:H270"/>
    <mergeCell ref="A273:H273"/>
    <mergeCell ref="A282:H282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Ejercicio 1 - Trapezoidal V</vt:lpstr>
      <vt:lpstr>Ejercicio 2 - Triangular V</vt:lpstr>
      <vt:lpstr>Ejercicio 3 - TIR</vt:lpstr>
      <vt:lpstr>Ejercicio 3 - Simulacion</vt:lpstr>
      <vt:lpstr>Ejercicio 4 - Camiones 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svfabio</cp:lastModifiedBy>
  <cp:revision>0</cp:revision>
  <dcterms:created xsi:type="dcterms:W3CDTF">2026-08-29T03:04:00Z</dcterms:created>
  <dcterms:modified xsi:type="dcterms:W3CDTF">2026-08-31T14:46:57Z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